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EPS in github\Github China\eps-china2019-smart-trans\InputData\indst\BIFUbC\"/>
    </mc:Choice>
  </mc:AlternateContent>
  <xr:revisionPtr revIDLastSave="0" documentId="13_ncr:1_{6139E80E-83E8-4FB5-BC4E-438A73C965FC}" xr6:coauthVersionLast="47" xr6:coauthVersionMax="47" xr10:uidLastSave="{00000000-0000-0000-0000-000000000000}"/>
  <bookViews>
    <workbookView xWindow="-120" yWindow="-120" windowWidth="29040" windowHeight="15720" tabRatio="819" firstSheet="10" activeTab="11" xr2:uid="{9B0100EE-2EE6-4CB3-AB40-CD13FEBD5478}"/>
  </bookViews>
  <sheets>
    <sheet name="About" sheetId="13" r:id="rId1"/>
    <sheet name="Sector Match" sheetId="47" r:id="rId2"/>
    <sheet name="Fuel Match" sheetId="48" r:id="rId3"/>
    <sheet name="Heat Value" sheetId="49" r:id="rId4"/>
    <sheet name="Final Energy Consumption-2019" sheetId="52" r:id="rId5"/>
    <sheet name="Feedstock Split-2019" sheetId="50" r:id="rId6"/>
    <sheet name="Final Energy Consumption-2020" sheetId="96" r:id="rId7"/>
    <sheet name="Feedstock Split-2020" sheetId="97" r:id="rId8"/>
    <sheet name="Transformation Match" sheetId="51" r:id="rId9"/>
    <sheet name="Value Added" sheetId="64" r:id="rId10"/>
    <sheet name="Energy Balance-2019" sheetId="12" r:id="rId11"/>
    <sheet name="Energy Balance-2020" sheetId="98" r:id="rId12"/>
    <sheet name="Non-energy Use 2019" sheetId="53" r:id="rId13"/>
    <sheet name="Product Output &amp; Intensity" sheetId="55" r:id="rId14"/>
    <sheet name="Non-energy Use 2020" sheetId="99" r:id="rId15"/>
    <sheet name="Energy Use 2019" sheetId="54" r:id="rId16"/>
    <sheet name="Energy Use 2020" sheetId="100" r:id="rId17"/>
    <sheet name="Non-energy Use &gt;&gt;" sheetId="58" r:id="rId18"/>
    <sheet name="Non-energy Multiplier" sheetId="65" r:id="rId19"/>
    <sheet name="NonE-Coal" sheetId="61" r:id="rId20"/>
    <sheet name="NonE-LPG propane or butane" sheetId="66" r:id="rId21"/>
    <sheet name="NonE-petroleum diesel" sheetId="67" r:id="rId22"/>
    <sheet name="NonE-crude oil" sheetId="68" r:id="rId23"/>
    <sheet name="NonE-heavy fuel oil" sheetId="69" r:id="rId24"/>
    <sheet name="NonE-natural gas" sheetId="70" r:id="rId25"/>
    <sheet name="NonE-biomass" sheetId="71" r:id="rId26"/>
    <sheet name="Energy Use &gt;&gt;" sheetId="62" r:id="rId27"/>
    <sheet name="Energy Efficiency" sheetId="72" r:id="rId28"/>
    <sheet name="Energy Use" sheetId="73" r:id="rId29"/>
    <sheet name="Electrification" sheetId="63" r:id="rId30"/>
    <sheet name="E-electricity" sheetId="74" r:id="rId31"/>
    <sheet name="E-Coal" sheetId="59" r:id="rId32"/>
    <sheet name="E-LPG propane or butane" sheetId="75" r:id="rId33"/>
    <sheet name="E-petroleum diesel" sheetId="76" r:id="rId34"/>
    <sheet name="E-crude oil" sheetId="77" r:id="rId35"/>
    <sheet name="E-heavy fuel oil" sheetId="78" r:id="rId36"/>
    <sheet name="E-natural gas" sheetId="79" r:id="rId37"/>
    <sheet name="E-heat" sheetId="80" r:id="rId38"/>
    <sheet name="E-biomass" sheetId="81" r:id="rId39"/>
    <sheet name="BIFUbC-sum" sheetId="83" r:id="rId40"/>
    <sheet name="BIFUbC-coal" sheetId="23" r:id="rId41"/>
    <sheet name="BIFUbC-LPG-propane-or-butane" sheetId="30" r:id="rId42"/>
    <sheet name="BIFUbC-petroleum-diesel" sheetId="31" r:id="rId43"/>
    <sheet name="BIFUbC-crude-oil" sheetId="25" r:id="rId44"/>
    <sheet name="BIFUbC-heavy-or-residual-oil" sheetId="28" r:id="rId45"/>
    <sheet name="BIFUbC-natural-gas" sheetId="32" r:id="rId46"/>
    <sheet name="BIFUbC-electricity" sheetId="26" r:id="rId47"/>
    <sheet name="BIFUbC-heat" sheetId="27" r:id="rId48"/>
    <sheet name="BIFUbC-biomass" sheetId="22" r:id="rId49"/>
    <sheet name="BIFUbC-hydrogen" sheetId="29" r:id="rId50"/>
    <sheet name="BPoIFUfE-coal" sheetId="84" r:id="rId51"/>
    <sheet name="BPoIFUfE-LPG-propane-or-butane" sheetId="86" r:id="rId52"/>
    <sheet name="BPoIFUfE-petroleum-diesel" sheetId="87" r:id="rId53"/>
    <sheet name="BPoIFUfE-crude-oil" sheetId="88" r:id="rId54"/>
    <sheet name="BPoIFUfE-heavy-or-residual-oil" sheetId="89" r:id="rId55"/>
    <sheet name="BPoIFUfE-natural-gas" sheetId="90" r:id="rId56"/>
    <sheet name="BPoIFUfE-electricity" sheetId="91" r:id="rId57"/>
    <sheet name="BPoIFUfE-heat" sheetId="92" r:id="rId58"/>
    <sheet name="BPoIFUfE-biomass" sheetId="93" r:id="rId59"/>
    <sheet name="BPoIFUfE-hydrogen" sheetId="95" r:id="rId6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00" l="1"/>
  <c r="N7" i="100"/>
  <c r="N8" i="100"/>
  <c r="N9" i="100"/>
  <c r="N10" i="100"/>
  <c r="N11" i="100"/>
  <c r="N12" i="100"/>
  <c r="N13" i="100"/>
  <c r="N14" i="100"/>
  <c r="N15" i="100"/>
  <c r="N16" i="100"/>
  <c r="N17" i="100"/>
  <c r="N18" i="100"/>
  <c r="N19" i="100"/>
  <c r="N20" i="100"/>
  <c r="N21" i="100"/>
  <c r="N22" i="100"/>
  <c r="N23" i="100"/>
  <c r="N24" i="100"/>
  <c r="N25" i="100"/>
  <c r="N26" i="100"/>
  <c r="N27" i="100"/>
  <c r="N28" i="100"/>
  <c r="N29" i="100"/>
  <c r="N30" i="100"/>
  <c r="N31" i="100"/>
  <c r="N32" i="100"/>
  <c r="N33" i="100"/>
  <c r="N34" i="100"/>
  <c r="N35" i="100"/>
  <c r="N36" i="100"/>
  <c r="N37" i="100"/>
  <c r="N38" i="100"/>
  <c r="N39" i="100"/>
  <c r="N40" i="100"/>
  <c r="N41" i="100"/>
  <c r="N42" i="100"/>
  <c r="N43" i="100"/>
  <c r="N44" i="100"/>
  <c r="N45" i="100"/>
  <c r="N5" i="100"/>
  <c r="L6" i="100"/>
  <c r="L7" i="100"/>
  <c r="L8" i="100"/>
  <c r="L9" i="100"/>
  <c r="L10" i="100"/>
  <c r="L11" i="100"/>
  <c r="L12" i="100"/>
  <c r="L13" i="100"/>
  <c r="L14" i="100"/>
  <c r="L15" i="100"/>
  <c r="L16" i="100"/>
  <c r="L17" i="100"/>
  <c r="L18" i="100"/>
  <c r="L19" i="100"/>
  <c r="L20" i="100"/>
  <c r="L21" i="100"/>
  <c r="L22" i="100"/>
  <c r="L23" i="100"/>
  <c r="L24" i="100"/>
  <c r="L25" i="100"/>
  <c r="L26" i="100"/>
  <c r="L27" i="100"/>
  <c r="L28" i="100"/>
  <c r="L29" i="100"/>
  <c r="L30" i="100"/>
  <c r="L31" i="100"/>
  <c r="L32" i="100"/>
  <c r="L33" i="100"/>
  <c r="L34" i="100"/>
  <c r="L35" i="100"/>
  <c r="L36" i="100"/>
  <c r="L37" i="100"/>
  <c r="L38" i="100"/>
  <c r="L39" i="100"/>
  <c r="L40" i="100"/>
  <c r="L41" i="100"/>
  <c r="L42" i="100"/>
  <c r="L43" i="100"/>
  <c r="L44" i="100"/>
  <c r="L45" i="100"/>
  <c r="L5" i="100"/>
  <c r="P54" i="100"/>
  <c r="N54" i="100"/>
  <c r="N6" i="54"/>
  <c r="N7" i="54"/>
  <c r="N8" i="54"/>
  <c r="N9" i="54"/>
  <c r="N10" i="54"/>
  <c r="N11" i="54"/>
  <c r="N12" i="54"/>
  <c r="N13" i="54"/>
  <c r="N14" i="54"/>
  <c r="N15" i="54"/>
  <c r="N16" i="54"/>
  <c r="N17" i="54"/>
  <c r="N18" i="54"/>
  <c r="N19" i="54"/>
  <c r="N20" i="54"/>
  <c r="N21" i="54"/>
  <c r="N22" i="54"/>
  <c r="N23" i="54"/>
  <c r="N24" i="54"/>
  <c r="N25" i="54"/>
  <c r="N26" i="54"/>
  <c r="N27" i="54"/>
  <c r="N28" i="54"/>
  <c r="N29" i="54"/>
  <c r="N30" i="54"/>
  <c r="N31" i="54"/>
  <c r="N32" i="54"/>
  <c r="N33" i="54"/>
  <c r="N34" i="54"/>
  <c r="N35" i="54"/>
  <c r="N36" i="54"/>
  <c r="N37" i="54"/>
  <c r="N38" i="54"/>
  <c r="N39" i="54"/>
  <c r="N40" i="54"/>
  <c r="N41" i="54"/>
  <c r="N42" i="54"/>
  <c r="N43" i="54"/>
  <c r="N44" i="54"/>
  <c r="N45" i="54"/>
  <c r="L6" i="54"/>
  <c r="L7" i="54"/>
  <c r="L8" i="54"/>
  <c r="L9" i="54"/>
  <c r="L10" i="54"/>
  <c r="L11" i="54"/>
  <c r="L12" i="54"/>
  <c r="L13" i="54"/>
  <c r="L14" i="54"/>
  <c r="L15" i="54"/>
  <c r="L16" i="54"/>
  <c r="L17" i="54"/>
  <c r="L18" i="54"/>
  <c r="L19" i="54"/>
  <c r="L20" i="54"/>
  <c r="L21" i="54"/>
  <c r="L22" i="54"/>
  <c r="L23" i="54"/>
  <c r="L24" i="54"/>
  <c r="L25" i="54"/>
  <c r="L26" i="54"/>
  <c r="L27" i="54"/>
  <c r="L28" i="54"/>
  <c r="L29" i="54"/>
  <c r="L30" i="54"/>
  <c r="L31" i="54"/>
  <c r="L32" i="54"/>
  <c r="L33" i="54"/>
  <c r="L34" i="54"/>
  <c r="L35" i="54"/>
  <c r="L36" i="54"/>
  <c r="L37" i="54"/>
  <c r="L38" i="54"/>
  <c r="L39" i="54"/>
  <c r="L40" i="54"/>
  <c r="L41" i="54"/>
  <c r="L42" i="54"/>
  <c r="L43" i="54"/>
  <c r="L44" i="54"/>
  <c r="L45" i="54"/>
  <c r="N5" i="54"/>
  <c r="L5" i="54"/>
  <c r="P54" i="54"/>
  <c r="N54" i="54"/>
  <c r="G3" i="55"/>
  <c r="H3" i="55" s="1"/>
  <c r="I3" i="55" s="1"/>
  <c r="J3" i="55" s="1"/>
  <c r="G4" i="55"/>
  <c r="H4" i="55" s="1"/>
  <c r="I4" i="55" s="1"/>
  <c r="J4" i="55" s="1"/>
  <c r="G5" i="55"/>
  <c r="H5" i="55" s="1"/>
  <c r="I5" i="55" s="1"/>
  <c r="J5" i="55" s="1"/>
  <c r="G6" i="55"/>
  <c r="H6" i="55" s="1"/>
  <c r="I6" i="55" s="1"/>
  <c r="J6" i="55" s="1"/>
  <c r="G7" i="55"/>
  <c r="H7" i="55" s="1"/>
  <c r="I7" i="55" s="1"/>
  <c r="J7" i="55" s="1"/>
  <c r="G8" i="55"/>
  <c r="H8" i="55" s="1"/>
  <c r="I8" i="55" s="1"/>
  <c r="J8" i="55" s="1"/>
  <c r="G9" i="55"/>
  <c r="H9" i="55" s="1"/>
  <c r="I9" i="55" s="1"/>
  <c r="J9" i="55" s="1"/>
  <c r="G10" i="55"/>
  <c r="H10" i="55" s="1"/>
  <c r="I10" i="55" s="1"/>
  <c r="J10" i="55" s="1"/>
  <c r="G11" i="55"/>
  <c r="H11" i="55" s="1"/>
  <c r="I11" i="55" s="1"/>
  <c r="J11" i="55" s="1"/>
  <c r="G12" i="55"/>
  <c r="H12" i="55" s="1"/>
  <c r="I12" i="55" s="1"/>
  <c r="J12" i="55" s="1"/>
  <c r="G13" i="55"/>
  <c r="H13" i="55" s="1"/>
  <c r="I13" i="55" s="1"/>
  <c r="J13" i="55" s="1"/>
  <c r="G14" i="55"/>
  <c r="H14" i="55" s="1"/>
  <c r="I14" i="55" s="1"/>
  <c r="J14" i="55" s="1"/>
  <c r="G15" i="55"/>
  <c r="H15" i="55" s="1"/>
  <c r="I15" i="55" s="1"/>
  <c r="J15" i="55" s="1"/>
  <c r="G16" i="55"/>
  <c r="H16" i="55" s="1"/>
  <c r="I16" i="55" s="1"/>
  <c r="J16" i="55" s="1"/>
  <c r="G17" i="55"/>
  <c r="H17" i="55" s="1"/>
  <c r="I17" i="55" s="1"/>
  <c r="J17" i="55" s="1"/>
  <c r="G18" i="55"/>
  <c r="H18" i="55" s="1"/>
  <c r="I18" i="55" s="1"/>
  <c r="J18" i="55" s="1"/>
  <c r="G19" i="55"/>
  <c r="H19" i="55" s="1"/>
  <c r="I19" i="55" s="1"/>
  <c r="J19" i="55" s="1"/>
  <c r="G20" i="55"/>
  <c r="H20" i="55" s="1"/>
  <c r="I20" i="55" s="1"/>
  <c r="J20" i="55" s="1"/>
  <c r="G21" i="55"/>
  <c r="H21" i="55" s="1"/>
  <c r="I21" i="55" s="1"/>
  <c r="J21" i="55" s="1"/>
  <c r="H2" i="55"/>
  <c r="I2" i="55" s="1"/>
  <c r="J2" i="55" s="1"/>
  <c r="G2" i="55"/>
  <c r="C45" i="64"/>
  <c r="D45" i="64"/>
  <c r="E45" i="64"/>
  <c r="F45" i="64"/>
  <c r="G45" i="64"/>
  <c r="H45" i="64"/>
  <c r="I45" i="64"/>
  <c r="J45" i="64"/>
  <c r="M45" i="64"/>
  <c r="N45" i="64"/>
  <c r="O45" i="64"/>
  <c r="P45" i="64"/>
  <c r="Q45" i="64"/>
  <c r="R45" i="64"/>
  <c r="B45" i="64"/>
  <c r="F60" i="99"/>
  <c r="D60" i="99"/>
  <c r="E60" i="99"/>
  <c r="C60" i="99"/>
  <c r="AC59" i="99"/>
  <c r="AB59" i="99"/>
  <c r="F54" i="99"/>
  <c r="D54" i="99"/>
  <c r="E54" i="99"/>
  <c r="G54" i="99"/>
  <c r="H54" i="99"/>
  <c r="C54" i="99"/>
  <c r="F53" i="99"/>
  <c r="D53" i="99"/>
  <c r="E53" i="99"/>
  <c r="G53" i="99"/>
  <c r="C53" i="99"/>
  <c r="L45" i="64" l="1"/>
  <c r="K45" i="64"/>
  <c r="F60" i="53" l="1"/>
  <c r="D60" i="53"/>
  <c r="E60" i="53"/>
  <c r="C60" i="53"/>
  <c r="AC59" i="53"/>
  <c r="AB59" i="53"/>
  <c r="N55" i="53"/>
  <c r="O55" i="53"/>
  <c r="P55" i="53"/>
  <c r="F54" i="53"/>
  <c r="D54" i="53"/>
  <c r="E54" i="53"/>
  <c r="G54" i="53"/>
  <c r="H54" i="53"/>
  <c r="C54" i="53"/>
  <c r="F53" i="53"/>
  <c r="D53" i="53"/>
  <c r="E53" i="53"/>
  <c r="G53" i="53"/>
  <c r="C53" i="53"/>
  <c r="C5" i="63"/>
  <c r="C6" i="63"/>
  <c r="C7" i="63"/>
  <c r="C8" i="63"/>
  <c r="AD8" i="63" s="1"/>
  <c r="C9" i="63"/>
  <c r="C10" i="63"/>
  <c r="C11" i="63"/>
  <c r="C12" i="63"/>
  <c r="C13" i="63"/>
  <c r="C14" i="63"/>
  <c r="C15" i="63"/>
  <c r="C16" i="63"/>
  <c r="C17" i="63"/>
  <c r="C18" i="63"/>
  <c r="C19" i="63"/>
  <c r="C20" i="63"/>
  <c r="C21" i="63"/>
  <c r="C22" i="63"/>
  <c r="C23" i="63"/>
  <c r="V23" i="63" s="1"/>
  <c r="C24" i="63"/>
  <c r="C25" i="63"/>
  <c r="C26" i="63"/>
  <c r="C27" i="63"/>
  <c r="C28" i="63"/>
  <c r="K28" i="63" s="1"/>
  <c r="C29" i="63"/>
  <c r="C30" i="63"/>
  <c r="M30" i="63" s="1"/>
  <c r="C31" i="63"/>
  <c r="C32" i="63"/>
  <c r="C33" i="63"/>
  <c r="C34" i="63"/>
  <c r="C35" i="63"/>
  <c r="C36" i="63"/>
  <c r="C37" i="63"/>
  <c r="C38" i="63"/>
  <c r="C39" i="63"/>
  <c r="C40" i="63"/>
  <c r="C41" i="63"/>
  <c r="C42" i="63"/>
  <c r="C43" i="63"/>
  <c r="C44" i="63"/>
  <c r="C45" i="63"/>
  <c r="C4" i="63"/>
  <c r="E22" i="72"/>
  <c r="J22" i="72" s="1"/>
  <c r="D22" i="72"/>
  <c r="D22" i="73" s="1"/>
  <c r="B58" i="73" s="1"/>
  <c r="C50" i="71"/>
  <c r="D50" i="71"/>
  <c r="E50" i="71"/>
  <c r="F50" i="71"/>
  <c r="G50" i="71"/>
  <c r="H50" i="71"/>
  <c r="I50" i="71"/>
  <c r="J50" i="71"/>
  <c r="K50" i="71"/>
  <c r="L50" i="71"/>
  <c r="M50" i="71"/>
  <c r="N50" i="71"/>
  <c r="O50" i="71"/>
  <c r="P50" i="71"/>
  <c r="Q50" i="71"/>
  <c r="R50" i="71"/>
  <c r="S50" i="71"/>
  <c r="T50" i="71"/>
  <c r="U50" i="71"/>
  <c r="V50" i="71"/>
  <c r="W50" i="71"/>
  <c r="X50" i="71"/>
  <c r="Y50" i="71"/>
  <c r="Z50" i="71"/>
  <c r="AA50" i="71"/>
  <c r="AB50" i="71"/>
  <c r="AC50" i="71"/>
  <c r="AD50" i="71"/>
  <c r="AE50" i="71"/>
  <c r="AF50" i="71"/>
  <c r="AG50" i="71"/>
  <c r="AH50" i="71"/>
  <c r="AI50" i="71"/>
  <c r="AJ50" i="71"/>
  <c r="AK50" i="71"/>
  <c r="AL50" i="71"/>
  <c r="AM50" i="71"/>
  <c r="AN50" i="71"/>
  <c r="AO50" i="71"/>
  <c r="AP50" i="71"/>
  <c r="AQ50" i="71"/>
  <c r="AG10" i="50"/>
  <c r="C50" i="70"/>
  <c r="D50" i="70"/>
  <c r="E50" i="70"/>
  <c r="F50" i="70"/>
  <c r="G50" i="70"/>
  <c r="H50" i="70"/>
  <c r="I50" i="70"/>
  <c r="J50" i="70"/>
  <c r="K50" i="70"/>
  <c r="L50" i="70"/>
  <c r="M50" i="70"/>
  <c r="N50" i="70"/>
  <c r="O50" i="70"/>
  <c r="P50" i="70"/>
  <c r="Q50" i="70"/>
  <c r="R50" i="70"/>
  <c r="S50" i="70"/>
  <c r="T50" i="70"/>
  <c r="U50" i="70"/>
  <c r="V50" i="70"/>
  <c r="W50" i="70"/>
  <c r="X50" i="70"/>
  <c r="Y50" i="70"/>
  <c r="Z50" i="70"/>
  <c r="AA50" i="70"/>
  <c r="AB50" i="70"/>
  <c r="AC50" i="70"/>
  <c r="AD50" i="70"/>
  <c r="AE50" i="70"/>
  <c r="AF50" i="70"/>
  <c r="AG50" i="70"/>
  <c r="AH50" i="70"/>
  <c r="AI50" i="70"/>
  <c r="AJ50" i="70"/>
  <c r="AK50" i="70"/>
  <c r="AL50" i="70"/>
  <c r="AM50" i="70"/>
  <c r="AN50" i="70"/>
  <c r="AO50" i="70"/>
  <c r="AP50" i="70"/>
  <c r="AQ50" i="70"/>
  <c r="C50" i="69"/>
  <c r="D50" i="69"/>
  <c r="E50" i="69"/>
  <c r="F50" i="69"/>
  <c r="G50" i="69"/>
  <c r="H50" i="69"/>
  <c r="I50" i="69"/>
  <c r="J50" i="69"/>
  <c r="K50" i="69"/>
  <c r="L50" i="69"/>
  <c r="M50" i="69"/>
  <c r="N50" i="69"/>
  <c r="O50" i="69"/>
  <c r="P50" i="69"/>
  <c r="Q50" i="69"/>
  <c r="R50" i="69"/>
  <c r="S50" i="69"/>
  <c r="T50" i="69"/>
  <c r="U50" i="69"/>
  <c r="V50" i="69"/>
  <c r="W50" i="69"/>
  <c r="X50" i="69"/>
  <c r="Y50" i="69"/>
  <c r="Z50" i="69"/>
  <c r="AA50" i="69"/>
  <c r="AB50" i="69"/>
  <c r="AC50" i="69"/>
  <c r="AD50" i="69"/>
  <c r="AE50" i="69"/>
  <c r="AF50" i="69"/>
  <c r="AG50" i="69"/>
  <c r="AH50" i="69"/>
  <c r="AI50" i="69"/>
  <c r="AJ50" i="69"/>
  <c r="AK50" i="69"/>
  <c r="AL50" i="69"/>
  <c r="AM50" i="69"/>
  <c r="AN50" i="69"/>
  <c r="AO50" i="69"/>
  <c r="AP50" i="69"/>
  <c r="AQ50" i="69"/>
  <c r="V11" i="97"/>
  <c r="C50" i="68"/>
  <c r="D50" i="68"/>
  <c r="E50" i="68"/>
  <c r="F50" i="68"/>
  <c r="G50" i="68"/>
  <c r="H50" i="68"/>
  <c r="I50" i="68"/>
  <c r="J50" i="68"/>
  <c r="K50" i="68"/>
  <c r="L50" i="68"/>
  <c r="M50" i="68"/>
  <c r="N50" i="68"/>
  <c r="O50" i="68"/>
  <c r="P50" i="68"/>
  <c r="Q50" i="68"/>
  <c r="R50" i="68"/>
  <c r="S50" i="68"/>
  <c r="T50" i="68"/>
  <c r="U50" i="68"/>
  <c r="V50" i="68"/>
  <c r="W50" i="68"/>
  <c r="X50" i="68"/>
  <c r="Y50" i="68"/>
  <c r="Z50" i="68"/>
  <c r="AA50" i="68"/>
  <c r="AB50" i="68"/>
  <c r="AC50" i="68"/>
  <c r="AD50" i="68"/>
  <c r="AE50" i="68"/>
  <c r="AF50" i="68"/>
  <c r="AG50" i="68"/>
  <c r="AH50" i="68"/>
  <c r="AI50" i="68"/>
  <c r="AJ50" i="68"/>
  <c r="AK50" i="68"/>
  <c r="AL50" i="68"/>
  <c r="AM50" i="68"/>
  <c r="AN50" i="68"/>
  <c r="AO50" i="68"/>
  <c r="AP50" i="68"/>
  <c r="AQ50" i="68"/>
  <c r="C50" i="67"/>
  <c r="D50" i="67"/>
  <c r="E50" i="67"/>
  <c r="F50" i="67"/>
  <c r="G50" i="67"/>
  <c r="H50" i="67"/>
  <c r="I50" i="67"/>
  <c r="J50" i="67"/>
  <c r="K50" i="67"/>
  <c r="L50" i="67"/>
  <c r="M50" i="67"/>
  <c r="N50" i="67"/>
  <c r="O50" i="67"/>
  <c r="P50" i="67"/>
  <c r="Q50" i="67"/>
  <c r="R50" i="67"/>
  <c r="S50" i="67"/>
  <c r="T50" i="67"/>
  <c r="U50" i="67"/>
  <c r="V50" i="67"/>
  <c r="W50" i="67"/>
  <c r="X50" i="67"/>
  <c r="Y50" i="67"/>
  <c r="Z50" i="67"/>
  <c r="AA50" i="67"/>
  <c r="AB50" i="67"/>
  <c r="AC50" i="67"/>
  <c r="AD50" i="67"/>
  <c r="AE50" i="67"/>
  <c r="AF50" i="67"/>
  <c r="AG50" i="67"/>
  <c r="AH50" i="67"/>
  <c r="AI50" i="67"/>
  <c r="AJ50" i="67"/>
  <c r="AK50" i="67"/>
  <c r="AL50" i="67"/>
  <c r="AM50" i="67"/>
  <c r="AN50" i="67"/>
  <c r="AO50" i="67"/>
  <c r="AP50" i="67"/>
  <c r="AQ50" i="67"/>
  <c r="B50" i="67"/>
  <c r="C50" i="66"/>
  <c r="D50" i="66"/>
  <c r="E50" i="66"/>
  <c r="F50" i="66"/>
  <c r="G50" i="66"/>
  <c r="H50" i="66"/>
  <c r="I50" i="66"/>
  <c r="J50" i="66"/>
  <c r="K50" i="66"/>
  <c r="L50" i="66"/>
  <c r="M50" i="66"/>
  <c r="N50" i="66"/>
  <c r="O50" i="66"/>
  <c r="P50" i="66"/>
  <c r="Q50" i="66"/>
  <c r="R50" i="66"/>
  <c r="S50" i="66"/>
  <c r="T50" i="66"/>
  <c r="U50" i="66"/>
  <c r="V50" i="66"/>
  <c r="W50" i="66"/>
  <c r="X50" i="66"/>
  <c r="Y50" i="66"/>
  <c r="Z50" i="66"/>
  <c r="AA50" i="66"/>
  <c r="AB50" i="66"/>
  <c r="AC50" i="66"/>
  <c r="AD50" i="66"/>
  <c r="AE50" i="66"/>
  <c r="AF50" i="66"/>
  <c r="AG50" i="66"/>
  <c r="AH50" i="66"/>
  <c r="AI50" i="66"/>
  <c r="AJ50" i="66"/>
  <c r="AK50" i="66"/>
  <c r="AL50" i="66"/>
  <c r="AM50" i="66"/>
  <c r="AN50" i="66"/>
  <c r="AO50" i="66"/>
  <c r="AP50" i="66"/>
  <c r="AQ50" i="66"/>
  <c r="B50" i="66"/>
  <c r="C50" i="61"/>
  <c r="D50" i="61"/>
  <c r="E50" i="61"/>
  <c r="F50" i="61"/>
  <c r="G50" i="61"/>
  <c r="H50" i="61"/>
  <c r="I50" i="61"/>
  <c r="J50" i="61"/>
  <c r="K50" i="61"/>
  <c r="L50" i="61"/>
  <c r="M50" i="61"/>
  <c r="N50" i="61"/>
  <c r="O50" i="61"/>
  <c r="P50" i="61"/>
  <c r="Q50" i="61"/>
  <c r="R50" i="61"/>
  <c r="S50" i="61"/>
  <c r="T50" i="61"/>
  <c r="U50" i="61"/>
  <c r="V50" i="61"/>
  <c r="W50" i="61"/>
  <c r="X50" i="61"/>
  <c r="Y50" i="61"/>
  <c r="Z50" i="61"/>
  <c r="AA50" i="61"/>
  <c r="AB50" i="61"/>
  <c r="AC50" i="61"/>
  <c r="AD50" i="61"/>
  <c r="AE50" i="61"/>
  <c r="AF50" i="61"/>
  <c r="AG50" i="61"/>
  <c r="AH50" i="61"/>
  <c r="AI50" i="61"/>
  <c r="AJ50" i="61"/>
  <c r="AK50" i="61"/>
  <c r="AL50" i="61"/>
  <c r="AM50" i="61"/>
  <c r="AN50" i="61"/>
  <c r="AO50" i="61"/>
  <c r="AP50" i="61"/>
  <c r="AQ50" i="61"/>
  <c r="B50" i="61"/>
  <c r="E14" i="65"/>
  <c r="F14" i="65"/>
  <c r="G14" i="65"/>
  <c r="D3" i="63" s="1"/>
  <c r="H14" i="65"/>
  <c r="I14" i="65"/>
  <c r="J14" i="65"/>
  <c r="K14" i="65"/>
  <c r="H3" i="63" s="1"/>
  <c r="L14" i="65"/>
  <c r="M14" i="65"/>
  <c r="N14" i="65"/>
  <c r="O14" i="65"/>
  <c r="L3" i="63" s="1"/>
  <c r="P14" i="65"/>
  <c r="M3" i="63" s="1"/>
  <c r="Q14" i="65"/>
  <c r="R14" i="65"/>
  <c r="O3" i="63" s="1"/>
  <c r="S14" i="65"/>
  <c r="P3" i="63" s="1"/>
  <c r="T14" i="65"/>
  <c r="Q3" i="63" s="1"/>
  <c r="U14" i="65"/>
  <c r="R3" i="63" s="1"/>
  <c r="V14" i="65"/>
  <c r="S3" i="63" s="1"/>
  <c r="W14" i="65"/>
  <c r="T3" i="63" s="1"/>
  <c r="X14" i="65"/>
  <c r="U3" i="63" s="1"/>
  <c r="Y14" i="65"/>
  <c r="Z14" i="65"/>
  <c r="W3" i="63" s="1"/>
  <c r="AA14" i="65"/>
  <c r="X3" i="63" s="1"/>
  <c r="AB14" i="65"/>
  <c r="Y3" i="63" s="1"/>
  <c r="AC14" i="65"/>
  <c r="Z3" i="63" s="1"/>
  <c r="AD14" i="65"/>
  <c r="AA3" i="63" s="1"/>
  <c r="AE14" i="65"/>
  <c r="AB3" i="63" s="1"/>
  <c r="AF14" i="65"/>
  <c r="AC3" i="63" s="1"/>
  <c r="AG14" i="65"/>
  <c r="AH14" i="65"/>
  <c r="AE3" i="63" s="1"/>
  <c r="AI14" i="65"/>
  <c r="AF3" i="63" s="1"/>
  <c r="AJ14" i="65"/>
  <c r="AG3" i="63" s="1"/>
  <c r="AK14" i="65"/>
  <c r="AH3" i="63" s="1"/>
  <c r="AL14" i="65"/>
  <c r="AI3" i="63" s="1"/>
  <c r="AM14" i="65"/>
  <c r="AJ3" i="63" s="1"/>
  <c r="AN14" i="65"/>
  <c r="AK3" i="63" s="1"/>
  <c r="AO14" i="65"/>
  <c r="AP14" i="65"/>
  <c r="AM3" i="63" s="1"/>
  <c r="AQ14" i="65"/>
  <c r="AN3" i="63" s="1"/>
  <c r="E15" i="65"/>
  <c r="F15" i="65"/>
  <c r="G15" i="65"/>
  <c r="H15" i="65"/>
  <c r="I15" i="65"/>
  <c r="J15" i="65"/>
  <c r="K15" i="65"/>
  <c r="L15" i="65"/>
  <c r="M15" i="65"/>
  <c r="N15" i="65"/>
  <c r="O15" i="65"/>
  <c r="P15" i="65"/>
  <c r="Q15" i="65"/>
  <c r="R15" i="65"/>
  <c r="S15" i="65"/>
  <c r="T15" i="65"/>
  <c r="U15" i="65"/>
  <c r="V15" i="65"/>
  <c r="W15" i="65"/>
  <c r="X15" i="65"/>
  <c r="Y15" i="65"/>
  <c r="Z15" i="65"/>
  <c r="AA15" i="65"/>
  <c r="AB15" i="65"/>
  <c r="AC15" i="65"/>
  <c r="AD15" i="65"/>
  <c r="AE15" i="65"/>
  <c r="AF15" i="65"/>
  <c r="AG15" i="65"/>
  <c r="AH15" i="65"/>
  <c r="AI15" i="65"/>
  <c r="AJ15" i="65"/>
  <c r="AK15" i="65"/>
  <c r="AL15" i="65"/>
  <c r="AM15" i="65"/>
  <c r="AN15" i="65"/>
  <c r="AO15" i="65"/>
  <c r="AP15" i="65"/>
  <c r="AQ15" i="65"/>
  <c r="E16" i="65"/>
  <c r="F16" i="65"/>
  <c r="G16" i="65"/>
  <c r="H16" i="65"/>
  <c r="I16" i="65"/>
  <c r="J16" i="65"/>
  <c r="K16" i="65"/>
  <c r="L16" i="65"/>
  <c r="M16" i="65"/>
  <c r="N16" i="65"/>
  <c r="O16" i="65"/>
  <c r="P16" i="65"/>
  <c r="Q16" i="65"/>
  <c r="R16" i="65"/>
  <c r="S16" i="65"/>
  <c r="T16" i="65"/>
  <c r="U16" i="65"/>
  <c r="V16" i="65"/>
  <c r="W16" i="65"/>
  <c r="X16" i="65"/>
  <c r="Y16" i="65"/>
  <c r="Z16" i="65"/>
  <c r="AA16" i="65"/>
  <c r="AB16" i="65"/>
  <c r="AC16" i="65"/>
  <c r="AD16" i="65"/>
  <c r="AE16" i="65"/>
  <c r="AF16" i="65"/>
  <c r="AG16" i="65"/>
  <c r="AH16" i="65"/>
  <c r="AI16" i="65"/>
  <c r="AJ16" i="65"/>
  <c r="AK16" i="65"/>
  <c r="AL16" i="65"/>
  <c r="AM16" i="65"/>
  <c r="AN16" i="65"/>
  <c r="AO16" i="65"/>
  <c r="AP16" i="65"/>
  <c r="AQ16" i="65"/>
  <c r="E17" i="65"/>
  <c r="F17" i="65"/>
  <c r="G17" i="65"/>
  <c r="H17" i="65"/>
  <c r="I17" i="65"/>
  <c r="J17" i="65"/>
  <c r="K17" i="65"/>
  <c r="L17" i="65"/>
  <c r="M17" i="65"/>
  <c r="N17" i="65"/>
  <c r="O17" i="65"/>
  <c r="P17" i="65"/>
  <c r="Q17" i="65"/>
  <c r="R17" i="65"/>
  <c r="S17" i="65"/>
  <c r="T17" i="65"/>
  <c r="U17" i="65"/>
  <c r="V17" i="65"/>
  <c r="W17" i="65"/>
  <c r="X17" i="65"/>
  <c r="Y17" i="65"/>
  <c r="Z17" i="65"/>
  <c r="AA17" i="65"/>
  <c r="AB17" i="65"/>
  <c r="AC17" i="65"/>
  <c r="AD17" i="65"/>
  <c r="AE17" i="65"/>
  <c r="AF17" i="65"/>
  <c r="AG17" i="65"/>
  <c r="AH17" i="65"/>
  <c r="AI17" i="65"/>
  <c r="AJ17" i="65"/>
  <c r="AK17" i="65"/>
  <c r="AL17" i="65"/>
  <c r="AM17" i="65"/>
  <c r="AN17" i="65"/>
  <c r="AO17" i="65"/>
  <c r="AP17" i="65"/>
  <c r="AQ17" i="65"/>
  <c r="E18" i="65"/>
  <c r="F18" i="65"/>
  <c r="G18" i="65"/>
  <c r="H18" i="65"/>
  <c r="I18" i="65"/>
  <c r="J18" i="65"/>
  <c r="K18" i="65"/>
  <c r="L18" i="65"/>
  <c r="M18" i="65"/>
  <c r="N18" i="65"/>
  <c r="O18" i="65"/>
  <c r="P18" i="65"/>
  <c r="Q18" i="65"/>
  <c r="R18" i="65"/>
  <c r="S18" i="65"/>
  <c r="T18" i="65"/>
  <c r="U18" i="65"/>
  <c r="V18" i="65"/>
  <c r="W18" i="65"/>
  <c r="X18" i="65"/>
  <c r="Y18" i="65"/>
  <c r="Z18" i="65"/>
  <c r="AA18" i="65"/>
  <c r="AB18" i="65"/>
  <c r="AC18" i="65"/>
  <c r="AD18" i="65"/>
  <c r="AE18" i="65"/>
  <c r="AF18" i="65"/>
  <c r="AG18" i="65"/>
  <c r="AH18" i="65"/>
  <c r="AI18" i="65"/>
  <c r="AJ18" i="65"/>
  <c r="AK18" i="65"/>
  <c r="AL18" i="65"/>
  <c r="AM18" i="65"/>
  <c r="AN18" i="65"/>
  <c r="AO18" i="65"/>
  <c r="AP18" i="65"/>
  <c r="AQ18" i="65"/>
  <c r="E19" i="65"/>
  <c r="F19" i="65"/>
  <c r="G19" i="65"/>
  <c r="H19" i="65"/>
  <c r="I19" i="65"/>
  <c r="J19" i="65"/>
  <c r="K19" i="65"/>
  <c r="L19" i="65"/>
  <c r="M19" i="65"/>
  <c r="N19" i="65"/>
  <c r="O19" i="65"/>
  <c r="P19" i="65"/>
  <c r="Q19" i="65"/>
  <c r="R19" i="65"/>
  <c r="S19" i="65"/>
  <c r="T19" i="65"/>
  <c r="U19" i="65"/>
  <c r="V19" i="65"/>
  <c r="W19" i="65"/>
  <c r="X19" i="65"/>
  <c r="Y19" i="65"/>
  <c r="Z19" i="65"/>
  <c r="AA19" i="65"/>
  <c r="AB19" i="65"/>
  <c r="AC19" i="65"/>
  <c r="AD19" i="65"/>
  <c r="AE19" i="65"/>
  <c r="AF19" i="65"/>
  <c r="AG19" i="65"/>
  <c r="AH19" i="65"/>
  <c r="AI19" i="65"/>
  <c r="AJ19" i="65"/>
  <c r="AK19" i="65"/>
  <c r="AL19" i="65"/>
  <c r="AM19" i="65"/>
  <c r="AN19" i="65"/>
  <c r="AO19" i="65"/>
  <c r="AP19" i="65"/>
  <c r="AQ19" i="65"/>
  <c r="E20" i="65"/>
  <c r="F20" i="65"/>
  <c r="G20" i="65"/>
  <c r="H20" i="65"/>
  <c r="I20" i="65"/>
  <c r="J20" i="65"/>
  <c r="K20" i="65"/>
  <c r="L20" i="65"/>
  <c r="M20" i="65"/>
  <c r="N20" i="65"/>
  <c r="O20" i="65"/>
  <c r="P20" i="65"/>
  <c r="Q20" i="65"/>
  <c r="R20" i="65"/>
  <c r="S20" i="65"/>
  <c r="T20" i="65"/>
  <c r="U20" i="65"/>
  <c r="V20" i="65"/>
  <c r="W20" i="65"/>
  <c r="X20" i="65"/>
  <c r="Y20" i="65"/>
  <c r="Z20" i="65"/>
  <c r="AA20" i="65"/>
  <c r="AB20" i="65"/>
  <c r="AC20" i="65"/>
  <c r="AD20" i="65"/>
  <c r="AE20" i="65"/>
  <c r="AF20" i="65"/>
  <c r="AG20" i="65"/>
  <c r="AH20" i="65"/>
  <c r="AI20" i="65"/>
  <c r="AJ20" i="65"/>
  <c r="AK20" i="65"/>
  <c r="AL20" i="65"/>
  <c r="AM20" i="65"/>
  <c r="AN20" i="65"/>
  <c r="AO20" i="65"/>
  <c r="AP20" i="65"/>
  <c r="AQ20" i="65"/>
  <c r="E21" i="65"/>
  <c r="F21" i="65"/>
  <c r="G21" i="65"/>
  <c r="H21" i="65"/>
  <c r="I21" i="65"/>
  <c r="J21" i="65"/>
  <c r="K21" i="65"/>
  <c r="L21" i="65"/>
  <c r="M21" i="65"/>
  <c r="N21" i="65"/>
  <c r="O21" i="65"/>
  <c r="P21" i="65"/>
  <c r="Q21" i="65"/>
  <c r="R21" i="65"/>
  <c r="S21" i="65"/>
  <c r="T21" i="65"/>
  <c r="U21" i="65"/>
  <c r="V21" i="65"/>
  <c r="W21" i="65"/>
  <c r="X21" i="65"/>
  <c r="Y21" i="65"/>
  <c r="Z21" i="65"/>
  <c r="AA21" i="65"/>
  <c r="AB21" i="65"/>
  <c r="AC21" i="65"/>
  <c r="AD21" i="65"/>
  <c r="AE21" i="65"/>
  <c r="AF21" i="65"/>
  <c r="AG21" i="65"/>
  <c r="AH21" i="65"/>
  <c r="AI21" i="65"/>
  <c r="AJ21" i="65"/>
  <c r="AK21" i="65"/>
  <c r="AL21" i="65"/>
  <c r="AM21" i="65"/>
  <c r="AN21" i="65"/>
  <c r="AO21" i="65"/>
  <c r="AP21" i="65"/>
  <c r="AQ21" i="65"/>
  <c r="E22" i="65"/>
  <c r="F22" i="65"/>
  <c r="G22" i="65"/>
  <c r="H22" i="65"/>
  <c r="I22" i="65"/>
  <c r="J22" i="65"/>
  <c r="K22" i="65"/>
  <c r="L22" i="65"/>
  <c r="M22" i="65"/>
  <c r="N22" i="65"/>
  <c r="O22" i="65"/>
  <c r="P22" i="65"/>
  <c r="Q22" i="65"/>
  <c r="R22" i="65"/>
  <c r="S22" i="65"/>
  <c r="T22" i="65"/>
  <c r="U22" i="65"/>
  <c r="V22" i="65"/>
  <c r="W22" i="65"/>
  <c r="X22" i="65"/>
  <c r="Y22" i="65"/>
  <c r="Z22" i="65"/>
  <c r="AA22" i="65"/>
  <c r="AB22" i="65"/>
  <c r="AC22" i="65"/>
  <c r="AD22" i="65"/>
  <c r="AE22" i="65"/>
  <c r="AF22" i="65"/>
  <c r="AG22" i="65"/>
  <c r="AH22" i="65"/>
  <c r="AI22" i="65"/>
  <c r="AJ22" i="65"/>
  <c r="AK22" i="65"/>
  <c r="AL22" i="65"/>
  <c r="AM22" i="65"/>
  <c r="AN22" i="65"/>
  <c r="AO22" i="65"/>
  <c r="AP22" i="65"/>
  <c r="AQ22" i="65"/>
  <c r="E23" i="65"/>
  <c r="F23" i="65"/>
  <c r="G23" i="65"/>
  <c r="H23" i="65"/>
  <c r="I23" i="65"/>
  <c r="J23" i="65"/>
  <c r="K23" i="65"/>
  <c r="L23" i="65"/>
  <c r="M23" i="65"/>
  <c r="N23" i="65"/>
  <c r="O23" i="65"/>
  <c r="P23" i="65"/>
  <c r="Q23" i="65"/>
  <c r="R23" i="65"/>
  <c r="S23" i="65"/>
  <c r="T23" i="65"/>
  <c r="U23" i="65"/>
  <c r="V23" i="65"/>
  <c r="W23" i="65"/>
  <c r="X23" i="65"/>
  <c r="Y23" i="65"/>
  <c r="Z23" i="65"/>
  <c r="AA23" i="65"/>
  <c r="AB23" i="65"/>
  <c r="AC23" i="65"/>
  <c r="AD23" i="65"/>
  <c r="AE23" i="65"/>
  <c r="AF23" i="65"/>
  <c r="AG23" i="65"/>
  <c r="AH23" i="65"/>
  <c r="AI23" i="65"/>
  <c r="AJ23" i="65"/>
  <c r="AK23" i="65"/>
  <c r="AL23" i="65"/>
  <c r="AM23" i="65"/>
  <c r="AN23" i="65"/>
  <c r="AO23" i="65"/>
  <c r="AP23" i="65"/>
  <c r="AQ23" i="65"/>
  <c r="E24" i="65"/>
  <c r="F24" i="65"/>
  <c r="G24" i="65"/>
  <c r="H24" i="65"/>
  <c r="I24" i="65"/>
  <c r="J24" i="65"/>
  <c r="K24" i="65"/>
  <c r="L24" i="65"/>
  <c r="M24" i="65"/>
  <c r="N24" i="65"/>
  <c r="O24" i="65"/>
  <c r="P24" i="65"/>
  <c r="Q24" i="65"/>
  <c r="R24" i="65"/>
  <c r="S24" i="65"/>
  <c r="T24" i="65"/>
  <c r="U24" i="65"/>
  <c r="V24" i="65"/>
  <c r="W24" i="65"/>
  <c r="X24" i="65"/>
  <c r="Y24" i="65"/>
  <c r="Z24" i="65"/>
  <c r="AA24" i="65"/>
  <c r="AB24" i="65"/>
  <c r="AC24" i="65"/>
  <c r="AD24" i="65"/>
  <c r="AE24" i="65"/>
  <c r="AF24" i="65"/>
  <c r="AG24" i="65"/>
  <c r="AH24" i="65"/>
  <c r="AI24" i="65"/>
  <c r="AJ24" i="65"/>
  <c r="AK24" i="65"/>
  <c r="AL24" i="65"/>
  <c r="AM24" i="65"/>
  <c r="AN24" i="65"/>
  <c r="AO24" i="65"/>
  <c r="AP24" i="65"/>
  <c r="AQ24" i="65"/>
  <c r="E25" i="65"/>
  <c r="F25" i="65"/>
  <c r="G25" i="65"/>
  <c r="H25" i="65"/>
  <c r="I25" i="65"/>
  <c r="J25" i="65"/>
  <c r="K25" i="65"/>
  <c r="L25" i="65"/>
  <c r="M25" i="65"/>
  <c r="N25" i="65"/>
  <c r="O25" i="65"/>
  <c r="P25" i="65"/>
  <c r="Q25" i="65"/>
  <c r="R25" i="65"/>
  <c r="S25" i="65"/>
  <c r="T25" i="65"/>
  <c r="U25" i="65"/>
  <c r="V25" i="65"/>
  <c r="W25" i="65"/>
  <c r="X25" i="65"/>
  <c r="Y25" i="65"/>
  <c r="Z25" i="65"/>
  <c r="AA25" i="65"/>
  <c r="AB25" i="65"/>
  <c r="AC25" i="65"/>
  <c r="AD25" i="65"/>
  <c r="AE25" i="65"/>
  <c r="AF25" i="65"/>
  <c r="AG25" i="65"/>
  <c r="AH25" i="65"/>
  <c r="AI25" i="65"/>
  <c r="AJ25" i="65"/>
  <c r="AK25" i="65"/>
  <c r="AL25" i="65"/>
  <c r="AM25" i="65"/>
  <c r="AN25" i="65"/>
  <c r="AO25" i="65"/>
  <c r="AP25" i="65"/>
  <c r="AQ25" i="65"/>
  <c r="E26" i="65"/>
  <c r="F26" i="65"/>
  <c r="G26" i="65"/>
  <c r="H26" i="65"/>
  <c r="I26" i="65"/>
  <c r="J26" i="65"/>
  <c r="K26" i="65"/>
  <c r="L26" i="65"/>
  <c r="M26" i="65"/>
  <c r="N26" i="65"/>
  <c r="O26" i="65"/>
  <c r="P26" i="65"/>
  <c r="Q26" i="65"/>
  <c r="R26" i="65"/>
  <c r="S26" i="65"/>
  <c r="T26" i="65"/>
  <c r="U26" i="65"/>
  <c r="V26" i="65"/>
  <c r="W26" i="65"/>
  <c r="X26" i="65"/>
  <c r="Y26" i="65"/>
  <c r="Z26" i="65"/>
  <c r="AA26" i="65"/>
  <c r="AB26" i="65"/>
  <c r="AC26" i="65"/>
  <c r="AD26" i="65"/>
  <c r="AE26" i="65"/>
  <c r="AF26" i="65"/>
  <c r="AG26" i="65"/>
  <c r="AH26" i="65"/>
  <c r="AI26" i="65"/>
  <c r="AJ26" i="65"/>
  <c r="AK26" i="65"/>
  <c r="AL26" i="65"/>
  <c r="AM26" i="65"/>
  <c r="AN26" i="65"/>
  <c r="AO26" i="65"/>
  <c r="AP26" i="65"/>
  <c r="AQ26" i="65"/>
  <c r="E27" i="65"/>
  <c r="F27" i="65"/>
  <c r="G27" i="65"/>
  <c r="H27" i="65"/>
  <c r="I27" i="65"/>
  <c r="J27" i="65"/>
  <c r="K27" i="65"/>
  <c r="L27" i="65"/>
  <c r="M27" i="65"/>
  <c r="N27" i="65"/>
  <c r="O27" i="65"/>
  <c r="P27" i="65"/>
  <c r="Q27" i="65"/>
  <c r="R27" i="65"/>
  <c r="S27" i="65"/>
  <c r="T27" i="65"/>
  <c r="U27" i="65"/>
  <c r="V27" i="65"/>
  <c r="W27" i="65"/>
  <c r="X27" i="65"/>
  <c r="Y27" i="65"/>
  <c r="Z27" i="65"/>
  <c r="AA27" i="65"/>
  <c r="AB27" i="65"/>
  <c r="AC27" i="65"/>
  <c r="AD27" i="65"/>
  <c r="AE27" i="65"/>
  <c r="AF27" i="65"/>
  <c r="AG27" i="65"/>
  <c r="AH27" i="65"/>
  <c r="AI27" i="65"/>
  <c r="AJ27" i="65"/>
  <c r="AK27" i="65"/>
  <c r="AL27" i="65"/>
  <c r="AM27" i="65"/>
  <c r="AN27" i="65"/>
  <c r="AO27" i="65"/>
  <c r="AP27" i="65"/>
  <c r="AQ27" i="65"/>
  <c r="E28" i="65"/>
  <c r="F28" i="65"/>
  <c r="G28" i="65"/>
  <c r="H28" i="65"/>
  <c r="I28" i="65"/>
  <c r="J28" i="65"/>
  <c r="K28" i="65"/>
  <c r="L28" i="65"/>
  <c r="M28" i="65"/>
  <c r="N28" i="65"/>
  <c r="O28" i="65"/>
  <c r="P28" i="65"/>
  <c r="Q28" i="65"/>
  <c r="R28" i="65"/>
  <c r="S28" i="65"/>
  <c r="T28" i="65"/>
  <c r="U28" i="65"/>
  <c r="V28" i="65"/>
  <c r="W28" i="65"/>
  <c r="X28" i="65"/>
  <c r="Y28" i="65"/>
  <c r="Z28" i="65"/>
  <c r="AA28" i="65"/>
  <c r="AB28" i="65"/>
  <c r="AC28" i="65"/>
  <c r="AD28" i="65"/>
  <c r="AE28" i="65"/>
  <c r="AF28" i="65"/>
  <c r="AG28" i="65"/>
  <c r="AH28" i="65"/>
  <c r="AI28" i="65"/>
  <c r="AJ28" i="65"/>
  <c r="AK28" i="65"/>
  <c r="AL28" i="65"/>
  <c r="AM28" i="65"/>
  <c r="AN28" i="65"/>
  <c r="AO28" i="65"/>
  <c r="AP28" i="65"/>
  <c r="AQ28" i="65"/>
  <c r="E29" i="65"/>
  <c r="F29" i="65"/>
  <c r="G29" i="65"/>
  <c r="H29" i="65"/>
  <c r="I29" i="65"/>
  <c r="J29" i="65"/>
  <c r="K29" i="65"/>
  <c r="L29" i="65"/>
  <c r="M29" i="65"/>
  <c r="N29" i="65"/>
  <c r="O29" i="65"/>
  <c r="P29" i="65"/>
  <c r="Q29" i="65"/>
  <c r="R29" i="65"/>
  <c r="S29" i="65"/>
  <c r="T29" i="65"/>
  <c r="U29" i="65"/>
  <c r="V29" i="65"/>
  <c r="W29" i="65"/>
  <c r="X29" i="65"/>
  <c r="Y29" i="65"/>
  <c r="Z29" i="65"/>
  <c r="AA29" i="65"/>
  <c r="AB29" i="65"/>
  <c r="AC29" i="65"/>
  <c r="AD29" i="65"/>
  <c r="AE29" i="65"/>
  <c r="AF29" i="65"/>
  <c r="AG29" i="65"/>
  <c r="AH29" i="65"/>
  <c r="AI29" i="65"/>
  <c r="AJ29" i="65"/>
  <c r="AK29" i="65"/>
  <c r="AL29" i="65"/>
  <c r="AM29" i="65"/>
  <c r="AN29" i="65"/>
  <c r="AO29" i="65"/>
  <c r="AP29" i="65"/>
  <c r="AQ29" i="65"/>
  <c r="E30" i="65"/>
  <c r="F30" i="65"/>
  <c r="G30" i="65"/>
  <c r="H30" i="65"/>
  <c r="I30" i="65"/>
  <c r="J30" i="65"/>
  <c r="K30" i="65"/>
  <c r="L30" i="65"/>
  <c r="M30" i="65"/>
  <c r="N30" i="65"/>
  <c r="O30" i="65"/>
  <c r="P30" i="65"/>
  <c r="Q30" i="65"/>
  <c r="R30" i="65"/>
  <c r="S30" i="65"/>
  <c r="T30" i="65"/>
  <c r="U30" i="65"/>
  <c r="V30" i="65"/>
  <c r="W30" i="65"/>
  <c r="X30" i="65"/>
  <c r="Y30" i="65"/>
  <c r="Z30" i="65"/>
  <c r="AA30" i="65"/>
  <c r="AB30" i="65"/>
  <c r="AC30" i="65"/>
  <c r="AD30" i="65"/>
  <c r="AE30" i="65"/>
  <c r="AF30" i="65"/>
  <c r="AG30" i="65"/>
  <c r="AH30" i="65"/>
  <c r="AI30" i="65"/>
  <c r="AJ30" i="65"/>
  <c r="AK30" i="65"/>
  <c r="AL30" i="65"/>
  <c r="AM30" i="65"/>
  <c r="AN30" i="65"/>
  <c r="AO30" i="65"/>
  <c r="AP30" i="65"/>
  <c r="AQ30" i="65"/>
  <c r="E31" i="65"/>
  <c r="F31" i="65"/>
  <c r="G31" i="65"/>
  <c r="H31" i="65"/>
  <c r="I31" i="65"/>
  <c r="J31" i="65"/>
  <c r="K31" i="65"/>
  <c r="L31" i="65"/>
  <c r="M31" i="65"/>
  <c r="N31" i="65"/>
  <c r="O31" i="65"/>
  <c r="P31" i="65"/>
  <c r="Q31" i="65"/>
  <c r="R31" i="65"/>
  <c r="S31" i="65"/>
  <c r="T31" i="65"/>
  <c r="U31" i="65"/>
  <c r="V31" i="65"/>
  <c r="W31" i="65"/>
  <c r="X31" i="65"/>
  <c r="Y31" i="65"/>
  <c r="Z31" i="65"/>
  <c r="AA31" i="65"/>
  <c r="AB31" i="65"/>
  <c r="AC31" i="65"/>
  <c r="AD31" i="65"/>
  <c r="AE31" i="65"/>
  <c r="AF31" i="65"/>
  <c r="AG31" i="65"/>
  <c r="AH31" i="65"/>
  <c r="AI31" i="65"/>
  <c r="AJ31" i="65"/>
  <c r="AK31" i="65"/>
  <c r="AL31" i="65"/>
  <c r="AM31" i="65"/>
  <c r="AN31" i="65"/>
  <c r="AO31" i="65"/>
  <c r="AP31" i="65"/>
  <c r="AQ31" i="65"/>
  <c r="E32" i="65"/>
  <c r="F32" i="65"/>
  <c r="G32" i="65"/>
  <c r="H32" i="65"/>
  <c r="I32" i="65"/>
  <c r="J32" i="65"/>
  <c r="K32" i="65"/>
  <c r="L32" i="65"/>
  <c r="M32" i="65"/>
  <c r="N32" i="65"/>
  <c r="O32" i="65"/>
  <c r="P32" i="65"/>
  <c r="Q32" i="65"/>
  <c r="R32" i="65"/>
  <c r="S32" i="65"/>
  <c r="T32" i="65"/>
  <c r="U32" i="65"/>
  <c r="V32" i="65"/>
  <c r="W32" i="65"/>
  <c r="X32" i="65"/>
  <c r="Y32" i="65"/>
  <c r="Z32" i="65"/>
  <c r="AA32" i="65"/>
  <c r="AB32" i="65"/>
  <c r="AC32" i="65"/>
  <c r="AD32" i="65"/>
  <c r="AE32" i="65"/>
  <c r="AF32" i="65"/>
  <c r="AG32" i="65"/>
  <c r="AH32" i="65"/>
  <c r="AI32" i="65"/>
  <c r="AJ32" i="65"/>
  <c r="AK32" i="65"/>
  <c r="AL32" i="65"/>
  <c r="AM32" i="65"/>
  <c r="AN32" i="65"/>
  <c r="AO32" i="65"/>
  <c r="AP32" i="65"/>
  <c r="AQ32" i="65"/>
  <c r="E33" i="65"/>
  <c r="F33" i="65"/>
  <c r="G33" i="65"/>
  <c r="H33" i="65"/>
  <c r="I33" i="65"/>
  <c r="J33" i="65"/>
  <c r="K33" i="65"/>
  <c r="L33" i="65"/>
  <c r="M33" i="65"/>
  <c r="N33" i="65"/>
  <c r="O33" i="65"/>
  <c r="P33" i="65"/>
  <c r="Q33" i="65"/>
  <c r="R33" i="65"/>
  <c r="S33" i="65"/>
  <c r="T33" i="65"/>
  <c r="U33" i="65"/>
  <c r="V33" i="65"/>
  <c r="W33" i="65"/>
  <c r="X33" i="65"/>
  <c r="Y33" i="65"/>
  <c r="Z33" i="65"/>
  <c r="AA33" i="65"/>
  <c r="AB33" i="65"/>
  <c r="AC33" i="65"/>
  <c r="AD33" i="65"/>
  <c r="AE33" i="65"/>
  <c r="AF33" i="65"/>
  <c r="AG33" i="65"/>
  <c r="AH33" i="65"/>
  <c r="AI33" i="65"/>
  <c r="AJ33" i="65"/>
  <c r="AK33" i="65"/>
  <c r="AL33" i="65"/>
  <c r="AM33" i="65"/>
  <c r="AN33" i="65"/>
  <c r="AO33" i="65"/>
  <c r="AP33" i="65"/>
  <c r="AQ33" i="65"/>
  <c r="E34" i="65"/>
  <c r="F34" i="65"/>
  <c r="G34" i="65"/>
  <c r="H34" i="65"/>
  <c r="I34" i="65"/>
  <c r="J34" i="65"/>
  <c r="K34" i="65"/>
  <c r="L34" i="65"/>
  <c r="M34" i="65"/>
  <c r="N34" i="65"/>
  <c r="O34" i="65"/>
  <c r="P34" i="65"/>
  <c r="Q34" i="65"/>
  <c r="R34" i="65"/>
  <c r="S34" i="65"/>
  <c r="T34" i="65"/>
  <c r="U34" i="65"/>
  <c r="V34" i="65"/>
  <c r="W34" i="65"/>
  <c r="X34" i="65"/>
  <c r="Y34" i="65"/>
  <c r="Z34" i="65"/>
  <c r="AA34" i="65"/>
  <c r="AB34" i="65"/>
  <c r="AC34" i="65"/>
  <c r="AD34" i="65"/>
  <c r="AE34" i="65"/>
  <c r="AF34" i="65"/>
  <c r="AG34" i="65"/>
  <c r="AH34" i="65"/>
  <c r="AI34" i="65"/>
  <c r="AJ34" i="65"/>
  <c r="AK34" i="65"/>
  <c r="AL34" i="65"/>
  <c r="AM34" i="65"/>
  <c r="AN34" i="65"/>
  <c r="AO34" i="65"/>
  <c r="AP34" i="65"/>
  <c r="AQ34" i="65"/>
  <c r="E35" i="65"/>
  <c r="F35" i="65"/>
  <c r="G35" i="65"/>
  <c r="H35" i="65"/>
  <c r="I35" i="65"/>
  <c r="J35" i="65"/>
  <c r="K35" i="65"/>
  <c r="L35" i="65"/>
  <c r="M35" i="65"/>
  <c r="N35" i="65"/>
  <c r="O35" i="65"/>
  <c r="P35" i="65"/>
  <c r="Q35" i="65"/>
  <c r="R35" i="65"/>
  <c r="S35" i="65"/>
  <c r="T35" i="65"/>
  <c r="U35" i="65"/>
  <c r="V35" i="65"/>
  <c r="W35" i="65"/>
  <c r="X35" i="65"/>
  <c r="Y35" i="65"/>
  <c r="Z35" i="65"/>
  <c r="AA35" i="65"/>
  <c r="AB35" i="65"/>
  <c r="AC35" i="65"/>
  <c r="AD35" i="65"/>
  <c r="AE35" i="65"/>
  <c r="AF35" i="65"/>
  <c r="AG35" i="65"/>
  <c r="AH35" i="65"/>
  <c r="AI35" i="65"/>
  <c r="AJ35" i="65"/>
  <c r="AK35" i="65"/>
  <c r="AL35" i="65"/>
  <c r="AM35" i="65"/>
  <c r="AN35" i="65"/>
  <c r="AO35" i="65"/>
  <c r="AP35" i="65"/>
  <c r="AQ35" i="65"/>
  <c r="E36" i="65"/>
  <c r="F36" i="65"/>
  <c r="G36" i="65"/>
  <c r="H36" i="65"/>
  <c r="I36" i="65"/>
  <c r="J36" i="65"/>
  <c r="K36" i="65"/>
  <c r="L36" i="65"/>
  <c r="M36" i="65"/>
  <c r="N36" i="65"/>
  <c r="O36" i="65"/>
  <c r="P36" i="65"/>
  <c r="Q36" i="65"/>
  <c r="R36" i="65"/>
  <c r="S36" i="65"/>
  <c r="T36" i="65"/>
  <c r="U36" i="65"/>
  <c r="V36" i="65"/>
  <c r="W36" i="65"/>
  <c r="X36" i="65"/>
  <c r="Y36" i="65"/>
  <c r="Z36" i="65"/>
  <c r="AA36" i="65"/>
  <c r="AB36" i="65"/>
  <c r="AC36" i="65"/>
  <c r="AD36" i="65"/>
  <c r="AE36" i="65"/>
  <c r="AE37" i="63" s="1"/>
  <c r="AF36" i="65"/>
  <c r="AG36" i="65"/>
  <c r="AH36" i="65"/>
  <c r="AI36" i="65"/>
  <c r="AJ36" i="65"/>
  <c r="AK36" i="65"/>
  <c r="AL36" i="65"/>
  <c r="AM36" i="65"/>
  <c r="AN36" i="65"/>
  <c r="AO36" i="65"/>
  <c r="AP36" i="65"/>
  <c r="AQ36" i="65"/>
  <c r="E37" i="65"/>
  <c r="F37" i="65"/>
  <c r="G37" i="65"/>
  <c r="H37" i="65"/>
  <c r="I37" i="65"/>
  <c r="J37" i="65"/>
  <c r="K37" i="65"/>
  <c r="L37" i="65"/>
  <c r="M37" i="65"/>
  <c r="N37" i="65"/>
  <c r="O37" i="65"/>
  <c r="P37" i="65"/>
  <c r="Q37" i="65"/>
  <c r="R37" i="65"/>
  <c r="S37" i="65"/>
  <c r="T37" i="65"/>
  <c r="U37" i="65"/>
  <c r="V37" i="65"/>
  <c r="W37" i="65"/>
  <c r="X37" i="65"/>
  <c r="Y37" i="65"/>
  <c r="Z37" i="65"/>
  <c r="AA37" i="65"/>
  <c r="AB37" i="65"/>
  <c r="AC37" i="65"/>
  <c r="AD37" i="65"/>
  <c r="AE37" i="65"/>
  <c r="AF37" i="65"/>
  <c r="AG37" i="65"/>
  <c r="AH37" i="65"/>
  <c r="AI37" i="65"/>
  <c r="AJ37" i="65"/>
  <c r="AK37" i="65"/>
  <c r="AL37" i="65"/>
  <c r="AM37" i="65"/>
  <c r="AN37" i="65"/>
  <c r="AO37" i="65"/>
  <c r="AP37" i="65"/>
  <c r="AQ37" i="65"/>
  <c r="E38" i="65"/>
  <c r="F38" i="65"/>
  <c r="G38" i="65"/>
  <c r="H38" i="65"/>
  <c r="I38" i="65"/>
  <c r="J38" i="65"/>
  <c r="K38" i="65"/>
  <c r="L38" i="65"/>
  <c r="M38" i="65"/>
  <c r="N38" i="65"/>
  <c r="O38" i="65"/>
  <c r="P38" i="65"/>
  <c r="Q38" i="65"/>
  <c r="R38" i="65"/>
  <c r="S38" i="65"/>
  <c r="T38" i="65"/>
  <c r="U38" i="65"/>
  <c r="V38" i="65"/>
  <c r="W38" i="65"/>
  <c r="X38" i="65"/>
  <c r="Y38" i="65"/>
  <c r="Z38" i="65"/>
  <c r="AA38" i="65"/>
  <c r="AB38" i="65"/>
  <c r="AC38" i="65"/>
  <c r="AD38" i="65"/>
  <c r="AE38" i="65"/>
  <c r="AF38" i="65"/>
  <c r="AG38" i="65"/>
  <c r="AH38" i="65"/>
  <c r="AI38" i="65"/>
  <c r="AJ38" i="65"/>
  <c r="AK38" i="65"/>
  <c r="AL38" i="65"/>
  <c r="AM38" i="65"/>
  <c r="AN38" i="65"/>
  <c r="AO38" i="65"/>
  <c r="AP38" i="65"/>
  <c r="AQ38" i="65"/>
  <c r="E39" i="65"/>
  <c r="F39" i="65"/>
  <c r="G39" i="65"/>
  <c r="H39" i="65"/>
  <c r="I39" i="65"/>
  <c r="J39" i="65"/>
  <c r="K39" i="65"/>
  <c r="L39" i="65"/>
  <c r="M39" i="65"/>
  <c r="N39" i="65"/>
  <c r="O39" i="65"/>
  <c r="P39" i="65"/>
  <c r="Q39" i="65"/>
  <c r="R39" i="65"/>
  <c r="S39" i="65"/>
  <c r="T39" i="65"/>
  <c r="U39" i="65"/>
  <c r="V39" i="65"/>
  <c r="W39" i="65"/>
  <c r="X39" i="65"/>
  <c r="Y39" i="65"/>
  <c r="Z39" i="65"/>
  <c r="AA39" i="65"/>
  <c r="AB39" i="65"/>
  <c r="AC39" i="65"/>
  <c r="AD39" i="65"/>
  <c r="AE39" i="65"/>
  <c r="AF39" i="65"/>
  <c r="AG39" i="65"/>
  <c r="AH39" i="65"/>
  <c r="AI39" i="65"/>
  <c r="AJ39" i="65"/>
  <c r="AK39" i="65"/>
  <c r="AL39" i="65"/>
  <c r="AM39" i="65"/>
  <c r="AN39" i="65"/>
  <c r="AO39" i="65"/>
  <c r="AP39" i="65"/>
  <c r="AQ39" i="65"/>
  <c r="E40" i="65"/>
  <c r="F40" i="65"/>
  <c r="G40" i="65"/>
  <c r="H40" i="65"/>
  <c r="I40" i="65"/>
  <c r="J40" i="65"/>
  <c r="K40" i="65"/>
  <c r="L40" i="65"/>
  <c r="M40" i="65"/>
  <c r="N40" i="65"/>
  <c r="O40" i="65"/>
  <c r="P40" i="65"/>
  <c r="Q40" i="65"/>
  <c r="R40" i="65"/>
  <c r="S40" i="65"/>
  <c r="T40" i="65"/>
  <c r="U40" i="65"/>
  <c r="V40" i="65"/>
  <c r="W40" i="65"/>
  <c r="X40" i="65"/>
  <c r="Y40" i="65"/>
  <c r="Z40" i="65"/>
  <c r="AA40" i="65"/>
  <c r="AB40" i="65"/>
  <c r="AC40" i="65"/>
  <c r="AD40" i="65"/>
  <c r="AE40" i="65"/>
  <c r="AF40" i="65"/>
  <c r="AG40" i="65"/>
  <c r="AH40" i="65"/>
  <c r="AI40" i="65"/>
  <c r="AJ40" i="65"/>
  <c r="AK40" i="65"/>
  <c r="AL40" i="65"/>
  <c r="AM40" i="65"/>
  <c r="AN40" i="65"/>
  <c r="AO40" i="65"/>
  <c r="AP40" i="65"/>
  <c r="AQ40" i="65"/>
  <c r="E41" i="65"/>
  <c r="F41" i="65"/>
  <c r="G41" i="65"/>
  <c r="H41" i="65"/>
  <c r="I41" i="65"/>
  <c r="J41" i="65"/>
  <c r="K41" i="65"/>
  <c r="L41" i="65"/>
  <c r="M41" i="65"/>
  <c r="N41" i="65"/>
  <c r="O41" i="65"/>
  <c r="P41" i="65"/>
  <c r="Q41" i="65"/>
  <c r="R41" i="65"/>
  <c r="S41" i="65"/>
  <c r="T41" i="65"/>
  <c r="U41" i="65"/>
  <c r="V41" i="65"/>
  <c r="W41" i="65"/>
  <c r="X41" i="65"/>
  <c r="Y41" i="65"/>
  <c r="Z41" i="65"/>
  <c r="AA41" i="65"/>
  <c r="AB41" i="65"/>
  <c r="AC41" i="65"/>
  <c r="AD41" i="65"/>
  <c r="AE41" i="65"/>
  <c r="AF41" i="65"/>
  <c r="AG41" i="65"/>
  <c r="AH41" i="65"/>
  <c r="AI41" i="65"/>
  <c r="AJ41" i="65"/>
  <c r="AK41" i="65"/>
  <c r="AL41" i="65"/>
  <c r="AM41" i="65"/>
  <c r="AN41" i="65"/>
  <c r="AO41" i="65"/>
  <c r="AP41" i="65"/>
  <c r="AQ41" i="65"/>
  <c r="E42" i="65"/>
  <c r="F42" i="65"/>
  <c r="G42" i="65"/>
  <c r="H42" i="65"/>
  <c r="I42" i="65"/>
  <c r="J42" i="65"/>
  <c r="K42" i="65"/>
  <c r="L42" i="65"/>
  <c r="M42" i="65"/>
  <c r="N42" i="65"/>
  <c r="O42" i="65"/>
  <c r="P42" i="65"/>
  <c r="Q42" i="65"/>
  <c r="R42" i="65"/>
  <c r="S42" i="65"/>
  <c r="T42" i="65"/>
  <c r="U42" i="65"/>
  <c r="V42" i="65"/>
  <c r="W42" i="65"/>
  <c r="X42" i="65"/>
  <c r="Y42" i="65"/>
  <c r="Z42" i="65"/>
  <c r="AA42" i="65"/>
  <c r="AB42" i="65"/>
  <c r="AC42" i="65"/>
  <c r="AD42" i="65"/>
  <c r="AE42" i="65"/>
  <c r="AF42" i="65"/>
  <c r="AG42" i="65"/>
  <c r="AH42" i="65"/>
  <c r="AI42" i="65"/>
  <c r="AJ42" i="65"/>
  <c r="AK42" i="65"/>
  <c r="AL42" i="65"/>
  <c r="AM42" i="65"/>
  <c r="AN42" i="65"/>
  <c r="AO42" i="65"/>
  <c r="AP42" i="65"/>
  <c r="AQ42" i="65"/>
  <c r="E43" i="65"/>
  <c r="F43" i="65"/>
  <c r="G43" i="65"/>
  <c r="H43" i="65"/>
  <c r="I43" i="65"/>
  <c r="J43" i="65"/>
  <c r="K43" i="65"/>
  <c r="L43" i="65"/>
  <c r="M43" i="65"/>
  <c r="N43" i="65"/>
  <c r="O43" i="65"/>
  <c r="P43" i="65"/>
  <c r="Q43" i="65"/>
  <c r="R43" i="65"/>
  <c r="S43" i="65"/>
  <c r="T43" i="65"/>
  <c r="U43" i="65"/>
  <c r="V43" i="65"/>
  <c r="W43" i="65"/>
  <c r="X43" i="65"/>
  <c r="Y43" i="65"/>
  <c r="Z43" i="65"/>
  <c r="AA43" i="65"/>
  <c r="AB43" i="65"/>
  <c r="AC43" i="65"/>
  <c r="AD43" i="65"/>
  <c r="AE43" i="65"/>
  <c r="AF43" i="65"/>
  <c r="AG43" i="65"/>
  <c r="AH43" i="65"/>
  <c r="AI43" i="65"/>
  <c r="AJ43" i="65"/>
  <c r="AK43" i="65"/>
  <c r="AL43" i="65"/>
  <c r="AM43" i="65"/>
  <c r="AN43" i="65"/>
  <c r="AO43" i="65"/>
  <c r="AP43" i="65"/>
  <c r="AQ43" i="65"/>
  <c r="E44" i="65"/>
  <c r="F44" i="65"/>
  <c r="G44" i="65"/>
  <c r="H44" i="65"/>
  <c r="I44" i="65"/>
  <c r="J44" i="65"/>
  <c r="K44" i="65"/>
  <c r="L44" i="65"/>
  <c r="M44" i="65"/>
  <c r="N44" i="65"/>
  <c r="O44" i="65"/>
  <c r="P44" i="65"/>
  <c r="Q44" i="65"/>
  <c r="R44" i="65"/>
  <c r="S44" i="65"/>
  <c r="T44" i="65"/>
  <c r="U44" i="65"/>
  <c r="V44" i="65"/>
  <c r="W44" i="65"/>
  <c r="X44" i="65"/>
  <c r="Y44" i="65"/>
  <c r="Z44" i="65"/>
  <c r="AA44" i="65"/>
  <c r="AB44" i="65"/>
  <c r="AC44" i="65"/>
  <c r="AD44" i="65"/>
  <c r="AE44" i="65"/>
  <c r="AF44" i="65"/>
  <c r="AG44" i="65"/>
  <c r="AH44" i="65"/>
  <c r="AI44" i="65"/>
  <c r="AJ44" i="65"/>
  <c r="AK44" i="65"/>
  <c r="AL44" i="65"/>
  <c r="AM44" i="65"/>
  <c r="AN44" i="65"/>
  <c r="AO44" i="65"/>
  <c r="AP44" i="65"/>
  <c r="AQ44" i="65"/>
  <c r="D15" i="65"/>
  <c r="D16" i="65"/>
  <c r="D17" i="65"/>
  <c r="D18" i="65"/>
  <c r="D19" i="65"/>
  <c r="D20" i="65"/>
  <c r="D21" i="65"/>
  <c r="D22" i="65"/>
  <c r="D23" i="65"/>
  <c r="D24" i="65"/>
  <c r="D25" i="65"/>
  <c r="D26" i="65"/>
  <c r="D27" i="65"/>
  <c r="D28" i="65"/>
  <c r="D29" i="65"/>
  <c r="D30" i="65"/>
  <c r="D31" i="65"/>
  <c r="D32" i="65"/>
  <c r="D33" i="65"/>
  <c r="D34" i="65"/>
  <c r="D35" i="65"/>
  <c r="D36" i="65"/>
  <c r="D37" i="65"/>
  <c r="D38" i="65"/>
  <c r="D39" i="65"/>
  <c r="D40" i="65"/>
  <c r="D41" i="65"/>
  <c r="D42" i="65"/>
  <c r="D43" i="65"/>
  <c r="D44" i="65"/>
  <c r="D14" i="65"/>
  <c r="E12" i="65"/>
  <c r="F12" i="65"/>
  <c r="G12" i="65"/>
  <c r="H12" i="65"/>
  <c r="I12" i="65"/>
  <c r="J12" i="65"/>
  <c r="K12" i="65"/>
  <c r="L12" i="65"/>
  <c r="M12" i="65"/>
  <c r="N12" i="65"/>
  <c r="O12" i="65"/>
  <c r="P12" i="65"/>
  <c r="Q12" i="65"/>
  <c r="R12" i="65"/>
  <c r="S12" i="65"/>
  <c r="T12" i="65"/>
  <c r="U12" i="65"/>
  <c r="V12" i="65"/>
  <c r="W12" i="65"/>
  <c r="X12" i="65"/>
  <c r="Y12" i="65"/>
  <c r="Z12" i="65"/>
  <c r="AA12" i="65"/>
  <c r="AB12" i="65"/>
  <c r="AC12" i="65"/>
  <c r="AD12" i="65"/>
  <c r="AE12" i="65"/>
  <c r="AF12" i="65"/>
  <c r="AG12" i="65"/>
  <c r="AH12" i="65"/>
  <c r="AI12" i="65"/>
  <c r="AJ12" i="65"/>
  <c r="AK12" i="65"/>
  <c r="AL12" i="65"/>
  <c r="AM12" i="65"/>
  <c r="AN12" i="65"/>
  <c r="AO12" i="65"/>
  <c r="AP12" i="65"/>
  <c r="AQ12" i="65"/>
  <c r="E13" i="65"/>
  <c r="F13" i="65"/>
  <c r="G13" i="65"/>
  <c r="H13" i="65"/>
  <c r="I13" i="65"/>
  <c r="J13" i="65"/>
  <c r="K13" i="65"/>
  <c r="L13" i="65"/>
  <c r="M13" i="65"/>
  <c r="N13" i="65"/>
  <c r="O13" i="65"/>
  <c r="P13" i="65"/>
  <c r="Q13" i="65"/>
  <c r="R13" i="65"/>
  <c r="S13" i="65"/>
  <c r="T13" i="65"/>
  <c r="U13" i="65"/>
  <c r="V13" i="65"/>
  <c r="W13" i="65"/>
  <c r="X13" i="65"/>
  <c r="Y13" i="65"/>
  <c r="Z13" i="65"/>
  <c r="AA13" i="65"/>
  <c r="AB13" i="65"/>
  <c r="AC13" i="65"/>
  <c r="AD13" i="65"/>
  <c r="AE13" i="65"/>
  <c r="AF13" i="65"/>
  <c r="AG13" i="65"/>
  <c r="AH13" i="65"/>
  <c r="AI13" i="65"/>
  <c r="AJ13" i="65"/>
  <c r="AK13" i="65"/>
  <c r="AL13" i="65"/>
  <c r="AM13" i="65"/>
  <c r="AN13" i="65"/>
  <c r="AO13" i="65"/>
  <c r="AP13" i="65"/>
  <c r="AQ13" i="65"/>
  <c r="D13" i="65"/>
  <c r="D12" i="65"/>
  <c r="E11" i="65"/>
  <c r="F11" i="65"/>
  <c r="G11" i="65"/>
  <c r="H11" i="65"/>
  <c r="I11" i="65"/>
  <c r="J11" i="65"/>
  <c r="K11" i="65"/>
  <c r="L11" i="65"/>
  <c r="M11" i="65"/>
  <c r="N11" i="65"/>
  <c r="O11" i="65"/>
  <c r="P11" i="65"/>
  <c r="Q11" i="65"/>
  <c r="R11" i="65"/>
  <c r="S11" i="65"/>
  <c r="T11" i="65"/>
  <c r="U11" i="65"/>
  <c r="V11" i="65"/>
  <c r="W11" i="65"/>
  <c r="X11" i="65"/>
  <c r="Y11" i="65"/>
  <c r="Z11" i="65"/>
  <c r="AA11" i="65"/>
  <c r="AB11" i="65"/>
  <c r="AC11" i="65"/>
  <c r="AD11" i="65"/>
  <c r="AE11" i="65"/>
  <c r="AF11" i="65"/>
  <c r="AG11" i="65"/>
  <c r="AH11" i="65"/>
  <c r="AI11" i="65"/>
  <c r="AJ11" i="65"/>
  <c r="AK11" i="65"/>
  <c r="AL11" i="65"/>
  <c r="AM11" i="65"/>
  <c r="AN11" i="65"/>
  <c r="AO11" i="65"/>
  <c r="AP11" i="65"/>
  <c r="AQ11" i="65"/>
  <c r="D11" i="65"/>
  <c r="E10" i="65"/>
  <c r="F10" i="65"/>
  <c r="G10" i="65"/>
  <c r="H10" i="65"/>
  <c r="I10" i="65"/>
  <c r="J10" i="65"/>
  <c r="K10" i="65"/>
  <c r="L10" i="65"/>
  <c r="M10" i="65"/>
  <c r="N10" i="65"/>
  <c r="O10" i="65"/>
  <c r="P10" i="65"/>
  <c r="Q10" i="65"/>
  <c r="R10" i="65"/>
  <c r="S10" i="65"/>
  <c r="T10" i="65"/>
  <c r="U10" i="65"/>
  <c r="V10" i="65"/>
  <c r="W10" i="65"/>
  <c r="X10" i="65"/>
  <c r="Y10" i="65"/>
  <c r="Z10" i="65"/>
  <c r="AA10" i="65"/>
  <c r="AB10" i="65"/>
  <c r="AC10" i="65"/>
  <c r="AD10" i="65"/>
  <c r="AE10" i="65"/>
  <c r="AF10" i="65"/>
  <c r="AG10" i="65"/>
  <c r="AH10" i="65"/>
  <c r="AI10" i="65"/>
  <c r="AJ10" i="65"/>
  <c r="AK10" i="65"/>
  <c r="AL10" i="65"/>
  <c r="AM10" i="65"/>
  <c r="AN10" i="65"/>
  <c r="AO10" i="65"/>
  <c r="AP10" i="65"/>
  <c r="AQ10" i="65"/>
  <c r="D10" i="65"/>
  <c r="E9" i="65"/>
  <c r="F9" i="65"/>
  <c r="G9" i="65"/>
  <c r="H9" i="65"/>
  <c r="I9" i="65"/>
  <c r="J9" i="65"/>
  <c r="K9" i="65"/>
  <c r="L9" i="65"/>
  <c r="M9" i="65"/>
  <c r="N9" i="65"/>
  <c r="O9" i="65"/>
  <c r="P9" i="65"/>
  <c r="Q9" i="65"/>
  <c r="R9" i="65"/>
  <c r="S9" i="65"/>
  <c r="T9" i="65"/>
  <c r="U9" i="65"/>
  <c r="V9" i="65"/>
  <c r="W9" i="65"/>
  <c r="X9" i="65"/>
  <c r="Y9" i="65"/>
  <c r="Z9" i="65"/>
  <c r="AA9" i="65"/>
  <c r="AB9" i="65"/>
  <c r="AC9" i="65"/>
  <c r="AD9" i="65"/>
  <c r="AE9" i="65"/>
  <c r="AF9" i="65"/>
  <c r="AG9" i="65"/>
  <c r="AH9" i="65"/>
  <c r="AI9" i="65"/>
  <c r="AJ9" i="65"/>
  <c r="AK9" i="65"/>
  <c r="AL9" i="65"/>
  <c r="AM9" i="65"/>
  <c r="AN9" i="65"/>
  <c r="AO9" i="65"/>
  <c r="AP9" i="65"/>
  <c r="AQ9" i="65"/>
  <c r="D9" i="65"/>
  <c r="E8" i="65"/>
  <c r="F8" i="65"/>
  <c r="G8" i="65"/>
  <c r="H8" i="65"/>
  <c r="I8" i="65"/>
  <c r="J8" i="65"/>
  <c r="K8" i="65"/>
  <c r="L8" i="65"/>
  <c r="M8" i="65"/>
  <c r="N8" i="65"/>
  <c r="O8" i="65"/>
  <c r="P8" i="65"/>
  <c r="Q8" i="65"/>
  <c r="R8" i="65"/>
  <c r="S8" i="65"/>
  <c r="T8" i="65"/>
  <c r="U8" i="65"/>
  <c r="V8" i="65"/>
  <c r="W8" i="65"/>
  <c r="X8" i="65"/>
  <c r="Y8" i="65"/>
  <c r="Z8" i="65"/>
  <c r="AA8" i="65"/>
  <c r="AB8" i="65"/>
  <c r="AC8" i="65"/>
  <c r="AD8" i="65"/>
  <c r="AE8" i="65"/>
  <c r="AF8" i="65"/>
  <c r="AG8" i="65"/>
  <c r="AH8" i="65"/>
  <c r="AI8" i="65"/>
  <c r="AJ8" i="65"/>
  <c r="AK8" i="65"/>
  <c r="AL8" i="65"/>
  <c r="AM8" i="65"/>
  <c r="AN8" i="65"/>
  <c r="AO8" i="65"/>
  <c r="AP8" i="65"/>
  <c r="AQ8" i="65"/>
  <c r="D8" i="65"/>
  <c r="E7" i="65"/>
  <c r="F7" i="65"/>
  <c r="G7" i="65"/>
  <c r="H7" i="65"/>
  <c r="I7" i="65"/>
  <c r="J7" i="65"/>
  <c r="K7" i="65"/>
  <c r="L7" i="65"/>
  <c r="M7" i="65"/>
  <c r="N7" i="65"/>
  <c r="O7" i="65"/>
  <c r="P7" i="65"/>
  <c r="Q7" i="65"/>
  <c r="R7" i="65"/>
  <c r="S7" i="65"/>
  <c r="T7" i="65"/>
  <c r="U7" i="65"/>
  <c r="V7" i="65"/>
  <c r="W7" i="65"/>
  <c r="X7" i="65"/>
  <c r="Y7" i="65"/>
  <c r="Z7" i="65"/>
  <c r="AA7" i="65"/>
  <c r="AB7" i="65"/>
  <c r="AC7" i="65"/>
  <c r="AD7" i="65"/>
  <c r="AE7" i="65"/>
  <c r="AF7" i="65"/>
  <c r="AG7" i="65"/>
  <c r="AH7" i="65"/>
  <c r="AI7" i="65"/>
  <c r="AJ7" i="65"/>
  <c r="AK7" i="65"/>
  <c r="AL7" i="65"/>
  <c r="AM7" i="65"/>
  <c r="AN7" i="65"/>
  <c r="AO7" i="65"/>
  <c r="AP7" i="65"/>
  <c r="AQ7" i="65"/>
  <c r="D7" i="65"/>
  <c r="E6" i="65"/>
  <c r="F6" i="65"/>
  <c r="G6" i="65"/>
  <c r="H6" i="65"/>
  <c r="I6" i="65"/>
  <c r="J6" i="65"/>
  <c r="K6" i="65"/>
  <c r="L6" i="65"/>
  <c r="M6" i="65"/>
  <c r="N6" i="65"/>
  <c r="O6" i="65"/>
  <c r="P6" i="65"/>
  <c r="Q6" i="65"/>
  <c r="R6" i="65"/>
  <c r="S6" i="65"/>
  <c r="T6" i="65"/>
  <c r="U6" i="65"/>
  <c r="V6" i="65"/>
  <c r="W6" i="65"/>
  <c r="X6" i="65"/>
  <c r="Y6" i="65"/>
  <c r="Z6" i="65"/>
  <c r="AA6" i="65"/>
  <c r="AB6" i="65"/>
  <c r="AC6" i="65"/>
  <c r="AD6" i="65"/>
  <c r="AE6" i="65"/>
  <c r="AF6" i="65"/>
  <c r="AG6" i="65"/>
  <c r="AH6" i="65"/>
  <c r="AI6" i="65"/>
  <c r="AJ6" i="65"/>
  <c r="AK6" i="65"/>
  <c r="AL6" i="65"/>
  <c r="AM6" i="65"/>
  <c r="AN6" i="65"/>
  <c r="AO6" i="65"/>
  <c r="AP6" i="65"/>
  <c r="AQ6" i="65"/>
  <c r="D6" i="65"/>
  <c r="E5" i="65"/>
  <c r="F5" i="65"/>
  <c r="G5" i="65"/>
  <c r="H5" i="65"/>
  <c r="I5" i="65"/>
  <c r="J5" i="65"/>
  <c r="K5" i="65"/>
  <c r="L5" i="65"/>
  <c r="M5" i="65"/>
  <c r="N5" i="65"/>
  <c r="O5" i="65"/>
  <c r="P5" i="65"/>
  <c r="Q5" i="65"/>
  <c r="R5" i="65"/>
  <c r="S5" i="65"/>
  <c r="T5" i="65"/>
  <c r="U5" i="65"/>
  <c r="V5" i="65"/>
  <c r="W5" i="65"/>
  <c r="X5" i="65"/>
  <c r="Y5" i="65"/>
  <c r="Z5" i="65"/>
  <c r="AA5" i="65"/>
  <c r="AB5" i="65"/>
  <c r="AC5" i="65"/>
  <c r="AD5" i="65"/>
  <c r="AE5" i="65"/>
  <c r="AF5" i="65"/>
  <c r="AG5" i="65"/>
  <c r="AH5" i="65"/>
  <c r="AI5" i="65"/>
  <c r="AJ5" i="65"/>
  <c r="AK5" i="65"/>
  <c r="AL5" i="65"/>
  <c r="AM5" i="65"/>
  <c r="AN5" i="65"/>
  <c r="AO5" i="65"/>
  <c r="AP5" i="65"/>
  <c r="AQ5" i="65"/>
  <c r="D5" i="65"/>
  <c r="E4" i="65"/>
  <c r="F4" i="65"/>
  <c r="G4" i="65"/>
  <c r="H4" i="65"/>
  <c r="I4" i="65"/>
  <c r="J4" i="65"/>
  <c r="K4" i="65"/>
  <c r="L4" i="65"/>
  <c r="M4" i="65"/>
  <c r="N4" i="65"/>
  <c r="O4" i="65"/>
  <c r="P4" i="65"/>
  <c r="Q4" i="65"/>
  <c r="R4" i="65"/>
  <c r="S4" i="65"/>
  <c r="T4" i="65"/>
  <c r="U4" i="65"/>
  <c r="V4" i="65"/>
  <c r="W4" i="65"/>
  <c r="X4" i="65"/>
  <c r="Y4" i="65"/>
  <c r="Z4" i="65"/>
  <c r="AA4" i="65"/>
  <c r="AB4" i="65"/>
  <c r="AC4" i="65"/>
  <c r="AD4" i="65"/>
  <c r="AE4" i="65"/>
  <c r="AF4" i="65"/>
  <c r="AG4" i="65"/>
  <c r="AH4" i="65"/>
  <c r="AI4" i="65"/>
  <c r="AJ4" i="65"/>
  <c r="AK4" i="65"/>
  <c r="AL4" i="65"/>
  <c r="AM4" i="65"/>
  <c r="AN4" i="65"/>
  <c r="AO4" i="65"/>
  <c r="AP4" i="65"/>
  <c r="AQ4" i="65"/>
  <c r="D4" i="65"/>
  <c r="E3" i="65"/>
  <c r="F3" i="65"/>
  <c r="G3" i="65"/>
  <c r="H3" i="65"/>
  <c r="I3" i="65"/>
  <c r="J3" i="65"/>
  <c r="K3" i="65"/>
  <c r="L3" i="65"/>
  <c r="M3" i="65"/>
  <c r="N3" i="65"/>
  <c r="O3" i="65"/>
  <c r="P3" i="65"/>
  <c r="Q3" i="65"/>
  <c r="R3" i="65"/>
  <c r="S3" i="65"/>
  <c r="T3" i="65"/>
  <c r="U3" i="65"/>
  <c r="V3" i="65"/>
  <c r="W3" i="65"/>
  <c r="X3" i="65"/>
  <c r="Y3" i="65"/>
  <c r="Z3" i="65"/>
  <c r="AA3" i="65"/>
  <c r="AB3" i="65"/>
  <c r="AC3" i="65"/>
  <c r="AD3" i="65"/>
  <c r="AE3" i="65"/>
  <c r="AF3" i="65"/>
  <c r="AG3" i="65"/>
  <c r="AH3" i="65"/>
  <c r="AI3" i="65"/>
  <c r="AJ3" i="65"/>
  <c r="AK3" i="65"/>
  <c r="AL3" i="65"/>
  <c r="AM3" i="65"/>
  <c r="AN3" i="65"/>
  <c r="AO3" i="65"/>
  <c r="AP3" i="65"/>
  <c r="AQ3" i="65"/>
  <c r="D3" i="65"/>
  <c r="E2" i="65"/>
  <c r="F2" i="65"/>
  <c r="G2" i="65"/>
  <c r="H2" i="65"/>
  <c r="I2" i="65"/>
  <c r="J2" i="65"/>
  <c r="K2" i="65"/>
  <c r="L2" i="65"/>
  <c r="M2" i="65"/>
  <c r="N2" i="65"/>
  <c r="O2" i="65"/>
  <c r="P2" i="65"/>
  <c r="Q2" i="65"/>
  <c r="R2" i="65"/>
  <c r="S2" i="65"/>
  <c r="T2" i="65"/>
  <c r="U2" i="65"/>
  <c r="V2" i="65"/>
  <c r="W2" i="65"/>
  <c r="X2" i="65"/>
  <c r="Y2" i="65"/>
  <c r="Z2" i="65"/>
  <c r="AA2" i="65"/>
  <c r="AB2" i="65"/>
  <c r="AC2" i="65"/>
  <c r="AD2" i="65"/>
  <c r="AE2" i="65"/>
  <c r="AF2" i="65"/>
  <c r="AG2" i="65"/>
  <c r="AH2" i="65"/>
  <c r="AI2" i="65"/>
  <c r="AJ2" i="65"/>
  <c r="AK2" i="65"/>
  <c r="AL2" i="65"/>
  <c r="AM2" i="65"/>
  <c r="AN2" i="65"/>
  <c r="AO2" i="65"/>
  <c r="AP2" i="65"/>
  <c r="AQ2" i="65"/>
  <c r="D2" i="65"/>
  <c r="K106" i="100"/>
  <c r="J106" i="100"/>
  <c r="I106" i="100"/>
  <c r="H106" i="100"/>
  <c r="G106" i="100"/>
  <c r="F106" i="100"/>
  <c r="E106" i="100"/>
  <c r="D106" i="100"/>
  <c r="C106" i="100"/>
  <c r="K105" i="100"/>
  <c r="J105" i="100"/>
  <c r="I105" i="100"/>
  <c r="H105" i="100"/>
  <c r="G105" i="100"/>
  <c r="F105" i="100"/>
  <c r="E105" i="100"/>
  <c r="D105" i="100"/>
  <c r="C105" i="100"/>
  <c r="K104" i="100"/>
  <c r="J104" i="100"/>
  <c r="I104" i="100"/>
  <c r="H104" i="100"/>
  <c r="G104" i="100"/>
  <c r="F104" i="100"/>
  <c r="E104" i="100"/>
  <c r="D104" i="100"/>
  <c r="C104" i="100"/>
  <c r="K103" i="100"/>
  <c r="J103" i="100"/>
  <c r="I103" i="100"/>
  <c r="H103" i="100"/>
  <c r="G103" i="100"/>
  <c r="F103" i="100"/>
  <c r="E103" i="100"/>
  <c r="D103" i="100"/>
  <c r="C103" i="100"/>
  <c r="K102" i="100"/>
  <c r="J102" i="100"/>
  <c r="I102" i="100"/>
  <c r="H102" i="100"/>
  <c r="G102" i="100"/>
  <c r="F102" i="100"/>
  <c r="E102" i="100"/>
  <c r="D102" i="100"/>
  <c r="C102" i="100"/>
  <c r="K101" i="100"/>
  <c r="J101" i="100"/>
  <c r="I101" i="100"/>
  <c r="H101" i="100"/>
  <c r="G101" i="100"/>
  <c r="F101" i="100"/>
  <c r="E101" i="100"/>
  <c r="D101" i="100"/>
  <c r="C101" i="100"/>
  <c r="K100" i="100"/>
  <c r="J100" i="100"/>
  <c r="I100" i="100"/>
  <c r="H100" i="100"/>
  <c r="G100" i="100"/>
  <c r="F100" i="100"/>
  <c r="E100" i="100"/>
  <c r="D100" i="100"/>
  <c r="C100" i="100"/>
  <c r="K99" i="100"/>
  <c r="J99" i="100"/>
  <c r="I99" i="100"/>
  <c r="H99" i="100"/>
  <c r="G99" i="100"/>
  <c r="F99" i="100"/>
  <c r="E99" i="100"/>
  <c r="D99" i="100"/>
  <c r="C99" i="100"/>
  <c r="K98" i="100"/>
  <c r="J98" i="100"/>
  <c r="I98" i="100"/>
  <c r="H98" i="100"/>
  <c r="G98" i="100"/>
  <c r="F98" i="100"/>
  <c r="E98" i="100"/>
  <c r="D98" i="100"/>
  <c r="C98" i="100"/>
  <c r="K97" i="100"/>
  <c r="J97" i="100"/>
  <c r="I97" i="100"/>
  <c r="H97" i="100"/>
  <c r="G97" i="100"/>
  <c r="F97" i="100"/>
  <c r="E97" i="100"/>
  <c r="D97" i="100"/>
  <c r="C97" i="100"/>
  <c r="K96" i="100"/>
  <c r="J96" i="100"/>
  <c r="I96" i="100"/>
  <c r="H96" i="100"/>
  <c r="G96" i="100"/>
  <c r="F96" i="100"/>
  <c r="E96" i="100"/>
  <c r="D96" i="100"/>
  <c r="C96" i="100"/>
  <c r="K95" i="100"/>
  <c r="J95" i="100"/>
  <c r="I95" i="100"/>
  <c r="H95" i="100"/>
  <c r="G95" i="100"/>
  <c r="F95" i="100"/>
  <c r="E95" i="100"/>
  <c r="D95" i="100"/>
  <c r="C95" i="100"/>
  <c r="K94" i="100"/>
  <c r="J94" i="100"/>
  <c r="I94" i="100"/>
  <c r="H94" i="100"/>
  <c r="G94" i="100"/>
  <c r="F94" i="100"/>
  <c r="E94" i="100"/>
  <c r="D94" i="100"/>
  <c r="C94" i="100"/>
  <c r="K93" i="100"/>
  <c r="J93" i="100"/>
  <c r="I93" i="100"/>
  <c r="H93" i="100"/>
  <c r="G93" i="100"/>
  <c r="F93" i="100"/>
  <c r="E93" i="100"/>
  <c r="D93" i="100"/>
  <c r="C93" i="100"/>
  <c r="K92" i="100"/>
  <c r="J92" i="100"/>
  <c r="I92" i="100"/>
  <c r="H92" i="100"/>
  <c r="G92" i="100"/>
  <c r="F92" i="100"/>
  <c r="E92" i="100"/>
  <c r="D92" i="100"/>
  <c r="C92" i="100"/>
  <c r="K91" i="100"/>
  <c r="J91" i="100"/>
  <c r="I91" i="100"/>
  <c r="H91" i="100"/>
  <c r="G91" i="100"/>
  <c r="F91" i="100"/>
  <c r="E91" i="100"/>
  <c r="D91" i="100"/>
  <c r="C91" i="100"/>
  <c r="K90" i="100"/>
  <c r="J90" i="100"/>
  <c r="I90" i="100"/>
  <c r="H90" i="100"/>
  <c r="G90" i="100"/>
  <c r="F90" i="100"/>
  <c r="E90" i="100"/>
  <c r="D90" i="100"/>
  <c r="C90" i="100"/>
  <c r="K89" i="100"/>
  <c r="J89" i="100"/>
  <c r="I89" i="100"/>
  <c r="H89" i="100"/>
  <c r="G89" i="100"/>
  <c r="F89" i="100"/>
  <c r="E89" i="100"/>
  <c r="D89" i="100"/>
  <c r="C89" i="100"/>
  <c r="K88" i="100"/>
  <c r="J88" i="100"/>
  <c r="I88" i="100"/>
  <c r="H88" i="100"/>
  <c r="G88" i="100"/>
  <c r="F88" i="100"/>
  <c r="E88" i="100"/>
  <c r="D88" i="100"/>
  <c r="C88" i="100"/>
  <c r="K87" i="100"/>
  <c r="J87" i="100"/>
  <c r="I87" i="100"/>
  <c r="H87" i="100"/>
  <c r="G87" i="100"/>
  <c r="F87" i="100"/>
  <c r="E87" i="100"/>
  <c r="D87" i="100"/>
  <c r="C87" i="100"/>
  <c r="K86" i="100"/>
  <c r="J86" i="100"/>
  <c r="I86" i="100"/>
  <c r="H86" i="100"/>
  <c r="G86" i="100"/>
  <c r="F86" i="100"/>
  <c r="E86" i="100"/>
  <c r="D86" i="100"/>
  <c r="C86" i="100"/>
  <c r="K85" i="100"/>
  <c r="J85" i="100"/>
  <c r="I85" i="100"/>
  <c r="H85" i="100"/>
  <c r="G85" i="100"/>
  <c r="F85" i="100"/>
  <c r="E85" i="100"/>
  <c r="D85" i="100"/>
  <c r="C85" i="100"/>
  <c r="K84" i="100"/>
  <c r="J84" i="100"/>
  <c r="I84" i="100"/>
  <c r="H84" i="100"/>
  <c r="G84" i="100"/>
  <c r="F84" i="100"/>
  <c r="E84" i="100"/>
  <c r="D84" i="100"/>
  <c r="C84" i="100"/>
  <c r="K83" i="100"/>
  <c r="J83" i="100"/>
  <c r="I83" i="100"/>
  <c r="H83" i="100"/>
  <c r="G83" i="100"/>
  <c r="F83" i="100"/>
  <c r="E83" i="100"/>
  <c r="D83" i="100"/>
  <c r="C83" i="100"/>
  <c r="K82" i="100"/>
  <c r="J82" i="100"/>
  <c r="I82" i="100"/>
  <c r="H82" i="100"/>
  <c r="G82" i="100"/>
  <c r="F82" i="100"/>
  <c r="E82" i="100"/>
  <c r="D82" i="100"/>
  <c r="C82" i="100"/>
  <c r="K81" i="100"/>
  <c r="J81" i="100"/>
  <c r="I81" i="100"/>
  <c r="H81" i="100"/>
  <c r="G81" i="100"/>
  <c r="F81" i="100"/>
  <c r="E81" i="100"/>
  <c r="D81" i="100"/>
  <c r="C81" i="100"/>
  <c r="K80" i="100"/>
  <c r="J80" i="100"/>
  <c r="I80" i="100"/>
  <c r="H80" i="100"/>
  <c r="G80" i="100"/>
  <c r="F80" i="100"/>
  <c r="E80" i="100"/>
  <c r="D80" i="100"/>
  <c r="C80" i="100"/>
  <c r="K79" i="100"/>
  <c r="J79" i="100"/>
  <c r="I79" i="100"/>
  <c r="H79" i="100"/>
  <c r="G79" i="100"/>
  <c r="F79" i="100"/>
  <c r="E79" i="100"/>
  <c r="D79" i="100"/>
  <c r="C79" i="100"/>
  <c r="K78" i="100"/>
  <c r="J78" i="100"/>
  <c r="I78" i="100"/>
  <c r="H78" i="100"/>
  <c r="G78" i="100"/>
  <c r="F78" i="100"/>
  <c r="E78" i="100"/>
  <c r="D78" i="100"/>
  <c r="C78" i="100"/>
  <c r="K77" i="100"/>
  <c r="J77" i="100"/>
  <c r="I77" i="100"/>
  <c r="H77" i="100"/>
  <c r="G77" i="100"/>
  <c r="F77" i="100"/>
  <c r="E77" i="100"/>
  <c r="D77" i="100"/>
  <c r="C77" i="100"/>
  <c r="K76" i="100"/>
  <c r="J76" i="100"/>
  <c r="I76" i="100"/>
  <c r="H76" i="100"/>
  <c r="G76" i="100"/>
  <c r="F76" i="100"/>
  <c r="E76" i="100"/>
  <c r="D76" i="100"/>
  <c r="C76" i="100"/>
  <c r="K75" i="100"/>
  <c r="J75" i="100"/>
  <c r="I75" i="100"/>
  <c r="H75" i="100"/>
  <c r="G75" i="100"/>
  <c r="F75" i="100"/>
  <c r="E75" i="100"/>
  <c r="D75" i="100"/>
  <c r="C75" i="100"/>
  <c r="K74" i="100"/>
  <c r="J74" i="100"/>
  <c r="I74" i="100"/>
  <c r="H74" i="100"/>
  <c r="G74" i="100"/>
  <c r="F74" i="100"/>
  <c r="E74" i="100"/>
  <c r="D74" i="100"/>
  <c r="C74" i="100"/>
  <c r="K73" i="100"/>
  <c r="J73" i="100"/>
  <c r="I73" i="100"/>
  <c r="H73" i="100"/>
  <c r="G73" i="100"/>
  <c r="F73" i="100"/>
  <c r="E73" i="100"/>
  <c r="D73" i="100"/>
  <c r="C73" i="100"/>
  <c r="K72" i="100"/>
  <c r="J72" i="100"/>
  <c r="I72" i="100"/>
  <c r="H72" i="100"/>
  <c r="G72" i="100"/>
  <c r="F72" i="100"/>
  <c r="E72" i="100"/>
  <c r="D72" i="100"/>
  <c r="C72" i="100"/>
  <c r="K71" i="100"/>
  <c r="J71" i="100"/>
  <c r="I71" i="100"/>
  <c r="H71" i="100"/>
  <c r="G71" i="100"/>
  <c r="F71" i="100"/>
  <c r="E71" i="100"/>
  <c r="D71" i="100"/>
  <c r="C71" i="100"/>
  <c r="K70" i="100"/>
  <c r="J70" i="100"/>
  <c r="I70" i="100"/>
  <c r="H70" i="100"/>
  <c r="G70" i="100"/>
  <c r="F70" i="100"/>
  <c r="E70" i="100"/>
  <c r="D70" i="100"/>
  <c r="C70" i="100"/>
  <c r="K69" i="100"/>
  <c r="J69" i="100"/>
  <c r="I69" i="100"/>
  <c r="H69" i="100"/>
  <c r="G69" i="100"/>
  <c r="F69" i="100"/>
  <c r="E69" i="100"/>
  <c r="D69" i="100"/>
  <c r="C69" i="100"/>
  <c r="K68" i="100"/>
  <c r="J68" i="100"/>
  <c r="I68" i="100"/>
  <c r="H68" i="100"/>
  <c r="G68" i="100"/>
  <c r="F68" i="100"/>
  <c r="E68" i="100"/>
  <c r="D68" i="100"/>
  <c r="C68" i="100"/>
  <c r="K67" i="100"/>
  <c r="J67" i="100"/>
  <c r="I67" i="100"/>
  <c r="H67" i="100"/>
  <c r="G67" i="100"/>
  <c r="F67" i="100"/>
  <c r="E67" i="100"/>
  <c r="D67" i="100"/>
  <c r="C67" i="100"/>
  <c r="K66" i="100"/>
  <c r="J66" i="100"/>
  <c r="I66" i="100"/>
  <c r="H66" i="100"/>
  <c r="G66" i="100"/>
  <c r="F66" i="100"/>
  <c r="E66" i="100"/>
  <c r="D66" i="100"/>
  <c r="C66" i="100"/>
  <c r="K65" i="100"/>
  <c r="J65" i="100"/>
  <c r="I65" i="100"/>
  <c r="H65" i="100"/>
  <c r="G65" i="100"/>
  <c r="F65" i="100"/>
  <c r="E65" i="100"/>
  <c r="D65" i="100"/>
  <c r="C65" i="100"/>
  <c r="E61" i="100"/>
  <c r="AE54" i="100"/>
  <c r="AD54" i="100"/>
  <c r="AC54" i="100"/>
  <c r="AB54" i="100"/>
  <c r="AA54" i="100"/>
  <c r="Z54" i="100"/>
  <c r="Y54" i="100"/>
  <c r="X54" i="100"/>
  <c r="W54" i="100"/>
  <c r="V54" i="100"/>
  <c r="U54" i="100"/>
  <c r="T54" i="100"/>
  <c r="S54" i="100"/>
  <c r="R54" i="100"/>
  <c r="Q54" i="100"/>
  <c r="O54" i="100"/>
  <c r="M54" i="100"/>
  <c r="L54" i="100"/>
  <c r="K54" i="100"/>
  <c r="J54" i="100"/>
  <c r="I54" i="100"/>
  <c r="H54" i="100"/>
  <c r="G54" i="100"/>
  <c r="F54" i="100"/>
  <c r="E54" i="100"/>
  <c r="D54" i="100"/>
  <c r="C54" i="100"/>
  <c r="B54" i="100"/>
  <c r="AE53" i="100"/>
  <c r="AD53" i="100"/>
  <c r="AC53" i="100"/>
  <c r="AB53" i="100"/>
  <c r="AA53" i="100"/>
  <c r="Z53" i="100"/>
  <c r="Y53" i="100"/>
  <c r="X53" i="100"/>
  <c r="W53" i="100"/>
  <c r="V53" i="100"/>
  <c r="U53" i="100"/>
  <c r="T53" i="100"/>
  <c r="S53" i="100"/>
  <c r="R53" i="100"/>
  <c r="Q53" i="100"/>
  <c r="P53" i="100"/>
  <c r="O53" i="100"/>
  <c r="N53" i="100"/>
  <c r="M53" i="100"/>
  <c r="L53" i="100"/>
  <c r="K53" i="100"/>
  <c r="J53" i="100"/>
  <c r="I53" i="100"/>
  <c r="H53" i="100"/>
  <c r="G53" i="100"/>
  <c r="F53" i="100"/>
  <c r="E53" i="100"/>
  <c r="D53" i="100"/>
  <c r="C53" i="100"/>
  <c r="B53" i="100"/>
  <c r="AC45" i="100"/>
  <c r="AB45" i="100"/>
  <c r="AA45" i="100"/>
  <c r="Z45" i="100"/>
  <c r="Y45" i="100"/>
  <c r="X45" i="100"/>
  <c r="W45" i="100"/>
  <c r="V45" i="100"/>
  <c r="U45" i="100"/>
  <c r="T45" i="100"/>
  <c r="S45" i="100"/>
  <c r="R45" i="100"/>
  <c r="Q45" i="100"/>
  <c r="P45" i="100"/>
  <c r="O45" i="100"/>
  <c r="M45" i="100"/>
  <c r="K45" i="100"/>
  <c r="J45" i="100"/>
  <c r="I45" i="100"/>
  <c r="H45" i="100"/>
  <c r="G45" i="100"/>
  <c r="F45" i="100"/>
  <c r="E45" i="100"/>
  <c r="D45" i="100"/>
  <c r="C45" i="100"/>
  <c r="B45" i="100"/>
  <c r="AC44" i="100"/>
  <c r="AB44" i="100"/>
  <c r="AA44" i="100"/>
  <c r="Z44" i="100"/>
  <c r="Y44" i="100"/>
  <c r="X44" i="100"/>
  <c r="W44" i="100"/>
  <c r="V44" i="100"/>
  <c r="U44" i="100"/>
  <c r="T44" i="100"/>
  <c r="S44" i="100"/>
  <c r="R44" i="100"/>
  <c r="Q44" i="100"/>
  <c r="P44" i="100"/>
  <c r="O44" i="100"/>
  <c r="M44" i="100"/>
  <c r="K44" i="100"/>
  <c r="J44" i="100"/>
  <c r="I44" i="100"/>
  <c r="H44" i="100"/>
  <c r="G44" i="100"/>
  <c r="F44" i="100"/>
  <c r="E44" i="100"/>
  <c r="D44" i="100"/>
  <c r="C44" i="100"/>
  <c r="B44" i="100"/>
  <c r="AC43" i="100"/>
  <c r="AB43" i="100"/>
  <c r="AA43" i="100"/>
  <c r="Z43" i="100"/>
  <c r="Y43" i="100"/>
  <c r="X43" i="100"/>
  <c r="W43" i="100"/>
  <c r="V43" i="100"/>
  <c r="U43" i="100"/>
  <c r="T43" i="100"/>
  <c r="S43" i="100"/>
  <c r="R43" i="100"/>
  <c r="Q43" i="100"/>
  <c r="P43" i="100"/>
  <c r="O43" i="100"/>
  <c r="M43" i="100"/>
  <c r="K43" i="100"/>
  <c r="J43" i="100"/>
  <c r="I43" i="100"/>
  <c r="H43" i="100"/>
  <c r="G43" i="100"/>
  <c r="F43" i="100"/>
  <c r="E43" i="100"/>
  <c r="D43" i="100"/>
  <c r="C43" i="100"/>
  <c r="B43" i="100"/>
  <c r="AC42" i="100"/>
  <c r="AB42" i="100"/>
  <c r="AA42" i="100"/>
  <c r="Z42" i="100"/>
  <c r="Y42" i="100"/>
  <c r="X42" i="100"/>
  <c r="W42" i="100"/>
  <c r="V42" i="100"/>
  <c r="U42" i="100"/>
  <c r="T42" i="100"/>
  <c r="S42" i="100"/>
  <c r="R42" i="100"/>
  <c r="Q42" i="100"/>
  <c r="P42" i="100"/>
  <c r="O42" i="100"/>
  <c r="M42" i="100"/>
  <c r="K42" i="100"/>
  <c r="J42" i="100"/>
  <c r="I42" i="100"/>
  <c r="H42" i="100"/>
  <c r="G42" i="100"/>
  <c r="F42" i="100"/>
  <c r="E42" i="100"/>
  <c r="D42" i="100"/>
  <c r="C42" i="100"/>
  <c r="B42" i="100"/>
  <c r="AC41" i="100"/>
  <c r="AB41" i="100"/>
  <c r="AA41" i="100"/>
  <c r="Z41" i="100"/>
  <c r="Y41" i="100"/>
  <c r="X41" i="100"/>
  <c r="W41" i="100"/>
  <c r="V41" i="100"/>
  <c r="U41" i="100"/>
  <c r="T41" i="100"/>
  <c r="S41" i="100"/>
  <c r="R41" i="100"/>
  <c r="Q41" i="100"/>
  <c r="P41" i="100"/>
  <c r="O41" i="100"/>
  <c r="M41" i="100"/>
  <c r="K41" i="100"/>
  <c r="J41" i="100"/>
  <c r="I41" i="100"/>
  <c r="H41" i="100"/>
  <c r="G41" i="100"/>
  <c r="F41" i="100"/>
  <c r="E41" i="100"/>
  <c r="D41" i="100"/>
  <c r="C41" i="100"/>
  <c r="B41" i="100"/>
  <c r="AC40" i="100"/>
  <c r="AB40" i="100"/>
  <c r="AA40" i="100"/>
  <c r="Z40" i="100"/>
  <c r="Y40" i="100"/>
  <c r="X40" i="100"/>
  <c r="W40" i="100"/>
  <c r="V40" i="100"/>
  <c r="U40" i="100"/>
  <c r="T40" i="100"/>
  <c r="S40" i="100"/>
  <c r="R40" i="100"/>
  <c r="Q40" i="100"/>
  <c r="P40" i="100"/>
  <c r="O40" i="100"/>
  <c r="M40" i="100"/>
  <c r="K40" i="100"/>
  <c r="J40" i="100"/>
  <c r="I40" i="100"/>
  <c r="H40" i="100"/>
  <c r="G40" i="100"/>
  <c r="F40" i="100"/>
  <c r="E40" i="100"/>
  <c r="D40" i="100"/>
  <c r="C40" i="100"/>
  <c r="B40" i="100"/>
  <c r="AC39" i="100"/>
  <c r="AB39" i="100"/>
  <c r="AA39" i="100"/>
  <c r="Z39" i="100"/>
  <c r="Y39" i="100"/>
  <c r="X39" i="100"/>
  <c r="W39" i="100"/>
  <c r="V39" i="100"/>
  <c r="U39" i="100"/>
  <c r="T39" i="100"/>
  <c r="S39" i="100"/>
  <c r="R39" i="100"/>
  <c r="Q39" i="100"/>
  <c r="P39" i="100"/>
  <c r="O39" i="100"/>
  <c r="M39" i="100"/>
  <c r="K39" i="100"/>
  <c r="J39" i="100"/>
  <c r="I39" i="100"/>
  <c r="H39" i="100"/>
  <c r="G39" i="100"/>
  <c r="F39" i="100"/>
  <c r="E39" i="100"/>
  <c r="D39" i="100"/>
  <c r="C39" i="100"/>
  <c r="B39" i="100"/>
  <c r="AC38" i="100"/>
  <c r="AB38" i="100"/>
  <c r="AA38" i="100"/>
  <c r="Z38" i="100"/>
  <c r="Y38" i="100"/>
  <c r="X38" i="100"/>
  <c r="W38" i="100"/>
  <c r="V38" i="100"/>
  <c r="U38" i="100"/>
  <c r="T38" i="100"/>
  <c r="S38" i="100"/>
  <c r="R38" i="100"/>
  <c r="Q38" i="100"/>
  <c r="P38" i="100"/>
  <c r="O38" i="100"/>
  <c r="M38" i="100"/>
  <c r="K38" i="100"/>
  <c r="J38" i="100"/>
  <c r="I38" i="100"/>
  <c r="H38" i="100"/>
  <c r="G38" i="100"/>
  <c r="F38" i="100"/>
  <c r="E38" i="100"/>
  <c r="D38" i="100"/>
  <c r="C38" i="100"/>
  <c r="B38" i="100"/>
  <c r="AC37" i="100"/>
  <c r="AB37" i="100"/>
  <c r="AA37" i="100"/>
  <c r="Z37" i="100"/>
  <c r="Y37" i="100"/>
  <c r="X37" i="100"/>
  <c r="W37" i="100"/>
  <c r="V37" i="100"/>
  <c r="U37" i="100"/>
  <c r="T37" i="100"/>
  <c r="S37" i="100"/>
  <c r="R37" i="100"/>
  <c r="Q37" i="100"/>
  <c r="P37" i="100"/>
  <c r="O37" i="100"/>
  <c r="M37" i="100"/>
  <c r="K37" i="100"/>
  <c r="J37" i="100"/>
  <c r="I37" i="100"/>
  <c r="H37" i="100"/>
  <c r="G37" i="100"/>
  <c r="F37" i="100"/>
  <c r="E37" i="100"/>
  <c r="D37" i="100"/>
  <c r="C37" i="100"/>
  <c r="B37" i="100"/>
  <c r="AC36" i="100"/>
  <c r="AB36" i="100"/>
  <c r="AA36" i="100"/>
  <c r="Z36" i="100"/>
  <c r="Y36" i="100"/>
  <c r="X36" i="100"/>
  <c r="W36" i="100"/>
  <c r="V36" i="100"/>
  <c r="U36" i="100"/>
  <c r="T36" i="100"/>
  <c r="S36" i="100"/>
  <c r="R36" i="100"/>
  <c r="Q36" i="100"/>
  <c r="P36" i="100"/>
  <c r="O36" i="100"/>
  <c r="M36" i="100"/>
  <c r="K36" i="100"/>
  <c r="J36" i="100"/>
  <c r="I36" i="100"/>
  <c r="H36" i="100"/>
  <c r="G36" i="100"/>
  <c r="F36" i="100"/>
  <c r="E36" i="100"/>
  <c r="D36" i="100"/>
  <c r="C36" i="100"/>
  <c r="B36" i="100"/>
  <c r="AC35" i="100"/>
  <c r="AB35" i="100"/>
  <c r="AA35" i="100"/>
  <c r="Z35" i="100"/>
  <c r="Y35" i="100"/>
  <c r="X35" i="100"/>
  <c r="W35" i="100"/>
  <c r="V35" i="100"/>
  <c r="U35" i="100"/>
  <c r="T35" i="100"/>
  <c r="S35" i="100"/>
  <c r="R35" i="100"/>
  <c r="Q35" i="100"/>
  <c r="P35" i="100"/>
  <c r="O35" i="100"/>
  <c r="M35" i="100"/>
  <c r="K35" i="100"/>
  <c r="J35" i="100"/>
  <c r="I35" i="100"/>
  <c r="H35" i="100"/>
  <c r="G35" i="100"/>
  <c r="F35" i="100"/>
  <c r="E35" i="100"/>
  <c r="D35" i="100"/>
  <c r="C35" i="100"/>
  <c r="B35" i="100"/>
  <c r="AC34" i="100"/>
  <c r="AB34" i="100"/>
  <c r="AA34" i="100"/>
  <c r="Z34" i="100"/>
  <c r="Y34" i="100"/>
  <c r="X34" i="100"/>
  <c r="W34" i="100"/>
  <c r="V34" i="100"/>
  <c r="U34" i="100"/>
  <c r="T34" i="100"/>
  <c r="S34" i="100"/>
  <c r="R34" i="100"/>
  <c r="Q34" i="100"/>
  <c r="P34" i="100"/>
  <c r="O34" i="100"/>
  <c r="M34" i="100"/>
  <c r="K34" i="100"/>
  <c r="J34" i="100"/>
  <c r="I34" i="100"/>
  <c r="H34" i="100"/>
  <c r="G34" i="100"/>
  <c r="F34" i="100"/>
  <c r="E34" i="100"/>
  <c r="D34" i="100"/>
  <c r="C34" i="100"/>
  <c r="B34" i="100"/>
  <c r="AC33" i="100"/>
  <c r="AB33" i="100"/>
  <c r="AA33" i="100"/>
  <c r="Z33" i="100"/>
  <c r="Y33" i="100"/>
  <c r="X33" i="100"/>
  <c r="W33" i="100"/>
  <c r="V33" i="100"/>
  <c r="U33" i="100"/>
  <c r="T33" i="100"/>
  <c r="S33" i="100"/>
  <c r="R33" i="100"/>
  <c r="Q33" i="100"/>
  <c r="P33" i="100"/>
  <c r="O33" i="100"/>
  <c r="M33" i="100"/>
  <c r="K33" i="100"/>
  <c r="J33" i="100"/>
  <c r="I33" i="100"/>
  <c r="H33" i="100"/>
  <c r="G33" i="100"/>
  <c r="F33" i="100"/>
  <c r="E33" i="100"/>
  <c r="D33" i="100"/>
  <c r="C33" i="100"/>
  <c r="B33" i="100"/>
  <c r="AC32" i="100"/>
  <c r="AB32" i="100"/>
  <c r="AA32" i="100"/>
  <c r="Z32" i="100"/>
  <c r="Y32" i="100"/>
  <c r="X32" i="100"/>
  <c r="W32" i="100"/>
  <c r="V32" i="100"/>
  <c r="U32" i="100"/>
  <c r="T32" i="100"/>
  <c r="S32" i="100"/>
  <c r="R32" i="100"/>
  <c r="Q32" i="100"/>
  <c r="P32" i="100"/>
  <c r="O32" i="100"/>
  <c r="M32" i="100"/>
  <c r="K32" i="100"/>
  <c r="J32" i="100"/>
  <c r="I32" i="100"/>
  <c r="H32" i="100"/>
  <c r="G32" i="100"/>
  <c r="F32" i="100"/>
  <c r="E32" i="100"/>
  <c r="D32" i="100"/>
  <c r="C32" i="100"/>
  <c r="B32" i="100"/>
  <c r="AC31" i="100"/>
  <c r="AB31" i="100"/>
  <c r="AA31" i="100"/>
  <c r="Z31" i="100"/>
  <c r="Y31" i="100"/>
  <c r="X31" i="100"/>
  <c r="W31" i="100"/>
  <c r="V31" i="100"/>
  <c r="U31" i="100"/>
  <c r="T31" i="100"/>
  <c r="S31" i="100"/>
  <c r="R31" i="100"/>
  <c r="Q31" i="100"/>
  <c r="P31" i="100"/>
  <c r="O31" i="100"/>
  <c r="M31" i="100"/>
  <c r="K31" i="100"/>
  <c r="J31" i="100"/>
  <c r="I31" i="100"/>
  <c r="H31" i="100"/>
  <c r="G31" i="100"/>
  <c r="F31" i="100"/>
  <c r="E31" i="100"/>
  <c r="D31" i="100"/>
  <c r="C31" i="100"/>
  <c r="B31" i="100"/>
  <c r="AC30" i="100"/>
  <c r="AB30" i="100"/>
  <c r="AA30" i="100"/>
  <c r="Z30" i="100"/>
  <c r="Y30" i="100"/>
  <c r="X30" i="100"/>
  <c r="W30" i="100"/>
  <c r="V30" i="100"/>
  <c r="U30" i="100"/>
  <c r="T30" i="100"/>
  <c r="S30" i="100"/>
  <c r="R30" i="100"/>
  <c r="Q30" i="100"/>
  <c r="P30" i="100"/>
  <c r="O30" i="100"/>
  <c r="M30" i="100"/>
  <c r="K30" i="100"/>
  <c r="J30" i="100"/>
  <c r="I30" i="100"/>
  <c r="H30" i="100"/>
  <c r="G30" i="100"/>
  <c r="F30" i="100"/>
  <c r="E30" i="100"/>
  <c r="D30" i="100"/>
  <c r="C30" i="100"/>
  <c r="B30" i="100"/>
  <c r="AC29" i="100"/>
  <c r="AB29" i="100"/>
  <c r="AA29" i="100"/>
  <c r="Z29" i="100"/>
  <c r="Y29" i="100"/>
  <c r="X29" i="100"/>
  <c r="W29" i="100"/>
  <c r="V29" i="100"/>
  <c r="U29" i="100"/>
  <c r="T29" i="100"/>
  <c r="S29" i="100"/>
  <c r="R29" i="100"/>
  <c r="Q29" i="100"/>
  <c r="P29" i="100"/>
  <c r="O29" i="100"/>
  <c r="M29" i="100"/>
  <c r="K29" i="100"/>
  <c r="J29" i="100"/>
  <c r="I29" i="100"/>
  <c r="H29" i="100"/>
  <c r="G29" i="100"/>
  <c r="F29" i="100"/>
  <c r="E29" i="100"/>
  <c r="D29" i="100"/>
  <c r="C29" i="100"/>
  <c r="B29" i="100"/>
  <c r="AC28" i="100"/>
  <c r="AB28" i="100"/>
  <c r="AA28" i="100"/>
  <c r="Z28" i="100"/>
  <c r="Y28" i="100"/>
  <c r="X28" i="100"/>
  <c r="W28" i="100"/>
  <c r="V28" i="100"/>
  <c r="U28" i="100"/>
  <c r="T28" i="100"/>
  <c r="S28" i="100"/>
  <c r="R28" i="100"/>
  <c r="Q28" i="100"/>
  <c r="P28" i="100"/>
  <c r="O28" i="100"/>
  <c r="M28" i="100"/>
  <c r="K28" i="100"/>
  <c r="J28" i="100"/>
  <c r="I28" i="100"/>
  <c r="H28" i="100"/>
  <c r="G28" i="100"/>
  <c r="F28" i="100"/>
  <c r="E28" i="100"/>
  <c r="D28" i="100"/>
  <c r="C28" i="100"/>
  <c r="B28" i="100"/>
  <c r="AC27" i="100"/>
  <c r="AB27" i="100"/>
  <c r="AA27" i="100"/>
  <c r="Z27" i="100"/>
  <c r="Y27" i="100"/>
  <c r="X27" i="100"/>
  <c r="W27" i="100"/>
  <c r="V27" i="100"/>
  <c r="U27" i="100"/>
  <c r="T27" i="100"/>
  <c r="S27" i="100"/>
  <c r="R27" i="100"/>
  <c r="Q27" i="100"/>
  <c r="P27" i="100"/>
  <c r="O27" i="100"/>
  <c r="M27" i="100"/>
  <c r="K27" i="100"/>
  <c r="J27" i="100"/>
  <c r="I27" i="100"/>
  <c r="H27" i="100"/>
  <c r="G27" i="100"/>
  <c r="F27" i="100"/>
  <c r="E27" i="100"/>
  <c r="D27" i="100"/>
  <c r="C27" i="100"/>
  <c r="B27" i="100"/>
  <c r="AC26" i="100"/>
  <c r="AB26" i="100"/>
  <c r="AA26" i="100"/>
  <c r="Z26" i="100"/>
  <c r="Y26" i="100"/>
  <c r="X26" i="100"/>
  <c r="W26" i="100"/>
  <c r="V26" i="100"/>
  <c r="U26" i="100"/>
  <c r="T26" i="100"/>
  <c r="S26" i="100"/>
  <c r="R26" i="100"/>
  <c r="Q26" i="100"/>
  <c r="P26" i="100"/>
  <c r="O26" i="100"/>
  <c r="M26" i="100"/>
  <c r="K26" i="100"/>
  <c r="J26" i="100"/>
  <c r="I26" i="100"/>
  <c r="H26" i="100"/>
  <c r="G26" i="100"/>
  <c r="F26" i="100"/>
  <c r="E26" i="100"/>
  <c r="D26" i="100"/>
  <c r="C26" i="100"/>
  <c r="B26" i="100"/>
  <c r="AC25" i="100"/>
  <c r="AB25" i="100"/>
  <c r="AA25" i="100"/>
  <c r="Z25" i="100"/>
  <c r="Y25" i="100"/>
  <c r="X25" i="100"/>
  <c r="W25" i="100"/>
  <c r="V25" i="100"/>
  <c r="U25" i="100"/>
  <c r="T25" i="100"/>
  <c r="S25" i="100"/>
  <c r="R25" i="100"/>
  <c r="Q25" i="100"/>
  <c r="P25" i="100"/>
  <c r="O25" i="100"/>
  <c r="M25" i="100"/>
  <c r="K25" i="100"/>
  <c r="J25" i="100"/>
  <c r="I25" i="100"/>
  <c r="H25" i="100"/>
  <c r="G25" i="100"/>
  <c r="F25" i="100"/>
  <c r="E25" i="100"/>
  <c r="D25" i="100"/>
  <c r="C25" i="100"/>
  <c r="B25" i="100"/>
  <c r="AC24" i="100"/>
  <c r="AB24" i="100"/>
  <c r="AA24" i="100"/>
  <c r="Z24" i="100"/>
  <c r="Y24" i="100"/>
  <c r="X24" i="100"/>
  <c r="W24" i="100"/>
  <c r="V24" i="100"/>
  <c r="U24" i="100"/>
  <c r="T24" i="100"/>
  <c r="S24" i="100"/>
  <c r="R24" i="100"/>
  <c r="Q24" i="100"/>
  <c r="P24" i="100"/>
  <c r="O24" i="100"/>
  <c r="M24" i="100"/>
  <c r="K24" i="100"/>
  <c r="J24" i="100"/>
  <c r="I24" i="100"/>
  <c r="H24" i="100"/>
  <c r="G24" i="100"/>
  <c r="F24" i="100"/>
  <c r="E24" i="100"/>
  <c r="D24" i="100"/>
  <c r="C24" i="100"/>
  <c r="B24" i="100"/>
  <c r="AC23" i="100"/>
  <c r="AB23" i="100"/>
  <c r="AA23" i="100"/>
  <c r="Z23" i="100"/>
  <c r="Y23" i="100"/>
  <c r="X23" i="100"/>
  <c r="W23" i="100"/>
  <c r="V23" i="100"/>
  <c r="U23" i="100"/>
  <c r="T23" i="100"/>
  <c r="S23" i="100"/>
  <c r="R23" i="100"/>
  <c r="Q23" i="100"/>
  <c r="P23" i="100"/>
  <c r="O23" i="100"/>
  <c r="M23" i="100"/>
  <c r="K23" i="100"/>
  <c r="J23" i="100"/>
  <c r="I23" i="100"/>
  <c r="H23" i="100"/>
  <c r="G23" i="100"/>
  <c r="F23" i="100"/>
  <c r="E23" i="100"/>
  <c r="D23" i="100"/>
  <c r="C23" i="100"/>
  <c r="B23" i="100"/>
  <c r="AC22" i="100"/>
  <c r="AB22" i="100"/>
  <c r="AA22" i="100"/>
  <c r="Z22" i="100"/>
  <c r="Y22" i="100"/>
  <c r="X22" i="100"/>
  <c r="W22" i="100"/>
  <c r="V22" i="100"/>
  <c r="U22" i="100"/>
  <c r="T22" i="100"/>
  <c r="S22" i="100"/>
  <c r="R22" i="100"/>
  <c r="Q22" i="100"/>
  <c r="P22" i="100"/>
  <c r="O22" i="100"/>
  <c r="M22" i="100"/>
  <c r="K22" i="100"/>
  <c r="J22" i="100"/>
  <c r="I22" i="100"/>
  <c r="H22" i="100"/>
  <c r="G22" i="100"/>
  <c r="F22" i="100"/>
  <c r="E22" i="100"/>
  <c r="D22" i="100"/>
  <c r="C22" i="100"/>
  <c r="B22" i="100"/>
  <c r="AC21" i="100"/>
  <c r="AB21" i="100"/>
  <c r="AA21" i="100"/>
  <c r="Z21" i="100"/>
  <c r="Y21" i="100"/>
  <c r="X21" i="100"/>
  <c r="W21" i="100"/>
  <c r="V21" i="100"/>
  <c r="U21" i="100"/>
  <c r="T21" i="100"/>
  <c r="S21" i="100"/>
  <c r="R21" i="100"/>
  <c r="Q21" i="100"/>
  <c r="P21" i="100"/>
  <c r="O21" i="100"/>
  <c r="M21" i="100"/>
  <c r="K21" i="100"/>
  <c r="J21" i="100"/>
  <c r="I21" i="100"/>
  <c r="H21" i="100"/>
  <c r="G21" i="100"/>
  <c r="F21" i="100"/>
  <c r="E21" i="100"/>
  <c r="D21" i="100"/>
  <c r="C21" i="100"/>
  <c r="B21" i="100"/>
  <c r="AC20" i="100"/>
  <c r="AB20" i="100"/>
  <c r="AA20" i="100"/>
  <c r="Z20" i="100"/>
  <c r="Y20" i="100"/>
  <c r="X20" i="100"/>
  <c r="W20" i="100"/>
  <c r="V20" i="100"/>
  <c r="U20" i="100"/>
  <c r="T20" i="100"/>
  <c r="S20" i="100"/>
  <c r="R20" i="100"/>
  <c r="Q20" i="100"/>
  <c r="P20" i="100"/>
  <c r="O20" i="100"/>
  <c r="M20" i="100"/>
  <c r="K20" i="100"/>
  <c r="J20" i="100"/>
  <c r="I20" i="100"/>
  <c r="H20" i="100"/>
  <c r="G20" i="100"/>
  <c r="F20" i="100"/>
  <c r="E20" i="100"/>
  <c r="D20" i="100"/>
  <c r="C20" i="100"/>
  <c r="B20" i="100"/>
  <c r="AC19" i="100"/>
  <c r="AB19" i="100"/>
  <c r="AA19" i="100"/>
  <c r="Z19" i="100"/>
  <c r="Y19" i="100"/>
  <c r="X19" i="100"/>
  <c r="W19" i="100"/>
  <c r="V19" i="100"/>
  <c r="U19" i="100"/>
  <c r="T19" i="100"/>
  <c r="S19" i="100"/>
  <c r="R19" i="100"/>
  <c r="Q19" i="100"/>
  <c r="P19" i="100"/>
  <c r="O19" i="100"/>
  <c r="M19" i="100"/>
  <c r="K19" i="100"/>
  <c r="J19" i="100"/>
  <c r="I19" i="100"/>
  <c r="H19" i="100"/>
  <c r="G19" i="100"/>
  <c r="F19" i="100"/>
  <c r="E19" i="100"/>
  <c r="D19" i="100"/>
  <c r="C19" i="100"/>
  <c r="B19" i="100"/>
  <c r="AC18" i="100"/>
  <c r="AB18" i="100"/>
  <c r="AA18" i="100"/>
  <c r="Z18" i="100"/>
  <c r="Y18" i="100"/>
  <c r="X18" i="100"/>
  <c r="W18" i="100"/>
  <c r="V18" i="100"/>
  <c r="U18" i="100"/>
  <c r="T18" i="100"/>
  <c r="S18" i="100"/>
  <c r="R18" i="100"/>
  <c r="Q18" i="100"/>
  <c r="P18" i="100"/>
  <c r="O18" i="100"/>
  <c r="M18" i="100"/>
  <c r="K18" i="100"/>
  <c r="J18" i="100"/>
  <c r="I18" i="100"/>
  <c r="H18" i="100"/>
  <c r="G18" i="100"/>
  <c r="F18" i="100"/>
  <c r="E18" i="100"/>
  <c r="D18" i="100"/>
  <c r="C18" i="100"/>
  <c r="B18" i="100"/>
  <c r="AC17" i="100"/>
  <c r="AB17" i="100"/>
  <c r="AA17" i="100"/>
  <c r="Z17" i="100"/>
  <c r="Y17" i="100"/>
  <c r="X17" i="100"/>
  <c r="W17" i="100"/>
  <c r="V17" i="100"/>
  <c r="U17" i="100"/>
  <c r="T17" i="100"/>
  <c r="S17" i="100"/>
  <c r="R17" i="100"/>
  <c r="Q17" i="100"/>
  <c r="P17" i="100"/>
  <c r="O17" i="100"/>
  <c r="M17" i="100"/>
  <c r="K17" i="100"/>
  <c r="J17" i="100"/>
  <c r="I17" i="100"/>
  <c r="H17" i="100"/>
  <c r="G17" i="100"/>
  <c r="F17" i="100"/>
  <c r="E17" i="100"/>
  <c r="D17" i="100"/>
  <c r="C17" i="100"/>
  <c r="B17" i="100"/>
  <c r="AC16" i="100"/>
  <c r="AB16" i="100"/>
  <c r="AA16" i="100"/>
  <c r="Z16" i="100"/>
  <c r="Y16" i="100"/>
  <c r="X16" i="100"/>
  <c r="W16" i="100"/>
  <c r="V16" i="100"/>
  <c r="U16" i="100"/>
  <c r="T16" i="100"/>
  <c r="S16" i="100"/>
  <c r="R16" i="100"/>
  <c r="Q16" i="100"/>
  <c r="P16" i="100"/>
  <c r="O16" i="100"/>
  <c r="M16" i="100"/>
  <c r="K16" i="100"/>
  <c r="J16" i="100"/>
  <c r="I16" i="100"/>
  <c r="H16" i="100"/>
  <c r="G16" i="100"/>
  <c r="F16" i="100"/>
  <c r="E16" i="100"/>
  <c r="D16" i="100"/>
  <c r="C16" i="100"/>
  <c r="B16" i="100"/>
  <c r="AC15" i="100"/>
  <c r="AB15" i="100"/>
  <c r="AA15" i="100"/>
  <c r="Z15" i="100"/>
  <c r="Y15" i="100"/>
  <c r="X15" i="100"/>
  <c r="W15" i="100"/>
  <c r="V15" i="100"/>
  <c r="U15" i="100"/>
  <c r="T15" i="100"/>
  <c r="S15" i="100"/>
  <c r="R15" i="100"/>
  <c r="Q15" i="100"/>
  <c r="P15" i="100"/>
  <c r="O15" i="100"/>
  <c r="M15" i="100"/>
  <c r="K15" i="100"/>
  <c r="J15" i="100"/>
  <c r="I15" i="100"/>
  <c r="H15" i="100"/>
  <c r="G15" i="100"/>
  <c r="F15" i="100"/>
  <c r="E15" i="100"/>
  <c r="D15" i="100"/>
  <c r="C15" i="100"/>
  <c r="B15" i="100"/>
  <c r="AC14" i="100"/>
  <c r="AB14" i="100"/>
  <c r="AA14" i="100"/>
  <c r="Z14" i="100"/>
  <c r="Y14" i="100"/>
  <c r="X14" i="100"/>
  <c r="W14" i="100"/>
  <c r="V14" i="100"/>
  <c r="U14" i="100"/>
  <c r="T14" i="100"/>
  <c r="S14" i="100"/>
  <c r="R14" i="100"/>
  <c r="Q14" i="100"/>
  <c r="P14" i="100"/>
  <c r="O14" i="100"/>
  <c r="M14" i="100"/>
  <c r="K14" i="100"/>
  <c r="J14" i="100"/>
  <c r="I14" i="100"/>
  <c r="H14" i="100"/>
  <c r="G14" i="100"/>
  <c r="F14" i="100"/>
  <c r="E14" i="100"/>
  <c r="D14" i="100"/>
  <c r="C14" i="100"/>
  <c r="B14" i="100"/>
  <c r="AC13" i="100"/>
  <c r="AB13" i="100"/>
  <c r="AA13" i="100"/>
  <c r="Z13" i="100"/>
  <c r="Y13" i="100"/>
  <c r="X13" i="100"/>
  <c r="W13" i="100"/>
  <c r="V13" i="100"/>
  <c r="U13" i="100"/>
  <c r="T13" i="100"/>
  <c r="S13" i="100"/>
  <c r="R13" i="100"/>
  <c r="Q13" i="100"/>
  <c r="P13" i="100"/>
  <c r="O13" i="100"/>
  <c r="M13" i="100"/>
  <c r="K13" i="100"/>
  <c r="J13" i="100"/>
  <c r="I13" i="100"/>
  <c r="H13" i="100"/>
  <c r="G13" i="100"/>
  <c r="F13" i="100"/>
  <c r="E13" i="100"/>
  <c r="D13" i="100"/>
  <c r="C13" i="100"/>
  <c r="B13" i="100"/>
  <c r="AC12" i="100"/>
  <c r="AB12" i="100"/>
  <c r="AA12" i="100"/>
  <c r="Z12" i="100"/>
  <c r="Y12" i="100"/>
  <c r="X12" i="100"/>
  <c r="W12" i="100"/>
  <c r="V12" i="100"/>
  <c r="U12" i="100"/>
  <c r="T12" i="100"/>
  <c r="S12" i="100"/>
  <c r="R12" i="100"/>
  <c r="Q12" i="100"/>
  <c r="P12" i="100"/>
  <c r="O12" i="100"/>
  <c r="M12" i="100"/>
  <c r="K12" i="100"/>
  <c r="J12" i="100"/>
  <c r="I12" i="100"/>
  <c r="H12" i="100"/>
  <c r="G12" i="100"/>
  <c r="F12" i="100"/>
  <c r="E12" i="100"/>
  <c r="D12" i="100"/>
  <c r="C12" i="100"/>
  <c r="B12" i="100"/>
  <c r="AC11" i="100"/>
  <c r="AB11" i="100"/>
  <c r="AA11" i="100"/>
  <c r="Z11" i="100"/>
  <c r="Y11" i="100"/>
  <c r="X11" i="100"/>
  <c r="W11" i="100"/>
  <c r="V11" i="100"/>
  <c r="U11" i="100"/>
  <c r="T11" i="100"/>
  <c r="S11" i="100"/>
  <c r="R11" i="100"/>
  <c r="Q11" i="100"/>
  <c r="P11" i="100"/>
  <c r="O11" i="100"/>
  <c r="M11" i="100"/>
  <c r="K11" i="100"/>
  <c r="J11" i="100"/>
  <c r="I11" i="100"/>
  <c r="H11" i="100"/>
  <c r="G11" i="100"/>
  <c r="F11" i="100"/>
  <c r="E11" i="100"/>
  <c r="D11" i="100"/>
  <c r="C11" i="100"/>
  <c r="B11" i="100"/>
  <c r="AC10" i="100"/>
  <c r="AB10" i="100"/>
  <c r="AA10" i="100"/>
  <c r="Z10" i="100"/>
  <c r="Y10" i="100"/>
  <c r="X10" i="100"/>
  <c r="W10" i="100"/>
  <c r="V10" i="100"/>
  <c r="U10" i="100"/>
  <c r="T10" i="100"/>
  <c r="S10" i="100"/>
  <c r="R10" i="100"/>
  <c r="Q10" i="100"/>
  <c r="P10" i="100"/>
  <c r="O10" i="100"/>
  <c r="M10" i="100"/>
  <c r="K10" i="100"/>
  <c r="J10" i="100"/>
  <c r="I10" i="100"/>
  <c r="H10" i="100"/>
  <c r="G10" i="100"/>
  <c r="F10" i="100"/>
  <c r="E10" i="100"/>
  <c r="D10" i="100"/>
  <c r="C10" i="100"/>
  <c r="B10" i="100"/>
  <c r="AC9" i="100"/>
  <c r="AB9" i="100"/>
  <c r="AA9" i="100"/>
  <c r="Z9" i="100"/>
  <c r="Y9" i="100"/>
  <c r="X9" i="100"/>
  <c r="W9" i="100"/>
  <c r="V9" i="100"/>
  <c r="U9" i="100"/>
  <c r="T9" i="100"/>
  <c r="S9" i="100"/>
  <c r="R9" i="100"/>
  <c r="Q9" i="100"/>
  <c r="P9" i="100"/>
  <c r="O9" i="100"/>
  <c r="M9" i="100"/>
  <c r="K9" i="100"/>
  <c r="J9" i="100"/>
  <c r="I9" i="100"/>
  <c r="H9" i="100"/>
  <c r="G9" i="100"/>
  <c r="F9" i="100"/>
  <c r="E9" i="100"/>
  <c r="D9" i="100"/>
  <c r="C9" i="100"/>
  <c r="B9" i="100"/>
  <c r="AC8" i="100"/>
  <c r="AB8" i="100"/>
  <c r="AA8" i="100"/>
  <c r="Z8" i="100"/>
  <c r="Y8" i="100"/>
  <c r="X8" i="100"/>
  <c r="W8" i="100"/>
  <c r="V8" i="100"/>
  <c r="U8" i="100"/>
  <c r="T8" i="100"/>
  <c r="S8" i="100"/>
  <c r="R8" i="100"/>
  <c r="Q8" i="100"/>
  <c r="P8" i="100"/>
  <c r="O8" i="100"/>
  <c r="M8" i="100"/>
  <c r="K8" i="100"/>
  <c r="J8" i="100"/>
  <c r="I8" i="100"/>
  <c r="H8" i="100"/>
  <c r="G8" i="100"/>
  <c r="F8" i="100"/>
  <c r="E8" i="100"/>
  <c r="D8" i="100"/>
  <c r="C8" i="100"/>
  <c r="B8" i="100"/>
  <c r="AC7" i="100"/>
  <c r="AB7" i="100"/>
  <c r="AA7" i="100"/>
  <c r="Z7" i="100"/>
  <c r="Y7" i="100"/>
  <c r="X7" i="100"/>
  <c r="W7" i="100"/>
  <c r="V7" i="100"/>
  <c r="U7" i="100"/>
  <c r="T7" i="100"/>
  <c r="S7" i="100"/>
  <c r="R7" i="100"/>
  <c r="Q7" i="100"/>
  <c r="P7" i="100"/>
  <c r="O7" i="100"/>
  <c r="M7" i="100"/>
  <c r="K7" i="100"/>
  <c r="J7" i="100"/>
  <c r="I7" i="100"/>
  <c r="H7" i="100"/>
  <c r="G7" i="100"/>
  <c r="F7" i="100"/>
  <c r="E7" i="100"/>
  <c r="D7" i="100"/>
  <c r="C7" i="100"/>
  <c r="B7" i="100"/>
  <c r="AC6" i="100"/>
  <c r="AB6" i="100"/>
  <c r="AA6" i="100"/>
  <c r="Z6" i="100"/>
  <c r="Y6" i="100"/>
  <c r="X6" i="100"/>
  <c r="W6" i="100"/>
  <c r="V6" i="100"/>
  <c r="U6" i="100"/>
  <c r="T6" i="100"/>
  <c r="S6" i="100"/>
  <c r="R6" i="100"/>
  <c r="Q6" i="100"/>
  <c r="P6" i="100"/>
  <c r="O6" i="100"/>
  <c r="M6" i="100"/>
  <c r="K6" i="100"/>
  <c r="J6" i="100"/>
  <c r="I6" i="100"/>
  <c r="H6" i="100"/>
  <c r="G6" i="100"/>
  <c r="F6" i="100"/>
  <c r="E6" i="100"/>
  <c r="D6" i="100"/>
  <c r="C6" i="100"/>
  <c r="B6" i="100"/>
  <c r="AC5" i="100"/>
  <c r="AB5" i="100"/>
  <c r="AA5" i="100"/>
  <c r="Z5" i="100"/>
  <c r="Y5" i="100"/>
  <c r="X5" i="100"/>
  <c r="W5" i="100"/>
  <c r="V5" i="100"/>
  <c r="U5" i="100"/>
  <c r="T5" i="100"/>
  <c r="S5" i="100"/>
  <c r="R5" i="100"/>
  <c r="Q5" i="100"/>
  <c r="P5" i="100"/>
  <c r="O5" i="100"/>
  <c r="M5" i="100"/>
  <c r="K5" i="100"/>
  <c r="J5" i="100"/>
  <c r="I5" i="100"/>
  <c r="H5" i="100"/>
  <c r="G5" i="100"/>
  <c r="F5" i="100"/>
  <c r="E5" i="100"/>
  <c r="D5" i="100"/>
  <c r="C5" i="100"/>
  <c r="B5" i="100"/>
  <c r="A106" i="100"/>
  <c r="A105" i="100"/>
  <c r="A104" i="100"/>
  <c r="A103" i="100"/>
  <c r="A102" i="100"/>
  <c r="A101" i="100"/>
  <c r="A100" i="100"/>
  <c r="A99" i="100"/>
  <c r="A98" i="100"/>
  <c r="A97" i="100"/>
  <c r="A96" i="100"/>
  <c r="A95" i="100"/>
  <c r="A94" i="100"/>
  <c r="A93" i="100"/>
  <c r="A92" i="100"/>
  <c r="A91" i="100"/>
  <c r="A90" i="100"/>
  <c r="A89" i="100"/>
  <c r="A88" i="100"/>
  <c r="A87" i="100"/>
  <c r="A86" i="100"/>
  <c r="A85" i="100"/>
  <c r="A84" i="100"/>
  <c r="A83" i="100"/>
  <c r="A82" i="100"/>
  <c r="A81" i="100"/>
  <c r="A80" i="100"/>
  <c r="A79" i="100"/>
  <c r="A78" i="100"/>
  <c r="A77" i="100"/>
  <c r="A76" i="100"/>
  <c r="A75" i="100"/>
  <c r="A74" i="100"/>
  <c r="A73" i="100"/>
  <c r="A72" i="100"/>
  <c r="A71" i="100"/>
  <c r="A70" i="100"/>
  <c r="A69" i="100"/>
  <c r="A68" i="100"/>
  <c r="A67" i="100"/>
  <c r="A66" i="100"/>
  <c r="A65" i="100"/>
  <c r="D64" i="100"/>
  <c r="A64" i="100"/>
  <c r="AE52" i="100"/>
  <c r="AD52" i="100"/>
  <c r="AC52" i="100"/>
  <c r="AB52" i="100"/>
  <c r="AA52" i="100"/>
  <c r="Z52" i="100"/>
  <c r="Y52" i="100"/>
  <c r="X52" i="100"/>
  <c r="W52" i="100"/>
  <c r="V52" i="100"/>
  <c r="U52" i="100"/>
  <c r="T52" i="100"/>
  <c r="S52" i="100"/>
  <c r="R52" i="100"/>
  <c r="Q52" i="100"/>
  <c r="P52" i="100"/>
  <c r="O52" i="100"/>
  <c r="N52" i="100"/>
  <c r="M52" i="100"/>
  <c r="L52" i="100"/>
  <c r="K52" i="100"/>
  <c r="J52" i="100"/>
  <c r="I52" i="100"/>
  <c r="H52" i="100"/>
  <c r="G52" i="100"/>
  <c r="F52" i="100"/>
  <c r="E52" i="100"/>
  <c r="D52" i="100"/>
  <c r="C52" i="100"/>
  <c r="B52" i="100"/>
  <c r="AC4" i="100"/>
  <c r="AB4" i="100"/>
  <c r="AA4" i="100"/>
  <c r="Z4" i="100"/>
  <c r="Y4" i="100"/>
  <c r="X4" i="100"/>
  <c r="W4" i="100"/>
  <c r="V4" i="100"/>
  <c r="U4" i="100"/>
  <c r="T4" i="100"/>
  <c r="S4" i="100"/>
  <c r="R4" i="100"/>
  <c r="Q4" i="100"/>
  <c r="P4" i="100"/>
  <c r="O4" i="100"/>
  <c r="N4" i="100"/>
  <c r="M4" i="100"/>
  <c r="L4" i="100"/>
  <c r="K4" i="100"/>
  <c r="J4" i="100"/>
  <c r="I4" i="100"/>
  <c r="H4" i="100"/>
  <c r="G4" i="100"/>
  <c r="F4" i="100"/>
  <c r="E4" i="100"/>
  <c r="D4" i="100"/>
  <c r="C4" i="100"/>
  <c r="B4" i="100"/>
  <c r="E60" i="54"/>
  <c r="AF45" i="99"/>
  <c r="AE45" i="99"/>
  <c r="AD45" i="99"/>
  <c r="AC45" i="99"/>
  <c r="AB45" i="99"/>
  <c r="AA45" i="99"/>
  <c r="Z45" i="99"/>
  <c r="Y45" i="99"/>
  <c r="X45" i="99"/>
  <c r="W45" i="99"/>
  <c r="V45" i="99"/>
  <c r="U45" i="99"/>
  <c r="T45" i="99"/>
  <c r="S45" i="99"/>
  <c r="R45" i="99"/>
  <c r="Q45" i="99"/>
  <c r="P45" i="99"/>
  <c r="O45" i="99"/>
  <c r="N45" i="99"/>
  <c r="M45" i="99"/>
  <c r="L45" i="99"/>
  <c r="K45" i="99"/>
  <c r="J45" i="99"/>
  <c r="I45" i="99"/>
  <c r="H45" i="99"/>
  <c r="G45" i="99"/>
  <c r="F45" i="99"/>
  <c r="E45" i="99"/>
  <c r="D45" i="99"/>
  <c r="C45" i="99"/>
  <c r="AF44" i="99"/>
  <c r="AE44" i="99"/>
  <c r="AD44" i="99"/>
  <c r="AC44" i="99"/>
  <c r="AB44" i="99"/>
  <c r="AA44" i="99"/>
  <c r="Z44" i="99"/>
  <c r="Y44" i="99"/>
  <c r="X44" i="99"/>
  <c r="W44" i="99"/>
  <c r="V44" i="99"/>
  <c r="U44" i="99"/>
  <c r="T44" i="99"/>
  <c r="S44" i="99"/>
  <c r="R44" i="99"/>
  <c r="Q44" i="99"/>
  <c r="P44" i="99"/>
  <c r="O44" i="99"/>
  <c r="N44" i="99"/>
  <c r="M44" i="99"/>
  <c r="L44" i="99"/>
  <c r="K44" i="99"/>
  <c r="J44" i="99"/>
  <c r="I44" i="99"/>
  <c r="H44" i="99"/>
  <c r="G44" i="99"/>
  <c r="F44" i="99"/>
  <c r="E44" i="99"/>
  <c r="D44" i="99"/>
  <c r="C44" i="99"/>
  <c r="AF43" i="99"/>
  <c r="AE43" i="99"/>
  <c r="AD43" i="99"/>
  <c r="AC43" i="99"/>
  <c r="AB43" i="99"/>
  <c r="AA43" i="99"/>
  <c r="Z43" i="99"/>
  <c r="Y43" i="99"/>
  <c r="X43" i="99"/>
  <c r="W43" i="99"/>
  <c r="V43" i="99"/>
  <c r="U43" i="99"/>
  <c r="T43" i="99"/>
  <c r="S43" i="99"/>
  <c r="R43" i="99"/>
  <c r="Q43" i="99"/>
  <c r="P43" i="99"/>
  <c r="O43" i="99"/>
  <c r="N43" i="99"/>
  <c r="M43" i="99"/>
  <c r="L43" i="99"/>
  <c r="K43" i="99"/>
  <c r="J43" i="99"/>
  <c r="I43" i="99"/>
  <c r="H43" i="99"/>
  <c r="G43" i="99"/>
  <c r="F43" i="99"/>
  <c r="E43" i="99"/>
  <c r="D43" i="99"/>
  <c r="C43" i="99"/>
  <c r="AF42" i="99"/>
  <c r="AE42" i="99"/>
  <c r="AD42" i="99"/>
  <c r="AC42" i="99"/>
  <c r="AB42" i="99"/>
  <c r="AA42" i="99"/>
  <c r="Z42" i="99"/>
  <c r="Y42" i="99"/>
  <c r="X42" i="99"/>
  <c r="W42" i="99"/>
  <c r="V42" i="99"/>
  <c r="U42" i="99"/>
  <c r="T42" i="99"/>
  <c r="S42" i="99"/>
  <c r="R42" i="99"/>
  <c r="Q42" i="99"/>
  <c r="P42" i="99"/>
  <c r="O42" i="99"/>
  <c r="N42" i="99"/>
  <c r="M42" i="99"/>
  <c r="L42" i="99"/>
  <c r="K42" i="99"/>
  <c r="J42" i="99"/>
  <c r="I42" i="99"/>
  <c r="H42" i="99"/>
  <c r="G42" i="99"/>
  <c r="F42" i="99"/>
  <c r="E42" i="99"/>
  <c r="D42" i="99"/>
  <c r="C42" i="99"/>
  <c r="AF41" i="99"/>
  <c r="AE41" i="99"/>
  <c r="AD41" i="99"/>
  <c r="AC41" i="99"/>
  <c r="AB41" i="99"/>
  <c r="AA41" i="99"/>
  <c r="Z41" i="99"/>
  <c r="Y41" i="99"/>
  <c r="X41" i="99"/>
  <c r="W41" i="99"/>
  <c r="V41" i="99"/>
  <c r="U41" i="99"/>
  <c r="T41" i="99"/>
  <c r="S41" i="99"/>
  <c r="R41" i="99"/>
  <c r="Q41" i="99"/>
  <c r="P41" i="99"/>
  <c r="O41" i="99"/>
  <c r="N41" i="99"/>
  <c r="M41" i="99"/>
  <c r="L41" i="99"/>
  <c r="K41" i="99"/>
  <c r="J41" i="99"/>
  <c r="I41" i="99"/>
  <c r="H41" i="99"/>
  <c r="G41" i="99"/>
  <c r="F41" i="99"/>
  <c r="E41" i="99"/>
  <c r="D41" i="99"/>
  <c r="C41" i="99"/>
  <c r="AF40" i="99"/>
  <c r="AE40" i="99"/>
  <c r="AD40" i="99"/>
  <c r="AC40" i="99"/>
  <c r="AB40" i="99"/>
  <c r="AA40" i="99"/>
  <c r="Z40" i="99"/>
  <c r="Y40" i="99"/>
  <c r="X40" i="99"/>
  <c r="W40" i="99"/>
  <c r="V40" i="99"/>
  <c r="U40" i="99"/>
  <c r="T40" i="99"/>
  <c r="S40" i="99"/>
  <c r="R40" i="99"/>
  <c r="Q40" i="99"/>
  <c r="P40" i="99"/>
  <c r="O40" i="99"/>
  <c r="N103" i="99" s="1"/>
  <c r="N40" i="99"/>
  <c r="M40" i="99"/>
  <c r="L40" i="99"/>
  <c r="K40" i="99"/>
  <c r="J40" i="99"/>
  <c r="I40" i="99"/>
  <c r="H40" i="99"/>
  <c r="G40" i="99"/>
  <c r="F40" i="99"/>
  <c r="E40" i="99"/>
  <c r="D40" i="99"/>
  <c r="C40" i="99"/>
  <c r="AF39" i="99"/>
  <c r="AE39" i="99"/>
  <c r="AD39" i="99"/>
  <c r="AC39" i="99"/>
  <c r="AB39" i="99"/>
  <c r="AA39" i="99"/>
  <c r="Z39" i="99"/>
  <c r="Y39" i="99"/>
  <c r="X39" i="99"/>
  <c r="W39" i="99"/>
  <c r="V39" i="99"/>
  <c r="U39" i="99"/>
  <c r="T39" i="99"/>
  <c r="S39" i="99"/>
  <c r="R39" i="99"/>
  <c r="Q39" i="99"/>
  <c r="P39" i="99"/>
  <c r="O39" i="99"/>
  <c r="N39" i="99"/>
  <c r="M39" i="99"/>
  <c r="L39" i="99"/>
  <c r="K39" i="99"/>
  <c r="J39" i="99"/>
  <c r="I39" i="99"/>
  <c r="H39" i="99"/>
  <c r="G39" i="99"/>
  <c r="F39" i="99"/>
  <c r="E39" i="99"/>
  <c r="D39" i="99"/>
  <c r="C39" i="99"/>
  <c r="AF38" i="99"/>
  <c r="AE38" i="99"/>
  <c r="AD38" i="99"/>
  <c r="AC38" i="99"/>
  <c r="AB38" i="99"/>
  <c r="AA38" i="99"/>
  <c r="Z38" i="99"/>
  <c r="Y38" i="99"/>
  <c r="X38" i="99"/>
  <c r="W38" i="99"/>
  <c r="V38" i="99"/>
  <c r="U38" i="99"/>
  <c r="T38" i="99"/>
  <c r="S38" i="99"/>
  <c r="R38" i="99"/>
  <c r="Q38" i="99"/>
  <c r="P38" i="99"/>
  <c r="O38" i="99"/>
  <c r="N38" i="99"/>
  <c r="M38" i="99"/>
  <c r="L38" i="99"/>
  <c r="K38" i="99"/>
  <c r="J38" i="99"/>
  <c r="I38" i="99"/>
  <c r="H38" i="99"/>
  <c r="G38" i="99"/>
  <c r="F38" i="99"/>
  <c r="E38" i="99"/>
  <c r="D38" i="99"/>
  <c r="C38" i="99"/>
  <c r="AF37" i="99"/>
  <c r="AE37" i="99"/>
  <c r="AD37" i="99"/>
  <c r="AC37" i="99"/>
  <c r="AB37" i="99"/>
  <c r="AA37" i="99"/>
  <c r="Z37" i="99"/>
  <c r="Y37" i="99"/>
  <c r="X37" i="99"/>
  <c r="W37" i="99"/>
  <c r="V37" i="99"/>
  <c r="U37" i="99"/>
  <c r="T37" i="99"/>
  <c r="S37" i="99"/>
  <c r="R37" i="99"/>
  <c r="Q37" i="99"/>
  <c r="P37" i="99"/>
  <c r="O37" i="99"/>
  <c r="N37" i="99"/>
  <c r="M37" i="99"/>
  <c r="L37" i="99"/>
  <c r="K37" i="99"/>
  <c r="J37" i="99"/>
  <c r="I37" i="99"/>
  <c r="H37" i="99"/>
  <c r="G37" i="99"/>
  <c r="F37" i="99"/>
  <c r="E37" i="99"/>
  <c r="D37" i="99"/>
  <c r="C37" i="99"/>
  <c r="AF36" i="99"/>
  <c r="AE36" i="99"/>
  <c r="AD36" i="99"/>
  <c r="AC36" i="99"/>
  <c r="AB36" i="99"/>
  <c r="AA36" i="99"/>
  <c r="Z36" i="99"/>
  <c r="Y36" i="99"/>
  <c r="X36" i="99"/>
  <c r="W36" i="99"/>
  <c r="V36" i="99"/>
  <c r="U36" i="99"/>
  <c r="T36" i="99"/>
  <c r="S36" i="99"/>
  <c r="R36" i="99"/>
  <c r="Q36" i="99"/>
  <c r="P36" i="99"/>
  <c r="O36" i="99"/>
  <c r="N36" i="99"/>
  <c r="M36" i="99"/>
  <c r="L36" i="99"/>
  <c r="K36" i="99"/>
  <c r="J36" i="99"/>
  <c r="I36" i="99"/>
  <c r="H36" i="99"/>
  <c r="G36" i="99"/>
  <c r="F36" i="99"/>
  <c r="E36" i="99"/>
  <c r="D36" i="99"/>
  <c r="C36" i="99"/>
  <c r="AF35" i="99"/>
  <c r="AE35" i="99"/>
  <c r="AD35" i="99"/>
  <c r="AC35" i="99"/>
  <c r="AB35" i="99"/>
  <c r="AA35" i="99"/>
  <c r="Z35" i="99"/>
  <c r="Y35" i="99"/>
  <c r="X35" i="99"/>
  <c r="W35" i="99"/>
  <c r="V35" i="99"/>
  <c r="U35" i="99"/>
  <c r="T35" i="99"/>
  <c r="S35" i="99"/>
  <c r="R35" i="99"/>
  <c r="Q35" i="99"/>
  <c r="P35" i="99"/>
  <c r="O35" i="99"/>
  <c r="N35" i="99"/>
  <c r="M35" i="99"/>
  <c r="L35" i="99"/>
  <c r="K35" i="99"/>
  <c r="J35" i="99"/>
  <c r="I35" i="99"/>
  <c r="H35" i="99"/>
  <c r="G35" i="99"/>
  <c r="F35" i="99"/>
  <c r="E35" i="99"/>
  <c r="D35" i="99"/>
  <c r="C35" i="99"/>
  <c r="AF34" i="99"/>
  <c r="AE34" i="99"/>
  <c r="AD34" i="99"/>
  <c r="AC34" i="99"/>
  <c r="AB34" i="99"/>
  <c r="AA34" i="99"/>
  <c r="Z34" i="99"/>
  <c r="Y34" i="99"/>
  <c r="X34" i="99"/>
  <c r="W34" i="99"/>
  <c r="V34" i="99"/>
  <c r="U34" i="99"/>
  <c r="T34" i="99"/>
  <c r="S34" i="99"/>
  <c r="R34" i="99"/>
  <c r="Q34" i="99"/>
  <c r="P34" i="99"/>
  <c r="O34" i="99"/>
  <c r="N34" i="99"/>
  <c r="M34" i="99"/>
  <c r="L34" i="99"/>
  <c r="K34" i="99"/>
  <c r="J34" i="99"/>
  <c r="I34" i="99"/>
  <c r="H34" i="99"/>
  <c r="G34" i="99"/>
  <c r="F34" i="99"/>
  <c r="E34" i="99"/>
  <c r="D34" i="99"/>
  <c r="C34" i="99"/>
  <c r="AF33" i="99"/>
  <c r="AE33" i="99"/>
  <c r="AD33" i="99"/>
  <c r="AC33" i="99"/>
  <c r="AB33" i="99"/>
  <c r="AA33" i="99"/>
  <c r="Z33" i="99"/>
  <c r="Y33" i="99"/>
  <c r="X33" i="99"/>
  <c r="W33" i="99"/>
  <c r="V33" i="99"/>
  <c r="U33" i="99"/>
  <c r="T33" i="99"/>
  <c r="S33" i="99"/>
  <c r="R33" i="99"/>
  <c r="Q33" i="99"/>
  <c r="P33" i="99"/>
  <c r="O33" i="99"/>
  <c r="N33" i="99"/>
  <c r="M33" i="99"/>
  <c r="L33" i="99"/>
  <c r="K33" i="99"/>
  <c r="J33" i="99"/>
  <c r="I33" i="99"/>
  <c r="H33" i="99"/>
  <c r="G33" i="99"/>
  <c r="F33" i="99"/>
  <c r="E33" i="99"/>
  <c r="D33" i="99"/>
  <c r="C33" i="99"/>
  <c r="AF32" i="99"/>
  <c r="AE32" i="99"/>
  <c r="AD95" i="99" s="1"/>
  <c r="AD32" i="99"/>
  <c r="AC32" i="99"/>
  <c r="AB32" i="99"/>
  <c r="AA32" i="99"/>
  <c r="Z32" i="99"/>
  <c r="Y32" i="99"/>
  <c r="X32" i="99"/>
  <c r="W32" i="99"/>
  <c r="V32" i="99"/>
  <c r="U32" i="99"/>
  <c r="T32" i="99"/>
  <c r="S32" i="99"/>
  <c r="R32" i="99"/>
  <c r="Q32" i="99"/>
  <c r="P32" i="99"/>
  <c r="O32" i="99"/>
  <c r="N32" i="99"/>
  <c r="M32" i="99"/>
  <c r="L32" i="99"/>
  <c r="K32" i="99"/>
  <c r="J32" i="99"/>
  <c r="I32" i="99"/>
  <c r="H32" i="99"/>
  <c r="G32" i="99"/>
  <c r="F32" i="99"/>
  <c r="E32" i="99"/>
  <c r="D32" i="99"/>
  <c r="C32" i="99"/>
  <c r="AF31" i="99"/>
  <c r="AE31" i="99"/>
  <c r="AD31" i="99"/>
  <c r="AC31" i="99"/>
  <c r="AB31" i="99"/>
  <c r="AA31" i="99"/>
  <c r="Z31" i="99"/>
  <c r="Y31" i="99"/>
  <c r="X31" i="99"/>
  <c r="W31" i="99"/>
  <c r="V31" i="99"/>
  <c r="U31" i="99"/>
  <c r="T31" i="99"/>
  <c r="S31" i="99"/>
  <c r="R31" i="99"/>
  <c r="Q31" i="99"/>
  <c r="P31" i="99"/>
  <c r="O31" i="99"/>
  <c r="N31" i="99"/>
  <c r="M31" i="99"/>
  <c r="L31" i="99"/>
  <c r="K31" i="99"/>
  <c r="J31" i="99"/>
  <c r="I31" i="99"/>
  <c r="H31" i="99"/>
  <c r="G31" i="99"/>
  <c r="F31" i="99"/>
  <c r="E31" i="99"/>
  <c r="D31" i="99"/>
  <c r="C31" i="99"/>
  <c r="AF30" i="99"/>
  <c r="AE30" i="99"/>
  <c r="AD30" i="99"/>
  <c r="AC30" i="99"/>
  <c r="AB30" i="99"/>
  <c r="AA30" i="99"/>
  <c r="Z30" i="99"/>
  <c r="Y30" i="99"/>
  <c r="X30" i="99"/>
  <c r="W30" i="99"/>
  <c r="V30" i="99"/>
  <c r="U30" i="99"/>
  <c r="T30" i="99"/>
  <c r="S30" i="99"/>
  <c r="R30" i="99"/>
  <c r="Q30" i="99"/>
  <c r="P30" i="99"/>
  <c r="O30" i="99"/>
  <c r="N30" i="99"/>
  <c r="M30" i="99"/>
  <c r="L30" i="99"/>
  <c r="K30" i="99"/>
  <c r="J30" i="99"/>
  <c r="I30" i="99"/>
  <c r="H30" i="99"/>
  <c r="G30" i="99"/>
  <c r="F30" i="99"/>
  <c r="E30" i="99"/>
  <c r="D30" i="99"/>
  <c r="C30" i="99"/>
  <c r="AF29" i="99"/>
  <c r="AE29" i="99"/>
  <c r="AD29" i="99"/>
  <c r="AC29" i="99"/>
  <c r="AB29" i="99"/>
  <c r="AA29" i="99"/>
  <c r="Z29" i="99"/>
  <c r="Y29" i="99"/>
  <c r="X29" i="99"/>
  <c r="W29" i="99"/>
  <c r="V29" i="99"/>
  <c r="U29" i="99"/>
  <c r="T29" i="99"/>
  <c r="S29" i="99"/>
  <c r="R29" i="99"/>
  <c r="Q29" i="99"/>
  <c r="P29" i="99"/>
  <c r="O29" i="99"/>
  <c r="N29" i="99"/>
  <c r="M29" i="99"/>
  <c r="L29" i="99"/>
  <c r="K29" i="99"/>
  <c r="J29" i="99"/>
  <c r="I29" i="99"/>
  <c r="H29" i="99"/>
  <c r="G29" i="99"/>
  <c r="F29" i="99"/>
  <c r="E29" i="99"/>
  <c r="D29" i="99"/>
  <c r="C29" i="99"/>
  <c r="AF28" i="99"/>
  <c r="AE28" i="99"/>
  <c r="AD91" i="99" s="1"/>
  <c r="AD28" i="99"/>
  <c r="AC28" i="99"/>
  <c r="AB28" i="99"/>
  <c r="AA28" i="99"/>
  <c r="Z28" i="99"/>
  <c r="Y28" i="99"/>
  <c r="X28" i="99"/>
  <c r="W28" i="99"/>
  <c r="V28" i="99"/>
  <c r="U28" i="99"/>
  <c r="T28" i="99"/>
  <c r="S28" i="99"/>
  <c r="R28" i="99"/>
  <c r="Q28" i="99"/>
  <c r="P28" i="99"/>
  <c r="O28" i="99"/>
  <c r="N28" i="99"/>
  <c r="M28" i="99"/>
  <c r="L28" i="99"/>
  <c r="K28" i="99"/>
  <c r="J28" i="99"/>
  <c r="I28" i="99"/>
  <c r="H28" i="99"/>
  <c r="G28" i="99"/>
  <c r="F28" i="99"/>
  <c r="E28" i="99"/>
  <c r="D28" i="99"/>
  <c r="C28" i="99"/>
  <c r="AF27" i="99"/>
  <c r="AE27" i="99"/>
  <c r="AD27" i="99"/>
  <c r="AC27" i="99"/>
  <c r="AB27" i="99"/>
  <c r="AA27" i="99"/>
  <c r="Z27" i="99"/>
  <c r="Y27" i="99"/>
  <c r="X27" i="99"/>
  <c r="W27" i="99"/>
  <c r="V27" i="99"/>
  <c r="U27" i="99"/>
  <c r="T27" i="99"/>
  <c r="S27" i="99"/>
  <c r="R27" i="99"/>
  <c r="Q27" i="99"/>
  <c r="P27" i="99"/>
  <c r="O27" i="99"/>
  <c r="N27" i="99"/>
  <c r="M27" i="99"/>
  <c r="L27" i="99"/>
  <c r="K27" i="99"/>
  <c r="J27" i="99"/>
  <c r="I27" i="99"/>
  <c r="H27" i="99"/>
  <c r="G27" i="99"/>
  <c r="F27" i="99"/>
  <c r="E27" i="99"/>
  <c r="D27" i="99"/>
  <c r="C27" i="99"/>
  <c r="AF26" i="99"/>
  <c r="AE26" i="99"/>
  <c r="AD26" i="99"/>
  <c r="AC26" i="99"/>
  <c r="AB26" i="99"/>
  <c r="AA26" i="99"/>
  <c r="Z26" i="99"/>
  <c r="Y26" i="99"/>
  <c r="X26" i="99"/>
  <c r="W26" i="99"/>
  <c r="V26" i="99"/>
  <c r="U26" i="99"/>
  <c r="T26" i="99"/>
  <c r="S26" i="99"/>
  <c r="R26" i="99"/>
  <c r="Q26" i="99"/>
  <c r="P26" i="99"/>
  <c r="O26" i="99"/>
  <c r="N26" i="99"/>
  <c r="M26" i="99"/>
  <c r="L26" i="99"/>
  <c r="K26" i="99"/>
  <c r="J26" i="99"/>
  <c r="I26" i="99"/>
  <c r="H26" i="99"/>
  <c r="G26" i="99"/>
  <c r="F26" i="99"/>
  <c r="E26" i="99"/>
  <c r="D26" i="99"/>
  <c r="C26" i="99"/>
  <c r="AF25" i="99"/>
  <c r="AE25" i="99"/>
  <c r="AD25" i="99"/>
  <c r="AC25" i="99"/>
  <c r="AB25" i="99"/>
  <c r="AA25" i="99"/>
  <c r="Z25" i="99"/>
  <c r="Y25" i="99"/>
  <c r="X25" i="99"/>
  <c r="W25" i="99"/>
  <c r="V25" i="99"/>
  <c r="U25" i="99"/>
  <c r="T25" i="99"/>
  <c r="S25" i="99"/>
  <c r="R25" i="99"/>
  <c r="Q25" i="99"/>
  <c r="P25" i="99"/>
  <c r="O25" i="99"/>
  <c r="N25" i="99"/>
  <c r="M25" i="99"/>
  <c r="L25" i="99"/>
  <c r="K25" i="99"/>
  <c r="J25" i="99"/>
  <c r="I25" i="99"/>
  <c r="H25" i="99"/>
  <c r="G25" i="99"/>
  <c r="F25" i="99"/>
  <c r="E25" i="99"/>
  <c r="D25" i="99"/>
  <c r="C25" i="99"/>
  <c r="AF24" i="99"/>
  <c r="AE24" i="99"/>
  <c r="AD24" i="99"/>
  <c r="AC24" i="99"/>
  <c r="AB24" i="99"/>
  <c r="AA24" i="99"/>
  <c r="Z24" i="99"/>
  <c r="Y24" i="99"/>
  <c r="X24" i="99"/>
  <c r="W24" i="99"/>
  <c r="V24" i="99"/>
  <c r="U24" i="99"/>
  <c r="T24" i="99"/>
  <c r="S24" i="99"/>
  <c r="R24" i="99"/>
  <c r="Q24" i="99"/>
  <c r="P24" i="99"/>
  <c r="O24" i="99"/>
  <c r="N24" i="99"/>
  <c r="M24" i="99"/>
  <c r="L24" i="99"/>
  <c r="K24" i="99"/>
  <c r="J24" i="99"/>
  <c r="I24" i="99"/>
  <c r="H24" i="99"/>
  <c r="G24" i="99"/>
  <c r="F24" i="99"/>
  <c r="E24" i="99"/>
  <c r="D24" i="99"/>
  <c r="C24" i="99"/>
  <c r="AF23" i="99"/>
  <c r="AE23" i="99"/>
  <c r="AD23" i="99"/>
  <c r="AC23" i="99"/>
  <c r="AB23" i="99"/>
  <c r="AA23" i="99"/>
  <c r="Z23" i="99"/>
  <c r="Y23" i="99"/>
  <c r="X23" i="99"/>
  <c r="W23" i="99"/>
  <c r="V23" i="99"/>
  <c r="U23" i="99"/>
  <c r="T23" i="99"/>
  <c r="S23" i="99"/>
  <c r="R23" i="99"/>
  <c r="Q23" i="99"/>
  <c r="P23" i="99"/>
  <c r="O23" i="99"/>
  <c r="N23" i="99"/>
  <c r="M23" i="99"/>
  <c r="L23" i="99"/>
  <c r="K23" i="99"/>
  <c r="J23" i="99"/>
  <c r="I23" i="99"/>
  <c r="H23" i="99"/>
  <c r="G23" i="99"/>
  <c r="F23" i="99"/>
  <c r="E23" i="99"/>
  <c r="D23" i="99"/>
  <c r="C23" i="99"/>
  <c r="AF22" i="99"/>
  <c r="AE22" i="99"/>
  <c r="AD22" i="99"/>
  <c r="AC22" i="99"/>
  <c r="AB22" i="99"/>
  <c r="AA22" i="99"/>
  <c r="Z22" i="99"/>
  <c r="Y22" i="99"/>
  <c r="X22" i="99"/>
  <c r="W22" i="99"/>
  <c r="V22" i="99"/>
  <c r="U22" i="99"/>
  <c r="T22" i="99"/>
  <c r="S22" i="99"/>
  <c r="R22" i="99"/>
  <c r="Q22" i="99"/>
  <c r="P22" i="99"/>
  <c r="O22" i="99"/>
  <c r="N22" i="99"/>
  <c r="M22" i="99"/>
  <c r="L22" i="99"/>
  <c r="K22" i="99"/>
  <c r="J22" i="99"/>
  <c r="I22" i="99"/>
  <c r="H22" i="99"/>
  <c r="G22" i="99"/>
  <c r="F22" i="99"/>
  <c r="E22" i="99"/>
  <c r="D22" i="99"/>
  <c r="C22" i="99"/>
  <c r="AF21" i="99"/>
  <c r="AE21" i="99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R21" i="99"/>
  <c r="Q21" i="99"/>
  <c r="P21" i="99"/>
  <c r="O21" i="99"/>
  <c r="N21" i="99"/>
  <c r="M21" i="99"/>
  <c r="L21" i="99"/>
  <c r="K21" i="99"/>
  <c r="J21" i="99"/>
  <c r="I21" i="99"/>
  <c r="H21" i="99"/>
  <c r="G21" i="99"/>
  <c r="F21" i="99"/>
  <c r="E21" i="99"/>
  <c r="D21" i="99"/>
  <c r="C21" i="99"/>
  <c r="AF20" i="99"/>
  <c r="AE20" i="99"/>
  <c r="AD20" i="99"/>
  <c r="AC20" i="99"/>
  <c r="AB20" i="99"/>
  <c r="AA20" i="99"/>
  <c r="Z20" i="99"/>
  <c r="Y20" i="99"/>
  <c r="X20" i="99"/>
  <c r="W20" i="99"/>
  <c r="V20" i="99"/>
  <c r="U20" i="99"/>
  <c r="T20" i="99"/>
  <c r="S20" i="99"/>
  <c r="R20" i="99"/>
  <c r="Q20" i="99"/>
  <c r="P20" i="99"/>
  <c r="O20" i="99"/>
  <c r="N20" i="99"/>
  <c r="M20" i="99"/>
  <c r="L20" i="99"/>
  <c r="K20" i="99"/>
  <c r="J20" i="99"/>
  <c r="I20" i="99"/>
  <c r="H20" i="99"/>
  <c r="G20" i="99"/>
  <c r="F20" i="99"/>
  <c r="E20" i="99"/>
  <c r="D20" i="99"/>
  <c r="C20" i="99"/>
  <c r="AF19" i="99"/>
  <c r="AE19" i="99"/>
  <c r="AD19" i="99"/>
  <c r="AC19" i="99"/>
  <c r="AB19" i="99"/>
  <c r="AA19" i="99"/>
  <c r="Z19" i="99"/>
  <c r="Y19" i="99"/>
  <c r="X19" i="99"/>
  <c r="W19" i="99"/>
  <c r="V19" i="99"/>
  <c r="U19" i="99"/>
  <c r="T19" i="99"/>
  <c r="S19" i="99"/>
  <c r="R19" i="99"/>
  <c r="Q19" i="99"/>
  <c r="P19" i="99"/>
  <c r="O19" i="99"/>
  <c r="N19" i="99"/>
  <c r="M19" i="99"/>
  <c r="L19" i="99"/>
  <c r="K19" i="99"/>
  <c r="J19" i="99"/>
  <c r="I19" i="99"/>
  <c r="H19" i="99"/>
  <c r="G19" i="99"/>
  <c r="F19" i="99"/>
  <c r="E19" i="99"/>
  <c r="D19" i="99"/>
  <c r="C19" i="99"/>
  <c r="AF18" i="99"/>
  <c r="AE18" i="99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R18" i="99"/>
  <c r="Q18" i="99"/>
  <c r="P18" i="99"/>
  <c r="O18" i="99"/>
  <c r="N18" i="99"/>
  <c r="M18" i="99"/>
  <c r="L18" i="99"/>
  <c r="K18" i="99"/>
  <c r="J18" i="99"/>
  <c r="I18" i="99"/>
  <c r="H18" i="99"/>
  <c r="G18" i="99"/>
  <c r="F18" i="99"/>
  <c r="E18" i="99"/>
  <c r="D18" i="99"/>
  <c r="C18" i="99"/>
  <c r="AF17" i="99"/>
  <c r="AE17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R17" i="99"/>
  <c r="Q17" i="99"/>
  <c r="P17" i="99"/>
  <c r="O17" i="99"/>
  <c r="N17" i="99"/>
  <c r="M17" i="99"/>
  <c r="L17" i="99"/>
  <c r="K17" i="99"/>
  <c r="J17" i="99"/>
  <c r="I17" i="99"/>
  <c r="H17" i="99"/>
  <c r="G17" i="99"/>
  <c r="F17" i="99"/>
  <c r="E17" i="99"/>
  <c r="D17" i="99"/>
  <c r="C17" i="99"/>
  <c r="AF16" i="99"/>
  <c r="AE16" i="99"/>
  <c r="AD79" i="99" s="1"/>
  <c r="AD16" i="99"/>
  <c r="AC16" i="99"/>
  <c r="AB16" i="99"/>
  <c r="AA16" i="99"/>
  <c r="Z16" i="99"/>
  <c r="Y16" i="99"/>
  <c r="X16" i="99"/>
  <c r="W16" i="99"/>
  <c r="V16" i="99"/>
  <c r="U16" i="99"/>
  <c r="T16" i="99"/>
  <c r="S16" i="99"/>
  <c r="R16" i="99"/>
  <c r="Q16" i="99"/>
  <c r="P16" i="99"/>
  <c r="O16" i="99"/>
  <c r="N16" i="99"/>
  <c r="M16" i="99"/>
  <c r="L16" i="99"/>
  <c r="K16" i="99"/>
  <c r="J16" i="99"/>
  <c r="I16" i="99"/>
  <c r="H16" i="99"/>
  <c r="G16" i="99"/>
  <c r="F16" i="99"/>
  <c r="E16" i="99"/>
  <c r="D16" i="99"/>
  <c r="C16" i="99"/>
  <c r="AF15" i="99"/>
  <c r="AE15" i="99"/>
  <c r="AD15" i="99"/>
  <c r="AC15" i="99"/>
  <c r="AB15" i="99"/>
  <c r="AA15" i="99"/>
  <c r="Z15" i="99"/>
  <c r="Y15" i="99"/>
  <c r="X15" i="99"/>
  <c r="W15" i="99"/>
  <c r="V15" i="99"/>
  <c r="U15" i="99"/>
  <c r="T15" i="99"/>
  <c r="S15" i="99"/>
  <c r="R15" i="99"/>
  <c r="Q15" i="99"/>
  <c r="P15" i="99"/>
  <c r="O15" i="99"/>
  <c r="N15" i="99"/>
  <c r="M15" i="99"/>
  <c r="L15" i="99"/>
  <c r="K15" i="99"/>
  <c r="J15" i="99"/>
  <c r="I15" i="99"/>
  <c r="H15" i="99"/>
  <c r="G15" i="99"/>
  <c r="F15" i="99"/>
  <c r="E15" i="99"/>
  <c r="D15" i="99"/>
  <c r="C15" i="99"/>
  <c r="AF14" i="99"/>
  <c r="AE14" i="99"/>
  <c r="AD14" i="99"/>
  <c r="AC14" i="99"/>
  <c r="AB14" i="99"/>
  <c r="AA14" i="99"/>
  <c r="Z14" i="99"/>
  <c r="Y14" i="99"/>
  <c r="X14" i="99"/>
  <c r="W14" i="99"/>
  <c r="V14" i="99"/>
  <c r="U14" i="99"/>
  <c r="T14" i="99"/>
  <c r="S14" i="99"/>
  <c r="R14" i="99"/>
  <c r="Q14" i="99"/>
  <c r="P14" i="99"/>
  <c r="O14" i="99"/>
  <c r="N14" i="99"/>
  <c r="M14" i="99"/>
  <c r="L14" i="99"/>
  <c r="K14" i="99"/>
  <c r="J14" i="99"/>
  <c r="I14" i="99"/>
  <c r="H14" i="99"/>
  <c r="G14" i="99"/>
  <c r="F14" i="99"/>
  <c r="E14" i="99"/>
  <c r="D14" i="99"/>
  <c r="C14" i="99"/>
  <c r="AF13" i="99"/>
  <c r="AE13" i="99"/>
  <c r="AD13" i="99"/>
  <c r="AC13" i="99"/>
  <c r="AB13" i="99"/>
  <c r="AA13" i="99"/>
  <c r="Z13" i="99"/>
  <c r="Y13" i="99"/>
  <c r="X13" i="99"/>
  <c r="W13" i="99"/>
  <c r="V13" i="99"/>
  <c r="U13" i="99"/>
  <c r="T13" i="99"/>
  <c r="S13" i="99"/>
  <c r="R13" i="99"/>
  <c r="Q13" i="99"/>
  <c r="P13" i="99"/>
  <c r="O13" i="99"/>
  <c r="N13" i="99"/>
  <c r="M13" i="99"/>
  <c r="L13" i="99"/>
  <c r="K13" i="99"/>
  <c r="J13" i="99"/>
  <c r="I13" i="99"/>
  <c r="H13" i="99"/>
  <c r="G13" i="99"/>
  <c r="F13" i="99"/>
  <c r="E13" i="99"/>
  <c r="D13" i="99"/>
  <c r="C13" i="99"/>
  <c r="AF12" i="99"/>
  <c r="AE12" i="99"/>
  <c r="AD12" i="99"/>
  <c r="AC12" i="99"/>
  <c r="AB12" i="99"/>
  <c r="AA12" i="99"/>
  <c r="Z12" i="99"/>
  <c r="Y12" i="99"/>
  <c r="X12" i="99"/>
  <c r="W12" i="99"/>
  <c r="V12" i="99"/>
  <c r="U12" i="99"/>
  <c r="T12" i="99"/>
  <c r="S12" i="99"/>
  <c r="R12" i="99"/>
  <c r="Q12" i="99"/>
  <c r="P12" i="99"/>
  <c r="O12" i="99"/>
  <c r="N12" i="99"/>
  <c r="M12" i="99"/>
  <c r="L12" i="99"/>
  <c r="K12" i="99"/>
  <c r="J12" i="99"/>
  <c r="I12" i="99"/>
  <c r="H12" i="99"/>
  <c r="G12" i="99"/>
  <c r="F12" i="99"/>
  <c r="E12" i="99"/>
  <c r="D12" i="99"/>
  <c r="C12" i="99"/>
  <c r="AF11" i="99"/>
  <c r="AE11" i="99"/>
  <c r="AD11" i="99"/>
  <c r="AC11" i="99"/>
  <c r="AB11" i="99"/>
  <c r="AA11" i="99"/>
  <c r="Z11" i="99"/>
  <c r="Y11" i="99"/>
  <c r="X11" i="99"/>
  <c r="W74" i="99" s="1"/>
  <c r="W11" i="99"/>
  <c r="V11" i="99"/>
  <c r="U11" i="99"/>
  <c r="T11" i="99"/>
  <c r="S11" i="99"/>
  <c r="R11" i="99"/>
  <c r="Q11" i="99"/>
  <c r="P11" i="99"/>
  <c r="O11" i="99"/>
  <c r="N11" i="99"/>
  <c r="M11" i="99"/>
  <c r="L11" i="99"/>
  <c r="K11" i="99"/>
  <c r="J11" i="99"/>
  <c r="I11" i="99"/>
  <c r="H11" i="99"/>
  <c r="G74" i="99" s="1"/>
  <c r="G11" i="99"/>
  <c r="F11" i="99"/>
  <c r="E11" i="99"/>
  <c r="D11" i="99"/>
  <c r="C11" i="99"/>
  <c r="AF10" i="99"/>
  <c r="AE10" i="99"/>
  <c r="AD10" i="99"/>
  <c r="AC10" i="99"/>
  <c r="AB10" i="99"/>
  <c r="AA10" i="99"/>
  <c r="Z10" i="99"/>
  <c r="Y10" i="99"/>
  <c r="X10" i="99"/>
  <c r="W10" i="99"/>
  <c r="V10" i="99"/>
  <c r="U10" i="99"/>
  <c r="T10" i="99"/>
  <c r="S10" i="99"/>
  <c r="R10" i="99"/>
  <c r="Q10" i="99"/>
  <c r="P10" i="99"/>
  <c r="O10" i="99"/>
  <c r="N10" i="99"/>
  <c r="M10" i="99"/>
  <c r="L10" i="99"/>
  <c r="K10" i="99"/>
  <c r="J10" i="99"/>
  <c r="I10" i="99"/>
  <c r="H10" i="99"/>
  <c r="G10" i="99"/>
  <c r="F10" i="99"/>
  <c r="E10" i="99"/>
  <c r="D10" i="99"/>
  <c r="C10" i="99"/>
  <c r="AF9" i="99"/>
  <c r="AE9" i="99"/>
  <c r="AD9" i="99"/>
  <c r="AC9" i="99"/>
  <c r="AB9" i="99"/>
  <c r="AA9" i="99"/>
  <c r="Z9" i="99"/>
  <c r="Y9" i="99"/>
  <c r="X9" i="99"/>
  <c r="W9" i="99"/>
  <c r="V9" i="99"/>
  <c r="U9" i="99"/>
  <c r="T9" i="99"/>
  <c r="S9" i="99"/>
  <c r="R9" i="99"/>
  <c r="Q9" i="99"/>
  <c r="P9" i="99"/>
  <c r="O9" i="99"/>
  <c r="N9" i="99"/>
  <c r="M9" i="99"/>
  <c r="L9" i="99"/>
  <c r="K9" i="99"/>
  <c r="J9" i="99"/>
  <c r="I9" i="99"/>
  <c r="H9" i="99"/>
  <c r="G9" i="99"/>
  <c r="F9" i="99"/>
  <c r="E9" i="99"/>
  <c r="D9" i="99"/>
  <c r="C9" i="99"/>
  <c r="AF8" i="99"/>
  <c r="AE8" i="99"/>
  <c r="AD8" i="99"/>
  <c r="AC8" i="99"/>
  <c r="AB8" i="99"/>
  <c r="AA8" i="99"/>
  <c r="Z8" i="99"/>
  <c r="Y8" i="99"/>
  <c r="X8" i="99"/>
  <c r="W8" i="99"/>
  <c r="V8" i="99"/>
  <c r="U8" i="99"/>
  <c r="T8" i="99"/>
  <c r="S8" i="99"/>
  <c r="R8" i="99"/>
  <c r="Q8" i="99"/>
  <c r="P8" i="99"/>
  <c r="O8" i="99"/>
  <c r="N8" i="99"/>
  <c r="M8" i="99"/>
  <c r="L8" i="99"/>
  <c r="K8" i="99"/>
  <c r="J8" i="99"/>
  <c r="I8" i="99"/>
  <c r="H8" i="99"/>
  <c r="G8" i="99"/>
  <c r="F8" i="99"/>
  <c r="E8" i="99"/>
  <c r="D8" i="99"/>
  <c r="C8" i="99"/>
  <c r="AF7" i="99"/>
  <c r="AE7" i="99"/>
  <c r="AD7" i="99"/>
  <c r="AC7" i="99"/>
  <c r="AB7" i="99"/>
  <c r="AA70" i="99" s="1"/>
  <c r="AA7" i="99"/>
  <c r="Z7" i="99"/>
  <c r="Y7" i="99"/>
  <c r="X7" i="99"/>
  <c r="W7" i="99"/>
  <c r="V7" i="99"/>
  <c r="U7" i="99"/>
  <c r="T7" i="99"/>
  <c r="S7" i="99"/>
  <c r="R7" i="99"/>
  <c r="Q7" i="99"/>
  <c r="P7" i="99"/>
  <c r="O70" i="99" s="1"/>
  <c r="O7" i="99"/>
  <c r="N7" i="99"/>
  <c r="M7" i="99"/>
  <c r="L7" i="99"/>
  <c r="K7" i="99"/>
  <c r="J7" i="99"/>
  <c r="I7" i="99"/>
  <c r="H7" i="99"/>
  <c r="G7" i="99"/>
  <c r="F7" i="99"/>
  <c r="E7" i="99"/>
  <c r="D7" i="99"/>
  <c r="C7" i="99"/>
  <c r="AF6" i="99"/>
  <c r="AE6" i="99"/>
  <c r="AD6" i="99"/>
  <c r="AC6" i="99"/>
  <c r="AB6" i="99"/>
  <c r="AA6" i="99"/>
  <c r="Z6" i="99"/>
  <c r="Y6" i="99"/>
  <c r="X6" i="99"/>
  <c r="W6" i="99"/>
  <c r="V6" i="99"/>
  <c r="U6" i="99"/>
  <c r="T6" i="99"/>
  <c r="S6" i="99"/>
  <c r="R6" i="99"/>
  <c r="Q6" i="99"/>
  <c r="P6" i="99"/>
  <c r="O6" i="99"/>
  <c r="N6" i="99"/>
  <c r="M6" i="99"/>
  <c r="L6" i="99"/>
  <c r="K6" i="99"/>
  <c r="J6" i="99"/>
  <c r="I6" i="99"/>
  <c r="H6" i="99"/>
  <c r="G6" i="99"/>
  <c r="F6" i="99"/>
  <c r="E6" i="99"/>
  <c r="D6" i="99"/>
  <c r="C6" i="99"/>
  <c r="AF5" i="99"/>
  <c r="AE5" i="99"/>
  <c r="AD5" i="99"/>
  <c r="AC5" i="99"/>
  <c r="AB5" i="99"/>
  <c r="AA5" i="99"/>
  <c r="Z5" i="99"/>
  <c r="Y5" i="99"/>
  <c r="X5" i="99"/>
  <c r="W5" i="99"/>
  <c r="V5" i="99"/>
  <c r="U5" i="99"/>
  <c r="T5" i="99"/>
  <c r="S5" i="99"/>
  <c r="R5" i="99"/>
  <c r="Q5" i="99"/>
  <c r="P5" i="99"/>
  <c r="O5" i="99"/>
  <c r="N5" i="99"/>
  <c r="M5" i="99"/>
  <c r="L5" i="99"/>
  <c r="K5" i="99"/>
  <c r="J5" i="99"/>
  <c r="I5" i="99"/>
  <c r="H5" i="99"/>
  <c r="G5" i="99"/>
  <c r="F5" i="99"/>
  <c r="E5" i="99"/>
  <c r="D5" i="99"/>
  <c r="C5" i="99"/>
  <c r="AF60" i="99"/>
  <c r="AE60" i="99"/>
  <c r="AD60" i="99"/>
  <c r="AC60" i="99"/>
  <c r="AB60" i="99"/>
  <c r="AA60" i="99"/>
  <c r="Z60" i="99"/>
  <c r="Y60" i="99"/>
  <c r="X60" i="99"/>
  <c r="W60" i="99"/>
  <c r="V60" i="99"/>
  <c r="U60" i="99"/>
  <c r="T60" i="99"/>
  <c r="S60" i="99"/>
  <c r="R60" i="99"/>
  <c r="Q60" i="99"/>
  <c r="P60" i="99"/>
  <c r="O60" i="99"/>
  <c r="N60" i="99"/>
  <c r="M60" i="99"/>
  <c r="L60" i="99"/>
  <c r="K60" i="99"/>
  <c r="J60" i="99"/>
  <c r="I60" i="99"/>
  <c r="H60" i="99"/>
  <c r="G60" i="99"/>
  <c r="AF59" i="99"/>
  <c r="AE59" i="99"/>
  <c r="AD59" i="99"/>
  <c r="AA59" i="99"/>
  <c r="Z59" i="99"/>
  <c r="Y59" i="99"/>
  <c r="X59" i="99"/>
  <c r="W59" i="99"/>
  <c r="V59" i="99"/>
  <c r="U59" i="99"/>
  <c r="T59" i="99"/>
  <c r="S59" i="99"/>
  <c r="R59" i="99"/>
  <c r="Q59" i="99"/>
  <c r="P59" i="99"/>
  <c r="O59" i="99"/>
  <c r="N59" i="99"/>
  <c r="M59" i="99"/>
  <c r="L59" i="99"/>
  <c r="K59" i="99"/>
  <c r="J59" i="99"/>
  <c r="I59" i="99"/>
  <c r="H59" i="99"/>
  <c r="G59" i="99"/>
  <c r="F59" i="99"/>
  <c r="E59" i="99"/>
  <c r="D59" i="99"/>
  <c r="C59" i="99"/>
  <c r="AF58" i="99"/>
  <c r="AE58" i="99"/>
  <c r="AD58" i="99"/>
  <c r="AC58" i="99"/>
  <c r="AB58" i="99"/>
  <c r="AA58" i="99"/>
  <c r="Z58" i="99"/>
  <c r="Y58" i="99"/>
  <c r="X58" i="99"/>
  <c r="W58" i="99"/>
  <c r="V58" i="99"/>
  <c r="U58" i="99"/>
  <c r="T58" i="99"/>
  <c r="S58" i="99"/>
  <c r="R58" i="99"/>
  <c r="Q58" i="99"/>
  <c r="P58" i="99"/>
  <c r="O58" i="99"/>
  <c r="N58" i="99"/>
  <c r="M58" i="99"/>
  <c r="L58" i="99"/>
  <c r="K58" i="99"/>
  <c r="J58" i="99"/>
  <c r="I58" i="99"/>
  <c r="H58" i="99"/>
  <c r="G58" i="99"/>
  <c r="F58" i="99"/>
  <c r="E58" i="99"/>
  <c r="D58" i="99"/>
  <c r="C58" i="99"/>
  <c r="AF57" i="99"/>
  <c r="AE57" i="99"/>
  <c r="AD57" i="99"/>
  <c r="AC57" i="99"/>
  <c r="AB57" i="99"/>
  <c r="AA57" i="99"/>
  <c r="Z57" i="99"/>
  <c r="Y57" i="99"/>
  <c r="X57" i="99"/>
  <c r="W57" i="99"/>
  <c r="V57" i="99"/>
  <c r="U57" i="99"/>
  <c r="T57" i="99"/>
  <c r="S57" i="99"/>
  <c r="R57" i="99"/>
  <c r="Q57" i="99"/>
  <c r="P57" i="99"/>
  <c r="O57" i="99"/>
  <c r="N57" i="99"/>
  <c r="M57" i="99"/>
  <c r="L57" i="99"/>
  <c r="K57" i="99"/>
  <c r="J57" i="99"/>
  <c r="I57" i="99"/>
  <c r="H57" i="99"/>
  <c r="G57" i="99"/>
  <c r="F57" i="99"/>
  <c r="E57" i="99"/>
  <c r="D57" i="99"/>
  <c r="C57" i="99"/>
  <c r="AF56" i="99"/>
  <c r="AE56" i="99"/>
  <c r="AD56" i="99"/>
  <c r="AC56" i="99"/>
  <c r="AB56" i="99"/>
  <c r="AA56" i="99"/>
  <c r="Z56" i="99"/>
  <c r="Y56" i="99"/>
  <c r="X56" i="99"/>
  <c r="W56" i="99"/>
  <c r="V56" i="99"/>
  <c r="U56" i="99"/>
  <c r="T56" i="99"/>
  <c r="S56" i="99"/>
  <c r="R56" i="99"/>
  <c r="Q56" i="99"/>
  <c r="P56" i="99"/>
  <c r="O56" i="99"/>
  <c r="N56" i="99"/>
  <c r="M56" i="99"/>
  <c r="L56" i="99"/>
  <c r="K56" i="99"/>
  <c r="J56" i="99"/>
  <c r="I56" i="99"/>
  <c r="H56" i="99"/>
  <c r="G56" i="99"/>
  <c r="F56" i="99"/>
  <c r="E56" i="99"/>
  <c r="D56" i="99"/>
  <c r="C56" i="99"/>
  <c r="AF55" i="99"/>
  <c r="AE55" i="99"/>
  <c r="AD55" i="99"/>
  <c r="AC55" i="99"/>
  <c r="AB55" i="99"/>
  <c r="AA55" i="99"/>
  <c r="Z55" i="99"/>
  <c r="Y55" i="99"/>
  <c r="X55" i="99"/>
  <c r="W55" i="99"/>
  <c r="V55" i="99"/>
  <c r="U55" i="99"/>
  <c r="T55" i="99"/>
  <c r="S55" i="99"/>
  <c r="R55" i="99"/>
  <c r="Q55" i="99"/>
  <c r="P55" i="99"/>
  <c r="O55" i="99"/>
  <c r="N55" i="99"/>
  <c r="M55" i="99"/>
  <c r="L55" i="99"/>
  <c r="K55" i="99"/>
  <c r="J55" i="99"/>
  <c r="I55" i="99"/>
  <c r="H55" i="99"/>
  <c r="G55" i="99"/>
  <c r="F55" i="99"/>
  <c r="E55" i="99"/>
  <c r="D55" i="99"/>
  <c r="C55" i="99"/>
  <c r="AF54" i="99"/>
  <c r="AE54" i="99"/>
  <c r="AD54" i="99"/>
  <c r="AC54" i="99"/>
  <c r="AB54" i="99"/>
  <c r="AA54" i="99"/>
  <c r="Z54" i="99"/>
  <c r="Y54" i="99"/>
  <c r="X54" i="99"/>
  <c r="W54" i="99"/>
  <c r="V54" i="99"/>
  <c r="U54" i="99"/>
  <c r="T54" i="99"/>
  <c r="S54" i="99"/>
  <c r="R54" i="99"/>
  <c r="Q54" i="99"/>
  <c r="P54" i="99"/>
  <c r="O54" i="99"/>
  <c r="N54" i="99"/>
  <c r="M54" i="99"/>
  <c r="L54" i="99"/>
  <c r="K54" i="99"/>
  <c r="J54" i="99"/>
  <c r="I54" i="99"/>
  <c r="AF53" i="99"/>
  <c r="AE53" i="99"/>
  <c r="AD53" i="99"/>
  <c r="AC53" i="99"/>
  <c r="AB53" i="99"/>
  <c r="AA53" i="99"/>
  <c r="Z53" i="99"/>
  <c r="Y53" i="99"/>
  <c r="X53" i="99"/>
  <c r="W53" i="99"/>
  <c r="V53" i="99"/>
  <c r="U53" i="99"/>
  <c r="T53" i="99"/>
  <c r="S53" i="99"/>
  <c r="R53" i="99"/>
  <c r="Q53" i="99"/>
  <c r="P53" i="99"/>
  <c r="O53" i="99"/>
  <c r="N53" i="99"/>
  <c r="M53" i="99"/>
  <c r="L53" i="99"/>
  <c r="K53" i="99"/>
  <c r="J53" i="99"/>
  <c r="I53" i="99"/>
  <c r="H53" i="99"/>
  <c r="W46" i="99"/>
  <c r="AF4" i="99"/>
  <c r="AE88" i="99" s="1"/>
  <c r="AE4" i="99"/>
  <c r="AD4" i="99"/>
  <c r="AC4" i="99"/>
  <c r="AB4" i="99"/>
  <c r="AA4" i="99"/>
  <c r="Z4" i="99"/>
  <c r="Y102" i="99" s="1"/>
  <c r="Y4" i="99"/>
  <c r="X4" i="99"/>
  <c r="W80" i="99" s="1"/>
  <c r="W4" i="99"/>
  <c r="V4" i="99"/>
  <c r="U4" i="99"/>
  <c r="T4" i="99"/>
  <c r="S4" i="99"/>
  <c r="R4" i="99"/>
  <c r="Q4" i="99"/>
  <c r="P4" i="99"/>
  <c r="O4" i="99"/>
  <c r="N4" i="99"/>
  <c r="M4" i="99"/>
  <c r="L4" i="99"/>
  <c r="K4" i="99"/>
  <c r="J4" i="99"/>
  <c r="I77" i="99" s="1"/>
  <c r="I4" i="99"/>
  <c r="H4" i="99"/>
  <c r="G68" i="99" s="1"/>
  <c r="G4" i="99"/>
  <c r="F4" i="99"/>
  <c r="E4" i="99"/>
  <c r="D4" i="99"/>
  <c r="C4" i="99"/>
  <c r="A156" i="99"/>
  <c r="A155" i="99"/>
  <c r="A154" i="99"/>
  <c r="A153" i="99"/>
  <c r="A152" i="99"/>
  <c r="A151" i="99"/>
  <c r="A150" i="99"/>
  <c r="A149" i="99"/>
  <c r="A148" i="99"/>
  <c r="A147" i="99"/>
  <c r="A146" i="99"/>
  <c r="A145" i="99"/>
  <c r="A144" i="99"/>
  <c r="A143" i="99"/>
  <c r="A142" i="99"/>
  <c r="A141" i="99"/>
  <c r="A140" i="99"/>
  <c r="A139" i="99"/>
  <c r="A138" i="99"/>
  <c r="A137" i="99"/>
  <c r="A136" i="99"/>
  <c r="A135" i="99"/>
  <c r="A134" i="99"/>
  <c r="A133" i="99"/>
  <c r="A132" i="99"/>
  <c r="A131" i="99"/>
  <c r="A130" i="99"/>
  <c r="A129" i="99"/>
  <c r="A128" i="99"/>
  <c r="A127" i="99"/>
  <c r="A126" i="99"/>
  <c r="A125" i="99"/>
  <c r="A124" i="99"/>
  <c r="A123" i="99"/>
  <c r="A122" i="99"/>
  <c r="A121" i="99"/>
  <c r="A120" i="99"/>
  <c r="A119" i="99"/>
  <c r="A118" i="99"/>
  <c r="A117" i="99"/>
  <c r="A116" i="99"/>
  <c r="A115" i="99"/>
  <c r="AE66" i="99"/>
  <c r="AD66" i="99"/>
  <c r="AC66" i="99"/>
  <c r="AB66" i="99"/>
  <c r="AA66" i="99"/>
  <c r="Z66" i="99"/>
  <c r="Y66" i="99"/>
  <c r="X66" i="99"/>
  <c r="W66" i="99"/>
  <c r="V66" i="99"/>
  <c r="U66" i="99"/>
  <c r="T66" i="99"/>
  <c r="S66" i="99"/>
  <c r="R66" i="99"/>
  <c r="Q66" i="99"/>
  <c r="P66" i="99"/>
  <c r="O66" i="99"/>
  <c r="N66" i="99"/>
  <c r="M66" i="99"/>
  <c r="L66" i="99"/>
  <c r="K66" i="99"/>
  <c r="J66" i="99"/>
  <c r="I66" i="99"/>
  <c r="H66" i="99"/>
  <c r="G66" i="99"/>
  <c r="F66" i="99"/>
  <c r="E66" i="99"/>
  <c r="D66" i="99"/>
  <c r="C66" i="99"/>
  <c r="B66" i="99"/>
  <c r="A60" i="99"/>
  <c r="A59" i="99"/>
  <c r="A58" i="99"/>
  <c r="A57" i="99"/>
  <c r="A56" i="99"/>
  <c r="A55" i="99"/>
  <c r="A54" i="99"/>
  <c r="A53" i="99"/>
  <c r="I106" i="99"/>
  <c r="N102" i="99"/>
  <c r="X98" i="99"/>
  <c r="T95" i="99"/>
  <c r="K92" i="99"/>
  <c r="H86" i="99"/>
  <c r="AB85" i="99"/>
  <c r="AE84" i="99"/>
  <c r="H83" i="99"/>
  <c r="C83" i="99"/>
  <c r="AD81" i="99"/>
  <c r="S80" i="99"/>
  <c r="AE78" i="99"/>
  <c r="O78" i="99"/>
  <c r="K78" i="99"/>
  <c r="K76" i="99"/>
  <c r="G76" i="99"/>
  <c r="AE74" i="99"/>
  <c r="C74" i="99"/>
  <c r="AE72" i="99"/>
  <c r="W72" i="99"/>
  <c r="C72" i="99"/>
  <c r="Y71" i="99"/>
  <c r="AE70" i="99"/>
  <c r="AE68" i="99"/>
  <c r="T68" i="99"/>
  <c r="O68" i="99"/>
  <c r="AE98" i="99"/>
  <c r="AD92" i="99"/>
  <c r="AC71" i="99"/>
  <c r="AA104" i="99"/>
  <c r="Z103" i="99"/>
  <c r="V106" i="99"/>
  <c r="U105" i="99"/>
  <c r="S72" i="99"/>
  <c r="R86" i="99"/>
  <c r="K70" i="99"/>
  <c r="J99" i="99"/>
  <c r="G78" i="99"/>
  <c r="F68" i="99"/>
  <c r="E77" i="99"/>
  <c r="C68" i="99"/>
  <c r="B81" i="99"/>
  <c r="AF1" i="99"/>
  <c r="AE1" i="99"/>
  <c r="AD1" i="99"/>
  <c r="AC1" i="99"/>
  <c r="AB1" i="99"/>
  <c r="AA1" i="99"/>
  <c r="Z1" i="99"/>
  <c r="Y1" i="99"/>
  <c r="X1" i="99"/>
  <c r="W1" i="99"/>
  <c r="V1" i="99"/>
  <c r="U1" i="99"/>
  <c r="T1" i="99"/>
  <c r="S1" i="99"/>
  <c r="R1" i="99"/>
  <c r="Q1" i="99"/>
  <c r="P1" i="99"/>
  <c r="O1" i="99"/>
  <c r="N1" i="99"/>
  <c r="M1" i="99"/>
  <c r="L1" i="99"/>
  <c r="K1" i="99"/>
  <c r="J1" i="99"/>
  <c r="I1" i="99"/>
  <c r="H1" i="99"/>
  <c r="G1" i="99"/>
  <c r="F1" i="99"/>
  <c r="E1" i="99"/>
  <c r="D1" i="99"/>
  <c r="C1" i="99"/>
  <c r="B91" i="97"/>
  <c r="B90" i="97"/>
  <c r="U89" i="97"/>
  <c r="B89" i="97"/>
  <c r="U88" i="97"/>
  <c r="V89" i="97" s="1"/>
  <c r="AB23" i="97" s="1"/>
  <c r="B88" i="97"/>
  <c r="C91" i="97" s="1"/>
  <c r="M28" i="97" s="1"/>
  <c r="K87" i="97"/>
  <c r="L87" i="97" s="1"/>
  <c r="U34" i="97" s="1"/>
  <c r="K86" i="97"/>
  <c r="L84" i="97" s="1"/>
  <c r="U31" i="97" s="1"/>
  <c r="K85" i="97"/>
  <c r="K84" i="97"/>
  <c r="L85" i="97" s="1"/>
  <c r="U32" i="97" s="1"/>
  <c r="K83" i="97"/>
  <c r="U80" i="97"/>
  <c r="U79" i="97"/>
  <c r="V80" i="97" s="1"/>
  <c r="Z23" i="97" s="1"/>
  <c r="K79" i="97"/>
  <c r="K78" i="97"/>
  <c r="L79" i="97" s="1"/>
  <c r="T23" i="97" s="1"/>
  <c r="B78" i="97"/>
  <c r="C78" i="97" s="1"/>
  <c r="H28" i="97" s="1"/>
  <c r="B77" i="97"/>
  <c r="K75" i="97"/>
  <c r="U74" i="97"/>
  <c r="K74" i="97"/>
  <c r="U73" i="97"/>
  <c r="V74" i="97" s="1"/>
  <c r="Y27" i="97" s="1"/>
  <c r="B71" i="97"/>
  <c r="U70" i="97"/>
  <c r="V70" i="97" s="1"/>
  <c r="X22" i="97" s="1"/>
  <c r="B70" i="97"/>
  <c r="C71" i="97" s="1"/>
  <c r="U69" i="97"/>
  <c r="B69" i="97"/>
  <c r="U68" i="97"/>
  <c r="K66" i="97"/>
  <c r="AD65" i="97"/>
  <c r="AE65" i="97" s="1"/>
  <c r="AG10" i="97" s="1"/>
  <c r="U65" i="97"/>
  <c r="K65" i="97"/>
  <c r="L65" i="97" s="1"/>
  <c r="Q31" i="97" s="1"/>
  <c r="AD64" i="97"/>
  <c r="AE62" i="97" s="1"/>
  <c r="AG22" i="97" s="1"/>
  <c r="U64" i="97"/>
  <c r="K64" i="97"/>
  <c r="AD63" i="97"/>
  <c r="U63" i="97"/>
  <c r="K63" i="97"/>
  <c r="AD62" i="97"/>
  <c r="B61" i="97"/>
  <c r="C60" i="97" s="1"/>
  <c r="C23" i="97" s="1"/>
  <c r="K60" i="97"/>
  <c r="L58" i="97" s="1"/>
  <c r="P26" i="97" s="1"/>
  <c r="B60" i="97"/>
  <c r="U59" i="97"/>
  <c r="V59" i="97" s="1"/>
  <c r="V24" i="97" s="1"/>
  <c r="K59" i="97"/>
  <c r="B59" i="97"/>
  <c r="U58" i="97"/>
  <c r="V58" i="97" s="1"/>
  <c r="V23" i="97" s="1"/>
  <c r="K58" i="97"/>
  <c r="U57" i="97"/>
  <c r="V57" i="97" s="1"/>
  <c r="V21" i="97" s="1"/>
  <c r="U56" i="97"/>
  <c r="V55" i="97" s="1"/>
  <c r="U55" i="97"/>
  <c r="C90" i="97"/>
  <c r="M27" i="97" s="1"/>
  <c r="L86" i="97"/>
  <c r="U33" i="97" s="1"/>
  <c r="C77" i="97"/>
  <c r="H23" i="97" s="1"/>
  <c r="L75" i="97"/>
  <c r="S22" i="97" s="1"/>
  <c r="L64" i="97"/>
  <c r="Q23" i="97" s="1"/>
  <c r="V64" i="97"/>
  <c r="W23" i="97" s="1"/>
  <c r="V65" i="97"/>
  <c r="W27" i="97" s="1"/>
  <c r="L63" i="97"/>
  <c r="Q26" i="97" s="1"/>
  <c r="C61" i="97"/>
  <c r="C28" i="97" s="1"/>
  <c r="W24" i="97"/>
  <c r="AD23" i="97"/>
  <c r="AC23" i="97"/>
  <c r="Y23" i="97"/>
  <c r="R23" i="97"/>
  <c r="O23" i="97"/>
  <c r="L23" i="97"/>
  <c r="K23" i="97"/>
  <c r="J23" i="97"/>
  <c r="I23" i="97"/>
  <c r="AA22" i="97"/>
  <c r="R22" i="97"/>
  <c r="R2" i="97" s="1"/>
  <c r="D22" i="97"/>
  <c r="D2" i="97" s="1"/>
  <c r="AF2" i="97"/>
  <c r="AE2" i="97"/>
  <c r="AD2" i="97"/>
  <c r="AC2" i="97"/>
  <c r="AA2" i="97"/>
  <c r="O2" i="97"/>
  <c r="N2" i="97"/>
  <c r="L2" i="97"/>
  <c r="K2" i="97"/>
  <c r="J2" i="97"/>
  <c r="I2" i="97"/>
  <c r="B2" i="97"/>
  <c r="C23" i="50"/>
  <c r="E3" i="63"/>
  <c r="F3" i="63"/>
  <c r="G3" i="63"/>
  <c r="I3" i="63"/>
  <c r="J3" i="63"/>
  <c r="K3" i="63"/>
  <c r="N3" i="63"/>
  <c r="V3" i="63"/>
  <c r="AD3" i="63"/>
  <c r="AL3" i="63"/>
  <c r="AD65" i="50"/>
  <c r="AD64" i="50"/>
  <c r="AD63" i="50"/>
  <c r="AD62" i="50"/>
  <c r="AA22" i="50"/>
  <c r="U70" i="50"/>
  <c r="U65" i="50"/>
  <c r="R23" i="50"/>
  <c r="K75" i="50"/>
  <c r="K74" i="50"/>
  <c r="L74" i="50" s="1"/>
  <c r="S23" i="50" s="1"/>
  <c r="R22" i="50"/>
  <c r="B91" i="50"/>
  <c r="B90" i="50"/>
  <c r="B89" i="50"/>
  <c r="B88" i="50"/>
  <c r="K60" i="50"/>
  <c r="K59" i="50"/>
  <c r="K58" i="50"/>
  <c r="B71" i="50"/>
  <c r="B61" i="50"/>
  <c r="U89" i="50"/>
  <c r="U88" i="50"/>
  <c r="U80" i="50"/>
  <c r="U79" i="50"/>
  <c r="U74" i="50"/>
  <c r="U73" i="50"/>
  <c r="U69" i="50"/>
  <c r="U68" i="50"/>
  <c r="U64" i="50"/>
  <c r="U63" i="50"/>
  <c r="U59" i="50"/>
  <c r="U58" i="50"/>
  <c r="U57" i="50"/>
  <c r="U56" i="50"/>
  <c r="U55" i="50"/>
  <c r="K87" i="50"/>
  <c r="K86" i="50"/>
  <c r="K85" i="50"/>
  <c r="K84" i="50"/>
  <c r="K83" i="50"/>
  <c r="K79" i="50"/>
  <c r="K78" i="50"/>
  <c r="K66" i="50"/>
  <c r="K65" i="50"/>
  <c r="K64" i="50"/>
  <c r="K63" i="50"/>
  <c r="B78" i="50"/>
  <c r="B77" i="50"/>
  <c r="B70" i="50"/>
  <c r="B69" i="50"/>
  <c r="B60" i="50"/>
  <c r="B59" i="50"/>
  <c r="C4" i="53"/>
  <c r="C5" i="53" s="1"/>
  <c r="G24" i="63" l="1"/>
  <c r="E22" i="73"/>
  <c r="F22" i="72"/>
  <c r="J22" i="73"/>
  <c r="I45" i="63"/>
  <c r="F37" i="63"/>
  <c r="AJ21" i="63"/>
  <c r="AA13" i="63"/>
  <c r="H44" i="63"/>
  <c r="AA36" i="63"/>
  <c r="G43" i="63"/>
  <c r="AH35" i="63"/>
  <c r="AP27" i="63"/>
  <c r="AO11" i="63"/>
  <c r="E41" i="63"/>
  <c r="H33" i="63"/>
  <c r="AN25" i="63"/>
  <c r="D17" i="63"/>
  <c r="D9" i="63"/>
  <c r="L40" i="63"/>
  <c r="O32" i="63"/>
  <c r="K39" i="63"/>
  <c r="AD31" i="63"/>
  <c r="J38" i="63"/>
  <c r="E22" i="63"/>
  <c r="B52" i="63"/>
  <c r="B2" i="74" s="1"/>
  <c r="F42" i="63"/>
  <c r="Q34" i="63"/>
  <c r="I26" i="63"/>
  <c r="P10" i="63"/>
  <c r="D16" i="63"/>
  <c r="D32" i="63"/>
  <c r="E43" i="63"/>
  <c r="R40" i="63"/>
  <c r="D40" i="63"/>
  <c r="AG39" i="63"/>
  <c r="W37" i="63"/>
  <c r="O45" i="63"/>
  <c r="E37" i="63"/>
  <c r="G45" i="63"/>
  <c r="AC43" i="63"/>
  <c r="AQ41" i="63"/>
  <c r="U43" i="63"/>
  <c r="AI41" i="63"/>
  <c r="J40" i="63"/>
  <c r="S28" i="63"/>
  <c r="D24" i="63"/>
  <c r="AL44" i="63"/>
  <c r="M43" i="63"/>
  <c r="AA41" i="63"/>
  <c r="AO39" i="63"/>
  <c r="O37" i="63"/>
  <c r="AG26" i="63"/>
  <c r="D8" i="63"/>
  <c r="V44" i="63"/>
  <c r="AJ42" i="63"/>
  <c r="K41" i="63"/>
  <c r="Y39" i="63"/>
  <c r="AG36" i="63"/>
  <c r="AD44" i="63"/>
  <c r="AM45" i="63"/>
  <c r="N44" i="63"/>
  <c r="AB42" i="63"/>
  <c r="AP40" i="63"/>
  <c r="Q39" i="63"/>
  <c r="AP35" i="63"/>
  <c r="S41" i="63"/>
  <c r="AE45" i="63"/>
  <c r="F44" i="63"/>
  <c r="T42" i="63"/>
  <c r="AH40" i="63"/>
  <c r="I39" i="63"/>
  <c r="AO34" i="63"/>
  <c r="H25" i="63"/>
  <c r="W45" i="63"/>
  <c r="AK43" i="63"/>
  <c r="L42" i="63"/>
  <c r="Z40" i="63"/>
  <c r="AM37" i="63"/>
  <c r="P33" i="63"/>
  <c r="G31" i="63"/>
  <c r="O31" i="63"/>
  <c r="W31" i="63"/>
  <c r="AE31" i="63"/>
  <c r="AM31" i="63"/>
  <c r="H31" i="63"/>
  <c r="P31" i="63"/>
  <c r="X31" i="63"/>
  <c r="AF31" i="63"/>
  <c r="AN31" i="63"/>
  <c r="I31" i="63"/>
  <c r="Q31" i="63"/>
  <c r="Y31" i="63"/>
  <c r="AG31" i="63"/>
  <c r="AO31" i="63"/>
  <c r="J31" i="63"/>
  <c r="R31" i="63"/>
  <c r="Z31" i="63"/>
  <c r="AH31" i="63"/>
  <c r="AP31" i="63"/>
  <c r="K31" i="63"/>
  <c r="S31" i="63"/>
  <c r="AA31" i="63"/>
  <c r="AI31" i="63"/>
  <c r="AQ31" i="63"/>
  <c r="L31" i="63"/>
  <c r="T31" i="63"/>
  <c r="AB31" i="63"/>
  <c r="AJ31" i="63"/>
  <c r="E31" i="63"/>
  <c r="M31" i="63"/>
  <c r="U31" i="63"/>
  <c r="AC31" i="63"/>
  <c r="AK31" i="63"/>
  <c r="G23" i="63"/>
  <c r="O23" i="63"/>
  <c r="W23" i="63"/>
  <c r="AE23" i="63"/>
  <c r="AM23" i="63"/>
  <c r="H23" i="63"/>
  <c r="P23" i="63"/>
  <c r="X23" i="63"/>
  <c r="AF23" i="63"/>
  <c r="AN23" i="63"/>
  <c r="I23" i="63"/>
  <c r="Q23" i="63"/>
  <c r="Y23" i="63"/>
  <c r="AG23" i="63"/>
  <c r="AO23" i="63"/>
  <c r="J23" i="63"/>
  <c r="R23" i="63"/>
  <c r="Z23" i="63"/>
  <c r="AH23" i="63"/>
  <c r="AP23" i="63"/>
  <c r="K23" i="63"/>
  <c r="S23" i="63"/>
  <c r="AA23" i="63"/>
  <c r="AI23" i="63"/>
  <c r="AQ23" i="63"/>
  <c r="L23" i="63"/>
  <c r="T23" i="63"/>
  <c r="AB23" i="63"/>
  <c r="AJ23" i="63"/>
  <c r="E23" i="63"/>
  <c r="M23" i="63"/>
  <c r="U23" i="63"/>
  <c r="AC23" i="63"/>
  <c r="AK23" i="63"/>
  <c r="G15" i="63"/>
  <c r="O15" i="63"/>
  <c r="W15" i="63"/>
  <c r="AE15" i="63"/>
  <c r="AM15" i="63"/>
  <c r="H15" i="63"/>
  <c r="P15" i="63"/>
  <c r="X15" i="63"/>
  <c r="AF15" i="63"/>
  <c r="AN15" i="63"/>
  <c r="I15" i="63"/>
  <c r="Q15" i="63"/>
  <c r="Y15" i="63"/>
  <c r="AG15" i="63"/>
  <c r="AO15" i="63"/>
  <c r="J15" i="63"/>
  <c r="R15" i="63"/>
  <c r="Z15" i="63"/>
  <c r="AH15" i="63"/>
  <c r="AP15" i="63"/>
  <c r="K15" i="63"/>
  <c r="S15" i="63"/>
  <c r="AA15" i="63"/>
  <c r="AI15" i="63"/>
  <c r="AQ15" i="63"/>
  <c r="L15" i="63"/>
  <c r="T15" i="63"/>
  <c r="AB15" i="63"/>
  <c r="AJ15" i="63"/>
  <c r="F15" i="63"/>
  <c r="N15" i="63"/>
  <c r="V15" i="63"/>
  <c r="AD15" i="63"/>
  <c r="AL15" i="63"/>
  <c r="U15" i="63"/>
  <c r="AC15" i="63"/>
  <c r="AK15" i="63"/>
  <c r="E15" i="63"/>
  <c r="G7" i="63"/>
  <c r="O7" i="63"/>
  <c r="W7" i="63"/>
  <c r="AE7" i="63"/>
  <c r="AM7" i="63"/>
  <c r="H7" i="63"/>
  <c r="P7" i="63"/>
  <c r="X7" i="63"/>
  <c r="AF7" i="63"/>
  <c r="AN7" i="63"/>
  <c r="I7" i="63"/>
  <c r="Q7" i="63"/>
  <c r="Y7" i="63"/>
  <c r="AG7" i="63"/>
  <c r="AO7" i="63"/>
  <c r="J7" i="63"/>
  <c r="R7" i="63"/>
  <c r="Z7" i="63"/>
  <c r="AH7" i="63"/>
  <c r="AP7" i="63"/>
  <c r="K7" i="63"/>
  <c r="S7" i="63"/>
  <c r="AA7" i="63"/>
  <c r="AI7" i="63"/>
  <c r="AQ7" i="63"/>
  <c r="L7" i="63"/>
  <c r="T7" i="63"/>
  <c r="AB7" i="63"/>
  <c r="AJ7" i="63"/>
  <c r="F7" i="63"/>
  <c r="N7" i="63"/>
  <c r="V7" i="63"/>
  <c r="AD7" i="63"/>
  <c r="AL7" i="63"/>
  <c r="M7" i="63"/>
  <c r="U7" i="63"/>
  <c r="AC7" i="63"/>
  <c r="AK7" i="63"/>
  <c r="D41" i="63"/>
  <c r="D33" i="63"/>
  <c r="D25" i="63"/>
  <c r="AN45" i="63"/>
  <c r="AF45" i="63"/>
  <c r="X45" i="63"/>
  <c r="P45" i="63"/>
  <c r="H45" i="63"/>
  <c r="AM44" i="63"/>
  <c r="AE44" i="63"/>
  <c r="W44" i="63"/>
  <c r="O44" i="63"/>
  <c r="G44" i="63"/>
  <c r="AL43" i="63"/>
  <c r="AD43" i="63"/>
  <c r="V43" i="63"/>
  <c r="N43" i="63"/>
  <c r="F43" i="63"/>
  <c r="AK42" i="63"/>
  <c r="AC42" i="63"/>
  <c r="U42" i="63"/>
  <c r="M42" i="63"/>
  <c r="E42" i="63"/>
  <c r="AJ41" i="63"/>
  <c r="AB41" i="63"/>
  <c r="T41" i="63"/>
  <c r="L41" i="63"/>
  <c r="AQ40" i="63"/>
  <c r="AI40" i="63"/>
  <c r="AA40" i="63"/>
  <c r="S40" i="63"/>
  <c r="K40" i="63"/>
  <c r="AP39" i="63"/>
  <c r="AH39" i="63"/>
  <c r="Z39" i="63"/>
  <c r="R39" i="63"/>
  <c r="J39" i="63"/>
  <c r="AO38" i="63"/>
  <c r="AG38" i="63"/>
  <c r="Y38" i="63"/>
  <c r="Q38" i="63"/>
  <c r="I38" i="63"/>
  <c r="AN37" i="63"/>
  <c r="AF37" i="63"/>
  <c r="X37" i="63"/>
  <c r="P37" i="63"/>
  <c r="AH36" i="63"/>
  <c r="I36" i="63"/>
  <c r="J35" i="63"/>
  <c r="X33" i="63"/>
  <c r="AL31" i="63"/>
  <c r="AA28" i="63"/>
  <c r="AO26" i="63"/>
  <c r="P25" i="63"/>
  <c r="AD23" i="63"/>
  <c r="M15" i="63"/>
  <c r="F30" i="63"/>
  <c r="N30" i="63"/>
  <c r="V30" i="63"/>
  <c r="AD30" i="63"/>
  <c r="AL30" i="63"/>
  <c r="G30" i="63"/>
  <c r="O30" i="63"/>
  <c r="W30" i="63"/>
  <c r="AE30" i="63"/>
  <c r="AM30" i="63"/>
  <c r="H30" i="63"/>
  <c r="P30" i="63"/>
  <c r="X30" i="63"/>
  <c r="AF30" i="63"/>
  <c r="AN30" i="63"/>
  <c r="I30" i="63"/>
  <c r="Q30" i="63"/>
  <c r="Y30" i="63"/>
  <c r="AG30" i="63"/>
  <c r="AO30" i="63"/>
  <c r="J30" i="63"/>
  <c r="R30" i="63"/>
  <c r="Z30" i="63"/>
  <c r="AH30" i="63"/>
  <c r="AP30" i="63"/>
  <c r="K30" i="63"/>
  <c r="S30" i="63"/>
  <c r="AA30" i="63"/>
  <c r="AI30" i="63"/>
  <c r="AQ30" i="63"/>
  <c r="L30" i="63"/>
  <c r="T30" i="63"/>
  <c r="AB30" i="63"/>
  <c r="AJ30" i="63"/>
  <c r="F14" i="63"/>
  <c r="N14" i="63"/>
  <c r="V14" i="63"/>
  <c r="AD14" i="63"/>
  <c r="AL14" i="63"/>
  <c r="G14" i="63"/>
  <c r="O14" i="63"/>
  <c r="W14" i="63"/>
  <c r="AE14" i="63"/>
  <c r="AM14" i="63"/>
  <c r="H14" i="63"/>
  <c r="P14" i="63"/>
  <c r="X14" i="63"/>
  <c r="AF14" i="63"/>
  <c r="AN14" i="63"/>
  <c r="I14" i="63"/>
  <c r="Q14" i="63"/>
  <c r="Y14" i="63"/>
  <c r="AG14" i="63"/>
  <c r="AO14" i="63"/>
  <c r="J14" i="63"/>
  <c r="R14" i="63"/>
  <c r="Z14" i="63"/>
  <c r="AH14" i="63"/>
  <c r="AP14" i="63"/>
  <c r="K14" i="63"/>
  <c r="S14" i="63"/>
  <c r="AA14" i="63"/>
  <c r="AI14" i="63"/>
  <c r="AQ14" i="63"/>
  <c r="E14" i="63"/>
  <c r="M14" i="63"/>
  <c r="U14" i="63"/>
  <c r="AC14" i="63"/>
  <c r="AK14" i="63"/>
  <c r="L14" i="63"/>
  <c r="T14" i="63"/>
  <c r="AB14" i="63"/>
  <c r="AJ14" i="63"/>
  <c r="H37" i="63"/>
  <c r="I37" i="63"/>
  <c r="E29" i="63"/>
  <c r="M29" i="63"/>
  <c r="U29" i="63"/>
  <c r="AC29" i="63"/>
  <c r="AK29" i="63"/>
  <c r="F29" i="63"/>
  <c r="N29" i="63"/>
  <c r="V29" i="63"/>
  <c r="AD29" i="63"/>
  <c r="AL29" i="63"/>
  <c r="G29" i="63"/>
  <c r="O29" i="63"/>
  <c r="W29" i="63"/>
  <c r="AE29" i="63"/>
  <c r="AM29" i="63"/>
  <c r="H29" i="63"/>
  <c r="P29" i="63"/>
  <c r="X29" i="63"/>
  <c r="AF29" i="63"/>
  <c r="AN29" i="63"/>
  <c r="I29" i="63"/>
  <c r="Q29" i="63"/>
  <c r="Y29" i="63"/>
  <c r="AG29" i="63"/>
  <c r="AO29" i="63"/>
  <c r="J29" i="63"/>
  <c r="R29" i="63"/>
  <c r="Z29" i="63"/>
  <c r="AH29" i="63"/>
  <c r="AP29" i="63"/>
  <c r="K29" i="63"/>
  <c r="S29" i="63"/>
  <c r="AA29" i="63"/>
  <c r="AI29" i="63"/>
  <c r="AQ29" i="63"/>
  <c r="E21" i="63"/>
  <c r="M21" i="63"/>
  <c r="U21" i="63"/>
  <c r="F21" i="63"/>
  <c r="N21" i="63"/>
  <c r="G21" i="63"/>
  <c r="O21" i="63"/>
  <c r="H21" i="63"/>
  <c r="P21" i="63"/>
  <c r="I21" i="63"/>
  <c r="Q21" i="63"/>
  <c r="J21" i="63"/>
  <c r="R21" i="63"/>
  <c r="T21" i="63"/>
  <c r="AC21" i="63"/>
  <c r="AK21" i="63"/>
  <c r="V21" i="63"/>
  <c r="AD21" i="63"/>
  <c r="AL21" i="63"/>
  <c r="W21" i="63"/>
  <c r="AE21" i="63"/>
  <c r="AM21" i="63"/>
  <c r="X21" i="63"/>
  <c r="AF21" i="63"/>
  <c r="AN21" i="63"/>
  <c r="Y21" i="63"/>
  <c r="AG21" i="63"/>
  <c r="AO21" i="63"/>
  <c r="K21" i="63"/>
  <c r="Z21" i="63"/>
  <c r="AH21" i="63"/>
  <c r="AP21" i="63"/>
  <c r="L21" i="63"/>
  <c r="AA21" i="63"/>
  <c r="AI21" i="63"/>
  <c r="AQ21" i="63"/>
  <c r="E13" i="63"/>
  <c r="M13" i="63"/>
  <c r="U13" i="63"/>
  <c r="AC13" i="63"/>
  <c r="AK13" i="63"/>
  <c r="F13" i="63"/>
  <c r="N13" i="63"/>
  <c r="V13" i="63"/>
  <c r="AD13" i="63"/>
  <c r="AL13" i="63"/>
  <c r="G13" i="63"/>
  <c r="O13" i="63"/>
  <c r="W13" i="63"/>
  <c r="AE13" i="63"/>
  <c r="AM13" i="63"/>
  <c r="H13" i="63"/>
  <c r="P13" i="63"/>
  <c r="X13" i="63"/>
  <c r="AF13" i="63"/>
  <c r="AN13" i="63"/>
  <c r="I13" i="63"/>
  <c r="Q13" i="63"/>
  <c r="Y13" i="63"/>
  <c r="AG13" i="63"/>
  <c r="AO13" i="63"/>
  <c r="J13" i="63"/>
  <c r="R13" i="63"/>
  <c r="Z13" i="63"/>
  <c r="AH13" i="63"/>
  <c r="AP13" i="63"/>
  <c r="L13" i="63"/>
  <c r="T13" i="63"/>
  <c r="AB13" i="63"/>
  <c r="AJ13" i="63"/>
  <c r="AI13" i="63"/>
  <c r="AQ13" i="63"/>
  <c r="K13" i="63"/>
  <c r="S13" i="63"/>
  <c r="E5" i="63"/>
  <c r="M5" i="63"/>
  <c r="U5" i="63"/>
  <c r="AC5" i="63"/>
  <c r="AK5" i="63"/>
  <c r="F5" i="63"/>
  <c r="N5" i="63"/>
  <c r="V5" i="63"/>
  <c r="AD5" i="63"/>
  <c r="AL5" i="63"/>
  <c r="G5" i="63"/>
  <c r="O5" i="63"/>
  <c r="W5" i="63"/>
  <c r="AE5" i="63"/>
  <c r="AM5" i="63"/>
  <c r="H5" i="63"/>
  <c r="P5" i="63"/>
  <c r="X5" i="63"/>
  <c r="AF5" i="63"/>
  <c r="AN5" i="63"/>
  <c r="I5" i="63"/>
  <c r="Q5" i="63"/>
  <c r="Y5" i="63"/>
  <c r="AG5" i="63"/>
  <c r="AO5" i="63"/>
  <c r="J5" i="63"/>
  <c r="R5" i="63"/>
  <c r="Z5" i="63"/>
  <c r="AH5" i="63"/>
  <c r="AP5" i="63"/>
  <c r="L5" i="63"/>
  <c r="T5" i="63"/>
  <c r="AB5" i="63"/>
  <c r="AJ5" i="63"/>
  <c r="AA5" i="63"/>
  <c r="AI5" i="63"/>
  <c r="AQ5" i="63"/>
  <c r="K5" i="63"/>
  <c r="D39" i="63"/>
  <c r="D31" i="63"/>
  <c r="D23" i="63"/>
  <c r="D15" i="63"/>
  <c r="D7" i="63"/>
  <c r="AL45" i="63"/>
  <c r="AD45" i="63"/>
  <c r="V45" i="63"/>
  <c r="N45" i="63"/>
  <c r="F45" i="63"/>
  <c r="AK44" i="63"/>
  <c r="AC44" i="63"/>
  <c r="U44" i="63"/>
  <c r="M44" i="63"/>
  <c r="E44" i="63"/>
  <c r="AJ43" i="63"/>
  <c r="AB43" i="63"/>
  <c r="T43" i="63"/>
  <c r="L43" i="63"/>
  <c r="AQ42" i="63"/>
  <c r="AI42" i="63"/>
  <c r="AA42" i="63"/>
  <c r="S42" i="63"/>
  <c r="K42" i="63"/>
  <c r="AP41" i="63"/>
  <c r="AH41" i="63"/>
  <c r="Z41" i="63"/>
  <c r="R41" i="63"/>
  <c r="J41" i="63"/>
  <c r="AO40" i="63"/>
  <c r="AG40" i="63"/>
  <c r="Y40" i="63"/>
  <c r="Q40" i="63"/>
  <c r="I40" i="63"/>
  <c r="AN39" i="63"/>
  <c r="AF39" i="63"/>
  <c r="X39" i="63"/>
  <c r="P39" i="63"/>
  <c r="H39" i="63"/>
  <c r="AM38" i="63"/>
  <c r="AE38" i="63"/>
  <c r="W38" i="63"/>
  <c r="O38" i="63"/>
  <c r="G38" i="63"/>
  <c r="AL37" i="63"/>
  <c r="AD37" i="63"/>
  <c r="V37" i="63"/>
  <c r="N37" i="63"/>
  <c r="AQ36" i="63"/>
  <c r="AN35" i="63"/>
  <c r="AG34" i="63"/>
  <c r="V31" i="63"/>
  <c r="AJ29" i="63"/>
  <c r="Y26" i="63"/>
  <c r="AM24" i="63"/>
  <c r="N23" i="63"/>
  <c r="AB21" i="63"/>
  <c r="L4" i="63"/>
  <c r="T4" i="63"/>
  <c r="AB4" i="63"/>
  <c r="AJ4" i="63"/>
  <c r="E4" i="63"/>
  <c r="M4" i="63"/>
  <c r="U4" i="63"/>
  <c r="AC4" i="63"/>
  <c r="AK4" i="63"/>
  <c r="F4" i="63"/>
  <c r="N4" i="63"/>
  <c r="V4" i="63"/>
  <c r="AD4" i="63"/>
  <c r="AL4" i="63"/>
  <c r="G4" i="63"/>
  <c r="O4" i="63"/>
  <c r="W4" i="63"/>
  <c r="AE4" i="63"/>
  <c r="AM4" i="63"/>
  <c r="H4" i="63"/>
  <c r="P4" i="63"/>
  <c r="X4" i="63"/>
  <c r="AF4" i="63"/>
  <c r="AN4" i="63"/>
  <c r="I4" i="63"/>
  <c r="Q4" i="63"/>
  <c r="Y4" i="63"/>
  <c r="AG4" i="63"/>
  <c r="AO4" i="63"/>
  <c r="K4" i="63"/>
  <c r="S4" i="63"/>
  <c r="AA4" i="63"/>
  <c r="AI4" i="63"/>
  <c r="AQ4" i="63"/>
  <c r="J4" i="63"/>
  <c r="R4" i="63"/>
  <c r="Z4" i="63"/>
  <c r="AH4" i="63"/>
  <c r="AP4" i="63"/>
  <c r="F22" i="63"/>
  <c r="N22" i="63"/>
  <c r="V22" i="63"/>
  <c r="AD22" i="63"/>
  <c r="AL22" i="63"/>
  <c r="G22" i="63"/>
  <c r="O22" i="63"/>
  <c r="W22" i="63"/>
  <c r="AE22" i="63"/>
  <c r="AM22" i="63"/>
  <c r="H22" i="63"/>
  <c r="P22" i="63"/>
  <c r="X22" i="63"/>
  <c r="AF22" i="63"/>
  <c r="AN22" i="63"/>
  <c r="I22" i="63"/>
  <c r="Q22" i="63"/>
  <c r="Y22" i="63"/>
  <c r="AG22" i="63"/>
  <c r="AO22" i="63"/>
  <c r="J22" i="63"/>
  <c r="R22" i="63"/>
  <c r="Z22" i="63"/>
  <c r="AH22" i="63"/>
  <c r="AP22" i="63"/>
  <c r="K22" i="63"/>
  <c r="S22" i="63"/>
  <c r="AA22" i="63"/>
  <c r="AI22" i="63"/>
  <c r="AQ22" i="63"/>
  <c r="L22" i="63"/>
  <c r="T22" i="63"/>
  <c r="AB22" i="63"/>
  <c r="AJ22" i="63"/>
  <c r="F6" i="63"/>
  <c r="N6" i="63"/>
  <c r="V6" i="63"/>
  <c r="AD6" i="63"/>
  <c r="AL6" i="63"/>
  <c r="G6" i="63"/>
  <c r="O6" i="63"/>
  <c r="W6" i="63"/>
  <c r="AE6" i="63"/>
  <c r="AM6" i="63"/>
  <c r="H6" i="63"/>
  <c r="P6" i="63"/>
  <c r="X6" i="63"/>
  <c r="AF6" i="63"/>
  <c r="AN6" i="63"/>
  <c r="I6" i="63"/>
  <c r="Q6" i="63"/>
  <c r="Y6" i="63"/>
  <c r="AG6" i="63"/>
  <c r="AO6" i="63"/>
  <c r="J6" i="63"/>
  <c r="R6" i="63"/>
  <c r="Z6" i="63"/>
  <c r="AH6" i="63"/>
  <c r="AP6" i="63"/>
  <c r="K6" i="63"/>
  <c r="S6" i="63"/>
  <c r="AA6" i="63"/>
  <c r="AI6" i="63"/>
  <c r="AQ6" i="63"/>
  <c r="E6" i="63"/>
  <c r="M6" i="63"/>
  <c r="U6" i="63"/>
  <c r="AC6" i="63"/>
  <c r="AK6" i="63"/>
  <c r="L6" i="63"/>
  <c r="T6" i="63"/>
  <c r="AB6" i="63"/>
  <c r="AJ6" i="63"/>
  <c r="L36" i="63"/>
  <c r="T36" i="63"/>
  <c r="AB36" i="63"/>
  <c r="E36" i="63"/>
  <c r="M36" i="63"/>
  <c r="U36" i="63"/>
  <c r="AC36" i="63"/>
  <c r="F36" i="63"/>
  <c r="N36" i="63"/>
  <c r="V36" i="63"/>
  <c r="AD36" i="63"/>
  <c r="AL36" i="63"/>
  <c r="G36" i="63"/>
  <c r="O36" i="63"/>
  <c r="W36" i="63"/>
  <c r="AE36" i="63"/>
  <c r="AM36" i="63"/>
  <c r="H36" i="63"/>
  <c r="P36" i="63"/>
  <c r="X36" i="63"/>
  <c r="AF36" i="63"/>
  <c r="AN36" i="63"/>
  <c r="J36" i="63"/>
  <c r="R36" i="63"/>
  <c r="L28" i="63"/>
  <c r="T28" i="63"/>
  <c r="AB28" i="63"/>
  <c r="AJ28" i="63"/>
  <c r="E28" i="63"/>
  <c r="M28" i="63"/>
  <c r="U28" i="63"/>
  <c r="AC28" i="63"/>
  <c r="AK28" i="63"/>
  <c r="F28" i="63"/>
  <c r="N28" i="63"/>
  <c r="V28" i="63"/>
  <c r="AD28" i="63"/>
  <c r="AL28" i="63"/>
  <c r="G28" i="63"/>
  <c r="O28" i="63"/>
  <c r="W28" i="63"/>
  <c r="AE28" i="63"/>
  <c r="AM28" i="63"/>
  <c r="H28" i="63"/>
  <c r="P28" i="63"/>
  <c r="X28" i="63"/>
  <c r="AF28" i="63"/>
  <c r="AN28" i="63"/>
  <c r="I28" i="63"/>
  <c r="Q28" i="63"/>
  <c r="Y28" i="63"/>
  <c r="AG28" i="63"/>
  <c r="AO28" i="63"/>
  <c r="J28" i="63"/>
  <c r="R28" i="63"/>
  <c r="Z28" i="63"/>
  <c r="AH28" i="63"/>
  <c r="AP28" i="63"/>
  <c r="L20" i="63"/>
  <c r="T20" i="63"/>
  <c r="AB20" i="63"/>
  <c r="AJ20" i="63"/>
  <c r="E20" i="63"/>
  <c r="M20" i="63"/>
  <c r="U20" i="63"/>
  <c r="AC20" i="63"/>
  <c r="AK20" i="63"/>
  <c r="F20" i="63"/>
  <c r="N20" i="63"/>
  <c r="V20" i="63"/>
  <c r="AD20" i="63"/>
  <c r="AL20" i="63"/>
  <c r="G20" i="63"/>
  <c r="O20" i="63"/>
  <c r="W20" i="63"/>
  <c r="AE20" i="63"/>
  <c r="AM20" i="63"/>
  <c r="H20" i="63"/>
  <c r="P20" i="63"/>
  <c r="X20" i="63"/>
  <c r="AF20" i="63"/>
  <c r="AN20" i="63"/>
  <c r="I20" i="63"/>
  <c r="Q20" i="63"/>
  <c r="Y20" i="63"/>
  <c r="AG20" i="63"/>
  <c r="AO20" i="63"/>
  <c r="AA20" i="63"/>
  <c r="AH20" i="63"/>
  <c r="AI20" i="63"/>
  <c r="J20" i="63"/>
  <c r="AP20" i="63"/>
  <c r="K20" i="63"/>
  <c r="AQ20" i="63"/>
  <c r="R20" i="63"/>
  <c r="S20" i="63"/>
  <c r="L12" i="63"/>
  <c r="T12" i="63"/>
  <c r="AB12" i="63"/>
  <c r="AJ12" i="63"/>
  <c r="E12" i="63"/>
  <c r="M12" i="63"/>
  <c r="U12" i="63"/>
  <c r="AC12" i="63"/>
  <c r="AK12" i="63"/>
  <c r="F12" i="63"/>
  <c r="N12" i="63"/>
  <c r="V12" i="63"/>
  <c r="AD12" i="63"/>
  <c r="AL12" i="63"/>
  <c r="G12" i="63"/>
  <c r="O12" i="63"/>
  <c r="W12" i="63"/>
  <c r="AE12" i="63"/>
  <c r="AM12" i="63"/>
  <c r="H12" i="63"/>
  <c r="P12" i="63"/>
  <c r="X12" i="63"/>
  <c r="AF12" i="63"/>
  <c r="AN12" i="63"/>
  <c r="I12" i="63"/>
  <c r="Q12" i="63"/>
  <c r="Y12" i="63"/>
  <c r="AG12" i="63"/>
  <c r="AO12" i="63"/>
  <c r="K12" i="63"/>
  <c r="S12" i="63"/>
  <c r="AA12" i="63"/>
  <c r="AI12" i="63"/>
  <c r="AQ12" i="63"/>
  <c r="J12" i="63"/>
  <c r="R12" i="63"/>
  <c r="Z12" i="63"/>
  <c r="AH12" i="63"/>
  <c r="AP12" i="63"/>
  <c r="D4" i="63"/>
  <c r="D38" i="63"/>
  <c r="D30" i="63"/>
  <c r="D22" i="63"/>
  <c r="D14" i="63"/>
  <c r="D6" i="63"/>
  <c r="AK45" i="63"/>
  <c r="AC45" i="63"/>
  <c r="U45" i="63"/>
  <c r="M45" i="63"/>
  <c r="E45" i="63"/>
  <c r="AJ44" i="63"/>
  <c r="AB44" i="63"/>
  <c r="T44" i="63"/>
  <c r="L44" i="63"/>
  <c r="AQ43" i="63"/>
  <c r="AI43" i="63"/>
  <c r="AA43" i="63"/>
  <c r="S43" i="63"/>
  <c r="K43" i="63"/>
  <c r="AP42" i="63"/>
  <c r="AH42" i="63"/>
  <c r="Z42" i="63"/>
  <c r="R42" i="63"/>
  <c r="J42" i="63"/>
  <c r="AO41" i="63"/>
  <c r="AG41" i="63"/>
  <c r="Y41" i="63"/>
  <c r="Q41" i="63"/>
  <c r="I41" i="63"/>
  <c r="AN40" i="63"/>
  <c r="AF40" i="63"/>
  <c r="X40" i="63"/>
  <c r="P40" i="63"/>
  <c r="H40" i="63"/>
  <c r="AM39" i="63"/>
  <c r="AE39" i="63"/>
  <c r="W39" i="63"/>
  <c r="O39" i="63"/>
  <c r="G39" i="63"/>
  <c r="AL38" i="63"/>
  <c r="AD38" i="63"/>
  <c r="V38" i="63"/>
  <c r="N38" i="63"/>
  <c r="F38" i="63"/>
  <c r="AK37" i="63"/>
  <c r="AC37" i="63"/>
  <c r="U37" i="63"/>
  <c r="M37" i="63"/>
  <c r="AP36" i="63"/>
  <c r="Z36" i="63"/>
  <c r="Y34" i="63"/>
  <c r="AM32" i="63"/>
  <c r="N31" i="63"/>
  <c r="AB29" i="63"/>
  <c r="Q26" i="63"/>
  <c r="AE24" i="63"/>
  <c r="F23" i="63"/>
  <c r="S21" i="63"/>
  <c r="K35" i="63"/>
  <c r="S35" i="63"/>
  <c r="AA35" i="63"/>
  <c r="AI35" i="63"/>
  <c r="AQ35" i="63"/>
  <c r="L35" i="63"/>
  <c r="T35" i="63"/>
  <c r="AB35" i="63"/>
  <c r="AJ35" i="63"/>
  <c r="E35" i="63"/>
  <c r="M35" i="63"/>
  <c r="U35" i="63"/>
  <c r="AC35" i="63"/>
  <c r="AK35" i="63"/>
  <c r="F35" i="63"/>
  <c r="N35" i="63"/>
  <c r="V35" i="63"/>
  <c r="AD35" i="63"/>
  <c r="AL35" i="63"/>
  <c r="G35" i="63"/>
  <c r="O35" i="63"/>
  <c r="W35" i="63"/>
  <c r="AE35" i="63"/>
  <c r="AM35" i="63"/>
  <c r="H35" i="63"/>
  <c r="P35" i="63"/>
  <c r="I35" i="63"/>
  <c r="Q35" i="63"/>
  <c r="Y35" i="63"/>
  <c r="AG35" i="63"/>
  <c r="AO35" i="63"/>
  <c r="K27" i="63"/>
  <c r="S27" i="63"/>
  <c r="AA27" i="63"/>
  <c r="AI27" i="63"/>
  <c r="AQ27" i="63"/>
  <c r="L27" i="63"/>
  <c r="T27" i="63"/>
  <c r="AB27" i="63"/>
  <c r="AJ27" i="63"/>
  <c r="E27" i="63"/>
  <c r="M27" i="63"/>
  <c r="U27" i="63"/>
  <c r="AC27" i="63"/>
  <c r="AK27" i="63"/>
  <c r="F27" i="63"/>
  <c r="N27" i="63"/>
  <c r="V27" i="63"/>
  <c r="AD27" i="63"/>
  <c r="AL27" i="63"/>
  <c r="G27" i="63"/>
  <c r="O27" i="63"/>
  <c r="W27" i="63"/>
  <c r="AE27" i="63"/>
  <c r="AM27" i="63"/>
  <c r="H27" i="63"/>
  <c r="P27" i="63"/>
  <c r="X27" i="63"/>
  <c r="AF27" i="63"/>
  <c r="AN27" i="63"/>
  <c r="I27" i="63"/>
  <c r="Q27" i="63"/>
  <c r="Y27" i="63"/>
  <c r="AG27" i="63"/>
  <c r="AO27" i="63"/>
  <c r="K19" i="63"/>
  <c r="S19" i="63"/>
  <c r="AA19" i="63"/>
  <c r="AI19" i="63"/>
  <c r="AQ19" i="63"/>
  <c r="L19" i="63"/>
  <c r="T19" i="63"/>
  <c r="AB19" i="63"/>
  <c r="AJ19" i="63"/>
  <c r="E19" i="63"/>
  <c r="M19" i="63"/>
  <c r="U19" i="63"/>
  <c r="AC19" i="63"/>
  <c r="AK19" i="63"/>
  <c r="F19" i="63"/>
  <c r="N19" i="63"/>
  <c r="V19" i="63"/>
  <c r="AD19" i="63"/>
  <c r="AL19" i="63"/>
  <c r="G19" i="63"/>
  <c r="O19" i="63"/>
  <c r="W19" i="63"/>
  <c r="AE19" i="63"/>
  <c r="AM19" i="63"/>
  <c r="H19" i="63"/>
  <c r="P19" i="63"/>
  <c r="X19" i="63"/>
  <c r="AF19" i="63"/>
  <c r="AN19" i="63"/>
  <c r="J19" i="63"/>
  <c r="AH19" i="63"/>
  <c r="AO19" i="63"/>
  <c r="I19" i="63"/>
  <c r="AP19" i="63"/>
  <c r="Q19" i="63"/>
  <c r="R19" i="63"/>
  <c r="Y19" i="63"/>
  <c r="Z19" i="63"/>
  <c r="K11" i="63"/>
  <c r="S11" i="63"/>
  <c r="AA11" i="63"/>
  <c r="AI11" i="63"/>
  <c r="AQ11" i="63"/>
  <c r="L11" i="63"/>
  <c r="T11" i="63"/>
  <c r="AB11" i="63"/>
  <c r="AJ11" i="63"/>
  <c r="E11" i="63"/>
  <c r="M11" i="63"/>
  <c r="U11" i="63"/>
  <c r="AC11" i="63"/>
  <c r="AK11" i="63"/>
  <c r="F11" i="63"/>
  <c r="N11" i="63"/>
  <c r="V11" i="63"/>
  <c r="AD11" i="63"/>
  <c r="AL11" i="63"/>
  <c r="G11" i="63"/>
  <c r="O11" i="63"/>
  <c r="W11" i="63"/>
  <c r="AE11" i="63"/>
  <c r="AM11" i="63"/>
  <c r="H11" i="63"/>
  <c r="P11" i="63"/>
  <c r="X11" i="63"/>
  <c r="AF11" i="63"/>
  <c r="AN11" i="63"/>
  <c r="J11" i="63"/>
  <c r="R11" i="63"/>
  <c r="Z11" i="63"/>
  <c r="AH11" i="63"/>
  <c r="AP11" i="63"/>
  <c r="I11" i="63"/>
  <c r="Q11" i="63"/>
  <c r="Y11" i="63"/>
  <c r="AG11" i="63"/>
  <c r="D45" i="63"/>
  <c r="D37" i="63"/>
  <c r="D29" i="63"/>
  <c r="D21" i="63"/>
  <c r="D13" i="63"/>
  <c r="D5" i="63"/>
  <c r="AJ45" i="63"/>
  <c r="AB45" i="63"/>
  <c r="T45" i="63"/>
  <c r="L45" i="63"/>
  <c r="AQ44" i="63"/>
  <c r="AI44" i="63"/>
  <c r="AA44" i="63"/>
  <c r="S44" i="63"/>
  <c r="K44" i="63"/>
  <c r="AP43" i="63"/>
  <c r="AH43" i="63"/>
  <c r="Z43" i="63"/>
  <c r="R43" i="63"/>
  <c r="J43" i="63"/>
  <c r="AO42" i="63"/>
  <c r="AG42" i="63"/>
  <c r="Y42" i="63"/>
  <c r="Q42" i="63"/>
  <c r="I42" i="63"/>
  <c r="AN41" i="63"/>
  <c r="AF41" i="63"/>
  <c r="X41" i="63"/>
  <c r="P41" i="63"/>
  <c r="H41" i="63"/>
  <c r="AM40" i="63"/>
  <c r="AE40" i="63"/>
  <c r="W40" i="63"/>
  <c r="O40" i="63"/>
  <c r="G40" i="63"/>
  <c r="AL39" i="63"/>
  <c r="AD39" i="63"/>
  <c r="V39" i="63"/>
  <c r="N39" i="63"/>
  <c r="F39" i="63"/>
  <c r="AK38" i="63"/>
  <c r="AC38" i="63"/>
  <c r="U38" i="63"/>
  <c r="M38" i="63"/>
  <c r="E38" i="63"/>
  <c r="AJ37" i="63"/>
  <c r="AB37" i="63"/>
  <c r="T37" i="63"/>
  <c r="L37" i="63"/>
  <c r="AO36" i="63"/>
  <c r="Y36" i="63"/>
  <c r="AF35" i="63"/>
  <c r="AE32" i="63"/>
  <c r="F31" i="63"/>
  <c r="T29" i="63"/>
  <c r="AH27" i="63"/>
  <c r="W24" i="63"/>
  <c r="AK22" i="63"/>
  <c r="Z20" i="63"/>
  <c r="J34" i="63"/>
  <c r="R34" i="63"/>
  <c r="Z34" i="63"/>
  <c r="AH34" i="63"/>
  <c r="AP34" i="63"/>
  <c r="K34" i="63"/>
  <c r="S34" i="63"/>
  <c r="AA34" i="63"/>
  <c r="AI34" i="63"/>
  <c r="AQ34" i="63"/>
  <c r="L34" i="63"/>
  <c r="T34" i="63"/>
  <c r="AB34" i="63"/>
  <c r="AJ34" i="63"/>
  <c r="E34" i="63"/>
  <c r="M34" i="63"/>
  <c r="U34" i="63"/>
  <c r="AC34" i="63"/>
  <c r="AK34" i="63"/>
  <c r="F34" i="63"/>
  <c r="N34" i="63"/>
  <c r="V34" i="63"/>
  <c r="AD34" i="63"/>
  <c r="AL34" i="63"/>
  <c r="G34" i="63"/>
  <c r="O34" i="63"/>
  <c r="W34" i="63"/>
  <c r="AE34" i="63"/>
  <c r="AM34" i="63"/>
  <c r="H34" i="63"/>
  <c r="P34" i="63"/>
  <c r="X34" i="63"/>
  <c r="AF34" i="63"/>
  <c r="AN34" i="63"/>
  <c r="J26" i="63"/>
  <c r="R26" i="63"/>
  <c r="Z26" i="63"/>
  <c r="AH26" i="63"/>
  <c r="AP26" i="63"/>
  <c r="K26" i="63"/>
  <c r="S26" i="63"/>
  <c r="AA26" i="63"/>
  <c r="AI26" i="63"/>
  <c r="AQ26" i="63"/>
  <c r="L26" i="63"/>
  <c r="T26" i="63"/>
  <c r="AB26" i="63"/>
  <c r="AJ26" i="63"/>
  <c r="E26" i="63"/>
  <c r="M26" i="63"/>
  <c r="U26" i="63"/>
  <c r="AC26" i="63"/>
  <c r="AK26" i="63"/>
  <c r="F26" i="63"/>
  <c r="N26" i="63"/>
  <c r="V26" i="63"/>
  <c r="AD26" i="63"/>
  <c r="AL26" i="63"/>
  <c r="G26" i="63"/>
  <c r="O26" i="63"/>
  <c r="W26" i="63"/>
  <c r="AE26" i="63"/>
  <c r="AM26" i="63"/>
  <c r="H26" i="63"/>
  <c r="P26" i="63"/>
  <c r="X26" i="63"/>
  <c r="AF26" i="63"/>
  <c r="AN26" i="63"/>
  <c r="J18" i="63"/>
  <c r="R18" i="63"/>
  <c r="Z18" i="63"/>
  <c r="AH18" i="63"/>
  <c r="AP18" i="63"/>
  <c r="K18" i="63"/>
  <c r="S18" i="63"/>
  <c r="AA18" i="63"/>
  <c r="AI18" i="63"/>
  <c r="AQ18" i="63"/>
  <c r="L18" i="63"/>
  <c r="T18" i="63"/>
  <c r="AB18" i="63"/>
  <c r="AJ18" i="63"/>
  <c r="E18" i="63"/>
  <c r="M18" i="63"/>
  <c r="U18" i="63"/>
  <c r="AC18" i="63"/>
  <c r="AK18" i="63"/>
  <c r="F18" i="63"/>
  <c r="N18" i="63"/>
  <c r="V18" i="63"/>
  <c r="AD18" i="63"/>
  <c r="AL18" i="63"/>
  <c r="G18" i="63"/>
  <c r="O18" i="63"/>
  <c r="W18" i="63"/>
  <c r="AE18" i="63"/>
  <c r="AM18" i="63"/>
  <c r="I18" i="63"/>
  <c r="Q18" i="63"/>
  <c r="Y18" i="63"/>
  <c r="AG18" i="63"/>
  <c r="AO18" i="63"/>
  <c r="AF18" i="63"/>
  <c r="AN18" i="63"/>
  <c r="H18" i="63"/>
  <c r="P18" i="63"/>
  <c r="J10" i="63"/>
  <c r="R10" i="63"/>
  <c r="Z10" i="63"/>
  <c r="AH10" i="63"/>
  <c r="AP10" i="63"/>
  <c r="K10" i="63"/>
  <c r="S10" i="63"/>
  <c r="AA10" i="63"/>
  <c r="AI10" i="63"/>
  <c r="AQ10" i="63"/>
  <c r="L10" i="63"/>
  <c r="T10" i="63"/>
  <c r="AB10" i="63"/>
  <c r="AJ10" i="63"/>
  <c r="E10" i="63"/>
  <c r="M10" i="63"/>
  <c r="U10" i="63"/>
  <c r="AC10" i="63"/>
  <c r="AK10" i="63"/>
  <c r="F10" i="63"/>
  <c r="N10" i="63"/>
  <c r="V10" i="63"/>
  <c r="AD10" i="63"/>
  <c r="AL10" i="63"/>
  <c r="G10" i="63"/>
  <c r="O10" i="63"/>
  <c r="W10" i="63"/>
  <c r="AE10" i="63"/>
  <c r="AM10" i="63"/>
  <c r="I10" i="63"/>
  <c r="Q10" i="63"/>
  <c r="Y10" i="63"/>
  <c r="AG10" i="63"/>
  <c r="AO10" i="63"/>
  <c r="X10" i="63"/>
  <c r="AF10" i="63"/>
  <c r="AN10" i="63"/>
  <c r="H10" i="63"/>
  <c r="D44" i="63"/>
  <c r="D36" i="63"/>
  <c r="D28" i="63"/>
  <c r="D20" i="63"/>
  <c r="D12" i="63"/>
  <c r="AQ45" i="63"/>
  <c r="AI45" i="63"/>
  <c r="AA45" i="63"/>
  <c r="S45" i="63"/>
  <c r="K45" i="63"/>
  <c r="AP44" i="63"/>
  <c r="AH44" i="63"/>
  <c r="Z44" i="63"/>
  <c r="R44" i="63"/>
  <c r="J44" i="63"/>
  <c r="AO43" i="63"/>
  <c r="AG43" i="63"/>
  <c r="Y43" i="63"/>
  <c r="Q43" i="63"/>
  <c r="I43" i="63"/>
  <c r="AN42" i="63"/>
  <c r="AF42" i="63"/>
  <c r="X42" i="63"/>
  <c r="P42" i="63"/>
  <c r="H42" i="63"/>
  <c r="AM41" i="63"/>
  <c r="AE41" i="63"/>
  <c r="W41" i="63"/>
  <c r="O41" i="63"/>
  <c r="G41" i="63"/>
  <c r="AL40" i="63"/>
  <c r="AD40" i="63"/>
  <c r="V40" i="63"/>
  <c r="N40" i="63"/>
  <c r="F40" i="63"/>
  <c r="AK39" i="63"/>
  <c r="AC39" i="63"/>
  <c r="U39" i="63"/>
  <c r="M39" i="63"/>
  <c r="E39" i="63"/>
  <c r="AJ38" i="63"/>
  <c r="AB38" i="63"/>
  <c r="T38" i="63"/>
  <c r="L38" i="63"/>
  <c r="AQ37" i="63"/>
  <c r="AI37" i="63"/>
  <c r="AA37" i="63"/>
  <c r="S37" i="63"/>
  <c r="K37" i="63"/>
  <c r="AK36" i="63"/>
  <c r="S36" i="63"/>
  <c r="Z35" i="63"/>
  <c r="I34" i="63"/>
  <c r="W32" i="63"/>
  <c r="AK30" i="63"/>
  <c r="L29" i="63"/>
  <c r="Z27" i="63"/>
  <c r="O24" i="63"/>
  <c r="AC22" i="63"/>
  <c r="AG19" i="63"/>
  <c r="E7" i="63"/>
  <c r="AN38" i="63"/>
  <c r="AF38" i="63"/>
  <c r="P38" i="63"/>
  <c r="H38" i="63"/>
  <c r="E30" i="63"/>
  <c r="I33" i="63"/>
  <c r="Q33" i="63"/>
  <c r="Y33" i="63"/>
  <c r="AG33" i="63"/>
  <c r="AO33" i="63"/>
  <c r="J33" i="63"/>
  <c r="R33" i="63"/>
  <c r="Z33" i="63"/>
  <c r="AH33" i="63"/>
  <c r="AP33" i="63"/>
  <c r="K33" i="63"/>
  <c r="S33" i="63"/>
  <c r="AA33" i="63"/>
  <c r="AI33" i="63"/>
  <c r="AQ33" i="63"/>
  <c r="L33" i="63"/>
  <c r="T33" i="63"/>
  <c r="AB33" i="63"/>
  <c r="AJ33" i="63"/>
  <c r="E33" i="63"/>
  <c r="M33" i="63"/>
  <c r="U33" i="63"/>
  <c r="AC33" i="63"/>
  <c r="AK33" i="63"/>
  <c r="F33" i="63"/>
  <c r="N33" i="63"/>
  <c r="V33" i="63"/>
  <c r="AD33" i="63"/>
  <c r="AL33" i="63"/>
  <c r="G33" i="63"/>
  <c r="O33" i="63"/>
  <c r="W33" i="63"/>
  <c r="AE33" i="63"/>
  <c r="AM33" i="63"/>
  <c r="I25" i="63"/>
  <c r="Q25" i="63"/>
  <c r="Y25" i="63"/>
  <c r="AG25" i="63"/>
  <c r="AO25" i="63"/>
  <c r="J25" i="63"/>
  <c r="R25" i="63"/>
  <c r="Z25" i="63"/>
  <c r="AH25" i="63"/>
  <c r="AP25" i="63"/>
  <c r="K25" i="63"/>
  <c r="S25" i="63"/>
  <c r="AA25" i="63"/>
  <c r="AI25" i="63"/>
  <c r="AQ25" i="63"/>
  <c r="L25" i="63"/>
  <c r="T25" i="63"/>
  <c r="AB25" i="63"/>
  <c r="AJ25" i="63"/>
  <c r="E25" i="63"/>
  <c r="M25" i="63"/>
  <c r="U25" i="63"/>
  <c r="AC25" i="63"/>
  <c r="AK25" i="63"/>
  <c r="F25" i="63"/>
  <c r="N25" i="63"/>
  <c r="V25" i="63"/>
  <c r="AD25" i="63"/>
  <c r="AL25" i="63"/>
  <c r="G25" i="63"/>
  <c r="O25" i="63"/>
  <c r="W25" i="63"/>
  <c r="AE25" i="63"/>
  <c r="AM25" i="63"/>
  <c r="I17" i="63"/>
  <c r="Q17" i="63"/>
  <c r="Y17" i="63"/>
  <c r="AG17" i="63"/>
  <c r="AO17" i="63"/>
  <c r="J17" i="63"/>
  <c r="R17" i="63"/>
  <c r="Z17" i="63"/>
  <c r="AH17" i="63"/>
  <c r="AP17" i="63"/>
  <c r="K17" i="63"/>
  <c r="S17" i="63"/>
  <c r="AA17" i="63"/>
  <c r="AI17" i="63"/>
  <c r="AQ17" i="63"/>
  <c r="L17" i="63"/>
  <c r="T17" i="63"/>
  <c r="AB17" i="63"/>
  <c r="AJ17" i="63"/>
  <c r="E17" i="63"/>
  <c r="M17" i="63"/>
  <c r="U17" i="63"/>
  <c r="AC17" i="63"/>
  <c r="AK17" i="63"/>
  <c r="F17" i="63"/>
  <c r="N17" i="63"/>
  <c r="V17" i="63"/>
  <c r="AD17" i="63"/>
  <c r="AL17" i="63"/>
  <c r="H17" i="63"/>
  <c r="P17" i="63"/>
  <c r="X17" i="63"/>
  <c r="AF17" i="63"/>
  <c r="AN17" i="63"/>
  <c r="G17" i="63"/>
  <c r="O17" i="63"/>
  <c r="W17" i="63"/>
  <c r="AE17" i="63"/>
  <c r="AM17" i="63"/>
  <c r="I9" i="63"/>
  <c r="Q9" i="63"/>
  <c r="Y9" i="63"/>
  <c r="AG9" i="63"/>
  <c r="AO9" i="63"/>
  <c r="J9" i="63"/>
  <c r="R9" i="63"/>
  <c r="Z9" i="63"/>
  <c r="AH9" i="63"/>
  <c r="AP9" i="63"/>
  <c r="K9" i="63"/>
  <c r="S9" i="63"/>
  <c r="AA9" i="63"/>
  <c r="AI9" i="63"/>
  <c r="AQ9" i="63"/>
  <c r="L9" i="63"/>
  <c r="T9" i="63"/>
  <c r="AB9" i="63"/>
  <c r="AJ9" i="63"/>
  <c r="E9" i="63"/>
  <c r="M9" i="63"/>
  <c r="U9" i="63"/>
  <c r="AC9" i="63"/>
  <c r="AK9" i="63"/>
  <c r="F9" i="63"/>
  <c r="N9" i="63"/>
  <c r="V9" i="63"/>
  <c r="AD9" i="63"/>
  <c r="AL9" i="63"/>
  <c r="H9" i="63"/>
  <c r="P9" i="63"/>
  <c r="X9" i="63"/>
  <c r="AF9" i="63"/>
  <c r="AN9" i="63"/>
  <c r="G9" i="63"/>
  <c r="O9" i="63"/>
  <c r="W9" i="63"/>
  <c r="AE9" i="63"/>
  <c r="AM9" i="63"/>
  <c r="D43" i="63"/>
  <c r="D35" i="63"/>
  <c r="D27" i="63"/>
  <c r="D19" i="63"/>
  <c r="D11" i="63"/>
  <c r="AP45" i="63"/>
  <c r="AH45" i="63"/>
  <c r="Z45" i="63"/>
  <c r="R45" i="63"/>
  <c r="J45" i="63"/>
  <c r="AO44" i="63"/>
  <c r="AG44" i="63"/>
  <c r="Y44" i="63"/>
  <c r="Q44" i="63"/>
  <c r="I44" i="63"/>
  <c r="AN43" i="63"/>
  <c r="AF43" i="63"/>
  <c r="X43" i="63"/>
  <c r="P43" i="63"/>
  <c r="H43" i="63"/>
  <c r="AM42" i="63"/>
  <c r="AE42" i="63"/>
  <c r="W42" i="63"/>
  <c r="O42" i="63"/>
  <c r="G42" i="63"/>
  <c r="AL41" i="63"/>
  <c r="AD41" i="63"/>
  <c r="V41" i="63"/>
  <c r="N41" i="63"/>
  <c r="F41" i="63"/>
  <c r="AK40" i="63"/>
  <c r="AC40" i="63"/>
  <c r="U40" i="63"/>
  <c r="M40" i="63"/>
  <c r="E40" i="63"/>
  <c r="AJ39" i="63"/>
  <c r="AB39" i="63"/>
  <c r="T39" i="63"/>
  <c r="L39" i="63"/>
  <c r="AQ38" i="63"/>
  <c r="AI38" i="63"/>
  <c r="AA38" i="63"/>
  <c r="S38" i="63"/>
  <c r="K38" i="63"/>
  <c r="AP37" i="63"/>
  <c r="AH37" i="63"/>
  <c r="Z37" i="63"/>
  <c r="R37" i="63"/>
  <c r="J37" i="63"/>
  <c r="AJ36" i="63"/>
  <c r="Q36" i="63"/>
  <c r="X35" i="63"/>
  <c r="AN33" i="63"/>
  <c r="AC30" i="63"/>
  <c r="AQ28" i="63"/>
  <c r="R27" i="63"/>
  <c r="AF25" i="63"/>
  <c r="U22" i="63"/>
  <c r="X18" i="63"/>
  <c r="S5" i="63"/>
  <c r="X38" i="63"/>
  <c r="H32" i="63"/>
  <c r="P32" i="63"/>
  <c r="X32" i="63"/>
  <c r="AF32" i="63"/>
  <c r="AN32" i="63"/>
  <c r="I32" i="63"/>
  <c r="Q32" i="63"/>
  <c r="Y32" i="63"/>
  <c r="AG32" i="63"/>
  <c r="AO32" i="63"/>
  <c r="J32" i="63"/>
  <c r="R32" i="63"/>
  <c r="Z32" i="63"/>
  <c r="AH32" i="63"/>
  <c r="AP32" i="63"/>
  <c r="K32" i="63"/>
  <c r="S32" i="63"/>
  <c r="AA32" i="63"/>
  <c r="AI32" i="63"/>
  <c r="AQ32" i="63"/>
  <c r="L32" i="63"/>
  <c r="T32" i="63"/>
  <c r="AB32" i="63"/>
  <c r="AJ32" i="63"/>
  <c r="E32" i="63"/>
  <c r="M32" i="63"/>
  <c r="U32" i="63"/>
  <c r="AC32" i="63"/>
  <c r="AK32" i="63"/>
  <c r="F32" i="63"/>
  <c r="N32" i="63"/>
  <c r="V32" i="63"/>
  <c r="AD32" i="63"/>
  <c r="AL32" i="63"/>
  <c r="H24" i="63"/>
  <c r="P24" i="63"/>
  <c r="X24" i="63"/>
  <c r="AF24" i="63"/>
  <c r="AN24" i="63"/>
  <c r="I24" i="63"/>
  <c r="Q24" i="63"/>
  <c r="Y24" i="63"/>
  <c r="AG24" i="63"/>
  <c r="AO24" i="63"/>
  <c r="J24" i="63"/>
  <c r="R24" i="63"/>
  <c r="Z24" i="63"/>
  <c r="AH24" i="63"/>
  <c r="AP24" i="63"/>
  <c r="K24" i="63"/>
  <c r="S24" i="63"/>
  <c r="AA24" i="63"/>
  <c r="AI24" i="63"/>
  <c r="AQ24" i="63"/>
  <c r="L24" i="63"/>
  <c r="T24" i="63"/>
  <c r="AB24" i="63"/>
  <c r="AJ24" i="63"/>
  <c r="E24" i="63"/>
  <c r="M24" i="63"/>
  <c r="U24" i="63"/>
  <c r="AC24" i="63"/>
  <c r="AK24" i="63"/>
  <c r="F24" i="63"/>
  <c r="N24" i="63"/>
  <c r="V24" i="63"/>
  <c r="AD24" i="63"/>
  <c r="AL24" i="63"/>
  <c r="H16" i="63"/>
  <c r="P16" i="63"/>
  <c r="X16" i="63"/>
  <c r="AF16" i="63"/>
  <c r="AN16" i="63"/>
  <c r="I16" i="63"/>
  <c r="Q16" i="63"/>
  <c r="Y16" i="63"/>
  <c r="AG16" i="63"/>
  <c r="AO16" i="63"/>
  <c r="J16" i="63"/>
  <c r="R16" i="63"/>
  <c r="Z16" i="63"/>
  <c r="AH16" i="63"/>
  <c r="AP16" i="63"/>
  <c r="K16" i="63"/>
  <c r="S16" i="63"/>
  <c r="AA16" i="63"/>
  <c r="AI16" i="63"/>
  <c r="AQ16" i="63"/>
  <c r="L16" i="63"/>
  <c r="T16" i="63"/>
  <c r="AB16" i="63"/>
  <c r="AJ16" i="63"/>
  <c r="E16" i="63"/>
  <c r="M16" i="63"/>
  <c r="U16" i="63"/>
  <c r="AC16" i="63"/>
  <c r="AK16" i="63"/>
  <c r="G16" i="63"/>
  <c r="O16" i="63"/>
  <c r="W16" i="63"/>
  <c r="AE16" i="63"/>
  <c r="AM16" i="63"/>
  <c r="F16" i="63"/>
  <c r="N16" i="63"/>
  <c r="V16" i="63"/>
  <c r="AD16" i="63"/>
  <c r="H8" i="63"/>
  <c r="P8" i="63"/>
  <c r="X8" i="63"/>
  <c r="AF8" i="63"/>
  <c r="AN8" i="63"/>
  <c r="I8" i="63"/>
  <c r="Q8" i="63"/>
  <c r="Y8" i="63"/>
  <c r="AG8" i="63"/>
  <c r="AO8" i="63"/>
  <c r="J8" i="63"/>
  <c r="R8" i="63"/>
  <c r="Z8" i="63"/>
  <c r="AH8" i="63"/>
  <c r="AP8" i="63"/>
  <c r="K8" i="63"/>
  <c r="S8" i="63"/>
  <c r="AA8" i="63"/>
  <c r="AI8" i="63"/>
  <c r="AQ8" i="63"/>
  <c r="L8" i="63"/>
  <c r="T8" i="63"/>
  <c r="AB8" i="63"/>
  <c r="AJ8" i="63"/>
  <c r="E8" i="63"/>
  <c r="M8" i="63"/>
  <c r="U8" i="63"/>
  <c r="AC8" i="63"/>
  <c r="AK8" i="63"/>
  <c r="G8" i="63"/>
  <c r="O8" i="63"/>
  <c r="W8" i="63"/>
  <c r="AE8" i="63"/>
  <c r="AM8" i="63"/>
  <c r="AL8" i="63"/>
  <c r="F8" i="63"/>
  <c r="N8" i="63"/>
  <c r="V8" i="63"/>
  <c r="D42" i="63"/>
  <c r="D34" i="63"/>
  <c r="D26" i="63"/>
  <c r="D18" i="63"/>
  <c r="D10" i="63"/>
  <c r="AO45" i="63"/>
  <c r="AG45" i="63"/>
  <c r="Y45" i="63"/>
  <c r="Q45" i="63"/>
  <c r="AN44" i="63"/>
  <c r="AF44" i="63"/>
  <c r="X44" i="63"/>
  <c r="P44" i="63"/>
  <c r="AM43" i="63"/>
  <c r="AE43" i="63"/>
  <c r="W43" i="63"/>
  <c r="O43" i="63"/>
  <c r="AL42" i="63"/>
  <c r="AD42" i="63"/>
  <c r="V42" i="63"/>
  <c r="N42" i="63"/>
  <c r="AK41" i="63"/>
  <c r="AC41" i="63"/>
  <c r="U41" i="63"/>
  <c r="M41" i="63"/>
  <c r="AJ40" i="63"/>
  <c r="AB40" i="63"/>
  <c r="T40" i="63"/>
  <c r="AQ39" i="63"/>
  <c r="AI39" i="63"/>
  <c r="AA39" i="63"/>
  <c r="S39" i="63"/>
  <c r="AP38" i="63"/>
  <c r="AH38" i="63"/>
  <c r="Z38" i="63"/>
  <c r="R38" i="63"/>
  <c r="AO37" i="63"/>
  <c r="AG37" i="63"/>
  <c r="Y37" i="63"/>
  <c r="Q37" i="63"/>
  <c r="G37" i="63"/>
  <c r="AI36" i="63"/>
  <c r="K36" i="63"/>
  <c r="R35" i="63"/>
  <c r="AF33" i="63"/>
  <c r="G32" i="63"/>
  <c r="U30" i="63"/>
  <c r="AI28" i="63"/>
  <c r="J27" i="63"/>
  <c r="X25" i="63"/>
  <c r="AL23" i="63"/>
  <c r="M22" i="63"/>
  <c r="AL16" i="63"/>
  <c r="O22" i="72"/>
  <c r="O22" i="73" s="1"/>
  <c r="E64" i="100"/>
  <c r="E124" i="100"/>
  <c r="E126" i="100"/>
  <c r="H127" i="100"/>
  <c r="D135" i="100"/>
  <c r="I123" i="100"/>
  <c r="B134" i="100"/>
  <c r="E131" i="100"/>
  <c r="J133" i="100"/>
  <c r="F124" i="100"/>
  <c r="F130" i="100"/>
  <c r="C131" i="100"/>
  <c r="H135" i="100"/>
  <c r="E135" i="100"/>
  <c r="E136" i="100"/>
  <c r="D136" i="100"/>
  <c r="C136" i="100"/>
  <c r="F64" i="100"/>
  <c r="E112" i="100" s="1"/>
  <c r="J113" i="100"/>
  <c r="E132" i="100"/>
  <c r="C125" i="100"/>
  <c r="E128" i="100"/>
  <c r="G131" i="100"/>
  <c r="I134" i="100"/>
  <c r="G64" i="100"/>
  <c r="F112" i="100" s="1"/>
  <c r="D120" i="100"/>
  <c r="J123" i="100"/>
  <c r="F128" i="100"/>
  <c r="H131" i="100"/>
  <c r="J134" i="100"/>
  <c r="E60" i="100"/>
  <c r="H64" i="100"/>
  <c r="G118" i="100"/>
  <c r="I125" i="100"/>
  <c r="C113" i="100"/>
  <c r="I122" i="100"/>
  <c r="C129" i="100"/>
  <c r="G135" i="100"/>
  <c r="I64" i="100"/>
  <c r="H112" i="100" s="1"/>
  <c r="E119" i="100"/>
  <c r="B119" i="100"/>
  <c r="C122" i="100"/>
  <c r="I130" i="100"/>
  <c r="D113" i="100"/>
  <c r="H119" i="100"/>
  <c r="J122" i="100"/>
  <c r="D129" i="100"/>
  <c r="F132" i="100"/>
  <c r="G134" i="100"/>
  <c r="I133" i="100"/>
  <c r="C132" i="100"/>
  <c r="G130" i="100"/>
  <c r="I129" i="100"/>
  <c r="C128" i="100"/>
  <c r="E127" i="100"/>
  <c r="G126" i="100"/>
  <c r="E123" i="100"/>
  <c r="G122" i="100"/>
  <c r="I121" i="100"/>
  <c r="C120" i="100"/>
  <c r="I117" i="100"/>
  <c r="G114" i="100"/>
  <c r="I113" i="100"/>
  <c r="C112" i="100"/>
  <c r="J136" i="100"/>
  <c r="B136" i="100"/>
  <c r="F134" i="100"/>
  <c r="J132" i="100"/>
  <c r="B132" i="100"/>
  <c r="D131" i="100"/>
  <c r="H129" i="100"/>
  <c r="J128" i="100"/>
  <c r="B128" i="100"/>
  <c r="F126" i="100"/>
  <c r="H125" i="100"/>
  <c r="J124" i="100"/>
  <c r="B124" i="100"/>
  <c r="D123" i="100"/>
  <c r="F122" i="100"/>
  <c r="J120" i="100"/>
  <c r="B120" i="100"/>
  <c r="F118" i="100"/>
  <c r="D115" i="100"/>
  <c r="F114" i="100"/>
  <c r="H113" i="100"/>
  <c r="I136" i="100"/>
  <c r="C135" i="100"/>
  <c r="E134" i="100"/>
  <c r="I132" i="100"/>
  <c r="E130" i="100"/>
  <c r="G129" i="100"/>
  <c r="I128" i="100"/>
  <c r="G125" i="100"/>
  <c r="I124" i="100"/>
  <c r="C123" i="100"/>
  <c r="E114" i="100"/>
  <c r="J135" i="100"/>
  <c r="D134" i="100"/>
  <c r="F133" i="100"/>
  <c r="H132" i="100"/>
  <c r="J131" i="100"/>
  <c r="B131" i="100"/>
  <c r="D130" i="100"/>
  <c r="F129" i="100"/>
  <c r="H128" i="100"/>
  <c r="J127" i="100"/>
  <c r="B127" i="100"/>
  <c r="D126" i="100"/>
  <c r="F125" i="100"/>
  <c r="H124" i="100"/>
  <c r="I135" i="100"/>
  <c r="C134" i="100"/>
  <c r="E133" i="100"/>
  <c r="G132" i="100"/>
  <c r="I131" i="100"/>
  <c r="E129" i="100"/>
  <c r="G128" i="100"/>
  <c r="I127" i="100"/>
  <c r="E125" i="100"/>
  <c r="G124" i="100"/>
  <c r="E121" i="100"/>
  <c r="G120" i="100"/>
  <c r="C118" i="100"/>
  <c r="E113" i="100"/>
  <c r="G112" i="100"/>
  <c r="F135" i="100"/>
  <c r="H134" i="100"/>
  <c r="B133" i="100"/>
  <c r="D132" i="100"/>
  <c r="F131" i="100"/>
  <c r="H130" i="100"/>
  <c r="J129" i="100"/>
  <c r="B129" i="100"/>
  <c r="F127" i="100"/>
  <c r="H126" i="100"/>
  <c r="J125" i="100"/>
  <c r="F123" i="100"/>
  <c r="H122" i="100"/>
  <c r="J121" i="100"/>
  <c r="B121" i="100"/>
  <c r="H118" i="100"/>
  <c r="H114" i="100"/>
  <c r="B113" i="100"/>
  <c r="D112" i="100"/>
  <c r="J64" i="100"/>
  <c r="B115" i="100"/>
  <c r="J115" i="100"/>
  <c r="I116" i="100"/>
  <c r="H116" i="100"/>
  <c r="E117" i="100"/>
  <c r="B117" i="100"/>
  <c r="G117" i="100"/>
  <c r="H120" i="100"/>
  <c r="F121" i="100"/>
  <c r="D122" i="100"/>
  <c r="B126" i="100"/>
  <c r="C127" i="100"/>
  <c r="G133" i="100"/>
  <c r="J130" i="100"/>
  <c r="E120" i="100"/>
  <c r="G123" i="100"/>
  <c r="I126" i="100"/>
  <c r="C133" i="100"/>
  <c r="C64" i="100"/>
  <c r="K64" i="100"/>
  <c r="D116" i="100"/>
  <c r="F117" i="100"/>
  <c r="C117" i="100"/>
  <c r="H117" i="100"/>
  <c r="E118" i="100"/>
  <c r="G119" i="100"/>
  <c r="H121" i="100"/>
  <c r="D124" i="100"/>
  <c r="C126" i="100"/>
  <c r="D127" i="100"/>
  <c r="H133" i="100"/>
  <c r="B123" i="100"/>
  <c r="H136" i="100"/>
  <c r="B114" i="100"/>
  <c r="D117" i="100"/>
  <c r="F120" i="100"/>
  <c r="H123" i="100"/>
  <c r="J126" i="100"/>
  <c r="B130" i="100"/>
  <c r="D133" i="100"/>
  <c r="F136" i="100"/>
  <c r="Q71" i="99"/>
  <c r="Q93" i="99"/>
  <c r="Q69" i="99"/>
  <c r="I75" i="99"/>
  <c r="Q79" i="99"/>
  <c r="Y69" i="99"/>
  <c r="W70" i="99"/>
  <c r="Y73" i="99"/>
  <c r="AE76" i="99"/>
  <c r="K123" i="99" s="1"/>
  <c r="C11" i="71" s="1"/>
  <c r="I82" i="99"/>
  <c r="J68" i="99"/>
  <c r="Y81" i="99"/>
  <c r="Q89" i="99"/>
  <c r="Y83" i="99"/>
  <c r="E75" i="99"/>
  <c r="F69" i="99"/>
  <c r="D104" i="99"/>
  <c r="D90" i="99"/>
  <c r="D97" i="99"/>
  <c r="D86" i="99"/>
  <c r="D105" i="99"/>
  <c r="D100" i="99"/>
  <c r="D93" i="99"/>
  <c r="D108" i="99"/>
  <c r="D106" i="99"/>
  <c r="D96" i="99"/>
  <c r="D89" i="99"/>
  <c r="D101" i="99"/>
  <c r="D99" i="99"/>
  <c r="D92" i="99"/>
  <c r="D85" i="99"/>
  <c r="D98" i="99"/>
  <c r="D94" i="99"/>
  <c r="D83" i="99"/>
  <c r="D78" i="99"/>
  <c r="D74" i="99"/>
  <c r="D70" i="99"/>
  <c r="D88" i="99"/>
  <c r="D84" i="99"/>
  <c r="D79" i="99"/>
  <c r="D75" i="99"/>
  <c r="D71" i="99"/>
  <c r="D103" i="99"/>
  <c r="D102" i="99"/>
  <c r="D81" i="99"/>
  <c r="D76" i="99"/>
  <c r="D72" i="99"/>
  <c r="D80" i="99"/>
  <c r="D77" i="99"/>
  <c r="D73" i="99"/>
  <c r="D69" i="99"/>
  <c r="L107" i="99"/>
  <c r="L103" i="99"/>
  <c r="L94" i="99"/>
  <c r="L87" i="99"/>
  <c r="L90" i="99"/>
  <c r="L83" i="99"/>
  <c r="L104" i="99"/>
  <c r="L97" i="99"/>
  <c r="E144" i="99" s="1"/>
  <c r="L86" i="99"/>
  <c r="L93" i="99"/>
  <c r="L105" i="99"/>
  <c r="L100" i="99"/>
  <c r="L96" i="99"/>
  <c r="L89" i="99"/>
  <c r="L106" i="99"/>
  <c r="L80" i="99"/>
  <c r="L92" i="99"/>
  <c r="L88" i="99"/>
  <c r="L84" i="99"/>
  <c r="L78" i="99"/>
  <c r="L74" i="99"/>
  <c r="L70" i="99"/>
  <c r="L102" i="99"/>
  <c r="L101" i="99"/>
  <c r="L82" i="99"/>
  <c r="L79" i="99"/>
  <c r="L75" i="99"/>
  <c r="L71" i="99"/>
  <c r="L99" i="99"/>
  <c r="L95" i="99"/>
  <c r="L91" i="99"/>
  <c r="L76" i="99"/>
  <c r="E123" i="99" s="1"/>
  <c r="C11" i="67" s="1"/>
  <c r="L72" i="99"/>
  <c r="L98" i="99"/>
  <c r="L77" i="99"/>
  <c r="L73" i="99"/>
  <c r="L69" i="99"/>
  <c r="T101" i="99"/>
  <c r="T98" i="99"/>
  <c r="T91" i="99"/>
  <c r="T84" i="99"/>
  <c r="T108" i="99"/>
  <c r="T102" i="99"/>
  <c r="T94" i="99"/>
  <c r="T87" i="99"/>
  <c r="T103" i="99"/>
  <c r="T90" i="99"/>
  <c r="T83" i="99"/>
  <c r="T107" i="99"/>
  <c r="T97" i="99"/>
  <c r="T86" i="99"/>
  <c r="T104" i="99"/>
  <c r="T93" i="99"/>
  <c r="T100" i="99"/>
  <c r="T80" i="99"/>
  <c r="T78" i="99"/>
  <c r="T74" i="99"/>
  <c r="T70" i="99"/>
  <c r="T79" i="99"/>
  <c r="T75" i="99"/>
  <c r="T71" i="99"/>
  <c r="T89" i="99"/>
  <c r="T85" i="99"/>
  <c r="T82" i="99"/>
  <c r="T76" i="99"/>
  <c r="T72" i="99"/>
  <c r="T106" i="99"/>
  <c r="T105" i="99"/>
  <c r="T96" i="99"/>
  <c r="T92" i="99"/>
  <c r="T88" i="99"/>
  <c r="T81" i="99"/>
  <c r="T77" i="99"/>
  <c r="T73" i="99"/>
  <c r="T69" i="99"/>
  <c r="AB105" i="99"/>
  <c r="AB100" i="99"/>
  <c r="AB95" i="99"/>
  <c r="AB88" i="99"/>
  <c r="H135" i="99" s="1"/>
  <c r="C23" i="70" s="1"/>
  <c r="AB106" i="99"/>
  <c r="AB98" i="99"/>
  <c r="AB91" i="99"/>
  <c r="AB84" i="99"/>
  <c r="AB101" i="99"/>
  <c r="AB94" i="99"/>
  <c r="AB87" i="99"/>
  <c r="AB102" i="99"/>
  <c r="AB90" i="99"/>
  <c r="AB83" i="99"/>
  <c r="AB108" i="99"/>
  <c r="AB103" i="99"/>
  <c r="AB97" i="99"/>
  <c r="AB86" i="99"/>
  <c r="AB99" i="99"/>
  <c r="AB81" i="99"/>
  <c r="AB78" i="99"/>
  <c r="AB74" i="99"/>
  <c r="AB70" i="99"/>
  <c r="AB75" i="99"/>
  <c r="AB71" i="99"/>
  <c r="AB79" i="99"/>
  <c r="AB107" i="99"/>
  <c r="AB104" i="99"/>
  <c r="H151" i="99" s="1"/>
  <c r="C39" i="70" s="1"/>
  <c r="AB96" i="99"/>
  <c r="AB92" i="99"/>
  <c r="AB82" i="99"/>
  <c r="AB76" i="99"/>
  <c r="AB72" i="99"/>
  <c r="AB77" i="99"/>
  <c r="AB73" i="99"/>
  <c r="AB69" i="99"/>
  <c r="S68" i="99"/>
  <c r="U69" i="99"/>
  <c r="AA72" i="99"/>
  <c r="AC73" i="99"/>
  <c r="J120" i="99" s="1"/>
  <c r="C76" i="99"/>
  <c r="I79" i="99"/>
  <c r="N80" i="99"/>
  <c r="U81" i="99"/>
  <c r="AA82" i="99"/>
  <c r="H129" i="99" s="1"/>
  <c r="C17" i="70" s="1"/>
  <c r="L85" i="99"/>
  <c r="U88" i="99"/>
  <c r="D95" i="99"/>
  <c r="N98" i="99"/>
  <c r="AE101" i="99"/>
  <c r="E106" i="99"/>
  <c r="E102" i="99"/>
  <c r="E98" i="99"/>
  <c r="E94" i="99"/>
  <c r="E90" i="99"/>
  <c r="E86" i="99"/>
  <c r="E82" i="99"/>
  <c r="E107" i="99"/>
  <c r="E103" i="99"/>
  <c r="E97" i="99"/>
  <c r="E105" i="99"/>
  <c r="E100" i="99"/>
  <c r="E93" i="99"/>
  <c r="E108" i="99"/>
  <c r="E96" i="99"/>
  <c r="E89" i="99"/>
  <c r="E101" i="99"/>
  <c r="E99" i="99"/>
  <c r="E92" i="99"/>
  <c r="E85" i="99"/>
  <c r="E95" i="99"/>
  <c r="E88" i="99"/>
  <c r="E83" i="99"/>
  <c r="E78" i="99"/>
  <c r="E74" i="99"/>
  <c r="E70" i="99"/>
  <c r="E104" i="99"/>
  <c r="E81" i="99"/>
  <c r="E76" i="99"/>
  <c r="E72" i="99"/>
  <c r="E91" i="99"/>
  <c r="E87" i="99"/>
  <c r="E73" i="99"/>
  <c r="M106" i="99"/>
  <c r="M102" i="99"/>
  <c r="F149" i="99" s="1"/>
  <c r="C37" i="68" s="1"/>
  <c r="M98" i="99"/>
  <c r="M94" i="99"/>
  <c r="M90" i="99"/>
  <c r="F137" i="99" s="1"/>
  <c r="C25" i="68" s="1"/>
  <c r="M86" i="99"/>
  <c r="F133" i="99" s="1"/>
  <c r="C21" i="68" s="1"/>
  <c r="M82" i="99"/>
  <c r="M107" i="99"/>
  <c r="F154" i="99" s="1"/>
  <c r="M103" i="99"/>
  <c r="M104" i="99"/>
  <c r="F151" i="99" s="1"/>
  <c r="M97" i="99"/>
  <c r="M93" i="99"/>
  <c r="M105" i="99"/>
  <c r="F152" i="99" s="1"/>
  <c r="C40" i="68" s="1"/>
  <c r="M100" i="99"/>
  <c r="F147" i="99" s="1"/>
  <c r="M96" i="99"/>
  <c r="M89" i="99"/>
  <c r="F136" i="99" s="1"/>
  <c r="C24" i="68" s="1"/>
  <c r="M99" i="99"/>
  <c r="M92" i="99"/>
  <c r="M85" i="99"/>
  <c r="M88" i="99"/>
  <c r="M84" i="99"/>
  <c r="F131" i="99" s="1"/>
  <c r="C19" i="68" s="1"/>
  <c r="M78" i="99"/>
  <c r="F125" i="99" s="1"/>
  <c r="C13" i="68" s="1"/>
  <c r="M74" i="99"/>
  <c r="M70" i="99"/>
  <c r="F117" i="99" s="1"/>
  <c r="C5" i="68" s="1"/>
  <c r="M108" i="99"/>
  <c r="M95" i="99"/>
  <c r="F142" i="99" s="1"/>
  <c r="C30" i="68" s="1"/>
  <c r="M91" i="99"/>
  <c r="M87" i="99"/>
  <c r="M83" i="99"/>
  <c r="F130" i="99" s="1"/>
  <c r="C18" i="68" s="1"/>
  <c r="M76" i="99"/>
  <c r="M72" i="99"/>
  <c r="M81" i="99"/>
  <c r="M80" i="99"/>
  <c r="U106" i="99"/>
  <c r="U102" i="99"/>
  <c r="U98" i="99"/>
  <c r="U94" i="99"/>
  <c r="U90" i="99"/>
  <c r="U86" i="99"/>
  <c r="U82" i="99"/>
  <c r="U107" i="99"/>
  <c r="U103" i="99"/>
  <c r="U108" i="99"/>
  <c r="U87" i="99"/>
  <c r="U83" i="99"/>
  <c r="U97" i="99"/>
  <c r="U104" i="99"/>
  <c r="U93" i="99"/>
  <c r="U96" i="99"/>
  <c r="U89" i="99"/>
  <c r="U100" i="99"/>
  <c r="U80" i="99"/>
  <c r="U78" i="99"/>
  <c r="U74" i="99"/>
  <c r="U70" i="99"/>
  <c r="U101" i="99"/>
  <c r="U99" i="99"/>
  <c r="U95" i="99"/>
  <c r="U91" i="99"/>
  <c r="U85" i="99"/>
  <c r="U76" i="99"/>
  <c r="U72" i="99"/>
  <c r="V102" i="99"/>
  <c r="V94" i="99"/>
  <c r="V83" i="99"/>
  <c r="V103" i="99"/>
  <c r="V97" i="99"/>
  <c r="V90" i="99"/>
  <c r="V107" i="99"/>
  <c r="V104" i="99"/>
  <c r="V93" i="99"/>
  <c r="V86" i="99"/>
  <c r="V96" i="99"/>
  <c r="V89" i="99"/>
  <c r="V105" i="99"/>
  <c r="V100" i="99"/>
  <c r="V99" i="99"/>
  <c r="V92" i="99"/>
  <c r="V85" i="99"/>
  <c r="V108" i="99"/>
  <c r="V101" i="99"/>
  <c r="V95" i="99"/>
  <c r="V91" i="99"/>
  <c r="V87" i="99"/>
  <c r="V79" i="99"/>
  <c r="V75" i="99"/>
  <c r="V71" i="99"/>
  <c r="V82" i="99"/>
  <c r="V76" i="99"/>
  <c r="V72" i="99"/>
  <c r="V98" i="99"/>
  <c r="V88" i="99"/>
  <c r="V84" i="99"/>
  <c r="V81" i="99"/>
  <c r="V77" i="99"/>
  <c r="V73" i="99"/>
  <c r="V69" i="99"/>
  <c r="V80" i="99"/>
  <c r="V78" i="99"/>
  <c r="V74" i="99"/>
  <c r="V70" i="99"/>
  <c r="G107" i="99"/>
  <c r="G103" i="99"/>
  <c r="G99" i="99"/>
  <c r="G95" i="99"/>
  <c r="G91" i="99"/>
  <c r="G87" i="99"/>
  <c r="G83" i="99"/>
  <c r="G108" i="99"/>
  <c r="G104" i="99"/>
  <c r="G100" i="99"/>
  <c r="G96" i="99"/>
  <c r="G89" i="99"/>
  <c r="G106" i="99"/>
  <c r="G101" i="99"/>
  <c r="G92" i="99"/>
  <c r="G85" i="99"/>
  <c r="G88" i="99"/>
  <c r="G102" i="99"/>
  <c r="G84" i="99"/>
  <c r="G98" i="99"/>
  <c r="G82" i="99"/>
  <c r="G79" i="99"/>
  <c r="G75" i="99"/>
  <c r="G71" i="99"/>
  <c r="G105" i="99"/>
  <c r="G80" i="99"/>
  <c r="G77" i="99"/>
  <c r="G73" i="99"/>
  <c r="G94" i="99"/>
  <c r="G90" i="99"/>
  <c r="G86" i="99"/>
  <c r="O107" i="99"/>
  <c r="O103" i="99"/>
  <c r="O99" i="99"/>
  <c r="O95" i="99"/>
  <c r="O91" i="99"/>
  <c r="O87" i="99"/>
  <c r="O83" i="99"/>
  <c r="O108" i="99"/>
  <c r="O104" i="99"/>
  <c r="O100" i="99"/>
  <c r="O93" i="99"/>
  <c r="O86" i="99"/>
  <c r="O105" i="99"/>
  <c r="O96" i="99"/>
  <c r="O89" i="99"/>
  <c r="O92" i="99"/>
  <c r="O85" i="99"/>
  <c r="O106" i="99"/>
  <c r="O101" i="99"/>
  <c r="O88" i="99"/>
  <c r="O84" i="99"/>
  <c r="O97" i="99"/>
  <c r="O79" i="99"/>
  <c r="O75" i="99"/>
  <c r="O71" i="99"/>
  <c r="O102" i="99"/>
  <c r="O82" i="99"/>
  <c r="O81" i="99"/>
  <c r="O77" i="99"/>
  <c r="O73" i="99"/>
  <c r="O69" i="99"/>
  <c r="O98" i="99"/>
  <c r="O94" i="99"/>
  <c r="O90" i="99"/>
  <c r="O80" i="99"/>
  <c r="W107" i="99"/>
  <c r="W103" i="99"/>
  <c r="W99" i="99"/>
  <c r="W95" i="99"/>
  <c r="W91" i="99"/>
  <c r="W87" i="99"/>
  <c r="W83" i="99"/>
  <c r="W79" i="99"/>
  <c r="W108" i="99"/>
  <c r="W104" i="99"/>
  <c r="W100" i="99"/>
  <c r="W97" i="99"/>
  <c r="W90" i="99"/>
  <c r="W93" i="99"/>
  <c r="W86" i="99"/>
  <c r="W96" i="99"/>
  <c r="W89" i="99"/>
  <c r="W105" i="99"/>
  <c r="W92" i="99"/>
  <c r="W85" i="99"/>
  <c r="W88" i="99"/>
  <c r="W102" i="99"/>
  <c r="W75" i="99"/>
  <c r="W71" i="99"/>
  <c r="W98" i="99"/>
  <c r="W94" i="99"/>
  <c r="W84" i="99"/>
  <c r="W81" i="99"/>
  <c r="W77" i="99"/>
  <c r="W73" i="99"/>
  <c r="W69" i="99"/>
  <c r="W106" i="99"/>
  <c r="W101" i="99"/>
  <c r="K68" i="99"/>
  <c r="V68" i="99"/>
  <c r="G69" i="99"/>
  <c r="C70" i="99"/>
  <c r="E71" i="99"/>
  <c r="G72" i="99"/>
  <c r="I73" i="99"/>
  <c r="K74" i="99"/>
  <c r="M75" i="99"/>
  <c r="O76" i="99"/>
  <c r="Q77" i="99"/>
  <c r="S78" i="99"/>
  <c r="U79" i="99"/>
  <c r="AB80" i="99"/>
  <c r="D82" i="99"/>
  <c r="N83" i="99"/>
  <c r="AB89" i="99"/>
  <c r="G93" i="99"/>
  <c r="K96" i="99"/>
  <c r="T99" i="99"/>
  <c r="D107" i="99"/>
  <c r="F105" i="99"/>
  <c r="F100" i="99"/>
  <c r="F93" i="99"/>
  <c r="F86" i="99"/>
  <c r="F108" i="99"/>
  <c r="F96" i="99"/>
  <c r="F89" i="99"/>
  <c r="F106" i="99"/>
  <c r="F101" i="99"/>
  <c r="F99" i="99"/>
  <c r="F92" i="99"/>
  <c r="F85" i="99"/>
  <c r="F95" i="99"/>
  <c r="F88" i="99"/>
  <c r="F107" i="99"/>
  <c r="F102" i="99"/>
  <c r="F91" i="99"/>
  <c r="F84" i="99"/>
  <c r="F98" i="99"/>
  <c r="F94" i="99"/>
  <c r="F90" i="99"/>
  <c r="F82" i="99"/>
  <c r="F79" i="99"/>
  <c r="F75" i="99"/>
  <c r="F71" i="99"/>
  <c r="F104" i="99"/>
  <c r="F103" i="99"/>
  <c r="F97" i="99"/>
  <c r="F81" i="99"/>
  <c r="F76" i="99"/>
  <c r="F72" i="99"/>
  <c r="F87" i="99"/>
  <c r="F80" i="99"/>
  <c r="F77" i="99"/>
  <c r="F73" i="99"/>
  <c r="F83" i="99"/>
  <c r="F78" i="99"/>
  <c r="F74" i="99"/>
  <c r="F70" i="99"/>
  <c r="H108" i="99"/>
  <c r="H106" i="99"/>
  <c r="H101" i="99"/>
  <c r="H92" i="99"/>
  <c r="H85" i="99"/>
  <c r="H99" i="99"/>
  <c r="D146" i="99" s="1"/>
  <c r="H88" i="99"/>
  <c r="H102" i="99"/>
  <c r="H95" i="99"/>
  <c r="H84" i="99"/>
  <c r="H107" i="99"/>
  <c r="H98" i="99"/>
  <c r="H91" i="99"/>
  <c r="H103" i="99"/>
  <c r="H94" i="99"/>
  <c r="H87" i="99"/>
  <c r="H97" i="99"/>
  <c r="H93" i="99"/>
  <c r="H89" i="99"/>
  <c r="H81" i="99"/>
  <c r="H76" i="99"/>
  <c r="H72" i="99"/>
  <c r="H68" i="99"/>
  <c r="H80" i="99"/>
  <c r="H77" i="99"/>
  <c r="H73" i="99"/>
  <c r="H69" i="99"/>
  <c r="H96" i="99"/>
  <c r="H100" i="99"/>
  <c r="H78" i="99"/>
  <c r="H74" i="99"/>
  <c r="H70" i="99"/>
  <c r="H82" i="99"/>
  <c r="H79" i="99"/>
  <c r="H75" i="99"/>
  <c r="H71" i="99"/>
  <c r="P105" i="99"/>
  <c r="P96" i="99"/>
  <c r="P89" i="99"/>
  <c r="P100" i="99"/>
  <c r="P92" i="99"/>
  <c r="P85" i="99"/>
  <c r="P106" i="99"/>
  <c r="P101" i="99"/>
  <c r="P99" i="99"/>
  <c r="P88" i="99"/>
  <c r="P108" i="99"/>
  <c r="P95" i="99"/>
  <c r="P84" i="99"/>
  <c r="P102" i="99"/>
  <c r="P98" i="99"/>
  <c r="P91" i="99"/>
  <c r="P107" i="99"/>
  <c r="P82" i="99"/>
  <c r="E129" i="99" s="1"/>
  <c r="C17" i="67" s="1"/>
  <c r="P104" i="99"/>
  <c r="P103" i="99"/>
  <c r="P87" i="99"/>
  <c r="P83" i="99"/>
  <c r="P76" i="99"/>
  <c r="P72" i="99"/>
  <c r="P68" i="99"/>
  <c r="P77" i="99"/>
  <c r="P73" i="99"/>
  <c r="P69" i="99"/>
  <c r="P94" i="99"/>
  <c r="P90" i="99"/>
  <c r="P86" i="99"/>
  <c r="P80" i="99"/>
  <c r="P78" i="99"/>
  <c r="P74" i="99"/>
  <c r="P70" i="99"/>
  <c r="P97" i="99"/>
  <c r="P93" i="99"/>
  <c r="P79" i="99"/>
  <c r="P75" i="99"/>
  <c r="P71" i="99"/>
  <c r="X103" i="99"/>
  <c r="X93" i="99"/>
  <c r="X86" i="99"/>
  <c r="X107" i="99"/>
  <c r="X104" i="99"/>
  <c r="X96" i="99"/>
  <c r="X89" i="99"/>
  <c r="X105" i="99"/>
  <c r="X92" i="99"/>
  <c r="X85" i="99"/>
  <c r="X100" i="99"/>
  <c r="X99" i="99"/>
  <c r="X88" i="99"/>
  <c r="X106" i="99"/>
  <c r="X101" i="99"/>
  <c r="X95" i="99"/>
  <c r="X84" i="99"/>
  <c r="X108" i="99"/>
  <c r="X79" i="99"/>
  <c r="X82" i="99"/>
  <c r="X76" i="99"/>
  <c r="X72" i="99"/>
  <c r="X68" i="99"/>
  <c r="X81" i="99"/>
  <c r="X77" i="99"/>
  <c r="X73" i="99"/>
  <c r="X69" i="99"/>
  <c r="X97" i="99"/>
  <c r="X80" i="99"/>
  <c r="X78" i="99"/>
  <c r="X74" i="99"/>
  <c r="X70" i="99"/>
  <c r="X102" i="99"/>
  <c r="X91" i="99"/>
  <c r="X87" i="99"/>
  <c r="X83" i="99"/>
  <c r="X75" i="99"/>
  <c r="X71" i="99"/>
  <c r="B68" i="99"/>
  <c r="L68" i="99"/>
  <c r="W68" i="99"/>
  <c r="I69" i="99"/>
  <c r="G70" i="99"/>
  <c r="I71" i="99"/>
  <c r="K72" i="99"/>
  <c r="M73" i="99"/>
  <c r="F120" i="99" s="1"/>
  <c r="C8" i="68" s="1"/>
  <c r="O74" i="99"/>
  <c r="Q75" i="99"/>
  <c r="S76" i="99"/>
  <c r="U77" i="99"/>
  <c r="W78" i="99"/>
  <c r="Z79" i="99"/>
  <c r="D87" i="99"/>
  <c r="H90" i="99"/>
  <c r="AA96" i="99"/>
  <c r="AD99" i="99"/>
  <c r="I146" i="99" s="1"/>
  <c r="H183" i="99" s="1"/>
  <c r="AA107" i="99"/>
  <c r="H154" i="99" s="1"/>
  <c r="AC106" i="99"/>
  <c r="J153" i="99" s="1"/>
  <c r="AC102" i="99"/>
  <c r="AC98" i="99"/>
  <c r="AC94" i="99"/>
  <c r="J141" i="99" s="1"/>
  <c r="I177" i="99" s="1"/>
  <c r="AC90" i="99"/>
  <c r="J137" i="99" s="1"/>
  <c r="AC86" i="99"/>
  <c r="AC82" i="99"/>
  <c r="J129" i="99" s="1"/>
  <c r="AC107" i="99"/>
  <c r="AC103" i="99"/>
  <c r="J150" i="99" s="1"/>
  <c r="AC91" i="99"/>
  <c r="AC84" i="99"/>
  <c r="AC101" i="99"/>
  <c r="J148" i="99" s="1"/>
  <c r="AC87" i="99"/>
  <c r="J134" i="99" s="1"/>
  <c r="I171" i="99" s="1"/>
  <c r="AC83" i="99"/>
  <c r="AC108" i="99"/>
  <c r="J155" i="99" s="1"/>
  <c r="AC97" i="99"/>
  <c r="AC93" i="99"/>
  <c r="J140" i="99" s="1"/>
  <c r="I176" i="99" s="1"/>
  <c r="AC78" i="99"/>
  <c r="AC74" i="99"/>
  <c r="AC70" i="99"/>
  <c r="J117" i="99" s="1"/>
  <c r="AC89" i="99"/>
  <c r="AC85" i="99"/>
  <c r="AC80" i="99"/>
  <c r="J127" i="99" s="1"/>
  <c r="AC79" i="99"/>
  <c r="AC104" i="99"/>
  <c r="J151" i="99" s="1"/>
  <c r="AC96" i="99"/>
  <c r="AC92" i="99"/>
  <c r="AC88" i="99"/>
  <c r="J135" i="99" s="1"/>
  <c r="AC76" i="99"/>
  <c r="J123" i="99" s="1"/>
  <c r="AC72" i="99"/>
  <c r="AC105" i="99"/>
  <c r="AC100" i="99"/>
  <c r="AC99" i="99"/>
  <c r="AC95" i="99"/>
  <c r="AC81" i="99"/>
  <c r="E69" i="99"/>
  <c r="N104" i="99"/>
  <c r="N97" i="99"/>
  <c r="N90" i="99"/>
  <c r="N93" i="99"/>
  <c r="N86" i="99"/>
  <c r="N105" i="99"/>
  <c r="N100" i="99"/>
  <c r="N96" i="99"/>
  <c r="N89" i="99"/>
  <c r="E136" i="99" s="1"/>
  <c r="C24" i="67" s="1"/>
  <c r="N99" i="99"/>
  <c r="N92" i="99"/>
  <c r="N85" i="99"/>
  <c r="N108" i="99"/>
  <c r="E155" i="99" s="1"/>
  <c r="C43" i="67" s="1"/>
  <c r="N106" i="99"/>
  <c r="N101" i="99"/>
  <c r="N95" i="99"/>
  <c r="N88" i="99"/>
  <c r="N107" i="99"/>
  <c r="N79" i="99"/>
  <c r="N75" i="99"/>
  <c r="N71" i="99"/>
  <c r="N76" i="99"/>
  <c r="N72" i="99"/>
  <c r="N81" i="99"/>
  <c r="N77" i="99"/>
  <c r="N73" i="99"/>
  <c r="N84" i="99"/>
  <c r="N78" i="99"/>
  <c r="N74" i="99"/>
  <c r="E121" i="99" s="1"/>
  <c r="C9" i="67" s="1"/>
  <c r="N70" i="99"/>
  <c r="M77" i="99"/>
  <c r="U92" i="99"/>
  <c r="I108" i="99"/>
  <c r="I104" i="99"/>
  <c r="I100" i="99"/>
  <c r="I96" i="99"/>
  <c r="I92" i="99"/>
  <c r="I88" i="99"/>
  <c r="I84" i="99"/>
  <c r="I80" i="99"/>
  <c r="I105" i="99"/>
  <c r="I101" i="99"/>
  <c r="I107" i="99"/>
  <c r="I99" i="99"/>
  <c r="I102" i="99"/>
  <c r="D149" i="99" s="1"/>
  <c r="C37" i="66" s="1"/>
  <c r="I95" i="99"/>
  <c r="I98" i="99"/>
  <c r="I91" i="99"/>
  <c r="I103" i="99"/>
  <c r="I94" i="99"/>
  <c r="I87" i="99"/>
  <c r="I97" i="99"/>
  <c r="I90" i="99"/>
  <c r="I93" i="99"/>
  <c r="I89" i="99"/>
  <c r="I85" i="99"/>
  <c r="I81" i="99"/>
  <c r="I76" i="99"/>
  <c r="I72" i="99"/>
  <c r="I68" i="99"/>
  <c r="I78" i="99"/>
  <c r="I74" i="99"/>
  <c r="I70" i="99"/>
  <c r="I86" i="99"/>
  <c r="I83" i="99"/>
  <c r="Q108" i="99"/>
  <c r="Q104" i="99"/>
  <c r="Q100" i="99"/>
  <c r="Q96" i="99"/>
  <c r="Q92" i="99"/>
  <c r="Q88" i="99"/>
  <c r="Q84" i="99"/>
  <c r="Q80" i="99"/>
  <c r="Q105" i="99"/>
  <c r="Q101" i="99"/>
  <c r="Q107" i="99"/>
  <c r="Q85" i="99"/>
  <c r="G132" i="99" s="1"/>
  <c r="C20" i="69" s="1"/>
  <c r="Q106" i="99"/>
  <c r="Q99" i="99"/>
  <c r="Q95" i="99"/>
  <c r="Q102" i="99"/>
  <c r="Q98" i="99"/>
  <c r="Q91" i="99"/>
  <c r="Q94" i="99"/>
  <c r="Q87" i="99"/>
  <c r="Q103" i="99"/>
  <c r="Q83" i="99"/>
  <c r="Q76" i="99"/>
  <c r="Q72" i="99"/>
  <c r="Q68" i="99"/>
  <c r="Q81" i="99"/>
  <c r="Q90" i="99"/>
  <c r="Q86" i="99"/>
  <c r="Q78" i="99"/>
  <c r="Q74" i="99"/>
  <c r="Q70" i="99"/>
  <c r="Q82" i="99"/>
  <c r="Y108" i="99"/>
  <c r="Y104" i="99"/>
  <c r="Y100" i="99"/>
  <c r="Y96" i="99"/>
  <c r="Y92" i="99"/>
  <c r="Y88" i="99"/>
  <c r="Y84" i="99"/>
  <c r="Y80" i="99"/>
  <c r="Y105" i="99"/>
  <c r="Y101" i="99"/>
  <c r="Y107" i="99"/>
  <c r="Y89" i="99"/>
  <c r="Y85" i="99"/>
  <c r="Y99" i="99"/>
  <c r="Y106" i="99"/>
  <c r="Y95" i="99"/>
  <c r="Y98" i="99"/>
  <c r="Y91" i="99"/>
  <c r="Y82" i="99"/>
  <c r="Y76" i="99"/>
  <c r="Y72" i="99"/>
  <c r="Y68" i="99"/>
  <c r="Y94" i="99"/>
  <c r="Y90" i="99"/>
  <c r="Y86" i="99"/>
  <c r="Y97" i="99"/>
  <c r="Y93" i="99"/>
  <c r="Y78" i="99"/>
  <c r="Y74" i="99"/>
  <c r="Y70" i="99"/>
  <c r="Y103" i="99"/>
  <c r="Y79" i="99"/>
  <c r="M68" i="99"/>
  <c r="AA68" i="99"/>
  <c r="M69" i="99"/>
  <c r="M71" i="99"/>
  <c r="F118" i="99" s="1"/>
  <c r="C6" i="68" s="1"/>
  <c r="O72" i="99"/>
  <c r="Q73" i="99"/>
  <c r="S74" i="99"/>
  <c r="U75" i="99"/>
  <c r="W76" i="99"/>
  <c r="Y77" i="99"/>
  <c r="AA78" i="99"/>
  <c r="G81" i="99"/>
  <c r="N82" i="99"/>
  <c r="E84" i="99"/>
  <c r="N87" i="99"/>
  <c r="X90" i="99"/>
  <c r="AB93" i="99"/>
  <c r="G97" i="99"/>
  <c r="S100" i="99"/>
  <c r="H104" i="99"/>
  <c r="L108" i="99"/>
  <c r="B103" i="99"/>
  <c r="B98" i="99"/>
  <c r="B91" i="99"/>
  <c r="B84" i="99"/>
  <c r="B94" i="99"/>
  <c r="B87" i="99"/>
  <c r="B104" i="99"/>
  <c r="B97" i="99"/>
  <c r="B90" i="99"/>
  <c r="B83" i="99"/>
  <c r="B105" i="99"/>
  <c r="B93" i="99"/>
  <c r="B86" i="99"/>
  <c r="B108" i="99"/>
  <c r="B106" i="99"/>
  <c r="B100" i="99"/>
  <c r="B89" i="99"/>
  <c r="B99" i="99"/>
  <c r="B95" i="99"/>
  <c r="B85" i="99"/>
  <c r="B80" i="99"/>
  <c r="B77" i="99"/>
  <c r="B73" i="99"/>
  <c r="B69" i="99"/>
  <c r="B78" i="99"/>
  <c r="B74" i="99"/>
  <c r="B70" i="99"/>
  <c r="B107" i="99"/>
  <c r="B82" i="99"/>
  <c r="B102" i="99"/>
  <c r="B101" i="99"/>
  <c r="B96" i="99"/>
  <c r="B92" i="99"/>
  <c r="B88" i="99"/>
  <c r="B79" i="99"/>
  <c r="B75" i="99"/>
  <c r="B71" i="99"/>
  <c r="B76" i="99"/>
  <c r="B72" i="99"/>
  <c r="J102" i="99"/>
  <c r="J95" i="99"/>
  <c r="J88" i="99"/>
  <c r="J98" i="99"/>
  <c r="J91" i="99"/>
  <c r="J84" i="99"/>
  <c r="J107" i="99"/>
  <c r="J103" i="99"/>
  <c r="J94" i="99"/>
  <c r="J87" i="99"/>
  <c r="J97" i="99"/>
  <c r="J90" i="99"/>
  <c r="J104" i="99"/>
  <c r="J93" i="99"/>
  <c r="J86" i="99"/>
  <c r="J106" i="99"/>
  <c r="J105" i="99"/>
  <c r="J77" i="99"/>
  <c r="J73" i="99"/>
  <c r="J69" i="99"/>
  <c r="J108" i="99"/>
  <c r="J96" i="99"/>
  <c r="J92" i="99"/>
  <c r="J78" i="99"/>
  <c r="J74" i="99"/>
  <c r="J70" i="99"/>
  <c r="J101" i="99"/>
  <c r="J100" i="99"/>
  <c r="J83" i="99"/>
  <c r="J82" i="99"/>
  <c r="J79" i="99"/>
  <c r="J75" i="99"/>
  <c r="J71" i="99"/>
  <c r="J89" i="99"/>
  <c r="J85" i="99"/>
  <c r="J81" i="99"/>
  <c r="J76" i="99"/>
  <c r="J72" i="99"/>
  <c r="R106" i="99"/>
  <c r="R100" i="99"/>
  <c r="R99" i="99"/>
  <c r="R92" i="99"/>
  <c r="R101" i="99"/>
  <c r="R95" i="99"/>
  <c r="R88" i="99"/>
  <c r="R108" i="99"/>
  <c r="R102" i="99"/>
  <c r="R98" i="99"/>
  <c r="R91" i="99"/>
  <c r="R84" i="99"/>
  <c r="R94" i="99"/>
  <c r="R87" i="99"/>
  <c r="R103" i="99"/>
  <c r="R97" i="99"/>
  <c r="R90" i="99"/>
  <c r="R83" i="99"/>
  <c r="R105" i="99"/>
  <c r="R104" i="99"/>
  <c r="R81" i="99"/>
  <c r="R96" i="99"/>
  <c r="R77" i="99"/>
  <c r="R73" i="99"/>
  <c r="R69" i="99"/>
  <c r="R80" i="99"/>
  <c r="R78" i="99"/>
  <c r="R74" i="99"/>
  <c r="R70" i="99"/>
  <c r="R93" i="99"/>
  <c r="R89" i="99"/>
  <c r="R85" i="99"/>
  <c r="R79" i="99"/>
  <c r="R75" i="99"/>
  <c r="R71" i="99"/>
  <c r="R107" i="99"/>
  <c r="R76" i="99"/>
  <c r="R72" i="99"/>
  <c r="R68" i="99"/>
  <c r="Z107" i="99"/>
  <c r="Z104" i="99"/>
  <c r="Z96" i="99"/>
  <c r="Z85" i="99"/>
  <c r="Z105" i="99"/>
  <c r="Z99" i="99"/>
  <c r="Z92" i="99"/>
  <c r="Z106" i="99"/>
  <c r="Z100" i="99"/>
  <c r="Z95" i="99"/>
  <c r="Z88" i="99"/>
  <c r="Z101" i="99"/>
  <c r="Z98" i="99"/>
  <c r="Z91" i="99"/>
  <c r="Z84" i="99"/>
  <c r="Z102" i="99"/>
  <c r="Z94" i="99"/>
  <c r="Z87" i="99"/>
  <c r="Z90" i="99"/>
  <c r="Z86" i="99"/>
  <c r="Z81" i="99"/>
  <c r="Z77" i="99"/>
  <c r="Z73" i="99"/>
  <c r="Z69" i="99"/>
  <c r="Z97" i="99"/>
  <c r="Z93" i="99"/>
  <c r="Z89" i="99"/>
  <c r="Z78" i="99"/>
  <c r="Z74" i="99"/>
  <c r="Z70" i="99"/>
  <c r="Z80" i="99"/>
  <c r="Z83" i="99"/>
  <c r="Z75" i="99"/>
  <c r="Z71" i="99"/>
  <c r="Z108" i="99"/>
  <c r="G155" i="99" s="1"/>
  <c r="C43" i="69" s="1"/>
  <c r="Z82" i="99"/>
  <c r="Z76" i="99"/>
  <c r="Z72" i="99"/>
  <c r="Z68" i="99"/>
  <c r="D68" i="99"/>
  <c r="N68" i="99"/>
  <c r="AB68" i="99"/>
  <c r="N69" i="99"/>
  <c r="E116" i="99" s="1"/>
  <c r="U73" i="99"/>
  <c r="Y75" i="99"/>
  <c r="AA76" i="99"/>
  <c r="H123" i="99" s="1"/>
  <c r="C11" i="70" s="1"/>
  <c r="AC77" i="99"/>
  <c r="J124" i="99" s="1"/>
  <c r="E80" i="99"/>
  <c r="L81" i="99"/>
  <c r="R82" i="99"/>
  <c r="U84" i="99"/>
  <c r="Y87" i="99"/>
  <c r="D91" i="99"/>
  <c r="N94" i="99"/>
  <c r="E141" i="99" s="1"/>
  <c r="Q97" i="99"/>
  <c r="AD100" i="99"/>
  <c r="M79" i="99"/>
  <c r="F126" i="99" s="1"/>
  <c r="C14" i="68" s="1"/>
  <c r="U68" i="99"/>
  <c r="AC69" i="99"/>
  <c r="J116" i="99" s="1"/>
  <c r="I165" i="99" s="1"/>
  <c r="C105" i="99"/>
  <c r="C101" i="99"/>
  <c r="C97" i="99"/>
  <c r="C93" i="99"/>
  <c r="C89" i="99"/>
  <c r="C85" i="99"/>
  <c r="C81" i="99"/>
  <c r="C106" i="99"/>
  <c r="C102" i="99"/>
  <c r="C108" i="99"/>
  <c r="C94" i="99"/>
  <c r="C87" i="99"/>
  <c r="C104" i="99"/>
  <c r="C90" i="99"/>
  <c r="C86" i="99"/>
  <c r="C100" i="99"/>
  <c r="C147" i="99" s="1"/>
  <c r="C96" i="99"/>
  <c r="C80" i="99"/>
  <c r="C77" i="99"/>
  <c r="C73" i="99"/>
  <c r="C69" i="99"/>
  <c r="C107" i="99"/>
  <c r="C82" i="99"/>
  <c r="C92" i="99"/>
  <c r="C88" i="99"/>
  <c r="C84" i="99"/>
  <c r="C79" i="99"/>
  <c r="C75" i="99"/>
  <c r="C71" i="99"/>
  <c r="C103" i="99"/>
  <c r="C99" i="99"/>
  <c r="C95" i="99"/>
  <c r="C91" i="99"/>
  <c r="K105" i="99"/>
  <c r="K101" i="99"/>
  <c r="K97" i="99"/>
  <c r="K93" i="99"/>
  <c r="K89" i="99"/>
  <c r="K85" i="99"/>
  <c r="K81" i="99"/>
  <c r="K106" i="99"/>
  <c r="K102" i="99"/>
  <c r="K108" i="99"/>
  <c r="K98" i="99"/>
  <c r="K91" i="99"/>
  <c r="K84" i="99"/>
  <c r="K107" i="99"/>
  <c r="K103" i="99"/>
  <c r="K94" i="99"/>
  <c r="K87" i="99"/>
  <c r="K90" i="99"/>
  <c r="K83" i="99"/>
  <c r="D130" i="99" s="1"/>
  <c r="C18" i="66" s="1"/>
  <c r="K104" i="99"/>
  <c r="K86" i="99"/>
  <c r="K77" i="99"/>
  <c r="K73" i="99"/>
  <c r="K69" i="99"/>
  <c r="K80" i="99"/>
  <c r="K100" i="99"/>
  <c r="K82" i="99"/>
  <c r="K79" i="99"/>
  <c r="K75" i="99"/>
  <c r="K71" i="99"/>
  <c r="K99" i="99"/>
  <c r="K95" i="99"/>
  <c r="S105" i="99"/>
  <c r="S101" i="99"/>
  <c r="S97" i="99"/>
  <c r="S93" i="99"/>
  <c r="S89" i="99"/>
  <c r="S85" i="99"/>
  <c r="S81" i="99"/>
  <c r="S106" i="99"/>
  <c r="S102" i="99"/>
  <c r="S108" i="99"/>
  <c r="S95" i="99"/>
  <c r="S88" i="99"/>
  <c r="S98" i="99"/>
  <c r="S91" i="99"/>
  <c r="S84" i="99"/>
  <c r="S94" i="99"/>
  <c r="S87" i="99"/>
  <c r="S103" i="99"/>
  <c r="S90" i="99"/>
  <c r="S83" i="99"/>
  <c r="S107" i="99"/>
  <c r="S86" i="99"/>
  <c r="S96" i="99"/>
  <c r="S92" i="99"/>
  <c r="S77" i="99"/>
  <c r="S73" i="99"/>
  <c r="S69" i="99"/>
  <c r="S99" i="99"/>
  <c r="S79" i="99"/>
  <c r="S75" i="99"/>
  <c r="S71" i="99"/>
  <c r="S82" i="99"/>
  <c r="S104" i="99"/>
  <c r="AA105" i="99"/>
  <c r="AA101" i="99"/>
  <c r="H148" i="99" s="1"/>
  <c r="C36" i="70" s="1"/>
  <c r="AA97" i="99"/>
  <c r="AA93" i="99"/>
  <c r="H140" i="99" s="1"/>
  <c r="AA89" i="99"/>
  <c r="H136" i="99" s="1"/>
  <c r="C24" i="70" s="1"/>
  <c r="AA85" i="99"/>
  <c r="H132" i="99" s="1"/>
  <c r="C20" i="70" s="1"/>
  <c r="AA81" i="99"/>
  <c r="AA106" i="99"/>
  <c r="AA102" i="99"/>
  <c r="AA108" i="99"/>
  <c r="H155" i="99" s="1"/>
  <c r="AA99" i="99"/>
  <c r="AA92" i="99"/>
  <c r="H139" i="99" s="1"/>
  <c r="AA100" i="99"/>
  <c r="H147" i="99" s="1"/>
  <c r="AA95" i="99"/>
  <c r="AA88" i="99"/>
  <c r="AA98" i="99"/>
  <c r="AA91" i="99"/>
  <c r="H138" i="99" s="1"/>
  <c r="AA84" i="99"/>
  <c r="AA94" i="99"/>
  <c r="AA87" i="99"/>
  <c r="H134" i="99" s="1"/>
  <c r="AA90" i="99"/>
  <c r="H137" i="99" s="1"/>
  <c r="C25" i="70" s="1"/>
  <c r="AA83" i="99"/>
  <c r="H130" i="99" s="1"/>
  <c r="C18" i="70" s="1"/>
  <c r="AA77" i="99"/>
  <c r="AA73" i="99"/>
  <c r="AA69" i="99"/>
  <c r="AA80" i="99"/>
  <c r="H127" i="99" s="1"/>
  <c r="C15" i="70" s="1"/>
  <c r="AA75" i="99"/>
  <c r="AA71" i="99"/>
  <c r="H118" i="99" s="1"/>
  <c r="C6" i="70" s="1"/>
  <c r="AA103" i="99"/>
  <c r="AA79" i="99"/>
  <c r="H126" i="99" s="1"/>
  <c r="C14" i="70" s="1"/>
  <c r="AA86" i="99"/>
  <c r="H133" i="99" s="1"/>
  <c r="C21" i="70" s="1"/>
  <c r="E68" i="99"/>
  <c r="AC68" i="99"/>
  <c r="J115" i="99" s="1"/>
  <c r="I164" i="99" s="1"/>
  <c r="S70" i="99"/>
  <c r="U71" i="99"/>
  <c r="AA74" i="99"/>
  <c r="H121" i="99" s="1"/>
  <c r="C9" i="70" s="1"/>
  <c r="AC75" i="99"/>
  <c r="C78" i="99"/>
  <c r="E79" i="99"/>
  <c r="J80" i="99"/>
  <c r="P81" i="99"/>
  <c r="W82" i="99"/>
  <c r="K88" i="99"/>
  <c r="N91" i="99"/>
  <c r="E138" i="99" s="1"/>
  <c r="X94" i="99"/>
  <c r="C98" i="99"/>
  <c r="M101" i="99"/>
  <c r="F148" i="99" s="1"/>
  <c r="C36" i="68" s="1"/>
  <c r="H105" i="99"/>
  <c r="AD70" i="99"/>
  <c r="I117" i="99" s="1"/>
  <c r="AD74" i="99"/>
  <c r="I121" i="99" s="1"/>
  <c r="AD78" i="99"/>
  <c r="AE80" i="99"/>
  <c r="K127" i="99" s="1"/>
  <c r="C15" i="71" s="1"/>
  <c r="AD69" i="99"/>
  <c r="I116" i="99" s="1"/>
  <c r="H165" i="99" s="1"/>
  <c r="AD73" i="99"/>
  <c r="I120" i="99" s="1"/>
  <c r="AD77" i="99"/>
  <c r="AE81" i="99"/>
  <c r="K128" i="99" s="1"/>
  <c r="C16" i="71" s="1"/>
  <c r="AE69" i="99"/>
  <c r="K116" i="99" s="1"/>
  <c r="AE73" i="99"/>
  <c r="K120" i="99" s="1"/>
  <c r="C8" i="71" s="1"/>
  <c r="AE77" i="99"/>
  <c r="AD82" i="99"/>
  <c r="I129" i="99" s="1"/>
  <c r="AD105" i="99"/>
  <c r="I152" i="99" s="1"/>
  <c r="AD107" i="99"/>
  <c r="I154" i="99" s="1"/>
  <c r="H185" i="99" s="1"/>
  <c r="AD68" i="99"/>
  <c r="I115" i="99" s="1"/>
  <c r="H164" i="99" s="1"/>
  <c r="AD72" i="99"/>
  <c r="AD76" i="99"/>
  <c r="I123" i="99" s="1"/>
  <c r="AE82" i="99"/>
  <c r="K129" i="99" s="1"/>
  <c r="C17" i="71" s="1"/>
  <c r="AD84" i="99"/>
  <c r="AD88" i="99"/>
  <c r="I135" i="99" s="1"/>
  <c r="AE105" i="99"/>
  <c r="K152" i="99" s="1"/>
  <c r="C40" i="71" s="1"/>
  <c r="AD106" i="99"/>
  <c r="I153" i="99" s="1"/>
  <c r="AD101" i="99"/>
  <c r="I148" i="99" s="1"/>
  <c r="AD98" i="99"/>
  <c r="I145" i="99" s="1"/>
  <c r="H182" i="99" s="1"/>
  <c r="AD87" i="99"/>
  <c r="I134" i="99" s="1"/>
  <c r="H171" i="99" s="1"/>
  <c r="AD94" i="99"/>
  <c r="I141" i="99" s="1"/>
  <c r="H177" i="99" s="1"/>
  <c r="AD83" i="99"/>
  <c r="I130" i="99" s="1"/>
  <c r="AD108" i="99"/>
  <c r="I155" i="99" s="1"/>
  <c r="AD102" i="99"/>
  <c r="AD97" i="99"/>
  <c r="I144" i="99" s="1"/>
  <c r="H174" i="99" s="1"/>
  <c r="AD90" i="99"/>
  <c r="I137" i="99" s="1"/>
  <c r="AD103" i="99"/>
  <c r="AD93" i="99"/>
  <c r="I140" i="99" s="1"/>
  <c r="H176" i="99" s="1"/>
  <c r="AD86" i="99"/>
  <c r="I133" i="99" s="1"/>
  <c r="AD104" i="99"/>
  <c r="I151" i="99" s="1"/>
  <c r="AD96" i="99"/>
  <c r="I143" i="99" s="1"/>
  <c r="H184" i="99" s="1"/>
  <c r="AD89" i="99"/>
  <c r="I136" i="99" s="1"/>
  <c r="AD71" i="99"/>
  <c r="I118" i="99" s="1"/>
  <c r="AD75" i="99"/>
  <c r="I122" i="99" s="1"/>
  <c r="AE107" i="99"/>
  <c r="AE103" i="99"/>
  <c r="K150" i="99" s="1"/>
  <c r="C38" i="71" s="1"/>
  <c r="AE99" i="99"/>
  <c r="K146" i="99" s="1"/>
  <c r="AE95" i="99"/>
  <c r="AE91" i="99"/>
  <c r="K138" i="99" s="1"/>
  <c r="AE87" i="99"/>
  <c r="K134" i="99" s="1"/>
  <c r="AE83" i="99"/>
  <c r="K130" i="99" s="1"/>
  <c r="C18" i="71" s="1"/>
  <c r="AE79" i="99"/>
  <c r="AE108" i="99"/>
  <c r="K155" i="99" s="1"/>
  <c r="C43" i="71" s="1"/>
  <c r="AE104" i="99"/>
  <c r="K151" i="99" s="1"/>
  <c r="C39" i="71" s="1"/>
  <c r="AE100" i="99"/>
  <c r="K147" i="99" s="1"/>
  <c r="AE106" i="99"/>
  <c r="K153" i="99" s="1"/>
  <c r="C41" i="71" s="1"/>
  <c r="AE94" i="99"/>
  <c r="K141" i="99" s="1"/>
  <c r="AE102" i="99"/>
  <c r="K149" i="99" s="1"/>
  <c r="C37" i="71" s="1"/>
  <c r="AE97" i="99"/>
  <c r="K144" i="99" s="1"/>
  <c r="AE90" i="99"/>
  <c r="K137" i="99" s="1"/>
  <c r="C25" i="71" s="1"/>
  <c r="AE93" i="99"/>
  <c r="K140" i="99" s="1"/>
  <c r="AE86" i="99"/>
  <c r="K133" i="99" s="1"/>
  <c r="C21" i="71" s="1"/>
  <c r="AE96" i="99"/>
  <c r="K143" i="99" s="1"/>
  <c r="AE89" i="99"/>
  <c r="AE92" i="99"/>
  <c r="K139" i="99" s="1"/>
  <c r="AE85" i="99"/>
  <c r="AE71" i="99"/>
  <c r="K118" i="99" s="1"/>
  <c r="C6" i="71" s="1"/>
  <c r="AE75" i="99"/>
  <c r="K122" i="99" s="1"/>
  <c r="C10" i="71" s="1"/>
  <c r="AD80" i="99"/>
  <c r="AD85" i="99"/>
  <c r="I132" i="99" s="1"/>
  <c r="V109" i="99"/>
  <c r="AA109" i="99"/>
  <c r="S109" i="99"/>
  <c r="K109" i="99"/>
  <c r="C109" i="99"/>
  <c r="AE109" i="99"/>
  <c r="W109" i="99"/>
  <c r="O109" i="99"/>
  <c r="E156" i="99" s="1"/>
  <c r="Y109" i="99"/>
  <c r="N109" i="99"/>
  <c r="E109" i="99"/>
  <c r="X109" i="99"/>
  <c r="M109" i="99"/>
  <c r="F156" i="99" s="1"/>
  <c r="D109" i="99"/>
  <c r="L109" i="99"/>
  <c r="B109" i="99"/>
  <c r="U109" i="99"/>
  <c r="J109" i="99"/>
  <c r="AD109" i="99"/>
  <c r="I156" i="99" s="1"/>
  <c r="H187" i="99" s="1"/>
  <c r="T109" i="99"/>
  <c r="I109" i="99"/>
  <c r="AC109" i="99"/>
  <c r="J156" i="99" s="1"/>
  <c r="I187" i="99" s="1"/>
  <c r="R109" i="99"/>
  <c r="H109" i="99"/>
  <c r="Z109" i="99"/>
  <c r="P109" i="99"/>
  <c r="F109" i="99"/>
  <c r="AB109" i="99"/>
  <c r="Q109" i="99"/>
  <c r="G109" i="99"/>
  <c r="F155" i="99"/>
  <c r="C43" i="68" s="1"/>
  <c r="J149" i="99"/>
  <c r="J145" i="99"/>
  <c r="I182" i="99" s="1"/>
  <c r="F143" i="99"/>
  <c r="F139" i="99"/>
  <c r="F135" i="99"/>
  <c r="C23" i="68" s="1"/>
  <c r="J133" i="99"/>
  <c r="F127" i="99"/>
  <c r="C15" i="68" s="1"/>
  <c r="J125" i="99"/>
  <c r="K156" i="99"/>
  <c r="I149" i="99"/>
  <c r="K148" i="99"/>
  <c r="C36" i="71" s="1"/>
  <c r="K136" i="99"/>
  <c r="C24" i="71" s="1"/>
  <c r="K132" i="99"/>
  <c r="C20" i="71" s="1"/>
  <c r="I125" i="99"/>
  <c r="K124" i="99"/>
  <c r="C12" i="71" s="1"/>
  <c r="G118" i="99"/>
  <c r="C6" i="69" s="1"/>
  <c r="J152" i="99"/>
  <c r="F150" i="99"/>
  <c r="C38" i="68" s="1"/>
  <c r="F146" i="99"/>
  <c r="H145" i="99"/>
  <c r="J144" i="99"/>
  <c r="I174" i="99" s="1"/>
  <c r="H141" i="99"/>
  <c r="F138" i="99"/>
  <c r="J136" i="99"/>
  <c r="F134" i="99"/>
  <c r="C22" i="68" s="1"/>
  <c r="J132" i="99"/>
  <c r="J128" i="99"/>
  <c r="E146" i="99"/>
  <c r="K135" i="99"/>
  <c r="C23" i="71" s="1"/>
  <c r="K131" i="99"/>
  <c r="C19" i="71" s="1"/>
  <c r="I128" i="99"/>
  <c r="I124" i="99"/>
  <c r="E122" i="99"/>
  <c r="C10" i="67" s="1"/>
  <c r="F153" i="99"/>
  <c r="C41" i="68" s="1"/>
  <c r="J147" i="99"/>
  <c r="I180" i="99" s="1"/>
  <c r="F145" i="99"/>
  <c r="J143" i="99"/>
  <c r="I184" i="99" s="1"/>
  <c r="F141" i="99"/>
  <c r="J139" i="99"/>
  <c r="I175" i="99" s="1"/>
  <c r="J131" i="99"/>
  <c r="F129" i="99"/>
  <c r="C17" i="68" s="1"/>
  <c r="K154" i="99"/>
  <c r="C42" i="71" s="1"/>
  <c r="I147" i="99"/>
  <c r="H180" i="99" s="1"/>
  <c r="E145" i="99"/>
  <c r="K142" i="99"/>
  <c r="I139" i="99"/>
  <c r="H175" i="99" s="1"/>
  <c r="I131" i="99"/>
  <c r="I127" i="99"/>
  <c r="K126" i="99"/>
  <c r="C14" i="71" s="1"/>
  <c r="I119" i="99"/>
  <c r="J146" i="99"/>
  <c r="I183" i="99" s="1"/>
  <c r="H125" i="99"/>
  <c r="C13" i="70" s="1"/>
  <c r="J121" i="99"/>
  <c r="F116" i="99"/>
  <c r="F115" i="99"/>
  <c r="J122" i="99"/>
  <c r="D115" i="99"/>
  <c r="J138" i="99"/>
  <c r="I173" i="99" s="1"/>
  <c r="J126" i="99"/>
  <c r="D125" i="99"/>
  <c r="C13" i="66" s="1"/>
  <c r="G121" i="99"/>
  <c r="C9" i="69" s="1"/>
  <c r="F119" i="99"/>
  <c r="C7" i="68" s="1"/>
  <c r="K145" i="99"/>
  <c r="G143" i="99"/>
  <c r="I138" i="99"/>
  <c r="H173" i="99" s="1"/>
  <c r="F128" i="99"/>
  <c r="C16" i="68" s="1"/>
  <c r="I126" i="99"/>
  <c r="H122" i="99"/>
  <c r="C10" i="70" s="1"/>
  <c r="F121" i="99"/>
  <c r="C9" i="68" s="1"/>
  <c r="I150" i="99"/>
  <c r="F140" i="99"/>
  <c r="J130" i="99"/>
  <c r="F122" i="99"/>
  <c r="C10" i="68" s="1"/>
  <c r="K115" i="99"/>
  <c r="C3" i="71" s="1"/>
  <c r="J142" i="99"/>
  <c r="I178" i="99" s="1"/>
  <c r="G135" i="99"/>
  <c r="C23" i="69" s="1"/>
  <c r="K117" i="99"/>
  <c r="C5" i="71" s="1"/>
  <c r="F144" i="99"/>
  <c r="K125" i="99"/>
  <c r="C13" i="71" s="1"/>
  <c r="F124" i="99"/>
  <c r="C12" i="68" s="1"/>
  <c r="K121" i="99"/>
  <c r="C9" i="71" s="1"/>
  <c r="J119" i="99"/>
  <c r="H117" i="99"/>
  <c r="C5" i="70" s="1"/>
  <c r="J118" i="99"/>
  <c r="J154" i="99"/>
  <c r="I185" i="99" s="1"/>
  <c r="I142" i="99"/>
  <c r="H178" i="99" s="1"/>
  <c r="F123" i="99"/>
  <c r="C11" i="68" s="1"/>
  <c r="E152" i="99"/>
  <c r="C40" i="67" s="1"/>
  <c r="F132" i="99"/>
  <c r="C20" i="68" s="1"/>
  <c r="K119" i="99"/>
  <c r="C7" i="71" s="1"/>
  <c r="H124" i="99"/>
  <c r="C12" i="70" s="1"/>
  <c r="D163" i="99"/>
  <c r="C163" i="99"/>
  <c r="J163" i="99"/>
  <c r="B163" i="99"/>
  <c r="I163" i="99"/>
  <c r="H163" i="99"/>
  <c r="G163" i="99"/>
  <c r="F163" i="99"/>
  <c r="E163" i="99"/>
  <c r="C28" i="53"/>
  <c r="C31" i="53"/>
  <c r="V69" i="97"/>
  <c r="X27" i="97" s="1"/>
  <c r="L78" i="97"/>
  <c r="T22" i="97" s="1"/>
  <c r="T2" i="97" s="1"/>
  <c r="V88" i="97"/>
  <c r="AB22" i="97" s="1"/>
  <c r="AB2" i="97" s="1"/>
  <c r="V68" i="97"/>
  <c r="X23" i="97" s="1"/>
  <c r="X2" i="97" s="1"/>
  <c r="AE63" i="97"/>
  <c r="AG23" i="97" s="1"/>
  <c r="Y2" i="97"/>
  <c r="V79" i="97"/>
  <c r="Z22" i="97" s="1"/>
  <c r="Z2" i="97" s="1"/>
  <c r="C59" i="97"/>
  <c r="C22" i="97" s="1"/>
  <c r="V73" i="97"/>
  <c r="Y29" i="97" s="1"/>
  <c r="H2" i="97"/>
  <c r="L59" i="97"/>
  <c r="P23" i="97" s="1"/>
  <c r="C2" i="97"/>
  <c r="G28" i="97"/>
  <c r="F28" i="97"/>
  <c r="E28" i="97"/>
  <c r="V56" i="97"/>
  <c r="V17" i="97" s="1"/>
  <c r="V2" i="97" s="1"/>
  <c r="L60" i="97"/>
  <c r="P22" i="97" s="1"/>
  <c r="P2" i="97" s="1"/>
  <c r="V63" i="97"/>
  <c r="W22" i="97" s="1"/>
  <c r="W2" i="97" s="1"/>
  <c r="AE64" i="97"/>
  <c r="AG27" i="97" s="1"/>
  <c r="AG2" i="97" s="1"/>
  <c r="L66" i="97"/>
  <c r="Q32" i="97" s="1"/>
  <c r="Q2" i="97" s="1"/>
  <c r="C70" i="97"/>
  <c r="L74" i="97"/>
  <c r="S23" i="97" s="1"/>
  <c r="S2" i="97" s="1"/>
  <c r="C89" i="97"/>
  <c r="M23" i="97" s="1"/>
  <c r="L83" i="97"/>
  <c r="U22" i="97" s="1"/>
  <c r="U2" i="97" s="1"/>
  <c r="C69" i="97"/>
  <c r="C88" i="97"/>
  <c r="M22" i="97" s="1"/>
  <c r="V70" i="50"/>
  <c r="X22" i="50" s="1"/>
  <c r="AE64" i="50"/>
  <c r="V64" i="50"/>
  <c r="V65" i="50"/>
  <c r="W27" i="50" s="1"/>
  <c r="AE65" i="50"/>
  <c r="L60" i="50"/>
  <c r="P22" i="50" s="1"/>
  <c r="L75" i="50"/>
  <c r="S22" i="50" s="1"/>
  <c r="C70" i="50"/>
  <c r="L59" i="50"/>
  <c r="V63" i="50"/>
  <c r="V68" i="50"/>
  <c r="C61" i="50"/>
  <c r="C28" i="50" s="1"/>
  <c r="C30" i="53" s="1"/>
  <c r="C88" i="50"/>
  <c r="M22" i="50" s="1"/>
  <c r="C71" i="50"/>
  <c r="G28" i="50" s="1"/>
  <c r="L58" i="50"/>
  <c r="C69" i="50"/>
  <c r="C60" i="50"/>
  <c r="V69" i="50"/>
  <c r="C91" i="50"/>
  <c r="M28" i="50" s="1"/>
  <c r="AE62" i="50"/>
  <c r="C90" i="50"/>
  <c r="M27" i="50" s="1"/>
  <c r="AE63" i="50"/>
  <c r="C59" i="50"/>
  <c r="C89" i="50"/>
  <c r="M23" i="50" s="1"/>
  <c r="C26" i="53"/>
  <c r="C40" i="53"/>
  <c r="C39" i="53"/>
  <c r="C20" i="53"/>
  <c r="C36" i="53"/>
  <c r="C18" i="53"/>
  <c r="C34" i="53"/>
  <c r="C12" i="53"/>
  <c r="C32" i="53"/>
  <c r="C10" i="53"/>
  <c r="C35" i="53"/>
  <c r="C27" i="53"/>
  <c r="C19" i="53"/>
  <c r="C11" i="53"/>
  <c r="C33" i="53"/>
  <c r="C17" i="53"/>
  <c r="C9" i="53"/>
  <c r="C16" i="53"/>
  <c r="C8" i="53"/>
  <c r="C23" i="53"/>
  <c r="C15" i="53"/>
  <c r="C7" i="53"/>
  <c r="C38" i="53"/>
  <c r="C22" i="53"/>
  <c r="C14" i="53"/>
  <c r="C6" i="53"/>
  <c r="C37" i="53"/>
  <c r="C29" i="53"/>
  <c r="C21" i="53"/>
  <c r="C13" i="53"/>
  <c r="G22" i="72" l="1"/>
  <c r="F22" i="73"/>
  <c r="H116" i="99"/>
  <c r="H149" i="99"/>
  <c r="C37" i="70" s="1"/>
  <c r="H128" i="99"/>
  <c r="C16" i="70" s="1"/>
  <c r="H143" i="99"/>
  <c r="H119" i="99"/>
  <c r="C7" i="70" s="1"/>
  <c r="AH7" i="70" s="1"/>
  <c r="C121" i="99"/>
  <c r="C9" i="61" s="1"/>
  <c r="AA9" i="61" s="1"/>
  <c r="C115" i="99"/>
  <c r="B164" i="99" s="1"/>
  <c r="C32" i="67"/>
  <c r="S32" i="67" s="1"/>
  <c r="S61" i="67" s="1"/>
  <c r="D174" i="99"/>
  <c r="H115" i="99"/>
  <c r="G164" i="99" s="1"/>
  <c r="G148" i="99"/>
  <c r="C36" i="69" s="1"/>
  <c r="M36" i="69" s="1"/>
  <c r="C140" i="99"/>
  <c r="C28" i="61" s="1"/>
  <c r="G115" i="99"/>
  <c r="F164" i="99" s="1"/>
  <c r="D116" i="99"/>
  <c r="C165" i="99" s="1"/>
  <c r="C138" i="99"/>
  <c r="C26" i="61" s="1"/>
  <c r="G127" i="99"/>
  <c r="C15" i="69" s="1"/>
  <c r="Z15" i="69" s="1"/>
  <c r="E149" i="99"/>
  <c r="C37" i="67" s="1"/>
  <c r="V37" i="67" s="1"/>
  <c r="E153" i="99"/>
  <c r="C41" i="67" s="1"/>
  <c r="K41" i="67" s="1"/>
  <c r="E150" i="99"/>
  <c r="C38" i="67" s="1"/>
  <c r="AE38" i="67" s="1"/>
  <c r="G137" i="99"/>
  <c r="F172" i="99" s="1"/>
  <c r="G152" i="99"/>
  <c r="C40" i="69" s="1"/>
  <c r="AO40" i="69" s="1"/>
  <c r="G151" i="99"/>
  <c r="C39" i="69" s="1"/>
  <c r="AF39" i="69" s="1"/>
  <c r="E120" i="99"/>
  <c r="C8" i="67" s="1"/>
  <c r="AE8" i="67" s="1"/>
  <c r="E125" i="99"/>
  <c r="C13" i="67" s="1"/>
  <c r="H13" i="67" s="1"/>
  <c r="E147" i="99"/>
  <c r="D180" i="99" s="1"/>
  <c r="G124" i="99"/>
  <c r="C12" i="69" s="1"/>
  <c r="W12" i="69" s="1"/>
  <c r="D123" i="99"/>
  <c r="C11" i="66" s="1"/>
  <c r="K11" i="66" s="1"/>
  <c r="D141" i="99"/>
  <c r="C177" i="99" s="1"/>
  <c r="G123" i="99"/>
  <c r="C11" i="69" s="1"/>
  <c r="F11" i="69" s="1"/>
  <c r="G142" i="99"/>
  <c r="C30" i="69" s="1"/>
  <c r="E143" i="99"/>
  <c r="C31" i="67" s="1"/>
  <c r="E140" i="99"/>
  <c r="D176" i="99" s="1"/>
  <c r="H153" i="99"/>
  <c r="C41" i="70" s="1"/>
  <c r="AH41" i="70" s="1"/>
  <c r="C133" i="99"/>
  <c r="C21" i="61" s="1"/>
  <c r="W21" i="61" s="1"/>
  <c r="C117" i="99"/>
  <c r="C5" i="61" s="1"/>
  <c r="S5" i="61" s="1"/>
  <c r="C146" i="99"/>
  <c r="C34" i="61" s="1"/>
  <c r="C128" i="99"/>
  <c r="C16" i="61" s="1"/>
  <c r="I16" i="61" s="1"/>
  <c r="C136" i="99"/>
  <c r="C24" i="61" s="1"/>
  <c r="S24" i="61" s="1"/>
  <c r="C150" i="99"/>
  <c r="C38" i="61" s="1"/>
  <c r="AA38" i="61" s="1"/>
  <c r="C137" i="99"/>
  <c r="C25" i="61" s="1"/>
  <c r="AK25" i="61" s="1"/>
  <c r="C152" i="99"/>
  <c r="C40" i="61" s="1"/>
  <c r="F40" i="61" s="1"/>
  <c r="E171" i="99"/>
  <c r="C124" i="99"/>
  <c r="C12" i="61" s="1"/>
  <c r="R12" i="61" s="1"/>
  <c r="J164" i="99"/>
  <c r="I181" i="99"/>
  <c r="E7" i="71"/>
  <c r="M7" i="71"/>
  <c r="U7" i="71"/>
  <c r="I7" i="71"/>
  <c r="R7" i="71"/>
  <c r="AA7" i="71"/>
  <c r="AI7" i="71"/>
  <c r="AQ7" i="71"/>
  <c r="J7" i="71"/>
  <c r="S7" i="71"/>
  <c r="AB7" i="71"/>
  <c r="AJ7" i="71"/>
  <c r="K7" i="71"/>
  <c r="T7" i="71"/>
  <c r="AC7" i="71"/>
  <c r="AK7" i="71"/>
  <c r="L7" i="71"/>
  <c r="V7" i="71"/>
  <c r="AD7" i="71"/>
  <c r="AL7" i="71"/>
  <c r="Q7" i="71"/>
  <c r="AH7" i="71"/>
  <c r="W7" i="71"/>
  <c r="AM7" i="71"/>
  <c r="F7" i="71"/>
  <c r="X7" i="71"/>
  <c r="AN7" i="71"/>
  <c r="G7" i="71"/>
  <c r="Y7" i="71"/>
  <c r="AO7" i="71"/>
  <c r="H7" i="71"/>
  <c r="Z7" i="71"/>
  <c r="AP7" i="71"/>
  <c r="N7" i="71"/>
  <c r="AE7" i="71"/>
  <c r="O7" i="71"/>
  <c r="P7" i="71"/>
  <c r="AG7" i="71"/>
  <c r="D7" i="71"/>
  <c r="AF7" i="71"/>
  <c r="L9" i="69"/>
  <c r="T9" i="69"/>
  <c r="AB9" i="69"/>
  <c r="AJ9" i="69"/>
  <c r="M9" i="69"/>
  <c r="V9" i="69"/>
  <c r="AE9" i="69"/>
  <c r="AN9" i="69"/>
  <c r="E9" i="69"/>
  <c r="N9" i="69"/>
  <c r="W9" i="69"/>
  <c r="AF9" i="69"/>
  <c r="AO9" i="69"/>
  <c r="F9" i="69"/>
  <c r="O9" i="69"/>
  <c r="X9" i="69"/>
  <c r="AG9" i="69"/>
  <c r="AP9" i="69"/>
  <c r="G9" i="69"/>
  <c r="P9" i="69"/>
  <c r="Y9" i="69"/>
  <c r="AH9" i="69"/>
  <c r="AQ9" i="69"/>
  <c r="H9" i="69"/>
  <c r="Q9" i="69"/>
  <c r="Z9" i="69"/>
  <c r="AI9" i="69"/>
  <c r="K9" i="69"/>
  <c r="AL9" i="69"/>
  <c r="R9" i="69"/>
  <c r="AM9" i="69"/>
  <c r="S9" i="69"/>
  <c r="D9" i="69"/>
  <c r="U9" i="69"/>
  <c r="AA9" i="69"/>
  <c r="AC9" i="69"/>
  <c r="I9" i="69"/>
  <c r="J9" i="69"/>
  <c r="AD9" i="69"/>
  <c r="AK9" i="69"/>
  <c r="H13" i="70"/>
  <c r="P13" i="70"/>
  <c r="X13" i="70"/>
  <c r="AF13" i="70"/>
  <c r="AN13" i="70"/>
  <c r="J13" i="70"/>
  <c r="S13" i="70"/>
  <c r="AB13" i="70"/>
  <c r="AK13" i="70"/>
  <c r="D13" i="70"/>
  <c r="K13" i="70"/>
  <c r="T13" i="70"/>
  <c r="AC13" i="70"/>
  <c r="AL13" i="70"/>
  <c r="L13" i="70"/>
  <c r="U13" i="70"/>
  <c r="AD13" i="70"/>
  <c r="AM13" i="70"/>
  <c r="F13" i="70"/>
  <c r="O13" i="70"/>
  <c r="Y13" i="70"/>
  <c r="AH13" i="70"/>
  <c r="AQ13" i="70"/>
  <c r="E13" i="70"/>
  <c r="W13" i="70"/>
  <c r="AP13" i="70"/>
  <c r="G13" i="70"/>
  <c r="Z13" i="70"/>
  <c r="I13" i="70"/>
  <c r="AA13" i="70"/>
  <c r="M13" i="70"/>
  <c r="AE13" i="70"/>
  <c r="Q13" i="70"/>
  <c r="AI13" i="70"/>
  <c r="AO13" i="70"/>
  <c r="N13" i="70"/>
  <c r="R13" i="70"/>
  <c r="V13" i="70"/>
  <c r="AG13" i="70"/>
  <c r="AJ13" i="70"/>
  <c r="B180" i="99"/>
  <c r="C35" i="61"/>
  <c r="C55" i="70"/>
  <c r="I14" i="70"/>
  <c r="Q14" i="70"/>
  <c r="Y14" i="70"/>
  <c r="AG14" i="70"/>
  <c r="AO14" i="70"/>
  <c r="G14" i="70"/>
  <c r="P14" i="70"/>
  <c r="Z14" i="70"/>
  <c r="AI14" i="70"/>
  <c r="H14" i="70"/>
  <c r="R14" i="70"/>
  <c r="AA14" i="70"/>
  <c r="AJ14" i="70"/>
  <c r="J14" i="70"/>
  <c r="S14" i="70"/>
  <c r="AB14" i="70"/>
  <c r="AK14" i="70"/>
  <c r="M14" i="70"/>
  <c r="V14" i="70"/>
  <c r="AE14" i="70"/>
  <c r="AN14" i="70"/>
  <c r="U14" i="70"/>
  <c r="AM14" i="70"/>
  <c r="E14" i="70"/>
  <c r="W14" i="70"/>
  <c r="AP14" i="70"/>
  <c r="F14" i="70"/>
  <c r="X14" i="70"/>
  <c r="AQ14" i="70"/>
  <c r="K14" i="70"/>
  <c r="AC14" i="70"/>
  <c r="N14" i="70"/>
  <c r="AF14" i="70"/>
  <c r="D14" i="70"/>
  <c r="L14" i="70"/>
  <c r="O14" i="70"/>
  <c r="T14" i="70"/>
  <c r="AD14" i="70"/>
  <c r="AH14" i="70"/>
  <c r="AL14" i="70"/>
  <c r="J175" i="99"/>
  <c r="C27" i="71"/>
  <c r="K15" i="71"/>
  <c r="S15" i="71"/>
  <c r="AA15" i="71"/>
  <c r="AI15" i="71"/>
  <c r="AQ15" i="71"/>
  <c r="L15" i="71"/>
  <c r="T15" i="71"/>
  <c r="AB15" i="71"/>
  <c r="AJ15" i="71"/>
  <c r="E15" i="71"/>
  <c r="M15" i="71"/>
  <c r="U15" i="71"/>
  <c r="AC15" i="71"/>
  <c r="AK15" i="71"/>
  <c r="F15" i="71"/>
  <c r="N15" i="71"/>
  <c r="V15" i="71"/>
  <c r="AD15" i="71"/>
  <c r="AL15" i="71"/>
  <c r="J15" i="71"/>
  <c r="Z15" i="71"/>
  <c r="AP15" i="71"/>
  <c r="O15" i="71"/>
  <c r="AE15" i="71"/>
  <c r="P15" i="71"/>
  <c r="AF15" i="71"/>
  <c r="Q15" i="71"/>
  <c r="AG15" i="71"/>
  <c r="R15" i="71"/>
  <c r="AH15" i="71"/>
  <c r="G15" i="71"/>
  <c r="W15" i="71"/>
  <c r="AM15" i="71"/>
  <c r="H15" i="71"/>
  <c r="I15" i="71"/>
  <c r="X15" i="71"/>
  <c r="Y15" i="71"/>
  <c r="AO15" i="71"/>
  <c r="AN15" i="71"/>
  <c r="D15" i="71"/>
  <c r="D173" i="99"/>
  <c r="C26" i="67"/>
  <c r="L9" i="70"/>
  <c r="T9" i="70"/>
  <c r="AB9" i="70"/>
  <c r="AJ9" i="70"/>
  <c r="J9" i="70"/>
  <c r="S9" i="70"/>
  <c r="AC9" i="70"/>
  <c r="AL9" i="70"/>
  <c r="K9" i="70"/>
  <c r="U9" i="70"/>
  <c r="AD9" i="70"/>
  <c r="AM9" i="70"/>
  <c r="M9" i="70"/>
  <c r="V9" i="70"/>
  <c r="AE9" i="70"/>
  <c r="AN9" i="70"/>
  <c r="G9" i="70"/>
  <c r="P9" i="70"/>
  <c r="Y9" i="70"/>
  <c r="AH9" i="70"/>
  <c r="AQ9" i="70"/>
  <c r="O9" i="70"/>
  <c r="AG9" i="70"/>
  <c r="Q9" i="70"/>
  <c r="AI9" i="70"/>
  <c r="D9" i="70"/>
  <c r="R9" i="70"/>
  <c r="AK9" i="70"/>
  <c r="E9" i="70"/>
  <c r="W9" i="70"/>
  <c r="AO9" i="70"/>
  <c r="H9" i="70"/>
  <c r="Z9" i="70"/>
  <c r="F9" i="70"/>
  <c r="I9" i="70"/>
  <c r="N9" i="70"/>
  <c r="X9" i="70"/>
  <c r="AA9" i="70"/>
  <c r="AF9" i="70"/>
  <c r="AP9" i="70"/>
  <c r="G171" i="99"/>
  <c r="C22" i="70"/>
  <c r="G175" i="99"/>
  <c r="C27" i="70"/>
  <c r="G176" i="99"/>
  <c r="C28" i="70"/>
  <c r="F14" i="68"/>
  <c r="N14" i="68"/>
  <c r="V14" i="68"/>
  <c r="AD14" i="68"/>
  <c r="AL14" i="68"/>
  <c r="C55" i="68"/>
  <c r="J14" i="68"/>
  <c r="S14" i="68"/>
  <c r="AB14" i="68"/>
  <c r="AK14" i="68"/>
  <c r="K14" i="68"/>
  <c r="T14" i="68"/>
  <c r="AC14" i="68"/>
  <c r="AM14" i="68"/>
  <c r="L14" i="68"/>
  <c r="U14" i="68"/>
  <c r="AE14" i="68"/>
  <c r="AN14" i="68"/>
  <c r="M14" i="68"/>
  <c r="W14" i="68"/>
  <c r="AF14" i="68"/>
  <c r="AO14" i="68"/>
  <c r="E14" i="68"/>
  <c r="O14" i="68"/>
  <c r="X14" i="68"/>
  <c r="AG14" i="68"/>
  <c r="AP14" i="68"/>
  <c r="D14" i="68"/>
  <c r="G14" i="68"/>
  <c r="P14" i="68"/>
  <c r="Y14" i="68"/>
  <c r="AH14" i="68"/>
  <c r="AQ14" i="68"/>
  <c r="H14" i="68"/>
  <c r="I14" i="68"/>
  <c r="Q14" i="68"/>
  <c r="R14" i="68"/>
  <c r="Z14" i="68"/>
  <c r="AA14" i="68"/>
  <c r="AJ14" i="68"/>
  <c r="AI14" i="68"/>
  <c r="U21" i="61"/>
  <c r="AP36" i="69"/>
  <c r="F36" i="69"/>
  <c r="C53" i="68"/>
  <c r="E5" i="68"/>
  <c r="M5" i="68"/>
  <c r="U5" i="68"/>
  <c r="AC5" i="68"/>
  <c r="AK5" i="68"/>
  <c r="N5" i="68"/>
  <c r="W5" i="68"/>
  <c r="AF5" i="68"/>
  <c r="AO5" i="68"/>
  <c r="F5" i="68"/>
  <c r="O5" i="68"/>
  <c r="X5" i="68"/>
  <c r="AG5" i="68"/>
  <c r="AP5" i="68"/>
  <c r="G5" i="68"/>
  <c r="P5" i="68"/>
  <c r="Y5" i="68"/>
  <c r="AH5" i="68"/>
  <c r="AQ5" i="68"/>
  <c r="H5" i="68"/>
  <c r="Q5" i="68"/>
  <c r="Z5" i="68"/>
  <c r="AI5" i="68"/>
  <c r="D5" i="68"/>
  <c r="I5" i="68"/>
  <c r="R5" i="68"/>
  <c r="AA5" i="68"/>
  <c r="AJ5" i="68"/>
  <c r="J5" i="68"/>
  <c r="S5" i="68"/>
  <c r="AB5" i="68"/>
  <c r="AL5" i="68"/>
  <c r="AD5" i="68"/>
  <c r="AE5" i="68"/>
  <c r="AM5" i="68"/>
  <c r="AN5" i="68"/>
  <c r="K5" i="68"/>
  <c r="L5" i="68"/>
  <c r="T5" i="68"/>
  <c r="V5" i="68"/>
  <c r="H24" i="68"/>
  <c r="P24" i="68"/>
  <c r="X24" i="68"/>
  <c r="AF24" i="68"/>
  <c r="AN24" i="68"/>
  <c r="M24" i="68"/>
  <c r="V24" i="68"/>
  <c r="AE24" i="68"/>
  <c r="AO24" i="68"/>
  <c r="E24" i="68"/>
  <c r="N24" i="68"/>
  <c r="W24" i="68"/>
  <c r="AG24" i="68"/>
  <c r="AP24" i="68"/>
  <c r="F24" i="68"/>
  <c r="O24" i="68"/>
  <c r="Y24" i="68"/>
  <c r="AH24" i="68"/>
  <c r="AQ24" i="68"/>
  <c r="G24" i="68"/>
  <c r="Q24" i="68"/>
  <c r="Z24" i="68"/>
  <c r="AI24" i="68"/>
  <c r="I24" i="68"/>
  <c r="R24" i="68"/>
  <c r="AA24" i="68"/>
  <c r="AJ24" i="68"/>
  <c r="J24" i="68"/>
  <c r="S24" i="68"/>
  <c r="AB24" i="68"/>
  <c r="AK24" i="68"/>
  <c r="T24" i="68"/>
  <c r="U24" i="68"/>
  <c r="AC24" i="68"/>
  <c r="D24" i="68"/>
  <c r="AD24" i="68"/>
  <c r="AL24" i="68"/>
  <c r="AM24" i="68"/>
  <c r="K24" i="68"/>
  <c r="L24" i="68"/>
  <c r="E185" i="99"/>
  <c r="C42" i="68"/>
  <c r="G11" i="71"/>
  <c r="O11" i="71"/>
  <c r="W11" i="71"/>
  <c r="AE11" i="71"/>
  <c r="AM11" i="71"/>
  <c r="H11" i="71"/>
  <c r="P11" i="71"/>
  <c r="X11" i="71"/>
  <c r="AF11" i="71"/>
  <c r="AN11" i="71"/>
  <c r="I11" i="71"/>
  <c r="Q11" i="71"/>
  <c r="Y11" i="71"/>
  <c r="AG11" i="71"/>
  <c r="AO11" i="71"/>
  <c r="J11" i="71"/>
  <c r="R11" i="71"/>
  <c r="Z11" i="71"/>
  <c r="AH11" i="71"/>
  <c r="AP11" i="71"/>
  <c r="F11" i="71"/>
  <c r="V11" i="71"/>
  <c r="AL11" i="71"/>
  <c r="K11" i="71"/>
  <c r="AA11" i="71"/>
  <c r="AQ11" i="71"/>
  <c r="L11" i="71"/>
  <c r="AB11" i="71"/>
  <c r="M11" i="71"/>
  <c r="AC11" i="71"/>
  <c r="N11" i="71"/>
  <c r="AD11" i="71"/>
  <c r="S11" i="71"/>
  <c r="AI11" i="71"/>
  <c r="AJ11" i="71"/>
  <c r="AK11" i="71"/>
  <c r="E11" i="71"/>
  <c r="T11" i="71"/>
  <c r="U11" i="71"/>
  <c r="D11" i="71"/>
  <c r="AM21" i="61"/>
  <c r="D9" i="61"/>
  <c r="P9" i="61"/>
  <c r="AD9" i="61"/>
  <c r="E9" i="61"/>
  <c r="S9" i="61"/>
  <c r="D165" i="99"/>
  <c r="C4" i="67"/>
  <c r="L9" i="67"/>
  <c r="T9" i="67"/>
  <c r="AB9" i="67"/>
  <c r="AJ9" i="67"/>
  <c r="J9" i="67"/>
  <c r="S9" i="67"/>
  <c r="AC9" i="67"/>
  <c r="AL9" i="67"/>
  <c r="F9" i="67"/>
  <c r="H9" i="67"/>
  <c r="R9" i="67"/>
  <c r="AD9" i="67"/>
  <c r="AN9" i="67"/>
  <c r="I9" i="67"/>
  <c r="U9" i="67"/>
  <c r="AE9" i="67"/>
  <c r="AO9" i="67"/>
  <c r="K9" i="67"/>
  <c r="V9" i="67"/>
  <c r="AF9" i="67"/>
  <c r="AP9" i="67"/>
  <c r="M9" i="67"/>
  <c r="W9" i="67"/>
  <c r="AG9" i="67"/>
  <c r="AQ9" i="67"/>
  <c r="N9" i="67"/>
  <c r="X9" i="67"/>
  <c r="AH9" i="67"/>
  <c r="O9" i="67"/>
  <c r="Y9" i="67"/>
  <c r="AI9" i="67"/>
  <c r="E9" i="67"/>
  <c r="P9" i="67"/>
  <c r="Z9" i="67"/>
  <c r="AK9" i="67"/>
  <c r="G9" i="67"/>
  <c r="D9" i="67"/>
  <c r="Q9" i="67"/>
  <c r="AA9" i="67"/>
  <c r="AM9" i="67"/>
  <c r="J178" i="99"/>
  <c r="C30" i="71"/>
  <c r="I41" i="68"/>
  <c r="Q41" i="68"/>
  <c r="Y41" i="68"/>
  <c r="AG41" i="68"/>
  <c r="AO41" i="68"/>
  <c r="H41" i="68"/>
  <c r="R41" i="68"/>
  <c r="AA41" i="68"/>
  <c r="AJ41" i="68"/>
  <c r="J41" i="68"/>
  <c r="S41" i="68"/>
  <c r="AB41" i="68"/>
  <c r="AK41" i="68"/>
  <c r="L41" i="68"/>
  <c r="U41" i="68"/>
  <c r="AD41" i="68"/>
  <c r="AM41" i="68"/>
  <c r="M41" i="68"/>
  <c r="V41" i="68"/>
  <c r="AE41" i="68"/>
  <c r="AN41" i="68"/>
  <c r="E41" i="68"/>
  <c r="N41" i="68"/>
  <c r="W41" i="68"/>
  <c r="AF41" i="68"/>
  <c r="AP41" i="68"/>
  <c r="T41" i="68"/>
  <c r="X41" i="68"/>
  <c r="D41" i="68"/>
  <c r="Z41" i="68"/>
  <c r="F41" i="68"/>
  <c r="AC41" i="68"/>
  <c r="G41" i="68"/>
  <c r="AH41" i="68"/>
  <c r="K41" i="68"/>
  <c r="AI41" i="68"/>
  <c r="O41" i="68"/>
  <c r="P41" i="68"/>
  <c r="AL41" i="68"/>
  <c r="AQ41" i="68"/>
  <c r="E24" i="71"/>
  <c r="G24" i="71"/>
  <c r="O24" i="71"/>
  <c r="W24" i="71"/>
  <c r="AE24" i="71"/>
  <c r="AM24" i="71"/>
  <c r="H24" i="71"/>
  <c r="P24" i="71"/>
  <c r="X24" i="71"/>
  <c r="AF24" i="71"/>
  <c r="AN24" i="71"/>
  <c r="M24" i="71"/>
  <c r="Y24" i="71"/>
  <c r="AI24" i="71"/>
  <c r="N24" i="71"/>
  <c r="Z24" i="71"/>
  <c r="AJ24" i="71"/>
  <c r="Q24" i="71"/>
  <c r="AA24" i="71"/>
  <c r="AK24" i="71"/>
  <c r="J24" i="71"/>
  <c r="T24" i="71"/>
  <c r="AD24" i="71"/>
  <c r="AP24" i="71"/>
  <c r="R24" i="71"/>
  <c r="AL24" i="71"/>
  <c r="S24" i="71"/>
  <c r="AO24" i="71"/>
  <c r="U24" i="71"/>
  <c r="AQ24" i="71"/>
  <c r="D24" i="71"/>
  <c r="V24" i="71"/>
  <c r="F24" i="71"/>
  <c r="AB24" i="71"/>
  <c r="I24" i="71"/>
  <c r="AC24" i="71"/>
  <c r="K24" i="71"/>
  <c r="AG24" i="71"/>
  <c r="L24" i="71"/>
  <c r="AH24" i="71"/>
  <c r="J177" i="99"/>
  <c r="C29" i="71"/>
  <c r="J173" i="99"/>
  <c r="C26" i="71"/>
  <c r="L20" i="68"/>
  <c r="T20" i="68"/>
  <c r="AB20" i="68"/>
  <c r="AJ20" i="68"/>
  <c r="E20" i="68"/>
  <c r="N20" i="68"/>
  <c r="W20" i="68"/>
  <c r="AF20" i="68"/>
  <c r="AO20" i="68"/>
  <c r="F20" i="68"/>
  <c r="O20" i="68"/>
  <c r="X20" i="68"/>
  <c r="AG20" i="68"/>
  <c r="AP20" i="68"/>
  <c r="G20" i="68"/>
  <c r="P20" i="68"/>
  <c r="Y20" i="68"/>
  <c r="AH20" i="68"/>
  <c r="AQ20" i="68"/>
  <c r="H20" i="68"/>
  <c r="Q20" i="68"/>
  <c r="Z20" i="68"/>
  <c r="AI20" i="68"/>
  <c r="I20" i="68"/>
  <c r="R20" i="68"/>
  <c r="AA20" i="68"/>
  <c r="AK20" i="68"/>
  <c r="J20" i="68"/>
  <c r="S20" i="68"/>
  <c r="AC20" i="68"/>
  <c r="AL20" i="68"/>
  <c r="AD20" i="68"/>
  <c r="AE20" i="68"/>
  <c r="D20" i="68"/>
  <c r="AM20" i="68"/>
  <c r="AN20" i="68"/>
  <c r="K20" i="68"/>
  <c r="M20" i="68"/>
  <c r="U20" i="68"/>
  <c r="V20" i="68"/>
  <c r="C53" i="71"/>
  <c r="K5" i="71"/>
  <c r="S5" i="71"/>
  <c r="AA5" i="71"/>
  <c r="AI5" i="71"/>
  <c r="AQ5" i="71"/>
  <c r="E5" i="71"/>
  <c r="N5" i="71"/>
  <c r="W5" i="71"/>
  <c r="AF5" i="71"/>
  <c r="AO5" i="71"/>
  <c r="F5" i="71"/>
  <c r="O5" i="71"/>
  <c r="X5" i="71"/>
  <c r="AG5" i="71"/>
  <c r="AP5" i="71"/>
  <c r="G5" i="71"/>
  <c r="P5" i="71"/>
  <c r="Y5" i="71"/>
  <c r="AH5" i="71"/>
  <c r="H5" i="71"/>
  <c r="Q5" i="71"/>
  <c r="Z5" i="71"/>
  <c r="AJ5" i="71"/>
  <c r="I5" i="71"/>
  <c r="V5" i="71"/>
  <c r="AN5" i="71"/>
  <c r="AB5" i="71"/>
  <c r="J5" i="71"/>
  <c r="AC5" i="71"/>
  <c r="L5" i="71"/>
  <c r="AD5" i="71"/>
  <c r="M5" i="71"/>
  <c r="AE5" i="71"/>
  <c r="R5" i="71"/>
  <c r="AK5" i="71"/>
  <c r="T5" i="71"/>
  <c r="U5" i="71"/>
  <c r="AM5" i="71"/>
  <c r="AL5" i="71"/>
  <c r="D5" i="71"/>
  <c r="C59" i="70"/>
  <c r="H23" i="70"/>
  <c r="P23" i="70"/>
  <c r="X23" i="70"/>
  <c r="AF23" i="70"/>
  <c r="AN23" i="70"/>
  <c r="E23" i="70"/>
  <c r="M23" i="70"/>
  <c r="U23" i="70"/>
  <c r="AC23" i="70"/>
  <c r="AK23" i="70"/>
  <c r="O23" i="70"/>
  <c r="Z23" i="70"/>
  <c r="AJ23" i="70"/>
  <c r="F23" i="70"/>
  <c r="Q23" i="70"/>
  <c r="AA23" i="70"/>
  <c r="AL23" i="70"/>
  <c r="G23" i="70"/>
  <c r="R23" i="70"/>
  <c r="AB23" i="70"/>
  <c r="AM23" i="70"/>
  <c r="I23" i="70"/>
  <c r="S23" i="70"/>
  <c r="AD23" i="70"/>
  <c r="AO23" i="70"/>
  <c r="K23" i="70"/>
  <c r="V23" i="70"/>
  <c r="AG23" i="70"/>
  <c r="AQ23" i="70"/>
  <c r="D23" i="70"/>
  <c r="J23" i="70"/>
  <c r="AI23" i="70"/>
  <c r="L23" i="70"/>
  <c r="AP23" i="70"/>
  <c r="N23" i="70"/>
  <c r="T23" i="70"/>
  <c r="W23" i="70"/>
  <c r="Y23" i="70"/>
  <c r="AE23" i="70"/>
  <c r="AH23" i="70"/>
  <c r="H16" i="68"/>
  <c r="P16" i="68"/>
  <c r="X16" i="68"/>
  <c r="AF16" i="68"/>
  <c r="AN16" i="68"/>
  <c r="E16" i="68"/>
  <c r="N16" i="68"/>
  <c r="W16" i="68"/>
  <c r="AG16" i="68"/>
  <c r="AP16" i="68"/>
  <c r="F16" i="68"/>
  <c r="O16" i="68"/>
  <c r="Y16" i="68"/>
  <c r="AH16" i="68"/>
  <c r="AQ16" i="68"/>
  <c r="G16" i="68"/>
  <c r="Q16" i="68"/>
  <c r="Z16" i="68"/>
  <c r="AI16" i="68"/>
  <c r="I16" i="68"/>
  <c r="R16" i="68"/>
  <c r="AA16" i="68"/>
  <c r="AJ16" i="68"/>
  <c r="J16" i="68"/>
  <c r="S16" i="68"/>
  <c r="AB16" i="68"/>
  <c r="AK16" i="68"/>
  <c r="K16" i="68"/>
  <c r="T16" i="68"/>
  <c r="AC16" i="68"/>
  <c r="AL16" i="68"/>
  <c r="AM16" i="68"/>
  <c r="AO16" i="68"/>
  <c r="L16" i="68"/>
  <c r="M16" i="68"/>
  <c r="U16" i="68"/>
  <c r="V16" i="68"/>
  <c r="AD16" i="68"/>
  <c r="AE16" i="68"/>
  <c r="D16" i="68"/>
  <c r="F6" i="68"/>
  <c r="N6" i="68"/>
  <c r="V6" i="68"/>
  <c r="AD6" i="68"/>
  <c r="AL6" i="68"/>
  <c r="K6" i="68"/>
  <c r="T6" i="68"/>
  <c r="AC6" i="68"/>
  <c r="AM6" i="68"/>
  <c r="L6" i="68"/>
  <c r="U6" i="68"/>
  <c r="AE6" i="68"/>
  <c r="AN6" i="68"/>
  <c r="M6" i="68"/>
  <c r="W6" i="68"/>
  <c r="AF6" i="68"/>
  <c r="AO6" i="68"/>
  <c r="E6" i="68"/>
  <c r="O6" i="68"/>
  <c r="X6" i="68"/>
  <c r="AG6" i="68"/>
  <c r="AP6" i="68"/>
  <c r="G6" i="68"/>
  <c r="P6" i="68"/>
  <c r="Y6" i="68"/>
  <c r="AH6" i="68"/>
  <c r="AQ6" i="68"/>
  <c r="D6" i="68"/>
  <c r="H6" i="68"/>
  <c r="Q6" i="68"/>
  <c r="Z6" i="68"/>
  <c r="AI6" i="68"/>
  <c r="AA6" i="68"/>
  <c r="AB6" i="68"/>
  <c r="AJ6" i="68"/>
  <c r="AK6" i="68"/>
  <c r="I6" i="68"/>
  <c r="J6" i="68"/>
  <c r="R6" i="68"/>
  <c r="S6" i="68"/>
  <c r="C54" i="71"/>
  <c r="F10" i="71"/>
  <c r="N10" i="71"/>
  <c r="V10" i="71"/>
  <c r="AD10" i="71"/>
  <c r="AL10" i="71"/>
  <c r="G10" i="71"/>
  <c r="O10" i="71"/>
  <c r="W10" i="71"/>
  <c r="AE10" i="71"/>
  <c r="AM10" i="71"/>
  <c r="H10" i="71"/>
  <c r="P10" i="71"/>
  <c r="X10" i="71"/>
  <c r="AF10" i="71"/>
  <c r="AN10" i="71"/>
  <c r="I10" i="71"/>
  <c r="Q10" i="71"/>
  <c r="Y10" i="71"/>
  <c r="AG10" i="71"/>
  <c r="AO10" i="71"/>
  <c r="M10" i="71"/>
  <c r="AC10" i="71"/>
  <c r="R10" i="71"/>
  <c r="AH10" i="71"/>
  <c r="S10" i="71"/>
  <c r="AI10" i="71"/>
  <c r="T10" i="71"/>
  <c r="AJ10" i="71"/>
  <c r="E10" i="71"/>
  <c r="U10" i="71"/>
  <c r="AK10" i="71"/>
  <c r="J10" i="71"/>
  <c r="Z10" i="71"/>
  <c r="AP10" i="71"/>
  <c r="K10" i="71"/>
  <c r="L10" i="71"/>
  <c r="AA10" i="71"/>
  <c r="AB10" i="71"/>
  <c r="AQ10" i="71"/>
  <c r="D10" i="71"/>
  <c r="D182" i="99"/>
  <c r="C33" i="67"/>
  <c r="E177" i="99"/>
  <c r="C29" i="68"/>
  <c r="E10" i="67"/>
  <c r="M10" i="67"/>
  <c r="U10" i="67"/>
  <c r="AC10" i="67"/>
  <c r="AK10" i="67"/>
  <c r="H10" i="67"/>
  <c r="Q10" i="67"/>
  <c r="Z10" i="67"/>
  <c r="AI10" i="67"/>
  <c r="K10" i="67"/>
  <c r="V10" i="67"/>
  <c r="AF10" i="67"/>
  <c r="AP10" i="67"/>
  <c r="L10" i="67"/>
  <c r="W10" i="67"/>
  <c r="AG10" i="67"/>
  <c r="AQ10" i="67"/>
  <c r="N10" i="67"/>
  <c r="X10" i="67"/>
  <c r="AH10" i="67"/>
  <c r="O10" i="67"/>
  <c r="Y10" i="67"/>
  <c r="AJ10" i="67"/>
  <c r="F10" i="67"/>
  <c r="P10" i="67"/>
  <c r="AA10" i="67"/>
  <c r="AL10" i="67"/>
  <c r="G10" i="67"/>
  <c r="R10" i="67"/>
  <c r="AB10" i="67"/>
  <c r="AM10" i="67"/>
  <c r="D10" i="67"/>
  <c r="I10" i="67"/>
  <c r="S10" i="67"/>
  <c r="AD10" i="67"/>
  <c r="AN10" i="67"/>
  <c r="AO10" i="67"/>
  <c r="J10" i="67"/>
  <c r="T10" i="67"/>
  <c r="AE10" i="67"/>
  <c r="G177" i="99"/>
  <c r="C29" i="70"/>
  <c r="I6" i="69"/>
  <c r="Q6" i="69"/>
  <c r="Y6" i="69"/>
  <c r="AG6" i="69"/>
  <c r="AO6" i="69"/>
  <c r="K6" i="69"/>
  <c r="T6" i="69"/>
  <c r="AC6" i="69"/>
  <c r="AL6" i="69"/>
  <c r="L6" i="69"/>
  <c r="U6" i="69"/>
  <c r="AD6" i="69"/>
  <c r="AM6" i="69"/>
  <c r="M6" i="69"/>
  <c r="V6" i="69"/>
  <c r="AE6" i="69"/>
  <c r="AN6" i="69"/>
  <c r="E6" i="69"/>
  <c r="N6" i="69"/>
  <c r="W6" i="69"/>
  <c r="AF6" i="69"/>
  <c r="AP6" i="69"/>
  <c r="F6" i="69"/>
  <c r="O6" i="69"/>
  <c r="X6" i="69"/>
  <c r="AH6" i="69"/>
  <c r="AQ6" i="69"/>
  <c r="H6" i="69"/>
  <c r="AI6" i="69"/>
  <c r="J6" i="69"/>
  <c r="AJ6" i="69"/>
  <c r="P6" i="69"/>
  <c r="AK6" i="69"/>
  <c r="R6" i="69"/>
  <c r="S6" i="69"/>
  <c r="Z6" i="69"/>
  <c r="D6" i="69"/>
  <c r="G6" i="69"/>
  <c r="AA6" i="69"/>
  <c r="AB6" i="69"/>
  <c r="J176" i="99"/>
  <c r="C28" i="71"/>
  <c r="G15" i="68"/>
  <c r="O15" i="68"/>
  <c r="W15" i="68"/>
  <c r="AE15" i="68"/>
  <c r="AM15" i="68"/>
  <c r="H15" i="68"/>
  <c r="Q15" i="68"/>
  <c r="Z15" i="68"/>
  <c r="AI15" i="68"/>
  <c r="I15" i="68"/>
  <c r="R15" i="68"/>
  <c r="AA15" i="68"/>
  <c r="AJ15" i="68"/>
  <c r="J15" i="68"/>
  <c r="S15" i="68"/>
  <c r="AB15" i="68"/>
  <c r="AK15" i="68"/>
  <c r="K15" i="68"/>
  <c r="T15" i="68"/>
  <c r="AC15" i="68"/>
  <c r="AL15" i="68"/>
  <c r="L15" i="68"/>
  <c r="U15" i="68"/>
  <c r="AD15" i="68"/>
  <c r="AN15" i="68"/>
  <c r="M15" i="68"/>
  <c r="V15" i="68"/>
  <c r="AF15" i="68"/>
  <c r="AO15" i="68"/>
  <c r="D15" i="68"/>
  <c r="E15" i="68"/>
  <c r="AP15" i="68"/>
  <c r="F15" i="68"/>
  <c r="AQ15" i="68"/>
  <c r="N15" i="68"/>
  <c r="P15" i="68"/>
  <c r="X15" i="68"/>
  <c r="Y15" i="68"/>
  <c r="AG15" i="68"/>
  <c r="AH15" i="68"/>
  <c r="E186" i="99"/>
  <c r="C39" i="68"/>
  <c r="K41" i="71"/>
  <c r="S41" i="71"/>
  <c r="AA41" i="71"/>
  <c r="AI41" i="71"/>
  <c r="AQ41" i="71"/>
  <c r="L41" i="71"/>
  <c r="T41" i="71"/>
  <c r="AB41" i="71"/>
  <c r="AJ41" i="71"/>
  <c r="E41" i="71"/>
  <c r="M41" i="71"/>
  <c r="U41" i="71"/>
  <c r="AC41" i="71"/>
  <c r="AK41" i="71"/>
  <c r="F41" i="71"/>
  <c r="N41" i="71"/>
  <c r="V41" i="71"/>
  <c r="AD41" i="71"/>
  <c r="AL41" i="71"/>
  <c r="D41" i="71"/>
  <c r="G41" i="71"/>
  <c r="O41" i="71"/>
  <c r="W41" i="71"/>
  <c r="AE41" i="71"/>
  <c r="AM41" i="71"/>
  <c r="H41" i="71"/>
  <c r="P41" i="71"/>
  <c r="X41" i="71"/>
  <c r="AF41" i="71"/>
  <c r="AN41" i="71"/>
  <c r="I41" i="71"/>
  <c r="Q41" i="71"/>
  <c r="Y41" i="71"/>
  <c r="AG41" i="71"/>
  <c r="AO41" i="71"/>
  <c r="R41" i="71"/>
  <c r="Z41" i="71"/>
  <c r="AH41" i="71"/>
  <c r="AP41" i="71"/>
  <c r="J41" i="71"/>
  <c r="AQ12" i="61"/>
  <c r="I12" i="61"/>
  <c r="AG9" i="61"/>
  <c r="V9" i="61"/>
  <c r="AJ9" i="61"/>
  <c r="K9" i="61"/>
  <c r="C55" i="71"/>
  <c r="J14" i="71"/>
  <c r="R14" i="71"/>
  <c r="Z14" i="71"/>
  <c r="AH14" i="71"/>
  <c r="AP14" i="71"/>
  <c r="K14" i="71"/>
  <c r="S14" i="71"/>
  <c r="AA14" i="71"/>
  <c r="AI14" i="71"/>
  <c r="AQ14" i="71"/>
  <c r="L14" i="71"/>
  <c r="T14" i="71"/>
  <c r="AB14" i="71"/>
  <c r="AJ14" i="71"/>
  <c r="E14" i="71"/>
  <c r="M14" i="71"/>
  <c r="U14" i="71"/>
  <c r="AC14" i="71"/>
  <c r="AK14" i="71"/>
  <c r="Q14" i="71"/>
  <c r="AG14" i="71"/>
  <c r="F14" i="71"/>
  <c r="V14" i="71"/>
  <c r="AL14" i="71"/>
  <c r="G14" i="71"/>
  <c r="W14" i="71"/>
  <c r="AM14" i="71"/>
  <c r="H14" i="71"/>
  <c r="X14" i="71"/>
  <c r="AN14" i="71"/>
  <c r="I14" i="71"/>
  <c r="Y14" i="71"/>
  <c r="AO14" i="71"/>
  <c r="N14" i="71"/>
  <c r="AD14" i="71"/>
  <c r="P14" i="71"/>
  <c r="AF14" i="71"/>
  <c r="D14" i="71"/>
  <c r="O14" i="71"/>
  <c r="AE14" i="71"/>
  <c r="F11" i="67"/>
  <c r="N11" i="67"/>
  <c r="V11" i="67"/>
  <c r="AD11" i="67"/>
  <c r="AL11" i="67"/>
  <c r="E11" i="67"/>
  <c r="O11" i="67"/>
  <c r="X11" i="67"/>
  <c r="AG11" i="67"/>
  <c r="AP11" i="67"/>
  <c r="M11" i="67"/>
  <c r="Y11" i="67"/>
  <c r="AI11" i="67"/>
  <c r="P11" i="67"/>
  <c r="Z11" i="67"/>
  <c r="AJ11" i="67"/>
  <c r="G11" i="67"/>
  <c r="Q11" i="67"/>
  <c r="AA11" i="67"/>
  <c r="AK11" i="67"/>
  <c r="H11" i="67"/>
  <c r="R11" i="67"/>
  <c r="AB11" i="67"/>
  <c r="AM11" i="67"/>
  <c r="I11" i="67"/>
  <c r="S11" i="67"/>
  <c r="AC11" i="67"/>
  <c r="AN11" i="67"/>
  <c r="J11" i="67"/>
  <c r="T11" i="67"/>
  <c r="AE11" i="67"/>
  <c r="AO11" i="67"/>
  <c r="K11" i="67"/>
  <c r="U11" i="67"/>
  <c r="AF11" i="67"/>
  <c r="AQ11" i="67"/>
  <c r="L11" i="67"/>
  <c r="W11" i="67"/>
  <c r="D11" i="67"/>
  <c r="AH11" i="67"/>
  <c r="C56" i="71"/>
  <c r="E17" i="71"/>
  <c r="M17" i="71"/>
  <c r="U17" i="71"/>
  <c r="AC17" i="71"/>
  <c r="AK17" i="71"/>
  <c r="F17" i="71"/>
  <c r="N17" i="71"/>
  <c r="V17" i="71"/>
  <c r="AD17" i="71"/>
  <c r="AL17" i="71"/>
  <c r="G17" i="71"/>
  <c r="H17" i="71"/>
  <c r="L17" i="71"/>
  <c r="X17" i="71"/>
  <c r="AH17" i="71"/>
  <c r="O17" i="71"/>
  <c r="Y17" i="71"/>
  <c r="AI17" i="71"/>
  <c r="P17" i="71"/>
  <c r="Z17" i="71"/>
  <c r="AJ17" i="71"/>
  <c r="Q17" i="71"/>
  <c r="AA17" i="71"/>
  <c r="AM17" i="71"/>
  <c r="S17" i="71"/>
  <c r="AO17" i="71"/>
  <c r="T17" i="71"/>
  <c r="AP17" i="71"/>
  <c r="W17" i="71"/>
  <c r="AQ17" i="71"/>
  <c r="J17" i="71"/>
  <c r="AF17" i="71"/>
  <c r="AB17" i="71"/>
  <c r="AE17" i="71"/>
  <c r="AG17" i="71"/>
  <c r="AN17" i="71"/>
  <c r="D17" i="71"/>
  <c r="I17" i="71"/>
  <c r="K17" i="71"/>
  <c r="R17" i="71"/>
  <c r="L8" i="71"/>
  <c r="T8" i="71"/>
  <c r="AB8" i="71"/>
  <c r="AJ8" i="71"/>
  <c r="E8" i="71"/>
  <c r="M8" i="71"/>
  <c r="U8" i="71"/>
  <c r="AC8" i="71"/>
  <c r="AK8" i="71"/>
  <c r="F8" i="71"/>
  <c r="N8" i="71"/>
  <c r="V8" i="71"/>
  <c r="AD8" i="71"/>
  <c r="AL8" i="71"/>
  <c r="G8" i="71"/>
  <c r="O8" i="71"/>
  <c r="W8" i="71"/>
  <c r="AE8" i="71"/>
  <c r="AM8" i="71"/>
  <c r="K8" i="71"/>
  <c r="AA8" i="71"/>
  <c r="AQ8" i="71"/>
  <c r="P8" i="71"/>
  <c r="AF8" i="71"/>
  <c r="Q8" i="71"/>
  <c r="AG8" i="71"/>
  <c r="R8" i="71"/>
  <c r="AH8" i="71"/>
  <c r="S8" i="71"/>
  <c r="AI8" i="71"/>
  <c r="H8" i="71"/>
  <c r="X8" i="71"/>
  <c r="AN8" i="71"/>
  <c r="Y8" i="71"/>
  <c r="Z8" i="71"/>
  <c r="AO8" i="71"/>
  <c r="AP8" i="71"/>
  <c r="D8" i="71"/>
  <c r="I8" i="71"/>
  <c r="J8" i="71"/>
  <c r="J15" i="70"/>
  <c r="R15" i="70"/>
  <c r="Z15" i="70"/>
  <c r="E15" i="70"/>
  <c r="N15" i="70"/>
  <c r="W15" i="70"/>
  <c r="AF15" i="70"/>
  <c r="AN15" i="70"/>
  <c r="F15" i="70"/>
  <c r="O15" i="70"/>
  <c r="X15" i="70"/>
  <c r="AG15" i="70"/>
  <c r="AO15" i="70"/>
  <c r="G15" i="70"/>
  <c r="P15" i="70"/>
  <c r="Y15" i="70"/>
  <c r="AH15" i="70"/>
  <c r="AP15" i="70"/>
  <c r="K15" i="70"/>
  <c r="T15" i="70"/>
  <c r="AC15" i="70"/>
  <c r="AK15" i="70"/>
  <c r="S15" i="70"/>
  <c r="AJ15" i="70"/>
  <c r="U15" i="70"/>
  <c r="AL15" i="70"/>
  <c r="V15" i="70"/>
  <c r="AM15" i="70"/>
  <c r="H15" i="70"/>
  <c r="AA15" i="70"/>
  <c r="AQ15" i="70"/>
  <c r="L15" i="70"/>
  <c r="AD15" i="70"/>
  <c r="M15" i="70"/>
  <c r="Q15" i="70"/>
  <c r="AB15" i="70"/>
  <c r="AE15" i="70"/>
  <c r="AI15" i="70"/>
  <c r="D15" i="70"/>
  <c r="I15" i="70"/>
  <c r="G186" i="99"/>
  <c r="C43" i="70"/>
  <c r="C73" i="70" s="1"/>
  <c r="C66" i="70"/>
  <c r="E36" i="70"/>
  <c r="M36" i="70"/>
  <c r="U36" i="70"/>
  <c r="AC36" i="70"/>
  <c r="AK36" i="70"/>
  <c r="L36" i="70"/>
  <c r="V36" i="70"/>
  <c r="AE36" i="70"/>
  <c r="AN36" i="70"/>
  <c r="N36" i="70"/>
  <c r="W36" i="70"/>
  <c r="AF36" i="70"/>
  <c r="AO36" i="70"/>
  <c r="D36" i="70"/>
  <c r="F36" i="70"/>
  <c r="O36" i="70"/>
  <c r="X36" i="70"/>
  <c r="AG36" i="70"/>
  <c r="AP36" i="70"/>
  <c r="G36" i="70"/>
  <c r="P36" i="70"/>
  <c r="Y36" i="70"/>
  <c r="AH36" i="70"/>
  <c r="AQ36" i="70"/>
  <c r="I36" i="70"/>
  <c r="R36" i="70"/>
  <c r="AA36" i="70"/>
  <c r="AJ36" i="70"/>
  <c r="K36" i="70"/>
  <c r="AL36" i="70"/>
  <c r="Q36" i="70"/>
  <c r="AM36" i="70"/>
  <c r="S36" i="70"/>
  <c r="T36" i="70"/>
  <c r="Z36" i="70"/>
  <c r="AB36" i="70"/>
  <c r="AD36" i="70"/>
  <c r="AI36" i="70"/>
  <c r="H36" i="70"/>
  <c r="J36" i="70"/>
  <c r="K24" i="67"/>
  <c r="S24" i="67"/>
  <c r="AA24" i="67"/>
  <c r="AI24" i="67"/>
  <c r="AQ24" i="67"/>
  <c r="M24" i="67"/>
  <c r="V24" i="67"/>
  <c r="AE24" i="67"/>
  <c r="AN24" i="67"/>
  <c r="E24" i="67"/>
  <c r="N24" i="67"/>
  <c r="W24" i="67"/>
  <c r="AF24" i="67"/>
  <c r="AO24" i="67"/>
  <c r="F24" i="67"/>
  <c r="O24" i="67"/>
  <c r="X24" i="67"/>
  <c r="AG24" i="67"/>
  <c r="AP24" i="67"/>
  <c r="G24" i="67"/>
  <c r="P24" i="67"/>
  <c r="Y24" i="67"/>
  <c r="AH24" i="67"/>
  <c r="D24" i="67"/>
  <c r="H24" i="67"/>
  <c r="Q24" i="67"/>
  <c r="Z24" i="67"/>
  <c r="AJ24" i="67"/>
  <c r="I24" i="67"/>
  <c r="R24" i="67"/>
  <c r="AB24" i="67"/>
  <c r="AK24" i="67"/>
  <c r="J24" i="67"/>
  <c r="T24" i="67"/>
  <c r="AC24" i="67"/>
  <c r="AL24" i="67"/>
  <c r="L24" i="67"/>
  <c r="U24" i="67"/>
  <c r="AD24" i="67"/>
  <c r="AM24" i="67"/>
  <c r="H8" i="68"/>
  <c r="P8" i="68"/>
  <c r="X8" i="68"/>
  <c r="AF8" i="68"/>
  <c r="AN8" i="68"/>
  <c r="F8" i="68"/>
  <c r="O8" i="68"/>
  <c r="Y8" i="68"/>
  <c r="AH8" i="68"/>
  <c r="AQ8" i="68"/>
  <c r="G8" i="68"/>
  <c r="Q8" i="68"/>
  <c r="Z8" i="68"/>
  <c r="AI8" i="68"/>
  <c r="I8" i="68"/>
  <c r="R8" i="68"/>
  <c r="AA8" i="68"/>
  <c r="AJ8" i="68"/>
  <c r="J8" i="68"/>
  <c r="S8" i="68"/>
  <c r="AB8" i="68"/>
  <c r="AK8" i="68"/>
  <c r="K8" i="68"/>
  <c r="T8" i="68"/>
  <c r="AC8" i="68"/>
  <c r="AL8" i="68"/>
  <c r="L8" i="68"/>
  <c r="U8" i="68"/>
  <c r="AD8" i="68"/>
  <c r="AM8" i="68"/>
  <c r="V8" i="68"/>
  <c r="W8" i="68"/>
  <c r="AE8" i="68"/>
  <c r="AG8" i="68"/>
  <c r="AO8" i="68"/>
  <c r="D8" i="68"/>
  <c r="E8" i="68"/>
  <c r="AP8" i="68"/>
  <c r="M8" i="68"/>
  <c r="N8" i="68"/>
  <c r="N37" i="67"/>
  <c r="G37" i="67"/>
  <c r="AE37" i="67"/>
  <c r="AF37" i="67"/>
  <c r="Q37" i="67"/>
  <c r="R37" i="67"/>
  <c r="AP37" i="67"/>
  <c r="AQ37" i="67"/>
  <c r="AB37" i="67"/>
  <c r="AC37" i="67"/>
  <c r="AH41" i="67"/>
  <c r="M41" i="67"/>
  <c r="AM41" i="67"/>
  <c r="X41" i="67"/>
  <c r="AD41" i="67"/>
  <c r="O38" i="67"/>
  <c r="AN38" i="67"/>
  <c r="J38" i="67"/>
  <c r="R38" i="67"/>
  <c r="V38" i="67"/>
  <c r="E13" i="68"/>
  <c r="M13" i="68"/>
  <c r="U13" i="68"/>
  <c r="AC13" i="68"/>
  <c r="AK13" i="68"/>
  <c r="L13" i="68"/>
  <c r="V13" i="68"/>
  <c r="AE13" i="68"/>
  <c r="AN13" i="68"/>
  <c r="N13" i="68"/>
  <c r="W13" i="68"/>
  <c r="AF13" i="68"/>
  <c r="AO13" i="68"/>
  <c r="F13" i="68"/>
  <c r="O13" i="68"/>
  <c r="X13" i="68"/>
  <c r="AG13" i="68"/>
  <c r="AP13" i="68"/>
  <c r="G13" i="68"/>
  <c r="P13" i="68"/>
  <c r="Y13" i="68"/>
  <c r="AH13" i="68"/>
  <c r="AQ13" i="68"/>
  <c r="D13" i="68"/>
  <c r="H13" i="68"/>
  <c r="Q13" i="68"/>
  <c r="Z13" i="68"/>
  <c r="AI13" i="68"/>
  <c r="I13" i="68"/>
  <c r="R13" i="68"/>
  <c r="AA13" i="68"/>
  <c r="AJ13" i="68"/>
  <c r="J13" i="68"/>
  <c r="K13" i="68"/>
  <c r="S13" i="68"/>
  <c r="T13" i="68"/>
  <c r="AB13" i="68"/>
  <c r="AD13" i="68"/>
  <c r="AL13" i="68"/>
  <c r="AM13" i="68"/>
  <c r="E180" i="99"/>
  <c r="C35" i="68"/>
  <c r="E21" i="68"/>
  <c r="M21" i="68"/>
  <c r="U21" i="68"/>
  <c r="AC21" i="68"/>
  <c r="AK21" i="68"/>
  <c r="K21" i="68"/>
  <c r="T21" i="68"/>
  <c r="AD21" i="68"/>
  <c r="AM21" i="68"/>
  <c r="L21" i="68"/>
  <c r="V21" i="68"/>
  <c r="AE21" i="68"/>
  <c r="AN21" i="68"/>
  <c r="N21" i="68"/>
  <c r="W21" i="68"/>
  <c r="AF21" i="68"/>
  <c r="AO21" i="68"/>
  <c r="F21" i="68"/>
  <c r="O21" i="68"/>
  <c r="X21" i="68"/>
  <c r="AG21" i="68"/>
  <c r="AP21" i="68"/>
  <c r="D21" i="68"/>
  <c r="G21" i="68"/>
  <c r="P21" i="68"/>
  <c r="Y21" i="68"/>
  <c r="AH21" i="68"/>
  <c r="AQ21" i="68"/>
  <c r="H21" i="68"/>
  <c r="Q21" i="68"/>
  <c r="Z21" i="68"/>
  <c r="AI21" i="68"/>
  <c r="AA21" i="68"/>
  <c r="AB21" i="68"/>
  <c r="AJ21" i="68"/>
  <c r="AL21" i="68"/>
  <c r="I21" i="68"/>
  <c r="J21" i="68"/>
  <c r="R21" i="68"/>
  <c r="S21" i="68"/>
  <c r="Z7" i="70"/>
  <c r="O7" i="70"/>
  <c r="X7" i="70"/>
  <c r="G7" i="70"/>
  <c r="H7" i="70"/>
  <c r="Q7" i="70"/>
  <c r="L7" i="70"/>
  <c r="T7" i="70"/>
  <c r="AL7" i="70"/>
  <c r="E7" i="70"/>
  <c r="AB7" i="70"/>
  <c r="M7" i="70"/>
  <c r="AK7" i="70"/>
  <c r="S7" i="70"/>
  <c r="AC7" i="70"/>
  <c r="W9" i="61"/>
  <c r="AN12" i="61"/>
  <c r="AH21" i="61"/>
  <c r="O9" i="61"/>
  <c r="N9" i="61"/>
  <c r="AB9" i="61"/>
  <c r="AP9" i="61"/>
  <c r="I40" i="67"/>
  <c r="Q40" i="67"/>
  <c r="Y40" i="67"/>
  <c r="AG40" i="67"/>
  <c r="AO40" i="67"/>
  <c r="J40" i="67"/>
  <c r="R40" i="67"/>
  <c r="Z40" i="67"/>
  <c r="AH40" i="67"/>
  <c r="AP40" i="67"/>
  <c r="K40" i="67"/>
  <c r="S40" i="67"/>
  <c r="AA40" i="67"/>
  <c r="L40" i="67"/>
  <c r="T40" i="67"/>
  <c r="AB40" i="67"/>
  <c r="AJ40" i="67"/>
  <c r="D40" i="67"/>
  <c r="F40" i="67"/>
  <c r="N40" i="67"/>
  <c r="V40" i="67"/>
  <c r="AD40" i="67"/>
  <c r="AL40" i="67"/>
  <c r="G40" i="67"/>
  <c r="X40" i="67"/>
  <c r="AQ40" i="67"/>
  <c r="E40" i="67"/>
  <c r="AC40" i="67"/>
  <c r="H40" i="67"/>
  <c r="AE40" i="67"/>
  <c r="M40" i="67"/>
  <c r="AF40" i="67"/>
  <c r="O40" i="67"/>
  <c r="AI40" i="67"/>
  <c r="P40" i="67"/>
  <c r="AK40" i="67"/>
  <c r="U40" i="67"/>
  <c r="AM40" i="67"/>
  <c r="W40" i="67"/>
  <c r="AN40" i="67"/>
  <c r="H13" i="66"/>
  <c r="P13" i="66"/>
  <c r="X13" i="66"/>
  <c r="AF13" i="66"/>
  <c r="AN13" i="66"/>
  <c r="F13" i="66"/>
  <c r="O13" i="66"/>
  <c r="Y13" i="66"/>
  <c r="AH13" i="66"/>
  <c r="AQ13" i="66"/>
  <c r="G13" i="66"/>
  <c r="Q13" i="66"/>
  <c r="Z13" i="66"/>
  <c r="AI13" i="66"/>
  <c r="I13" i="66"/>
  <c r="R13" i="66"/>
  <c r="AA13" i="66"/>
  <c r="AJ13" i="66"/>
  <c r="J13" i="66"/>
  <c r="S13" i="66"/>
  <c r="AB13" i="66"/>
  <c r="AK13" i="66"/>
  <c r="K13" i="66"/>
  <c r="T13" i="66"/>
  <c r="AC13" i="66"/>
  <c r="AL13" i="66"/>
  <c r="D13" i="66"/>
  <c r="L13" i="66"/>
  <c r="U13" i="66"/>
  <c r="AD13" i="66"/>
  <c r="AM13" i="66"/>
  <c r="E13" i="66"/>
  <c r="N13" i="66"/>
  <c r="W13" i="66"/>
  <c r="AG13" i="66"/>
  <c r="AP13" i="66"/>
  <c r="AO13" i="66"/>
  <c r="M13" i="66"/>
  <c r="V13" i="66"/>
  <c r="AE13" i="66"/>
  <c r="F184" i="99"/>
  <c r="C31" i="69"/>
  <c r="G185" i="99"/>
  <c r="C42" i="70"/>
  <c r="J165" i="99"/>
  <c r="C4" i="71"/>
  <c r="G165" i="99"/>
  <c r="C4" i="70"/>
  <c r="G173" i="99"/>
  <c r="C26" i="70"/>
  <c r="F37" i="70"/>
  <c r="N37" i="70"/>
  <c r="V37" i="70"/>
  <c r="AD37" i="70"/>
  <c r="AL37" i="70"/>
  <c r="D37" i="70"/>
  <c r="J37" i="70"/>
  <c r="S37" i="70"/>
  <c r="AB37" i="70"/>
  <c r="AK37" i="70"/>
  <c r="K37" i="70"/>
  <c r="T37" i="70"/>
  <c r="AC37" i="70"/>
  <c r="AM37" i="70"/>
  <c r="L37" i="70"/>
  <c r="U37" i="70"/>
  <c r="AE37" i="70"/>
  <c r="AN37" i="70"/>
  <c r="M37" i="70"/>
  <c r="W37" i="70"/>
  <c r="AF37" i="70"/>
  <c r="AO37" i="70"/>
  <c r="G37" i="70"/>
  <c r="P37" i="70"/>
  <c r="Y37" i="70"/>
  <c r="AH37" i="70"/>
  <c r="AQ37" i="70"/>
  <c r="X37" i="70"/>
  <c r="Z37" i="70"/>
  <c r="E37" i="70"/>
  <c r="AA37" i="70"/>
  <c r="H37" i="70"/>
  <c r="AG37" i="70"/>
  <c r="I37" i="70"/>
  <c r="AI37" i="70"/>
  <c r="O37" i="70"/>
  <c r="AJ37" i="70"/>
  <c r="Q37" i="70"/>
  <c r="R37" i="70"/>
  <c r="AP37" i="70"/>
  <c r="D177" i="99"/>
  <c r="C29" i="67"/>
  <c r="F11" i="70"/>
  <c r="N11" i="70"/>
  <c r="V11" i="70"/>
  <c r="AD11" i="70"/>
  <c r="AL11" i="70"/>
  <c r="E11" i="70"/>
  <c r="O11" i="70"/>
  <c r="X11" i="70"/>
  <c r="AG11" i="70"/>
  <c r="AP11" i="70"/>
  <c r="G11" i="70"/>
  <c r="P11" i="70"/>
  <c r="Y11" i="70"/>
  <c r="AH11" i="70"/>
  <c r="AQ11" i="70"/>
  <c r="H11" i="70"/>
  <c r="Q11" i="70"/>
  <c r="Z11" i="70"/>
  <c r="AI11" i="70"/>
  <c r="K11" i="70"/>
  <c r="T11" i="70"/>
  <c r="AC11" i="70"/>
  <c r="AM11" i="70"/>
  <c r="J11" i="70"/>
  <c r="AB11" i="70"/>
  <c r="L11" i="70"/>
  <c r="AE11" i="70"/>
  <c r="M11" i="70"/>
  <c r="AF11" i="70"/>
  <c r="R11" i="70"/>
  <c r="AJ11" i="70"/>
  <c r="D11" i="70"/>
  <c r="U11" i="70"/>
  <c r="AN11" i="70"/>
  <c r="W11" i="70"/>
  <c r="AA11" i="70"/>
  <c r="AK11" i="70"/>
  <c r="AO11" i="70"/>
  <c r="I11" i="70"/>
  <c r="S11" i="70"/>
  <c r="G12" i="69"/>
  <c r="AG12" i="69"/>
  <c r="Q12" i="69"/>
  <c r="AC12" i="69"/>
  <c r="AL12" i="69"/>
  <c r="V11" i="66"/>
  <c r="AD11" i="66"/>
  <c r="U11" i="66"/>
  <c r="AH11" i="66"/>
  <c r="AB11" i="66"/>
  <c r="AK11" i="66"/>
  <c r="J18" i="68"/>
  <c r="R18" i="68"/>
  <c r="Z18" i="68"/>
  <c r="AH18" i="68"/>
  <c r="AP18" i="68"/>
  <c r="I18" i="68"/>
  <c r="S18" i="68"/>
  <c r="AB18" i="68"/>
  <c r="AK18" i="68"/>
  <c r="D18" i="68"/>
  <c r="K18" i="68"/>
  <c r="T18" i="68"/>
  <c r="AC18" i="68"/>
  <c r="AL18" i="68"/>
  <c r="L18" i="68"/>
  <c r="U18" i="68"/>
  <c r="AD18" i="68"/>
  <c r="AM18" i="68"/>
  <c r="M18" i="68"/>
  <c r="V18" i="68"/>
  <c r="AE18" i="68"/>
  <c r="AN18" i="68"/>
  <c r="E18" i="68"/>
  <c r="N18" i="68"/>
  <c r="W18" i="68"/>
  <c r="AF18" i="68"/>
  <c r="AO18" i="68"/>
  <c r="F18" i="68"/>
  <c r="O18" i="68"/>
  <c r="X18" i="68"/>
  <c r="AG18" i="68"/>
  <c r="AQ18" i="68"/>
  <c r="AI18" i="68"/>
  <c r="AJ18" i="68"/>
  <c r="G18" i="68"/>
  <c r="H18" i="68"/>
  <c r="P18" i="68"/>
  <c r="Q18" i="68"/>
  <c r="AA18" i="68"/>
  <c r="Y18" i="68"/>
  <c r="C57" i="68"/>
  <c r="K19" i="68"/>
  <c r="S19" i="68"/>
  <c r="AA19" i="68"/>
  <c r="AI19" i="68"/>
  <c r="AQ19" i="68"/>
  <c r="G19" i="68"/>
  <c r="P19" i="68"/>
  <c r="Y19" i="68"/>
  <c r="AH19" i="68"/>
  <c r="H19" i="68"/>
  <c r="Q19" i="68"/>
  <c r="Z19" i="68"/>
  <c r="AJ19" i="68"/>
  <c r="D19" i="68"/>
  <c r="I19" i="68"/>
  <c r="R19" i="68"/>
  <c r="AB19" i="68"/>
  <c r="AK19" i="68"/>
  <c r="J19" i="68"/>
  <c r="T19" i="68"/>
  <c r="AC19" i="68"/>
  <c r="AL19" i="68"/>
  <c r="L19" i="68"/>
  <c r="U19" i="68"/>
  <c r="AD19" i="68"/>
  <c r="AM19" i="68"/>
  <c r="M19" i="68"/>
  <c r="V19" i="68"/>
  <c r="AE19" i="68"/>
  <c r="AN19" i="68"/>
  <c r="AF19" i="68"/>
  <c r="AG19" i="68"/>
  <c r="E19" i="68"/>
  <c r="AO19" i="68"/>
  <c r="F19" i="68"/>
  <c r="AP19" i="68"/>
  <c r="N19" i="68"/>
  <c r="O19" i="68"/>
  <c r="W19" i="68"/>
  <c r="X19" i="68"/>
  <c r="H40" i="68"/>
  <c r="P40" i="68"/>
  <c r="X40" i="68"/>
  <c r="AF40" i="68"/>
  <c r="AN40" i="68"/>
  <c r="K40" i="68"/>
  <c r="T40" i="68"/>
  <c r="AC40" i="68"/>
  <c r="AL40" i="68"/>
  <c r="L40" i="68"/>
  <c r="U40" i="68"/>
  <c r="AD40" i="68"/>
  <c r="AM40" i="68"/>
  <c r="E40" i="68"/>
  <c r="N40" i="68"/>
  <c r="W40" i="68"/>
  <c r="AG40" i="68"/>
  <c r="AP40" i="68"/>
  <c r="F40" i="68"/>
  <c r="O40" i="68"/>
  <c r="Y40" i="68"/>
  <c r="AH40" i="68"/>
  <c r="AQ40" i="68"/>
  <c r="G40" i="68"/>
  <c r="Q40" i="68"/>
  <c r="Z40" i="68"/>
  <c r="AI40" i="68"/>
  <c r="J40" i="68"/>
  <c r="AJ40" i="68"/>
  <c r="D40" i="68"/>
  <c r="M40" i="68"/>
  <c r="AK40" i="68"/>
  <c r="R40" i="68"/>
  <c r="AO40" i="68"/>
  <c r="S40" i="68"/>
  <c r="V40" i="68"/>
  <c r="AA40" i="68"/>
  <c r="AE40" i="68"/>
  <c r="I40" i="68"/>
  <c r="AB40" i="68"/>
  <c r="I25" i="68"/>
  <c r="Q25" i="68"/>
  <c r="Y25" i="68"/>
  <c r="AG25" i="68"/>
  <c r="AO25" i="68"/>
  <c r="K25" i="68"/>
  <c r="T25" i="68"/>
  <c r="AC25" i="68"/>
  <c r="AL25" i="68"/>
  <c r="L25" i="68"/>
  <c r="U25" i="68"/>
  <c r="AD25" i="68"/>
  <c r="AM25" i="68"/>
  <c r="M25" i="68"/>
  <c r="V25" i="68"/>
  <c r="AE25" i="68"/>
  <c r="AN25" i="68"/>
  <c r="E25" i="68"/>
  <c r="N25" i="68"/>
  <c r="W25" i="68"/>
  <c r="AF25" i="68"/>
  <c r="AP25" i="68"/>
  <c r="F25" i="68"/>
  <c r="O25" i="68"/>
  <c r="X25" i="68"/>
  <c r="AH25" i="68"/>
  <c r="AQ25" i="68"/>
  <c r="G25" i="68"/>
  <c r="P25" i="68"/>
  <c r="Z25" i="68"/>
  <c r="AI25" i="68"/>
  <c r="R25" i="68"/>
  <c r="S25" i="68"/>
  <c r="AA25" i="68"/>
  <c r="AB25" i="68"/>
  <c r="D25" i="68"/>
  <c r="AJ25" i="68"/>
  <c r="AK25" i="68"/>
  <c r="H25" i="68"/>
  <c r="J25" i="68"/>
  <c r="F21" i="61"/>
  <c r="AP12" i="61"/>
  <c r="AF9" i="61"/>
  <c r="F9" i="61"/>
  <c r="T9" i="61"/>
  <c r="AH9" i="61"/>
  <c r="J23" i="69"/>
  <c r="R23" i="69"/>
  <c r="Z23" i="69"/>
  <c r="AH23" i="69"/>
  <c r="AP23" i="69"/>
  <c r="F23" i="69"/>
  <c r="O23" i="69"/>
  <c r="X23" i="69"/>
  <c r="AG23" i="69"/>
  <c r="AQ23" i="69"/>
  <c r="H23" i="69"/>
  <c r="Q23" i="69"/>
  <c r="AA23" i="69"/>
  <c r="AJ23" i="69"/>
  <c r="E23" i="69"/>
  <c r="S23" i="69"/>
  <c r="AD23" i="69"/>
  <c r="AO23" i="69"/>
  <c r="G23" i="69"/>
  <c r="T23" i="69"/>
  <c r="AE23" i="69"/>
  <c r="I23" i="69"/>
  <c r="U23" i="69"/>
  <c r="AF23" i="69"/>
  <c r="K23" i="69"/>
  <c r="V23" i="69"/>
  <c r="AI23" i="69"/>
  <c r="L23" i="69"/>
  <c r="W23" i="69"/>
  <c r="AK23" i="69"/>
  <c r="M23" i="69"/>
  <c r="Y23" i="69"/>
  <c r="AL23" i="69"/>
  <c r="AM23" i="69"/>
  <c r="AN23" i="69"/>
  <c r="N23" i="69"/>
  <c r="D23" i="69"/>
  <c r="P23" i="69"/>
  <c r="AB23" i="69"/>
  <c r="AC23" i="69"/>
  <c r="C56" i="70"/>
  <c r="J17" i="70"/>
  <c r="R17" i="70"/>
  <c r="Z17" i="70"/>
  <c r="AH17" i="70"/>
  <c r="AP17" i="70"/>
  <c r="K17" i="70"/>
  <c r="S17" i="70"/>
  <c r="AA17" i="70"/>
  <c r="G17" i="70"/>
  <c r="O17" i="70"/>
  <c r="W17" i="70"/>
  <c r="AE17" i="70"/>
  <c r="AM17" i="70"/>
  <c r="L17" i="70"/>
  <c r="X17" i="70"/>
  <c r="AJ17" i="70"/>
  <c r="D17" i="70"/>
  <c r="M17" i="70"/>
  <c r="Y17" i="70"/>
  <c r="AK17" i="70"/>
  <c r="N17" i="70"/>
  <c r="AB17" i="70"/>
  <c r="AL17" i="70"/>
  <c r="P17" i="70"/>
  <c r="AC17" i="70"/>
  <c r="AN17" i="70"/>
  <c r="F17" i="70"/>
  <c r="T17" i="70"/>
  <c r="AF17" i="70"/>
  <c r="AQ17" i="70"/>
  <c r="I17" i="70"/>
  <c r="Q17" i="70"/>
  <c r="U17" i="70"/>
  <c r="V17" i="70"/>
  <c r="AD17" i="70"/>
  <c r="AG17" i="70"/>
  <c r="E17" i="70"/>
  <c r="H17" i="70"/>
  <c r="AI17" i="70"/>
  <c r="AO17" i="70"/>
  <c r="J184" i="99"/>
  <c r="C31" i="71"/>
  <c r="E178" i="99"/>
  <c r="I21" i="71"/>
  <c r="Q21" i="71"/>
  <c r="Y21" i="71"/>
  <c r="AG21" i="71"/>
  <c r="AO21" i="71"/>
  <c r="J21" i="71"/>
  <c r="R21" i="71"/>
  <c r="Z21" i="71"/>
  <c r="AH21" i="71"/>
  <c r="AP21" i="71"/>
  <c r="F21" i="71"/>
  <c r="P21" i="71"/>
  <c r="AB21" i="71"/>
  <c r="AL21" i="71"/>
  <c r="G21" i="71"/>
  <c r="S21" i="71"/>
  <c r="AC21" i="71"/>
  <c r="AM21" i="71"/>
  <c r="T21" i="71"/>
  <c r="AF21" i="71"/>
  <c r="E21" i="71"/>
  <c r="U21" i="71"/>
  <c r="AI21" i="71"/>
  <c r="H21" i="71"/>
  <c r="V21" i="71"/>
  <c r="AJ21" i="71"/>
  <c r="M21" i="71"/>
  <c r="AA21" i="71"/>
  <c r="AQ21" i="71"/>
  <c r="W21" i="71"/>
  <c r="X21" i="71"/>
  <c r="AD21" i="71"/>
  <c r="AE21" i="71"/>
  <c r="K21" i="71"/>
  <c r="AK21" i="71"/>
  <c r="L21" i="71"/>
  <c r="AN21" i="71"/>
  <c r="N21" i="71"/>
  <c r="O21" i="71"/>
  <c r="D21" i="71"/>
  <c r="I38" i="71"/>
  <c r="Q38" i="71"/>
  <c r="Y38" i="71"/>
  <c r="J38" i="71"/>
  <c r="R38" i="71"/>
  <c r="Z38" i="71"/>
  <c r="AH38" i="71"/>
  <c r="AP38" i="71"/>
  <c r="C68" i="71"/>
  <c r="L38" i="71"/>
  <c r="V38" i="71"/>
  <c r="AF38" i="71"/>
  <c r="AO38" i="71"/>
  <c r="D38" i="71"/>
  <c r="M38" i="71"/>
  <c r="W38" i="71"/>
  <c r="AG38" i="71"/>
  <c r="AQ38" i="71"/>
  <c r="N38" i="71"/>
  <c r="X38" i="71"/>
  <c r="AI38" i="71"/>
  <c r="E38" i="71"/>
  <c r="O38" i="71"/>
  <c r="AA38" i="71"/>
  <c r="AJ38" i="71"/>
  <c r="F38" i="71"/>
  <c r="P38" i="71"/>
  <c r="AB38" i="71"/>
  <c r="AK38" i="71"/>
  <c r="G38" i="71"/>
  <c r="S38" i="71"/>
  <c r="AC38" i="71"/>
  <c r="AL38" i="71"/>
  <c r="H38" i="71"/>
  <c r="T38" i="71"/>
  <c r="AD38" i="71"/>
  <c r="AM38" i="71"/>
  <c r="K38" i="71"/>
  <c r="U38" i="71"/>
  <c r="AE38" i="71"/>
  <c r="AN38" i="71"/>
  <c r="I13" i="71"/>
  <c r="Q13" i="71"/>
  <c r="Y13" i="71"/>
  <c r="AG13" i="71"/>
  <c r="AO13" i="71"/>
  <c r="J13" i="71"/>
  <c r="R13" i="71"/>
  <c r="Z13" i="71"/>
  <c r="AH13" i="71"/>
  <c r="AP13" i="71"/>
  <c r="K13" i="71"/>
  <c r="S13" i="71"/>
  <c r="AA13" i="71"/>
  <c r="AI13" i="71"/>
  <c r="AQ13" i="71"/>
  <c r="L13" i="71"/>
  <c r="T13" i="71"/>
  <c r="AB13" i="71"/>
  <c r="AJ13" i="71"/>
  <c r="H13" i="71"/>
  <c r="X13" i="71"/>
  <c r="AN13" i="71"/>
  <c r="M13" i="71"/>
  <c r="AC13" i="71"/>
  <c r="N13" i="71"/>
  <c r="AD13" i="71"/>
  <c r="O13" i="71"/>
  <c r="AE13" i="71"/>
  <c r="P13" i="71"/>
  <c r="AF13" i="71"/>
  <c r="E13" i="71"/>
  <c r="U13" i="71"/>
  <c r="AK13" i="71"/>
  <c r="V13" i="71"/>
  <c r="W13" i="71"/>
  <c r="AL13" i="71"/>
  <c r="AM13" i="71"/>
  <c r="F13" i="71"/>
  <c r="G13" i="71"/>
  <c r="D13" i="71"/>
  <c r="L43" i="69"/>
  <c r="T43" i="69"/>
  <c r="AB43" i="69"/>
  <c r="AJ43" i="69"/>
  <c r="M43" i="69"/>
  <c r="V43" i="69"/>
  <c r="AE43" i="69"/>
  <c r="AN43" i="69"/>
  <c r="D43" i="69"/>
  <c r="E43" i="69"/>
  <c r="N43" i="69"/>
  <c r="W43" i="69"/>
  <c r="AF43" i="69"/>
  <c r="AO43" i="69"/>
  <c r="F43" i="69"/>
  <c r="O43" i="69"/>
  <c r="X43" i="69"/>
  <c r="AG43" i="69"/>
  <c r="AP43" i="69"/>
  <c r="G43" i="69"/>
  <c r="P43" i="69"/>
  <c r="Y43" i="69"/>
  <c r="AH43" i="69"/>
  <c r="AQ43" i="69"/>
  <c r="H43" i="69"/>
  <c r="Q43" i="69"/>
  <c r="Z43" i="69"/>
  <c r="AI43" i="69"/>
  <c r="I43" i="69"/>
  <c r="R43" i="69"/>
  <c r="AA43" i="69"/>
  <c r="AK43" i="69"/>
  <c r="J43" i="69"/>
  <c r="K43" i="69"/>
  <c r="S43" i="69"/>
  <c r="U43" i="69"/>
  <c r="AC43" i="69"/>
  <c r="AD43" i="69"/>
  <c r="AL43" i="69"/>
  <c r="AM43" i="69"/>
  <c r="J182" i="99"/>
  <c r="C33" i="71"/>
  <c r="E165" i="99"/>
  <c r="C4" i="68"/>
  <c r="E187" i="99"/>
  <c r="C44" i="68"/>
  <c r="L17" i="67"/>
  <c r="T17" i="67"/>
  <c r="AB17" i="67"/>
  <c r="AJ17" i="67"/>
  <c r="I17" i="67"/>
  <c r="R17" i="67"/>
  <c r="AA17" i="67"/>
  <c r="AK17" i="67"/>
  <c r="J17" i="67"/>
  <c r="U17" i="67"/>
  <c r="AE17" i="67"/>
  <c r="AO17" i="67"/>
  <c r="K17" i="67"/>
  <c r="V17" i="67"/>
  <c r="AF17" i="67"/>
  <c r="AP17" i="67"/>
  <c r="M17" i="67"/>
  <c r="W17" i="67"/>
  <c r="AG17" i="67"/>
  <c r="AQ17" i="67"/>
  <c r="N17" i="67"/>
  <c r="X17" i="67"/>
  <c r="AH17" i="67"/>
  <c r="E17" i="67"/>
  <c r="O17" i="67"/>
  <c r="Y17" i="67"/>
  <c r="AI17" i="67"/>
  <c r="F17" i="67"/>
  <c r="P17" i="67"/>
  <c r="Z17" i="67"/>
  <c r="AL17" i="67"/>
  <c r="G17" i="67"/>
  <c r="Q17" i="67"/>
  <c r="AC17" i="67"/>
  <c r="AM17" i="67"/>
  <c r="S17" i="67"/>
  <c r="AD17" i="67"/>
  <c r="AN17" i="67"/>
  <c r="D17" i="67"/>
  <c r="H17" i="67"/>
  <c r="I16" i="70"/>
  <c r="Q16" i="70"/>
  <c r="Y16" i="70"/>
  <c r="AG16" i="70"/>
  <c r="AO16" i="70"/>
  <c r="J16" i="70"/>
  <c r="R16" i="70"/>
  <c r="Z16" i="70"/>
  <c r="AH16" i="70"/>
  <c r="AP16" i="70"/>
  <c r="F16" i="70"/>
  <c r="N16" i="70"/>
  <c r="V16" i="70"/>
  <c r="AD16" i="70"/>
  <c r="AL16" i="70"/>
  <c r="L16" i="70"/>
  <c r="X16" i="70"/>
  <c r="AK16" i="70"/>
  <c r="M16" i="70"/>
  <c r="AA16" i="70"/>
  <c r="AM16" i="70"/>
  <c r="O16" i="70"/>
  <c r="AB16" i="70"/>
  <c r="AN16" i="70"/>
  <c r="P16" i="70"/>
  <c r="AC16" i="70"/>
  <c r="AQ16" i="70"/>
  <c r="G16" i="70"/>
  <c r="T16" i="70"/>
  <c r="AF16" i="70"/>
  <c r="S16" i="70"/>
  <c r="U16" i="70"/>
  <c r="W16" i="70"/>
  <c r="AE16" i="70"/>
  <c r="AI16" i="70"/>
  <c r="E16" i="70"/>
  <c r="AJ16" i="70"/>
  <c r="D16" i="70"/>
  <c r="H16" i="70"/>
  <c r="K16" i="70"/>
  <c r="C183" i="99"/>
  <c r="C34" i="66"/>
  <c r="C57" i="71"/>
  <c r="G19" i="71"/>
  <c r="O19" i="71"/>
  <c r="W19" i="71"/>
  <c r="AE19" i="71"/>
  <c r="AM19" i="71"/>
  <c r="H19" i="71"/>
  <c r="P19" i="71"/>
  <c r="X19" i="71"/>
  <c r="AF19" i="71"/>
  <c r="AN19" i="71"/>
  <c r="J19" i="71"/>
  <c r="T19" i="71"/>
  <c r="AD19" i="71"/>
  <c r="AP19" i="71"/>
  <c r="K19" i="71"/>
  <c r="U19" i="71"/>
  <c r="AG19" i="71"/>
  <c r="AQ19" i="71"/>
  <c r="L19" i="71"/>
  <c r="V19" i="71"/>
  <c r="AH19" i="71"/>
  <c r="M19" i="71"/>
  <c r="Y19" i="71"/>
  <c r="AI19" i="71"/>
  <c r="E19" i="71"/>
  <c r="AA19" i="71"/>
  <c r="F19" i="71"/>
  <c r="AB19" i="71"/>
  <c r="I19" i="71"/>
  <c r="AC19" i="71"/>
  <c r="R19" i="71"/>
  <c r="AL19" i="71"/>
  <c r="AJ19" i="71"/>
  <c r="AK19" i="71"/>
  <c r="AO19" i="71"/>
  <c r="N19" i="71"/>
  <c r="Q19" i="71"/>
  <c r="D19" i="71"/>
  <c r="S19" i="71"/>
  <c r="Z19" i="71"/>
  <c r="F22" i="68"/>
  <c r="F58" i="68" s="1"/>
  <c r="N22" i="68"/>
  <c r="N58" i="68" s="1"/>
  <c r="V22" i="68"/>
  <c r="V58" i="68" s="1"/>
  <c r="AD22" i="68"/>
  <c r="AD58" i="68" s="1"/>
  <c r="AL22" i="68"/>
  <c r="AL58" i="68" s="1"/>
  <c r="C58" i="68"/>
  <c r="I22" i="68"/>
  <c r="I58" i="68" s="1"/>
  <c r="R22" i="68"/>
  <c r="R58" i="68" s="1"/>
  <c r="AA22" i="68"/>
  <c r="AA58" i="68" s="1"/>
  <c r="AJ22" i="68"/>
  <c r="AJ58" i="68" s="1"/>
  <c r="J22" i="68"/>
  <c r="J58" i="68" s="1"/>
  <c r="S22" i="68"/>
  <c r="S58" i="68" s="1"/>
  <c r="AB22" i="68"/>
  <c r="AB58" i="68" s="1"/>
  <c r="AK22" i="68"/>
  <c r="AK58" i="68" s="1"/>
  <c r="K22" i="68"/>
  <c r="K58" i="68" s="1"/>
  <c r="T22" i="68"/>
  <c r="T58" i="68" s="1"/>
  <c r="AC22" i="68"/>
  <c r="AC58" i="68" s="1"/>
  <c r="AM22" i="68"/>
  <c r="AM58" i="68" s="1"/>
  <c r="L22" i="68"/>
  <c r="L58" i="68" s="1"/>
  <c r="U22" i="68"/>
  <c r="U58" i="68" s="1"/>
  <c r="AE22" i="68"/>
  <c r="AE58" i="68" s="1"/>
  <c r="AN22" i="68"/>
  <c r="AN58" i="68" s="1"/>
  <c r="M22" i="68"/>
  <c r="M58" i="68" s="1"/>
  <c r="W22" i="68"/>
  <c r="W58" i="68" s="1"/>
  <c r="AF22" i="68"/>
  <c r="AF58" i="68" s="1"/>
  <c r="AO22" i="68"/>
  <c r="AO58" i="68" s="1"/>
  <c r="D22" i="68"/>
  <c r="D58" i="68" s="1"/>
  <c r="E22" i="68"/>
  <c r="E58" i="68" s="1"/>
  <c r="O22" i="68"/>
  <c r="O58" i="68" s="1"/>
  <c r="X22" i="68"/>
  <c r="X58" i="68" s="1"/>
  <c r="AG22" i="68"/>
  <c r="AG58" i="68" s="1"/>
  <c r="AP22" i="68"/>
  <c r="AP58" i="68" s="1"/>
  <c r="Y22" i="68"/>
  <c r="Y58" i="68" s="1"/>
  <c r="Z22" i="68"/>
  <c r="Z58" i="68" s="1"/>
  <c r="AH22" i="68"/>
  <c r="AH58" i="68" s="1"/>
  <c r="AI22" i="68"/>
  <c r="AI58" i="68" s="1"/>
  <c r="G22" i="68"/>
  <c r="G58" i="68" s="1"/>
  <c r="AQ22" i="68"/>
  <c r="AQ58" i="68" s="1"/>
  <c r="H22" i="68"/>
  <c r="H58" i="68" s="1"/>
  <c r="Q22" i="68"/>
  <c r="Q58" i="68" s="1"/>
  <c r="P22" i="68"/>
  <c r="P58" i="68" s="1"/>
  <c r="G182" i="99"/>
  <c r="C33" i="70"/>
  <c r="L40" i="71"/>
  <c r="I40" i="71"/>
  <c r="R40" i="71"/>
  <c r="Z40" i="71"/>
  <c r="AH40" i="71"/>
  <c r="AP40" i="71"/>
  <c r="J40" i="71"/>
  <c r="S40" i="71"/>
  <c r="AA40" i="71"/>
  <c r="AI40" i="71"/>
  <c r="AQ40" i="71"/>
  <c r="K40" i="71"/>
  <c r="T40" i="71"/>
  <c r="AB40" i="71"/>
  <c r="AJ40" i="71"/>
  <c r="D40" i="71"/>
  <c r="M40" i="71"/>
  <c r="U40" i="71"/>
  <c r="AC40" i="71"/>
  <c r="AK40" i="71"/>
  <c r="E40" i="71"/>
  <c r="N40" i="71"/>
  <c r="V40" i="71"/>
  <c r="AD40" i="71"/>
  <c r="AL40" i="71"/>
  <c r="F40" i="71"/>
  <c r="O40" i="71"/>
  <c r="W40" i="71"/>
  <c r="AE40" i="71"/>
  <c r="AM40" i="71"/>
  <c r="G40" i="71"/>
  <c r="P40" i="71"/>
  <c r="X40" i="71"/>
  <c r="AF40" i="71"/>
  <c r="AN40" i="71"/>
  <c r="H40" i="71"/>
  <c r="Q40" i="71"/>
  <c r="Y40" i="71"/>
  <c r="AG40" i="71"/>
  <c r="AO40" i="71"/>
  <c r="G23" i="68"/>
  <c r="O23" i="68"/>
  <c r="W23" i="68"/>
  <c r="AE23" i="68"/>
  <c r="AM23" i="68"/>
  <c r="C59" i="68"/>
  <c r="F23" i="68"/>
  <c r="P23" i="68"/>
  <c r="Y23" i="68"/>
  <c r="AH23" i="68"/>
  <c r="AQ23" i="68"/>
  <c r="H23" i="68"/>
  <c r="Q23" i="68"/>
  <c r="Z23" i="68"/>
  <c r="AI23" i="68"/>
  <c r="I23" i="68"/>
  <c r="R23" i="68"/>
  <c r="R59" i="68" s="1"/>
  <c r="AA23" i="68"/>
  <c r="AJ23" i="68"/>
  <c r="J23" i="68"/>
  <c r="S23" i="68"/>
  <c r="AB23" i="68"/>
  <c r="AK23" i="68"/>
  <c r="K23" i="68"/>
  <c r="T23" i="68"/>
  <c r="AC23" i="68"/>
  <c r="AL23" i="68"/>
  <c r="L23" i="68"/>
  <c r="U23" i="68"/>
  <c r="AD23" i="68"/>
  <c r="AN23" i="68"/>
  <c r="D23" i="68"/>
  <c r="V23" i="68"/>
  <c r="X23" i="68"/>
  <c r="AF23" i="68"/>
  <c r="AG23" i="68"/>
  <c r="AO23" i="68"/>
  <c r="E23" i="68"/>
  <c r="AP23" i="68"/>
  <c r="M23" i="68"/>
  <c r="N23" i="68"/>
  <c r="I43" i="68"/>
  <c r="Q43" i="68"/>
  <c r="Y43" i="68"/>
  <c r="AG43" i="68"/>
  <c r="AO43" i="68"/>
  <c r="J43" i="68"/>
  <c r="R43" i="68"/>
  <c r="Z43" i="68"/>
  <c r="AH43" i="68"/>
  <c r="AP43" i="68"/>
  <c r="D43" i="68"/>
  <c r="L43" i="68"/>
  <c r="T43" i="68"/>
  <c r="AB43" i="68"/>
  <c r="AJ43" i="68"/>
  <c r="E43" i="68"/>
  <c r="M43" i="68"/>
  <c r="U43" i="68"/>
  <c r="AC43" i="68"/>
  <c r="AK43" i="68"/>
  <c r="F43" i="68"/>
  <c r="N43" i="68"/>
  <c r="V43" i="68"/>
  <c r="AD43" i="68"/>
  <c r="AL43" i="68"/>
  <c r="K43" i="68"/>
  <c r="AF43" i="68"/>
  <c r="O43" i="68"/>
  <c r="AI43" i="68"/>
  <c r="P43" i="68"/>
  <c r="AM43" i="68"/>
  <c r="S43" i="68"/>
  <c r="AN43" i="68"/>
  <c r="W43" i="68"/>
  <c r="AQ43" i="68"/>
  <c r="X43" i="68"/>
  <c r="AA43" i="68"/>
  <c r="AE43" i="68"/>
  <c r="H43" i="68"/>
  <c r="G43" i="68"/>
  <c r="E43" i="71"/>
  <c r="M43" i="71"/>
  <c r="U43" i="71"/>
  <c r="AC43" i="71"/>
  <c r="AK43" i="71"/>
  <c r="F43" i="71"/>
  <c r="N43" i="71"/>
  <c r="V43" i="71"/>
  <c r="AD43" i="71"/>
  <c r="AL43" i="71"/>
  <c r="G43" i="71"/>
  <c r="O43" i="71"/>
  <c r="W43" i="71"/>
  <c r="AE43" i="71"/>
  <c r="AM43" i="71"/>
  <c r="H43" i="71"/>
  <c r="P43" i="71"/>
  <c r="X43" i="71"/>
  <c r="AF43" i="71"/>
  <c r="AN43" i="71"/>
  <c r="I43" i="71"/>
  <c r="Q43" i="71"/>
  <c r="Y43" i="71"/>
  <c r="AG43" i="71"/>
  <c r="AO43" i="71"/>
  <c r="J43" i="71"/>
  <c r="R43" i="71"/>
  <c r="Z43" i="71"/>
  <c r="AH43" i="71"/>
  <c r="AP43" i="71"/>
  <c r="D43" i="71"/>
  <c r="K43" i="71"/>
  <c r="S43" i="71"/>
  <c r="AA43" i="71"/>
  <c r="AI43" i="71"/>
  <c r="AQ43" i="71"/>
  <c r="L43" i="71"/>
  <c r="T43" i="71"/>
  <c r="AB43" i="71"/>
  <c r="AJ43" i="71"/>
  <c r="L16" i="71"/>
  <c r="T16" i="71"/>
  <c r="AB16" i="71"/>
  <c r="AJ16" i="71"/>
  <c r="E16" i="71"/>
  <c r="M16" i="71"/>
  <c r="U16" i="71"/>
  <c r="AC16" i="71"/>
  <c r="AK16" i="71"/>
  <c r="F16" i="71"/>
  <c r="N16" i="71"/>
  <c r="V16" i="71"/>
  <c r="AD16" i="71"/>
  <c r="AL16" i="71"/>
  <c r="G16" i="71"/>
  <c r="O16" i="71"/>
  <c r="W16" i="71"/>
  <c r="AE16" i="71"/>
  <c r="AM16" i="71"/>
  <c r="S16" i="71"/>
  <c r="AI16" i="71"/>
  <c r="H16" i="71"/>
  <c r="X16" i="71"/>
  <c r="AN16" i="71"/>
  <c r="I16" i="71"/>
  <c r="Y16" i="71"/>
  <c r="AO16" i="71"/>
  <c r="J16" i="71"/>
  <c r="Z16" i="71"/>
  <c r="AP16" i="71"/>
  <c r="K16" i="71"/>
  <c r="AA16" i="71"/>
  <c r="AQ16" i="71"/>
  <c r="R16" i="71"/>
  <c r="AF16" i="71"/>
  <c r="AG16" i="71"/>
  <c r="P16" i="71"/>
  <c r="D16" i="71"/>
  <c r="Q16" i="71"/>
  <c r="AH16" i="71"/>
  <c r="Z41" i="70"/>
  <c r="AB41" i="70"/>
  <c r="T41" i="70"/>
  <c r="AD41" i="70"/>
  <c r="V41" i="70"/>
  <c r="X41" i="70"/>
  <c r="D41" i="70"/>
  <c r="Q41" i="70"/>
  <c r="E41" i="70"/>
  <c r="H41" i="70"/>
  <c r="L12" i="61"/>
  <c r="X12" i="61"/>
  <c r="AL12" i="61"/>
  <c r="X9" i="61"/>
  <c r="I9" i="61"/>
  <c r="AK9" i="61"/>
  <c r="L9" i="61"/>
  <c r="Z9" i="61"/>
  <c r="E9" i="71"/>
  <c r="M9" i="71"/>
  <c r="U9" i="71"/>
  <c r="AC9" i="71"/>
  <c r="AK9" i="71"/>
  <c r="F9" i="71"/>
  <c r="N9" i="71"/>
  <c r="V9" i="71"/>
  <c r="AD9" i="71"/>
  <c r="AL9" i="71"/>
  <c r="G9" i="71"/>
  <c r="O9" i="71"/>
  <c r="W9" i="71"/>
  <c r="AE9" i="71"/>
  <c r="AM9" i="71"/>
  <c r="H9" i="71"/>
  <c r="P9" i="71"/>
  <c r="X9" i="71"/>
  <c r="AF9" i="71"/>
  <c r="AN9" i="71"/>
  <c r="T9" i="71"/>
  <c r="AJ9" i="71"/>
  <c r="I9" i="71"/>
  <c r="Y9" i="71"/>
  <c r="AO9" i="71"/>
  <c r="J9" i="71"/>
  <c r="Z9" i="71"/>
  <c r="AP9" i="71"/>
  <c r="K9" i="71"/>
  <c r="AA9" i="71"/>
  <c r="AQ9" i="71"/>
  <c r="L9" i="71"/>
  <c r="AB9" i="71"/>
  <c r="Q9" i="71"/>
  <c r="AG9" i="71"/>
  <c r="S9" i="71"/>
  <c r="D9" i="71"/>
  <c r="R9" i="71"/>
  <c r="AH9" i="71"/>
  <c r="AI9" i="71"/>
  <c r="E176" i="99"/>
  <c r="C28" i="68"/>
  <c r="C65" i="68"/>
  <c r="F30" i="68"/>
  <c r="F65" i="68" s="1"/>
  <c r="N30" i="68"/>
  <c r="N65" i="68" s="1"/>
  <c r="V30" i="68"/>
  <c r="V65" i="68" s="1"/>
  <c r="AD30" i="68"/>
  <c r="AD65" i="68" s="1"/>
  <c r="AL30" i="68"/>
  <c r="AL65" i="68" s="1"/>
  <c r="H30" i="68"/>
  <c r="H65" i="68" s="1"/>
  <c r="Q30" i="68"/>
  <c r="Q65" i="68" s="1"/>
  <c r="Z30" i="68"/>
  <c r="Z65" i="68" s="1"/>
  <c r="AI30" i="68"/>
  <c r="AI65" i="68" s="1"/>
  <c r="I30" i="68"/>
  <c r="I65" i="68" s="1"/>
  <c r="R30" i="68"/>
  <c r="R65" i="68" s="1"/>
  <c r="AA30" i="68"/>
  <c r="AA65" i="68" s="1"/>
  <c r="AJ30" i="68"/>
  <c r="AJ65" i="68" s="1"/>
  <c r="J30" i="68"/>
  <c r="J65" i="68" s="1"/>
  <c r="S30" i="68"/>
  <c r="S65" i="68" s="1"/>
  <c r="AB30" i="68"/>
  <c r="AB65" i="68" s="1"/>
  <c r="AK30" i="68"/>
  <c r="AK65" i="68" s="1"/>
  <c r="K30" i="68"/>
  <c r="K65" i="68" s="1"/>
  <c r="T30" i="68"/>
  <c r="T65" i="68" s="1"/>
  <c r="AC30" i="68"/>
  <c r="AC65" i="68" s="1"/>
  <c r="AM30" i="68"/>
  <c r="AM65" i="68" s="1"/>
  <c r="L30" i="68"/>
  <c r="L65" i="68" s="1"/>
  <c r="U30" i="68"/>
  <c r="U65" i="68" s="1"/>
  <c r="AE30" i="68"/>
  <c r="AE65" i="68" s="1"/>
  <c r="AN30" i="68"/>
  <c r="AN65" i="68" s="1"/>
  <c r="D30" i="68"/>
  <c r="D65" i="68" s="1"/>
  <c r="M30" i="68"/>
  <c r="M65" i="68" s="1"/>
  <c r="W30" i="68"/>
  <c r="W65" i="68" s="1"/>
  <c r="AF30" i="68"/>
  <c r="AF65" i="68" s="1"/>
  <c r="AO30" i="68"/>
  <c r="AO65" i="68" s="1"/>
  <c r="E30" i="68"/>
  <c r="E65" i="68" s="1"/>
  <c r="AP30" i="68"/>
  <c r="AP65" i="68" s="1"/>
  <c r="G30" i="68"/>
  <c r="G65" i="68" s="1"/>
  <c r="AQ30" i="68"/>
  <c r="AQ65" i="68" s="1"/>
  <c r="O30" i="68"/>
  <c r="O65" i="68" s="1"/>
  <c r="P30" i="68"/>
  <c r="P65" i="68" s="1"/>
  <c r="X30" i="68"/>
  <c r="X65" i="68" s="1"/>
  <c r="Y30" i="68"/>
  <c r="Y65" i="68" s="1"/>
  <c r="AG30" i="68"/>
  <c r="AG65" i="68" s="1"/>
  <c r="AH30" i="68"/>
  <c r="AH65" i="68" s="1"/>
  <c r="J180" i="99"/>
  <c r="C35" i="71"/>
  <c r="K11" i="68"/>
  <c r="S11" i="68"/>
  <c r="AA11" i="68"/>
  <c r="AI11" i="68"/>
  <c r="AQ11" i="68"/>
  <c r="H11" i="68"/>
  <c r="Q11" i="68"/>
  <c r="Z11" i="68"/>
  <c r="AJ11" i="68"/>
  <c r="I11" i="68"/>
  <c r="R11" i="68"/>
  <c r="AB11" i="68"/>
  <c r="AK11" i="68"/>
  <c r="D11" i="68"/>
  <c r="J11" i="68"/>
  <c r="T11" i="68"/>
  <c r="AC11" i="68"/>
  <c r="AL11" i="68"/>
  <c r="L11" i="68"/>
  <c r="U11" i="68"/>
  <c r="AD11" i="68"/>
  <c r="AM11" i="68"/>
  <c r="M11" i="68"/>
  <c r="V11" i="68"/>
  <c r="AE11" i="68"/>
  <c r="AN11" i="68"/>
  <c r="E11" i="68"/>
  <c r="N11" i="68"/>
  <c r="W11" i="68"/>
  <c r="AF11" i="68"/>
  <c r="AO11" i="68"/>
  <c r="O11" i="68"/>
  <c r="P11" i="68"/>
  <c r="X11" i="68"/>
  <c r="Y11" i="68"/>
  <c r="AG11" i="68"/>
  <c r="AH11" i="68"/>
  <c r="AP11" i="68"/>
  <c r="G11" i="68"/>
  <c r="F11" i="68"/>
  <c r="C72" i="71"/>
  <c r="L42" i="71"/>
  <c r="L72" i="71" s="1"/>
  <c r="T42" i="71"/>
  <c r="T72" i="71" s="1"/>
  <c r="AB42" i="71"/>
  <c r="AB72" i="71" s="1"/>
  <c r="AJ42" i="71"/>
  <c r="AJ72" i="71" s="1"/>
  <c r="E42" i="71"/>
  <c r="E72" i="71" s="1"/>
  <c r="M42" i="71"/>
  <c r="M72" i="71" s="1"/>
  <c r="U42" i="71"/>
  <c r="U72" i="71" s="1"/>
  <c r="AC42" i="71"/>
  <c r="AC72" i="71" s="1"/>
  <c r="AK42" i="71"/>
  <c r="AK72" i="71" s="1"/>
  <c r="F42" i="71"/>
  <c r="F72" i="71" s="1"/>
  <c r="N42" i="71"/>
  <c r="N72" i="71" s="1"/>
  <c r="V42" i="71"/>
  <c r="V72" i="71" s="1"/>
  <c r="AD42" i="71"/>
  <c r="AD72" i="71" s="1"/>
  <c r="AL42" i="71"/>
  <c r="AL72" i="71" s="1"/>
  <c r="G42" i="71"/>
  <c r="G72" i="71" s="1"/>
  <c r="O42" i="71"/>
  <c r="O72" i="71" s="1"/>
  <c r="W42" i="71"/>
  <c r="W72" i="71" s="1"/>
  <c r="AE42" i="71"/>
  <c r="AE72" i="71" s="1"/>
  <c r="AM42" i="71"/>
  <c r="AM72" i="71" s="1"/>
  <c r="H42" i="71"/>
  <c r="H72" i="71" s="1"/>
  <c r="P42" i="71"/>
  <c r="P72" i="71" s="1"/>
  <c r="X42" i="71"/>
  <c r="X72" i="71" s="1"/>
  <c r="AF42" i="71"/>
  <c r="AF72" i="71" s="1"/>
  <c r="AN42" i="71"/>
  <c r="AN72" i="71" s="1"/>
  <c r="D42" i="71"/>
  <c r="D72" i="71" s="1"/>
  <c r="I42" i="71"/>
  <c r="I72" i="71" s="1"/>
  <c r="Q42" i="71"/>
  <c r="Q72" i="71" s="1"/>
  <c r="Y42" i="71"/>
  <c r="Y72" i="71" s="1"/>
  <c r="AG42" i="71"/>
  <c r="AG72" i="71" s="1"/>
  <c r="AO42" i="71"/>
  <c r="AO72" i="71" s="1"/>
  <c r="J42" i="71"/>
  <c r="J72" i="71" s="1"/>
  <c r="R42" i="71"/>
  <c r="R72" i="71" s="1"/>
  <c r="Z42" i="71"/>
  <c r="Z72" i="71" s="1"/>
  <c r="AH42" i="71"/>
  <c r="AH72" i="71" s="1"/>
  <c r="AP42" i="71"/>
  <c r="AP72" i="71" s="1"/>
  <c r="AQ42" i="71"/>
  <c r="AQ72" i="71" s="1"/>
  <c r="K42" i="71"/>
  <c r="K72" i="71" s="1"/>
  <c r="S42" i="71"/>
  <c r="S72" i="71" s="1"/>
  <c r="AA42" i="71"/>
  <c r="AA72" i="71" s="1"/>
  <c r="AI42" i="71"/>
  <c r="AI72" i="71" s="1"/>
  <c r="H12" i="71"/>
  <c r="P12" i="71"/>
  <c r="X12" i="71"/>
  <c r="AF12" i="71"/>
  <c r="AN12" i="71"/>
  <c r="I12" i="71"/>
  <c r="Q12" i="71"/>
  <c r="Y12" i="71"/>
  <c r="AG12" i="71"/>
  <c r="AO12" i="71"/>
  <c r="J12" i="71"/>
  <c r="R12" i="71"/>
  <c r="Z12" i="71"/>
  <c r="AH12" i="71"/>
  <c r="AP12" i="71"/>
  <c r="K12" i="71"/>
  <c r="S12" i="71"/>
  <c r="AA12" i="71"/>
  <c r="AI12" i="71"/>
  <c r="AQ12" i="71"/>
  <c r="O12" i="71"/>
  <c r="AE12" i="71"/>
  <c r="T12" i="71"/>
  <c r="AJ12" i="71"/>
  <c r="E12" i="71"/>
  <c r="U12" i="71"/>
  <c r="AK12" i="71"/>
  <c r="F12" i="71"/>
  <c r="V12" i="71"/>
  <c r="AL12" i="71"/>
  <c r="G12" i="71"/>
  <c r="W12" i="71"/>
  <c r="AM12" i="71"/>
  <c r="L12" i="71"/>
  <c r="AB12" i="71"/>
  <c r="M12" i="71"/>
  <c r="N12" i="71"/>
  <c r="AD12" i="71"/>
  <c r="AC12" i="71"/>
  <c r="D12" i="71"/>
  <c r="D187" i="99"/>
  <c r="C44" i="67"/>
  <c r="C73" i="71"/>
  <c r="K39" i="71"/>
  <c r="S39" i="71"/>
  <c r="AA39" i="71"/>
  <c r="AI39" i="71"/>
  <c r="AQ39" i="71"/>
  <c r="L39" i="71"/>
  <c r="U39" i="71"/>
  <c r="AD39" i="71"/>
  <c r="AM39" i="71"/>
  <c r="M39" i="71"/>
  <c r="V39" i="71"/>
  <c r="AE39" i="71"/>
  <c r="AN39" i="71"/>
  <c r="D39" i="71"/>
  <c r="E39" i="71"/>
  <c r="N39" i="71"/>
  <c r="W39" i="71"/>
  <c r="AF39" i="71"/>
  <c r="AO39" i="71"/>
  <c r="F39" i="71"/>
  <c r="O39" i="71"/>
  <c r="X39" i="71"/>
  <c r="AG39" i="71"/>
  <c r="AP39" i="71"/>
  <c r="G39" i="71"/>
  <c r="P39" i="71"/>
  <c r="Y39" i="71"/>
  <c r="AH39" i="71"/>
  <c r="H39" i="71"/>
  <c r="Q39" i="71"/>
  <c r="Z39" i="71"/>
  <c r="AJ39" i="71"/>
  <c r="I39" i="71"/>
  <c r="R39" i="71"/>
  <c r="AB39" i="71"/>
  <c r="AK39" i="71"/>
  <c r="AC39" i="71"/>
  <c r="AL39" i="71"/>
  <c r="J39" i="71"/>
  <c r="T39" i="71"/>
  <c r="E174" i="99"/>
  <c r="C32" i="68"/>
  <c r="G180" i="99"/>
  <c r="C35" i="70"/>
  <c r="G184" i="99"/>
  <c r="C31" i="70"/>
  <c r="I6" i="70"/>
  <c r="Q6" i="70"/>
  <c r="Y6" i="70"/>
  <c r="AG6" i="70"/>
  <c r="AO6" i="70"/>
  <c r="H6" i="70"/>
  <c r="R6" i="70"/>
  <c r="AA6" i="70"/>
  <c r="AJ6" i="70"/>
  <c r="J6" i="70"/>
  <c r="S6" i="70"/>
  <c r="AB6" i="70"/>
  <c r="AK6" i="70"/>
  <c r="K6" i="70"/>
  <c r="T6" i="70"/>
  <c r="AC6" i="70"/>
  <c r="AL6" i="70"/>
  <c r="E6" i="70"/>
  <c r="N6" i="70"/>
  <c r="W6" i="70"/>
  <c r="AF6" i="70"/>
  <c r="AP6" i="70"/>
  <c r="V6" i="70"/>
  <c r="AN6" i="70"/>
  <c r="F6" i="70"/>
  <c r="X6" i="70"/>
  <c r="AQ6" i="70"/>
  <c r="G6" i="70"/>
  <c r="Z6" i="70"/>
  <c r="L6" i="70"/>
  <c r="AD6" i="70"/>
  <c r="O6" i="70"/>
  <c r="AH6" i="70"/>
  <c r="U6" i="70"/>
  <c r="AE6" i="70"/>
  <c r="D6" i="70"/>
  <c r="AI6" i="70"/>
  <c r="AM6" i="70"/>
  <c r="M6" i="70"/>
  <c r="P6" i="70"/>
  <c r="I17" i="68"/>
  <c r="Q17" i="68"/>
  <c r="Y17" i="68"/>
  <c r="AG17" i="68"/>
  <c r="AO17" i="68"/>
  <c r="L17" i="68"/>
  <c r="U17" i="68"/>
  <c r="AD17" i="68"/>
  <c r="AM17" i="68"/>
  <c r="M17" i="68"/>
  <c r="V17" i="68"/>
  <c r="AE17" i="68"/>
  <c r="AN17" i="68"/>
  <c r="E17" i="68"/>
  <c r="N17" i="68"/>
  <c r="W17" i="68"/>
  <c r="AF17" i="68"/>
  <c r="AP17" i="68"/>
  <c r="F17" i="68"/>
  <c r="O17" i="68"/>
  <c r="X17" i="68"/>
  <c r="AH17" i="68"/>
  <c r="AQ17" i="68"/>
  <c r="G17" i="68"/>
  <c r="P17" i="68"/>
  <c r="Z17" i="68"/>
  <c r="AI17" i="68"/>
  <c r="H17" i="68"/>
  <c r="R17" i="68"/>
  <c r="AA17" i="68"/>
  <c r="AJ17" i="68"/>
  <c r="C56" i="68"/>
  <c r="AK17" i="68"/>
  <c r="D17" i="68"/>
  <c r="AL17" i="68"/>
  <c r="J17" i="68"/>
  <c r="K17" i="68"/>
  <c r="S17" i="68"/>
  <c r="T17" i="68"/>
  <c r="AB17" i="68"/>
  <c r="AC17" i="68"/>
  <c r="C59" i="71"/>
  <c r="K23" i="71"/>
  <c r="S23" i="71"/>
  <c r="AA23" i="71"/>
  <c r="AI23" i="71"/>
  <c r="AQ23" i="71"/>
  <c r="L23" i="71"/>
  <c r="T23" i="71"/>
  <c r="AB23" i="71"/>
  <c r="AJ23" i="71"/>
  <c r="N23" i="71"/>
  <c r="X23" i="71"/>
  <c r="AH23" i="71"/>
  <c r="E23" i="71"/>
  <c r="O23" i="71"/>
  <c r="Y23" i="71"/>
  <c r="AK23" i="71"/>
  <c r="J23" i="71"/>
  <c r="Z23" i="71"/>
  <c r="AN23" i="71"/>
  <c r="M23" i="71"/>
  <c r="AC23" i="71"/>
  <c r="AO23" i="71"/>
  <c r="P23" i="71"/>
  <c r="AD23" i="71"/>
  <c r="AP23" i="71"/>
  <c r="G23" i="71"/>
  <c r="U23" i="71"/>
  <c r="AG23" i="71"/>
  <c r="AE23" i="71"/>
  <c r="F23" i="71"/>
  <c r="AF23" i="71"/>
  <c r="D23" i="71"/>
  <c r="H23" i="71"/>
  <c r="AL23" i="71"/>
  <c r="I23" i="71"/>
  <c r="AM23" i="71"/>
  <c r="Q23" i="71"/>
  <c r="R23" i="71"/>
  <c r="V23" i="71"/>
  <c r="W23" i="71"/>
  <c r="E183" i="99"/>
  <c r="C34" i="68"/>
  <c r="L43" i="67"/>
  <c r="T43" i="67"/>
  <c r="AB43" i="67"/>
  <c r="AJ43" i="67"/>
  <c r="E43" i="67"/>
  <c r="M43" i="67"/>
  <c r="U43" i="67"/>
  <c r="AC43" i="67"/>
  <c r="AK43" i="67"/>
  <c r="G43" i="67"/>
  <c r="O43" i="67"/>
  <c r="W43" i="67"/>
  <c r="AE43" i="67"/>
  <c r="AM43" i="67"/>
  <c r="I43" i="67"/>
  <c r="Q43" i="67"/>
  <c r="Y43" i="67"/>
  <c r="AG43" i="67"/>
  <c r="AO43" i="67"/>
  <c r="F43" i="67"/>
  <c r="V43" i="67"/>
  <c r="AL43" i="67"/>
  <c r="H43" i="67"/>
  <c r="X43" i="67"/>
  <c r="AN43" i="67"/>
  <c r="J43" i="67"/>
  <c r="Z43" i="67"/>
  <c r="AP43" i="67"/>
  <c r="D43" i="67"/>
  <c r="K43" i="67"/>
  <c r="AA43" i="67"/>
  <c r="AQ43" i="67"/>
  <c r="N43" i="67"/>
  <c r="AD43" i="67"/>
  <c r="P43" i="67"/>
  <c r="AF43" i="67"/>
  <c r="R43" i="67"/>
  <c r="AH43" i="67"/>
  <c r="AI43" i="67"/>
  <c r="S43" i="67"/>
  <c r="E175" i="99"/>
  <c r="C27" i="68"/>
  <c r="F21" i="70"/>
  <c r="N21" i="70"/>
  <c r="V21" i="70"/>
  <c r="AD21" i="70"/>
  <c r="AL21" i="70"/>
  <c r="D21" i="70"/>
  <c r="K21" i="70"/>
  <c r="S21" i="70"/>
  <c r="AA21" i="70"/>
  <c r="AI21" i="70"/>
  <c r="AQ21" i="70"/>
  <c r="H21" i="70"/>
  <c r="R21" i="70"/>
  <c r="AC21" i="70"/>
  <c r="AN21" i="70"/>
  <c r="I21" i="70"/>
  <c r="T21" i="70"/>
  <c r="AE21" i="70"/>
  <c r="AO21" i="70"/>
  <c r="J21" i="70"/>
  <c r="U21" i="70"/>
  <c r="AF21" i="70"/>
  <c r="AP21" i="70"/>
  <c r="L21" i="70"/>
  <c r="W21" i="70"/>
  <c r="AG21" i="70"/>
  <c r="O21" i="70"/>
  <c r="Y21" i="70"/>
  <c r="AJ21" i="70"/>
  <c r="AB21" i="70"/>
  <c r="E21" i="70"/>
  <c r="AH21" i="70"/>
  <c r="G21" i="70"/>
  <c r="AK21" i="70"/>
  <c r="M21" i="70"/>
  <c r="AM21" i="70"/>
  <c r="P21" i="70"/>
  <c r="Q21" i="70"/>
  <c r="X21" i="70"/>
  <c r="Z21" i="70"/>
  <c r="AB12" i="61"/>
  <c r="E12" i="61"/>
  <c r="Y9" i="61"/>
  <c r="AO9" i="61"/>
  <c r="AN9" i="61"/>
  <c r="AE9" i="61"/>
  <c r="AC9" i="61"/>
  <c r="AQ9" i="61"/>
  <c r="R9" i="61"/>
  <c r="C66" i="71"/>
  <c r="G36" i="71"/>
  <c r="O36" i="71"/>
  <c r="W36" i="71"/>
  <c r="AE36" i="71"/>
  <c r="AM36" i="71"/>
  <c r="H36" i="71"/>
  <c r="P36" i="71"/>
  <c r="X36" i="71"/>
  <c r="AF36" i="71"/>
  <c r="AN36" i="71"/>
  <c r="L36" i="71"/>
  <c r="T36" i="71"/>
  <c r="AB36" i="71"/>
  <c r="AJ36" i="71"/>
  <c r="E36" i="71"/>
  <c r="R36" i="71"/>
  <c r="AD36" i="71"/>
  <c r="AQ36" i="71"/>
  <c r="F36" i="71"/>
  <c r="S36" i="71"/>
  <c r="AG36" i="71"/>
  <c r="I36" i="71"/>
  <c r="U36" i="71"/>
  <c r="AH36" i="71"/>
  <c r="J36" i="71"/>
  <c r="V36" i="71"/>
  <c r="AI36" i="71"/>
  <c r="K36" i="71"/>
  <c r="Y36" i="71"/>
  <c r="AK36" i="71"/>
  <c r="M36" i="71"/>
  <c r="Z36" i="71"/>
  <c r="AL36" i="71"/>
  <c r="N36" i="71"/>
  <c r="AA36" i="71"/>
  <c r="AO36" i="71"/>
  <c r="D36" i="71"/>
  <c r="Q36" i="71"/>
  <c r="AC36" i="71"/>
  <c r="AP36" i="71"/>
  <c r="L12" i="68"/>
  <c r="T12" i="68"/>
  <c r="AB12" i="68"/>
  <c r="AJ12" i="68"/>
  <c r="F12" i="68"/>
  <c r="O12" i="68"/>
  <c r="X12" i="68"/>
  <c r="AG12" i="68"/>
  <c r="AP12" i="68"/>
  <c r="G12" i="68"/>
  <c r="P12" i="68"/>
  <c r="Y12" i="68"/>
  <c r="AH12" i="68"/>
  <c r="AQ12" i="68"/>
  <c r="H12" i="68"/>
  <c r="Q12" i="68"/>
  <c r="Z12" i="68"/>
  <c r="AI12" i="68"/>
  <c r="I12" i="68"/>
  <c r="R12" i="68"/>
  <c r="AA12" i="68"/>
  <c r="AK12" i="68"/>
  <c r="J12" i="68"/>
  <c r="S12" i="68"/>
  <c r="AC12" i="68"/>
  <c r="AL12" i="68"/>
  <c r="K12" i="68"/>
  <c r="U12" i="68"/>
  <c r="AD12" i="68"/>
  <c r="AM12" i="68"/>
  <c r="M12" i="68"/>
  <c r="N12" i="68"/>
  <c r="V12" i="68"/>
  <c r="W12" i="68"/>
  <c r="AE12" i="68"/>
  <c r="AF12" i="68"/>
  <c r="E12" i="68"/>
  <c r="AN12" i="68"/>
  <c r="AO12" i="68"/>
  <c r="D12" i="68"/>
  <c r="E164" i="99"/>
  <c r="C3" i="68"/>
  <c r="E182" i="99"/>
  <c r="C33" i="68"/>
  <c r="H37" i="66"/>
  <c r="P37" i="66"/>
  <c r="X37" i="66"/>
  <c r="AF37" i="66"/>
  <c r="AN37" i="66"/>
  <c r="L37" i="66"/>
  <c r="U37" i="66"/>
  <c r="AD37" i="66"/>
  <c r="AM37" i="66"/>
  <c r="M37" i="66"/>
  <c r="V37" i="66"/>
  <c r="AE37" i="66"/>
  <c r="AO37" i="66"/>
  <c r="E37" i="66"/>
  <c r="N37" i="66"/>
  <c r="W37" i="66"/>
  <c r="AG37" i="66"/>
  <c r="AP37" i="66"/>
  <c r="F37" i="66"/>
  <c r="O37" i="66"/>
  <c r="Y37" i="66"/>
  <c r="AH37" i="66"/>
  <c r="AQ37" i="66"/>
  <c r="G37" i="66"/>
  <c r="Q37" i="66"/>
  <c r="Z37" i="66"/>
  <c r="AI37" i="66"/>
  <c r="D37" i="66"/>
  <c r="I37" i="66"/>
  <c r="R37" i="66"/>
  <c r="AA37" i="66"/>
  <c r="AJ37" i="66"/>
  <c r="AK37" i="66"/>
  <c r="AL37" i="66"/>
  <c r="J37" i="66"/>
  <c r="K37" i="66"/>
  <c r="S37" i="66"/>
  <c r="T37" i="66"/>
  <c r="AB37" i="66"/>
  <c r="AC37" i="66"/>
  <c r="C51" i="71"/>
  <c r="I3" i="71"/>
  <c r="I51" i="71" s="1"/>
  <c r="Q3" i="71"/>
  <c r="Q51" i="71" s="1"/>
  <c r="Y3" i="71"/>
  <c r="Y51" i="71" s="1"/>
  <c r="AG3" i="71"/>
  <c r="AG51" i="71" s="1"/>
  <c r="AO3" i="71"/>
  <c r="AO51" i="71" s="1"/>
  <c r="J3" i="71"/>
  <c r="J51" i="71" s="1"/>
  <c r="S3" i="71"/>
  <c r="S51" i="71" s="1"/>
  <c r="AB3" i="71"/>
  <c r="AB51" i="71" s="1"/>
  <c r="AK3" i="71"/>
  <c r="AK51" i="71" s="1"/>
  <c r="K3" i="71"/>
  <c r="K51" i="71" s="1"/>
  <c r="T3" i="71"/>
  <c r="T51" i="71" s="1"/>
  <c r="AC3" i="71"/>
  <c r="AC51" i="71" s="1"/>
  <c r="AL3" i="71"/>
  <c r="AL51" i="71" s="1"/>
  <c r="L3" i="71"/>
  <c r="L51" i="71" s="1"/>
  <c r="U3" i="71"/>
  <c r="U51" i="71" s="1"/>
  <c r="AD3" i="71"/>
  <c r="AD51" i="71" s="1"/>
  <c r="AM3" i="71"/>
  <c r="AM51" i="71" s="1"/>
  <c r="M3" i="71"/>
  <c r="M51" i="71" s="1"/>
  <c r="V3" i="71"/>
  <c r="V51" i="71" s="1"/>
  <c r="AE3" i="71"/>
  <c r="AE51" i="71" s="1"/>
  <c r="AN3" i="71"/>
  <c r="AN51" i="71" s="1"/>
  <c r="E3" i="71"/>
  <c r="E51" i="71" s="1"/>
  <c r="N3" i="71"/>
  <c r="N51" i="71" s="1"/>
  <c r="W3" i="71"/>
  <c r="W51" i="71" s="1"/>
  <c r="AF3" i="71"/>
  <c r="AF51" i="71" s="1"/>
  <c r="AP3" i="71"/>
  <c r="AP51" i="71" s="1"/>
  <c r="G3" i="71"/>
  <c r="G51" i="71" s="1"/>
  <c r="AH3" i="71"/>
  <c r="AH51" i="71" s="1"/>
  <c r="H3" i="71"/>
  <c r="H51" i="71" s="1"/>
  <c r="AI3" i="71"/>
  <c r="AI51" i="71" s="1"/>
  <c r="O3" i="71"/>
  <c r="O51" i="71" s="1"/>
  <c r="AJ3" i="71"/>
  <c r="AJ51" i="71" s="1"/>
  <c r="P3" i="71"/>
  <c r="P51" i="71" s="1"/>
  <c r="AQ3" i="71"/>
  <c r="AQ51" i="71" s="1"/>
  <c r="R3" i="71"/>
  <c r="R51" i="71" s="1"/>
  <c r="X3" i="71"/>
  <c r="X51" i="71" s="1"/>
  <c r="F3" i="71"/>
  <c r="F51" i="71" s="1"/>
  <c r="AA3" i="71"/>
  <c r="AA51" i="71" s="1"/>
  <c r="Z3" i="71"/>
  <c r="Z51" i="71" s="1"/>
  <c r="D3" i="71"/>
  <c r="D51" i="71" s="1"/>
  <c r="I9" i="68"/>
  <c r="Q9" i="68"/>
  <c r="Y9" i="68"/>
  <c r="AG9" i="68"/>
  <c r="AO9" i="68"/>
  <c r="M9" i="68"/>
  <c r="V9" i="68"/>
  <c r="AE9" i="68"/>
  <c r="AN9" i="68"/>
  <c r="E9" i="68"/>
  <c r="N9" i="68"/>
  <c r="W9" i="68"/>
  <c r="AF9" i="68"/>
  <c r="AP9" i="68"/>
  <c r="F9" i="68"/>
  <c r="O9" i="68"/>
  <c r="X9" i="68"/>
  <c r="AH9" i="68"/>
  <c r="AQ9" i="68"/>
  <c r="G9" i="68"/>
  <c r="P9" i="68"/>
  <c r="Z9" i="68"/>
  <c r="AI9" i="68"/>
  <c r="H9" i="68"/>
  <c r="R9" i="68"/>
  <c r="AA9" i="68"/>
  <c r="AJ9" i="68"/>
  <c r="J9" i="68"/>
  <c r="S9" i="68"/>
  <c r="AB9" i="68"/>
  <c r="AK9" i="68"/>
  <c r="T9" i="68"/>
  <c r="U9" i="68"/>
  <c r="AC9" i="68"/>
  <c r="AD9" i="68"/>
  <c r="AL9" i="68"/>
  <c r="AM9" i="68"/>
  <c r="D9" i="68"/>
  <c r="K9" i="68"/>
  <c r="L9" i="68"/>
  <c r="L36" i="68"/>
  <c r="T36" i="68"/>
  <c r="AB36" i="68"/>
  <c r="AJ36" i="68"/>
  <c r="C66" i="68"/>
  <c r="K36" i="68"/>
  <c r="U36" i="68"/>
  <c r="AD36" i="68"/>
  <c r="AM36" i="68"/>
  <c r="M36" i="68"/>
  <c r="V36" i="68"/>
  <c r="AE36" i="68"/>
  <c r="AN36" i="68"/>
  <c r="F36" i="68"/>
  <c r="O36" i="68"/>
  <c r="X36" i="68"/>
  <c r="AG36" i="68"/>
  <c r="AP36" i="68"/>
  <c r="G36" i="68"/>
  <c r="P36" i="68"/>
  <c r="Y36" i="68"/>
  <c r="AH36" i="68"/>
  <c r="AQ36" i="68"/>
  <c r="H36" i="68"/>
  <c r="Q36" i="68"/>
  <c r="Z36" i="68"/>
  <c r="AI36" i="68"/>
  <c r="S36" i="68"/>
  <c r="W36" i="68"/>
  <c r="AA36" i="68"/>
  <c r="E36" i="68"/>
  <c r="AC36" i="68"/>
  <c r="I36" i="68"/>
  <c r="AF36" i="68"/>
  <c r="J36" i="68"/>
  <c r="AK36" i="68"/>
  <c r="N36" i="68"/>
  <c r="R36" i="68"/>
  <c r="D36" i="68"/>
  <c r="AL36" i="68"/>
  <c r="AO36" i="68"/>
  <c r="L6" i="71"/>
  <c r="T6" i="71"/>
  <c r="AB6" i="71"/>
  <c r="AJ6" i="71"/>
  <c r="K6" i="71"/>
  <c r="U6" i="71"/>
  <c r="AD6" i="71"/>
  <c r="AM6" i="71"/>
  <c r="M6" i="71"/>
  <c r="V6" i="71"/>
  <c r="AE6" i="71"/>
  <c r="AN6" i="71"/>
  <c r="E6" i="71"/>
  <c r="N6" i="71"/>
  <c r="W6" i="71"/>
  <c r="AF6" i="71"/>
  <c r="AO6" i="71"/>
  <c r="F6" i="71"/>
  <c r="O6" i="71"/>
  <c r="X6" i="71"/>
  <c r="AG6" i="71"/>
  <c r="AP6" i="71"/>
  <c r="S6" i="71"/>
  <c r="AL6" i="71"/>
  <c r="G6" i="71"/>
  <c r="Y6" i="71"/>
  <c r="AQ6" i="71"/>
  <c r="H6" i="71"/>
  <c r="Z6" i="71"/>
  <c r="I6" i="71"/>
  <c r="AA6" i="71"/>
  <c r="J6" i="71"/>
  <c r="AC6" i="71"/>
  <c r="P6" i="71"/>
  <c r="AH6" i="71"/>
  <c r="AI6" i="71"/>
  <c r="AK6" i="71"/>
  <c r="Q6" i="71"/>
  <c r="D6" i="71"/>
  <c r="R6" i="71"/>
  <c r="G20" i="69"/>
  <c r="O20" i="69"/>
  <c r="W20" i="69"/>
  <c r="AE20" i="69"/>
  <c r="AM20" i="69"/>
  <c r="M20" i="69"/>
  <c r="V20" i="69"/>
  <c r="AF20" i="69"/>
  <c r="AO20" i="69"/>
  <c r="F20" i="69"/>
  <c r="P20" i="69"/>
  <c r="Y20" i="69"/>
  <c r="AH20" i="69"/>
  <c r="AQ20" i="69"/>
  <c r="L20" i="69"/>
  <c r="Z20" i="69"/>
  <c r="AK20" i="69"/>
  <c r="N20" i="69"/>
  <c r="AA20" i="69"/>
  <c r="AL20" i="69"/>
  <c r="Q20" i="69"/>
  <c r="AB20" i="69"/>
  <c r="AN20" i="69"/>
  <c r="E20" i="69"/>
  <c r="R20" i="69"/>
  <c r="AC20" i="69"/>
  <c r="AP20" i="69"/>
  <c r="H20" i="69"/>
  <c r="S20" i="69"/>
  <c r="AD20" i="69"/>
  <c r="D20" i="69"/>
  <c r="I20" i="69"/>
  <c r="T20" i="69"/>
  <c r="AG20" i="69"/>
  <c r="J20" i="69"/>
  <c r="K20" i="69"/>
  <c r="U20" i="69"/>
  <c r="X20" i="69"/>
  <c r="AI20" i="69"/>
  <c r="AJ20" i="69"/>
  <c r="E18" i="66"/>
  <c r="M18" i="66"/>
  <c r="U18" i="66"/>
  <c r="AC18" i="66"/>
  <c r="AK18" i="66"/>
  <c r="L18" i="66"/>
  <c r="V18" i="66"/>
  <c r="AE18" i="66"/>
  <c r="AN18" i="66"/>
  <c r="N18" i="66"/>
  <c r="W18" i="66"/>
  <c r="AF18" i="66"/>
  <c r="AO18" i="66"/>
  <c r="D18" i="66"/>
  <c r="F18" i="66"/>
  <c r="O18" i="66"/>
  <c r="X18" i="66"/>
  <c r="AG18" i="66"/>
  <c r="AP18" i="66"/>
  <c r="G18" i="66"/>
  <c r="P18" i="66"/>
  <c r="Y18" i="66"/>
  <c r="AH18" i="66"/>
  <c r="AQ18" i="66"/>
  <c r="H18" i="66"/>
  <c r="Q18" i="66"/>
  <c r="Z18" i="66"/>
  <c r="AI18" i="66"/>
  <c r="I18" i="66"/>
  <c r="R18" i="66"/>
  <c r="AA18" i="66"/>
  <c r="AJ18" i="66"/>
  <c r="K18" i="66"/>
  <c r="T18" i="66"/>
  <c r="AD18" i="66"/>
  <c r="AM18" i="66"/>
  <c r="J18" i="66"/>
  <c r="S18" i="66"/>
  <c r="AB18" i="66"/>
  <c r="AL18" i="66"/>
  <c r="E37" i="68"/>
  <c r="M37" i="68"/>
  <c r="U37" i="68"/>
  <c r="AC37" i="68"/>
  <c r="AK37" i="68"/>
  <c r="I37" i="68"/>
  <c r="R37" i="68"/>
  <c r="AA37" i="68"/>
  <c r="AJ37" i="68"/>
  <c r="J37" i="68"/>
  <c r="S37" i="68"/>
  <c r="AB37" i="68"/>
  <c r="AL37" i="68"/>
  <c r="L37" i="68"/>
  <c r="V37" i="68"/>
  <c r="AE37" i="68"/>
  <c r="AN37" i="68"/>
  <c r="D37" i="68"/>
  <c r="N37" i="68"/>
  <c r="W37" i="68"/>
  <c r="AF37" i="68"/>
  <c r="AO37" i="68"/>
  <c r="F37" i="68"/>
  <c r="O37" i="68"/>
  <c r="X37" i="68"/>
  <c r="AG37" i="68"/>
  <c r="AP37" i="68"/>
  <c r="G37" i="68"/>
  <c r="AD37" i="68"/>
  <c r="H37" i="68"/>
  <c r="AH37" i="68"/>
  <c r="K37" i="68"/>
  <c r="AI37" i="68"/>
  <c r="P37" i="68"/>
  <c r="AM37" i="68"/>
  <c r="Q37" i="68"/>
  <c r="AQ37" i="68"/>
  <c r="T37" i="68"/>
  <c r="Y37" i="68"/>
  <c r="Z37" i="68"/>
  <c r="J25" i="70"/>
  <c r="R25" i="70"/>
  <c r="Z25" i="70"/>
  <c r="AH25" i="70"/>
  <c r="AP25" i="70"/>
  <c r="G25" i="70"/>
  <c r="O25" i="70"/>
  <c r="W25" i="70"/>
  <c r="AE25" i="70"/>
  <c r="AM25" i="70"/>
  <c r="L25" i="70"/>
  <c r="V25" i="70"/>
  <c r="AG25" i="70"/>
  <c r="M25" i="70"/>
  <c r="X25" i="70"/>
  <c r="AI25" i="70"/>
  <c r="N25" i="70"/>
  <c r="Y25" i="70"/>
  <c r="AJ25" i="70"/>
  <c r="E25" i="70"/>
  <c r="P25" i="70"/>
  <c r="AA25" i="70"/>
  <c r="AK25" i="70"/>
  <c r="H25" i="70"/>
  <c r="S25" i="70"/>
  <c r="AC25" i="70"/>
  <c r="AN25" i="70"/>
  <c r="Q25" i="70"/>
  <c r="AQ25" i="70"/>
  <c r="D25" i="70"/>
  <c r="T25" i="70"/>
  <c r="U25" i="70"/>
  <c r="AB25" i="70"/>
  <c r="AD25" i="70"/>
  <c r="F25" i="70"/>
  <c r="AF25" i="70"/>
  <c r="AL25" i="70"/>
  <c r="AO25" i="70"/>
  <c r="I25" i="70"/>
  <c r="K25" i="70"/>
  <c r="F38" i="68"/>
  <c r="N38" i="68"/>
  <c r="V38" i="68"/>
  <c r="AD38" i="68"/>
  <c r="AL38" i="68"/>
  <c r="C68" i="68"/>
  <c r="G38" i="68"/>
  <c r="P38" i="68"/>
  <c r="Y38" i="68"/>
  <c r="AH38" i="68"/>
  <c r="AQ38" i="68"/>
  <c r="H38" i="68"/>
  <c r="Q38" i="68"/>
  <c r="Z38" i="68"/>
  <c r="AI38" i="68"/>
  <c r="J38" i="68"/>
  <c r="S38" i="68"/>
  <c r="AB38" i="68"/>
  <c r="AK38" i="68"/>
  <c r="K38" i="68"/>
  <c r="T38" i="68"/>
  <c r="AC38" i="68"/>
  <c r="AM38" i="68"/>
  <c r="D38" i="68"/>
  <c r="L38" i="68"/>
  <c r="U38" i="68"/>
  <c r="AE38" i="68"/>
  <c r="AN38" i="68"/>
  <c r="O38" i="68"/>
  <c r="AO38" i="68"/>
  <c r="R38" i="68"/>
  <c r="AP38" i="68"/>
  <c r="W38" i="68"/>
  <c r="X38" i="68"/>
  <c r="AA38" i="68"/>
  <c r="E38" i="68"/>
  <c r="AF38" i="68"/>
  <c r="AG38" i="68"/>
  <c r="AJ38" i="68"/>
  <c r="M38" i="68"/>
  <c r="I38" i="68"/>
  <c r="H20" i="71"/>
  <c r="P20" i="71"/>
  <c r="X20" i="71"/>
  <c r="AF20" i="71"/>
  <c r="AN20" i="71"/>
  <c r="I20" i="71"/>
  <c r="Q20" i="71"/>
  <c r="Y20" i="71"/>
  <c r="AG20" i="71"/>
  <c r="AO20" i="71"/>
  <c r="M20" i="71"/>
  <c r="W20" i="71"/>
  <c r="AI20" i="71"/>
  <c r="N20" i="71"/>
  <c r="Z20" i="71"/>
  <c r="AJ20" i="71"/>
  <c r="E20" i="71"/>
  <c r="O20" i="71"/>
  <c r="F20" i="71"/>
  <c r="R20" i="71"/>
  <c r="AB20" i="71"/>
  <c r="J20" i="71"/>
  <c r="AC20" i="71"/>
  <c r="AQ20" i="71"/>
  <c r="K20" i="71"/>
  <c r="AD20" i="71"/>
  <c r="L20" i="71"/>
  <c r="AE20" i="71"/>
  <c r="U20" i="71"/>
  <c r="AL20" i="71"/>
  <c r="AH20" i="71"/>
  <c r="AK20" i="71"/>
  <c r="AM20" i="71"/>
  <c r="G20" i="71"/>
  <c r="AP20" i="71"/>
  <c r="S20" i="71"/>
  <c r="T20" i="71"/>
  <c r="V20" i="71"/>
  <c r="D20" i="71"/>
  <c r="AA20" i="71"/>
  <c r="J187" i="99"/>
  <c r="C44" i="71"/>
  <c r="E184" i="99"/>
  <c r="C31" i="68"/>
  <c r="J174" i="99"/>
  <c r="C32" i="71"/>
  <c r="F18" i="71"/>
  <c r="N18" i="71"/>
  <c r="V18" i="71"/>
  <c r="AD18" i="71"/>
  <c r="AL18" i="71"/>
  <c r="G18" i="71"/>
  <c r="O18" i="71"/>
  <c r="W18" i="71"/>
  <c r="AE18" i="71"/>
  <c r="AM18" i="71"/>
  <c r="E18" i="71"/>
  <c r="Q18" i="71"/>
  <c r="AA18" i="71"/>
  <c r="AK18" i="71"/>
  <c r="H18" i="71"/>
  <c r="R18" i="71"/>
  <c r="AB18" i="71"/>
  <c r="AN18" i="71"/>
  <c r="I18" i="71"/>
  <c r="S18" i="71"/>
  <c r="AC18" i="71"/>
  <c r="AO18" i="71"/>
  <c r="J18" i="71"/>
  <c r="T18" i="71"/>
  <c r="AF18" i="71"/>
  <c r="AP18" i="71"/>
  <c r="X18" i="71"/>
  <c r="Y18" i="71"/>
  <c r="Z18" i="71"/>
  <c r="M18" i="71"/>
  <c r="AI18" i="71"/>
  <c r="AG18" i="71"/>
  <c r="AH18" i="71"/>
  <c r="AJ18" i="71"/>
  <c r="AQ18" i="71"/>
  <c r="K18" i="71"/>
  <c r="D18" i="71"/>
  <c r="L18" i="71"/>
  <c r="P18" i="71"/>
  <c r="U18" i="71"/>
  <c r="E20" i="70"/>
  <c r="M20" i="70"/>
  <c r="U20" i="70"/>
  <c r="AC20" i="70"/>
  <c r="AK20" i="70"/>
  <c r="J20" i="70"/>
  <c r="R20" i="70"/>
  <c r="Z20" i="70"/>
  <c r="AH20" i="70"/>
  <c r="AP20" i="70"/>
  <c r="O20" i="70"/>
  <c r="Y20" i="70"/>
  <c r="AJ20" i="70"/>
  <c r="F20" i="70"/>
  <c r="P20" i="70"/>
  <c r="AA20" i="70"/>
  <c r="AL20" i="70"/>
  <c r="G20" i="70"/>
  <c r="Q20" i="70"/>
  <c r="AB20" i="70"/>
  <c r="AM20" i="70"/>
  <c r="H20" i="70"/>
  <c r="S20" i="70"/>
  <c r="AD20" i="70"/>
  <c r="AN20" i="70"/>
  <c r="D20" i="70"/>
  <c r="K20" i="70"/>
  <c r="V20" i="70"/>
  <c r="AF20" i="70"/>
  <c r="AQ20" i="70"/>
  <c r="L20" i="70"/>
  <c r="AO20" i="70"/>
  <c r="N20" i="70"/>
  <c r="T20" i="70"/>
  <c r="W20" i="70"/>
  <c r="X20" i="70"/>
  <c r="AE20" i="70"/>
  <c r="I20" i="70"/>
  <c r="AG20" i="70"/>
  <c r="AI20" i="70"/>
  <c r="D12" i="61"/>
  <c r="J12" i="61"/>
  <c r="AG12" i="61"/>
  <c r="H12" i="61"/>
  <c r="V12" i="61"/>
  <c r="AJ21" i="61"/>
  <c r="Q9" i="61"/>
  <c r="H9" i="61"/>
  <c r="U9" i="61"/>
  <c r="AI9" i="61"/>
  <c r="J9" i="61"/>
  <c r="K18" i="70"/>
  <c r="S18" i="70"/>
  <c r="AA18" i="70"/>
  <c r="AI18" i="70"/>
  <c r="AQ18" i="70"/>
  <c r="H18" i="70"/>
  <c r="P18" i="70"/>
  <c r="X18" i="70"/>
  <c r="AF18" i="70"/>
  <c r="AN18" i="70"/>
  <c r="G18" i="70"/>
  <c r="R18" i="70"/>
  <c r="AC18" i="70"/>
  <c r="AM18" i="70"/>
  <c r="I18" i="70"/>
  <c r="T18" i="70"/>
  <c r="AD18" i="70"/>
  <c r="AO18" i="70"/>
  <c r="D18" i="70"/>
  <c r="J18" i="70"/>
  <c r="U18" i="70"/>
  <c r="AE18" i="70"/>
  <c r="AP18" i="70"/>
  <c r="L18" i="70"/>
  <c r="V18" i="70"/>
  <c r="AG18" i="70"/>
  <c r="N18" i="70"/>
  <c r="Y18" i="70"/>
  <c r="AJ18" i="70"/>
  <c r="E18" i="70"/>
  <c r="AH18" i="70"/>
  <c r="F18" i="70"/>
  <c r="AK18" i="70"/>
  <c r="M18" i="70"/>
  <c r="AL18" i="70"/>
  <c r="O18" i="70"/>
  <c r="Q18" i="70"/>
  <c r="W18" i="70"/>
  <c r="Z18" i="70"/>
  <c r="AB18" i="70"/>
  <c r="J183" i="99"/>
  <c r="C34" i="71"/>
  <c r="H25" i="71"/>
  <c r="P25" i="71"/>
  <c r="X25" i="71"/>
  <c r="AF25" i="71"/>
  <c r="AN25" i="71"/>
  <c r="I25" i="71"/>
  <c r="Q25" i="71"/>
  <c r="Y25" i="71"/>
  <c r="AG25" i="71"/>
  <c r="AO25" i="71"/>
  <c r="F25" i="71"/>
  <c r="R25" i="71"/>
  <c r="AB25" i="71"/>
  <c r="AL25" i="71"/>
  <c r="G25" i="71"/>
  <c r="S25" i="71"/>
  <c r="AC25" i="71"/>
  <c r="AM25" i="71"/>
  <c r="J25" i="71"/>
  <c r="T25" i="71"/>
  <c r="AD25" i="71"/>
  <c r="AP25" i="71"/>
  <c r="M25" i="71"/>
  <c r="W25" i="71"/>
  <c r="AI25" i="71"/>
  <c r="U25" i="71"/>
  <c r="AQ25" i="71"/>
  <c r="V25" i="71"/>
  <c r="Z25" i="71"/>
  <c r="E25" i="71"/>
  <c r="AA25" i="71"/>
  <c r="D25" i="71"/>
  <c r="K25" i="71"/>
  <c r="AE25" i="71"/>
  <c r="L25" i="71"/>
  <c r="AH25" i="71"/>
  <c r="N25" i="71"/>
  <c r="AJ25" i="71"/>
  <c r="AK25" i="71"/>
  <c r="O25" i="71"/>
  <c r="H39" i="70"/>
  <c r="P39" i="70"/>
  <c r="X39" i="70"/>
  <c r="AF39" i="70"/>
  <c r="AN39" i="70"/>
  <c r="E39" i="70"/>
  <c r="N39" i="70"/>
  <c r="W39" i="70"/>
  <c r="AG39" i="70"/>
  <c r="AP39" i="70"/>
  <c r="F39" i="70"/>
  <c r="O39" i="70"/>
  <c r="Y39" i="70"/>
  <c r="AH39" i="70"/>
  <c r="AQ39" i="70"/>
  <c r="G39" i="70"/>
  <c r="Q39" i="70"/>
  <c r="Z39" i="70"/>
  <c r="AI39" i="70"/>
  <c r="I39" i="70"/>
  <c r="R39" i="70"/>
  <c r="AA39" i="70"/>
  <c r="AJ39" i="70"/>
  <c r="D39" i="70"/>
  <c r="K39" i="70"/>
  <c r="T39" i="70"/>
  <c r="AC39" i="70"/>
  <c r="AL39" i="70"/>
  <c r="S39" i="70"/>
  <c r="AO39" i="70"/>
  <c r="U39" i="70"/>
  <c r="V39" i="70"/>
  <c r="AB39" i="70"/>
  <c r="AD39" i="70"/>
  <c r="J39" i="70"/>
  <c r="AE39" i="70"/>
  <c r="L39" i="70"/>
  <c r="M39" i="70"/>
  <c r="AK39" i="70"/>
  <c r="AM39" i="70"/>
  <c r="J185" i="99"/>
  <c r="G12" i="70"/>
  <c r="O12" i="70"/>
  <c r="W12" i="70"/>
  <c r="AE12" i="70"/>
  <c r="AM12" i="70"/>
  <c r="L12" i="70"/>
  <c r="U12" i="70"/>
  <c r="AD12" i="70"/>
  <c r="AN12" i="70"/>
  <c r="M12" i="70"/>
  <c r="V12" i="70"/>
  <c r="AF12" i="70"/>
  <c r="AO12" i="70"/>
  <c r="E12" i="70"/>
  <c r="N12" i="70"/>
  <c r="X12" i="70"/>
  <c r="AG12" i="70"/>
  <c r="AP12" i="70"/>
  <c r="I12" i="70"/>
  <c r="R12" i="70"/>
  <c r="AA12" i="70"/>
  <c r="AJ12" i="70"/>
  <c r="H12" i="70"/>
  <c r="Z12" i="70"/>
  <c r="J12" i="70"/>
  <c r="AB12" i="70"/>
  <c r="K12" i="70"/>
  <c r="AC12" i="70"/>
  <c r="P12" i="70"/>
  <c r="AH12" i="70"/>
  <c r="S12" i="70"/>
  <c r="AK12" i="70"/>
  <c r="AI12" i="70"/>
  <c r="AL12" i="70"/>
  <c r="AQ12" i="70"/>
  <c r="D12" i="70"/>
  <c r="F12" i="70"/>
  <c r="Q12" i="70"/>
  <c r="T12" i="70"/>
  <c r="Y12" i="70"/>
  <c r="H5" i="70"/>
  <c r="P5" i="70"/>
  <c r="X5" i="70"/>
  <c r="AF5" i="70"/>
  <c r="AN5" i="70"/>
  <c r="C53" i="70"/>
  <c r="K5" i="70"/>
  <c r="T5" i="70"/>
  <c r="AC5" i="70"/>
  <c r="AL5" i="70"/>
  <c r="D5" i="70"/>
  <c r="L5" i="70"/>
  <c r="U5" i="70"/>
  <c r="AD5" i="70"/>
  <c r="AM5" i="70"/>
  <c r="M5" i="70"/>
  <c r="V5" i="70"/>
  <c r="AE5" i="70"/>
  <c r="AO5" i="70"/>
  <c r="G5" i="70"/>
  <c r="Q5" i="70"/>
  <c r="Z5" i="70"/>
  <c r="AI5" i="70"/>
  <c r="F5" i="70"/>
  <c r="Y5" i="70"/>
  <c r="AQ5" i="70"/>
  <c r="I5" i="70"/>
  <c r="AA5" i="70"/>
  <c r="J5" i="70"/>
  <c r="AB5" i="70"/>
  <c r="N5" i="70"/>
  <c r="AG5" i="70"/>
  <c r="R5" i="70"/>
  <c r="AJ5" i="70"/>
  <c r="O5" i="70"/>
  <c r="S5" i="70"/>
  <c r="W5" i="70"/>
  <c r="AH5" i="70"/>
  <c r="AK5" i="70"/>
  <c r="AP5" i="70"/>
  <c r="E5" i="70"/>
  <c r="J10" i="68"/>
  <c r="R10" i="68"/>
  <c r="Z10" i="68"/>
  <c r="AH10" i="68"/>
  <c r="AP10" i="68"/>
  <c r="K10" i="68"/>
  <c r="T10" i="68"/>
  <c r="AC10" i="68"/>
  <c r="AL10" i="68"/>
  <c r="D10" i="68"/>
  <c r="L10" i="68"/>
  <c r="U10" i="68"/>
  <c r="AD10" i="68"/>
  <c r="AM10" i="68"/>
  <c r="M10" i="68"/>
  <c r="V10" i="68"/>
  <c r="AE10" i="68"/>
  <c r="AN10" i="68"/>
  <c r="E10" i="68"/>
  <c r="N10" i="68"/>
  <c r="W10" i="68"/>
  <c r="AF10" i="68"/>
  <c r="AO10" i="68"/>
  <c r="F10" i="68"/>
  <c r="O10" i="68"/>
  <c r="X10" i="68"/>
  <c r="AG10" i="68"/>
  <c r="AQ10" i="68"/>
  <c r="G10" i="68"/>
  <c r="P10" i="68"/>
  <c r="Y10" i="68"/>
  <c r="AI10" i="68"/>
  <c r="Q10" i="68"/>
  <c r="S10" i="68"/>
  <c r="AA10" i="68"/>
  <c r="AB10" i="68"/>
  <c r="C54" i="68"/>
  <c r="AJ10" i="68"/>
  <c r="AK10" i="68"/>
  <c r="H10" i="68"/>
  <c r="I10" i="68"/>
  <c r="E10" i="70"/>
  <c r="M10" i="70"/>
  <c r="U10" i="70"/>
  <c r="AC10" i="70"/>
  <c r="AK10" i="70"/>
  <c r="C54" i="70"/>
  <c r="H10" i="70"/>
  <c r="Q10" i="70"/>
  <c r="Z10" i="70"/>
  <c r="AI10" i="70"/>
  <c r="I10" i="70"/>
  <c r="R10" i="70"/>
  <c r="AA10" i="70"/>
  <c r="AJ10" i="70"/>
  <c r="J10" i="70"/>
  <c r="S10" i="70"/>
  <c r="AB10" i="70"/>
  <c r="AL10" i="70"/>
  <c r="N10" i="70"/>
  <c r="W10" i="70"/>
  <c r="AF10" i="70"/>
  <c r="AO10" i="70"/>
  <c r="L10" i="70"/>
  <c r="AE10" i="70"/>
  <c r="O10" i="70"/>
  <c r="AG10" i="70"/>
  <c r="P10" i="70"/>
  <c r="AH10" i="70"/>
  <c r="D10" i="70"/>
  <c r="T10" i="70"/>
  <c r="AM10" i="70"/>
  <c r="F10" i="70"/>
  <c r="X10" i="70"/>
  <c r="AP10" i="70"/>
  <c r="K10" i="70"/>
  <c r="V10" i="70"/>
  <c r="Y10" i="70"/>
  <c r="AD10" i="70"/>
  <c r="AN10" i="70"/>
  <c r="AQ10" i="70"/>
  <c r="G10" i="70"/>
  <c r="G7" i="68"/>
  <c r="O7" i="68"/>
  <c r="W7" i="68"/>
  <c r="AE7" i="68"/>
  <c r="AM7" i="68"/>
  <c r="I7" i="68"/>
  <c r="R7" i="68"/>
  <c r="AA7" i="68"/>
  <c r="AJ7" i="68"/>
  <c r="J7" i="68"/>
  <c r="S7" i="68"/>
  <c r="AB7" i="68"/>
  <c r="AK7" i="68"/>
  <c r="K7" i="68"/>
  <c r="T7" i="68"/>
  <c r="AC7" i="68"/>
  <c r="AL7" i="68"/>
  <c r="L7" i="68"/>
  <c r="U7" i="68"/>
  <c r="AD7" i="68"/>
  <c r="AN7" i="68"/>
  <c r="M7" i="68"/>
  <c r="V7" i="68"/>
  <c r="AF7" i="68"/>
  <c r="AO7" i="68"/>
  <c r="E7" i="68"/>
  <c r="N7" i="68"/>
  <c r="X7" i="68"/>
  <c r="AG7" i="68"/>
  <c r="AP7" i="68"/>
  <c r="D7" i="68"/>
  <c r="Y7" i="68"/>
  <c r="Z7" i="68"/>
  <c r="AH7" i="68"/>
  <c r="AI7" i="68"/>
  <c r="F7" i="68"/>
  <c r="AQ7" i="68"/>
  <c r="H7" i="68"/>
  <c r="Q7" i="68"/>
  <c r="P7" i="68"/>
  <c r="C164" i="99"/>
  <c r="C3" i="66"/>
  <c r="D183" i="99"/>
  <c r="C34" i="67"/>
  <c r="E173" i="99"/>
  <c r="C26" i="68"/>
  <c r="H37" i="71"/>
  <c r="P37" i="71"/>
  <c r="X37" i="71"/>
  <c r="AF37" i="71"/>
  <c r="AN37" i="71"/>
  <c r="I37" i="71"/>
  <c r="Q37" i="71"/>
  <c r="Y37" i="71"/>
  <c r="AG37" i="71"/>
  <c r="AO37" i="71"/>
  <c r="E37" i="71"/>
  <c r="M37" i="71"/>
  <c r="U37" i="71"/>
  <c r="R37" i="71"/>
  <c r="AC37" i="71"/>
  <c r="AM37" i="71"/>
  <c r="F37" i="71"/>
  <c r="S37" i="71"/>
  <c r="AD37" i="71"/>
  <c r="AP37" i="71"/>
  <c r="G37" i="71"/>
  <c r="T37" i="71"/>
  <c r="AE37" i="71"/>
  <c r="AQ37" i="71"/>
  <c r="J37" i="71"/>
  <c r="V37" i="71"/>
  <c r="AH37" i="71"/>
  <c r="K37" i="71"/>
  <c r="W37" i="71"/>
  <c r="AI37" i="71"/>
  <c r="L37" i="71"/>
  <c r="Z37" i="71"/>
  <c r="AJ37" i="71"/>
  <c r="N37" i="71"/>
  <c r="AA37" i="71"/>
  <c r="AK37" i="71"/>
  <c r="AB37" i="71"/>
  <c r="AL37" i="71"/>
  <c r="O37" i="71"/>
  <c r="D37" i="71"/>
  <c r="J171" i="99"/>
  <c r="C22" i="71"/>
  <c r="I24" i="70"/>
  <c r="Q24" i="70"/>
  <c r="Y24" i="70"/>
  <c r="AG24" i="70"/>
  <c r="AO24" i="70"/>
  <c r="F24" i="70"/>
  <c r="N24" i="70"/>
  <c r="V24" i="70"/>
  <c r="AD24" i="70"/>
  <c r="AL24" i="70"/>
  <c r="H24" i="70"/>
  <c r="S24" i="70"/>
  <c r="AC24" i="70"/>
  <c r="AN24" i="70"/>
  <c r="J24" i="70"/>
  <c r="T24" i="70"/>
  <c r="AE24" i="70"/>
  <c r="AP24" i="70"/>
  <c r="K24" i="70"/>
  <c r="U24" i="70"/>
  <c r="AF24" i="70"/>
  <c r="AQ24" i="70"/>
  <c r="L24" i="70"/>
  <c r="W24" i="70"/>
  <c r="AH24" i="70"/>
  <c r="O24" i="70"/>
  <c r="Z24" i="70"/>
  <c r="AJ24" i="70"/>
  <c r="AA24" i="70"/>
  <c r="AB24" i="70"/>
  <c r="E24" i="70"/>
  <c r="AI24" i="70"/>
  <c r="G24" i="70"/>
  <c r="AK24" i="70"/>
  <c r="M24" i="70"/>
  <c r="AM24" i="70"/>
  <c r="P24" i="70"/>
  <c r="R24" i="70"/>
  <c r="X24" i="70"/>
  <c r="D24" i="70"/>
  <c r="G9" i="61"/>
  <c r="AA12" i="61"/>
  <c r="Y12" i="61"/>
  <c r="AM12" i="61"/>
  <c r="N12" i="61"/>
  <c r="H21" i="61"/>
  <c r="AH12" i="61"/>
  <c r="AI12" i="61"/>
  <c r="AM9" i="61"/>
  <c r="AL9" i="61"/>
  <c r="M9" i="61"/>
  <c r="B2" i="76"/>
  <c r="B2" i="75"/>
  <c r="B2" i="81"/>
  <c r="B2" i="59"/>
  <c r="B2" i="78"/>
  <c r="B2" i="80"/>
  <c r="B2" i="79"/>
  <c r="B2" i="77"/>
  <c r="K22" i="72"/>
  <c r="T22" i="72"/>
  <c r="T22" i="73" s="1"/>
  <c r="J117" i="100"/>
  <c r="K117" i="100" s="1"/>
  <c r="F115" i="100"/>
  <c r="I119" i="100"/>
  <c r="H115" i="100"/>
  <c r="I118" i="100"/>
  <c r="B135" i="100"/>
  <c r="K135" i="100" s="1"/>
  <c r="K129" i="100"/>
  <c r="K123" i="100"/>
  <c r="K134" i="100"/>
  <c r="K126" i="100"/>
  <c r="L90" i="100"/>
  <c r="P90" i="100" s="1"/>
  <c r="G116" i="100"/>
  <c r="E115" i="100"/>
  <c r="J118" i="100"/>
  <c r="L97" i="100"/>
  <c r="Q97" i="100" s="1"/>
  <c r="L78" i="100"/>
  <c r="U78" i="100" s="1"/>
  <c r="L83" i="100"/>
  <c r="R83" i="100" s="1"/>
  <c r="L80" i="100"/>
  <c r="R80" i="100" s="1"/>
  <c r="D128" i="100"/>
  <c r="K128" i="100" s="1"/>
  <c r="C116" i="100"/>
  <c r="C124" i="100"/>
  <c r="K124" i="100" s="1"/>
  <c r="L92" i="100"/>
  <c r="S92" i="100" s="1"/>
  <c r="L79" i="100"/>
  <c r="L106" i="100"/>
  <c r="L99" i="100"/>
  <c r="L84" i="100"/>
  <c r="Q84" i="100" s="1"/>
  <c r="L70" i="100"/>
  <c r="U70" i="100" s="1"/>
  <c r="P80" i="100"/>
  <c r="L72" i="100"/>
  <c r="R72" i="100" s="1"/>
  <c r="B116" i="100"/>
  <c r="L71" i="100"/>
  <c r="P99" i="100"/>
  <c r="L85" i="100"/>
  <c r="U85" i="100" s="1"/>
  <c r="L75" i="100"/>
  <c r="L64" i="100"/>
  <c r="O64" i="100" s="1"/>
  <c r="C119" i="100"/>
  <c r="J116" i="100"/>
  <c r="F116" i="100"/>
  <c r="L89" i="100"/>
  <c r="L82" i="100"/>
  <c r="L76" i="100"/>
  <c r="L81" i="100"/>
  <c r="Q81" i="100" s="1"/>
  <c r="S99" i="100"/>
  <c r="L93" i="100"/>
  <c r="V93" i="100" s="1"/>
  <c r="G127" i="100"/>
  <c r="K127" i="100" s="1"/>
  <c r="G136" i="100"/>
  <c r="K136" i="100" s="1"/>
  <c r="D118" i="100"/>
  <c r="K131" i="100"/>
  <c r="I112" i="100"/>
  <c r="I120" i="100"/>
  <c r="K120" i="100" s="1"/>
  <c r="L74" i="100"/>
  <c r="S74" i="100" s="1"/>
  <c r="L68" i="100"/>
  <c r="L73" i="100"/>
  <c r="L101" i="100"/>
  <c r="S90" i="100"/>
  <c r="L94" i="100"/>
  <c r="B125" i="100"/>
  <c r="G113" i="100"/>
  <c r="G121" i="100"/>
  <c r="B112" i="100"/>
  <c r="L66" i="100"/>
  <c r="E116" i="100"/>
  <c r="U90" i="100"/>
  <c r="U89" i="100"/>
  <c r="L95" i="100"/>
  <c r="T95" i="100" s="1"/>
  <c r="L86" i="100"/>
  <c r="L65" i="100"/>
  <c r="L102" i="100"/>
  <c r="L96" i="100"/>
  <c r="V96" i="100" s="1"/>
  <c r="D121" i="100"/>
  <c r="Q90" i="100"/>
  <c r="L77" i="100"/>
  <c r="F119" i="100"/>
  <c r="C114" i="100"/>
  <c r="C130" i="100"/>
  <c r="K130" i="100" s="1"/>
  <c r="F113" i="100"/>
  <c r="J119" i="100"/>
  <c r="E122" i="100"/>
  <c r="J112" i="100"/>
  <c r="D119" i="100"/>
  <c r="K132" i="100"/>
  <c r="D125" i="100"/>
  <c r="G115" i="100"/>
  <c r="P85" i="100"/>
  <c r="L104" i="100"/>
  <c r="O104" i="100" s="1"/>
  <c r="B118" i="100"/>
  <c r="R90" i="100"/>
  <c r="L105" i="100"/>
  <c r="L91" i="100"/>
  <c r="U83" i="100"/>
  <c r="L69" i="100"/>
  <c r="K133" i="100"/>
  <c r="I115" i="100"/>
  <c r="D114" i="100"/>
  <c r="C115" i="100"/>
  <c r="S85" i="100"/>
  <c r="S78" i="100"/>
  <c r="P71" i="100"/>
  <c r="L100" i="100"/>
  <c r="L88" i="100"/>
  <c r="I114" i="100"/>
  <c r="B122" i="100"/>
  <c r="L87" i="100"/>
  <c r="P84" i="100"/>
  <c r="P70" i="100"/>
  <c r="L103" i="100"/>
  <c r="L98" i="100"/>
  <c r="S89" i="100"/>
  <c r="J114" i="100"/>
  <c r="T71" i="100"/>
  <c r="R82" i="100"/>
  <c r="L67" i="100"/>
  <c r="C121" i="100"/>
  <c r="G168" i="99"/>
  <c r="H144" i="99"/>
  <c r="D150" i="99"/>
  <c r="C38" i="66" s="1"/>
  <c r="D137" i="99"/>
  <c r="C25" i="66" s="1"/>
  <c r="D120" i="99"/>
  <c r="C8" i="66" s="1"/>
  <c r="D135" i="99"/>
  <c r="C23" i="66" s="1"/>
  <c r="C135" i="99"/>
  <c r="C23" i="61" s="1"/>
  <c r="C130" i="99"/>
  <c r="E134" i="99"/>
  <c r="D153" i="99"/>
  <c r="C41" i="66" s="1"/>
  <c r="G131" i="99"/>
  <c r="C19" i="69" s="1"/>
  <c r="D127" i="99"/>
  <c r="C15" i="66" s="1"/>
  <c r="G139" i="99"/>
  <c r="C116" i="99"/>
  <c r="C134" i="99"/>
  <c r="D142" i="99"/>
  <c r="C149" i="99"/>
  <c r="C37" i="61" s="1"/>
  <c r="G149" i="99"/>
  <c r="C37" i="69" s="1"/>
  <c r="C66" i="69" s="1"/>
  <c r="G134" i="99"/>
  <c r="E118" i="99"/>
  <c r="C6" i="67" s="1"/>
  <c r="E132" i="99"/>
  <c r="C20" i="67" s="1"/>
  <c r="E151" i="99"/>
  <c r="C39" i="67" s="1"/>
  <c r="E154" i="99"/>
  <c r="G146" i="99"/>
  <c r="G125" i="99"/>
  <c r="C13" i="69" s="1"/>
  <c r="G130" i="99"/>
  <c r="C18" i="69" s="1"/>
  <c r="G141" i="99"/>
  <c r="C119" i="99"/>
  <c r="C7" i="61" s="1"/>
  <c r="C142" i="99"/>
  <c r="H150" i="99"/>
  <c r="C38" i="70" s="1"/>
  <c r="H131" i="99"/>
  <c r="C19" i="70" s="1"/>
  <c r="G116" i="99"/>
  <c r="G153" i="99"/>
  <c r="C41" i="69" s="1"/>
  <c r="E124" i="99"/>
  <c r="C12" i="67" s="1"/>
  <c r="H152" i="99"/>
  <c r="C40" i="70" s="1"/>
  <c r="C126" i="99"/>
  <c r="C14" i="61" s="1"/>
  <c r="G119" i="99"/>
  <c r="C7" i="69" s="1"/>
  <c r="D126" i="99"/>
  <c r="C14" i="66" s="1"/>
  <c r="D136" i="99"/>
  <c r="C24" i="66" s="1"/>
  <c r="E168" i="99"/>
  <c r="G122" i="99"/>
  <c r="C10" i="69" s="1"/>
  <c r="G144" i="99"/>
  <c r="D140" i="99"/>
  <c r="C129" i="99"/>
  <c r="C17" i="61" s="1"/>
  <c r="C127" i="99"/>
  <c r="C15" i="61" s="1"/>
  <c r="G128" i="99"/>
  <c r="C16" i="69" s="1"/>
  <c r="D134" i="99"/>
  <c r="D154" i="99"/>
  <c r="E126" i="99"/>
  <c r="C14" i="67" s="1"/>
  <c r="E137" i="99"/>
  <c r="C25" i="67" s="1"/>
  <c r="I169" i="99"/>
  <c r="E115" i="99"/>
  <c r="D152" i="99"/>
  <c r="C40" i="66" s="1"/>
  <c r="E119" i="99"/>
  <c r="C7" i="67" s="1"/>
  <c r="E148" i="99"/>
  <c r="D118" i="99"/>
  <c r="C6" i="66" s="1"/>
  <c r="D143" i="99"/>
  <c r="D145" i="99"/>
  <c r="D139" i="99"/>
  <c r="G145" i="99"/>
  <c r="E135" i="99"/>
  <c r="C23" i="67" s="1"/>
  <c r="E133" i="99"/>
  <c r="C21" i="67" s="1"/>
  <c r="C143" i="99"/>
  <c r="E127" i="99"/>
  <c r="C15" i="67" s="1"/>
  <c r="H120" i="99"/>
  <c r="C8" i="70" s="1"/>
  <c r="H146" i="99"/>
  <c r="H142" i="99"/>
  <c r="G136" i="99"/>
  <c r="C24" i="69" s="1"/>
  <c r="G147" i="99"/>
  <c r="G150" i="99"/>
  <c r="C38" i="69" s="1"/>
  <c r="E117" i="99"/>
  <c r="E130" i="99"/>
  <c r="C18" i="67" s="1"/>
  <c r="C56" i="67" s="1"/>
  <c r="C131" i="99"/>
  <c r="C19" i="61" s="1"/>
  <c r="E166" i="99"/>
  <c r="H166" i="99"/>
  <c r="I172" i="99"/>
  <c r="I179" i="99"/>
  <c r="C122" i="99"/>
  <c r="E181" i="99"/>
  <c r="C123" i="99"/>
  <c r="C11" i="61" s="1"/>
  <c r="D181" i="99"/>
  <c r="G169" i="99"/>
  <c r="H169" i="99"/>
  <c r="G166" i="99"/>
  <c r="E179" i="99"/>
  <c r="H156" i="99"/>
  <c r="I168" i="99"/>
  <c r="H186" i="99"/>
  <c r="I186" i="99"/>
  <c r="G129" i="99"/>
  <c r="C17" i="69" s="1"/>
  <c r="C154" i="99"/>
  <c r="C118" i="99"/>
  <c r="C6" i="61" s="1"/>
  <c r="G140" i="99"/>
  <c r="G154" i="99"/>
  <c r="E170" i="99"/>
  <c r="C155" i="99"/>
  <c r="C43" i="61" s="1"/>
  <c r="G126" i="99"/>
  <c r="G133" i="99"/>
  <c r="C21" i="69" s="1"/>
  <c r="C139" i="99"/>
  <c r="C125" i="99"/>
  <c r="C13" i="61" s="1"/>
  <c r="C156" i="99"/>
  <c r="J170" i="99"/>
  <c r="C144" i="99"/>
  <c r="G138" i="99"/>
  <c r="G117" i="99"/>
  <c r="C5" i="69" s="1"/>
  <c r="D119" i="99"/>
  <c r="C7" i="66" s="1"/>
  <c r="D129" i="99"/>
  <c r="D155" i="99"/>
  <c r="C43" i="66" s="1"/>
  <c r="C153" i="99"/>
  <c r="C41" i="61" s="1"/>
  <c r="J167" i="99"/>
  <c r="J168" i="99"/>
  <c r="H170" i="99"/>
  <c r="J181" i="99"/>
  <c r="G179" i="99"/>
  <c r="C141" i="99"/>
  <c r="D128" i="99"/>
  <c r="C16" i="66" s="1"/>
  <c r="D148" i="99"/>
  <c r="C145" i="99"/>
  <c r="D132" i="99"/>
  <c r="C20" i="66" s="1"/>
  <c r="E142" i="99"/>
  <c r="D151" i="99"/>
  <c r="C39" i="66" s="1"/>
  <c r="E139" i="99"/>
  <c r="D124" i="99"/>
  <c r="C12" i="66" s="1"/>
  <c r="G120" i="99"/>
  <c r="C8" i="69" s="1"/>
  <c r="C132" i="99"/>
  <c r="H181" i="99"/>
  <c r="G156" i="99"/>
  <c r="C148" i="99"/>
  <c r="C36" i="61" s="1"/>
  <c r="C120" i="99"/>
  <c r="C8" i="61" s="1"/>
  <c r="C151" i="99"/>
  <c r="E167" i="99"/>
  <c r="D156" i="99"/>
  <c r="J186" i="99"/>
  <c r="D147" i="99"/>
  <c r="D117" i="99"/>
  <c r="D121" i="99"/>
  <c r="C9" i="66" s="1"/>
  <c r="D131" i="99"/>
  <c r="C19" i="66" s="1"/>
  <c r="D133" i="99"/>
  <c r="C21" i="66" s="1"/>
  <c r="D138" i="99"/>
  <c r="E128" i="99"/>
  <c r="C16" i="67" s="1"/>
  <c r="D122" i="99"/>
  <c r="C10" i="66" s="1"/>
  <c r="E131" i="99"/>
  <c r="C19" i="67" s="1"/>
  <c r="D144" i="99"/>
  <c r="E169" i="99"/>
  <c r="H172" i="99"/>
  <c r="H179" i="99"/>
  <c r="I166" i="99"/>
  <c r="J172" i="99"/>
  <c r="J179" i="99"/>
  <c r="G172" i="99"/>
  <c r="I167" i="99"/>
  <c r="H168" i="99"/>
  <c r="J169" i="99"/>
  <c r="J166" i="99"/>
  <c r="I170" i="99"/>
  <c r="H167" i="99"/>
  <c r="E172" i="99"/>
  <c r="G167" i="99"/>
  <c r="G27" i="97"/>
  <c r="F27" i="97"/>
  <c r="E27" i="97"/>
  <c r="M2" i="97"/>
  <c r="E22" i="97"/>
  <c r="G22" i="97"/>
  <c r="G2" i="97" s="1"/>
  <c r="F22" i="97"/>
  <c r="F2" i="97" s="1"/>
  <c r="E28" i="50"/>
  <c r="F28" i="50"/>
  <c r="AR44" i="81"/>
  <c r="AR43" i="81"/>
  <c r="AR42" i="81"/>
  <c r="AR41" i="81"/>
  <c r="AR40" i="81"/>
  <c r="AR39" i="81"/>
  <c r="AR38" i="81"/>
  <c r="AR37" i="81"/>
  <c r="AR36" i="81"/>
  <c r="AR35" i="81"/>
  <c r="AR34" i="81"/>
  <c r="AR33" i="81"/>
  <c r="AR32" i="81"/>
  <c r="AR31" i="81"/>
  <c r="AR30" i="81"/>
  <c r="AR29" i="81"/>
  <c r="AR28" i="81"/>
  <c r="AR27" i="81"/>
  <c r="AR26" i="81"/>
  <c r="AR25" i="81"/>
  <c r="AR24" i="81"/>
  <c r="AR23" i="81"/>
  <c r="AR22" i="81"/>
  <c r="AR21" i="81"/>
  <c r="AR20" i="81"/>
  <c r="AR19" i="81"/>
  <c r="AR18" i="81"/>
  <c r="AR17" i="81"/>
  <c r="AR16" i="81"/>
  <c r="AR15" i="81"/>
  <c r="AR14" i="81"/>
  <c r="AR13" i="81"/>
  <c r="AR12" i="81"/>
  <c r="AR11" i="81"/>
  <c r="AR10" i="81"/>
  <c r="AR9" i="81"/>
  <c r="AR8" i="81"/>
  <c r="AR7" i="81"/>
  <c r="AR6" i="81"/>
  <c r="AR5" i="81"/>
  <c r="AR4" i="81"/>
  <c r="AR3" i="81"/>
  <c r="AR2" i="81"/>
  <c r="AR44" i="80"/>
  <c r="AR43" i="80"/>
  <c r="AR42" i="80"/>
  <c r="AR41" i="80"/>
  <c r="AR40" i="80"/>
  <c r="AR39" i="80"/>
  <c r="AR38" i="80"/>
  <c r="AR37" i="80"/>
  <c r="AR36" i="80"/>
  <c r="AR35" i="80"/>
  <c r="AR34" i="80"/>
  <c r="AR33" i="80"/>
  <c r="AR32" i="80"/>
  <c r="AR31" i="80"/>
  <c r="AR30" i="80"/>
  <c r="AR29" i="80"/>
  <c r="AR28" i="80"/>
  <c r="AR27" i="80"/>
  <c r="AR26" i="80"/>
  <c r="AR25" i="80"/>
  <c r="AR24" i="80"/>
  <c r="AR23" i="80"/>
  <c r="AR22" i="80"/>
  <c r="AR21" i="80"/>
  <c r="AR20" i="80"/>
  <c r="AR19" i="80"/>
  <c r="AR18" i="80"/>
  <c r="AR17" i="80"/>
  <c r="AR16" i="80"/>
  <c r="AR15" i="80"/>
  <c r="AR14" i="80"/>
  <c r="AR13" i="80"/>
  <c r="AR12" i="80"/>
  <c r="AR11" i="80"/>
  <c r="AR10" i="80"/>
  <c r="AR9" i="80"/>
  <c r="AR8" i="80"/>
  <c r="AR7" i="80"/>
  <c r="AR6" i="80"/>
  <c r="AR5" i="80"/>
  <c r="AR4" i="80"/>
  <c r="AR3" i="80"/>
  <c r="AR2" i="80"/>
  <c r="AR44" i="79"/>
  <c r="AR43" i="79"/>
  <c r="AR42" i="79"/>
  <c r="AR41" i="79"/>
  <c r="AR40" i="79"/>
  <c r="AR39" i="79"/>
  <c r="AR38" i="79"/>
  <c r="AR37" i="79"/>
  <c r="AR36" i="79"/>
  <c r="AR35" i="79"/>
  <c r="AR34" i="79"/>
  <c r="AR33" i="79"/>
  <c r="AR32" i="79"/>
  <c r="AR31" i="79"/>
  <c r="AR30" i="79"/>
  <c r="AR29" i="79"/>
  <c r="AR28" i="79"/>
  <c r="AR27" i="79"/>
  <c r="AR26" i="79"/>
  <c r="AR25" i="79"/>
  <c r="AR24" i="79"/>
  <c r="AR23" i="79"/>
  <c r="AR22" i="79"/>
  <c r="AR21" i="79"/>
  <c r="AR20" i="79"/>
  <c r="AR19" i="79"/>
  <c r="AR18" i="79"/>
  <c r="AR17" i="79"/>
  <c r="AR16" i="79"/>
  <c r="AR15" i="79"/>
  <c r="AR14" i="79"/>
  <c r="AR13" i="79"/>
  <c r="AR12" i="79"/>
  <c r="AR11" i="79"/>
  <c r="AR10" i="79"/>
  <c r="AR9" i="79"/>
  <c r="AR8" i="79"/>
  <c r="AR7" i="79"/>
  <c r="AR6" i="79"/>
  <c r="AR5" i="79"/>
  <c r="AR4" i="79"/>
  <c r="AR3" i="79"/>
  <c r="AR2" i="79"/>
  <c r="AR44" i="78"/>
  <c r="AR43" i="78"/>
  <c r="AR42" i="78"/>
  <c r="AR41" i="78"/>
  <c r="AR40" i="78"/>
  <c r="AR39" i="78"/>
  <c r="AR38" i="78"/>
  <c r="AR37" i="78"/>
  <c r="AR36" i="78"/>
  <c r="AR35" i="78"/>
  <c r="AR34" i="78"/>
  <c r="AR33" i="78"/>
  <c r="AR32" i="78"/>
  <c r="AR31" i="78"/>
  <c r="AR30" i="78"/>
  <c r="AR29" i="78"/>
  <c r="AR28" i="78"/>
  <c r="AR27" i="78"/>
  <c r="AR26" i="78"/>
  <c r="AR25" i="78"/>
  <c r="AR24" i="78"/>
  <c r="AR23" i="78"/>
  <c r="AR22" i="78"/>
  <c r="AR21" i="78"/>
  <c r="AR20" i="78"/>
  <c r="AR19" i="78"/>
  <c r="AR18" i="78"/>
  <c r="AR17" i="78"/>
  <c r="AR16" i="78"/>
  <c r="AR15" i="78"/>
  <c r="AR14" i="78"/>
  <c r="AR13" i="78"/>
  <c r="AR12" i="78"/>
  <c r="AR11" i="78"/>
  <c r="AR10" i="78"/>
  <c r="AR9" i="78"/>
  <c r="AR8" i="78"/>
  <c r="AR7" i="78"/>
  <c r="AR6" i="78"/>
  <c r="AR5" i="78"/>
  <c r="AR4" i="78"/>
  <c r="AR3" i="78"/>
  <c r="AR2" i="78"/>
  <c r="AR44" i="77"/>
  <c r="AR43" i="77"/>
  <c r="AR42" i="77"/>
  <c r="AR41" i="77"/>
  <c r="AR40" i="77"/>
  <c r="AR39" i="77"/>
  <c r="AR38" i="77"/>
  <c r="AR37" i="77"/>
  <c r="AR36" i="77"/>
  <c r="AR35" i="77"/>
  <c r="AR34" i="77"/>
  <c r="AR33" i="77"/>
  <c r="AR32" i="77"/>
  <c r="AR31" i="77"/>
  <c r="AR30" i="77"/>
  <c r="AR29" i="77"/>
  <c r="AR28" i="77"/>
  <c r="AR27" i="77"/>
  <c r="AR26" i="77"/>
  <c r="AR25" i="77"/>
  <c r="AR24" i="77"/>
  <c r="AR23" i="77"/>
  <c r="AR22" i="77"/>
  <c r="AR21" i="77"/>
  <c r="AR20" i="77"/>
  <c r="AR19" i="77"/>
  <c r="AR18" i="77"/>
  <c r="AR17" i="77"/>
  <c r="AR16" i="77"/>
  <c r="AR15" i="77"/>
  <c r="AR14" i="77"/>
  <c r="AR13" i="77"/>
  <c r="AR12" i="77"/>
  <c r="AR11" i="77"/>
  <c r="AR10" i="77"/>
  <c r="AR9" i="77"/>
  <c r="AR8" i="77"/>
  <c r="AR7" i="77"/>
  <c r="AR6" i="77"/>
  <c r="AR5" i="77"/>
  <c r="AR4" i="77"/>
  <c r="AR3" i="77"/>
  <c r="AR2" i="77"/>
  <c r="AR44" i="76"/>
  <c r="AR43" i="76"/>
  <c r="AR42" i="76"/>
  <c r="AR41" i="76"/>
  <c r="AR40" i="76"/>
  <c r="AR39" i="76"/>
  <c r="AR38" i="76"/>
  <c r="AR37" i="76"/>
  <c r="AR36" i="76"/>
  <c r="AR35" i="76"/>
  <c r="AR34" i="76"/>
  <c r="AR33" i="76"/>
  <c r="AR32" i="76"/>
  <c r="AR31" i="76"/>
  <c r="AR30" i="76"/>
  <c r="AR29" i="76"/>
  <c r="AR28" i="76"/>
  <c r="AR27" i="76"/>
  <c r="AR26" i="76"/>
  <c r="AR25" i="76"/>
  <c r="AR24" i="76"/>
  <c r="AR23" i="76"/>
  <c r="AR22" i="76"/>
  <c r="AR21" i="76"/>
  <c r="AR20" i="76"/>
  <c r="AR19" i="76"/>
  <c r="AR18" i="76"/>
  <c r="AR17" i="76"/>
  <c r="AR16" i="76"/>
  <c r="AR15" i="76"/>
  <c r="AR14" i="76"/>
  <c r="AR13" i="76"/>
  <c r="AR12" i="76"/>
  <c r="AR11" i="76"/>
  <c r="AR10" i="76"/>
  <c r="AR9" i="76"/>
  <c r="AR8" i="76"/>
  <c r="AR7" i="76"/>
  <c r="AR6" i="76"/>
  <c r="AR5" i="76"/>
  <c r="AR4" i="76"/>
  <c r="AR3" i="76"/>
  <c r="AR2" i="76"/>
  <c r="AR44" i="75"/>
  <c r="AR43" i="75"/>
  <c r="AR42" i="75"/>
  <c r="AR41" i="75"/>
  <c r="AR40" i="75"/>
  <c r="AR39" i="75"/>
  <c r="AR38" i="75"/>
  <c r="AR37" i="75"/>
  <c r="AR36" i="75"/>
  <c r="AR35" i="75"/>
  <c r="AR34" i="75"/>
  <c r="AR33" i="75"/>
  <c r="AR32" i="75"/>
  <c r="AR31" i="75"/>
  <c r="AR30" i="75"/>
  <c r="AR29" i="75"/>
  <c r="AR28" i="75"/>
  <c r="AR27" i="75"/>
  <c r="AR26" i="75"/>
  <c r="AR25" i="75"/>
  <c r="AR24" i="75"/>
  <c r="AR23" i="75"/>
  <c r="AR22" i="75"/>
  <c r="AR21" i="75"/>
  <c r="AR20" i="75"/>
  <c r="AR19" i="75"/>
  <c r="AR18" i="75"/>
  <c r="AR17" i="75"/>
  <c r="AR16" i="75"/>
  <c r="AR15" i="75"/>
  <c r="AR14" i="75"/>
  <c r="AR13" i="75"/>
  <c r="AR12" i="75"/>
  <c r="AR11" i="75"/>
  <c r="AR10" i="75"/>
  <c r="AR9" i="75"/>
  <c r="AR8" i="75"/>
  <c r="AR7" i="75"/>
  <c r="AR6" i="75"/>
  <c r="AR5" i="75"/>
  <c r="AR4" i="75"/>
  <c r="AR3" i="75"/>
  <c r="AR2" i="75"/>
  <c r="AR3" i="59"/>
  <c r="AR4" i="59"/>
  <c r="AR5" i="59"/>
  <c r="AR6" i="59"/>
  <c r="AR7" i="59"/>
  <c r="AR8" i="59"/>
  <c r="AR9" i="59"/>
  <c r="AR10" i="59"/>
  <c r="AR11" i="59"/>
  <c r="AR12" i="59"/>
  <c r="AR13" i="59"/>
  <c r="AR14" i="59"/>
  <c r="AR15" i="59"/>
  <c r="AR16" i="59"/>
  <c r="AR17" i="59"/>
  <c r="AR18" i="59"/>
  <c r="AR19" i="59"/>
  <c r="AR20" i="59"/>
  <c r="AR21" i="59"/>
  <c r="AR22" i="59"/>
  <c r="AR23" i="59"/>
  <c r="AR24" i="59"/>
  <c r="AR25" i="59"/>
  <c r="AR26" i="59"/>
  <c r="AR27" i="59"/>
  <c r="AR28" i="59"/>
  <c r="AR29" i="59"/>
  <c r="AR30" i="59"/>
  <c r="AR31" i="59"/>
  <c r="AR32" i="59"/>
  <c r="AR33" i="59"/>
  <c r="AR34" i="59"/>
  <c r="AR35" i="59"/>
  <c r="AR36" i="59"/>
  <c r="AR37" i="59"/>
  <c r="AR38" i="59"/>
  <c r="AR39" i="59"/>
  <c r="AR40" i="59"/>
  <c r="AR41" i="59"/>
  <c r="AR42" i="59"/>
  <c r="AR43" i="59"/>
  <c r="AR44" i="59"/>
  <c r="AR2" i="59"/>
  <c r="AR3" i="74"/>
  <c r="AR4" i="74"/>
  <c r="AR5" i="74"/>
  <c r="AR6" i="74"/>
  <c r="AR7" i="74"/>
  <c r="AR8" i="74"/>
  <c r="AR9" i="74"/>
  <c r="AR10" i="74"/>
  <c r="AR11" i="74"/>
  <c r="AR12" i="74"/>
  <c r="AR13" i="74"/>
  <c r="AR14" i="74"/>
  <c r="AR15" i="74"/>
  <c r="AR16" i="74"/>
  <c r="AR17" i="74"/>
  <c r="AR18" i="74"/>
  <c r="AR19" i="74"/>
  <c r="AR20" i="74"/>
  <c r="AR21" i="74"/>
  <c r="AR22" i="74"/>
  <c r="AR23" i="74"/>
  <c r="AR24" i="74"/>
  <c r="AR25" i="74"/>
  <c r="AR26" i="74"/>
  <c r="AR27" i="74"/>
  <c r="AR28" i="74"/>
  <c r="AR29" i="74"/>
  <c r="AR30" i="74"/>
  <c r="AR31" i="74"/>
  <c r="AR32" i="74"/>
  <c r="AR33" i="74"/>
  <c r="AR34" i="74"/>
  <c r="AR35" i="74"/>
  <c r="AR36" i="74"/>
  <c r="AR37" i="74"/>
  <c r="AR38" i="74"/>
  <c r="AR39" i="74"/>
  <c r="AR40" i="74"/>
  <c r="AR41" i="74"/>
  <c r="AR42" i="74"/>
  <c r="AR43" i="74"/>
  <c r="AR44" i="74"/>
  <c r="AR2" i="74"/>
  <c r="AR2" i="71"/>
  <c r="AR44" i="71"/>
  <c r="AR43" i="71"/>
  <c r="AR42" i="71"/>
  <c r="AR41" i="71"/>
  <c r="AR40" i="71"/>
  <c r="AR39" i="71"/>
  <c r="AR38" i="71"/>
  <c r="AR37" i="71"/>
  <c r="AR36" i="71"/>
  <c r="AR35" i="71"/>
  <c r="AR34" i="71"/>
  <c r="AR33" i="71"/>
  <c r="AR32" i="71"/>
  <c r="AR31" i="71"/>
  <c r="AR30" i="71"/>
  <c r="AR29" i="71"/>
  <c r="AR28" i="71"/>
  <c r="AR27" i="71"/>
  <c r="AR26" i="71"/>
  <c r="AR25" i="71"/>
  <c r="AR24" i="71"/>
  <c r="AR23" i="71"/>
  <c r="AR22" i="71"/>
  <c r="AR21" i="71"/>
  <c r="AR20" i="71"/>
  <c r="AR19" i="71"/>
  <c r="AR18" i="71"/>
  <c r="AR17" i="71"/>
  <c r="AR16" i="71"/>
  <c r="AR15" i="71"/>
  <c r="AR14" i="71"/>
  <c r="AR13" i="71"/>
  <c r="AR12" i="71"/>
  <c r="AR11" i="71"/>
  <c r="AR10" i="71"/>
  <c r="AR9" i="71"/>
  <c r="AR8" i="71"/>
  <c r="AR7" i="71"/>
  <c r="AR6" i="71"/>
  <c r="AR5" i="71"/>
  <c r="AR4" i="71"/>
  <c r="AR3" i="71"/>
  <c r="AR44" i="70"/>
  <c r="AR43" i="70"/>
  <c r="AR42" i="70"/>
  <c r="AR41" i="70"/>
  <c r="AR40" i="70"/>
  <c r="AR39" i="70"/>
  <c r="AR38" i="70"/>
  <c r="AR37" i="70"/>
  <c r="AR36" i="70"/>
  <c r="AR35" i="70"/>
  <c r="AR34" i="70"/>
  <c r="AR33" i="70"/>
  <c r="AR32" i="70"/>
  <c r="AR31" i="70"/>
  <c r="AR30" i="70"/>
  <c r="AR29" i="70"/>
  <c r="AR28" i="70"/>
  <c r="AR27" i="70"/>
  <c r="AR26" i="70"/>
  <c r="AR25" i="70"/>
  <c r="AR24" i="70"/>
  <c r="AR23" i="70"/>
  <c r="AR22" i="70"/>
  <c r="AR21" i="70"/>
  <c r="AR20" i="70"/>
  <c r="AR19" i="70"/>
  <c r="AR18" i="70"/>
  <c r="AR17" i="70"/>
  <c r="AR16" i="70"/>
  <c r="AR15" i="70"/>
  <c r="AR14" i="70"/>
  <c r="AR13" i="70"/>
  <c r="AR12" i="70"/>
  <c r="AR11" i="70"/>
  <c r="AR10" i="70"/>
  <c r="AR9" i="70"/>
  <c r="AR8" i="70"/>
  <c r="AR7" i="70"/>
  <c r="AR6" i="70"/>
  <c r="AR5" i="70"/>
  <c r="AR4" i="70"/>
  <c r="AR3" i="70"/>
  <c r="AR2" i="70"/>
  <c r="AR44" i="69"/>
  <c r="AR43" i="69"/>
  <c r="AR42" i="69"/>
  <c r="AR41" i="69"/>
  <c r="AR40" i="69"/>
  <c r="AR39" i="69"/>
  <c r="AR38" i="69"/>
  <c r="AR37" i="69"/>
  <c r="AR36" i="69"/>
  <c r="AR35" i="69"/>
  <c r="AR34" i="69"/>
  <c r="AR33" i="69"/>
  <c r="AR32" i="69"/>
  <c r="AR31" i="69"/>
  <c r="AR30" i="69"/>
  <c r="AR29" i="69"/>
  <c r="AR28" i="69"/>
  <c r="AR27" i="69"/>
  <c r="AR26" i="69"/>
  <c r="AR25" i="69"/>
  <c r="AR24" i="69"/>
  <c r="AR23" i="69"/>
  <c r="AR22" i="69"/>
  <c r="AR21" i="69"/>
  <c r="AR20" i="69"/>
  <c r="AR19" i="69"/>
  <c r="AR18" i="69"/>
  <c r="AR17" i="69"/>
  <c r="AR16" i="69"/>
  <c r="AR15" i="69"/>
  <c r="AR14" i="69"/>
  <c r="AR13" i="69"/>
  <c r="AR12" i="69"/>
  <c r="AR11" i="69"/>
  <c r="AR10" i="69"/>
  <c r="AR9" i="69"/>
  <c r="AR8" i="69"/>
  <c r="AR7" i="69"/>
  <c r="AR6" i="69"/>
  <c r="AR5" i="69"/>
  <c r="AR4" i="69"/>
  <c r="AR3" i="69"/>
  <c r="AR2" i="69"/>
  <c r="AR44" i="68"/>
  <c r="AR43" i="68"/>
  <c r="AR42" i="68"/>
  <c r="AR41" i="68"/>
  <c r="AR40" i="68"/>
  <c r="AR39" i="68"/>
  <c r="AR38" i="68"/>
  <c r="AR37" i="68"/>
  <c r="AR36" i="68"/>
  <c r="AR35" i="68"/>
  <c r="AR34" i="68"/>
  <c r="AR33" i="68"/>
  <c r="AR32" i="68"/>
  <c r="AR31" i="68"/>
  <c r="AR30" i="68"/>
  <c r="AR29" i="68"/>
  <c r="AR28" i="68"/>
  <c r="AR27" i="68"/>
  <c r="AR26" i="68"/>
  <c r="AR25" i="68"/>
  <c r="AR24" i="68"/>
  <c r="AR23" i="68"/>
  <c r="AR22" i="68"/>
  <c r="AR21" i="68"/>
  <c r="AR20" i="68"/>
  <c r="AR19" i="68"/>
  <c r="AR18" i="68"/>
  <c r="AR17" i="68"/>
  <c r="AR16" i="68"/>
  <c r="AR15" i="68"/>
  <c r="AR14" i="68"/>
  <c r="AR13" i="68"/>
  <c r="AR12" i="68"/>
  <c r="AR11" i="68"/>
  <c r="AR10" i="68"/>
  <c r="AR9" i="68"/>
  <c r="AR8" i="68"/>
  <c r="AR7" i="68"/>
  <c r="AR6" i="68"/>
  <c r="AR5" i="68"/>
  <c r="AR4" i="68"/>
  <c r="AR3" i="68"/>
  <c r="AR2" i="68"/>
  <c r="AR44" i="67"/>
  <c r="AR43" i="67"/>
  <c r="AR42" i="67"/>
  <c r="AR41" i="67"/>
  <c r="AR40" i="67"/>
  <c r="AR39" i="67"/>
  <c r="AR38" i="67"/>
  <c r="AR37" i="67"/>
  <c r="AR36" i="67"/>
  <c r="AR35" i="67"/>
  <c r="AR34" i="67"/>
  <c r="AR33" i="67"/>
  <c r="AR32" i="67"/>
  <c r="AR31" i="67"/>
  <c r="AR30" i="67"/>
  <c r="AR29" i="67"/>
  <c r="AR28" i="67"/>
  <c r="AR27" i="67"/>
  <c r="AR26" i="67"/>
  <c r="AR25" i="67"/>
  <c r="AR24" i="67"/>
  <c r="AR23" i="67"/>
  <c r="AR22" i="67"/>
  <c r="AR21" i="67"/>
  <c r="AR20" i="67"/>
  <c r="AR19" i="67"/>
  <c r="AR18" i="67"/>
  <c r="AR17" i="67"/>
  <c r="AR16" i="67"/>
  <c r="AR15" i="67"/>
  <c r="AR14" i="67"/>
  <c r="AR13" i="67"/>
  <c r="AR12" i="67"/>
  <c r="AR11" i="67"/>
  <c r="AR10" i="67"/>
  <c r="AR9" i="67"/>
  <c r="AR8" i="67"/>
  <c r="AR7" i="67"/>
  <c r="AR6" i="67"/>
  <c r="AR5" i="67"/>
  <c r="AR4" i="67"/>
  <c r="AR3" i="67"/>
  <c r="AR2" i="67"/>
  <c r="AR44" i="66"/>
  <c r="AR43" i="66"/>
  <c r="AR42" i="66"/>
  <c r="AR41" i="66"/>
  <c r="AR40" i="66"/>
  <c r="AR39" i="66"/>
  <c r="AR38" i="66"/>
  <c r="AR37" i="66"/>
  <c r="AR36" i="66"/>
  <c r="AR35" i="66"/>
  <c r="AR34" i="66"/>
  <c r="AR33" i="66"/>
  <c r="AR32" i="66"/>
  <c r="AR31" i="66"/>
  <c r="AR30" i="66"/>
  <c r="AR29" i="66"/>
  <c r="AR28" i="66"/>
  <c r="AR27" i="66"/>
  <c r="AR26" i="66"/>
  <c r="AR25" i="66"/>
  <c r="AR24" i="66"/>
  <c r="AR23" i="66"/>
  <c r="AR22" i="66"/>
  <c r="AR21" i="66"/>
  <c r="AR20" i="66"/>
  <c r="AR19" i="66"/>
  <c r="AR18" i="66"/>
  <c r="AR17" i="66"/>
  <c r="AR16" i="66"/>
  <c r="AR15" i="66"/>
  <c r="AR14" i="66"/>
  <c r="AR13" i="66"/>
  <c r="AR12" i="66"/>
  <c r="AR11" i="66"/>
  <c r="AR10" i="66"/>
  <c r="AR9" i="66"/>
  <c r="AR8" i="66"/>
  <c r="AR7" i="66"/>
  <c r="AR6" i="66"/>
  <c r="AR5" i="66"/>
  <c r="AR4" i="66"/>
  <c r="AR3" i="66"/>
  <c r="AR2" i="66"/>
  <c r="AR3" i="61"/>
  <c r="AR4" i="61"/>
  <c r="AR5" i="61"/>
  <c r="AR6" i="61"/>
  <c r="AR7" i="61"/>
  <c r="AR8" i="61"/>
  <c r="AR9" i="61"/>
  <c r="AR10" i="61"/>
  <c r="AR11" i="61"/>
  <c r="AR12" i="61"/>
  <c r="AR13" i="61"/>
  <c r="AR14" i="61"/>
  <c r="AR15" i="61"/>
  <c r="AR16" i="61"/>
  <c r="AR17" i="61"/>
  <c r="AR18" i="61"/>
  <c r="AR19" i="61"/>
  <c r="AR20" i="61"/>
  <c r="AR21" i="61"/>
  <c r="AR22" i="61"/>
  <c r="AR23" i="61"/>
  <c r="AR24" i="61"/>
  <c r="AR25" i="61"/>
  <c r="AR26" i="61"/>
  <c r="AR27" i="61"/>
  <c r="AR28" i="61"/>
  <c r="AR29" i="61"/>
  <c r="AR30" i="61"/>
  <c r="AR31" i="61"/>
  <c r="AR32" i="61"/>
  <c r="AR33" i="61"/>
  <c r="AR34" i="61"/>
  <c r="AR35" i="61"/>
  <c r="AR36" i="61"/>
  <c r="AR37" i="61"/>
  <c r="AR38" i="61"/>
  <c r="AR39" i="61"/>
  <c r="AR40" i="61"/>
  <c r="AR41" i="61"/>
  <c r="AR42" i="61"/>
  <c r="AR43" i="61"/>
  <c r="AR44" i="61"/>
  <c r="AR2" i="61"/>
  <c r="E39" i="55"/>
  <c r="U93" i="100" l="1"/>
  <c r="U92" i="100"/>
  <c r="S72" i="100"/>
  <c r="P72" i="100"/>
  <c r="Q72" i="100"/>
  <c r="R97" i="100"/>
  <c r="P104" i="100"/>
  <c r="T97" i="100"/>
  <c r="U84" i="100"/>
  <c r="T70" i="100"/>
  <c r="T85" i="100"/>
  <c r="V85" i="100"/>
  <c r="U80" i="100"/>
  <c r="T90" i="100"/>
  <c r="U103" i="100"/>
  <c r="E49" i="72"/>
  <c r="T80" i="100"/>
  <c r="Q95" i="100"/>
  <c r="S95" i="100"/>
  <c r="P81" i="100"/>
  <c r="P93" i="100"/>
  <c r="E40" i="72"/>
  <c r="P89" i="100"/>
  <c r="E17" i="72"/>
  <c r="E16" i="72"/>
  <c r="P92" i="100"/>
  <c r="E39" i="72"/>
  <c r="P97" i="100"/>
  <c r="E43" i="72"/>
  <c r="U101" i="100"/>
  <c r="E47" i="72"/>
  <c r="Q78" i="100"/>
  <c r="E31" i="72"/>
  <c r="V88" i="100"/>
  <c r="E38" i="72"/>
  <c r="O96" i="100"/>
  <c r="E42" i="72"/>
  <c r="Q73" i="100"/>
  <c r="E26" i="72"/>
  <c r="R71" i="100"/>
  <c r="E24" i="72"/>
  <c r="R70" i="100"/>
  <c r="E23" i="72"/>
  <c r="P105" i="100"/>
  <c r="E51" i="72"/>
  <c r="S82" i="100"/>
  <c r="E34" i="72"/>
  <c r="R79" i="100"/>
  <c r="E32" i="72"/>
  <c r="V78" i="100"/>
  <c r="P100" i="100"/>
  <c r="E46" i="72"/>
  <c r="V101" i="100"/>
  <c r="R78" i="100"/>
  <c r="R84" i="100"/>
  <c r="E10" i="72"/>
  <c r="E11" i="72"/>
  <c r="R95" i="100"/>
  <c r="E21" i="72"/>
  <c r="R69" i="100"/>
  <c r="E8" i="72"/>
  <c r="T79" i="100"/>
  <c r="P78" i="100"/>
  <c r="U77" i="100"/>
  <c r="E30" i="72"/>
  <c r="U102" i="100"/>
  <c r="E48" i="72"/>
  <c r="P94" i="100"/>
  <c r="E41" i="72"/>
  <c r="U68" i="100"/>
  <c r="E7" i="72"/>
  <c r="E6" i="72"/>
  <c r="T78" i="100"/>
  <c r="S81" i="100"/>
  <c r="E9" i="72"/>
  <c r="U99" i="100"/>
  <c r="E45" i="72"/>
  <c r="Q82" i="100"/>
  <c r="Q66" i="100"/>
  <c r="E3" i="72"/>
  <c r="E4" i="72"/>
  <c r="P74" i="100"/>
  <c r="E27" i="72"/>
  <c r="U76" i="100"/>
  <c r="E29" i="72"/>
  <c r="O80" i="100"/>
  <c r="E33" i="72"/>
  <c r="S87" i="100"/>
  <c r="E37" i="72"/>
  <c r="R91" i="100"/>
  <c r="E20" i="72"/>
  <c r="E19" i="72"/>
  <c r="U81" i="100"/>
  <c r="R81" i="100"/>
  <c r="S79" i="100"/>
  <c r="Q75" i="100"/>
  <c r="E28" i="72"/>
  <c r="U72" i="100"/>
  <c r="E25" i="72"/>
  <c r="T82" i="100"/>
  <c r="O90" i="100"/>
  <c r="E18" i="72"/>
  <c r="P98" i="100"/>
  <c r="E44" i="72"/>
  <c r="P67" i="100"/>
  <c r="E5" i="72"/>
  <c r="V95" i="100"/>
  <c r="T81" i="100"/>
  <c r="U104" i="100"/>
  <c r="E50" i="72"/>
  <c r="S80" i="100"/>
  <c r="Q80" i="100"/>
  <c r="V86" i="100"/>
  <c r="E36" i="72"/>
  <c r="S84" i="100"/>
  <c r="O85" i="100"/>
  <c r="E15" i="72"/>
  <c r="E14" i="72"/>
  <c r="E13" i="72"/>
  <c r="E12" i="72"/>
  <c r="T83" i="100"/>
  <c r="E35" i="72"/>
  <c r="Q65" i="100"/>
  <c r="E2" i="72"/>
  <c r="U106" i="100"/>
  <c r="E52" i="72"/>
  <c r="L22" i="72"/>
  <c r="K22" i="73"/>
  <c r="G22" i="73"/>
  <c r="H22" i="72"/>
  <c r="M5" i="61"/>
  <c r="AB13" i="67"/>
  <c r="AG8" i="67"/>
  <c r="W56" i="68"/>
  <c r="AD56" i="68"/>
  <c r="G68" i="68"/>
  <c r="AO8" i="67"/>
  <c r="AH38" i="61"/>
  <c r="E25" i="61"/>
  <c r="AF7" i="70"/>
  <c r="AF53" i="70" s="1"/>
  <c r="AN7" i="70"/>
  <c r="AN53" i="70" s="1"/>
  <c r="AJ7" i="70"/>
  <c r="AJ53" i="70" s="1"/>
  <c r="AQ7" i="70"/>
  <c r="AQ53" i="70" s="1"/>
  <c r="R7" i="70"/>
  <c r="R53" i="70" s="1"/>
  <c r="N15" i="69"/>
  <c r="AD25" i="61"/>
  <c r="AE7" i="70"/>
  <c r="AE53" i="70" s="1"/>
  <c r="V7" i="70"/>
  <c r="V53" i="70" s="1"/>
  <c r="AA7" i="70"/>
  <c r="AA53" i="70" s="1"/>
  <c r="AG7" i="70"/>
  <c r="AG53" i="70" s="1"/>
  <c r="J7" i="70"/>
  <c r="J53" i="70" s="1"/>
  <c r="W15" i="69"/>
  <c r="J32" i="67"/>
  <c r="J61" i="67" s="1"/>
  <c r="AM13" i="67"/>
  <c r="P15" i="69"/>
  <c r="X32" i="67"/>
  <c r="X61" i="67" s="1"/>
  <c r="AB15" i="69"/>
  <c r="AJ13" i="67"/>
  <c r="N7" i="70"/>
  <c r="N53" i="70" s="1"/>
  <c r="I7" i="70"/>
  <c r="I53" i="70" s="1"/>
  <c r="AM7" i="70"/>
  <c r="AM53" i="70" s="1"/>
  <c r="AI7" i="70"/>
  <c r="AI53" i="70" s="1"/>
  <c r="F7" i="70"/>
  <c r="F53" i="70" s="1"/>
  <c r="AQ32" i="67"/>
  <c r="AQ61" i="67" s="1"/>
  <c r="AL73" i="71"/>
  <c r="W13" i="67"/>
  <c r="K7" i="70"/>
  <c r="K53" i="70" s="1"/>
  <c r="AO7" i="70"/>
  <c r="AO53" i="70" s="1"/>
  <c r="AD7" i="70"/>
  <c r="AD53" i="70" s="1"/>
  <c r="Y7" i="70"/>
  <c r="Y53" i="70" s="1"/>
  <c r="AP7" i="70"/>
  <c r="AP53" i="70" s="1"/>
  <c r="I56" i="68"/>
  <c r="X73" i="71"/>
  <c r="U13" i="67"/>
  <c r="D7" i="70"/>
  <c r="D53" i="70" s="1"/>
  <c r="W7" i="70"/>
  <c r="W53" i="70" s="1"/>
  <c r="U7" i="70"/>
  <c r="U53" i="70" s="1"/>
  <c r="P7" i="70"/>
  <c r="P53" i="70" s="1"/>
  <c r="AC13" i="67"/>
  <c r="Z13" i="67"/>
  <c r="M13" i="67"/>
  <c r="K13" i="67"/>
  <c r="S13" i="67"/>
  <c r="AE15" i="69"/>
  <c r="E15" i="69"/>
  <c r="S15" i="69"/>
  <c r="G15" i="69"/>
  <c r="I32" i="67"/>
  <c r="I61" i="67" s="1"/>
  <c r="AF32" i="67"/>
  <c r="AF61" i="67" s="1"/>
  <c r="K32" i="67"/>
  <c r="K61" i="67" s="1"/>
  <c r="Z25" i="61"/>
  <c r="R13" i="67"/>
  <c r="O13" i="67"/>
  <c r="AQ13" i="67"/>
  <c r="D13" i="67"/>
  <c r="J13" i="67"/>
  <c r="AL8" i="67"/>
  <c r="M15" i="69"/>
  <c r="AN15" i="69"/>
  <c r="I15" i="69"/>
  <c r="AP15" i="69"/>
  <c r="W38" i="61"/>
  <c r="AJ32" i="67"/>
  <c r="AJ61" i="67" s="1"/>
  <c r="W32" i="67"/>
  <c r="W61" i="67" s="1"/>
  <c r="C61" i="67"/>
  <c r="L38" i="61"/>
  <c r="G13" i="67"/>
  <c r="E13" i="67"/>
  <c r="AG13" i="67"/>
  <c r="AO13" i="67"/>
  <c r="AN13" i="67"/>
  <c r="J8" i="67"/>
  <c r="AL15" i="69"/>
  <c r="AC15" i="69"/>
  <c r="V15" i="69"/>
  <c r="AJ15" i="69"/>
  <c r="AH15" i="69"/>
  <c r="Z32" i="67"/>
  <c r="Z61" i="67" s="1"/>
  <c r="N32" i="67"/>
  <c r="N61" i="67" s="1"/>
  <c r="AI38" i="61"/>
  <c r="C54" i="67"/>
  <c r="I25" i="61"/>
  <c r="AL13" i="67"/>
  <c r="AI13" i="67"/>
  <c r="V13" i="67"/>
  <c r="AD13" i="67"/>
  <c r="AF13" i="67"/>
  <c r="M8" i="67"/>
  <c r="AG15" i="69"/>
  <c r="K15" i="69"/>
  <c r="AM15" i="69"/>
  <c r="AA15" i="69"/>
  <c r="R15" i="69"/>
  <c r="H32" i="67"/>
  <c r="H61" i="67" s="1"/>
  <c r="AN32" i="67"/>
  <c r="AN61" i="67" s="1"/>
  <c r="V38" i="61"/>
  <c r="V25" i="61"/>
  <c r="C28" i="67"/>
  <c r="AA13" i="67"/>
  <c r="Y13" i="67"/>
  <c r="L13" i="67"/>
  <c r="T13" i="67"/>
  <c r="X13" i="67"/>
  <c r="T15" i="69"/>
  <c r="AQ15" i="69"/>
  <c r="AD15" i="69"/>
  <c r="H15" i="69"/>
  <c r="J15" i="69"/>
  <c r="G32" i="67"/>
  <c r="G61" i="67" s="1"/>
  <c r="AM32" i="67"/>
  <c r="AM61" i="67" s="1"/>
  <c r="Q13" i="67"/>
  <c r="N13" i="67"/>
  <c r="AP13" i="67"/>
  <c r="I13" i="67"/>
  <c r="P13" i="67"/>
  <c r="O15" i="69"/>
  <c r="X15" i="69"/>
  <c r="L15" i="69"/>
  <c r="AI15" i="69"/>
  <c r="B173" i="99"/>
  <c r="AL32" i="67"/>
  <c r="AL61" i="67" s="1"/>
  <c r="D32" i="67"/>
  <c r="D61" i="67" s="1"/>
  <c r="AD32" i="67"/>
  <c r="AD61" i="67" s="1"/>
  <c r="D184" i="99"/>
  <c r="W25" i="61"/>
  <c r="F13" i="67"/>
  <c r="AH13" i="67"/>
  <c r="AE13" i="67"/>
  <c r="AK13" i="67"/>
  <c r="D15" i="69"/>
  <c r="AO15" i="69"/>
  <c r="AK15" i="69"/>
  <c r="Y15" i="69"/>
  <c r="AC32" i="67"/>
  <c r="AC61" i="67" s="1"/>
  <c r="AP32" i="67"/>
  <c r="AP61" i="67" s="1"/>
  <c r="U32" i="67"/>
  <c r="U61" i="67" s="1"/>
  <c r="AO38" i="61"/>
  <c r="AG38" i="61"/>
  <c r="J38" i="61"/>
  <c r="I8" i="67"/>
  <c r="F8" i="67"/>
  <c r="O8" i="67"/>
  <c r="W8" i="67"/>
  <c r="V8" i="67"/>
  <c r="P38" i="61"/>
  <c r="N38" i="61"/>
  <c r="E38" i="61"/>
  <c r="AF38" i="61"/>
  <c r="Y38" i="61"/>
  <c r="AF8" i="67"/>
  <c r="AC8" i="67"/>
  <c r="Y8" i="67"/>
  <c r="AJ8" i="67"/>
  <c r="AQ8" i="67"/>
  <c r="M38" i="61"/>
  <c r="AQ38" i="61"/>
  <c r="C3" i="61"/>
  <c r="T8" i="67"/>
  <c r="P8" i="67"/>
  <c r="N8" i="67"/>
  <c r="Z8" i="67"/>
  <c r="AI8" i="67"/>
  <c r="T38" i="61"/>
  <c r="I38" i="61"/>
  <c r="AD38" i="61"/>
  <c r="U38" i="61"/>
  <c r="AP38" i="61"/>
  <c r="AN38" i="61"/>
  <c r="AM38" i="61"/>
  <c r="X38" i="61"/>
  <c r="G8" i="67"/>
  <c r="E8" i="67"/>
  <c r="AK8" i="67"/>
  <c r="Q8" i="67"/>
  <c r="AA8" i="67"/>
  <c r="D38" i="61"/>
  <c r="H38" i="61"/>
  <c r="K38" i="61"/>
  <c r="G38" i="61"/>
  <c r="AP8" i="67"/>
  <c r="D8" i="67"/>
  <c r="X8" i="67"/>
  <c r="H8" i="67"/>
  <c r="S8" i="67"/>
  <c r="Q38" i="61"/>
  <c r="O38" i="61"/>
  <c r="AK38" i="61"/>
  <c r="AC38" i="61"/>
  <c r="AJ38" i="61"/>
  <c r="AB38" i="61"/>
  <c r="AE38" i="61"/>
  <c r="AD8" i="67"/>
  <c r="AM8" i="67"/>
  <c r="L8" i="67"/>
  <c r="AN8" i="67"/>
  <c r="K8" i="67"/>
  <c r="AL38" i="61"/>
  <c r="F38" i="61"/>
  <c r="F68" i="61" s="1"/>
  <c r="Z38" i="61"/>
  <c r="R38" i="61"/>
  <c r="U8" i="67"/>
  <c r="R8" i="67"/>
  <c r="AB8" i="67"/>
  <c r="AH8" i="67"/>
  <c r="S38" i="61"/>
  <c r="AD21" i="61"/>
  <c r="AL21" i="61"/>
  <c r="U12" i="69"/>
  <c r="L12" i="69"/>
  <c r="Z12" i="69"/>
  <c r="AP12" i="69"/>
  <c r="O12" i="69"/>
  <c r="I21" i="61"/>
  <c r="AB21" i="61"/>
  <c r="P41" i="67"/>
  <c r="AN41" i="67"/>
  <c r="T41" i="67"/>
  <c r="U41" i="67"/>
  <c r="AP41" i="67"/>
  <c r="V21" i="61"/>
  <c r="O21" i="61"/>
  <c r="AQ11" i="66"/>
  <c r="I12" i="69"/>
  <c r="T12" i="69"/>
  <c r="K12" i="69"/>
  <c r="H12" i="69"/>
  <c r="X12" i="69"/>
  <c r="AF38" i="67"/>
  <c r="AF68" i="67" s="1"/>
  <c r="N41" i="67"/>
  <c r="H41" i="67"/>
  <c r="AE41" i="67"/>
  <c r="E41" i="67"/>
  <c r="Z41" i="67"/>
  <c r="T32" i="67"/>
  <c r="T61" i="67" s="1"/>
  <c r="Q32" i="67"/>
  <c r="Q61" i="67" s="1"/>
  <c r="AG32" i="67"/>
  <c r="AG61" i="67" s="1"/>
  <c r="E32" i="67"/>
  <c r="E61" i="67" s="1"/>
  <c r="L32" i="67"/>
  <c r="L61" i="67" s="1"/>
  <c r="Y21" i="61"/>
  <c r="AF36" i="69"/>
  <c r="M21" i="61"/>
  <c r="Y5" i="61"/>
  <c r="G21" i="61"/>
  <c r="AN21" i="61"/>
  <c r="AO12" i="69"/>
  <c r="AJ12" i="69"/>
  <c r="AK12" i="69"/>
  <c r="AQ12" i="69"/>
  <c r="N12" i="69"/>
  <c r="AB41" i="67"/>
  <c r="D41" i="67"/>
  <c r="W41" i="67"/>
  <c r="AQ41" i="67"/>
  <c r="R41" i="67"/>
  <c r="AE21" i="61"/>
  <c r="K21" i="61"/>
  <c r="W36" i="69"/>
  <c r="F5" i="61"/>
  <c r="S21" i="61"/>
  <c r="AO21" i="61"/>
  <c r="D21" i="61"/>
  <c r="AA21" i="61"/>
  <c r="X21" i="61"/>
  <c r="AF21" i="61"/>
  <c r="Z21" i="61"/>
  <c r="O11" i="66"/>
  <c r="AA12" i="69"/>
  <c r="R12" i="69"/>
  <c r="AB12" i="69"/>
  <c r="AH12" i="69"/>
  <c r="E12" i="69"/>
  <c r="T21" i="61"/>
  <c r="T12" i="61"/>
  <c r="S38" i="67"/>
  <c r="S68" i="67" s="1"/>
  <c r="G38" i="67"/>
  <c r="G68" i="67" s="1"/>
  <c r="L41" i="67"/>
  <c r="AL41" i="67"/>
  <c r="O41" i="67"/>
  <c r="AI41" i="67"/>
  <c r="J41" i="67"/>
  <c r="AF15" i="69"/>
  <c r="F15" i="69"/>
  <c r="U15" i="69"/>
  <c r="Q15" i="69"/>
  <c r="Q21" i="61"/>
  <c r="E21" i="61"/>
  <c r="AK32" i="67"/>
  <c r="AK61" i="67" s="1"/>
  <c r="AH32" i="67"/>
  <c r="AH61" i="67" s="1"/>
  <c r="O32" i="67"/>
  <c r="O61" i="67" s="1"/>
  <c r="AE32" i="67"/>
  <c r="AE61" i="67" s="1"/>
  <c r="AI32" i="67"/>
  <c r="AI61" i="67" s="1"/>
  <c r="S36" i="69"/>
  <c r="AD36" i="69"/>
  <c r="AN5" i="61"/>
  <c r="AG21" i="61"/>
  <c r="J21" i="61"/>
  <c r="R21" i="61"/>
  <c r="AC21" i="61"/>
  <c r="E11" i="66"/>
  <c r="V12" i="69"/>
  <c r="AF12" i="69"/>
  <c r="S12" i="69"/>
  <c r="Y12" i="69"/>
  <c r="AM12" i="69"/>
  <c r="AJ38" i="67"/>
  <c r="AJ68" i="67" s="1"/>
  <c r="AG41" i="67"/>
  <c r="AO41" i="67"/>
  <c r="V41" i="67"/>
  <c r="G41" i="67"/>
  <c r="AA41" i="67"/>
  <c r="AP21" i="61"/>
  <c r="AB32" i="67"/>
  <c r="AB61" i="67" s="1"/>
  <c r="Y32" i="67"/>
  <c r="Y61" i="67" s="1"/>
  <c r="F32" i="67"/>
  <c r="F61" i="67" s="1"/>
  <c r="V32" i="67"/>
  <c r="V61" i="67" s="1"/>
  <c r="AA32" i="67"/>
  <c r="AA61" i="67" s="1"/>
  <c r="Q12" i="61"/>
  <c r="R36" i="69"/>
  <c r="T36" i="69"/>
  <c r="X5" i="61"/>
  <c r="P21" i="61"/>
  <c r="AI21" i="61"/>
  <c r="AQ21" i="61"/>
  <c r="L21" i="61"/>
  <c r="AE11" i="66"/>
  <c r="D12" i="69"/>
  <c r="M12" i="69"/>
  <c r="J12" i="69"/>
  <c r="P12" i="69"/>
  <c r="AE12" i="69"/>
  <c r="AB38" i="67"/>
  <c r="AB68" i="67" s="1"/>
  <c r="Q41" i="67"/>
  <c r="Y41" i="67"/>
  <c r="F41" i="67"/>
  <c r="AK41" i="67"/>
  <c r="S41" i="67"/>
  <c r="R32" i="67"/>
  <c r="R61" i="67" s="1"/>
  <c r="P32" i="67"/>
  <c r="P61" i="67" s="1"/>
  <c r="AO32" i="67"/>
  <c r="AO61" i="67" s="1"/>
  <c r="M32" i="67"/>
  <c r="M61" i="67" s="1"/>
  <c r="Z12" i="61"/>
  <c r="AI36" i="69"/>
  <c r="C3" i="70"/>
  <c r="V3" i="70" s="1"/>
  <c r="V51" i="70" s="1"/>
  <c r="AK21" i="61"/>
  <c r="N21" i="61"/>
  <c r="AN12" i="69"/>
  <c r="AD12" i="69"/>
  <c r="AI12" i="69"/>
  <c r="F12" i="69"/>
  <c r="AF41" i="67"/>
  <c r="I41" i="67"/>
  <c r="AJ41" i="67"/>
  <c r="AC41" i="67"/>
  <c r="Z36" i="69"/>
  <c r="Y41" i="70"/>
  <c r="AQ41" i="70"/>
  <c r="M41" i="70"/>
  <c r="K41" i="70"/>
  <c r="R41" i="70"/>
  <c r="V40" i="61"/>
  <c r="T37" i="67"/>
  <c r="AH37" i="67"/>
  <c r="I37" i="67"/>
  <c r="W37" i="67"/>
  <c r="F37" i="67"/>
  <c r="W41" i="70"/>
  <c r="AG41" i="70"/>
  <c r="AM41" i="70"/>
  <c r="AK41" i="70"/>
  <c r="J41" i="70"/>
  <c r="AK37" i="67"/>
  <c r="L37" i="67"/>
  <c r="Z37" i="67"/>
  <c r="AN37" i="67"/>
  <c r="O37" i="67"/>
  <c r="U5" i="61"/>
  <c r="G41" i="70"/>
  <c r="AO41" i="70"/>
  <c r="O41" i="70"/>
  <c r="U41" i="70"/>
  <c r="S41" i="70"/>
  <c r="C35" i="67"/>
  <c r="E35" i="67" s="1"/>
  <c r="E67" i="67" s="1"/>
  <c r="U37" i="67"/>
  <c r="AI37" i="67"/>
  <c r="J37" i="67"/>
  <c r="X37" i="67"/>
  <c r="D37" i="67"/>
  <c r="AK40" i="61"/>
  <c r="O5" i="61"/>
  <c r="AI41" i="70"/>
  <c r="P41" i="70"/>
  <c r="F41" i="70"/>
  <c r="L41" i="70"/>
  <c r="I41" i="70"/>
  <c r="M37" i="67"/>
  <c r="AA37" i="67"/>
  <c r="AO37" i="67"/>
  <c r="P37" i="67"/>
  <c r="AL37" i="67"/>
  <c r="E40" i="61"/>
  <c r="Q40" i="61"/>
  <c r="J5" i="61"/>
  <c r="AF41" i="70"/>
  <c r="AJ41" i="70"/>
  <c r="AN41" i="70"/>
  <c r="AL41" i="70"/>
  <c r="AP41" i="70"/>
  <c r="E37" i="67"/>
  <c r="S37" i="67"/>
  <c r="AG37" i="67"/>
  <c r="H37" i="67"/>
  <c r="AD37" i="67"/>
  <c r="AA41" i="70"/>
  <c r="N41" i="70"/>
  <c r="AE41" i="70"/>
  <c r="AC41" i="70"/>
  <c r="AJ37" i="67"/>
  <c r="K37" i="67"/>
  <c r="Y37" i="67"/>
  <c r="AM37" i="67"/>
  <c r="M12" i="61"/>
  <c r="AF12" i="61"/>
  <c r="I11" i="66"/>
  <c r="H11" i="66"/>
  <c r="X11" i="66"/>
  <c r="AN11" i="66"/>
  <c r="AL11" i="66"/>
  <c r="AJ12" i="61"/>
  <c r="O12" i="61"/>
  <c r="AA38" i="67"/>
  <c r="AA68" i="67" s="1"/>
  <c r="E38" i="67"/>
  <c r="E68" i="67" s="1"/>
  <c r="Z38" i="67"/>
  <c r="Z68" i="67" s="1"/>
  <c r="D38" i="67"/>
  <c r="D68" i="67" s="1"/>
  <c r="W38" i="67"/>
  <c r="W68" i="67" s="1"/>
  <c r="W12" i="61"/>
  <c r="AE12" i="61"/>
  <c r="AA36" i="69"/>
  <c r="P36" i="69"/>
  <c r="AO36" i="69"/>
  <c r="AM36" i="69"/>
  <c r="G36" i="69"/>
  <c r="K5" i="61"/>
  <c r="AE5" i="61"/>
  <c r="Z5" i="61"/>
  <c r="AK5" i="61"/>
  <c r="AD12" i="61"/>
  <c r="S12" i="61"/>
  <c r="B183" i="99"/>
  <c r="S11" i="66"/>
  <c r="Y11" i="66"/>
  <c r="D11" i="66"/>
  <c r="L11" i="66"/>
  <c r="N11" i="66"/>
  <c r="AQ38" i="67"/>
  <c r="AQ68" i="67" s="1"/>
  <c r="N38" i="67"/>
  <c r="N68" i="67" s="1"/>
  <c r="T38" i="67"/>
  <c r="T68" i="67" s="1"/>
  <c r="AO38" i="67"/>
  <c r="AO68" i="67" s="1"/>
  <c r="X38" i="67"/>
  <c r="C68" i="67"/>
  <c r="J36" i="69"/>
  <c r="Q36" i="69"/>
  <c r="AG36" i="69"/>
  <c r="N36" i="69"/>
  <c r="K36" i="69"/>
  <c r="AM5" i="61"/>
  <c r="AH5" i="61"/>
  <c r="D5" i="61"/>
  <c r="AL5" i="61"/>
  <c r="P12" i="61"/>
  <c r="E73" i="71"/>
  <c r="C29" i="66"/>
  <c r="P29" i="66" s="1"/>
  <c r="P64" i="66" s="1"/>
  <c r="J11" i="66"/>
  <c r="P11" i="66"/>
  <c r="AO11" i="66"/>
  <c r="AM11" i="66"/>
  <c r="F11" i="66"/>
  <c r="F38" i="67"/>
  <c r="F68" i="67" s="1"/>
  <c r="AK38" i="67"/>
  <c r="L38" i="67"/>
  <c r="L68" i="67" s="1"/>
  <c r="AG38" i="67"/>
  <c r="AG68" i="67" s="1"/>
  <c r="P38" i="67"/>
  <c r="P68" i="67" s="1"/>
  <c r="I36" i="69"/>
  <c r="H36" i="69"/>
  <c r="X36" i="69"/>
  <c r="AN36" i="69"/>
  <c r="AK36" i="69"/>
  <c r="AJ5" i="61"/>
  <c r="N5" i="61"/>
  <c r="I5" i="61"/>
  <c r="T5" i="61"/>
  <c r="E5" i="61"/>
  <c r="AO12" i="61"/>
  <c r="AJ11" i="66"/>
  <c r="AI11" i="66"/>
  <c r="G11" i="66"/>
  <c r="AF11" i="66"/>
  <c r="AC11" i="66"/>
  <c r="AL38" i="67"/>
  <c r="AC38" i="67"/>
  <c r="AC68" i="67" s="1"/>
  <c r="K38" i="67"/>
  <c r="K68" i="67" s="1"/>
  <c r="Y38" i="67"/>
  <c r="Y68" i="67" s="1"/>
  <c r="H38" i="67"/>
  <c r="AL36" i="69"/>
  <c r="AQ36" i="69"/>
  <c r="O36" i="69"/>
  <c r="AE36" i="69"/>
  <c r="AC36" i="69"/>
  <c r="AG5" i="61"/>
  <c r="AA5" i="61"/>
  <c r="W5" i="61"/>
  <c r="R5" i="61"/>
  <c r="AO5" i="61"/>
  <c r="U12" i="61"/>
  <c r="AA11" i="66"/>
  <c r="Z11" i="66"/>
  <c r="AP11" i="66"/>
  <c r="W11" i="66"/>
  <c r="T11" i="66"/>
  <c r="AI38" i="67"/>
  <c r="AI68" i="67" s="1"/>
  <c r="U38" i="67"/>
  <c r="U68" i="67" s="1"/>
  <c r="AP38" i="67"/>
  <c r="AP68" i="67" s="1"/>
  <c r="Q38" i="67"/>
  <c r="Q68" i="67" s="1"/>
  <c r="AM38" i="67"/>
  <c r="AM68" i="67" s="1"/>
  <c r="K12" i="61"/>
  <c r="AJ36" i="69"/>
  <c r="AH36" i="69"/>
  <c r="E36" i="69"/>
  <c r="V36" i="69"/>
  <c r="U36" i="69"/>
  <c r="H5" i="61"/>
  <c r="AP5" i="61"/>
  <c r="AB5" i="61"/>
  <c r="AF5" i="61"/>
  <c r="P5" i="61"/>
  <c r="G12" i="61"/>
  <c r="D57" i="68"/>
  <c r="R11" i="66"/>
  <c r="Q11" i="66"/>
  <c r="AG11" i="66"/>
  <c r="M11" i="66"/>
  <c r="AC12" i="61"/>
  <c r="AD38" i="67"/>
  <c r="AD68" i="67" s="1"/>
  <c r="M38" i="67"/>
  <c r="M68" i="67" s="1"/>
  <c r="AH38" i="67"/>
  <c r="AH68" i="67" s="1"/>
  <c r="I38" i="67"/>
  <c r="I68" i="67" s="1"/>
  <c r="AK12" i="61"/>
  <c r="F12" i="61"/>
  <c r="AB36" i="69"/>
  <c r="Y36" i="69"/>
  <c r="D36" i="69"/>
  <c r="L36" i="69"/>
  <c r="V5" i="61"/>
  <c r="Q5" i="61"/>
  <c r="AQ5" i="61"/>
  <c r="G5" i="61"/>
  <c r="L5" i="61"/>
  <c r="AA73" i="71"/>
  <c r="N57" i="68"/>
  <c r="AE68" i="68"/>
  <c r="AK68" i="68"/>
  <c r="J56" i="68"/>
  <c r="AG56" i="68"/>
  <c r="M73" i="71"/>
  <c r="AB68" i="68"/>
  <c r="AH68" i="68"/>
  <c r="AI56" i="68"/>
  <c r="W68" i="68"/>
  <c r="AH54" i="70"/>
  <c r="AK56" i="68"/>
  <c r="J73" i="71"/>
  <c r="J59" i="68"/>
  <c r="AE59" i="68"/>
  <c r="J54" i="68"/>
  <c r="AC68" i="68"/>
  <c r="AA57" i="68"/>
  <c r="AM11" i="69"/>
  <c r="T73" i="71"/>
  <c r="AP73" i="71"/>
  <c r="Q73" i="71"/>
  <c r="AC11" i="69"/>
  <c r="Y40" i="69"/>
  <c r="G56" i="68"/>
  <c r="AB16" i="61"/>
  <c r="AN11" i="69"/>
  <c r="M16" i="61"/>
  <c r="S11" i="69"/>
  <c r="Q11" i="69"/>
  <c r="AA40" i="69"/>
  <c r="AQ40" i="69"/>
  <c r="L16" i="61"/>
  <c r="N40" i="69"/>
  <c r="L68" i="68"/>
  <c r="U40" i="69"/>
  <c r="Y54" i="68"/>
  <c r="Z16" i="61"/>
  <c r="F16" i="61"/>
  <c r="X16" i="61"/>
  <c r="AP16" i="61"/>
  <c r="AQ11" i="69"/>
  <c r="W11" i="69"/>
  <c r="G11" i="69"/>
  <c r="AB11" i="69"/>
  <c r="Z11" i="69"/>
  <c r="O16" i="61"/>
  <c r="AB40" i="69"/>
  <c r="G40" i="69"/>
  <c r="W40" i="69"/>
  <c r="AD40" i="69"/>
  <c r="AG40" i="69"/>
  <c r="B176" i="99"/>
  <c r="AA16" i="61"/>
  <c r="AF16" i="61"/>
  <c r="AH57" i="68"/>
  <c r="Y11" i="69"/>
  <c r="P11" i="69"/>
  <c r="AE11" i="69"/>
  <c r="J11" i="69"/>
  <c r="H11" i="69"/>
  <c r="S40" i="69"/>
  <c r="AH40" i="69"/>
  <c r="E40" i="69"/>
  <c r="L40" i="69"/>
  <c r="Q40" i="69"/>
  <c r="AG16" i="61"/>
  <c r="P16" i="61"/>
  <c r="AD16" i="61"/>
  <c r="R16" i="61"/>
  <c r="AN16" i="61"/>
  <c r="G16" i="61"/>
  <c r="E11" i="69"/>
  <c r="AH11" i="69"/>
  <c r="U11" i="69"/>
  <c r="AJ11" i="69"/>
  <c r="AL11" i="69"/>
  <c r="R40" i="69"/>
  <c r="X40" i="69"/>
  <c r="AN40" i="69"/>
  <c r="AL40" i="69"/>
  <c r="I40" i="69"/>
  <c r="S16" i="61"/>
  <c r="AK16" i="61"/>
  <c r="J16" i="61"/>
  <c r="AQ16" i="61"/>
  <c r="AO68" i="68"/>
  <c r="Z68" i="68"/>
  <c r="H16" i="61"/>
  <c r="K56" i="68"/>
  <c r="AO56" i="68"/>
  <c r="AH16" i="61"/>
  <c r="E59" i="68"/>
  <c r="AP11" i="69"/>
  <c r="O11" i="69"/>
  <c r="L11" i="69"/>
  <c r="AA11" i="69"/>
  <c r="AD11" i="69"/>
  <c r="J40" i="69"/>
  <c r="D40" i="69"/>
  <c r="O40" i="69"/>
  <c r="AE40" i="69"/>
  <c r="AC40" i="69"/>
  <c r="E16" i="61"/>
  <c r="AP68" i="68"/>
  <c r="AI16" i="61"/>
  <c r="AC16" i="61"/>
  <c r="T16" i="61"/>
  <c r="Q59" i="68"/>
  <c r="X11" i="69"/>
  <c r="AG11" i="69"/>
  <c r="T11" i="69"/>
  <c r="R11" i="69"/>
  <c r="V11" i="69"/>
  <c r="Y16" i="61"/>
  <c r="H40" i="69"/>
  <c r="AI40" i="69"/>
  <c r="F40" i="69"/>
  <c r="V40" i="69"/>
  <c r="T40" i="69"/>
  <c r="C3" i="69"/>
  <c r="E3" i="69" s="1"/>
  <c r="E51" i="69" s="1"/>
  <c r="AL16" i="61"/>
  <c r="Z53" i="70"/>
  <c r="P68" i="68"/>
  <c r="U16" i="61"/>
  <c r="AE16" i="61"/>
  <c r="V16" i="61"/>
  <c r="N16" i="61"/>
  <c r="L59" i="68"/>
  <c r="D11" i="69"/>
  <c r="M11" i="69"/>
  <c r="K11" i="69"/>
  <c r="I11" i="69"/>
  <c r="N11" i="69"/>
  <c r="K16" i="61"/>
  <c r="AK40" i="69"/>
  <c r="Z40" i="69"/>
  <c r="AP40" i="69"/>
  <c r="M40" i="69"/>
  <c r="K40" i="69"/>
  <c r="C25" i="69"/>
  <c r="C59" i="69" s="1"/>
  <c r="AM16" i="61"/>
  <c r="D16" i="61"/>
  <c r="Z56" i="68"/>
  <c r="M56" i="68"/>
  <c r="W16" i="61"/>
  <c r="Q16" i="61"/>
  <c r="AO11" i="69"/>
  <c r="AF11" i="69"/>
  <c r="AK11" i="69"/>
  <c r="AI11" i="69"/>
  <c r="AJ16" i="61"/>
  <c r="AJ40" i="69"/>
  <c r="P40" i="69"/>
  <c r="AF40" i="69"/>
  <c r="AM40" i="69"/>
  <c r="AO16" i="61"/>
  <c r="AK53" i="70"/>
  <c r="AD5" i="61"/>
  <c r="U57" i="68"/>
  <c r="L53" i="70"/>
  <c r="AG68" i="68"/>
  <c r="P39" i="69"/>
  <c r="P73" i="69" s="1"/>
  <c r="O57" i="68"/>
  <c r="AM73" i="71"/>
  <c r="E53" i="70"/>
  <c r="V24" i="61"/>
  <c r="AD73" i="71"/>
  <c r="E39" i="69"/>
  <c r="E73" i="69" s="1"/>
  <c r="AC5" i="61"/>
  <c r="W24" i="61"/>
  <c r="T56" i="68"/>
  <c r="U54" i="68"/>
  <c r="F186" i="99"/>
  <c r="H24" i="61"/>
  <c r="Z54" i="68"/>
  <c r="AO73" i="71"/>
  <c r="T39" i="69"/>
  <c r="K24" i="61"/>
  <c r="AF24" i="61"/>
  <c r="P73" i="71"/>
  <c r="S73" i="71"/>
  <c r="R39" i="69"/>
  <c r="R73" i="69" s="1"/>
  <c r="P24" i="61"/>
  <c r="AJ24" i="61"/>
  <c r="I24" i="61"/>
  <c r="F54" i="70"/>
  <c r="AH39" i="69"/>
  <c r="O24" i="61"/>
  <c r="R68" i="68"/>
  <c r="AF56" i="68"/>
  <c r="AM56" i="68"/>
  <c r="S59" i="68"/>
  <c r="F178" i="99"/>
  <c r="AK24" i="61"/>
  <c r="U39" i="69"/>
  <c r="U73" i="69" s="1"/>
  <c r="AA39" i="69"/>
  <c r="AQ39" i="69"/>
  <c r="AQ73" i="69" s="1"/>
  <c r="N39" i="69"/>
  <c r="N73" i="69" s="1"/>
  <c r="X39" i="69"/>
  <c r="X73" i="69" s="1"/>
  <c r="N24" i="61"/>
  <c r="AI5" i="61"/>
  <c r="Q68" i="68"/>
  <c r="AJ56" i="68"/>
  <c r="AL59" i="68"/>
  <c r="R24" i="61"/>
  <c r="L39" i="69"/>
  <c r="L73" i="69" s="1"/>
  <c r="AK39" i="69"/>
  <c r="AK73" i="69" s="1"/>
  <c r="I39" i="69"/>
  <c r="I73" i="69" s="1"/>
  <c r="Y39" i="69"/>
  <c r="Y73" i="69" s="1"/>
  <c r="AO39" i="69"/>
  <c r="AO73" i="69" s="1"/>
  <c r="H39" i="69"/>
  <c r="H73" i="69" s="1"/>
  <c r="AL68" i="68"/>
  <c r="H68" i="68"/>
  <c r="X59" i="68"/>
  <c r="AC59" i="68"/>
  <c r="AA59" i="68"/>
  <c r="AH59" i="68"/>
  <c r="O59" i="68"/>
  <c r="AQ24" i="61"/>
  <c r="L57" i="68"/>
  <c r="K39" i="69"/>
  <c r="K73" i="69" s="1"/>
  <c r="AB39" i="69"/>
  <c r="AB73" i="69" s="1"/>
  <c r="C73" i="69"/>
  <c r="O39" i="69"/>
  <c r="O73" i="69" s="1"/>
  <c r="AE39" i="69"/>
  <c r="AE73" i="69" s="1"/>
  <c r="AH24" i="61"/>
  <c r="Y24" i="61"/>
  <c r="AM24" i="61"/>
  <c r="R56" i="68"/>
  <c r="J24" i="61"/>
  <c r="AC24" i="61"/>
  <c r="AN24" i="61"/>
  <c r="AM39" i="69"/>
  <c r="AM73" i="69" s="1"/>
  <c r="S39" i="69"/>
  <c r="AI39" i="69"/>
  <c r="AI73" i="69" s="1"/>
  <c r="F39" i="69"/>
  <c r="F73" i="69" s="1"/>
  <c r="V39" i="69"/>
  <c r="V73" i="69" s="1"/>
  <c r="C4" i="66"/>
  <c r="AE4" i="66" s="1"/>
  <c r="AE52" i="66" s="1"/>
  <c r="T24" i="61"/>
  <c r="D24" i="61"/>
  <c r="AA24" i="61"/>
  <c r="AI24" i="61"/>
  <c r="I59" i="68"/>
  <c r="X24" i="61"/>
  <c r="AL39" i="69"/>
  <c r="AL73" i="69" s="1"/>
  <c r="J39" i="69"/>
  <c r="J73" i="69" s="1"/>
  <c r="Z39" i="69"/>
  <c r="Z73" i="69" s="1"/>
  <c r="AP39" i="69"/>
  <c r="AP73" i="69" s="1"/>
  <c r="M39" i="69"/>
  <c r="M73" i="69" s="1"/>
  <c r="F24" i="61"/>
  <c r="AG24" i="61"/>
  <c r="P54" i="70"/>
  <c r="E24" i="61"/>
  <c r="M24" i="61"/>
  <c r="U24" i="61"/>
  <c r="AN59" i="68"/>
  <c r="Z24" i="61"/>
  <c r="AO24" i="61"/>
  <c r="AD39" i="69"/>
  <c r="AD73" i="69" s="1"/>
  <c r="D39" i="69"/>
  <c r="D73" i="69" s="1"/>
  <c r="Q39" i="69"/>
  <c r="Q73" i="69" s="1"/>
  <c r="AG39" i="69"/>
  <c r="AG73" i="69" s="1"/>
  <c r="AN39" i="69"/>
  <c r="AN73" i="69" s="1"/>
  <c r="AP24" i="61"/>
  <c r="AE24" i="61"/>
  <c r="AD24" i="61"/>
  <c r="AL24" i="61"/>
  <c r="D56" i="68"/>
  <c r="F57" i="68"/>
  <c r="M57" i="68"/>
  <c r="L24" i="61"/>
  <c r="AC39" i="69"/>
  <c r="AC73" i="69" s="1"/>
  <c r="AJ39" i="69"/>
  <c r="AJ73" i="69" s="1"/>
  <c r="G39" i="69"/>
  <c r="W39" i="69"/>
  <c r="W73" i="69" s="1"/>
  <c r="Q24" i="61"/>
  <c r="AB24" i="61"/>
  <c r="G24" i="61"/>
  <c r="AD40" i="61"/>
  <c r="AD68" i="61" s="1"/>
  <c r="C172" i="99"/>
  <c r="D25" i="61"/>
  <c r="H53" i="70"/>
  <c r="AJ73" i="71"/>
  <c r="AA40" i="61"/>
  <c r="AA68" i="61" s="1"/>
  <c r="Z40" i="61"/>
  <c r="AP59" i="68"/>
  <c r="AK59" i="68"/>
  <c r="AQ25" i="61"/>
  <c r="M40" i="61"/>
  <c r="W40" i="61"/>
  <c r="J25" i="61"/>
  <c r="Y56" i="68"/>
  <c r="D40" i="61"/>
  <c r="Y40" i="61"/>
  <c r="AP40" i="61"/>
  <c r="D68" i="68"/>
  <c r="AL40" i="61"/>
  <c r="AH40" i="61"/>
  <c r="AG73" i="71"/>
  <c r="AI25" i="61"/>
  <c r="L40" i="61"/>
  <c r="Z59" i="68"/>
  <c r="AC25" i="61"/>
  <c r="AF25" i="61"/>
  <c r="Y25" i="61"/>
  <c r="X25" i="61"/>
  <c r="T57" i="68"/>
  <c r="Z57" i="68"/>
  <c r="AO25" i="61"/>
  <c r="AE40" i="61"/>
  <c r="AN40" i="61"/>
  <c r="T25" i="61"/>
  <c r="AH25" i="61"/>
  <c r="R25" i="61"/>
  <c r="C68" i="61"/>
  <c r="R40" i="61"/>
  <c r="D186" i="99"/>
  <c r="G170" i="99"/>
  <c r="AF54" i="68"/>
  <c r="AA25" i="61"/>
  <c r="U25" i="61"/>
  <c r="AP25" i="61"/>
  <c r="O25" i="61"/>
  <c r="N40" i="61"/>
  <c r="H40" i="61"/>
  <c r="U40" i="61"/>
  <c r="F25" i="61"/>
  <c r="AB25" i="61"/>
  <c r="Q25" i="61"/>
  <c r="O40" i="61"/>
  <c r="AJ40" i="61"/>
  <c r="AC54" i="70"/>
  <c r="AQ40" i="61"/>
  <c r="M25" i="61"/>
  <c r="AI40" i="61"/>
  <c r="H73" i="71"/>
  <c r="G25" i="61"/>
  <c r="H25" i="61"/>
  <c r="AO40" i="61"/>
  <c r="AM57" i="68"/>
  <c r="J40" i="61"/>
  <c r="AC40" i="61"/>
  <c r="AC68" i="61" s="1"/>
  <c r="AM40" i="61"/>
  <c r="AE25" i="61"/>
  <c r="N25" i="61"/>
  <c r="P25" i="61"/>
  <c r="AN25" i="61"/>
  <c r="N68" i="68"/>
  <c r="K73" i="71"/>
  <c r="S40" i="61"/>
  <c r="AG40" i="61"/>
  <c r="B168" i="99"/>
  <c r="K25" i="61"/>
  <c r="V54" i="70"/>
  <c r="R54" i="70"/>
  <c r="AB53" i="70"/>
  <c r="B181" i="99"/>
  <c r="AJ25" i="61"/>
  <c r="K54" i="70"/>
  <c r="AB54" i="68"/>
  <c r="AL25" i="61"/>
  <c r="T40" i="61"/>
  <c r="S56" i="68"/>
  <c r="AA56" i="68"/>
  <c r="E56" i="68"/>
  <c r="L56" i="68"/>
  <c r="E57" i="68"/>
  <c r="AB57" i="68"/>
  <c r="L25" i="61"/>
  <c r="AG25" i="61"/>
  <c r="K40" i="61"/>
  <c r="G40" i="61"/>
  <c r="P40" i="61"/>
  <c r="AM25" i="61"/>
  <c r="I54" i="68"/>
  <c r="G53" i="70"/>
  <c r="S25" i="61"/>
  <c r="AB40" i="61"/>
  <c r="E68" i="68"/>
  <c r="K68" i="68"/>
  <c r="V73" i="71"/>
  <c r="AF40" i="61"/>
  <c r="AF68" i="61" s="1"/>
  <c r="X40" i="61"/>
  <c r="I40" i="61"/>
  <c r="AK73" i="71"/>
  <c r="AF59" i="68"/>
  <c r="AJ59" i="68"/>
  <c r="AG54" i="68"/>
  <c r="E54" i="68"/>
  <c r="AN68" i="68"/>
  <c r="X56" i="68"/>
  <c r="AN56" i="68"/>
  <c r="K57" i="68"/>
  <c r="D54" i="68"/>
  <c r="AA68" i="68"/>
  <c r="Q54" i="68"/>
  <c r="AL53" i="70"/>
  <c r="AL56" i="68"/>
  <c r="I73" i="71"/>
  <c r="W73" i="71"/>
  <c r="P59" i="68"/>
  <c r="D167" i="99"/>
  <c r="J54" i="70"/>
  <c r="Y68" i="68"/>
  <c r="Q56" i="68"/>
  <c r="AJ68" i="68"/>
  <c r="AM68" i="68"/>
  <c r="AO59" i="68"/>
  <c r="AM59" i="68"/>
  <c r="AP57" i="68"/>
  <c r="AH53" i="70"/>
  <c r="AQ66" i="68"/>
  <c r="O66" i="68"/>
  <c r="U66" i="68"/>
  <c r="Q57" i="68"/>
  <c r="AI68" i="68"/>
  <c r="U59" i="68"/>
  <c r="AQ68" i="71"/>
  <c r="L68" i="71"/>
  <c r="V57" i="68"/>
  <c r="AH56" i="68"/>
  <c r="AQ59" i="68"/>
  <c r="G181" i="99"/>
  <c r="AG54" i="70"/>
  <c r="AI54" i="70"/>
  <c r="L54" i="68"/>
  <c r="R54" i="68"/>
  <c r="H56" i="68"/>
  <c r="N59" i="68"/>
  <c r="Y59" i="68"/>
  <c r="X68" i="68"/>
  <c r="U68" i="68"/>
  <c r="F56" i="68"/>
  <c r="V56" i="68"/>
  <c r="AF57" i="68"/>
  <c r="P57" i="68"/>
  <c r="F166" i="99"/>
  <c r="F54" i="68"/>
  <c r="S68" i="68"/>
  <c r="F68" i="68"/>
  <c r="AL57" i="68"/>
  <c r="AO54" i="70"/>
  <c r="AB59" i="68"/>
  <c r="AC57" i="68"/>
  <c r="AQ57" i="68"/>
  <c r="AN54" i="70"/>
  <c r="H54" i="70"/>
  <c r="H54" i="68"/>
  <c r="AI54" i="68"/>
  <c r="AC53" i="70"/>
  <c r="I68" i="68"/>
  <c r="N73" i="71"/>
  <c r="AI59" i="68"/>
  <c r="F59" i="68"/>
  <c r="G57" i="68"/>
  <c r="F179" i="99"/>
  <c r="AD54" i="70"/>
  <c r="AO54" i="68"/>
  <c r="M54" i="68"/>
  <c r="T54" i="68"/>
  <c r="M68" i="68"/>
  <c r="AG66" i="68"/>
  <c r="Z73" i="71"/>
  <c r="AE57" i="68"/>
  <c r="AJ57" i="68"/>
  <c r="D73" i="71"/>
  <c r="AI57" i="68"/>
  <c r="F169" i="99"/>
  <c r="W54" i="70"/>
  <c r="G54" i="68"/>
  <c r="W54" i="68"/>
  <c r="AD54" i="68"/>
  <c r="AP54" i="68"/>
  <c r="D66" i="68"/>
  <c r="AQ56" i="68"/>
  <c r="N56" i="68"/>
  <c r="U56" i="68"/>
  <c r="AC73" i="71"/>
  <c r="O73" i="71"/>
  <c r="AN73" i="71"/>
  <c r="AQ73" i="71"/>
  <c r="AG59" i="68"/>
  <c r="H59" i="68"/>
  <c r="J57" i="68"/>
  <c r="N54" i="68"/>
  <c r="AH54" i="68"/>
  <c r="Q53" i="70"/>
  <c r="T68" i="68"/>
  <c r="AO57" i="68"/>
  <c r="S57" i="68"/>
  <c r="AB56" i="68"/>
  <c r="AP54" i="70"/>
  <c r="AL54" i="70"/>
  <c r="M54" i="70"/>
  <c r="S53" i="70"/>
  <c r="AB73" i="71"/>
  <c r="Y73" i="71"/>
  <c r="AD57" i="68"/>
  <c r="AB54" i="70"/>
  <c r="S54" i="68"/>
  <c r="X54" i="68"/>
  <c r="O53" i="70"/>
  <c r="X53" i="70"/>
  <c r="AQ68" i="68"/>
  <c r="V59" i="68"/>
  <c r="T59" i="68"/>
  <c r="X57" i="68"/>
  <c r="R57" i="68"/>
  <c r="Y57" i="68"/>
  <c r="E66" i="68"/>
  <c r="Q66" i="71"/>
  <c r="AK66" i="71"/>
  <c r="I66" i="71"/>
  <c r="AJ66" i="71"/>
  <c r="H66" i="71"/>
  <c r="Q59" i="71"/>
  <c r="AE59" i="71"/>
  <c r="AC59" i="71"/>
  <c r="E59" i="71"/>
  <c r="AQ59" i="71"/>
  <c r="S57" i="71"/>
  <c r="R57" i="71"/>
  <c r="Y57" i="71"/>
  <c r="K57" i="71"/>
  <c r="P57" i="71"/>
  <c r="N54" i="70"/>
  <c r="U54" i="70"/>
  <c r="R66" i="68"/>
  <c r="AH66" i="68"/>
  <c r="F66" i="68"/>
  <c r="F73" i="71"/>
  <c r="AE73" i="71"/>
  <c r="Y66" i="68"/>
  <c r="G54" i="70"/>
  <c r="B166" i="99"/>
  <c r="AE54" i="70"/>
  <c r="S54" i="70"/>
  <c r="V66" i="68"/>
  <c r="M59" i="68"/>
  <c r="K59" i="68"/>
  <c r="W57" i="68"/>
  <c r="B172" i="99"/>
  <c r="T54" i="70"/>
  <c r="Q66" i="68"/>
  <c r="AM66" i="68"/>
  <c r="F68" i="71"/>
  <c r="Q68" i="71"/>
  <c r="E56" i="70"/>
  <c r="AF56" i="70"/>
  <c r="N56" i="70"/>
  <c r="AM56" i="70"/>
  <c r="AP56" i="70"/>
  <c r="J68" i="67"/>
  <c r="K16" i="66"/>
  <c r="S16" i="66"/>
  <c r="AA16" i="66"/>
  <c r="AI16" i="66"/>
  <c r="AQ16" i="66"/>
  <c r="H16" i="66"/>
  <c r="Q16" i="66"/>
  <c r="Z16" i="66"/>
  <c r="AJ16" i="66"/>
  <c r="I16" i="66"/>
  <c r="R16" i="66"/>
  <c r="AB16" i="66"/>
  <c r="AK16" i="66"/>
  <c r="J16" i="66"/>
  <c r="T16" i="66"/>
  <c r="AC16" i="66"/>
  <c r="AL16" i="66"/>
  <c r="L16" i="66"/>
  <c r="U16" i="66"/>
  <c r="AD16" i="66"/>
  <c r="AM16" i="66"/>
  <c r="M16" i="66"/>
  <c r="V16" i="66"/>
  <c r="AE16" i="66"/>
  <c r="AN16" i="66"/>
  <c r="E16" i="66"/>
  <c r="N16" i="66"/>
  <c r="W16" i="66"/>
  <c r="AF16" i="66"/>
  <c r="AO16" i="66"/>
  <c r="G16" i="66"/>
  <c r="P16" i="66"/>
  <c r="Y16" i="66"/>
  <c r="AH16" i="66"/>
  <c r="F16" i="66"/>
  <c r="O16" i="66"/>
  <c r="X16" i="66"/>
  <c r="AG16" i="66"/>
  <c r="AP16" i="66"/>
  <c r="D16" i="66"/>
  <c r="I6" i="66"/>
  <c r="Q6" i="66"/>
  <c r="Y6" i="66"/>
  <c r="AG6" i="66"/>
  <c r="AO6" i="66"/>
  <c r="E6" i="66"/>
  <c r="N6" i="66"/>
  <c r="W6" i="66"/>
  <c r="AF6" i="66"/>
  <c r="AP6" i="66"/>
  <c r="F6" i="66"/>
  <c r="O6" i="66"/>
  <c r="X6" i="66"/>
  <c r="AH6" i="66"/>
  <c r="AQ6" i="66"/>
  <c r="G6" i="66"/>
  <c r="P6" i="66"/>
  <c r="Z6" i="66"/>
  <c r="AI6" i="66"/>
  <c r="H6" i="66"/>
  <c r="R6" i="66"/>
  <c r="AA6" i="66"/>
  <c r="AJ6" i="66"/>
  <c r="J6" i="66"/>
  <c r="S6" i="66"/>
  <c r="AB6" i="66"/>
  <c r="AK6" i="66"/>
  <c r="K6" i="66"/>
  <c r="T6" i="66"/>
  <c r="AC6" i="66"/>
  <c r="AL6" i="66"/>
  <c r="D6" i="66"/>
  <c r="M6" i="66"/>
  <c r="V6" i="66"/>
  <c r="AE6" i="66"/>
  <c r="AN6" i="66"/>
  <c r="U6" i="66"/>
  <c r="AD6" i="66"/>
  <c r="AM6" i="66"/>
  <c r="L6" i="66"/>
  <c r="F37" i="61"/>
  <c r="R37" i="61"/>
  <c r="AK37" i="61"/>
  <c r="T37" i="61"/>
  <c r="AP37" i="61"/>
  <c r="U37" i="61"/>
  <c r="Z37" i="61"/>
  <c r="E37" i="61"/>
  <c r="AB37" i="61"/>
  <c r="J37" i="61"/>
  <c r="AC37" i="61"/>
  <c r="L37" i="61"/>
  <c r="M37" i="61"/>
  <c r="AJ37" i="61"/>
  <c r="AH37" i="61"/>
  <c r="AQ37" i="61"/>
  <c r="Y37" i="61"/>
  <c r="AN37" i="61"/>
  <c r="AM37" i="61"/>
  <c r="AL37" i="61"/>
  <c r="AI37" i="61"/>
  <c r="Q37" i="61"/>
  <c r="AF37" i="61"/>
  <c r="AE37" i="61"/>
  <c r="AD37" i="61"/>
  <c r="AA37" i="61"/>
  <c r="I37" i="61"/>
  <c r="X37" i="61"/>
  <c r="W37" i="61"/>
  <c r="V37" i="61"/>
  <c r="S37" i="61"/>
  <c r="P37" i="61"/>
  <c r="O37" i="61"/>
  <c r="N37" i="61"/>
  <c r="K37" i="61"/>
  <c r="H37" i="61"/>
  <c r="G37" i="61"/>
  <c r="AO37" i="61"/>
  <c r="D37" i="61"/>
  <c r="AG37" i="61"/>
  <c r="D168" i="99"/>
  <c r="K16" i="67"/>
  <c r="S16" i="67"/>
  <c r="AA16" i="67"/>
  <c r="AI16" i="67"/>
  <c r="AQ16" i="67"/>
  <c r="L16" i="67"/>
  <c r="U16" i="67"/>
  <c r="AD16" i="67"/>
  <c r="AM16" i="67"/>
  <c r="G16" i="67"/>
  <c r="Q16" i="67"/>
  <c r="AB16" i="67"/>
  <c r="AL16" i="67"/>
  <c r="H16" i="67"/>
  <c r="R16" i="67"/>
  <c r="AC16" i="67"/>
  <c r="AN16" i="67"/>
  <c r="I16" i="67"/>
  <c r="T16" i="67"/>
  <c r="AE16" i="67"/>
  <c r="AO16" i="67"/>
  <c r="J16" i="67"/>
  <c r="V16" i="67"/>
  <c r="AF16" i="67"/>
  <c r="AP16" i="67"/>
  <c r="D16" i="67"/>
  <c r="M16" i="67"/>
  <c r="W16" i="67"/>
  <c r="AG16" i="67"/>
  <c r="N16" i="67"/>
  <c r="X16" i="67"/>
  <c r="AH16" i="67"/>
  <c r="E16" i="67"/>
  <c r="O16" i="67"/>
  <c r="Y16" i="67"/>
  <c r="AJ16" i="67"/>
  <c r="F16" i="67"/>
  <c r="P16" i="67"/>
  <c r="Z16" i="67"/>
  <c r="AK16" i="67"/>
  <c r="C180" i="99"/>
  <c r="C35" i="66"/>
  <c r="F187" i="99"/>
  <c r="C44" i="69"/>
  <c r="D178" i="99"/>
  <c r="C30" i="67"/>
  <c r="C53" i="69"/>
  <c r="H5" i="69"/>
  <c r="P5" i="69"/>
  <c r="X5" i="69"/>
  <c r="AF5" i="69"/>
  <c r="AN5" i="69"/>
  <c r="M5" i="69"/>
  <c r="V5" i="69"/>
  <c r="AE5" i="69"/>
  <c r="AO5" i="69"/>
  <c r="E5" i="69"/>
  <c r="N5" i="69"/>
  <c r="W5" i="69"/>
  <c r="AG5" i="69"/>
  <c r="AP5" i="69"/>
  <c r="F5" i="69"/>
  <c r="O5" i="69"/>
  <c r="Y5" i="69"/>
  <c r="AH5" i="69"/>
  <c r="AQ5" i="69"/>
  <c r="D5" i="69"/>
  <c r="G5" i="69"/>
  <c r="Q5" i="69"/>
  <c r="Z5" i="69"/>
  <c r="AI5" i="69"/>
  <c r="I5" i="69"/>
  <c r="R5" i="69"/>
  <c r="AA5" i="69"/>
  <c r="AJ5" i="69"/>
  <c r="U5" i="69"/>
  <c r="AB5" i="69"/>
  <c r="AC5" i="69"/>
  <c r="J5" i="69"/>
  <c r="AD5" i="69"/>
  <c r="K5" i="69"/>
  <c r="AK5" i="69"/>
  <c r="L5" i="69"/>
  <c r="AL5" i="69"/>
  <c r="S5" i="69"/>
  <c r="T5" i="69"/>
  <c r="AM5" i="69"/>
  <c r="F168" i="99"/>
  <c r="C14" i="69"/>
  <c r="L17" i="69"/>
  <c r="T17" i="69"/>
  <c r="AB17" i="69"/>
  <c r="AJ17" i="69"/>
  <c r="C56" i="69"/>
  <c r="K17" i="69"/>
  <c r="U17" i="69"/>
  <c r="AD17" i="69"/>
  <c r="AM17" i="69"/>
  <c r="E17" i="69"/>
  <c r="N17" i="69"/>
  <c r="W17" i="69"/>
  <c r="AF17" i="69"/>
  <c r="AO17" i="69"/>
  <c r="H17" i="69"/>
  <c r="S17" i="69"/>
  <c r="AG17" i="69"/>
  <c r="I17" i="69"/>
  <c r="V17" i="69"/>
  <c r="AH17" i="69"/>
  <c r="D17" i="69"/>
  <c r="J17" i="69"/>
  <c r="X17" i="69"/>
  <c r="AI17" i="69"/>
  <c r="M17" i="69"/>
  <c r="Y17" i="69"/>
  <c r="AK17" i="69"/>
  <c r="O17" i="69"/>
  <c r="Z17" i="69"/>
  <c r="AL17" i="69"/>
  <c r="P17" i="69"/>
  <c r="AA17" i="69"/>
  <c r="AN17" i="69"/>
  <c r="AC17" i="69"/>
  <c r="AE17" i="69"/>
  <c r="AP17" i="69"/>
  <c r="AQ17" i="69"/>
  <c r="F17" i="69"/>
  <c r="G17" i="69"/>
  <c r="Q17" i="69"/>
  <c r="R17" i="69"/>
  <c r="K24" i="69"/>
  <c r="S24" i="69"/>
  <c r="AA24" i="69"/>
  <c r="AI24" i="69"/>
  <c r="AQ24" i="69"/>
  <c r="M24" i="69"/>
  <c r="V24" i="69"/>
  <c r="AE24" i="69"/>
  <c r="AN24" i="69"/>
  <c r="F24" i="69"/>
  <c r="O24" i="69"/>
  <c r="X24" i="69"/>
  <c r="AG24" i="69"/>
  <c r="AP24" i="69"/>
  <c r="P24" i="69"/>
  <c r="AB24" i="69"/>
  <c r="AM24" i="69"/>
  <c r="E24" i="69"/>
  <c r="Q24" i="69"/>
  <c r="AC24" i="69"/>
  <c r="AO24" i="69"/>
  <c r="G24" i="69"/>
  <c r="R24" i="69"/>
  <c r="AD24" i="69"/>
  <c r="H24" i="69"/>
  <c r="T24" i="69"/>
  <c r="AF24" i="69"/>
  <c r="I24" i="69"/>
  <c r="U24" i="69"/>
  <c r="AH24" i="69"/>
  <c r="J24" i="69"/>
  <c r="W24" i="69"/>
  <c r="AJ24" i="69"/>
  <c r="L24" i="69"/>
  <c r="N24" i="69"/>
  <c r="Y24" i="69"/>
  <c r="Z24" i="69"/>
  <c r="D24" i="69"/>
  <c r="AK24" i="69"/>
  <c r="AL24" i="69"/>
  <c r="F182" i="99"/>
  <c r="C33" i="69"/>
  <c r="D164" i="99"/>
  <c r="C3" i="67"/>
  <c r="AF17" i="61"/>
  <c r="J17" i="61"/>
  <c r="AI17" i="61"/>
  <c r="U17" i="61"/>
  <c r="P17" i="61"/>
  <c r="Y17" i="61"/>
  <c r="R17" i="61"/>
  <c r="AQ17" i="61"/>
  <c r="AC17" i="61"/>
  <c r="AM17" i="61"/>
  <c r="Z17" i="61"/>
  <c r="L17" i="61"/>
  <c r="AK17" i="61"/>
  <c r="Q17" i="61"/>
  <c r="AE17" i="61"/>
  <c r="O17" i="61"/>
  <c r="AG17" i="61"/>
  <c r="AH17" i="61"/>
  <c r="T17" i="61"/>
  <c r="F17" i="61"/>
  <c r="AN17" i="61"/>
  <c r="AP17" i="61"/>
  <c r="AB17" i="61"/>
  <c r="N17" i="61"/>
  <c r="W17" i="61"/>
  <c r="K17" i="61"/>
  <c r="AJ17" i="61"/>
  <c r="V17" i="61"/>
  <c r="AO17" i="61"/>
  <c r="S17" i="61"/>
  <c r="E17" i="61"/>
  <c r="AD17" i="61"/>
  <c r="X17" i="61"/>
  <c r="D17" i="61"/>
  <c r="H17" i="61"/>
  <c r="AA17" i="61"/>
  <c r="M17" i="61"/>
  <c r="AL17" i="61"/>
  <c r="G17" i="61"/>
  <c r="I17" i="61"/>
  <c r="J7" i="69"/>
  <c r="R7" i="69"/>
  <c r="Z7" i="69"/>
  <c r="AH7" i="69"/>
  <c r="AP7" i="69"/>
  <c r="H7" i="69"/>
  <c r="Q7" i="69"/>
  <c r="AA7" i="69"/>
  <c r="AJ7" i="69"/>
  <c r="I7" i="69"/>
  <c r="S7" i="69"/>
  <c r="AB7" i="69"/>
  <c r="AK7" i="69"/>
  <c r="K7" i="69"/>
  <c r="T7" i="69"/>
  <c r="AC7" i="69"/>
  <c r="AL7" i="69"/>
  <c r="L7" i="69"/>
  <c r="U7" i="69"/>
  <c r="AD7" i="69"/>
  <c r="AM7" i="69"/>
  <c r="M7" i="69"/>
  <c r="V7" i="69"/>
  <c r="AE7" i="69"/>
  <c r="AN7" i="69"/>
  <c r="P7" i="69"/>
  <c r="AQ7" i="69"/>
  <c r="D7" i="69"/>
  <c r="W7" i="69"/>
  <c r="X7" i="69"/>
  <c r="E7" i="69"/>
  <c r="Y7" i="69"/>
  <c r="F7" i="69"/>
  <c r="AF7" i="69"/>
  <c r="G7" i="69"/>
  <c r="AG7" i="69"/>
  <c r="AI7" i="69"/>
  <c r="AO7" i="69"/>
  <c r="N7" i="69"/>
  <c r="O7" i="69"/>
  <c r="B178" i="99"/>
  <c r="C30" i="61"/>
  <c r="G20" i="67"/>
  <c r="O20" i="67"/>
  <c r="W20" i="67"/>
  <c r="AE20" i="67"/>
  <c r="AM20" i="67"/>
  <c r="K20" i="67"/>
  <c r="T20" i="67"/>
  <c r="AC20" i="67"/>
  <c r="AL20" i="67"/>
  <c r="H20" i="67"/>
  <c r="R20" i="67"/>
  <c r="AB20" i="67"/>
  <c r="AN20" i="67"/>
  <c r="I20" i="67"/>
  <c r="S20" i="67"/>
  <c r="AD20" i="67"/>
  <c r="AO20" i="67"/>
  <c r="J20" i="67"/>
  <c r="U20" i="67"/>
  <c r="AF20" i="67"/>
  <c r="AP20" i="67"/>
  <c r="L20" i="67"/>
  <c r="V20" i="67"/>
  <c r="AG20" i="67"/>
  <c r="AQ20" i="67"/>
  <c r="M20" i="67"/>
  <c r="X20" i="67"/>
  <c r="AH20" i="67"/>
  <c r="N20" i="67"/>
  <c r="Y20" i="67"/>
  <c r="AI20" i="67"/>
  <c r="E20" i="67"/>
  <c r="P20" i="67"/>
  <c r="Z20" i="67"/>
  <c r="AJ20" i="67"/>
  <c r="F20" i="67"/>
  <c r="Q20" i="67"/>
  <c r="AA20" i="67"/>
  <c r="AK20" i="67"/>
  <c r="D20" i="67"/>
  <c r="F175" i="99"/>
  <c r="C27" i="69"/>
  <c r="K8" i="66"/>
  <c r="S8" i="66"/>
  <c r="AA8" i="66"/>
  <c r="AI8" i="66"/>
  <c r="AQ8" i="66"/>
  <c r="I8" i="66"/>
  <c r="R8" i="66"/>
  <c r="AB8" i="66"/>
  <c r="AK8" i="66"/>
  <c r="J8" i="66"/>
  <c r="T8" i="66"/>
  <c r="AC8" i="66"/>
  <c r="AL8" i="66"/>
  <c r="L8" i="66"/>
  <c r="U8" i="66"/>
  <c r="AD8" i="66"/>
  <c r="AM8" i="66"/>
  <c r="M8" i="66"/>
  <c r="V8" i="66"/>
  <c r="AE8" i="66"/>
  <c r="AN8" i="66"/>
  <c r="E8" i="66"/>
  <c r="N8" i="66"/>
  <c r="W8" i="66"/>
  <c r="AF8" i="66"/>
  <c r="AO8" i="66"/>
  <c r="F8" i="66"/>
  <c r="O8" i="66"/>
  <c r="X8" i="66"/>
  <c r="AG8" i="66"/>
  <c r="AP8" i="66"/>
  <c r="H8" i="66"/>
  <c r="Q8" i="66"/>
  <c r="Z8" i="66"/>
  <c r="AJ8" i="66"/>
  <c r="P8" i="66"/>
  <c r="Y8" i="66"/>
  <c r="AH8" i="66"/>
  <c r="D8" i="66"/>
  <c r="G8" i="66"/>
  <c r="AQ54" i="70"/>
  <c r="Q54" i="70"/>
  <c r="O54" i="68"/>
  <c r="AE54" i="68"/>
  <c r="AL54" i="68"/>
  <c r="J66" i="68"/>
  <c r="AI66" i="68"/>
  <c r="G66" i="68"/>
  <c r="AB66" i="68"/>
  <c r="K3" i="68"/>
  <c r="K51" i="68" s="1"/>
  <c r="S3" i="68"/>
  <c r="S51" i="68" s="1"/>
  <c r="AA3" i="68"/>
  <c r="AA51" i="68" s="1"/>
  <c r="AI3" i="68"/>
  <c r="AI51" i="68" s="1"/>
  <c r="AQ3" i="68"/>
  <c r="AQ51" i="68" s="1"/>
  <c r="C51" i="68"/>
  <c r="I3" i="68"/>
  <c r="I51" i="68" s="1"/>
  <c r="R3" i="68"/>
  <c r="R51" i="68" s="1"/>
  <c r="AB3" i="68"/>
  <c r="AB51" i="68" s="1"/>
  <c r="AK3" i="68"/>
  <c r="AK51" i="68" s="1"/>
  <c r="J3" i="68"/>
  <c r="J51" i="68" s="1"/>
  <c r="T3" i="68"/>
  <c r="T51" i="68" s="1"/>
  <c r="AC3" i="68"/>
  <c r="AC51" i="68" s="1"/>
  <c r="AL3" i="68"/>
  <c r="AL51" i="68" s="1"/>
  <c r="L3" i="68"/>
  <c r="L51" i="68" s="1"/>
  <c r="U3" i="68"/>
  <c r="U51" i="68" s="1"/>
  <c r="AD3" i="68"/>
  <c r="AD51" i="68" s="1"/>
  <c r="AM3" i="68"/>
  <c r="AM51" i="68" s="1"/>
  <c r="M3" i="68"/>
  <c r="M51" i="68" s="1"/>
  <c r="V3" i="68"/>
  <c r="V51" i="68" s="1"/>
  <c r="AE3" i="68"/>
  <c r="AE51" i="68" s="1"/>
  <c r="AN3" i="68"/>
  <c r="AN51" i="68" s="1"/>
  <c r="D3" i="68"/>
  <c r="D51" i="68" s="1"/>
  <c r="E3" i="68"/>
  <c r="E51" i="68" s="1"/>
  <c r="N3" i="68"/>
  <c r="N51" i="68" s="1"/>
  <c r="W3" i="68"/>
  <c r="W51" i="68" s="1"/>
  <c r="AF3" i="68"/>
  <c r="AF51" i="68" s="1"/>
  <c r="AO3" i="68"/>
  <c r="AO51" i="68" s="1"/>
  <c r="F3" i="68"/>
  <c r="F51" i="68" s="1"/>
  <c r="O3" i="68"/>
  <c r="O51" i="68" s="1"/>
  <c r="X3" i="68"/>
  <c r="X51" i="68" s="1"/>
  <c r="AG3" i="68"/>
  <c r="AG51" i="68" s="1"/>
  <c r="AP3" i="68"/>
  <c r="AP51" i="68" s="1"/>
  <c r="AH3" i="68"/>
  <c r="AH51" i="68" s="1"/>
  <c r="AJ3" i="68"/>
  <c r="AJ51" i="68" s="1"/>
  <c r="G3" i="68"/>
  <c r="G51" i="68" s="1"/>
  <c r="H3" i="68"/>
  <c r="H51" i="68" s="1"/>
  <c r="P3" i="68"/>
  <c r="P51" i="68" s="1"/>
  <c r="Q3" i="68"/>
  <c r="Q51" i="68" s="1"/>
  <c r="Z3" i="68"/>
  <c r="Z51" i="68" s="1"/>
  <c r="Y3" i="68"/>
  <c r="Y51" i="68" s="1"/>
  <c r="N66" i="71"/>
  <c r="V66" i="71"/>
  <c r="AQ66" i="71"/>
  <c r="AN66" i="71"/>
  <c r="O66" i="71"/>
  <c r="H59" i="71"/>
  <c r="AP59" i="71"/>
  <c r="J59" i="71"/>
  <c r="AJ59" i="71"/>
  <c r="K59" i="71"/>
  <c r="G73" i="71"/>
  <c r="L28" i="68"/>
  <c r="L63" i="68" s="1"/>
  <c r="T28" i="68"/>
  <c r="T63" i="68" s="1"/>
  <c r="AB28" i="68"/>
  <c r="AB63" i="68" s="1"/>
  <c r="AJ28" i="68"/>
  <c r="AJ63" i="68" s="1"/>
  <c r="M28" i="68"/>
  <c r="M63" i="68" s="1"/>
  <c r="V28" i="68"/>
  <c r="V63" i="68" s="1"/>
  <c r="AE28" i="68"/>
  <c r="AE63" i="68" s="1"/>
  <c r="AN28" i="68"/>
  <c r="AN63" i="68" s="1"/>
  <c r="E28" i="68"/>
  <c r="E63" i="68" s="1"/>
  <c r="N28" i="68"/>
  <c r="N63" i="68" s="1"/>
  <c r="W28" i="68"/>
  <c r="W63" i="68" s="1"/>
  <c r="AF28" i="68"/>
  <c r="AF63" i="68" s="1"/>
  <c r="AO28" i="68"/>
  <c r="AO63" i="68" s="1"/>
  <c r="F28" i="68"/>
  <c r="F63" i="68" s="1"/>
  <c r="O28" i="68"/>
  <c r="O63" i="68" s="1"/>
  <c r="X28" i="68"/>
  <c r="X63" i="68" s="1"/>
  <c r="AG28" i="68"/>
  <c r="AG63" i="68" s="1"/>
  <c r="AP28" i="68"/>
  <c r="AP63" i="68" s="1"/>
  <c r="G28" i="68"/>
  <c r="G63" i="68" s="1"/>
  <c r="P28" i="68"/>
  <c r="P63" i="68" s="1"/>
  <c r="Y28" i="68"/>
  <c r="Y63" i="68" s="1"/>
  <c r="AH28" i="68"/>
  <c r="AH63" i="68" s="1"/>
  <c r="AQ28" i="68"/>
  <c r="AQ63" i="68" s="1"/>
  <c r="H28" i="68"/>
  <c r="H63" i="68" s="1"/>
  <c r="Q28" i="68"/>
  <c r="Q63" i="68" s="1"/>
  <c r="Z28" i="68"/>
  <c r="Z63" i="68" s="1"/>
  <c r="AI28" i="68"/>
  <c r="AI63" i="68" s="1"/>
  <c r="C63" i="68"/>
  <c r="I28" i="68"/>
  <c r="I63" i="68" s="1"/>
  <c r="R28" i="68"/>
  <c r="R63" i="68" s="1"/>
  <c r="AA28" i="68"/>
  <c r="AA63" i="68" s="1"/>
  <c r="AK28" i="68"/>
  <c r="AK63" i="68" s="1"/>
  <c r="J28" i="68"/>
  <c r="J63" i="68" s="1"/>
  <c r="K28" i="68"/>
  <c r="K63" i="68" s="1"/>
  <c r="S28" i="68"/>
  <c r="S63" i="68" s="1"/>
  <c r="U28" i="68"/>
  <c r="U63" i="68" s="1"/>
  <c r="AC28" i="68"/>
  <c r="AC63" i="68" s="1"/>
  <c r="D28" i="68"/>
  <c r="D63" i="68" s="1"/>
  <c r="AD28" i="68"/>
  <c r="AD63" i="68" s="1"/>
  <c r="AL28" i="68"/>
  <c r="AL63" i="68" s="1"/>
  <c r="AM28" i="68"/>
  <c r="AM63" i="68" s="1"/>
  <c r="D59" i="68"/>
  <c r="C69" i="70"/>
  <c r="J33" i="70"/>
  <c r="J69" i="70" s="1"/>
  <c r="R33" i="70"/>
  <c r="R69" i="70" s="1"/>
  <c r="Z33" i="70"/>
  <c r="Z69" i="70" s="1"/>
  <c r="AH33" i="70"/>
  <c r="AH69" i="70" s="1"/>
  <c r="AP33" i="70"/>
  <c r="AP69" i="70" s="1"/>
  <c r="K33" i="70"/>
  <c r="K69" i="70" s="1"/>
  <c r="T33" i="70"/>
  <c r="T69" i="70" s="1"/>
  <c r="AC33" i="70"/>
  <c r="AC69" i="70" s="1"/>
  <c r="AL33" i="70"/>
  <c r="AL69" i="70" s="1"/>
  <c r="L33" i="70"/>
  <c r="L69" i="70" s="1"/>
  <c r="U33" i="70"/>
  <c r="U69" i="70" s="1"/>
  <c r="AD33" i="70"/>
  <c r="AD69" i="70" s="1"/>
  <c r="AM33" i="70"/>
  <c r="AM69" i="70" s="1"/>
  <c r="M33" i="70"/>
  <c r="M69" i="70" s="1"/>
  <c r="V33" i="70"/>
  <c r="V69" i="70" s="1"/>
  <c r="AE33" i="70"/>
  <c r="AE69" i="70" s="1"/>
  <c r="AN33" i="70"/>
  <c r="AN69" i="70" s="1"/>
  <c r="E33" i="70"/>
  <c r="E69" i="70" s="1"/>
  <c r="N33" i="70"/>
  <c r="N69" i="70" s="1"/>
  <c r="W33" i="70"/>
  <c r="W69" i="70" s="1"/>
  <c r="AF33" i="70"/>
  <c r="AF69" i="70" s="1"/>
  <c r="AO33" i="70"/>
  <c r="AO69" i="70" s="1"/>
  <c r="G33" i="70"/>
  <c r="G69" i="70" s="1"/>
  <c r="P33" i="70"/>
  <c r="P69" i="70" s="1"/>
  <c r="Y33" i="70"/>
  <c r="Y69" i="70" s="1"/>
  <c r="AI33" i="70"/>
  <c r="AI69" i="70" s="1"/>
  <c r="H33" i="70"/>
  <c r="H69" i="70" s="1"/>
  <c r="AG33" i="70"/>
  <c r="AG69" i="70" s="1"/>
  <c r="I33" i="70"/>
  <c r="I69" i="70" s="1"/>
  <c r="AJ33" i="70"/>
  <c r="AJ69" i="70" s="1"/>
  <c r="O33" i="70"/>
  <c r="O69" i="70" s="1"/>
  <c r="AK33" i="70"/>
  <c r="AK69" i="70" s="1"/>
  <c r="D33" i="70"/>
  <c r="D69" i="70" s="1"/>
  <c r="Q33" i="70"/>
  <c r="Q69" i="70" s="1"/>
  <c r="AQ33" i="70"/>
  <c r="AQ69" i="70" s="1"/>
  <c r="S33" i="70"/>
  <c r="S69" i="70" s="1"/>
  <c r="X33" i="70"/>
  <c r="X69" i="70" s="1"/>
  <c r="F33" i="70"/>
  <c r="F69" i="70" s="1"/>
  <c r="AA33" i="70"/>
  <c r="AA69" i="70" s="1"/>
  <c r="AB33" i="70"/>
  <c r="AB69" i="70" s="1"/>
  <c r="AO57" i="71"/>
  <c r="F57" i="71"/>
  <c r="L57" i="71"/>
  <c r="J57" i="71"/>
  <c r="W57" i="71"/>
  <c r="K68" i="71"/>
  <c r="G68" i="71"/>
  <c r="E68" i="71"/>
  <c r="D68" i="71"/>
  <c r="Z68" i="71"/>
  <c r="U56" i="70"/>
  <c r="AC56" i="70"/>
  <c r="D56" i="70"/>
  <c r="G56" i="70"/>
  <c r="J56" i="70"/>
  <c r="AG57" i="68"/>
  <c r="H66" i="70"/>
  <c r="Q66" i="70"/>
  <c r="AH66" i="70"/>
  <c r="F66" i="70"/>
  <c r="V66" i="70"/>
  <c r="L43" i="70"/>
  <c r="L73" i="70" s="1"/>
  <c r="T43" i="70"/>
  <c r="T73" i="70" s="1"/>
  <c r="AB43" i="70"/>
  <c r="AB73" i="70" s="1"/>
  <c r="AJ43" i="70"/>
  <c r="AJ73" i="70" s="1"/>
  <c r="E43" i="70"/>
  <c r="E73" i="70" s="1"/>
  <c r="N43" i="70"/>
  <c r="N73" i="70" s="1"/>
  <c r="W43" i="70"/>
  <c r="W73" i="70" s="1"/>
  <c r="AF43" i="70"/>
  <c r="AF73" i="70" s="1"/>
  <c r="AO43" i="70"/>
  <c r="AO73" i="70" s="1"/>
  <c r="F43" i="70"/>
  <c r="F73" i="70" s="1"/>
  <c r="O43" i="70"/>
  <c r="O73" i="70" s="1"/>
  <c r="X43" i="70"/>
  <c r="X73" i="70" s="1"/>
  <c r="AG43" i="70"/>
  <c r="AG73" i="70" s="1"/>
  <c r="AP43" i="70"/>
  <c r="AP73" i="70" s="1"/>
  <c r="G43" i="70"/>
  <c r="G73" i="70" s="1"/>
  <c r="P43" i="70"/>
  <c r="P73" i="70" s="1"/>
  <c r="Y43" i="70"/>
  <c r="Y73" i="70" s="1"/>
  <c r="AH43" i="70"/>
  <c r="AH73" i="70" s="1"/>
  <c r="AQ43" i="70"/>
  <c r="AQ73" i="70" s="1"/>
  <c r="H43" i="70"/>
  <c r="H73" i="70" s="1"/>
  <c r="Q43" i="70"/>
  <c r="Q73" i="70" s="1"/>
  <c r="Z43" i="70"/>
  <c r="Z73" i="70" s="1"/>
  <c r="AI43" i="70"/>
  <c r="AI73" i="70" s="1"/>
  <c r="J43" i="70"/>
  <c r="J73" i="70" s="1"/>
  <c r="S43" i="70"/>
  <c r="S73" i="70" s="1"/>
  <c r="AC43" i="70"/>
  <c r="AC73" i="70" s="1"/>
  <c r="AL43" i="70"/>
  <c r="AL73" i="70" s="1"/>
  <c r="I43" i="70"/>
  <c r="I73" i="70" s="1"/>
  <c r="AE43" i="70"/>
  <c r="AE73" i="70" s="1"/>
  <c r="K43" i="70"/>
  <c r="K73" i="70" s="1"/>
  <c r="AK43" i="70"/>
  <c r="AK73" i="70" s="1"/>
  <c r="M43" i="70"/>
  <c r="M73" i="70" s="1"/>
  <c r="AM43" i="70"/>
  <c r="AM73" i="70" s="1"/>
  <c r="R43" i="70"/>
  <c r="R73" i="70" s="1"/>
  <c r="AN43" i="70"/>
  <c r="AN73" i="70" s="1"/>
  <c r="U43" i="70"/>
  <c r="U73" i="70" s="1"/>
  <c r="V43" i="70"/>
  <c r="V73" i="70" s="1"/>
  <c r="D43" i="70"/>
  <c r="D73" i="70" s="1"/>
  <c r="AA43" i="70"/>
  <c r="AA73" i="70" s="1"/>
  <c r="AD43" i="70"/>
  <c r="AD73" i="70" s="1"/>
  <c r="AE56" i="71"/>
  <c r="AO56" i="71"/>
  <c r="AI56" i="71"/>
  <c r="AL56" i="71"/>
  <c r="M56" i="71"/>
  <c r="AD55" i="71"/>
  <c r="AM55" i="71"/>
  <c r="AK55" i="71"/>
  <c r="L55" i="71"/>
  <c r="Z55" i="71"/>
  <c r="C69" i="67"/>
  <c r="L33" i="67"/>
  <c r="L69" i="67" s="1"/>
  <c r="T33" i="67"/>
  <c r="T69" i="67" s="1"/>
  <c r="AB33" i="67"/>
  <c r="AB69" i="67" s="1"/>
  <c r="AJ33" i="67"/>
  <c r="AJ69" i="67" s="1"/>
  <c r="I33" i="67"/>
  <c r="I69" i="67" s="1"/>
  <c r="R33" i="67"/>
  <c r="R69" i="67" s="1"/>
  <c r="AA33" i="67"/>
  <c r="AA69" i="67" s="1"/>
  <c r="AK33" i="67"/>
  <c r="AK69" i="67" s="1"/>
  <c r="J33" i="67"/>
  <c r="J69" i="67" s="1"/>
  <c r="S33" i="67"/>
  <c r="S69" i="67" s="1"/>
  <c r="AC33" i="67"/>
  <c r="AC69" i="67" s="1"/>
  <c r="AL33" i="67"/>
  <c r="AL69" i="67" s="1"/>
  <c r="K33" i="67"/>
  <c r="K69" i="67" s="1"/>
  <c r="U33" i="67"/>
  <c r="U69" i="67" s="1"/>
  <c r="AD33" i="67"/>
  <c r="AD69" i="67" s="1"/>
  <c r="AM33" i="67"/>
  <c r="AM69" i="67" s="1"/>
  <c r="M33" i="67"/>
  <c r="M69" i="67" s="1"/>
  <c r="V33" i="67"/>
  <c r="V69" i="67" s="1"/>
  <c r="AE33" i="67"/>
  <c r="AE69" i="67" s="1"/>
  <c r="AN33" i="67"/>
  <c r="AN69" i="67" s="1"/>
  <c r="E33" i="67"/>
  <c r="E69" i="67" s="1"/>
  <c r="N33" i="67"/>
  <c r="N69" i="67" s="1"/>
  <c r="W33" i="67"/>
  <c r="W69" i="67" s="1"/>
  <c r="AF33" i="67"/>
  <c r="AF69" i="67" s="1"/>
  <c r="AO33" i="67"/>
  <c r="AO69" i="67" s="1"/>
  <c r="F33" i="67"/>
  <c r="F69" i="67" s="1"/>
  <c r="O33" i="67"/>
  <c r="O69" i="67" s="1"/>
  <c r="X33" i="67"/>
  <c r="X69" i="67" s="1"/>
  <c r="AG33" i="67"/>
  <c r="AG69" i="67" s="1"/>
  <c r="AP33" i="67"/>
  <c r="AP69" i="67" s="1"/>
  <c r="G33" i="67"/>
  <c r="G69" i="67" s="1"/>
  <c r="P33" i="67"/>
  <c r="P69" i="67" s="1"/>
  <c r="Y33" i="67"/>
  <c r="Y69" i="67" s="1"/>
  <c r="AH33" i="67"/>
  <c r="AH69" i="67" s="1"/>
  <c r="AQ33" i="67"/>
  <c r="AQ69" i="67" s="1"/>
  <c r="H33" i="67"/>
  <c r="H69" i="67" s="1"/>
  <c r="Q33" i="67"/>
  <c r="Q69" i="67" s="1"/>
  <c r="Z33" i="67"/>
  <c r="Z69" i="67" s="1"/>
  <c r="AI33" i="67"/>
  <c r="AI69" i="67" s="1"/>
  <c r="D33" i="67"/>
  <c r="D69" i="67" s="1"/>
  <c r="AP54" i="71"/>
  <c r="AI54" i="71"/>
  <c r="Y54" i="71"/>
  <c r="AM54" i="71"/>
  <c r="N54" i="71"/>
  <c r="T59" i="70"/>
  <c r="AG59" i="70"/>
  <c r="AB59" i="70"/>
  <c r="Z59" i="70"/>
  <c r="AF59" i="70"/>
  <c r="U53" i="71"/>
  <c r="AC53" i="71"/>
  <c r="Q53" i="71"/>
  <c r="X53" i="71"/>
  <c r="AQ53" i="71"/>
  <c r="C64" i="71"/>
  <c r="H29" i="71"/>
  <c r="H64" i="71" s="1"/>
  <c r="P29" i="71"/>
  <c r="P64" i="71" s="1"/>
  <c r="X29" i="71"/>
  <c r="X64" i="71" s="1"/>
  <c r="AF29" i="71"/>
  <c r="AF64" i="71" s="1"/>
  <c r="AN29" i="71"/>
  <c r="AN64" i="71" s="1"/>
  <c r="I29" i="71"/>
  <c r="I64" i="71" s="1"/>
  <c r="Q29" i="71"/>
  <c r="Q64" i="71" s="1"/>
  <c r="Y29" i="71"/>
  <c r="Y64" i="71" s="1"/>
  <c r="AG29" i="71"/>
  <c r="AG64" i="71" s="1"/>
  <c r="AO29" i="71"/>
  <c r="AO64" i="71" s="1"/>
  <c r="E29" i="71"/>
  <c r="E64" i="71" s="1"/>
  <c r="M29" i="71"/>
  <c r="M64" i="71" s="1"/>
  <c r="U29" i="71"/>
  <c r="U64" i="71" s="1"/>
  <c r="AC29" i="71"/>
  <c r="AC64" i="71" s="1"/>
  <c r="AK29" i="71"/>
  <c r="AK64" i="71" s="1"/>
  <c r="J29" i="71"/>
  <c r="J64" i="71" s="1"/>
  <c r="V29" i="71"/>
  <c r="V64" i="71" s="1"/>
  <c r="AI29" i="71"/>
  <c r="AI64" i="71" s="1"/>
  <c r="K29" i="71"/>
  <c r="K64" i="71" s="1"/>
  <c r="W29" i="71"/>
  <c r="W64" i="71" s="1"/>
  <c r="AJ29" i="71"/>
  <c r="AJ64" i="71" s="1"/>
  <c r="L29" i="71"/>
  <c r="L64" i="71" s="1"/>
  <c r="Z29" i="71"/>
  <c r="Z64" i="71" s="1"/>
  <c r="AL29" i="71"/>
  <c r="AL64" i="71" s="1"/>
  <c r="N29" i="71"/>
  <c r="N64" i="71" s="1"/>
  <c r="AA29" i="71"/>
  <c r="AA64" i="71" s="1"/>
  <c r="AM29" i="71"/>
  <c r="AM64" i="71" s="1"/>
  <c r="O29" i="71"/>
  <c r="O64" i="71" s="1"/>
  <c r="AB29" i="71"/>
  <c r="AB64" i="71" s="1"/>
  <c r="AP29" i="71"/>
  <c r="AP64" i="71" s="1"/>
  <c r="R29" i="71"/>
  <c r="R64" i="71" s="1"/>
  <c r="AD29" i="71"/>
  <c r="AD64" i="71" s="1"/>
  <c r="AQ29" i="71"/>
  <c r="AQ64" i="71" s="1"/>
  <c r="F29" i="71"/>
  <c r="F64" i="71" s="1"/>
  <c r="S29" i="71"/>
  <c r="S64" i="71" s="1"/>
  <c r="AE29" i="71"/>
  <c r="AE64" i="71" s="1"/>
  <c r="AH29" i="71"/>
  <c r="AH64" i="71" s="1"/>
  <c r="D29" i="71"/>
  <c r="D64" i="71" s="1"/>
  <c r="G29" i="71"/>
  <c r="G64" i="71" s="1"/>
  <c r="T29" i="71"/>
  <c r="T64" i="71" s="1"/>
  <c r="T53" i="68"/>
  <c r="AB53" i="68"/>
  <c r="AI53" i="68"/>
  <c r="G53" i="68"/>
  <c r="W53" i="68"/>
  <c r="AA55" i="68"/>
  <c r="Y55" i="68"/>
  <c r="E55" i="68"/>
  <c r="L55" i="68"/>
  <c r="J55" i="68"/>
  <c r="C60" i="67"/>
  <c r="E26" i="67"/>
  <c r="E60" i="67" s="1"/>
  <c r="M26" i="67"/>
  <c r="M60" i="67" s="1"/>
  <c r="U26" i="67"/>
  <c r="U60" i="67" s="1"/>
  <c r="AC26" i="67"/>
  <c r="AC60" i="67" s="1"/>
  <c r="AK26" i="67"/>
  <c r="AK60" i="67" s="1"/>
  <c r="H26" i="67"/>
  <c r="H60" i="67" s="1"/>
  <c r="Q26" i="67"/>
  <c r="Q60" i="67" s="1"/>
  <c r="Z26" i="67"/>
  <c r="Z60" i="67" s="1"/>
  <c r="AI26" i="67"/>
  <c r="AI60" i="67" s="1"/>
  <c r="I26" i="67"/>
  <c r="I60" i="67" s="1"/>
  <c r="R26" i="67"/>
  <c r="R60" i="67" s="1"/>
  <c r="AA26" i="67"/>
  <c r="AA60" i="67" s="1"/>
  <c r="AJ26" i="67"/>
  <c r="AJ60" i="67" s="1"/>
  <c r="J26" i="67"/>
  <c r="J60" i="67" s="1"/>
  <c r="S26" i="67"/>
  <c r="S60" i="67" s="1"/>
  <c r="AB26" i="67"/>
  <c r="AB60" i="67" s="1"/>
  <c r="AL26" i="67"/>
  <c r="AL60" i="67" s="1"/>
  <c r="K26" i="67"/>
  <c r="K60" i="67" s="1"/>
  <c r="T26" i="67"/>
  <c r="T60" i="67" s="1"/>
  <c r="AD26" i="67"/>
  <c r="AD60" i="67" s="1"/>
  <c r="AM26" i="67"/>
  <c r="AM60" i="67" s="1"/>
  <c r="L26" i="67"/>
  <c r="L60" i="67" s="1"/>
  <c r="V26" i="67"/>
  <c r="V60" i="67" s="1"/>
  <c r="AE26" i="67"/>
  <c r="AE60" i="67" s="1"/>
  <c r="AN26" i="67"/>
  <c r="AN60" i="67" s="1"/>
  <c r="N26" i="67"/>
  <c r="N60" i="67" s="1"/>
  <c r="W26" i="67"/>
  <c r="W60" i="67" s="1"/>
  <c r="AF26" i="67"/>
  <c r="AF60" i="67" s="1"/>
  <c r="AO26" i="67"/>
  <c r="AO60" i="67" s="1"/>
  <c r="D26" i="67"/>
  <c r="D60" i="67" s="1"/>
  <c r="F26" i="67"/>
  <c r="F60" i="67" s="1"/>
  <c r="O26" i="67"/>
  <c r="O60" i="67" s="1"/>
  <c r="X26" i="67"/>
  <c r="X60" i="67" s="1"/>
  <c r="AG26" i="67"/>
  <c r="AG60" i="67" s="1"/>
  <c r="AP26" i="67"/>
  <c r="AP60" i="67" s="1"/>
  <c r="G26" i="67"/>
  <c r="G60" i="67" s="1"/>
  <c r="P26" i="67"/>
  <c r="P60" i="67" s="1"/>
  <c r="Y26" i="67"/>
  <c r="Y60" i="67" s="1"/>
  <c r="AH26" i="67"/>
  <c r="AH60" i="67" s="1"/>
  <c r="AQ26" i="67"/>
  <c r="AQ60" i="67" s="1"/>
  <c r="O55" i="70"/>
  <c r="X55" i="70"/>
  <c r="AE55" i="70"/>
  <c r="AA55" i="70"/>
  <c r="AG55" i="70"/>
  <c r="H43" i="66"/>
  <c r="P43" i="66"/>
  <c r="X43" i="66"/>
  <c r="AF43" i="66"/>
  <c r="AN43" i="66"/>
  <c r="I43" i="66"/>
  <c r="Q43" i="66"/>
  <c r="Y43" i="66"/>
  <c r="AG43" i="66"/>
  <c r="AO43" i="66"/>
  <c r="J43" i="66"/>
  <c r="R43" i="66"/>
  <c r="Z43" i="66"/>
  <c r="AH43" i="66"/>
  <c r="AP43" i="66"/>
  <c r="D43" i="66"/>
  <c r="K43" i="66"/>
  <c r="S43" i="66"/>
  <c r="AA43" i="66"/>
  <c r="AI43" i="66"/>
  <c r="AQ43" i="66"/>
  <c r="L43" i="66"/>
  <c r="T43" i="66"/>
  <c r="AB43" i="66"/>
  <c r="AJ43" i="66"/>
  <c r="E43" i="66"/>
  <c r="M43" i="66"/>
  <c r="U43" i="66"/>
  <c r="AC43" i="66"/>
  <c r="AK43" i="66"/>
  <c r="F43" i="66"/>
  <c r="AL43" i="66"/>
  <c r="G43" i="66"/>
  <c r="AM43" i="66"/>
  <c r="N43" i="66"/>
  <c r="O43" i="66"/>
  <c r="V43" i="66"/>
  <c r="W43" i="66"/>
  <c r="AD43" i="66"/>
  <c r="AE43" i="66"/>
  <c r="J15" i="67"/>
  <c r="R15" i="67"/>
  <c r="Z15" i="67"/>
  <c r="AH15" i="67"/>
  <c r="AP15" i="67"/>
  <c r="E15" i="67"/>
  <c r="N15" i="67"/>
  <c r="W15" i="67"/>
  <c r="AF15" i="67"/>
  <c r="AO15" i="67"/>
  <c r="O15" i="67"/>
  <c r="Y15" i="67"/>
  <c r="AJ15" i="67"/>
  <c r="F15" i="67"/>
  <c r="P15" i="67"/>
  <c r="AA15" i="67"/>
  <c r="AK15" i="67"/>
  <c r="G15" i="67"/>
  <c r="Q15" i="67"/>
  <c r="AB15" i="67"/>
  <c r="AL15" i="67"/>
  <c r="H15" i="67"/>
  <c r="S15" i="67"/>
  <c r="AC15" i="67"/>
  <c r="AM15" i="67"/>
  <c r="I15" i="67"/>
  <c r="T15" i="67"/>
  <c r="AD15" i="67"/>
  <c r="AN15" i="67"/>
  <c r="K15" i="67"/>
  <c r="U15" i="67"/>
  <c r="AE15" i="67"/>
  <c r="AQ15" i="67"/>
  <c r="L15" i="67"/>
  <c r="V15" i="67"/>
  <c r="AG15" i="67"/>
  <c r="M15" i="67"/>
  <c r="X15" i="67"/>
  <c r="AI15" i="67"/>
  <c r="D15" i="67"/>
  <c r="D171" i="99"/>
  <c r="C22" i="67"/>
  <c r="C168" i="99"/>
  <c r="C173" i="99"/>
  <c r="C26" i="66"/>
  <c r="C181" i="99"/>
  <c r="G20" i="66"/>
  <c r="O20" i="66"/>
  <c r="W20" i="66"/>
  <c r="AE20" i="66"/>
  <c r="AM20" i="66"/>
  <c r="H20" i="66"/>
  <c r="Q20" i="66"/>
  <c r="Z20" i="66"/>
  <c r="AI20" i="66"/>
  <c r="I20" i="66"/>
  <c r="R20" i="66"/>
  <c r="AA20" i="66"/>
  <c r="AJ20" i="66"/>
  <c r="J20" i="66"/>
  <c r="S20" i="66"/>
  <c r="AB20" i="66"/>
  <c r="AK20" i="66"/>
  <c r="K20" i="66"/>
  <c r="T20" i="66"/>
  <c r="AC20" i="66"/>
  <c r="AL20" i="66"/>
  <c r="D20" i="66"/>
  <c r="L20" i="66"/>
  <c r="U20" i="66"/>
  <c r="AD20" i="66"/>
  <c r="AN20" i="66"/>
  <c r="M20" i="66"/>
  <c r="V20" i="66"/>
  <c r="AF20" i="66"/>
  <c r="AO20" i="66"/>
  <c r="F20" i="66"/>
  <c r="P20" i="66"/>
  <c r="Y20" i="66"/>
  <c r="AH20" i="66"/>
  <c r="AQ20" i="66"/>
  <c r="E20" i="66"/>
  <c r="N20" i="66"/>
  <c r="X20" i="66"/>
  <c r="AG20" i="66"/>
  <c r="AP20" i="66"/>
  <c r="F173" i="99"/>
  <c r="C26" i="69"/>
  <c r="F181" i="99"/>
  <c r="G178" i="99"/>
  <c r="C30" i="70"/>
  <c r="C175" i="99"/>
  <c r="C27" i="66"/>
  <c r="C176" i="99"/>
  <c r="C28" i="66"/>
  <c r="T14" i="61"/>
  <c r="C55" i="61"/>
  <c r="V14" i="61"/>
  <c r="AL14" i="61"/>
  <c r="G14" i="61"/>
  <c r="AF14" i="61"/>
  <c r="R14" i="61"/>
  <c r="AQ14" i="61"/>
  <c r="AJ14" i="61"/>
  <c r="O14" i="61"/>
  <c r="AN14" i="61"/>
  <c r="Z14" i="61"/>
  <c r="E14" i="61"/>
  <c r="N14" i="61"/>
  <c r="W14" i="61"/>
  <c r="I14" i="61"/>
  <c r="AH14" i="61"/>
  <c r="AB14" i="61"/>
  <c r="AK14" i="61"/>
  <c r="AE14" i="61"/>
  <c r="Q14" i="61"/>
  <c r="AP14" i="61"/>
  <c r="F14" i="61"/>
  <c r="U14" i="61"/>
  <c r="AM14" i="61"/>
  <c r="Y14" i="61"/>
  <c r="K14" i="61"/>
  <c r="AC14" i="61"/>
  <c r="H14" i="61"/>
  <c r="AG14" i="61"/>
  <c r="S14" i="61"/>
  <c r="L14" i="61"/>
  <c r="P14" i="61"/>
  <c r="AO14" i="61"/>
  <c r="AA14" i="61"/>
  <c r="AD14" i="61"/>
  <c r="X14" i="61"/>
  <c r="J14" i="61"/>
  <c r="AI14" i="61"/>
  <c r="M14" i="61"/>
  <c r="D14" i="61"/>
  <c r="N7" i="61"/>
  <c r="O7" i="61"/>
  <c r="U7" i="61"/>
  <c r="Y7" i="61"/>
  <c r="K7" i="61"/>
  <c r="AJ7" i="61"/>
  <c r="M7" i="61"/>
  <c r="H7" i="61"/>
  <c r="AG7" i="61"/>
  <c r="S7" i="61"/>
  <c r="V7" i="61"/>
  <c r="AE7" i="61"/>
  <c r="AK7" i="61"/>
  <c r="P7" i="61"/>
  <c r="AO7" i="61"/>
  <c r="AA7" i="61"/>
  <c r="E7" i="61"/>
  <c r="X7" i="61"/>
  <c r="J7" i="61"/>
  <c r="AI7" i="61"/>
  <c r="W7" i="61"/>
  <c r="AF7" i="61"/>
  <c r="R7" i="61"/>
  <c r="AQ7" i="61"/>
  <c r="F7" i="61"/>
  <c r="AM7" i="61"/>
  <c r="AN7" i="61"/>
  <c r="Z7" i="61"/>
  <c r="L7" i="61"/>
  <c r="AC7" i="61"/>
  <c r="D7" i="61"/>
  <c r="I7" i="61"/>
  <c r="AH7" i="61"/>
  <c r="T7" i="61"/>
  <c r="G7" i="61"/>
  <c r="AL7" i="61"/>
  <c r="Q7" i="61"/>
  <c r="AP7" i="61"/>
  <c r="AB7" i="61"/>
  <c r="AD7" i="61"/>
  <c r="I6" i="67"/>
  <c r="Q6" i="67"/>
  <c r="Y6" i="67"/>
  <c r="AG6" i="67"/>
  <c r="AO6" i="67"/>
  <c r="H6" i="67"/>
  <c r="R6" i="67"/>
  <c r="AA6" i="67"/>
  <c r="AJ6" i="67"/>
  <c r="M6" i="67"/>
  <c r="V6" i="67"/>
  <c r="AE6" i="67"/>
  <c r="AN6" i="67"/>
  <c r="O6" i="67"/>
  <c r="AB6" i="67"/>
  <c r="AM6" i="67"/>
  <c r="E6" i="67"/>
  <c r="P6" i="67"/>
  <c r="AC6" i="67"/>
  <c r="AP6" i="67"/>
  <c r="D6" i="67"/>
  <c r="F6" i="67"/>
  <c r="S6" i="67"/>
  <c r="AD6" i="67"/>
  <c r="AQ6" i="67"/>
  <c r="G6" i="67"/>
  <c r="T6" i="67"/>
  <c r="AF6" i="67"/>
  <c r="J6" i="67"/>
  <c r="U6" i="67"/>
  <c r="AH6" i="67"/>
  <c r="K6" i="67"/>
  <c r="W6" i="67"/>
  <c r="AI6" i="67"/>
  <c r="L6" i="67"/>
  <c r="X6" i="67"/>
  <c r="AK6" i="67"/>
  <c r="N6" i="67"/>
  <c r="Z6" i="67"/>
  <c r="AL6" i="67"/>
  <c r="J15" i="66"/>
  <c r="R15" i="66"/>
  <c r="Z15" i="66"/>
  <c r="AH15" i="66"/>
  <c r="AP15" i="66"/>
  <c r="K15" i="66"/>
  <c r="T15" i="66"/>
  <c r="AC15" i="66"/>
  <c r="AL15" i="66"/>
  <c r="L15" i="66"/>
  <c r="U15" i="66"/>
  <c r="AD15" i="66"/>
  <c r="AM15" i="66"/>
  <c r="M15" i="66"/>
  <c r="V15" i="66"/>
  <c r="AE15" i="66"/>
  <c r="AN15" i="66"/>
  <c r="E15" i="66"/>
  <c r="N15" i="66"/>
  <c r="W15" i="66"/>
  <c r="AF15" i="66"/>
  <c r="AO15" i="66"/>
  <c r="F15" i="66"/>
  <c r="O15" i="66"/>
  <c r="X15" i="66"/>
  <c r="AG15" i="66"/>
  <c r="AQ15" i="66"/>
  <c r="G15" i="66"/>
  <c r="P15" i="66"/>
  <c r="Y15" i="66"/>
  <c r="AI15" i="66"/>
  <c r="I15" i="66"/>
  <c r="S15" i="66"/>
  <c r="AB15" i="66"/>
  <c r="AK15" i="66"/>
  <c r="AJ15" i="66"/>
  <c r="H15" i="66"/>
  <c r="Q15" i="66"/>
  <c r="D15" i="66"/>
  <c r="AA15" i="66"/>
  <c r="L25" i="66"/>
  <c r="T25" i="66"/>
  <c r="AB25" i="66"/>
  <c r="AJ25" i="66"/>
  <c r="E25" i="66"/>
  <c r="N25" i="66"/>
  <c r="W25" i="66"/>
  <c r="AF25" i="66"/>
  <c r="AO25" i="66"/>
  <c r="D25" i="66"/>
  <c r="F25" i="66"/>
  <c r="O25" i="66"/>
  <c r="X25" i="66"/>
  <c r="AG25" i="66"/>
  <c r="AP25" i="66"/>
  <c r="G25" i="66"/>
  <c r="P25" i="66"/>
  <c r="Y25" i="66"/>
  <c r="AH25" i="66"/>
  <c r="AQ25" i="66"/>
  <c r="H25" i="66"/>
  <c r="Q25" i="66"/>
  <c r="Z25" i="66"/>
  <c r="AI25" i="66"/>
  <c r="I25" i="66"/>
  <c r="R25" i="66"/>
  <c r="AA25" i="66"/>
  <c r="AK25" i="66"/>
  <c r="J25" i="66"/>
  <c r="S25" i="66"/>
  <c r="AC25" i="66"/>
  <c r="AL25" i="66"/>
  <c r="M25" i="66"/>
  <c r="V25" i="66"/>
  <c r="AE25" i="66"/>
  <c r="AN25" i="66"/>
  <c r="K25" i="66"/>
  <c r="U25" i="66"/>
  <c r="AD25" i="66"/>
  <c r="AM25" i="66"/>
  <c r="J26" i="68"/>
  <c r="J60" i="68" s="1"/>
  <c r="R26" i="68"/>
  <c r="R60" i="68" s="1"/>
  <c r="Z26" i="68"/>
  <c r="Z60" i="68" s="1"/>
  <c r="AH26" i="68"/>
  <c r="AH60" i="68" s="1"/>
  <c r="AP26" i="68"/>
  <c r="AP60" i="68" s="1"/>
  <c r="C60" i="68"/>
  <c r="H26" i="68"/>
  <c r="H60" i="68" s="1"/>
  <c r="Q26" i="68"/>
  <c r="Q60" i="68" s="1"/>
  <c r="AA26" i="68"/>
  <c r="AA60" i="68" s="1"/>
  <c r="AJ26" i="68"/>
  <c r="AJ60" i="68" s="1"/>
  <c r="D26" i="68"/>
  <c r="D60" i="68" s="1"/>
  <c r="I26" i="68"/>
  <c r="I60" i="68" s="1"/>
  <c r="S26" i="68"/>
  <c r="S60" i="68" s="1"/>
  <c r="AB26" i="68"/>
  <c r="AB60" i="68" s="1"/>
  <c r="AK26" i="68"/>
  <c r="AK60" i="68" s="1"/>
  <c r="K26" i="68"/>
  <c r="K60" i="68" s="1"/>
  <c r="T26" i="68"/>
  <c r="T60" i="68" s="1"/>
  <c r="AC26" i="68"/>
  <c r="AC60" i="68" s="1"/>
  <c r="AL26" i="68"/>
  <c r="AL60" i="68" s="1"/>
  <c r="L26" i="68"/>
  <c r="L60" i="68" s="1"/>
  <c r="U26" i="68"/>
  <c r="U60" i="68" s="1"/>
  <c r="AD26" i="68"/>
  <c r="AD60" i="68" s="1"/>
  <c r="AM26" i="68"/>
  <c r="AM60" i="68" s="1"/>
  <c r="M26" i="68"/>
  <c r="M60" i="68" s="1"/>
  <c r="V26" i="68"/>
  <c r="V60" i="68" s="1"/>
  <c r="AE26" i="68"/>
  <c r="AE60" i="68" s="1"/>
  <c r="AN26" i="68"/>
  <c r="AN60" i="68" s="1"/>
  <c r="E26" i="68"/>
  <c r="E60" i="68" s="1"/>
  <c r="N26" i="68"/>
  <c r="N60" i="68" s="1"/>
  <c r="W26" i="68"/>
  <c r="W60" i="68" s="1"/>
  <c r="AF26" i="68"/>
  <c r="AF60" i="68" s="1"/>
  <c r="AO26" i="68"/>
  <c r="AO60" i="68" s="1"/>
  <c r="O26" i="68"/>
  <c r="O60" i="68" s="1"/>
  <c r="P26" i="68"/>
  <c r="P60" i="68" s="1"/>
  <c r="X26" i="68"/>
  <c r="X60" i="68" s="1"/>
  <c r="Y26" i="68"/>
  <c r="Y60" i="68" s="1"/>
  <c r="AG26" i="68"/>
  <c r="AG60" i="68" s="1"/>
  <c r="AI26" i="68"/>
  <c r="AI60" i="68" s="1"/>
  <c r="AQ26" i="68"/>
  <c r="AQ60" i="68" s="1"/>
  <c r="G26" i="68"/>
  <c r="G60" i="68" s="1"/>
  <c r="F26" i="68"/>
  <c r="F60" i="68" s="1"/>
  <c r="AM54" i="70"/>
  <c r="L54" i="70"/>
  <c r="V54" i="68"/>
  <c r="AC54" i="68"/>
  <c r="AF66" i="68"/>
  <c r="Z66" i="68"/>
  <c r="AP66" i="68"/>
  <c r="M66" i="68"/>
  <c r="T66" i="68"/>
  <c r="AL66" i="71"/>
  <c r="J66" i="71"/>
  <c r="AD66" i="71"/>
  <c r="AF66" i="71"/>
  <c r="G66" i="71"/>
  <c r="W59" i="71"/>
  <c r="D59" i="71"/>
  <c r="AD59" i="71"/>
  <c r="AK59" i="71"/>
  <c r="AB59" i="71"/>
  <c r="AP56" i="68"/>
  <c r="AK57" i="71"/>
  <c r="AA57" i="71"/>
  <c r="AQ57" i="71"/>
  <c r="AN57" i="71"/>
  <c r="O57" i="71"/>
  <c r="C52" i="68"/>
  <c r="L4" i="68"/>
  <c r="L52" i="68" s="1"/>
  <c r="T4" i="68"/>
  <c r="T52" i="68" s="1"/>
  <c r="AB4" i="68"/>
  <c r="AB52" i="68" s="1"/>
  <c r="AJ4" i="68"/>
  <c r="AJ52" i="68" s="1"/>
  <c r="G4" i="68"/>
  <c r="G52" i="68" s="1"/>
  <c r="P4" i="68"/>
  <c r="P52" i="68" s="1"/>
  <c r="Y4" i="68"/>
  <c r="Y52" i="68" s="1"/>
  <c r="AH4" i="68"/>
  <c r="AH52" i="68" s="1"/>
  <c r="AQ4" i="68"/>
  <c r="AQ52" i="68" s="1"/>
  <c r="H4" i="68"/>
  <c r="H52" i="68" s="1"/>
  <c r="Q4" i="68"/>
  <c r="Q52" i="68" s="1"/>
  <c r="Z4" i="68"/>
  <c r="Z52" i="68" s="1"/>
  <c r="AI4" i="68"/>
  <c r="AI52" i="68" s="1"/>
  <c r="I4" i="68"/>
  <c r="I52" i="68" s="1"/>
  <c r="R4" i="68"/>
  <c r="R52" i="68" s="1"/>
  <c r="AA4" i="68"/>
  <c r="AA52" i="68" s="1"/>
  <c r="AK4" i="68"/>
  <c r="AK52" i="68" s="1"/>
  <c r="J4" i="68"/>
  <c r="J52" i="68" s="1"/>
  <c r="S4" i="68"/>
  <c r="S52" i="68" s="1"/>
  <c r="AC4" i="68"/>
  <c r="AC52" i="68" s="1"/>
  <c r="AL4" i="68"/>
  <c r="AL52" i="68" s="1"/>
  <c r="K4" i="68"/>
  <c r="K52" i="68" s="1"/>
  <c r="U4" i="68"/>
  <c r="U52" i="68" s="1"/>
  <c r="AD4" i="68"/>
  <c r="AD52" i="68" s="1"/>
  <c r="AM4" i="68"/>
  <c r="AM52" i="68" s="1"/>
  <c r="M4" i="68"/>
  <c r="M52" i="68" s="1"/>
  <c r="V4" i="68"/>
  <c r="V52" i="68" s="1"/>
  <c r="AE4" i="68"/>
  <c r="AE52" i="68" s="1"/>
  <c r="AN4" i="68"/>
  <c r="AN52" i="68" s="1"/>
  <c r="AF4" i="68"/>
  <c r="AF52" i="68" s="1"/>
  <c r="AG4" i="68"/>
  <c r="AG52" i="68" s="1"/>
  <c r="E4" i="68"/>
  <c r="E52" i="68" s="1"/>
  <c r="AO4" i="68"/>
  <c r="AO52" i="68" s="1"/>
  <c r="F4" i="68"/>
  <c r="F52" i="68" s="1"/>
  <c r="AP4" i="68"/>
  <c r="AP52" i="68" s="1"/>
  <c r="D4" i="68"/>
  <c r="D52" i="68" s="1"/>
  <c r="N4" i="68"/>
  <c r="N52" i="68" s="1"/>
  <c r="O4" i="68"/>
  <c r="O52" i="68" s="1"/>
  <c r="W4" i="68"/>
  <c r="W52" i="68" s="1"/>
  <c r="X4" i="68"/>
  <c r="X52" i="68" s="1"/>
  <c r="AM68" i="71"/>
  <c r="AK68" i="71"/>
  <c r="AI68" i="71"/>
  <c r="AO68" i="71"/>
  <c r="R68" i="71"/>
  <c r="AO56" i="70"/>
  <c r="Q56" i="70"/>
  <c r="P56" i="70"/>
  <c r="AJ56" i="70"/>
  <c r="AA56" i="70"/>
  <c r="I57" i="68"/>
  <c r="G28" i="67"/>
  <c r="G63" i="67" s="1"/>
  <c r="O28" i="67"/>
  <c r="O63" i="67" s="1"/>
  <c r="W28" i="67"/>
  <c r="W63" i="67" s="1"/>
  <c r="AE28" i="67"/>
  <c r="AE63" i="67" s="1"/>
  <c r="AM28" i="67"/>
  <c r="AM63" i="67" s="1"/>
  <c r="C63" i="67"/>
  <c r="L28" i="67"/>
  <c r="L63" i="67" s="1"/>
  <c r="U28" i="67"/>
  <c r="U63" i="67" s="1"/>
  <c r="AD28" i="67"/>
  <c r="AD63" i="67" s="1"/>
  <c r="AN28" i="67"/>
  <c r="AN63" i="67" s="1"/>
  <c r="M28" i="67"/>
  <c r="M63" i="67" s="1"/>
  <c r="V28" i="67"/>
  <c r="V63" i="67" s="1"/>
  <c r="AF28" i="67"/>
  <c r="AF63" i="67" s="1"/>
  <c r="AO28" i="67"/>
  <c r="AO63" i="67" s="1"/>
  <c r="E28" i="67"/>
  <c r="E63" i="67" s="1"/>
  <c r="N28" i="67"/>
  <c r="N63" i="67" s="1"/>
  <c r="X28" i="67"/>
  <c r="X63" i="67" s="1"/>
  <c r="AG28" i="67"/>
  <c r="AG63" i="67" s="1"/>
  <c r="AP28" i="67"/>
  <c r="AP63" i="67" s="1"/>
  <c r="F28" i="67"/>
  <c r="F63" i="67" s="1"/>
  <c r="P28" i="67"/>
  <c r="P63" i="67" s="1"/>
  <c r="Y28" i="67"/>
  <c r="Y63" i="67" s="1"/>
  <c r="AH28" i="67"/>
  <c r="AH63" i="67" s="1"/>
  <c r="AQ28" i="67"/>
  <c r="AQ63" i="67" s="1"/>
  <c r="H28" i="67"/>
  <c r="H63" i="67" s="1"/>
  <c r="Q28" i="67"/>
  <c r="Q63" i="67" s="1"/>
  <c r="Z28" i="67"/>
  <c r="Z63" i="67" s="1"/>
  <c r="AI28" i="67"/>
  <c r="AI63" i="67" s="1"/>
  <c r="I28" i="67"/>
  <c r="I63" i="67" s="1"/>
  <c r="R28" i="67"/>
  <c r="R63" i="67" s="1"/>
  <c r="AA28" i="67"/>
  <c r="AA63" i="67" s="1"/>
  <c r="AJ28" i="67"/>
  <c r="AJ63" i="67" s="1"/>
  <c r="J28" i="67"/>
  <c r="J63" i="67" s="1"/>
  <c r="S28" i="67"/>
  <c r="S63" i="67" s="1"/>
  <c r="AB28" i="67"/>
  <c r="AB63" i="67" s="1"/>
  <c r="AK28" i="67"/>
  <c r="AK63" i="67" s="1"/>
  <c r="K28" i="67"/>
  <c r="K63" i="67" s="1"/>
  <c r="D28" i="67"/>
  <c r="D63" i="67" s="1"/>
  <c r="T28" i="67"/>
  <c r="T63" i="67" s="1"/>
  <c r="AC28" i="67"/>
  <c r="AC63" i="67" s="1"/>
  <c r="AL28" i="67"/>
  <c r="AL63" i="67" s="1"/>
  <c r="AE29" i="66"/>
  <c r="AE64" i="66" s="1"/>
  <c r="C52" i="71"/>
  <c r="J4" i="71"/>
  <c r="J52" i="71" s="1"/>
  <c r="R4" i="71"/>
  <c r="R52" i="71" s="1"/>
  <c r="Z4" i="71"/>
  <c r="Z52" i="71" s="1"/>
  <c r="AH4" i="71"/>
  <c r="AH52" i="71" s="1"/>
  <c r="AP4" i="71"/>
  <c r="AP52" i="71" s="1"/>
  <c r="G4" i="71"/>
  <c r="G52" i="71" s="1"/>
  <c r="P4" i="71"/>
  <c r="P52" i="71" s="1"/>
  <c r="Y4" i="71"/>
  <c r="Y52" i="71" s="1"/>
  <c r="AI4" i="71"/>
  <c r="AI52" i="71" s="1"/>
  <c r="H4" i="71"/>
  <c r="H52" i="71" s="1"/>
  <c r="Q4" i="71"/>
  <c r="Q52" i="71" s="1"/>
  <c r="AA4" i="71"/>
  <c r="AA52" i="71" s="1"/>
  <c r="AJ4" i="71"/>
  <c r="AJ52" i="71" s="1"/>
  <c r="I4" i="71"/>
  <c r="I52" i="71" s="1"/>
  <c r="S4" i="71"/>
  <c r="S52" i="71" s="1"/>
  <c r="AB4" i="71"/>
  <c r="AB52" i="71" s="1"/>
  <c r="AK4" i="71"/>
  <c r="AK52" i="71" s="1"/>
  <c r="K4" i="71"/>
  <c r="K52" i="71" s="1"/>
  <c r="T4" i="71"/>
  <c r="T52" i="71" s="1"/>
  <c r="AC4" i="71"/>
  <c r="AC52" i="71" s="1"/>
  <c r="AL4" i="71"/>
  <c r="AL52" i="71" s="1"/>
  <c r="L4" i="71"/>
  <c r="L52" i="71" s="1"/>
  <c r="U4" i="71"/>
  <c r="U52" i="71" s="1"/>
  <c r="AD4" i="71"/>
  <c r="AD52" i="71" s="1"/>
  <c r="AM4" i="71"/>
  <c r="AM52" i="71" s="1"/>
  <c r="O4" i="71"/>
  <c r="O52" i="71" s="1"/>
  <c r="AO4" i="71"/>
  <c r="AO52" i="71" s="1"/>
  <c r="V4" i="71"/>
  <c r="V52" i="71" s="1"/>
  <c r="AQ4" i="71"/>
  <c r="AQ52" i="71" s="1"/>
  <c r="W4" i="71"/>
  <c r="W52" i="71" s="1"/>
  <c r="X4" i="71"/>
  <c r="X52" i="71" s="1"/>
  <c r="E4" i="71"/>
  <c r="E52" i="71" s="1"/>
  <c r="AE4" i="71"/>
  <c r="AE52" i="71" s="1"/>
  <c r="F4" i="71"/>
  <c r="F52" i="71" s="1"/>
  <c r="AF4" i="71"/>
  <c r="AF52" i="71" s="1"/>
  <c r="AG4" i="71"/>
  <c r="AG52" i="71" s="1"/>
  <c r="AN4" i="71"/>
  <c r="AN52" i="71" s="1"/>
  <c r="M4" i="71"/>
  <c r="M52" i="71" s="1"/>
  <c r="N4" i="71"/>
  <c r="N52" i="71" s="1"/>
  <c r="D4" i="71"/>
  <c r="D52" i="71" s="1"/>
  <c r="K35" i="68"/>
  <c r="K67" i="68" s="1"/>
  <c r="S35" i="68"/>
  <c r="S67" i="68" s="1"/>
  <c r="AA35" i="68"/>
  <c r="AA67" i="68" s="1"/>
  <c r="AI35" i="68"/>
  <c r="AI67" i="68" s="1"/>
  <c r="AQ35" i="68"/>
  <c r="AQ67" i="68" s="1"/>
  <c r="C67" i="68"/>
  <c r="E35" i="68"/>
  <c r="E67" i="68" s="1"/>
  <c r="N35" i="68"/>
  <c r="N67" i="68" s="1"/>
  <c r="W35" i="68"/>
  <c r="W67" i="68" s="1"/>
  <c r="AF35" i="68"/>
  <c r="AF67" i="68" s="1"/>
  <c r="AO35" i="68"/>
  <c r="AO67" i="68" s="1"/>
  <c r="F35" i="68"/>
  <c r="F67" i="68" s="1"/>
  <c r="O35" i="68"/>
  <c r="O67" i="68" s="1"/>
  <c r="X35" i="68"/>
  <c r="X67" i="68" s="1"/>
  <c r="AG35" i="68"/>
  <c r="AG67" i="68" s="1"/>
  <c r="AP35" i="68"/>
  <c r="AP67" i="68" s="1"/>
  <c r="D35" i="68"/>
  <c r="D67" i="68" s="1"/>
  <c r="H35" i="68"/>
  <c r="H67" i="68" s="1"/>
  <c r="Q35" i="68"/>
  <c r="Q67" i="68" s="1"/>
  <c r="Z35" i="68"/>
  <c r="Z67" i="68" s="1"/>
  <c r="AJ35" i="68"/>
  <c r="AJ67" i="68" s="1"/>
  <c r="I35" i="68"/>
  <c r="I67" i="68" s="1"/>
  <c r="R35" i="68"/>
  <c r="R67" i="68" s="1"/>
  <c r="AB35" i="68"/>
  <c r="AB67" i="68" s="1"/>
  <c r="AK35" i="68"/>
  <c r="AK67" i="68" s="1"/>
  <c r="J35" i="68"/>
  <c r="J67" i="68" s="1"/>
  <c r="T35" i="68"/>
  <c r="T67" i="68" s="1"/>
  <c r="AC35" i="68"/>
  <c r="AC67" i="68" s="1"/>
  <c r="AL35" i="68"/>
  <c r="AL67" i="68" s="1"/>
  <c r="L35" i="68"/>
  <c r="L67" i="68" s="1"/>
  <c r="AH35" i="68"/>
  <c r="AH67" i="68" s="1"/>
  <c r="M35" i="68"/>
  <c r="M67" i="68" s="1"/>
  <c r="AM35" i="68"/>
  <c r="AM67" i="68" s="1"/>
  <c r="P35" i="68"/>
  <c r="P67" i="68" s="1"/>
  <c r="AN35" i="68"/>
  <c r="AN67" i="68" s="1"/>
  <c r="U35" i="68"/>
  <c r="U67" i="68" s="1"/>
  <c r="V35" i="68"/>
  <c r="V67" i="68" s="1"/>
  <c r="Y35" i="68"/>
  <c r="Y67" i="68" s="1"/>
  <c r="AE35" i="68"/>
  <c r="AE67" i="68" s="1"/>
  <c r="G35" i="68"/>
  <c r="G67" i="68" s="1"/>
  <c r="AD35" i="68"/>
  <c r="AD67" i="68" s="1"/>
  <c r="AE68" i="67"/>
  <c r="AI66" i="70"/>
  <c r="AL66" i="70"/>
  <c r="Y66" i="70"/>
  <c r="D66" i="70"/>
  <c r="L66" i="70"/>
  <c r="AB56" i="71"/>
  <c r="S56" i="71"/>
  <c r="Y56" i="71"/>
  <c r="AD56" i="71"/>
  <c r="E56" i="71"/>
  <c r="N55" i="71"/>
  <c r="W55" i="71"/>
  <c r="AC55" i="71"/>
  <c r="AQ55" i="71"/>
  <c r="R55" i="71"/>
  <c r="C63" i="71"/>
  <c r="K28" i="71"/>
  <c r="K63" i="71" s="1"/>
  <c r="S28" i="71"/>
  <c r="S63" i="71" s="1"/>
  <c r="AA28" i="71"/>
  <c r="AA63" i="71" s="1"/>
  <c r="AI28" i="71"/>
  <c r="AI63" i="71" s="1"/>
  <c r="L28" i="71"/>
  <c r="L63" i="71" s="1"/>
  <c r="T28" i="71"/>
  <c r="T63" i="71" s="1"/>
  <c r="AB28" i="71"/>
  <c r="AB63" i="71" s="1"/>
  <c r="AJ28" i="71"/>
  <c r="AJ63" i="71" s="1"/>
  <c r="G28" i="71"/>
  <c r="G63" i="71" s="1"/>
  <c r="Q28" i="71"/>
  <c r="Q63" i="71" s="1"/>
  <c r="AC28" i="71"/>
  <c r="AC63" i="71" s="1"/>
  <c r="AM28" i="71"/>
  <c r="AM63" i="71" s="1"/>
  <c r="H28" i="71"/>
  <c r="H63" i="71" s="1"/>
  <c r="R28" i="71"/>
  <c r="R63" i="71" s="1"/>
  <c r="AD28" i="71"/>
  <c r="AD63" i="71" s="1"/>
  <c r="AN28" i="71"/>
  <c r="AN63" i="71" s="1"/>
  <c r="I28" i="71"/>
  <c r="I63" i="71" s="1"/>
  <c r="U28" i="71"/>
  <c r="U63" i="71" s="1"/>
  <c r="AE28" i="71"/>
  <c r="AE63" i="71" s="1"/>
  <c r="AO28" i="71"/>
  <c r="AO63" i="71" s="1"/>
  <c r="N28" i="71"/>
  <c r="N63" i="71" s="1"/>
  <c r="X28" i="71"/>
  <c r="X63" i="71" s="1"/>
  <c r="AH28" i="71"/>
  <c r="AH63" i="71" s="1"/>
  <c r="J28" i="71"/>
  <c r="J63" i="71" s="1"/>
  <c r="AF28" i="71"/>
  <c r="AF63" i="71" s="1"/>
  <c r="M28" i="71"/>
  <c r="M63" i="71" s="1"/>
  <c r="AG28" i="71"/>
  <c r="AG63" i="71" s="1"/>
  <c r="O28" i="71"/>
  <c r="O63" i="71" s="1"/>
  <c r="AK28" i="71"/>
  <c r="AK63" i="71" s="1"/>
  <c r="P28" i="71"/>
  <c r="P63" i="71" s="1"/>
  <c r="AL28" i="71"/>
  <c r="AL63" i="71" s="1"/>
  <c r="V28" i="71"/>
  <c r="V63" i="71" s="1"/>
  <c r="AP28" i="71"/>
  <c r="AP63" i="71" s="1"/>
  <c r="W28" i="71"/>
  <c r="W63" i="71" s="1"/>
  <c r="AQ28" i="71"/>
  <c r="AQ63" i="71" s="1"/>
  <c r="E28" i="71"/>
  <c r="E63" i="71" s="1"/>
  <c r="Y28" i="71"/>
  <c r="Y63" i="71" s="1"/>
  <c r="D28" i="71"/>
  <c r="D63" i="71" s="1"/>
  <c r="F28" i="71"/>
  <c r="F63" i="71" s="1"/>
  <c r="Z28" i="71"/>
  <c r="Z63" i="71" s="1"/>
  <c r="Z54" i="71"/>
  <c r="S54" i="71"/>
  <c r="Q54" i="71"/>
  <c r="AE54" i="71"/>
  <c r="F54" i="71"/>
  <c r="N59" i="70"/>
  <c r="V59" i="70"/>
  <c r="R59" i="70"/>
  <c r="O59" i="70"/>
  <c r="X59" i="70"/>
  <c r="T53" i="71"/>
  <c r="J53" i="71"/>
  <c r="H53" i="71"/>
  <c r="O53" i="71"/>
  <c r="AI53" i="71"/>
  <c r="L53" i="68"/>
  <c r="S53" i="68"/>
  <c r="Z53" i="68"/>
  <c r="AP53" i="68"/>
  <c r="N53" i="68"/>
  <c r="R3" i="70"/>
  <c r="R51" i="70" s="1"/>
  <c r="Z55" i="68"/>
  <c r="P55" i="68"/>
  <c r="AO55" i="68"/>
  <c r="AM55" i="68"/>
  <c r="L55" i="70"/>
  <c r="F55" i="70"/>
  <c r="V55" i="70"/>
  <c r="R55" i="70"/>
  <c r="Y55" i="70"/>
  <c r="G187" i="99"/>
  <c r="C44" i="70"/>
  <c r="H13" i="69"/>
  <c r="P13" i="69"/>
  <c r="X13" i="69"/>
  <c r="AF13" i="69"/>
  <c r="AN13" i="69"/>
  <c r="L13" i="69"/>
  <c r="U13" i="69"/>
  <c r="AD13" i="69"/>
  <c r="AM13" i="69"/>
  <c r="M13" i="69"/>
  <c r="V13" i="69"/>
  <c r="AE13" i="69"/>
  <c r="AO13" i="69"/>
  <c r="E13" i="69"/>
  <c r="N13" i="69"/>
  <c r="W13" i="69"/>
  <c r="AG13" i="69"/>
  <c r="AP13" i="69"/>
  <c r="D13" i="69"/>
  <c r="G13" i="69"/>
  <c r="Q13" i="69"/>
  <c r="Z13" i="69"/>
  <c r="AI13" i="69"/>
  <c r="I13" i="69"/>
  <c r="AA13" i="69"/>
  <c r="J13" i="69"/>
  <c r="AB13" i="69"/>
  <c r="K13" i="69"/>
  <c r="AC13" i="69"/>
  <c r="O13" i="69"/>
  <c r="AH13" i="69"/>
  <c r="R13" i="69"/>
  <c r="AJ13" i="69"/>
  <c r="S13" i="69"/>
  <c r="AK13" i="69"/>
  <c r="F13" i="69"/>
  <c r="T13" i="69"/>
  <c r="Y13" i="69"/>
  <c r="AL13" i="69"/>
  <c r="AQ13" i="69"/>
  <c r="B182" i="99"/>
  <c r="C33" i="61"/>
  <c r="B174" i="99"/>
  <c r="C32" i="61"/>
  <c r="C182" i="99"/>
  <c r="C33" i="66"/>
  <c r="F174" i="99"/>
  <c r="C32" i="69"/>
  <c r="F177" i="99"/>
  <c r="C29" i="69"/>
  <c r="C68" i="66"/>
  <c r="I38" i="66"/>
  <c r="Q38" i="66"/>
  <c r="Y38" i="66"/>
  <c r="AG38" i="66"/>
  <c r="AO38" i="66"/>
  <c r="J38" i="66"/>
  <c r="S38" i="66"/>
  <c r="AB38" i="66"/>
  <c r="AK38" i="66"/>
  <c r="K38" i="66"/>
  <c r="T38" i="66"/>
  <c r="AC38" i="66"/>
  <c r="AL38" i="66"/>
  <c r="L38" i="66"/>
  <c r="U38" i="66"/>
  <c r="AD38" i="66"/>
  <c r="AM38" i="66"/>
  <c r="M38" i="66"/>
  <c r="V38" i="66"/>
  <c r="AE38" i="66"/>
  <c r="AN38" i="66"/>
  <c r="E38" i="66"/>
  <c r="N38" i="66"/>
  <c r="W38" i="66"/>
  <c r="AF38" i="66"/>
  <c r="AP38" i="66"/>
  <c r="F38" i="66"/>
  <c r="O38" i="66"/>
  <c r="X38" i="66"/>
  <c r="AH38" i="66"/>
  <c r="AQ38" i="66"/>
  <c r="D38" i="66"/>
  <c r="AI38" i="66"/>
  <c r="AJ38" i="66"/>
  <c r="G38" i="66"/>
  <c r="H38" i="66"/>
  <c r="P38" i="66"/>
  <c r="R38" i="66"/>
  <c r="Z38" i="66"/>
  <c r="AA38" i="66"/>
  <c r="C58" i="71"/>
  <c r="J22" i="71"/>
  <c r="J58" i="71" s="1"/>
  <c r="R22" i="71"/>
  <c r="R58" i="71" s="1"/>
  <c r="Z22" i="71"/>
  <c r="Z58" i="71" s="1"/>
  <c r="AH22" i="71"/>
  <c r="AH58" i="71" s="1"/>
  <c r="AP22" i="71"/>
  <c r="AP58" i="71" s="1"/>
  <c r="K22" i="71"/>
  <c r="K58" i="71" s="1"/>
  <c r="S22" i="71"/>
  <c r="S58" i="71" s="1"/>
  <c r="AA22" i="71"/>
  <c r="AA58" i="71" s="1"/>
  <c r="AI22" i="71"/>
  <c r="AI58" i="71" s="1"/>
  <c r="AQ22" i="71"/>
  <c r="AQ58" i="71" s="1"/>
  <c r="I22" i="71"/>
  <c r="I58" i="71" s="1"/>
  <c r="U22" i="71"/>
  <c r="U58" i="71" s="1"/>
  <c r="AE22" i="71"/>
  <c r="AE58" i="71" s="1"/>
  <c r="AO22" i="71"/>
  <c r="AO58" i="71" s="1"/>
  <c r="L22" i="71"/>
  <c r="L58" i="71" s="1"/>
  <c r="V22" i="71"/>
  <c r="V58" i="71" s="1"/>
  <c r="AF22" i="71"/>
  <c r="AF58" i="71" s="1"/>
  <c r="G22" i="71"/>
  <c r="G58" i="71" s="1"/>
  <c r="W22" i="71"/>
  <c r="W58" i="71" s="1"/>
  <c r="AK22" i="71"/>
  <c r="AK58" i="71" s="1"/>
  <c r="H22" i="71"/>
  <c r="H58" i="71" s="1"/>
  <c r="X22" i="71"/>
  <c r="X58" i="71" s="1"/>
  <c r="AL22" i="71"/>
  <c r="AL58" i="71" s="1"/>
  <c r="M22" i="71"/>
  <c r="M58" i="71" s="1"/>
  <c r="Y22" i="71"/>
  <c r="Y58" i="71" s="1"/>
  <c r="AM22" i="71"/>
  <c r="AM58" i="71" s="1"/>
  <c r="P22" i="71"/>
  <c r="P58" i="71" s="1"/>
  <c r="AD22" i="71"/>
  <c r="AD58" i="71" s="1"/>
  <c r="N22" i="71"/>
  <c r="N58" i="71" s="1"/>
  <c r="AN22" i="71"/>
  <c r="AN58" i="71" s="1"/>
  <c r="D22" i="71"/>
  <c r="D58" i="71" s="1"/>
  <c r="O22" i="71"/>
  <c r="O58" i="71" s="1"/>
  <c r="Q22" i="71"/>
  <c r="Q58" i="71" s="1"/>
  <c r="T22" i="71"/>
  <c r="T58" i="71" s="1"/>
  <c r="AB22" i="71"/>
  <c r="AB58" i="71" s="1"/>
  <c r="AC22" i="71"/>
  <c r="AC58" i="71" s="1"/>
  <c r="E22" i="71"/>
  <c r="E58" i="71" s="1"/>
  <c r="AG22" i="71"/>
  <c r="AG58" i="71" s="1"/>
  <c r="F22" i="71"/>
  <c r="F58" i="71" s="1"/>
  <c r="AJ22" i="71"/>
  <c r="AJ58" i="71" s="1"/>
  <c r="AJ54" i="70"/>
  <c r="AK54" i="68"/>
  <c r="M53" i="70"/>
  <c r="T53" i="70"/>
  <c r="J68" i="68"/>
  <c r="AO66" i="68"/>
  <c r="I66" i="68"/>
  <c r="L66" i="68"/>
  <c r="AP66" i="71"/>
  <c r="Z66" i="71"/>
  <c r="AH66" i="71"/>
  <c r="R66" i="71"/>
  <c r="X66" i="71"/>
  <c r="V59" i="71"/>
  <c r="AF59" i="71"/>
  <c r="P59" i="71"/>
  <c r="Y59" i="71"/>
  <c r="T59" i="71"/>
  <c r="AC56" i="68"/>
  <c r="P56" i="68"/>
  <c r="U73" i="71"/>
  <c r="E44" i="67"/>
  <c r="E74" i="67" s="1"/>
  <c r="M44" i="67"/>
  <c r="M74" i="67" s="1"/>
  <c r="U44" i="67"/>
  <c r="U74" i="67" s="1"/>
  <c r="AC44" i="67"/>
  <c r="AC74" i="67" s="1"/>
  <c r="AK44" i="67"/>
  <c r="AK74" i="67" s="1"/>
  <c r="C74" i="67"/>
  <c r="F44" i="67"/>
  <c r="F74" i="67" s="1"/>
  <c r="N44" i="67"/>
  <c r="N74" i="67" s="1"/>
  <c r="V44" i="67"/>
  <c r="V74" i="67" s="1"/>
  <c r="AD44" i="67"/>
  <c r="AD74" i="67" s="1"/>
  <c r="AL44" i="67"/>
  <c r="AL74" i="67" s="1"/>
  <c r="H44" i="67"/>
  <c r="H74" i="67" s="1"/>
  <c r="P44" i="67"/>
  <c r="P74" i="67" s="1"/>
  <c r="X44" i="67"/>
  <c r="X74" i="67" s="1"/>
  <c r="AF44" i="67"/>
  <c r="AF74" i="67" s="1"/>
  <c r="AN44" i="67"/>
  <c r="AN74" i="67" s="1"/>
  <c r="J44" i="67"/>
  <c r="J74" i="67" s="1"/>
  <c r="R44" i="67"/>
  <c r="R74" i="67" s="1"/>
  <c r="Z44" i="67"/>
  <c r="Z74" i="67" s="1"/>
  <c r="AH44" i="67"/>
  <c r="AH74" i="67" s="1"/>
  <c r="AP44" i="67"/>
  <c r="AP74" i="67" s="1"/>
  <c r="O44" i="67"/>
  <c r="O74" i="67" s="1"/>
  <c r="AE44" i="67"/>
  <c r="AE74" i="67" s="1"/>
  <c r="Q44" i="67"/>
  <c r="Q74" i="67" s="1"/>
  <c r="AG44" i="67"/>
  <c r="AG74" i="67" s="1"/>
  <c r="S44" i="67"/>
  <c r="S74" i="67" s="1"/>
  <c r="AI44" i="67"/>
  <c r="AI74" i="67" s="1"/>
  <c r="T44" i="67"/>
  <c r="T74" i="67" s="1"/>
  <c r="AJ44" i="67"/>
  <c r="AJ74" i="67" s="1"/>
  <c r="D44" i="67"/>
  <c r="D74" i="67" s="1"/>
  <c r="G44" i="67"/>
  <c r="G74" i="67" s="1"/>
  <c r="W44" i="67"/>
  <c r="W74" i="67" s="1"/>
  <c r="AM44" i="67"/>
  <c r="AM74" i="67" s="1"/>
  <c r="I44" i="67"/>
  <c r="I74" i="67" s="1"/>
  <c r="Y44" i="67"/>
  <c r="Y74" i="67" s="1"/>
  <c r="AO44" i="67"/>
  <c r="AO74" i="67" s="1"/>
  <c r="K44" i="67"/>
  <c r="K74" i="67" s="1"/>
  <c r="AA44" i="67"/>
  <c r="AA74" i="67" s="1"/>
  <c r="AQ44" i="67"/>
  <c r="AQ74" i="67" s="1"/>
  <c r="L44" i="67"/>
  <c r="L74" i="67" s="1"/>
  <c r="AB44" i="67"/>
  <c r="AB74" i="67" s="1"/>
  <c r="AD59" i="68"/>
  <c r="AJ57" i="71"/>
  <c r="E57" i="71"/>
  <c r="AG57" i="71"/>
  <c r="AF57" i="71"/>
  <c r="G57" i="71"/>
  <c r="AD68" i="71"/>
  <c r="AB68" i="71"/>
  <c r="X68" i="71"/>
  <c r="AF68" i="71"/>
  <c r="J68" i="71"/>
  <c r="AI56" i="70"/>
  <c r="I56" i="70"/>
  <c r="AL56" i="70"/>
  <c r="X56" i="70"/>
  <c r="S56" i="70"/>
  <c r="AN57" i="68"/>
  <c r="S73" i="69"/>
  <c r="AD66" i="70"/>
  <c r="K66" i="70"/>
  <c r="P66" i="70"/>
  <c r="AO66" i="70"/>
  <c r="AK66" i="70"/>
  <c r="R56" i="71"/>
  <c r="AF56" i="71"/>
  <c r="AM56" i="71"/>
  <c r="O56" i="71"/>
  <c r="V56" i="71"/>
  <c r="AO55" i="71"/>
  <c r="G55" i="71"/>
  <c r="U55" i="71"/>
  <c r="AI55" i="71"/>
  <c r="J55" i="71"/>
  <c r="D54" i="71"/>
  <c r="J54" i="71"/>
  <c r="AH54" i="71"/>
  <c r="I54" i="71"/>
  <c r="W54" i="71"/>
  <c r="AP59" i="70"/>
  <c r="K59" i="70"/>
  <c r="G59" i="70"/>
  <c r="AK59" i="70"/>
  <c r="P59" i="70"/>
  <c r="AK53" i="71"/>
  <c r="AB53" i="71"/>
  <c r="AH53" i="71"/>
  <c r="F53" i="71"/>
  <c r="AA53" i="71"/>
  <c r="C65" i="71"/>
  <c r="I30" i="71"/>
  <c r="I65" i="71" s="1"/>
  <c r="Q30" i="71"/>
  <c r="Q65" i="71" s="1"/>
  <c r="Y30" i="71"/>
  <c r="Y65" i="71" s="1"/>
  <c r="AG30" i="71"/>
  <c r="AG65" i="71" s="1"/>
  <c r="AO30" i="71"/>
  <c r="AO65" i="71" s="1"/>
  <c r="J30" i="71"/>
  <c r="J65" i="71" s="1"/>
  <c r="R30" i="71"/>
  <c r="R65" i="71" s="1"/>
  <c r="Z30" i="71"/>
  <c r="Z65" i="71" s="1"/>
  <c r="AH30" i="71"/>
  <c r="AH65" i="71" s="1"/>
  <c r="AP30" i="71"/>
  <c r="AP65" i="71" s="1"/>
  <c r="F30" i="71"/>
  <c r="F65" i="71" s="1"/>
  <c r="N30" i="71"/>
  <c r="N65" i="71" s="1"/>
  <c r="V30" i="71"/>
  <c r="V65" i="71" s="1"/>
  <c r="AD30" i="71"/>
  <c r="AD65" i="71" s="1"/>
  <c r="AL30" i="71"/>
  <c r="AL65" i="71" s="1"/>
  <c r="H30" i="71"/>
  <c r="H65" i="71" s="1"/>
  <c r="U30" i="71"/>
  <c r="U65" i="71" s="1"/>
  <c r="AI30" i="71"/>
  <c r="AI65" i="71" s="1"/>
  <c r="D30" i="71"/>
  <c r="D65" i="71" s="1"/>
  <c r="K30" i="71"/>
  <c r="K65" i="71" s="1"/>
  <c r="W30" i="71"/>
  <c r="W65" i="71" s="1"/>
  <c r="AJ30" i="71"/>
  <c r="AJ65" i="71" s="1"/>
  <c r="L30" i="71"/>
  <c r="L65" i="71" s="1"/>
  <c r="X30" i="71"/>
  <c r="X65" i="71" s="1"/>
  <c r="AK30" i="71"/>
  <c r="AK65" i="71" s="1"/>
  <c r="M30" i="71"/>
  <c r="M65" i="71" s="1"/>
  <c r="AA30" i="71"/>
  <c r="AA65" i="71" s="1"/>
  <c r="AM30" i="71"/>
  <c r="AM65" i="71" s="1"/>
  <c r="O30" i="71"/>
  <c r="O65" i="71" s="1"/>
  <c r="AB30" i="71"/>
  <c r="AB65" i="71" s="1"/>
  <c r="AN30" i="71"/>
  <c r="AN65" i="71" s="1"/>
  <c r="P30" i="71"/>
  <c r="P65" i="71" s="1"/>
  <c r="AC30" i="71"/>
  <c r="AC65" i="71" s="1"/>
  <c r="AQ30" i="71"/>
  <c r="AQ65" i="71" s="1"/>
  <c r="E30" i="71"/>
  <c r="E65" i="71" s="1"/>
  <c r="S30" i="71"/>
  <c r="S65" i="71" s="1"/>
  <c r="AE30" i="71"/>
  <c r="AE65" i="71" s="1"/>
  <c r="G30" i="71"/>
  <c r="G65" i="71" s="1"/>
  <c r="T30" i="71"/>
  <c r="T65" i="71" s="1"/>
  <c r="AF30" i="71"/>
  <c r="AF65" i="71" s="1"/>
  <c r="K53" i="68"/>
  <c r="J53" i="68"/>
  <c r="Q53" i="68"/>
  <c r="AG53" i="68"/>
  <c r="AK53" i="68"/>
  <c r="R55" i="68"/>
  <c r="G55" i="68"/>
  <c r="AF55" i="68"/>
  <c r="AC55" i="68"/>
  <c r="AL55" i="68"/>
  <c r="C63" i="70"/>
  <c r="E28" i="70"/>
  <c r="E63" i="70" s="1"/>
  <c r="M28" i="70"/>
  <c r="M63" i="70" s="1"/>
  <c r="U28" i="70"/>
  <c r="U63" i="70" s="1"/>
  <c r="AC28" i="70"/>
  <c r="AC63" i="70" s="1"/>
  <c r="AK28" i="70"/>
  <c r="AK63" i="70" s="1"/>
  <c r="J28" i="70"/>
  <c r="J63" i="70" s="1"/>
  <c r="R28" i="70"/>
  <c r="R63" i="70" s="1"/>
  <c r="Z28" i="70"/>
  <c r="Z63" i="70" s="1"/>
  <c r="AH28" i="70"/>
  <c r="AH63" i="70" s="1"/>
  <c r="AP28" i="70"/>
  <c r="AP63" i="70" s="1"/>
  <c r="L28" i="70"/>
  <c r="L63" i="70" s="1"/>
  <c r="W28" i="70"/>
  <c r="W63" i="70" s="1"/>
  <c r="AG28" i="70"/>
  <c r="AG63" i="70" s="1"/>
  <c r="N28" i="70"/>
  <c r="N63" i="70" s="1"/>
  <c r="X28" i="70"/>
  <c r="X63" i="70" s="1"/>
  <c r="AI28" i="70"/>
  <c r="AI63" i="70" s="1"/>
  <c r="O28" i="70"/>
  <c r="O63" i="70" s="1"/>
  <c r="Y28" i="70"/>
  <c r="Y63" i="70" s="1"/>
  <c r="AJ28" i="70"/>
  <c r="AJ63" i="70" s="1"/>
  <c r="D28" i="70"/>
  <c r="D63" i="70" s="1"/>
  <c r="F28" i="70"/>
  <c r="F63" i="70" s="1"/>
  <c r="P28" i="70"/>
  <c r="P63" i="70" s="1"/>
  <c r="AA28" i="70"/>
  <c r="AA63" i="70" s="1"/>
  <c r="AL28" i="70"/>
  <c r="AL63" i="70" s="1"/>
  <c r="H28" i="70"/>
  <c r="H63" i="70" s="1"/>
  <c r="S28" i="70"/>
  <c r="S63" i="70" s="1"/>
  <c r="AD28" i="70"/>
  <c r="AD63" i="70" s="1"/>
  <c r="AN28" i="70"/>
  <c r="AN63" i="70" s="1"/>
  <c r="K28" i="70"/>
  <c r="K63" i="70" s="1"/>
  <c r="AO28" i="70"/>
  <c r="AO63" i="70" s="1"/>
  <c r="Q28" i="70"/>
  <c r="Q63" i="70" s="1"/>
  <c r="AQ28" i="70"/>
  <c r="AQ63" i="70" s="1"/>
  <c r="T28" i="70"/>
  <c r="T63" i="70" s="1"/>
  <c r="V28" i="70"/>
  <c r="V63" i="70" s="1"/>
  <c r="AB28" i="70"/>
  <c r="AB63" i="70" s="1"/>
  <c r="AE28" i="70"/>
  <c r="AE63" i="70" s="1"/>
  <c r="AF28" i="70"/>
  <c r="AF63" i="70" s="1"/>
  <c r="AM28" i="70"/>
  <c r="AM63" i="70" s="1"/>
  <c r="G28" i="70"/>
  <c r="G63" i="70" s="1"/>
  <c r="I28" i="70"/>
  <c r="I63" i="70" s="1"/>
  <c r="C62" i="71"/>
  <c r="J27" i="71"/>
  <c r="J62" i="71" s="1"/>
  <c r="R27" i="71"/>
  <c r="R62" i="71" s="1"/>
  <c r="Z27" i="71"/>
  <c r="Z62" i="71" s="1"/>
  <c r="AH27" i="71"/>
  <c r="AH62" i="71" s="1"/>
  <c r="AP27" i="71"/>
  <c r="AP62" i="71" s="1"/>
  <c r="K27" i="71"/>
  <c r="K62" i="71" s="1"/>
  <c r="S27" i="71"/>
  <c r="S62" i="71" s="1"/>
  <c r="AA27" i="71"/>
  <c r="AA62" i="71" s="1"/>
  <c r="AI27" i="71"/>
  <c r="AI62" i="71" s="1"/>
  <c r="AQ27" i="71"/>
  <c r="AQ62" i="71" s="1"/>
  <c r="N27" i="71"/>
  <c r="N62" i="71" s="1"/>
  <c r="X27" i="71"/>
  <c r="X62" i="71" s="1"/>
  <c r="AJ27" i="71"/>
  <c r="AJ62" i="71" s="1"/>
  <c r="E27" i="71"/>
  <c r="E62" i="71" s="1"/>
  <c r="O27" i="71"/>
  <c r="O62" i="71" s="1"/>
  <c r="Y27" i="71"/>
  <c r="Y62" i="71" s="1"/>
  <c r="AK27" i="71"/>
  <c r="AK62" i="71" s="1"/>
  <c r="F27" i="71"/>
  <c r="F62" i="71" s="1"/>
  <c r="P27" i="71"/>
  <c r="P62" i="71" s="1"/>
  <c r="AB27" i="71"/>
  <c r="AB62" i="71" s="1"/>
  <c r="AL27" i="71"/>
  <c r="AL62" i="71" s="1"/>
  <c r="I27" i="71"/>
  <c r="I62" i="71" s="1"/>
  <c r="U27" i="71"/>
  <c r="U62" i="71" s="1"/>
  <c r="AE27" i="71"/>
  <c r="AE62" i="71" s="1"/>
  <c r="AO27" i="71"/>
  <c r="AO62" i="71" s="1"/>
  <c r="G27" i="71"/>
  <c r="G62" i="71" s="1"/>
  <c r="AC27" i="71"/>
  <c r="AC62" i="71" s="1"/>
  <c r="H27" i="71"/>
  <c r="H62" i="71" s="1"/>
  <c r="AD27" i="71"/>
  <c r="AD62" i="71" s="1"/>
  <c r="L27" i="71"/>
  <c r="L62" i="71" s="1"/>
  <c r="AF27" i="71"/>
  <c r="AF62" i="71" s="1"/>
  <c r="M27" i="71"/>
  <c r="M62" i="71" s="1"/>
  <c r="AG27" i="71"/>
  <c r="AG62" i="71" s="1"/>
  <c r="Q27" i="71"/>
  <c r="Q62" i="71" s="1"/>
  <c r="AM27" i="71"/>
  <c r="AM62" i="71" s="1"/>
  <c r="T27" i="71"/>
  <c r="T62" i="71" s="1"/>
  <c r="AN27" i="71"/>
  <c r="AN62" i="71" s="1"/>
  <c r="D27" i="71"/>
  <c r="D62" i="71" s="1"/>
  <c r="V27" i="71"/>
  <c r="V62" i="71" s="1"/>
  <c r="W27" i="71"/>
  <c r="W62" i="71" s="1"/>
  <c r="D55" i="70"/>
  <c r="AP55" i="70"/>
  <c r="M55" i="70"/>
  <c r="H55" i="70"/>
  <c r="Q55" i="70"/>
  <c r="J41" i="69"/>
  <c r="R41" i="69"/>
  <c r="Z41" i="69"/>
  <c r="AH41" i="69"/>
  <c r="AP41" i="69"/>
  <c r="H41" i="69"/>
  <c r="Q41" i="69"/>
  <c r="AA41" i="69"/>
  <c r="AJ41" i="69"/>
  <c r="I41" i="69"/>
  <c r="S41" i="69"/>
  <c r="AB41" i="69"/>
  <c r="AK41" i="69"/>
  <c r="K41" i="69"/>
  <c r="T41" i="69"/>
  <c r="AC41" i="69"/>
  <c r="AL41" i="69"/>
  <c r="L41" i="69"/>
  <c r="U41" i="69"/>
  <c r="AD41" i="69"/>
  <c r="AM41" i="69"/>
  <c r="M41" i="69"/>
  <c r="V41" i="69"/>
  <c r="AE41" i="69"/>
  <c r="AN41" i="69"/>
  <c r="E41" i="69"/>
  <c r="N41" i="69"/>
  <c r="W41" i="69"/>
  <c r="AF41" i="69"/>
  <c r="AO41" i="69"/>
  <c r="O41" i="69"/>
  <c r="D41" i="69"/>
  <c r="P41" i="69"/>
  <c r="X41" i="69"/>
  <c r="Y41" i="69"/>
  <c r="AG41" i="69"/>
  <c r="AI41" i="69"/>
  <c r="F41" i="69"/>
  <c r="G41" i="69"/>
  <c r="AQ41" i="69"/>
  <c r="B179" i="99"/>
  <c r="H21" i="66"/>
  <c r="P21" i="66"/>
  <c r="X21" i="66"/>
  <c r="AF21" i="66"/>
  <c r="AN21" i="66"/>
  <c r="E21" i="66"/>
  <c r="N21" i="66"/>
  <c r="W21" i="66"/>
  <c r="AG21" i="66"/>
  <c r="AP21" i="66"/>
  <c r="F21" i="66"/>
  <c r="O21" i="66"/>
  <c r="Y21" i="66"/>
  <c r="AH21" i="66"/>
  <c r="AQ21" i="66"/>
  <c r="G21" i="66"/>
  <c r="Q21" i="66"/>
  <c r="Z21" i="66"/>
  <c r="AI21" i="66"/>
  <c r="I21" i="66"/>
  <c r="R21" i="66"/>
  <c r="AA21" i="66"/>
  <c r="AJ21" i="66"/>
  <c r="J21" i="66"/>
  <c r="S21" i="66"/>
  <c r="AB21" i="66"/>
  <c r="AK21" i="66"/>
  <c r="D21" i="66"/>
  <c r="K21" i="66"/>
  <c r="T21" i="66"/>
  <c r="AC21" i="66"/>
  <c r="AL21" i="66"/>
  <c r="M21" i="66"/>
  <c r="V21" i="66"/>
  <c r="AE21" i="66"/>
  <c r="AO21" i="66"/>
  <c r="U21" i="66"/>
  <c r="AD21" i="66"/>
  <c r="AM21" i="66"/>
  <c r="L21" i="66"/>
  <c r="D169" i="99"/>
  <c r="L43" i="61"/>
  <c r="J43" i="61"/>
  <c r="AF43" i="61"/>
  <c r="K43" i="61"/>
  <c r="AH43" i="61"/>
  <c r="P43" i="61"/>
  <c r="AI43" i="61"/>
  <c r="R43" i="61"/>
  <c r="AN43" i="61"/>
  <c r="D43" i="61"/>
  <c r="S43" i="61"/>
  <c r="AP43" i="61"/>
  <c r="X43" i="61"/>
  <c r="AQ43" i="61"/>
  <c r="H43" i="61"/>
  <c r="AA43" i="61"/>
  <c r="Z43" i="61"/>
  <c r="AM43" i="61"/>
  <c r="AJ43" i="61"/>
  <c r="AE43" i="61"/>
  <c r="AB43" i="61"/>
  <c r="AO43" i="61"/>
  <c r="W43" i="61"/>
  <c r="AL43" i="61"/>
  <c r="AK43" i="61"/>
  <c r="T43" i="61"/>
  <c r="AG43" i="61"/>
  <c r="O43" i="61"/>
  <c r="AD43" i="61"/>
  <c r="AC43" i="61"/>
  <c r="Y43" i="61"/>
  <c r="G43" i="61"/>
  <c r="V43" i="61"/>
  <c r="U43" i="61"/>
  <c r="Q43" i="61"/>
  <c r="N43" i="61"/>
  <c r="M43" i="61"/>
  <c r="I43" i="61"/>
  <c r="F43" i="61"/>
  <c r="E43" i="61"/>
  <c r="G183" i="99"/>
  <c r="C34" i="70"/>
  <c r="L25" i="67"/>
  <c r="T25" i="67"/>
  <c r="AB25" i="67"/>
  <c r="AJ25" i="67"/>
  <c r="J25" i="67"/>
  <c r="S25" i="67"/>
  <c r="AC25" i="67"/>
  <c r="AL25" i="67"/>
  <c r="K25" i="67"/>
  <c r="U25" i="67"/>
  <c r="AD25" i="67"/>
  <c r="AM25" i="67"/>
  <c r="M25" i="67"/>
  <c r="V25" i="67"/>
  <c r="AE25" i="67"/>
  <c r="AN25" i="67"/>
  <c r="E25" i="67"/>
  <c r="N25" i="67"/>
  <c r="W25" i="67"/>
  <c r="AF25" i="67"/>
  <c r="AO25" i="67"/>
  <c r="F25" i="67"/>
  <c r="O25" i="67"/>
  <c r="X25" i="67"/>
  <c r="AG25" i="67"/>
  <c r="AP25" i="67"/>
  <c r="G25" i="67"/>
  <c r="P25" i="67"/>
  <c r="Y25" i="67"/>
  <c r="AH25" i="67"/>
  <c r="AQ25" i="67"/>
  <c r="H25" i="67"/>
  <c r="Q25" i="67"/>
  <c r="Z25" i="67"/>
  <c r="AI25" i="67"/>
  <c r="AA25" i="67"/>
  <c r="AK25" i="67"/>
  <c r="D25" i="67"/>
  <c r="I25" i="67"/>
  <c r="R25" i="67"/>
  <c r="I40" i="70"/>
  <c r="Q40" i="70"/>
  <c r="Y40" i="70"/>
  <c r="AG40" i="70"/>
  <c r="AO40" i="70"/>
  <c r="L40" i="70"/>
  <c r="U40" i="70"/>
  <c r="AD40" i="70"/>
  <c r="AM40" i="70"/>
  <c r="M40" i="70"/>
  <c r="V40" i="70"/>
  <c r="AE40" i="70"/>
  <c r="AN40" i="70"/>
  <c r="E40" i="70"/>
  <c r="N40" i="70"/>
  <c r="W40" i="70"/>
  <c r="AF40" i="70"/>
  <c r="AP40" i="70"/>
  <c r="F40" i="70"/>
  <c r="O40" i="70"/>
  <c r="X40" i="70"/>
  <c r="AH40" i="70"/>
  <c r="AQ40" i="70"/>
  <c r="H40" i="70"/>
  <c r="R40" i="70"/>
  <c r="AA40" i="70"/>
  <c r="AJ40" i="70"/>
  <c r="AB40" i="70"/>
  <c r="G40" i="70"/>
  <c r="AC40" i="70"/>
  <c r="J40" i="70"/>
  <c r="AI40" i="70"/>
  <c r="K40" i="70"/>
  <c r="AK40" i="70"/>
  <c r="P40" i="70"/>
  <c r="AL40" i="70"/>
  <c r="D40" i="70"/>
  <c r="S40" i="70"/>
  <c r="T40" i="70"/>
  <c r="Z40" i="70"/>
  <c r="F171" i="99"/>
  <c r="C22" i="69"/>
  <c r="F19" i="69"/>
  <c r="N19" i="69"/>
  <c r="V19" i="69"/>
  <c r="AD19" i="69"/>
  <c r="AL19" i="69"/>
  <c r="C57" i="69"/>
  <c r="G19" i="69"/>
  <c r="P19" i="69"/>
  <c r="Y19" i="69"/>
  <c r="AH19" i="69"/>
  <c r="AQ19" i="69"/>
  <c r="I19" i="69"/>
  <c r="R19" i="69"/>
  <c r="AA19" i="69"/>
  <c r="AJ19" i="69"/>
  <c r="O19" i="69"/>
  <c r="AB19" i="69"/>
  <c r="AN19" i="69"/>
  <c r="Q19" i="69"/>
  <c r="AC19" i="69"/>
  <c r="AO19" i="69"/>
  <c r="E19" i="69"/>
  <c r="S19" i="69"/>
  <c r="AE19" i="69"/>
  <c r="AP19" i="69"/>
  <c r="H19" i="69"/>
  <c r="T19" i="69"/>
  <c r="AF19" i="69"/>
  <c r="D19" i="69"/>
  <c r="J19" i="69"/>
  <c r="U19" i="69"/>
  <c r="AG19" i="69"/>
  <c r="K19" i="69"/>
  <c r="W19" i="69"/>
  <c r="AI19" i="69"/>
  <c r="L19" i="69"/>
  <c r="M19" i="69"/>
  <c r="X19" i="69"/>
  <c r="Z19" i="69"/>
  <c r="AK19" i="69"/>
  <c r="AM19" i="69"/>
  <c r="F167" i="99"/>
  <c r="C57" i="66"/>
  <c r="F19" i="66"/>
  <c r="N19" i="66"/>
  <c r="V19" i="66"/>
  <c r="AD19" i="66"/>
  <c r="AL19" i="66"/>
  <c r="J19" i="66"/>
  <c r="S19" i="66"/>
  <c r="AB19" i="66"/>
  <c r="AK19" i="66"/>
  <c r="K19" i="66"/>
  <c r="T19" i="66"/>
  <c r="AC19" i="66"/>
  <c r="AM19" i="66"/>
  <c r="L19" i="66"/>
  <c r="U19" i="66"/>
  <c r="AE19" i="66"/>
  <c r="AN19" i="66"/>
  <c r="D19" i="66"/>
  <c r="M19" i="66"/>
  <c r="W19" i="66"/>
  <c r="AF19" i="66"/>
  <c r="AO19" i="66"/>
  <c r="E19" i="66"/>
  <c r="O19" i="66"/>
  <c r="X19" i="66"/>
  <c r="AG19" i="66"/>
  <c r="AP19" i="66"/>
  <c r="G19" i="66"/>
  <c r="P19" i="66"/>
  <c r="Y19" i="66"/>
  <c r="AH19" i="66"/>
  <c r="AQ19" i="66"/>
  <c r="I19" i="66"/>
  <c r="R19" i="66"/>
  <c r="AA19" i="66"/>
  <c r="AJ19" i="66"/>
  <c r="Z19" i="66"/>
  <c r="AI19" i="66"/>
  <c r="H19" i="66"/>
  <c r="Q19" i="66"/>
  <c r="C187" i="99"/>
  <c r="C44" i="66"/>
  <c r="B170" i="99"/>
  <c r="C20" i="61"/>
  <c r="C179" i="99"/>
  <c r="C36" i="66"/>
  <c r="J41" i="61"/>
  <c r="I41" i="61"/>
  <c r="Q41" i="61"/>
  <c r="Y41" i="61"/>
  <c r="AG41" i="61"/>
  <c r="AO41" i="61"/>
  <c r="O41" i="61"/>
  <c r="N41" i="61"/>
  <c r="L41" i="61"/>
  <c r="K41" i="61"/>
  <c r="AP41" i="61"/>
  <c r="G41" i="61"/>
  <c r="F41" i="61"/>
  <c r="P41" i="61"/>
  <c r="AH41" i="61"/>
  <c r="X41" i="61"/>
  <c r="Z41" i="61"/>
  <c r="AK41" i="61"/>
  <c r="AN41" i="61"/>
  <c r="R41" i="61"/>
  <c r="AC41" i="61"/>
  <c r="H41" i="61"/>
  <c r="AQ41" i="61"/>
  <c r="AM41" i="61"/>
  <c r="AL41" i="61"/>
  <c r="AF41" i="61"/>
  <c r="U41" i="61"/>
  <c r="AJ41" i="61"/>
  <c r="AI41" i="61"/>
  <c r="D41" i="61"/>
  <c r="AE41" i="61"/>
  <c r="AD41" i="61"/>
  <c r="M41" i="61"/>
  <c r="AB41" i="61"/>
  <c r="AA41" i="61"/>
  <c r="W41" i="61"/>
  <c r="V41" i="61"/>
  <c r="E41" i="61"/>
  <c r="T41" i="61"/>
  <c r="S41" i="61"/>
  <c r="I11" i="61"/>
  <c r="AG11" i="61"/>
  <c r="AH11" i="61"/>
  <c r="U11" i="61"/>
  <c r="G11" i="61"/>
  <c r="AF11" i="61"/>
  <c r="Y11" i="61"/>
  <c r="K11" i="61"/>
  <c r="J11" i="61"/>
  <c r="AC11" i="61"/>
  <c r="O11" i="61"/>
  <c r="AN11" i="61"/>
  <c r="AQ11" i="61"/>
  <c r="L11" i="61"/>
  <c r="AK11" i="61"/>
  <c r="W11" i="61"/>
  <c r="Q11" i="61"/>
  <c r="Z11" i="61"/>
  <c r="T11" i="61"/>
  <c r="F11" i="61"/>
  <c r="AE11" i="61"/>
  <c r="AI11" i="61"/>
  <c r="AB11" i="61"/>
  <c r="N11" i="61"/>
  <c r="AM11" i="61"/>
  <c r="R11" i="61"/>
  <c r="AJ11" i="61"/>
  <c r="V11" i="61"/>
  <c r="H11" i="61"/>
  <c r="AO11" i="61"/>
  <c r="AA11" i="61"/>
  <c r="E11" i="61"/>
  <c r="AD11" i="61"/>
  <c r="P11" i="61"/>
  <c r="S11" i="61"/>
  <c r="M11" i="61"/>
  <c r="AL11" i="61"/>
  <c r="X11" i="61"/>
  <c r="AP11" i="61"/>
  <c r="D11" i="61"/>
  <c r="S19" i="61"/>
  <c r="Q19" i="61"/>
  <c r="AI19" i="61"/>
  <c r="AJ19" i="61"/>
  <c r="AH19" i="61"/>
  <c r="E19" i="61"/>
  <c r="U19" i="61"/>
  <c r="AE19" i="61"/>
  <c r="AG19" i="61"/>
  <c r="AP19" i="61"/>
  <c r="M19" i="61"/>
  <c r="AC19" i="61"/>
  <c r="AM19" i="61"/>
  <c r="AO19" i="61"/>
  <c r="R19" i="61"/>
  <c r="F19" i="61"/>
  <c r="AK19" i="61"/>
  <c r="J19" i="61"/>
  <c r="N19" i="61"/>
  <c r="V19" i="61"/>
  <c r="X19" i="61"/>
  <c r="AA19" i="61"/>
  <c r="G19" i="61"/>
  <c r="AD19" i="61"/>
  <c r="AF19" i="61"/>
  <c r="AB19" i="61"/>
  <c r="O19" i="61"/>
  <c r="AL19" i="61"/>
  <c r="AN19" i="61"/>
  <c r="Z19" i="61"/>
  <c r="AQ19" i="61"/>
  <c r="L19" i="61"/>
  <c r="H19" i="61"/>
  <c r="I19" i="61"/>
  <c r="K19" i="61"/>
  <c r="D19" i="61"/>
  <c r="T19" i="61"/>
  <c r="P19" i="61"/>
  <c r="W19" i="61"/>
  <c r="Y19" i="61"/>
  <c r="K8" i="70"/>
  <c r="S8" i="70"/>
  <c r="AA8" i="70"/>
  <c r="AI8" i="70"/>
  <c r="AQ8" i="70"/>
  <c r="M8" i="70"/>
  <c r="V8" i="70"/>
  <c r="AE8" i="70"/>
  <c r="AN8" i="70"/>
  <c r="E8" i="70"/>
  <c r="N8" i="70"/>
  <c r="W8" i="70"/>
  <c r="AF8" i="70"/>
  <c r="AO8" i="70"/>
  <c r="F8" i="70"/>
  <c r="O8" i="70"/>
  <c r="X8" i="70"/>
  <c r="AG8" i="70"/>
  <c r="AP8" i="70"/>
  <c r="I8" i="70"/>
  <c r="R8" i="70"/>
  <c r="AB8" i="70"/>
  <c r="AK8" i="70"/>
  <c r="Q8" i="70"/>
  <c r="AJ8" i="70"/>
  <c r="D8" i="70"/>
  <c r="T8" i="70"/>
  <c r="AL8" i="70"/>
  <c r="U8" i="70"/>
  <c r="AM8" i="70"/>
  <c r="G8" i="70"/>
  <c r="Y8" i="70"/>
  <c r="J8" i="70"/>
  <c r="AC8" i="70"/>
  <c r="H8" i="70"/>
  <c r="L8" i="70"/>
  <c r="P8" i="70"/>
  <c r="Z8" i="70"/>
  <c r="AD8" i="70"/>
  <c r="AH8" i="70"/>
  <c r="C184" i="99"/>
  <c r="C31" i="66"/>
  <c r="I14" i="67"/>
  <c r="Q14" i="67"/>
  <c r="Y14" i="67"/>
  <c r="AG14" i="67"/>
  <c r="AO14" i="67"/>
  <c r="G14" i="67"/>
  <c r="P14" i="67"/>
  <c r="Z14" i="67"/>
  <c r="AI14" i="67"/>
  <c r="C55" i="67"/>
  <c r="L14" i="67"/>
  <c r="V14" i="67"/>
  <c r="AF14" i="67"/>
  <c r="AQ14" i="67"/>
  <c r="M14" i="67"/>
  <c r="W14" i="67"/>
  <c r="AH14" i="67"/>
  <c r="D14" i="67"/>
  <c r="N14" i="67"/>
  <c r="X14" i="67"/>
  <c r="AJ14" i="67"/>
  <c r="E14" i="67"/>
  <c r="O14" i="67"/>
  <c r="AA14" i="67"/>
  <c r="AK14" i="67"/>
  <c r="F14" i="67"/>
  <c r="R14" i="67"/>
  <c r="AB14" i="67"/>
  <c r="AL14" i="67"/>
  <c r="H14" i="67"/>
  <c r="S14" i="67"/>
  <c r="AC14" i="67"/>
  <c r="AM14" i="67"/>
  <c r="J14" i="67"/>
  <c r="T14" i="67"/>
  <c r="AD14" i="67"/>
  <c r="AN14" i="67"/>
  <c r="K14" i="67"/>
  <c r="U14" i="67"/>
  <c r="AE14" i="67"/>
  <c r="AP14" i="67"/>
  <c r="C54" i="69"/>
  <c r="E10" i="69"/>
  <c r="M10" i="69"/>
  <c r="U10" i="69"/>
  <c r="AC10" i="69"/>
  <c r="AK10" i="69"/>
  <c r="J10" i="69"/>
  <c r="S10" i="69"/>
  <c r="AB10" i="69"/>
  <c r="AL10" i="69"/>
  <c r="K10" i="69"/>
  <c r="T10" i="69"/>
  <c r="AD10" i="69"/>
  <c r="AM10" i="69"/>
  <c r="L10" i="69"/>
  <c r="V10" i="69"/>
  <c r="AE10" i="69"/>
  <c r="AN10" i="69"/>
  <c r="N10" i="69"/>
  <c r="W10" i="69"/>
  <c r="AF10" i="69"/>
  <c r="AO10" i="69"/>
  <c r="F10" i="69"/>
  <c r="O10" i="69"/>
  <c r="X10" i="69"/>
  <c r="AG10" i="69"/>
  <c r="AP10" i="69"/>
  <c r="Y10" i="69"/>
  <c r="Z10" i="69"/>
  <c r="G10" i="69"/>
  <c r="AA10" i="69"/>
  <c r="H10" i="69"/>
  <c r="AH10" i="69"/>
  <c r="D10" i="69"/>
  <c r="I10" i="69"/>
  <c r="AI10" i="69"/>
  <c r="P10" i="69"/>
  <c r="AJ10" i="69"/>
  <c r="Q10" i="69"/>
  <c r="R10" i="69"/>
  <c r="AQ10" i="69"/>
  <c r="G12" i="67"/>
  <c r="O12" i="67"/>
  <c r="W12" i="67"/>
  <c r="W54" i="67" s="1"/>
  <c r="AE12" i="67"/>
  <c r="AM12" i="67"/>
  <c r="L12" i="67"/>
  <c r="U12" i="67"/>
  <c r="U54" i="67" s="1"/>
  <c r="AD12" i="67"/>
  <c r="AN12" i="67"/>
  <c r="F12" i="67"/>
  <c r="Q12" i="67"/>
  <c r="AA12" i="67"/>
  <c r="AK12" i="67"/>
  <c r="H12" i="67"/>
  <c r="H54" i="67" s="1"/>
  <c r="R12" i="67"/>
  <c r="AB12" i="67"/>
  <c r="AL12" i="67"/>
  <c r="I12" i="67"/>
  <c r="I54" i="67" s="1"/>
  <c r="S12" i="67"/>
  <c r="AC12" i="67"/>
  <c r="AO12" i="67"/>
  <c r="J12" i="67"/>
  <c r="T12" i="67"/>
  <c r="AF12" i="67"/>
  <c r="AP12" i="67"/>
  <c r="K12" i="67"/>
  <c r="K54" i="67" s="1"/>
  <c r="V12" i="67"/>
  <c r="AG12" i="67"/>
  <c r="AQ12" i="67"/>
  <c r="M12" i="67"/>
  <c r="X12" i="67"/>
  <c r="AH12" i="67"/>
  <c r="N12" i="67"/>
  <c r="Y12" i="67"/>
  <c r="AI12" i="67"/>
  <c r="D12" i="67"/>
  <c r="E12" i="67"/>
  <c r="P12" i="67"/>
  <c r="Z12" i="67"/>
  <c r="AJ12" i="67"/>
  <c r="AJ54" i="67" s="1"/>
  <c r="E18" i="69"/>
  <c r="M18" i="69"/>
  <c r="U18" i="69"/>
  <c r="AC18" i="69"/>
  <c r="AK18" i="69"/>
  <c r="I18" i="69"/>
  <c r="R18" i="69"/>
  <c r="AA18" i="69"/>
  <c r="AJ18" i="69"/>
  <c r="K18" i="69"/>
  <c r="T18" i="69"/>
  <c r="AD18" i="69"/>
  <c r="AM18" i="69"/>
  <c r="F18" i="69"/>
  <c r="Q18" i="69"/>
  <c r="AE18" i="69"/>
  <c r="AP18" i="69"/>
  <c r="G18" i="69"/>
  <c r="S18" i="69"/>
  <c r="AF18" i="69"/>
  <c r="AQ18" i="69"/>
  <c r="H18" i="69"/>
  <c r="V18" i="69"/>
  <c r="AG18" i="69"/>
  <c r="D18" i="69"/>
  <c r="J18" i="69"/>
  <c r="W18" i="69"/>
  <c r="AH18" i="69"/>
  <c r="L18" i="69"/>
  <c r="X18" i="69"/>
  <c r="AI18" i="69"/>
  <c r="N18" i="69"/>
  <c r="Y18" i="69"/>
  <c r="AL18" i="69"/>
  <c r="AN18" i="69"/>
  <c r="AO18" i="69"/>
  <c r="O18" i="69"/>
  <c r="P18" i="69"/>
  <c r="Z18" i="69"/>
  <c r="AB18" i="69"/>
  <c r="F37" i="69"/>
  <c r="F66" i="69" s="1"/>
  <c r="N37" i="69"/>
  <c r="V37" i="69"/>
  <c r="AD37" i="69"/>
  <c r="AL37" i="69"/>
  <c r="D37" i="69"/>
  <c r="I37" i="69"/>
  <c r="I66" i="69" s="1"/>
  <c r="R37" i="69"/>
  <c r="AA37" i="69"/>
  <c r="AJ37" i="69"/>
  <c r="J37" i="69"/>
  <c r="S37" i="69"/>
  <c r="AB37" i="69"/>
  <c r="AK37" i="69"/>
  <c r="K37" i="69"/>
  <c r="T37" i="69"/>
  <c r="AC37" i="69"/>
  <c r="AM37" i="69"/>
  <c r="L37" i="69"/>
  <c r="U37" i="69"/>
  <c r="AE37" i="69"/>
  <c r="AN37" i="69"/>
  <c r="M37" i="69"/>
  <c r="M66" i="69" s="1"/>
  <c r="W37" i="69"/>
  <c r="AF37" i="69"/>
  <c r="AO37" i="69"/>
  <c r="E37" i="69"/>
  <c r="O37" i="69"/>
  <c r="X37" i="69"/>
  <c r="AG37" i="69"/>
  <c r="AP37" i="69"/>
  <c r="AP66" i="69" s="1"/>
  <c r="Y37" i="69"/>
  <c r="Z37" i="69"/>
  <c r="Z66" i="69" s="1"/>
  <c r="AH37" i="69"/>
  <c r="AI37" i="69"/>
  <c r="G37" i="69"/>
  <c r="AQ37" i="69"/>
  <c r="H37" i="69"/>
  <c r="P37" i="69"/>
  <c r="Q37" i="69"/>
  <c r="E41" i="66"/>
  <c r="M41" i="66"/>
  <c r="U41" i="66"/>
  <c r="AC41" i="66"/>
  <c r="AK41" i="66"/>
  <c r="D41" i="66"/>
  <c r="F41" i="66"/>
  <c r="N41" i="66"/>
  <c r="V41" i="66"/>
  <c r="AD41" i="66"/>
  <c r="AL41" i="66"/>
  <c r="G41" i="66"/>
  <c r="O41" i="66"/>
  <c r="W41" i="66"/>
  <c r="AE41" i="66"/>
  <c r="AM41" i="66"/>
  <c r="H41" i="66"/>
  <c r="P41" i="66"/>
  <c r="X41" i="66"/>
  <c r="AF41" i="66"/>
  <c r="AN41" i="66"/>
  <c r="I41" i="66"/>
  <c r="Q41" i="66"/>
  <c r="Y41" i="66"/>
  <c r="AG41" i="66"/>
  <c r="AO41" i="66"/>
  <c r="J41" i="66"/>
  <c r="R41" i="66"/>
  <c r="Z41" i="66"/>
  <c r="AH41" i="66"/>
  <c r="AP41" i="66"/>
  <c r="S41" i="66"/>
  <c r="T41" i="66"/>
  <c r="AA41" i="66"/>
  <c r="AB41" i="66"/>
  <c r="AI41" i="66"/>
  <c r="AJ41" i="66"/>
  <c r="K41" i="66"/>
  <c r="AQ41" i="66"/>
  <c r="L41" i="66"/>
  <c r="G174" i="99"/>
  <c r="C32" i="70"/>
  <c r="E34" i="67"/>
  <c r="E70" i="67" s="1"/>
  <c r="M34" i="67"/>
  <c r="M70" i="67" s="1"/>
  <c r="U34" i="67"/>
  <c r="U70" i="67" s="1"/>
  <c r="AC34" i="67"/>
  <c r="AC70" i="67" s="1"/>
  <c r="AK34" i="67"/>
  <c r="AK70" i="67" s="1"/>
  <c r="C70" i="67"/>
  <c r="G34" i="67"/>
  <c r="G70" i="67" s="1"/>
  <c r="P34" i="67"/>
  <c r="P70" i="67" s="1"/>
  <c r="Y34" i="67"/>
  <c r="Y70" i="67" s="1"/>
  <c r="AH34" i="67"/>
  <c r="AH70" i="67" s="1"/>
  <c r="AQ34" i="67"/>
  <c r="AQ70" i="67" s="1"/>
  <c r="H34" i="67"/>
  <c r="H70" i="67" s="1"/>
  <c r="Q34" i="67"/>
  <c r="Q70" i="67" s="1"/>
  <c r="Z34" i="67"/>
  <c r="Z70" i="67" s="1"/>
  <c r="AI34" i="67"/>
  <c r="AI70" i="67" s="1"/>
  <c r="I34" i="67"/>
  <c r="I70" i="67" s="1"/>
  <c r="R34" i="67"/>
  <c r="R70" i="67" s="1"/>
  <c r="AA34" i="67"/>
  <c r="AA70" i="67" s="1"/>
  <c r="AJ34" i="67"/>
  <c r="AJ70" i="67" s="1"/>
  <c r="J34" i="67"/>
  <c r="J70" i="67" s="1"/>
  <c r="S34" i="67"/>
  <c r="S70" i="67" s="1"/>
  <c r="AB34" i="67"/>
  <c r="AB70" i="67" s="1"/>
  <c r="AL34" i="67"/>
  <c r="AL70" i="67" s="1"/>
  <c r="K34" i="67"/>
  <c r="K70" i="67" s="1"/>
  <c r="T34" i="67"/>
  <c r="T70" i="67" s="1"/>
  <c r="AD34" i="67"/>
  <c r="AD70" i="67" s="1"/>
  <c r="AM34" i="67"/>
  <c r="AM70" i="67" s="1"/>
  <c r="L34" i="67"/>
  <c r="L70" i="67" s="1"/>
  <c r="V34" i="67"/>
  <c r="V70" i="67" s="1"/>
  <c r="AE34" i="67"/>
  <c r="AE70" i="67" s="1"/>
  <c r="AN34" i="67"/>
  <c r="AN70" i="67" s="1"/>
  <c r="D34" i="67"/>
  <c r="D70" i="67" s="1"/>
  <c r="N34" i="67"/>
  <c r="N70" i="67" s="1"/>
  <c r="W34" i="67"/>
  <c r="W70" i="67" s="1"/>
  <c r="AF34" i="67"/>
  <c r="AF70" i="67" s="1"/>
  <c r="AO34" i="67"/>
  <c r="AO70" i="67" s="1"/>
  <c r="AP34" i="67"/>
  <c r="AP70" i="67" s="1"/>
  <c r="F34" i="67"/>
  <c r="F70" i="67" s="1"/>
  <c r="O34" i="67"/>
  <c r="O70" i="67" s="1"/>
  <c r="X34" i="67"/>
  <c r="X70" i="67" s="1"/>
  <c r="AG34" i="67"/>
  <c r="AG70" i="67" s="1"/>
  <c r="Y54" i="70"/>
  <c r="D54" i="70"/>
  <c r="AF54" i="70"/>
  <c r="AA54" i="70"/>
  <c r="AK54" i="70"/>
  <c r="AJ54" i="68"/>
  <c r="P54" i="68"/>
  <c r="AM54" i="68"/>
  <c r="K54" i="68"/>
  <c r="C61" i="71"/>
  <c r="K32" i="71"/>
  <c r="K61" i="71" s="1"/>
  <c r="S32" i="71"/>
  <c r="S61" i="71" s="1"/>
  <c r="AA32" i="71"/>
  <c r="AA61" i="71" s="1"/>
  <c r="AI32" i="71"/>
  <c r="AI61" i="71" s="1"/>
  <c r="AQ32" i="71"/>
  <c r="AQ61" i="71" s="1"/>
  <c r="L32" i="71"/>
  <c r="L61" i="71" s="1"/>
  <c r="T32" i="71"/>
  <c r="T61" i="71" s="1"/>
  <c r="AB32" i="71"/>
  <c r="AB61" i="71" s="1"/>
  <c r="AJ32" i="71"/>
  <c r="AJ61" i="71" s="1"/>
  <c r="H32" i="71"/>
  <c r="H61" i="71" s="1"/>
  <c r="P32" i="71"/>
  <c r="P61" i="71" s="1"/>
  <c r="X32" i="71"/>
  <c r="X61" i="71" s="1"/>
  <c r="AF32" i="71"/>
  <c r="AF61" i="71" s="1"/>
  <c r="AN32" i="71"/>
  <c r="AN61" i="71" s="1"/>
  <c r="G32" i="71"/>
  <c r="G61" i="71" s="1"/>
  <c r="U32" i="71"/>
  <c r="U61" i="71" s="1"/>
  <c r="AG32" i="71"/>
  <c r="AG61" i="71" s="1"/>
  <c r="I32" i="71"/>
  <c r="I61" i="71" s="1"/>
  <c r="V32" i="71"/>
  <c r="V61" i="71" s="1"/>
  <c r="AH32" i="71"/>
  <c r="AH61" i="71" s="1"/>
  <c r="J32" i="71"/>
  <c r="J61" i="71" s="1"/>
  <c r="W32" i="71"/>
  <c r="W61" i="71" s="1"/>
  <c r="AK32" i="71"/>
  <c r="AK61" i="71" s="1"/>
  <c r="D32" i="71"/>
  <c r="D61" i="71" s="1"/>
  <c r="M32" i="71"/>
  <c r="M61" i="71" s="1"/>
  <c r="Y32" i="71"/>
  <c r="Y61" i="71" s="1"/>
  <c r="AL32" i="71"/>
  <c r="AL61" i="71" s="1"/>
  <c r="N32" i="71"/>
  <c r="N61" i="71" s="1"/>
  <c r="Z32" i="71"/>
  <c r="Z61" i="71" s="1"/>
  <c r="AM32" i="71"/>
  <c r="AM61" i="71" s="1"/>
  <c r="O32" i="71"/>
  <c r="O61" i="71" s="1"/>
  <c r="AC32" i="71"/>
  <c r="AC61" i="71" s="1"/>
  <c r="AO32" i="71"/>
  <c r="AO61" i="71" s="1"/>
  <c r="E32" i="71"/>
  <c r="E61" i="71" s="1"/>
  <c r="Q32" i="71"/>
  <c r="Q61" i="71" s="1"/>
  <c r="AD32" i="71"/>
  <c r="AD61" i="71" s="1"/>
  <c r="AP32" i="71"/>
  <c r="AP61" i="71" s="1"/>
  <c r="R32" i="71"/>
  <c r="R61" i="71" s="1"/>
  <c r="AE32" i="71"/>
  <c r="AE61" i="71" s="1"/>
  <c r="F32" i="71"/>
  <c r="F61" i="71" s="1"/>
  <c r="AL66" i="68"/>
  <c r="AC66" i="68"/>
  <c r="H66" i="68"/>
  <c r="X66" i="68"/>
  <c r="AD66" i="68"/>
  <c r="Z3" i="61"/>
  <c r="Z51" i="61" s="1"/>
  <c r="C51" i="61"/>
  <c r="AB3" i="61"/>
  <c r="AB51" i="61" s="1"/>
  <c r="N3" i="61"/>
  <c r="N51" i="61" s="1"/>
  <c r="AM3" i="61"/>
  <c r="AM51" i="61" s="1"/>
  <c r="J3" i="61"/>
  <c r="J51" i="61" s="1"/>
  <c r="AJ3" i="61"/>
  <c r="AJ51" i="61" s="1"/>
  <c r="V3" i="61"/>
  <c r="V51" i="61" s="1"/>
  <c r="H3" i="61"/>
  <c r="H51" i="61" s="1"/>
  <c r="AG3" i="61"/>
  <c r="AG51" i="61" s="1"/>
  <c r="Y3" i="61"/>
  <c r="Y51" i="61" s="1"/>
  <c r="E3" i="61"/>
  <c r="E51" i="61" s="1"/>
  <c r="AD3" i="61"/>
  <c r="AD51" i="61" s="1"/>
  <c r="P3" i="61"/>
  <c r="P51" i="61" s="1"/>
  <c r="K3" i="61"/>
  <c r="K51" i="61" s="1"/>
  <c r="M3" i="61"/>
  <c r="M51" i="61" s="1"/>
  <c r="AL3" i="61"/>
  <c r="AL51" i="61" s="1"/>
  <c r="X3" i="61"/>
  <c r="X51" i="61" s="1"/>
  <c r="AH3" i="61"/>
  <c r="AH51" i="61" s="1"/>
  <c r="D3" i="61"/>
  <c r="D51" i="61" s="1"/>
  <c r="U3" i="61"/>
  <c r="U51" i="61" s="1"/>
  <c r="G3" i="61"/>
  <c r="G51" i="61" s="1"/>
  <c r="AF3" i="61"/>
  <c r="AF51" i="61" s="1"/>
  <c r="Q3" i="61"/>
  <c r="Q51" i="61" s="1"/>
  <c r="S3" i="61"/>
  <c r="S51" i="61" s="1"/>
  <c r="AQ3" i="61"/>
  <c r="AQ51" i="61" s="1"/>
  <c r="AP3" i="61"/>
  <c r="AP51" i="61" s="1"/>
  <c r="AC3" i="61"/>
  <c r="AC51" i="61" s="1"/>
  <c r="O3" i="61"/>
  <c r="O51" i="61" s="1"/>
  <c r="AN3" i="61"/>
  <c r="AN51" i="61" s="1"/>
  <c r="AI3" i="61"/>
  <c r="AI51" i="61" s="1"/>
  <c r="L3" i="61"/>
  <c r="L51" i="61" s="1"/>
  <c r="AK3" i="61"/>
  <c r="AK51" i="61" s="1"/>
  <c r="W3" i="61"/>
  <c r="W51" i="61" s="1"/>
  <c r="I3" i="61"/>
  <c r="I51" i="61" s="1"/>
  <c r="R3" i="61"/>
  <c r="R51" i="61" s="1"/>
  <c r="T3" i="61"/>
  <c r="T51" i="61" s="1"/>
  <c r="F3" i="61"/>
  <c r="F51" i="61" s="1"/>
  <c r="AE3" i="61"/>
  <c r="AE51" i="61" s="1"/>
  <c r="AA3" i="61"/>
  <c r="AA51" i="61" s="1"/>
  <c r="AO3" i="61"/>
  <c r="AO51" i="61" s="1"/>
  <c r="AC66" i="71"/>
  <c r="M66" i="71"/>
  <c r="U66" i="71"/>
  <c r="E66" i="71"/>
  <c r="P66" i="71"/>
  <c r="K27" i="68"/>
  <c r="K62" i="68" s="1"/>
  <c r="S27" i="68"/>
  <c r="S62" i="68" s="1"/>
  <c r="AA27" i="68"/>
  <c r="AA62" i="68" s="1"/>
  <c r="AI27" i="68"/>
  <c r="AI62" i="68" s="1"/>
  <c r="AQ27" i="68"/>
  <c r="AQ62" i="68" s="1"/>
  <c r="C62" i="68"/>
  <c r="F27" i="68"/>
  <c r="F62" i="68" s="1"/>
  <c r="O27" i="68"/>
  <c r="O62" i="68" s="1"/>
  <c r="X27" i="68"/>
  <c r="X62" i="68" s="1"/>
  <c r="AG27" i="68"/>
  <c r="AG62" i="68" s="1"/>
  <c r="AP27" i="68"/>
  <c r="AP62" i="68" s="1"/>
  <c r="G27" i="68"/>
  <c r="G62" i="68" s="1"/>
  <c r="P27" i="68"/>
  <c r="P62" i="68" s="1"/>
  <c r="Y27" i="68"/>
  <c r="Y62" i="68" s="1"/>
  <c r="AH27" i="68"/>
  <c r="AH62" i="68" s="1"/>
  <c r="D27" i="68"/>
  <c r="D62" i="68" s="1"/>
  <c r="H27" i="68"/>
  <c r="H62" i="68" s="1"/>
  <c r="Q27" i="68"/>
  <c r="Q62" i="68" s="1"/>
  <c r="Z27" i="68"/>
  <c r="Z62" i="68" s="1"/>
  <c r="AJ27" i="68"/>
  <c r="AJ62" i="68" s="1"/>
  <c r="I27" i="68"/>
  <c r="I62" i="68" s="1"/>
  <c r="R27" i="68"/>
  <c r="R62" i="68" s="1"/>
  <c r="AB27" i="68"/>
  <c r="AB62" i="68" s="1"/>
  <c r="AK27" i="68"/>
  <c r="AK62" i="68" s="1"/>
  <c r="J27" i="68"/>
  <c r="J62" i="68" s="1"/>
  <c r="T27" i="68"/>
  <c r="T62" i="68" s="1"/>
  <c r="AC27" i="68"/>
  <c r="AC62" i="68" s="1"/>
  <c r="AL27" i="68"/>
  <c r="AL62" i="68" s="1"/>
  <c r="L27" i="68"/>
  <c r="L62" i="68" s="1"/>
  <c r="U27" i="68"/>
  <c r="U62" i="68" s="1"/>
  <c r="AD27" i="68"/>
  <c r="AD62" i="68" s="1"/>
  <c r="AM27" i="68"/>
  <c r="AM62" i="68" s="1"/>
  <c r="M27" i="68"/>
  <c r="M62" i="68" s="1"/>
  <c r="N27" i="68"/>
  <c r="N62" i="68" s="1"/>
  <c r="V27" i="68"/>
  <c r="V62" i="68" s="1"/>
  <c r="W27" i="68"/>
  <c r="W62" i="68" s="1"/>
  <c r="AE27" i="68"/>
  <c r="AE62" i="68" s="1"/>
  <c r="AF27" i="68"/>
  <c r="AF62" i="68" s="1"/>
  <c r="E27" i="68"/>
  <c r="E62" i="68" s="1"/>
  <c r="AN27" i="68"/>
  <c r="AN62" i="68" s="1"/>
  <c r="AO27" i="68"/>
  <c r="AO62" i="68" s="1"/>
  <c r="R59" i="71"/>
  <c r="F59" i="71"/>
  <c r="AO59" i="71"/>
  <c r="O59" i="71"/>
  <c r="L59" i="71"/>
  <c r="C71" i="70"/>
  <c r="H31" i="70"/>
  <c r="H71" i="70" s="1"/>
  <c r="P31" i="70"/>
  <c r="P71" i="70" s="1"/>
  <c r="X31" i="70"/>
  <c r="X71" i="70" s="1"/>
  <c r="AF31" i="70"/>
  <c r="AF71" i="70" s="1"/>
  <c r="AN31" i="70"/>
  <c r="AN71" i="70" s="1"/>
  <c r="E31" i="70"/>
  <c r="E71" i="70" s="1"/>
  <c r="M31" i="70"/>
  <c r="M71" i="70" s="1"/>
  <c r="U31" i="70"/>
  <c r="U71" i="70" s="1"/>
  <c r="AC31" i="70"/>
  <c r="AC71" i="70" s="1"/>
  <c r="L31" i="70"/>
  <c r="L71" i="70" s="1"/>
  <c r="W31" i="70"/>
  <c r="W71" i="70" s="1"/>
  <c r="AH31" i="70"/>
  <c r="AH71" i="70" s="1"/>
  <c r="AQ31" i="70"/>
  <c r="AQ71" i="70" s="1"/>
  <c r="N31" i="70"/>
  <c r="N71" i="70" s="1"/>
  <c r="Y31" i="70"/>
  <c r="Y71" i="70" s="1"/>
  <c r="AI31" i="70"/>
  <c r="AI71" i="70" s="1"/>
  <c r="O31" i="70"/>
  <c r="O71" i="70" s="1"/>
  <c r="Z31" i="70"/>
  <c r="Z71" i="70" s="1"/>
  <c r="AJ31" i="70"/>
  <c r="AJ71" i="70" s="1"/>
  <c r="F31" i="70"/>
  <c r="F71" i="70" s="1"/>
  <c r="Q31" i="70"/>
  <c r="Q71" i="70" s="1"/>
  <c r="AA31" i="70"/>
  <c r="AA71" i="70" s="1"/>
  <c r="AK31" i="70"/>
  <c r="AK71" i="70" s="1"/>
  <c r="I31" i="70"/>
  <c r="I71" i="70" s="1"/>
  <c r="S31" i="70"/>
  <c r="S71" i="70" s="1"/>
  <c r="AD31" i="70"/>
  <c r="AD71" i="70" s="1"/>
  <c r="AM31" i="70"/>
  <c r="AM71" i="70" s="1"/>
  <c r="J31" i="70"/>
  <c r="J71" i="70" s="1"/>
  <c r="AL31" i="70"/>
  <c r="AL71" i="70" s="1"/>
  <c r="K31" i="70"/>
  <c r="K71" i="70" s="1"/>
  <c r="AO31" i="70"/>
  <c r="AO71" i="70" s="1"/>
  <c r="D31" i="70"/>
  <c r="D71" i="70" s="1"/>
  <c r="R31" i="70"/>
  <c r="R71" i="70" s="1"/>
  <c r="AP31" i="70"/>
  <c r="AP71" i="70" s="1"/>
  <c r="T31" i="70"/>
  <c r="T71" i="70" s="1"/>
  <c r="V31" i="70"/>
  <c r="V71" i="70" s="1"/>
  <c r="AB31" i="70"/>
  <c r="AB71" i="70" s="1"/>
  <c r="AE31" i="70"/>
  <c r="AE71" i="70" s="1"/>
  <c r="AG31" i="70"/>
  <c r="AG71" i="70" s="1"/>
  <c r="G31" i="70"/>
  <c r="G71" i="70" s="1"/>
  <c r="L73" i="71"/>
  <c r="Z57" i="71"/>
  <c r="AL57" i="71"/>
  <c r="AI57" i="71"/>
  <c r="U57" i="71"/>
  <c r="X57" i="71"/>
  <c r="C69" i="71"/>
  <c r="L33" i="71"/>
  <c r="L69" i="71" s="1"/>
  <c r="T33" i="71"/>
  <c r="T69" i="71" s="1"/>
  <c r="AB33" i="71"/>
  <c r="AB69" i="71" s="1"/>
  <c r="AJ33" i="71"/>
  <c r="AJ69" i="71" s="1"/>
  <c r="E33" i="71"/>
  <c r="E69" i="71" s="1"/>
  <c r="M33" i="71"/>
  <c r="M69" i="71" s="1"/>
  <c r="U33" i="71"/>
  <c r="U69" i="71" s="1"/>
  <c r="AC33" i="71"/>
  <c r="AC69" i="71" s="1"/>
  <c r="AK33" i="71"/>
  <c r="AK69" i="71" s="1"/>
  <c r="I33" i="71"/>
  <c r="I69" i="71" s="1"/>
  <c r="Q33" i="71"/>
  <c r="Q69" i="71" s="1"/>
  <c r="Y33" i="71"/>
  <c r="Y69" i="71" s="1"/>
  <c r="AG33" i="71"/>
  <c r="AG69" i="71" s="1"/>
  <c r="AO33" i="71"/>
  <c r="AO69" i="71" s="1"/>
  <c r="G33" i="71"/>
  <c r="G69" i="71" s="1"/>
  <c r="S33" i="71"/>
  <c r="S69" i="71" s="1"/>
  <c r="AF33" i="71"/>
  <c r="AF69" i="71" s="1"/>
  <c r="H33" i="71"/>
  <c r="H69" i="71" s="1"/>
  <c r="V33" i="71"/>
  <c r="V69" i="71" s="1"/>
  <c r="AH33" i="71"/>
  <c r="AH69" i="71" s="1"/>
  <c r="J33" i="71"/>
  <c r="J69" i="71" s="1"/>
  <c r="W33" i="71"/>
  <c r="W69" i="71" s="1"/>
  <c r="AI33" i="71"/>
  <c r="AI69" i="71" s="1"/>
  <c r="K33" i="71"/>
  <c r="K69" i="71" s="1"/>
  <c r="X33" i="71"/>
  <c r="X69" i="71" s="1"/>
  <c r="AL33" i="71"/>
  <c r="AL69" i="71" s="1"/>
  <c r="D33" i="71"/>
  <c r="D69" i="71" s="1"/>
  <c r="N33" i="71"/>
  <c r="N69" i="71" s="1"/>
  <c r="Z33" i="71"/>
  <c r="Z69" i="71" s="1"/>
  <c r="AM33" i="71"/>
  <c r="AM69" i="71" s="1"/>
  <c r="O33" i="71"/>
  <c r="O69" i="71" s="1"/>
  <c r="AA33" i="71"/>
  <c r="AA69" i="71" s="1"/>
  <c r="AN33" i="71"/>
  <c r="AN69" i="71" s="1"/>
  <c r="P33" i="71"/>
  <c r="P69" i="71" s="1"/>
  <c r="AD33" i="71"/>
  <c r="AD69" i="71" s="1"/>
  <c r="AP33" i="71"/>
  <c r="AP69" i="71" s="1"/>
  <c r="F33" i="71"/>
  <c r="F69" i="71" s="1"/>
  <c r="R33" i="71"/>
  <c r="R69" i="71" s="1"/>
  <c r="AE33" i="71"/>
  <c r="AE69" i="71" s="1"/>
  <c r="AQ33" i="71"/>
  <c r="AQ69" i="71" s="1"/>
  <c r="T68" i="71"/>
  <c r="P68" i="71"/>
  <c r="N68" i="71"/>
  <c r="V68" i="71"/>
  <c r="Y68" i="71"/>
  <c r="H56" i="70"/>
  <c r="AQ56" i="70"/>
  <c r="AB56" i="70"/>
  <c r="L56" i="70"/>
  <c r="K56" i="70"/>
  <c r="J31" i="67"/>
  <c r="J71" i="67" s="1"/>
  <c r="R31" i="67"/>
  <c r="R71" i="67" s="1"/>
  <c r="Z31" i="67"/>
  <c r="Z71" i="67" s="1"/>
  <c r="AH31" i="67"/>
  <c r="AH71" i="67" s="1"/>
  <c r="AP31" i="67"/>
  <c r="AP71" i="67" s="1"/>
  <c r="C71" i="67"/>
  <c r="E31" i="67"/>
  <c r="E71" i="67" s="1"/>
  <c r="N31" i="67"/>
  <c r="N71" i="67" s="1"/>
  <c r="W31" i="67"/>
  <c r="W71" i="67" s="1"/>
  <c r="AF31" i="67"/>
  <c r="AF71" i="67" s="1"/>
  <c r="AO31" i="67"/>
  <c r="AO71" i="67" s="1"/>
  <c r="F31" i="67"/>
  <c r="F71" i="67" s="1"/>
  <c r="O31" i="67"/>
  <c r="O71" i="67" s="1"/>
  <c r="X31" i="67"/>
  <c r="X71" i="67" s="1"/>
  <c r="AG31" i="67"/>
  <c r="AG71" i="67" s="1"/>
  <c r="AQ31" i="67"/>
  <c r="AQ71" i="67" s="1"/>
  <c r="G31" i="67"/>
  <c r="G71" i="67" s="1"/>
  <c r="P31" i="67"/>
  <c r="P71" i="67" s="1"/>
  <c r="Y31" i="67"/>
  <c r="Y71" i="67" s="1"/>
  <c r="AI31" i="67"/>
  <c r="AI71" i="67" s="1"/>
  <c r="H31" i="67"/>
  <c r="H71" i="67" s="1"/>
  <c r="Q31" i="67"/>
  <c r="Q71" i="67" s="1"/>
  <c r="AA31" i="67"/>
  <c r="AA71" i="67" s="1"/>
  <c r="AJ31" i="67"/>
  <c r="AJ71" i="67" s="1"/>
  <c r="I31" i="67"/>
  <c r="I71" i="67" s="1"/>
  <c r="S31" i="67"/>
  <c r="S71" i="67" s="1"/>
  <c r="AB31" i="67"/>
  <c r="AB71" i="67" s="1"/>
  <c r="AK31" i="67"/>
  <c r="AK71" i="67" s="1"/>
  <c r="K31" i="67"/>
  <c r="K71" i="67" s="1"/>
  <c r="T31" i="67"/>
  <c r="T71" i="67" s="1"/>
  <c r="AC31" i="67"/>
  <c r="AC71" i="67" s="1"/>
  <c r="AL31" i="67"/>
  <c r="AL71" i="67" s="1"/>
  <c r="L31" i="67"/>
  <c r="L71" i="67" s="1"/>
  <c r="U31" i="67"/>
  <c r="U71" i="67" s="1"/>
  <c r="AD31" i="67"/>
  <c r="AD71" i="67" s="1"/>
  <c r="AM31" i="67"/>
  <c r="AM71" i="67" s="1"/>
  <c r="M31" i="67"/>
  <c r="M71" i="67" s="1"/>
  <c r="V31" i="67"/>
  <c r="V71" i="67" s="1"/>
  <c r="AE31" i="67"/>
  <c r="AE71" i="67" s="1"/>
  <c r="AN31" i="67"/>
  <c r="AN71" i="67" s="1"/>
  <c r="D31" i="67"/>
  <c r="D71" i="67" s="1"/>
  <c r="H29" i="67"/>
  <c r="H64" i="67" s="1"/>
  <c r="P29" i="67"/>
  <c r="P64" i="67" s="1"/>
  <c r="X29" i="67"/>
  <c r="X64" i="67" s="1"/>
  <c r="AF29" i="67"/>
  <c r="AF64" i="67" s="1"/>
  <c r="AN29" i="67"/>
  <c r="AN64" i="67" s="1"/>
  <c r="C64" i="67"/>
  <c r="J29" i="67"/>
  <c r="J64" i="67" s="1"/>
  <c r="S29" i="67"/>
  <c r="S64" i="67" s="1"/>
  <c r="AB29" i="67"/>
  <c r="AB64" i="67" s="1"/>
  <c r="AK29" i="67"/>
  <c r="AK64" i="67" s="1"/>
  <c r="D29" i="67"/>
  <c r="D64" i="67" s="1"/>
  <c r="K29" i="67"/>
  <c r="K64" i="67" s="1"/>
  <c r="T29" i="67"/>
  <c r="T64" i="67" s="1"/>
  <c r="AC29" i="67"/>
  <c r="AC64" i="67" s="1"/>
  <c r="AL29" i="67"/>
  <c r="AL64" i="67" s="1"/>
  <c r="L29" i="67"/>
  <c r="L64" i="67" s="1"/>
  <c r="U29" i="67"/>
  <c r="U64" i="67" s="1"/>
  <c r="AD29" i="67"/>
  <c r="AD64" i="67" s="1"/>
  <c r="AM29" i="67"/>
  <c r="AM64" i="67" s="1"/>
  <c r="M29" i="67"/>
  <c r="M64" i="67" s="1"/>
  <c r="V29" i="67"/>
  <c r="V64" i="67" s="1"/>
  <c r="AE29" i="67"/>
  <c r="AE64" i="67" s="1"/>
  <c r="AO29" i="67"/>
  <c r="AO64" i="67" s="1"/>
  <c r="E29" i="67"/>
  <c r="E64" i="67" s="1"/>
  <c r="N29" i="67"/>
  <c r="N64" i="67" s="1"/>
  <c r="W29" i="67"/>
  <c r="W64" i="67" s="1"/>
  <c r="AG29" i="67"/>
  <c r="AG64" i="67" s="1"/>
  <c r="AP29" i="67"/>
  <c r="AP64" i="67" s="1"/>
  <c r="F29" i="67"/>
  <c r="F64" i="67" s="1"/>
  <c r="O29" i="67"/>
  <c r="O64" i="67" s="1"/>
  <c r="Y29" i="67"/>
  <c r="Y64" i="67" s="1"/>
  <c r="AH29" i="67"/>
  <c r="AH64" i="67" s="1"/>
  <c r="AQ29" i="67"/>
  <c r="AQ64" i="67" s="1"/>
  <c r="G29" i="67"/>
  <c r="G64" i="67" s="1"/>
  <c r="Q29" i="67"/>
  <c r="Q64" i="67" s="1"/>
  <c r="Z29" i="67"/>
  <c r="Z64" i="67" s="1"/>
  <c r="AI29" i="67"/>
  <c r="AI64" i="67" s="1"/>
  <c r="R29" i="67"/>
  <c r="R64" i="67" s="1"/>
  <c r="AA29" i="67"/>
  <c r="AA64" i="67" s="1"/>
  <c r="AJ29" i="67"/>
  <c r="AJ64" i="67" s="1"/>
  <c r="I29" i="67"/>
  <c r="I64" i="67" s="1"/>
  <c r="C72" i="70"/>
  <c r="K42" i="70"/>
  <c r="K72" i="70" s="1"/>
  <c r="S42" i="70"/>
  <c r="S72" i="70" s="1"/>
  <c r="AA42" i="70"/>
  <c r="AA72" i="70" s="1"/>
  <c r="AI42" i="70"/>
  <c r="AI72" i="70" s="1"/>
  <c r="AQ42" i="70"/>
  <c r="AQ72" i="70" s="1"/>
  <c r="G42" i="70"/>
  <c r="G72" i="70" s="1"/>
  <c r="P42" i="70"/>
  <c r="P72" i="70" s="1"/>
  <c r="Y42" i="70"/>
  <c r="Y72" i="70" s="1"/>
  <c r="AH42" i="70"/>
  <c r="AH72" i="70" s="1"/>
  <c r="H42" i="70"/>
  <c r="H72" i="70" s="1"/>
  <c r="Q42" i="70"/>
  <c r="Q72" i="70" s="1"/>
  <c r="Z42" i="70"/>
  <c r="Z72" i="70" s="1"/>
  <c r="AJ42" i="70"/>
  <c r="AJ72" i="70" s="1"/>
  <c r="I42" i="70"/>
  <c r="I72" i="70" s="1"/>
  <c r="R42" i="70"/>
  <c r="R72" i="70" s="1"/>
  <c r="AB42" i="70"/>
  <c r="AB72" i="70" s="1"/>
  <c r="AK42" i="70"/>
  <c r="AK72" i="70" s="1"/>
  <c r="J42" i="70"/>
  <c r="J72" i="70" s="1"/>
  <c r="T42" i="70"/>
  <c r="T72" i="70" s="1"/>
  <c r="AC42" i="70"/>
  <c r="AC72" i="70" s="1"/>
  <c r="AL42" i="70"/>
  <c r="AL72" i="70" s="1"/>
  <c r="M42" i="70"/>
  <c r="M72" i="70" s="1"/>
  <c r="V42" i="70"/>
  <c r="V72" i="70" s="1"/>
  <c r="AE42" i="70"/>
  <c r="AE72" i="70" s="1"/>
  <c r="AN42" i="70"/>
  <c r="AN72" i="70" s="1"/>
  <c r="W42" i="70"/>
  <c r="W72" i="70" s="1"/>
  <c r="X42" i="70"/>
  <c r="X72" i="70" s="1"/>
  <c r="E42" i="70"/>
  <c r="E72" i="70" s="1"/>
  <c r="AD42" i="70"/>
  <c r="AD72" i="70" s="1"/>
  <c r="F42" i="70"/>
  <c r="F72" i="70" s="1"/>
  <c r="AF42" i="70"/>
  <c r="AF72" i="70" s="1"/>
  <c r="L42" i="70"/>
  <c r="L72" i="70" s="1"/>
  <c r="AG42" i="70"/>
  <c r="AG72" i="70" s="1"/>
  <c r="N42" i="70"/>
  <c r="N72" i="70" s="1"/>
  <c r="AM42" i="70"/>
  <c r="AM72" i="70" s="1"/>
  <c r="D42" i="70"/>
  <c r="D72" i="70" s="1"/>
  <c r="O42" i="70"/>
  <c r="O72" i="70" s="1"/>
  <c r="U42" i="70"/>
  <c r="U72" i="70" s="1"/>
  <c r="AO42" i="70"/>
  <c r="AO72" i="70" s="1"/>
  <c r="AP42" i="70"/>
  <c r="AP72" i="70" s="1"/>
  <c r="L25" i="69"/>
  <c r="L59" i="69" s="1"/>
  <c r="T25" i="69"/>
  <c r="T59" i="69" s="1"/>
  <c r="AB25" i="69"/>
  <c r="AB59" i="69" s="1"/>
  <c r="AJ25" i="69"/>
  <c r="AJ59" i="69" s="1"/>
  <c r="J25" i="69"/>
  <c r="J59" i="69" s="1"/>
  <c r="S25" i="69"/>
  <c r="S59" i="69" s="1"/>
  <c r="AC25" i="69"/>
  <c r="AC59" i="69" s="1"/>
  <c r="AL25" i="69"/>
  <c r="AL59" i="69" s="1"/>
  <c r="M25" i="69"/>
  <c r="M59" i="69" s="1"/>
  <c r="V25" i="69"/>
  <c r="V59" i="69" s="1"/>
  <c r="AE25" i="69"/>
  <c r="AE59" i="69" s="1"/>
  <c r="AN25" i="69"/>
  <c r="AN59" i="69" s="1"/>
  <c r="N25" i="69"/>
  <c r="N59" i="69" s="1"/>
  <c r="Y25" i="69"/>
  <c r="Y59" i="69" s="1"/>
  <c r="AK25" i="69"/>
  <c r="AK59" i="69" s="1"/>
  <c r="D25" i="69"/>
  <c r="D59" i="69" s="1"/>
  <c r="O25" i="69"/>
  <c r="O59" i="69" s="1"/>
  <c r="Z25" i="69"/>
  <c r="Z59" i="69" s="1"/>
  <c r="AM25" i="69"/>
  <c r="AM59" i="69" s="1"/>
  <c r="E25" i="69"/>
  <c r="E59" i="69" s="1"/>
  <c r="P25" i="69"/>
  <c r="P59" i="69" s="1"/>
  <c r="AA25" i="69"/>
  <c r="AA59" i="69" s="1"/>
  <c r="AO25" i="69"/>
  <c r="AO59" i="69" s="1"/>
  <c r="F25" i="69"/>
  <c r="F59" i="69" s="1"/>
  <c r="Q25" i="69"/>
  <c r="Q59" i="69" s="1"/>
  <c r="AD25" i="69"/>
  <c r="AD59" i="69" s="1"/>
  <c r="AP25" i="69"/>
  <c r="AP59" i="69" s="1"/>
  <c r="G25" i="69"/>
  <c r="G59" i="69" s="1"/>
  <c r="R25" i="69"/>
  <c r="R59" i="69" s="1"/>
  <c r="AF25" i="69"/>
  <c r="AF59" i="69" s="1"/>
  <c r="AQ25" i="69"/>
  <c r="AQ59" i="69" s="1"/>
  <c r="H25" i="69"/>
  <c r="H59" i="69" s="1"/>
  <c r="U25" i="69"/>
  <c r="U59" i="69" s="1"/>
  <c r="AG25" i="69"/>
  <c r="AG59" i="69" s="1"/>
  <c r="I25" i="69"/>
  <c r="I59" i="69" s="1"/>
  <c r="K25" i="69"/>
  <c r="K59" i="69" s="1"/>
  <c r="W25" i="69"/>
  <c r="W59" i="69" s="1"/>
  <c r="X25" i="69"/>
  <c r="X59" i="69" s="1"/>
  <c r="AH25" i="69"/>
  <c r="AH59" i="69" s="1"/>
  <c r="AI25" i="69"/>
  <c r="AI59" i="69" s="1"/>
  <c r="V68" i="67"/>
  <c r="R68" i="67"/>
  <c r="AN68" i="67"/>
  <c r="O68" i="67"/>
  <c r="AB66" i="70"/>
  <c r="AJ66" i="70"/>
  <c r="G66" i="70"/>
  <c r="AF66" i="70"/>
  <c r="AC66" i="70"/>
  <c r="K56" i="71"/>
  <c r="J56" i="71"/>
  <c r="AA56" i="71"/>
  <c r="AH56" i="71"/>
  <c r="N56" i="71"/>
  <c r="AE55" i="71"/>
  <c r="Y55" i="71"/>
  <c r="AL55" i="71"/>
  <c r="M55" i="71"/>
  <c r="AA55" i="71"/>
  <c r="C64" i="70"/>
  <c r="F29" i="70"/>
  <c r="F64" i="70" s="1"/>
  <c r="N29" i="70"/>
  <c r="N64" i="70" s="1"/>
  <c r="V29" i="70"/>
  <c r="V64" i="70" s="1"/>
  <c r="AD29" i="70"/>
  <c r="AD64" i="70" s="1"/>
  <c r="AL29" i="70"/>
  <c r="AL64" i="70" s="1"/>
  <c r="D29" i="70"/>
  <c r="D64" i="70" s="1"/>
  <c r="K29" i="70"/>
  <c r="K64" i="70" s="1"/>
  <c r="S29" i="70"/>
  <c r="S64" i="70" s="1"/>
  <c r="AA29" i="70"/>
  <c r="AA64" i="70" s="1"/>
  <c r="AI29" i="70"/>
  <c r="AI64" i="70" s="1"/>
  <c r="AQ29" i="70"/>
  <c r="AQ64" i="70" s="1"/>
  <c r="E29" i="70"/>
  <c r="E64" i="70" s="1"/>
  <c r="P29" i="70"/>
  <c r="P64" i="70" s="1"/>
  <c r="Z29" i="70"/>
  <c r="Z64" i="70" s="1"/>
  <c r="AK29" i="70"/>
  <c r="AK64" i="70" s="1"/>
  <c r="G29" i="70"/>
  <c r="G64" i="70" s="1"/>
  <c r="Q29" i="70"/>
  <c r="Q64" i="70" s="1"/>
  <c r="AB29" i="70"/>
  <c r="AB64" i="70" s="1"/>
  <c r="AM29" i="70"/>
  <c r="AM64" i="70" s="1"/>
  <c r="H29" i="70"/>
  <c r="H64" i="70" s="1"/>
  <c r="R29" i="70"/>
  <c r="R64" i="70" s="1"/>
  <c r="AC29" i="70"/>
  <c r="AC64" i="70" s="1"/>
  <c r="AN29" i="70"/>
  <c r="AN64" i="70" s="1"/>
  <c r="I29" i="70"/>
  <c r="I64" i="70" s="1"/>
  <c r="T29" i="70"/>
  <c r="T64" i="70" s="1"/>
  <c r="AE29" i="70"/>
  <c r="AE64" i="70" s="1"/>
  <c r="AO29" i="70"/>
  <c r="AO64" i="70" s="1"/>
  <c r="L29" i="70"/>
  <c r="L64" i="70" s="1"/>
  <c r="W29" i="70"/>
  <c r="W64" i="70" s="1"/>
  <c r="AG29" i="70"/>
  <c r="AG64" i="70" s="1"/>
  <c r="AF29" i="70"/>
  <c r="AF64" i="70" s="1"/>
  <c r="AH29" i="70"/>
  <c r="AH64" i="70" s="1"/>
  <c r="J29" i="70"/>
  <c r="J64" i="70" s="1"/>
  <c r="AJ29" i="70"/>
  <c r="AJ64" i="70" s="1"/>
  <c r="M29" i="70"/>
  <c r="M64" i="70" s="1"/>
  <c r="AP29" i="70"/>
  <c r="AP64" i="70" s="1"/>
  <c r="O29" i="70"/>
  <c r="O64" i="70" s="1"/>
  <c r="U29" i="70"/>
  <c r="U64" i="70" s="1"/>
  <c r="X29" i="70"/>
  <c r="X64" i="70" s="1"/>
  <c r="Y29" i="70"/>
  <c r="Y64" i="70" s="1"/>
  <c r="AQ54" i="71"/>
  <c r="AK54" i="71"/>
  <c r="R54" i="71"/>
  <c r="AN54" i="71"/>
  <c r="O54" i="71"/>
  <c r="L59" i="70"/>
  <c r="AO59" i="70"/>
  <c r="AL59" i="70"/>
  <c r="AC59" i="70"/>
  <c r="H59" i="70"/>
  <c r="R53" i="71"/>
  <c r="AN53" i="71"/>
  <c r="Y53" i="71"/>
  <c r="AO53" i="71"/>
  <c r="S53" i="71"/>
  <c r="AN53" i="68"/>
  <c r="AJ53" i="68"/>
  <c r="H53" i="68"/>
  <c r="X53" i="68"/>
  <c r="AC53" i="68"/>
  <c r="Q55" i="68"/>
  <c r="D55" i="68"/>
  <c r="W55" i="68"/>
  <c r="T55" i="68"/>
  <c r="AD55" i="68"/>
  <c r="AF55" i="70"/>
  <c r="W55" i="70"/>
  <c r="AK55" i="70"/>
  <c r="AI55" i="70"/>
  <c r="I55" i="70"/>
  <c r="Z66" i="70"/>
  <c r="AA66" i="70"/>
  <c r="AP66" i="70"/>
  <c r="W66" i="70"/>
  <c r="U66" i="70"/>
  <c r="I56" i="71"/>
  <c r="AQ56" i="71"/>
  <c r="Q56" i="71"/>
  <c r="X56" i="71"/>
  <c r="F56" i="71"/>
  <c r="O55" i="71"/>
  <c r="I55" i="71"/>
  <c r="V55" i="71"/>
  <c r="E55" i="71"/>
  <c r="S55" i="71"/>
  <c r="AB54" i="71"/>
  <c r="U54" i="71"/>
  <c r="AC54" i="71"/>
  <c r="AF54" i="71"/>
  <c r="G54" i="71"/>
  <c r="AH59" i="70"/>
  <c r="AI59" i="70"/>
  <c r="AD59" i="70"/>
  <c r="AA59" i="70"/>
  <c r="U59" i="70"/>
  <c r="AE53" i="71"/>
  <c r="V53" i="71"/>
  <c r="P53" i="71"/>
  <c r="AF53" i="71"/>
  <c r="K53" i="71"/>
  <c r="C52" i="67"/>
  <c r="G4" i="67"/>
  <c r="G52" i="67" s="1"/>
  <c r="O4" i="67"/>
  <c r="O52" i="67" s="1"/>
  <c r="W4" i="67"/>
  <c r="W52" i="67" s="1"/>
  <c r="AE4" i="67"/>
  <c r="AE52" i="67" s="1"/>
  <c r="AM4" i="67"/>
  <c r="AM52" i="67" s="1"/>
  <c r="M4" i="67"/>
  <c r="M52" i="67" s="1"/>
  <c r="V4" i="67"/>
  <c r="V52" i="67" s="1"/>
  <c r="AF4" i="67"/>
  <c r="AF52" i="67" s="1"/>
  <c r="AO4" i="67"/>
  <c r="AO52" i="67" s="1"/>
  <c r="I4" i="67"/>
  <c r="I52" i="67" s="1"/>
  <c r="R4" i="67"/>
  <c r="R52" i="67" s="1"/>
  <c r="AA4" i="67"/>
  <c r="AA52" i="67" s="1"/>
  <c r="AJ4" i="67"/>
  <c r="AJ52" i="67" s="1"/>
  <c r="H4" i="67"/>
  <c r="H52" i="67" s="1"/>
  <c r="T4" i="67"/>
  <c r="T52" i="67" s="1"/>
  <c r="AG4" i="67"/>
  <c r="AG52" i="67" s="1"/>
  <c r="J4" i="67"/>
  <c r="J52" i="67" s="1"/>
  <c r="U4" i="67"/>
  <c r="U52" i="67" s="1"/>
  <c r="AH4" i="67"/>
  <c r="AH52" i="67" s="1"/>
  <c r="K4" i="67"/>
  <c r="K52" i="67" s="1"/>
  <c r="X4" i="67"/>
  <c r="X52" i="67" s="1"/>
  <c r="AI4" i="67"/>
  <c r="AI52" i="67" s="1"/>
  <c r="L4" i="67"/>
  <c r="L52" i="67" s="1"/>
  <c r="Y4" i="67"/>
  <c r="Y52" i="67" s="1"/>
  <c r="AK4" i="67"/>
  <c r="AK52" i="67" s="1"/>
  <c r="N4" i="67"/>
  <c r="N52" i="67" s="1"/>
  <c r="Z4" i="67"/>
  <c r="Z52" i="67" s="1"/>
  <c r="AL4" i="67"/>
  <c r="AL52" i="67" s="1"/>
  <c r="P4" i="67"/>
  <c r="P52" i="67" s="1"/>
  <c r="AB4" i="67"/>
  <c r="AB52" i="67" s="1"/>
  <c r="AN4" i="67"/>
  <c r="AN52" i="67" s="1"/>
  <c r="E4" i="67"/>
  <c r="E52" i="67" s="1"/>
  <c r="Q4" i="67"/>
  <c r="Q52" i="67" s="1"/>
  <c r="AC4" i="67"/>
  <c r="AC52" i="67" s="1"/>
  <c r="AP4" i="67"/>
  <c r="AP52" i="67" s="1"/>
  <c r="F4" i="67"/>
  <c r="F52" i="67" s="1"/>
  <c r="S4" i="67"/>
  <c r="S52" i="67" s="1"/>
  <c r="AD4" i="67"/>
  <c r="AD52" i="67" s="1"/>
  <c r="AQ4" i="67"/>
  <c r="AQ52" i="67" s="1"/>
  <c r="D4" i="67"/>
  <c r="D52" i="67" s="1"/>
  <c r="AM53" i="68"/>
  <c r="AA53" i="68"/>
  <c r="AQ53" i="68"/>
  <c r="O53" i="68"/>
  <c r="U53" i="68"/>
  <c r="I55" i="68"/>
  <c r="AP55" i="68"/>
  <c r="M55" i="68"/>
  <c r="K55" i="68"/>
  <c r="V55" i="68"/>
  <c r="C62" i="70"/>
  <c r="L27" i="70"/>
  <c r="L62" i="70" s="1"/>
  <c r="T27" i="70"/>
  <c r="T62" i="70" s="1"/>
  <c r="AB27" i="70"/>
  <c r="AB62" i="70" s="1"/>
  <c r="AJ27" i="70"/>
  <c r="AJ62" i="70" s="1"/>
  <c r="I27" i="70"/>
  <c r="I62" i="70" s="1"/>
  <c r="Q27" i="70"/>
  <c r="Q62" i="70" s="1"/>
  <c r="Y27" i="70"/>
  <c r="Y62" i="70" s="1"/>
  <c r="AG27" i="70"/>
  <c r="AG62" i="70" s="1"/>
  <c r="AO27" i="70"/>
  <c r="AO62" i="70" s="1"/>
  <c r="H27" i="70"/>
  <c r="H62" i="70" s="1"/>
  <c r="S27" i="70"/>
  <c r="S62" i="70" s="1"/>
  <c r="AD27" i="70"/>
  <c r="AD62" i="70" s="1"/>
  <c r="AN27" i="70"/>
  <c r="AN62" i="70" s="1"/>
  <c r="J27" i="70"/>
  <c r="J62" i="70" s="1"/>
  <c r="U27" i="70"/>
  <c r="U62" i="70" s="1"/>
  <c r="AE27" i="70"/>
  <c r="AE62" i="70" s="1"/>
  <c r="AP27" i="70"/>
  <c r="AP62" i="70" s="1"/>
  <c r="D27" i="70"/>
  <c r="D62" i="70" s="1"/>
  <c r="K27" i="70"/>
  <c r="K62" i="70" s="1"/>
  <c r="V27" i="70"/>
  <c r="V62" i="70" s="1"/>
  <c r="AF27" i="70"/>
  <c r="AF62" i="70" s="1"/>
  <c r="AQ27" i="70"/>
  <c r="AQ62" i="70" s="1"/>
  <c r="M27" i="70"/>
  <c r="M62" i="70" s="1"/>
  <c r="W27" i="70"/>
  <c r="W62" i="70" s="1"/>
  <c r="AH27" i="70"/>
  <c r="AH62" i="70" s="1"/>
  <c r="E27" i="70"/>
  <c r="E62" i="70" s="1"/>
  <c r="O27" i="70"/>
  <c r="O62" i="70" s="1"/>
  <c r="Z27" i="70"/>
  <c r="Z62" i="70" s="1"/>
  <c r="AK27" i="70"/>
  <c r="AK62" i="70" s="1"/>
  <c r="X27" i="70"/>
  <c r="X62" i="70" s="1"/>
  <c r="AA27" i="70"/>
  <c r="AA62" i="70" s="1"/>
  <c r="AC27" i="70"/>
  <c r="AC62" i="70" s="1"/>
  <c r="F27" i="70"/>
  <c r="F62" i="70" s="1"/>
  <c r="AI27" i="70"/>
  <c r="AI62" i="70" s="1"/>
  <c r="G27" i="70"/>
  <c r="G62" i="70" s="1"/>
  <c r="AL27" i="70"/>
  <c r="AL62" i="70" s="1"/>
  <c r="N27" i="70"/>
  <c r="N62" i="70" s="1"/>
  <c r="AM27" i="70"/>
  <c r="AM62" i="70" s="1"/>
  <c r="P27" i="70"/>
  <c r="P62" i="70" s="1"/>
  <c r="R27" i="70"/>
  <c r="R62" i="70" s="1"/>
  <c r="AL55" i="70"/>
  <c r="N55" i="70"/>
  <c r="E55" i="70"/>
  <c r="AB55" i="70"/>
  <c r="Z55" i="70"/>
  <c r="K8" i="69"/>
  <c r="S8" i="69"/>
  <c r="AA8" i="69"/>
  <c r="AI8" i="69"/>
  <c r="AQ8" i="69"/>
  <c r="F8" i="69"/>
  <c r="O8" i="69"/>
  <c r="X8" i="69"/>
  <c r="AG8" i="69"/>
  <c r="AP8" i="69"/>
  <c r="G8" i="69"/>
  <c r="P8" i="69"/>
  <c r="Y8" i="69"/>
  <c r="AH8" i="69"/>
  <c r="H8" i="69"/>
  <c r="Q8" i="69"/>
  <c r="Z8" i="69"/>
  <c r="AJ8" i="69"/>
  <c r="I8" i="69"/>
  <c r="R8" i="69"/>
  <c r="AB8" i="69"/>
  <c r="AK8" i="69"/>
  <c r="J8" i="69"/>
  <c r="T8" i="69"/>
  <c r="AC8" i="69"/>
  <c r="AL8" i="69"/>
  <c r="AD8" i="69"/>
  <c r="E8" i="69"/>
  <c r="AE8" i="69"/>
  <c r="D8" i="69"/>
  <c r="L8" i="69"/>
  <c r="AF8" i="69"/>
  <c r="M8" i="69"/>
  <c r="AM8" i="69"/>
  <c r="N8" i="69"/>
  <c r="AN8" i="69"/>
  <c r="U8" i="69"/>
  <c r="AO8" i="69"/>
  <c r="V8" i="69"/>
  <c r="W8" i="69"/>
  <c r="E18" i="67"/>
  <c r="E56" i="67" s="1"/>
  <c r="M18" i="67"/>
  <c r="M56" i="67" s="1"/>
  <c r="U18" i="67"/>
  <c r="U56" i="67" s="1"/>
  <c r="AC18" i="67"/>
  <c r="AC56" i="67" s="1"/>
  <c r="AK18" i="67"/>
  <c r="AK56" i="67" s="1"/>
  <c r="G18" i="67"/>
  <c r="G56" i="67" s="1"/>
  <c r="P18" i="67"/>
  <c r="P56" i="67" s="1"/>
  <c r="Y18" i="67"/>
  <c r="Y56" i="67" s="1"/>
  <c r="AH18" i="67"/>
  <c r="AH56" i="67" s="1"/>
  <c r="AQ18" i="67"/>
  <c r="AQ56" i="67" s="1"/>
  <c r="L18" i="67"/>
  <c r="L56" i="67" s="1"/>
  <c r="W18" i="67"/>
  <c r="W56" i="67" s="1"/>
  <c r="AG18" i="67"/>
  <c r="AG56" i="67" s="1"/>
  <c r="N18" i="67"/>
  <c r="N56" i="67" s="1"/>
  <c r="X18" i="67"/>
  <c r="X56" i="67" s="1"/>
  <c r="AI18" i="67"/>
  <c r="AI56" i="67" s="1"/>
  <c r="O18" i="67"/>
  <c r="O56" i="67" s="1"/>
  <c r="Z18" i="67"/>
  <c r="Z56" i="67" s="1"/>
  <c r="AJ18" i="67"/>
  <c r="AJ56" i="67" s="1"/>
  <c r="F18" i="67"/>
  <c r="F56" i="67" s="1"/>
  <c r="Q18" i="67"/>
  <c r="Q56" i="67" s="1"/>
  <c r="AA18" i="67"/>
  <c r="AA56" i="67" s="1"/>
  <c r="AL18" i="67"/>
  <c r="AL56" i="67" s="1"/>
  <c r="H18" i="67"/>
  <c r="H56" i="67" s="1"/>
  <c r="R18" i="67"/>
  <c r="R56" i="67" s="1"/>
  <c r="AB18" i="67"/>
  <c r="AB56" i="67" s="1"/>
  <c r="AM18" i="67"/>
  <c r="AM56" i="67" s="1"/>
  <c r="I18" i="67"/>
  <c r="I56" i="67" s="1"/>
  <c r="S18" i="67"/>
  <c r="S56" i="67" s="1"/>
  <c r="AD18" i="67"/>
  <c r="AD56" i="67" s="1"/>
  <c r="AN18" i="67"/>
  <c r="AN56" i="67" s="1"/>
  <c r="D18" i="67"/>
  <c r="D56" i="67" s="1"/>
  <c r="J18" i="67"/>
  <c r="J56" i="67" s="1"/>
  <c r="T18" i="67"/>
  <c r="T56" i="67" s="1"/>
  <c r="AE18" i="67"/>
  <c r="AE56" i="67" s="1"/>
  <c r="AO18" i="67"/>
  <c r="AO56" i="67" s="1"/>
  <c r="K18" i="67"/>
  <c r="K56" i="67" s="1"/>
  <c r="V18" i="67"/>
  <c r="V56" i="67" s="1"/>
  <c r="AF18" i="67"/>
  <c r="AF56" i="67" s="1"/>
  <c r="AP18" i="67"/>
  <c r="AP56" i="67" s="1"/>
  <c r="C70" i="71"/>
  <c r="E34" i="71"/>
  <c r="E70" i="71" s="1"/>
  <c r="M34" i="71"/>
  <c r="M70" i="71" s="1"/>
  <c r="U34" i="71"/>
  <c r="U70" i="71" s="1"/>
  <c r="AC34" i="71"/>
  <c r="AC70" i="71" s="1"/>
  <c r="AK34" i="71"/>
  <c r="AK70" i="71" s="1"/>
  <c r="F34" i="71"/>
  <c r="F70" i="71" s="1"/>
  <c r="N34" i="71"/>
  <c r="N70" i="71" s="1"/>
  <c r="V34" i="71"/>
  <c r="V70" i="71" s="1"/>
  <c r="AD34" i="71"/>
  <c r="AD70" i="71" s="1"/>
  <c r="AL34" i="71"/>
  <c r="AL70" i="71" s="1"/>
  <c r="J34" i="71"/>
  <c r="J70" i="71" s="1"/>
  <c r="R34" i="71"/>
  <c r="R70" i="71" s="1"/>
  <c r="Z34" i="71"/>
  <c r="Z70" i="71" s="1"/>
  <c r="AH34" i="71"/>
  <c r="AH70" i="71" s="1"/>
  <c r="AP34" i="71"/>
  <c r="AP70" i="71" s="1"/>
  <c r="G34" i="71"/>
  <c r="G70" i="71" s="1"/>
  <c r="S34" i="71"/>
  <c r="S70" i="71" s="1"/>
  <c r="AF34" i="71"/>
  <c r="AF70" i="71" s="1"/>
  <c r="H34" i="71"/>
  <c r="H70" i="71" s="1"/>
  <c r="T34" i="71"/>
  <c r="T70" i="71" s="1"/>
  <c r="AG34" i="71"/>
  <c r="AG70" i="71" s="1"/>
  <c r="I34" i="71"/>
  <c r="I70" i="71" s="1"/>
  <c r="W34" i="71"/>
  <c r="W70" i="71" s="1"/>
  <c r="AI34" i="71"/>
  <c r="AI70" i="71" s="1"/>
  <c r="K34" i="71"/>
  <c r="K70" i="71" s="1"/>
  <c r="X34" i="71"/>
  <c r="X70" i="71" s="1"/>
  <c r="AJ34" i="71"/>
  <c r="AJ70" i="71" s="1"/>
  <c r="L34" i="71"/>
  <c r="L70" i="71" s="1"/>
  <c r="Y34" i="71"/>
  <c r="Y70" i="71" s="1"/>
  <c r="AM34" i="71"/>
  <c r="AM70" i="71" s="1"/>
  <c r="D34" i="71"/>
  <c r="D70" i="71" s="1"/>
  <c r="O34" i="71"/>
  <c r="O70" i="71" s="1"/>
  <c r="AA34" i="71"/>
  <c r="AA70" i="71" s="1"/>
  <c r="AN34" i="71"/>
  <c r="AN70" i="71" s="1"/>
  <c r="P34" i="71"/>
  <c r="P70" i="71" s="1"/>
  <c r="AB34" i="71"/>
  <c r="AB70" i="71" s="1"/>
  <c r="AO34" i="71"/>
  <c r="AO70" i="71" s="1"/>
  <c r="AQ34" i="71"/>
  <c r="AQ70" i="71" s="1"/>
  <c r="Q34" i="71"/>
  <c r="Q70" i="71" s="1"/>
  <c r="AE34" i="71"/>
  <c r="AE70" i="71" s="1"/>
  <c r="H68" i="71"/>
  <c r="C174" i="99"/>
  <c r="C32" i="66"/>
  <c r="B186" i="99"/>
  <c r="C39" i="61"/>
  <c r="G12" i="66"/>
  <c r="O12" i="66"/>
  <c r="W12" i="66"/>
  <c r="AE12" i="66"/>
  <c r="AM12" i="66"/>
  <c r="I12" i="66"/>
  <c r="R12" i="66"/>
  <c r="AA12" i="66"/>
  <c r="AJ12" i="66"/>
  <c r="J12" i="66"/>
  <c r="S12" i="66"/>
  <c r="AB12" i="66"/>
  <c r="AK12" i="66"/>
  <c r="K12" i="66"/>
  <c r="T12" i="66"/>
  <c r="AC12" i="66"/>
  <c r="AL12" i="66"/>
  <c r="L12" i="66"/>
  <c r="U12" i="66"/>
  <c r="AD12" i="66"/>
  <c r="AN12" i="66"/>
  <c r="D12" i="66"/>
  <c r="M12" i="66"/>
  <c r="V12" i="66"/>
  <c r="AF12" i="66"/>
  <c r="AO12" i="66"/>
  <c r="E12" i="66"/>
  <c r="N12" i="66"/>
  <c r="X12" i="66"/>
  <c r="AG12" i="66"/>
  <c r="AP12" i="66"/>
  <c r="H12" i="66"/>
  <c r="Q12" i="66"/>
  <c r="Z12" i="66"/>
  <c r="AI12" i="66"/>
  <c r="F12" i="66"/>
  <c r="P12" i="66"/>
  <c r="Y12" i="66"/>
  <c r="AH12" i="66"/>
  <c r="AQ12" i="66"/>
  <c r="B177" i="99"/>
  <c r="C29" i="61"/>
  <c r="C169" i="99"/>
  <c r="C17" i="66"/>
  <c r="AQ13" i="61"/>
  <c r="M13" i="61"/>
  <c r="S13" i="61"/>
  <c r="AL13" i="61"/>
  <c r="X13" i="61"/>
  <c r="J13" i="61"/>
  <c r="AB13" i="61"/>
  <c r="G13" i="61"/>
  <c r="AF13" i="61"/>
  <c r="R13" i="61"/>
  <c r="K13" i="61"/>
  <c r="D13" i="61"/>
  <c r="O13" i="61"/>
  <c r="AN13" i="61"/>
  <c r="Z13" i="61"/>
  <c r="AC13" i="61"/>
  <c r="AK13" i="61"/>
  <c r="AJ13" i="61"/>
  <c r="W13" i="61"/>
  <c r="I13" i="61"/>
  <c r="AH13" i="61"/>
  <c r="L13" i="61"/>
  <c r="F13" i="61"/>
  <c r="AE13" i="61"/>
  <c r="Q13" i="61"/>
  <c r="AP13" i="61"/>
  <c r="AI13" i="61"/>
  <c r="N13" i="61"/>
  <c r="AM13" i="61"/>
  <c r="Y13" i="61"/>
  <c r="U13" i="61"/>
  <c r="T13" i="61"/>
  <c r="V13" i="61"/>
  <c r="H13" i="61"/>
  <c r="AG13" i="61"/>
  <c r="AA13" i="61"/>
  <c r="AD13" i="61"/>
  <c r="P13" i="61"/>
  <c r="AO13" i="61"/>
  <c r="E13" i="61"/>
  <c r="F176" i="99"/>
  <c r="C28" i="69"/>
  <c r="B167" i="99"/>
  <c r="C10" i="61"/>
  <c r="D166" i="99"/>
  <c r="C5" i="67"/>
  <c r="B184" i="99"/>
  <c r="C31" i="61"/>
  <c r="D179" i="99"/>
  <c r="C36" i="67"/>
  <c r="C171" i="99"/>
  <c r="C22" i="66"/>
  <c r="K24" i="66"/>
  <c r="S24" i="66"/>
  <c r="AA24" i="66"/>
  <c r="AI24" i="66"/>
  <c r="AQ24" i="66"/>
  <c r="G24" i="66"/>
  <c r="P24" i="66"/>
  <c r="Y24" i="66"/>
  <c r="AH24" i="66"/>
  <c r="H24" i="66"/>
  <c r="Q24" i="66"/>
  <c r="Z24" i="66"/>
  <c r="AJ24" i="66"/>
  <c r="I24" i="66"/>
  <c r="R24" i="66"/>
  <c r="AB24" i="66"/>
  <c r="AK24" i="66"/>
  <c r="J24" i="66"/>
  <c r="T24" i="66"/>
  <c r="AC24" i="66"/>
  <c r="AL24" i="66"/>
  <c r="L24" i="66"/>
  <c r="U24" i="66"/>
  <c r="AD24" i="66"/>
  <c r="AM24" i="66"/>
  <c r="M24" i="66"/>
  <c r="V24" i="66"/>
  <c r="AE24" i="66"/>
  <c r="AN24" i="66"/>
  <c r="F24" i="66"/>
  <c r="O24" i="66"/>
  <c r="X24" i="66"/>
  <c r="AG24" i="66"/>
  <c r="AP24" i="66"/>
  <c r="D24" i="66"/>
  <c r="E24" i="66"/>
  <c r="N24" i="66"/>
  <c r="W24" i="66"/>
  <c r="AF24" i="66"/>
  <c r="AO24" i="66"/>
  <c r="F165" i="99"/>
  <c r="C4" i="69"/>
  <c r="F183" i="99"/>
  <c r="C34" i="69"/>
  <c r="C178" i="99"/>
  <c r="C30" i="66"/>
  <c r="B169" i="99"/>
  <c r="C18" i="61"/>
  <c r="C51" i="66"/>
  <c r="F3" i="66"/>
  <c r="F51" i="66" s="1"/>
  <c r="N3" i="66"/>
  <c r="N51" i="66" s="1"/>
  <c r="V3" i="66"/>
  <c r="V51" i="66" s="1"/>
  <c r="AD3" i="66"/>
  <c r="AD51" i="66" s="1"/>
  <c r="AL3" i="66"/>
  <c r="AL51" i="66" s="1"/>
  <c r="L3" i="66"/>
  <c r="L51" i="66" s="1"/>
  <c r="U3" i="66"/>
  <c r="U51" i="66" s="1"/>
  <c r="AE3" i="66"/>
  <c r="AE51" i="66" s="1"/>
  <c r="AN3" i="66"/>
  <c r="AN51" i="66" s="1"/>
  <c r="M3" i="66"/>
  <c r="M51" i="66" s="1"/>
  <c r="W3" i="66"/>
  <c r="W51" i="66" s="1"/>
  <c r="AF3" i="66"/>
  <c r="AF51" i="66" s="1"/>
  <c r="AO3" i="66"/>
  <c r="AO51" i="66" s="1"/>
  <c r="E3" i="66"/>
  <c r="E51" i="66" s="1"/>
  <c r="O3" i="66"/>
  <c r="O51" i="66" s="1"/>
  <c r="X3" i="66"/>
  <c r="X51" i="66" s="1"/>
  <c r="AG3" i="66"/>
  <c r="AG51" i="66" s="1"/>
  <c r="AP3" i="66"/>
  <c r="AP51" i="66" s="1"/>
  <c r="G3" i="66"/>
  <c r="G51" i="66" s="1"/>
  <c r="P3" i="66"/>
  <c r="P51" i="66" s="1"/>
  <c r="Y3" i="66"/>
  <c r="Y51" i="66" s="1"/>
  <c r="AH3" i="66"/>
  <c r="AH51" i="66" s="1"/>
  <c r="AQ3" i="66"/>
  <c r="AQ51" i="66" s="1"/>
  <c r="H3" i="66"/>
  <c r="H51" i="66" s="1"/>
  <c r="Q3" i="66"/>
  <c r="Q51" i="66" s="1"/>
  <c r="Z3" i="66"/>
  <c r="Z51" i="66" s="1"/>
  <c r="AI3" i="66"/>
  <c r="AI51" i="66" s="1"/>
  <c r="D3" i="66"/>
  <c r="D51" i="66" s="1"/>
  <c r="I3" i="66"/>
  <c r="I51" i="66" s="1"/>
  <c r="R3" i="66"/>
  <c r="R51" i="66" s="1"/>
  <c r="AA3" i="66"/>
  <c r="AA51" i="66" s="1"/>
  <c r="AJ3" i="66"/>
  <c r="AJ51" i="66" s="1"/>
  <c r="K3" i="66"/>
  <c r="K51" i="66" s="1"/>
  <c r="T3" i="66"/>
  <c r="T51" i="66" s="1"/>
  <c r="AC3" i="66"/>
  <c r="AC51" i="66" s="1"/>
  <c r="AM3" i="66"/>
  <c r="AM51" i="66" s="1"/>
  <c r="J3" i="66"/>
  <c r="J51" i="66" s="1"/>
  <c r="S3" i="66"/>
  <c r="S51" i="66" s="1"/>
  <c r="AB3" i="66"/>
  <c r="AB51" i="66" s="1"/>
  <c r="AK3" i="66"/>
  <c r="AK51" i="66" s="1"/>
  <c r="I54" i="70"/>
  <c r="AQ54" i="68"/>
  <c r="G31" i="68"/>
  <c r="G71" i="68" s="1"/>
  <c r="O31" i="68"/>
  <c r="O71" i="68" s="1"/>
  <c r="W31" i="68"/>
  <c r="W71" i="68" s="1"/>
  <c r="AE31" i="68"/>
  <c r="AE71" i="68" s="1"/>
  <c r="AM31" i="68"/>
  <c r="AM71" i="68" s="1"/>
  <c r="E31" i="68"/>
  <c r="E71" i="68" s="1"/>
  <c r="N31" i="68"/>
  <c r="N71" i="68" s="1"/>
  <c r="X31" i="68"/>
  <c r="X71" i="68" s="1"/>
  <c r="AG31" i="68"/>
  <c r="AG71" i="68" s="1"/>
  <c r="AP31" i="68"/>
  <c r="AP71" i="68" s="1"/>
  <c r="F31" i="68"/>
  <c r="F71" i="68" s="1"/>
  <c r="P31" i="68"/>
  <c r="P71" i="68" s="1"/>
  <c r="Y31" i="68"/>
  <c r="Y71" i="68" s="1"/>
  <c r="AH31" i="68"/>
  <c r="AH71" i="68" s="1"/>
  <c r="AQ31" i="68"/>
  <c r="AQ71" i="68" s="1"/>
  <c r="H31" i="68"/>
  <c r="H71" i="68" s="1"/>
  <c r="Q31" i="68"/>
  <c r="Q71" i="68" s="1"/>
  <c r="Z31" i="68"/>
  <c r="Z71" i="68" s="1"/>
  <c r="AI31" i="68"/>
  <c r="AI71" i="68" s="1"/>
  <c r="I31" i="68"/>
  <c r="I71" i="68" s="1"/>
  <c r="R31" i="68"/>
  <c r="R71" i="68" s="1"/>
  <c r="AA31" i="68"/>
  <c r="AA71" i="68" s="1"/>
  <c r="AJ31" i="68"/>
  <c r="AJ71" i="68" s="1"/>
  <c r="J31" i="68"/>
  <c r="J71" i="68" s="1"/>
  <c r="S31" i="68"/>
  <c r="S71" i="68" s="1"/>
  <c r="AB31" i="68"/>
  <c r="AB71" i="68" s="1"/>
  <c r="AK31" i="68"/>
  <c r="AK71" i="68" s="1"/>
  <c r="K31" i="68"/>
  <c r="K71" i="68" s="1"/>
  <c r="T31" i="68"/>
  <c r="T71" i="68" s="1"/>
  <c r="AC31" i="68"/>
  <c r="AC71" i="68" s="1"/>
  <c r="AL31" i="68"/>
  <c r="AL71" i="68" s="1"/>
  <c r="D31" i="68"/>
  <c r="D71" i="68" s="1"/>
  <c r="AN31" i="68"/>
  <c r="AN71" i="68" s="1"/>
  <c r="AO31" i="68"/>
  <c r="AO71" i="68" s="1"/>
  <c r="L31" i="68"/>
  <c r="L71" i="68" s="1"/>
  <c r="M31" i="68"/>
  <c r="M71" i="68" s="1"/>
  <c r="U31" i="68"/>
  <c r="U71" i="68" s="1"/>
  <c r="V31" i="68"/>
  <c r="V71" i="68" s="1"/>
  <c r="AD31" i="68"/>
  <c r="AD71" i="68" s="1"/>
  <c r="AF31" i="68"/>
  <c r="AF71" i="68" s="1"/>
  <c r="C71" i="68"/>
  <c r="AF68" i="68"/>
  <c r="O68" i="68"/>
  <c r="AA66" i="68"/>
  <c r="K66" i="68"/>
  <c r="D66" i="71"/>
  <c r="Y66" i="71"/>
  <c r="AG66" i="71"/>
  <c r="AB66" i="71"/>
  <c r="AM66" i="71"/>
  <c r="AM59" i="71"/>
  <c r="AG59" i="71"/>
  <c r="M59" i="71"/>
  <c r="AH59" i="71"/>
  <c r="AI59" i="71"/>
  <c r="L35" i="70"/>
  <c r="L67" i="70" s="1"/>
  <c r="T35" i="70"/>
  <c r="T67" i="70" s="1"/>
  <c r="AB35" i="70"/>
  <c r="AB67" i="70" s="1"/>
  <c r="AJ35" i="70"/>
  <c r="AJ67" i="70" s="1"/>
  <c r="C67" i="70"/>
  <c r="F35" i="70"/>
  <c r="F67" i="70" s="1"/>
  <c r="O35" i="70"/>
  <c r="O67" i="70" s="1"/>
  <c r="X35" i="70"/>
  <c r="X67" i="70" s="1"/>
  <c r="AG35" i="70"/>
  <c r="AG67" i="70" s="1"/>
  <c r="AP35" i="70"/>
  <c r="AP67" i="70" s="1"/>
  <c r="D35" i="70"/>
  <c r="D67" i="70" s="1"/>
  <c r="G35" i="70"/>
  <c r="G67" i="70" s="1"/>
  <c r="P35" i="70"/>
  <c r="P67" i="70" s="1"/>
  <c r="Y35" i="70"/>
  <c r="Y67" i="70" s="1"/>
  <c r="AH35" i="70"/>
  <c r="AH67" i="70" s="1"/>
  <c r="AQ35" i="70"/>
  <c r="AQ67" i="70" s="1"/>
  <c r="H35" i="70"/>
  <c r="H67" i="70" s="1"/>
  <c r="Q35" i="70"/>
  <c r="Q67" i="70" s="1"/>
  <c r="Z35" i="70"/>
  <c r="Z67" i="70" s="1"/>
  <c r="AI35" i="70"/>
  <c r="AI67" i="70" s="1"/>
  <c r="I35" i="70"/>
  <c r="I67" i="70" s="1"/>
  <c r="R35" i="70"/>
  <c r="R67" i="70" s="1"/>
  <c r="AA35" i="70"/>
  <c r="AA67" i="70" s="1"/>
  <c r="AK35" i="70"/>
  <c r="AK67" i="70" s="1"/>
  <c r="K35" i="70"/>
  <c r="K67" i="70" s="1"/>
  <c r="U35" i="70"/>
  <c r="U67" i="70" s="1"/>
  <c r="AD35" i="70"/>
  <c r="AD67" i="70" s="1"/>
  <c r="AM35" i="70"/>
  <c r="AM67" i="70" s="1"/>
  <c r="AC35" i="70"/>
  <c r="AC67" i="70" s="1"/>
  <c r="E35" i="70"/>
  <c r="E67" i="70" s="1"/>
  <c r="AE35" i="70"/>
  <c r="AE67" i="70" s="1"/>
  <c r="J35" i="70"/>
  <c r="J67" i="70" s="1"/>
  <c r="AF35" i="70"/>
  <c r="AF67" i="70" s="1"/>
  <c r="M35" i="70"/>
  <c r="M67" i="70" s="1"/>
  <c r="AL35" i="70"/>
  <c r="AL67" i="70" s="1"/>
  <c r="N35" i="70"/>
  <c r="N67" i="70" s="1"/>
  <c r="AN35" i="70"/>
  <c r="AN67" i="70" s="1"/>
  <c r="S35" i="70"/>
  <c r="S67" i="70" s="1"/>
  <c r="AO35" i="70"/>
  <c r="AO67" i="70" s="1"/>
  <c r="V35" i="70"/>
  <c r="V67" i="70" s="1"/>
  <c r="W35" i="70"/>
  <c r="W67" i="70" s="1"/>
  <c r="AH73" i="71"/>
  <c r="AI73" i="71"/>
  <c r="C67" i="71"/>
  <c r="F35" i="71"/>
  <c r="F67" i="71" s="1"/>
  <c r="N35" i="71"/>
  <c r="N67" i="71" s="1"/>
  <c r="V35" i="71"/>
  <c r="V67" i="71" s="1"/>
  <c r="AD35" i="71"/>
  <c r="AD67" i="71" s="1"/>
  <c r="AL35" i="71"/>
  <c r="AL67" i="71" s="1"/>
  <c r="G35" i="71"/>
  <c r="G67" i="71" s="1"/>
  <c r="O35" i="71"/>
  <c r="O67" i="71" s="1"/>
  <c r="W35" i="71"/>
  <c r="W67" i="71" s="1"/>
  <c r="AE35" i="71"/>
  <c r="AE67" i="71" s="1"/>
  <c r="AM35" i="71"/>
  <c r="AM67" i="71" s="1"/>
  <c r="K35" i="71"/>
  <c r="K67" i="71" s="1"/>
  <c r="S35" i="71"/>
  <c r="S67" i="71" s="1"/>
  <c r="AA35" i="71"/>
  <c r="AA67" i="71" s="1"/>
  <c r="AI35" i="71"/>
  <c r="AI67" i="71" s="1"/>
  <c r="AQ35" i="71"/>
  <c r="AQ67" i="71" s="1"/>
  <c r="E35" i="71"/>
  <c r="E67" i="71" s="1"/>
  <c r="R35" i="71"/>
  <c r="R67" i="71" s="1"/>
  <c r="AF35" i="71"/>
  <c r="AF67" i="71" s="1"/>
  <c r="H35" i="71"/>
  <c r="H67" i="71" s="1"/>
  <c r="T35" i="71"/>
  <c r="T67" i="71" s="1"/>
  <c r="AG35" i="71"/>
  <c r="AG67" i="71" s="1"/>
  <c r="I35" i="71"/>
  <c r="I67" i="71" s="1"/>
  <c r="U35" i="71"/>
  <c r="U67" i="71" s="1"/>
  <c r="AH35" i="71"/>
  <c r="AH67" i="71" s="1"/>
  <c r="J35" i="71"/>
  <c r="J67" i="71" s="1"/>
  <c r="X35" i="71"/>
  <c r="X67" i="71" s="1"/>
  <c r="AJ35" i="71"/>
  <c r="AJ67" i="71" s="1"/>
  <c r="L35" i="71"/>
  <c r="L67" i="71" s="1"/>
  <c r="Y35" i="71"/>
  <c r="Y67" i="71" s="1"/>
  <c r="AK35" i="71"/>
  <c r="AK67" i="71" s="1"/>
  <c r="M35" i="71"/>
  <c r="M67" i="71" s="1"/>
  <c r="Z35" i="71"/>
  <c r="Z67" i="71" s="1"/>
  <c r="AN35" i="71"/>
  <c r="AN67" i="71" s="1"/>
  <c r="D35" i="71"/>
  <c r="D67" i="71" s="1"/>
  <c r="P35" i="71"/>
  <c r="P67" i="71" s="1"/>
  <c r="AB35" i="71"/>
  <c r="AB67" i="71" s="1"/>
  <c r="AO35" i="71"/>
  <c r="AO67" i="71" s="1"/>
  <c r="Q35" i="71"/>
  <c r="Q67" i="71" s="1"/>
  <c r="AC35" i="71"/>
  <c r="AC67" i="71" s="1"/>
  <c r="AP35" i="71"/>
  <c r="AP67" i="71" s="1"/>
  <c r="W59" i="68"/>
  <c r="D57" i="71"/>
  <c r="AC57" i="71"/>
  <c r="M57" i="71"/>
  <c r="AP57" i="71"/>
  <c r="H57" i="71"/>
  <c r="AN68" i="71"/>
  <c r="AL68" i="71"/>
  <c r="AJ68" i="71"/>
  <c r="AG68" i="71"/>
  <c r="I68" i="71"/>
  <c r="AG56" i="70"/>
  <c r="T56" i="70"/>
  <c r="AK56" i="70"/>
  <c r="AE56" i="70"/>
  <c r="AH56" i="70"/>
  <c r="I30" i="69"/>
  <c r="I65" i="69" s="1"/>
  <c r="Q30" i="69"/>
  <c r="Q65" i="69" s="1"/>
  <c r="Y30" i="69"/>
  <c r="Y65" i="69" s="1"/>
  <c r="AG30" i="69"/>
  <c r="AG65" i="69" s="1"/>
  <c r="AO30" i="69"/>
  <c r="AO65" i="69" s="1"/>
  <c r="G30" i="69"/>
  <c r="G65" i="69" s="1"/>
  <c r="P30" i="69"/>
  <c r="P65" i="69" s="1"/>
  <c r="Z30" i="69"/>
  <c r="Z65" i="69" s="1"/>
  <c r="C65" i="69"/>
  <c r="J30" i="69"/>
  <c r="J65" i="69" s="1"/>
  <c r="S30" i="69"/>
  <c r="S65" i="69" s="1"/>
  <c r="AB30" i="69"/>
  <c r="AB65" i="69" s="1"/>
  <c r="AK30" i="69"/>
  <c r="AK65" i="69" s="1"/>
  <c r="M30" i="69"/>
  <c r="M65" i="69" s="1"/>
  <c r="X30" i="69"/>
  <c r="X65" i="69" s="1"/>
  <c r="AJ30" i="69"/>
  <c r="AJ65" i="69" s="1"/>
  <c r="N30" i="69"/>
  <c r="N65" i="69" s="1"/>
  <c r="AA30" i="69"/>
  <c r="AA65" i="69" s="1"/>
  <c r="AL30" i="69"/>
  <c r="AL65" i="69" s="1"/>
  <c r="O30" i="69"/>
  <c r="O65" i="69" s="1"/>
  <c r="AC30" i="69"/>
  <c r="AC65" i="69" s="1"/>
  <c r="AM30" i="69"/>
  <c r="AM65" i="69" s="1"/>
  <c r="E30" i="69"/>
  <c r="E65" i="69" s="1"/>
  <c r="R30" i="69"/>
  <c r="R65" i="69" s="1"/>
  <c r="AD30" i="69"/>
  <c r="AD65" i="69" s="1"/>
  <c r="AN30" i="69"/>
  <c r="AN65" i="69" s="1"/>
  <c r="F30" i="69"/>
  <c r="F65" i="69" s="1"/>
  <c r="T30" i="69"/>
  <c r="T65" i="69" s="1"/>
  <c r="AE30" i="69"/>
  <c r="AE65" i="69" s="1"/>
  <c r="AP30" i="69"/>
  <c r="AP65" i="69" s="1"/>
  <c r="D30" i="69"/>
  <c r="D65" i="69" s="1"/>
  <c r="H30" i="69"/>
  <c r="H65" i="69" s="1"/>
  <c r="U30" i="69"/>
  <c r="U65" i="69" s="1"/>
  <c r="AF30" i="69"/>
  <c r="AF65" i="69" s="1"/>
  <c r="AQ30" i="69"/>
  <c r="AQ65" i="69" s="1"/>
  <c r="K30" i="69"/>
  <c r="K65" i="69" s="1"/>
  <c r="L30" i="69"/>
  <c r="L65" i="69" s="1"/>
  <c r="V30" i="69"/>
  <c r="V65" i="69" s="1"/>
  <c r="W30" i="69"/>
  <c r="W65" i="69" s="1"/>
  <c r="AH30" i="69"/>
  <c r="AH65" i="69" s="1"/>
  <c r="AI30" i="69"/>
  <c r="AI65" i="69" s="1"/>
  <c r="C60" i="70"/>
  <c r="K26" i="70"/>
  <c r="K60" i="70" s="1"/>
  <c r="S26" i="70"/>
  <c r="S60" i="70" s="1"/>
  <c r="AA26" i="70"/>
  <c r="AA60" i="70" s="1"/>
  <c r="AI26" i="70"/>
  <c r="AI60" i="70" s="1"/>
  <c r="AQ26" i="70"/>
  <c r="AQ60" i="70" s="1"/>
  <c r="H26" i="70"/>
  <c r="H60" i="70" s="1"/>
  <c r="P26" i="70"/>
  <c r="P60" i="70" s="1"/>
  <c r="X26" i="70"/>
  <c r="X60" i="70" s="1"/>
  <c r="AF26" i="70"/>
  <c r="AF60" i="70" s="1"/>
  <c r="AN26" i="70"/>
  <c r="AN60" i="70" s="1"/>
  <c r="E26" i="70"/>
  <c r="E60" i="70" s="1"/>
  <c r="O26" i="70"/>
  <c r="O60" i="70" s="1"/>
  <c r="Z26" i="70"/>
  <c r="Z60" i="70" s="1"/>
  <c r="AK26" i="70"/>
  <c r="AK60" i="70" s="1"/>
  <c r="D26" i="70"/>
  <c r="D60" i="70" s="1"/>
  <c r="F26" i="70"/>
  <c r="F60" i="70" s="1"/>
  <c r="Q26" i="70"/>
  <c r="Q60" i="70" s="1"/>
  <c r="AB26" i="70"/>
  <c r="AB60" i="70" s="1"/>
  <c r="AL26" i="70"/>
  <c r="AL60" i="70" s="1"/>
  <c r="G26" i="70"/>
  <c r="G60" i="70" s="1"/>
  <c r="R26" i="70"/>
  <c r="R60" i="70" s="1"/>
  <c r="AC26" i="70"/>
  <c r="AC60" i="70" s="1"/>
  <c r="AM26" i="70"/>
  <c r="AM60" i="70" s="1"/>
  <c r="I26" i="70"/>
  <c r="I60" i="70" s="1"/>
  <c r="T26" i="70"/>
  <c r="T60" i="70" s="1"/>
  <c r="AD26" i="70"/>
  <c r="AD60" i="70" s="1"/>
  <c r="AO26" i="70"/>
  <c r="AO60" i="70" s="1"/>
  <c r="L26" i="70"/>
  <c r="L60" i="70" s="1"/>
  <c r="V26" i="70"/>
  <c r="V60" i="70" s="1"/>
  <c r="AG26" i="70"/>
  <c r="AG60" i="70" s="1"/>
  <c r="AH26" i="70"/>
  <c r="AH60" i="70" s="1"/>
  <c r="J26" i="70"/>
  <c r="J60" i="70" s="1"/>
  <c r="AJ26" i="70"/>
  <c r="AJ60" i="70" s="1"/>
  <c r="M26" i="70"/>
  <c r="M60" i="70" s="1"/>
  <c r="AP26" i="70"/>
  <c r="AP60" i="70" s="1"/>
  <c r="N26" i="70"/>
  <c r="N60" i="70" s="1"/>
  <c r="U26" i="70"/>
  <c r="U60" i="70" s="1"/>
  <c r="W26" i="70"/>
  <c r="W60" i="70" s="1"/>
  <c r="Y26" i="70"/>
  <c r="Y60" i="70" s="1"/>
  <c r="AE26" i="70"/>
  <c r="AE60" i="70" s="1"/>
  <c r="J31" i="69"/>
  <c r="J71" i="69" s="1"/>
  <c r="R31" i="69"/>
  <c r="R71" i="69" s="1"/>
  <c r="Z31" i="69"/>
  <c r="Z71" i="69" s="1"/>
  <c r="AH31" i="69"/>
  <c r="AH71" i="69" s="1"/>
  <c r="AP31" i="69"/>
  <c r="AP71" i="69" s="1"/>
  <c r="C71" i="69"/>
  <c r="G31" i="69"/>
  <c r="G71" i="69" s="1"/>
  <c r="P31" i="69"/>
  <c r="P71" i="69" s="1"/>
  <c r="Y31" i="69"/>
  <c r="Y71" i="69" s="1"/>
  <c r="AI31" i="69"/>
  <c r="AI71" i="69" s="1"/>
  <c r="H31" i="69"/>
  <c r="H71" i="69" s="1"/>
  <c r="S31" i="69"/>
  <c r="S71" i="69" s="1"/>
  <c r="AC31" i="69"/>
  <c r="AC71" i="69" s="1"/>
  <c r="AM31" i="69"/>
  <c r="AM71" i="69" s="1"/>
  <c r="I31" i="69"/>
  <c r="I71" i="69" s="1"/>
  <c r="T31" i="69"/>
  <c r="T71" i="69" s="1"/>
  <c r="AD31" i="69"/>
  <c r="AD71" i="69" s="1"/>
  <c r="AN31" i="69"/>
  <c r="AN71" i="69" s="1"/>
  <c r="K31" i="69"/>
  <c r="K71" i="69" s="1"/>
  <c r="U31" i="69"/>
  <c r="U71" i="69" s="1"/>
  <c r="AE31" i="69"/>
  <c r="AE71" i="69" s="1"/>
  <c r="AO31" i="69"/>
  <c r="AO71" i="69" s="1"/>
  <c r="L31" i="69"/>
  <c r="L71" i="69" s="1"/>
  <c r="V31" i="69"/>
  <c r="V71" i="69" s="1"/>
  <c r="AF31" i="69"/>
  <c r="AF71" i="69" s="1"/>
  <c r="AQ31" i="69"/>
  <c r="AQ71" i="69" s="1"/>
  <c r="M31" i="69"/>
  <c r="M71" i="69" s="1"/>
  <c r="W31" i="69"/>
  <c r="W71" i="69" s="1"/>
  <c r="AG31" i="69"/>
  <c r="AG71" i="69" s="1"/>
  <c r="N31" i="69"/>
  <c r="N71" i="69" s="1"/>
  <c r="X31" i="69"/>
  <c r="X71" i="69" s="1"/>
  <c r="AJ31" i="69"/>
  <c r="AJ71" i="69" s="1"/>
  <c r="D31" i="69"/>
  <c r="D71" i="69" s="1"/>
  <c r="O31" i="69"/>
  <c r="O71" i="69" s="1"/>
  <c r="Q31" i="69"/>
  <c r="Q71" i="69" s="1"/>
  <c r="AA31" i="69"/>
  <c r="AA71" i="69" s="1"/>
  <c r="AB31" i="69"/>
  <c r="AB71" i="69" s="1"/>
  <c r="AK31" i="69"/>
  <c r="AK71" i="69" s="1"/>
  <c r="AL31" i="69"/>
  <c r="AL71" i="69" s="1"/>
  <c r="E31" i="69"/>
  <c r="E71" i="69" s="1"/>
  <c r="F31" i="69"/>
  <c r="F71" i="69" s="1"/>
  <c r="G73" i="69"/>
  <c r="AF73" i="69"/>
  <c r="X68" i="67"/>
  <c r="M28" i="61"/>
  <c r="M63" i="61" s="1"/>
  <c r="E28" i="61"/>
  <c r="E63" i="61" s="1"/>
  <c r="C63" i="61"/>
  <c r="AA28" i="61"/>
  <c r="AA63" i="61" s="1"/>
  <c r="AB28" i="61"/>
  <c r="AB63" i="61" s="1"/>
  <c r="U28" i="61"/>
  <c r="U63" i="61" s="1"/>
  <c r="T28" i="61"/>
  <c r="T63" i="61" s="1"/>
  <c r="F28" i="61"/>
  <c r="F63" i="61" s="1"/>
  <c r="AE28" i="61"/>
  <c r="AE63" i="61" s="1"/>
  <c r="Q28" i="61"/>
  <c r="Q63" i="61" s="1"/>
  <c r="AP28" i="61"/>
  <c r="AP63" i="61" s="1"/>
  <c r="L28" i="61"/>
  <c r="L63" i="61" s="1"/>
  <c r="AC28" i="61"/>
  <c r="AC63" i="61" s="1"/>
  <c r="N28" i="61"/>
  <c r="N63" i="61" s="1"/>
  <c r="AM28" i="61"/>
  <c r="AM63" i="61" s="1"/>
  <c r="Y28" i="61"/>
  <c r="Y63" i="61" s="1"/>
  <c r="K28" i="61"/>
  <c r="K63" i="61" s="1"/>
  <c r="V28" i="61"/>
  <c r="V63" i="61" s="1"/>
  <c r="H28" i="61"/>
  <c r="H63" i="61" s="1"/>
  <c r="AG28" i="61"/>
  <c r="AG63" i="61" s="1"/>
  <c r="AD28" i="61"/>
  <c r="AD63" i="61" s="1"/>
  <c r="P28" i="61"/>
  <c r="P63" i="61" s="1"/>
  <c r="AO28" i="61"/>
  <c r="AO63" i="61" s="1"/>
  <c r="AK28" i="61"/>
  <c r="AK63" i="61" s="1"/>
  <c r="AL28" i="61"/>
  <c r="AL63" i="61" s="1"/>
  <c r="X28" i="61"/>
  <c r="X63" i="61" s="1"/>
  <c r="J28" i="61"/>
  <c r="J63" i="61" s="1"/>
  <c r="S28" i="61"/>
  <c r="S63" i="61" s="1"/>
  <c r="G28" i="61"/>
  <c r="G63" i="61" s="1"/>
  <c r="AF28" i="61"/>
  <c r="AF63" i="61" s="1"/>
  <c r="R28" i="61"/>
  <c r="R63" i="61" s="1"/>
  <c r="D28" i="61"/>
  <c r="D63" i="61" s="1"/>
  <c r="O28" i="61"/>
  <c r="O63" i="61" s="1"/>
  <c r="AN28" i="61"/>
  <c r="AN63" i="61" s="1"/>
  <c r="Z28" i="61"/>
  <c r="Z63" i="61" s="1"/>
  <c r="AQ28" i="61"/>
  <c r="AQ63" i="61" s="1"/>
  <c r="AJ28" i="61"/>
  <c r="AJ63" i="61" s="1"/>
  <c r="W28" i="61"/>
  <c r="W63" i="61" s="1"/>
  <c r="I28" i="61"/>
  <c r="I63" i="61" s="1"/>
  <c r="AH28" i="61"/>
  <c r="AH63" i="61" s="1"/>
  <c r="AI28" i="61"/>
  <c r="AI63" i="61" s="1"/>
  <c r="T66" i="70"/>
  <c r="R66" i="70"/>
  <c r="AG66" i="70"/>
  <c r="N66" i="70"/>
  <c r="M66" i="70"/>
  <c r="D56" i="71"/>
  <c r="W56" i="71"/>
  <c r="AJ56" i="71"/>
  <c r="L56" i="71"/>
  <c r="AK56" i="71"/>
  <c r="D55" i="71"/>
  <c r="AN55" i="71"/>
  <c r="F55" i="71"/>
  <c r="AJ55" i="71"/>
  <c r="K55" i="71"/>
  <c r="AA54" i="71"/>
  <c r="E54" i="71"/>
  <c r="M54" i="71"/>
  <c r="X54" i="71"/>
  <c r="AL54" i="71"/>
  <c r="AE59" i="70"/>
  <c r="J59" i="70"/>
  <c r="S59" i="70"/>
  <c r="Q59" i="70"/>
  <c r="M59" i="70"/>
  <c r="D53" i="71"/>
  <c r="M53" i="71"/>
  <c r="I53" i="71"/>
  <c r="G53" i="71"/>
  <c r="W53" i="71"/>
  <c r="J42" i="68"/>
  <c r="J72" i="68" s="1"/>
  <c r="R42" i="68"/>
  <c r="R72" i="68" s="1"/>
  <c r="C72" i="68"/>
  <c r="F42" i="68"/>
  <c r="F72" i="68" s="1"/>
  <c r="O42" i="68"/>
  <c r="O72" i="68" s="1"/>
  <c r="X42" i="68"/>
  <c r="X72" i="68" s="1"/>
  <c r="AF42" i="68"/>
  <c r="AF72" i="68" s="1"/>
  <c r="AN42" i="68"/>
  <c r="AN72" i="68" s="1"/>
  <c r="D42" i="68"/>
  <c r="D72" i="68" s="1"/>
  <c r="G42" i="68"/>
  <c r="G72" i="68" s="1"/>
  <c r="P42" i="68"/>
  <c r="P72" i="68" s="1"/>
  <c r="Y42" i="68"/>
  <c r="Y72" i="68" s="1"/>
  <c r="AG42" i="68"/>
  <c r="AG72" i="68" s="1"/>
  <c r="AO42" i="68"/>
  <c r="AO72" i="68" s="1"/>
  <c r="I42" i="68"/>
  <c r="I72" i="68" s="1"/>
  <c r="S42" i="68"/>
  <c r="S72" i="68" s="1"/>
  <c r="AA42" i="68"/>
  <c r="AA72" i="68" s="1"/>
  <c r="AI42" i="68"/>
  <c r="AI72" i="68" s="1"/>
  <c r="AQ42" i="68"/>
  <c r="AQ72" i="68" s="1"/>
  <c r="K42" i="68"/>
  <c r="K72" i="68" s="1"/>
  <c r="T42" i="68"/>
  <c r="T72" i="68" s="1"/>
  <c r="AB42" i="68"/>
  <c r="AB72" i="68" s="1"/>
  <c r="AJ42" i="68"/>
  <c r="AJ72" i="68" s="1"/>
  <c r="L42" i="68"/>
  <c r="L72" i="68" s="1"/>
  <c r="U42" i="68"/>
  <c r="U72" i="68" s="1"/>
  <c r="AC42" i="68"/>
  <c r="AC72" i="68" s="1"/>
  <c r="AK42" i="68"/>
  <c r="AK72" i="68" s="1"/>
  <c r="E42" i="68"/>
  <c r="E72" i="68" s="1"/>
  <c r="AD42" i="68"/>
  <c r="AD72" i="68" s="1"/>
  <c r="H42" i="68"/>
  <c r="H72" i="68" s="1"/>
  <c r="AE42" i="68"/>
  <c r="AE72" i="68" s="1"/>
  <c r="M42" i="68"/>
  <c r="M72" i="68" s="1"/>
  <c r="AH42" i="68"/>
  <c r="AH72" i="68" s="1"/>
  <c r="N42" i="68"/>
  <c r="N72" i="68" s="1"/>
  <c r="AL42" i="68"/>
  <c r="AL72" i="68" s="1"/>
  <c r="Q42" i="68"/>
  <c r="Q72" i="68" s="1"/>
  <c r="AM42" i="68"/>
  <c r="AM72" i="68" s="1"/>
  <c r="V42" i="68"/>
  <c r="V72" i="68" s="1"/>
  <c r="AP42" i="68"/>
  <c r="AP72" i="68" s="1"/>
  <c r="W42" i="68"/>
  <c r="W72" i="68" s="1"/>
  <c r="Z42" i="68"/>
  <c r="Z72" i="68" s="1"/>
  <c r="AE53" i="68"/>
  <c r="R53" i="68"/>
  <c r="AH53" i="68"/>
  <c r="F53" i="68"/>
  <c r="M53" i="68"/>
  <c r="H55" i="68"/>
  <c r="AG55" i="68"/>
  <c r="AN55" i="68"/>
  <c r="AK55" i="68"/>
  <c r="N55" i="68"/>
  <c r="AH55" i="70"/>
  <c r="AC55" i="70"/>
  <c r="AM55" i="70"/>
  <c r="S55" i="70"/>
  <c r="P55" i="70"/>
  <c r="L35" i="61"/>
  <c r="L67" i="61" s="1"/>
  <c r="C67" i="61"/>
  <c r="AF35" i="61"/>
  <c r="AF67" i="61" s="1"/>
  <c r="J35" i="61"/>
  <c r="J67" i="61" s="1"/>
  <c r="AH35" i="61"/>
  <c r="AH67" i="61" s="1"/>
  <c r="D35" i="61"/>
  <c r="D67" i="61" s="1"/>
  <c r="K35" i="61"/>
  <c r="K67" i="61" s="1"/>
  <c r="AI35" i="61"/>
  <c r="AI67" i="61" s="1"/>
  <c r="R35" i="61"/>
  <c r="R67" i="61" s="1"/>
  <c r="AN35" i="61"/>
  <c r="AN67" i="61" s="1"/>
  <c r="S35" i="61"/>
  <c r="S67" i="61" s="1"/>
  <c r="AP35" i="61"/>
  <c r="AP67" i="61" s="1"/>
  <c r="X35" i="61"/>
  <c r="X67" i="61" s="1"/>
  <c r="AQ35" i="61"/>
  <c r="AQ67" i="61" s="1"/>
  <c r="AA35" i="61"/>
  <c r="AA67" i="61" s="1"/>
  <c r="Z35" i="61"/>
  <c r="Z67" i="61" s="1"/>
  <c r="AM35" i="61"/>
  <c r="AM67" i="61" s="1"/>
  <c r="AJ35" i="61"/>
  <c r="AJ67" i="61" s="1"/>
  <c r="AE35" i="61"/>
  <c r="AE67" i="61" s="1"/>
  <c r="AB35" i="61"/>
  <c r="AB67" i="61" s="1"/>
  <c r="AO35" i="61"/>
  <c r="AO67" i="61" s="1"/>
  <c r="W35" i="61"/>
  <c r="W67" i="61" s="1"/>
  <c r="AL35" i="61"/>
  <c r="AL67" i="61" s="1"/>
  <c r="AK35" i="61"/>
  <c r="AK67" i="61" s="1"/>
  <c r="T35" i="61"/>
  <c r="T67" i="61" s="1"/>
  <c r="AG35" i="61"/>
  <c r="AG67" i="61" s="1"/>
  <c r="O35" i="61"/>
  <c r="O67" i="61" s="1"/>
  <c r="AD35" i="61"/>
  <c r="AD67" i="61" s="1"/>
  <c r="AC35" i="61"/>
  <c r="AC67" i="61" s="1"/>
  <c r="Y35" i="61"/>
  <c r="Y67" i="61" s="1"/>
  <c r="G35" i="61"/>
  <c r="G67" i="61" s="1"/>
  <c r="V35" i="61"/>
  <c r="V67" i="61" s="1"/>
  <c r="U35" i="61"/>
  <c r="U67" i="61" s="1"/>
  <c r="Q35" i="61"/>
  <c r="Q67" i="61" s="1"/>
  <c r="N35" i="61"/>
  <c r="N67" i="61" s="1"/>
  <c r="M35" i="61"/>
  <c r="M67" i="61" s="1"/>
  <c r="I35" i="61"/>
  <c r="I67" i="61" s="1"/>
  <c r="P35" i="61"/>
  <c r="P67" i="61" s="1"/>
  <c r="F35" i="61"/>
  <c r="F67" i="61" s="1"/>
  <c r="E35" i="61"/>
  <c r="E67" i="61" s="1"/>
  <c r="H35" i="61"/>
  <c r="H67" i="61" s="1"/>
  <c r="F185" i="99"/>
  <c r="C42" i="69"/>
  <c r="C57" i="67"/>
  <c r="F19" i="67"/>
  <c r="N19" i="67"/>
  <c r="V19" i="67"/>
  <c r="AD19" i="67"/>
  <c r="AL19" i="67"/>
  <c r="M19" i="67"/>
  <c r="W19" i="67"/>
  <c r="AF19" i="67"/>
  <c r="AO19" i="67"/>
  <c r="E19" i="67"/>
  <c r="P19" i="67"/>
  <c r="Z19" i="67"/>
  <c r="AJ19" i="67"/>
  <c r="G19" i="67"/>
  <c r="Q19" i="67"/>
  <c r="AA19" i="67"/>
  <c r="AK19" i="67"/>
  <c r="H19" i="67"/>
  <c r="R19" i="67"/>
  <c r="AB19" i="67"/>
  <c r="AM19" i="67"/>
  <c r="I19" i="67"/>
  <c r="S19" i="67"/>
  <c r="AC19" i="67"/>
  <c r="AN19" i="67"/>
  <c r="J19" i="67"/>
  <c r="T19" i="67"/>
  <c r="AE19" i="67"/>
  <c r="AP19" i="67"/>
  <c r="K19" i="67"/>
  <c r="U19" i="67"/>
  <c r="AG19" i="67"/>
  <c r="AQ19" i="67"/>
  <c r="L19" i="67"/>
  <c r="X19" i="67"/>
  <c r="AH19" i="67"/>
  <c r="Y19" i="67"/>
  <c r="AI19" i="67"/>
  <c r="D19" i="67"/>
  <c r="O19" i="67"/>
  <c r="C166" i="99"/>
  <c r="C5" i="66"/>
  <c r="AM8" i="61"/>
  <c r="AN8" i="61"/>
  <c r="AO8" i="61"/>
  <c r="AA8" i="61"/>
  <c r="M8" i="61"/>
  <c r="H8" i="61"/>
  <c r="J8" i="61"/>
  <c r="AI8" i="61"/>
  <c r="U8" i="61"/>
  <c r="AE8" i="61"/>
  <c r="R8" i="61"/>
  <c r="AQ8" i="61"/>
  <c r="AC8" i="61"/>
  <c r="N8" i="61"/>
  <c r="D8" i="61"/>
  <c r="Z8" i="61"/>
  <c r="L8" i="61"/>
  <c r="AK8" i="61"/>
  <c r="AF8" i="61"/>
  <c r="V8" i="61"/>
  <c r="P8" i="61"/>
  <c r="I8" i="61"/>
  <c r="AH8" i="61"/>
  <c r="T8" i="61"/>
  <c r="F8" i="61"/>
  <c r="O8" i="61"/>
  <c r="Q8" i="61"/>
  <c r="AP8" i="61"/>
  <c r="AB8" i="61"/>
  <c r="X8" i="61"/>
  <c r="AL8" i="61"/>
  <c r="Y8" i="61"/>
  <c r="K8" i="61"/>
  <c r="AJ8" i="61"/>
  <c r="G8" i="61"/>
  <c r="AG8" i="61"/>
  <c r="S8" i="61"/>
  <c r="E8" i="61"/>
  <c r="AD8" i="61"/>
  <c r="W8" i="61"/>
  <c r="D175" i="99"/>
  <c r="C27" i="67"/>
  <c r="J7" i="66"/>
  <c r="R7" i="66"/>
  <c r="Z7" i="66"/>
  <c r="AH7" i="66"/>
  <c r="AP7" i="66"/>
  <c r="L7" i="66"/>
  <c r="U7" i="66"/>
  <c r="AD7" i="66"/>
  <c r="AM7" i="66"/>
  <c r="M7" i="66"/>
  <c r="V7" i="66"/>
  <c r="AE7" i="66"/>
  <c r="AN7" i="66"/>
  <c r="E7" i="66"/>
  <c r="N7" i="66"/>
  <c r="W7" i="66"/>
  <c r="AF7" i="66"/>
  <c r="AO7" i="66"/>
  <c r="F7" i="66"/>
  <c r="O7" i="66"/>
  <c r="X7" i="66"/>
  <c r="AG7" i="66"/>
  <c r="AQ7" i="66"/>
  <c r="G7" i="66"/>
  <c r="P7" i="66"/>
  <c r="Y7" i="66"/>
  <c r="AI7" i="66"/>
  <c r="H7" i="66"/>
  <c r="Q7" i="66"/>
  <c r="AA7" i="66"/>
  <c r="AJ7" i="66"/>
  <c r="K7" i="66"/>
  <c r="T7" i="66"/>
  <c r="AC7" i="66"/>
  <c r="AL7" i="66"/>
  <c r="I7" i="66"/>
  <c r="S7" i="66"/>
  <c r="D7" i="66"/>
  <c r="AB7" i="66"/>
  <c r="AK7" i="66"/>
  <c r="B175" i="99"/>
  <c r="C27" i="61"/>
  <c r="AK6" i="61"/>
  <c r="L6" i="61"/>
  <c r="H6" i="61"/>
  <c r="AG6" i="61"/>
  <c r="S6" i="61"/>
  <c r="E6" i="61"/>
  <c r="D6" i="61"/>
  <c r="P6" i="61"/>
  <c r="AO6" i="61"/>
  <c r="AA6" i="61"/>
  <c r="AB6" i="61"/>
  <c r="X6" i="61"/>
  <c r="J6" i="61"/>
  <c r="AI6" i="61"/>
  <c r="F6" i="61"/>
  <c r="M6" i="61"/>
  <c r="G6" i="61"/>
  <c r="AF6" i="61"/>
  <c r="R6" i="61"/>
  <c r="AQ6" i="61"/>
  <c r="AC6" i="61"/>
  <c r="O6" i="61"/>
  <c r="AN6" i="61"/>
  <c r="Z6" i="61"/>
  <c r="T6" i="61"/>
  <c r="AJ6" i="61"/>
  <c r="W6" i="61"/>
  <c r="I6" i="61"/>
  <c r="AH6" i="61"/>
  <c r="AL6" i="61"/>
  <c r="AD6" i="61"/>
  <c r="AE6" i="61"/>
  <c r="Q6" i="61"/>
  <c r="AP6" i="61"/>
  <c r="U6" i="61"/>
  <c r="AM6" i="61"/>
  <c r="Y6" i="61"/>
  <c r="K6" i="61"/>
  <c r="V6" i="61"/>
  <c r="N6" i="61"/>
  <c r="C68" i="69"/>
  <c r="G38" i="69"/>
  <c r="O38" i="69"/>
  <c r="O68" i="69" s="1"/>
  <c r="W38" i="69"/>
  <c r="AE38" i="69"/>
  <c r="AM38" i="69"/>
  <c r="AM68" i="69" s="1"/>
  <c r="F38" i="69"/>
  <c r="P38" i="69"/>
  <c r="Y38" i="69"/>
  <c r="AH38" i="69"/>
  <c r="AQ38" i="69"/>
  <c r="H38" i="69"/>
  <c r="H68" i="69" s="1"/>
  <c r="Q38" i="69"/>
  <c r="Z38" i="69"/>
  <c r="AI38" i="69"/>
  <c r="AI68" i="69" s="1"/>
  <c r="I38" i="69"/>
  <c r="R38" i="69"/>
  <c r="AA38" i="69"/>
  <c r="AJ38" i="69"/>
  <c r="J38" i="69"/>
  <c r="S38" i="69"/>
  <c r="AB38" i="69"/>
  <c r="AK38" i="69"/>
  <c r="D38" i="69"/>
  <c r="D68" i="69" s="1"/>
  <c r="K38" i="69"/>
  <c r="K68" i="69" s="1"/>
  <c r="T38" i="69"/>
  <c r="AC38" i="69"/>
  <c r="AL38" i="69"/>
  <c r="L38" i="69"/>
  <c r="U38" i="69"/>
  <c r="U68" i="69" s="1"/>
  <c r="AD38" i="69"/>
  <c r="AN38" i="69"/>
  <c r="V38" i="69"/>
  <c r="X38" i="69"/>
  <c r="AF38" i="69"/>
  <c r="AG38" i="69"/>
  <c r="AG68" i="69" s="1"/>
  <c r="AO38" i="69"/>
  <c r="AO68" i="69" s="1"/>
  <c r="E38" i="69"/>
  <c r="AP38" i="69"/>
  <c r="M38" i="69"/>
  <c r="M68" i="69" s="1"/>
  <c r="N38" i="69"/>
  <c r="H21" i="67"/>
  <c r="P21" i="67"/>
  <c r="X21" i="67"/>
  <c r="AF21" i="67"/>
  <c r="AN21" i="67"/>
  <c r="I21" i="67"/>
  <c r="R21" i="67"/>
  <c r="AA21" i="67"/>
  <c r="AJ21" i="67"/>
  <c r="K21" i="67"/>
  <c r="U21" i="67"/>
  <c r="AE21" i="67"/>
  <c r="AP21" i="67"/>
  <c r="D21" i="67"/>
  <c r="L21" i="67"/>
  <c r="V21" i="67"/>
  <c r="AG21" i="67"/>
  <c r="AQ21" i="67"/>
  <c r="M21" i="67"/>
  <c r="W21" i="67"/>
  <c r="AH21" i="67"/>
  <c r="N21" i="67"/>
  <c r="Y21" i="67"/>
  <c r="AI21" i="67"/>
  <c r="E21" i="67"/>
  <c r="O21" i="67"/>
  <c r="Z21" i="67"/>
  <c r="AK21" i="67"/>
  <c r="F21" i="67"/>
  <c r="Q21" i="67"/>
  <c r="AB21" i="67"/>
  <c r="AL21" i="67"/>
  <c r="G21" i="67"/>
  <c r="S21" i="67"/>
  <c r="AC21" i="67"/>
  <c r="AM21" i="67"/>
  <c r="AD21" i="67"/>
  <c r="AO21" i="67"/>
  <c r="J21" i="67"/>
  <c r="T21" i="67"/>
  <c r="J7" i="67"/>
  <c r="R7" i="67"/>
  <c r="Z7" i="67"/>
  <c r="AH7" i="67"/>
  <c r="AP7" i="67"/>
  <c r="F7" i="67"/>
  <c r="O7" i="67"/>
  <c r="X7" i="67"/>
  <c r="AG7" i="67"/>
  <c r="AQ7" i="67"/>
  <c r="K7" i="67"/>
  <c r="T7" i="67"/>
  <c r="AC7" i="67"/>
  <c r="AL7" i="67"/>
  <c r="M7" i="67"/>
  <c r="Y7" i="67"/>
  <c r="AK7" i="67"/>
  <c r="N7" i="67"/>
  <c r="AA7" i="67"/>
  <c r="AM7" i="67"/>
  <c r="P7" i="67"/>
  <c r="AB7" i="67"/>
  <c r="AN7" i="67"/>
  <c r="E7" i="67"/>
  <c r="Q7" i="67"/>
  <c r="AD7" i="67"/>
  <c r="AO7" i="67"/>
  <c r="G7" i="67"/>
  <c r="S7" i="67"/>
  <c r="AE7" i="67"/>
  <c r="H7" i="67"/>
  <c r="U7" i="67"/>
  <c r="AF7" i="67"/>
  <c r="I7" i="67"/>
  <c r="V7" i="67"/>
  <c r="AI7" i="67"/>
  <c r="D7" i="67"/>
  <c r="L7" i="67"/>
  <c r="W7" i="67"/>
  <c r="AJ7" i="67"/>
  <c r="K16" i="69"/>
  <c r="S16" i="69"/>
  <c r="AA16" i="69"/>
  <c r="AI16" i="69"/>
  <c r="AQ16" i="69"/>
  <c r="E16" i="69"/>
  <c r="N16" i="69"/>
  <c r="W16" i="69"/>
  <c r="AF16" i="69"/>
  <c r="AO16" i="69"/>
  <c r="F16" i="69"/>
  <c r="O16" i="69"/>
  <c r="G16" i="69"/>
  <c r="P16" i="69"/>
  <c r="Y16" i="69"/>
  <c r="AH16" i="69"/>
  <c r="I16" i="69"/>
  <c r="R16" i="69"/>
  <c r="AB16" i="69"/>
  <c r="AK16" i="69"/>
  <c r="T16" i="69"/>
  <c r="AG16" i="69"/>
  <c r="D16" i="69"/>
  <c r="U16" i="69"/>
  <c r="AJ16" i="69"/>
  <c r="V16" i="69"/>
  <c r="AL16" i="69"/>
  <c r="H16" i="69"/>
  <c r="X16" i="69"/>
  <c r="AM16" i="69"/>
  <c r="J16" i="69"/>
  <c r="Z16" i="69"/>
  <c r="AN16" i="69"/>
  <c r="L16" i="69"/>
  <c r="AC16" i="69"/>
  <c r="AP16" i="69"/>
  <c r="M16" i="69"/>
  <c r="Q16" i="69"/>
  <c r="AD16" i="69"/>
  <c r="AE16" i="69"/>
  <c r="I14" i="66"/>
  <c r="Q14" i="66"/>
  <c r="Y14" i="66"/>
  <c r="AG14" i="66"/>
  <c r="AO14" i="66"/>
  <c r="C55" i="66"/>
  <c r="M14" i="66"/>
  <c r="V14" i="66"/>
  <c r="AE14" i="66"/>
  <c r="AN14" i="66"/>
  <c r="E14" i="66"/>
  <c r="N14" i="66"/>
  <c r="W14" i="66"/>
  <c r="AF14" i="66"/>
  <c r="AP14" i="66"/>
  <c r="F14" i="66"/>
  <c r="O14" i="66"/>
  <c r="X14" i="66"/>
  <c r="AH14" i="66"/>
  <c r="AQ14" i="66"/>
  <c r="G14" i="66"/>
  <c r="P14" i="66"/>
  <c r="Z14" i="66"/>
  <c r="AI14" i="66"/>
  <c r="H14" i="66"/>
  <c r="R14" i="66"/>
  <c r="AA14" i="66"/>
  <c r="AJ14" i="66"/>
  <c r="J14" i="66"/>
  <c r="S14" i="66"/>
  <c r="AB14" i="66"/>
  <c r="AK14" i="66"/>
  <c r="D14" i="66"/>
  <c r="L14" i="66"/>
  <c r="U14" i="66"/>
  <c r="AD14" i="66"/>
  <c r="AM14" i="66"/>
  <c r="K14" i="66"/>
  <c r="T14" i="66"/>
  <c r="AC14" i="66"/>
  <c r="AL14" i="66"/>
  <c r="C57" i="70"/>
  <c r="L19" i="70"/>
  <c r="L57" i="70" s="1"/>
  <c r="T19" i="70"/>
  <c r="T57" i="70" s="1"/>
  <c r="AB19" i="70"/>
  <c r="AB57" i="70" s="1"/>
  <c r="AJ19" i="70"/>
  <c r="AJ57" i="70" s="1"/>
  <c r="I19" i="70"/>
  <c r="I57" i="70" s="1"/>
  <c r="Q19" i="70"/>
  <c r="Q57" i="70" s="1"/>
  <c r="Y19" i="70"/>
  <c r="Y57" i="70" s="1"/>
  <c r="AG19" i="70"/>
  <c r="AG57" i="70" s="1"/>
  <c r="AO19" i="70"/>
  <c r="AO57" i="70" s="1"/>
  <c r="K19" i="70"/>
  <c r="K57" i="70" s="1"/>
  <c r="V19" i="70"/>
  <c r="V57" i="70" s="1"/>
  <c r="AF19" i="70"/>
  <c r="AF57" i="70" s="1"/>
  <c r="AQ19" i="70"/>
  <c r="AQ57" i="70" s="1"/>
  <c r="M19" i="70"/>
  <c r="M57" i="70" s="1"/>
  <c r="W19" i="70"/>
  <c r="W57" i="70" s="1"/>
  <c r="AH19" i="70"/>
  <c r="AH57" i="70" s="1"/>
  <c r="N19" i="70"/>
  <c r="N57" i="70" s="1"/>
  <c r="X19" i="70"/>
  <c r="X57" i="70" s="1"/>
  <c r="AI19" i="70"/>
  <c r="AI57" i="70" s="1"/>
  <c r="D19" i="70"/>
  <c r="D57" i="70" s="1"/>
  <c r="E19" i="70"/>
  <c r="E57" i="70" s="1"/>
  <c r="O19" i="70"/>
  <c r="O57" i="70" s="1"/>
  <c r="Z19" i="70"/>
  <c r="Z57" i="70" s="1"/>
  <c r="AK19" i="70"/>
  <c r="AK57" i="70" s="1"/>
  <c r="G19" i="70"/>
  <c r="G57" i="70" s="1"/>
  <c r="R19" i="70"/>
  <c r="R57" i="70" s="1"/>
  <c r="AC19" i="70"/>
  <c r="AC57" i="70" s="1"/>
  <c r="AM19" i="70"/>
  <c r="AM57" i="70" s="1"/>
  <c r="U19" i="70"/>
  <c r="U57" i="70" s="1"/>
  <c r="AA19" i="70"/>
  <c r="AA57" i="70" s="1"/>
  <c r="AD19" i="70"/>
  <c r="AD57" i="70" s="1"/>
  <c r="F19" i="70"/>
  <c r="F57" i="70" s="1"/>
  <c r="AE19" i="70"/>
  <c r="AE57" i="70" s="1"/>
  <c r="H19" i="70"/>
  <c r="H57" i="70" s="1"/>
  <c r="AL19" i="70"/>
  <c r="AL57" i="70" s="1"/>
  <c r="J19" i="70"/>
  <c r="J57" i="70" s="1"/>
  <c r="AN19" i="70"/>
  <c r="AN57" i="70" s="1"/>
  <c r="AP19" i="70"/>
  <c r="AP57" i="70" s="1"/>
  <c r="P19" i="70"/>
  <c r="P57" i="70" s="1"/>
  <c r="S19" i="70"/>
  <c r="S57" i="70" s="1"/>
  <c r="D185" i="99"/>
  <c r="C42" i="67"/>
  <c r="B171" i="99"/>
  <c r="C22" i="61"/>
  <c r="W23" i="61"/>
  <c r="C59" i="61"/>
  <c r="AD23" i="61"/>
  <c r="AE23" i="61"/>
  <c r="G23" i="61"/>
  <c r="H23" i="61"/>
  <c r="Q23" i="61"/>
  <c r="AP23" i="61"/>
  <c r="AB23" i="61"/>
  <c r="P23" i="61"/>
  <c r="O23" i="61"/>
  <c r="D23" i="61"/>
  <c r="X23" i="61"/>
  <c r="Y23" i="61"/>
  <c r="K23" i="61"/>
  <c r="AJ23" i="61"/>
  <c r="AF23" i="61"/>
  <c r="F23" i="61"/>
  <c r="AG23" i="61"/>
  <c r="AG59" i="61" s="1"/>
  <c r="S23" i="61"/>
  <c r="E23" i="61"/>
  <c r="N23" i="61"/>
  <c r="AO23" i="61"/>
  <c r="AA23" i="61"/>
  <c r="M23" i="61"/>
  <c r="J23" i="61"/>
  <c r="AI23" i="61"/>
  <c r="U23" i="61"/>
  <c r="R23" i="61"/>
  <c r="AQ23" i="61"/>
  <c r="AC23" i="61"/>
  <c r="AN23" i="61"/>
  <c r="Z23" i="61"/>
  <c r="L23" i="61"/>
  <c r="AK23" i="61"/>
  <c r="AK59" i="61" s="1"/>
  <c r="V23" i="61"/>
  <c r="I23" i="61"/>
  <c r="I59" i="61" s="1"/>
  <c r="AH23" i="61"/>
  <c r="T23" i="61"/>
  <c r="AM23" i="61"/>
  <c r="AL23" i="61"/>
  <c r="AA54" i="68"/>
  <c r="AD68" i="68"/>
  <c r="N66" i="68"/>
  <c r="W66" i="68"/>
  <c r="AN66" i="68"/>
  <c r="I33" i="68"/>
  <c r="I69" i="68" s="1"/>
  <c r="Q33" i="68"/>
  <c r="Q69" i="68" s="1"/>
  <c r="Y33" i="68"/>
  <c r="Y69" i="68" s="1"/>
  <c r="AG33" i="68"/>
  <c r="AG69" i="68" s="1"/>
  <c r="AO33" i="68"/>
  <c r="AO69" i="68" s="1"/>
  <c r="C69" i="68"/>
  <c r="J33" i="68"/>
  <c r="J69" i="68" s="1"/>
  <c r="S33" i="68"/>
  <c r="S69" i="68" s="1"/>
  <c r="AB33" i="68"/>
  <c r="AB69" i="68" s="1"/>
  <c r="AK33" i="68"/>
  <c r="AK69" i="68" s="1"/>
  <c r="K33" i="68"/>
  <c r="K69" i="68" s="1"/>
  <c r="T33" i="68"/>
  <c r="T69" i="68" s="1"/>
  <c r="AC33" i="68"/>
  <c r="AC69" i="68" s="1"/>
  <c r="AL33" i="68"/>
  <c r="AL69" i="68" s="1"/>
  <c r="M33" i="68"/>
  <c r="M69" i="68" s="1"/>
  <c r="V33" i="68"/>
  <c r="V69" i="68" s="1"/>
  <c r="AE33" i="68"/>
  <c r="AE69" i="68" s="1"/>
  <c r="AN33" i="68"/>
  <c r="AN69" i="68" s="1"/>
  <c r="E33" i="68"/>
  <c r="E69" i="68" s="1"/>
  <c r="N33" i="68"/>
  <c r="N69" i="68" s="1"/>
  <c r="W33" i="68"/>
  <c r="W69" i="68" s="1"/>
  <c r="AF33" i="68"/>
  <c r="AF69" i="68" s="1"/>
  <c r="AP33" i="68"/>
  <c r="AP69" i="68" s="1"/>
  <c r="F33" i="68"/>
  <c r="F69" i="68" s="1"/>
  <c r="O33" i="68"/>
  <c r="O69" i="68" s="1"/>
  <c r="X33" i="68"/>
  <c r="X69" i="68" s="1"/>
  <c r="AH33" i="68"/>
  <c r="AH69" i="68" s="1"/>
  <c r="AQ33" i="68"/>
  <c r="AQ69" i="68" s="1"/>
  <c r="P33" i="68"/>
  <c r="P69" i="68" s="1"/>
  <c r="AM33" i="68"/>
  <c r="AM69" i="68" s="1"/>
  <c r="R33" i="68"/>
  <c r="R69" i="68" s="1"/>
  <c r="U33" i="68"/>
  <c r="U69" i="68" s="1"/>
  <c r="Z33" i="68"/>
  <c r="Z69" i="68" s="1"/>
  <c r="AA33" i="68"/>
  <c r="AA69" i="68" s="1"/>
  <c r="G33" i="68"/>
  <c r="G69" i="68" s="1"/>
  <c r="AD33" i="68"/>
  <c r="AD69" i="68" s="1"/>
  <c r="AI33" i="68"/>
  <c r="AI69" i="68" s="1"/>
  <c r="D33" i="68"/>
  <c r="D69" i="68" s="1"/>
  <c r="AJ33" i="68"/>
  <c r="AJ69" i="68" s="1"/>
  <c r="L33" i="68"/>
  <c r="L69" i="68" s="1"/>
  <c r="H33" i="68"/>
  <c r="H69" i="68" s="1"/>
  <c r="AO66" i="71"/>
  <c r="K66" i="71"/>
  <c r="S66" i="71"/>
  <c r="T66" i="71"/>
  <c r="AE66" i="71"/>
  <c r="I59" i="71"/>
  <c r="U59" i="71"/>
  <c r="AN59" i="71"/>
  <c r="X59" i="71"/>
  <c r="AA59" i="71"/>
  <c r="Q57" i="71"/>
  <c r="I57" i="71"/>
  <c r="AH57" i="71"/>
  <c r="AD57" i="71"/>
  <c r="AM57" i="71"/>
  <c r="AE68" i="71"/>
  <c r="AC68" i="71"/>
  <c r="AA68" i="71"/>
  <c r="W68" i="71"/>
  <c r="AP68" i="71"/>
  <c r="AD56" i="70"/>
  <c r="F56" i="70"/>
  <c r="Y56" i="70"/>
  <c r="W56" i="70"/>
  <c r="Z56" i="70"/>
  <c r="AK57" i="68"/>
  <c r="H57" i="68"/>
  <c r="AJ35" i="67"/>
  <c r="AJ67" i="67" s="1"/>
  <c r="V35" i="67"/>
  <c r="V67" i="67" s="1"/>
  <c r="H35" i="67"/>
  <c r="H67" i="67" s="1"/>
  <c r="AG35" i="67"/>
  <c r="AG67" i="67" s="1"/>
  <c r="S35" i="67"/>
  <c r="S67" i="67" s="1"/>
  <c r="AA73" i="69"/>
  <c r="AK68" i="67"/>
  <c r="K26" i="61"/>
  <c r="K60" i="61" s="1"/>
  <c r="C60" i="61"/>
  <c r="AB26" i="61"/>
  <c r="AB60" i="61" s="1"/>
  <c r="N26" i="61"/>
  <c r="N60" i="61" s="1"/>
  <c r="AM26" i="61"/>
  <c r="AM60" i="61" s="1"/>
  <c r="AG26" i="61"/>
  <c r="AG60" i="61" s="1"/>
  <c r="AJ26" i="61"/>
  <c r="AJ60" i="61" s="1"/>
  <c r="V26" i="61"/>
  <c r="V60" i="61" s="1"/>
  <c r="H26" i="61"/>
  <c r="H60" i="61" s="1"/>
  <c r="J26" i="61"/>
  <c r="J60" i="61" s="1"/>
  <c r="E26" i="61"/>
  <c r="E60" i="61" s="1"/>
  <c r="AD26" i="61"/>
  <c r="AD60" i="61" s="1"/>
  <c r="P26" i="61"/>
  <c r="P60" i="61" s="1"/>
  <c r="AA26" i="61"/>
  <c r="AA60" i="61" s="1"/>
  <c r="Z26" i="61"/>
  <c r="Z60" i="61" s="1"/>
  <c r="AP26" i="61"/>
  <c r="AP60" i="61" s="1"/>
  <c r="AI26" i="61"/>
  <c r="AI60" i="61" s="1"/>
  <c r="AH26" i="61"/>
  <c r="AH60" i="61" s="1"/>
  <c r="M26" i="61"/>
  <c r="M60" i="61" s="1"/>
  <c r="AL26" i="61"/>
  <c r="AL60" i="61" s="1"/>
  <c r="X26" i="61"/>
  <c r="X60" i="61" s="1"/>
  <c r="I26" i="61"/>
  <c r="I60" i="61" s="1"/>
  <c r="S26" i="61"/>
  <c r="S60" i="61" s="1"/>
  <c r="AQ26" i="61"/>
  <c r="AQ60" i="61" s="1"/>
  <c r="Q26" i="61"/>
  <c r="Q60" i="61" s="1"/>
  <c r="AO26" i="61"/>
  <c r="AO60" i="61" s="1"/>
  <c r="U26" i="61"/>
  <c r="U60" i="61" s="1"/>
  <c r="G26" i="61"/>
  <c r="G60" i="61" s="1"/>
  <c r="AF26" i="61"/>
  <c r="AF60" i="61" s="1"/>
  <c r="Y26" i="61"/>
  <c r="Y60" i="61" s="1"/>
  <c r="D26" i="61"/>
  <c r="D60" i="61" s="1"/>
  <c r="R26" i="61"/>
  <c r="R60" i="61" s="1"/>
  <c r="AC26" i="61"/>
  <c r="AC60" i="61" s="1"/>
  <c r="O26" i="61"/>
  <c r="O60" i="61" s="1"/>
  <c r="AN26" i="61"/>
  <c r="AN60" i="61" s="1"/>
  <c r="L26" i="61"/>
  <c r="L60" i="61" s="1"/>
  <c r="AK26" i="61"/>
  <c r="AK60" i="61" s="1"/>
  <c r="W26" i="61"/>
  <c r="W60" i="61" s="1"/>
  <c r="T26" i="61"/>
  <c r="T60" i="61" s="1"/>
  <c r="F26" i="61"/>
  <c r="F60" i="61" s="1"/>
  <c r="AE26" i="61"/>
  <c r="AE60" i="61" s="1"/>
  <c r="S66" i="70"/>
  <c r="I66" i="70"/>
  <c r="X66" i="70"/>
  <c r="AN66" i="70"/>
  <c r="E66" i="70"/>
  <c r="AN56" i="71"/>
  <c r="AP56" i="71"/>
  <c r="Z56" i="71"/>
  <c r="H56" i="71"/>
  <c r="AC56" i="71"/>
  <c r="AF55" i="71"/>
  <c r="X55" i="71"/>
  <c r="AG55" i="71"/>
  <c r="AB55" i="71"/>
  <c r="AP55" i="71"/>
  <c r="E29" i="68"/>
  <c r="E64" i="68" s="1"/>
  <c r="M29" i="68"/>
  <c r="M64" i="68" s="1"/>
  <c r="U29" i="68"/>
  <c r="U64" i="68" s="1"/>
  <c r="AC29" i="68"/>
  <c r="AC64" i="68" s="1"/>
  <c r="AK29" i="68"/>
  <c r="AK64" i="68" s="1"/>
  <c r="C64" i="68"/>
  <c r="J29" i="68"/>
  <c r="J64" i="68" s="1"/>
  <c r="S29" i="68"/>
  <c r="S64" i="68" s="1"/>
  <c r="AB29" i="68"/>
  <c r="AB64" i="68" s="1"/>
  <c r="AL29" i="68"/>
  <c r="AL64" i="68" s="1"/>
  <c r="K29" i="68"/>
  <c r="K64" i="68" s="1"/>
  <c r="T29" i="68"/>
  <c r="T64" i="68" s="1"/>
  <c r="AD29" i="68"/>
  <c r="AD64" i="68" s="1"/>
  <c r="AM29" i="68"/>
  <c r="AM64" i="68" s="1"/>
  <c r="L29" i="68"/>
  <c r="L64" i="68" s="1"/>
  <c r="V29" i="68"/>
  <c r="V64" i="68" s="1"/>
  <c r="AE29" i="68"/>
  <c r="AE64" i="68" s="1"/>
  <c r="AN29" i="68"/>
  <c r="AN64" i="68" s="1"/>
  <c r="N29" i="68"/>
  <c r="N64" i="68" s="1"/>
  <c r="W29" i="68"/>
  <c r="W64" i="68" s="1"/>
  <c r="AF29" i="68"/>
  <c r="AF64" i="68" s="1"/>
  <c r="AO29" i="68"/>
  <c r="AO64" i="68" s="1"/>
  <c r="D29" i="68"/>
  <c r="D64" i="68" s="1"/>
  <c r="F29" i="68"/>
  <c r="F64" i="68" s="1"/>
  <c r="O29" i="68"/>
  <c r="O64" i="68" s="1"/>
  <c r="X29" i="68"/>
  <c r="X64" i="68" s="1"/>
  <c r="AG29" i="68"/>
  <c r="AG64" i="68" s="1"/>
  <c r="AP29" i="68"/>
  <c r="AP64" i="68" s="1"/>
  <c r="G29" i="68"/>
  <c r="G64" i="68" s="1"/>
  <c r="P29" i="68"/>
  <c r="P64" i="68" s="1"/>
  <c r="Y29" i="68"/>
  <c r="Y64" i="68" s="1"/>
  <c r="AH29" i="68"/>
  <c r="AH64" i="68" s="1"/>
  <c r="AQ29" i="68"/>
  <c r="AQ64" i="68" s="1"/>
  <c r="H29" i="68"/>
  <c r="H64" i="68" s="1"/>
  <c r="I29" i="68"/>
  <c r="I64" i="68" s="1"/>
  <c r="Q29" i="68"/>
  <c r="Q64" i="68" s="1"/>
  <c r="R29" i="68"/>
  <c r="R64" i="68" s="1"/>
  <c r="Z29" i="68"/>
  <c r="Z64" i="68" s="1"/>
  <c r="AA29" i="68"/>
  <c r="AA64" i="68" s="1"/>
  <c r="AJ29" i="68"/>
  <c r="AJ64" i="68" s="1"/>
  <c r="AI29" i="68"/>
  <c r="AI64" i="68" s="1"/>
  <c r="L54" i="71"/>
  <c r="AJ54" i="71"/>
  <c r="AO54" i="71"/>
  <c r="P54" i="71"/>
  <c r="AD54" i="71"/>
  <c r="Y59" i="70"/>
  <c r="D59" i="70"/>
  <c r="I59" i="70"/>
  <c r="F59" i="70"/>
  <c r="E59" i="70"/>
  <c r="AL53" i="71"/>
  <c r="AD53" i="71"/>
  <c r="AJ53" i="71"/>
  <c r="AP53" i="71"/>
  <c r="N53" i="71"/>
  <c r="C60" i="71"/>
  <c r="I26" i="71"/>
  <c r="I60" i="71" s="1"/>
  <c r="Q26" i="71"/>
  <c r="Q60" i="71" s="1"/>
  <c r="Y26" i="71"/>
  <c r="Y60" i="71" s="1"/>
  <c r="AG26" i="71"/>
  <c r="AG60" i="71" s="1"/>
  <c r="AO26" i="71"/>
  <c r="AO60" i="71" s="1"/>
  <c r="J26" i="71"/>
  <c r="J60" i="71" s="1"/>
  <c r="R26" i="71"/>
  <c r="R60" i="71" s="1"/>
  <c r="Z26" i="71"/>
  <c r="Z60" i="71" s="1"/>
  <c r="AH26" i="71"/>
  <c r="AH60" i="71" s="1"/>
  <c r="AP26" i="71"/>
  <c r="AP60" i="71" s="1"/>
  <c r="K26" i="71"/>
  <c r="K60" i="71" s="1"/>
  <c r="U26" i="71"/>
  <c r="U60" i="71" s="1"/>
  <c r="AE26" i="71"/>
  <c r="AE60" i="71" s="1"/>
  <c r="AQ26" i="71"/>
  <c r="AQ60" i="71" s="1"/>
  <c r="L26" i="71"/>
  <c r="L60" i="71" s="1"/>
  <c r="V26" i="71"/>
  <c r="V60" i="71" s="1"/>
  <c r="AF26" i="71"/>
  <c r="AF60" i="71" s="1"/>
  <c r="M26" i="71"/>
  <c r="M60" i="71" s="1"/>
  <c r="W26" i="71"/>
  <c r="W60" i="71" s="1"/>
  <c r="AI26" i="71"/>
  <c r="AI60" i="71" s="1"/>
  <c r="F26" i="71"/>
  <c r="F60" i="71" s="1"/>
  <c r="P26" i="71"/>
  <c r="P60" i="71" s="1"/>
  <c r="AB26" i="71"/>
  <c r="AB60" i="71" s="1"/>
  <c r="AL26" i="71"/>
  <c r="AL60" i="71" s="1"/>
  <c r="X26" i="71"/>
  <c r="X60" i="71" s="1"/>
  <c r="E26" i="71"/>
  <c r="E60" i="71" s="1"/>
  <c r="AA26" i="71"/>
  <c r="AA60" i="71" s="1"/>
  <c r="G26" i="71"/>
  <c r="G60" i="71" s="1"/>
  <c r="AC26" i="71"/>
  <c r="AC60" i="71" s="1"/>
  <c r="H26" i="71"/>
  <c r="H60" i="71" s="1"/>
  <c r="AD26" i="71"/>
  <c r="AD60" i="71" s="1"/>
  <c r="N26" i="71"/>
  <c r="N60" i="71" s="1"/>
  <c r="AJ26" i="71"/>
  <c r="AJ60" i="71" s="1"/>
  <c r="D26" i="71"/>
  <c r="D60" i="71" s="1"/>
  <c r="O26" i="71"/>
  <c r="O60" i="71" s="1"/>
  <c r="AK26" i="71"/>
  <c r="AK60" i="71" s="1"/>
  <c r="S26" i="71"/>
  <c r="S60" i="71" s="1"/>
  <c r="AM26" i="71"/>
  <c r="AM60" i="71" s="1"/>
  <c r="T26" i="71"/>
  <c r="T60" i="71" s="1"/>
  <c r="AN26" i="71"/>
  <c r="AN60" i="71" s="1"/>
  <c r="AD53" i="68"/>
  <c r="I53" i="68"/>
  <c r="Y53" i="68"/>
  <c r="AO53" i="68"/>
  <c r="E53" i="68"/>
  <c r="AI55" i="68"/>
  <c r="AQ55" i="68"/>
  <c r="X55" i="68"/>
  <c r="AE55" i="68"/>
  <c r="AB55" i="68"/>
  <c r="F55" i="68"/>
  <c r="C58" i="70"/>
  <c r="G22" i="70"/>
  <c r="G58" i="70" s="1"/>
  <c r="O22" i="70"/>
  <c r="O58" i="70" s="1"/>
  <c r="W22" i="70"/>
  <c r="W58" i="70" s="1"/>
  <c r="AE22" i="70"/>
  <c r="AE58" i="70" s="1"/>
  <c r="AM22" i="70"/>
  <c r="AM58" i="70" s="1"/>
  <c r="L22" i="70"/>
  <c r="L58" i="70" s="1"/>
  <c r="T22" i="70"/>
  <c r="T58" i="70" s="1"/>
  <c r="AB22" i="70"/>
  <c r="AB58" i="70" s="1"/>
  <c r="AJ22" i="70"/>
  <c r="AJ58" i="70" s="1"/>
  <c r="K22" i="70"/>
  <c r="K58" i="70" s="1"/>
  <c r="V22" i="70"/>
  <c r="V58" i="70" s="1"/>
  <c r="AG22" i="70"/>
  <c r="AG58" i="70" s="1"/>
  <c r="AQ22" i="70"/>
  <c r="AQ58" i="70" s="1"/>
  <c r="M22" i="70"/>
  <c r="M58" i="70" s="1"/>
  <c r="X22" i="70"/>
  <c r="X58" i="70" s="1"/>
  <c r="AH22" i="70"/>
  <c r="AH58" i="70" s="1"/>
  <c r="N22" i="70"/>
  <c r="N58" i="70" s="1"/>
  <c r="Y22" i="70"/>
  <c r="Y58" i="70" s="1"/>
  <c r="AI22" i="70"/>
  <c r="AI58" i="70" s="1"/>
  <c r="E22" i="70"/>
  <c r="E58" i="70" s="1"/>
  <c r="P22" i="70"/>
  <c r="P58" i="70" s="1"/>
  <c r="Z22" i="70"/>
  <c r="Z58" i="70" s="1"/>
  <c r="AK22" i="70"/>
  <c r="AK58" i="70" s="1"/>
  <c r="H22" i="70"/>
  <c r="H58" i="70" s="1"/>
  <c r="R22" i="70"/>
  <c r="R58" i="70" s="1"/>
  <c r="AC22" i="70"/>
  <c r="AC58" i="70" s="1"/>
  <c r="AN22" i="70"/>
  <c r="AN58" i="70" s="1"/>
  <c r="S22" i="70"/>
  <c r="S58" i="70" s="1"/>
  <c r="U22" i="70"/>
  <c r="U58" i="70" s="1"/>
  <c r="AA22" i="70"/>
  <c r="AA58" i="70" s="1"/>
  <c r="AD22" i="70"/>
  <c r="AD58" i="70" s="1"/>
  <c r="F22" i="70"/>
  <c r="F58" i="70" s="1"/>
  <c r="AF22" i="70"/>
  <c r="AF58" i="70" s="1"/>
  <c r="I22" i="70"/>
  <c r="I58" i="70" s="1"/>
  <c r="AL22" i="70"/>
  <c r="AL58" i="70" s="1"/>
  <c r="AO22" i="70"/>
  <c r="AO58" i="70" s="1"/>
  <c r="AP22" i="70"/>
  <c r="AP58" i="70" s="1"/>
  <c r="D22" i="70"/>
  <c r="D58" i="70" s="1"/>
  <c r="J22" i="70"/>
  <c r="J58" i="70" s="1"/>
  <c r="Q22" i="70"/>
  <c r="Q58" i="70" s="1"/>
  <c r="AD55" i="70"/>
  <c r="K55" i="70"/>
  <c r="U55" i="70"/>
  <c r="J55" i="70"/>
  <c r="G55" i="70"/>
  <c r="C53" i="61"/>
  <c r="L9" i="66"/>
  <c r="T9" i="66"/>
  <c r="AB9" i="66"/>
  <c r="AJ9" i="66"/>
  <c r="G9" i="66"/>
  <c r="P9" i="66"/>
  <c r="Y9" i="66"/>
  <c r="AH9" i="66"/>
  <c r="AQ9" i="66"/>
  <c r="D9" i="66"/>
  <c r="H9" i="66"/>
  <c r="Q9" i="66"/>
  <c r="Z9" i="66"/>
  <c r="AI9" i="66"/>
  <c r="I9" i="66"/>
  <c r="R9" i="66"/>
  <c r="AA9" i="66"/>
  <c r="AK9" i="66"/>
  <c r="J9" i="66"/>
  <c r="S9" i="66"/>
  <c r="AC9" i="66"/>
  <c r="AL9" i="66"/>
  <c r="K9" i="66"/>
  <c r="U9" i="66"/>
  <c r="AD9" i="66"/>
  <c r="AM9" i="66"/>
  <c r="M9" i="66"/>
  <c r="V9" i="66"/>
  <c r="AE9" i="66"/>
  <c r="AN9" i="66"/>
  <c r="F9" i="66"/>
  <c r="O9" i="66"/>
  <c r="X9" i="66"/>
  <c r="AG9" i="66"/>
  <c r="AP9" i="66"/>
  <c r="E9" i="66"/>
  <c r="N9" i="66"/>
  <c r="W9" i="66"/>
  <c r="AF9" i="66"/>
  <c r="AO9" i="66"/>
  <c r="B187" i="99"/>
  <c r="C44" i="61"/>
  <c r="C185" i="99"/>
  <c r="C42" i="66"/>
  <c r="C70" i="66"/>
  <c r="E34" i="66"/>
  <c r="E70" i="66" s="1"/>
  <c r="M34" i="66"/>
  <c r="M70" i="66" s="1"/>
  <c r="U34" i="66"/>
  <c r="U70" i="66" s="1"/>
  <c r="AC34" i="66"/>
  <c r="AC70" i="66" s="1"/>
  <c r="AK34" i="66"/>
  <c r="AK70" i="66" s="1"/>
  <c r="J34" i="66"/>
  <c r="J70" i="66" s="1"/>
  <c r="S34" i="66"/>
  <c r="S70" i="66" s="1"/>
  <c r="AB34" i="66"/>
  <c r="AB70" i="66" s="1"/>
  <c r="AL34" i="66"/>
  <c r="AL70" i="66" s="1"/>
  <c r="K34" i="66"/>
  <c r="K70" i="66" s="1"/>
  <c r="T34" i="66"/>
  <c r="T70" i="66" s="1"/>
  <c r="AD34" i="66"/>
  <c r="AD70" i="66" s="1"/>
  <c r="AM34" i="66"/>
  <c r="AM70" i="66" s="1"/>
  <c r="D34" i="66"/>
  <c r="D70" i="66" s="1"/>
  <c r="L34" i="66"/>
  <c r="L70" i="66" s="1"/>
  <c r="V34" i="66"/>
  <c r="V70" i="66" s="1"/>
  <c r="AE34" i="66"/>
  <c r="AE70" i="66" s="1"/>
  <c r="AN34" i="66"/>
  <c r="AN70" i="66" s="1"/>
  <c r="N34" i="66"/>
  <c r="N70" i="66" s="1"/>
  <c r="W34" i="66"/>
  <c r="W70" i="66" s="1"/>
  <c r="AF34" i="66"/>
  <c r="AF70" i="66" s="1"/>
  <c r="AO34" i="66"/>
  <c r="AO70" i="66" s="1"/>
  <c r="F34" i="66"/>
  <c r="F70" i="66" s="1"/>
  <c r="O34" i="66"/>
  <c r="O70" i="66" s="1"/>
  <c r="X34" i="66"/>
  <c r="X70" i="66" s="1"/>
  <c r="AG34" i="66"/>
  <c r="AG70" i="66" s="1"/>
  <c r="AP34" i="66"/>
  <c r="AP70" i="66" s="1"/>
  <c r="G34" i="66"/>
  <c r="G70" i="66" s="1"/>
  <c r="P34" i="66"/>
  <c r="P70" i="66" s="1"/>
  <c r="Y34" i="66"/>
  <c r="Y70" i="66" s="1"/>
  <c r="AH34" i="66"/>
  <c r="AH70" i="66" s="1"/>
  <c r="AQ34" i="66"/>
  <c r="AQ70" i="66" s="1"/>
  <c r="H34" i="66"/>
  <c r="H70" i="66" s="1"/>
  <c r="I34" i="66"/>
  <c r="I70" i="66" s="1"/>
  <c r="Q34" i="66"/>
  <c r="Q70" i="66" s="1"/>
  <c r="R34" i="66"/>
  <c r="R70" i="66" s="1"/>
  <c r="Z34" i="66"/>
  <c r="Z70" i="66" s="1"/>
  <c r="AA34" i="66"/>
  <c r="AA70" i="66" s="1"/>
  <c r="AI34" i="66"/>
  <c r="AI70" i="66" s="1"/>
  <c r="AJ34" i="66"/>
  <c r="AJ70" i="66" s="1"/>
  <c r="D170" i="99"/>
  <c r="C54" i="66"/>
  <c r="E10" i="66"/>
  <c r="M10" i="66"/>
  <c r="U10" i="66"/>
  <c r="AC10" i="66"/>
  <c r="AK10" i="66"/>
  <c r="N10" i="66"/>
  <c r="W10" i="66"/>
  <c r="AF10" i="66"/>
  <c r="AO10" i="66"/>
  <c r="F10" i="66"/>
  <c r="O10" i="66"/>
  <c r="X10" i="66"/>
  <c r="AG10" i="66"/>
  <c r="AP10" i="66"/>
  <c r="D10" i="66"/>
  <c r="G10" i="66"/>
  <c r="P10" i="66"/>
  <c r="Y10" i="66"/>
  <c r="AH10" i="66"/>
  <c r="AQ10" i="66"/>
  <c r="H10" i="66"/>
  <c r="Q10" i="66"/>
  <c r="Z10" i="66"/>
  <c r="AI10" i="66"/>
  <c r="I10" i="66"/>
  <c r="R10" i="66"/>
  <c r="AA10" i="66"/>
  <c r="AJ10" i="66"/>
  <c r="J10" i="66"/>
  <c r="S10" i="66"/>
  <c r="AB10" i="66"/>
  <c r="AL10" i="66"/>
  <c r="L10" i="66"/>
  <c r="V10" i="66"/>
  <c r="AE10" i="66"/>
  <c r="AN10" i="66"/>
  <c r="K10" i="66"/>
  <c r="T10" i="66"/>
  <c r="AD10" i="66"/>
  <c r="AM10" i="66"/>
  <c r="E36" i="61"/>
  <c r="E66" i="61" s="1"/>
  <c r="L36" i="61"/>
  <c r="AI36" i="61"/>
  <c r="Q36" i="61"/>
  <c r="AJ36" i="61"/>
  <c r="S36" i="61"/>
  <c r="AO36" i="61"/>
  <c r="T36" i="61"/>
  <c r="AQ36" i="61"/>
  <c r="AQ66" i="61" s="1"/>
  <c r="Y36" i="61"/>
  <c r="AA36" i="61"/>
  <c r="AA66" i="61" s="1"/>
  <c r="I36" i="61"/>
  <c r="C66" i="61"/>
  <c r="K36" i="61"/>
  <c r="AG36" i="61"/>
  <c r="AG66" i="61" s="1"/>
  <c r="AB36" i="61"/>
  <c r="R36" i="61"/>
  <c r="O36" i="61"/>
  <c r="N36" i="61"/>
  <c r="N66" i="61" s="1"/>
  <c r="J36" i="61"/>
  <c r="J66" i="61" s="1"/>
  <c r="G36" i="61"/>
  <c r="F36" i="61"/>
  <c r="AN36" i="61"/>
  <c r="AF36" i="61"/>
  <c r="D36" i="61"/>
  <c r="AK36" i="61"/>
  <c r="AP36" i="61"/>
  <c r="X36" i="61"/>
  <c r="AM36" i="61"/>
  <c r="AL36" i="61"/>
  <c r="AC36" i="61"/>
  <c r="AH36" i="61"/>
  <c r="P36" i="61"/>
  <c r="P66" i="61" s="1"/>
  <c r="AE36" i="61"/>
  <c r="AD36" i="61"/>
  <c r="U36" i="61"/>
  <c r="Z36" i="61"/>
  <c r="H36" i="61"/>
  <c r="W36" i="61"/>
  <c r="V36" i="61"/>
  <c r="M36" i="61"/>
  <c r="J39" i="66"/>
  <c r="R39" i="66"/>
  <c r="Z39" i="66"/>
  <c r="AH39" i="66"/>
  <c r="G39" i="66"/>
  <c r="P39" i="66"/>
  <c r="Y39" i="66"/>
  <c r="AI39" i="66"/>
  <c r="AQ39" i="66"/>
  <c r="H39" i="66"/>
  <c r="Q39" i="66"/>
  <c r="AA39" i="66"/>
  <c r="AJ39" i="66"/>
  <c r="I39" i="66"/>
  <c r="S39" i="66"/>
  <c r="AB39" i="66"/>
  <c r="AK39" i="66"/>
  <c r="K39" i="66"/>
  <c r="T39" i="66"/>
  <c r="AC39" i="66"/>
  <c r="AL39" i="66"/>
  <c r="L39" i="66"/>
  <c r="U39" i="66"/>
  <c r="AD39" i="66"/>
  <c r="AM39" i="66"/>
  <c r="M39" i="66"/>
  <c r="V39" i="66"/>
  <c r="AE39" i="66"/>
  <c r="AN39" i="66"/>
  <c r="C73" i="66"/>
  <c r="AF39" i="66"/>
  <c r="AG39" i="66"/>
  <c r="E39" i="66"/>
  <c r="AO39" i="66"/>
  <c r="F39" i="66"/>
  <c r="AP39" i="66"/>
  <c r="N39" i="66"/>
  <c r="D39" i="66"/>
  <c r="O39" i="66"/>
  <c r="W39" i="66"/>
  <c r="X39" i="66"/>
  <c r="F170" i="99"/>
  <c r="H21" i="69"/>
  <c r="P21" i="69"/>
  <c r="X21" i="69"/>
  <c r="AF21" i="69"/>
  <c r="AN21" i="69"/>
  <c r="K21" i="69"/>
  <c r="T21" i="69"/>
  <c r="AC21" i="69"/>
  <c r="AL21" i="69"/>
  <c r="M21" i="69"/>
  <c r="V21" i="69"/>
  <c r="AE21" i="69"/>
  <c r="AO21" i="69"/>
  <c r="D21" i="69"/>
  <c r="J21" i="69"/>
  <c r="W21" i="69"/>
  <c r="AI21" i="69"/>
  <c r="L21" i="69"/>
  <c r="Y21" i="69"/>
  <c r="AJ21" i="69"/>
  <c r="N21" i="69"/>
  <c r="Z21" i="69"/>
  <c r="AK21" i="69"/>
  <c r="O21" i="69"/>
  <c r="AA21" i="69"/>
  <c r="AM21" i="69"/>
  <c r="E21" i="69"/>
  <c r="Q21" i="69"/>
  <c r="AB21" i="69"/>
  <c r="AP21" i="69"/>
  <c r="F21" i="69"/>
  <c r="R21" i="69"/>
  <c r="AD21" i="69"/>
  <c r="AQ21" i="69"/>
  <c r="S21" i="69"/>
  <c r="U21" i="69"/>
  <c r="AG21" i="69"/>
  <c r="AH21" i="69"/>
  <c r="G21" i="69"/>
  <c r="I21" i="69"/>
  <c r="B185" i="99"/>
  <c r="C42" i="61"/>
  <c r="D172" i="99"/>
  <c r="F180" i="99"/>
  <c r="C35" i="69"/>
  <c r="C59" i="67"/>
  <c r="J23" i="67"/>
  <c r="R23" i="67"/>
  <c r="Z23" i="67"/>
  <c r="AH23" i="67"/>
  <c r="AP23" i="67"/>
  <c r="F23" i="67"/>
  <c r="O23" i="67"/>
  <c r="X23" i="67"/>
  <c r="AG23" i="67"/>
  <c r="AQ23" i="67"/>
  <c r="G23" i="67"/>
  <c r="P23" i="67"/>
  <c r="Y23" i="67"/>
  <c r="AI23" i="67"/>
  <c r="H23" i="67"/>
  <c r="Q23" i="67"/>
  <c r="AA23" i="67"/>
  <c r="AJ23" i="67"/>
  <c r="I23" i="67"/>
  <c r="S23" i="67"/>
  <c r="AB23" i="67"/>
  <c r="AK23" i="67"/>
  <c r="K23" i="67"/>
  <c r="T23" i="67"/>
  <c r="AC23" i="67"/>
  <c r="AL23" i="67"/>
  <c r="L23" i="67"/>
  <c r="U23" i="67"/>
  <c r="AD23" i="67"/>
  <c r="AM23" i="67"/>
  <c r="M23" i="67"/>
  <c r="V23" i="67"/>
  <c r="AE23" i="67"/>
  <c r="AN23" i="67"/>
  <c r="AF23" i="67"/>
  <c r="D23" i="67"/>
  <c r="AO23" i="67"/>
  <c r="E23" i="67"/>
  <c r="N23" i="67"/>
  <c r="W23" i="67"/>
  <c r="L40" i="66"/>
  <c r="T40" i="66"/>
  <c r="AB40" i="66"/>
  <c r="AJ40" i="66"/>
  <c r="E40" i="66"/>
  <c r="M40" i="66"/>
  <c r="U40" i="66"/>
  <c r="AC40" i="66"/>
  <c r="AK40" i="66"/>
  <c r="F40" i="66"/>
  <c r="N40" i="66"/>
  <c r="V40" i="66"/>
  <c r="AD40" i="66"/>
  <c r="AL40" i="66"/>
  <c r="G40" i="66"/>
  <c r="O40" i="66"/>
  <c r="W40" i="66"/>
  <c r="AE40" i="66"/>
  <c r="AM40" i="66"/>
  <c r="H40" i="66"/>
  <c r="P40" i="66"/>
  <c r="X40" i="66"/>
  <c r="AF40" i="66"/>
  <c r="AN40" i="66"/>
  <c r="I40" i="66"/>
  <c r="Q40" i="66"/>
  <c r="Y40" i="66"/>
  <c r="AG40" i="66"/>
  <c r="AO40" i="66"/>
  <c r="Z40" i="66"/>
  <c r="AA40" i="66"/>
  <c r="AH40" i="66"/>
  <c r="AI40" i="66"/>
  <c r="J40" i="66"/>
  <c r="AP40" i="66"/>
  <c r="K40" i="66"/>
  <c r="AQ40" i="66"/>
  <c r="D40" i="66"/>
  <c r="R40" i="66"/>
  <c r="S40" i="66"/>
  <c r="AC15" i="61"/>
  <c r="P15" i="61"/>
  <c r="AO15" i="61"/>
  <c r="AA15" i="61"/>
  <c r="AD15" i="61"/>
  <c r="AM15" i="61"/>
  <c r="X15" i="61"/>
  <c r="J15" i="61"/>
  <c r="AI15" i="61"/>
  <c r="M15" i="61"/>
  <c r="V15" i="61"/>
  <c r="F15" i="61"/>
  <c r="AF15" i="61"/>
  <c r="R15" i="61"/>
  <c r="AQ15" i="61"/>
  <c r="AE15" i="61"/>
  <c r="D15" i="61"/>
  <c r="AN15" i="61"/>
  <c r="Z15" i="61"/>
  <c r="L15" i="61"/>
  <c r="N15" i="61"/>
  <c r="I15" i="61"/>
  <c r="AH15" i="61"/>
  <c r="T15" i="61"/>
  <c r="AK15" i="61"/>
  <c r="E15" i="61"/>
  <c r="Q15" i="61"/>
  <c r="AP15" i="61"/>
  <c r="AB15" i="61"/>
  <c r="O15" i="61"/>
  <c r="Y15" i="61"/>
  <c r="K15" i="61"/>
  <c r="AJ15" i="61"/>
  <c r="AL15" i="61"/>
  <c r="H15" i="61"/>
  <c r="AG15" i="61"/>
  <c r="S15" i="61"/>
  <c r="G15" i="61"/>
  <c r="U15" i="61"/>
  <c r="W15" i="61"/>
  <c r="C68" i="70"/>
  <c r="G38" i="70"/>
  <c r="O38" i="70"/>
  <c r="W38" i="70"/>
  <c r="AE38" i="70"/>
  <c r="AM38" i="70"/>
  <c r="H38" i="70"/>
  <c r="Q38" i="70"/>
  <c r="Z38" i="70"/>
  <c r="AI38" i="70"/>
  <c r="I38" i="70"/>
  <c r="R38" i="70"/>
  <c r="AA38" i="70"/>
  <c r="AJ38" i="70"/>
  <c r="J38" i="70"/>
  <c r="S38" i="70"/>
  <c r="AB38" i="70"/>
  <c r="AK38" i="70"/>
  <c r="D38" i="70"/>
  <c r="K38" i="70"/>
  <c r="T38" i="70"/>
  <c r="AC38" i="70"/>
  <c r="AL38" i="70"/>
  <c r="M38" i="70"/>
  <c r="V38" i="70"/>
  <c r="AF38" i="70"/>
  <c r="AO38" i="70"/>
  <c r="F38" i="70"/>
  <c r="AG38" i="70"/>
  <c r="L38" i="70"/>
  <c r="AH38" i="70"/>
  <c r="N38" i="70"/>
  <c r="AN38" i="70"/>
  <c r="P38" i="70"/>
  <c r="AP38" i="70"/>
  <c r="U38" i="70"/>
  <c r="AQ38" i="70"/>
  <c r="X38" i="70"/>
  <c r="E38" i="70"/>
  <c r="Y38" i="70"/>
  <c r="AD38" i="70"/>
  <c r="H39" i="67"/>
  <c r="H73" i="67" s="1"/>
  <c r="P39" i="67"/>
  <c r="P73" i="67" s="1"/>
  <c r="X39" i="67"/>
  <c r="X73" i="67" s="1"/>
  <c r="AF39" i="67"/>
  <c r="AF73" i="67" s="1"/>
  <c r="AN39" i="67"/>
  <c r="AN73" i="67" s="1"/>
  <c r="I39" i="67"/>
  <c r="I73" i="67" s="1"/>
  <c r="Q39" i="67"/>
  <c r="Q73" i="67" s="1"/>
  <c r="Y39" i="67"/>
  <c r="Y73" i="67" s="1"/>
  <c r="AG39" i="67"/>
  <c r="AG73" i="67" s="1"/>
  <c r="AO39" i="67"/>
  <c r="AO73" i="67" s="1"/>
  <c r="J39" i="67"/>
  <c r="J73" i="67" s="1"/>
  <c r="R39" i="67"/>
  <c r="R73" i="67" s="1"/>
  <c r="Z39" i="67"/>
  <c r="Z73" i="67" s="1"/>
  <c r="AH39" i="67"/>
  <c r="AH73" i="67" s="1"/>
  <c r="AP39" i="67"/>
  <c r="AP73" i="67" s="1"/>
  <c r="K39" i="67"/>
  <c r="K73" i="67" s="1"/>
  <c r="S39" i="67"/>
  <c r="S73" i="67" s="1"/>
  <c r="AA39" i="67"/>
  <c r="AA73" i="67" s="1"/>
  <c r="AI39" i="67"/>
  <c r="AI73" i="67" s="1"/>
  <c r="AQ39" i="67"/>
  <c r="AQ73" i="67" s="1"/>
  <c r="E39" i="67"/>
  <c r="E73" i="67" s="1"/>
  <c r="M39" i="67"/>
  <c r="M73" i="67" s="1"/>
  <c r="U39" i="67"/>
  <c r="U73" i="67" s="1"/>
  <c r="AC39" i="67"/>
  <c r="AC73" i="67" s="1"/>
  <c r="AK39" i="67"/>
  <c r="AK73" i="67" s="1"/>
  <c r="F39" i="67"/>
  <c r="F73" i="67" s="1"/>
  <c r="N39" i="67"/>
  <c r="N73" i="67" s="1"/>
  <c r="V39" i="67"/>
  <c r="V73" i="67" s="1"/>
  <c r="AD39" i="67"/>
  <c r="AD73" i="67" s="1"/>
  <c r="AL39" i="67"/>
  <c r="AL73" i="67" s="1"/>
  <c r="G39" i="67"/>
  <c r="G73" i="67" s="1"/>
  <c r="AM39" i="67"/>
  <c r="AM73" i="67" s="1"/>
  <c r="D39" i="67"/>
  <c r="D73" i="67" s="1"/>
  <c r="L39" i="67"/>
  <c r="L73" i="67" s="1"/>
  <c r="O39" i="67"/>
  <c r="O73" i="67" s="1"/>
  <c r="T39" i="67"/>
  <c r="T73" i="67" s="1"/>
  <c r="W39" i="67"/>
  <c r="W73" i="67" s="1"/>
  <c r="AB39" i="67"/>
  <c r="AB73" i="67" s="1"/>
  <c r="AE39" i="67"/>
  <c r="AE73" i="67" s="1"/>
  <c r="C73" i="67"/>
  <c r="AJ39" i="67"/>
  <c r="AJ73" i="67" s="1"/>
  <c r="B165" i="99"/>
  <c r="C4" i="61"/>
  <c r="C59" i="66"/>
  <c r="J23" i="66"/>
  <c r="R23" i="66"/>
  <c r="Z23" i="66"/>
  <c r="AH23" i="66"/>
  <c r="AP23" i="66"/>
  <c r="I23" i="66"/>
  <c r="S23" i="66"/>
  <c r="AB23" i="66"/>
  <c r="AK23" i="66"/>
  <c r="K23" i="66"/>
  <c r="T23" i="66"/>
  <c r="AC23" i="66"/>
  <c r="AC59" i="66" s="1"/>
  <c r="AL23" i="66"/>
  <c r="L23" i="66"/>
  <c r="U23" i="66"/>
  <c r="AD23" i="66"/>
  <c r="AM23" i="66"/>
  <c r="M23" i="66"/>
  <c r="V23" i="66"/>
  <c r="AE23" i="66"/>
  <c r="AN23" i="66"/>
  <c r="E23" i="66"/>
  <c r="N23" i="66"/>
  <c r="W23" i="66"/>
  <c r="AF23" i="66"/>
  <c r="AO23" i="66"/>
  <c r="F23" i="66"/>
  <c r="O23" i="66"/>
  <c r="X23" i="66"/>
  <c r="AG23" i="66"/>
  <c r="AQ23" i="66"/>
  <c r="H23" i="66"/>
  <c r="Q23" i="66"/>
  <c r="AA23" i="66"/>
  <c r="AJ23" i="66"/>
  <c r="P23" i="66"/>
  <c r="D23" i="66"/>
  <c r="Y23" i="66"/>
  <c r="AI23" i="66"/>
  <c r="G23" i="66"/>
  <c r="X54" i="70"/>
  <c r="O54" i="70"/>
  <c r="Z54" i="70"/>
  <c r="E54" i="70"/>
  <c r="AN54" i="68"/>
  <c r="C74" i="71"/>
  <c r="F44" i="71"/>
  <c r="F74" i="71" s="1"/>
  <c r="N44" i="71"/>
  <c r="N74" i="71" s="1"/>
  <c r="V44" i="71"/>
  <c r="V74" i="71" s="1"/>
  <c r="AD44" i="71"/>
  <c r="AD74" i="71" s="1"/>
  <c r="AL44" i="71"/>
  <c r="AL74" i="71" s="1"/>
  <c r="G44" i="71"/>
  <c r="G74" i="71" s="1"/>
  <c r="O44" i="71"/>
  <c r="O74" i="71" s="1"/>
  <c r="W44" i="71"/>
  <c r="W74" i="71" s="1"/>
  <c r="AE44" i="71"/>
  <c r="AE74" i="71" s="1"/>
  <c r="AM44" i="71"/>
  <c r="AM74" i="71" s="1"/>
  <c r="H44" i="71"/>
  <c r="H74" i="71" s="1"/>
  <c r="P44" i="71"/>
  <c r="P74" i="71" s="1"/>
  <c r="X44" i="71"/>
  <c r="X74" i="71" s="1"/>
  <c r="AF44" i="71"/>
  <c r="AF74" i="71" s="1"/>
  <c r="AN44" i="71"/>
  <c r="AN74" i="71" s="1"/>
  <c r="I44" i="71"/>
  <c r="I74" i="71" s="1"/>
  <c r="Q44" i="71"/>
  <c r="Q74" i="71" s="1"/>
  <c r="Y44" i="71"/>
  <c r="Y74" i="71" s="1"/>
  <c r="AG44" i="71"/>
  <c r="AG74" i="71" s="1"/>
  <c r="AO44" i="71"/>
  <c r="AO74" i="71" s="1"/>
  <c r="J44" i="71"/>
  <c r="J74" i="71" s="1"/>
  <c r="R44" i="71"/>
  <c r="R74" i="71" s="1"/>
  <c r="Z44" i="71"/>
  <c r="Z74" i="71" s="1"/>
  <c r="AH44" i="71"/>
  <c r="AH74" i="71" s="1"/>
  <c r="AP44" i="71"/>
  <c r="AP74" i="71" s="1"/>
  <c r="K44" i="71"/>
  <c r="K74" i="71" s="1"/>
  <c r="S44" i="71"/>
  <c r="S74" i="71" s="1"/>
  <c r="AA44" i="71"/>
  <c r="AA74" i="71" s="1"/>
  <c r="AI44" i="71"/>
  <c r="AI74" i="71" s="1"/>
  <c r="AQ44" i="71"/>
  <c r="AQ74" i="71" s="1"/>
  <c r="L44" i="71"/>
  <c r="L74" i="71" s="1"/>
  <c r="T44" i="71"/>
  <c r="T74" i="71" s="1"/>
  <c r="AB44" i="71"/>
  <c r="AB74" i="71" s="1"/>
  <c r="AJ44" i="71"/>
  <c r="AJ74" i="71" s="1"/>
  <c r="AC44" i="71"/>
  <c r="AC74" i="71" s="1"/>
  <c r="AK44" i="71"/>
  <c r="AK74" i="71" s="1"/>
  <c r="E44" i="71"/>
  <c r="E74" i="71" s="1"/>
  <c r="M44" i="71"/>
  <c r="M74" i="71" s="1"/>
  <c r="U44" i="71"/>
  <c r="U74" i="71" s="1"/>
  <c r="D44" i="71"/>
  <c r="D74" i="71" s="1"/>
  <c r="V68" i="68"/>
  <c r="AK66" i="68"/>
  <c r="S66" i="68"/>
  <c r="P66" i="68"/>
  <c r="AE66" i="68"/>
  <c r="AJ66" i="68"/>
  <c r="AA66" i="71"/>
  <c r="AI66" i="71"/>
  <c r="F66" i="71"/>
  <c r="L66" i="71"/>
  <c r="W66" i="71"/>
  <c r="J34" i="68"/>
  <c r="J70" i="68" s="1"/>
  <c r="R34" i="68"/>
  <c r="R70" i="68" s="1"/>
  <c r="Z34" i="68"/>
  <c r="Z70" i="68" s="1"/>
  <c r="AH34" i="68"/>
  <c r="AH70" i="68" s="1"/>
  <c r="AP34" i="68"/>
  <c r="AP70" i="68" s="1"/>
  <c r="C70" i="68"/>
  <c r="G34" i="68"/>
  <c r="G70" i="68" s="1"/>
  <c r="P34" i="68"/>
  <c r="P70" i="68" s="1"/>
  <c r="Y34" i="68"/>
  <c r="Y70" i="68" s="1"/>
  <c r="AI34" i="68"/>
  <c r="AI70" i="68" s="1"/>
  <c r="D34" i="68"/>
  <c r="D70" i="68" s="1"/>
  <c r="H34" i="68"/>
  <c r="H70" i="68" s="1"/>
  <c r="Q34" i="68"/>
  <c r="Q70" i="68" s="1"/>
  <c r="AA34" i="68"/>
  <c r="AA70" i="68" s="1"/>
  <c r="AJ34" i="68"/>
  <c r="AJ70" i="68" s="1"/>
  <c r="K34" i="68"/>
  <c r="K70" i="68" s="1"/>
  <c r="T34" i="68"/>
  <c r="T70" i="68" s="1"/>
  <c r="AC34" i="68"/>
  <c r="AC70" i="68" s="1"/>
  <c r="AL34" i="68"/>
  <c r="AL70" i="68" s="1"/>
  <c r="L34" i="68"/>
  <c r="L70" i="68" s="1"/>
  <c r="U34" i="68"/>
  <c r="U70" i="68" s="1"/>
  <c r="AD34" i="68"/>
  <c r="AD70" i="68" s="1"/>
  <c r="AM34" i="68"/>
  <c r="AM70" i="68" s="1"/>
  <c r="M34" i="68"/>
  <c r="M70" i="68" s="1"/>
  <c r="V34" i="68"/>
  <c r="V70" i="68" s="1"/>
  <c r="AE34" i="68"/>
  <c r="AE70" i="68" s="1"/>
  <c r="AN34" i="68"/>
  <c r="AN70" i="68" s="1"/>
  <c r="X34" i="68"/>
  <c r="X70" i="68" s="1"/>
  <c r="E34" i="68"/>
  <c r="E70" i="68" s="1"/>
  <c r="AB34" i="68"/>
  <c r="AB70" i="68" s="1"/>
  <c r="F34" i="68"/>
  <c r="F70" i="68" s="1"/>
  <c r="AF34" i="68"/>
  <c r="AF70" i="68" s="1"/>
  <c r="I34" i="68"/>
  <c r="I70" i="68" s="1"/>
  <c r="AG34" i="68"/>
  <c r="AG70" i="68" s="1"/>
  <c r="N34" i="68"/>
  <c r="N70" i="68" s="1"/>
  <c r="AK34" i="68"/>
  <c r="AK70" i="68" s="1"/>
  <c r="O34" i="68"/>
  <c r="O70" i="68" s="1"/>
  <c r="AO34" i="68"/>
  <c r="AO70" i="68" s="1"/>
  <c r="S34" i="68"/>
  <c r="S70" i="68" s="1"/>
  <c r="W34" i="68"/>
  <c r="W70" i="68" s="1"/>
  <c r="AQ34" i="68"/>
  <c r="AQ70" i="68" s="1"/>
  <c r="AL59" i="71"/>
  <c r="G59" i="71"/>
  <c r="Z59" i="71"/>
  <c r="N59" i="71"/>
  <c r="S59" i="71"/>
  <c r="O56" i="68"/>
  <c r="AE56" i="68"/>
  <c r="H32" i="68"/>
  <c r="H61" i="68" s="1"/>
  <c r="P32" i="68"/>
  <c r="P61" i="68" s="1"/>
  <c r="X32" i="68"/>
  <c r="X61" i="68" s="1"/>
  <c r="AF32" i="68"/>
  <c r="AF61" i="68" s="1"/>
  <c r="AN32" i="68"/>
  <c r="AN61" i="68" s="1"/>
  <c r="C61" i="68"/>
  <c r="L32" i="68"/>
  <c r="L61" i="68" s="1"/>
  <c r="U32" i="68"/>
  <c r="U61" i="68" s="1"/>
  <c r="AD32" i="68"/>
  <c r="AD61" i="68" s="1"/>
  <c r="AM32" i="68"/>
  <c r="AM61" i="68" s="1"/>
  <c r="M32" i="68"/>
  <c r="M61" i="68" s="1"/>
  <c r="V32" i="68"/>
  <c r="V61" i="68" s="1"/>
  <c r="AE32" i="68"/>
  <c r="AE61" i="68" s="1"/>
  <c r="AO32" i="68"/>
  <c r="AO61" i="68" s="1"/>
  <c r="E32" i="68"/>
  <c r="E61" i="68" s="1"/>
  <c r="N32" i="68"/>
  <c r="N61" i="68" s="1"/>
  <c r="F32" i="68"/>
  <c r="F61" i="68" s="1"/>
  <c r="O32" i="68"/>
  <c r="O61" i="68" s="1"/>
  <c r="Y32" i="68"/>
  <c r="Y61" i="68" s="1"/>
  <c r="AH32" i="68"/>
  <c r="AH61" i="68" s="1"/>
  <c r="AQ32" i="68"/>
  <c r="AQ61" i="68" s="1"/>
  <c r="G32" i="68"/>
  <c r="G61" i="68" s="1"/>
  <c r="Q32" i="68"/>
  <c r="Q61" i="68" s="1"/>
  <c r="Z32" i="68"/>
  <c r="Z61" i="68" s="1"/>
  <c r="AI32" i="68"/>
  <c r="AI61" i="68" s="1"/>
  <c r="I32" i="68"/>
  <c r="I61" i="68" s="1"/>
  <c r="R32" i="68"/>
  <c r="R61" i="68" s="1"/>
  <c r="AA32" i="68"/>
  <c r="AA61" i="68" s="1"/>
  <c r="AJ32" i="68"/>
  <c r="AJ61" i="68" s="1"/>
  <c r="AC32" i="68"/>
  <c r="AC61" i="68" s="1"/>
  <c r="AG32" i="68"/>
  <c r="AG61" i="68" s="1"/>
  <c r="J32" i="68"/>
  <c r="J61" i="68" s="1"/>
  <c r="AK32" i="68"/>
  <c r="AK61" i="68" s="1"/>
  <c r="K32" i="68"/>
  <c r="K61" i="68" s="1"/>
  <c r="AL32" i="68"/>
  <c r="AL61" i="68" s="1"/>
  <c r="S32" i="68"/>
  <c r="S61" i="68" s="1"/>
  <c r="AP32" i="68"/>
  <c r="AP61" i="68" s="1"/>
  <c r="T32" i="68"/>
  <c r="T61" i="68" s="1"/>
  <c r="D32" i="68"/>
  <c r="D61" i="68" s="1"/>
  <c r="W32" i="68"/>
  <c r="W61" i="68" s="1"/>
  <c r="AB32" i="68"/>
  <c r="AB61" i="68" s="1"/>
  <c r="R73" i="71"/>
  <c r="AF73" i="71"/>
  <c r="G59" i="68"/>
  <c r="N57" i="71"/>
  <c r="AB57" i="71"/>
  <c r="V57" i="71"/>
  <c r="T57" i="71"/>
  <c r="AE57" i="71"/>
  <c r="C74" i="68"/>
  <c r="J44" i="68"/>
  <c r="J74" i="68" s="1"/>
  <c r="R44" i="68"/>
  <c r="R74" i="68" s="1"/>
  <c r="Z44" i="68"/>
  <c r="Z74" i="68" s="1"/>
  <c r="AH44" i="68"/>
  <c r="AH74" i="68" s="1"/>
  <c r="AP44" i="68"/>
  <c r="AP74" i="68" s="1"/>
  <c r="K44" i="68"/>
  <c r="K74" i="68" s="1"/>
  <c r="S44" i="68"/>
  <c r="S74" i="68" s="1"/>
  <c r="AA44" i="68"/>
  <c r="AA74" i="68" s="1"/>
  <c r="AI44" i="68"/>
  <c r="AI74" i="68" s="1"/>
  <c r="AQ44" i="68"/>
  <c r="AQ74" i="68" s="1"/>
  <c r="E44" i="68"/>
  <c r="E74" i="68" s="1"/>
  <c r="M44" i="68"/>
  <c r="M74" i="68" s="1"/>
  <c r="U44" i="68"/>
  <c r="U74" i="68" s="1"/>
  <c r="AC44" i="68"/>
  <c r="AC74" i="68" s="1"/>
  <c r="AK44" i="68"/>
  <c r="AK74" i="68" s="1"/>
  <c r="F44" i="68"/>
  <c r="F74" i="68" s="1"/>
  <c r="N44" i="68"/>
  <c r="N74" i="68" s="1"/>
  <c r="V44" i="68"/>
  <c r="V74" i="68" s="1"/>
  <c r="AD44" i="68"/>
  <c r="AD74" i="68" s="1"/>
  <c r="AL44" i="68"/>
  <c r="AL74" i="68" s="1"/>
  <c r="G44" i="68"/>
  <c r="G74" i="68" s="1"/>
  <c r="O44" i="68"/>
  <c r="O74" i="68" s="1"/>
  <c r="W44" i="68"/>
  <c r="W74" i="68" s="1"/>
  <c r="AE44" i="68"/>
  <c r="AE74" i="68" s="1"/>
  <c r="AM44" i="68"/>
  <c r="AM74" i="68" s="1"/>
  <c r="P44" i="68"/>
  <c r="P74" i="68" s="1"/>
  <c r="AJ44" i="68"/>
  <c r="AJ74" i="68" s="1"/>
  <c r="Q44" i="68"/>
  <c r="Q74" i="68" s="1"/>
  <c r="AN44" i="68"/>
  <c r="AN74" i="68" s="1"/>
  <c r="T44" i="68"/>
  <c r="T74" i="68" s="1"/>
  <c r="AO44" i="68"/>
  <c r="AO74" i="68" s="1"/>
  <c r="D44" i="68"/>
  <c r="D74" i="68" s="1"/>
  <c r="X44" i="68"/>
  <c r="X74" i="68" s="1"/>
  <c r="Y44" i="68"/>
  <c r="Y74" i="68" s="1"/>
  <c r="H44" i="68"/>
  <c r="H74" i="68" s="1"/>
  <c r="AB44" i="68"/>
  <c r="AB74" i="68" s="1"/>
  <c r="I44" i="68"/>
  <c r="I74" i="68" s="1"/>
  <c r="L44" i="68"/>
  <c r="L74" i="68" s="1"/>
  <c r="AF44" i="68"/>
  <c r="AF74" i="68" s="1"/>
  <c r="AG44" i="68"/>
  <c r="AG74" i="68" s="1"/>
  <c r="U68" i="71"/>
  <c r="S68" i="71"/>
  <c r="O68" i="71"/>
  <c r="M68" i="71"/>
  <c r="AH68" i="71"/>
  <c r="C71" i="71"/>
  <c r="J31" i="71"/>
  <c r="J71" i="71" s="1"/>
  <c r="R31" i="71"/>
  <c r="R71" i="71" s="1"/>
  <c r="Z31" i="71"/>
  <c r="Z71" i="71" s="1"/>
  <c r="AH31" i="71"/>
  <c r="AH71" i="71" s="1"/>
  <c r="AP31" i="71"/>
  <c r="AP71" i="71" s="1"/>
  <c r="K31" i="71"/>
  <c r="K71" i="71" s="1"/>
  <c r="S31" i="71"/>
  <c r="S71" i="71" s="1"/>
  <c r="AA31" i="71"/>
  <c r="AA71" i="71" s="1"/>
  <c r="AI31" i="71"/>
  <c r="AI71" i="71" s="1"/>
  <c r="AQ31" i="71"/>
  <c r="AQ71" i="71" s="1"/>
  <c r="G31" i="71"/>
  <c r="G71" i="71" s="1"/>
  <c r="O31" i="71"/>
  <c r="O71" i="71" s="1"/>
  <c r="W31" i="71"/>
  <c r="W71" i="71" s="1"/>
  <c r="AE31" i="71"/>
  <c r="AE71" i="71" s="1"/>
  <c r="AM31" i="71"/>
  <c r="AM71" i="71" s="1"/>
  <c r="H31" i="71"/>
  <c r="H71" i="71" s="1"/>
  <c r="U31" i="71"/>
  <c r="U71" i="71" s="1"/>
  <c r="AG31" i="71"/>
  <c r="AG71" i="71" s="1"/>
  <c r="I31" i="71"/>
  <c r="I71" i="71" s="1"/>
  <c r="V31" i="71"/>
  <c r="V71" i="71" s="1"/>
  <c r="AJ31" i="71"/>
  <c r="AJ71" i="71" s="1"/>
  <c r="D31" i="71"/>
  <c r="D71" i="71" s="1"/>
  <c r="L31" i="71"/>
  <c r="L71" i="71" s="1"/>
  <c r="X31" i="71"/>
  <c r="X71" i="71" s="1"/>
  <c r="AK31" i="71"/>
  <c r="AK71" i="71" s="1"/>
  <c r="M31" i="71"/>
  <c r="M71" i="71" s="1"/>
  <c r="Y31" i="71"/>
  <c r="Y71" i="71" s="1"/>
  <c r="AL31" i="71"/>
  <c r="AL71" i="71" s="1"/>
  <c r="N31" i="71"/>
  <c r="N71" i="71" s="1"/>
  <c r="AB31" i="71"/>
  <c r="AB71" i="71" s="1"/>
  <c r="AN31" i="71"/>
  <c r="AN71" i="71" s="1"/>
  <c r="P31" i="71"/>
  <c r="P71" i="71" s="1"/>
  <c r="AC31" i="71"/>
  <c r="AC71" i="71" s="1"/>
  <c r="AO31" i="71"/>
  <c r="AO71" i="71" s="1"/>
  <c r="E31" i="71"/>
  <c r="E71" i="71" s="1"/>
  <c r="Q31" i="71"/>
  <c r="Q71" i="71" s="1"/>
  <c r="AD31" i="71"/>
  <c r="AD71" i="71" s="1"/>
  <c r="F31" i="71"/>
  <c r="F71" i="71" s="1"/>
  <c r="T31" i="71"/>
  <c r="T71" i="71" s="1"/>
  <c r="AF31" i="71"/>
  <c r="AF71" i="71" s="1"/>
  <c r="V56" i="70"/>
  <c r="AN56" i="70"/>
  <c r="M56" i="70"/>
  <c r="O56" i="70"/>
  <c r="R56" i="70"/>
  <c r="K34" i="61"/>
  <c r="K70" i="61" s="1"/>
  <c r="C70" i="61"/>
  <c r="AO34" i="61"/>
  <c r="AO70" i="61" s="1"/>
  <c r="AF34" i="61"/>
  <c r="AF70" i="61" s="1"/>
  <c r="AM34" i="61"/>
  <c r="AM70" i="61" s="1"/>
  <c r="N34" i="61"/>
  <c r="N70" i="61" s="1"/>
  <c r="AC34" i="61"/>
  <c r="AC70" i="61" s="1"/>
  <c r="AB34" i="61"/>
  <c r="AB70" i="61" s="1"/>
  <c r="X34" i="61"/>
  <c r="X70" i="61" s="1"/>
  <c r="AE34" i="61"/>
  <c r="AE70" i="61" s="1"/>
  <c r="F34" i="61"/>
  <c r="F70" i="61" s="1"/>
  <c r="U34" i="61"/>
  <c r="U70" i="61" s="1"/>
  <c r="Z34" i="61"/>
  <c r="Z70" i="61" s="1"/>
  <c r="T34" i="61"/>
  <c r="T70" i="61" s="1"/>
  <c r="P34" i="61"/>
  <c r="P70" i="61" s="1"/>
  <c r="W34" i="61"/>
  <c r="W70" i="61" s="1"/>
  <c r="M34" i="61"/>
  <c r="M70" i="61" s="1"/>
  <c r="L34" i="61"/>
  <c r="L70" i="61" s="1"/>
  <c r="H34" i="61"/>
  <c r="H70" i="61" s="1"/>
  <c r="AG34" i="61"/>
  <c r="AG70" i="61" s="1"/>
  <c r="O34" i="61"/>
  <c r="O70" i="61" s="1"/>
  <c r="E34" i="61"/>
  <c r="E70" i="61" s="1"/>
  <c r="AQ34" i="61"/>
  <c r="AQ70" i="61" s="1"/>
  <c r="D34" i="61"/>
  <c r="D70" i="61" s="1"/>
  <c r="Y34" i="61"/>
  <c r="Y70" i="61" s="1"/>
  <c r="G34" i="61"/>
  <c r="G70" i="61" s="1"/>
  <c r="AI34" i="61"/>
  <c r="AI70" i="61" s="1"/>
  <c r="Q34" i="61"/>
  <c r="Q70" i="61" s="1"/>
  <c r="AL34" i="61"/>
  <c r="AL70" i="61" s="1"/>
  <c r="AA34" i="61"/>
  <c r="AA70" i="61" s="1"/>
  <c r="AH34" i="61"/>
  <c r="AH70" i="61" s="1"/>
  <c r="I34" i="61"/>
  <c r="I70" i="61" s="1"/>
  <c r="AD34" i="61"/>
  <c r="AD70" i="61" s="1"/>
  <c r="AP34" i="61"/>
  <c r="AP70" i="61" s="1"/>
  <c r="S34" i="61"/>
  <c r="S70" i="61" s="1"/>
  <c r="J34" i="61"/>
  <c r="J70" i="61" s="1"/>
  <c r="AN34" i="61"/>
  <c r="AN70" i="61" s="1"/>
  <c r="V34" i="61"/>
  <c r="V70" i="61" s="1"/>
  <c r="R34" i="61"/>
  <c r="R70" i="61" s="1"/>
  <c r="AK34" i="61"/>
  <c r="AK70" i="61" s="1"/>
  <c r="AJ34" i="61"/>
  <c r="AJ70" i="61" s="1"/>
  <c r="C52" i="70"/>
  <c r="G4" i="70"/>
  <c r="G52" i="70" s="1"/>
  <c r="O4" i="70"/>
  <c r="O52" i="70" s="1"/>
  <c r="W4" i="70"/>
  <c r="W52" i="70" s="1"/>
  <c r="AE4" i="70"/>
  <c r="AE52" i="70" s="1"/>
  <c r="AM4" i="70"/>
  <c r="AM52" i="70" s="1"/>
  <c r="M4" i="70"/>
  <c r="M52" i="70" s="1"/>
  <c r="V4" i="70"/>
  <c r="V52" i="70" s="1"/>
  <c r="AF4" i="70"/>
  <c r="AF52" i="70" s="1"/>
  <c r="AO4" i="70"/>
  <c r="AO52" i="70" s="1"/>
  <c r="E4" i="70"/>
  <c r="E52" i="70" s="1"/>
  <c r="N4" i="70"/>
  <c r="N52" i="70" s="1"/>
  <c r="X4" i="70"/>
  <c r="X52" i="70" s="1"/>
  <c r="AG4" i="70"/>
  <c r="AG52" i="70" s="1"/>
  <c r="AP4" i="70"/>
  <c r="AP52" i="70" s="1"/>
  <c r="F4" i="70"/>
  <c r="F52" i="70" s="1"/>
  <c r="P4" i="70"/>
  <c r="P52" i="70" s="1"/>
  <c r="Y4" i="70"/>
  <c r="Y52" i="70" s="1"/>
  <c r="AH4" i="70"/>
  <c r="AH52" i="70" s="1"/>
  <c r="AQ4" i="70"/>
  <c r="AQ52" i="70" s="1"/>
  <c r="J4" i="70"/>
  <c r="J52" i="70" s="1"/>
  <c r="S4" i="70"/>
  <c r="S52" i="70" s="1"/>
  <c r="AB4" i="70"/>
  <c r="AB52" i="70" s="1"/>
  <c r="AK4" i="70"/>
  <c r="AK52" i="70" s="1"/>
  <c r="I4" i="70"/>
  <c r="I52" i="70" s="1"/>
  <c r="AA4" i="70"/>
  <c r="AA52" i="70" s="1"/>
  <c r="K4" i="70"/>
  <c r="K52" i="70" s="1"/>
  <c r="AC4" i="70"/>
  <c r="AC52" i="70" s="1"/>
  <c r="L4" i="70"/>
  <c r="L52" i="70" s="1"/>
  <c r="AD4" i="70"/>
  <c r="AD52" i="70" s="1"/>
  <c r="Q4" i="70"/>
  <c r="Q52" i="70" s="1"/>
  <c r="AI4" i="70"/>
  <c r="AI52" i="70" s="1"/>
  <c r="T4" i="70"/>
  <c r="T52" i="70" s="1"/>
  <c r="AL4" i="70"/>
  <c r="AL52" i="70" s="1"/>
  <c r="D4" i="70"/>
  <c r="D52" i="70" s="1"/>
  <c r="H4" i="70"/>
  <c r="H52" i="70" s="1"/>
  <c r="R4" i="70"/>
  <c r="R52" i="70" s="1"/>
  <c r="U4" i="70"/>
  <c r="U52" i="70" s="1"/>
  <c r="Z4" i="70"/>
  <c r="Z52" i="70" s="1"/>
  <c r="AJ4" i="70"/>
  <c r="AJ52" i="70" s="1"/>
  <c r="AN4" i="70"/>
  <c r="AN52" i="70" s="1"/>
  <c r="T73" i="69"/>
  <c r="AH73" i="69"/>
  <c r="AL68" i="67"/>
  <c r="H68" i="67"/>
  <c r="J66" i="70"/>
  <c r="AM66" i="70"/>
  <c r="AQ66" i="70"/>
  <c r="O66" i="70"/>
  <c r="AE66" i="70"/>
  <c r="AG56" i="71"/>
  <c r="T56" i="71"/>
  <c r="P56" i="71"/>
  <c r="G56" i="71"/>
  <c r="U56" i="71"/>
  <c r="P55" i="71"/>
  <c r="H55" i="71"/>
  <c r="Q55" i="71"/>
  <c r="T55" i="71"/>
  <c r="AH55" i="71"/>
  <c r="C73" i="68"/>
  <c r="G39" i="68"/>
  <c r="G73" i="68" s="1"/>
  <c r="O39" i="68"/>
  <c r="O73" i="68" s="1"/>
  <c r="W39" i="68"/>
  <c r="W73" i="68" s="1"/>
  <c r="AE39" i="68"/>
  <c r="AE73" i="68" s="1"/>
  <c r="AM39" i="68"/>
  <c r="AM73" i="68" s="1"/>
  <c r="M39" i="68"/>
  <c r="M73" i="68" s="1"/>
  <c r="V39" i="68"/>
  <c r="V73" i="68" s="1"/>
  <c r="AF39" i="68"/>
  <c r="AF73" i="68" s="1"/>
  <c r="AO39" i="68"/>
  <c r="AO73" i="68" s="1"/>
  <c r="E39" i="68"/>
  <c r="E73" i="68" s="1"/>
  <c r="N39" i="68"/>
  <c r="N73" i="68" s="1"/>
  <c r="X39" i="68"/>
  <c r="X73" i="68" s="1"/>
  <c r="AG39" i="68"/>
  <c r="AG73" i="68" s="1"/>
  <c r="AP39" i="68"/>
  <c r="AP73" i="68" s="1"/>
  <c r="H39" i="68"/>
  <c r="H73" i="68" s="1"/>
  <c r="Q39" i="68"/>
  <c r="Q73" i="68" s="1"/>
  <c r="Z39" i="68"/>
  <c r="Z73" i="68" s="1"/>
  <c r="AI39" i="68"/>
  <c r="AI73" i="68" s="1"/>
  <c r="I39" i="68"/>
  <c r="I73" i="68" s="1"/>
  <c r="R39" i="68"/>
  <c r="R73" i="68" s="1"/>
  <c r="AA39" i="68"/>
  <c r="AA73" i="68" s="1"/>
  <c r="AJ39" i="68"/>
  <c r="AJ73" i="68" s="1"/>
  <c r="J39" i="68"/>
  <c r="J73" i="68" s="1"/>
  <c r="S39" i="68"/>
  <c r="S73" i="68" s="1"/>
  <c r="AB39" i="68"/>
  <c r="AB73" i="68" s="1"/>
  <c r="AK39" i="68"/>
  <c r="AK73" i="68" s="1"/>
  <c r="D39" i="68"/>
  <c r="D73" i="68" s="1"/>
  <c r="Y39" i="68"/>
  <c r="Y73" i="68" s="1"/>
  <c r="AC39" i="68"/>
  <c r="AC73" i="68" s="1"/>
  <c r="F39" i="68"/>
  <c r="F73" i="68" s="1"/>
  <c r="AD39" i="68"/>
  <c r="AD73" i="68" s="1"/>
  <c r="K39" i="68"/>
  <c r="K73" i="68" s="1"/>
  <c r="AH39" i="68"/>
  <c r="AH73" i="68" s="1"/>
  <c r="L39" i="68"/>
  <c r="L73" i="68" s="1"/>
  <c r="AL39" i="68"/>
  <c r="AL73" i="68" s="1"/>
  <c r="P39" i="68"/>
  <c r="P73" i="68" s="1"/>
  <c r="AN39" i="68"/>
  <c r="AN73" i="68" s="1"/>
  <c r="T39" i="68"/>
  <c r="T73" i="68" s="1"/>
  <c r="U39" i="68"/>
  <c r="U73" i="68" s="1"/>
  <c r="AQ39" i="68"/>
  <c r="AQ73" i="68" s="1"/>
  <c r="K54" i="71"/>
  <c r="T54" i="71"/>
  <c r="AG54" i="71"/>
  <c r="H54" i="71"/>
  <c r="V54" i="71"/>
  <c r="W59" i="70"/>
  <c r="AQ59" i="70"/>
  <c r="AM59" i="70"/>
  <c r="AJ59" i="70"/>
  <c r="AN59" i="70"/>
  <c r="AM53" i="71"/>
  <c r="L53" i="71"/>
  <c r="Z53" i="71"/>
  <c r="AG53" i="71"/>
  <c r="E53" i="71"/>
  <c r="V53" i="68"/>
  <c r="AL53" i="68"/>
  <c r="D53" i="68"/>
  <c r="P53" i="68"/>
  <c r="AF53" i="68"/>
  <c r="AJ55" i="68"/>
  <c r="AH55" i="68"/>
  <c r="O55" i="68"/>
  <c r="U55" i="68"/>
  <c r="S55" i="68"/>
  <c r="T55" i="70"/>
  <c r="AQ55" i="70"/>
  <c r="AN55" i="70"/>
  <c r="AJ55" i="70"/>
  <c r="AO55" i="70"/>
  <c r="B50" i="59"/>
  <c r="B50" i="74"/>
  <c r="AS22" i="72"/>
  <c r="P22" i="72"/>
  <c r="T102" i="100"/>
  <c r="V83" i="100"/>
  <c r="S102" i="100"/>
  <c r="V81" i="100"/>
  <c r="V103" i="100"/>
  <c r="V104" i="100"/>
  <c r="R76" i="100"/>
  <c r="Q102" i="100"/>
  <c r="O65" i="100"/>
  <c r="S71" i="100"/>
  <c r="O81" i="100"/>
  <c r="T69" i="100"/>
  <c r="Q74" i="100"/>
  <c r="V102" i="100"/>
  <c r="U74" i="100"/>
  <c r="T101" i="100"/>
  <c r="P83" i="100"/>
  <c r="R102" i="100"/>
  <c r="Q101" i="100"/>
  <c r="P76" i="100"/>
  <c r="V99" i="100"/>
  <c r="V90" i="100"/>
  <c r="O92" i="100"/>
  <c r="O78" i="100"/>
  <c r="S83" i="100"/>
  <c r="O99" i="100"/>
  <c r="R66" i="100"/>
  <c r="U66" i="100"/>
  <c r="R106" i="100"/>
  <c r="Q106" i="100"/>
  <c r="P106" i="100"/>
  <c r="S106" i="100"/>
  <c r="V106" i="100"/>
  <c r="O106" i="100"/>
  <c r="T106" i="100"/>
  <c r="K122" i="100"/>
  <c r="K113" i="100"/>
  <c r="R64" i="100"/>
  <c r="K118" i="100"/>
  <c r="U96" i="100"/>
  <c r="U73" i="100"/>
  <c r="O102" i="100"/>
  <c r="R73" i="100"/>
  <c r="T93" i="100"/>
  <c r="O74" i="100"/>
  <c r="Q71" i="100"/>
  <c r="Q93" i="100"/>
  <c r="T75" i="100"/>
  <c r="T104" i="100"/>
  <c r="Q77" i="100"/>
  <c r="S68" i="100"/>
  <c r="T89" i="100"/>
  <c r="P68" i="100"/>
  <c r="T86" i="100"/>
  <c r="O68" i="100"/>
  <c r="O93" i="100"/>
  <c r="O89" i="100"/>
  <c r="O75" i="100"/>
  <c r="Q83" i="100"/>
  <c r="U75" i="100"/>
  <c r="S75" i="100"/>
  <c r="R75" i="100"/>
  <c r="O83" i="100"/>
  <c r="R104" i="100"/>
  <c r="V80" i="100"/>
  <c r="V68" i="100"/>
  <c r="Q89" i="100"/>
  <c r="Q96" i="100"/>
  <c r="S96" i="100"/>
  <c r="R89" i="100"/>
  <c r="P95" i="100"/>
  <c r="O71" i="100"/>
  <c r="U71" i="100"/>
  <c r="V89" i="100"/>
  <c r="R93" i="100"/>
  <c r="V71" i="100"/>
  <c r="R86" i="100"/>
  <c r="V75" i="100"/>
  <c r="V77" i="100"/>
  <c r="T66" i="100"/>
  <c r="T67" i="100"/>
  <c r="R85" i="100"/>
  <c r="O72" i="100"/>
  <c r="T72" i="100"/>
  <c r="S77" i="100"/>
  <c r="K115" i="100"/>
  <c r="U100" i="100"/>
  <c r="S66" i="100"/>
  <c r="O95" i="100"/>
  <c r="O66" i="100"/>
  <c r="O73" i="100"/>
  <c r="P75" i="100"/>
  <c r="V74" i="100"/>
  <c r="U95" i="100"/>
  <c r="R99" i="100"/>
  <c r="T99" i="100"/>
  <c r="Q99" i="100"/>
  <c r="O97" i="100"/>
  <c r="S93" i="100"/>
  <c r="K121" i="100"/>
  <c r="R65" i="100"/>
  <c r="P65" i="100"/>
  <c r="K114" i="100"/>
  <c r="T65" i="100"/>
  <c r="K119" i="100"/>
  <c r="K112" i="100"/>
  <c r="V79" i="100"/>
  <c r="U79" i="100"/>
  <c r="P88" i="100"/>
  <c r="T100" i="100"/>
  <c r="S94" i="100"/>
  <c r="Q64" i="100"/>
  <c r="P64" i="100"/>
  <c r="Q100" i="100"/>
  <c r="T98" i="100"/>
  <c r="S73" i="100"/>
  <c r="Q94" i="100"/>
  <c r="V98" i="100"/>
  <c r="S91" i="100"/>
  <c r="T73" i="100"/>
  <c r="T76" i="100"/>
  <c r="U87" i="100"/>
  <c r="R105" i="100"/>
  <c r="O87" i="100"/>
  <c r="O88" i="100"/>
  <c r="O105" i="100"/>
  <c r="T88" i="100"/>
  <c r="S67" i="100"/>
  <c r="T94" i="100"/>
  <c r="R87" i="100"/>
  <c r="O94" i="100"/>
  <c r="S86" i="100"/>
  <c r="P101" i="100"/>
  <c r="O76" i="100"/>
  <c r="T92" i="100"/>
  <c r="U98" i="100"/>
  <c r="V76" i="100"/>
  <c r="Q68" i="100"/>
  <c r="Q88" i="100"/>
  <c r="U105" i="100"/>
  <c r="S101" i="100"/>
  <c r="O79" i="100"/>
  <c r="V72" i="100"/>
  <c r="R98" i="100"/>
  <c r="Q104" i="100"/>
  <c r="S64" i="100"/>
  <c r="P87" i="100"/>
  <c r="R88" i="100"/>
  <c r="U88" i="100"/>
  <c r="R94" i="100"/>
  <c r="Q87" i="100"/>
  <c r="V87" i="100"/>
  <c r="U91" i="100"/>
  <c r="V100" i="100"/>
  <c r="R100" i="100"/>
  <c r="S65" i="100"/>
  <c r="U86" i="100"/>
  <c r="S100" i="100"/>
  <c r="V91" i="100"/>
  <c r="S98" i="100"/>
  <c r="Q70" i="100"/>
  <c r="Q86" i="100"/>
  <c r="T105" i="100"/>
  <c r="U97" i="100"/>
  <c r="V97" i="100"/>
  <c r="R68" i="100"/>
  <c r="P102" i="100"/>
  <c r="O67" i="100"/>
  <c r="O98" i="100"/>
  <c r="O100" i="100"/>
  <c r="O91" i="100"/>
  <c r="S103" i="100"/>
  <c r="V69" i="100"/>
  <c r="Q69" i="100"/>
  <c r="P103" i="100"/>
  <c r="O86" i="100"/>
  <c r="U82" i="100"/>
  <c r="P69" i="100"/>
  <c r="R74" i="100"/>
  <c r="U94" i="100"/>
  <c r="R96" i="100"/>
  <c r="V66" i="100"/>
  <c r="P77" i="100"/>
  <c r="T68" i="100"/>
  <c r="V73" i="100"/>
  <c r="T91" i="100"/>
  <c r="O82" i="100"/>
  <c r="V84" i="100"/>
  <c r="V92" i="100"/>
  <c r="V82" i="100"/>
  <c r="V64" i="100"/>
  <c r="O70" i="100"/>
  <c r="T77" i="100"/>
  <c r="T96" i="100"/>
  <c r="V70" i="100"/>
  <c r="Q98" i="100"/>
  <c r="S70" i="100"/>
  <c r="P82" i="100"/>
  <c r="Q105" i="100"/>
  <c r="U67" i="100"/>
  <c r="P96" i="100"/>
  <c r="P73" i="100"/>
  <c r="O77" i="100"/>
  <c r="V105" i="100"/>
  <c r="S76" i="100"/>
  <c r="V67" i="100"/>
  <c r="R101" i="100"/>
  <c r="S104" i="100"/>
  <c r="Q79" i="100"/>
  <c r="R92" i="100"/>
  <c r="Q67" i="100"/>
  <c r="R77" i="100"/>
  <c r="S105" i="100"/>
  <c r="Q85" i="100"/>
  <c r="U69" i="100"/>
  <c r="T87" i="100"/>
  <c r="S69" i="100"/>
  <c r="P86" i="100"/>
  <c r="O103" i="100"/>
  <c r="R103" i="100"/>
  <c r="S88" i="100"/>
  <c r="Q92" i="100"/>
  <c r="T74" i="100"/>
  <c r="K116" i="100"/>
  <c r="V94" i="100"/>
  <c r="Q76" i="100"/>
  <c r="S97" i="100"/>
  <c r="T84" i="100"/>
  <c r="Q91" i="100"/>
  <c r="Q103" i="100"/>
  <c r="T103" i="100"/>
  <c r="O69" i="100"/>
  <c r="U65" i="100"/>
  <c r="P79" i="100"/>
  <c r="R67" i="100"/>
  <c r="K125" i="100"/>
  <c r="P91" i="100"/>
  <c r="O101" i="100"/>
  <c r="V65" i="100"/>
  <c r="U64" i="100"/>
  <c r="P66" i="100"/>
  <c r="O84" i="100"/>
  <c r="T64" i="100"/>
  <c r="C167" i="99"/>
  <c r="C170" i="99"/>
  <c r="C186" i="99"/>
  <c r="E2" i="97"/>
  <c r="B50" i="71"/>
  <c r="B50" i="70"/>
  <c r="B50" i="69"/>
  <c r="B50" i="68"/>
  <c r="J50" i="72" l="1"/>
  <c r="F50" i="72" s="1"/>
  <c r="E50" i="73"/>
  <c r="J18" i="72"/>
  <c r="F18" i="72" s="1"/>
  <c r="E18" i="73"/>
  <c r="J15" i="72"/>
  <c r="F15" i="72" s="1"/>
  <c r="E15" i="73"/>
  <c r="J29" i="72"/>
  <c r="F29" i="72" s="1"/>
  <c r="E29" i="73"/>
  <c r="J45" i="72"/>
  <c r="F45" i="72" s="1"/>
  <c r="E45" i="73"/>
  <c r="J41" i="72"/>
  <c r="E41" i="73"/>
  <c r="J8" i="72"/>
  <c r="F8" i="72" s="1"/>
  <c r="E8" i="73"/>
  <c r="E51" i="73"/>
  <c r="J51" i="72"/>
  <c r="F51" i="72" s="1"/>
  <c r="J42" i="72"/>
  <c r="F42" i="72" s="1"/>
  <c r="E42" i="73"/>
  <c r="J43" i="72"/>
  <c r="F43" i="72" s="1"/>
  <c r="E43" i="73"/>
  <c r="J14" i="72"/>
  <c r="F14" i="72" s="1"/>
  <c r="E14" i="73"/>
  <c r="J40" i="72"/>
  <c r="F40" i="72" s="1"/>
  <c r="E40" i="73"/>
  <c r="E19" i="73"/>
  <c r="J19" i="72"/>
  <c r="F19" i="72" s="1"/>
  <c r="J46" i="72"/>
  <c r="E46" i="73"/>
  <c r="J25" i="72"/>
  <c r="F25" i="72" s="1"/>
  <c r="E25" i="73"/>
  <c r="J20" i="72"/>
  <c r="E20" i="73"/>
  <c r="E27" i="73"/>
  <c r="J27" i="72"/>
  <c r="F27" i="72" s="1"/>
  <c r="J9" i="72"/>
  <c r="F9" i="72" s="1"/>
  <c r="E9" i="73"/>
  <c r="J48" i="72"/>
  <c r="F48" i="72" s="1"/>
  <c r="E48" i="73"/>
  <c r="J21" i="72"/>
  <c r="E21" i="73"/>
  <c r="E35" i="73"/>
  <c r="J35" i="72"/>
  <c r="F35" i="72" s="1"/>
  <c r="J36" i="72"/>
  <c r="F36" i="72" s="1"/>
  <c r="E36" i="73"/>
  <c r="J5" i="72"/>
  <c r="F5" i="72" s="1"/>
  <c r="E5" i="73"/>
  <c r="J38" i="72"/>
  <c r="F38" i="72" s="1"/>
  <c r="E38" i="73"/>
  <c r="J28" i="72"/>
  <c r="F28" i="72" s="1"/>
  <c r="E28" i="73"/>
  <c r="J37" i="72"/>
  <c r="F37" i="72" s="1"/>
  <c r="E37" i="73"/>
  <c r="J4" i="72"/>
  <c r="E4" i="73"/>
  <c r="J30" i="72"/>
  <c r="F30" i="72" s="1"/>
  <c r="E30" i="73"/>
  <c r="J11" i="72"/>
  <c r="F11" i="72" s="1"/>
  <c r="E11" i="73"/>
  <c r="J32" i="72"/>
  <c r="F32" i="72" s="1"/>
  <c r="E32" i="73"/>
  <c r="J24" i="72"/>
  <c r="E24" i="73"/>
  <c r="J31" i="72"/>
  <c r="F31" i="72" s="1"/>
  <c r="E31" i="73"/>
  <c r="J16" i="72"/>
  <c r="F16" i="72" s="1"/>
  <c r="E16" i="73"/>
  <c r="J23" i="72"/>
  <c r="F23" i="72" s="1"/>
  <c r="E23" i="73"/>
  <c r="J12" i="72"/>
  <c r="E12" i="73"/>
  <c r="J44" i="72"/>
  <c r="F44" i="72" s="1"/>
  <c r="E44" i="73"/>
  <c r="E3" i="73"/>
  <c r="J3" i="72"/>
  <c r="F3" i="72" s="1"/>
  <c r="J6" i="72"/>
  <c r="F6" i="72" s="1"/>
  <c r="E6" i="73"/>
  <c r="J10" i="72"/>
  <c r="F10" i="72" s="1"/>
  <c r="E10" i="73"/>
  <c r="J17" i="72"/>
  <c r="F17" i="72" s="1"/>
  <c r="E17" i="73"/>
  <c r="J49" i="72"/>
  <c r="F49" i="72" s="1"/>
  <c r="E49" i="73"/>
  <c r="J39" i="72"/>
  <c r="E39" i="73"/>
  <c r="J13" i="72"/>
  <c r="F13" i="72" s="1"/>
  <c r="E13" i="73"/>
  <c r="J33" i="72"/>
  <c r="F33" i="72"/>
  <c r="E33" i="73"/>
  <c r="J7" i="72"/>
  <c r="F7" i="72" s="1"/>
  <c r="E7" i="73"/>
  <c r="E34" i="73"/>
  <c r="J34" i="72"/>
  <c r="F34" i="72" s="1"/>
  <c r="E26" i="73"/>
  <c r="J26" i="72"/>
  <c r="J47" i="72"/>
  <c r="F47" i="72" s="1"/>
  <c r="E47" i="73"/>
  <c r="J2" i="72"/>
  <c r="E2" i="73"/>
  <c r="E52" i="73"/>
  <c r="J52" i="72"/>
  <c r="G59" i="67"/>
  <c r="V68" i="70"/>
  <c r="X66" i="69"/>
  <c r="AB66" i="69"/>
  <c r="E54" i="67"/>
  <c r="AE59" i="67"/>
  <c r="AC59" i="67"/>
  <c r="W59" i="61"/>
  <c r="L68" i="61"/>
  <c r="AE66" i="61"/>
  <c r="AI73" i="66"/>
  <c r="AD68" i="70"/>
  <c r="Z68" i="70"/>
  <c r="Q66" i="69"/>
  <c r="Y66" i="69"/>
  <c r="L54" i="67"/>
  <c r="V54" i="67"/>
  <c r="AJ66" i="69"/>
  <c r="O54" i="67"/>
  <c r="S66" i="69"/>
  <c r="AQ68" i="61"/>
  <c r="J66" i="69"/>
  <c r="AI54" i="67"/>
  <c r="AC68" i="69"/>
  <c r="X68" i="69"/>
  <c r="AA68" i="69"/>
  <c r="AH68" i="69"/>
  <c r="Y54" i="67"/>
  <c r="V68" i="69"/>
  <c r="R54" i="67"/>
  <c r="I68" i="61"/>
  <c r="L66" i="61"/>
  <c r="T66" i="61"/>
  <c r="X66" i="61"/>
  <c r="Z59" i="61"/>
  <c r="AD66" i="61"/>
  <c r="AK73" i="66"/>
  <c r="W73" i="66"/>
  <c r="AK68" i="61"/>
  <c r="F68" i="69"/>
  <c r="AC66" i="69"/>
  <c r="AL54" i="67"/>
  <c r="G54" i="67"/>
  <c r="O66" i="61"/>
  <c r="Y66" i="61"/>
  <c r="AO59" i="61"/>
  <c r="S68" i="69"/>
  <c r="AE68" i="69"/>
  <c r="AB66" i="61"/>
  <c r="P54" i="67"/>
  <c r="F66" i="61"/>
  <c r="AA54" i="67"/>
  <c r="R68" i="69"/>
  <c r="S54" i="67"/>
  <c r="T68" i="61"/>
  <c r="E68" i="61"/>
  <c r="H66" i="69"/>
  <c r="H68" i="70"/>
  <c r="H59" i="67"/>
  <c r="X59" i="67"/>
  <c r="W68" i="70"/>
  <c r="AI68" i="70"/>
  <c r="AN59" i="67"/>
  <c r="AL59" i="67"/>
  <c r="R59" i="67"/>
  <c r="AB53" i="61"/>
  <c r="F73" i="66"/>
  <c r="T73" i="66"/>
  <c r="Q73" i="66"/>
  <c r="O59" i="61"/>
  <c r="AI55" i="66"/>
  <c r="X68" i="61"/>
  <c r="AG68" i="61"/>
  <c r="X55" i="67"/>
  <c r="N68" i="61"/>
  <c r="K68" i="61"/>
  <c r="O68" i="61"/>
  <c r="T59" i="66"/>
  <c r="V59" i="66"/>
  <c r="V68" i="61"/>
  <c r="AB54" i="67"/>
  <c r="M59" i="67"/>
  <c r="X68" i="70"/>
  <c r="AK59" i="67"/>
  <c r="AI53" i="61"/>
  <c r="AO59" i="67"/>
  <c r="Y59" i="67"/>
  <c r="S53" i="61"/>
  <c r="P68" i="61"/>
  <c r="AD68" i="69"/>
  <c r="J68" i="69"/>
  <c r="AL68" i="61"/>
  <c r="Y59" i="66"/>
  <c r="AO68" i="70"/>
  <c r="D68" i="70"/>
  <c r="V59" i="61"/>
  <c r="AF68" i="69"/>
  <c r="G68" i="70"/>
  <c r="M73" i="66"/>
  <c r="AN68" i="70"/>
  <c r="J59" i="67"/>
  <c r="F59" i="61"/>
  <c r="AA66" i="69"/>
  <c r="Q59" i="66"/>
  <c r="L73" i="66"/>
  <c r="I73" i="66"/>
  <c r="K66" i="69"/>
  <c r="Z54" i="67"/>
  <c r="AC59" i="61"/>
  <c r="AN66" i="69"/>
  <c r="I68" i="69"/>
  <c r="U59" i="66"/>
  <c r="S59" i="66"/>
  <c r="AH73" i="66"/>
  <c r="AQ59" i="61"/>
  <c r="P68" i="69"/>
  <c r="N59" i="66"/>
  <c r="AG59" i="66"/>
  <c r="AD66" i="69"/>
  <c r="AG54" i="67"/>
  <c r="I22" i="72"/>
  <c r="I22" i="73" s="1"/>
  <c r="H22" i="73"/>
  <c r="M59" i="61"/>
  <c r="AH54" i="67"/>
  <c r="AF54" i="67"/>
  <c r="AJ59" i="61"/>
  <c r="M22" i="72"/>
  <c r="L22" i="73"/>
  <c r="Q22" i="72"/>
  <c r="P22" i="73"/>
  <c r="U22" i="72"/>
  <c r="AS22" i="73"/>
  <c r="AQ58" i="73" s="1"/>
  <c r="H53" i="61"/>
  <c r="R4" i="66"/>
  <c r="R52" i="66" s="1"/>
  <c r="D59" i="66"/>
  <c r="AG4" i="66"/>
  <c r="AG52" i="66" s="1"/>
  <c r="AJ68" i="61"/>
  <c r="M4" i="66"/>
  <c r="M52" i="66" s="1"/>
  <c r="AH68" i="61"/>
  <c r="T53" i="61"/>
  <c r="K4" i="66"/>
  <c r="K52" i="66" s="1"/>
  <c r="R59" i="66"/>
  <c r="AB55" i="66"/>
  <c r="O4" i="66"/>
  <c r="O52" i="66" s="1"/>
  <c r="S68" i="61"/>
  <c r="N68" i="70"/>
  <c r="G68" i="69"/>
  <c r="X54" i="67"/>
  <c r="AH3" i="70"/>
  <c r="AH51" i="70" s="1"/>
  <c r="J68" i="70"/>
  <c r="O59" i="67"/>
  <c r="F3" i="70"/>
  <c r="F51" i="70" s="1"/>
  <c r="AG3" i="69"/>
  <c r="AG51" i="69" s="1"/>
  <c r="AQ68" i="70"/>
  <c r="T68" i="70"/>
  <c r="R3" i="69"/>
  <c r="R51" i="69" s="1"/>
  <c r="D54" i="67"/>
  <c r="AC54" i="67"/>
  <c r="U68" i="70"/>
  <c r="Q54" i="67"/>
  <c r="I59" i="67"/>
  <c r="AO3" i="70"/>
  <c r="AO51" i="70" s="1"/>
  <c r="Q68" i="61"/>
  <c r="H68" i="61"/>
  <c r="AM68" i="61"/>
  <c r="AQ59" i="67"/>
  <c r="E59" i="61"/>
  <c r="AG53" i="61"/>
  <c r="AN54" i="67"/>
  <c r="AC3" i="70"/>
  <c r="AC51" i="70" s="1"/>
  <c r="AL29" i="66"/>
  <c r="AL64" i="66" s="1"/>
  <c r="AP54" i="67"/>
  <c r="R68" i="61"/>
  <c r="D68" i="61"/>
  <c r="N54" i="67"/>
  <c r="AI68" i="61"/>
  <c r="J54" i="67"/>
  <c r="K55" i="66"/>
  <c r="W66" i="69"/>
  <c r="AO68" i="61"/>
  <c r="M54" i="67"/>
  <c r="Y55" i="66"/>
  <c r="AK54" i="67"/>
  <c r="Q55" i="66"/>
  <c r="G66" i="69"/>
  <c r="O66" i="69"/>
  <c r="U66" i="69"/>
  <c r="AP53" i="61"/>
  <c r="AJ53" i="61"/>
  <c r="AF53" i="61"/>
  <c r="N68" i="69"/>
  <c r="AO53" i="61"/>
  <c r="AA4" i="66"/>
  <c r="AA52" i="66" s="1"/>
  <c r="AP4" i="66"/>
  <c r="AP52" i="66" s="1"/>
  <c r="V4" i="66"/>
  <c r="V52" i="66" s="1"/>
  <c r="T4" i="66"/>
  <c r="T52" i="66" s="1"/>
  <c r="W4" i="66"/>
  <c r="W52" i="66" s="1"/>
  <c r="AE59" i="66"/>
  <c r="AH59" i="66"/>
  <c r="AP68" i="69"/>
  <c r="I4" i="66"/>
  <c r="I52" i="66" s="1"/>
  <c r="X4" i="66"/>
  <c r="X52" i="66" s="1"/>
  <c r="AN4" i="66"/>
  <c r="AN52" i="66" s="1"/>
  <c r="AK4" i="66"/>
  <c r="AK52" i="66" s="1"/>
  <c r="G4" i="66"/>
  <c r="G52" i="66" s="1"/>
  <c r="X73" i="66"/>
  <c r="J73" i="66"/>
  <c r="F59" i="66"/>
  <c r="S68" i="70"/>
  <c r="V59" i="67"/>
  <c r="R66" i="61"/>
  <c r="AQ66" i="69"/>
  <c r="Q4" i="66"/>
  <c r="Q52" i="66" s="1"/>
  <c r="AQ4" i="66"/>
  <c r="AQ52" i="66" s="1"/>
  <c r="N4" i="66"/>
  <c r="N52" i="66" s="1"/>
  <c r="AD4" i="66"/>
  <c r="AD52" i="66" s="1"/>
  <c r="AB4" i="66"/>
  <c r="AB52" i="66" s="1"/>
  <c r="C52" i="66"/>
  <c r="D66" i="69"/>
  <c r="W68" i="61"/>
  <c r="Q68" i="69"/>
  <c r="AC53" i="61"/>
  <c r="AE54" i="67"/>
  <c r="K55" i="67"/>
  <c r="E55" i="67"/>
  <c r="H4" i="66"/>
  <c r="H52" i="66" s="1"/>
  <c r="AH4" i="66"/>
  <c r="AH52" i="66" s="1"/>
  <c r="E4" i="66"/>
  <c r="E52" i="66" s="1"/>
  <c r="U4" i="66"/>
  <c r="U52" i="66" s="1"/>
  <c r="S4" i="66"/>
  <c r="S52" i="66" s="1"/>
  <c r="AN66" i="61"/>
  <c r="U55" i="66"/>
  <c r="W68" i="69"/>
  <c r="V66" i="69"/>
  <c r="AI4" i="66"/>
  <c r="AI52" i="66" s="1"/>
  <c r="Y4" i="66"/>
  <c r="Y52" i="66" s="1"/>
  <c r="D4" i="66"/>
  <c r="D52" i="66" s="1"/>
  <c r="L4" i="66"/>
  <c r="L52" i="66" s="1"/>
  <c r="J4" i="66"/>
  <c r="J52" i="66" s="1"/>
  <c r="N73" i="66"/>
  <c r="AM66" i="69"/>
  <c r="Z4" i="66"/>
  <c r="Z52" i="66" s="1"/>
  <c r="P4" i="66"/>
  <c r="P52" i="66" s="1"/>
  <c r="AO4" i="66"/>
  <c r="AO52" i="66" s="1"/>
  <c r="AL4" i="66"/>
  <c r="AL52" i="66" s="1"/>
  <c r="AM4" i="66"/>
  <c r="AM52" i="66" s="1"/>
  <c r="AN68" i="61"/>
  <c r="AA73" i="66"/>
  <c r="AI59" i="61"/>
  <c r="AF66" i="69"/>
  <c r="AJ4" i="66"/>
  <c r="AJ52" i="66" s="1"/>
  <c r="F4" i="66"/>
  <c r="F52" i="66" s="1"/>
  <c r="AF4" i="66"/>
  <c r="AF52" i="66" s="1"/>
  <c r="AC4" i="66"/>
  <c r="AC52" i="66" s="1"/>
  <c r="I55" i="66"/>
  <c r="AD59" i="61"/>
  <c r="AE55" i="66"/>
  <c r="AA53" i="61"/>
  <c r="AH66" i="61"/>
  <c r="AP35" i="67"/>
  <c r="AP67" i="67" s="1"/>
  <c r="Q35" i="67"/>
  <c r="Q67" i="67" s="1"/>
  <c r="AE35" i="67"/>
  <c r="AE67" i="67" s="1"/>
  <c r="F35" i="67"/>
  <c r="F67" i="67" s="1"/>
  <c r="T35" i="67"/>
  <c r="T67" i="67" s="1"/>
  <c r="AB73" i="66"/>
  <c r="D66" i="61"/>
  <c r="K35" i="67"/>
  <c r="K67" i="67" s="1"/>
  <c r="Y35" i="67"/>
  <c r="Y67" i="67" s="1"/>
  <c r="AM35" i="67"/>
  <c r="AM67" i="67" s="1"/>
  <c r="N35" i="67"/>
  <c r="N67" i="67" s="1"/>
  <c r="AB35" i="67"/>
  <c r="AB67" i="67" s="1"/>
  <c r="Y73" i="66"/>
  <c r="AF66" i="61"/>
  <c r="AC55" i="66"/>
  <c r="V55" i="66"/>
  <c r="AF59" i="66"/>
  <c r="AM59" i="66"/>
  <c r="D73" i="66"/>
  <c r="AH35" i="67"/>
  <c r="AH67" i="67" s="1"/>
  <c r="I35" i="67"/>
  <c r="I67" i="67" s="1"/>
  <c r="W35" i="67"/>
  <c r="W67" i="67" s="1"/>
  <c r="AK35" i="67"/>
  <c r="AK67" i="67" s="1"/>
  <c r="L35" i="67"/>
  <c r="L67" i="67" s="1"/>
  <c r="P53" i="61"/>
  <c r="J68" i="61"/>
  <c r="G59" i="66"/>
  <c r="AL73" i="66"/>
  <c r="AD53" i="61"/>
  <c r="C67" i="67"/>
  <c r="AI59" i="66"/>
  <c r="AE73" i="66"/>
  <c r="Z66" i="61"/>
  <c r="AQ35" i="67"/>
  <c r="AQ67" i="67" s="1"/>
  <c r="R35" i="67"/>
  <c r="R67" i="67" s="1"/>
  <c r="AF35" i="67"/>
  <c r="AF67" i="67" s="1"/>
  <c r="G35" i="67"/>
  <c r="G67" i="67" s="1"/>
  <c r="U35" i="67"/>
  <c r="U67" i="67" s="1"/>
  <c r="AC55" i="67"/>
  <c r="Y68" i="61"/>
  <c r="S66" i="61"/>
  <c r="D35" i="67"/>
  <c r="D67" i="67" s="1"/>
  <c r="Z35" i="67"/>
  <c r="Z67" i="67" s="1"/>
  <c r="AN35" i="67"/>
  <c r="AN67" i="67" s="1"/>
  <c r="O35" i="67"/>
  <c r="O67" i="67" s="1"/>
  <c r="AC35" i="67"/>
  <c r="AC67" i="67" s="1"/>
  <c r="AI35" i="67"/>
  <c r="AI67" i="67" s="1"/>
  <c r="J35" i="67"/>
  <c r="J67" i="67" s="1"/>
  <c r="X35" i="67"/>
  <c r="X67" i="67" s="1"/>
  <c r="AL35" i="67"/>
  <c r="AL67" i="67" s="1"/>
  <c r="M35" i="67"/>
  <c r="M67" i="67" s="1"/>
  <c r="AQ54" i="67"/>
  <c r="AO54" i="67"/>
  <c r="AM54" i="67"/>
  <c r="AL59" i="66"/>
  <c r="AA35" i="67"/>
  <c r="AA67" i="67" s="1"/>
  <c r="AO35" i="67"/>
  <c r="AO67" i="67" s="1"/>
  <c r="P35" i="67"/>
  <c r="P67" i="67" s="1"/>
  <c r="AD35" i="67"/>
  <c r="AD67" i="67" s="1"/>
  <c r="AA55" i="66"/>
  <c r="I53" i="61"/>
  <c r="AQ53" i="61"/>
  <c r="Z54" i="69"/>
  <c r="H66" i="61"/>
  <c r="AL66" i="61"/>
  <c r="AI66" i="69"/>
  <c r="M68" i="61"/>
  <c r="AH66" i="69"/>
  <c r="F54" i="67"/>
  <c r="U68" i="61"/>
  <c r="R59" i="61"/>
  <c r="X59" i="61"/>
  <c r="R66" i="69"/>
  <c r="AD54" i="67"/>
  <c r="G68" i="61"/>
  <c r="P66" i="69"/>
  <c r="T54" i="67"/>
  <c r="O55" i="66"/>
  <c r="AG66" i="69"/>
  <c r="AK66" i="69"/>
  <c r="AB68" i="61"/>
  <c r="AP68" i="61"/>
  <c r="H59" i="66"/>
  <c r="AN73" i="66"/>
  <c r="AJ68" i="69"/>
  <c r="R53" i="61"/>
  <c r="AO3" i="69"/>
  <c r="AO51" i="69" s="1"/>
  <c r="J3" i="69"/>
  <c r="J51" i="69" s="1"/>
  <c r="AP3" i="70"/>
  <c r="AP51" i="70" s="1"/>
  <c r="M3" i="70"/>
  <c r="M51" i="70" s="1"/>
  <c r="AA3" i="70"/>
  <c r="AA51" i="70" s="1"/>
  <c r="AQ3" i="70"/>
  <c r="AQ51" i="70" s="1"/>
  <c r="N3" i="70"/>
  <c r="N51" i="70" s="1"/>
  <c r="AG29" i="66"/>
  <c r="AG64" i="66" s="1"/>
  <c r="Z68" i="61"/>
  <c r="E59" i="66"/>
  <c r="Q53" i="61"/>
  <c r="AK53" i="61"/>
  <c r="G3" i="69"/>
  <c r="G51" i="69" s="1"/>
  <c r="Q3" i="69"/>
  <c r="Q51" i="69" s="1"/>
  <c r="AM3" i="70"/>
  <c r="AM51" i="70" s="1"/>
  <c r="W3" i="70"/>
  <c r="W51" i="70" s="1"/>
  <c r="K3" i="70"/>
  <c r="K51" i="70" s="1"/>
  <c r="I3" i="70"/>
  <c r="I51" i="70" s="1"/>
  <c r="Y3" i="70"/>
  <c r="Y51" i="70" s="1"/>
  <c r="C51" i="70"/>
  <c r="K29" i="66"/>
  <c r="K64" i="66" s="1"/>
  <c r="C64" i="66"/>
  <c r="X59" i="66"/>
  <c r="AP55" i="66"/>
  <c r="Y3" i="69"/>
  <c r="Y51" i="69" s="1"/>
  <c r="H3" i="69"/>
  <c r="H51" i="69" s="1"/>
  <c r="AB3" i="70"/>
  <c r="AB51" i="70" s="1"/>
  <c r="AK3" i="70"/>
  <c r="AK51" i="70" s="1"/>
  <c r="AN3" i="70"/>
  <c r="AN51" i="70" s="1"/>
  <c r="AI3" i="70"/>
  <c r="AI51" i="70" s="1"/>
  <c r="P3" i="70"/>
  <c r="P51" i="70" s="1"/>
  <c r="AK29" i="66"/>
  <c r="AK64" i="66" s="1"/>
  <c r="H29" i="66"/>
  <c r="H64" i="66" s="1"/>
  <c r="AN59" i="61"/>
  <c r="L3" i="69"/>
  <c r="L51" i="69" s="1"/>
  <c r="AC3" i="69"/>
  <c r="AC51" i="69" s="1"/>
  <c r="AO66" i="69"/>
  <c r="N66" i="69"/>
  <c r="X3" i="70"/>
  <c r="X51" i="70" s="1"/>
  <c r="S3" i="70"/>
  <c r="S51" i="70" s="1"/>
  <c r="AE3" i="70"/>
  <c r="AE51" i="70" s="1"/>
  <c r="Z3" i="70"/>
  <c r="Z51" i="70" s="1"/>
  <c r="G3" i="70"/>
  <c r="G51" i="70" s="1"/>
  <c r="J29" i="66"/>
  <c r="J64" i="66" s="1"/>
  <c r="M66" i="61"/>
  <c r="Z68" i="69"/>
  <c r="D3" i="69"/>
  <c r="D51" i="69" s="1"/>
  <c r="T3" i="70"/>
  <c r="T51" i="70" s="1"/>
  <c r="AG3" i="70"/>
  <c r="AG51" i="70" s="1"/>
  <c r="U3" i="70"/>
  <c r="U51" i="70" s="1"/>
  <c r="Q3" i="70"/>
  <c r="Q51" i="70" s="1"/>
  <c r="AL3" i="70"/>
  <c r="AL51" i="70" s="1"/>
  <c r="I29" i="66"/>
  <c r="I64" i="66" s="1"/>
  <c r="K59" i="66"/>
  <c r="AL68" i="70"/>
  <c r="L68" i="69"/>
  <c r="X3" i="69"/>
  <c r="X51" i="69" s="1"/>
  <c r="T3" i="69"/>
  <c r="T51" i="69" s="1"/>
  <c r="T66" i="69"/>
  <c r="J3" i="70"/>
  <c r="J51" i="70" s="1"/>
  <c r="O3" i="70"/>
  <c r="O51" i="70" s="1"/>
  <c r="L3" i="70"/>
  <c r="L51" i="70" s="1"/>
  <c r="H3" i="70"/>
  <c r="H51" i="70" s="1"/>
  <c r="AD3" i="70"/>
  <c r="AD51" i="70" s="1"/>
  <c r="Q29" i="66"/>
  <c r="Q64" i="66" s="1"/>
  <c r="AE68" i="61"/>
  <c r="J59" i="66"/>
  <c r="AL68" i="69"/>
  <c r="W3" i="69"/>
  <c r="W51" i="69" s="1"/>
  <c r="S3" i="69"/>
  <c r="S51" i="69" s="1"/>
  <c r="E3" i="70"/>
  <c r="E51" i="70" s="1"/>
  <c r="AF3" i="70"/>
  <c r="AF51" i="70" s="1"/>
  <c r="AJ3" i="70"/>
  <c r="AJ51" i="70" s="1"/>
  <c r="D3" i="70"/>
  <c r="D51" i="70" s="1"/>
  <c r="O29" i="66"/>
  <c r="O64" i="66" s="1"/>
  <c r="P55" i="66"/>
  <c r="AP3" i="69"/>
  <c r="AP51" i="69" s="1"/>
  <c r="AF3" i="69"/>
  <c r="AF51" i="69" s="1"/>
  <c r="AM3" i="69"/>
  <c r="AM51" i="69" s="1"/>
  <c r="AJ3" i="69"/>
  <c r="AJ51" i="69" s="1"/>
  <c r="C51" i="69"/>
  <c r="AC29" i="66"/>
  <c r="AC64" i="66" s="1"/>
  <c r="AB29" i="66"/>
  <c r="AB64" i="66" s="1"/>
  <c r="AI29" i="66"/>
  <c r="AI64" i="66" s="1"/>
  <c r="F29" i="66"/>
  <c r="F64" i="66" s="1"/>
  <c r="V29" i="66"/>
  <c r="V64" i="66" s="1"/>
  <c r="K53" i="61"/>
  <c r="O53" i="61"/>
  <c r="P3" i="69"/>
  <c r="P51" i="69" s="1"/>
  <c r="F3" i="69"/>
  <c r="F51" i="69" s="1"/>
  <c r="AD3" i="69"/>
  <c r="AD51" i="69" s="1"/>
  <c r="AA3" i="69"/>
  <c r="AA51" i="69" s="1"/>
  <c r="AK3" i="69"/>
  <c r="AK51" i="69" s="1"/>
  <c r="T29" i="66"/>
  <c r="T64" i="66" s="1"/>
  <c r="S29" i="66"/>
  <c r="S64" i="66" s="1"/>
  <c r="Z29" i="66"/>
  <c r="Z64" i="66" s="1"/>
  <c r="AP29" i="66"/>
  <c r="AP64" i="66" s="1"/>
  <c r="M29" i="66"/>
  <c r="M64" i="66" s="1"/>
  <c r="K68" i="70"/>
  <c r="R68" i="70"/>
  <c r="E55" i="66"/>
  <c r="AM53" i="61"/>
  <c r="X53" i="61"/>
  <c r="O3" i="69"/>
  <c r="O51" i="69" s="1"/>
  <c r="AN3" i="69"/>
  <c r="AN51" i="69" s="1"/>
  <c r="K3" i="69"/>
  <c r="K51" i="69" s="1"/>
  <c r="I3" i="69"/>
  <c r="I51" i="69" s="1"/>
  <c r="U3" i="69"/>
  <c r="U51" i="69" s="1"/>
  <c r="AM29" i="66"/>
  <c r="AM64" i="66" s="1"/>
  <c r="D29" i="66"/>
  <c r="D64" i="66" s="1"/>
  <c r="G29" i="66"/>
  <c r="G64" i="66" s="1"/>
  <c r="W29" i="66"/>
  <c r="W64" i="66" s="1"/>
  <c r="AN29" i="66"/>
  <c r="AN64" i="66" s="1"/>
  <c r="L55" i="66"/>
  <c r="W53" i="61"/>
  <c r="AH3" i="69"/>
  <c r="AH51" i="69" s="1"/>
  <c r="AE3" i="69"/>
  <c r="AE51" i="69" s="1"/>
  <c r="AL3" i="69"/>
  <c r="AL51" i="69" s="1"/>
  <c r="AI3" i="69"/>
  <c r="AI51" i="69" s="1"/>
  <c r="M3" i="69"/>
  <c r="M51" i="69" s="1"/>
  <c r="AE66" i="69"/>
  <c r="AL66" i="69"/>
  <c r="AD29" i="66"/>
  <c r="AD64" i="66" s="1"/>
  <c r="AJ29" i="66"/>
  <c r="AJ64" i="66" s="1"/>
  <c r="AQ29" i="66"/>
  <c r="AQ64" i="66" s="1"/>
  <c r="N29" i="66"/>
  <c r="N64" i="66" s="1"/>
  <c r="AF29" i="66"/>
  <c r="AF64" i="66" s="1"/>
  <c r="AF68" i="70"/>
  <c r="L53" i="61"/>
  <c r="AQ3" i="69"/>
  <c r="AQ51" i="69" s="1"/>
  <c r="N3" i="69"/>
  <c r="N51" i="69" s="1"/>
  <c r="V3" i="69"/>
  <c r="V51" i="69" s="1"/>
  <c r="AB3" i="69"/>
  <c r="AB51" i="69" s="1"/>
  <c r="Z3" i="69"/>
  <c r="Z51" i="69" s="1"/>
  <c r="H55" i="67"/>
  <c r="U29" i="66"/>
  <c r="U64" i="66" s="1"/>
  <c r="AA29" i="66"/>
  <c r="AA64" i="66" s="1"/>
  <c r="AH29" i="66"/>
  <c r="AH64" i="66" s="1"/>
  <c r="E29" i="66"/>
  <c r="E64" i="66" s="1"/>
  <c r="X29" i="66"/>
  <c r="X64" i="66" s="1"/>
  <c r="E66" i="69"/>
  <c r="L66" i="69"/>
  <c r="L29" i="66"/>
  <c r="L64" i="66" s="1"/>
  <c r="R29" i="66"/>
  <c r="R64" i="66" s="1"/>
  <c r="Y29" i="66"/>
  <c r="Y64" i="66" s="1"/>
  <c r="AO29" i="66"/>
  <c r="AO64" i="66" s="1"/>
  <c r="Z59" i="66"/>
  <c r="Y68" i="70"/>
  <c r="W59" i="67"/>
  <c r="AD73" i="66"/>
  <c r="T55" i="66"/>
  <c r="M53" i="61"/>
  <c r="AM54" i="66"/>
  <c r="D53" i="61"/>
  <c r="AI59" i="67"/>
  <c r="AJ68" i="70"/>
  <c r="W59" i="66"/>
  <c r="AD59" i="66"/>
  <c r="AD59" i="67"/>
  <c r="AB59" i="67"/>
  <c r="F68" i="70"/>
  <c r="AP73" i="66"/>
  <c r="AP59" i="66"/>
  <c r="P68" i="70"/>
  <c r="D55" i="66"/>
  <c r="I68" i="70"/>
  <c r="L59" i="67"/>
  <c r="Y54" i="69"/>
  <c r="AG59" i="67"/>
  <c r="E54" i="69"/>
  <c r="N55" i="67"/>
  <c r="Q59" i="67"/>
  <c r="K59" i="67"/>
  <c r="AI54" i="66"/>
  <c r="O54" i="69"/>
  <c r="AM68" i="70"/>
  <c r="E59" i="67"/>
  <c r="U55" i="67"/>
  <c r="P55" i="67"/>
  <c r="AG73" i="66"/>
  <c r="H59" i="61"/>
  <c r="L54" i="69"/>
  <c r="AB57" i="66"/>
  <c r="AM59" i="67"/>
  <c r="S59" i="61"/>
  <c r="AQ68" i="69"/>
  <c r="AG68" i="70"/>
  <c r="AE68" i="70"/>
  <c r="AJ73" i="66"/>
  <c r="G73" i="66"/>
  <c r="T68" i="69"/>
  <c r="AF55" i="67"/>
  <c r="P59" i="67"/>
  <c r="J54" i="66"/>
  <c r="L59" i="61"/>
  <c r="P59" i="61"/>
  <c r="Y68" i="69"/>
  <c r="O68" i="70"/>
  <c r="AF59" i="67"/>
  <c r="AN68" i="69"/>
  <c r="N53" i="61"/>
  <c r="AJ59" i="67"/>
  <c r="K73" i="66"/>
  <c r="H73" i="66"/>
  <c r="AP59" i="61"/>
  <c r="AK68" i="69"/>
  <c r="J55" i="67"/>
  <c r="AB68" i="70"/>
  <c r="AA59" i="67"/>
  <c r="E68" i="69"/>
  <c r="AB68" i="69"/>
  <c r="AM55" i="67"/>
  <c r="AK55" i="67"/>
  <c r="Y54" i="66"/>
  <c r="I54" i="66"/>
  <c r="D54" i="66"/>
  <c r="K54" i="66"/>
  <c r="AG54" i="66"/>
  <c r="V55" i="67"/>
  <c r="R54" i="66"/>
  <c r="H54" i="69"/>
  <c r="I55" i="67"/>
  <c r="Q54" i="69"/>
  <c r="T54" i="69"/>
  <c r="AN54" i="69"/>
  <c r="W54" i="66"/>
  <c r="T54" i="66"/>
  <c r="S54" i="66"/>
  <c r="AP54" i="66"/>
  <c r="AO54" i="69"/>
  <c r="AH54" i="66"/>
  <c r="U54" i="66"/>
  <c r="AD54" i="69"/>
  <c r="AC54" i="69"/>
  <c r="E54" i="66"/>
  <c r="T55" i="67"/>
  <c r="AN54" i="66"/>
  <c r="X54" i="66"/>
  <c r="Q55" i="67"/>
  <c r="J54" i="69"/>
  <c r="AA55" i="67"/>
  <c r="Z55" i="67"/>
  <c r="O57" i="66"/>
  <c r="P54" i="66"/>
  <c r="AA59" i="66"/>
  <c r="O73" i="66"/>
  <c r="AF73" i="66"/>
  <c r="U73" i="66"/>
  <c r="D59" i="61"/>
  <c r="AE59" i="61"/>
  <c r="U53" i="61"/>
  <c r="W66" i="61"/>
  <c r="AD54" i="66"/>
  <c r="AB54" i="66"/>
  <c r="D54" i="69"/>
  <c r="AA68" i="70"/>
  <c r="AP59" i="67"/>
  <c r="AK55" i="66"/>
  <c r="G53" i="61"/>
  <c r="X54" i="69"/>
  <c r="AB54" i="69"/>
  <c r="AB59" i="66"/>
  <c r="N54" i="66"/>
  <c r="G66" i="61"/>
  <c r="AK54" i="66"/>
  <c r="AF59" i="61"/>
  <c r="AB59" i="61"/>
  <c r="Z55" i="66"/>
  <c r="V54" i="69"/>
  <c r="AI55" i="67"/>
  <c r="AK57" i="66"/>
  <c r="F57" i="66"/>
  <c r="AM59" i="61"/>
  <c r="AA59" i="61"/>
  <c r="AF55" i="66"/>
  <c r="V53" i="61"/>
  <c r="AN53" i="61"/>
  <c r="AE55" i="67"/>
  <c r="W55" i="67"/>
  <c r="R73" i="66"/>
  <c r="AP66" i="61"/>
  <c r="AI66" i="61"/>
  <c r="AE54" i="66"/>
  <c r="T59" i="61"/>
  <c r="AM55" i="66"/>
  <c r="AK54" i="69"/>
  <c r="F54" i="66"/>
  <c r="AQ55" i="66"/>
  <c r="J53" i="61"/>
  <c r="AL53" i="61"/>
  <c r="AK59" i="66"/>
  <c r="AO66" i="61"/>
  <c r="AL59" i="61"/>
  <c r="M55" i="66"/>
  <c r="AE53" i="61"/>
  <c r="Z53" i="61"/>
  <c r="AF54" i="69"/>
  <c r="AQ55" i="67"/>
  <c r="AQ59" i="66"/>
  <c r="U59" i="67"/>
  <c r="AC73" i="66"/>
  <c r="AJ66" i="61"/>
  <c r="K59" i="61"/>
  <c r="Q59" i="61"/>
  <c r="G55" i="66"/>
  <c r="W55" i="66"/>
  <c r="AO55" i="66"/>
  <c r="K54" i="69"/>
  <c r="AP68" i="70"/>
  <c r="Z59" i="67"/>
  <c r="V73" i="66"/>
  <c r="Z73" i="66"/>
  <c r="U66" i="61"/>
  <c r="Q66" i="61"/>
  <c r="AQ54" i="66"/>
  <c r="AC54" i="66"/>
  <c r="AH59" i="61"/>
  <c r="N59" i="61"/>
  <c r="Y59" i="61"/>
  <c r="AD55" i="66"/>
  <c r="AJ55" i="66"/>
  <c r="AG55" i="66"/>
  <c r="Y53" i="61"/>
  <c r="AN59" i="66"/>
  <c r="AK68" i="70"/>
  <c r="AA54" i="66"/>
  <c r="G59" i="61"/>
  <c r="AH55" i="66"/>
  <c r="AE54" i="69"/>
  <c r="F55" i="67"/>
  <c r="K57" i="66"/>
  <c r="O59" i="66"/>
  <c r="AQ73" i="66"/>
  <c r="U59" i="61"/>
  <c r="X57" i="66"/>
  <c r="AJ59" i="66"/>
  <c r="M68" i="70"/>
  <c r="Q68" i="70"/>
  <c r="T59" i="67"/>
  <c r="H55" i="66"/>
  <c r="F54" i="69"/>
  <c r="N59" i="67"/>
  <c r="V66" i="61"/>
  <c r="J59" i="61"/>
  <c r="G54" i="69"/>
  <c r="M55" i="67"/>
  <c r="U57" i="66"/>
  <c r="AH53" i="61"/>
  <c r="E53" i="61"/>
  <c r="AN57" i="66"/>
  <c r="P59" i="66"/>
  <c r="E73" i="66"/>
  <c r="AM73" i="66"/>
  <c r="AK66" i="61"/>
  <c r="N55" i="66"/>
  <c r="D55" i="67"/>
  <c r="R57" i="66"/>
  <c r="AG57" i="66"/>
  <c r="AO59" i="66"/>
  <c r="M59" i="66"/>
  <c r="E68" i="70"/>
  <c r="AH68" i="70"/>
  <c r="S73" i="66"/>
  <c r="R55" i="66"/>
  <c r="X55" i="66"/>
  <c r="AN55" i="66"/>
  <c r="AA54" i="69"/>
  <c r="Q57" i="66"/>
  <c r="AQ57" i="66"/>
  <c r="AE57" i="66"/>
  <c r="L68" i="70"/>
  <c r="AL55" i="66"/>
  <c r="AJ54" i="69"/>
  <c r="AM54" i="69"/>
  <c r="S55" i="67"/>
  <c r="O55" i="67"/>
  <c r="H57" i="66"/>
  <c r="S57" i="66"/>
  <c r="AC68" i="70"/>
  <c r="F59" i="67"/>
  <c r="P73" i="66"/>
  <c r="AC66" i="61"/>
  <c r="K66" i="61"/>
  <c r="Q54" i="66"/>
  <c r="F55" i="66"/>
  <c r="G55" i="67"/>
  <c r="AI57" i="66"/>
  <c r="Y57" i="66"/>
  <c r="D59" i="67"/>
  <c r="S59" i="67"/>
  <c r="AH59" i="67"/>
  <c r="AM66" i="61"/>
  <c r="AO55" i="67"/>
  <c r="L59" i="66"/>
  <c r="I59" i="66"/>
  <c r="I66" i="61"/>
  <c r="S55" i="66"/>
  <c r="F53" i="61"/>
  <c r="AO73" i="66"/>
  <c r="J55" i="66"/>
  <c r="AG54" i="69"/>
  <c r="R55" i="67"/>
  <c r="L55" i="67"/>
  <c r="Y55" i="67"/>
  <c r="AP57" i="66"/>
  <c r="M57" i="66"/>
  <c r="H54" i="66"/>
  <c r="S54" i="69"/>
  <c r="AH55" i="67"/>
  <c r="V54" i="66"/>
  <c r="M54" i="66"/>
  <c r="P54" i="69"/>
  <c r="AP57" i="67"/>
  <c r="AM57" i="67"/>
  <c r="AJ57" i="67"/>
  <c r="AL57" i="67"/>
  <c r="Z57" i="66"/>
  <c r="P57" i="66"/>
  <c r="AP54" i="69"/>
  <c r="M54" i="69"/>
  <c r="AD55" i="67"/>
  <c r="AB55" i="67"/>
  <c r="AG55" i="67"/>
  <c r="L53" i="69"/>
  <c r="AJ53" i="69"/>
  <c r="AF53" i="69"/>
  <c r="K53" i="69"/>
  <c r="AI57" i="67"/>
  <c r="K57" i="67"/>
  <c r="G57" i="67"/>
  <c r="M57" i="67"/>
  <c r="AH57" i="66"/>
  <c r="E57" i="66"/>
  <c r="J53" i="69"/>
  <c r="AD57" i="66"/>
  <c r="H57" i="67"/>
  <c r="E57" i="67"/>
  <c r="T57" i="66"/>
  <c r="AL53" i="69"/>
  <c r="U53" i="69"/>
  <c r="G53" i="69"/>
  <c r="AG53" i="69"/>
  <c r="AN53" i="69"/>
  <c r="J27" i="61"/>
  <c r="J62" i="61" s="1"/>
  <c r="T27" i="61"/>
  <c r="T62" i="61" s="1"/>
  <c r="Z27" i="61"/>
  <c r="Z62" i="61" s="1"/>
  <c r="AQ27" i="61"/>
  <c r="AQ62" i="61" s="1"/>
  <c r="C62" i="61"/>
  <c r="D27" i="61"/>
  <c r="D62" i="61" s="1"/>
  <c r="AH27" i="61"/>
  <c r="AH62" i="61" s="1"/>
  <c r="AC27" i="61"/>
  <c r="AC62" i="61" s="1"/>
  <c r="O27" i="61"/>
  <c r="O62" i="61" s="1"/>
  <c r="AN27" i="61"/>
  <c r="AN62" i="61" s="1"/>
  <c r="AP27" i="61"/>
  <c r="AP62" i="61" s="1"/>
  <c r="AJ27" i="61"/>
  <c r="AJ62" i="61" s="1"/>
  <c r="K27" i="61"/>
  <c r="K62" i="61" s="1"/>
  <c r="AB27" i="61"/>
  <c r="AB62" i="61" s="1"/>
  <c r="AK27" i="61"/>
  <c r="AK62" i="61" s="1"/>
  <c r="W27" i="61"/>
  <c r="W62" i="61" s="1"/>
  <c r="I27" i="61"/>
  <c r="I62" i="61" s="1"/>
  <c r="S27" i="61"/>
  <c r="S62" i="61" s="1"/>
  <c r="R27" i="61"/>
  <c r="R62" i="61" s="1"/>
  <c r="F27" i="61"/>
  <c r="F62" i="61" s="1"/>
  <c r="AE27" i="61"/>
  <c r="AE62" i="61" s="1"/>
  <c r="Q27" i="61"/>
  <c r="Q62" i="61" s="1"/>
  <c r="AA27" i="61"/>
  <c r="AA62" i="61" s="1"/>
  <c r="N27" i="61"/>
  <c r="N62" i="61" s="1"/>
  <c r="AM27" i="61"/>
  <c r="AM62" i="61" s="1"/>
  <c r="Y27" i="61"/>
  <c r="Y62" i="61" s="1"/>
  <c r="V27" i="61"/>
  <c r="V62" i="61" s="1"/>
  <c r="H27" i="61"/>
  <c r="H62" i="61" s="1"/>
  <c r="AG27" i="61"/>
  <c r="AG62" i="61" s="1"/>
  <c r="E27" i="61"/>
  <c r="E62" i="61" s="1"/>
  <c r="AD27" i="61"/>
  <c r="AD62" i="61" s="1"/>
  <c r="P27" i="61"/>
  <c r="P62" i="61" s="1"/>
  <c r="AO27" i="61"/>
  <c r="AO62" i="61" s="1"/>
  <c r="AI27" i="61"/>
  <c r="AI62" i="61" s="1"/>
  <c r="M27" i="61"/>
  <c r="M62" i="61" s="1"/>
  <c r="AL27" i="61"/>
  <c r="AL62" i="61" s="1"/>
  <c r="X27" i="61"/>
  <c r="X62" i="61" s="1"/>
  <c r="L27" i="61"/>
  <c r="L62" i="61" s="1"/>
  <c r="U27" i="61"/>
  <c r="U62" i="61" s="1"/>
  <c r="G27" i="61"/>
  <c r="G62" i="61" s="1"/>
  <c r="AF27" i="61"/>
  <c r="AF62" i="61" s="1"/>
  <c r="I57" i="67"/>
  <c r="C52" i="69"/>
  <c r="G4" i="69"/>
  <c r="G52" i="69" s="1"/>
  <c r="O4" i="69"/>
  <c r="O52" i="69" s="1"/>
  <c r="W4" i="69"/>
  <c r="W52" i="69" s="1"/>
  <c r="AE4" i="69"/>
  <c r="AE52" i="69" s="1"/>
  <c r="AM4" i="69"/>
  <c r="AM52" i="69" s="1"/>
  <c r="E4" i="69"/>
  <c r="E52" i="69" s="1"/>
  <c r="P4" i="69"/>
  <c r="P52" i="69" s="1"/>
  <c r="Y4" i="69"/>
  <c r="Y52" i="69" s="1"/>
  <c r="AH4" i="69"/>
  <c r="AH52" i="69" s="1"/>
  <c r="AQ4" i="69"/>
  <c r="AQ52" i="69" s="1"/>
  <c r="H4" i="69"/>
  <c r="H52" i="69" s="1"/>
  <c r="Q4" i="69"/>
  <c r="Q52" i="69" s="1"/>
  <c r="Z4" i="69"/>
  <c r="Z52" i="69" s="1"/>
  <c r="AI4" i="69"/>
  <c r="AI52" i="69" s="1"/>
  <c r="I4" i="69"/>
  <c r="I52" i="69" s="1"/>
  <c r="R4" i="69"/>
  <c r="R52" i="69" s="1"/>
  <c r="AA4" i="69"/>
  <c r="AA52" i="69" s="1"/>
  <c r="AJ4" i="69"/>
  <c r="AJ52" i="69" s="1"/>
  <c r="F4" i="69"/>
  <c r="F52" i="69" s="1"/>
  <c r="J4" i="69"/>
  <c r="J52" i="69" s="1"/>
  <c r="S4" i="69"/>
  <c r="S52" i="69" s="1"/>
  <c r="AB4" i="69"/>
  <c r="AB52" i="69" s="1"/>
  <c r="AK4" i="69"/>
  <c r="AK52" i="69" s="1"/>
  <c r="K4" i="69"/>
  <c r="K52" i="69" s="1"/>
  <c r="T4" i="69"/>
  <c r="T52" i="69" s="1"/>
  <c r="AC4" i="69"/>
  <c r="AC52" i="69" s="1"/>
  <c r="AL4" i="69"/>
  <c r="AL52" i="69" s="1"/>
  <c r="M4" i="69"/>
  <c r="M52" i="69" s="1"/>
  <c r="AN4" i="69"/>
  <c r="AN52" i="69" s="1"/>
  <c r="N4" i="69"/>
  <c r="N52" i="69" s="1"/>
  <c r="AO4" i="69"/>
  <c r="AO52" i="69" s="1"/>
  <c r="U4" i="69"/>
  <c r="U52" i="69" s="1"/>
  <c r="AP4" i="69"/>
  <c r="AP52" i="69" s="1"/>
  <c r="V4" i="69"/>
  <c r="V52" i="69" s="1"/>
  <c r="X4" i="69"/>
  <c r="X52" i="69" s="1"/>
  <c r="AD4" i="69"/>
  <c r="AD52" i="69" s="1"/>
  <c r="D4" i="69"/>
  <c r="D52" i="69" s="1"/>
  <c r="L4" i="69"/>
  <c r="L52" i="69" s="1"/>
  <c r="AG4" i="69"/>
  <c r="AG52" i="69" s="1"/>
  <c r="AF4" i="69"/>
  <c r="AF52" i="69" s="1"/>
  <c r="C53" i="67"/>
  <c r="H5" i="67"/>
  <c r="H53" i="67" s="1"/>
  <c r="P5" i="67"/>
  <c r="P53" i="67" s="1"/>
  <c r="X5" i="67"/>
  <c r="X53" i="67" s="1"/>
  <c r="AF5" i="67"/>
  <c r="AF53" i="67" s="1"/>
  <c r="AN5" i="67"/>
  <c r="AN53" i="67" s="1"/>
  <c r="K5" i="67"/>
  <c r="K53" i="67" s="1"/>
  <c r="T5" i="67"/>
  <c r="T53" i="67" s="1"/>
  <c r="AC5" i="67"/>
  <c r="AC53" i="67" s="1"/>
  <c r="AL5" i="67"/>
  <c r="AL53" i="67" s="1"/>
  <c r="F5" i="67"/>
  <c r="F53" i="67" s="1"/>
  <c r="O5" i="67"/>
  <c r="O53" i="67" s="1"/>
  <c r="Y5" i="67"/>
  <c r="Y53" i="67" s="1"/>
  <c r="AH5" i="67"/>
  <c r="AH53" i="67" s="1"/>
  <c r="AQ5" i="67"/>
  <c r="AQ53" i="67" s="1"/>
  <c r="E5" i="67"/>
  <c r="E53" i="67" s="1"/>
  <c r="R5" i="67"/>
  <c r="R53" i="67" s="1"/>
  <c r="AD5" i="67"/>
  <c r="AD53" i="67" s="1"/>
  <c r="AP5" i="67"/>
  <c r="AP53" i="67" s="1"/>
  <c r="D5" i="67"/>
  <c r="D53" i="67" s="1"/>
  <c r="G5" i="67"/>
  <c r="G53" i="67" s="1"/>
  <c r="S5" i="67"/>
  <c r="S53" i="67" s="1"/>
  <c r="AE5" i="67"/>
  <c r="AE53" i="67" s="1"/>
  <c r="I5" i="67"/>
  <c r="I53" i="67" s="1"/>
  <c r="U5" i="67"/>
  <c r="U53" i="67" s="1"/>
  <c r="AG5" i="67"/>
  <c r="AG53" i="67" s="1"/>
  <c r="J5" i="67"/>
  <c r="J53" i="67" s="1"/>
  <c r="V5" i="67"/>
  <c r="V53" i="67" s="1"/>
  <c r="AI5" i="67"/>
  <c r="AI53" i="67" s="1"/>
  <c r="L5" i="67"/>
  <c r="L53" i="67" s="1"/>
  <c r="W5" i="67"/>
  <c r="W53" i="67" s="1"/>
  <c r="AJ5" i="67"/>
  <c r="AJ53" i="67" s="1"/>
  <c r="M5" i="67"/>
  <c r="M53" i="67" s="1"/>
  <c r="Z5" i="67"/>
  <c r="Z53" i="67" s="1"/>
  <c r="AK5" i="67"/>
  <c r="AK53" i="67" s="1"/>
  <c r="N5" i="67"/>
  <c r="N53" i="67" s="1"/>
  <c r="AA5" i="67"/>
  <c r="AA53" i="67" s="1"/>
  <c r="AM5" i="67"/>
  <c r="AM53" i="67" s="1"/>
  <c r="Q5" i="67"/>
  <c r="Q53" i="67" s="1"/>
  <c r="AB5" i="67"/>
  <c r="AB53" i="67" s="1"/>
  <c r="AO5" i="67"/>
  <c r="AO53" i="67" s="1"/>
  <c r="U29" i="61"/>
  <c r="U64" i="61" s="1"/>
  <c r="AC29" i="61"/>
  <c r="AC64" i="61" s="1"/>
  <c r="AD29" i="61"/>
  <c r="AD64" i="61" s="1"/>
  <c r="C64" i="61"/>
  <c r="F29" i="61"/>
  <c r="F64" i="61" s="1"/>
  <c r="L29" i="61"/>
  <c r="L64" i="61" s="1"/>
  <c r="P29" i="61"/>
  <c r="P64" i="61" s="1"/>
  <c r="AO29" i="61"/>
  <c r="AO64" i="61" s="1"/>
  <c r="AA29" i="61"/>
  <c r="AA64" i="61" s="1"/>
  <c r="X29" i="61"/>
  <c r="X64" i="61" s="1"/>
  <c r="J29" i="61"/>
  <c r="J64" i="61" s="1"/>
  <c r="AI29" i="61"/>
  <c r="AI64" i="61" s="1"/>
  <c r="G29" i="61"/>
  <c r="G64" i="61" s="1"/>
  <c r="AF29" i="61"/>
  <c r="AF64" i="61" s="1"/>
  <c r="R29" i="61"/>
  <c r="R64" i="61" s="1"/>
  <c r="AQ29" i="61"/>
  <c r="AQ64" i="61" s="1"/>
  <c r="O29" i="61"/>
  <c r="O64" i="61" s="1"/>
  <c r="AN29" i="61"/>
  <c r="AN64" i="61" s="1"/>
  <c r="Z29" i="61"/>
  <c r="Z64" i="61" s="1"/>
  <c r="W29" i="61"/>
  <c r="W64" i="61" s="1"/>
  <c r="I29" i="61"/>
  <c r="I64" i="61" s="1"/>
  <c r="AH29" i="61"/>
  <c r="AH64" i="61" s="1"/>
  <c r="AE29" i="61"/>
  <c r="AE64" i="61" s="1"/>
  <c r="Q29" i="61"/>
  <c r="Q64" i="61" s="1"/>
  <c r="AP29" i="61"/>
  <c r="AP64" i="61" s="1"/>
  <c r="AL29" i="61"/>
  <c r="AL64" i="61" s="1"/>
  <c r="AK29" i="61"/>
  <c r="AK64" i="61" s="1"/>
  <c r="AB29" i="61"/>
  <c r="AB64" i="61" s="1"/>
  <c r="V29" i="61"/>
  <c r="V64" i="61" s="1"/>
  <c r="AM29" i="61"/>
  <c r="AM64" i="61" s="1"/>
  <c r="Y29" i="61"/>
  <c r="Y64" i="61" s="1"/>
  <c r="K29" i="61"/>
  <c r="K64" i="61" s="1"/>
  <c r="T29" i="61"/>
  <c r="T64" i="61" s="1"/>
  <c r="N29" i="61"/>
  <c r="N64" i="61" s="1"/>
  <c r="AJ29" i="61"/>
  <c r="AJ64" i="61" s="1"/>
  <c r="E29" i="61"/>
  <c r="E64" i="61" s="1"/>
  <c r="H29" i="61"/>
  <c r="H64" i="61" s="1"/>
  <c r="AG29" i="61"/>
  <c r="AG64" i="61" s="1"/>
  <c r="S29" i="61"/>
  <c r="S64" i="61" s="1"/>
  <c r="D29" i="61"/>
  <c r="D64" i="61" s="1"/>
  <c r="M29" i="61"/>
  <c r="M64" i="61" s="1"/>
  <c r="AI57" i="69"/>
  <c r="T57" i="69"/>
  <c r="Q57" i="69"/>
  <c r="AQ57" i="69"/>
  <c r="V57" i="69"/>
  <c r="H68" i="66"/>
  <c r="O68" i="66"/>
  <c r="AE68" i="66"/>
  <c r="AC68" i="66"/>
  <c r="AG68" i="66"/>
  <c r="E44" i="70"/>
  <c r="E74" i="70" s="1"/>
  <c r="M44" i="70"/>
  <c r="M74" i="70" s="1"/>
  <c r="U44" i="70"/>
  <c r="U74" i="70" s="1"/>
  <c r="AC44" i="70"/>
  <c r="AC74" i="70" s="1"/>
  <c r="AK44" i="70"/>
  <c r="AK74" i="70" s="1"/>
  <c r="C74" i="70"/>
  <c r="K44" i="70"/>
  <c r="K74" i="70" s="1"/>
  <c r="T44" i="70"/>
  <c r="T74" i="70" s="1"/>
  <c r="AD44" i="70"/>
  <c r="AD74" i="70" s="1"/>
  <c r="AM44" i="70"/>
  <c r="AM74" i="70" s="1"/>
  <c r="D44" i="70"/>
  <c r="D74" i="70" s="1"/>
  <c r="L44" i="70"/>
  <c r="L74" i="70" s="1"/>
  <c r="V44" i="70"/>
  <c r="V74" i="70" s="1"/>
  <c r="AE44" i="70"/>
  <c r="AE74" i="70" s="1"/>
  <c r="AN44" i="70"/>
  <c r="AN74" i="70" s="1"/>
  <c r="N44" i="70"/>
  <c r="N74" i="70" s="1"/>
  <c r="W44" i="70"/>
  <c r="W74" i="70" s="1"/>
  <c r="AF44" i="70"/>
  <c r="AF74" i="70" s="1"/>
  <c r="AO44" i="70"/>
  <c r="AO74" i="70" s="1"/>
  <c r="F44" i="70"/>
  <c r="F74" i="70" s="1"/>
  <c r="O44" i="70"/>
  <c r="O74" i="70" s="1"/>
  <c r="X44" i="70"/>
  <c r="X74" i="70" s="1"/>
  <c r="AG44" i="70"/>
  <c r="AG74" i="70" s="1"/>
  <c r="AP44" i="70"/>
  <c r="AP74" i="70" s="1"/>
  <c r="H44" i="70"/>
  <c r="H74" i="70" s="1"/>
  <c r="Q44" i="70"/>
  <c r="Q74" i="70" s="1"/>
  <c r="Z44" i="70"/>
  <c r="Z74" i="70" s="1"/>
  <c r="AI44" i="70"/>
  <c r="AI74" i="70" s="1"/>
  <c r="R44" i="70"/>
  <c r="R74" i="70" s="1"/>
  <c r="AQ44" i="70"/>
  <c r="AQ74" i="70" s="1"/>
  <c r="S44" i="70"/>
  <c r="S74" i="70" s="1"/>
  <c r="Y44" i="70"/>
  <c r="Y74" i="70" s="1"/>
  <c r="AA44" i="70"/>
  <c r="AA74" i="70" s="1"/>
  <c r="G44" i="70"/>
  <c r="G74" i="70" s="1"/>
  <c r="AB44" i="70"/>
  <c r="AB74" i="70" s="1"/>
  <c r="I44" i="70"/>
  <c r="I74" i="70" s="1"/>
  <c r="AH44" i="70"/>
  <c r="AH74" i="70" s="1"/>
  <c r="J44" i="70"/>
  <c r="J74" i="70" s="1"/>
  <c r="P44" i="70"/>
  <c r="P74" i="70" s="1"/>
  <c r="AJ44" i="70"/>
  <c r="AJ74" i="70" s="1"/>
  <c r="AL44" i="70"/>
  <c r="AL74" i="70" s="1"/>
  <c r="AA55" i="61"/>
  <c r="K55" i="61"/>
  <c r="AK55" i="61"/>
  <c r="AN55" i="61"/>
  <c r="V55" i="61"/>
  <c r="C69" i="69"/>
  <c r="L33" i="69"/>
  <c r="L69" i="69" s="1"/>
  <c r="T33" i="69"/>
  <c r="T69" i="69" s="1"/>
  <c r="AB33" i="69"/>
  <c r="AB69" i="69" s="1"/>
  <c r="AJ33" i="69"/>
  <c r="AJ69" i="69" s="1"/>
  <c r="K33" i="69"/>
  <c r="K69" i="69" s="1"/>
  <c r="U33" i="69"/>
  <c r="U69" i="69" s="1"/>
  <c r="AD33" i="69"/>
  <c r="AD69" i="69" s="1"/>
  <c r="AM33" i="69"/>
  <c r="AM69" i="69" s="1"/>
  <c r="N33" i="69"/>
  <c r="N69" i="69" s="1"/>
  <c r="X33" i="69"/>
  <c r="X69" i="69" s="1"/>
  <c r="AH33" i="69"/>
  <c r="AH69" i="69" s="1"/>
  <c r="E33" i="69"/>
  <c r="E69" i="69" s="1"/>
  <c r="O33" i="69"/>
  <c r="O69" i="69" s="1"/>
  <c r="Y33" i="69"/>
  <c r="Y69" i="69" s="1"/>
  <c r="AI33" i="69"/>
  <c r="AI69" i="69" s="1"/>
  <c r="F33" i="69"/>
  <c r="F69" i="69" s="1"/>
  <c r="P33" i="69"/>
  <c r="P69" i="69" s="1"/>
  <c r="Z33" i="69"/>
  <c r="Z69" i="69" s="1"/>
  <c r="AK33" i="69"/>
  <c r="AK69" i="69" s="1"/>
  <c r="G33" i="69"/>
  <c r="G69" i="69" s="1"/>
  <c r="Q33" i="69"/>
  <c r="Q69" i="69" s="1"/>
  <c r="AA33" i="69"/>
  <c r="AA69" i="69" s="1"/>
  <c r="AL33" i="69"/>
  <c r="AL69" i="69" s="1"/>
  <c r="H33" i="69"/>
  <c r="H69" i="69" s="1"/>
  <c r="R33" i="69"/>
  <c r="R69" i="69" s="1"/>
  <c r="AC33" i="69"/>
  <c r="AC69" i="69" s="1"/>
  <c r="AN33" i="69"/>
  <c r="AN69" i="69" s="1"/>
  <c r="I33" i="69"/>
  <c r="I69" i="69" s="1"/>
  <c r="S33" i="69"/>
  <c r="S69" i="69" s="1"/>
  <c r="AE33" i="69"/>
  <c r="AE69" i="69" s="1"/>
  <c r="AO33" i="69"/>
  <c r="AO69" i="69" s="1"/>
  <c r="V33" i="69"/>
  <c r="V69" i="69" s="1"/>
  <c r="W33" i="69"/>
  <c r="W69" i="69" s="1"/>
  <c r="AF33" i="69"/>
  <c r="AF69" i="69" s="1"/>
  <c r="AG33" i="69"/>
  <c r="AG69" i="69" s="1"/>
  <c r="AP33" i="69"/>
  <c r="AP69" i="69" s="1"/>
  <c r="AQ33" i="69"/>
  <c r="AQ69" i="69" s="1"/>
  <c r="J33" i="69"/>
  <c r="J69" i="69" s="1"/>
  <c r="M33" i="69"/>
  <c r="M69" i="69" s="1"/>
  <c r="D33" i="69"/>
  <c r="D69" i="69" s="1"/>
  <c r="AE56" i="69"/>
  <c r="AK56" i="69"/>
  <c r="V56" i="69"/>
  <c r="N56" i="69"/>
  <c r="AB56" i="69"/>
  <c r="C74" i="69"/>
  <c r="E44" i="69"/>
  <c r="E74" i="69" s="1"/>
  <c r="M44" i="69"/>
  <c r="M74" i="69" s="1"/>
  <c r="U44" i="69"/>
  <c r="U74" i="69" s="1"/>
  <c r="AC44" i="69"/>
  <c r="AC74" i="69" s="1"/>
  <c r="AK44" i="69"/>
  <c r="AK74" i="69" s="1"/>
  <c r="J44" i="69"/>
  <c r="J74" i="69" s="1"/>
  <c r="S44" i="69"/>
  <c r="S74" i="69" s="1"/>
  <c r="AB44" i="69"/>
  <c r="AB74" i="69" s="1"/>
  <c r="AL44" i="69"/>
  <c r="AL74" i="69" s="1"/>
  <c r="K44" i="69"/>
  <c r="K74" i="69" s="1"/>
  <c r="T44" i="69"/>
  <c r="T74" i="69" s="1"/>
  <c r="AD44" i="69"/>
  <c r="AD74" i="69" s="1"/>
  <c r="AM44" i="69"/>
  <c r="AM74" i="69" s="1"/>
  <c r="D44" i="69"/>
  <c r="D74" i="69" s="1"/>
  <c r="L44" i="69"/>
  <c r="L74" i="69" s="1"/>
  <c r="V44" i="69"/>
  <c r="V74" i="69" s="1"/>
  <c r="AE44" i="69"/>
  <c r="AE74" i="69" s="1"/>
  <c r="AN44" i="69"/>
  <c r="AN74" i="69" s="1"/>
  <c r="N44" i="69"/>
  <c r="N74" i="69" s="1"/>
  <c r="W44" i="69"/>
  <c r="W74" i="69" s="1"/>
  <c r="AF44" i="69"/>
  <c r="AF74" i="69" s="1"/>
  <c r="AO44" i="69"/>
  <c r="AO74" i="69" s="1"/>
  <c r="F44" i="69"/>
  <c r="F74" i="69" s="1"/>
  <c r="O44" i="69"/>
  <c r="O74" i="69" s="1"/>
  <c r="X44" i="69"/>
  <c r="X74" i="69" s="1"/>
  <c r="AG44" i="69"/>
  <c r="AG74" i="69" s="1"/>
  <c r="AP44" i="69"/>
  <c r="AP74" i="69" s="1"/>
  <c r="G44" i="69"/>
  <c r="G74" i="69" s="1"/>
  <c r="P44" i="69"/>
  <c r="P74" i="69" s="1"/>
  <c r="Y44" i="69"/>
  <c r="Y74" i="69" s="1"/>
  <c r="AH44" i="69"/>
  <c r="AH74" i="69" s="1"/>
  <c r="AQ44" i="69"/>
  <c r="AQ74" i="69" s="1"/>
  <c r="H44" i="69"/>
  <c r="H74" i="69" s="1"/>
  <c r="I44" i="69"/>
  <c r="I74" i="69" s="1"/>
  <c r="Q44" i="69"/>
  <c r="Q74" i="69" s="1"/>
  <c r="R44" i="69"/>
  <c r="R74" i="69" s="1"/>
  <c r="Z44" i="69"/>
  <c r="Z74" i="69" s="1"/>
  <c r="AA44" i="69"/>
  <c r="AA74" i="69" s="1"/>
  <c r="AI44" i="69"/>
  <c r="AI74" i="69" s="1"/>
  <c r="AJ44" i="69"/>
  <c r="AJ74" i="69" s="1"/>
  <c r="K42" i="61"/>
  <c r="K72" i="61" s="1"/>
  <c r="C72" i="61"/>
  <c r="AN42" i="61"/>
  <c r="AN72" i="61" s="1"/>
  <c r="AM42" i="61"/>
  <c r="AM72" i="61" s="1"/>
  <c r="AP42" i="61"/>
  <c r="AP72" i="61" s="1"/>
  <c r="V42" i="61"/>
  <c r="V72" i="61" s="1"/>
  <c r="Q42" i="61"/>
  <c r="Q72" i="61" s="1"/>
  <c r="AK42" i="61"/>
  <c r="AK72" i="61" s="1"/>
  <c r="AJ42" i="61"/>
  <c r="AJ72" i="61" s="1"/>
  <c r="AF42" i="61"/>
  <c r="AF72" i="61" s="1"/>
  <c r="AG42" i="61"/>
  <c r="AG72" i="61" s="1"/>
  <c r="AE42" i="61"/>
  <c r="AE72" i="61" s="1"/>
  <c r="Z42" i="61"/>
  <c r="Z72" i="61" s="1"/>
  <c r="N42" i="61"/>
  <c r="N72" i="61" s="1"/>
  <c r="AC42" i="61"/>
  <c r="AC72" i="61" s="1"/>
  <c r="AB42" i="61"/>
  <c r="AB72" i="61" s="1"/>
  <c r="X42" i="61"/>
  <c r="X72" i="61" s="1"/>
  <c r="W42" i="61"/>
  <c r="W72" i="61" s="1"/>
  <c r="R42" i="61"/>
  <c r="R72" i="61" s="1"/>
  <c r="F42" i="61"/>
  <c r="F72" i="61" s="1"/>
  <c r="U42" i="61"/>
  <c r="U72" i="61" s="1"/>
  <c r="Y42" i="61"/>
  <c r="Y72" i="61" s="1"/>
  <c r="T42" i="61"/>
  <c r="T72" i="61" s="1"/>
  <c r="D42" i="61"/>
  <c r="D72" i="61" s="1"/>
  <c r="P42" i="61"/>
  <c r="P72" i="61" s="1"/>
  <c r="O42" i="61"/>
  <c r="O72" i="61" s="1"/>
  <c r="M42" i="61"/>
  <c r="M72" i="61" s="1"/>
  <c r="L42" i="61"/>
  <c r="L72" i="61" s="1"/>
  <c r="AH42" i="61"/>
  <c r="AH72" i="61" s="1"/>
  <c r="H42" i="61"/>
  <c r="H72" i="61" s="1"/>
  <c r="G42" i="61"/>
  <c r="G72" i="61" s="1"/>
  <c r="AO42" i="61"/>
  <c r="AO72" i="61" s="1"/>
  <c r="E42" i="61"/>
  <c r="E72" i="61" s="1"/>
  <c r="I42" i="61"/>
  <c r="I72" i="61" s="1"/>
  <c r="AQ42" i="61"/>
  <c r="AQ72" i="61" s="1"/>
  <c r="J42" i="61"/>
  <c r="J72" i="61" s="1"/>
  <c r="AI42" i="61"/>
  <c r="AI72" i="61" s="1"/>
  <c r="AL42" i="61"/>
  <c r="AL72" i="61" s="1"/>
  <c r="AA42" i="61"/>
  <c r="AA72" i="61" s="1"/>
  <c r="AD42" i="61"/>
  <c r="AD72" i="61" s="1"/>
  <c r="S42" i="61"/>
  <c r="S72" i="61" s="1"/>
  <c r="Y57" i="67"/>
  <c r="W57" i="69"/>
  <c r="H57" i="69"/>
  <c r="AN57" i="69"/>
  <c r="AH57" i="69"/>
  <c r="N57" i="69"/>
  <c r="G68" i="66"/>
  <c r="F68" i="66"/>
  <c r="V68" i="66"/>
  <c r="T68" i="66"/>
  <c r="Y68" i="66"/>
  <c r="L33" i="66"/>
  <c r="L69" i="66" s="1"/>
  <c r="T33" i="66"/>
  <c r="T69" i="66" s="1"/>
  <c r="AB33" i="66"/>
  <c r="AB69" i="66" s="1"/>
  <c r="AJ33" i="66"/>
  <c r="AJ69" i="66" s="1"/>
  <c r="M33" i="66"/>
  <c r="M69" i="66" s="1"/>
  <c r="V33" i="66"/>
  <c r="V69" i="66" s="1"/>
  <c r="AE33" i="66"/>
  <c r="AE69" i="66" s="1"/>
  <c r="AN33" i="66"/>
  <c r="AN69" i="66" s="1"/>
  <c r="D33" i="66"/>
  <c r="D69" i="66" s="1"/>
  <c r="E33" i="66"/>
  <c r="E69" i="66" s="1"/>
  <c r="N33" i="66"/>
  <c r="N69" i="66" s="1"/>
  <c r="W33" i="66"/>
  <c r="W69" i="66" s="1"/>
  <c r="AF33" i="66"/>
  <c r="AF69" i="66" s="1"/>
  <c r="AO33" i="66"/>
  <c r="AO69" i="66" s="1"/>
  <c r="F33" i="66"/>
  <c r="F69" i="66" s="1"/>
  <c r="O33" i="66"/>
  <c r="O69" i="66" s="1"/>
  <c r="X33" i="66"/>
  <c r="X69" i="66" s="1"/>
  <c r="AG33" i="66"/>
  <c r="AG69" i="66" s="1"/>
  <c r="AP33" i="66"/>
  <c r="AP69" i="66" s="1"/>
  <c r="C69" i="66"/>
  <c r="G33" i="66"/>
  <c r="G69" i="66" s="1"/>
  <c r="P33" i="66"/>
  <c r="P69" i="66" s="1"/>
  <c r="Y33" i="66"/>
  <c r="Y69" i="66" s="1"/>
  <c r="AH33" i="66"/>
  <c r="AH69" i="66" s="1"/>
  <c r="AQ33" i="66"/>
  <c r="AQ69" i="66" s="1"/>
  <c r="H33" i="66"/>
  <c r="H69" i="66" s="1"/>
  <c r="Q33" i="66"/>
  <c r="Q69" i="66" s="1"/>
  <c r="Z33" i="66"/>
  <c r="Z69" i="66" s="1"/>
  <c r="AI33" i="66"/>
  <c r="AI69" i="66" s="1"/>
  <c r="I33" i="66"/>
  <c r="I69" i="66" s="1"/>
  <c r="R33" i="66"/>
  <c r="R69" i="66" s="1"/>
  <c r="AA33" i="66"/>
  <c r="AA69" i="66" s="1"/>
  <c r="AK33" i="66"/>
  <c r="AK69" i="66" s="1"/>
  <c r="K33" i="66"/>
  <c r="K69" i="66" s="1"/>
  <c r="U33" i="66"/>
  <c r="U69" i="66" s="1"/>
  <c r="J33" i="66"/>
  <c r="J69" i="66" s="1"/>
  <c r="S33" i="66"/>
  <c r="S69" i="66" s="1"/>
  <c r="AC33" i="66"/>
  <c r="AC69" i="66" s="1"/>
  <c r="AD33" i="66"/>
  <c r="AD69" i="66" s="1"/>
  <c r="AL33" i="66"/>
  <c r="AL69" i="66" s="1"/>
  <c r="AM33" i="66"/>
  <c r="AM69" i="66" s="1"/>
  <c r="AO55" i="61"/>
  <c r="Y55" i="61"/>
  <c r="AB55" i="61"/>
  <c r="O55" i="61"/>
  <c r="C62" i="69"/>
  <c r="F27" i="69"/>
  <c r="F62" i="69" s="1"/>
  <c r="N27" i="69"/>
  <c r="N62" i="69" s="1"/>
  <c r="V27" i="69"/>
  <c r="V62" i="69" s="1"/>
  <c r="AD27" i="69"/>
  <c r="AD62" i="69" s="1"/>
  <c r="AL27" i="69"/>
  <c r="AL62" i="69" s="1"/>
  <c r="E27" i="69"/>
  <c r="E62" i="69" s="1"/>
  <c r="O27" i="69"/>
  <c r="O62" i="69" s="1"/>
  <c r="X27" i="69"/>
  <c r="X62" i="69" s="1"/>
  <c r="AG27" i="69"/>
  <c r="AG62" i="69" s="1"/>
  <c r="AP27" i="69"/>
  <c r="AP62" i="69" s="1"/>
  <c r="H27" i="69"/>
  <c r="H62" i="69" s="1"/>
  <c r="Q27" i="69"/>
  <c r="Q62" i="69" s="1"/>
  <c r="Z27" i="69"/>
  <c r="Z62" i="69" s="1"/>
  <c r="AI27" i="69"/>
  <c r="AI62" i="69" s="1"/>
  <c r="I27" i="69"/>
  <c r="I62" i="69" s="1"/>
  <c r="T27" i="69"/>
  <c r="T62" i="69" s="1"/>
  <c r="AF27" i="69"/>
  <c r="AF62" i="69" s="1"/>
  <c r="J27" i="69"/>
  <c r="J62" i="69" s="1"/>
  <c r="U27" i="69"/>
  <c r="U62" i="69" s="1"/>
  <c r="AH27" i="69"/>
  <c r="AH62" i="69" s="1"/>
  <c r="K27" i="69"/>
  <c r="K62" i="69" s="1"/>
  <c r="W27" i="69"/>
  <c r="W62" i="69" s="1"/>
  <c r="AJ27" i="69"/>
  <c r="AJ62" i="69" s="1"/>
  <c r="D27" i="69"/>
  <c r="D62" i="69" s="1"/>
  <c r="L27" i="69"/>
  <c r="L62" i="69" s="1"/>
  <c r="Y27" i="69"/>
  <c r="Y62" i="69" s="1"/>
  <c r="AK27" i="69"/>
  <c r="AK62" i="69" s="1"/>
  <c r="M27" i="69"/>
  <c r="M62" i="69" s="1"/>
  <c r="AA27" i="69"/>
  <c r="AA62" i="69" s="1"/>
  <c r="AM27" i="69"/>
  <c r="AM62" i="69" s="1"/>
  <c r="P27" i="69"/>
  <c r="P62" i="69" s="1"/>
  <c r="AB27" i="69"/>
  <c r="AB62" i="69" s="1"/>
  <c r="AN27" i="69"/>
  <c r="AN62" i="69" s="1"/>
  <c r="AC27" i="69"/>
  <c r="AC62" i="69" s="1"/>
  <c r="AE27" i="69"/>
  <c r="AE62" i="69" s="1"/>
  <c r="AO27" i="69"/>
  <c r="AO62" i="69" s="1"/>
  <c r="AQ27" i="69"/>
  <c r="AQ62" i="69" s="1"/>
  <c r="G27" i="69"/>
  <c r="G62" i="69" s="1"/>
  <c r="R27" i="69"/>
  <c r="R62" i="69" s="1"/>
  <c r="S27" i="69"/>
  <c r="S62" i="69" s="1"/>
  <c r="AC56" i="69"/>
  <c r="Y56" i="69"/>
  <c r="I56" i="69"/>
  <c r="E56" i="69"/>
  <c r="T56" i="69"/>
  <c r="D53" i="69"/>
  <c r="W53" i="69"/>
  <c r="J4" i="61"/>
  <c r="J52" i="61" s="1"/>
  <c r="Z4" i="61"/>
  <c r="Z52" i="61" s="1"/>
  <c r="C52" i="61"/>
  <c r="AA4" i="61"/>
  <c r="AA52" i="61" s="1"/>
  <c r="F4" i="61"/>
  <c r="F52" i="61" s="1"/>
  <c r="AE4" i="61"/>
  <c r="AE52" i="61" s="1"/>
  <c r="Q4" i="61"/>
  <c r="Q52" i="61" s="1"/>
  <c r="R4" i="61"/>
  <c r="R52" i="61" s="1"/>
  <c r="N4" i="61"/>
  <c r="N52" i="61" s="1"/>
  <c r="AM4" i="61"/>
  <c r="AM52" i="61" s="1"/>
  <c r="Y4" i="61"/>
  <c r="Y52" i="61" s="1"/>
  <c r="AJ4" i="61"/>
  <c r="AJ52" i="61" s="1"/>
  <c r="V4" i="61"/>
  <c r="V52" i="61" s="1"/>
  <c r="H4" i="61"/>
  <c r="H52" i="61" s="1"/>
  <c r="AG4" i="61"/>
  <c r="AG52" i="61" s="1"/>
  <c r="S4" i="61"/>
  <c r="S52" i="61" s="1"/>
  <c r="D4" i="61"/>
  <c r="D52" i="61" s="1"/>
  <c r="E4" i="61"/>
  <c r="E52" i="61" s="1"/>
  <c r="AD4" i="61"/>
  <c r="AD52" i="61" s="1"/>
  <c r="P4" i="61"/>
  <c r="P52" i="61" s="1"/>
  <c r="AO4" i="61"/>
  <c r="AO52" i="61" s="1"/>
  <c r="AP4" i="61"/>
  <c r="AP52" i="61" s="1"/>
  <c r="AB4" i="61"/>
  <c r="AB52" i="61" s="1"/>
  <c r="M4" i="61"/>
  <c r="M52" i="61" s="1"/>
  <c r="AL4" i="61"/>
  <c r="AL52" i="61" s="1"/>
  <c r="X4" i="61"/>
  <c r="X52" i="61" s="1"/>
  <c r="K4" i="61"/>
  <c r="K52" i="61" s="1"/>
  <c r="T4" i="61"/>
  <c r="T52" i="61" s="1"/>
  <c r="U4" i="61"/>
  <c r="U52" i="61" s="1"/>
  <c r="G4" i="61"/>
  <c r="G52" i="61" s="1"/>
  <c r="AF4" i="61"/>
  <c r="AF52" i="61" s="1"/>
  <c r="AH4" i="61"/>
  <c r="AH52" i="61" s="1"/>
  <c r="AQ4" i="61"/>
  <c r="AQ52" i="61" s="1"/>
  <c r="AC4" i="61"/>
  <c r="AC52" i="61" s="1"/>
  <c r="O4" i="61"/>
  <c r="O52" i="61" s="1"/>
  <c r="AN4" i="61"/>
  <c r="AN52" i="61" s="1"/>
  <c r="L4" i="61"/>
  <c r="L52" i="61" s="1"/>
  <c r="AK4" i="61"/>
  <c r="AK52" i="61" s="1"/>
  <c r="W4" i="61"/>
  <c r="W52" i="61" s="1"/>
  <c r="I4" i="61"/>
  <c r="I52" i="61" s="1"/>
  <c r="AI4" i="61"/>
  <c r="AI52" i="61" s="1"/>
  <c r="AJ54" i="66"/>
  <c r="F27" i="67"/>
  <c r="F62" i="67" s="1"/>
  <c r="N27" i="67"/>
  <c r="N62" i="67" s="1"/>
  <c r="V27" i="67"/>
  <c r="V62" i="67" s="1"/>
  <c r="AD27" i="67"/>
  <c r="AD62" i="67" s="1"/>
  <c r="AL27" i="67"/>
  <c r="AL62" i="67" s="1"/>
  <c r="C62" i="67"/>
  <c r="E27" i="67"/>
  <c r="E62" i="67" s="1"/>
  <c r="O27" i="67"/>
  <c r="O62" i="67" s="1"/>
  <c r="X27" i="67"/>
  <c r="X62" i="67" s="1"/>
  <c r="AG27" i="67"/>
  <c r="AG62" i="67" s="1"/>
  <c r="AP27" i="67"/>
  <c r="AP62" i="67" s="1"/>
  <c r="G27" i="67"/>
  <c r="G62" i="67" s="1"/>
  <c r="P27" i="67"/>
  <c r="P62" i="67" s="1"/>
  <c r="Y27" i="67"/>
  <c r="Y62" i="67" s="1"/>
  <c r="AH27" i="67"/>
  <c r="AH62" i="67" s="1"/>
  <c r="AQ27" i="67"/>
  <c r="AQ62" i="67" s="1"/>
  <c r="H27" i="67"/>
  <c r="H62" i="67" s="1"/>
  <c r="Q27" i="67"/>
  <c r="Q62" i="67" s="1"/>
  <c r="Z27" i="67"/>
  <c r="Z62" i="67" s="1"/>
  <c r="AI27" i="67"/>
  <c r="AI62" i="67" s="1"/>
  <c r="I27" i="67"/>
  <c r="I62" i="67" s="1"/>
  <c r="R27" i="67"/>
  <c r="R62" i="67" s="1"/>
  <c r="AA27" i="67"/>
  <c r="AA62" i="67" s="1"/>
  <c r="AJ27" i="67"/>
  <c r="AJ62" i="67" s="1"/>
  <c r="J27" i="67"/>
  <c r="J62" i="67" s="1"/>
  <c r="S27" i="67"/>
  <c r="S62" i="67" s="1"/>
  <c r="AB27" i="67"/>
  <c r="AB62" i="67" s="1"/>
  <c r="AK27" i="67"/>
  <c r="AK62" i="67" s="1"/>
  <c r="K27" i="67"/>
  <c r="K62" i="67" s="1"/>
  <c r="T27" i="67"/>
  <c r="T62" i="67" s="1"/>
  <c r="AC27" i="67"/>
  <c r="AC62" i="67" s="1"/>
  <c r="AM27" i="67"/>
  <c r="AM62" i="67" s="1"/>
  <c r="L27" i="67"/>
  <c r="L62" i="67" s="1"/>
  <c r="U27" i="67"/>
  <c r="U62" i="67" s="1"/>
  <c r="AE27" i="67"/>
  <c r="AE62" i="67" s="1"/>
  <c r="AN27" i="67"/>
  <c r="AN62" i="67" s="1"/>
  <c r="W27" i="67"/>
  <c r="W62" i="67" s="1"/>
  <c r="AF27" i="67"/>
  <c r="AF62" i="67" s="1"/>
  <c r="AO27" i="67"/>
  <c r="AO62" i="67" s="1"/>
  <c r="D27" i="67"/>
  <c r="D62" i="67" s="1"/>
  <c r="M27" i="67"/>
  <c r="M62" i="67" s="1"/>
  <c r="AH57" i="67"/>
  <c r="AE57" i="67"/>
  <c r="AB57" i="67"/>
  <c r="Z57" i="67"/>
  <c r="AD57" i="67"/>
  <c r="C72" i="69"/>
  <c r="K42" i="69"/>
  <c r="K72" i="69" s="1"/>
  <c r="S42" i="69"/>
  <c r="S72" i="69" s="1"/>
  <c r="AA42" i="69"/>
  <c r="AA72" i="69" s="1"/>
  <c r="AI42" i="69"/>
  <c r="AI72" i="69" s="1"/>
  <c r="AQ42" i="69"/>
  <c r="AQ72" i="69" s="1"/>
  <c r="F42" i="69"/>
  <c r="F72" i="69" s="1"/>
  <c r="O42" i="69"/>
  <c r="O72" i="69" s="1"/>
  <c r="X42" i="69"/>
  <c r="X72" i="69" s="1"/>
  <c r="AG42" i="69"/>
  <c r="AG72" i="69" s="1"/>
  <c r="AP42" i="69"/>
  <c r="AP72" i="69" s="1"/>
  <c r="G42" i="69"/>
  <c r="G72" i="69" s="1"/>
  <c r="P42" i="69"/>
  <c r="P72" i="69" s="1"/>
  <c r="Y42" i="69"/>
  <c r="Y72" i="69" s="1"/>
  <c r="AH42" i="69"/>
  <c r="AH72" i="69" s="1"/>
  <c r="H42" i="69"/>
  <c r="H72" i="69" s="1"/>
  <c r="Q42" i="69"/>
  <c r="Q72" i="69" s="1"/>
  <c r="Z42" i="69"/>
  <c r="Z72" i="69" s="1"/>
  <c r="AJ42" i="69"/>
  <c r="AJ72" i="69" s="1"/>
  <c r="I42" i="69"/>
  <c r="I72" i="69" s="1"/>
  <c r="R42" i="69"/>
  <c r="R72" i="69" s="1"/>
  <c r="AB42" i="69"/>
  <c r="AB72" i="69" s="1"/>
  <c r="AK42" i="69"/>
  <c r="AK72" i="69" s="1"/>
  <c r="J42" i="69"/>
  <c r="J72" i="69" s="1"/>
  <c r="T42" i="69"/>
  <c r="T72" i="69" s="1"/>
  <c r="AC42" i="69"/>
  <c r="AC72" i="69" s="1"/>
  <c r="AL42" i="69"/>
  <c r="AL72" i="69" s="1"/>
  <c r="L42" i="69"/>
  <c r="L72" i="69" s="1"/>
  <c r="U42" i="69"/>
  <c r="U72" i="69" s="1"/>
  <c r="AD42" i="69"/>
  <c r="AD72" i="69" s="1"/>
  <c r="AM42" i="69"/>
  <c r="AM72" i="69" s="1"/>
  <c r="M42" i="69"/>
  <c r="M72" i="69" s="1"/>
  <c r="N42" i="69"/>
  <c r="N72" i="69" s="1"/>
  <c r="D42" i="69"/>
  <c r="D72" i="69" s="1"/>
  <c r="V42" i="69"/>
  <c r="V72" i="69" s="1"/>
  <c r="W42" i="69"/>
  <c r="W72" i="69" s="1"/>
  <c r="AE42" i="69"/>
  <c r="AE72" i="69" s="1"/>
  <c r="AF42" i="69"/>
  <c r="AF72" i="69" s="1"/>
  <c r="AN42" i="69"/>
  <c r="AN72" i="69" s="1"/>
  <c r="AO42" i="69"/>
  <c r="AO72" i="69" s="1"/>
  <c r="E42" i="69"/>
  <c r="E72" i="69" s="1"/>
  <c r="L18" i="61"/>
  <c r="L56" i="61" s="1"/>
  <c r="AK18" i="61"/>
  <c r="AK56" i="61" s="1"/>
  <c r="W18" i="61"/>
  <c r="W56" i="61" s="1"/>
  <c r="H18" i="61"/>
  <c r="H56" i="61" s="1"/>
  <c r="T18" i="61"/>
  <c r="T56" i="61" s="1"/>
  <c r="F18" i="61"/>
  <c r="F56" i="61" s="1"/>
  <c r="AE18" i="61"/>
  <c r="AE56" i="61" s="1"/>
  <c r="Z18" i="61"/>
  <c r="Z56" i="61" s="1"/>
  <c r="AN18" i="61"/>
  <c r="AN56" i="61" s="1"/>
  <c r="AH18" i="61"/>
  <c r="AH56" i="61" s="1"/>
  <c r="AB18" i="61"/>
  <c r="AB56" i="61" s="1"/>
  <c r="N18" i="61"/>
  <c r="N56" i="61" s="1"/>
  <c r="AM18" i="61"/>
  <c r="AM56" i="61" s="1"/>
  <c r="I18" i="61"/>
  <c r="I56" i="61" s="1"/>
  <c r="K18" i="61"/>
  <c r="K56" i="61" s="1"/>
  <c r="AJ18" i="61"/>
  <c r="V18" i="61"/>
  <c r="V56" i="61" s="1"/>
  <c r="R18" i="61"/>
  <c r="R56" i="61" s="1"/>
  <c r="AF18" i="61"/>
  <c r="AF56" i="61" s="1"/>
  <c r="S18" i="61"/>
  <c r="S56" i="61" s="1"/>
  <c r="E18" i="61"/>
  <c r="E56" i="61" s="1"/>
  <c r="AD18" i="61"/>
  <c r="AD56" i="61" s="1"/>
  <c r="AO18" i="61"/>
  <c r="AO56" i="61" s="1"/>
  <c r="AA18" i="61"/>
  <c r="AA56" i="61" s="1"/>
  <c r="M18" i="61"/>
  <c r="M56" i="61" s="1"/>
  <c r="AL18" i="61"/>
  <c r="AL56" i="61" s="1"/>
  <c r="X18" i="61"/>
  <c r="X56" i="61" s="1"/>
  <c r="Q18" i="61"/>
  <c r="Q56" i="61" s="1"/>
  <c r="AI18" i="61"/>
  <c r="AI56" i="61" s="1"/>
  <c r="U18" i="61"/>
  <c r="U56" i="61" s="1"/>
  <c r="G18" i="61"/>
  <c r="G56" i="61" s="1"/>
  <c r="AP18" i="61"/>
  <c r="AG18" i="61"/>
  <c r="AG56" i="61" s="1"/>
  <c r="AQ18" i="61"/>
  <c r="AQ56" i="61" s="1"/>
  <c r="AC18" i="61"/>
  <c r="AC56" i="61" s="1"/>
  <c r="O18" i="61"/>
  <c r="O56" i="61" s="1"/>
  <c r="Y18" i="61"/>
  <c r="Y56" i="61" s="1"/>
  <c r="P18" i="61"/>
  <c r="P56" i="61" s="1"/>
  <c r="D18" i="61"/>
  <c r="J18" i="61"/>
  <c r="C58" i="66"/>
  <c r="I22" i="66"/>
  <c r="I58" i="66" s="1"/>
  <c r="Q22" i="66"/>
  <c r="Q58" i="66" s="1"/>
  <c r="Y22" i="66"/>
  <c r="Y58" i="66" s="1"/>
  <c r="AG22" i="66"/>
  <c r="AG58" i="66" s="1"/>
  <c r="AO22" i="66"/>
  <c r="AO58" i="66" s="1"/>
  <c r="L22" i="66"/>
  <c r="L58" i="66" s="1"/>
  <c r="U22" i="66"/>
  <c r="U58" i="66" s="1"/>
  <c r="AD22" i="66"/>
  <c r="AD58" i="66" s="1"/>
  <c r="AM22" i="66"/>
  <c r="AM58" i="66" s="1"/>
  <c r="M22" i="66"/>
  <c r="M58" i="66" s="1"/>
  <c r="V22" i="66"/>
  <c r="V58" i="66" s="1"/>
  <c r="AE22" i="66"/>
  <c r="AE58" i="66" s="1"/>
  <c r="AN22" i="66"/>
  <c r="AN58" i="66" s="1"/>
  <c r="E22" i="66"/>
  <c r="E58" i="66" s="1"/>
  <c r="N22" i="66"/>
  <c r="N58" i="66" s="1"/>
  <c r="W22" i="66"/>
  <c r="W58" i="66" s="1"/>
  <c r="AF22" i="66"/>
  <c r="AF58" i="66" s="1"/>
  <c r="AP22" i="66"/>
  <c r="AP58" i="66" s="1"/>
  <c r="F22" i="66"/>
  <c r="F58" i="66" s="1"/>
  <c r="O22" i="66"/>
  <c r="O58" i="66" s="1"/>
  <c r="X22" i="66"/>
  <c r="X58" i="66" s="1"/>
  <c r="AH22" i="66"/>
  <c r="AH58" i="66" s="1"/>
  <c r="AQ22" i="66"/>
  <c r="AQ58" i="66" s="1"/>
  <c r="G22" i="66"/>
  <c r="G58" i="66" s="1"/>
  <c r="P22" i="66"/>
  <c r="P58" i="66" s="1"/>
  <c r="Z22" i="66"/>
  <c r="Z58" i="66" s="1"/>
  <c r="AI22" i="66"/>
  <c r="AI58" i="66" s="1"/>
  <c r="H22" i="66"/>
  <c r="H58" i="66" s="1"/>
  <c r="R22" i="66"/>
  <c r="R58" i="66" s="1"/>
  <c r="AA22" i="66"/>
  <c r="AA58" i="66" s="1"/>
  <c r="AJ22" i="66"/>
  <c r="AJ58" i="66" s="1"/>
  <c r="D22" i="66"/>
  <c r="D58" i="66" s="1"/>
  <c r="K22" i="66"/>
  <c r="K58" i="66" s="1"/>
  <c r="T22" i="66"/>
  <c r="T58" i="66" s="1"/>
  <c r="AC22" i="66"/>
  <c r="AC58" i="66" s="1"/>
  <c r="AL22" i="66"/>
  <c r="AL58" i="66" s="1"/>
  <c r="J22" i="66"/>
  <c r="J58" i="66" s="1"/>
  <c r="S22" i="66"/>
  <c r="S58" i="66" s="1"/>
  <c r="AB22" i="66"/>
  <c r="AB58" i="66" s="1"/>
  <c r="AK22" i="66"/>
  <c r="AK58" i="66" s="1"/>
  <c r="H10" i="61"/>
  <c r="H54" i="61" s="1"/>
  <c r="C54" i="61"/>
  <c r="AA10" i="61"/>
  <c r="AA54" i="61" s="1"/>
  <c r="M10" i="61"/>
  <c r="M54" i="61" s="1"/>
  <c r="AL10" i="61"/>
  <c r="AL54" i="61" s="1"/>
  <c r="P10" i="61"/>
  <c r="P54" i="61" s="1"/>
  <c r="D10" i="61"/>
  <c r="D54" i="61" s="1"/>
  <c r="AI10" i="61"/>
  <c r="AI54" i="61" s="1"/>
  <c r="U10" i="61"/>
  <c r="U54" i="61" s="1"/>
  <c r="G10" i="61"/>
  <c r="G54" i="61" s="1"/>
  <c r="AH10" i="61"/>
  <c r="AH54" i="61" s="1"/>
  <c r="AQ10" i="61"/>
  <c r="AQ54" i="61" s="1"/>
  <c r="AC10" i="61"/>
  <c r="AC54" i="61" s="1"/>
  <c r="O10" i="61"/>
  <c r="O54" i="61" s="1"/>
  <c r="Q10" i="61"/>
  <c r="Q54" i="61" s="1"/>
  <c r="L10" i="61"/>
  <c r="L54" i="61" s="1"/>
  <c r="AK10" i="61"/>
  <c r="AK54" i="61" s="1"/>
  <c r="W10" i="61"/>
  <c r="W54" i="61" s="1"/>
  <c r="AN10" i="61"/>
  <c r="AN54" i="61" s="1"/>
  <c r="Y10" i="61"/>
  <c r="Y54" i="61" s="1"/>
  <c r="T10" i="61"/>
  <c r="T54" i="61" s="1"/>
  <c r="F10" i="61"/>
  <c r="F54" i="61" s="1"/>
  <c r="AE10" i="61"/>
  <c r="AE54" i="61" s="1"/>
  <c r="R10" i="61"/>
  <c r="R54" i="61" s="1"/>
  <c r="AF10" i="61"/>
  <c r="AF54" i="61" s="1"/>
  <c r="AB10" i="61"/>
  <c r="AB54" i="61" s="1"/>
  <c r="N10" i="61"/>
  <c r="N54" i="61" s="1"/>
  <c r="AM10" i="61"/>
  <c r="AM54" i="61" s="1"/>
  <c r="AO10" i="61"/>
  <c r="AO54" i="61" s="1"/>
  <c r="K10" i="61"/>
  <c r="K54" i="61" s="1"/>
  <c r="AJ10" i="61"/>
  <c r="AJ54" i="61" s="1"/>
  <c r="V10" i="61"/>
  <c r="V54" i="61" s="1"/>
  <c r="J10" i="61"/>
  <c r="J54" i="61" s="1"/>
  <c r="X10" i="61"/>
  <c r="X54" i="61" s="1"/>
  <c r="I10" i="61"/>
  <c r="I54" i="61" s="1"/>
  <c r="S10" i="61"/>
  <c r="S54" i="61" s="1"/>
  <c r="E10" i="61"/>
  <c r="E54" i="61" s="1"/>
  <c r="AD10" i="61"/>
  <c r="AD54" i="61" s="1"/>
  <c r="AG10" i="61"/>
  <c r="AG54" i="61" s="1"/>
  <c r="AP10" i="61"/>
  <c r="AP54" i="61" s="1"/>
  <c r="Z10" i="61"/>
  <c r="Z54" i="61" s="1"/>
  <c r="H39" i="61"/>
  <c r="H73" i="61" s="1"/>
  <c r="AE39" i="61"/>
  <c r="AE73" i="61" s="1"/>
  <c r="F39" i="61"/>
  <c r="F73" i="61" s="1"/>
  <c r="AL39" i="61"/>
  <c r="AL73" i="61" s="1"/>
  <c r="G39" i="61"/>
  <c r="G73" i="61" s="1"/>
  <c r="AM39" i="61"/>
  <c r="AM73" i="61" s="1"/>
  <c r="N39" i="61"/>
  <c r="N73" i="61" s="1"/>
  <c r="O39" i="61"/>
  <c r="O73" i="61" s="1"/>
  <c r="C73" i="61"/>
  <c r="V39" i="61"/>
  <c r="V73" i="61" s="1"/>
  <c r="AD39" i="61"/>
  <c r="AD73" i="61" s="1"/>
  <c r="W39" i="61"/>
  <c r="W73" i="61" s="1"/>
  <c r="AC39" i="61"/>
  <c r="AC73" i="61" s="1"/>
  <c r="K39" i="61"/>
  <c r="K73" i="61" s="1"/>
  <c r="Z39" i="61"/>
  <c r="Z73" i="61" s="1"/>
  <c r="Y39" i="61"/>
  <c r="Y73" i="61" s="1"/>
  <c r="AN39" i="61"/>
  <c r="AN73" i="61" s="1"/>
  <c r="U39" i="61"/>
  <c r="U73" i="61" s="1"/>
  <c r="R39" i="61"/>
  <c r="R73" i="61" s="1"/>
  <c r="Q39" i="61"/>
  <c r="Q73" i="61" s="1"/>
  <c r="AF39" i="61"/>
  <c r="AF73" i="61" s="1"/>
  <c r="M39" i="61"/>
  <c r="M73" i="61" s="1"/>
  <c r="AJ39" i="61"/>
  <c r="AJ73" i="61" s="1"/>
  <c r="J39" i="61"/>
  <c r="J73" i="61" s="1"/>
  <c r="I39" i="61"/>
  <c r="I73" i="61" s="1"/>
  <c r="X39" i="61"/>
  <c r="X73" i="61" s="1"/>
  <c r="E39" i="61"/>
  <c r="E73" i="61" s="1"/>
  <c r="AB39" i="61"/>
  <c r="AB73" i="61" s="1"/>
  <c r="P39" i="61"/>
  <c r="P73" i="61" s="1"/>
  <c r="T39" i="61"/>
  <c r="T73" i="61" s="1"/>
  <c r="D39" i="61"/>
  <c r="D73" i="61" s="1"/>
  <c r="AQ39" i="61"/>
  <c r="AQ73" i="61" s="1"/>
  <c r="L39" i="61"/>
  <c r="L73" i="61" s="1"/>
  <c r="AI39" i="61"/>
  <c r="AI73" i="61" s="1"/>
  <c r="AA39" i="61"/>
  <c r="AA73" i="61" s="1"/>
  <c r="AP39" i="61"/>
  <c r="AP73" i="61" s="1"/>
  <c r="AO39" i="61"/>
  <c r="AO73" i="61" s="1"/>
  <c r="AK39" i="61"/>
  <c r="AK73" i="61" s="1"/>
  <c r="S39" i="61"/>
  <c r="S73" i="61" s="1"/>
  <c r="AH39" i="61"/>
  <c r="AH73" i="61" s="1"/>
  <c r="AG39" i="61"/>
  <c r="AG73" i="61" s="1"/>
  <c r="AI54" i="69"/>
  <c r="W54" i="69"/>
  <c r="U54" i="69"/>
  <c r="AN55" i="67"/>
  <c r="AL55" i="67"/>
  <c r="AJ55" i="67"/>
  <c r="C66" i="66"/>
  <c r="G36" i="66"/>
  <c r="G66" i="66" s="1"/>
  <c r="O36" i="66"/>
  <c r="O66" i="66" s="1"/>
  <c r="W36" i="66"/>
  <c r="W66" i="66" s="1"/>
  <c r="AE36" i="66"/>
  <c r="AE66" i="66" s="1"/>
  <c r="AM36" i="66"/>
  <c r="AM66" i="66" s="1"/>
  <c r="E36" i="66"/>
  <c r="E66" i="66" s="1"/>
  <c r="N36" i="66"/>
  <c r="N66" i="66" s="1"/>
  <c r="X36" i="66"/>
  <c r="X66" i="66" s="1"/>
  <c r="AG36" i="66"/>
  <c r="AG66" i="66" s="1"/>
  <c r="AP36" i="66"/>
  <c r="AP66" i="66" s="1"/>
  <c r="F36" i="66"/>
  <c r="F66" i="66" s="1"/>
  <c r="P36" i="66"/>
  <c r="P66" i="66" s="1"/>
  <c r="Y36" i="66"/>
  <c r="Y66" i="66" s="1"/>
  <c r="AH36" i="66"/>
  <c r="AH66" i="66" s="1"/>
  <c r="AQ36" i="66"/>
  <c r="AQ66" i="66" s="1"/>
  <c r="H36" i="66"/>
  <c r="H66" i="66" s="1"/>
  <c r="Q36" i="66"/>
  <c r="Q66" i="66" s="1"/>
  <c r="Z36" i="66"/>
  <c r="Z66" i="66" s="1"/>
  <c r="AI36" i="66"/>
  <c r="AI66" i="66" s="1"/>
  <c r="I36" i="66"/>
  <c r="I66" i="66" s="1"/>
  <c r="R36" i="66"/>
  <c r="R66" i="66" s="1"/>
  <c r="AA36" i="66"/>
  <c r="AA66" i="66" s="1"/>
  <c r="AJ36" i="66"/>
  <c r="AJ66" i="66" s="1"/>
  <c r="D36" i="66"/>
  <c r="D66" i="66" s="1"/>
  <c r="J36" i="66"/>
  <c r="J66" i="66" s="1"/>
  <c r="S36" i="66"/>
  <c r="S66" i="66" s="1"/>
  <c r="AB36" i="66"/>
  <c r="AB66" i="66" s="1"/>
  <c r="AK36" i="66"/>
  <c r="AK66" i="66" s="1"/>
  <c r="K36" i="66"/>
  <c r="K66" i="66" s="1"/>
  <c r="T36" i="66"/>
  <c r="T66" i="66" s="1"/>
  <c r="AC36" i="66"/>
  <c r="AC66" i="66" s="1"/>
  <c r="AL36" i="66"/>
  <c r="AL66" i="66" s="1"/>
  <c r="AN36" i="66"/>
  <c r="AN66" i="66" s="1"/>
  <c r="AO36" i="66"/>
  <c r="AO66" i="66" s="1"/>
  <c r="L36" i="66"/>
  <c r="L66" i="66" s="1"/>
  <c r="M36" i="66"/>
  <c r="M66" i="66" s="1"/>
  <c r="U36" i="66"/>
  <c r="U66" i="66" s="1"/>
  <c r="V36" i="66"/>
  <c r="V66" i="66" s="1"/>
  <c r="AD36" i="66"/>
  <c r="AD66" i="66" s="1"/>
  <c r="AF36" i="66"/>
  <c r="AF66" i="66" s="1"/>
  <c r="AO57" i="66"/>
  <c r="L57" i="66"/>
  <c r="J57" i="66"/>
  <c r="AM57" i="69"/>
  <c r="K57" i="69"/>
  <c r="AP57" i="69"/>
  <c r="AB57" i="69"/>
  <c r="Y57" i="69"/>
  <c r="F57" i="69"/>
  <c r="AJ68" i="66"/>
  <c r="AP68" i="66"/>
  <c r="M68" i="66"/>
  <c r="K68" i="66"/>
  <c r="Q68" i="66"/>
  <c r="D55" i="61"/>
  <c r="P55" i="61"/>
  <c r="AM55" i="61"/>
  <c r="AH55" i="61"/>
  <c r="AJ55" i="61"/>
  <c r="T55" i="61"/>
  <c r="C60" i="69"/>
  <c r="E26" i="69"/>
  <c r="E60" i="69" s="1"/>
  <c r="M26" i="69"/>
  <c r="M60" i="69" s="1"/>
  <c r="U26" i="69"/>
  <c r="U60" i="69" s="1"/>
  <c r="AC26" i="69"/>
  <c r="AC60" i="69" s="1"/>
  <c r="AK26" i="69"/>
  <c r="AK60" i="69" s="1"/>
  <c r="H26" i="69"/>
  <c r="H60" i="69" s="1"/>
  <c r="Q26" i="69"/>
  <c r="Q60" i="69" s="1"/>
  <c r="Z26" i="69"/>
  <c r="Z60" i="69" s="1"/>
  <c r="AI26" i="69"/>
  <c r="AI60" i="69" s="1"/>
  <c r="J26" i="69"/>
  <c r="J60" i="69" s="1"/>
  <c r="S26" i="69"/>
  <c r="S60" i="69" s="1"/>
  <c r="AB26" i="69"/>
  <c r="AB60" i="69" s="1"/>
  <c r="AL26" i="69"/>
  <c r="AL60" i="69" s="1"/>
  <c r="K26" i="69"/>
  <c r="K60" i="69" s="1"/>
  <c r="W26" i="69"/>
  <c r="W60" i="69" s="1"/>
  <c r="AH26" i="69"/>
  <c r="AH60" i="69" s="1"/>
  <c r="L26" i="69"/>
  <c r="L60" i="69" s="1"/>
  <c r="X26" i="69"/>
  <c r="X60" i="69" s="1"/>
  <c r="AJ26" i="69"/>
  <c r="AJ60" i="69" s="1"/>
  <c r="D26" i="69"/>
  <c r="D60" i="69" s="1"/>
  <c r="N26" i="69"/>
  <c r="N60" i="69" s="1"/>
  <c r="Y26" i="69"/>
  <c r="Y60" i="69" s="1"/>
  <c r="AM26" i="69"/>
  <c r="AM60" i="69" s="1"/>
  <c r="O26" i="69"/>
  <c r="O60" i="69" s="1"/>
  <c r="AA26" i="69"/>
  <c r="AA60" i="69" s="1"/>
  <c r="AN26" i="69"/>
  <c r="AN60" i="69" s="1"/>
  <c r="P26" i="69"/>
  <c r="P60" i="69" s="1"/>
  <c r="AD26" i="69"/>
  <c r="AD60" i="69" s="1"/>
  <c r="AO26" i="69"/>
  <c r="AO60" i="69" s="1"/>
  <c r="F26" i="69"/>
  <c r="F60" i="69" s="1"/>
  <c r="R26" i="69"/>
  <c r="R60" i="69" s="1"/>
  <c r="AE26" i="69"/>
  <c r="AE60" i="69" s="1"/>
  <c r="AP26" i="69"/>
  <c r="AP60" i="69" s="1"/>
  <c r="T26" i="69"/>
  <c r="T60" i="69" s="1"/>
  <c r="V26" i="69"/>
  <c r="V60" i="69" s="1"/>
  <c r="AF26" i="69"/>
  <c r="AF60" i="69" s="1"/>
  <c r="AG26" i="69"/>
  <c r="AG60" i="69" s="1"/>
  <c r="AQ26" i="69"/>
  <c r="AQ60" i="69" s="1"/>
  <c r="G26" i="69"/>
  <c r="G60" i="69" s="1"/>
  <c r="I26" i="69"/>
  <c r="I60" i="69" s="1"/>
  <c r="AJ56" i="61"/>
  <c r="R56" i="69"/>
  <c r="AN56" i="69"/>
  <c r="M56" i="69"/>
  <c r="AG56" i="69"/>
  <c r="AM56" i="69"/>
  <c r="L56" i="69"/>
  <c r="AK53" i="69"/>
  <c r="AA53" i="69"/>
  <c r="AQ53" i="69"/>
  <c r="N53" i="69"/>
  <c r="X53" i="69"/>
  <c r="C67" i="66"/>
  <c r="F35" i="66"/>
  <c r="F67" i="66" s="1"/>
  <c r="N35" i="66"/>
  <c r="N67" i="66" s="1"/>
  <c r="V35" i="66"/>
  <c r="V67" i="66" s="1"/>
  <c r="AD35" i="66"/>
  <c r="AD67" i="66" s="1"/>
  <c r="AL35" i="66"/>
  <c r="AL67" i="66" s="1"/>
  <c r="H35" i="66"/>
  <c r="H67" i="66" s="1"/>
  <c r="Q35" i="66"/>
  <c r="Q67" i="66" s="1"/>
  <c r="Z35" i="66"/>
  <c r="Z67" i="66" s="1"/>
  <c r="AI35" i="66"/>
  <c r="AI67" i="66" s="1"/>
  <c r="I35" i="66"/>
  <c r="I67" i="66" s="1"/>
  <c r="R35" i="66"/>
  <c r="R67" i="66" s="1"/>
  <c r="AA35" i="66"/>
  <c r="AA67" i="66" s="1"/>
  <c r="AJ35" i="66"/>
  <c r="AJ67" i="66" s="1"/>
  <c r="J35" i="66"/>
  <c r="J67" i="66" s="1"/>
  <c r="S35" i="66"/>
  <c r="S67" i="66" s="1"/>
  <c r="AB35" i="66"/>
  <c r="AB67" i="66" s="1"/>
  <c r="AK35" i="66"/>
  <c r="AK67" i="66" s="1"/>
  <c r="D35" i="66"/>
  <c r="D67" i="66" s="1"/>
  <c r="K35" i="66"/>
  <c r="K67" i="66" s="1"/>
  <c r="T35" i="66"/>
  <c r="T67" i="66" s="1"/>
  <c r="AC35" i="66"/>
  <c r="AC67" i="66" s="1"/>
  <c r="AM35" i="66"/>
  <c r="AM67" i="66" s="1"/>
  <c r="L35" i="66"/>
  <c r="L67" i="66" s="1"/>
  <c r="U35" i="66"/>
  <c r="U67" i="66" s="1"/>
  <c r="AE35" i="66"/>
  <c r="AE67" i="66" s="1"/>
  <c r="AN35" i="66"/>
  <c r="AN67" i="66" s="1"/>
  <c r="M35" i="66"/>
  <c r="M67" i="66" s="1"/>
  <c r="W35" i="66"/>
  <c r="W67" i="66" s="1"/>
  <c r="AF35" i="66"/>
  <c r="AF67" i="66" s="1"/>
  <c r="AO35" i="66"/>
  <c r="AO67" i="66" s="1"/>
  <c r="E35" i="66"/>
  <c r="E67" i="66" s="1"/>
  <c r="AP35" i="66"/>
  <c r="AP67" i="66" s="1"/>
  <c r="G35" i="66"/>
  <c r="G67" i="66" s="1"/>
  <c r="AQ35" i="66"/>
  <c r="AQ67" i="66" s="1"/>
  <c r="O35" i="66"/>
  <c r="O67" i="66" s="1"/>
  <c r="P35" i="66"/>
  <c r="P67" i="66" s="1"/>
  <c r="X35" i="66"/>
  <c r="X67" i="66" s="1"/>
  <c r="Y35" i="66"/>
  <c r="Y67" i="66" s="1"/>
  <c r="AG35" i="66"/>
  <c r="AG67" i="66" s="1"/>
  <c r="AH35" i="66"/>
  <c r="AH67" i="66" s="1"/>
  <c r="U22" i="61"/>
  <c r="U58" i="61" s="1"/>
  <c r="E22" i="61"/>
  <c r="E58" i="61" s="1"/>
  <c r="F22" i="61"/>
  <c r="F58" i="61" s="1"/>
  <c r="W22" i="61"/>
  <c r="W58" i="61" s="1"/>
  <c r="AC22" i="61"/>
  <c r="AC58" i="61" s="1"/>
  <c r="C58" i="61"/>
  <c r="AM22" i="61"/>
  <c r="AM58" i="61" s="1"/>
  <c r="H22" i="61"/>
  <c r="H58" i="61" s="1"/>
  <c r="AG22" i="61"/>
  <c r="AG58" i="61" s="1"/>
  <c r="S22" i="61"/>
  <c r="S58" i="61" s="1"/>
  <c r="O22" i="61"/>
  <c r="O58" i="61" s="1"/>
  <c r="P22" i="61"/>
  <c r="P58" i="61" s="1"/>
  <c r="AO22" i="61"/>
  <c r="AO58" i="61" s="1"/>
  <c r="AA22" i="61"/>
  <c r="AA58" i="61" s="1"/>
  <c r="AK22" i="61"/>
  <c r="AK58" i="61" s="1"/>
  <c r="AE22" i="61"/>
  <c r="AE58" i="61" s="1"/>
  <c r="X22" i="61"/>
  <c r="X58" i="61" s="1"/>
  <c r="J22" i="61"/>
  <c r="J58" i="61" s="1"/>
  <c r="AI22" i="61"/>
  <c r="AI58" i="61" s="1"/>
  <c r="N22" i="61"/>
  <c r="N58" i="61" s="1"/>
  <c r="M22" i="61"/>
  <c r="M58" i="61" s="1"/>
  <c r="V22" i="61"/>
  <c r="V58" i="61" s="1"/>
  <c r="AF22" i="61"/>
  <c r="AF58" i="61" s="1"/>
  <c r="R22" i="61"/>
  <c r="R58" i="61" s="1"/>
  <c r="AQ22" i="61"/>
  <c r="AQ58" i="61" s="1"/>
  <c r="AD22" i="61"/>
  <c r="AD58" i="61" s="1"/>
  <c r="AN22" i="61"/>
  <c r="AN58" i="61" s="1"/>
  <c r="Z22" i="61"/>
  <c r="Z58" i="61" s="1"/>
  <c r="L22" i="61"/>
  <c r="L58" i="61" s="1"/>
  <c r="G22" i="61"/>
  <c r="G58" i="61" s="1"/>
  <c r="I22" i="61"/>
  <c r="I58" i="61" s="1"/>
  <c r="AH22" i="61"/>
  <c r="AH58" i="61" s="1"/>
  <c r="T22" i="61"/>
  <c r="T58" i="61" s="1"/>
  <c r="Q22" i="61"/>
  <c r="Q58" i="61" s="1"/>
  <c r="AP22" i="61"/>
  <c r="AP58" i="61" s="1"/>
  <c r="AB22" i="61"/>
  <c r="AB58" i="61" s="1"/>
  <c r="D22" i="61"/>
  <c r="D58" i="61" s="1"/>
  <c r="Y22" i="61"/>
  <c r="Y58" i="61" s="1"/>
  <c r="K22" i="61"/>
  <c r="K58" i="61" s="1"/>
  <c r="AJ22" i="61"/>
  <c r="AJ58" i="61" s="1"/>
  <c r="AL22" i="61"/>
  <c r="AL58" i="61" s="1"/>
  <c r="O54" i="66"/>
  <c r="C72" i="67"/>
  <c r="K42" i="67"/>
  <c r="K72" i="67" s="1"/>
  <c r="S42" i="67"/>
  <c r="S72" i="67" s="1"/>
  <c r="AA42" i="67"/>
  <c r="AA72" i="67" s="1"/>
  <c r="AI42" i="67"/>
  <c r="AI72" i="67" s="1"/>
  <c r="AQ42" i="67"/>
  <c r="AQ72" i="67" s="1"/>
  <c r="L42" i="67"/>
  <c r="L72" i="67" s="1"/>
  <c r="T42" i="67"/>
  <c r="T72" i="67" s="1"/>
  <c r="AB42" i="67"/>
  <c r="AB72" i="67" s="1"/>
  <c r="AJ42" i="67"/>
  <c r="AJ72" i="67" s="1"/>
  <c r="F42" i="67"/>
  <c r="F72" i="67" s="1"/>
  <c r="N42" i="67"/>
  <c r="N72" i="67" s="1"/>
  <c r="V42" i="67"/>
  <c r="V72" i="67" s="1"/>
  <c r="AD42" i="67"/>
  <c r="AD72" i="67" s="1"/>
  <c r="AL42" i="67"/>
  <c r="AL72" i="67" s="1"/>
  <c r="H42" i="67"/>
  <c r="H72" i="67" s="1"/>
  <c r="P42" i="67"/>
  <c r="P72" i="67" s="1"/>
  <c r="X42" i="67"/>
  <c r="X72" i="67" s="1"/>
  <c r="AF42" i="67"/>
  <c r="AF72" i="67" s="1"/>
  <c r="AN42" i="67"/>
  <c r="AN72" i="67" s="1"/>
  <c r="D42" i="67"/>
  <c r="D72" i="67" s="1"/>
  <c r="M42" i="67"/>
  <c r="M72" i="67" s="1"/>
  <c r="AC42" i="67"/>
  <c r="AC72" i="67" s="1"/>
  <c r="O42" i="67"/>
  <c r="O72" i="67" s="1"/>
  <c r="AE42" i="67"/>
  <c r="AE72" i="67" s="1"/>
  <c r="Q42" i="67"/>
  <c r="Q72" i="67" s="1"/>
  <c r="AG42" i="67"/>
  <c r="AG72" i="67" s="1"/>
  <c r="R42" i="67"/>
  <c r="R72" i="67" s="1"/>
  <c r="AH42" i="67"/>
  <c r="AH72" i="67" s="1"/>
  <c r="E42" i="67"/>
  <c r="E72" i="67" s="1"/>
  <c r="U42" i="67"/>
  <c r="U72" i="67" s="1"/>
  <c r="AK42" i="67"/>
  <c r="AK72" i="67" s="1"/>
  <c r="G42" i="67"/>
  <c r="G72" i="67" s="1"/>
  <c r="W42" i="67"/>
  <c r="W72" i="67" s="1"/>
  <c r="AM42" i="67"/>
  <c r="AM72" i="67" s="1"/>
  <c r="I42" i="67"/>
  <c r="I72" i="67" s="1"/>
  <c r="Y42" i="67"/>
  <c r="Y72" i="67" s="1"/>
  <c r="AO42" i="67"/>
  <c r="AO72" i="67" s="1"/>
  <c r="J42" i="67"/>
  <c r="J72" i="67" s="1"/>
  <c r="Z42" i="67"/>
  <c r="Z72" i="67" s="1"/>
  <c r="AP42" i="67"/>
  <c r="AP72" i="67" s="1"/>
  <c r="X57" i="67"/>
  <c r="T57" i="67"/>
  <c r="R57" i="67"/>
  <c r="P57" i="67"/>
  <c r="V57" i="67"/>
  <c r="C61" i="70"/>
  <c r="I32" i="70"/>
  <c r="I61" i="70" s="1"/>
  <c r="Q32" i="70"/>
  <c r="Q61" i="70" s="1"/>
  <c r="Y32" i="70"/>
  <c r="Y61" i="70" s="1"/>
  <c r="AG32" i="70"/>
  <c r="AG61" i="70" s="1"/>
  <c r="AO32" i="70"/>
  <c r="AO61" i="70" s="1"/>
  <c r="M32" i="70"/>
  <c r="M61" i="70" s="1"/>
  <c r="V32" i="70"/>
  <c r="V61" i="70" s="1"/>
  <c r="AE32" i="70"/>
  <c r="AE61" i="70" s="1"/>
  <c r="AN32" i="70"/>
  <c r="AN61" i="70" s="1"/>
  <c r="E32" i="70"/>
  <c r="E61" i="70" s="1"/>
  <c r="N32" i="70"/>
  <c r="N61" i="70" s="1"/>
  <c r="W32" i="70"/>
  <c r="W61" i="70" s="1"/>
  <c r="AF32" i="70"/>
  <c r="AF61" i="70" s="1"/>
  <c r="AP32" i="70"/>
  <c r="AP61" i="70" s="1"/>
  <c r="F32" i="70"/>
  <c r="F61" i="70" s="1"/>
  <c r="O32" i="70"/>
  <c r="O61" i="70" s="1"/>
  <c r="X32" i="70"/>
  <c r="X61" i="70" s="1"/>
  <c r="AH32" i="70"/>
  <c r="AH61" i="70" s="1"/>
  <c r="AQ32" i="70"/>
  <c r="AQ61" i="70" s="1"/>
  <c r="G32" i="70"/>
  <c r="G61" i="70" s="1"/>
  <c r="P32" i="70"/>
  <c r="P61" i="70" s="1"/>
  <c r="Z32" i="70"/>
  <c r="Z61" i="70" s="1"/>
  <c r="AI32" i="70"/>
  <c r="AI61" i="70" s="1"/>
  <c r="J32" i="70"/>
  <c r="J61" i="70" s="1"/>
  <c r="S32" i="70"/>
  <c r="S61" i="70" s="1"/>
  <c r="AB32" i="70"/>
  <c r="AB61" i="70" s="1"/>
  <c r="AK32" i="70"/>
  <c r="AK61" i="70" s="1"/>
  <c r="D32" i="70"/>
  <c r="D61" i="70" s="1"/>
  <c r="U32" i="70"/>
  <c r="U61" i="70" s="1"/>
  <c r="AA32" i="70"/>
  <c r="AA61" i="70" s="1"/>
  <c r="AC32" i="70"/>
  <c r="AC61" i="70" s="1"/>
  <c r="H32" i="70"/>
  <c r="H61" i="70" s="1"/>
  <c r="AD32" i="70"/>
  <c r="AD61" i="70" s="1"/>
  <c r="K32" i="70"/>
  <c r="K61" i="70" s="1"/>
  <c r="AJ32" i="70"/>
  <c r="AJ61" i="70" s="1"/>
  <c r="L32" i="70"/>
  <c r="L61" i="70" s="1"/>
  <c r="AL32" i="70"/>
  <c r="AL61" i="70" s="1"/>
  <c r="R32" i="70"/>
  <c r="R61" i="70" s="1"/>
  <c r="T32" i="70"/>
  <c r="T61" i="70" s="1"/>
  <c r="AM32" i="70"/>
  <c r="AM61" i="70" s="1"/>
  <c r="I54" i="69"/>
  <c r="N54" i="69"/>
  <c r="AF57" i="66"/>
  <c r="AM57" i="66"/>
  <c r="AL57" i="66"/>
  <c r="AK57" i="69"/>
  <c r="AG57" i="69"/>
  <c r="AE57" i="69"/>
  <c r="O57" i="69"/>
  <c r="P57" i="69"/>
  <c r="I22" i="69"/>
  <c r="I58" i="69" s="1"/>
  <c r="Q22" i="69"/>
  <c r="Q58" i="69" s="1"/>
  <c r="Y22" i="69"/>
  <c r="Y58" i="69" s="1"/>
  <c r="AG22" i="69"/>
  <c r="AG58" i="69" s="1"/>
  <c r="AO22" i="69"/>
  <c r="AO58" i="69" s="1"/>
  <c r="H22" i="69"/>
  <c r="H58" i="69" s="1"/>
  <c r="R22" i="69"/>
  <c r="R58" i="69" s="1"/>
  <c r="AA22" i="69"/>
  <c r="AA58" i="69" s="1"/>
  <c r="AJ22" i="69"/>
  <c r="AJ58" i="69" s="1"/>
  <c r="K22" i="69"/>
  <c r="K58" i="69" s="1"/>
  <c r="T22" i="69"/>
  <c r="T58" i="69" s="1"/>
  <c r="AC22" i="69"/>
  <c r="AC58" i="69" s="1"/>
  <c r="AL22" i="69"/>
  <c r="AL58" i="69" s="1"/>
  <c r="C58" i="69"/>
  <c r="G22" i="69"/>
  <c r="G58" i="69" s="1"/>
  <c r="U22" i="69"/>
  <c r="U58" i="69" s="1"/>
  <c r="AF22" i="69"/>
  <c r="AF58" i="69" s="1"/>
  <c r="J22" i="69"/>
  <c r="J58" i="69" s="1"/>
  <c r="V22" i="69"/>
  <c r="V58" i="69" s="1"/>
  <c r="AH22" i="69"/>
  <c r="AH58" i="69" s="1"/>
  <c r="L22" i="69"/>
  <c r="L58" i="69" s="1"/>
  <c r="W22" i="69"/>
  <c r="W58" i="69" s="1"/>
  <c r="AI22" i="69"/>
  <c r="AI58" i="69" s="1"/>
  <c r="M22" i="69"/>
  <c r="M58" i="69" s="1"/>
  <c r="X22" i="69"/>
  <c r="X58" i="69" s="1"/>
  <c r="AK22" i="69"/>
  <c r="AK58" i="69" s="1"/>
  <c r="N22" i="69"/>
  <c r="N58" i="69" s="1"/>
  <c r="Z22" i="69"/>
  <c r="Z58" i="69" s="1"/>
  <c r="AM22" i="69"/>
  <c r="AM58" i="69" s="1"/>
  <c r="O22" i="69"/>
  <c r="O58" i="69" s="1"/>
  <c r="AB22" i="69"/>
  <c r="AB58" i="69" s="1"/>
  <c r="AN22" i="69"/>
  <c r="AN58" i="69" s="1"/>
  <c r="D22" i="69"/>
  <c r="D58" i="69" s="1"/>
  <c r="AD22" i="69"/>
  <c r="AD58" i="69" s="1"/>
  <c r="AE22" i="69"/>
  <c r="AE58" i="69" s="1"/>
  <c r="AP22" i="69"/>
  <c r="AP58" i="69" s="1"/>
  <c r="AQ22" i="69"/>
  <c r="AQ58" i="69" s="1"/>
  <c r="E22" i="69"/>
  <c r="E58" i="69" s="1"/>
  <c r="F22" i="69"/>
  <c r="F58" i="69" s="1"/>
  <c r="P22" i="69"/>
  <c r="P58" i="69" s="1"/>
  <c r="S22" i="69"/>
  <c r="S58" i="69" s="1"/>
  <c r="AI68" i="66"/>
  <c r="AF68" i="66"/>
  <c r="AM68" i="66"/>
  <c r="AK68" i="66"/>
  <c r="I68" i="66"/>
  <c r="I32" i="61"/>
  <c r="I61" i="61" s="1"/>
  <c r="AE32" i="61"/>
  <c r="AE61" i="61" s="1"/>
  <c r="D32" i="61"/>
  <c r="D61" i="61" s="1"/>
  <c r="AF32" i="61"/>
  <c r="AF61" i="61" s="1"/>
  <c r="C61" i="61"/>
  <c r="G32" i="61"/>
  <c r="G61" i="61" s="1"/>
  <c r="AM32" i="61"/>
  <c r="AM61" i="61" s="1"/>
  <c r="H32" i="61"/>
  <c r="H61" i="61" s="1"/>
  <c r="AN32" i="61"/>
  <c r="AN61" i="61" s="1"/>
  <c r="O32" i="61"/>
  <c r="O61" i="61" s="1"/>
  <c r="P32" i="61"/>
  <c r="P61" i="61" s="1"/>
  <c r="X32" i="61"/>
  <c r="X61" i="61" s="1"/>
  <c r="W32" i="61"/>
  <c r="W61" i="61" s="1"/>
  <c r="AB32" i="61"/>
  <c r="AB61" i="61" s="1"/>
  <c r="AQ32" i="61"/>
  <c r="AQ61" i="61" s="1"/>
  <c r="AP32" i="61"/>
  <c r="AP61" i="61" s="1"/>
  <c r="AL32" i="61"/>
  <c r="AL61" i="61" s="1"/>
  <c r="T32" i="61"/>
  <c r="T61" i="61" s="1"/>
  <c r="AI32" i="61"/>
  <c r="AI61" i="61" s="1"/>
  <c r="AH32" i="61"/>
  <c r="AH61" i="61" s="1"/>
  <c r="AD32" i="61"/>
  <c r="AD61" i="61" s="1"/>
  <c r="AK32" i="61"/>
  <c r="AK61" i="61" s="1"/>
  <c r="L32" i="61"/>
  <c r="L61" i="61" s="1"/>
  <c r="AA32" i="61"/>
  <c r="AA61" i="61" s="1"/>
  <c r="Z32" i="61"/>
  <c r="Z61" i="61" s="1"/>
  <c r="V32" i="61"/>
  <c r="V61" i="61" s="1"/>
  <c r="AC32" i="61"/>
  <c r="AC61" i="61" s="1"/>
  <c r="S32" i="61"/>
  <c r="S61" i="61" s="1"/>
  <c r="R32" i="61"/>
  <c r="R61" i="61" s="1"/>
  <c r="AO32" i="61"/>
  <c r="AO61" i="61" s="1"/>
  <c r="N32" i="61"/>
  <c r="N61" i="61" s="1"/>
  <c r="U32" i="61"/>
  <c r="U61" i="61" s="1"/>
  <c r="K32" i="61"/>
  <c r="K61" i="61" s="1"/>
  <c r="J32" i="61"/>
  <c r="J61" i="61" s="1"/>
  <c r="AG32" i="61"/>
  <c r="AG61" i="61" s="1"/>
  <c r="F32" i="61"/>
  <c r="F61" i="61" s="1"/>
  <c r="M32" i="61"/>
  <c r="M61" i="61" s="1"/>
  <c r="Y32" i="61"/>
  <c r="Y61" i="61" s="1"/>
  <c r="E32" i="61"/>
  <c r="E61" i="61" s="1"/>
  <c r="Q32" i="61"/>
  <c r="Q61" i="61" s="1"/>
  <c r="AJ32" i="61"/>
  <c r="AJ61" i="61" s="1"/>
  <c r="M55" i="61"/>
  <c r="L55" i="61"/>
  <c r="U55" i="61"/>
  <c r="I55" i="61"/>
  <c r="AQ55" i="61"/>
  <c r="G28" i="66"/>
  <c r="G63" i="66" s="1"/>
  <c r="O28" i="66"/>
  <c r="O63" i="66" s="1"/>
  <c r="W28" i="66"/>
  <c r="W63" i="66" s="1"/>
  <c r="AE28" i="66"/>
  <c r="AE63" i="66" s="1"/>
  <c r="AM28" i="66"/>
  <c r="AM63" i="66" s="1"/>
  <c r="C63" i="66"/>
  <c r="F28" i="66"/>
  <c r="F63" i="66" s="1"/>
  <c r="P28" i="66"/>
  <c r="P63" i="66" s="1"/>
  <c r="Y28" i="66"/>
  <c r="Y63" i="66" s="1"/>
  <c r="AH28" i="66"/>
  <c r="AH63" i="66" s="1"/>
  <c r="AQ28" i="66"/>
  <c r="AQ63" i="66" s="1"/>
  <c r="H28" i="66"/>
  <c r="H63" i="66" s="1"/>
  <c r="Q28" i="66"/>
  <c r="Q63" i="66" s="1"/>
  <c r="Z28" i="66"/>
  <c r="Z63" i="66" s="1"/>
  <c r="AI28" i="66"/>
  <c r="AI63" i="66" s="1"/>
  <c r="I28" i="66"/>
  <c r="I63" i="66" s="1"/>
  <c r="R28" i="66"/>
  <c r="R63" i="66" s="1"/>
  <c r="AA28" i="66"/>
  <c r="AA63" i="66" s="1"/>
  <c r="AJ28" i="66"/>
  <c r="AJ63" i="66" s="1"/>
  <c r="J28" i="66"/>
  <c r="J63" i="66" s="1"/>
  <c r="S28" i="66"/>
  <c r="S63" i="66" s="1"/>
  <c r="AB28" i="66"/>
  <c r="AB63" i="66" s="1"/>
  <c r="AK28" i="66"/>
  <c r="AK63" i="66" s="1"/>
  <c r="D28" i="66"/>
  <c r="D63" i="66" s="1"/>
  <c r="K28" i="66"/>
  <c r="K63" i="66" s="1"/>
  <c r="T28" i="66"/>
  <c r="T63" i="66" s="1"/>
  <c r="AC28" i="66"/>
  <c r="AC63" i="66" s="1"/>
  <c r="AL28" i="66"/>
  <c r="AL63" i="66" s="1"/>
  <c r="L28" i="66"/>
  <c r="L63" i="66" s="1"/>
  <c r="U28" i="66"/>
  <c r="U63" i="66" s="1"/>
  <c r="AD28" i="66"/>
  <c r="AD63" i="66" s="1"/>
  <c r="AN28" i="66"/>
  <c r="AN63" i="66" s="1"/>
  <c r="E28" i="66"/>
  <c r="E63" i="66" s="1"/>
  <c r="N28" i="66"/>
  <c r="N63" i="66" s="1"/>
  <c r="X28" i="66"/>
  <c r="X63" i="66" s="1"/>
  <c r="AG28" i="66"/>
  <c r="AG63" i="66" s="1"/>
  <c r="AP28" i="66"/>
  <c r="AP63" i="66" s="1"/>
  <c r="AO28" i="66"/>
  <c r="AO63" i="66" s="1"/>
  <c r="M28" i="66"/>
  <c r="M63" i="66" s="1"/>
  <c r="V28" i="66"/>
  <c r="V63" i="66" s="1"/>
  <c r="AF28" i="66"/>
  <c r="AF63" i="66" s="1"/>
  <c r="C58" i="67"/>
  <c r="I22" i="67"/>
  <c r="I58" i="67" s="1"/>
  <c r="Q22" i="67"/>
  <c r="Q58" i="67" s="1"/>
  <c r="Y22" i="67"/>
  <c r="Y58" i="67" s="1"/>
  <c r="AG22" i="67"/>
  <c r="AG58" i="67" s="1"/>
  <c r="AO22" i="67"/>
  <c r="AO58" i="67" s="1"/>
  <c r="F22" i="67"/>
  <c r="F58" i="67" s="1"/>
  <c r="O22" i="67"/>
  <c r="O58" i="67" s="1"/>
  <c r="X22" i="67"/>
  <c r="X58" i="67" s="1"/>
  <c r="AH22" i="67"/>
  <c r="AH58" i="67" s="1"/>
  <c r="AQ22" i="67"/>
  <c r="AQ58" i="67" s="1"/>
  <c r="M22" i="67"/>
  <c r="M58" i="67" s="1"/>
  <c r="W22" i="67"/>
  <c r="W58" i="67" s="1"/>
  <c r="AI22" i="67"/>
  <c r="AI58" i="67" s="1"/>
  <c r="N22" i="67"/>
  <c r="N58" i="67" s="1"/>
  <c r="Z22" i="67"/>
  <c r="Z58" i="67" s="1"/>
  <c r="AJ22" i="67"/>
  <c r="AJ58" i="67" s="1"/>
  <c r="D22" i="67"/>
  <c r="D58" i="67" s="1"/>
  <c r="E22" i="67"/>
  <c r="E58" i="67" s="1"/>
  <c r="P22" i="67"/>
  <c r="P58" i="67" s="1"/>
  <c r="AA22" i="67"/>
  <c r="AA58" i="67" s="1"/>
  <c r="AK22" i="67"/>
  <c r="AK58" i="67" s="1"/>
  <c r="G22" i="67"/>
  <c r="G58" i="67" s="1"/>
  <c r="R22" i="67"/>
  <c r="R58" i="67" s="1"/>
  <c r="AB22" i="67"/>
  <c r="AB58" i="67" s="1"/>
  <c r="AL22" i="67"/>
  <c r="AL58" i="67" s="1"/>
  <c r="H22" i="67"/>
  <c r="H58" i="67" s="1"/>
  <c r="S22" i="67"/>
  <c r="S58" i="67" s="1"/>
  <c r="AC22" i="67"/>
  <c r="AC58" i="67" s="1"/>
  <c r="AM22" i="67"/>
  <c r="AM58" i="67" s="1"/>
  <c r="J22" i="67"/>
  <c r="J58" i="67" s="1"/>
  <c r="T22" i="67"/>
  <c r="T58" i="67" s="1"/>
  <c r="AD22" i="67"/>
  <c r="AD58" i="67" s="1"/>
  <c r="AN22" i="67"/>
  <c r="AN58" i="67" s="1"/>
  <c r="K22" i="67"/>
  <c r="K58" i="67" s="1"/>
  <c r="U22" i="67"/>
  <c r="U58" i="67" s="1"/>
  <c r="AE22" i="67"/>
  <c r="AE58" i="67" s="1"/>
  <c r="AP22" i="67"/>
  <c r="AP58" i="67" s="1"/>
  <c r="L22" i="67"/>
  <c r="L58" i="67" s="1"/>
  <c r="V22" i="67"/>
  <c r="V58" i="67" s="1"/>
  <c r="AF22" i="67"/>
  <c r="AF58" i="67" s="1"/>
  <c r="F30" i="61"/>
  <c r="F65" i="61" s="1"/>
  <c r="M30" i="61"/>
  <c r="M65" i="61" s="1"/>
  <c r="N30" i="61"/>
  <c r="N65" i="61" s="1"/>
  <c r="AC30" i="61"/>
  <c r="AC65" i="61" s="1"/>
  <c r="AD30" i="61"/>
  <c r="AD65" i="61" s="1"/>
  <c r="C65" i="61"/>
  <c r="AL30" i="61"/>
  <c r="AL65" i="61" s="1"/>
  <c r="AK30" i="61"/>
  <c r="AK65" i="61" s="1"/>
  <c r="Y30" i="61"/>
  <c r="Y65" i="61" s="1"/>
  <c r="AP30" i="61"/>
  <c r="AP65" i="61" s="1"/>
  <c r="J30" i="61"/>
  <c r="J65" i="61" s="1"/>
  <c r="AH30" i="61"/>
  <c r="AH65" i="61" s="1"/>
  <c r="R30" i="61"/>
  <c r="R65" i="61" s="1"/>
  <c r="W30" i="61"/>
  <c r="W65" i="61" s="1"/>
  <c r="AO30" i="61"/>
  <c r="AO65" i="61" s="1"/>
  <c r="AN30" i="61"/>
  <c r="AN65" i="61" s="1"/>
  <c r="AJ30" i="61"/>
  <c r="AJ65" i="61" s="1"/>
  <c r="AQ30" i="61"/>
  <c r="AQ65" i="61" s="1"/>
  <c r="H30" i="61"/>
  <c r="H65" i="61" s="1"/>
  <c r="Z30" i="61"/>
  <c r="Z65" i="61" s="1"/>
  <c r="E30" i="61"/>
  <c r="E65" i="61" s="1"/>
  <c r="AG30" i="61"/>
  <c r="AG65" i="61" s="1"/>
  <c r="AF30" i="61"/>
  <c r="AF65" i="61" s="1"/>
  <c r="AM30" i="61"/>
  <c r="AM65" i="61" s="1"/>
  <c r="AB30" i="61"/>
  <c r="AB65" i="61" s="1"/>
  <c r="AI30" i="61"/>
  <c r="AI65" i="61" s="1"/>
  <c r="P30" i="61"/>
  <c r="P65" i="61" s="1"/>
  <c r="K30" i="61"/>
  <c r="K65" i="61" s="1"/>
  <c r="V30" i="61"/>
  <c r="V65" i="61" s="1"/>
  <c r="U30" i="61"/>
  <c r="U65" i="61" s="1"/>
  <c r="AE30" i="61"/>
  <c r="AE65" i="61" s="1"/>
  <c r="G30" i="61"/>
  <c r="G65" i="61" s="1"/>
  <c r="AA30" i="61"/>
  <c r="AA65" i="61" s="1"/>
  <c r="X30" i="61"/>
  <c r="X65" i="61" s="1"/>
  <c r="S30" i="61"/>
  <c r="S65" i="61" s="1"/>
  <c r="O30" i="61"/>
  <c r="O65" i="61" s="1"/>
  <c r="I30" i="61"/>
  <c r="I65" i="61" s="1"/>
  <c r="L30" i="61"/>
  <c r="L65" i="61" s="1"/>
  <c r="Q30" i="61"/>
  <c r="Q65" i="61" s="1"/>
  <c r="T30" i="61"/>
  <c r="T65" i="61" s="1"/>
  <c r="D30" i="61"/>
  <c r="D65" i="61" s="1"/>
  <c r="D56" i="61"/>
  <c r="J56" i="61"/>
  <c r="Q56" i="69"/>
  <c r="AA56" i="69"/>
  <c r="AI56" i="69"/>
  <c r="S56" i="69"/>
  <c r="AD56" i="69"/>
  <c r="I14" i="69"/>
  <c r="I55" i="69" s="1"/>
  <c r="Q14" i="69"/>
  <c r="Q55" i="69" s="1"/>
  <c r="Y14" i="69"/>
  <c r="Y55" i="69" s="1"/>
  <c r="AG14" i="69"/>
  <c r="AG55" i="69" s="1"/>
  <c r="AO14" i="69"/>
  <c r="AO55" i="69" s="1"/>
  <c r="C55" i="69"/>
  <c r="J14" i="69"/>
  <c r="J55" i="69" s="1"/>
  <c r="S14" i="69"/>
  <c r="S55" i="69" s="1"/>
  <c r="AB14" i="69"/>
  <c r="AB55" i="69" s="1"/>
  <c r="AK14" i="69"/>
  <c r="AK55" i="69" s="1"/>
  <c r="K14" i="69"/>
  <c r="K55" i="69" s="1"/>
  <c r="T14" i="69"/>
  <c r="T55" i="69" s="1"/>
  <c r="AC14" i="69"/>
  <c r="AC55" i="69" s="1"/>
  <c r="AL14" i="69"/>
  <c r="AL55" i="69" s="1"/>
  <c r="L14" i="69"/>
  <c r="L55" i="69" s="1"/>
  <c r="U14" i="69"/>
  <c r="U55" i="69" s="1"/>
  <c r="AD14" i="69"/>
  <c r="AD55" i="69" s="1"/>
  <c r="AM14" i="69"/>
  <c r="AM55" i="69" s="1"/>
  <c r="E14" i="69"/>
  <c r="E55" i="69" s="1"/>
  <c r="N14" i="69"/>
  <c r="N55" i="69" s="1"/>
  <c r="W14" i="69"/>
  <c r="W55" i="69" s="1"/>
  <c r="AF14" i="69"/>
  <c r="AF55" i="69" s="1"/>
  <c r="AP14" i="69"/>
  <c r="AP55" i="69" s="1"/>
  <c r="F14" i="69"/>
  <c r="F55" i="69" s="1"/>
  <c r="X14" i="69"/>
  <c r="X55" i="69" s="1"/>
  <c r="AQ14" i="69"/>
  <c r="AQ55" i="69" s="1"/>
  <c r="G14" i="69"/>
  <c r="G55" i="69" s="1"/>
  <c r="Z14" i="69"/>
  <c r="Z55" i="69" s="1"/>
  <c r="H14" i="69"/>
  <c r="H55" i="69" s="1"/>
  <c r="AA14" i="69"/>
  <c r="AA55" i="69" s="1"/>
  <c r="M14" i="69"/>
  <c r="M55" i="69" s="1"/>
  <c r="AE14" i="69"/>
  <c r="AE55" i="69" s="1"/>
  <c r="O14" i="69"/>
  <c r="O55" i="69" s="1"/>
  <c r="AH14" i="69"/>
  <c r="AH55" i="69" s="1"/>
  <c r="P14" i="69"/>
  <c r="P55" i="69" s="1"/>
  <c r="AI14" i="69"/>
  <c r="AI55" i="69" s="1"/>
  <c r="R14" i="69"/>
  <c r="R55" i="69" s="1"/>
  <c r="V14" i="69"/>
  <c r="V55" i="69" s="1"/>
  <c r="AJ14" i="69"/>
  <c r="AJ55" i="69" s="1"/>
  <c r="D14" i="69"/>
  <c r="D55" i="69" s="1"/>
  <c r="AN14" i="69"/>
  <c r="AN55" i="69" s="1"/>
  <c r="R53" i="69"/>
  <c r="AH53" i="69"/>
  <c r="E53" i="69"/>
  <c r="P53" i="69"/>
  <c r="C53" i="66"/>
  <c r="H5" i="66"/>
  <c r="H53" i="66" s="1"/>
  <c r="P5" i="66"/>
  <c r="P53" i="66" s="1"/>
  <c r="X5" i="66"/>
  <c r="X53" i="66" s="1"/>
  <c r="AF5" i="66"/>
  <c r="AF53" i="66" s="1"/>
  <c r="AN5" i="66"/>
  <c r="AN53" i="66" s="1"/>
  <c r="G5" i="66"/>
  <c r="G53" i="66" s="1"/>
  <c r="Q5" i="66"/>
  <c r="Q53" i="66" s="1"/>
  <c r="Z5" i="66"/>
  <c r="Z53" i="66" s="1"/>
  <c r="AI5" i="66"/>
  <c r="AI53" i="66" s="1"/>
  <c r="I5" i="66"/>
  <c r="I53" i="66" s="1"/>
  <c r="R5" i="66"/>
  <c r="R53" i="66" s="1"/>
  <c r="AA5" i="66"/>
  <c r="AA53" i="66" s="1"/>
  <c r="AJ5" i="66"/>
  <c r="AJ53" i="66" s="1"/>
  <c r="J5" i="66"/>
  <c r="J53" i="66" s="1"/>
  <c r="S5" i="66"/>
  <c r="S53" i="66" s="1"/>
  <c r="AB5" i="66"/>
  <c r="AB53" i="66" s="1"/>
  <c r="AK5" i="66"/>
  <c r="AK53" i="66" s="1"/>
  <c r="K5" i="66"/>
  <c r="K53" i="66" s="1"/>
  <c r="T5" i="66"/>
  <c r="T53" i="66" s="1"/>
  <c r="AC5" i="66"/>
  <c r="AC53" i="66" s="1"/>
  <c r="AL5" i="66"/>
  <c r="AL53" i="66" s="1"/>
  <c r="L5" i="66"/>
  <c r="L53" i="66" s="1"/>
  <c r="U5" i="66"/>
  <c r="U53" i="66" s="1"/>
  <c r="AD5" i="66"/>
  <c r="AD53" i="66" s="1"/>
  <c r="AM5" i="66"/>
  <c r="AM53" i="66" s="1"/>
  <c r="D5" i="66"/>
  <c r="D53" i="66" s="1"/>
  <c r="M5" i="66"/>
  <c r="M53" i="66" s="1"/>
  <c r="V5" i="66"/>
  <c r="V53" i="66" s="1"/>
  <c r="AE5" i="66"/>
  <c r="AE53" i="66" s="1"/>
  <c r="AO5" i="66"/>
  <c r="AO53" i="66" s="1"/>
  <c r="F5" i="66"/>
  <c r="F53" i="66" s="1"/>
  <c r="O5" i="66"/>
  <c r="O53" i="66" s="1"/>
  <c r="Y5" i="66"/>
  <c r="Y53" i="66" s="1"/>
  <c r="AH5" i="66"/>
  <c r="AH53" i="66" s="1"/>
  <c r="AQ5" i="66"/>
  <c r="AQ53" i="66" s="1"/>
  <c r="E5" i="66"/>
  <c r="E53" i="66" s="1"/>
  <c r="N5" i="66"/>
  <c r="N53" i="66" s="1"/>
  <c r="W5" i="66"/>
  <c r="W53" i="66" s="1"/>
  <c r="AG5" i="66"/>
  <c r="AG53" i="66" s="1"/>
  <c r="AP5" i="66"/>
  <c r="AP53" i="66" s="1"/>
  <c r="L57" i="67"/>
  <c r="J57" i="67"/>
  <c r="N57" i="67"/>
  <c r="C65" i="66"/>
  <c r="I30" i="66"/>
  <c r="I65" i="66" s="1"/>
  <c r="Q30" i="66"/>
  <c r="Q65" i="66" s="1"/>
  <c r="Y30" i="66"/>
  <c r="Y65" i="66" s="1"/>
  <c r="AG30" i="66"/>
  <c r="AG65" i="66" s="1"/>
  <c r="AO30" i="66"/>
  <c r="AO65" i="66" s="1"/>
  <c r="K30" i="66"/>
  <c r="K65" i="66" s="1"/>
  <c r="T30" i="66"/>
  <c r="T65" i="66" s="1"/>
  <c r="AC30" i="66"/>
  <c r="AC65" i="66" s="1"/>
  <c r="AL30" i="66"/>
  <c r="AL65" i="66" s="1"/>
  <c r="L30" i="66"/>
  <c r="L65" i="66" s="1"/>
  <c r="U30" i="66"/>
  <c r="U65" i="66" s="1"/>
  <c r="AD30" i="66"/>
  <c r="AD65" i="66" s="1"/>
  <c r="AM30" i="66"/>
  <c r="AM65" i="66" s="1"/>
  <c r="M30" i="66"/>
  <c r="M65" i="66" s="1"/>
  <c r="V30" i="66"/>
  <c r="V65" i="66" s="1"/>
  <c r="AE30" i="66"/>
  <c r="AE65" i="66" s="1"/>
  <c r="AN30" i="66"/>
  <c r="AN65" i="66" s="1"/>
  <c r="E30" i="66"/>
  <c r="E65" i="66" s="1"/>
  <c r="N30" i="66"/>
  <c r="N65" i="66" s="1"/>
  <c r="W30" i="66"/>
  <c r="W65" i="66" s="1"/>
  <c r="AF30" i="66"/>
  <c r="AF65" i="66" s="1"/>
  <c r="AP30" i="66"/>
  <c r="AP65" i="66" s="1"/>
  <c r="F30" i="66"/>
  <c r="F65" i="66" s="1"/>
  <c r="O30" i="66"/>
  <c r="O65" i="66" s="1"/>
  <c r="X30" i="66"/>
  <c r="X65" i="66" s="1"/>
  <c r="AH30" i="66"/>
  <c r="AH65" i="66" s="1"/>
  <c r="AQ30" i="66"/>
  <c r="AQ65" i="66" s="1"/>
  <c r="G30" i="66"/>
  <c r="G65" i="66" s="1"/>
  <c r="P30" i="66"/>
  <c r="P65" i="66" s="1"/>
  <c r="Z30" i="66"/>
  <c r="Z65" i="66" s="1"/>
  <c r="AI30" i="66"/>
  <c r="AI65" i="66" s="1"/>
  <c r="D30" i="66"/>
  <c r="D65" i="66" s="1"/>
  <c r="J30" i="66"/>
  <c r="J65" i="66" s="1"/>
  <c r="S30" i="66"/>
  <c r="S65" i="66" s="1"/>
  <c r="AB30" i="66"/>
  <c r="AB65" i="66" s="1"/>
  <c r="AK30" i="66"/>
  <c r="AK65" i="66" s="1"/>
  <c r="AJ30" i="66"/>
  <c r="AJ65" i="66" s="1"/>
  <c r="H30" i="66"/>
  <c r="H65" i="66" s="1"/>
  <c r="R30" i="66"/>
  <c r="R65" i="66" s="1"/>
  <c r="AA30" i="66"/>
  <c r="AA65" i="66" s="1"/>
  <c r="C66" i="67"/>
  <c r="E36" i="67"/>
  <c r="E66" i="67" s="1"/>
  <c r="M36" i="67"/>
  <c r="M66" i="67" s="1"/>
  <c r="U36" i="67"/>
  <c r="U66" i="67" s="1"/>
  <c r="AC36" i="67"/>
  <c r="AC66" i="67" s="1"/>
  <c r="AK36" i="67"/>
  <c r="AK66" i="67" s="1"/>
  <c r="F36" i="67"/>
  <c r="F66" i="67" s="1"/>
  <c r="N36" i="67"/>
  <c r="N66" i="67" s="1"/>
  <c r="V36" i="67"/>
  <c r="V66" i="67" s="1"/>
  <c r="AD36" i="67"/>
  <c r="AD66" i="67" s="1"/>
  <c r="AL36" i="67"/>
  <c r="AL66" i="67" s="1"/>
  <c r="G36" i="67"/>
  <c r="G66" i="67" s="1"/>
  <c r="O36" i="67"/>
  <c r="O66" i="67" s="1"/>
  <c r="W36" i="67"/>
  <c r="W66" i="67" s="1"/>
  <c r="AE36" i="67"/>
  <c r="AE66" i="67" s="1"/>
  <c r="AM36" i="67"/>
  <c r="AM66" i="67" s="1"/>
  <c r="H36" i="67"/>
  <c r="H66" i="67" s="1"/>
  <c r="P36" i="67"/>
  <c r="P66" i="67" s="1"/>
  <c r="X36" i="67"/>
  <c r="X66" i="67" s="1"/>
  <c r="AF36" i="67"/>
  <c r="AF66" i="67" s="1"/>
  <c r="AN36" i="67"/>
  <c r="AN66" i="67" s="1"/>
  <c r="I36" i="67"/>
  <c r="I66" i="67" s="1"/>
  <c r="Q36" i="67"/>
  <c r="Q66" i="67" s="1"/>
  <c r="Y36" i="67"/>
  <c r="Y66" i="67" s="1"/>
  <c r="AG36" i="67"/>
  <c r="AG66" i="67" s="1"/>
  <c r="AO36" i="67"/>
  <c r="AO66" i="67" s="1"/>
  <c r="J36" i="67"/>
  <c r="J66" i="67" s="1"/>
  <c r="R36" i="67"/>
  <c r="R66" i="67" s="1"/>
  <c r="Z36" i="67"/>
  <c r="Z66" i="67" s="1"/>
  <c r="AH36" i="67"/>
  <c r="AH66" i="67" s="1"/>
  <c r="AP36" i="67"/>
  <c r="AP66" i="67" s="1"/>
  <c r="K36" i="67"/>
  <c r="K66" i="67" s="1"/>
  <c r="S36" i="67"/>
  <c r="S66" i="67" s="1"/>
  <c r="AA36" i="67"/>
  <c r="AA66" i="67" s="1"/>
  <c r="AI36" i="67"/>
  <c r="AI66" i="67" s="1"/>
  <c r="AQ36" i="67"/>
  <c r="AQ66" i="67" s="1"/>
  <c r="AB36" i="67"/>
  <c r="AB66" i="67" s="1"/>
  <c r="AJ36" i="67"/>
  <c r="AJ66" i="67" s="1"/>
  <c r="L36" i="67"/>
  <c r="L66" i="67" s="1"/>
  <c r="T36" i="67"/>
  <c r="T66" i="67" s="1"/>
  <c r="D36" i="67"/>
  <c r="D66" i="67" s="1"/>
  <c r="G28" i="69"/>
  <c r="G63" i="69" s="1"/>
  <c r="O28" i="69"/>
  <c r="O63" i="69" s="1"/>
  <c r="W28" i="69"/>
  <c r="W63" i="69" s="1"/>
  <c r="AE28" i="69"/>
  <c r="AE63" i="69" s="1"/>
  <c r="AM28" i="69"/>
  <c r="AM63" i="69" s="1"/>
  <c r="C63" i="69"/>
  <c r="L28" i="69"/>
  <c r="L63" i="69" s="1"/>
  <c r="U28" i="69"/>
  <c r="U63" i="69" s="1"/>
  <c r="AD28" i="69"/>
  <c r="AD63" i="69" s="1"/>
  <c r="AN28" i="69"/>
  <c r="AN63" i="69" s="1"/>
  <c r="E28" i="69"/>
  <c r="E63" i="69" s="1"/>
  <c r="N28" i="69"/>
  <c r="N63" i="69" s="1"/>
  <c r="X28" i="69"/>
  <c r="X63" i="69" s="1"/>
  <c r="AG28" i="69"/>
  <c r="AG63" i="69" s="1"/>
  <c r="AP28" i="69"/>
  <c r="AP63" i="69" s="1"/>
  <c r="F28" i="69"/>
  <c r="F63" i="69" s="1"/>
  <c r="R28" i="69"/>
  <c r="R63" i="69" s="1"/>
  <c r="AC28" i="69"/>
  <c r="AC63" i="69" s="1"/>
  <c r="AQ28" i="69"/>
  <c r="AQ63" i="69" s="1"/>
  <c r="H28" i="69"/>
  <c r="H63" i="69" s="1"/>
  <c r="S28" i="69"/>
  <c r="S63" i="69" s="1"/>
  <c r="AF28" i="69"/>
  <c r="AF63" i="69" s="1"/>
  <c r="I28" i="69"/>
  <c r="I63" i="69" s="1"/>
  <c r="T28" i="69"/>
  <c r="T63" i="69" s="1"/>
  <c r="AH28" i="69"/>
  <c r="AH63" i="69" s="1"/>
  <c r="J28" i="69"/>
  <c r="J63" i="69" s="1"/>
  <c r="V28" i="69"/>
  <c r="V63" i="69" s="1"/>
  <c r="AI28" i="69"/>
  <c r="AI63" i="69" s="1"/>
  <c r="D28" i="69"/>
  <c r="D63" i="69" s="1"/>
  <c r="K28" i="69"/>
  <c r="K63" i="69" s="1"/>
  <c r="Y28" i="69"/>
  <c r="Y63" i="69" s="1"/>
  <c r="AJ28" i="69"/>
  <c r="AJ63" i="69" s="1"/>
  <c r="M28" i="69"/>
  <c r="M63" i="69" s="1"/>
  <c r="Z28" i="69"/>
  <c r="Z63" i="69" s="1"/>
  <c r="AK28" i="69"/>
  <c r="AK63" i="69" s="1"/>
  <c r="AL28" i="69"/>
  <c r="AL63" i="69" s="1"/>
  <c r="AO28" i="69"/>
  <c r="AO63" i="69" s="1"/>
  <c r="P28" i="69"/>
  <c r="P63" i="69" s="1"/>
  <c r="Q28" i="69"/>
  <c r="Q63" i="69" s="1"/>
  <c r="AA28" i="69"/>
  <c r="AA63" i="69" s="1"/>
  <c r="AB28" i="69"/>
  <c r="AB63" i="69" s="1"/>
  <c r="K32" i="66"/>
  <c r="K61" i="66" s="1"/>
  <c r="S32" i="66"/>
  <c r="S61" i="66" s="1"/>
  <c r="AA32" i="66"/>
  <c r="AA61" i="66" s="1"/>
  <c r="AI32" i="66"/>
  <c r="AI61" i="66" s="1"/>
  <c r="AQ32" i="66"/>
  <c r="AQ61" i="66" s="1"/>
  <c r="F32" i="66"/>
  <c r="F61" i="66" s="1"/>
  <c r="O32" i="66"/>
  <c r="O61" i="66" s="1"/>
  <c r="X32" i="66"/>
  <c r="X61" i="66" s="1"/>
  <c r="AG32" i="66"/>
  <c r="AG61" i="66" s="1"/>
  <c r="AP32" i="66"/>
  <c r="AP61" i="66" s="1"/>
  <c r="C61" i="66"/>
  <c r="G32" i="66"/>
  <c r="G61" i="66" s="1"/>
  <c r="P32" i="66"/>
  <c r="P61" i="66" s="1"/>
  <c r="Y32" i="66"/>
  <c r="Y61" i="66" s="1"/>
  <c r="AH32" i="66"/>
  <c r="AH61" i="66" s="1"/>
  <c r="H32" i="66"/>
  <c r="H61" i="66" s="1"/>
  <c r="Q32" i="66"/>
  <c r="Q61" i="66" s="1"/>
  <c r="Z32" i="66"/>
  <c r="Z61" i="66" s="1"/>
  <c r="AJ32" i="66"/>
  <c r="AJ61" i="66" s="1"/>
  <c r="I32" i="66"/>
  <c r="I61" i="66" s="1"/>
  <c r="R32" i="66"/>
  <c r="R61" i="66" s="1"/>
  <c r="AB32" i="66"/>
  <c r="AB61" i="66" s="1"/>
  <c r="AK32" i="66"/>
  <c r="AK61" i="66" s="1"/>
  <c r="J32" i="66"/>
  <c r="J61" i="66" s="1"/>
  <c r="T32" i="66"/>
  <c r="T61" i="66" s="1"/>
  <c r="AC32" i="66"/>
  <c r="AC61" i="66" s="1"/>
  <c r="AL32" i="66"/>
  <c r="AL61" i="66" s="1"/>
  <c r="L32" i="66"/>
  <c r="L61" i="66" s="1"/>
  <c r="U32" i="66"/>
  <c r="U61" i="66" s="1"/>
  <c r="AD32" i="66"/>
  <c r="AD61" i="66" s="1"/>
  <c r="AM32" i="66"/>
  <c r="AM61" i="66" s="1"/>
  <c r="E32" i="66"/>
  <c r="E61" i="66" s="1"/>
  <c r="N32" i="66"/>
  <c r="N61" i="66" s="1"/>
  <c r="W32" i="66"/>
  <c r="W61" i="66" s="1"/>
  <c r="AF32" i="66"/>
  <c r="AF61" i="66" s="1"/>
  <c r="AO32" i="66"/>
  <c r="AO61" i="66" s="1"/>
  <c r="AE32" i="66"/>
  <c r="AE61" i="66" s="1"/>
  <c r="AN32" i="66"/>
  <c r="AN61" i="66" s="1"/>
  <c r="D32" i="66"/>
  <c r="D61" i="66" s="1"/>
  <c r="M32" i="66"/>
  <c r="M61" i="66" s="1"/>
  <c r="V32" i="66"/>
  <c r="V61" i="66" s="1"/>
  <c r="AL54" i="69"/>
  <c r="E20" i="61"/>
  <c r="E57" i="61" s="1"/>
  <c r="S20" i="61"/>
  <c r="S57" i="61" s="1"/>
  <c r="T20" i="61"/>
  <c r="T57" i="61" s="1"/>
  <c r="AQ20" i="61"/>
  <c r="AQ57" i="61" s="1"/>
  <c r="AK20" i="61"/>
  <c r="AK57" i="61" s="1"/>
  <c r="W20" i="61"/>
  <c r="W57" i="61" s="1"/>
  <c r="I20" i="61"/>
  <c r="I57" i="61" s="1"/>
  <c r="AH20" i="61"/>
  <c r="AH57" i="61" s="1"/>
  <c r="D20" i="61"/>
  <c r="D57" i="61" s="1"/>
  <c r="F20" i="61"/>
  <c r="F57" i="61" s="1"/>
  <c r="AE20" i="61"/>
  <c r="AE57" i="61" s="1"/>
  <c r="Q20" i="61"/>
  <c r="Q57" i="61" s="1"/>
  <c r="AP20" i="61"/>
  <c r="AP57" i="61" s="1"/>
  <c r="AC20" i="61"/>
  <c r="AC57" i="61" s="1"/>
  <c r="N20" i="61"/>
  <c r="N57" i="61" s="1"/>
  <c r="AM20" i="61"/>
  <c r="AM57" i="61" s="1"/>
  <c r="Y20" i="61"/>
  <c r="Y57" i="61" s="1"/>
  <c r="AI20" i="61"/>
  <c r="AI57" i="61" s="1"/>
  <c r="K20" i="61"/>
  <c r="K57" i="61" s="1"/>
  <c r="V20" i="61"/>
  <c r="V57" i="61" s="1"/>
  <c r="H20" i="61"/>
  <c r="H57" i="61" s="1"/>
  <c r="AG20" i="61"/>
  <c r="AG57" i="61" s="1"/>
  <c r="L20" i="61"/>
  <c r="L57" i="61" s="1"/>
  <c r="AD20" i="61"/>
  <c r="AD57" i="61" s="1"/>
  <c r="P20" i="61"/>
  <c r="P57" i="61" s="1"/>
  <c r="AO20" i="61"/>
  <c r="AO57" i="61" s="1"/>
  <c r="AB20" i="61"/>
  <c r="AB57" i="61" s="1"/>
  <c r="AL20" i="61"/>
  <c r="AL57" i="61" s="1"/>
  <c r="X20" i="61"/>
  <c r="X57" i="61" s="1"/>
  <c r="J20" i="61"/>
  <c r="J57" i="61" s="1"/>
  <c r="AA20" i="61"/>
  <c r="AA57" i="61" s="1"/>
  <c r="AJ20" i="61"/>
  <c r="AJ57" i="61" s="1"/>
  <c r="G20" i="61"/>
  <c r="G57" i="61" s="1"/>
  <c r="AF20" i="61"/>
  <c r="AF57" i="61" s="1"/>
  <c r="R20" i="61"/>
  <c r="R57" i="61" s="1"/>
  <c r="M20" i="61"/>
  <c r="M57" i="61" s="1"/>
  <c r="O20" i="61"/>
  <c r="O57" i="61" s="1"/>
  <c r="AN20" i="61"/>
  <c r="AN57" i="61" s="1"/>
  <c r="Z20" i="61"/>
  <c r="Z57" i="61" s="1"/>
  <c r="U20" i="61"/>
  <c r="U57" i="61" s="1"/>
  <c r="AJ57" i="66"/>
  <c r="G57" i="66"/>
  <c r="W57" i="66"/>
  <c r="AC57" i="66"/>
  <c r="Z57" i="69"/>
  <c r="U57" i="69"/>
  <c r="S57" i="69"/>
  <c r="AJ57" i="69"/>
  <c r="G57" i="69"/>
  <c r="AA68" i="66"/>
  <c r="D68" i="66"/>
  <c r="W68" i="66"/>
  <c r="AD68" i="66"/>
  <c r="AB68" i="66"/>
  <c r="AI55" i="61"/>
  <c r="S55" i="61"/>
  <c r="F55" i="61"/>
  <c r="W55" i="61"/>
  <c r="R55" i="61"/>
  <c r="C56" i="61"/>
  <c r="G56" i="69"/>
  <c r="P56" i="69"/>
  <c r="X56" i="69"/>
  <c r="H56" i="69"/>
  <c r="U56" i="69"/>
  <c r="AD53" i="69"/>
  <c r="I53" i="69"/>
  <c r="Y53" i="69"/>
  <c r="AO53" i="69"/>
  <c r="H53" i="69"/>
  <c r="L54" i="66"/>
  <c r="AO54" i="66"/>
  <c r="F42" i="66"/>
  <c r="F72" i="66" s="1"/>
  <c r="N42" i="66"/>
  <c r="N72" i="66" s="1"/>
  <c r="V42" i="66"/>
  <c r="V72" i="66" s="1"/>
  <c r="AD42" i="66"/>
  <c r="AD72" i="66" s="1"/>
  <c r="AL42" i="66"/>
  <c r="AL72" i="66" s="1"/>
  <c r="AQ42" i="66"/>
  <c r="AQ72" i="66" s="1"/>
  <c r="G42" i="66"/>
  <c r="G72" i="66" s="1"/>
  <c r="O42" i="66"/>
  <c r="O72" i="66" s="1"/>
  <c r="W42" i="66"/>
  <c r="W72" i="66" s="1"/>
  <c r="AE42" i="66"/>
  <c r="AE72" i="66" s="1"/>
  <c r="AM42" i="66"/>
  <c r="AM72" i="66" s="1"/>
  <c r="D42" i="66"/>
  <c r="D72" i="66" s="1"/>
  <c r="H42" i="66"/>
  <c r="H72" i="66" s="1"/>
  <c r="P42" i="66"/>
  <c r="P72" i="66" s="1"/>
  <c r="X42" i="66"/>
  <c r="X72" i="66" s="1"/>
  <c r="AF42" i="66"/>
  <c r="AF72" i="66" s="1"/>
  <c r="AN42" i="66"/>
  <c r="AN72" i="66" s="1"/>
  <c r="C72" i="66"/>
  <c r="I42" i="66"/>
  <c r="I72" i="66" s="1"/>
  <c r="Q42" i="66"/>
  <c r="Q72" i="66" s="1"/>
  <c r="Y42" i="66"/>
  <c r="Y72" i="66" s="1"/>
  <c r="AG42" i="66"/>
  <c r="AG72" i="66" s="1"/>
  <c r="AO42" i="66"/>
  <c r="AO72" i="66" s="1"/>
  <c r="J42" i="66"/>
  <c r="J72" i="66" s="1"/>
  <c r="R42" i="66"/>
  <c r="R72" i="66" s="1"/>
  <c r="Z42" i="66"/>
  <c r="Z72" i="66" s="1"/>
  <c r="AH42" i="66"/>
  <c r="AH72" i="66" s="1"/>
  <c r="AP42" i="66"/>
  <c r="AP72" i="66" s="1"/>
  <c r="K42" i="66"/>
  <c r="K72" i="66" s="1"/>
  <c r="S42" i="66"/>
  <c r="S72" i="66" s="1"/>
  <c r="AA42" i="66"/>
  <c r="AA72" i="66" s="1"/>
  <c r="AI42" i="66"/>
  <c r="AI72" i="66" s="1"/>
  <c r="L42" i="66"/>
  <c r="L72" i="66" s="1"/>
  <c r="M42" i="66"/>
  <c r="M72" i="66" s="1"/>
  <c r="T42" i="66"/>
  <c r="T72" i="66" s="1"/>
  <c r="U42" i="66"/>
  <c r="U72" i="66" s="1"/>
  <c r="AB42" i="66"/>
  <c r="AB72" i="66" s="1"/>
  <c r="AC42" i="66"/>
  <c r="AC72" i="66" s="1"/>
  <c r="AJ42" i="66"/>
  <c r="AJ72" i="66" s="1"/>
  <c r="E42" i="66"/>
  <c r="E72" i="66" s="1"/>
  <c r="AK42" i="66"/>
  <c r="AK72" i="66" s="1"/>
  <c r="AQ57" i="67"/>
  <c r="AN57" i="67"/>
  <c r="AK57" i="67"/>
  <c r="AO57" i="67"/>
  <c r="F57" i="67"/>
  <c r="AQ54" i="69"/>
  <c r="AH54" i="69"/>
  <c r="C57" i="61"/>
  <c r="AA57" i="66"/>
  <c r="V57" i="66"/>
  <c r="X57" i="69"/>
  <c r="J57" i="69"/>
  <c r="E57" i="69"/>
  <c r="AA57" i="69"/>
  <c r="C70" i="70"/>
  <c r="K34" i="70"/>
  <c r="K70" i="70" s="1"/>
  <c r="S34" i="70"/>
  <c r="S70" i="70" s="1"/>
  <c r="AA34" i="70"/>
  <c r="AA70" i="70" s="1"/>
  <c r="AI34" i="70"/>
  <c r="AI70" i="70" s="1"/>
  <c r="AQ34" i="70"/>
  <c r="AQ70" i="70" s="1"/>
  <c r="H34" i="70"/>
  <c r="H70" i="70" s="1"/>
  <c r="Q34" i="70"/>
  <c r="Q70" i="70" s="1"/>
  <c r="Z34" i="70"/>
  <c r="Z70" i="70" s="1"/>
  <c r="AJ34" i="70"/>
  <c r="AJ70" i="70" s="1"/>
  <c r="I34" i="70"/>
  <c r="I70" i="70" s="1"/>
  <c r="R34" i="70"/>
  <c r="R70" i="70" s="1"/>
  <c r="AB34" i="70"/>
  <c r="AB70" i="70" s="1"/>
  <c r="AK34" i="70"/>
  <c r="AK70" i="70" s="1"/>
  <c r="J34" i="70"/>
  <c r="J70" i="70" s="1"/>
  <c r="T34" i="70"/>
  <c r="T70" i="70" s="1"/>
  <c r="AC34" i="70"/>
  <c r="AC70" i="70" s="1"/>
  <c r="AL34" i="70"/>
  <c r="AL70" i="70" s="1"/>
  <c r="L34" i="70"/>
  <c r="L70" i="70" s="1"/>
  <c r="U34" i="70"/>
  <c r="U70" i="70" s="1"/>
  <c r="AD34" i="70"/>
  <c r="AD70" i="70" s="1"/>
  <c r="AM34" i="70"/>
  <c r="AM70" i="70" s="1"/>
  <c r="E34" i="70"/>
  <c r="E70" i="70" s="1"/>
  <c r="N34" i="70"/>
  <c r="N70" i="70" s="1"/>
  <c r="W34" i="70"/>
  <c r="W70" i="70" s="1"/>
  <c r="AF34" i="70"/>
  <c r="AF70" i="70" s="1"/>
  <c r="AO34" i="70"/>
  <c r="AO70" i="70" s="1"/>
  <c r="P34" i="70"/>
  <c r="P70" i="70" s="1"/>
  <c r="AP34" i="70"/>
  <c r="AP70" i="70" s="1"/>
  <c r="V34" i="70"/>
  <c r="V70" i="70" s="1"/>
  <c r="X34" i="70"/>
  <c r="X70" i="70" s="1"/>
  <c r="Y34" i="70"/>
  <c r="Y70" i="70" s="1"/>
  <c r="D34" i="70"/>
  <c r="D70" i="70" s="1"/>
  <c r="F34" i="70"/>
  <c r="F70" i="70" s="1"/>
  <c r="AE34" i="70"/>
  <c r="AE70" i="70" s="1"/>
  <c r="G34" i="70"/>
  <c r="G70" i="70" s="1"/>
  <c r="AG34" i="70"/>
  <c r="AG70" i="70" s="1"/>
  <c r="M34" i="70"/>
  <c r="M70" i="70" s="1"/>
  <c r="O34" i="70"/>
  <c r="O70" i="70" s="1"/>
  <c r="AH34" i="70"/>
  <c r="AH70" i="70" s="1"/>
  <c r="AN34" i="70"/>
  <c r="AN70" i="70" s="1"/>
  <c r="Z68" i="66"/>
  <c r="AQ68" i="66"/>
  <c r="N68" i="66"/>
  <c r="U68" i="66"/>
  <c r="S68" i="66"/>
  <c r="H29" i="69"/>
  <c r="H64" i="69" s="1"/>
  <c r="P29" i="69"/>
  <c r="P64" i="69" s="1"/>
  <c r="X29" i="69"/>
  <c r="X64" i="69" s="1"/>
  <c r="AF29" i="69"/>
  <c r="AF64" i="69" s="1"/>
  <c r="AN29" i="69"/>
  <c r="AN64" i="69" s="1"/>
  <c r="C64" i="69"/>
  <c r="J29" i="69"/>
  <c r="J64" i="69" s="1"/>
  <c r="S29" i="69"/>
  <c r="S64" i="69" s="1"/>
  <c r="AB29" i="69"/>
  <c r="AB64" i="69" s="1"/>
  <c r="AK29" i="69"/>
  <c r="AK64" i="69" s="1"/>
  <c r="L29" i="69"/>
  <c r="L64" i="69" s="1"/>
  <c r="U29" i="69"/>
  <c r="U64" i="69" s="1"/>
  <c r="AD29" i="69"/>
  <c r="AD64" i="69" s="1"/>
  <c r="AM29" i="69"/>
  <c r="AM64" i="69" s="1"/>
  <c r="D29" i="69"/>
  <c r="D64" i="69" s="1"/>
  <c r="O29" i="69"/>
  <c r="O64" i="69" s="1"/>
  <c r="AA29" i="69"/>
  <c r="AA64" i="69" s="1"/>
  <c r="AO29" i="69"/>
  <c r="AO64" i="69" s="1"/>
  <c r="E29" i="69"/>
  <c r="E64" i="69" s="1"/>
  <c r="Q29" i="69"/>
  <c r="Q64" i="69" s="1"/>
  <c r="AC29" i="69"/>
  <c r="AC64" i="69" s="1"/>
  <c r="AP29" i="69"/>
  <c r="AP64" i="69" s="1"/>
  <c r="F29" i="69"/>
  <c r="F64" i="69" s="1"/>
  <c r="R29" i="69"/>
  <c r="R64" i="69" s="1"/>
  <c r="AE29" i="69"/>
  <c r="AE64" i="69" s="1"/>
  <c r="AQ29" i="69"/>
  <c r="AQ64" i="69" s="1"/>
  <c r="G29" i="69"/>
  <c r="G64" i="69" s="1"/>
  <c r="T29" i="69"/>
  <c r="T64" i="69" s="1"/>
  <c r="AG29" i="69"/>
  <c r="AG64" i="69" s="1"/>
  <c r="I29" i="69"/>
  <c r="I64" i="69" s="1"/>
  <c r="V29" i="69"/>
  <c r="V64" i="69" s="1"/>
  <c r="AH29" i="69"/>
  <c r="AH64" i="69" s="1"/>
  <c r="K29" i="69"/>
  <c r="K64" i="69" s="1"/>
  <c r="W29" i="69"/>
  <c r="W64" i="69" s="1"/>
  <c r="AI29" i="69"/>
  <c r="AI64" i="69" s="1"/>
  <c r="M29" i="69"/>
  <c r="M64" i="69" s="1"/>
  <c r="N29" i="69"/>
  <c r="N64" i="69" s="1"/>
  <c r="Y29" i="69"/>
  <c r="Y64" i="69" s="1"/>
  <c r="Z29" i="69"/>
  <c r="Z64" i="69" s="1"/>
  <c r="AL29" i="69"/>
  <c r="AL64" i="69" s="1"/>
  <c r="AJ29" i="69"/>
  <c r="AJ64" i="69" s="1"/>
  <c r="J33" i="61"/>
  <c r="J69" i="61" s="1"/>
  <c r="AO33" i="61"/>
  <c r="AO69" i="61" s="1"/>
  <c r="C69" i="61"/>
  <c r="I33" i="61"/>
  <c r="I69" i="61" s="1"/>
  <c r="Q33" i="61"/>
  <c r="Q69" i="61" s="1"/>
  <c r="Y33" i="61"/>
  <c r="Y69" i="61" s="1"/>
  <c r="AG33" i="61"/>
  <c r="AG69" i="61" s="1"/>
  <c r="G33" i="61"/>
  <c r="G69" i="61" s="1"/>
  <c r="AF33" i="61"/>
  <c r="AF69" i="61" s="1"/>
  <c r="N33" i="61"/>
  <c r="N69" i="61" s="1"/>
  <c r="AH33" i="61"/>
  <c r="AH69" i="61" s="1"/>
  <c r="X33" i="61"/>
  <c r="X69" i="61" s="1"/>
  <c r="F33" i="61"/>
  <c r="F69" i="61" s="1"/>
  <c r="Z33" i="61"/>
  <c r="Z69" i="61" s="1"/>
  <c r="P33" i="61"/>
  <c r="P69" i="61" s="1"/>
  <c r="AK33" i="61"/>
  <c r="AK69" i="61" s="1"/>
  <c r="R33" i="61"/>
  <c r="R69" i="61" s="1"/>
  <c r="H33" i="61"/>
  <c r="H69" i="61" s="1"/>
  <c r="AC33" i="61"/>
  <c r="AC69" i="61" s="1"/>
  <c r="AQ33" i="61"/>
  <c r="AQ69" i="61" s="1"/>
  <c r="AM33" i="61"/>
  <c r="AM69" i="61" s="1"/>
  <c r="U33" i="61"/>
  <c r="U69" i="61" s="1"/>
  <c r="AJ33" i="61"/>
  <c r="AJ69" i="61" s="1"/>
  <c r="AI33" i="61"/>
  <c r="AI69" i="61" s="1"/>
  <c r="AE33" i="61"/>
  <c r="AE69" i="61" s="1"/>
  <c r="AL33" i="61"/>
  <c r="AL69" i="61" s="1"/>
  <c r="M33" i="61"/>
  <c r="M69" i="61" s="1"/>
  <c r="AB33" i="61"/>
  <c r="AB69" i="61" s="1"/>
  <c r="AA33" i="61"/>
  <c r="AA69" i="61" s="1"/>
  <c r="W33" i="61"/>
  <c r="W69" i="61" s="1"/>
  <c r="AD33" i="61"/>
  <c r="AD69" i="61" s="1"/>
  <c r="E33" i="61"/>
  <c r="E69" i="61" s="1"/>
  <c r="T33" i="61"/>
  <c r="T69" i="61" s="1"/>
  <c r="S33" i="61"/>
  <c r="S69" i="61" s="1"/>
  <c r="D33" i="61"/>
  <c r="D69" i="61" s="1"/>
  <c r="O33" i="61"/>
  <c r="O69" i="61" s="1"/>
  <c r="AN33" i="61"/>
  <c r="AN69" i="61" s="1"/>
  <c r="V33" i="61"/>
  <c r="V69" i="61" s="1"/>
  <c r="L33" i="61"/>
  <c r="L69" i="61" s="1"/>
  <c r="K33" i="61"/>
  <c r="K69" i="61" s="1"/>
  <c r="AP33" i="61"/>
  <c r="AP69" i="61" s="1"/>
  <c r="J55" i="61"/>
  <c r="AG55" i="61"/>
  <c r="AP55" i="61"/>
  <c r="N55" i="61"/>
  <c r="AF55" i="61"/>
  <c r="C62" i="66"/>
  <c r="F27" i="66"/>
  <c r="F62" i="66" s="1"/>
  <c r="N27" i="66"/>
  <c r="N62" i="66" s="1"/>
  <c r="V27" i="66"/>
  <c r="V62" i="66" s="1"/>
  <c r="AD27" i="66"/>
  <c r="AD62" i="66" s="1"/>
  <c r="AL27" i="66"/>
  <c r="AL62" i="66" s="1"/>
  <c r="I27" i="66"/>
  <c r="I62" i="66" s="1"/>
  <c r="R27" i="66"/>
  <c r="R62" i="66" s="1"/>
  <c r="AA27" i="66"/>
  <c r="AA62" i="66" s="1"/>
  <c r="AJ27" i="66"/>
  <c r="AJ62" i="66" s="1"/>
  <c r="J27" i="66"/>
  <c r="J62" i="66" s="1"/>
  <c r="S27" i="66"/>
  <c r="S62" i="66" s="1"/>
  <c r="AB27" i="66"/>
  <c r="AB62" i="66" s="1"/>
  <c r="AK27" i="66"/>
  <c r="AK62" i="66" s="1"/>
  <c r="K27" i="66"/>
  <c r="K62" i="66" s="1"/>
  <c r="T27" i="66"/>
  <c r="T62" i="66" s="1"/>
  <c r="AC27" i="66"/>
  <c r="AC62" i="66" s="1"/>
  <c r="AM27" i="66"/>
  <c r="AM62" i="66" s="1"/>
  <c r="D27" i="66"/>
  <c r="D62" i="66" s="1"/>
  <c r="L27" i="66"/>
  <c r="L62" i="66" s="1"/>
  <c r="U27" i="66"/>
  <c r="U62" i="66" s="1"/>
  <c r="AE27" i="66"/>
  <c r="AE62" i="66" s="1"/>
  <c r="AN27" i="66"/>
  <c r="AN62" i="66" s="1"/>
  <c r="M27" i="66"/>
  <c r="M62" i="66" s="1"/>
  <c r="W27" i="66"/>
  <c r="W62" i="66" s="1"/>
  <c r="AF27" i="66"/>
  <c r="AF62" i="66" s="1"/>
  <c r="AO27" i="66"/>
  <c r="AO62" i="66" s="1"/>
  <c r="E27" i="66"/>
  <c r="E62" i="66" s="1"/>
  <c r="O27" i="66"/>
  <c r="O62" i="66" s="1"/>
  <c r="X27" i="66"/>
  <c r="X62" i="66" s="1"/>
  <c r="AG27" i="66"/>
  <c r="AG62" i="66" s="1"/>
  <c r="AP27" i="66"/>
  <c r="AP62" i="66" s="1"/>
  <c r="H27" i="66"/>
  <c r="H62" i="66" s="1"/>
  <c r="Q27" i="66"/>
  <c r="Q62" i="66" s="1"/>
  <c r="Z27" i="66"/>
  <c r="Z62" i="66" s="1"/>
  <c r="AI27" i="66"/>
  <c r="AI62" i="66" s="1"/>
  <c r="G27" i="66"/>
  <c r="G62" i="66" s="1"/>
  <c r="P27" i="66"/>
  <c r="P62" i="66" s="1"/>
  <c r="Y27" i="66"/>
  <c r="Y62" i="66" s="1"/>
  <c r="AH27" i="66"/>
  <c r="AH62" i="66" s="1"/>
  <c r="AQ27" i="66"/>
  <c r="AQ62" i="66" s="1"/>
  <c r="C60" i="66"/>
  <c r="E26" i="66"/>
  <c r="E60" i="66" s="1"/>
  <c r="M26" i="66"/>
  <c r="M60" i="66" s="1"/>
  <c r="U26" i="66"/>
  <c r="U60" i="66" s="1"/>
  <c r="AC26" i="66"/>
  <c r="AC60" i="66" s="1"/>
  <c r="AK26" i="66"/>
  <c r="AK60" i="66" s="1"/>
  <c r="K26" i="66"/>
  <c r="K60" i="66" s="1"/>
  <c r="T26" i="66"/>
  <c r="T60" i="66" s="1"/>
  <c r="AD26" i="66"/>
  <c r="AD60" i="66" s="1"/>
  <c r="AM26" i="66"/>
  <c r="AM60" i="66" s="1"/>
  <c r="L26" i="66"/>
  <c r="L60" i="66" s="1"/>
  <c r="V26" i="66"/>
  <c r="V60" i="66" s="1"/>
  <c r="AE26" i="66"/>
  <c r="AE60" i="66" s="1"/>
  <c r="AN26" i="66"/>
  <c r="AN60" i="66" s="1"/>
  <c r="D26" i="66"/>
  <c r="D60" i="66" s="1"/>
  <c r="N26" i="66"/>
  <c r="N60" i="66" s="1"/>
  <c r="W26" i="66"/>
  <c r="W60" i="66" s="1"/>
  <c r="AF26" i="66"/>
  <c r="AF60" i="66" s="1"/>
  <c r="AO26" i="66"/>
  <c r="AO60" i="66" s="1"/>
  <c r="F26" i="66"/>
  <c r="F60" i="66" s="1"/>
  <c r="O26" i="66"/>
  <c r="O60" i="66" s="1"/>
  <c r="X26" i="66"/>
  <c r="X60" i="66" s="1"/>
  <c r="AG26" i="66"/>
  <c r="AG60" i="66" s="1"/>
  <c r="AP26" i="66"/>
  <c r="AP60" i="66" s="1"/>
  <c r="G26" i="66"/>
  <c r="G60" i="66" s="1"/>
  <c r="P26" i="66"/>
  <c r="P60" i="66" s="1"/>
  <c r="Y26" i="66"/>
  <c r="Y60" i="66" s="1"/>
  <c r="AH26" i="66"/>
  <c r="AH60" i="66" s="1"/>
  <c r="AQ26" i="66"/>
  <c r="AQ60" i="66" s="1"/>
  <c r="H26" i="66"/>
  <c r="H60" i="66" s="1"/>
  <c r="Q26" i="66"/>
  <c r="Q60" i="66" s="1"/>
  <c r="Z26" i="66"/>
  <c r="Z60" i="66" s="1"/>
  <c r="AI26" i="66"/>
  <c r="AI60" i="66" s="1"/>
  <c r="J26" i="66"/>
  <c r="J60" i="66" s="1"/>
  <c r="S26" i="66"/>
  <c r="S60" i="66" s="1"/>
  <c r="AB26" i="66"/>
  <c r="AB60" i="66" s="1"/>
  <c r="AL26" i="66"/>
  <c r="AL60" i="66" s="1"/>
  <c r="I26" i="66"/>
  <c r="I60" i="66" s="1"/>
  <c r="R26" i="66"/>
  <c r="R60" i="66" s="1"/>
  <c r="AA26" i="66"/>
  <c r="AA60" i="66" s="1"/>
  <c r="AJ26" i="66"/>
  <c r="AJ60" i="66" s="1"/>
  <c r="F56" i="69"/>
  <c r="AL56" i="69"/>
  <c r="J56" i="69"/>
  <c r="AO56" i="69"/>
  <c r="K56" i="69"/>
  <c r="AM53" i="69"/>
  <c r="AI53" i="69"/>
  <c r="O53" i="69"/>
  <c r="AE53" i="69"/>
  <c r="C67" i="69"/>
  <c r="F35" i="69"/>
  <c r="F67" i="69" s="1"/>
  <c r="N35" i="69"/>
  <c r="N67" i="69" s="1"/>
  <c r="V35" i="69"/>
  <c r="V67" i="69" s="1"/>
  <c r="AD35" i="69"/>
  <c r="AD67" i="69" s="1"/>
  <c r="AL35" i="69"/>
  <c r="AL67" i="69" s="1"/>
  <c r="G35" i="69"/>
  <c r="G67" i="69" s="1"/>
  <c r="P35" i="69"/>
  <c r="P67" i="69" s="1"/>
  <c r="Y35" i="69"/>
  <c r="Y67" i="69" s="1"/>
  <c r="AH35" i="69"/>
  <c r="AH67" i="69" s="1"/>
  <c r="AQ35" i="69"/>
  <c r="AQ67" i="69" s="1"/>
  <c r="I35" i="69"/>
  <c r="I67" i="69" s="1"/>
  <c r="S35" i="69"/>
  <c r="S67" i="69" s="1"/>
  <c r="AC35" i="69"/>
  <c r="AC67" i="69" s="1"/>
  <c r="AN35" i="69"/>
  <c r="AN67" i="69" s="1"/>
  <c r="J35" i="69"/>
  <c r="J67" i="69" s="1"/>
  <c r="T35" i="69"/>
  <c r="T67" i="69" s="1"/>
  <c r="AE35" i="69"/>
  <c r="AE67" i="69" s="1"/>
  <c r="AO35" i="69"/>
  <c r="AO67" i="69" s="1"/>
  <c r="D35" i="69"/>
  <c r="D67" i="69" s="1"/>
  <c r="K35" i="69"/>
  <c r="K67" i="69" s="1"/>
  <c r="U35" i="69"/>
  <c r="U67" i="69" s="1"/>
  <c r="AF35" i="69"/>
  <c r="AF67" i="69" s="1"/>
  <c r="AP35" i="69"/>
  <c r="AP67" i="69" s="1"/>
  <c r="L35" i="69"/>
  <c r="L67" i="69" s="1"/>
  <c r="W35" i="69"/>
  <c r="W67" i="69" s="1"/>
  <c r="AG35" i="69"/>
  <c r="AG67" i="69" s="1"/>
  <c r="M35" i="69"/>
  <c r="M67" i="69" s="1"/>
  <c r="X35" i="69"/>
  <c r="X67" i="69" s="1"/>
  <c r="AI35" i="69"/>
  <c r="AI67" i="69" s="1"/>
  <c r="O35" i="69"/>
  <c r="O67" i="69" s="1"/>
  <c r="Z35" i="69"/>
  <c r="Z67" i="69" s="1"/>
  <c r="AJ35" i="69"/>
  <c r="AJ67" i="69" s="1"/>
  <c r="AA35" i="69"/>
  <c r="AA67" i="69" s="1"/>
  <c r="AB35" i="69"/>
  <c r="AB67" i="69" s="1"/>
  <c r="AK35" i="69"/>
  <c r="AK67" i="69" s="1"/>
  <c r="AM35" i="69"/>
  <c r="AM67" i="69" s="1"/>
  <c r="E35" i="69"/>
  <c r="E67" i="69" s="1"/>
  <c r="H35" i="69"/>
  <c r="H67" i="69" s="1"/>
  <c r="Q35" i="69"/>
  <c r="Q67" i="69" s="1"/>
  <c r="R35" i="69"/>
  <c r="R67" i="69" s="1"/>
  <c r="AL54" i="66"/>
  <c r="G54" i="66"/>
  <c r="AF54" i="66"/>
  <c r="O57" i="67"/>
  <c r="AG57" i="67"/>
  <c r="AC57" i="67"/>
  <c r="AA57" i="67"/>
  <c r="AF57" i="67"/>
  <c r="C70" i="69"/>
  <c r="E34" i="69"/>
  <c r="E70" i="69" s="1"/>
  <c r="M34" i="69"/>
  <c r="M70" i="69" s="1"/>
  <c r="U34" i="69"/>
  <c r="U70" i="69" s="1"/>
  <c r="AC34" i="69"/>
  <c r="AC70" i="69" s="1"/>
  <c r="AK34" i="69"/>
  <c r="AK70" i="69" s="1"/>
  <c r="I34" i="69"/>
  <c r="I70" i="69" s="1"/>
  <c r="R34" i="69"/>
  <c r="R70" i="69" s="1"/>
  <c r="AA34" i="69"/>
  <c r="AA70" i="69" s="1"/>
  <c r="AJ34" i="69"/>
  <c r="AJ70" i="69" s="1"/>
  <c r="F34" i="69"/>
  <c r="F70" i="69" s="1"/>
  <c r="P34" i="69"/>
  <c r="P70" i="69" s="1"/>
  <c r="Z34" i="69"/>
  <c r="Z70" i="69" s="1"/>
  <c r="AL34" i="69"/>
  <c r="AL70" i="69" s="1"/>
  <c r="D34" i="69"/>
  <c r="D70" i="69" s="1"/>
  <c r="G34" i="69"/>
  <c r="G70" i="69" s="1"/>
  <c r="Q34" i="69"/>
  <c r="Q70" i="69" s="1"/>
  <c r="AB34" i="69"/>
  <c r="AB70" i="69" s="1"/>
  <c r="AM34" i="69"/>
  <c r="AM70" i="69" s="1"/>
  <c r="H34" i="69"/>
  <c r="H70" i="69" s="1"/>
  <c r="S34" i="69"/>
  <c r="S70" i="69" s="1"/>
  <c r="AD34" i="69"/>
  <c r="AD70" i="69" s="1"/>
  <c r="AN34" i="69"/>
  <c r="AN70" i="69" s="1"/>
  <c r="J34" i="69"/>
  <c r="J70" i="69" s="1"/>
  <c r="T34" i="69"/>
  <c r="T70" i="69" s="1"/>
  <c r="AE34" i="69"/>
  <c r="AE70" i="69" s="1"/>
  <c r="AO34" i="69"/>
  <c r="AO70" i="69" s="1"/>
  <c r="K34" i="69"/>
  <c r="K70" i="69" s="1"/>
  <c r="V34" i="69"/>
  <c r="V70" i="69" s="1"/>
  <c r="AF34" i="69"/>
  <c r="AF70" i="69" s="1"/>
  <c r="AP34" i="69"/>
  <c r="AP70" i="69" s="1"/>
  <c r="L34" i="69"/>
  <c r="L70" i="69" s="1"/>
  <c r="W34" i="69"/>
  <c r="W70" i="69" s="1"/>
  <c r="AG34" i="69"/>
  <c r="AG70" i="69" s="1"/>
  <c r="AQ34" i="69"/>
  <c r="AQ70" i="69" s="1"/>
  <c r="X34" i="69"/>
  <c r="X70" i="69" s="1"/>
  <c r="Y34" i="69"/>
  <c r="Y70" i="69" s="1"/>
  <c r="AH34" i="69"/>
  <c r="AH70" i="69" s="1"/>
  <c r="AI34" i="69"/>
  <c r="AI70" i="69" s="1"/>
  <c r="N34" i="69"/>
  <c r="N70" i="69" s="1"/>
  <c r="O34" i="69"/>
  <c r="O70" i="69" s="1"/>
  <c r="H31" i="61"/>
  <c r="H71" i="61" s="1"/>
  <c r="F31" i="61"/>
  <c r="F71" i="61" s="1"/>
  <c r="AL31" i="61"/>
  <c r="AL71" i="61" s="1"/>
  <c r="G31" i="61"/>
  <c r="G71" i="61" s="1"/>
  <c r="AM31" i="61"/>
  <c r="AM71" i="61" s="1"/>
  <c r="N31" i="61"/>
  <c r="N71" i="61" s="1"/>
  <c r="O31" i="61"/>
  <c r="O71" i="61" s="1"/>
  <c r="C71" i="61"/>
  <c r="V31" i="61"/>
  <c r="V71" i="61" s="1"/>
  <c r="W31" i="61"/>
  <c r="W71" i="61" s="1"/>
  <c r="AD31" i="61"/>
  <c r="AD71" i="61" s="1"/>
  <c r="AE31" i="61"/>
  <c r="AE71" i="61" s="1"/>
  <c r="U31" i="61"/>
  <c r="U71" i="61" s="1"/>
  <c r="AB31" i="61"/>
  <c r="AB71" i="61" s="1"/>
  <c r="R31" i="61"/>
  <c r="R71" i="61" s="1"/>
  <c r="Q31" i="61"/>
  <c r="Q71" i="61" s="1"/>
  <c r="AF31" i="61"/>
  <c r="AF71" i="61" s="1"/>
  <c r="M31" i="61"/>
  <c r="M71" i="61" s="1"/>
  <c r="T31" i="61"/>
  <c r="T71" i="61" s="1"/>
  <c r="J31" i="61"/>
  <c r="J71" i="61" s="1"/>
  <c r="I31" i="61"/>
  <c r="I71" i="61" s="1"/>
  <c r="X31" i="61"/>
  <c r="X71" i="61" s="1"/>
  <c r="E31" i="61"/>
  <c r="E71" i="61" s="1"/>
  <c r="L31" i="61"/>
  <c r="L71" i="61" s="1"/>
  <c r="P31" i="61"/>
  <c r="P71" i="61" s="1"/>
  <c r="AQ31" i="61"/>
  <c r="AQ71" i="61" s="1"/>
  <c r="AI31" i="61"/>
  <c r="AI71" i="61" s="1"/>
  <c r="D31" i="61"/>
  <c r="D71" i="61" s="1"/>
  <c r="AA31" i="61"/>
  <c r="AA71" i="61" s="1"/>
  <c r="AP31" i="61"/>
  <c r="AP71" i="61" s="1"/>
  <c r="AO31" i="61"/>
  <c r="AO71" i="61" s="1"/>
  <c r="AK31" i="61"/>
  <c r="AK71" i="61" s="1"/>
  <c r="S31" i="61"/>
  <c r="S71" i="61" s="1"/>
  <c r="AH31" i="61"/>
  <c r="AH71" i="61" s="1"/>
  <c r="AG31" i="61"/>
  <c r="AG71" i="61" s="1"/>
  <c r="AC31" i="61"/>
  <c r="AC71" i="61" s="1"/>
  <c r="AJ31" i="61"/>
  <c r="AJ71" i="61" s="1"/>
  <c r="K31" i="61"/>
  <c r="K71" i="61" s="1"/>
  <c r="Z31" i="61"/>
  <c r="Z71" i="61" s="1"/>
  <c r="Y31" i="61"/>
  <c r="Y71" i="61" s="1"/>
  <c r="AN31" i="61"/>
  <c r="AN71" i="61" s="1"/>
  <c r="L17" i="66"/>
  <c r="L56" i="66" s="1"/>
  <c r="T17" i="66"/>
  <c r="T56" i="66" s="1"/>
  <c r="AB17" i="66"/>
  <c r="AB56" i="66" s="1"/>
  <c r="AJ17" i="66"/>
  <c r="AJ56" i="66" s="1"/>
  <c r="F17" i="66"/>
  <c r="F56" i="66" s="1"/>
  <c r="O17" i="66"/>
  <c r="O56" i="66" s="1"/>
  <c r="X17" i="66"/>
  <c r="X56" i="66" s="1"/>
  <c r="AG17" i="66"/>
  <c r="AG56" i="66" s="1"/>
  <c r="AP17" i="66"/>
  <c r="AP56" i="66" s="1"/>
  <c r="D17" i="66"/>
  <c r="D56" i="66" s="1"/>
  <c r="G17" i="66"/>
  <c r="G56" i="66" s="1"/>
  <c r="P17" i="66"/>
  <c r="P56" i="66" s="1"/>
  <c r="Y17" i="66"/>
  <c r="Y56" i="66" s="1"/>
  <c r="AH17" i="66"/>
  <c r="AH56" i="66" s="1"/>
  <c r="AQ17" i="66"/>
  <c r="AQ56" i="66" s="1"/>
  <c r="H17" i="66"/>
  <c r="H56" i="66" s="1"/>
  <c r="Q17" i="66"/>
  <c r="Q56" i="66" s="1"/>
  <c r="Z17" i="66"/>
  <c r="Z56" i="66" s="1"/>
  <c r="AI17" i="66"/>
  <c r="AI56" i="66" s="1"/>
  <c r="C56" i="66"/>
  <c r="I17" i="66"/>
  <c r="I56" i="66" s="1"/>
  <c r="R17" i="66"/>
  <c r="R56" i="66" s="1"/>
  <c r="AA17" i="66"/>
  <c r="AA56" i="66" s="1"/>
  <c r="AK17" i="66"/>
  <c r="AK56" i="66" s="1"/>
  <c r="J17" i="66"/>
  <c r="J56" i="66" s="1"/>
  <c r="S17" i="66"/>
  <c r="S56" i="66" s="1"/>
  <c r="AC17" i="66"/>
  <c r="AC56" i="66" s="1"/>
  <c r="AL17" i="66"/>
  <c r="AL56" i="66" s="1"/>
  <c r="K17" i="66"/>
  <c r="K56" i="66" s="1"/>
  <c r="U17" i="66"/>
  <c r="U56" i="66" s="1"/>
  <c r="AD17" i="66"/>
  <c r="AD56" i="66" s="1"/>
  <c r="AM17" i="66"/>
  <c r="AM56" i="66" s="1"/>
  <c r="E17" i="66"/>
  <c r="E56" i="66" s="1"/>
  <c r="N17" i="66"/>
  <c r="N56" i="66" s="1"/>
  <c r="W17" i="66"/>
  <c r="W56" i="66" s="1"/>
  <c r="AF17" i="66"/>
  <c r="AF56" i="66" s="1"/>
  <c r="AO17" i="66"/>
  <c r="AO56" i="66" s="1"/>
  <c r="AE17" i="66"/>
  <c r="AE56" i="66" s="1"/>
  <c r="AN17" i="66"/>
  <c r="AN56" i="66" s="1"/>
  <c r="M17" i="66"/>
  <c r="M56" i="66" s="1"/>
  <c r="V17" i="66"/>
  <c r="V56" i="66" s="1"/>
  <c r="R54" i="69"/>
  <c r="AP55" i="67"/>
  <c r="I44" i="66"/>
  <c r="I74" i="66" s="1"/>
  <c r="Q44" i="66"/>
  <c r="Q74" i="66" s="1"/>
  <c r="Y44" i="66"/>
  <c r="Y74" i="66" s="1"/>
  <c r="AG44" i="66"/>
  <c r="AG74" i="66" s="1"/>
  <c r="AO44" i="66"/>
  <c r="AO74" i="66" s="1"/>
  <c r="J44" i="66"/>
  <c r="J74" i="66" s="1"/>
  <c r="R44" i="66"/>
  <c r="R74" i="66" s="1"/>
  <c r="Z44" i="66"/>
  <c r="Z74" i="66" s="1"/>
  <c r="AH44" i="66"/>
  <c r="AH74" i="66" s="1"/>
  <c r="AP44" i="66"/>
  <c r="AP74" i="66" s="1"/>
  <c r="K44" i="66"/>
  <c r="K74" i="66" s="1"/>
  <c r="S44" i="66"/>
  <c r="S74" i="66" s="1"/>
  <c r="AA44" i="66"/>
  <c r="AA74" i="66" s="1"/>
  <c r="AI44" i="66"/>
  <c r="AI74" i="66" s="1"/>
  <c r="AQ44" i="66"/>
  <c r="AQ74" i="66" s="1"/>
  <c r="L44" i="66"/>
  <c r="L74" i="66" s="1"/>
  <c r="T44" i="66"/>
  <c r="T74" i="66" s="1"/>
  <c r="AB44" i="66"/>
  <c r="AB74" i="66" s="1"/>
  <c r="AJ44" i="66"/>
  <c r="AJ74" i="66" s="1"/>
  <c r="D44" i="66"/>
  <c r="D74" i="66" s="1"/>
  <c r="E44" i="66"/>
  <c r="E74" i="66" s="1"/>
  <c r="M44" i="66"/>
  <c r="M74" i="66" s="1"/>
  <c r="U44" i="66"/>
  <c r="U74" i="66" s="1"/>
  <c r="AC44" i="66"/>
  <c r="AC74" i="66" s="1"/>
  <c r="AK44" i="66"/>
  <c r="AK74" i="66" s="1"/>
  <c r="F44" i="66"/>
  <c r="F74" i="66" s="1"/>
  <c r="N44" i="66"/>
  <c r="N74" i="66" s="1"/>
  <c r="V44" i="66"/>
  <c r="V74" i="66" s="1"/>
  <c r="AD44" i="66"/>
  <c r="AD74" i="66" s="1"/>
  <c r="AL44" i="66"/>
  <c r="AL74" i="66" s="1"/>
  <c r="AE44" i="66"/>
  <c r="AE74" i="66" s="1"/>
  <c r="AF44" i="66"/>
  <c r="AF74" i="66" s="1"/>
  <c r="G44" i="66"/>
  <c r="G74" i="66" s="1"/>
  <c r="AM44" i="66"/>
  <c r="AM74" i="66" s="1"/>
  <c r="H44" i="66"/>
  <c r="H74" i="66" s="1"/>
  <c r="AN44" i="66"/>
  <c r="AN74" i="66" s="1"/>
  <c r="C74" i="66"/>
  <c r="O44" i="66"/>
  <c r="O74" i="66" s="1"/>
  <c r="P44" i="66"/>
  <c r="P74" i="66" s="1"/>
  <c r="W44" i="66"/>
  <c r="W74" i="66" s="1"/>
  <c r="X44" i="66"/>
  <c r="X74" i="66" s="1"/>
  <c r="D57" i="66"/>
  <c r="N57" i="66"/>
  <c r="M57" i="69"/>
  <c r="D57" i="69"/>
  <c r="AO57" i="69"/>
  <c r="R57" i="69"/>
  <c r="AL57" i="69"/>
  <c r="R68" i="66"/>
  <c r="AH68" i="66"/>
  <c r="E68" i="66"/>
  <c r="L68" i="66"/>
  <c r="J68" i="66"/>
  <c r="X55" i="61"/>
  <c r="H55" i="61"/>
  <c r="Q55" i="61"/>
  <c r="E55" i="61"/>
  <c r="G55" i="61"/>
  <c r="C51" i="67"/>
  <c r="F3" i="67"/>
  <c r="F51" i="67" s="1"/>
  <c r="N3" i="67"/>
  <c r="N51" i="67" s="1"/>
  <c r="V3" i="67"/>
  <c r="V51" i="67" s="1"/>
  <c r="AD3" i="67"/>
  <c r="AD51" i="67" s="1"/>
  <c r="AL3" i="67"/>
  <c r="AL51" i="67" s="1"/>
  <c r="G3" i="67"/>
  <c r="G51" i="67" s="1"/>
  <c r="P3" i="67"/>
  <c r="P51" i="67" s="1"/>
  <c r="Y3" i="67"/>
  <c r="Y51" i="67" s="1"/>
  <c r="AH3" i="67"/>
  <c r="AH51" i="67" s="1"/>
  <c r="AQ3" i="67"/>
  <c r="AQ51" i="67" s="1"/>
  <c r="K3" i="67"/>
  <c r="K51" i="67" s="1"/>
  <c r="T3" i="67"/>
  <c r="T51" i="67" s="1"/>
  <c r="AC3" i="67"/>
  <c r="AC51" i="67" s="1"/>
  <c r="AM3" i="67"/>
  <c r="AM51" i="67" s="1"/>
  <c r="J3" i="67"/>
  <c r="J51" i="67" s="1"/>
  <c r="W3" i="67"/>
  <c r="W51" i="67" s="1"/>
  <c r="AI3" i="67"/>
  <c r="AI51" i="67" s="1"/>
  <c r="D3" i="67"/>
  <c r="D51" i="67" s="1"/>
  <c r="L3" i="67"/>
  <c r="L51" i="67" s="1"/>
  <c r="X3" i="67"/>
  <c r="X51" i="67" s="1"/>
  <c r="AJ3" i="67"/>
  <c r="AJ51" i="67" s="1"/>
  <c r="M3" i="67"/>
  <c r="M51" i="67" s="1"/>
  <c r="Z3" i="67"/>
  <c r="Z51" i="67" s="1"/>
  <c r="AK3" i="67"/>
  <c r="AK51" i="67" s="1"/>
  <c r="O3" i="67"/>
  <c r="O51" i="67" s="1"/>
  <c r="AA3" i="67"/>
  <c r="AA51" i="67" s="1"/>
  <c r="AN3" i="67"/>
  <c r="AN51" i="67" s="1"/>
  <c r="Q3" i="67"/>
  <c r="Q51" i="67" s="1"/>
  <c r="AB3" i="67"/>
  <c r="AB51" i="67" s="1"/>
  <c r="AO3" i="67"/>
  <c r="AO51" i="67" s="1"/>
  <c r="E3" i="67"/>
  <c r="E51" i="67" s="1"/>
  <c r="R3" i="67"/>
  <c r="R51" i="67" s="1"/>
  <c r="AE3" i="67"/>
  <c r="AE51" i="67" s="1"/>
  <c r="AP3" i="67"/>
  <c r="AP51" i="67" s="1"/>
  <c r="H3" i="67"/>
  <c r="H51" i="67" s="1"/>
  <c r="S3" i="67"/>
  <c r="S51" i="67" s="1"/>
  <c r="AF3" i="67"/>
  <c r="AF51" i="67" s="1"/>
  <c r="AG3" i="67"/>
  <c r="AG51" i="67" s="1"/>
  <c r="I3" i="67"/>
  <c r="I51" i="67" s="1"/>
  <c r="U3" i="67"/>
  <c r="U51" i="67" s="1"/>
  <c r="AQ56" i="69"/>
  <c r="Z56" i="69"/>
  <c r="D56" i="69"/>
  <c r="AF56" i="69"/>
  <c r="T53" i="69"/>
  <c r="AC53" i="69"/>
  <c r="Z53" i="69"/>
  <c r="F53" i="69"/>
  <c r="V53" i="69"/>
  <c r="C65" i="67"/>
  <c r="I30" i="67"/>
  <c r="I65" i="67" s="1"/>
  <c r="Q30" i="67"/>
  <c r="Q65" i="67" s="1"/>
  <c r="Y30" i="67"/>
  <c r="Y65" i="67" s="1"/>
  <c r="AG30" i="67"/>
  <c r="AG65" i="67" s="1"/>
  <c r="AO30" i="67"/>
  <c r="AO65" i="67" s="1"/>
  <c r="G30" i="67"/>
  <c r="G65" i="67" s="1"/>
  <c r="P30" i="67"/>
  <c r="P65" i="67" s="1"/>
  <c r="Z30" i="67"/>
  <c r="Z65" i="67" s="1"/>
  <c r="AI30" i="67"/>
  <c r="AI65" i="67" s="1"/>
  <c r="H30" i="67"/>
  <c r="H65" i="67" s="1"/>
  <c r="R30" i="67"/>
  <c r="R65" i="67" s="1"/>
  <c r="AA30" i="67"/>
  <c r="AA65" i="67" s="1"/>
  <c r="AJ30" i="67"/>
  <c r="AJ65" i="67" s="1"/>
  <c r="D30" i="67"/>
  <c r="D65" i="67" s="1"/>
  <c r="J30" i="67"/>
  <c r="J65" i="67" s="1"/>
  <c r="S30" i="67"/>
  <c r="S65" i="67" s="1"/>
  <c r="AB30" i="67"/>
  <c r="AB65" i="67" s="1"/>
  <c r="AK30" i="67"/>
  <c r="AK65" i="67" s="1"/>
  <c r="K30" i="67"/>
  <c r="K65" i="67" s="1"/>
  <c r="T30" i="67"/>
  <c r="T65" i="67" s="1"/>
  <c r="AC30" i="67"/>
  <c r="AC65" i="67" s="1"/>
  <c r="AL30" i="67"/>
  <c r="AL65" i="67" s="1"/>
  <c r="L30" i="67"/>
  <c r="L65" i="67" s="1"/>
  <c r="U30" i="67"/>
  <c r="U65" i="67" s="1"/>
  <c r="AD30" i="67"/>
  <c r="AD65" i="67" s="1"/>
  <c r="AM30" i="67"/>
  <c r="AM65" i="67" s="1"/>
  <c r="M30" i="67"/>
  <c r="M65" i="67" s="1"/>
  <c r="V30" i="67"/>
  <c r="V65" i="67" s="1"/>
  <c r="AE30" i="67"/>
  <c r="AE65" i="67" s="1"/>
  <c r="AN30" i="67"/>
  <c r="AN65" i="67" s="1"/>
  <c r="E30" i="67"/>
  <c r="E65" i="67" s="1"/>
  <c r="N30" i="67"/>
  <c r="N65" i="67" s="1"/>
  <c r="W30" i="67"/>
  <c r="W65" i="67" s="1"/>
  <c r="AF30" i="67"/>
  <c r="AF65" i="67" s="1"/>
  <c r="AP30" i="67"/>
  <c r="AP65" i="67" s="1"/>
  <c r="F30" i="67"/>
  <c r="F65" i="67" s="1"/>
  <c r="O30" i="67"/>
  <c r="O65" i="67" s="1"/>
  <c r="X30" i="67"/>
  <c r="X65" i="67" s="1"/>
  <c r="AH30" i="67"/>
  <c r="AH65" i="67" s="1"/>
  <c r="AQ30" i="67"/>
  <c r="AQ65" i="67" s="1"/>
  <c r="Z54" i="66"/>
  <c r="E44" i="61"/>
  <c r="E74" i="61" s="1"/>
  <c r="J44" i="61"/>
  <c r="J74" i="61" s="1"/>
  <c r="AB44" i="61"/>
  <c r="AB74" i="61" s="1"/>
  <c r="C74" i="61"/>
  <c r="K44" i="61"/>
  <c r="K74" i="61" s="1"/>
  <c r="AH44" i="61"/>
  <c r="AH74" i="61" s="1"/>
  <c r="L44" i="61"/>
  <c r="L74" i="61" s="1"/>
  <c r="AI44" i="61"/>
  <c r="AI74" i="61" s="1"/>
  <c r="R44" i="61"/>
  <c r="R74" i="61" s="1"/>
  <c r="AJ44" i="61"/>
  <c r="AJ74" i="61" s="1"/>
  <c r="S44" i="61"/>
  <c r="S74" i="61" s="1"/>
  <c r="AP44" i="61"/>
  <c r="AP74" i="61" s="1"/>
  <c r="T44" i="61"/>
  <c r="T74" i="61" s="1"/>
  <c r="AQ44" i="61"/>
  <c r="AQ74" i="61" s="1"/>
  <c r="AA44" i="61"/>
  <c r="AA74" i="61" s="1"/>
  <c r="Z44" i="61"/>
  <c r="Z74" i="61" s="1"/>
  <c r="D44" i="61"/>
  <c r="D74" i="61" s="1"/>
  <c r="Q44" i="61"/>
  <c r="Q74" i="61" s="1"/>
  <c r="AE44" i="61"/>
  <c r="AE74" i="61" s="1"/>
  <c r="F44" i="61"/>
  <c r="F74" i="61" s="1"/>
  <c r="I44" i="61"/>
  <c r="I74" i="61" s="1"/>
  <c r="W44" i="61"/>
  <c r="W74" i="61" s="1"/>
  <c r="AK44" i="61"/>
  <c r="AK74" i="61" s="1"/>
  <c r="AN44" i="61"/>
  <c r="AN74" i="61" s="1"/>
  <c r="O44" i="61"/>
  <c r="O74" i="61" s="1"/>
  <c r="AC44" i="61"/>
  <c r="AC74" i="61" s="1"/>
  <c r="AF44" i="61"/>
  <c r="AF74" i="61" s="1"/>
  <c r="G44" i="61"/>
  <c r="G74" i="61" s="1"/>
  <c r="U44" i="61"/>
  <c r="U74" i="61" s="1"/>
  <c r="X44" i="61"/>
  <c r="X74" i="61" s="1"/>
  <c r="AL44" i="61"/>
  <c r="AL74" i="61" s="1"/>
  <c r="M44" i="61"/>
  <c r="M74" i="61" s="1"/>
  <c r="AO44" i="61"/>
  <c r="AO74" i="61" s="1"/>
  <c r="P44" i="61"/>
  <c r="P74" i="61" s="1"/>
  <c r="AD44" i="61"/>
  <c r="AD74" i="61" s="1"/>
  <c r="AG44" i="61"/>
  <c r="AG74" i="61" s="1"/>
  <c r="H44" i="61"/>
  <c r="H74" i="61" s="1"/>
  <c r="V44" i="61"/>
  <c r="V74" i="61" s="1"/>
  <c r="Y44" i="61"/>
  <c r="Y74" i="61" s="1"/>
  <c r="AM44" i="61"/>
  <c r="AM74" i="61" s="1"/>
  <c r="N44" i="61"/>
  <c r="N74" i="61" s="1"/>
  <c r="D57" i="67"/>
  <c r="U57" i="67"/>
  <c r="S57" i="67"/>
  <c r="Q57" i="67"/>
  <c r="W57" i="67"/>
  <c r="J31" i="66"/>
  <c r="J71" i="66" s="1"/>
  <c r="R31" i="66"/>
  <c r="R71" i="66" s="1"/>
  <c r="Z31" i="66"/>
  <c r="Z71" i="66" s="1"/>
  <c r="AH31" i="66"/>
  <c r="AH71" i="66" s="1"/>
  <c r="AP31" i="66"/>
  <c r="AP71" i="66" s="1"/>
  <c r="C71" i="66"/>
  <c r="H31" i="66"/>
  <c r="H71" i="66" s="1"/>
  <c r="Q31" i="66"/>
  <c r="Q71" i="66" s="1"/>
  <c r="AA31" i="66"/>
  <c r="AA71" i="66" s="1"/>
  <c r="AJ31" i="66"/>
  <c r="AJ71" i="66" s="1"/>
  <c r="I31" i="66"/>
  <c r="I71" i="66" s="1"/>
  <c r="S31" i="66"/>
  <c r="S71" i="66" s="1"/>
  <c r="AB31" i="66"/>
  <c r="AB71" i="66" s="1"/>
  <c r="AK31" i="66"/>
  <c r="AK71" i="66" s="1"/>
  <c r="K31" i="66"/>
  <c r="K71" i="66" s="1"/>
  <c r="T31" i="66"/>
  <c r="T71" i="66" s="1"/>
  <c r="AC31" i="66"/>
  <c r="AC71" i="66" s="1"/>
  <c r="AL31" i="66"/>
  <c r="AL71" i="66" s="1"/>
  <c r="L31" i="66"/>
  <c r="L71" i="66" s="1"/>
  <c r="U31" i="66"/>
  <c r="U71" i="66" s="1"/>
  <c r="AD31" i="66"/>
  <c r="AD71" i="66" s="1"/>
  <c r="AM31" i="66"/>
  <c r="AM71" i="66" s="1"/>
  <c r="M31" i="66"/>
  <c r="M71" i="66" s="1"/>
  <c r="V31" i="66"/>
  <c r="V71" i="66" s="1"/>
  <c r="AE31" i="66"/>
  <c r="AE71" i="66" s="1"/>
  <c r="AN31" i="66"/>
  <c r="AN71" i="66" s="1"/>
  <c r="E31" i="66"/>
  <c r="E71" i="66" s="1"/>
  <c r="N31" i="66"/>
  <c r="N71" i="66" s="1"/>
  <c r="W31" i="66"/>
  <c r="W71" i="66" s="1"/>
  <c r="AF31" i="66"/>
  <c r="AF71" i="66" s="1"/>
  <c r="AO31" i="66"/>
  <c r="AO71" i="66" s="1"/>
  <c r="G31" i="66"/>
  <c r="G71" i="66" s="1"/>
  <c r="P31" i="66"/>
  <c r="P71" i="66" s="1"/>
  <c r="Y31" i="66"/>
  <c r="Y71" i="66" s="1"/>
  <c r="AI31" i="66"/>
  <c r="AI71" i="66" s="1"/>
  <c r="F31" i="66"/>
  <c r="F71" i="66" s="1"/>
  <c r="O31" i="66"/>
  <c r="O71" i="66" s="1"/>
  <c r="D31" i="66"/>
  <c r="D71" i="66" s="1"/>
  <c r="X31" i="66"/>
  <c r="X71" i="66" s="1"/>
  <c r="AG31" i="66"/>
  <c r="AG71" i="66" s="1"/>
  <c r="AQ31" i="66"/>
  <c r="AQ71" i="66" s="1"/>
  <c r="I57" i="66"/>
  <c r="L57" i="69"/>
  <c r="AF57" i="69"/>
  <c r="AC57" i="69"/>
  <c r="I57" i="69"/>
  <c r="AD57" i="69"/>
  <c r="P68" i="66"/>
  <c r="X68" i="66"/>
  <c r="AN68" i="66"/>
  <c r="AL68" i="66"/>
  <c r="AO68" i="66"/>
  <c r="C61" i="69"/>
  <c r="K32" i="69"/>
  <c r="K61" i="69" s="1"/>
  <c r="S32" i="69"/>
  <c r="S61" i="69" s="1"/>
  <c r="AA32" i="69"/>
  <c r="AA61" i="69" s="1"/>
  <c r="AI32" i="69"/>
  <c r="AI61" i="69" s="1"/>
  <c r="AQ32" i="69"/>
  <c r="AQ61" i="69" s="1"/>
  <c r="E32" i="69"/>
  <c r="E61" i="69" s="1"/>
  <c r="N32" i="69"/>
  <c r="N61" i="69" s="1"/>
  <c r="W32" i="69"/>
  <c r="W61" i="69" s="1"/>
  <c r="AF32" i="69"/>
  <c r="AF61" i="69" s="1"/>
  <c r="AO32" i="69"/>
  <c r="AO61" i="69" s="1"/>
  <c r="J32" i="69"/>
  <c r="J61" i="69" s="1"/>
  <c r="U32" i="69"/>
  <c r="U61" i="69" s="1"/>
  <c r="AE32" i="69"/>
  <c r="AE61" i="69" s="1"/>
  <c r="AP32" i="69"/>
  <c r="AP61" i="69" s="1"/>
  <c r="L32" i="69"/>
  <c r="L61" i="69" s="1"/>
  <c r="V32" i="69"/>
  <c r="V61" i="69" s="1"/>
  <c r="AG32" i="69"/>
  <c r="AG61" i="69" s="1"/>
  <c r="M32" i="69"/>
  <c r="M61" i="69" s="1"/>
  <c r="X32" i="69"/>
  <c r="X61" i="69" s="1"/>
  <c r="AH32" i="69"/>
  <c r="AH61" i="69" s="1"/>
  <c r="O32" i="69"/>
  <c r="O61" i="69" s="1"/>
  <c r="Y32" i="69"/>
  <c r="Y61" i="69" s="1"/>
  <c r="AJ32" i="69"/>
  <c r="AJ61" i="69" s="1"/>
  <c r="F32" i="69"/>
  <c r="F61" i="69" s="1"/>
  <c r="P32" i="69"/>
  <c r="P61" i="69" s="1"/>
  <c r="Z32" i="69"/>
  <c r="Z61" i="69" s="1"/>
  <c r="AK32" i="69"/>
  <c r="AK61" i="69" s="1"/>
  <c r="G32" i="69"/>
  <c r="G61" i="69" s="1"/>
  <c r="Q32" i="69"/>
  <c r="Q61" i="69" s="1"/>
  <c r="AB32" i="69"/>
  <c r="AB61" i="69" s="1"/>
  <c r="AL32" i="69"/>
  <c r="AL61" i="69" s="1"/>
  <c r="R32" i="69"/>
  <c r="R61" i="69" s="1"/>
  <c r="T32" i="69"/>
  <c r="T61" i="69" s="1"/>
  <c r="AC32" i="69"/>
  <c r="AC61" i="69" s="1"/>
  <c r="AD32" i="69"/>
  <c r="AD61" i="69" s="1"/>
  <c r="AM32" i="69"/>
  <c r="AM61" i="69" s="1"/>
  <c r="AN32" i="69"/>
  <c r="AN61" i="69" s="1"/>
  <c r="H32" i="69"/>
  <c r="H61" i="69" s="1"/>
  <c r="I32" i="69"/>
  <c r="I61" i="69" s="1"/>
  <c r="D32" i="69"/>
  <c r="D61" i="69" s="1"/>
  <c r="AD55" i="61"/>
  <c r="AC55" i="61"/>
  <c r="AE55" i="61"/>
  <c r="Z55" i="61"/>
  <c r="AL55" i="61"/>
  <c r="C65" i="70"/>
  <c r="G30" i="70"/>
  <c r="G65" i="70" s="1"/>
  <c r="O30" i="70"/>
  <c r="O65" i="70" s="1"/>
  <c r="W30" i="70"/>
  <c r="W65" i="70" s="1"/>
  <c r="AE30" i="70"/>
  <c r="AE65" i="70" s="1"/>
  <c r="AM30" i="70"/>
  <c r="AM65" i="70" s="1"/>
  <c r="L30" i="70"/>
  <c r="L65" i="70" s="1"/>
  <c r="T30" i="70"/>
  <c r="T65" i="70" s="1"/>
  <c r="AB30" i="70"/>
  <c r="AB65" i="70" s="1"/>
  <c r="AJ30" i="70"/>
  <c r="AJ65" i="70" s="1"/>
  <c r="I30" i="70"/>
  <c r="I65" i="70" s="1"/>
  <c r="S30" i="70"/>
  <c r="S65" i="70" s="1"/>
  <c r="AD30" i="70"/>
  <c r="AD65" i="70" s="1"/>
  <c r="AO30" i="70"/>
  <c r="AO65" i="70" s="1"/>
  <c r="J30" i="70"/>
  <c r="J65" i="70" s="1"/>
  <c r="U30" i="70"/>
  <c r="U65" i="70" s="1"/>
  <c r="AF30" i="70"/>
  <c r="AF65" i="70" s="1"/>
  <c r="AP30" i="70"/>
  <c r="AP65" i="70" s="1"/>
  <c r="K30" i="70"/>
  <c r="K65" i="70" s="1"/>
  <c r="V30" i="70"/>
  <c r="V65" i="70" s="1"/>
  <c r="AG30" i="70"/>
  <c r="AG65" i="70" s="1"/>
  <c r="AQ30" i="70"/>
  <c r="AQ65" i="70" s="1"/>
  <c r="M30" i="70"/>
  <c r="M65" i="70" s="1"/>
  <c r="X30" i="70"/>
  <c r="X65" i="70" s="1"/>
  <c r="AH30" i="70"/>
  <c r="AH65" i="70" s="1"/>
  <c r="D30" i="70"/>
  <c r="D65" i="70" s="1"/>
  <c r="E30" i="70"/>
  <c r="E65" i="70" s="1"/>
  <c r="P30" i="70"/>
  <c r="P65" i="70" s="1"/>
  <c r="Z30" i="70"/>
  <c r="Z65" i="70" s="1"/>
  <c r="AK30" i="70"/>
  <c r="AK65" i="70" s="1"/>
  <c r="R30" i="70"/>
  <c r="R65" i="70" s="1"/>
  <c r="Y30" i="70"/>
  <c r="Y65" i="70" s="1"/>
  <c r="AA30" i="70"/>
  <c r="AA65" i="70" s="1"/>
  <c r="AC30" i="70"/>
  <c r="AC65" i="70" s="1"/>
  <c r="F30" i="70"/>
  <c r="F65" i="70" s="1"/>
  <c r="AI30" i="70"/>
  <c r="AI65" i="70" s="1"/>
  <c r="H30" i="70"/>
  <c r="H65" i="70" s="1"/>
  <c r="AL30" i="70"/>
  <c r="AL65" i="70" s="1"/>
  <c r="N30" i="70"/>
  <c r="N65" i="70" s="1"/>
  <c r="Q30" i="70"/>
  <c r="Q65" i="70" s="1"/>
  <c r="AN30" i="70"/>
  <c r="AN65" i="70" s="1"/>
  <c r="AP56" i="61"/>
  <c r="AP56" i="69"/>
  <c r="O56" i="69"/>
  <c r="AH56" i="69"/>
  <c r="W56" i="69"/>
  <c r="AJ56" i="69"/>
  <c r="S53" i="69"/>
  <c r="AB53" i="69"/>
  <c r="Q53" i="69"/>
  <c r="AP53" i="69"/>
  <c r="M53" i="69"/>
  <c r="E54" i="54"/>
  <c r="E53" i="54"/>
  <c r="E52" i="54"/>
  <c r="C52" i="54"/>
  <c r="D52" i="54"/>
  <c r="F52" i="54"/>
  <c r="G52" i="54"/>
  <c r="H52" i="54"/>
  <c r="I52" i="54"/>
  <c r="J52" i="54"/>
  <c r="K52" i="54"/>
  <c r="L52" i="54"/>
  <c r="M52" i="54"/>
  <c r="N52" i="54"/>
  <c r="O52" i="54"/>
  <c r="P52" i="54"/>
  <c r="Q52" i="54"/>
  <c r="R52" i="54"/>
  <c r="S52" i="54"/>
  <c r="T52" i="54"/>
  <c r="U52" i="54"/>
  <c r="V52" i="54"/>
  <c r="W52" i="54"/>
  <c r="X52" i="54"/>
  <c r="Y52" i="54"/>
  <c r="Z52" i="54"/>
  <c r="AA52" i="54"/>
  <c r="AB52" i="54"/>
  <c r="AC52" i="54"/>
  <c r="AD52" i="54"/>
  <c r="AE52" i="54"/>
  <c r="B52" i="54"/>
  <c r="A106" i="54"/>
  <c r="A64" i="54"/>
  <c r="P53" i="54"/>
  <c r="N53" i="54"/>
  <c r="C54" i="54"/>
  <c r="D54" i="54"/>
  <c r="F54" i="54"/>
  <c r="G54" i="54"/>
  <c r="H54" i="54"/>
  <c r="I54" i="54"/>
  <c r="J54" i="54"/>
  <c r="K54" i="54"/>
  <c r="L54" i="54"/>
  <c r="M54" i="54"/>
  <c r="O54" i="54"/>
  <c r="Q54" i="54"/>
  <c r="R54" i="54"/>
  <c r="S54" i="54"/>
  <c r="T54" i="54"/>
  <c r="U54" i="54"/>
  <c r="V54" i="54"/>
  <c r="W54" i="54"/>
  <c r="X54" i="54"/>
  <c r="Y54" i="54"/>
  <c r="Z54" i="54"/>
  <c r="AA54" i="54"/>
  <c r="AB54" i="54"/>
  <c r="AC54" i="54"/>
  <c r="AD54" i="54"/>
  <c r="AE54" i="54"/>
  <c r="B54" i="54"/>
  <c r="B53" i="54"/>
  <c r="C53" i="54"/>
  <c r="D53" i="54"/>
  <c r="F53" i="54"/>
  <c r="G53" i="54"/>
  <c r="H53" i="54"/>
  <c r="I53" i="54"/>
  <c r="J53" i="54"/>
  <c r="K53" i="54"/>
  <c r="L53" i="54"/>
  <c r="M53" i="54"/>
  <c r="O53" i="54"/>
  <c r="Q53" i="54"/>
  <c r="R53" i="54"/>
  <c r="S53" i="54"/>
  <c r="T53" i="54"/>
  <c r="U53" i="54"/>
  <c r="V53" i="54"/>
  <c r="W53" i="54"/>
  <c r="X53" i="54"/>
  <c r="Y53" i="54"/>
  <c r="Z53" i="54"/>
  <c r="AA53" i="54"/>
  <c r="AB53" i="54"/>
  <c r="AC53" i="54"/>
  <c r="AD53" i="54"/>
  <c r="AE53" i="54"/>
  <c r="B6" i="54"/>
  <c r="B5" i="54"/>
  <c r="A157" i="53"/>
  <c r="W46" i="53"/>
  <c r="B45" i="63" s="1"/>
  <c r="W4" i="53"/>
  <c r="G5" i="72" l="1"/>
  <c r="F5" i="73"/>
  <c r="D61" i="73" s="1"/>
  <c r="G11" i="72"/>
  <c r="F11" i="73"/>
  <c r="F37" i="73"/>
  <c r="G37" i="72"/>
  <c r="G43" i="72"/>
  <c r="F43" i="73"/>
  <c r="G36" i="72"/>
  <c r="F36" i="73"/>
  <c r="G42" i="72"/>
  <c r="F42" i="73"/>
  <c r="G6" i="72"/>
  <c r="F6" i="73"/>
  <c r="G45" i="72"/>
  <c r="F45" i="73"/>
  <c r="F49" i="73"/>
  <c r="G49" i="72"/>
  <c r="F3" i="73"/>
  <c r="G3" i="72"/>
  <c r="G23" i="72"/>
  <c r="F23" i="73"/>
  <c r="F27" i="73"/>
  <c r="G27" i="72"/>
  <c r="G34" i="72"/>
  <c r="F34" i="73"/>
  <c r="F17" i="73"/>
  <c r="G17" i="72"/>
  <c r="G32" i="72"/>
  <c r="F32" i="73"/>
  <c r="G19" i="72"/>
  <c r="F19" i="73"/>
  <c r="F50" i="73"/>
  <c r="G50" i="72"/>
  <c r="J39" i="73"/>
  <c r="O39" i="72"/>
  <c r="K39" i="72" s="1"/>
  <c r="G10" i="72"/>
  <c r="F10" i="73"/>
  <c r="G48" i="72"/>
  <c r="F48" i="73"/>
  <c r="G51" i="72"/>
  <c r="F51" i="73"/>
  <c r="O41" i="72"/>
  <c r="K41" i="72" s="1"/>
  <c r="J41" i="73"/>
  <c r="G33" i="72"/>
  <c r="F33" i="73"/>
  <c r="O10" i="72"/>
  <c r="K10" i="72" s="1"/>
  <c r="J10" i="73"/>
  <c r="G44" i="72"/>
  <c r="F44" i="73"/>
  <c r="J30" i="73"/>
  <c r="O30" i="72"/>
  <c r="K30" i="72" s="1"/>
  <c r="O28" i="72"/>
  <c r="K28" i="72" s="1"/>
  <c r="J28" i="73"/>
  <c r="O14" i="72"/>
  <c r="K14" i="72" s="1"/>
  <c r="J14" i="73"/>
  <c r="O51" i="72"/>
  <c r="K51" i="72" s="1"/>
  <c r="J51" i="73"/>
  <c r="J15" i="73"/>
  <c r="K15" i="72"/>
  <c r="O15" i="72"/>
  <c r="J26" i="73"/>
  <c r="O26" i="72"/>
  <c r="K26" i="72" s="1"/>
  <c r="F16" i="73"/>
  <c r="G16" i="72"/>
  <c r="J24" i="73"/>
  <c r="O24" i="72"/>
  <c r="K24" i="72" s="1"/>
  <c r="O46" i="72"/>
  <c r="K46" i="72" s="1"/>
  <c r="J46" i="73"/>
  <c r="J33" i="73"/>
  <c r="O33" i="72"/>
  <c r="K33" i="72" s="1"/>
  <c r="J44" i="73"/>
  <c r="O44" i="72"/>
  <c r="K44" i="72" s="1"/>
  <c r="J16" i="73"/>
  <c r="O16" i="72"/>
  <c r="K16" i="72" s="1"/>
  <c r="J36" i="73"/>
  <c r="O36" i="72"/>
  <c r="K36" i="72" s="1"/>
  <c r="J48" i="73"/>
  <c r="O48" i="72"/>
  <c r="K48" i="72" s="1"/>
  <c r="F20" i="72"/>
  <c r="J20" i="73"/>
  <c r="O20" i="72"/>
  <c r="K20" i="72" s="1"/>
  <c r="O19" i="72"/>
  <c r="K19" i="72" s="1"/>
  <c r="J19" i="73"/>
  <c r="O34" i="72"/>
  <c r="K34" i="72" s="1"/>
  <c r="J34" i="73"/>
  <c r="G13" i="72"/>
  <c r="F13" i="73"/>
  <c r="O49" i="72"/>
  <c r="K49" i="72" s="1"/>
  <c r="J49" i="73"/>
  <c r="G8" i="72"/>
  <c r="F8" i="73"/>
  <c r="G47" i="72"/>
  <c r="F47" i="73"/>
  <c r="J6" i="73"/>
  <c r="O6" i="72"/>
  <c r="K6" i="72" s="1"/>
  <c r="F12" i="72"/>
  <c r="J12" i="73"/>
  <c r="O12" i="72"/>
  <c r="K12" i="72" s="1"/>
  <c r="O38" i="72"/>
  <c r="K38" i="72" s="1"/>
  <c r="J38" i="73"/>
  <c r="O35" i="72"/>
  <c r="J35" i="73"/>
  <c r="G9" i="72"/>
  <c r="F9" i="73"/>
  <c r="G25" i="72"/>
  <c r="F25" i="73"/>
  <c r="J43" i="73"/>
  <c r="O43" i="72"/>
  <c r="K43" i="72" s="1"/>
  <c r="O18" i="72"/>
  <c r="K18" i="72" s="1"/>
  <c r="J18" i="73"/>
  <c r="G31" i="72"/>
  <c r="F31" i="73"/>
  <c r="O13" i="72"/>
  <c r="K13" i="72" s="1"/>
  <c r="J13" i="73"/>
  <c r="J31" i="73"/>
  <c r="O31" i="72"/>
  <c r="K31" i="72" s="1"/>
  <c r="O9" i="72"/>
  <c r="J9" i="73"/>
  <c r="O25" i="72"/>
  <c r="K25" i="72" s="1"/>
  <c r="J25" i="73"/>
  <c r="G40" i="72"/>
  <c r="F40" i="73"/>
  <c r="J8" i="73"/>
  <c r="O8" i="72"/>
  <c r="K8" i="72" s="1"/>
  <c r="F29" i="73"/>
  <c r="G29" i="72"/>
  <c r="J32" i="73"/>
  <c r="O32" i="72"/>
  <c r="K32" i="72" s="1"/>
  <c r="F4" i="72"/>
  <c r="J4" i="73"/>
  <c r="O4" i="72"/>
  <c r="K4" i="72" s="1"/>
  <c r="G35" i="72"/>
  <c r="F35" i="73"/>
  <c r="J45" i="73"/>
  <c r="O45" i="72"/>
  <c r="K45" i="72" s="1"/>
  <c r="J47" i="73"/>
  <c r="O47" i="72"/>
  <c r="K47" i="72" s="1"/>
  <c r="J7" i="73"/>
  <c r="O7" i="72"/>
  <c r="O17" i="72"/>
  <c r="K17" i="72" s="1"/>
  <c r="J17" i="73"/>
  <c r="O3" i="72"/>
  <c r="K3" i="72" s="1"/>
  <c r="J3" i="73"/>
  <c r="F24" i="72"/>
  <c r="J11" i="73"/>
  <c r="O11" i="72"/>
  <c r="K11" i="72" s="1"/>
  <c r="J37" i="73"/>
  <c r="O37" i="72"/>
  <c r="K37" i="72" s="1"/>
  <c r="J40" i="73"/>
  <c r="O40" i="72"/>
  <c r="K40" i="72" s="1"/>
  <c r="F41" i="72"/>
  <c r="J29" i="73"/>
  <c r="O29" i="72"/>
  <c r="F38" i="73"/>
  <c r="G38" i="72"/>
  <c r="G18" i="72"/>
  <c r="F18" i="73"/>
  <c r="F26" i="72"/>
  <c r="G7" i="72"/>
  <c r="F7" i="73"/>
  <c r="F39" i="72"/>
  <c r="J23" i="73"/>
  <c r="O23" i="72"/>
  <c r="K23" i="72" s="1"/>
  <c r="F30" i="73"/>
  <c r="G30" i="72"/>
  <c r="G28" i="72"/>
  <c r="F28" i="73"/>
  <c r="J5" i="73"/>
  <c r="O5" i="72"/>
  <c r="K5" i="72" s="1"/>
  <c r="F21" i="72"/>
  <c r="J21" i="73"/>
  <c r="O21" i="72"/>
  <c r="K21" i="72" s="1"/>
  <c r="O27" i="72"/>
  <c r="J27" i="73"/>
  <c r="F46" i="72"/>
  <c r="G14" i="72"/>
  <c r="F14" i="73"/>
  <c r="J42" i="73"/>
  <c r="O42" i="72"/>
  <c r="K42" i="72" s="1"/>
  <c r="G15" i="72"/>
  <c r="F15" i="73"/>
  <c r="O50" i="72"/>
  <c r="K50" i="72" s="1"/>
  <c r="J50" i="73"/>
  <c r="F2" i="72"/>
  <c r="O2" i="72"/>
  <c r="K2" i="72" s="1"/>
  <c r="J2" i="73"/>
  <c r="O52" i="72"/>
  <c r="J52" i="73"/>
  <c r="F52" i="72"/>
  <c r="V22" i="72"/>
  <c r="U22" i="73"/>
  <c r="R22" i="72"/>
  <c r="Q22" i="73"/>
  <c r="N22" i="72"/>
  <c r="N22" i="73" s="1"/>
  <c r="M22" i="73"/>
  <c r="E64" i="54"/>
  <c r="F64" i="54"/>
  <c r="D64" i="54"/>
  <c r="K64" i="54"/>
  <c r="J64" i="54"/>
  <c r="I64" i="54"/>
  <c r="C64" i="54"/>
  <c r="H64" i="54"/>
  <c r="G64" i="54"/>
  <c r="A66" i="54"/>
  <c r="A67" i="54"/>
  <c r="A68" i="54"/>
  <c r="A69" i="54"/>
  <c r="A70" i="54"/>
  <c r="A71" i="54"/>
  <c r="A72" i="54"/>
  <c r="A73" i="54"/>
  <c r="A74" i="54"/>
  <c r="A75" i="54"/>
  <c r="A76" i="54"/>
  <c r="A77" i="54"/>
  <c r="A78" i="54"/>
  <c r="A79" i="54"/>
  <c r="A80" i="54"/>
  <c r="A81" i="54"/>
  <c r="A82" i="54"/>
  <c r="A83" i="54"/>
  <c r="A84" i="54"/>
  <c r="A85" i="54"/>
  <c r="A86" i="54"/>
  <c r="A87" i="54"/>
  <c r="A88" i="54"/>
  <c r="A89" i="54"/>
  <c r="A90" i="54"/>
  <c r="A91" i="54"/>
  <c r="A92" i="54"/>
  <c r="A93" i="54"/>
  <c r="A94" i="54"/>
  <c r="A95" i="54"/>
  <c r="A96" i="54"/>
  <c r="A97" i="54"/>
  <c r="A98" i="54"/>
  <c r="A99" i="54"/>
  <c r="A100" i="54"/>
  <c r="A101" i="54"/>
  <c r="A102" i="54"/>
  <c r="A103" i="54"/>
  <c r="A104" i="54"/>
  <c r="A105" i="54"/>
  <c r="A65" i="54"/>
  <c r="D1" i="53"/>
  <c r="E1" i="53"/>
  <c r="F1" i="53"/>
  <c r="G1" i="53"/>
  <c r="H1" i="53"/>
  <c r="I1" i="53"/>
  <c r="J1" i="53"/>
  <c r="K1" i="53"/>
  <c r="L1" i="53"/>
  <c r="M1" i="53"/>
  <c r="N1" i="53"/>
  <c r="O1" i="53"/>
  <c r="P1" i="53"/>
  <c r="Q1" i="53"/>
  <c r="R1" i="53"/>
  <c r="S1" i="53"/>
  <c r="T1" i="53"/>
  <c r="U1" i="53"/>
  <c r="V1" i="53"/>
  <c r="W1" i="53"/>
  <c r="X1" i="53"/>
  <c r="Y1" i="53"/>
  <c r="Z1" i="53"/>
  <c r="AA1" i="53"/>
  <c r="AB1" i="53"/>
  <c r="AC1" i="53"/>
  <c r="AD1" i="53"/>
  <c r="AE1" i="53"/>
  <c r="AF1" i="53"/>
  <c r="C1" i="53"/>
  <c r="B67" i="53"/>
  <c r="C4" i="54"/>
  <c r="D4" i="54"/>
  <c r="E4" i="54"/>
  <c r="F4" i="54"/>
  <c r="G4" i="54"/>
  <c r="H4" i="54"/>
  <c r="I4" i="54"/>
  <c r="J4" i="54"/>
  <c r="K4" i="54"/>
  <c r="L4" i="54"/>
  <c r="M4" i="54"/>
  <c r="N4" i="54"/>
  <c r="O4" i="54"/>
  <c r="P4" i="54"/>
  <c r="Q4" i="54"/>
  <c r="R4" i="54"/>
  <c r="S4" i="54"/>
  <c r="T4" i="54"/>
  <c r="U4" i="54"/>
  <c r="V4" i="54"/>
  <c r="W4" i="54"/>
  <c r="X4" i="54"/>
  <c r="Y4" i="54"/>
  <c r="Z4" i="54"/>
  <c r="AA4" i="54"/>
  <c r="AB4" i="54"/>
  <c r="AC4" i="54"/>
  <c r="B4" i="54"/>
  <c r="C5" i="54"/>
  <c r="D5" i="54"/>
  <c r="E5" i="54"/>
  <c r="F5" i="54"/>
  <c r="G5" i="54"/>
  <c r="H5" i="54"/>
  <c r="I5" i="54"/>
  <c r="J5" i="54"/>
  <c r="K5" i="54"/>
  <c r="M5" i="54"/>
  <c r="O5" i="54"/>
  <c r="P5" i="54"/>
  <c r="Q5" i="54"/>
  <c r="R5" i="54"/>
  <c r="S5" i="54"/>
  <c r="T5" i="54"/>
  <c r="U5" i="54"/>
  <c r="V5" i="54"/>
  <c r="W5" i="54"/>
  <c r="X5" i="54"/>
  <c r="Y5" i="54"/>
  <c r="Z5" i="54"/>
  <c r="AA5" i="54"/>
  <c r="AB5" i="54"/>
  <c r="AC5" i="54"/>
  <c r="C6" i="54"/>
  <c r="D6" i="54"/>
  <c r="E6" i="54"/>
  <c r="F6" i="54"/>
  <c r="G6" i="54"/>
  <c r="H6" i="54"/>
  <c r="I6" i="54"/>
  <c r="J6" i="54"/>
  <c r="K6" i="54"/>
  <c r="M6" i="54"/>
  <c r="O6" i="54"/>
  <c r="P6" i="54"/>
  <c r="Q6" i="54"/>
  <c r="R6" i="54"/>
  <c r="S6" i="54"/>
  <c r="T6" i="54"/>
  <c r="U6" i="54"/>
  <c r="V6" i="54"/>
  <c r="W6" i="54"/>
  <c r="X6" i="54"/>
  <c r="Y6" i="54"/>
  <c r="Z6" i="54"/>
  <c r="AA6" i="54"/>
  <c r="AB6" i="54"/>
  <c r="AC6" i="54"/>
  <c r="C7" i="54"/>
  <c r="D7" i="54"/>
  <c r="E7" i="54"/>
  <c r="F7" i="54"/>
  <c r="G7" i="54"/>
  <c r="H7" i="54"/>
  <c r="I7" i="54"/>
  <c r="J7" i="54"/>
  <c r="K7" i="54"/>
  <c r="M7" i="54"/>
  <c r="O7" i="54"/>
  <c r="P7" i="54"/>
  <c r="Q7" i="54"/>
  <c r="R7" i="54"/>
  <c r="S7" i="54"/>
  <c r="T7" i="54"/>
  <c r="U7" i="54"/>
  <c r="V7" i="54"/>
  <c r="W7" i="54"/>
  <c r="X7" i="54"/>
  <c r="Y7" i="54"/>
  <c r="Z7" i="54"/>
  <c r="AA7" i="54"/>
  <c r="AB7" i="54"/>
  <c r="AC7" i="54"/>
  <c r="C8" i="54"/>
  <c r="D8" i="54"/>
  <c r="E8" i="54"/>
  <c r="F8" i="54"/>
  <c r="G8" i="54"/>
  <c r="H8" i="54"/>
  <c r="I8" i="54"/>
  <c r="J8" i="54"/>
  <c r="K8" i="54"/>
  <c r="M8" i="54"/>
  <c r="O8" i="54"/>
  <c r="P8" i="54"/>
  <c r="Q8" i="54"/>
  <c r="R8" i="54"/>
  <c r="S8" i="54"/>
  <c r="T8" i="54"/>
  <c r="U8" i="54"/>
  <c r="V8" i="54"/>
  <c r="W8" i="54"/>
  <c r="X8" i="54"/>
  <c r="Y8" i="54"/>
  <c r="Z8" i="54"/>
  <c r="AA8" i="54"/>
  <c r="AB8" i="54"/>
  <c r="AC8" i="54"/>
  <c r="C9" i="54"/>
  <c r="D9" i="54"/>
  <c r="E9" i="54"/>
  <c r="F9" i="54"/>
  <c r="G9" i="54"/>
  <c r="H9" i="54"/>
  <c r="I9" i="54"/>
  <c r="J9" i="54"/>
  <c r="K9" i="54"/>
  <c r="M9" i="54"/>
  <c r="O9" i="54"/>
  <c r="P9" i="54"/>
  <c r="Q9" i="54"/>
  <c r="R9" i="54"/>
  <c r="S9" i="54"/>
  <c r="T9" i="54"/>
  <c r="U9" i="54"/>
  <c r="V9" i="54"/>
  <c r="W9" i="54"/>
  <c r="X9" i="54"/>
  <c r="Y9" i="54"/>
  <c r="Z9" i="54"/>
  <c r="AA9" i="54"/>
  <c r="AB9" i="54"/>
  <c r="AC9" i="54"/>
  <c r="C10" i="54"/>
  <c r="D10" i="54"/>
  <c r="E10" i="54"/>
  <c r="F10" i="54"/>
  <c r="G10" i="54"/>
  <c r="H10" i="54"/>
  <c r="I10" i="54"/>
  <c r="J10" i="54"/>
  <c r="K10" i="54"/>
  <c r="M10" i="54"/>
  <c r="O10" i="54"/>
  <c r="P10" i="54"/>
  <c r="Q10" i="54"/>
  <c r="R10" i="54"/>
  <c r="S10" i="54"/>
  <c r="T10" i="54"/>
  <c r="U10" i="54"/>
  <c r="V10" i="54"/>
  <c r="W10" i="54"/>
  <c r="X10" i="54"/>
  <c r="Y10" i="54"/>
  <c r="Z10" i="54"/>
  <c r="AA10" i="54"/>
  <c r="AB10" i="54"/>
  <c r="AC10" i="54"/>
  <c r="C11" i="54"/>
  <c r="D11" i="54"/>
  <c r="E11" i="54"/>
  <c r="F11" i="54"/>
  <c r="G11" i="54"/>
  <c r="H11" i="54"/>
  <c r="I11" i="54"/>
  <c r="J11" i="54"/>
  <c r="K11" i="54"/>
  <c r="M11" i="54"/>
  <c r="O11" i="54"/>
  <c r="P11" i="54"/>
  <c r="Q11" i="54"/>
  <c r="R11" i="54"/>
  <c r="S11" i="54"/>
  <c r="T11" i="54"/>
  <c r="U11" i="54"/>
  <c r="V11" i="54"/>
  <c r="W11" i="54"/>
  <c r="X11" i="54"/>
  <c r="Y11" i="54"/>
  <c r="Z11" i="54"/>
  <c r="AA11" i="54"/>
  <c r="AB11" i="54"/>
  <c r="AC11" i="54"/>
  <c r="C12" i="54"/>
  <c r="D12" i="54"/>
  <c r="E12" i="54"/>
  <c r="F12" i="54"/>
  <c r="G12" i="54"/>
  <c r="H12" i="54"/>
  <c r="I12" i="54"/>
  <c r="J12" i="54"/>
  <c r="K12" i="54"/>
  <c r="M12" i="54"/>
  <c r="O12" i="54"/>
  <c r="P12" i="54"/>
  <c r="Q12" i="54"/>
  <c r="R12" i="54"/>
  <c r="S12" i="54"/>
  <c r="T12" i="54"/>
  <c r="U12" i="54"/>
  <c r="V12" i="54"/>
  <c r="W12" i="54"/>
  <c r="X12" i="54"/>
  <c r="Y12" i="54"/>
  <c r="Z12" i="54"/>
  <c r="AA12" i="54"/>
  <c r="AB12" i="54"/>
  <c r="AC12" i="54"/>
  <c r="C13" i="54"/>
  <c r="D13" i="54"/>
  <c r="E13" i="54"/>
  <c r="F13" i="54"/>
  <c r="G13" i="54"/>
  <c r="H13" i="54"/>
  <c r="I13" i="54"/>
  <c r="J13" i="54"/>
  <c r="K13" i="54"/>
  <c r="M13" i="54"/>
  <c r="O13" i="54"/>
  <c r="P13" i="54"/>
  <c r="Q13" i="54"/>
  <c r="R13" i="54"/>
  <c r="S13" i="54"/>
  <c r="T13" i="54"/>
  <c r="U13" i="54"/>
  <c r="V13" i="54"/>
  <c r="W13" i="54"/>
  <c r="X13" i="54"/>
  <c r="Y13" i="54"/>
  <c r="Z13" i="54"/>
  <c r="AA13" i="54"/>
  <c r="AB13" i="54"/>
  <c r="AC13" i="54"/>
  <c r="C14" i="54"/>
  <c r="D14" i="54"/>
  <c r="E14" i="54"/>
  <c r="F14" i="54"/>
  <c r="G14" i="54"/>
  <c r="H14" i="54"/>
  <c r="I14" i="54"/>
  <c r="J14" i="54"/>
  <c r="K14" i="54"/>
  <c r="M14" i="54"/>
  <c r="O14" i="54"/>
  <c r="P14" i="54"/>
  <c r="Q14" i="54"/>
  <c r="R14" i="54"/>
  <c r="S14" i="54"/>
  <c r="T14" i="54"/>
  <c r="U14" i="54"/>
  <c r="V14" i="54"/>
  <c r="W14" i="54"/>
  <c r="X14" i="54"/>
  <c r="Y14" i="54"/>
  <c r="Z14" i="54"/>
  <c r="AA14" i="54"/>
  <c r="AB14" i="54"/>
  <c r="AC14" i="54"/>
  <c r="C15" i="54"/>
  <c r="D15" i="54"/>
  <c r="E15" i="54"/>
  <c r="F15" i="54"/>
  <c r="G15" i="54"/>
  <c r="H15" i="54"/>
  <c r="I15" i="54"/>
  <c r="J15" i="54"/>
  <c r="K15" i="54"/>
  <c r="M15" i="54"/>
  <c r="O15" i="54"/>
  <c r="P15" i="54"/>
  <c r="Q15" i="54"/>
  <c r="R15" i="54"/>
  <c r="S15" i="54"/>
  <c r="T15" i="54"/>
  <c r="U15" i="54"/>
  <c r="V15" i="54"/>
  <c r="W15" i="54"/>
  <c r="X15" i="54"/>
  <c r="Y15" i="54"/>
  <c r="Z15" i="54"/>
  <c r="AA15" i="54"/>
  <c r="AB15" i="54"/>
  <c r="AC15" i="54"/>
  <c r="C16" i="54"/>
  <c r="D16" i="54"/>
  <c r="E16" i="54"/>
  <c r="F16" i="54"/>
  <c r="G16" i="54"/>
  <c r="H16" i="54"/>
  <c r="I16" i="54"/>
  <c r="J16" i="54"/>
  <c r="K16" i="54"/>
  <c r="M16" i="54"/>
  <c r="O16" i="54"/>
  <c r="P16" i="54"/>
  <c r="Q16" i="54"/>
  <c r="R16" i="54"/>
  <c r="S16" i="54"/>
  <c r="T16" i="54"/>
  <c r="U16" i="54"/>
  <c r="V16" i="54"/>
  <c r="W16" i="54"/>
  <c r="X16" i="54"/>
  <c r="Y16" i="54"/>
  <c r="Z16" i="54"/>
  <c r="AA16" i="54"/>
  <c r="AB16" i="54"/>
  <c r="AC16" i="54"/>
  <c r="C17" i="54"/>
  <c r="D17" i="54"/>
  <c r="E17" i="54"/>
  <c r="F17" i="54"/>
  <c r="G17" i="54"/>
  <c r="H17" i="54"/>
  <c r="I17" i="54"/>
  <c r="J17" i="54"/>
  <c r="K17" i="54"/>
  <c r="M17" i="54"/>
  <c r="O17" i="54"/>
  <c r="P17" i="54"/>
  <c r="Q17" i="54"/>
  <c r="R17" i="54"/>
  <c r="S17" i="54"/>
  <c r="T17" i="54"/>
  <c r="U17" i="54"/>
  <c r="V17" i="54"/>
  <c r="W17" i="54"/>
  <c r="X17" i="54"/>
  <c r="Y17" i="54"/>
  <c r="Z17" i="54"/>
  <c r="AA17" i="54"/>
  <c r="AB17" i="54"/>
  <c r="AC17" i="54"/>
  <c r="C18" i="54"/>
  <c r="D18" i="54"/>
  <c r="E18" i="54"/>
  <c r="F18" i="54"/>
  <c r="G18" i="54"/>
  <c r="H18" i="54"/>
  <c r="I18" i="54"/>
  <c r="J18" i="54"/>
  <c r="K18" i="54"/>
  <c r="M18" i="54"/>
  <c r="O18" i="54"/>
  <c r="P18" i="54"/>
  <c r="Q18" i="54"/>
  <c r="R18" i="54"/>
  <c r="S18" i="54"/>
  <c r="T18" i="54"/>
  <c r="U18" i="54"/>
  <c r="V18" i="54"/>
  <c r="W18" i="54"/>
  <c r="X18" i="54"/>
  <c r="Y18" i="54"/>
  <c r="Z18" i="54"/>
  <c r="AA18" i="54"/>
  <c r="AB18" i="54"/>
  <c r="AC18" i="54"/>
  <c r="C19" i="54"/>
  <c r="D19" i="54"/>
  <c r="E19" i="54"/>
  <c r="F19" i="54"/>
  <c r="G19" i="54"/>
  <c r="H19" i="54"/>
  <c r="I19" i="54"/>
  <c r="J19" i="54"/>
  <c r="K19" i="54"/>
  <c r="M19" i="54"/>
  <c r="O19" i="54"/>
  <c r="P19" i="54"/>
  <c r="Q19" i="54"/>
  <c r="R19" i="54"/>
  <c r="S19" i="54"/>
  <c r="T19" i="54"/>
  <c r="U19" i="54"/>
  <c r="V19" i="54"/>
  <c r="W19" i="54"/>
  <c r="X19" i="54"/>
  <c r="Y19" i="54"/>
  <c r="Z19" i="54"/>
  <c r="AA19" i="54"/>
  <c r="AB19" i="54"/>
  <c r="AC19" i="54"/>
  <c r="C20" i="54"/>
  <c r="D20" i="54"/>
  <c r="E20" i="54"/>
  <c r="F20" i="54"/>
  <c r="G20" i="54"/>
  <c r="H20" i="54"/>
  <c r="I20" i="54"/>
  <c r="J20" i="54"/>
  <c r="K20" i="54"/>
  <c r="M20" i="54"/>
  <c r="O20" i="54"/>
  <c r="P20" i="54"/>
  <c r="Q20" i="54"/>
  <c r="R20" i="54"/>
  <c r="S20" i="54"/>
  <c r="T20" i="54"/>
  <c r="U20" i="54"/>
  <c r="V20" i="54"/>
  <c r="W20" i="54"/>
  <c r="X20" i="54"/>
  <c r="Y20" i="54"/>
  <c r="Z20" i="54"/>
  <c r="AA20" i="54"/>
  <c r="AB20" i="54"/>
  <c r="AC20" i="54"/>
  <c r="C21" i="54"/>
  <c r="D21" i="54"/>
  <c r="E21" i="54"/>
  <c r="F21" i="54"/>
  <c r="G21" i="54"/>
  <c r="H21" i="54"/>
  <c r="I21" i="54"/>
  <c r="J21" i="54"/>
  <c r="K21" i="54"/>
  <c r="M21" i="54"/>
  <c r="O21" i="54"/>
  <c r="P21" i="54"/>
  <c r="Q21" i="54"/>
  <c r="R21" i="54"/>
  <c r="S21" i="54"/>
  <c r="T21" i="54"/>
  <c r="U21" i="54"/>
  <c r="V21" i="54"/>
  <c r="W21" i="54"/>
  <c r="X21" i="54"/>
  <c r="Y21" i="54"/>
  <c r="Z21" i="54"/>
  <c r="AA21" i="54"/>
  <c r="AB21" i="54"/>
  <c r="AC21" i="54"/>
  <c r="C22" i="54"/>
  <c r="D22" i="54"/>
  <c r="E22" i="54"/>
  <c r="F22" i="54"/>
  <c r="G22" i="54"/>
  <c r="H22" i="54"/>
  <c r="I22" i="54"/>
  <c r="J22" i="54"/>
  <c r="K22" i="54"/>
  <c r="M22" i="54"/>
  <c r="O22" i="54"/>
  <c r="P22" i="54"/>
  <c r="Q22" i="54"/>
  <c r="R22" i="54"/>
  <c r="S22" i="54"/>
  <c r="T22" i="54"/>
  <c r="U22" i="54"/>
  <c r="V22" i="54"/>
  <c r="W22" i="54"/>
  <c r="X22" i="54"/>
  <c r="Y22" i="54"/>
  <c r="Z22" i="54"/>
  <c r="AA22" i="54"/>
  <c r="AB22" i="54"/>
  <c r="AC22" i="54"/>
  <c r="C23" i="54"/>
  <c r="D23" i="54"/>
  <c r="E23" i="54"/>
  <c r="F23" i="54"/>
  <c r="G23" i="54"/>
  <c r="H23" i="54"/>
  <c r="I23" i="54"/>
  <c r="J23" i="54"/>
  <c r="K23" i="54"/>
  <c r="M23" i="54"/>
  <c r="O23" i="54"/>
  <c r="P23" i="54"/>
  <c r="Q23" i="54"/>
  <c r="R23" i="54"/>
  <c r="S23" i="54"/>
  <c r="T23" i="54"/>
  <c r="U23" i="54"/>
  <c r="V23" i="54"/>
  <c r="W23" i="54"/>
  <c r="X23" i="54"/>
  <c r="Y23" i="54"/>
  <c r="Z23" i="54"/>
  <c r="AA23" i="54"/>
  <c r="AB23" i="54"/>
  <c r="AC23" i="54"/>
  <c r="C24" i="54"/>
  <c r="D24" i="54"/>
  <c r="E24" i="54"/>
  <c r="F24" i="54"/>
  <c r="G24" i="54"/>
  <c r="H24" i="54"/>
  <c r="I24" i="54"/>
  <c r="J24" i="54"/>
  <c r="K24" i="54"/>
  <c r="M24" i="54"/>
  <c r="O24" i="54"/>
  <c r="P24" i="54"/>
  <c r="Q24" i="54"/>
  <c r="R24" i="54"/>
  <c r="S24" i="54"/>
  <c r="T24" i="54"/>
  <c r="U24" i="54"/>
  <c r="V24" i="54"/>
  <c r="W24" i="54"/>
  <c r="X24" i="54"/>
  <c r="Y24" i="54"/>
  <c r="Z24" i="54"/>
  <c r="AA24" i="54"/>
  <c r="AB24" i="54"/>
  <c r="AC24" i="54"/>
  <c r="C25" i="54"/>
  <c r="D25" i="54"/>
  <c r="E25" i="54"/>
  <c r="F25" i="54"/>
  <c r="G25" i="54"/>
  <c r="H25" i="54"/>
  <c r="I25" i="54"/>
  <c r="J25" i="54"/>
  <c r="K25" i="54"/>
  <c r="M25" i="54"/>
  <c r="O25" i="54"/>
  <c r="P25" i="54"/>
  <c r="Q25" i="54"/>
  <c r="R25" i="54"/>
  <c r="S25" i="54"/>
  <c r="T25" i="54"/>
  <c r="U25" i="54"/>
  <c r="V25" i="54"/>
  <c r="W25" i="54"/>
  <c r="X25" i="54"/>
  <c r="Y25" i="54"/>
  <c r="Z25" i="54"/>
  <c r="AA25" i="54"/>
  <c r="AB25" i="54"/>
  <c r="AC25" i="54"/>
  <c r="C26" i="54"/>
  <c r="D26" i="54"/>
  <c r="E26" i="54"/>
  <c r="F26" i="54"/>
  <c r="G26" i="54"/>
  <c r="H26" i="54"/>
  <c r="I26" i="54"/>
  <c r="J26" i="54"/>
  <c r="K26" i="54"/>
  <c r="M26" i="54"/>
  <c r="O26" i="54"/>
  <c r="P26" i="54"/>
  <c r="Q26" i="54"/>
  <c r="R26" i="54"/>
  <c r="S26" i="54"/>
  <c r="T26" i="54"/>
  <c r="U26" i="54"/>
  <c r="V26" i="54"/>
  <c r="W26" i="54"/>
  <c r="X26" i="54"/>
  <c r="Y26" i="54"/>
  <c r="Z26" i="54"/>
  <c r="AA26" i="54"/>
  <c r="AB26" i="54"/>
  <c r="AC26" i="54"/>
  <c r="C27" i="54"/>
  <c r="D27" i="54"/>
  <c r="E27" i="54"/>
  <c r="F27" i="54"/>
  <c r="G27" i="54"/>
  <c r="H27" i="54"/>
  <c r="I27" i="54"/>
  <c r="J27" i="54"/>
  <c r="K27" i="54"/>
  <c r="M27" i="54"/>
  <c r="O27" i="54"/>
  <c r="P27" i="54"/>
  <c r="Q27" i="54"/>
  <c r="R27" i="54"/>
  <c r="S27" i="54"/>
  <c r="T27" i="54"/>
  <c r="U27" i="54"/>
  <c r="V27" i="54"/>
  <c r="W27" i="54"/>
  <c r="X27" i="54"/>
  <c r="Y27" i="54"/>
  <c r="Z27" i="54"/>
  <c r="AA27" i="54"/>
  <c r="AB27" i="54"/>
  <c r="AC27" i="54"/>
  <c r="C28" i="54"/>
  <c r="D28" i="54"/>
  <c r="E28" i="54"/>
  <c r="F28" i="54"/>
  <c r="G28" i="54"/>
  <c r="H28" i="54"/>
  <c r="I28" i="54"/>
  <c r="J28" i="54"/>
  <c r="K28" i="54"/>
  <c r="M28" i="54"/>
  <c r="O28" i="54"/>
  <c r="P28" i="54"/>
  <c r="Q28" i="54"/>
  <c r="R28" i="54"/>
  <c r="S28" i="54"/>
  <c r="T28" i="54"/>
  <c r="U28" i="54"/>
  <c r="V28" i="54"/>
  <c r="W28" i="54"/>
  <c r="X28" i="54"/>
  <c r="Y28" i="54"/>
  <c r="Z28" i="54"/>
  <c r="AA28" i="54"/>
  <c r="AB28" i="54"/>
  <c r="AC28" i="54"/>
  <c r="C29" i="54"/>
  <c r="D29" i="54"/>
  <c r="E29" i="54"/>
  <c r="F29" i="54"/>
  <c r="G29" i="54"/>
  <c r="H29" i="54"/>
  <c r="I29" i="54"/>
  <c r="J29" i="54"/>
  <c r="K29" i="54"/>
  <c r="M29" i="54"/>
  <c r="O29" i="54"/>
  <c r="P29" i="54"/>
  <c r="Q29" i="54"/>
  <c r="R29" i="54"/>
  <c r="S29" i="54"/>
  <c r="T29" i="54"/>
  <c r="U29" i="54"/>
  <c r="V29" i="54"/>
  <c r="W29" i="54"/>
  <c r="X29" i="54"/>
  <c r="Y29" i="54"/>
  <c r="Z29" i="54"/>
  <c r="AA29" i="54"/>
  <c r="AB29" i="54"/>
  <c r="AC29" i="54"/>
  <c r="C30" i="54"/>
  <c r="D30" i="54"/>
  <c r="E30" i="54"/>
  <c r="F30" i="54"/>
  <c r="G30" i="54"/>
  <c r="H30" i="54"/>
  <c r="I30" i="54"/>
  <c r="J30" i="54"/>
  <c r="K30" i="54"/>
  <c r="M30" i="54"/>
  <c r="O30" i="54"/>
  <c r="P30" i="54"/>
  <c r="Q30" i="54"/>
  <c r="R30" i="54"/>
  <c r="S30" i="54"/>
  <c r="T30" i="54"/>
  <c r="U30" i="54"/>
  <c r="V30" i="54"/>
  <c r="W30" i="54"/>
  <c r="X30" i="54"/>
  <c r="Y30" i="54"/>
  <c r="Z30" i="54"/>
  <c r="AA30" i="54"/>
  <c r="AB30" i="54"/>
  <c r="AC30" i="54"/>
  <c r="C31" i="54"/>
  <c r="D31" i="54"/>
  <c r="E31" i="54"/>
  <c r="F31" i="54"/>
  <c r="G31" i="54"/>
  <c r="H31" i="54"/>
  <c r="I31" i="54"/>
  <c r="J31" i="54"/>
  <c r="K31" i="54"/>
  <c r="M31" i="54"/>
  <c r="O31" i="54"/>
  <c r="P31" i="54"/>
  <c r="Q31" i="54"/>
  <c r="R31" i="54"/>
  <c r="S31" i="54"/>
  <c r="T31" i="54"/>
  <c r="U31" i="54"/>
  <c r="V31" i="54"/>
  <c r="W31" i="54"/>
  <c r="X31" i="54"/>
  <c r="Y31" i="54"/>
  <c r="Z31" i="54"/>
  <c r="AA31" i="54"/>
  <c r="AB31" i="54"/>
  <c r="AC31" i="54"/>
  <c r="C32" i="54"/>
  <c r="D32" i="54"/>
  <c r="E32" i="54"/>
  <c r="F32" i="54"/>
  <c r="G32" i="54"/>
  <c r="H32" i="54"/>
  <c r="I32" i="54"/>
  <c r="J32" i="54"/>
  <c r="K32" i="54"/>
  <c r="M32" i="54"/>
  <c r="O32" i="54"/>
  <c r="P32" i="54"/>
  <c r="Q32" i="54"/>
  <c r="R32" i="54"/>
  <c r="S32" i="54"/>
  <c r="T32" i="54"/>
  <c r="U32" i="54"/>
  <c r="V32" i="54"/>
  <c r="W32" i="54"/>
  <c r="X32" i="54"/>
  <c r="Y32" i="54"/>
  <c r="Z32" i="54"/>
  <c r="AA32" i="54"/>
  <c r="AB32" i="54"/>
  <c r="AC32" i="54"/>
  <c r="C33" i="54"/>
  <c r="D33" i="54"/>
  <c r="E33" i="54"/>
  <c r="F33" i="54"/>
  <c r="G33" i="54"/>
  <c r="H33" i="54"/>
  <c r="I33" i="54"/>
  <c r="J33" i="54"/>
  <c r="K33" i="54"/>
  <c r="M33" i="54"/>
  <c r="O33" i="54"/>
  <c r="P33" i="54"/>
  <c r="Q33" i="54"/>
  <c r="R33" i="54"/>
  <c r="S33" i="54"/>
  <c r="T33" i="54"/>
  <c r="U33" i="54"/>
  <c r="V33" i="54"/>
  <c r="W33" i="54"/>
  <c r="X33" i="54"/>
  <c r="Y33" i="54"/>
  <c r="Z33" i="54"/>
  <c r="AA33" i="54"/>
  <c r="AB33" i="54"/>
  <c r="AC33" i="54"/>
  <c r="C34" i="54"/>
  <c r="D34" i="54"/>
  <c r="E34" i="54"/>
  <c r="F34" i="54"/>
  <c r="G34" i="54"/>
  <c r="H34" i="54"/>
  <c r="I34" i="54"/>
  <c r="J34" i="54"/>
  <c r="K34" i="54"/>
  <c r="M34" i="54"/>
  <c r="O34" i="54"/>
  <c r="P34" i="54"/>
  <c r="Q34" i="54"/>
  <c r="R34" i="54"/>
  <c r="S34" i="54"/>
  <c r="T34" i="54"/>
  <c r="U34" i="54"/>
  <c r="V34" i="54"/>
  <c r="W34" i="54"/>
  <c r="X34" i="54"/>
  <c r="Y34" i="54"/>
  <c r="Z34" i="54"/>
  <c r="AA34" i="54"/>
  <c r="AB34" i="54"/>
  <c r="AC34" i="54"/>
  <c r="C35" i="54"/>
  <c r="D35" i="54"/>
  <c r="E35" i="54"/>
  <c r="F35" i="54"/>
  <c r="G35" i="54"/>
  <c r="H35" i="54"/>
  <c r="I35" i="54"/>
  <c r="J35" i="54"/>
  <c r="K35" i="54"/>
  <c r="M35" i="54"/>
  <c r="O35" i="54"/>
  <c r="P35" i="54"/>
  <c r="Q35" i="54"/>
  <c r="R35" i="54"/>
  <c r="S35" i="54"/>
  <c r="T35" i="54"/>
  <c r="U35" i="54"/>
  <c r="V35" i="54"/>
  <c r="W35" i="54"/>
  <c r="X35" i="54"/>
  <c r="Y35" i="54"/>
  <c r="Z35" i="54"/>
  <c r="AA35" i="54"/>
  <c r="AB35" i="54"/>
  <c r="AC35" i="54"/>
  <c r="C36" i="54"/>
  <c r="D36" i="54"/>
  <c r="E36" i="54"/>
  <c r="F36" i="54"/>
  <c r="G36" i="54"/>
  <c r="H36" i="54"/>
  <c r="I36" i="54"/>
  <c r="J36" i="54"/>
  <c r="K36" i="54"/>
  <c r="M36" i="54"/>
  <c r="O36" i="54"/>
  <c r="P36" i="54"/>
  <c r="Q36" i="54"/>
  <c r="R36" i="54"/>
  <c r="S36" i="54"/>
  <c r="T36" i="54"/>
  <c r="U36" i="54"/>
  <c r="V36" i="54"/>
  <c r="W36" i="54"/>
  <c r="X36" i="54"/>
  <c r="Y36" i="54"/>
  <c r="Z36" i="54"/>
  <c r="AA36" i="54"/>
  <c r="AB36" i="54"/>
  <c r="AC36" i="54"/>
  <c r="C37" i="54"/>
  <c r="D37" i="54"/>
  <c r="E37" i="54"/>
  <c r="F37" i="54"/>
  <c r="G37" i="54"/>
  <c r="H37" i="54"/>
  <c r="I37" i="54"/>
  <c r="J37" i="54"/>
  <c r="K37" i="54"/>
  <c r="M37" i="54"/>
  <c r="O37" i="54"/>
  <c r="P37" i="54"/>
  <c r="Q37" i="54"/>
  <c r="R37" i="54"/>
  <c r="S37" i="54"/>
  <c r="T37" i="54"/>
  <c r="U37" i="54"/>
  <c r="V37" i="54"/>
  <c r="W37" i="54"/>
  <c r="X37" i="54"/>
  <c r="Y37" i="54"/>
  <c r="Z37" i="54"/>
  <c r="AA37" i="54"/>
  <c r="AB37" i="54"/>
  <c r="AC37" i="54"/>
  <c r="C38" i="54"/>
  <c r="D38" i="54"/>
  <c r="E38" i="54"/>
  <c r="F38" i="54"/>
  <c r="G38" i="54"/>
  <c r="H38" i="54"/>
  <c r="I38" i="54"/>
  <c r="J38" i="54"/>
  <c r="K38" i="54"/>
  <c r="M38" i="54"/>
  <c r="O38" i="54"/>
  <c r="P38" i="54"/>
  <c r="Q38" i="54"/>
  <c r="R38" i="54"/>
  <c r="S38" i="54"/>
  <c r="T38" i="54"/>
  <c r="U38" i="54"/>
  <c r="V38" i="54"/>
  <c r="W38" i="54"/>
  <c r="X38" i="54"/>
  <c r="Y38" i="54"/>
  <c r="Z38" i="54"/>
  <c r="AA38" i="54"/>
  <c r="AB38" i="54"/>
  <c r="AC38" i="54"/>
  <c r="C39" i="54"/>
  <c r="D39" i="54"/>
  <c r="E39" i="54"/>
  <c r="F39" i="54"/>
  <c r="G39" i="54"/>
  <c r="H39" i="54"/>
  <c r="I39" i="54"/>
  <c r="J39" i="54"/>
  <c r="K39" i="54"/>
  <c r="M39" i="54"/>
  <c r="O39" i="54"/>
  <c r="P39" i="54"/>
  <c r="Q39" i="54"/>
  <c r="R39" i="54"/>
  <c r="S39" i="54"/>
  <c r="T39" i="54"/>
  <c r="U39" i="54"/>
  <c r="V39" i="54"/>
  <c r="W39" i="54"/>
  <c r="X39" i="54"/>
  <c r="Y39" i="54"/>
  <c r="Z39" i="54"/>
  <c r="AA39" i="54"/>
  <c r="AB39" i="54"/>
  <c r="AC39" i="54"/>
  <c r="C40" i="54"/>
  <c r="D40" i="54"/>
  <c r="E40" i="54"/>
  <c r="F40" i="54"/>
  <c r="G40" i="54"/>
  <c r="H40" i="54"/>
  <c r="I40" i="54"/>
  <c r="J40" i="54"/>
  <c r="K40" i="54"/>
  <c r="M40" i="54"/>
  <c r="O40" i="54"/>
  <c r="P40" i="54"/>
  <c r="Q40" i="54"/>
  <c r="R40" i="54"/>
  <c r="S40" i="54"/>
  <c r="T40" i="54"/>
  <c r="U40" i="54"/>
  <c r="V40" i="54"/>
  <c r="W40" i="54"/>
  <c r="X40" i="54"/>
  <c r="Y40" i="54"/>
  <c r="Z40" i="54"/>
  <c r="AA40" i="54"/>
  <c r="AB40" i="54"/>
  <c r="AC40" i="54"/>
  <c r="C41" i="54"/>
  <c r="D41" i="54"/>
  <c r="E41" i="54"/>
  <c r="F41" i="54"/>
  <c r="G41" i="54"/>
  <c r="H41" i="54"/>
  <c r="I41" i="54"/>
  <c r="J41" i="54"/>
  <c r="K41" i="54"/>
  <c r="M41" i="54"/>
  <c r="O41" i="54"/>
  <c r="P41" i="54"/>
  <c r="Q41" i="54"/>
  <c r="R41" i="54"/>
  <c r="S41" i="54"/>
  <c r="T41" i="54"/>
  <c r="U41" i="54"/>
  <c r="V41" i="54"/>
  <c r="W41" i="54"/>
  <c r="X41" i="54"/>
  <c r="Y41" i="54"/>
  <c r="Z41" i="54"/>
  <c r="AA41" i="54"/>
  <c r="AB41" i="54"/>
  <c r="AC41" i="54"/>
  <c r="C42" i="54"/>
  <c r="D42" i="54"/>
  <c r="E42" i="54"/>
  <c r="F42" i="54"/>
  <c r="G42" i="54"/>
  <c r="H42" i="54"/>
  <c r="I42" i="54"/>
  <c r="J42" i="54"/>
  <c r="K42" i="54"/>
  <c r="M42" i="54"/>
  <c r="O42" i="54"/>
  <c r="P42" i="54"/>
  <c r="Q42" i="54"/>
  <c r="R42" i="54"/>
  <c r="S42" i="54"/>
  <c r="T42" i="54"/>
  <c r="U42" i="54"/>
  <c r="V42" i="54"/>
  <c r="W42" i="54"/>
  <c r="X42" i="54"/>
  <c r="Y42" i="54"/>
  <c r="Z42" i="54"/>
  <c r="AA42" i="54"/>
  <c r="AB42" i="54"/>
  <c r="AC42" i="54"/>
  <c r="C43" i="54"/>
  <c r="D43" i="54"/>
  <c r="E43" i="54"/>
  <c r="F43" i="54"/>
  <c r="G43" i="54"/>
  <c r="H43" i="54"/>
  <c r="I43" i="54"/>
  <c r="J43" i="54"/>
  <c r="K43" i="54"/>
  <c r="M43" i="54"/>
  <c r="O43" i="54"/>
  <c r="P43" i="54"/>
  <c r="Q43" i="54"/>
  <c r="R43" i="54"/>
  <c r="S43" i="54"/>
  <c r="T43" i="54"/>
  <c r="U43" i="54"/>
  <c r="V43" i="54"/>
  <c r="W43" i="54"/>
  <c r="X43" i="54"/>
  <c r="Y43" i="54"/>
  <c r="Z43" i="54"/>
  <c r="AA43" i="54"/>
  <c r="AB43" i="54"/>
  <c r="AC43" i="54"/>
  <c r="C44" i="54"/>
  <c r="D44" i="54"/>
  <c r="E44" i="54"/>
  <c r="F44" i="54"/>
  <c r="G44" i="54"/>
  <c r="H44" i="54"/>
  <c r="I44" i="54"/>
  <c r="J44" i="54"/>
  <c r="K44" i="54"/>
  <c r="M44" i="54"/>
  <c r="O44" i="54"/>
  <c r="P44" i="54"/>
  <c r="Q44" i="54"/>
  <c r="R44" i="54"/>
  <c r="S44" i="54"/>
  <c r="T44" i="54"/>
  <c r="U44" i="54"/>
  <c r="V44" i="54"/>
  <c r="W44" i="54"/>
  <c r="X44" i="54"/>
  <c r="Y44" i="54"/>
  <c r="Z44" i="54"/>
  <c r="AA44" i="54"/>
  <c r="AB44" i="54"/>
  <c r="AC44" i="54"/>
  <c r="C45" i="54"/>
  <c r="D45" i="54"/>
  <c r="E45" i="54"/>
  <c r="F45" i="54"/>
  <c r="G45" i="54"/>
  <c r="H45" i="54"/>
  <c r="I45" i="54"/>
  <c r="J45" i="54"/>
  <c r="K45" i="54"/>
  <c r="M45" i="54"/>
  <c r="O45" i="54"/>
  <c r="P45" i="54"/>
  <c r="Q45" i="54"/>
  <c r="R45" i="54"/>
  <c r="S45" i="54"/>
  <c r="T45" i="54"/>
  <c r="U45" i="54"/>
  <c r="V45" i="54"/>
  <c r="W45" i="54"/>
  <c r="X45" i="54"/>
  <c r="Y45" i="54"/>
  <c r="Z45" i="54"/>
  <c r="AA45" i="54"/>
  <c r="AB45" i="54"/>
  <c r="AC45" i="54"/>
  <c r="B7" i="54"/>
  <c r="B8" i="54"/>
  <c r="B9" i="54"/>
  <c r="B10" i="54"/>
  <c r="B11" i="54"/>
  <c r="B12" i="54"/>
  <c r="B13" i="54"/>
  <c r="B14" i="54"/>
  <c r="B15" i="54"/>
  <c r="B16" i="54"/>
  <c r="B17" i="54"/>
  <c r="B18" i="54"/>
  <c r="B19" i="54"/>
  <c r="B20" i="54"/>
  <c r="B21" i="54"/>
  <c r="B22" i="54"/>
  <c r="B23" i="54"/>
  <c r="B24" i="54"/>
  <c r="B25" i="54"/>
  <c r="B26" i="54"/>
  <c r="B27" i="54"/>
  <c r="B28" i="54"/>
  <c r="B29" i="54"/>
  <c r="B30" i="54"/>
  <c r="B31" i="54"/>
  <c r="B32" i="54"/>
  <c r="B33" i="54"/>
  <c r="B34" i="54"/>
  <c r="B35" i="54"/>
  <c r="B36" i="54"/>
  <c r="B37" i="54"/>
  <c r="B38" i="54"/>
  <c r="B39" i="54"/>
  <c r="B40" i="54"/>
  <c r="B41" i="54"/>
  <c r="B42" i="54"/>
  <c r="B43" i="54"/>
  <c r="B44" i="54"/>
  <c r="B45" i="54"/>
  <c r="A117" i="53"/>
  <c r="A118" i="53"/>
  <c r="A119" i="53"/>
  <c r="A120" i="53"/>
  <c r="A121" i="53"/>
  <c r="A122" i="53"/>
  <c r="A123" i="53"/>
  <c r="A124" i="53"/>
  <c r="A125" i="53"/>
  <c r="A126" i="53"/>
  <c r="A127" i="53"/>
  <c r="A128" i="53"/>
  <c r="A129" i="53"/>
  <c r="A130" i="53"/>
  <c r="A131" i="53"/>
  <c r="A132" i="53"/>
  <c r="A133" i="53"/>
  <c r="A134" i="53"/>
  <c r="A135" i="53"/>
  <c r="A136" i="53"/>
  <c r="A137" i="53"/>
  <c r="A138" i="53"/>
  <c r="A139" i="53"/>
  <c r="A140" i="53"/>
  <c r="A141" i="53"/>
  <c r="A142" i="53"/>
  <c r="A143" i="53"/>
  <c r="A144" i="53"/>
  <c r="A145" i="53"/>
  <c r="A146" i="53"/>
  <c r="A147" i="53"/>
  <c r="A148" i="53"/>
  <c r="A149" i="53"/>
  <c r="A150" i="53"/>
  <c r="A151" i="53"/>
  <c r="A152" i="53"/>
  <c r="A153" i="53"/>
  <c r="A154" i="53"/>
  <c r="A155" i="53"/>
  <c r="A156" i="53"/>
  <c r="A116" i="53"/>
  <c r="C67" i="53"/>
  <c r="D67" i="53"/>
  <c r="E67" i="53"/>
  <c r="F67" i="53"/>
  <c r="G67" i="53"/>
  <c r="H67" i="53"/>
  <c r="I67" i="53"/>
  <c r="J67" i="53"/>
  <c r="K67" i="53"/>
  <c r="L67" i="53"/>
  <c r="M67" i="53"/>
  <c r="N67" i="53"/>
  <c r="O67" i="53"/>
  <c r="P67" i="53"/>
  <c r="Q67" i="53"/>
  <c r="R67" i="53"/>
  <c r="S67" i="53"/>
  <c r="T67" i="53"/>
  <c r="U67" i="53"/>
  <c r="V67" i="53"/>
  <c r="W67" i="53"/>
  <c r="X67" i="53"/>
  <c r="Y67" i="53"/>
  <c r="Z67" i="53"/>
  <c r="AA67" i="53"/>
  <c r="AB67" i="53"/>
  <c r="AC67" i="53"/>
  <c r="AD67" i="53"/>
  <c r="AE67" i="53"/>
  <c r="F55" i="53"/>
  <c r="F59" i="53"/>
  <c r="F58" i="53"/>
  <c r="F57" i="53"/>
  <c r="F56" i="53"/>
  <c r="F4" i="53"/>
  <c r="F32" i="53" s="1"/>
  <c r="A54" i="53"/>
  <c r="A55" i="53"/>
  <c r="A56" i="53"/>
  <c r="A57" i="53"/>
  <c r="A58" i="53"/>
  <c r="A59" i="53"/>
  <c r="A60" i="53"/>
  <c r="A53" i="53"/>
  <c r="E4" i="53"/>
  <c r="H53" i="53"/>
  <c r="I53" i="53"/>
  <c r="J53" i="53"/>
  <c r="K53" i="53"/>
  <c r="L53" i="53"/>
  <c r="M53" i="53"/>
  <c r="N53" i="53"/>
  <c r="O53" i="53"/>
  <c r="P53" i="53"/>
  <c r="Q53" i="53"/>
  <c r="R53" i="53"/>
  <c r="S53" i="53"/>
  <c r="T53" i="53"/>
  <c r="U53" i="53"/>
  <c r="V53" i="53"/>
  <c r="W53" i="53"/>
  <c r="X53" i="53"/>
  <c r="Y53" i="53"/>
  <c r="Z53" i="53"/>
  <c r="AA53" i="53"/>
  <c r="AB53" i="53"/>
  <c r="AC53" i="53"/>
  <c r="AD53" i="53"/>
  <c r="AE53" i="53"/>
  <c r="AF53" i="53"/>
  <c r="I54" i="53"/>
  <c r="J54" i="53"/>
  <c r="K54" i="53"/>
  <c r="L54" i="53"/>
  <c r="M54" i="53"/>
  <c r="N54" i="53"/>
  <c r="O54" i="53"/>
  <c r="P54" i="53"/>
  <c r="Q54" i="53"/>
  <c r="R54" i="53"/>
  <c r="S54" i="53"/>
  <c r="T54" i="53"/>
  <c r="U54" i="53"/>
  <c r="V54" i="53"/>
  <c r="W54" i="53"/>
  <c r="X54" i="53"/>
  <c r="Y54" i="53"/>
  <c r="Z54" i="53"/>
  <c r="AA54" i="53"/>
  <c r="AB54" i="53"/>
  <c r="AC54" i="53"/>
  <c r="AD54" i="53"/>
  <c r="AE54" i="53"/>
  <c r="AF54" i="53"/>
  <c r="D55" i="53"/>
  <c r="E55" i="53"/>
  <c r="G55" i="53"/>
  <c r="H55" i="53"/>
  <c r="I55" i="53"/>
  <c r="J55" i="53"/>
  <c r="K55" i="53"/>
  <c r="L55" i="53"/>
  <c r="M55" i="53"/>
  <c r="Q55" i="53"/>
  <c r="R55" i="53"/>
  <c r="S55" i="53"/>
  <c r="T55" i="53"/>
  <c r="U55" i="53"/>
  <c r="V55" i="53"/>
  <c r="W55" i="53"/>
  <c r="X55" i="53"/>
  <c r="Y55" i="53"/>
  <c r="Z55" i="53"/>
  <c r="AA55" i="53"/>
  <c r="AB55" i="53"/>
  <c r="AC55" i="53"/>
  <c r="AD55" i="53"/>
  <c r="AE55" i="53"/>
  <c r="AF55" i="53"/>
  <c r="D56" i="53"/>
  <c r="E56" i="53"/>
  <c r="G56" i="53"/>
  <c r="H56" i="53"/>
  <c r="I56" i="53"/>
  <c r="J56" i="53"/>
  <c r="K56" i="53"/>
  <c r="L56" i="53"/>
  <c r="M56" i="53"/>
  <c r="N56" i="53"/>
  <c r="O56" i="53"/>
  <c r="P56" i="53"/>
  <c r="Q56" i="53"/>
  <c r="R56" i="53"/>
  <c r="S56" i="53"/>
  <c r="T56" i="53"/>
  <c r="U56" i="53"/>
  <c r="V56" i="53"/>
  <c r="W56" i="53"/>
  <c r="X56" i="53"/>
  <c r="Y56" i="53"/>
  <c r="Z56" i="53"/>
  <c r="AA56" i="53"/>
  <c r="AB56" i="53"/>
  <c r="AC56" i="53"/>
  <c r="AD56" i="53"/>
  <c r="AE56" i="53"/>
  <c r="AF56" i="53"/>
  <c r="D57" i="53"/>
  <c r="E57" i="53"/>
  <c r="G57" i="53"/>
  <c r="H57" i="53"/>
  <c r="I57" i="53"/>
  <c r="J57" i="53"/>
  <c r="K57" i="53"/>
  <c r="L57" i="53"/>
  <c r="M57" i="53"/>
  <c r="N57" i="53"/>
  <c r="O57" i="53"/>
  <c r="P57" i="53"/>
  <c r="Q57" i="53"/>
  <c r="R57" i="53"/>
  <c r="S57" i="53"/>
  <c r="T57" i="53"/>
  <c r="U57" i="53"/>
  <c r="V57" i="53"/>
  <c r="W57" i="53"/>
  <c r="X57" i="53"/>
  <c r="Y57" i="53"/>
  <c r="Z57" i="53"/>
  <c r="AA57" i="53"/>
  <c r="AB57" i="53"/>
  <c r="AC57" i="53"/>
  <c r="AD57" i="53"/>
  <c r="AE57" i="53"/>
  <c r="AF57" i="53"/>
  <c r="D58" i="53"/>
  <c r="E58" i="53"/>
  <c r="G58" i="53"/>
  <c r="H58" i="53"/>
  <c r="I58" i="53"/>
  <c r="J58" i="53"/>
  <c r="K58" i="53"/>
  <c r="L58" i="53"/>
  <c r="M58" i="53"/>
  <c r="N58" i="53"/>
  <c r="O58" i="53"/>
  <c r="P58" i="53"/>
  <c r="Q58" i="53"/>
  <c r="R58" i="53"/>
  <c r="S58" i="53"/>
  <c r="T58" i="53"/>
  <c r="U58" i="53"/>
  <c r="V58" i="53"/>
  <c r="W58" i="53"/>
  <c r="X58" i="53"/>
  <c r="Y58" i="53"/>
  <c r="Z58" i="53"/>
  <c r="AA58" i="53"/>
  <c r="AB58" i="53"/>
  <c r="AC58" i="53"/>
  <c r="AD58" i="53"/>
  <c r="AE58" i="53"/>
  <c r="AF58" i="53"/>
  <c r="D59" i="53"/>
  <c r="E59" i="53"/>
  <c r="G59" i="53"/>
  <c r="H59" i="53"/>
  <c r="I59" i="53"/>
  <c r="J59" i="53"/>
  <c r="K59" i="53"/>
  <c r="L59" i="53"/>
  <c r="M59" i="53"/>
  <c r="N59" i="53"/>
  <c r="O59" i="53"/>
  <c r="P59" i="53"/>
  <c r="Q59" i="53"/>
  <c r="R59" i="53"/>
  <c r="S59" i="53"/>
  <c r="T59" i="53"/>
  <c r="U59" i="53"/>
  <c r="V59" i="53"/>
  <c r="W59" i="53"/>
  <c r="X59" i="53"/>
  <c r="Y59" i="53"/>
  <c r="Z59" i="53"/>
  <c r="AA59" i="53"/>
  <c r="AD59" i="53"/>
  <c r="AE59" i="53"/>
  <c r="AF59" i="53"/>
  <c r="G60" i="53"/>
  <c r="H60" i="53"/>
  <c r="I60" i="53"/>
  <c r="J60" i="53"/>
  <c r="K60" i="53"/>
  <c r="L60" i="53"/>
  <c r="M60" i="53"/>
  <c r="N60" i="53"/>
  <c r="O60" i="53"/>
  <c r="P60" i="53"/>
  <c r="Q60" i="53"/>
  <c r="R60" i="53"/>
  <c r="S60" i="53"/>
  <c r="T60" i="53"/>
  <c r="U60" i="53"/>
  <c r="V60" i="53"/>
  <c r="W60" i="53"/>
  <c r="X60" i="53"/>
  <c r="Y60" i="53"/>
  <c r="Z60" i="53"/>
  <c r="AA60" i="53"/>
  <c r="AB60" i="53"/>
  <c r="AC60" i="53"/>
  <c r="AD60" i="53"/>
  <c r="AE60" i="53"/>
  <c r="AF60" i="53"/>
  <c r="C55" i="53"/>
  <c r="C56" i="53"/>
  <c r="C57" i="53"/>
  <c r="C58" i="53"/>
  <c r="C59" i="53"/>
  <c r="D4" i="53"/>
  <c r="D42" i="53" s="1"/>
  <c r="G4" i="53"/>
  <c r="G42" i="53" s="1"/>
  <c r="H4" i="53"/>
  <c r="H42" i="53" s="1"/>
  <c r="I4" i="53"/>
  <c r="I45" i="53" s="1"/>
  <c r="J4" i="53"/>
  <c r="J43" i="53" s="1"/>
  <c r="K4" i="53"/>
  <c r="K42" i="53" s="1"/>
  <c r="L4" i="53"/>
  <c r="L40" i="53" s="1"/>
  <c r="M4" i="53"/>
  <c r="M37" i="53" s="1"/>
  <c r="N4" i="53"/>
  <c r="N43" i="53" s="1"/>
  <c r="O4" i="53"/>
  <c r="O43" i="53" s="1"/>
  <c r="P4" i="53"/>
  <c r="P44" i="53" s="1"/>
  <c r="Q4" i="53"/>
  <c r="Q43" i="53" s="1"/>
  <c r="R4" i="53"/>
  <c r="R43" i="53" s="1"/>
  <c r="S4" i="53"/>
  <c r="S31" i="53" s="1"/>
  <c r="T4" i="53"/>
  <c r="T41" i="53" s="1"/>
  <c r="U4" i="53"/>
  <c r="U42" i="53" s="1"/>
  <c r="V4" i="53"/>
  <c r="V45" i="53" s="1"/>
  <c r="W45" i="53"/>
  <c r="X4" i="53"/>
  <c r="X44" i="53" s="1"/>
  <c r="Y4" i="53"/>
  <c r="Y45" i="53" s="1"/>
  <c r="Z4" i="53"/>
  <c r="Z28" i="53" s="1"/>
  <c r="AA4" i="53"/>
  <c r="AA43" i="53" s="1"/>
  <c r="AB4" i="53"/>
  <c r="AB44" i="53" s="1"/>
  <c r="AC4" i="53"/>
  <c r="AC43" i="53" s="1"/>
  <c r="AD4" i="53"/>
  <c r="AD45" i="53" s="1"/>
  <c r="AE4" i="53"/>
  <c r="AE45" i="53" s="1"/>
  <c r="AF4" i="53"/>
  <c r="AF44" i="53" s="1"/>
  <c r="C42" i="53"/>
  <c r="L13" i="72" l="1"/>
  <c r="K13" i="73"/>
  <c r="L42" i="72"/>
  <c r="K42" i="73"/>
  <c r="L23" i="72"/>
  <c r="K23" i="73"/>
  <c r="K48" i="73"/>
  <c r="L48" i="72"/>
  <c r="L5" i="72"/>
  <c r="K5" i="73"/>
  <c r="L36" i="72"/>
  <c r="K36" i="73"/>
  <c r="L26" i="72"/>
  <c r="K26" i="73"/>
  <c r="K4" i="73"/>
  <c r="L4" i="72"/>
  <c r="L18" i="72"/>
  <c r="K18" i="73"/>
  <c r="L41" i="72"/>
  <c r="K41" i="73"/>
  <c r="K6" i="73"/>
  <c r="L6" i="72"/>
  <c r="L50" i="72"/>
  <c r="K50" i="73"/>
  <c r="K47" i="73"/>
  <c r="L47" i="72"/>
  <c r="L31" i="72"/>
  <c r="K31" i="73"/>
  <c r="L43" i="72"/>
  <c r="K43" i="73"/>
  <c r="L11" i="72"/>
  <c r="K11" i="73"/>
  <c r="L38" i="72"/>
  <c r="K38" i="73"/>
  <c r="K46" i="73"/>
  <c r="L46" i="72"/>
  <c r="K21" i="73"/>
  <c r="L21" i="72"/>
  <c r="K3" i="73"/>
  <c r="L3" i="72"/>
  <c r="L32" i="72"/>
  <c r="K32" i="73"/>
  <c r="L24" i="72"/>
  <c r="K24" i="73"/>
  <c r="H15" i="72"/>
  <c r="G15" i="73"/>
  <c r="K27" i="72"/>
  <c r="T27" i="72"/>
  <c r="O27" i="73"/>
  <c r="L17" i="72"/>
  <c r="K17" i="73"/>
  <c r="L45" i="72"/>
  <c r="K45" i="73"/>
  <c r="G4" i="72"/>
  <c r="F4" i="73"/>
  <c r="K16" i="73"/>
  <c r="L16" i="72"/>
  <c r="H27" i="72"/>
  <c r="G27" i="73"/>
  <c r="H28" i="72"/>
  <c r="G28" i="73"/>
  <c r="H7" i="72"/>
  <c r="G7" i="73"/>
  <c r="T45" i="72"/>
  <c r="P45" i="72" s="1"/>
  <c r="O45" i="73"/>
  <c r="O12" i="73"/>
  <c r="T12" i="72"/>
  <c r="P12" i="72" s="1"/>
  <c r="G20" i="72"/>
  <c r="F20" i="73"/>
  <c r="O16" i="73"/>
  <c r="T16" i="72"/>
  <c r="P16" i="72" s="1"/>
  <c r="T51" i="72"/>
  <c r="P51" i="72" s="1"/>
  <c r="O51" i="73"/>
  <c r="O30" i="73"/>
  <c r="T30" i="72"/>
  <c r="H33" i="72"/>
  <c r="G33" i="73"/>
  <c r="H19" i="72"/>
  <c r="G19" i="73"/>
  <c r="H45" i="72"/>
  <c r="G45" i="73"/>
  <c r="H43" i="72"/>
  <c r="G43" i="73"/>
  <c r="T29" i="72"/>
  <c r="P29" i="72" s="1"/>
  <c r="O29" i="73"/>
  <c r="O9" i="73"/>
  <c r="T9" i="72"/>
  <c r="P9" i="72" s="1"/>
  <c r="G31" i="73"/>
  <c r="H31" i="72"/>
  <c r="H25" i="72"/>
  <c r="G25" i="73"/>
  <c r="L12" i="72"/>
  <c r="K12" i="73"/>
  <c r="H47" i="72"/>
  <c r="G47" i="73"/>
  <c r="L34" i="72"/>
  <c r="K34" i="73"/>
  <c r="L30" i="72"/>
  <c r="K30" i="73"/>
  <c r="H48" i="72"/>
  <c r="G48" i="73"/>
  <c r="O42" i="73"/>
  <c r="T42" i="72"/>
  <c r="O21" i="73"/>
  <c r="T21" i="72"/>
  <c r="P21" i="72" s="1"/>
  <c r="G30" i="73"/>
  <c r="H30" i="72"/>
  <c r="G26" i="72"/>
  <c r="F26" i="73"/>
  <c r="G41" i="72"/>
  <c r="F41" i="73"/>
  <c r="O11" i="73"/>
  <c r="T11" i="72"/>
  <c r="P11" i="72" s="1"/>
  <c r="O17" i="73"/>
  <c r="T17" i="72"/>
  <c r="P17" i="72" s="1"/>
  <c r="T32" i="72"/>
  <c r="P32" i="72" s="1"/>
  <c r="O32" i="73"/>
  <c r="G40" i="73"/>
  <c r="H40" i="72"/>
  <c r="T31" i="72"/>
  <c r="P31" i="72" s="1"/>
  <c r="O31" i="73"/>
  <c r="H9" i="72"/>
  <c r="G9" i="73"/>
  <c r="H8" i="72"/>
  <c r="G8" i="73"/>
  <c r="T34" i="72"/>
  <c r="O34" i="73"/>
  <c r="T26" i="72"/>
  <c r="P26" i="72" s="1"/>
  <c r="O26" i="73"/>
  <c r="L14" i="72"/>
  <c r="K14" i="73"/>
  <c r="G10" i="73"/>
  <c r="H10" i="72"/>
  <c r="H37" i="72"/>
  <c r="G37" i="73"/>
  <c r="L40" i="72"/>
  <c r="K40" i="73"/>
  <c r="K7" i="72"/>
  <c r="T7" i="72"/>
  <c r="P7" i="72" s="1"/>
  <c r="O7" i="73"/>
  <c r="L25" i="72"/>
  <c r="K25" i="73"/>
  <c r="O18" i="73"/>
  <c r="T18" i="72"/>
  <c r="P18" i="72" s="1"/>
  <c r="G12" i="72"/>
  <c r="F12" i="73"/>
  <c r="L49" i="72"/>
  <c r="K49" i="73"/>
  <c r="L19" i="72"/>
  <c r="K19" i="73"/>
  <c r="T48" i="72"/>
  <c r="P48" i="72" s="1"/>
  <c r="O48" i="73"/>
  <c r="L44" i="72"/>
  <c r="K44" i="73"/>
  <c r="O46" i="73"/>
  <c r="T46" i="72"/>
  <c r="P46" i="72" s="1"/>
  <c r="L39" i="72"/>
  <c r="K39" i="73"/>
  <c r="G32" i="73"/>
  <c r="H32" i="72"/>
  <c r="H23" i="72"/>
  <c r="G23" i="73"/>
  <c r="H6" i="72"/>
  <c r="G6" i="73"/>
  <c r="G21" i="72"/>
  <c r="F21" i="73"/>
  <c r="G18" i="73"/>
  <c r="H18" i="72"/>
  <c r="T40" i="72"/>
  <c r="P40" i="72" s="1"/>
  <c r="O40" i="73"/>
  <c r="G24" i="72"/>
  <c r="F24" i="73"/>
  <c r="H35" i="72"/>
  <c r="G35" i="73"/>
  <c r="H29" i="72"/>
  <c r="G29" i="73"/>
  <c r="K35" i="72"/>
  <c r="T35" i="72"/>
  <c r="P35" i="72" s="1"/>
  <c r="O35" i="73"/>
  <c r="T44" i="72"/>
  <c r="O44" i="73"/>
  <c r="T15" i="72"/>
  <c r="P15" i="72" s="1"/>
  <c r="O15" i="73"/>
  <c r="O14" i="73"/>
  <c r="T14" i="72"/>
  <c r="P14" i="72" s="1"/>
  <c r="H44" i="72"/>
  <c r="G44" i="73"/>
  <c r="O41" i="73"/>
  <c r="T41" i="72"/>
  <c r="P41" i="72" s="1"/>
  <c r="T39" i="72"/>
  <c r="P39" i="72" s="1"/>
  <c r="O39" i="73"/>
  <c r="G17" i="73"/>
  <c r="H17" i="72"/>
  <c r="G3" i="73"/>
  <c r="H3" i="72"/>
  <c r="H14" i="72"/>
  <c r="G14" i="73"/>
  <c r="O23" i="73"/>
  <c r="T23" i="72"/>
  <c r="G38" i="73"/>
  <c r="H38" i="72"/>
  <c r="O25" i="73"/>
  <c r="T25" i="72"/>
  <c r="O43" i="73"/>
  <c r="T43" i="72"/>
  <c r="P43" i="72" s="1"/>
  <c r="O6" i="73"/>
  <c r="T6" i="72"/>
  <c r="P6" i="72" s="1"/>
  <c r="O49" i="73"/>
  <c r="T49" i="72"/>
  <c r="P49" i="72" s="1"/>
  <c r="O19" i="73"/>
  <c r="T19" i="72"/>
  <c r="O24" i="73"/>
  <c r="T24" i="72"/>
  <c r="P24" i="72"/>
  <c r="L15" i="72"/>
  <c r="K15" i="73"/>
  <c r="L28" i="72"/>
  <c r="K28" i="73"/>
  <c r="L10" i="72"/>
  <c r="K10" i="73"/>
  <c r="H42" i="72"/>
  <c r="G42" i="73"/>
  <c r="H11" i="72"/>
  <c r="G11" i="73"/>
  <c r="O50" i="73"/>
  <c r="T50" i="72"/>
  <c r="G46" i="72"/>
  <c r="F46" i="73"/>
  <c r="T5" i="72"/>
  <c r="P5" i="72" s="1"/>
  <c r="O5" i="73"/>
  <c r="L37" i="72"/>
  <c r="K37" i="73"/>
  <c r="O47" i="73"/>
  <c r="T47" i="72"/>
  <c r="P47" i="72" s="1"/>
  <c r="T4" i="72"/>
  <c r="P4" i="72" s="1"/>
  <c r="O4" i="73"/>
  <c r="L8" i="72"/>
  <c r="K8" i="73"/>
  <c r="K9" i="72"/>
  <c r="O13" i="73"/>
  <c r="T13" i="72"/>
  <c r="P13" i="72" s="1"/>
  <c r="L20" i="72"/>
  <c r="K20" i="73"/>
  <c r="O36" i="73"/>
  <c r="T36" i="72"/>
  <c r="L33" i="72"/>
  <c r="K33" i="73"/>
  <c r="H51" i="72"/>
  <c r="G51" i="73"/>
  <c r="H50" i="72"/>
  <c r="G50" i="73"/>
  <c r="H49" i="72"/>
  <c r="G49" i="73"/>
  <c r="G39" i="72"/>
  <c r="F39" i="73"/>
  <c r="K29" i="72"/>
  <c r="T37" i="72"/>
  <c r="P37" i="72" s="1"/>
  <c r="O37" i="73"/>
  <c r="T3" i="72"/>
  <c r="O3" i="73"/>
  <c r="O8" i="73"/>
  <c r="T8" i="72"/>
  <c r="P8" i="72" s="1"/>
  <c r="O38" i="73"/>
  <c r="T38" i="72"/>
  <c r="P38" i="72" s="1"/>
  <c r="G13" i="73"/>
  <c r="H13" i="72"/>
  <c r="T20" i="72"/>
  <c r="P20" i="72" s="1"/>
  <c r="O20" i="73"/>
  <c r="O33" i="73"/>
  <c r="T33" i="72"/>
  <c r="P33" i="72" s="1"/>
  <c r="H16" i="72"/>
  <c r="G16" i="73"/>
  <c r="L51" i="72"/>
  <c r="K51" i="73"/>
  <c r="O28" i="73"/>
  <c r="T28" i="72"/>
  <c r="P28" i="72" s="1"/>
  <c r="O10" i="73"/>
  <c r="T10" i="72"/>
  <c r="P10" i="72" s="1"/>
  <c r="H34" i="72"/>
  <c r="G34" i="73"/>
  <c r="G36" i="73"/>
  <c r="H36" i="72"/>
  <c r="G5" i="73"/>
  <c r="H5" i="72"/>
  <c r="L2" i="72"/>
  <c r="K2" i="73"/>
  <c r="O2" i="73"/>
  <c r="T2" i="72"/>
  <c r="P2" i="72" s="1"/>
  <c r="G2" i="72"/>
  <c r="F2" i="73"/>
  <c r="O52" i="73"/>
  <c r="T52" i="72"/>
  <c r="P52" i="72" s="1"/>
  <c r="G52" i="72"/>
  <c r="F52" i="73"/>
  <c r="K52" i="72"/>
  <c r="S22" i="72"/>
  <c r="S22" i="73" s="1"/>
  <c r="R22" i="73"/>
  <c r="W22" i="72"/>
  <c r="V22" i="73"/>
  <c r="AB107" i="53"/>
  <c r="T106" i="53"/>
  <c r="V109" i="53"/>
  <c r="AC109" i="53"/>
  <c r="J156" i="53" s="1"/>
  <c r="U109" i="53"/>
  <c r="M107" i="53"/>
  <c r="F154" i="53" s="1"/>
  <c r="B41" i="68" s="1"/>
  <c r="H106" i="54"/>
  <c r="R95" i="53"/>
  <c r="J106" i="53"/>
  <c r="Q107" i="53"/>
  <c r="X109" i="53"/>
  <c r="P107" i="53"/>
  <c r="H109" i="53"/>
  <c r="F106" i="54"/>
  <c r="E136" i="54" s="1"/>
  <c r="AD109" i="53"/>
  <c r="I156" i="53" s="1"/>
  <c r="N107" i="53"/>
  <c r="F106" i="53"/>
  <c r="B83" i="53"/>
  <c r="C110" i="53"/>
  <c r="K110" i="53"/>
  <c r="S110" i="53"/>
  <c r="AB110" i="53"/>
  <c r="AD110" i="53"/>
  <c r="I157" i="53" s="1"/>
  <c r="H188" i="53" s="1"/>
  <c r="D110" i="53"/>
  <c r="L110" i="53"/>
  <c r="T110" i="53"/>
  <c r="AC110" i="53"/>
  <c r="J157" i="53" s="1"/>
  <c r="I188" i="53" s="1"/>
  <c r="U110" i="53"/>
  <c r="E110" i="53"/>
  <c r="M110" i="53"/>
  <c r="F157" i="53" s="1"/>
  <c r="B44" i="68" s="1"/>
  <c r="B74" i="68" s="1"/>
  <c r="F110" i="53"/>
  <c r="N110" i="53"/>
  <c r="W110" i="53"/>
  <c r="AE110" i="53"/>
  <c r="K157" i="53" s="1"/>
  <c r="B44" i="71" s="1"/>
  <c r="B74" i="71" s="1"/>
  <c r="Y110" i="53"/>
  <c r="G110" i="53"/>
  <c r="O110" i="53"/>
  <c r="X110" i="53"/>
  <c r="H110" i="53"/>
  <c r="P110" i="53"/>
  <c r="I110" i="53"/>
  <c r="Q110" i="53"/>
  <c r="Z110" i="53"/>
  <c r="B110" i="53"/>
  <c r="J110" i="53"/>
  <c r="R110" i="53"/>
  <c r="AA110" i="53"/>
  <c r="I106" i="54"/>
  <c r="H136" i="54" s="1"/>
  <c r="C106" i="54"/>
  <c r="J106" i="54"/>
  <c r="I136" i="54" s="1"/>
  <c r="G106" i="54"/>
  <c r="F136" i="54" s="1"/>
  <c r="K106" i="54"/>
  <c r="J136" i="54" s="1"/>
  <c r="E106" i="54"/>
  <c r="D136" i="54" s="1"/>
  <c r="V110" i="53"/>
  <c r="F164" i="53"/>
  <c r="G164" i="53"/>
  <c r="H164" i="53"/>
  <c r="I164" i="53"/>
  <c r="J164" i="53"/>
  <c r="C164" i="53"/>
  <c r="B164" i="53"/>
  <c r="D164" i="53"/>
  <c r="E164" i="53"/>
  <c r="D106" i="54"/>
  <c r="C136" i="54" s="1"/>
  <c r="B106" i="53"/>
  <c r="L64" i="54"/>
  <c r="U64" i="54" s="1"/>
  <c r="R64" i="54"/>
  <c r="Q64" i="54"/>
  <c r="S64" i="54"/>
  <c r="G112" i="54"/>
  <c r="B112" i="54"/>
  <c r="C112" i="54"/>
  <c r="I112" i="54"/>
  <c r="H112" i="54"/>
  <c r="G136" i="54"/>
  <c r="F112" i="54"/>
  <c r="D112" i="54"/>
  <c r="E112" i="54"/>
  <c r="J112" i="54"/>
  <c r="W108" i="53"/>
  <c r="O108" i="53"/>
  <c r="I105" i="54"/>
  <c r="K104" i="54"/>
  <c r="J105" i="54"/>
  <c r="F103" i="54"/>
  <c r="AA108" i="53"/>
  <c r="Z107" i="53"/>
  <c r="B74" i="53"/>
  <c r="G106" i="53"/>
  <c r="AE108" i="53"/>
  <c r="K155" i="53" s="1"/>
  <c r="B42" i="71" s="1"/>
  <c r="Q39" i="53"/>
  <c r="P103" i="53" s="1"/>
  <c r="C106" i="53"/>
  <c r="L101" i="53"/>
  <c r="E96" i="53"/>
  <c r="I107" i="53"/>
  <c r="K104" i="53"/>
  <c r="S105" i="53"/>
  <c r="Y92" i="53"/>
  <c r="C41" i="53"/>
  <c r="X45" i="53"/>
  <c r="W109" i="53" s="1"/>
  <c r="AF45" i="53"/>
  <c r="AE109" i="53" s="1"/>
  <c r="K156" i="53" s="1"/>
  <c r="B43" i="71" s="1"/>
  <c r="P30" i="53"/>
  <c r="O94" i="53" s="1"/>
  <c r="C45" i="53"/>
  <c r="C44" i="53"/>
  <c r="J45" i="53"/>
  <c r="I109" i="53" s="1"/>
  <c r="AD42" i="53"/>
  <c r="AC106" i="53" s="1"/>
  <c r="J153" i="53" s="1"/>
  <c r="Z39" i="53"/>
  <c r="Y103" i="53" s="1"/>
  <c r="AF41" i="53"/>
  <c r="AE105" i="53" s="1"/>
  <c r="K152" i="53" s="1"/>
  <c r="B39" i="71" s="1"/>
  <c r="G39" i="53"/>
  <c r="F103" i="53" s="1"/>
  <c r="AA45" i="53"/>
  <c r="Z109" i="53" s="1"/>
  <c r="W41" i="53"/>
  <c r="V105" i="53" s="1"/>
  <c r="P38" i="53"/>
  <c r="O102" i="53" s="1"/>
  <c r="C43" i="53"/>
  <c r="Z45" i="53"/>
  <c r="Y109" i="53" s="1"/>
  <c r="H44" i="53"/>
  <c r="G108" i="53" s="1"/>
  <c r="M41" i="53"/>
  <c r="L105" i="53" s="1"/>
  <c r="S45" i="53"/>
  <c r="R109" i="53" s="1"/>
  <c r="X40" i="53"/>
  <c r="W104" i="53" s="1"/>
  <c r="K31" i="53"/>
  <c r="J95" i="53" s="1"/>
  <c r="R45" i="53"/>
  <c r="Q109" i="53" s="1"/>
  <c r="S43" i="53"/>
  <c r="R107" i="53" s="1"/>
  <c r="O40" i="53"/>
  <c r="N104" i="53" s="1"/>
  <c r="K45" i="53"/>
  <c r="J109" i="53" s="1"/>
  <c r="F40" i="53"/>
  <c r="E104" i="53" s="1"/>
  <c r="AC11" i="53"/>
  <c r="AB75" i="53" s="1"/>
  <c r="AC8" i="53"/>
  <c r="AB72" i="53" s="1"/>
  <c r="AC16" i="53"/>
  <c r="AB80" i="53" s="1"/>
  <c r="AC24" i="53"/>
  <c r="AB88" i="53" s="1"/>
  <c r="AC5" i="53"/>
  <c r="AB69" i="53" s="1"/>
  <c r="AC13" i="53"/>
  <c r="AB77" i="53" s="1"/>
  <c r="AC21" i="53"/>
  <c r="AB85" i="53" s="1"/>
  <c r="AC10" i="53"/>
  <c r="AB74" i="53" s="1"/>
  <c r="AC18" i="53"/>
  <c r="AB82" i="53" s="1"/>
  <c r="AC12" i="53"/>
  <c r="AB76" i="53" s="1"/>
  <c r="AC20" i="53"/>
  <c r="AB84" i="53" s="1"/>
  <c r="AC9" i="53"/>
  <c r="AB73" i="53" s="1"/>
  <c r="AC17" i="53"/>
  <c r="AB81" i="53" s="1"/>
  <c r="AC6" i="53"/>
  <c r="AB70" i="53" s="1"/>
  <c r="AC14" i="53"/>
  <c r="AB78" i="53" s="1"/>
  <c r="AC34" i="53"/>
  <c r="AB98" i="53" s="1"/>
  <c r="AC7" i="53"/>
  <c r="AB71" i="53" s="1"/>
  <c r="AC31" i="53"/>
  <c r="AB95" i="53" s="1"/>
  <c r="AC23" i="53"/>
  <c r="AB87" i="53" s="1"/>
  <c r="AC28" i="53"/>
  <c r="AB92" i="53" s="1"/>
  <c r="AC36" i="53"/>
  <c r="AB100" i="53" s="1"/>
  <c r="AC33" i="53"/>
  <c r="AB97" i="53" s="1"/>
  <c r="AC19" i="53"/>
  <c r="AB83" i="53" s="1"/>
  <c r="AC30" i="53"/>
  <c r="AB94" i="53" s="1"/>
  <c r="AC38" i="53"/>
  <c r="AB102" i="53" s="1"/>
  <c r="AC35" i="53"/>
  <c r="AB99" i="53" s="1"/>
  <c r="AC15" i="53"/>
  <c r="AB79" i="53" s="1"/>
  <c r="AC26" i="53"/>
  <c r="AB90" i="53" s="1"/>
  <c r="AC32" i="53"/>
  <c r="AB96" i="53" s="1"/>
  <c r="U11" i="53"/>
  <c r="T75" i="53" s="1"/>
  <c r="U8" i="53"/>
  <c r="T72" i="53" s="1"/>
  <c r="U16" i="53"/>
  <c r="T80" i="53" s="1"/>
  <c r="U24" i="53"/>
  <c r="T88" i="53" s="1"/>
  <c r="U5" i="53"/>
  <c r="T69" i="53" s="1"/>
  <c r="U21" i="53"/>
  <c r="T85" i="53" s="1"/>
  <c r="U10" i="53"/>
  <c r="T74" i="53" s="1"/>
  <c r="U18" i="53"/>
  <c r="T82" i="53" s="1"/>
  <c r="U12" i="53"/>
  <c r="T76" i="53" s="1"/>
  <c r="U20" i="53"/>
  <c r="T84" i="53" s="1"/>
  <c r="U9" i="53"/>
  <c r="T73" i="53" s="1"/>
  <c r="U17" i="53"/>
  <c r="T81" i="53" s="1"/>
  <c r="U6" i="53"/>
  <c r="T70" i="53" s="1"/>
  <c r="U14" i="53"/>
  <c r="T78" i="53" s="1"/>
  <c r="U7" i="53"/>
  <c r="T71" i="53" s="1"/>
  <c r="U27" i="53"/>
  <c r="T91" i="53" s="1"/>
  <c r="U34" i="53"/>
  <c r="T98" i="53" s="1"/>
  <c r="U31" i="53"/>
  <c r="T95" i="53" s="1"/>
  <c r="U22" i="53"/>
  <c r="T86" i="53" s="1"/>
  <c r="U28" i="53"/>
  <c r="T92" i="53" s="1"/>
  <c r="U36" i="53"/>
  <c r="T100" i="53" s="1"/>
  <c r="U33" i="53"/>
  <c r="T97" i="53" s="1"/>
  <c r="U30" i="53"/>
  <c r="T94" i="53" s="1"/>
  <c r="U38" i="53"/>
  <c r="T102" i="53" s="1"/>
  <c r="U15" i="53"/>
  <c r="T79" i="53" s="1"/>
  <c r="U35" i="53"/>
  <c r="T99" i="53" s="1"/>
  <c r="U32" i="53"/>
  <c r="T96" i="53" s="1"/>
  <c r="M11" i="53"/>
  <c r="L75" i="53" s="1"/>
  <c r="M8" i="53"/>
  <c r="L72" i="53" s="1"/>
  <c r="M16" i="53"/>
  <c r="L80" i="53" s="1"/>
  <c r="M24" i="53"/>
  <c r="L88" i="53" s="1"/>
  <c r="M5" i="53"/>
  <c r="L69" i="53" s="1"/>
  <c r="M13" i="53"/>
  <c r="L77" i="53" s="1"/>
  <c r="M21" i="53"/>
  <c r="L85" i="53" s="1"/>
  <c r="M10" i="53"/>
  <c r="L74" i="53" s="1"/>
  <c r="M18" i="53"/>
  <c r="L82" i="53" s="1"/>
  <c r="M12" i="53"/>
  <c r="L76" i="53" s="1"/>
  <c r="M20" i="53"/>
  <c r="L84" i="53" s="1"/>
  <c r="M9" i="53"/>
  <c r="L73" i="53" s="1"/>
  <c r="M17" i="53"/>
  <c r="L81" i="53" s="1"/>
  <c r="M6" i="53"/>
  <c r="L70" i="53" s="1"/>
  <c r="M14" i="53"/>
  <c r="L78" i="53" s="1"/>
  <c r="M26" i="53"/>
  <c r="L90" i="53" s="1"/>
  <c r="M34" i="53"/>
  <c r="L98" i="53" s="1"/>
  <c r="M27" i="53"/>
  <c r="L91" i="53" s="1"/>
  <c r="M31" i="53"/>
  <c r="L95" i="53" s="1"/>
  <c r="M28" i="53"/>
  <c r="L92" i="53" s="1"/>
  <c r="M36" i="53"/>
  <c r="L100" i="53" s="1"/>
  <c r="M33" i="53"/>
  <c r="L97" i="53" s="1"/>
  <c r="M15" i="53"/>
  <c r="L79" i="53" s="1"/>
  <c r="M30" i="53"/>
  <c r="L94" i="53" s="1"/>
  <c r="M38" i="53"/>
  <c r="L102" i="53" s="1"/>
  <c r="M35" i="53"/>
  <c r="L99" i="53" s="1"/>
  <c r="M19" i="53"/>
  <c r="L83" i="53" s="1"/>
  <c r="M22" i="53"/>
  <c r="L86" i="53" s="1"/>
  <c r="M23" i="53"/>
  <c r="L87" i="53" s="1"/>
  <c r="M32" i="53"/>
  <c r="L96" i="53" s="1"/>
  <c r="E11" i="53"/>
  <c r="D75" i="53" s="1"/>
  <c r="E8" i="53"/>
  <c r="D72" i="53" s="1"/>
  <c r="E16" i="53"/>
  <c r="D80" i="53" s="1"/>
  <c r="E5" i="53"/>
  <c r="D69" i="53" s="1"/>
  <c r="E13" i="53"/>
  <c r="D77" i="53" s="1"/>
  <c r="E21" i="53"/>
  <c r="D85" i="53" s="1"/>
  <c r="E10" i="53"/>
  <c r="D74" i="53" s="1"/>
  <c r="E18" i="53"/>
  <c r="D82" i="53" s="1"/>
  <c r="E12" i="53"/>
  <c r="D76" i="53" s="1"/>
  <c r="E20" i="53"/>
  <c r="D84" i="53" s="1"/>
  <c r="E9" i="53"/>
  <c r="D73" i="53" s="1"/>
  <c r="E17" i="53"/>
  <c r="D81" i="53" s="1"/>
  <c r="E6" i="53"/>
  <c r="D70" i="53" s="1"/>
  <c r="E14" i="53"/>
  <c r="D78" i="53" s="1"/>
  <c r="E34" i="53"/>
  <c r="D98" i="53" s="1"/>
  <c r="E23" i="53"/>
  <c r="D87" i="53" s="1"/>
  <c r="E26" i="53"/>
  <c r="D90" i="53" s="1"/>
  <c r="E31" i="53"/>
  <c r="D95" i="53" s="1"/>
  <c r="E22" i="53"/>
  <c r="D86" i="53" s="1"/>
  <c r="E27" i="53"/>
  <c r="D91" i="53" s="1"/>
  <c r="E36" i="53"/>
  <c r="D100" i="53" s="1"/>
  <c r="E15" i="53"/>
  <c r="D79" i="53" s="1"/>
  <c r="E19" i="53"/>
  <c r="D83" i="53" s="1"/>
  <c r="E28" i="53"/>
  <c r="D92" i="53" s="1"/>
  <c r="E33" i="53"/>
  <c r="D97" i="53" s="1"/>
  <c r="E25" i="53"/>
  <c r="D89" i="53" s="1"/>
  <c r="E30" i="53"/>
  <c r="D94" i="53" s="1"/>
  <c r="E38" i="53"/>
  <c r="D102" i="53" s="1"/>
  <c r="E35" i="53"/>
  <c r="D99" i="53" s="1"/>
  <c r="E7" i="53"/>
  <c r="D71" i="53" s="1"/>
  <c r="E32" i="53"/>
  <c r="D96" i="53" s="1"/>
  <c r="AB45" i="53"/>
  <c r="AA109" i="53" s="1"/>
  <c r="T45" i="53"/>
  <c r="S109" i="53" s="1"/>
  <c r="L45" i="53"/>
  <c r="K109" i="53" s="1"/>
  <c r="D45" i="53"/>
  <c r="C109" i="53" s="1"/>
  <c r="Y44" i="53"/>
  <c r="X108" i="53" s="1"/>
  <c r="Q44" i="53"/>
  <c r="P108" i="53" s="1"/>
  <c r="I44" i="53"/>
  <c r="H108" i="53" s="1"/>
  <c r="AD43" i="53"/>
  <c r="AC107" i="53" s="1"/>
  <c r="J154" i="53" s="1"/>
  <c r="U43" i="53"/>
  <c r="T107" i="53" s="1"/>
  <c r="K43" i="53"/>
  <c r="J107" i="53" s="1"/>
  <c r="AE42" i="53"/>
  <c r="AD106" i="53" s="1"/>
  <c r="I153" i="53" s="1"/>
  <c r="V42" i="53"/>
  <c r="U106" i="53" s="1"/>
  <c r="M42" i="53"/>
  <c r="L106" i="53" s="1"/>
  <c r="X41" i="53"/>
  <c r="W105" i="53" s="1"/>
  <c r="O41" i="53"/>
  <c r="N105" i="53" s="1"/>
  <c r="E41" i="53"/>
  <c r="D105" i="53" s="1"/>
  <c r="Y40" i="53"/>
  <c r="X104" i="53" s="1"/>
  <c r="P40" i="53"/>
  <c r="O104" i="53" s="1"/>
  <c r="G40" i="53"/>
  <c r="F104" i="53" s="1"/>
  <c r="AA39" i="53"/>
  <c r="Z103" i="53" s="1"/>
  <c r="R39" i="53"/>
  <c r="Q103" i="53" s="1"/>
  <c r="I39" i="53"/>
  <c r="H103" i="53" s="1"/>
  <c r="W38" i="53"/>
  <c r="V102" i="53" s="1"/>
  <c r="T37" i="53"/>
  <c r="S101" i="53" s="1"/>
  <c r="AE35" i="53"/>
  <c r="AD99" i="53" s="1"/>
  <c r="I146" i="53" s="1"/>
  <c r="H183" i="53" s="1"/>
  <c r="Y33" i="53"/>
  <c r="X97" i="53" s="1"/>
  <c r="M29" i="53"/>
  <c r="L93" i="53" s="1"/>
  <c r="AE26" i="53"/>
  <c r="AD90" i="53" s="1"/>
  <c r="I137" i="53" s="1"/>
  <c r="H20" i="53"/>
  <c r="G84" i="53" s="1"/>
  <c r="D8" i="53"/>
  <c r="D16" i="53"/>
  <c r="D5" i="53"/>
  <c r="D13" i="53"/>
  <c r="D21" i="53"/>
  <c r="D26" i="53"/>
  <c r="D10" i="53"/>
  <c r="D18" i="53"/>
  <c r="D7" i="53"/>
  <c r="D15" i="53"/>
  <c r="D23" i="53"/>
  <c r="D28" i="53"/>
  <c r="D9" i="53"/>
  <c r="D17" i="53"/>
  <c r="D6" i="53"/>
  <c r="D14" i="53"/>
  <c r="D11" i="53"/>
  <c r="D12" i="53"/>
  <c r="D31" i="53"/>
  <c r="D22" i="53"/>
  <c r="D27" i="53"/>
  <c r="D36" i="53"/>
  <c r="D19" i="53"/>
  <c r="D33" i="53"/>
  <c r="D25" i="53"/>
  <c r="C89" i="53" s="1"/>
  <c r="D30" i="53"/>
  <c r="D38" i="53"/>
  <c r="D35" i="53"/>
  <c r="D43" i="53"/>
  <c r="C107" i="53" s="1"/>
  <c r="D20" i="53"/>
  <c r="D32" i="53"/>
  <c r="D29" i="53"/>
  <c r="Q33" i="53"/>
  <c r="P97" i="53" s="1"/>
  <c r="S5" i="53"/>
  <c r="R69" i="53" s="1"/>
  <c r="S13" i="53"/>
  <c r="R77" i="53" s="1"/>
  <c r="S10" i="53"/>
  <c r="R74" i="53" s="1"/>
  <c r="S18" i="53"/>
  <c r="R82" i="53" s="1"/>
  <c r="S7" i="53"/>
  <c r="R71" i="53" s="1"/>
  <c r="S15" i="53"/>
  <c r="R79" i="53" s="1"/>
  <c r="S12" i="53"/>
  <c r="R76" i="53" s="1"/>
  <c r="S20" i="53"/>
  <c r="R84" i="53" s="1"/>
  <c r="S6" i="53"/>
  <c r="R70" i="53" s="1"/>
  <c r="S14" i="53"/>
  <c r="R78" i="53" s="1"/>
  <c r="S22" i="53"/>
  <c r="R86" i="53" s="1"/>
  <c r="S11" i="53"/>
  <c r="R75" i="53" s="1"/>
  <c r="S19" i="53"/>
  <c r="R83" i="53" s="1"/>
  <c r="S8" i="53"/>
  <c r="R72" i="53" s="1"/>
  <c r="S16" i="53"/>
  <c r="R80" i="53" s="1"/>
  <c r="S28" i="53"/>
  <c r="R92" i="53" s="1"/>
  <c r="S36" i="53"/>
  <c r="R100" i="53" s="1"/>
  <c r="S33" i="53"/>
  <c r="R97" i="53" s="1"/>
  <c r="S30" i="53"/>
  <c r="R94" i="53" s="1"/>
  <c r="S38" i="53"/>
  <c r="R102" i="53" s="1"/>
  <c r="S21" i="53"/>
  <c r="R85" i="53" s="1"/>
  <c r="S23" i="53"/>
  <c r="R87" i="53" s="1"/>
  <c r="S35" i="53"/>
  <c r="R99" i="53" s="1"/>
  <c r="S17" i="53"/>
  <c r="R81" i="53" s="1"/>
  <c r="S32" i="53"/>
  <c r="R96" i="53" s="1"/>
  <c r="S40" i="53"/>
  <c r="R104" i="53" s="1"/>
  <c r="S26" i="53"/>
  <c r="R90" i="53" s="1"/>
  <c r="S29" i="53"/>
  <c r="R93" i="53" s="1"/>
  <c r="S37" i="53"/>
  <c r="R101" i="53" s="1"/>
  <c r="S27" i="53"/>
  <c r="R91" i="53" s="1"/>
  <c r="S34" i="53"/>
  <c r="R98" i="53" s="1"/>
  <c r="AE44" i="53"/>
  <c r="AD108" i="53" s="1"/>
  <c r="I155" i="53" s="1"/>
  <c r="H186" i="53" s="1"/>
  <c r="W44" i="53"/>
  <c r="V108" i="53" s="1"/>
  <c r="O44" i="53"/>
  <c r="N108" i="53" s="1"/>
  <c r="G44" i="53"/>
  <c r="F108" i="53" s="1"/>
  <c r="I43" i="53"/>
  <c r="H107" i="53" s="1"/>
  <c r="AC42" i="53"/>
  <c r="AB106" i="53" s="1"/>
  <c r="T42" i="53"/>
  <c r="S106" i="53" s="1"/>
  <c r="AE41" i="53"/>
  <c r="AD105" i="53" s="1"/>
  <c r="I152" i="53" s="1"/>
  <c r="U41" i="53"/>
  <c r="T105" i="53" s="1"/>
  <c r="L41" i="53"/>
  <c r="K105" i="53" s="1"/>
  <c r="AF40" i="53"/>
  <c r="AE104" i="53" s="1"/>
  <c r="K151" i="53" s="1"/>
  <c r="B38" i="71" s="1"/>
  <c r="W40" i="53"/>
  <c r="V104" i="53" s="1"/>
  <c r="N40" i="53"/>
  <c r="M104" i="53" s="1"/>
  <c r="F151" i="53" s="1"/>
  <c r="B38" i="68" s="1"/>
  <c r="E40" i="53"/>
  <c r="D104" i="53" s="1"/>
  <c r="Y39" i="53"/>
  <c r="X103" i="53" s="1"/>
  <c r="O39" i="53"/>
  <c r="N103" i="53" s="1"/>
  <c r="F39" i="53"/>
  <c r="E103" i="53" s="1"/>
  <c r="O38" i="53"/>
  <c r="N102" i="53" s="1"/>
  <c r="L37" i="53"/>
  <c r="K101" i="53" s="1"/>
  <c r="O35" i="53"/>
  <c r="N99" i="53" s="1"/>
  <c r="I33" i="53"/>
  <c r="H97" i="53" s="1"/>
  <c r="AF30" i="53"/>
  <c r="AE94" i="53" s="1"/>
  <c r="K141" i="53" s="1"/>
  <c r="B28" i="71" s="1"/>
  <c r="L26" i="53"/>
  <c r="K90" i="53" s="1"/>
  <c r="N23" i="53"/>
  <c r="M87" i="53" s="1"/>
  <c r="F134" i="53" s="1"/>
  <c r="B21" i="68" s="1"/>
  <c r="N18" i="53"/>
  <c r="M82" i="53" s="1"/>
  <c r="F129" i="53" s="1"/>
  <c r="B16" i="68" s="1"/>
  <c r="W35" i="53"/>
  <c r="V99" i="53" s="1"/>
  <c r="X23" i="53"/>
  <c r="W87" i="53" s="1"/>
  <c r="Q19" i="53"/>
  <c r="P83" i="53" s="1"/>
  <c r="AA5" i="53"/>
  <c r="Z69" i="53" s="1"/>
  <c r="AA13" i="53"/>
  <c r="Z77" i="53" s="1"/>
  <c r="AA10" i="53"/>
  <c r="Z74" i="53" s="1"/>
  <c r="AA18" i="53"/>
  <c r="Z82" i="53" s="1"/>
  <c r="AA7" i="53"/>
  <c r="Z71" i="53" s="1"/>
  <c r="AA15" i="53"/>
  <c r="Z79" i="53" s="1"/>
  <c r="AA12" i="53"/>
  <c r="Z76" i="53" s="1"/>
  <c r="AA20" i="53"/>
  <c r="Z84" i="53" s="1"/>
  <c r="AA6" i="53"/>
  <c r="Z70" i="53" s="1"/>
  <c r="AA14" i="53"/>
  <c r="Z78" i="53" s="1"/>
  <c r="AA11" i="53"/>
  <c r="Z75" i="53" s="1"/>
  <c r="AA19" i="53"/>
  <c r="Z83" i="53" s="1"/>
  <c r="AA8" i="53"/>
  <c r="Z72" i="53" s="1"/>
  <c r="AA16" i="53"/>
  <c r="Z80" i="53" s="1"/>
  <c r="AA9" i="53"/>
  <c r="Z73" i="53" s="1"/>
  <c r="AA28" i="53"/>
  <c r="Z92" i="53" s="1"/>
  <c r="AA36" i="53"/>
  <c r="Z100" i="53" s="1"/>
  <c r="AA23" i="53"/>
  <c r="Z87" i="53" s="1"/>
  <c r="AA33" i="53"/>
  <c r="Z97" i="53" s="1"/>
  <c r="AA30" i="53"/>
  <c r="Z94" i="53" s="1"/>
  <c r="AA38" i="53"/>
  <c r="Z102" i="53" s="1"/>
  <c r="AA35" i="53"/>
  <c r="Z99" i="53" s="1"/>
  <c r="AA26" i="53"/>
  <c r="Z90" i="53" s="1"/>
  <c r="AA32" i="53"/>
  <c r="Z96" i="53" s="1"/>
  <c r="AA40" i="53"/>
  <c r="Z104" i="53" s="1"/>
  <c r="AA17" i="53"/>
  <c r="Z81" i="53" s="1"/>
  <c r="AA22" i="53"/>
  <c r="Z86" i="53" s="1"/>
  <c r="AA27" i="53"/>
  <c r="Z91" i="53" s="1"/>
  <c r="AA29" i="53"/>
  <c r="Z93" i="53" s="1"/>
  <c r="AA37" i="53"/>
  <c r="Z101" i="53" s="1"/>
  <c r="AA34" i="53"/>
  <c r="Z98" i="53" s="1"/>
  <c r="K5" i="53"/>
  <c r="J69" i="53" s="1"/>
  <c r="K13" i="53"/>
  <c r="J77" i="53" s="1"/>
  <c r="K10" i="53"/>
  <c r="J74" i="53" s="1"/>
  <c r="K18" i="53"/>
  <c r="J82" i="53" s="1"/>
  <c r="K7" i="53"/>
  <c r="J71" i="53" s="1"/>
  <c r="K15" i="53"/>
  <c r="J79" i="53" s="1"/>
  <c r="K23" i="53"/>
  <c r="J87" i="53" s="1"/>
  <c r="K12" i="53"/>
  <c r="J76" i="53" s="1"/>
  <c r="K20" i="53"/>
  <c r="J84" i="53" s="1"/>
  <c r="K6" i="53"/>
  <c r="J70" i="53" s="1"/>
  <c r="K14" i="53"/>
  <c r="J78" i="53" s="1"/>
  <c r="K22" i="53"/>
  <c r="J86" i="53" s="1"/>
  <c r="K11" i="53"/>
  <c r="J75" i="53" s="1"/>
  <c r="K19" i="53"/>
  <c r="J83" i="53" s="1"/>
  <c r="K8" i="53"/>
  <c r="J72" i="53" s="1"/>
  <c r="K16" i="53"/>
  <c r="J80" i="53" s="1"/>
  <c r="K36" i="53"/>
  <c r="J100" i="53" s="1"/>
  <c r="K28" i="53"/>
  <c r="J92" i="53" s="1"/>
  <c r="K33" i="53"/>
  <c r="J97" i="53" s="1"/>
  <c r="K30" i="53"/>
  <c r="J94" i="53" s="1"/>
  <c r="K38" i="53"/>
  <c r="J102" i="53" s="1"/>
  <c r="K17" i="53"/>
  <c r="J81" i="53" s="1"/>
  <c r="K24" i="53"/>
  <c r="J88" i="53" s="1"/>
  <c r="K35" i="53"/>
  <c r="J99" i="53" s="1"/>
  <c r="K32" i="53"/>
  <c r="J96" i="53" s="1"/>
  <c r="K40" i="53"/>
  <c r="J104" i="53" s="1"/>
  <c r="K29" i="53"/>
  <c r="J93" i="53" s="1"/>
  <c r="K37" i="53"/>
  <c r="J101" i="53" s="1"/>
  <c r="K9" i="53"/>
  <c r="J73" i="53" s="1"/>
  <c r="K26" i="53"/>
  <c r="J90" i="53" s="1"/>
  <c r="K34" i="53"/>
  <c r="J98" i="53" s="1"/>
  <c r="Z10" i="53"/>
  <c r="Y74" i="53" s="1"/>
  <c r="Z18" i="53"/>
  <c r="Y82" i="53" s="1"/>
  <c r="Z7" i="53"/>
  <c r="Y71" i="53" s="1"/>
  <c r="Z15" i="53"/>
  <c r="Y79" i="53" s="1"/>
  <c r="Z23" i="53"/>
  <c r="Y87" i="53" s="1"/>
  <c r="Z12" i="53"/>
  <c r="Y76" i="53" s="1"/>
  <c r="Z20" i="53"/>
  <c r="Y84" i="53" s="1"/>
  <c r="Z9" i="53"/>
  <c r="Y73" i="53" s="1"/>
  <c r="Z17" i="53"/>
  <c r="Y81" i="53" s="1"/>
  <c r="Z11" i="53"/>
  <c r="Y75" i="53" s="1"/>
  <c r="Z19" i="53"/>
  <c r="Y83" i="53" s="1"/>
  <c r="Z8" i="53"/>
  <c r="Y72" i="53" s="1"/>
  <c r="Z16" i="53"/>
  <c r="Y80" i="53" s="1"/>
  <c r="Z5" i="53"/>
  <c r="Y69" i="53" s="1"/>
  <c r="Z13" i="53"/>
  <c r="Y77" i="53" s="1"/>
  <c r="Z33" i="53"/>
  <c r="Y97" i="53" s="1"/>
  <c r="Z30" i="53"/>
  <c r="Y94" i="53" s="1"/>
  <c r="Z38" i="53"/>
  <c r="Y102" i="53" s="1"/>
  <c r="Z14" i="53"/>
  <c r="Y78" i="53" s="1"/>
  <c r="Z35" i="53"/>
  <c r="Y99" i="53" s="1"/>
  <c r="Z26" i="53"/>
  <c r="Y90" i="53" s="1"/>
  <c r="Z32" i="53"/>
  <c r="Y96" i="53" s="1"/>
  <c r="Z22" i="53"/>
  <c r="Y86" i="53" s="1"/>
  <c r="Z27" i="53"/>
  <c r="Y91" i="53" s="1"/>
  <c r="Z29" i="53"/>
  <c r="Y93" i="53" s="1"/>
  <c r="Z37" i="53"/>
  <c r="Y101" i="53" s="1"/>
  <c r="Z6" i="53"/>
  <c r="Y70" i="53" s="1"/>
  <c r="Z34" i="53"/>
  <c r="Y98" i="53" s="1"/>
  <c r="Z21" i="53"/>
  <c r="Y85" i="53" s="1"/>
  <c r="Z24" i="53"/>
  <c r="Y88" i="53" s="1"/>
  <c r="Z31" i="53"/>
  <c r="Y95" i="53" s="1"/>
  <c r="R10" i="53"/>
  <c r="Q74" i="53" s="1"/>
  <c r="R18" i="53"/>
  <c r="Q82" i="53" s="1"/>
  <c r="R7" i="53"/>
  <c r="Q71" i="53" s="1"/>
  <c r="R15" i="53"/>
  <c r="Q79" i="53" s="1"/>
  <c r="R23" i="53"/>
  <c r="Q87" i="53" s="1"/>
  <c r="R12" i="53"/>
  <c r="Q76" i="53" s="1"/>
  <c r="R20" i="53"/>
  <c r="Q84" i="53" s="1"/>
  <c r="R9" i="53"/>
  <c r="Q73" i="53" s="1"/>
  <c r="R17" i="53"/>
  <c r="Q81" i="53" s="1"/>
  <c r="R11" i="53"/>
  <c r="Q75" i="53" s="1"/>
  <c r="R19" i="53"/>
  <c r="R8" i="53"/>
  <c r="Q72" i="53" s="1"/>
  <c r="R16" i="53"/>
  <c r="Q80" i="53" s="1"/>
  <c r="R5" i="53"/>
  <c r="Q69" i="53" s="1"/>
  <c r="R13" i="53"/>
  <c r="Q77" i="53" s="1"/>
  <c r="R22" i="53"/>
  <c r="Q86" i="53" s="1"/>
  <c r="R24" i="53"/>
  <c r="Q88" i="53" s="1"/>
  <c r="R33" i="53"/>
  <c r="Q97" i="53" s="1"/>
  <c r="R14" i="53"/>
  <c r="Q78" i="53" s="1"/>
  <c r="R30" i="53"/>
  <c r="Q94" i="53" s="1"/>
  <c r="R38" i="53"/>
  <c r="Q102" i="53" s="1"/>
  <c r="R21" i="53"/>
  <c r="Q85" i="53" s="1"/>
  <c r="R35" i="53"/>
  <c r="Q99" i="53" s="1"/>
  <c r="R32" i="53"/>
  <c r="Q96" i="53" s="1"/>
  <c r="R6" i="53"/>
  <c r="Q70" i="53" s="1"/>
  <c r="R26" i="53"/>
  <c r="Q90" i="53" s="1"/>
  <c r="R29" i="53"/>
  <c r="Q93" i="53" s="1"/>
  <c r="R37" i="53"/>
  <c r="Q101" i="53" s="1"/>
  <c r="R27" i="53"/>
  <c r="Q91" i="53" s="1"/>
  <c r="R34" i="53"/>
  <c r="Q98" i="53" s="1"/>
  <c r="R31" i="53"/>
  <c r="Q95" i="53" s="1"/>
  <c r="J10" i="53"/>
  <c r="I74" i="53" s="1"/>
  <c r="J18" i="53"/>
  <c r="I82" i="53" s="1"/>
  <c r="J7" i="53"/>
  <c r="I71" i="53" s="1"/>
  <c r="J15" i="53"/>
  <c r="I79" i="53" s="1"/>
  <c r="J23" i="53"/>
  <c r="I87" i="53" s="1"/>
  <c r="J12" i="53"/>
  <c r="I76" i="53" s="1"/>
  <c r="J20" i="53"/>
  <c r="I84" i="53" s="1"/>
  <c r="J9" i="53"/>
  <c r="I73" i="53" s="1"/>
  <c r="J17" i="53"/>
  <c r="I81" i="53" s="1"/>
  <c r="J11" i="53"/>
  <c r="I75" i="53" s="1"/>
  <c r="J19" i="53"/>
  <c r="I83" i="53" s="1"/>
  <c r="J8" i="53"/>
  <c r="I72" i="53" s="1"/>
  <c r="J16" i="53"/>
  <c r="I80" i="53" s="1"/>
  <c r="J5" i="53"/>
  <c r="I69" i="53" s="1"/>
  <c r="J13" i="53"/>
  <c r="I77" i="53" s="1"/>
  <c r="J14" i="53"/>
  <c r="I78" i="53" s="1"/>
  <c r="J28" i="53"/>
  <c r="I92" i="53" s="1"/>
  <c r="J33" i="53"/>
  <c r="I97" i="53" s="1"/>
  <c r="J30" i="53"/>
  <c r="I94" i="53" s="1"/>
  <c r="J38" i="53"/>
  <c r="I102" i="53" s="1"/>
  <c r="J24" i="53"/>
  <c r="I88" i="53" s="1"/>
  <c r="J35" i="53"/>
  <c r="I99" i="53" s="1"/>
  <c r="J6" i="53"/>
  <c r="I70" i="53" s="1"/>
  <c r="J32" i="53"/>
  <c r="I96" i="53" s="1"/>
  <c r="J22" i="53"/>
  <c r="I86" i="53" s="1"/>
  <c r="J29" i="53"/>
  <c r="I93" i="53" s="1"/>
  <c r="J37" i="53"/>
  <c r="I101" i="53" s="1"/>
  <c r="J26" i="53"/>
  <c r="I90" i="53" s="1"/>
  <c r="J34" i="53"/>
  <c r="I98" i="53" s="1"/>
  <c r="J21" i="53"/>
  <c r="I85" i="53" s="1"/>
  <c r="J27" i="53"/>
  <c r="I91" i="53" s="1"/>
  <c r="J31" i="53"/>
  <c r="I95" i="53" s="1"/>
  <c r="Q45" i="53"/>
  <c r="P109" i="53" s="1"/>
  <c r="AD44" i="53"/>
  <c r="AC108" i="53" s="1"/>
  <c r="J155" i="53" s="1"/>
  <c r="I186" i="53" s="1"/>
  <c r="V44" i="53"/>
  <c r="U108" i="53" s="1"/>
  <c r="N44" i="53"/>
  <c r="M108" i="53" s="1"/>
  <c r="F155" i="53" s="1"/>
  <c r="B42" i="68" s="1"/>
  <c r="F44" i="53"/>
  <c r="E108" i="53" s="1"/>
  <c r="Z43" i="53"/>
  <c r="Y107" i="53" s="1"/>
  <c r="H43" i="53"/>
  <c r="G107" i="53" s="1"/>
  <c r="AB42" i="53"/>
  <c r="AA106" i="53" s="1"/>
  <c r="S42" i="53"/>
  <c r="R106" i="53" s="1"/>
  <c r="J42" i="53"/>
  <c r="I106" i="53" s="1"/>
  <c r="AC41" i="53"/>
  <c r="AB105" i="53" s="1"/>
  <c r="K41" i="53"/>
  <c r="J105" i="53" s="1"/>
  <c r="AE40" i="53"/>
  <c r="AD104" i="53" s="1"/>
  <c r="I151" i="53" s="1"/>
  <c r="V40" i="53"/>
  <c r="U104" i="53" s="1"/>
  <c r="M40" i="53"/>
  <c r="L104" i="53" s="1"/>
  <c r="D40" i="53"/>
  <c r="W39" i="53"/>
  <c r="V103" i="53" s="1"/>
  <c r="N39" i="53"/>
  <c r="M103" i="53" s="1"/>
  <c r="F150" i="53" s="1"/>
  <c r="B37" i="68" s="1"/>
  <c r="E39" i="53"/>
  <c r="D103" i="53" s="1"/>
  <c r="H38" i="53"/>
  <c r="G102" i="53" s="1"/>
  <c r="E37" i="53"/>
  <c r="D101" i="53" s="1"/>
  <c r="G35" i="53"/>
  <c r="F99" i="53" s="1"/>
  <c r="AD32" i="53"/>
  <c r="AC96" i="53" s="1"/>
  <c r="J143" i="53" s="1"/>
  <c r="I179" i="53" s="1"/>
  <c r="X30" i="53"/>
  <c r="W94" i="53" s="1"/>
  <c r="R28" i="53"/>
  <c r="Q92" i="53" s="1"/>
  <c r="AE25" i="53"/>
  <c r="AD89" i="53" s="1"/>
  <c r="I136" i="53" s="1"/>
  <c r="AC22" i="53"/>
  <c r="AB86" i="53" s="1"/>
  <c r="H16" i="53"/>
  <c r="G80" i="53" s="1"/>
  <c r="T8" i="53"/>
  <c r="S72" i="53" s="1"/>
  <c r="T16" i="53"/>
  <c r="S80" i="53" s="1"/>
  <c r="T5" i="53"/>
  <c r="S69" i="53" s="1"/>
  <c r="T13" i="53"/>
  <c r="S77" i="53" s="1"/>
  <c r="T21" i="53"/>
  <c r="S85" i="53" s="1"/>
  <c r="T10" i="53"/>
  <c r="S74" i="53" s="1"/>
  <c r="T18" i="53"/>
  <c r="S82" i="53" s="1"/>
  <c r="T7" i="53"/>
  <c r="S71" i="53" s="1"/>
  <c r="T15" i="53"/>
  <c r="S79" i="53" s="1"/>
  <c r="T23" i="53"/>
  <c r="S87" i="53" s="1"/>
  <c r="T9" i="53"/>
  <c r="S73" i="53" s="1"/>
  <c r="T17" i="53"/>
  <c r="S81" i="53" s="1"/>
  <c r="T6" i="53"/>
  <c r="S70" i="53" s="1"/>
  <c r="T14" i="53"/>
  <c r="S78" i="53" s="1"/>
  <c r="T11" i="53"/>
  <c r="S75" i="53" s="1"/>
  <c r="T19" i="53"/>
  <c r="S83" i="53" s="1"/>
  <c r="T31" i="53"/>
  <c r="S95" i="53" s="1"/>
  <c r="T22" i="53"/>
  <c r="S86" i="53" s="1"/>
  <c r="T28" i="53"/>
  <c r="S92" i="53" s="1"/>
  <c r="T12" i="53"/>
  <c r="S76" i="53" s="1"/>
  <c r="T30" i="53"/>
  <c r="S94" i="53" s="1"/>
  <c r="T38" i="53"/>
  <c r="S102" i="53" s="1"/>
  <c r="T20" i="53"/>
  <c r="S84" i="53" s="1"/>
  <c r="T43" i="53"/>
  <c r="S107" i="53" s="1"/>
  <c r="T32" i="53"/>
  <c r="S96" i="53" s="1"/>
  <c r="T25" i="53"/>
  <c r="S89" i="53" s="1"/>
  <c r="T26" i="53"/>
  <c r="S90" i="53" s="1"/>
  <c r="T29" i="53"/>
  <c r="S93" i="53" s="1"/>
  <c r="Y7" i="53"/>
  <c r="X71" i="53" s="1"/>
  <c r="Y15" i="53"/>
  <c r="X79" i="53" s="1"/>
  <c r="Y12" i="53"/>
  <c r="X76" i="53" s="1"/>
  <c r="Y20" i="53"/>
  <c r="X84" i="53" s="1"/>
  <c r="Y9" i="53"/>
  <c r="X73" i="53" s="1"/>
  <c r="Y17" i="53"/>
  <c r="X81" i="53" s="1"/>
  <c r="Y6" i="53"/>
  <c r="X70" i="53" s="1"/>
  <c r="Y14" i="53"/>
  <c r="X78" i="53" s="1"/>
  <c r="Y22" i="53"/>
  <c r="X86" i="53" s="1"/>
  <c r="Y27" i="53"/>
  <c r="X91" i="53" s="1"/>
  <c r="Y8" i="53"/>
  <c r="X72" i="53" s="1"/>
  <c r="Y16" i="53"/>
  <c r="X80" i="53" s="1"/>
  <c r="Y5" i="53"/>
  <c r="X69" i="53" s="1"/>
  <c r="Y13" i="53"/>
  <c r="X77" i="53" s="1"/>
  <c r="Y10" i="53"/>
  <c r="X74" i="53" s="1"/>
  <c r="Y18" i="53"/>
  <c r="X82" i="53" s="1"/>
  <c r="Y23" i="53"/>
  <c r="X87" i="53" s="1"/>
  <c r="Y30" i="53"/>
  <c r="X94" i="53" s="1"/>
  <c r="Y38" i="53"/>
  <c r="X102" i="53" s="1"/>
  <c r="Y35" i="53"/>
  <c r="X99" i="53" s="1"/>
  <c r="Y19" i="53"/>
  <c r="X83" i="53" s="1"/>
  <c r="Y26" i="53"/>
  <c r="X90" i="53" s="1"/>
  <c r="Y32" i="53"/>
  <c r="X96" i="53" s="1"/>
  <c r="Y29" i="53"/>
  <c r="X93" i="53" s="1"/>
  <c r="Y37" i="53"/>
  <c r="X101" i="53" s="1"/>
  <c r="Y34" i="53"/>
  <c r="X98" i="53" s="1"/>
  <c r="Y42" i="53"/>
  <c r="X106" i="53" s="1"/>
  <c r="Y21" i="53"/>
  <c r="X85" i="53" s="1"/>
  <c r="Y31" i="53"/>
  <c r="X95" i="53" s="1"/>
  <c r="Y28" i="53"/>
  <c r="X92" i="53" s="1"/>
  <c r="Y36" i="53"/>
  <c r="X100" i="53" s="1"/>
  <c r="Q7" i="53"/>
  <c r="P71" i="53" s="1"/>
  <c r="Q15" i="53"/>
  <c r="P79" i="53" s="1"/>
  <c r="Q12" i="53"/>
  <c r="P76" i="53" s="1"/>
  <c r="Q20" i="53"/>
  <c r="P84" i="53" s="1"/>
  <c r="Q9" i="53"/>
  <c r="P73" i="53" s="1"/>
  <c r="Q17" i="53"/>
  <c r="P81" i="53" s="1"/>
  <c r="Q6" i="53"/>
  <c r="P70" i="53" s="1"/>
  <c r="Q14" i="53"/>
  <c r="P78" i="53" s="1"/>
  <c r="Q22" i="53"/>
  <c r="P86" i="53" s="1"/>
  <c r="Q27" i="53"/>
  <c r="P91" i="53" s="1"/>
  <c r="Q8" i="53"/>
  <c r="P72" i="53" s="1"/>
  <c r="Q16" i="53"/>
  <c r="P80" i="53" s="1"/>
  <c r="Q5" i="53"/>
  <c r="P69" i="53" s="1"/>
  <c r="Q13" i="53"/>
  <c r="P77" i="53" s="1"/>
  <c r="Q10" i="53"/>
  <c r="P74" i="53" s="1"/>
  <c r="Q18" i="53"/>
  <c r="P82" i="53" s="1"/>
  <c r="Q30" i="53"/>
  <c r="P94" i="53" s="1"/>
  <c r="Q38" i="53"/>
  <c r="P102" i="53" s="1"/>
  <c r="Q21" i="53"/>
  <c r="P85" i="53" s="1"/>
  <c r="Q35" i="53"/>
  <c r="P99" i="53" s="1"/>
  <c r="Q23" i="53"/>
  <c r="P87" i="53" s="1"/>
  <c r="Q32" i="53"/>
  <c r="P96" i="53" s="1"/>
  <c r="Q26" i="53"/>
  <c r="P90" i="53" s="1"/>
  <c r="Q29" i="53"/>
  <c r="P93" i="53" s="1"/>
  <c r="Q37" i="53"/>
  <c r="P101" i="53" s="1"/>
  <c r="Q34" i="53"/>
  <c r="P98" i="53" s="1"/>
  <c r="Q42" i="53"/>
  <c r="P106" i="53" s="1"/>
  <c r="Q31" i="53"/>
  <c r="P95" i="53" s="1"/>
  <c r="Q11" i="53"/>
  <c r="P75" i="53" s="1"/>
  <c r="Q28" i="53"/>
  <c r="P92" i="53" s="1"/>
  <c r="Q36" i="53"/>
  <c r="P100" i="53" s="1"/>
  <c r="I7" i="53"/>
  <c r="H71" i="53" s="1"/>
  <c r="I15" i="53"/>
  <c r="H79" i="53" s="1"/>
  <c r="I12" i="53"/>
  <c r="H76" i="53" s="1"/>
  <c r="I20" i="53"/>
  <c r="H84" i="53" s="1"/>
  <c r="I9" i="53"/>
  <c r="H73" i="53" s="1"/>
  <c r="I17" i="53"/>
  <c r="H81" i="53" s="1"/>
  <c r="I6" i="53"/>
  <c r="H70" i="53" s="1"/>
  <c r="I14" i="53"/>
  <c r="H78" i="53" s="1"/>
  <c r="I22" i="53"/>
  <c r="H86" i="53" s="1"/>
  <c r="I27" i="53"/>
  <c r="H91" i="53" s="1"/>
  <c r="I8" i="53"/>
  <c r="H72" i="53" s="1"/>
  <c r="I16" i="53"/>
  <c r="H80" i="53" s="1"/>
  <c r="I5" i="53"/>
  <c r="H69" i="53" s="1"/>
  <c r="I13" i="53"/>
  <c r="H77" i="53" s="1"/>
  <c r="I10" i="53"/>
  <c r="H74" i="53" s="1"/>
  <c r="I18" i="53"/>
  <c r="H82" i="53" s="1"/>
  <c r="I30" i="53"/>
  <c r="H94" i="53" s="1"/>
  <c r="I38" i="53"/>
  <c r="H102" i="53" s="1"/>
  <c r="I24" i="53"/>
  <c r="H88" i="53" s="1"/>
  <c r="I35" i="53"/>
  <c r="H99" i="53" s="1"/>
  <c r="I32" i="53"/>
  <c r="H96" i="53" s="1"/>
  <c r="I29" i="53"/>
  <c r="H93" i="53" s="1"/>
  <c r="I37" i="53"/>
  <c r="H101" i="53" s="1"/>
  <c r="I19" i="53"/>
  <c r="H83" i="53" s="1"/>
  <c r="I26" i="53"/>
  <c r="H90" i="53" s="1"/>
  <c r="I34" i="53"/>
  <c r="H98" i="53" s="1"/>
  <c r="I42" i="53"/>
  <c r="H106" i="53" s="1"/>
  <c r="I11" i="53"/>
  <c r="H75" i="53" s="1"/>
  <c r="I21" i="53"/>
  <c r="H85" i="53" s="1"/>
  <c r="I23" i="53"/>
  <c r="H87" i="53" s="1"/>
  <c r="I31" i="53"/>
  <c r="H95" i="53" s="1"/>
  <c r="I36" i="53"/>
  <c r="H100" i="53" s="1"/>
  <c r="P45" i="53"/>
  <c r="O109" i="53" s="1"/>
  <c r="H45" i="53"/>
  <c r="G109" i="53" s="1"/>
  <c r="AC44" i="53"/>
  <c r="AB108" i="53" s="1"/>
  <c r="U44" i="53"/>
  <c r="T108" i="53" s="1"/>
  <c r="M44" i="53"/>
  <c r="L108" i="53" s="1"/>
  <c r="E44" i="53"/>
  <c r="D108" i="53" s="1"/>
  <c r="Y43" i="53"/>
  <c r="X107" i="53" s="1"/>
  <c r="P43" i="53"/>
  <c r="O107" i="53" s="1"/>
  <c r="G43" i="53"/>
  <c r="F107" i="53" s="1"/>
  <c r="AA42" i="53"/>
  <c r="Z106" i="53" s="1"/>
  <c r="R42" i="53"/>
  <c r="Q106" i="53" s="1"/>
  <c r="AB41" i="53"/>
  <c r="AA105" i="53" s="1"/>
  <c r="S41" i="53"/>
  <c r="R105" i="53" s="1"/>
  <c r="J41" i="53"/>
  <c r="I105" i="53" s="1"/>
  <c r="AD40" i="53"/>
  <c r="AC104" i="53" s="1"/>
  <c r="J151" i="53" s="1"/>
  <c r="U40" i="53"/>
  <c r="T104" i="53" s="1"/>
  <c r="AE39" i="53"/>
  <c r="AD103" i="53" s="1"/>
  <c r="I150" i="53" s="1"/>
  <c r="V39" i="53"/>
  <c r="U103" i="53" s="1"/>
  <c r="M39" i="53"/>
  <c r="L103" i="53" s="1"/>
  <c r="D39" i="53"/>
  <c r="G38" i="53"/>
  <c r="F102" i="53" s="1"/>
  <c r="D37" i="53"/>
  <c r="AB34" i="53"/>
  <c r="AA98" i="53" s="1"/>
  <c r="V32" i="53"/>
  <c r="U96" i="53" s="1"/>
  <c r="I28" i="53"/>
  <c r="H92" i="53" s="1"/>
  <c r="N22" i="53"/>
  <c r="M86" i="53" s="1"/>
  <c r="F133" i="53" s="1"/>
  <c r="B20" i="68" s="1"/>
  <c r="AE13" i="53"/>
  <c r="AD77" i="53" s="1"/>
  <c r="I124" i="53" s="1"/>
  <c r="L8" i="53"/>
  <c r="K72" i="53" s="1"/>
  <c r="L16" i="53"/>
  <c r="K80" i="53" s="1"/>
  <c r="L5" i="53"/>
  <c r="K69" i="53" s="1"/>
  <c r="L13" i="53"/>
  <c r="K77" i="53" s="1"/>
  <c r="L21" i="53"/>
  <c r="K85" i="53" s="1"/>
  <c r="L10" i="53"/>
  <c r="K74" i="53" s="1"/>
  <c r="L18" i="53"/>
  <c r="K82" i="53" s="1"/>
  <c r="L7" i="53"/>
  <c r="K71" i="53" s="1"/>
  <c r="L15" i="53"/>
  <c r="K79" i="53" s="1"/>
  <c r="L23" i="53"/>
  <c r="K87" i="53" s="1"/>
  <c r="L28" i="53"/>
  <c r="K92" i="53" s="1"/>
  <c r="L9" i="53"/>
  <c r="K73" i="53" s="1"/>
  <c r="L17" i="53"/>
  <c r="K81" i="53" s="1"/>
  <c r="L6" i="53"/>
  <c r="K70" i="53" s="1"/>
  <c r="L14" i="53"/>
  <c r="K78" i="53" s="1"/>
  <c r="L11" i="53"/>
  <c r="K75" i="53" s="1"/>
  <c r="L20" i="53"/>
  <c r="K84" i="53" s="1"/>
  <c r="L27" i="53"/>
  <c r="K91" i="53" s="1"/>
  <c r="L31" i="53"/>
  <c r="K95" i="53" s="1"/>
  <c r="L12" i="53"/>
  <c r="K76" i="53" s="1"/>
  <c r="L36" i="53"/>
  <c r="K100" i="53" s="1"/>
  <c r="L33" i="53"/>
  <c r="K97" i="53" s="1"/>
  <c r="L30" i="53"/>
  <c r="K94" i="53" s="1"/>
  <c r="L38" i="53"/>
  <c r="K102" i="53" s="1"/>
  <c r="L24" i="53"/>
  <c r="K88" i="53" s="1"/>
  <c r="L35" i="53"/>
  <c r="K99" i="53" s="1"/>
  <c r="L43" i="53"/>
  <c r="K107" i="53" s="1"/>
  <c r="L19" i="53"/>
  <c r="K83" i="53" s="1"/>
  <c r="L22" i="53"/>
  <c r="K86" i="53" s="1"/>
  <c r="L32" i="53"/>
  <c r="K96" i="53" s="1"/>
  <c r="L29" i="53"/>
  <c r="K93" i="53" s="1"/>
  <c r="D41" i="53"/>
  <c r="C105" i="53" s="1"/>
  <c r="AF12" i="53"/>
  <c r="AE76" i="53" s="1"/>
  <c r="K123" i="53" s="1"/>
  <c r="B10" i="71" s="1"/>
  <c r="AF9" i="53"/>
  <c r="AE73" i="53" s="1"/>
  <c r="K120" i="53" s="1"/>
  <c r="B7" i="71" s="1"/>
  <c r="AF17" i="53"/>
  <c r="AE81" i="53" s="1"/>
  <c r="K128" i="53" s="1"/>
  <c r="B15" i="71" s="1"/>
  <c r="AF6" i="53"/>
  <c r="AE70" i="53" s="1"/>
  <c r="K117" i="53" s="1"/>
  <c r="B4" i="71" s="1"/>
  <c r="AF14" i="53"/>
  <c r="AE78" i="53" s="1"/>
  <c r="K125" i="53" s="1"/>
  <c r="B12" i="71" s="1"/>
  <c r="AF22" i="53"/>
  <c r="AE86" i="53" s="1"/>
  <c r="K133" i="53" s="1"/>
  <c r="B20" i="71" s="1"/>
  <c r="AF11" i="53"/>
  <c r="AE75" i="53" s="1"/>
  <c r="K122" i="53" s="1"/>
  <c r="B9" i="71" s="1"/>
  <c r="AF19" i="53"/>
  <c r="AE83" i="53" s="1"/>
  <c r="K130" i="53" s="1"/>
  <c r="B17" i="71" s="1"/>
  <c r="AF5" i="53"/>
  <c r="AE69" i="53" s="1"/>
  <c r="K116" i="53" s="1"/>
  <c r="B3" i="71" s="1"/>
  <c r="AF13" i="53"/>
  <c r="AE77" i="53" s="1"/>
  <c r="K124" i="53" s="1"/>
  <c r="B11" i="71" s="1"/>
  <c r="AF21" i="53"/>
  <c r="AE85" i="53" s="1"/>
  <c r="K132" i="53" s="1"/>
  <c r="B19" i="71" s="1"/>
  <c r="AF10" i="53"/>
  <c r="AE74" i="53" s="1"/>
  <c r="K121" i="53" s="1"/>
  <c r="B8" i="71" s="1"/>
  <c r="AF18" i="53"/>
  <c r="AE82" i="53" s="1"/>
  <c r="K129" i="53" s="1"/>
  <c r="B16" i="71" s="1"/>
  <c r="AF7" i="53"/>
  <c r="AE71" i="53" s="1"/>
  <c r="K118" i="53" s="1"/>
  <c r="B5" i="71" s="1"/>
  <c r="AF15" i="53"/>
  <c r="AE79" i="53" s="1"/>
  <c r="K126" i="53" s="1"/>
  <c r="B13" i="71" s="1"/>
  <c r="AF26" i="53"/>
  <c r="AE90" i="53" s="1"/>
  <c r="K137" i="53" s="1"/>
  <c r="B24" i="71" s="1"/>
  <c r="AF35" i="53"/>
  <c r="AE99" i="53" s="1"/>
  <c r="K146" i="53" s="1"/>
  <c r="B33" i="71" s="1"/>
  <c r="AF32" i="53"/>
  <c r="AE96" i="53" s="1"/>
  <c r="K143" i="53" s="1"/>
  <c r="B30" i="71" s="1"/>
  <c r="AF16" i="53"/>
  <c r="AE80" i="53" s="1"/>
  <c r="K127" i="53" s="1"/>
  <c r="B14" i="71" s="1"/>
  <c r="AF27" i="53"/>
  <c r="AE91" i="53" s="1"/>
  <c r="K138" i="53" s="1"/>
  <c r="B25" i="71" s="1"/>
  <c r="AF37" i="53"/>
  <c r="AE101" i="53" s="1"/>
  <c r="K148" i="53" s="1"/>
  <c r="B35" i="71" s="1"/>
  <c r="AF20" i="53"/>
  <c r="AE84" i="53" s="1"/>
  <c r="K131" i="53" s="1"/>
  <c r="B18" i="71" s="1"/>
  <c r="AF34" i="53"/>
  <c r="AE98" i="53" s="1"/>
  <c r="K145" i="53" s="1"/>
  <c r="B32" i="71" s="1"/>
  <c r="AF31" i="53"/>
  <c r="AE95" i="53" s="1"/>
  <c r="K142" i="53" s="1"/>
  <c r="B29" i="71" s="1"/>
  <c r="AF39" i="53"/>
  <c r="AE103" i="53" s="1"/>
  <c r="K150" i="53" s="1"/>
  <c r="B37" i="71" s="1"/>
  <c r="AF8" i="53"/>
  <c r="AE72" i="53" s="1"/>
  <c r="K119" i="53" s="1"/>
  <c r="B6" i="71" s="1"/>
  <c r="AF23" i="53"/>
  <c r="AE87" i="53" s="1"/>
  <c r="K134" i="53" s="1"/>
  <c r="B21" i="71" s="1"/>
  <c r="AF28" i="53"/>
  <c r="AE92" i="53" s="1"/>
  <c r="K139" i="53" s="1"/>
  <c r="B26" i="71" s="1"/>
  <c r="AF36" i="53"/>
  <c r="AE100" i="53" s="1"/>
  <c r="K147" i="53" s="1"/>
  <c r="B34" i="71" s="1"/>
  <c r="AF33" i="53"/>
  <c r="AE97" i="53" s="1"/>
  <c r="K144" i="53" s="1"/>
  <c r="B31" i="71" s="1"/>
  <c r="X12" i="53"/>
  <c r="W76" i="53" s="1"/>
  <c r="X9" i="53"/>
  <c r="W73" i="53" s="1"/>
  <c r="X17" i="53"/>
  <c r="W81" i="53" s="1"/>
  <c r="X6" i="53"/>
  <c r="W70" i="53" s="1"/>
  <c r="X14" i="53"/>
  <c r="W78" i="53" s="1"/>
  <c r="X22" i="53"/>
  <c r="W86" i="53" s="1"/>
  <c r="X11" i="53"/>
  <c r="W75" i="53" s="1"/>
  <c r="X19" i="53"/>
  <c r="W83" i="53" s="1"/>
  <c r="X5" i="53"/>
  <c r="W69" i="53" s="1"/>
  <c r="X13" i="53"/>
  <c r="W77" i="53" s="1"/>
  <c r="X21" i="53"/>
  <c r="W85" i="53" s="1"/>
  <c r="X10" i="53"/>
  <c r="W74" i="53" s="1"/>
  <c r="X18" i="53"/>
  <c r="W82" i="53" s="1"/>
  <c r="X7" i="53"/>
  <c r="W71" i="53" s="1"/>
  <c r="X15" i="53"/>
  <c r="W79" i="53" s="1"/>
  <c r="X35" i="53"/>
  <c r="W99" i="53" s="1"/>
  <c r="X16" i="53"/>
  <c r="W80" i="53" s="1"/>
  <c r="X26" i="53"/>
  <c r="W90" i="53" s="1"/>
  <c r="X32" i="53"/>
  <c r="W96" i="53" s="1"/>
  <c r="X37" i="53"/>
  <c r="W101" i="53" s="1"/>
  <c r="X27" i="53"/>
  <c r="W91" i="53" s="1"/>
  <c r="X34" i="53"/>
  <c r="W98" i="53" s="1"/>
  <c r="X8" i="53"/>
  <c r="W72" i="53" s="1"/>
  <c r="X24" i="53"/>
  <c r="W88" i="53" s="1"/>
  <c r="X39" i="53"/>
  <c r="W103" i="53" s="1"/>
  <c r="X28" i="53"/>
  <c r="W92" i="53" s="1"/>
  <c r="X36" i="53"/>
  <c r="W100" i="53" s="1"/>
  <c r="X33" i="53"/>
  <c r="W97" i="53" s="1"/>
  <c r="P12" i="53"/>
  <c r="O76" i="53" s="1"/>
  <c r="P9" i="53"/>
  <c r="O73" i="53" s="1"/>
  <c r="P17" i="53"/>
  <c r="O81" i="53" s="1"/>
  <c r="P6" i="53"/>
  <c r="O70" i="53" s="1"/>
  <c r="P14" i="53"/>
  <c r="O78" i="53" s="1"/>
  <c r="P22" i="53"/>
  <c r="O86" i="53" s="1"/>
  <c r="P11" i="53"/>
  <c r="O75" i="53" s="1"/>
  <c r="P19" i="53"/>
  <c r="O83" i="53" s="1"/>
  <c r="P5" i="53"/>
  <c r="O69" i="53" s="1"/>
  <c r="P13" i="53"/>
  <c r="O77" i="53" s="1"/>
  <c r="P21" i="53"/>
  <c r="O85" i="53" s="1"/>
  <c r="P10" i="53"/>
  <c r="O74" i="53" s="1"/>
  <c r="P18" i="53"/>
  <c r="O82" i="53" s="1"/>
  <c r="P7" i="53"/>
  <c r="O71" i="53" s="1"/>
  <c r="P15" i="53"/>
  <c r="O79" i="53" s="1"/>
  <c r="P16" i="53"/>
  <c r="O80" i="53" s="1"/>
  <c r="P35" i="53"/>
  <c r="O99" i="53" s="1"/>
  <c r="P23" i="53"/>
  <c r="O87" i="53" s="1"/>
  <c r="P32" i="53"/>
  <c r="O96" i="53" s="1"/>
  <c r="P26" i="53"/>
  <c r="O90" i="53" s="1"/>
  <c r="P29" i="53"/>
  <c r="O93" i="53" s="1"/>
  <c r="P37" i="53"/>
  <c r="O101" i="53" s="1"/>
  <c r="P8" i="53"/>
  <c r="O72" i="53" s="1"/>
  <c r="P20" i="53"/>
  <c r="O84" i="53" s="1"/>
  <c r="P27" i="53"/>
  <c r="O91" i="53" s="1"/>
  <c r="P31" i="53"/>
  <c r="O95" i="53" s="1"/>
  <c r="P39" i="53"/>
  <c r="O103" i="53" s="1"/>
  <c r="P36" i="53"/>
  <c r="O100" i="53" s="1"/>
  <c r="P24" i="53"/>
  <c r="O88" i="53" s="1"/>
  <c r="H12" i="53"/>
  <c r="G76" i="53" s="1"/>
  <c r="H9" i="53"/>
  <c r="G73" i="53" s="1"/>
  <c r="H17" i="53"/>
  <c r="G81" i="53" s="1"/>
  <c r="H6" i="53"/>
  <c r="G70" i="53" s="1"/>
  <c r="H14" i="53"/>
  <c r="G78" i="53" s="1"/>
  <c r="H22" i="53"/>
  <c r="G86" i="53" s="1"/>
  <c r="H11" i="53"/>
  <c r="G75" i="53" s="1"/>
  <c r="H19" i="53"/>
  <c r="G83" i="53" s="1"/>
  <c r="H5" i="53"/>
  <c r="G69" i="53" s="1"/>
  <c r="H13" i="53"/>
  <c r="G77" i="53" s="1"/>
  <c r="H21" i="53"/>
  <c r="G85" i="53" s="1"/>
  <c r="H10" i="53"/>
  <c r="G74" i="53" s="1"/>
  <c r="H18" i="53"/>
  <c r="G82" i="53" s="1"/>
  <c r="H7" i="53"/>
  <c r="G71" i="53" s="1"/>
  <c r="H15" i="53"/>
  <c r="G79" i="53" s="1"/>
  <c r="H24" i="53"/>
  <c r="G88" i="53" s="1"/>
  <c r="H35" i="53"/>
  <c r="G99" i="53" s="1"/>
  <c r="H32" i="53"/>
  <c r="G96" i="53" s="1"/>
  <c r="H8" i="53"/>
  <c r="G72" i="53" s="1"/>
  <c r="H29" i="53"/>
  <c r="G93" i="53" s="1"/>
  <c r="H37" i="53"/>
  <c r="G101" i="53" s="1"/>
  <c r="H26" i="53"/>
  <c r="G90" i="53" s="1"/>
  <c r="H34" i="53"/>
  <c r="G98" i="53" s="1"/>
  <c r="H23" i="53"/>
  <c r="G87" i="53" s="1"/>
  <c r="H31" i="53"/>
  <c r="G95" i="53" s="1"/>
  <c r="H39" i="53"/>
  <c r="G103" i="53" s="1"/>
  <c r="H27" i="53"/>
  <c r="G91" i="53" s="1"/>
  <c r="H36" i="53"/>
  <c r="G100" i="53" s="1"/>
  <c r="H28" i="53"/>
  <c r="G92" i="53" s="1"/>
  <c r="H33" i="53"/>
  <c r="G97" i="53" s="1"/>
  <c r="O45" i="53"/>
  <c r="N109" i="53" s="1"/>
  <c r="G45" i="53"/>
  <c r="F109" i="53" s="1"/>
  <c r="T44" i="53"/>
  <c r="S108" i="53" s="1"/>
  <c r="L44" i="53"/>
  <c r="K108" i="53" s="1"/>
  <c r="D44" i="53"/>
  <c r="C108" i="53" s="1"/>
  <c r="X43" i="53"/>
  <c r="W107" i="53" s="1"/>
  <c r="F43" i="53"/>
  <c r="E107" i="53" s="1"/>
  <c r="Z42" i="53"/>
  <c r="Y106" i="53" s="1"/>
  <c r="P42" i="53"/>
  <c r="O106" i="53" s="1"/>
  <c r="AA41" i="53"/>
  <c r="Z105" i="53" s="1"/>
  <c r="R41" i="53"/>
  <c r="Q105" i="53" s="1"/>
  <c r="I41" i="53"/>
  <c r="H105" i="53" s="1"/>
  <c r="AC40" i="53"/>
  <c r="AB104" i="53" s="1"/>
  <c r="T40" i="53"/>
  <c r="S104" i="53" s="1"/>
  <c r="J40" i="53"/>
  <c r="I104" i="53" s="1"/>
  <c r="AD39" i="53"/>
  <c r="AC103" i="53" s="1"/>
  <c r="J150" i="53" s="1"/>
  <c r="U39" i="53"/>
  <c r="T103" i="53" s="1"/>
  <c r="L39" i="53"/>
  <c r="K103" i="53" s="1"/>
  <c r="AF38" i="53"/>
  <c r="AE102" i="53" s="1"/>
  <c r="K149" i="53" s="1"/>
  <c r="B36" i="71" s="1"/>
  <c r="AC37" i="53"/>
  <c r="AB101" i="53" s="1"/>
  <c r="Z36" i="53"/>
  <c r="Y100" i="53" s="1"/>
  <c r="N32" i="53"/>
  <c r="M96" i="53" s="1"/>
  <c r="F143" i="53" s="1"/>
  <c r="B30" i="68" s="1"/>
  <c r="AC27" i="53"/>
  <c r="AB91" i="53" s="1"/>
  <c r="AA21" i="53"/>
  <c r="Z85" i="53" s="1"/>
  <c r="Y11" i="53"/>
  <c r="X75" i="53" s="1"/>
  <c r="AB8" i="53"/>
  <c r="AA72" i="53" s="1"/>
  <c r="AB16" i="53"/>
  <c r="AA80" i="53" s="1"/>
  <c r="AB5" i="53"/>
  <c r="AA69" i="53" s="1"/>
  <c r="AB13" i="53"/>
  <c r="AA77" i="53" s="1"/>
  <c r="AB21" i="53"/>
  <c r="AA85" i="53" s="1"/>
  <c r="AB10" i="53"/>
  <c r="AA74" i="53" s="1"/>
  <c r="AB18" i="53"/>
  <c r="AA82" i="53" s="1"/>
  <c r="AB7" i="53"/>
  <c r="AA71" i="53" s="1"/>
  <c r="AB15" i="53"/>
  <c r="AA79" i="53" s="1"/>
  <c r="AB23" i="53"/>
  <c r="AA87" i="53" s="1"/>
  <c r="AB9" i="53"/>
  <c r="AA73" i="53" s="1"/>
  <c r="H120" i="53" s="1"/>
  <c r="B7" i="70" s="1"/>
  <c r="AB17" i="53"/>
  <c r="AA81" i="53" s="1"/>
  <c r="AB6" i="53"/>
  <c r="AA70" i="53" s="1"/>
  <c r="H117" i="53" s="1"/>
  <c r="B4" i="70" s="1"/>
  <c r="AB14" i="53"/>
  <c r="AA78" i="53" s="1"/>
  <c r="AB11" i="53"/>
  <c r="AA75" i="53" s="1"/>
  <c r="AB20" i="53"/>
  <c r="AA84" i="53" s="1"/>
  <c r="AB24" i="53"/>
  <c r="AA88" i="53" s="1"/>
  <c r="H135" i="53" s="1"/>
  <c r="B22" i="70" s="1"/>
  <c r="AB31" i="53"/>
  <c r="AA95" i="53" s="1"/>
  <c r="AB28" i="53"/>
  <c r="AA92" i="53" s="1"/>
  <c r="H139" i="53" s="1"/>
  <c r="B26" i="70" s="1"/>
  <c r="AB36" i="53"/>
  <c r="AA100" i="53" s="1"/>
  <c r="AB33" i="53"/>
  <c r="AA97" i="53" s="1"/>
  <c r="H144" i="53" s="1"/>
  <c r="B31" i="70" s="1"/>
  <c r="AB12" i="53"/>
  <c r="AA76" i="53" s="1"/>
  <c r="AB19" i="53"/>
  <c r="AA83" i="53" s="1"/>
  <c r="AB30" i="53"/>
  <c r="AA94" i="53" s="1"/>
  <c r="AB38" i="53"/>
  <c r="AA102" i="53" s="1"/>
  <c r="AB35" i="53"/>
  <c r="AA99" i="53" s="1"/>
  <c r="AB43" i="53"/>
  <c r="AA107" i="53" s="1"/>
  <c r="H154" i="53" s="1"/>
  <c r="B41" i="70" s="1"/>
  <c r="AB26" i="53"/>
  <c r="AA90" i="53" s="1"/>
  <c r="AB32" i="53"/>
  <c r="AA96" i="53" s="1"/>
  <c r="H143" i="53" s="1"/>
  <c r="B30" i="70" s="1"/>
  <c r="AB22" i="53"/>
  <c r="AA86" i="53" s="1"/>
  <c r="AB27" i="53"/>
  <c r="AA91" i="53" s="1"/>
  <c r="AB29" i="53"/>
  <c r="AA93" i="53" s="1"/>
  <c r="AE9" i="53"/>
  <c r="AD73" i="53" s="1"/>
  <c r="I120" i="53" s="1"/>
  <c r="AE17" i="53"/>
  <c r="AD81" i="53" s="1"/>
  <c r="I128" i="53" s="1"/>
  <c r="AE6" i="53"/>
  <c r="AD70" i="53" s="1"/>
  <c r="I117" i="53" s="1"/>
  <c r="H166" i="53" s="1"/>
  <c r="AE14" i="53"/>
  <c r="AD78" i="53" s="1"/>
  <c r="I125" i="53" s="1"/>
  <c r="AE22" i="53"/>
  <c r="AD86" i="53" s="1"/>
  <c r="I133" i="53" s="1"/>
  <c r="AE11" i="53"/>
  <c r="AD75" i="53" s="1"/>
  <c r="I122" i="53" s="1"/>
  <c r="AE19" i="53"/>
  <c r="AD83" i="53" s="1"/>
  <c r="I130" i="53" s="1"/>
  <c r="AE8" i="53"/>
  <c r="AD72" i="53" s="1"/>
  <c r="I119" i="53" s="1"/>
  <c r="AE16" i="53"/>
  <c r="AD80" i="53" s="1"/>
  <c r="I127" i="53" s="1"/>
  <c r="AE24" i="53"/>
  <c r="AD88" i="53" s="1"/>
  <c r="I135" i="53" s="1"/>
  <c r="H172" i="53" s="1"/>
  <c r="AE10" i="53"/>
  <c r="AD74" i="53" s="1"/>
  <c r="I121" i="53" s="1"/>
  <c r="AE18" i="53"/>
  <c r="AD82" i="53" s="1"/>
  <c r="I129" i="53" s="1"/>
  <c r="AE7" i="53"/>
  <c r="AD71" i="53" s="1"/>
  <c r="I118" i="53" s="1"/>
  <c r="AE15" i="53"/>
  <c r="AD79" i="53" s="1"/>
  <c r="I126" i="53" s="1"/>
  <c r="AE12" i="53"/>
  <c r="AD76" i="53" s="1"/>
  <c r="I123" i="53" s="1"/>
  <c r="AE21" i="53"/>
  <c r="AD85" i="53" s="1"/>
  <c r="I132" i="53" s="1"/>
  <c r="AE32" i="53"/>
  <c r="AD96" i="53" s="1"/>
  <c r="I143" i="53" s="1"/>
  <c r="H179" i="53" s="1"/>
  <c r="AE27" i="53"/>
  <c r="AD91" i="53" s="1"/>
  <c r="I138" i="53" s="1"/>
  <c r="AE29" i="53"/>
  <c r="AD93" i="53" s="1"/>
  <c r="I140" i="53" s="1"/>
  <c r="H176" i="53" s="1"/>
  <c r="AE37" i="53"/>
  <c r="AD101" i="53" s="1"/>
  <c r="I148" i="53" s="1"/>
  <c r="H181" i="53" s="1"/>
  <c r="AE5" i="53"/>
  <c r="AD69" i="53" s="1"/>
  <c r="I116" i="53" s="1"/>
  <c r="H165" i="53" s="1"/>
  <c r="AE20" i="53"/>
  <c r="AD84" i="53" s="1"/>
  <c r="I131" i="53" s="1"/>
  <c r="AE34" i="53"/>
  <c r="AD98" i="53" s="1"/>
  <c r="I145" i="53" s="1"/>
  <c r="H175" i="53" s="1"/>
  <c r="AE31" i="53"/>
  <c r="AD95" i="53" s="1"/>
  <c r="I142" i="53" s="1"/>
  <c r="H178" i="53" s="1"/>
  <c r="AE23" i="53"/>
  <c r="AD87" i="53" s="1"/>
  <c r="I134" i="53" s="1"/>
  <c r="AE28" i="53"/>
  <c r="AD92" i="53" s="1"/>
  <c r="I139" i="53" s="1"/>
  <c r="H174" i="53" s="1"/>
  <c r="AE36" i="53"/>
  <c r="AD100" i="53" s="1"/>
  <c r="I147" i="53" s="1"/>
  <c r="H184" i="53" s="1"/>
  <c r="AE33" i="53"/>
  <c r="AD97" i="53" s="1"/>
  <c r="I144" i="53" s="1"/>
  <c r="H185" i="53" s="1"/>
  <c r="AE30" i="53"/>
  <c r="AD94" i="53" s="1"/>
  <c r="I141" i="53" s="1"/>
  <c r="H177" i="53" s="1"/>
  <c r="W9" i="53"/>
  <c r="V73" i="53" s="1"/>
  <c r="W17" i="53"/>
  <c r="V81" i="53" s="1"/>
  <c r="W6" i="53"/>
  <c r="V70" i="53" s="1"/>
  <c r="W14" i="53"/>
  <c r="V78" i="53" s="1"/>
  <c r="W22" i="53"/>
  <c r="V86" i="53" s="1"/>
  <c r="W11" i="53"/>
  <c r="V75" i="53" s="1"/>
  <c r="W19" i="53"/>
  <c r="V83" i="53" s="1"/>
  <c r="W8" i="53"/>
  <c r="V72" i="53" s="1"/>
  <c r="W16" i="53"/>
  <c r="V80" i="53" s="1"/>
  <c r="W24" i="53"/>
  <c r="V88" i="53" s="1"/>
  <c r="W10" i="53"/>
  <c r="V74" i="53" s="1"/>
  <c r="W18" i="53"/>
  <c r="V82" i="53" s="1"/>
  <c r="W7" i="53"/>
  <c r="V71" i="53" s="1"/>
  <c r="W15" i="53"/>
  <c r="V79" i="53" s="1"/>
  <c r="W12" i="53"/>
  <c r="V76" i="53" s="1"/>
  <c r="W26" i="53"/>
  <c r="V90" i="53" s="1"/>
  <c r="W32" i="53"/>
  <c r="V96" i="53" s="1"/>
  <c r="W5" i="53"/>
  <c r="V69" i="53" s="1"/>
  <c r="W37" i="53"/>
  <c r="V101" i="53" s="1"/>
  <c r="W27" i="53"/>
  <c r="V91" i="53" s="1"/>
  <c r="W34" i="53"/>
  <c r="V98" i="53" s="1"/>
  <c r="W31" i="53"/>
  <c r="V95" i="53" s="1"/>
  <c r="W21" i="53"/>
  <c r="V85" i="53" s="1"/>
  <c r="W28" i="53"/>
  <c r="V92" i="53" s="1"/>
  <c r="W36" i="53"/>
  <c r="V100" i="53" s="1"/>
  <c r="W33" i="53"/>
  <c r="V97" i="53" s="1"/>
  <c r="W13" i="53"/>
  <c r="V77" i="53" s="1"/>
  <c r="W20" i="53"/>
  <c r="V84" i="53" s="1"/>
  <c r="W23" i="53"/>
  <c r="V87" i="53" s="1"/>
  <c r="W30" i="53"/>
  <c r="V94" i="53" s="1"/>
  <c r="O9" i="53"/>
  <c r="N73" i="53" s="1"/>
  <c r="O17" i="53"/>
  <c r="N81" i="53" s="1"/>
  <c r="O6" i="53"/>
  <c r="N70" i="53" s="1"/>
  <c r="O14" i="53"/>
  <c r="N78" i="53" s="1"/>
  <c r="O22" i="53"/>
  <c r="N86" i="53" s="1"/>
  <c r="O11" i="53"/>
  <c r="N75" i="53" s="1"/>
  <c r="O19" i="53"/>
  <c r="N83" i="53" s="1"/>
  <c r="O8" i="53"/>
  <c r="N72" i="53" s="1"/>
  <c r="O16" i="53"/>
  <c r="N80" i="53" s="1"/>
  <c r="O24" i="53"/>
  <c r="N88" i="53" s="1"/>
  <c r="O10" i="53"/>
  <c r="N74" i="53" s="1"/>
  <c r="O18" i="53"/>
  <c r="N82" i="53" s="1"/>
  <c r="O7" i="53"/>
  <c r="N71" i="53" s="1"/>
  <c r="O15" i="53"/>
  <c r="N79" i="53" s="1"/>
  <c r="O12" i="53"/>
  <c r="N76" i="53" s="1"/>
  <c r="O5" i="53"/>
  <c r="N69" i="53" s="1"/>
  <c r="O21" i="53"/>
  <c r="N85" i="53" s="1"/>
  <c r="O23" i="53"/>
  <c r="N87" i="53" s="1"/>
  <c r="O32" i="53"/>
  <c r="N96" i="53" s="1"/>
  <c r="O26" i="53"/>
  <c r="N90" i="53" s="1"/>
  <c r="O29" i="53"/>
  <c r="N93" i="53" s="1"/>
  <c r="O37" i="53"/>
  <c r="N101" i="53" s="1"/>
  <c r="O20" i="53"/>
  <c r="N84" i="53" s="1"/>
  <c r="O34" i="53"/>
  <c r="N98" i="53" s="1"/>
  <c r="O27" i="53"/>
  <c r="N91" i="53" s="1"/>
  <c r="O31" i="53"/>
  <c r="N95" i="53" s="1"/>
  <c r="O36" i="53"/>
  <c r="N100" i="53" s="1"/>
  <c r="O13" i="53"/>
  <c r="N77" i="53" s="1"/>
  <c r="O33" i="53"/>
  <c r="N97" i="53" s="1"/>
  <c r="O30" i="53"/>
  <c r="N94" i="53" s="1"/>
  <c r="G9" i="53"/>
  <c r="F73" i="53" s="1"/>
  <c r="G17" i="53"/>
  <c r="F81" i="53" s="1"/>
  <c r="G6" i="53"/>
  <c r="F70" i="53" s="1"/>
  <c r="G14" i="53"/>
  <c r="F78" i="53" s="1"/>
  <c r="G22" i="53"/>
  <c r="F86" i="53" s="1"/>
  <c r="G11" i="53"/>
  <c r="F75" i="53" s="1"/>
  <c r="G19" i="53"/>
  <c r="F83" i="53" s="1"/>
  <c r="G8" i="53"/>
  <c r="F72" i="53" s="1"/>
  <c r="G16" i="53"/>
  <c r="F80" i="53" s="1"/>
  <c r="G5" i="53"/>
  <c r="F69" i="53" s="1"/>
  <c r="G10" i="53"/>
  <c r="F74" i="53" s="1"/>
  <c r="G18" i="53"/>
  <c r="F82" i="53" s="1"/>
  <c r="G7" i="53"/>
  <c r="F71" i="53" s="1"/>
  <c r="G15" i="53"/>
  <c r="F79" i="53" s="1"/>
  <c r="G12" i="53"/>
  <c r="F76" i="53" s="1"/>
  <c r="G32" i="53"/>
  <c r="F96" i="53" s="1"/>
  <c r="G37" i="53"/>
  <c r="F101" i="53" s="1"/>
  <c r="G26" i="53"/>
  <c r="F90" i="53" s="1"/>
  <c r="G34" i="53"/>
  <c r="F98" i="53" s="1"/>
  <c r="G23" i="53"/>
  <c r="F87" i="53" s="1"/>
  <c r="G31" i="53"/>
  <c r="F95" i="53" s="1"/>
  <c r="G13" i="53"/>
  <c r="F77" i="53" s="1"/>
  <c r="G21" i="53"/>
  <c r="F85" i="53" s="1"/>
  <c r="G27" i="53"/>
  <c r="F91" i="53" s="1"/>
  <c r="G36" i="53"/>
  <c r="F100" i="53" s="1"/>
  <c r="G28" i="53"/>
  <c r="F92" i="53" s="1"/>
  <c r="G33" i="53"/>
  <c r="F97" i="53" s="1"/>
  <c r="G20" i="53"/>
  <c r="F84" i="53" s="1"/>
  <c r="G25" i="53"/>
  <c r="F89" i="53" s="1"/>
  <c r="G30" i="53"/>
  <c r="F94" i="53" s="1"/>
  <c r="N45" i="53"/>
  <c r="M109" i="53" s="1"/>
  <c r="F156" i="53" s="1"/>
  <c r="B43" i="68" s="1"/>
  <c r="F45" i="53"/>
  <c r="E109" i="53" s="1"/>
  <c r="AA44" i="53"/>
  <c r="Z108" i="53" s="1"/>
  <c r="S44" i="53"/>
  <c r="R108" i="53" s="1"/>
  <c r="K44" i="53"/>
  <c r="J108" i="53" s="1"/>
  <c r="AF43" i="53"/>
  <c r="AE107" i="53" s="1"/>
  <c r="K154" i="53" s="1"/>
  <c r="B41" i="71" s="1"/>
  <c r="W43" i="53"/>
  <c r="V107" i="53" s="1"/>
  <c r="E43" i="53"/>
  <c r="D107" i="53" s="1"/>
  <c r="X42" i="53"/>
  <c r="W106" i="53" s="1"/>
  <c r="O42" i="53"/>
  <c r="N106" i="53" s="1"/>
  <c r="F42" i="53"/>
  <c r="E106" i="53" s="1"/>
  <c r="Z41" i="53"/>
  <c r="Y105" i="53" s="1"/>
  <c r="Q41" i="53"/>
  <c r="P105" i="53" s="1"/>
  <c r="H41" i="53"/>
  <c r="G105" i="53" s="1"/>
  <c r="AB40" i="53"/>
  <c r="AA104" i="53" s="1"/>
  <c r="R40" i="53"/>
  <c r="Q104" i="53" s="1"/>
  <c r="I40" i="53"/>
  <c r="H104" i="53" s="1"/>
  <c r="AC39" i="53"/>
  <c r="AB103" i="53" s="1"/>
  <c r="T39" i="53"/>
  <c r="S103" i="53" s="1"/>
  <c r="K39" i="53"/>
  <c r="J103" i="53" s="1"/>
  <c r="AE38" i="53"/>
  <c r="AD102" i="53" s="1"/>
  <c r="I149" i="53" s="1"/>
  <c r="AB37" i="53"/>
  <c r="AA101" i="53" s="1"/>
  <c r="R36" i="53"/>
  <c r="Q100" i="53" s="1"/>
  <c r="L34" i="53"/>
  <c r="K98" i="53" s="1"/>
  <c r="AC29" i="53"/>
  <c r="AB93" i="53" s="1"/>
  <c r="T27" i="53"/>
  <c r="S91" i="53" s="1"/>
  <c r="K21" i="53"/>
  <c r="J85" i="53" s="1"/>
  <c r="S9" i="53"/>
  <c r="R73" i="53" s="1"/>
  <c r="L42" i="53"/>
  <c r="K106" i="53" s="1"/>
  <c r="AD6" i="53"/>
  <c r="AC70" i="53" s="1"/>
  <c r="J117" i="53" s="1"/>
  <c r="I166" i="53" s="1"/>
  <c r="AD14" i="53"/>
  <c r="AC78" i="53" s="1"/>
  <c r="J125" i="53" s="1"/>
  <c r="AD11" i="53"/>
  <c r="AC75" i="53" s="1"/>
  <c r="J122" i="53" s="1"/>
  <c r="AD19" i="53"/>
  <c r="AC83" i="53" s="1"/>
  <c r="J130" i="53" s="1"/>
  <c r="AD8" i="53"/>
  <c r="AC72" i="53" s="1"/>
  <c r="J119" i="53" s="1"/>
  <c r="AD16" i="53"/>
  <c r="AC80" i="53" s="1"/>
  <c r="J127" i="53" s="1"/>
  <c r="AD5" i="53"/>
  <c r="AC69" i="53" s="1"/>
  <c r="J116" i="53" s="1"/>
  <c r="I165" i="53" s="1"/>
  <c r="AD13" i="53"/>
  <c r="AC77" i="53" s="1"/>
  <c r="J124" i="53" s="1"/>
  <c r="AD21" i="53"/>
  <c r="AC85" i="53" s="1"/>
  <c r="J132" i="53" s="1"/>
  <c r="AD26" i="53"/>
  <c r="AC90" i="53" s="1"/>
  <c r="J137" i="53" s="1"/>
  <c r="AD7" i="53"/>
  <c r="AC71" i="53" s="1"/>
  <c r="J118" i="53" s="1"/>
  <c r="AD15" i="53"/>
  <c r="AC79" i="53" s="1"/>
  <c r="J126" i="53" s="1"/>
  <c r="AD12" i="53"/>
  <c r="AC76" i="53" s="1"/>
  <c r="J123" i="53" s="1"/>
  <c r="AD9" i="53"/>
  <c r="AC73" i="53" s="1"/>
  <c r="J120" i="53" s="1"/>
  <c r="AD17" i="53"/>
  <c r="AC81" i="53" s="1"/>
  <c r="J128" i="53" s="1"/>
  <c r="AD22" i="53"/>
  <c r="AC86" i="53" s="1"/>
  <c r="J133" i="53" s="1"/>
  <c r="AD27" i="53"/>
  <c r="AC91" i="53" s="1"/>
  <c r="J138" i="53" s="1"/>
  <c r="AD29" i="53"/>
  <c r="AC93" i="53" s="1"/>
  <c r="J140" i="53" s="1"/>
  <c r="I176" i="53" s="1"/>
  <c r="AD37" i="53"/>
  <c r="AC101" i="53" s="1"/>
  <c r="J148" i="53" s="1"/>
  <c r="I181" i="53" s="1"/>
  <c r="AD18" i="53"/>
  <c r="AC82" i="53" s="1"/>
  <c r="J129" i="53" s="1"/>
  <c r="AD20" i="53"/>
  <c r="AC84" i="53" s="1"/>
  <c r="J131" i="53" s="1"/>
  <c r="AD24" i="53"/>
  <c r="AC88" i="53" s="1"/>
  <c r="J135" i="53" s="1"/>
  <c r="I172" i="53" s="1"/>
  <c r="AD34" i="53"/>
  <c r="AC98" i="53" s="1"/>
  <c r="J145" i="53" s="1"/>
  <c r="I175" i="53" s="1"/>
  <c r="AD31" i="53"/>
  <c r="AC95" i="53" s="1"/>
  <c r="J142" i="53" s="1"/>
  <c r="I178" i="53" s="1"/>
  <c r="AD23" i="53"/>
  <c r="AC87" i="53" s="1"/>
  <c r="J134" i="53" s="1"/>
  <c r="AD28" i="53"/>
  <c r="AC92" i="53" s="1"/>
  <c r="J139" i="53" s="1"/>
  <c r="I174" i="53" s="1"/>
  <c r="AD36" i="53"/>
  <c r="AC100" i="53" s="1"/>
  <c r="J147" i="53" s="1"/>
  <c r="I184" i="53" s="1"/>
  <c r="AD10" i="53"/>
  <c r="AC74" i="53" s="1"/>
  <c r="J121" i="53" s="1"/>
  <c r="AD33" i="53"/>
  <c r="AC97" i="53" s="1"/>
  <c r="J144" i="53" s="1"/>
  <c r="I185" i="53" s="1"/>
  <c r="AD41" i="53"/>
  <c r="AC105" i="53" s="1"/>
  <c r="J152" i="53" s="1"/>
  <c r="I187" i="53" s="1"/>
  <c r="AD30" i="53"/>
  <c r="AC94" i="53" s="1"/>
  <c r="J141" i="53" s="1"/>
  <c r="I177" i="53" s="1"/>
  <c r="AD38" i="53"/>
  <c r="AC102" i="53" s="1"/>
  <c r="J149" i="53" s="1"/>
  <c r="AD25" i="53"/>
  <c r="AC89" i="53" s="1"/>
  <c r="J136" i="53" s="1"/>
  <c r="AD35" i="53"/>
  <c r="AC99" i="53" s="1"/>
  <c r="J146" i="53" s="1"/>
  <c r="I183" i="53" s="1"/>
  <c r="V6" i="53"/>
  <c r="U70" i="53" s="1"/>
  <c r="V14" i="53"/>
  <c r="U78" i="53" s="1"/>
  <c r="V11" i="53"/>
  <c r="U75" i="53" s="1"/>
  <c r="V19" i="53"/>
  <c r="U83" i="53" s="1"/>
  <c r="V8" i="53"/>
  <c r="U72" i="53" s="1"/>
  <c r="V16" i="53"/>
  <c r="U80" i="53" s="1"/>
  <c r="V5" i="53"/>
  <c r="U69" i="53" s="1"/>
  <c r="V13" i="53"/>
  <c r="U77" i="53" s="1"/>
  <c r="V21" i="53"/>
  <c r="U85" i="53" s="1"/>
  <c r="V7" i="53"/>
  <c r="U71" i="53" s="1"/>
  <c r="V15" i="53"/>
  <c r="U79" i="53" s="1"/>
  <c r="V12" i="53"/>
  <c r="U76" i="53" s="1"/>
  <c r="V9" i="53"/>
  <c r="U73" i="53" s="1"/>
  <c r="V17" i="53"/>
  <c r="U81" i="53" s="1"/>
  <c r="V18" i="53"/>
  <c r="U82" i="53" s="1"/>
  <c r="V29" i="53"/>
  <c r="U93" i="53" s="1"/>
  <c r="V37" i="53"/>
  <c r="U101" i="53" s="1"/>
  <c r="V27" i="53"/>
  <c r="U91" i="53" s="1"/>
  <c r="V34" i="53"/>
  <c r="U98" i="53" s="1"/>
  <c r="V31" i="53"/>
  <c r="U95" i="53" s="1"/>
  <c r="V10" i="53"/>
  <c r="U74" i="53" s="1"/>
  <c r="V22" i="53"/>
  <c r="U86" i="53" s="1"/>
  <c r="V28" i="53"/>
  <c r="U92" i="53" s="1"/>
  <c r="V36" i="53"/>
  <c r="U100" i="53" s="1"/>
  <c r="V33" i="53"/>
  <c r="U97" i="53" s="1"/>
  <c r="V41" i="53"/>
  <c r="U105" i="53" s="1"/>
  <c r="V20" i="53"/>
  <c r="U84" i="53" s="1"/>
  <c r="V23" i="53"/>
  <c r="U87" i="53" s="1"/>
  <c r="V30" i="53"/>
  <c r="U94" i="53" s="1"/>
  <c r="V38" i="53"/>
  <c r="U102" i="53" s="1"/>
  <c r="V35" i="53"/>
  <c r="U99" i="53" s="1"/>
  <c r="N6" i="53"/>
  <c r="M70" i="53" s="1"/>
  <c r="F117" i="53" s="1"/>
  <c r="B4" i="68" s="1"/>
  <c r="N14" i="53"/>
  <c r="M78" i="53" s="1"/>
  <c r="F125" i="53" s="1"/>
  <c r="B12" i="68" s="1"/>
  <c r="N11" i="53"/>
  <c r="M75" i="53" s="1"/>
  <c r="F122" i="53" s="1"/>
  <c r="B9" i="68" s="1"/>
  <c r="N19" i="53"/>
  <c r="M83" i="53" s="1"/>
  <c r="F130" i="53" s="1"/>
  <c r="B17" i="68" s="1"/>
  <c r="N8" i="53"/>
  <c r="M72" i="53" s="1"/>
  <c r="F119" i="53" s="1"/>
  <c r="B6" i="68" s="1"/>
  <c r="N16" i="53"/>
  <c r="M80" i="53" s="1"/>
  <c r="F127" i="53" s="1"/>
  <c r="B14" i="68" s="1"/>
  <c r="N5" i="53"/>
  <c r="M69" i="53" s="1"/>
  <c r="F116" i="53" s="1"/>
  <c r="B3" i="68" s="1"/>
  <c r="N13" i="53"/>
  <c r="M77" i="53" s="1"/>
  <c r="F124" i="53" s="1"/>
  <c r="B11" i="68" s="1"/>
  <c r="N21" i="53"/>
  <c r="M85" i="53" s="1"/>
  <c r="F132" i="53" s="1"/>
  <c r="B19" i="68" s="1"/>
  <c r="N26" i="53"/>
  <c r="M90" i="53" s="1"/>
  <c r="F137" i="53" s="1"/>
  <c r="B24" i="68" s="1"/>
  <c r="N7" i="53"/>
  <c r="M71" i="53" s="1"/>
  <c r="F118" i="53" s="1"/>
  <c r="B5" i="68" s="1"/>
  <c r="N15" i="53"/>
  <c r="M79" i="53" s="1"/>
  <c r="F126" i="53" s="1"/>
  <c r="B13" i="68" s="1"/>
  <c r="N12" i="53"/>
  <c r="M76" i="53" s="1"/>
  <c r="F123" i="53" s="1"/>
  <c r="B10" i="68" s="1"/>
  <c r="N9" i="53"/>
  <c r="M73" i="53" s="1"/>
  <c r="F120" i="53" s="1"/>
  <c r="B7" i="68" s="1"/>
  <c r="N17" i="53"/>
  <c r="M81" i="53" s="1"/>
  <c r="F128" i="53" s="1"/>
  <c r="B15" i="68" s="1"/>
  <c r="N29" i="53"/>
  <c r="M93" i="53" s="1"/>
  <c r="F140" i="53" s="1"/>
  <c r="B27" i="68" s="1"/>
  <c r="N37" i="53"/>
  <c r="M101" i="53" s="1"/>
  <c r="F148" i="53" s="1"/>
  <c r="B35" i="68" s="1"/>
  <c r="N20" i="53"/>
  <c r="M84" i="53" s="1"/>
  <c r="F131" i="53" s="1"/>
  <c r="B18" i="68" s="1"/>
  <c r="N34" i="53"/>
  <c r="M98" i="53" s="1"/>
  <c r="F145" i="53" s="1"/>
  <c r="B32" i="68" s="1"/>
  <c r="N10" i="53"/>
  <c r="M74" i="53" s="1"/>
  <c r="F121" i="53" s="1"/>
  <c r="B8" i="68" s="1"/>
  <c r="N27" i="53"/>
  <c r="M91" i="53" s="1"/>
  <c r="F138" i="53" s="1"/>
  <c r="B25" i="68" s="1"/>
  <c r="N31" i="53"/>
  <c r="M95" i="53" s="1"/>
  <c r="F142" i="53" s="1"/>
  <c r="B29" i="68" s="1"/>
  <c r="N28" i="53"/>
  <c r="M92" i="53" s="1"/>
  <c r="F139" i="53" s="1"/>
  <c r="B26" i="68" s="1"/>
  <c r="N36" i="53"/>
  <c r="M100" i="53" s="1"/>
  <c r="F147" i="53" s="1"/>
  <c r="B34" i="68" s="1"/>
  <c r="N33" i="53"/>
  <c r="M97" i="53" s="1"/>
  <c r="F144" i="53" s="1"/>
  <c r="B31" i="68" s="1"/>
  <c r="N41" i="53"/>
  <c r="M105" i="53" s="1"/>
  <c r="F152" i="53" s="1"/>
  <c r="B39" i="68" s="1"/>
  <c r="N24" i="53"/>
  <c r="M88" i="53" s="1"/>
  <c r="F135" i="53" s="1"/>
  <c r="B22" i="68" s="1"/>
  <c r="N30" i="53"/>
  <c r="M94" i="53" s="1"/>
  <c r="F141" i="53" s="1"/>
  <c r="B28" i="68" s="1"/>
  <c r="N38" i="53"/>
  <c r="M102" i="53" s="1"/>
  <c r="F149" i="53" s="1"/>
  <c r="B36" i="68" s="1"/>
  <c r="N35" i="53"/>
  <c r="M99" i="53" s="1"/>
  <c r="F146" i="53" s="1"/>
  <c r="B33" i="68" s="1"/>
  <c r="F6" i="53"/>
  <c r="E70" i="53" s="1"/>
  <c r="F14" i="53"/>
  <c r="E78" i="53" s="1"/>
  <c r="F11" i="53"/>
  <c r="E75" i="53" s="1"/>
  <c r="F19" i="53"/>
  <c r="E83" i="53" s="1"/>
  <c r="F8" i="53"/>
  <c r="E72" i="53" s="1"/>
  <c r="F16" i="53"/>
  <c r="E80" i="53" s="1"/>
  <c r="F5" i="53"/>
  <c r="E69" i="53" s="1"/>
  <c r="F13" i="53"/>
  <c r="E77" i="53" s="1"/>
  <c r="F21" i="53"/>
  <c r="E85" i="53" s="1"/>
  <c r="F26" i="53"/>
  <c r="E90" i="53" s="1"/>
  <c r="F7" i="53"/>
  <c r="E71" i="53" s="1"/>
  <c r="F15" i="53"/>
  <c r="E79" i="53" s="1"/>
  <c r="F12" i="53"/>
  <c r="E76" i="53" s="1"/>
  <c r="F20" i="53"/>
  <c r="E84" i="53" s="1"/>
  <c r="F9" i="53"/>
  <c r="E73" i="53" s="1"/>
  <c r="F17" i="53"/>
  <c r="E81" i="53" s="1"/>
  <c r="F37" i="53"/>
  <c r="E101" i="53" s="1"/>
  <c r="F10" i="53"/>
  <c r="E74" i="53" s="1"/>
  <c r="F34" i="53"/>
  <c r="E98" i="53" s="1"/>
  <c r="F23" i="53"/>
  <c r="E87" i="53" s="1"/>
  <c r="F31" i="53"/>
  <c r="E95" i="53" s="1"/>
  <c r="F22" i="53"/>
  <c r="E86" i="53" s="1"/>
  <c r="F27" i="53"/>
  <c r="E91" i="53" s="1"/>
  <c r="F36" i="53"/>
  <c r="E100" i="53" s="1"/>
  <c r="F28" i="53"/>
  <c r="E92" i="53" s="1"/>
  <c r="F33" i="53"/>
  <c r="E97" i="53" s="1"/>
  <c r="F41" i="53"/>
  <c r="E105" i="53" s="1"/>
  <c r="F25" i="53"/>
  <c r="E89" i="53" s="1"/>
  <c r="F30" i="53"/>
  <c r="E94" i="53" s="1"/>
  <c r="F38" i="53"/>
  <c r="E102" i="53" s="1"/>
  <c r="F18" i="53"/>
  <c r="E82" i="53" s="1"/>
  <c r="F35" i="53"/>
  <c r="E99" i="53" s="1"/>
  <c r="AC45" i="53"/>
  <c r="AB109" i="53" s="1"/>
  <c r="U45" i="53"/>
  <c r="T109" i="53" s="1"/>
  <c r="M45" i="53"/>
  <c r="L109" i="53" s="1"/>
  <c r="E45" i="53"/>
  <c r="D109" i="53" s="1"/>
  <c r="Z44" i="53"/>
  <c r="Y108" i="53" s="1"/>
  <c r="R44" i="53"/>
  <c r="Q108" i="53" s="1"/>
  <c r="J44" i="53"/>
  <c r="I108" i="53" s="1"/>
  <c r="AE43" i="53"/>
  <c r="AD107" i="53" s="1"/>
  <c r="I154" i="53" s="1"/>
  <c r="V43" i="53"/>
  <c r="U107" i="53" s="1"/>
  <c r="M43" i="53"/>
  <c r="L107" i="53" s="1"/>
  <c r="AF42" i="53"/>
  <c r="AE106" i="53" s="1"/>
  <c r="K153" i="53" s="1"/>
  <c r="B40" i="71" s="1"/>
  <c r="W42" i="53"/>
  <c r="V106" i="53" s="1"/>
  <c r="N42" i="53"/>
  <c r="M106" i="53" s="1"/>
  <c r="F153" i="53" s="1"/>
  <c r="B40" i="68" s="1"/>
  <c r="E42" i="53"/>
  <c r="D106" i="53" s="1"/>
  <c r="Y41" i="53"/>
  <c r="X105" i="53" s="1"/>
  <c r="P41" i="53"/>
  <c r="O105" i="53" s="1"/>
  <c r="G41" i="53"/>
  <c r="F105" i="53" s="1"/>
  <c r="Z40" i="53"/>
  <c r="Y104" i="53" s="1"/>
  <c r="Q40" i="53"/>
  <c r="P104" i="53" s="1"/>
  <c r="H40" i="53"/>
  <c r="G104" i="53" s="1"/>
  <c r="AB39" i="53"/>
  <c r="AA103" i="53" s="1"/>
  <c r="S39" i="53"/>
  <c r="R103" i="53" s="1"/>
  <c r="J39" i="53"/>
  <c r="I103" i="53" s="1"/>
  <c r="X38" i="53"/>
  <c r="W102" i="53" s="1"/>
  <c r="U37" i="53"/>
  <c r="T101" i="53" s="1"/>
  <c r="J36" i="53"/>
  <c r="I100" i="53" s="1"/>
  <c r="D34" i="53"/>
  <c r="AA31" i="53"/>
  <c r="Z95" i="53" s="1"/>
  <c r="U29" i="53"/>
  <c r="T93" i="53" s="1"/>
  <c r="K27" i="53"/>
  <c r="J91" i="53" s="1"/>
  <c r="Q24" i="53"/>
  <c r="P88" i="53" s="1"/>
  <c r="X20" i="53"/>
  <c r="W84" i="53" s="1"/>
  <c r="M7" i="53"/>
  <c r="L71" i="53" s="1"/>
  <c r="P5" i="73" l="1"/>
  <c r="Q5" i="72"/>
  <c r="P35" i="73"/>
  <c r="Q35" i="72"/>
  <c r="Q9" i="72"/>
  <c r="P9" i="73"/>
  <c r="P51" i="73"/>
  <c r="Q51" i="72"/>
  <c r="Q45" i="72"/>
  <c r="P45" i="73"/>
  <c r="Q16" i="72"/>
  <c r="P16" i="73"/>
  <c r="Q10" i="72"/>
  <c r="P10" i="73"/>
  <c r="P4" i="73"/>
  <c r="Q4" i="72"/>
  <c r="Q7" i="72"/>
  <c r="P7" i="73"/>
  <c r="Q37" i="72"/>
  <c r="P37" i="73"/>
  <c r="Q47" i="72"/>
  <c r="P47" i="73"/>
  <c r="Q17" i="72"/>
  <c r="P17" i="73"/>
  <c r="Q28" i="72"/>
  <c r="P28" i="73"/>
  <c r="P49" i="73"/>
  <c r="Q49" i="72"/>
  <c r="Q26" i="72"/>
  <c r="P26" i="73"/>
  <c r="Q31" i="72"/>
  <c r="P31" i="73"/>
  <c r="P11" i="73"/>
  <c r="Q11" i="72"/>
  <c r="P12" i="73"/>
  <c r="Q12" i="72"/>
  <c r="Q6" i="72"/>
  <c r="P6" i="73"/>
  <c r="Q46" i="72"/>
  <c r="P46" i="73"/>
  <c r="I5" i="72"/>
  <c r="I5" i="73" s="1"/>
  <c r="H5" i="73"/>
  <c r="Q33" i="72"/>
  <c r="P33" i="73"/>
  <c r="AS50" i="72"/>
  <c r="AS50" i="73" s="1"/>
  <c r="AQ98" i="73" s="1"/>
  <c r="T50" i="73"/>
  <c r="Q18" i="72"/>
  <c r="P18" i="73"/>
  <c r="L7" i="72"/>
  <c r="K7" i="73"/>
  <c r="M14" i="72"/>
  <c r="L14" i="73"/>
  <c r="P32" i="73"/>
  <c r="Q32" i="72"/>
  <c r="I43" i="72"/>
  <c r="I43" i="73" s="1"/>
  <c r="H43" i="73"/>
  <c r="T30" i="73"/>
  <c r="AS30" i="72"/>
  <c r="AS30" i="73" s="1"/>
  <c r="AQ71" i="73" s="1"/>
  <c r="M48" i="72"/>
  <c r="L48" i="73"/>
  <c r="T33" i="73"/>
  <c r="AS33" i="72"/>
  <c r="AS33" i="73" s="1"/>
  <c r="AQ74" i="73" s="1"/>
  <c r="T38" i="73"/>
  <c r="AS38" i="72"/>
  <c r="AS38" i="73" s="1"/>
  <c r="AQ82" i="73" s="1"/>
  <c r="L8" i="73"/>
  <c r="M8" i="72"/>
  <c r="M37" i="72"/>
  <c r="L37" i="73"/>
  <c r="L28" i="73"/>
  <c r="M28" i="72"/>
  <c r="T43" i="73"/>
  <c r="AS43" i="72"/>
  <c r="AS43" i="73" s="1"/>
  <c r="AQ91" i="73" s="1"/>
  <c r="T14" i="73"/>
  <c r="AS14" i="72"/>
  <c r="AS14" i="73" s="1"/>
  <c r="H21" i="72"/>
  <c r="G21" i="73"/>
  <c r="M39" i="72"/>
  <c r="L39" i="73"/>
  <c r="T48" i="73"/>
  <c r="AS48" i="72"/>
  <c r="AS48" i="73" s="1"/>
  <c r="AQ96" i="73" s="1"/>
  <c r="T18" i="73"/>
  <c r="AS18" i="72"/>
  <c r="AS18" i="73" s="1"/>
  <c r="AQ84" i="73" s="1"/>
  <c r="I9" i="72"/>
  <c r="I9" i="73" s="1"/>
  <c r="H9" i="73"/>
  <c r="T32" i="73"/>
  <c r="AS32" i="72"/>
  <c r="AS32" i="73" s="1"/>
  <c r="AQ73" i="73" s="1"/>
  <c r="H41" i="72"/>
  <c r="G41" i="73"/>
  <c r="P42" i="72"/>
  <c r="AS42" i="72"/>
  <c r="AS42" i="73" s="1"/>
  <c r="AQ90" i="73" s="1"/>
  <c r="T42" i="73"/>
  <c r="H20" i="72"/>
  <c r="G20" i="73"/>
  <c r="I7" i="72"/>
  <c r="I7" i="73" s="1"/>
  <c r="H7" i="73"/>
  <c r="H4" i="72"/>
  <c r="G4" i="73"/>
  <c r="K27" i="73"/>
  <c r="L27" i="72"/>
  <c r="L11" i="73"/>
  <c r="M11" i="72"/>
  <c r="L50" i="73"/>
  <c r="M50" i="72"/>
  <c r="Q38" i="72"/>
  <c r="P38" i="73"/>
  <c r="T3" i="73"/>
  <c r="AS3" i="72"/>
  <c r="AS3" i="73" s="1"/>
  <c r="I49" i="72"/>
  <c r="I49" i="73" s="1"/>
  <c r="H49" i="73"/>
  <c r="AS36" i="72"/>
  <c r="AS36" i="73" s="1"/>
  <c r="AQ80" i="73" s="1"/>
  <c r="T36" i="73"/>
  <c r="T19" i="73"/>
  <c r="AS19" i="72"/>
  <c r="AS19" i="73" s="1"/>
  <c r="Q43" i="72"/>
  <c r="P43" i="73"/>
  <c r="T23" i="73"/>
  <c r="AS23" i="72"/>
  <c r="AS23" i="73" s="1"/>
  <c r="AQ64" i="73" s="1"/>
  <c r="Q39" i="72"/>
  <c r="P39" i="73"/>
  <c r="Q14" i="72"/>
  <c r="P14" i="73"/>
  <c r="T44" i="73"/>
  <c r="AS44" i="72"/>
  <c r="AS44" i="73" s="1"/>
  <c r="AQ92" i="73" s="1"/>
  <c r="I35" i="72"/>
  <c r="I35" i="73" s="1"/>
  <c r="H35" i="73"/>
  <c r="M34" i="72"/>
  <c r="L34" i="73"/>
  <c r="T27" i="73"/>
  <c r="AS27" i="72"/>
  <c r="AS27" i="73" s="1"/>
  <c r="AQ68" i="73" s="1"/>
  <c r="M3" i="72"/>
  <c r="L3" i="73"/>
  <c r="L4" i="73"/>
  <c r="M4" i="72"/>
  <c r="H36" i="73"/>
  <c r="I36" i="72"/>
  <c r="I36" i="73" s="1"/>
  <c r="T28" i="73"/>
  <c r="AS28" i="72"/>
  <c r="AS28" i="73" s="1"/>
  <c r="AQ69" i="73" s="1"/>
  <c r="I50" i="72"/>
  <c r="I50" i="73" s="1"/>
  <c r="H50" i="73"/>
  <c r="T39" i="73"/>
  <c r="AS39" i="72"/>
  <c r="AS39" i="73" s="1"/>
  <c r="AQ86" i="73" s="1"/>
  <c r="H24" i="72"/>
  <c r="G24" i="73"/>
  <c r="L40" i="73"/>
  <c r="M40" i="72"/>
  <c r="H47" i="73"/>
  <c r="I47" i="72"/>
  <c r="I47" i="73" s="1"/>
  <c r="T9" i="73"/>
  <c r="AS9" i="72"/>
  <c r="AS9" i="73" s="1"/>
  <c r="AQ75" i="73" s="1"/>
  <c r="I45" i="72"/>
  <c r="I45" i="73" s="1"/>
  <c r="H45" i="73"/>
  <c r="L21" i="73"/>
  <c r="M21" i="72"/>
  <c r="M6" i="72"/>
  <c r="L6" i="73"/>
  <c r="H11" i="73"/>
  <c r="I11" i="72"/>
  <c r="I11" i="73" s="1"/>
  <c r="M15" i="72"/>
  <c r="L15" i="73"/>
  <c r="P25" i="72"/>
  <c r="T25" i="73"/>
  <c r="AS25" i="72"/>
  <c r="AS25" i="73" s="1"/>
  <c r="AQ66" i="73" s="1"/>
  <c r="I14" i="72"/>
  <c r="I14" i="73" s="1"/>
  <c r="H14" i="73"/>
  <c r="Q15" i="72"/>
  <c r="P15" i="73"/>
  <c r="AS35" i="72"/>
  <c r="AS35" i="73" s="1"/>
  <c r="AQ77" i="73" s="1"/>
  <c r="T35" i="73"/>
  <c r="Q40" i="72"/>
  <c r="P40" i="73"/>
  <c r="T46" i="73"/>
  <c r="AS46" i="72"/>
  <c r="AS46" i="73" s="1"/>
  <c r="AQ94" i="73" s="1"/>
  <c r="M19" i="72"/>
  <c r="L19" i="73"/>
  <c r="AS12" i="72"/>
  <c r="AS12" i="73" s="1"/>
  <c r="T12" i="73"/>
  <c r="I28" i="72"/>
  <c r="I28" i="73" s="1"/>
  <c r="H28" i="73"/>
  <c r="M45" i="72"/>
  <c r="L45" i="73"/>
  <c r="M43" i="72"/>
  <c r="L43" i="73"/>
  <c r="M23" i="72"/>
  <c r="L23" i="73"/>
  <c r="I15" i="72"/>
  <c r="I15" i="73" s="1"/>
  <c r="H15" i="73"/>
  <c r="T8" i="73"/>
  <c r="AS8" i="72"/>
  <c r="AS8" i="73" s="1"/>
  <c r="AQ63" i="73" s="1"/>
  <c r="L29" i="72"/>
  <c r="K29" i="73"/>
  <c r="I51" i="72"/>
  <c r="I51" i="73" s="1"/>
  <c r="H51" i="73"/>
  <c r="Q13" i="72"/>
  <c r="P13" i="73"/>
  <c r="T4" i="73"/>
  <c r="AS4" i="72"/>
  <c r="AS4" i="73" s="1"/>
  <c r="AS5" i="72"/>
  <c r="AS5" i="73" s="1"/>
  <c r="AQ61" i="73" s="1"/>
  <c r="T5" i="73"/>
  <c r="Q24" i="72"/>
  <c r="P24" i="73"/>
  <c r="H3" i="73"/>
  <c r="I3" i="72"/>
  <c r="I3" i="73" s="1"/>
  <c r="T41" i="73"/>
  <c r="AS41" i="72"/>
  <c r="K35" i="73"/>
  <c r="L35" i="72"/>
  <c r="M25" i="72"/>
  <c r="L25" i="73"/>
  <c r="I37" i="72"/>
  <c r="I37" i="73" s="1"/>
  <c r="H37" i="73"/>
  <c r="T31" i="73"/>
  <c r="AS31" i="72"/>
  <c r="I30" i="72"/>
  <c r="I30" i="73" s="1"/>
  <c r="H30" i="73"/>
  <c r="I48" i="72"/>
  <c r="I48" i="73" s="1"/>
  <c r="H48" i="73"/>
  <c r="M12" i="72"/>
  <c r="L12" i="73"/>
  <c r="Q29" i="72"/>
  <c r="P29" i="73"/>
  <c r="I19" i="72"/>
  <c r="I19" i="73" s="1"/>
  <c r="H19" i="73"/>
  <c r="AS51" i="72"/>
  <c r="AS51" i="73" s="1"/>
  <c r="AQ99" i="73" s="1"/>
  <c r="T51" i="73"/>
  <c r="M46" i="72"/>
  <c r="L46" i="73"/>
  <c r="T49" i="73"/>
  <c r="AS49" i="72"/>
  <c r="AS49" i="73" s="1"/>
  <c r="AQ97" i="73" s="1"/>
  <c r="Q41" i="72"/>
  <c r="P41" i="73"/>
  <c r="I6" i="72"/>
  <c r="I6" i="73" s="1"/>
  <c r="H6" i="73"/>
  <c r="I34" i="72"/>
  <c r="I34" i="73" s="1"/>
  <c r="H34" i="73"/>
  <c r="L51" i="73"/>
  <c r="M51" i="72"/>
  <c r="T20" i="73"/>
  <c r="AS20" i="72"/>
  <c r="AS20" i="73" s="1"/>
  <c r="AS13" i="72"/>
  <c r="AS13" i="73" s="1"/>
  <c r="T13" i="73"/>
  <c r="I42" i="72"/>
  <c r="I42" i="73" s="1"/>
  <c r="H42" i="73"/>
  <c r="T24" i="73"/>
  <c r="AS24" i="72"/>
  <c r="I38" i="72"/>
  <c r="I38" i="73" s="1"/>
  <c r="H38" i="73"/>
  <c r="T15" i="73"/>
  <c r="AS15" i="72"/>
  <c r="AS15" i="73" s="1"/>
  <c r="AS40" i="72"/>
  <c r="AS40" i="73" s="1"/>
  <c r="AQ87" i="73" s="1"/>
  <c r="T40" i="73"/>
  <c r="I23" i="72"/>
  <c r="I23" i="73" s="1"/>
  <c r="H23" i="73"/>
  <c r="M49" i="72"/>
  <c r="L49" i="73"/>
  <c r="H10" i="73"/>
  <c r="I10" i="72"/>
  <c r="I10" i="73" s="1"/>
  <c r="P34" i="72"/>
  <c r="T34" i="73"/>
  <c r="AS34" i="72"/>
  <c r="AS34" i="73" s="1"/>
  <c r="AQ76" i="73" s="1"/>
  <c r="I40" i="72"/>
  <c r="I40" i="73" s="1"/>
  <c r="H40" i="73"/>
  <c r="H27" i="73"/>
  <c r="I27" i="72"/>
  <c r="I27" i="73" s="1"/>
  <c r="M17" i="72"/>
  <c r="L17" i="73"/>
  <c r="M24" i="72"/>
  <c r="L24" i="73"/>
  <c r="M31" i="72"/>
  <c r="L31" i="73"/>
  <c r="M41" i="72"/>
  <c r="L41" i="73"/>
  <c r="L36" i="73"/>
  <c r="M36" i="72"/>
  <c r="M42" i="72"/>
  <c r="L42" i="73"/>
  <c r="Q8" i="72"/>
  <c r="P8" i="73"/>
  <c r="T37" i="73"/>
  <c r="AS37" i="72"/>
  <c r="AS37" i="73" s="1"/>
  <c r="AQ81" i="73" s="1"/>
  <c r="L20" i="73"/>
  <c r="M20" i="72"/>
  <c r="H26" i="72"/>
  <c r="G26" i="73"/>
  <c r="I13" i="72"/>
  <c r="I13" i="73" s="1"/>
  <c r="H13" i="73"/>
  <c r="P3" i="72"/>
  <c r="H39" i="72"/>
  <c r="G39" i="73"/>
  <c r="L33" i="73"/>
  <c r="M33" i="72"/>
  <c r="T47" i="73"/>
  <c r="AS47" i="72"/>
  <c r="AS47" i="73" s="1"/>
  <c r="AQ95" i="73" s="1"/>
  <c r="G46" i="73"/>
  <c r="H46" i="72"/>
  <c r="T6" i="73"/>
  <c r="AS6" i="72"/>
  <c r="AS6" i="73" s="1"/>
  <c r="I17" i="72"/>
  <c r="I17" i="73" s="1"/>
  <c r="H17" i="73"/>
  <c r="P44" i="72"/>
  <c r="I29" i="72"/>
  <c r="I29" i="73" s="1"/>
  <c r="H29" i="73"/>
  <c r="I18" i="72"/>
  <c r="I18" i="73" s="1"/>
  <c r="H18" i="73"/>
  <c r="H32" i="73"/>
  <c r="I32" i="72"/>
  <c r="I32" i="73" s="1"/>
  <c r="L44" i="73"/>
  <c r="M44" i="72"/>
  <c r="T11" i="73"/>
  <c r="AS11" i="72"/>
  <c r="AS11" i="73" s="1"/>
  <c r="Q21" i="72"/>
  <c r="P21" i="73"/>
  <c r="M30" i="72"/>
  <c r="L30" i="73"/>
  <c r="I25" i="72"/>
  <c r="I25" i="73" s="1"/>
  <c r="H25" i="73"/>
  <c r="AS29" i="72"/>
  <c r="AS29" i="73" s="1"/>
  <c r="AQ70" i="73" s="1"/>
  <c r="T29" i="73"/>
  <c r="I33" i="72"/>
  <c r="I33" i="73" s="1"/>
  <c r="H33" i="73"/>
  <c r="T16" i="73"/>
  <c r="AS16" i="72"/>
  <c r="AS16" i="73" s="1"/>
  <c r="M16" i="72"/>
  <c r="L16" i="73"/>
  <c r="P27" i="72"/>
  <c r="L47" i="73"/>
  <c r="M47" i="72"/>
  <c r="Q20" i="72"/>
  <c r="P20" i="73"/>
  <c r="AS26" i="72"/>
  <c r="AS26" i="73" s="1"/>
  <c r="AQ67" i="73" s="1"/>
  <c r="T26" i="73"/>
  <c r="T17" i="73"/>
  <c r="AS17" i="72"/>
  <c r="AS17" i="73" s="1"/>
  <c r="M26" i="72"/>
  <c r="L26" i="73"/>
  <c r="T10" i="73"/>
  <c r="AS10" i="72"/>
  <c r="AS10" i="73" s="1"/>
  <c r="I16" i="72"/>
  <c r="I16" i="73" s="1"/>
  <c r="H16" i="73"/>
  <c r="P36" i="72"/>
  <c r="L9" i="72"/>
  <c r="K9" i="73"/>
  <c r="P50" i="72"/>
  <c r="M10" i="72"/>
  <c r="L10" i="73"/>
  <c r="P19" i="72"/>
  <c r="P23" i="72"/>
  <c r="I44" i="72"/>
  <c r="I44" i="73" s="1"/>
  <c r="H44" i="73"/>
  <c r="Q48" i="72"/>
  <c r="P48" i="73"/>
  <c r="H12" i="72"/>
  <c r="G12" i="73"/>
  <c r="T7" i="73"/>
  <c r="AS7" i="72"/>
  <c r="AS7" i="73" s="1"/>
  <c r="H8" i="73"/>
  <c r="I8" i="72"/>
  <c r="I8" i="73" s="1"/>
  <c r="T21" i="73"/>
  <c r="AS21" i="72"/>
  <c r="AS21" i="73" s="1"/>
  <c r="AQ89" i="73" s="1"/>
  <c r="H31" i="73"/>
  <c r="I31" i="72"/>
  <c r="I31" i="73" s="1"/>
  <c r="P30" i="72"/>
  <c r="AS45" i="72"/>
  <c r="AS45" i="73" s="1"/>
  <c r="AQ93" i="73" s="1"/>
  <c r="T45" i="73"/>
  <c r="M32" i="72"/>
  <c r="L32" i="73"/>
  <c r="M38" i="72"/>
  <c r="L38" i="73"/>
  <c r="L18" i="73"/>
  <c r="M18" i="72"/>
  <c r="L5" i="73"/>
  <c r="M5" i="72"/>
  <c r="L13" i="73"/>
  <c r="M13" i="72"/>
  <c r="H2" i="72"/>
  <c r="G2" i="73"/>
  <c r="Q2" i="72"/>
  <c r="P2" i="73"/>
  <c r="T2" i="73"/>
  <c r="AS2" i="72"/>
  <c r="AS2" i="73" s="1"/>
  <c r="AQ59" i="73" s="1"/>
  <c r="M2" i="72"/>
  <c r="L2" i="73"/>
  <c r="Q52" i="72"/>
  <c r="P52" i="73"/>
  <c r="L52" i="72"/>
  <c r="K52" i="73"/>
  <c r="T52" i="73"/>
  <c r="AS52" i="72"/>
  <c r="AS52" i="73" s="1"/>
  <c r="AQ100" i="73" s="1"/>
  <c r="H52" i="72"/>
  <c r="G52" i="73"/>
  <c r="X22" i="72"/>
  <c r="W22" i="73"/>
  <c r="H149" i="53"/>
  <c r="B36" i="70" s="1"/>
  <c r="E157" i="53"/>
  <c r="B44" i="67" s="1"/>
  <c r="B74" i="67" s="1"/>
  <c r="H187" i="53"/>
  <c r="E188" i="53"/>
  <c r="I182" i="53"/>
  <c r="L106" i="54"/>
  <c r="D52" i="72" s="1"/>
  <c r="D52" i="73" s="1"/>
  <c r="B100" i="73" s="1"/>
  <c r="B94" i="63" s="1"/>
  <c r="C157" i="53"/>
  <c r="B44" i="61" s="1"/>
  <c r="B74" i="61" s="1"/>
  <c r="B136" i="54"/>
  <c r="K136" i="54" s="1"/>
  <c r="D157" i="53"/>
  <c r="C188" i="53" s="1"/>
  <c r="H157" i="53"/>
  <c r="B44" i="70" s="1"/>
  <c r="B74" i="70" s="1"/>
  <c r="G157" i="53"/>
  <c r="J188" i="53"/>
  <c r="P64" i="54"/>
  <c r="H124" i="53"/>
  <c r="B11" i="70" s="1"/>
  <c r="C104" i="53"/>
  <c r="B39" i="63"/>
  <c r="C93" i="53"/>
  <c r="C97" i="53"/>
  <c r="C78" i="53"/>
  <c r="B13" i="63"/>
  <c r="C82" i="53"/>
  <c r="B17" i="63"/>
  <c r="C96" i="53"/>
  <c r="B31" i="63"/>
  <c r="C83" i="53"/>
  <c r="C130" i="53" s="1"/>
  <c r="B17" i="61" s="1"/>
  <c r="C70" i="53"/>
  <c r="B5" i="63"/>
  <c r="C74" i="53"/>
  <c r="C121" i="53" s="1"/>
  <c r="B8" i="61" s="1"/>
  <c r="B9" i="63"/>
  <c r="B41" i="63"/>
  <c r="C84" i="53"/>
  <c r="B19" i="63"/>
  <c r="C100" i="53"/>
  <c r="C81" i="53"/>
  <c r="B16" i="63"/>
  <c r="C90" i="53"/>
  <c r="C98" i="53"/>
  <c r="C91" i="53"/>
  <c r="B26" i="63"/>
  <c r="C73" i="53"/>
  <c r="B8" i="63"/>
  <c r="C85" i="53"/>
  <c r="B20" i="63"/>
  <c r="B40" i="63"/>
  <c r="C101" i="53"/>
  <c r="B36" i="63"/>
  <c r="C99" i="53"/>
  <c r="C86" i="53"/>
  <c r="B21" i="63"/>
  <c r="C92" i="53"/>
  <c r="C77" i="53"/>
  <c r="C102" i="53"/>
  <c r="B37" i="63"/>
  <c r="C95" i="53"/>
  <c r="C87" i="53"/>
  <c r="C69" i="53"/>
  <c r="B4" i="63"/>
  <c r="B42" i="63"/>
  <c r="C103" i="53"/>
  <c r="B38" i="63"/>
  <c r="C94" i="53"/>
  <c r="C76" i="53"/>
  <c r="B11" i="63"/>
  <c r="C79" i="53"/>
  <c r="B14" i="63"/>
  <c r="C80" i="53"/>
  <c r="B15" i="63"/>
  <c r="B43" i="63"/>
  <c r="C75" i="53"/>
  <c r="B10" i="63"/>
  <c r="C71" i="53"/>
  <c r="B6" i="63"/>
  <c r="C72" i="53"/>
  <c r="B7" i="63"/>
  <c r="B44" i="63"/>
  <c r="I173" i="53"/>
  <c r="H141" i="53"/>
  <c r="B28" i="70" s="1"/>
  <c r="H126" i="53"/>
  <c r="B13" i="70" s="1"/>
  <c r="E154" i="53"/>
  <c r="B41" i="67" s="1"/>
  <c r="H182" i="53"/>
  <c r="H152" i="53"/>
  <c r="B39" i="70" s="1"/>
  <c r="I180" i="53"/>
  <c r="H142" i="53"/>
  <c r="H153" i="53"/>
  <c r="B40" i="70" s="1"/>
  <c r="H133" i="53"/>
  <c r="B20" i="70" s="1"/>
  <c r="H130" i="53"/>
  <c r="B17" i="70" s="1"/>
  <c r="G118" i="53"/>
  <c r="B5" i="69" s="1"/>
  <c r="H121" i="53"/>
  <c r="B8" i="70" s="1"/>
  <c r="H145" i="53"/>
  <c r="B32" i="70" s="1"/>
  <c r="H119" i="53"/>
  <c r="B6" i="70" s="1"/>
  <c r="H123" i="53"/>
  <c r="B10" i="70" s="1"/>
  <c r="H125" i="53"/>
  <c r="B12" i="70" s="1"/>
  <c r="H132" i="53"/>
  <c r="B19" i="70" s="1"/>
  <c r="H118" i="53"/>
  <c r="B5" i="70" s="1"/>
  <c r="H122" i="53"/>
  <c r="B9" i="70" s="1"/>
  <c r="H129" i="53"/>
  <c r="B16" i="70" s="1"/>
  <c r="C153" i="53"/>
  <c r="B40" i="61" s="1"/>
  <c r="H150" i="53"/>
  <c r="B37" i="70" s="1"/>
  <c r="Q83" i="53"/>
  <c r="C65" i="54"/>
  <c r="B113" i="54" s="1"/>
  <c r="H148" i="53"/>
  <c r="O64" i="54"/>
  <c r="E178" i="53"/>
  <c r="E172" i="53"/>
  <c r="G179" i="53"/>
  <c r="J178" i="53"/>
  <c r="J179" i="53"/>
  <c r="B77" i="53"/>
  <c r="B78" i="53"/>
  <c r="C125" i="53" s="1"/>
  <c r="B12" i="61" s="1"/>
  <c r="B81" i="53"/>
  <c r="J187" i="53"/>
  <c r="B100" i="53"/>
  <c r="B103" i="53"/>
  <c r="C150" i="53" s="1"/>
  <c r="B37" i="61" s="1"/>
  <c r="E165" i="53"/>
  <c r="B82" i="53"/>
  <c r="E175" i="53"/>
  <c r="G185" i="53"/>
  <c r="G166" i="53"/>
  <c r="J175" i="53"/>
  <c r="J183" i="53"/>
  <c r="B86" i="53"/>
  <c r="B84" i="53"/>
  <c r="V64" i="54"/>
  <c r="B90" i="53"/>
  <c r="E185" i="53"/>
  <c r="B76" i="53"/>
  <c r="J185" i="53"/>
  <c r="J165" i="53"/>
  <c r="B94" i="53"/>
  <c r="B97" i="53"/>
  <c r="B108" i="53"/>
  <c r="C155" i="53" s="1"/>
  <c r="B42" i="61" s="1"/>
  <c r="T64" i="54"/>
  <c r="B98" i="53"/>
  <c r="E184" i="53"/>
  <c r="E181" i="53"/>
  <c r="E171" i="53"/>
  <c r="E166" i="53"/>
  <c r="G174" i="53"/>
  <c r="E179" i="53"/>
  <c r="J184" i="53"/>
  <c r="J181" i="53"/>
  <c r="E186" i="53"/>
  <c r="B102" i="53"/>
  <c r="B71" i="53"/>
  <c r="B107" i="53"/>
  <c r="C154" i="53" s="1"/>
  <c r="B41" i="61" s="1"/>
  <c r="B109" i="53"/>
  <c r="C156" i="53" s="1"/>
  <c r="B43" i="61" s="1"/>
  <c r="E174" i="53"/>
  <c r="E176" i="53"/>
  <c r="J174" i="53"/>
  <c r="B69" i="53"/>
  <c r="B87" i="53"/>
  <c r="B92" i="53"/>
  <c r="B85" i="53"/>
  <c r="B105" i="53"/>
  <c r="C152" i="53" s="1"/>
  <c r="B39" i="61" s="1"/>
  <c r="G172" i="53"/>
  <c r="B79" i="53"/>
  <c r="J177" i="53"/>
  <c r="B72" i="53"/>
  <c r="B93" i="53"/>
  <c r="B91" i="53"/>
  <c r="B104" i="53"/>
  <c r="B75" i="53"/>
  <c r="B95" i="53"/>
  <c r="B80" i="53"/>
  <c r="B96" i="53"/>
  <c r="E183" i="53"/>
  <c r="E177" i="53"/>
  <c r="E168" i="53"/>
  <c r="G147" i="53"/>
  <c r="B34" i="69" s="1"/>
  <c r="H151" i="53"/>
  <c r="B38" i="70" s="1"/>
  <c r="J180" i="53"/>
  <c r="J166" i="53"/>
  <c r="B70" i="53"/>
  <c r="B73" i="53"/>
  <c r="B99" i="53"/>
  <c r="B101" i="53"/>
  <c r="C148" i="53" s="1"/>
  <c r="B35" i="61" s="1"/>
  <c r="J186" i="53"/>
  <c r="J134" i="54"/>
  <c r="K112" i="54"/>
  <c r="I171" i="53"/>
  <c r="G152" i="53"/>
  <c r="B39" i="69" s="1"/>
  <c r="F74" i="54"/>
  <c r="F81" i="54"/>
  <c r="F78" i="54"/>
  <c r="J80" i="54"/>
  <c r="H167" i="53"/>
  <c r="J171" i="53"/>
  <c r="D133" i="53"/>
  <c r="B20" i="66" s="1"/>
  <c r="I100" i="54"/>
  <c r="F73" i="54"/>
  <c r="F70" i="54"/>
  <c r="J72" i="54"/>
  <c r="E65" i="54"/>
  <c r="F99" i="54"/>
  <c r="G126" i="53"/>
  <c r="B13" i="69" s="1"/>
  <c r="I169" i="53"/>
  <c r="J168" i="53"/>
  <c r="D90" i="54"/>
  <c r="F91" i="54"/>
  <c r="I168" i="53"/>
  <c r="H146" i="53"/>
  <c r="B33" i="70" s="1"/>
  <c r="E155" i="53"/>
  <c r="B42" i="67" s="1"/>
  <c r="D156" i="53"/>
  <c r="B43" i="66" s="1"/>
  <c r="D82" i="54"/>
  <c r="G155" i="53"/>
  <c r="B42" i="69" s="1"/>
  <c r="H169" i="53"/>
  <c r="H134" i="53"/>
  <c r="B21" i="70" s="1"/>
  <c r="H127" i="53"/>
  <c r="B14" i="70" s="1"/>
  <c r="E80" i="54"/>
  <c r="F105" i="54"/>
  <c r="C67" i="54"/>
  <c r="J104" i="54"/>
  <c r="J167" i="53"/>
  <c r="F95" i="54"/>
  <c r="F97" i="54"/>
  <c r="H92" i="54"/>
  <c r="J96" i="54"/>
  <c r="H138" i="53"/>
  <c r="B25" i="70" s="1"/>
  <c r="H131" i="53"/>
  <c r="B18" i="70" s="1"/>
  <c r="F89" i="54"/>
  <c r="J88" i="54"/>
  <c r="E156" i="53"/>
  <c r="B43" i="67" s="1"/>
  <c r="E180" i="53"/>
  <c r="E169" i="53"/>
  <c r="H168" i="53"/>
  <c r="H170" i="53"/>
  <c r="G146" i="53"/>
  <c r="B33" i="69" s="1"/>
  <c r="E182" i="53"/>
  <c r="H156" i="53"/>
  <c r="B43" i="70" s="1"/>
  <c r="I76" i="54"/>
  <c r="I87" i="54"/>
  <c r="K93" i="54"/>
  <c r="J91" i="54"/>
  <c r="J70" i="54"/>
  <c r="J102" i="54"/>
  <c r="C82" i="54"/>
  <c r="F65" i="54"/>
  <c r="E98" i="54"/>
  <c r="E90" i="54"/>
  <c r="E82" i="54"/>
  <c r="E74" i="54"/>
  <c r="E66" i="54"/>
  <c r="C99" i="54"/>
  <c r="C91" i="54"/>
  <c r="C83" i="54"/>
  <c r="K75" i="54"/>
  <c r="K67" i="54"/>
  <c r="F102" i="54"/>
  <c r="F94" i="54"/>
  <c r="F86" i="54"/>
  <c r="E79" i="54"/>
  <c r="E71" i="54"/>
  <c r="C104" i="54"/>
  <c r="C96" i="54"/>
  <c r="C88" i="54"/>
  <c r="C80" i="54"/>
  <c r="K72" i="54"/>
  <c r="I97" i="54"/>
  <c r="I89" i="54"/>
  <c r="I81" i="54"/>
  <c r="I73" i="54"/>
  <c r="H66" i="54"/>
  <c r="E100" i="54"/>
  <c r="E92" i="54"/>
  <c r="E84" i="54"/>
  <c r="E76" i="54"/>
  <c r="E68" i="54"/>
  <c r="C93" i="54"/>
  <c r="D97" i="54"/>
  <c r="F83" i="54"/>
  <c r="F75" i="54"/>
  <c r="F67" i="54"/>
  <c r="H96" i="54"/>
  <c r="E104" i="54"/>
  <c r="K66" i="54"/>
  <c r="D98" i="54"/>
  <c r="H100" i="54"/>
  <c r="D87" i="54"/>
  <c r="C72" i="54"/>
  <c r="H65" i="54"/>
  <c r="D137" i="53"/>
  <c r="B24" i="66" s="1"/>
  <c r="G149" i="53"/>
  <c r="B36" i="69" s="1"/>
  <c r="J182" i="53"/>
  <c r="J83" i="54"/>
  <c r="F90" i="54"/>
  <c r="J94" i="54"/>
  <c r="G70" i="54"/>
  <c r="K98" i="54"/>
  <c r="K77" i="54"/>
  <c r="E83" i="54"/>
  <c r="D89" i="54"/>
  <c r="H103" i="54"/>
  <c r="H95" i="54"/>
  <c r="H87" i="54"/>
  <c r="H79" i="54"/>
  <c r="H71" i="54"/>
  <c r="E105" i="54"/>
  <c r="E97" i="54"/>
  <c r="E89" i="54"/>
  <c r="E81" i="54"/>
  <c r="D74" i="54"/>
  <c r="D66" i="54"/>
  <c r="I99" i="54"/>
  <c r="I91" i="54"/>
  <c r="H84" i="54"/>
  <c r="H76" i="54"/>
  <c r="H68" i="54"/>
  <c r="E102" i="54"/>
  <c r="E86" i="54"/>
  <c r="E78" i="54"/>
  <c r="D71" i="54"/>
  <c r="K103" i="54"/>
  <c r="K95" i="54"/>
  <c r="K87" i="54"/>
  <c r="K79" i="54"/>
  <c r="K71" i="54"/>
  <c r="H105" i="54"/>
  <c r="H97" i="54"/>
  <c r="H89" i="54"/>
  <c r="H81" i="54"/>
  <c r="H73" i="54"/>
  <c r="D100" i="54"/>
  <c r="D76" i="54"/>
  <c r="C69" i="54"/>
  <c r="D103" i="54"/>
  <c r="D79" i="54"/>
  <c r="E170" i="53"/>
  <c r="E187" i="53"/>
  <c r="E167" i="53"/>
  <c r="H180" i="53"/>
  <c r="H137" i="53"/>
  <c r="B24" i="70" s="1"/>
  <c r="F87" i="54"/>
  <c r="F66" i="54"/>
  <c r="F98" i="54"/>
  <c r="C74" i="54"/>
  <c r="D65" i="54"/>
  <c r="H104" i="54"/>
  <c r="I92" i="54"/>
  <c r="I102" i="54"/>
  <c r="I94" i="54"/>
  <c r="I86" i="54"/>
  <c r="I78" i="54"/>
  <c r="I70" i="54"/>
  <c r="F104" i="54"/>
  <c r="F96" i="54"/>
  <c r="F88" i="54"/>
  <c r="F80" i="54"/>
  <c r="E73" i="54"/>
  <c r="K65" i="54"/>
  <c r="J98" i="54"/>
  <c r="J90" i="54"/>
  <c r="I83" i="54"/>
  <c r="I75" i="54"/>
  <c r="I67" i="54"/>
  <c r="F101" i="54"/>
  <c r="F93" i="54"/>
  <c r="F77" i="54"/>
  <c r="E70" i="54"/>
  <c r="C103" i="54"/>
  <c r="C95" i="54"/>
  <c r="C87" i="54"/>
  <c r="C79" i="54"/>
  <c r="C71" i="54"/>
  <c r="I104" i="54"/>
  <c r="I96" i="54"/>
  <c r="I88" i="54"/>
  <c r="I80" i="54"/>
  <c r="I72" i="54"/>
  <c r="I71" i="54"/>
  <c r="I103" i="54"/>
  <c r="C101" i="54"/>
  <c r="J169" i="53"/>
  <c r="C75" i="54"/>
  <c r="H147" i="53"/>
  <c r="B34" i="70" s="1"/>
  <c r="H128" i="53"/>
  <c r="B15" i="70" s="1"/>
  <c r="D142" i="53"/>
  <c r="B29" i="66" s="1"/>
  <c r="B64" i="66" s="1"/>
  <c r="D148" i="53"/>
  <c r="B35" i="66" s="1"/>
  <c r="B67" i="66" s="1"/>
  <c r="K90" i="54"/>
  <c r="K69" i="54"/>
  <c r="K101" i="54"/>
  <c r="H77" i="54"/>
  <c r="H93" i="54"/>
  <c r="H88" i="54"/>
  <c r="E96" i="54"/>
  <c r="J101" i="54"/>
  <c r="J93" i="54"/>
  <c r="J85" i="54"/>
  <c r="J77" i="54"/>
  <c r="J69" i="54"/>
  <c r="H102" i="54"/>
  <c r="H94" i="54"/>
  <c r="H86" i="54"/>
  <c r="F72" i="54"/>
  <c r="K105" i="54"/>
  <c r="K97" i="54"/>
  <c r="J82" i="54"/>
  <c r="J74" i="54"/>
  <c r="J66" i="54"/>
  <c r="H99" i="54"/>
  <c r="H91" i="54"/>
  <c r="H83" i="54"/>
  <c r="G76" i="54"/>
  <c r="F69" i="54"/>
  <c r="D102" i="54"/>
  <c r="D86" i="54"/>
  <c r="D78" i="54"/>
  <c r="D70" i="54"/>
  <c r="J103" i="54"/>
  <c r="J95" i="54"/>
  <c r="J87" i="54"/>
  <c r="J79" i="54"/>
  <c r="J71" i="54"/>
  <c r="E75" i="54"/>
  <c r="I68" i="54"/>
  <c r="D68" i="54"/>
  <c r="H116" i="53"/>
  <c r="B3" i="70" s="1"/>
  <c r="J170" i="53"/>
  <c r="D134" i="53"/>
  <c r="B21" i="66" s="1"/>
  <c r="D140" i="53"/>
  <c r="B27" i="66" s="1"/>
  <c r="B62" i="66" s="1"/>
  <c r="D124" i="53"/>
  <c r="B11" i="66" s="1"/>
  <c r="D128" i="53"/>
  <c r="B15" i="66" s="1"/>
  <c r="G156" i="53"/>
  <c r="B43" i="69" s="1"/>
  <c r="H155" i="53"/>
  <c r="B42" i="70" s="1"/>
  <c r="C66" i="54"/>
  <c r="C98" i="54"/>
  <c r="C77" i="54"/>
  <c r="G105" i="54"/>
  <c r="D81" i="54"/>
  <c r="I79" i="54"/>
  <c r="D92" i="54"/>
  <c r="J67" i="54"/>
  <c r="J99" i="54"/>
  <c r="K100" i="54"/>
  <c r="K92" i="54"/>
  <c r="K76" i="54"/>
  <c r="K68" i="54"/>
  <c r="I101" i="54"/>
  <c r="I93" i="54"/>
  <c r="I85" i="54"/>
  <c r="H78" i="54"/>
  <c r="H70" i="54"/>
  <c r="C105" i="54"/>
  <c r="C97" i="54"/>
  <c r="K81" i="54"/>
  <c r="K73" i="54"/>
  <c r="J65" i="54"/>
  <c r="I98" i="54"/>
  <c r="I90" i="54"/>
  <c r="I82" i="54"/>
  <c r="H75" i="54"/>
  <c r="H67" i="54"/>
  <c r="E101" i="54"/>
  <c r="E77" i="54"/>
  <c r="E69" i="54"/>
  <c r="K102" i="54"/>
  <c r="K94" i="54"/>
  <c r="K86" i="54"/>
  <c r="K78" i="54"/>
  <c r="K70" i="54"/>
  <c r="J78" i="54"/>
  <c r="E72" i="54"/>
  <c r="E91" i="54"/>
  <c r="I170" i="53"/>
  <c r="H69" i="54"/>
  <c r="H101" i="54"/>
  <c r="H80" i="54"/>
  <c r="K82" i="54"/>
  <c r="I84" i="54"/>
  <c r="I95" i="54"/>
  <c r="F71" i="54"/>
  <c r="C100" i="54"/>
  <c r="C92" i="54"/>
  <c r="C76" i="54"/>
  <c r="C68" i="54"/>
  <c r="J100" i="54"/>
  <c r="J92" i="54"/>
  <c r="J84" i="54"/>
  <c r="I77" i="54"/>
  <c r="I69" i="54"/>
  <c r="D104" i="54"/>
  <c r="D88" i="54"/>
  <c r="C81" i="54"/>
  <c r="C73" i="54"/>
  <c r="J97" i="54"/>
  <c r="J89" i="54"/>
  <c r="J81" i="54"/>
  <c r="I74" i="54"/>
  <c r="I66" i="54"/>
  <c r="F100" i="54"/>
  <c r="F92" i="54"/>
  <c r="F84" i="54"/>
  <c r="F76" i="54"/>
  <c r="F68" i="54"/>
  <c r="C102" i="54"/>
  <c r="C94" i="54"/>
  <c r="C86" i="54"/>
  <c r="C78" i="54"/>
  <c r="C70" i="54"/>
  <c r="F82" i="54"/>
  <c r="J75" i="54"/>
  <c r="I167" i="53"/>
  <c r="H171" i="53"/>
  <c r="H140" i="53"/>
  <c r="B27" i="70" s="1"/>
  <c r="H173" i="53"/>
  <c r="D73" i="54"/>
  <c r="D105" i="54"/>
  <c r="H72" i="54"/>
  <c r="E67" i="54"/>
  <c r="E99" i="54"/>
  <c r="K74" i="54"/>
  <c r="J86" i="54"/>
  <c r="D99" i="54"/>
  <c r="D91" i="54"/>
  <c r="D83" i="54"/>
  <c r="D75" i="54"/>
  <c r="D67" i="54"/>
  <c r="K99" i="54"/>
  <c r="K91" i="54"/>
  <c r="K83" i="54"/>
  <c r="J76" i="54"/>
  <c r="J68" i="54"/>
  <c r="E103" i="54"/>
  <c r="E95" i="54"/>
  <c r="E87" i="54"/>
  <c r="D80" i="54"/>
  <c r="D72" i="54"/>
  <c r="K96" i="54"/>
  <c r="K88" i="54"/>
  <c r="K80" i="54"/>
  <c r="J73" i="54"/>
  <c r="I65" i="54"/>
  <c r="H98" i="54"/>
  <c r="H90" i="54"/>
  <c r="H82" i="54"/>
  <c r="H74" i="54"/>
  <c r="G67" i="54"/>
  <c r="D101" i="54"/>
  <c r="D77" i="54"/>
  <c r="D69" i="54"/>
  <c r="F79" i="54"/>
  <c r="G151" i="53"/>
  <c r="B38" i="69" s="1"/>
  <c r="G88" i="54"/>
  <c r="G104" i="54"/>
  <c r="G95" i="54"/>
  <c r="G101" i="54"/>
  <c r="G92" i="54"/>
  <c r="G74" i="54"/>
  <c r="G96" i="54"/>
  <c r="G87" i="54"/>
  <c r="G93" i="54"/>
  <c r="G75" i="54"/>
  <c r="G66" i="54"/>
  <c r="G94" i="54"/>
  <c r="G102" i="54"/>
  <c r="G65" i="54"/>
  <c r="G78" i="54"/>
  <c r="G80" i="54"/>
  <c r="G71" i="54"/>
  <c r="G77" i="54"/>
  <c r="G68" i="54"/>
  <c r="G81" i="54"/>
  <c r="G72" i="54"/>
  <c r="G69" i="54"/>
  <c r="G150" i="53"/>
  <c r="B37" i="69" s="1"/>
  <c r="G97" i="54"/>
  <c r="G98" i="54"/>
  <c r="G99" i="54"/>
  <c r="G90" i="54"/>
  <c r="G103" i="54"/>
  <c r="G100" i="54"/>
  <c r="G82" i="54"/>
  <c r="G117" i="53"/>
  <c r="B4" i="69" s="1"/>
  <c r="G128" i="53"/>
  <c r="B15" i="69" s="1"/>
  <c r="G121" i="53"/>
  <c r="B8" i="69" s="1"/>
  <c r="G153" i="53"/>
  <c r="B40" i="69" s="1"/>
  <c r="G143" i="53"/>
  <c r="B30" i="69" s="1"/>
  <c r="G133" i="53"/>
  <c r="B20" i="69" s="1"/>
  <c r="G120" i="53"/>
  <c r="B7" i="69" s="1"/>
  <c r="G139" i="53"/>
  <c r="B26" i="69" s="1"/>
  <c r="G145" i="53"/>
  <c r="B32" i="69" s="1"/>
  <c r="G131" i="53"/>
  <c r="B18" i="69" s="1"/>
  <c r="G154" i="53"/>
  <c r="B41" i="69" s="1"/>
  <c r="G138" i="53"/>
  <c r="B25" i="69" s="1"/>
  <c r="G132" i="53"/>
  <c r="B19" i="69" s="1"/>
  <c r="G116" i="53"/>
  <c r="B3" i="69" s="1"/>
  <c r="G123" i="53"/>
  <c r="B10" i="69" s="1"/>
  <c r="G127" i="53"/>
  <c r="B14" i="69" s="1"/>
  <c r="G148" i="53"/>
  <c r="B35" i="69" s="1"/>
  <c r="G141" i="53"/>
  <c r="B28" i="69" s="1"/>
  <c r="G119" i="53"/>
  <c r="B6" i="69" s="1"/>
  <c r="G125" i="53"/>
  <c r="B12" i="69" s="1"/>
  <c r="G144" i="53"/>
  <c r="B31" i="69" s="1"/>
  <c r="G122" i="53"/>
  <c r="B9" i="69" s="1"/>
  <c r="G129" i="53"/>
  <c r="B16" i="69" s="1"/>
  <c r="E133" i="53"/>
  <c r="B20" i="67" s="1"/>
  <c r="E128" i="53"/>
  <c r="B15" i="67" s="1"/>
  <c r="E116" i="53"/>
  <c r="B3" i="67" s="1"/>
  <c r="D132" i="53"/>
  <c r="B19" i="66" s="1"/>
  <c r="D143" i="53"/>
  <c r="B30" i="66" s="1"/>
  <c r="B65" i="66" s="1"/>
  <c r="D116" i="53"/>
  <c r="B3" i="66" s="1"/>
  <c r="B51" i="66" s="1"/>
  <c r="D120" i="53"/>
  <c r="B7" i="66" s="1"/>
  <c r="E140" i="53"/>
  <c r="B27" i="67" s="1"/>
  <c r="E130" i="53"/>
  <c r="B17" i="67" s="1"/>
  <c r="E142" i="53"/>
  <c r="B29" i="67" s="1"/>
  <c r="E120" i="53"/>
  <c r="B7" i="67" s="1"/>
  <c r="E135" i="53"/>
  <c r="B22" i="67" s="1"/>
  <c r="E148" i="53"/>
  <c r="B35" i="67" s="1"/>
  <c r="D151" i="53"/>
  <c r="B38" i="66" s="1"/>
  <c r="E150" i="53"/>
  <c r="B37" i="67" s="1"/>
  <c r="D122" i="53"/>
  <c r="B9" i="66" s="1"/>
  <c r="D127" i="53"/>
  <c r="B14" i="66" s="1"/>
  <c r="D131" i="53"/>
  <c r="B18" i="66" s="1"/>
  <c r="E146" i="53"/>
  <c r="B33" i="67" s="1"/>
  <c r="E138" i="53"/>
  <c r="B25" i="67" s="1"/>
  <c r="E131" i="53"/>
  <c r="B18" i="67" s="1"/>
  <c r="E127" i="53"/>
  <c r="B14" i="67" s="1"/>
  <c r="D152" i="53"/>
  <c r="B39" i="66" s="1"/>
  <c r="D153" i="53"/>
  <c r="B40" i="66" s="1"/>
  <c r="D119" i="53"/>
  <c r="B6" i="66" s="1"/>
  <c r="D123" i="53"/>
  <c r="B10" i="66" s="1"/>
  <c r="D154" i="53"/>
  <c r="B41" i="66" s="1"/>
  <c r="E149" i="53"/>
  <c r="B36" i="67" s="1"/>
  <c r="E123" i="53"/>
  <c r="B10" i="67" s="1"/>
  <c r="E119" i="53"/>
  <c r="B6" i="67" s="1"/>
  <c r="D139" i="53"/>
  <c r="B26" i="66" s="1"/>
  <c r="B60" i="66" s="1"/>
  <c r="D149" i="53"/>
  <c r="B36" i="66" s="1"/>
  <c r="D138" i="53"/>
  <c r="B25" i="66" s="1"/>
  <c r="D126" i="53"/>
  <c r="B13" i="66" s="1"/>
  <c r="E141" i="53"/>
  <c r="B28" i="67" s="1"/>
  <c r="E129" i="53"/>
  <c r="B16" i="67" s="1"/>
  <c r="E122" i="53"/>
  <c r="B9" i="67" s="1"/>
  <c r="E152" i="53"/>
  <c r="B39" i="67" s="1"/>
  <c r="E118" i="53"/>
  <c r="B5" i="67" s="1"/>
  <c r="D141" i="53"/>
  <c r="B28" i="66" s="1"/>
  <c r="B63" i="66" s="1"/>
  <c r="D118" i="53"/>
  <c r="B5" i="66" s="1"/>
  <c r="E151" i="53"/>
  <c r="B38" i="67" s="1"/>
  <c r="D155" i="53"/>
  <c r="B42" i="66" s="1"/>
  <c r="B72" i="66" s="1"/>
  <c r="E126" i="53"/>
  <c r="B13" i="67" s="1"/>
  <c r="E137" i="53"/>
  <c r="B24" i="67" s="1"/>
  <c r="E121" i="53"/>
  <c r="B8" i="67" s="1"/>
  <c r="D130" i="53"/>
  <c r="B17" i="66" s="1"/>
  <c r="D129" i="53"/>
  <c r="B16" i="66" s="1"/>
  <c r="D125" i="53"/>
  <c r="B12" i="66" s="1"/>
  <c r="D150" i="53"/>
  <c r="B37" i="66" s="1"/>
  <c r="E143" i="53"/>
  <c r="B30" i="67" s="1"/>
  <c r="E125" i="53"/>
  <c r="B12" i="67" s="1"/>
  <c r="E132" i="53"/>
  <c r="B19" i="67" s="1"/>
  <c r="D121" i="53"/>
  <c r="B8" i="66" s="1"/>
  <c r="D117" i="53"/>
  <c r="B4" i="66" s="1"/>
  <c r="B52" i="66" s="1"/>
  <c r="E153" i="53"/>
  <c r="B40" i="67" s="1"/>
  <c r="E134" i="53"/>
  <c r="B21" i="67" s="1"/>
  <c r="E147" i="53"/>
  <c r="B34" i="67" s="1"/>
  <c r="E117" i="53"/>
  <c r="B4" i="67" s="1"/>
  <c r="E124" i="53"/>
  <c r="B11" i="67" s="1"/>
  <c r="U5" i="72" l="1"/>
  <c r="V5" i="72" s="1"/>
  <c r="U14" i="72"/>
  <c r="U20" i="72"/>
  <c r="AQ83" i="73"/>
  <c r="U50" i="72"/>
  <c r="V50" i="72" s="1"/>
  <c r="U36" i="72"/>
  <c r="U7" i="72"/>
  <c r="U7" i="73" s="1"/>
  <c r="U23" i="72"/>
  <c r="U23" i="73" s="1"/>
  <c r="AQ62" i="73"/>
  <c r="U13" i="72"/>
  <c r="U19" i="72"/>
  <c r="V19" i="72" s="1"/>
  <c r="U3" i="72"/>
  <c r="U3" i="73" s="1"/>
  <c r="U45" i="72"/>
  <c r="U4" i="72"/>
  <c r="U17" i="72"/>
  <c r="V17" i="72" s="1"/>
  <c r="U9" i="72"/>
  <c r="V9" i="72" s="1"/>
  <c r="U18" i="72"/>
  <c r="U51" i="72"/>
  <c r="U25" i="72"/>
  <c r="U25" i="73" s="1"/>
  <c r="U16" i="72"/>
  <c r="V16" i="72" s="1"/>
  <c r="U49" i="72"/>
  <c r="U43" i="72"/>
  <c r="L35" i="73"/>
  <c r="M35" i="72"/>
  <c r="U5" i="73"/>
  <c r="V14" i="72"/>
  <c r="U14" i="73"/>
  <c r="Q48" i="73"/>
  <c r="R48" i="72"/>
  <c r="M44" i="73"/>
  <c r="N44" i="72"/>
  <c r="N44" i="73" s="1"/>
  <c r="Q44" i="72"/>
  <c r="P44" i="73"/>
  <c r="U47" i="72"/>
  <c r="M41" i="73"/>
  <c r="N41" i="72"/>
  <c r="N41" i="73" s="1"/>
  <c r="U15" i="72"/>
  <c r="U12" i="72"/>
  <c r="U39" i="72"/>
  <c r="R43" i="72"/>
  <c r="Q43" i="73"/>
  <c r="N11" i="72"/>
  <c r="N11" i="73" s="1"/>
  <c r="M11" i="73"/>
  <c r="U32" i="72"/>
  <c r="U48" i="72"/>
  <c r="M37" i="73"/>
  <c r="N37" i="72"/>
  <c r="N37" i="73" s="1"/>
  <c r="Q32" i="73"/>
  <c r="R32" i="72"/>
  <c r="U50" i="73"/>
  <c r="R46" i="72"/>
  <c r="Q46" i="73"/>
  <c r="Q31" i="73"/>
  <c r="R31" i="72"/>
  <c r="R17" i="72"/>
  <c r="Q17" i="73"/>
  <c r="N18" i="72"/>
  <c r="N18" i="73" s="1"/>
  <c r="M18" i="73"/>
  <c r="L9" i="73"/>
  <c r="M9" i="72"/>
  <c r="N26" i="72"/>
  <c r="N26" i="73" s="1"/>
  <c r="M26" i="73"/>
  <c r="R20" i="72"/>
  <c r="Q20" i="73"/>
  <c r="V13" i="72"/>
  <c r="U13" i="73"/>
  <c r="U31" i="72"/>
  <c r="AS31" i="73"/>
  <c r="AQ72" i="73" s="1"/>
  <c r="U41" i="72"/>
  <c r="AS41" i="73"/>
  <c r="AQ88" i="73" s="1"/>
  <c r="M23" i="73"/>
  <c r="N23" i="72"/>
  <c r="N23" i="73" s="1"/>
  <c r="R40" i="72"/>
  <c r="Q40" i="73"/>
  <c r="Q14" i="73"/>
  <c r="R14" i="72"/>
  <c r="I20" i="72"/>
  <c r="I20" i="73" s="1"/>
  <c r="H20" i="73"/>
  <c r="M8" i="73"/>
  <c r="N8" i="72"/>
  <c r="N8" i="73" s="1"/>
  <c r="Q18" i="73"/>
  <c r="R18" i="72"/>
  <c r="Q4" i="73"/>
  <c r="R4" i="72"/>
  <c r="P30" i="73"/>
  <c r="Q30" i="72"/>
  <c r="P36" i="73"/>
  <c r="Q36" i="72"/>
  <c r="N47" i="72"/>
  <c r="N47" i="73" s="1"/>
  <c r="M47" i="73"/>
  <c r="M30" i="73"/>
  <c r="N30" i="72"/>
  <c r="N30" i="73" s="1"/>
  <c r="R8" i="72"/>
  <c r="Q8" i="73"/>
  <c r="N31" i="72"/>
  <c r="N31" i="73" s="1"/>
  <c r="M31" i="73"/>
  <c r="N49" i="72"/>
  <c r="N49" i="73" s="1"/>
  <c r="M49" i="73"/>
  <c r="Q29" i="73"/>
  <c r="R29" i="72"/>
  <c r="U4" i="73"/>
  <c r="V4" i="72"/>
  <c r="M29" i="72"/>
  <c r="L29" i="73"/>
  <c r="AQ79" i="73"/>
  <c r="U35" i="72"/>
  <c r="N6" i="72"/>
  <c r="N6" i="73" s="1"/>
  <c r="M6" i="73"/>
  <c r="N4" i="72"/>
  <c r="N4" i="73" s="1"/>
  <c r="M4" i="73"/>
  <c r="M34" i="73"/>
  <c r="N34" i="72"/>
  <c r="N34" i="73" s="1"/>
  <c r="AQ85" i="73"/>
  <c r="AQ60" i="73"/>
  <c r="M27" i="72"/>
  <c r="L27" i="73"/>
  <c r="V43" i="72"/>
  <c r="U43" i="73"/>
  <c r="M48" i="73"/>
  <c r="N48" i="72"/>
  <c r="N48" i="73" s="1"/>
  <c r="R6" i="72"/>
  <c r="Q6" i="73"/>
  <c r="R26" i="72"/>
  <c r="Q26" i="73"/>
  <c r="R47" i="72"/>
  <c r="Q47" i="73"/>
  <c r="Q10" i="73"/>
  <c r="R10" i="72"/>
  <c r="Q9" i="73"/>
  <c r="R9" i="72"/>
  <c r="M5" i="73"/>
  <c r="N5" i="72"/>
  <c r="N5" i="73" s="1"/>
  <c r="V45" i="72"/>
  <c r="U45" i="73"/>
  <c r="Q3" i="72"/>
  <c r="P3" i="73"/>
  <c r="R51" i="72"/>
  <c r="Q51" i="73"/>
  <c r="Q23" i="72"/>
  <c r="P23" i="73"/>
  <c r="U6" i="72"/>
  <c r="M33" i="73"/>
  <c r="N33" i="72"/>
  <c r="N33" i="73" s="1"/>
  <c r="I26" i="72"/>
  <c r="I26" i="73" s="1"/>
  <c r="H26" i="73"/>
  <c r="U34" i="72"/>
  <c r="N46" i="72"/>
  <c r="N46" i="73" s="1"/>
  <c r="M46" i="73"/>
  <c r="U8" i="72"/>
  <c r="N43" i="72"/>
  <c r="N43" i="73" s="1"/>
  <c r="M43" i="73"/>
  <c r="N21" i="72"/>
  <c r="N21" i="73" s="1"/>
  <c r="M21" i="73"/>
  <c r="R39" i="72"/>
  <c r="Q39" i="73"/>
  <c r="U42" i="72"/>
  <c r="U38" i="72"/>
  <c r="U30" i="72"/>
  <c r="N14" i="72"/>
  <c r="N14" i="73" s="1"/>
  <c r="M14" i="73"/>
  <c r="R12" i="72"/>
  <c r="Q12" i="73"/>
  <c r="Q49" i="73"/>
  <c r="R49" i="72"/>
  <c r="R35" i="72"/>
  <c r="Q35" i="73"/>
  <c r="Q50" i="72"/>
  <c r="P50" i="73"/>
  <c r="U20" i="73"/>
  <c r="V20" i="72"/>
  <c r="V51" i="72"/>
  <c r="U51" i="73"/>
  <c r="N12" i="72"/>
  <c r="N12" i="73" s="1"/>
  <c r="M12" i="73"/>
  <c r="N19" i="72"/>
  <c r="N19" i="73" s="1"/>
  <c r="M19" i="73"/>
  <c r="Q25" i="72"/>
  <c r="P25" i="73"/>
  <c r="N40" i="72"/>
  <c r="N40" i="73" s="1"/>
  <c r="M40" i="73"/>
  <c r="V36" i="72"/>
  <c r="U36" i="73"/>
  <c r="N39" i="72"/>
  <c r="N39" i="73" s="1"/>
  <c r="M39" i="73"/>
  <c r="R33" i="72"/>
  <c r="Q33" i="73"/>
  <c r="R37" i="72"/>
  <c r="Q37" i="73"/>
  <c r="Q16" i="73"/>
  <c r="R16" i="72"/>
  <c r="N51" i="72"/>
  <c r="N51" i="73" s="1"/>
  <c r="M51" i="73"/>
  <c r="U49" i="73"/>
  <c r="V49" i="72"/>
  <c r="I24" i="72"/>
  <c r="I24" i="73" s="1"/>
  <c r="H24" i="73"/>
  <c r="I41" i="72"/>
  <c r="I41" i="73" s="1"/>
  <c r="H41" i="73"/>
  <c r="M38" i="73"/>
  <c r="N38" i="72"/>
  <c r="N38" i="73" s="1"/>
  <c r="Q19" i="72"/>
  <c r="P19" i="73"/>
  <c r="Q27" i="72"/>
  <c r="P27" i="73"/>
  <c r="U29" i="72"/>
  <c r="R21" i="72"/>
  <c r="Q21" i="73"/>
  <c r="M20" i="73"/>
  <c r="N20" i="72"/>
  <c r="N20" i="73" s="1"/>
  <c r="N42" i="72"/>
  <c r="N42" i="73" s="1"/>
  <c r="M42" i="73"/>
  <c r="M24" i="73"/>
  <c r="N24" i="72"/>
  <c r="N24" i="73" s="1"/>
  <c r="N13" i="72"/>
  <c r="N13" i="73" s="1"/>
  <c r="M13" i="73"/>
  <c r="U21" i="72"/>
  <c r="U10" i="72"/>
  <c r="U26" i="72"/>
  <c r="U11" i="72"/>
  <c r="N36" i="72"/>
  <c r="N36" i="73" s="1"/>
  <c r="M36" i="73"/>
  <c r="U40" i="72"/>
  <c r="U24" i="72"/>
  <c r="AS24" i="73"/>
  <c r="AQ65" i="73" s="1"/>
  <c r="N45" i="72"/>
  <c r="N45" i="73" s="1"/>
  <c r="M45" i="73"/>
  <c r="U46" i="72"/>
  <c r="U28" i="72"/>
  <c r="N3" i="72"/>
  <c r="N3" i="73" s="1"/>
  <c r="M3" i="73"/>
  <c r="U44" i="72"/>
  <c r="R38" i="72"/>
  <c r="Q38" i="73"/>
  <c r="I4" i="72"/>
  <c r="I4" i="73" s="1"/>
  <c r="H4" i="73"/>
  <c r="Q42" i="72"/>
  <c r="P42" i="73"/>
  <c r="V18" i="72"/>
  <c r="U18" i="73"/>
  <c r="M28" i="73"/>
  <c r="N28" i="72"/>
  <c r="N28" i="73" s="1"/>
  <c r="M7" i="72"/>
  <c r="L7" i="73"/>
  <c r="R11" i="72"/>
  <c r="Q11" i="73"/>
  <c r="R5" i="72"/>
  <c r="Q5" i="73"/>
  <c r="U2" i="72"/>
  <c r="V2" i="72" s="1"/>
  <c r="M32" i="73"/>
  <c r="N32" i="72"/>
  <c r="N32" i="73" s="1"/>
  <c r="I12" i="72"/>
  <c r="I12" i="73" s="1"/>
  <c r="H12" i="73"/>
  <c r="M10" i="73"/>
  <c r="N10" i="72"/>
  <c r="N10" i="73" s="1"/>
  <c r="N16" i="72"/>
  <c r="N16" i="73" s="1"/>
  <c r="M16" i="73"/>
  <c r="AQ78" i="73"/>
  <c r="I46" i="72"/>
  <c r="I46" i="73" s="1"/>
  <c r="H46" i="73"/>
  <c r="I39" i="72"/>
  <c r="I39" i="73" s="1"/>
  <c r="H39" i="73"/>
  <c r="U37" i="72"/>
  <c r="M17" i="73"/>
  <c r="N17" i="72"/>
  <c r="N17" i="73" s="1"/>
  <c r="P34" i="73"/>
  <c r="Q34" i="72"/>
  <c r="R41" i="72"/>
  <c r="Q41" i="73"/>
  <c r="M25" i="73"/>
  <c r="N25" i="72"/>
  <c r="N25" i="73" s="1"/>
  <c r="R24" i="72"/>
  <c r="Q24" i="73"/>
  <c r="R13" i="72"/>
  <c r="Q13" i="73"/>
  <c r="Q15" i="73"/>
  <c r="R15" i="72"/>
  <c r="N15" i="72"/>
  <c r="N15" i="73" s="1"/>
  <c r="M15" i="73"/>
  <c r="U27" i="72"/>
  <c r="M50" i="73"/>
  <c r="N50" i="72"/>
  <c r="N50" i="73" s="1"/>
  <c r="I21" i="72"/>
  <c r="I21" i="73" s="1"/>
  <c r="H21" i="73"/>
  <c r="U33" i="72"/>
  <c r="Q28" i="73"/>
  <c r="R28" i="72"/>
  <c r="Q7" i="73"/>
  <c r="R7" i="72"/>
  <c r="R45" i="72"/>
  <c r="Q45" i="73"/>
  <c r="R2" i="72"/>
  <c r="Q2" i="73"/>
  <c r="M2" i="73"/>
  <c r="N2" i="72"/>
  <c r="N2" i="73" s="1"/>
  <c r="I2" i="72"/>
  <c r="I2" i="73" s="1"/>
  <c r="H2" i="73"/>
  <c r="U52" i="72"/>
  <c r="V52" i="72" s="1"/>
  <c r="L52" i="73"/>
  <c r="M52" i="72"/>
  <c r="I52" i="72"/>
  <c r="I52" i="73" s="1"/>
  <c r="G100" i="73" s="1"/>
  <c r="H52" i="73"/>
  <c r="R52" i="72"/>
  <c r="Q52" i="73"/>
  <c r="O106" i="54"/>
  <c r="T106" i="54"/>
  <c r="U106" i="54"/>
  <c r="V106" i="54"/>
  <c r="P106" i="54"/>
  <c r="S106" i="54"/>
  <c r="Q106" i="54"/>
  <c r="R106" i="54"/>
  <c r="Y22" i="72"/>
  <c r="X22" i="73"/>
  <c r="C145" i="53"/>
  <c r="B32" i="61" s="1"/>
  <c r="C129" i="53"/>
  <c r="B16" i="61" s="1"/>
  <c r="C120" i="53"/>
  <c r="B7" i="61" s="1"/>
  <c r="D188" i="53"/>
  <c r="B73" i="66"/>
  <c r="G177" i="53"/>
  <c r="C143" i="53"/>
  <c r="B30" i="61" s="1"/>
  <c r="C134" i="53"/>
  <c r="B21" i="61" s="1"/>
  <c r="C139" i="53"/>
  <c r="B26" i="61" s="1"/>
  <c r="C117" i="53"/>
  <c r="B4" i="61" s="1"/>
  <c r="C128" i="53"/>
  <c r="B15" i="61" s="1"/>
  <c r="C144" i="53"/>
  <c r="B31" i="61" s="1"/>
  <c r="C133" i="53"/>
  <c r="B20" i="61" s="1"/>
  <c r="B56" i="66"/>
  <c r="C116" i="53"/>
  <c r="B3" i="61" s="1"/>
  <c r="B188" i="53"/>
  <c r="C122" i="53"/>
  <c r="B9" i="61" s="1"/>
  <c r="B44" i="66"/>
  <c r="B74" i="66" s="1"/>
  <c r="C123" i="53"/>
  <c r="B10" i="61" s="1"/>
  <c r="C138" i="53"/>
  <c r="B25" i="61" s="1"/>
  <c r="C118" i="53"/>
  <c r="B5" i="61" s="1"/>
  <c r="C146" i="53"/>
  <c r="B33" i="61" s="1"/>
  <c r="C151" i="53"/>
  <c r="B38" i="61" s="1"/>
  <c r="G188" i="53"/>
  <c r="B53" i="66"/>
  <c r="B66" i="66"/>
  <c r="B44" i="69"/>
  <c r="B74" i="69" s="1"/>
  <c r="F188" i="53"/>
  <c r="B44" i="74"/>
  <c r="B44" i="81" s="1"/>
  <c r="B54" i="66"/>
  <c r="B55" i="66"/>
  <c r="C147" i="53"/>
  <c r="B34" i="61" s="1"/>
  <c r="B68" i="66"/>
  <c r="B57" i="66"/>
  <c r="C149" i="53"/>
  <c r="B36" i="61" s="1"/>
  <c r="C119" i="53"/>
  <c r="B6" i="61" s="1"/>
  <c r="C126" i="53"/>
  <c r="B13" i="61" s="1"/>
  <c r="C137" i="53"/>
  <c r="B24" i="61" s="1"/>
  <c r="C127" i="53"/>
  <c r="B14" i="61" s="1"/>
  <c r="C132" i="53"/>
  <c r="B19" i="61" s="1"/>
  <c r="C131" i="53"/>
  <c r="B18" i="61" s="1"/>
  <c r="C142" i="53"/>
  <c r="B29" i="61" s="1"/>
  <c r="C124" i="53"/>
  <c r="B11" i="61" s="1"/>
  <c r="G181" i="53"/>
  <c r="B35" i="70"/>
  <c r="G178" i="53"/>
  <c r="B29" i="70"/>
  <c r="G175" i="53"/>
  <c r="B66" i="68"/>
  <c r="B56" i="71"/>
  <c r="G168" i="53"/>
  <c r="G180" i="53"/>
  <c r="B66" i="70"/>
  <c r="G167" i="53"/>
  <c r="B53" i="70"/>
  <c r="B68" i="68"/>
  <c r="B73" i="68"/>
  <c r="B68" i="71"/>
  <c r="C170" i="53"/>
  <c r="B181" i="53"/>
  <c r="B179" i="53"/>
  <c r="F175" i="53"/>
  <c r="J132" i="54"/>
  <c r="E127" i="54"/>
  <c r="I130" i="54"/>
  <c r="I113" i="54"/>
  <c r="G120" i="54"/>
  <c r="J114" i="54"/>
  <c r="I122" i="54"/>
  <c r="E131" i="54"/>
  <c r="E126" i="54"/>
  <c r="F184" i="53"/>
  <c r="B67" i="68"/>
  <c r="B54" i="71"/>
  <c r="B51" i="71"/>
  <c r="B52" i="70"/>
  <c r="B186" i="53"/>
  <c r="C166" i="53"/>
  <c r="C186" i="53"/>
  <c r="F174" i="53"/>
  <c r="F166" i="53"/>
  <c r="F129" i="54"/>
  <c r="F114" i="54"/>
  <c r="J126" i="54"/>
  <c r="C122" i="54"/>
  <c r="G186" i="53"/>
  <c r="I131" i="54"/>
  <c r="J129" i="54"/>
  <c r="J113" i="54"/>
  <c r="E128" i="54"/>
  <c r="G124" i="54"/>
  <c r="D134" i="54"/>
  <c r="D114" i="54"/>
  <c r="F183" i="53"/>
  <c r="F186" i="53"/>
  <c r="C125" i="54"/>
  <c r="B54" i="68"/>
  <c r="B58" i="70"/>
  <c r="B62" i="68"/>
  <c r="B60" i="70"/>
  <c r="B61" i="70"/>
  <c r="B53" i="68"/>
  <c r="B65" i="71"/>
  <c r="D179" i="53"/>
  <c r="D187" i="53"/>
  <c r="B174" i="53"/>
  <c r="F165" i="53"/>
  <c r="F127" i="54"/>
  <c r="G125" i="54"/>
  <c r="D135" i="54"/>
  <c r="C127" i="54"/>
  <c r="G165" i="53"/>
  <c r="I121" i="54"/>
  <c r="E133" i="54"/>
  <c r="E114" i="54"/>
  <c r="G129" i="54"/>
  <c r="G113" i="54"/>
  <c r="G132" i="54"/>
  <c r="D120" i="54"/>
  <c r="E123" i="54"/>
  <c r="I126" i="54"/>
  <c r="E124" i="54"/>
  <c r="I134" i="54"/>
  <c r="B66" i="71"/>
  <c r="B70" i="68"/>
  <c r="B55" i="68"/>
  <c r="B71" i="71"/>
  <c r="B71" i="70"/>
  <c r="B51" i="68"/>
  <c r="B55" i="71"/>
  <c r="D172" i="53"/>
  <c r="C165" i="53"/>
  <c r="G128" i="54"/>
  <c r="D115" i="54"/>
  <c r="G176" i="53"/>
  <c r="C134" i="54"/>
  <c r="G135" i="54"/>
  <c r="G115" i="54"/>
  <c r="F187" i="53"/>
  <c r="G126" i="54"/>
  <c r="I133" i="54"/>
  <c r="J125" i="54"/>
  <c r="E135" i="54"/>
  <c r="C114" i="54"/>
  <c r="I123" i="54"/>
  <c r="D127" i="54"/>
  <c r="J133" i="54"/>
  <c r="G170" i="53"/>
  <c r="B53" i="71"/>
  <c r="B60" i="68"/>
  <c r="B67" i="71"/>
  <c r="B69" i="71"/>
  <c r="B64" i="71"/>
  <c r="B58" i="68"/>
  <c r="C179" i="53"/>
  <c r="F179" i="53"/>
  <c r="F133" i="54"/>
  <c r="F131" i="54"/>
  <c r="D131" i="54"/>
  <c r="J123" i="54"/>
  <c r="I135" i="54"/>
  <c r="C181" i="53"/>
  <c r="E122" i="54"/>
  <c r="G131" i="54"/>
  <c r="E125" i="54"/>
  <c r="D125" i="54"/>
  <c r="D186" i="53"/>
  <c r="B63" i="68"/>
  <c r="B63" i="71"/>
  <c r="B60" i="71"/>
  <c r="B52" i="68"/>
  <c r="D184" i="53"/>
  <c r="C177" i="53"/>
  <c r="C174" i="53"/>
  <c r="C187" i="53"/>
  <c r="D178" i="53"/>
  <c r="F177" i="53"/>
  <c r="F113" i="54"/>
  <c r="F134" i="54"/>
  <c r="I124" i="54"/>
  <c r="I114" i="54"/>
  <c r="D132" i="54"/>
  <c r="C178" i="53"/>
  <c r="E132" i="54"/>
  <c r="G134" i="54"/>
  <c r="G114" i="54"/>
  <c r="I132" i="54"/>
  <c r="G183" i="53"/>
  <c r="B72" i="71"/>
  <c r="B63" i="70"/>
  <c r="B70" i="71"/>
  <c r="B61" i="71"/>
  <c r="B61" i="68"/>
  <c r="B56" i="68"/>
  <c r="B64" i="68"/>
  <c r="D166" i="53"/>
  <c r="D177" i="53"/>
  <c r="D183" i="53"/>
  <c r="D181" i="53"/>
  <c r="F181" i="53"/>
  <c r="F125" i="54"/>
  <c r="F132" i="54"/>
  <c r="F122" i="54"/>
  <c r="C135" i="54"/>
  <c r="C126" i="54"/>
  <c r="E117" i="54"/>
  <c r="I129" i="54"/>
  <c r="I120" i="54"/>
  <c r="D126" i="54"/>
  <c r="J127" i="54"/>
  <c r="C176" i="53"/>
  <c r="G123" i="54"/>
  <c r="G122" i="54"/>
  <c r="E134" i="54"/>
  <c r="D124" i="54"/>
  <c r="C124" i="54"/>
  <c r="C129" i="54"/>
  <c r="E113" i="54"/>
  <c r="G127" i="54"/>
  <c r="B57" i="68"/>
  <c r="B71" i="68"/>
  <c r="B57" i="71"/>
  <c r="B65" i="70"/>
  <c r="D176" i="53"/>
  <c r="D165" i="53"/>
  <c r="F185" i="53"/>
  <c r="F123" i="54"/>
  <c r="J122" i="54"/>
  <c r="E120" i="54"/>
  <c r="I127" i="54"/>
  <c r="I118" i="54"/>
  <c r="G133" i="54"/>
  <c r="G184" i="53"/>
  <c r="I125" i="54"/>
  <c r="C113" i="54"/>
  <c r="J131" i="54"/>
  <c r="D129" i="54"/>
  <c r="G187" i="53"/>
  <c r="E129" i="54"/>
  <c r="G171" i="53"/>
  <c r="B175" i="53"/>
  <c r="D113" i="54"/>
  <c r="B52" i="71"/>
  <c r="G182" i="53"/>
  <c r="B69" i="68"/>
  <c r="B72" i="68"/>
  <c r="B65" i="68"/>
  <c r="B73" i="71"/>
  <c r="J116" i="54"/>
  <c r="J119" i="54"/>
  <c r="L71" i="54"/>
  <c r="D24" i="72" s="1"/>
  <c r="D24" i="73" s="1"/>
  <c r="L100" i="54"/>
  <c r="D46" i="72" s="1"/>
  <c r="D46" i="73" s="1"/>
  <c r="I117" i="54"/>
  <c r="B117" i="54"/>
  <c r="L76" i="54"/>
  <c r="D29" i="72" s="1"/>
  <c r="D29" i="73" s="1"/>
  <c r="B123" i="54"/>
  <c r="B118" i="54"/>
  <c r="B116" i="54"/>
  <c r="L72" i="54"/>
  <c r="D25" i="72" s="1"/>
  <c r="D25" i="73" s="1"/>
  <c r="E115" i="54"/>
  <c r="L80" i="54"/>
  <c r="D33" i="72" s="1"/>
  <c r="D33" i="73" s="1"/>
  <c r="B115" i="54"/>
  <c r="L67" i="54"/>
  <c r="D5" i="72" s="1"/>
  <c r="D5" i="73" s="1"/>
  <c r="F135" i="54"/>
  <c r="L102" i="54"/>
  <c r="D48" i="72" s="1"/>
  <c r="D48" i="73" s="1"/>
  <c r="I119" i="54"/>
  <c r="B127" i="54"/>
  <c r="L92" i="54"/>
  <c r="D39" i="72" s="1"/>
  <c r="D39" i="73" s="1"/>
  <c r="B129" i="54"/>
  <c r="L97" i="54"/>
  <c r="D43" i="72" s="1"/>
  <c r="D43" i="73" s="1"/>
  <c r="L87" i="54"/>
  <c r="D37" i="72" s="1"/>
  <c r="D37" i="73" s="1"/>
  <c r="L69" i="54"/>
  <c r="D8" i="72" s="1"/>
  <c r="D8" i="73" s="1"/>
  <c r="B122" i="54"/>
  <c r="L77" i="54"/>
  <c r="D30" i="72" s="1"/>
  <c r="D30" i="73" s="1"/>
  <c r="L103" i="54"/>
  <c r="D49" i="72" s="1"/>
  <c r="D49" i="73" s="1"/>
  <c r="B134" i="54"/>
  <c r="L104" i="54"/>
  <c r="D50" i="72" s="1"/>
  <c r="D50" i="73" s="1"/>
  <c r="G58" i="73"/>
  <c r="B135" i="54"/>
  <c r="L101" i="54"/>
  <c r="D47" i="72" s="1"/>
  <c r="D47" i="73" s="1"/>
  <c r="B132" i="54"/>
  <c r="C58" i="73"/>
  <c r="B128" i="54"/>
  <c r="L98" i="54"/>
  <c r="D44" i="72" s="1"/>
  <c r="D44" i="73" s="1"/>
  <c r="B133" i="54"/>
  <c r="B126" i="54"/>
  <c r="L82" i="54"/>
  <c r="D34" i="72" s="1"/>
  <c r="D34" i="73" s="1"/>
  <c r="L65" i="54"/>
  <c r="D2" i="72" s="1"/>
  <c r="D2" i="73" s="1"/>
  <c r="L105" i="54"/>
  <c r="D51" i="72" s="1"/>
  <c r="D51" i="73" s="1"/>
  <c r="L70" i="54"/>
  <c r="D23" i="72" s="1"/>
  <c r="D23" i="73" s="1"/>
  <c r="B119" i="54"/>
  <c r="L81" i="54"/>
  <c r="D9" i="72" s="1"/>
  <c r="D9" i="73" s="1"/>
  <c r="B114" i="54"/>
  <c r="L66" i="54"/>
  <c r="L75" i="54"/>
  <c r="D28" i="72" s="1"/>
  <c r="D28" i="73" s="1"/>
  <c r="L74" i="54"/>
  <c r="D27" i="72" s="1"/>
  <c r="D27" i="73" s="1"/>
  <c r="D118" i="54"/>
  <c r="L99" i="54"/>
  <c r="D45" i="72" s="1"/>
  <c r="D45" i="73" s="1"/>
  <c r="B131" i="54"/>
  <c r="L78" i="54"/>
  <c r="D31" i="72" s="1"/>
  <c r="D31" i="73" s="1"/>
  <c r="L68" i="54"/>
  <c r="H135" i="54"/>
  <c r="E116" i="54"/>
  <c r="F130" i="54"/>
  <c r="H113" i="54"/>
  <c r="J117" i="54"/>
  <c r="C119" i="54"/>
  <c r="H115" i="54"/>
  <c r="H127" i="54"/>
  <c r="D130" i="54"/>
  <c r="J115" i="54"/>
  <c r="H118" i="54"/>
  <c r="G116" i="54"/>
  <c r="B130" i="54"/>
  <c r="H116" i="54"/>
  <c r="C117" i="54"/>
  <c r="J118" i="54"/>
  <c r="D119" i="54"/>
  <c r="D128" i="54"/>
  <c r="H114" i="54"/>
  <c r="H125" i="54"/>
  <c r="C130" i="54"/>
  <c r="G130" i="54"/>
  <c r="H117" i="54"/>
  <c r="C118" i="54"/>
  <c r="C115" i="54"/>
  <c r="H131" i="54"/>
  <c r="D116" i="54"/>
  <c r="H128" i="54"/>
  <c r="J130" i="54"/>
  <c r="H122" i="54"/>
  <c r="G117" i="54"/>
  <c r="C128" i="54"/>
  <c r="H119" i="54"/>
  <c r="F128" i="54"/>
  <c r="H120" i="54"/>
  <c r="H121" i="54"/>
  <c r="H132" i="54"/>
  <c r="I128" i="54"/>
  <c r="G119" i="54"/>
  <c r="H124" i="54"/>
  <c r="I116" i="54"/>
  <c r="H123" i="54"/>
  <c r="G118" i="54"/>
  <c r="H130" i="54"/>
  <c r="F115" i="54"/>
  <c r="E118" i="54"/>
  <c r="C116" i="54"/>
  <c r="E130" i="54"/>
  <c r="H133" i="54"/>
  <c r="I115" i="54"/>
  <c r="F117" i="54"/>
  <c r="J135" i="54"/>
  <c r="H134" i="54"/>
  <c r="H126" i="54"/>
  <c r="J128" i="54"/>
  <c r="D117" i="54"/>
  <c r="H129" i="54"/>
  <c r="E119" i="54"/>
  <c r="G169" i="53"/>
  <c r="C167" i="53"/>
  <c r="F167" i="53"/>
  <c r="C171" i="53"/>
  <c r="D170" i="53"/>
  <c r="D167" i="53"/>
  <c r="F169" i="53"/>
  <c r="F182" i="53"/>
  <c r="D171" i="53"/>
  <c r="B187" i="53"/>
  <c r="C168" i="53"/>
  <c r="C169" i="53"/>
  <c r="D182" i="53"/>
  <c r="C180" i="53"/>
  <c r="D168" i="53"/>
  <c r="D169" i="53"/>
  <c r="D180" i="53"/>
  <c r="C182" i="53"/>
  <c r="F180" i="53"/>
  <c r="V3" i="72" l="1"/>
  <c r="U17" i="73"/>
  <c r="V7" i="72"/>
  <c r="U16" i="73"/>
  <c r="V23" i="72"/>
  <c r="U19" i="73"/>
  <c r="V25" i="72"/>
  <c r="U52" i="73"/>
  <c r="U9" i="73"/>
  <c r="AQ101" i="73"/>
  <c r="U2" i="73"/>
  <c r="R41" i="73"/>
  <c r="S41" i="72"/>
  <c r="S41" i="73" s="1"/>
  <c r="U46" i="73"/>
  <c r="V46" i="72"/>
  <c r="V11" i="72"/>
  <c r="U11" i="73"/>
  <c r="R27" i="72"/>
  <c r="Q27" i="73"/>
  <c r="S37" i="72"/>
  <c r="S37" i="73" s="1"/>
  <c r="R37" i="73"/>
  <c r="R35" i="73"/>
  <c r="S35" i="72"/>
  <c r="S35" i="73" s="1"/>
  <c r="V38" i="72"/>
  <c r="U38" i="73"/>
  <c r="U8" i="73"/>
  <c r="V8" i="72"/>
  <c r="V6" i="72"/>
  <c r="U6" i="73"/>
  <c r="R3" i="72"/>
  <c r="Q3" i="73"/>
  <c r="N29" i="72"/>
  <c r="N29" i="73" s="1"/>
  <c r="M29" i="73"/>
  <c r="V17" i="73"/>
  <c r="W17" i="72"/>
  <c r="S40" i="72"/>
  <c r="S40" i="73" s="1"/>
  <c r="R40" i="73"/>
  <c r="V13" i="73"/>
  <c r="W13" i="72"/>
  <c r="S46" i="72"/>
  <c r="S46" i="73" s="1"/>
  <c r="R46" i="73"/>
  <c r="V32" i="72"/>
  <c r="U32" i="73"/>
  <c r="V26" i="72"/>
  <c r="U26" i="73"/>
  <c r="S45" i="72"/>
  <c r="S45" i="73" s="1"/>
  <c r="R45" i="73"/>
  <c r="S13" i="72"/>
  <c r="S13" i="73" s="1"/>
  <c r="R13" i="73"/>
  <c r="V10" i="72"/>
  <c r="U10" i="73"/>
  <c r="Q19" i="73"/>
  <c r="R19" i="72"/>
  <c r="R33" i="73"/>
  <c r="S33" i="72"/>
  <c r="S33" i="73" s="1"/>
  <c r="W51" i="72"/>
  <c r="V51" i="73"/>
  <c r="R23" i="72"/>
  <c r="Q23" i="73"/>
  <c r="W45" i="72"/>
  <c r="V45" i="73"/>
  <c r="R47" i="73"/>
  <c r="S47" i="72"/>
  <c r="S47" i="73" s="1"/>
  <c r="V43" i="73"/>
  <c r="W43" i="72"/>
  <c r="S8" i="72"/>
  <c r="S8" i="73" s="1"/>
  <c r="R8" i="73"/>
  <c r="V19" i="73"/>
  <c r="W19" i="72"/>
  <c r="S20" i="72"/>
  <c r="S20" i="73" s="1"/>
  <c r="R20" i="73"/>
  <c r="W16" i="72"/>
  <c r="V16" i="73"/>
  <c r="V50" i="73"/>
  <c r="W50" i="72"/>
  <c r="U47" i="73"/>
  <c r="V47" i="72"/>
  <c r="V49" i="73"/>
  <c r="W49" i="72"/>
  <c r="W4" i="72"/>
  <c r="V4" i="73"/>
  <c r="S18" i="72"/>
  <c r="S18" i="73" s="1"/>
  <c r="R18" i="73"/>
  <c r="R7" i="73"/>
  <c r="S7" i="72"/>
  <c r="S7" i="73" s="1"/>
  <c r="S38" i="72"/>
  <c r="S38" i="73" s="1"/>
  <c r="R38" i="73"/>
  <c r="U21" i="73"/>
  <c r="V21" i="72"/>
  <c r="W20" i="72"/>
  <c r="V20" i="73"/>
  <c r="S39" i="72"/>
  <c r="S39" i="73" s="1"/>
  <c r="R39" i="73"/>
  <c r="U34" i="73"/>
  <c r="V34" i="72"/>
  <c r="S29" i="72"/>
  <c r="S29" i="73" s="1"/>
  <c r="R29" i="73"/>
  <c r="V7" i="73"/>
  <c r="W7" i="72"/>
  <c r="R14" i="73"/>
  <c r="S14" i="72"/>
  <c r="S14" i="73" s="1"/>
  <c r="S32" i="72"/>
  <c r="S32" i="73" s="1"/>
  <c r="R32" i="73"/>
  <c r="W14" i="72"/>
  <c r="V14" i="73"/>
  <c r="V27" i="72"/>
  <c r="U27" i="73"/>
  <c r="R24" i="73"/>
  <c r="S24" i="72"/>
  <c r="S24" i="73" s="1"/>
  <c r="V44" i="72"/>
  <c r="U44" i="73"/>
  <c r="V24" i="72"/>
  <c r="U24" i="73"/>
  <c r="R25" i="72"/>
  <c r="Q25" i="73"/>
  <c r="R12" i="73"/>
  <c r="S12" i="72"/>
  <c r="S12" i="73" s="1"/>
  <c r="R51" i="73"/>
  <c r="S51" i="72"/>
  <c r="S51" i="73" s="1"/>
  <c r="S26" i="72"/>
  <c r="S26" i="73" s="1"/>
  <c r="R26" i="73"/>
  <c r="M27" i="73"/>
  <c r="N27" i="72"/>
  <c r="N27" i="73" s="1"/>
  <c r="U41" i="73"/>
  <c r="V41" i="72"/>
  <c r="S17" i="72"/>
  <c r="S17" i="73" s="1"/>
  <c r="R17" i="73"/>
  <c r="S43" i="72"/>
  <c r="S43" i="73" s="1"/>
  <c r="R43" i="73"/>
  <c r="R44" i="72"/>
  <c r="Q44" i="73"/>
  <c r="V5" i="73"/>
  <c r="W5" i="72"/>
  <c r="R28" i="73"/>
  <c r="S28" i="72"/>
  <c r="S28" i="73" s="1"/>
  <c r="V37" i="72"/>
  <c r="U37" i="73"/>
  <c r="S5" i="72"/>
  <c r="S5" i="73" s="1"/>
  <c r="R5" i="73"/>
  <c r="W18" i="72"/>
  <c r="V18" i="73"/>
  <c r="V40" i="72"/>
  <c r="U40" i="73"/>
  <c r="R21" i="73"/>
  <c r="S21" i="72"/>
  <c r="S21" i="73" s="1"/>
  <c r="S16" i="72"/>
  <c r="S16" i="73" s="1"/>
  <c r="R16" i="73"/>
  <c r="S9" i="72"/>
  <c r="S9" i="73" s="1"/>
  <c r="R9" i="73"/>
  <c r="V35" i="72"/>
  <c r="U35" i="73"/>
  <c r="Q30" i="73"/>
  <c r="R30" i="72"/>
  <c r="V25" i="73"/>
  <c r="W25" i="72"/>
  <c r="N9" i="72"/>
  <c r="N9" i="73" s="1"/>
  <c r="M9" i="73"/>
  <c r="S31" i="72"/>
  <c r="S31" i="73" s="1"/>
  <c r="R31" i="73"/>
  <c r="V39" i="72"/>
  <c r="U39" i="73"/>
  <c r="R34" i="72"/>
  <c r="Q34" i="73"/>
  <c r="M7" i="73"/>
  <c r="N7" i="72"/>
  <c r="N7" i="73" s="1"/>
  <c r="Q36" i="73"/>
  <c r="R36" i="72"/>
  <c r="U29" i="73"/>
  <c r="V29" i="72"/>
  <c r="W36" i="72"/>
  <c r="V36" i="73"/>
  <c r="R50" i="72"/>
  <c r="Q50" i="73"/>
  <c r="W9" i="72"/>
  <c r="V9" i="73"/>
  <c r="R6" i="73"/>
  <c r="S6" i="72"/>
  <c r="S6" i="73" s="1"/>
  <c r="U31" i="73"/>
  <c r="V31" i="72"/>
  <c r="V12" i="72"/>
  <c r="U12" i="73"/>
  <c r="N35" i="72"/>
  <c r="N35" i="73" s="1"/>
  <c r="M35" i="73"/>
  <c r="R49" i="73"/>
  <c r="S49" i="72"/>
  <c r="S49" i="73" s="1"/>
  <c r="V42" i="72"/>
  <c r="U42" i="73"/>
  <c r="U33" i="73"/>
  <c r="V33" i="72"/>
  <c r="S15" i="72"/>
  <c r="S15" i="73" s="1"/>
  <c r="R15" i="73"/>
  <c r="S11" i="72"/>
  <c r="S11" i="73" s="1"/>
  <c r="R11" i="73"/>
  <c r="R42" i="72"/>
  <c r="Q42" i="73"/>
  <c r="V28" i="72"/>
  <c r="U28" i="73"/>
  <c r="W23" i="72"/>
  <c r="V23" i="73"/>
  <c r="V30" i="72"/>
  <c r="U30" i="73"/>
  <c r="S10" i="72"/>
  <c r="S10" i="73" s="1"/>
  <c r="R10" i="73"/>
  <c r="S4" i="72"/>
  <c r="S4" i="73" s="1"/>
  <c r="R4" i="73"/>
  <c r="W3" i="72"/>
  <c r="V3" i="73"/>
  <c r="V48" i="72"/>
  <c r="U48" i="73"/>
  <c r="U15" i="73"/>
  <c r="V15" i="72"/>
  <c r="R48" i="73"/>
  <c r="S48" i="72"/>
  <c r="S48" i="73" s="1"/>
  <c r="S2" i="72"/>
  <c r="S2" i="73" s="1"/>
  <c r="R2" i="73"/>
  <c r="V2" i="73"/>
  <c r="W2" i="72"/>
  <c r="V52" i="73"/>
  <c r="W52" i="72"/>
  <c r="R52" i="73"/>
  <c r="S52" i="72"/>
  <c r="S52" i="73" s="1"/>
  <c r="N52" i="72"/>
  <c r="N52" i="73" s="1"/>
  <c r="L100" i="73" s="1"/>
  <c r="M52" i="73"/>
  <c r="Z22" i="72"/>
  <c r="Y22" i="73"/>
  <c r="B170" i="53"/>
  <c r="B166" i="53"/>
  <c r="B185" i="53"/>
  <c r="B169" i="53"/>
  <c r="B182" i="53"/>
  <c r="B165" i="53"/>
  <c r="B184" i="53"/>
  <c r="B171" i="53"/>
  <c r="B180" i="53"/>
  <c r="B183" i="53"/>
  <c r="B44" i="76"/>
  <c r="B44" i="75"/>
  <c r="B44" i="77"/>
  <c r="D3" i="72"/>
  <c r="D3" i="73" s="1"/>
  <c r="D4" i="72"/>
  <c r="D4" i="73" s="1"/>
  <c r="B44" i="78"/>
  <c r="D7" i="72"/>
  <c r="D7" i="73" s="1"/>
  <c r="D6" i="72"/>
  <c r="D6" i="73" s="1"/>
  <c r="B44" i="79"/>
  <c r="B44" i="80"/>
  <c r="B44" i="59"/>
  <c r="C52" i="63"/>
  <c r="C2" i="74" s="1"/>
  <c r="B168" i="53"/>
  <c r="B167" i="53"/>
  <c r="B178" i="53"/>
  <c r="V103" i="54"/>
  <c r="B94" i="73"/>
  <c r="V105" i="54"/>
  <c r="S65" i="54"/>
  <c r="Q66" i="54"/>
  <c r="P68" i="54"/>
  <c r="O104" i="54"/>
  <c r="B67" i="70"/>
  <c r="B64" i="70"/>
  <c r="B54" i="70"/>
  <c r="B73" i="61"/>
  <c r="B66" i="61"/>
  <c r="B56" i="61"/>
  <c r="B53" i="69"/>
  <c r="B66" i="69"/>
  <c r="K113" i="54"/>
  <c r="B55" i="70"/>
  <c r="B68" i="69"/>
  <c r="B55" i="69"/>
  <c r="B57" i="67"/>
  <c r="B65" i="73"/>
  <c r="T76" i="54"/>
  <c r="S68" i="54"/>
  <c r="Q70" i="54"/>
  <c r="V104" i="54"/>
  <c r="O98" i="54"/>
  <c r="S67" i="54"/>
  <c r="B68" i="61"/>
  <c r="B68" i="67"/>
  <c r="B70" i="61"/>
  <c r="P100" i="54"/>
  <c r="V92" i="54"/>
  <c r="B52" i="67"/>
  <c r="B69" i="70"/>
  <c r="Q81" i="54"/>
  <c r="B63" i="69"/>
  <c r="B70" i="67"/>
  <c r="P78" i="54"/>
  <c r="O92" i="54"/>
  <c r="S100" i="54"/>
  <c r="O72" i="54"/>
  <c r="P103" i="54"/>
  <c r="P67" i="54"/>
  <c r="U104" i="54"/>
  <c r="S70" i="54"/>
  <c r="Q101" i="54"/>
  <c r="Q99" i="54"/>
  <c r="S75" i="54"/>
  <c r="B72" i="69"/>
  <c r="V97" i="54"/>
  <c r="R100" i="54"/>
  <c r="B55" i="61"/>
  <c r="B69" i="61"/>
  <c r="R78" i="54"/>
  <c r="U102" i="54"/>
  <c r="R77" i="54"/>
  <c r="O66" i="54"/>
  <c r="O81" i="54"/>
  <c r="B61" i="69"/>
  <c r="B57" i="61"/>
  <c r="B52" i="61"/>
  <c r="B99" i="73"/>
  <c r="U105" i="54"/>
  <c r="R97" i="54"/>
  <c r="P98" i="54"/>
  <c r="V100" i="54"/>
  <c r="B71" i="69"/>
  <c r="T92" i="54"/>
  <c r="T100" i="54"/>
  <c r="U74" i="54"/>
  <c r="U97" i="54"/>
  <c r="B67" i="67"/>
  <c r="T66" i="54"/>
  <c r="Q102" i="54"/>
  <c r="Q75" i="54"/>
  <c r="S104" i="54"/>
  <c r="V67" i="54"/>
  <c r="O87" i="54"/>
  <c r="P81" i="54"/>
  <c r="U81" i="54"/>
  <c r="B65" i="69"/>
  <c r="R87" i="54"/>
  <c r="V68" i="54"/>
  <c r="P104" i="54"/>
  <c r="Q87" i="54"/>
  <c r="S69" i="54"/>
  <c r="V72" i="54"/>
  <c r="V99" i="54"/>
  <c r="S80" i="54"/>
  <c r="B73" i="67"/>
  <c r="Q76" i="54"/>
  <c r="R98" i="54"/>
  <c r="O78" i="54"/>
  <c r="B60" i="69"/>
  <c r="B70" i="69"/>
  <c r="U72" i="54"/>
  <c r="O99" i="54"/>
  <c r="O75" i="54"/>
  <c r="U99" i="54"/>
  <c r="R92" i="54"/>
  <c r="T74" i="54"/>
  <c r="U80" i="54"/>
  <c r="P65" i="54"/>
  <c r="T78" i="54"/>
  <c r="R82" i="54"/>
  <c r="R104" i="54"/>
  <c r="T70" i="54"/>
  <c r="U68" i="54"/>
  <c r="S102" i="54"/>
  <c r="Q80" i="54"/>
  <c r="S105" i="54"/>
  <c r="R68" i="54"/>
  <c r="B72" i="67"/>
  <c r="P74" i="54"/>
  <c r="V76" i="54"/>
  <c r="O102" i="54"/>
  <c r="Q82" i="54"/>
  <c r="R80" i="54"/>
  <c r="R72" i="54"/>
  <c r="T98" i="54"/>
  <c r="B58" i="67"/>
  <c r="Q78" i="54"/>
  <c r="U103" i="54"/>
  <c r="V78" i="54"/>
  <c r="P80" i="54"/>
  <c r="S82" i="54"/>
  <c r="Q104" i="54"/>
  <c r="S76" i="54"/>
  <c r="V74" i="54"/>
  <c r="S66" i="54"/>
  <c r="B72" i="61"/>
  <c r="T77" i="54"/>
  <c r="U65" i="54"/>
  <c r="B67" i="61"/>
  <c r="Q65" i="54"/>
  <c r="B73" i="70"/>
  <c r="T102" i="54"/>
  <c r="Q77" i="54"/>
  <c r="P105" i="54"/>
  <c r="B51" i="67"/>
  <c r="R65" i="54"/>
  <c r="Q69" i="54"/>
  <c r="R76" i="54"/>
  <c r="V80" i="54"/>
  <c r="B69" i="67"/>
  <c r="P76" i="54"/>
  <c r="T72" i="54"/>
  <c r="S87" i="54"/>
  <c r="B64" i="67"/>
  <c r="Q100" i="54"/>
  <c r="O97" i="54"/>
  <c r="R102" i="54"/>
  <c r="T87" i="54"/>
  <c r="R101" i="54"/>
  <c r="T67" i="54"/>
  <c r="R74" i="54"/>
  <c r="T97" i="54"/>
  <c r="O71" i="54"/>
  <c r="B51" i="70"/>
  <c r="T80" i="54"/>
  <c r="B51" i="69"/>
  <c r="B65" i="67"/>
  <c r="B69" i="69"/>
  <c r="V65" i="54"/>
  <c r="V70" i="54"/>
  <c r="Q68" i="54"/>
  <c r="T81" i="54"/>
  <c r="U69" i="54"/>
  <c r="O70" i="54"/>
  <c r="S74" i="54"/>
  <c r="B97" i="73"/>
  <c r="R103" i="54"/>
  <c r="Q97" i="54"/>
  <c r="U82" i="54"/>
  <c r="Q72" i="54"/>
  <c r="P99" i="54"/>
  <c r="O103" i="54"/>
  <c r="U71" i="54"/>
  <c r="P101" i="54"/>
  <c r="T104" i="54"/>
  <c r="R105" i="54"/>
  <c r="R75" i="54"/>
  <c r="U101" i="54"/>
  <c r="T75" i="54"/>
  <c r="B54" i="61"/>
  <c r="O80" i="54"/>
  <c r="P66" i="54"/>
  <c r="B62" i="70"/>
  <c r="P77" i="54"/>
  <c r="O101" i="54"/>
  <c r="O76" i="54"/>
  <c r="R81" i="54"/>
  <c r="V98" i="54"/>
  <c r="V82" i="54"/>
  <c r="S71" i="54"/>
  <c r="V66" i="54"/>
  <c r="S77" i="54"/>
  <c r="B64" i="61"/>
  <c r="B59" i="73"/>
  <c r="O65" i="54"/>
  <c r="B68" i="70"/>
  <c r="B61" i="61"/>
  <c r="O82" i="54"/>
  <c r="P102" i="54"/>
  <c r="U92" i="54"/>
  <c r="U76" i="54"/>
  <c r="B62" i="67"/>
  <c r="U75" i="54"/>
  <c r="O105" i="54"/>
  <c r="Q103" i="54"/>
  <c r="P87" i="54"/>
  <c r="V71" i="54"/>
  <c r="P75" i="54"/>
  <c r="B66" i="67"/>
  <c r="O67" i="54"/>
  <c r="Q92" i="54"/>
  <c r="P70" i="54"/>
  <c r="S101" i="54"/>
  <c r="B53" i="61"/>
  <c r="B55" i="67"/>
  <c r="V69" i="54"/>
  <c r="P92" i="54"/>
  <c r="P69" i="54"/>
  <c r="B60" i="61"/>
  <c r="B71" i="61"/>
  <c r="R70" i="54"/>
  <c r="U70" i="54"/>
  <c r="T71" i="54"/>
  <c r="B72" i="70"/>
  <c r="O68" i="54"/>
  <c r="P72" i="54"/>
  <c r="S97" i="54"/>
  <c r="U78" i="54"/>
  <c r="S98" i="54"/>
  <c r="T68" i="54"/>
  <c r="R71" i="54"/>
  <c r="B67" i="69"/>
  <c r="B63" i="67"/>
  <c r="Q98" i="54"/>
  <c r="U66" i="54"/>
  <c r="V102" i="54"/>
  <c r="S81" i="54"/>
  <c r="O69" i="54"/>
  <c r="S78" i="54"/>
  <c r="B56" i="70"/>
  <c r="T101" i="54"/>
  <c r="Q67" i="54"/>
  <c r="B54" i="67"/>
  <c r="Q74" i="54"/>
  <c r="T65" i="54"/>
  <c r="R66" i="54"/>
  <c r="S92" i="54"/>
  <c r="P71" i="54"/>
  <c r="V101" i="54"/>
  <c r="T82" i="54"/>
  <c r="V77" i="54"/>
  <c r="O74" i="54"/>
  <c r="R69" i="54"/>
  <c r="U100" i="54"/>
  <c r="B65" i="61"/>
  <c r="B57" i="70"/>
  <c r="Q71" i="54"/>
  <c r="B70" i="70"/>
  <c r="S99" i="54"/>
  <c r="R99" i="54"/>
  <c r="P97" i="54"/>
  <c r="V87" i="54"/>
  <c r="O77" i="54"/>
  <c r="V75" i="54"/>
  <c r="T103" i="54"/>
  <c r="O100" i="54"/>
  <c r="S103" i="54"/>
  <c r="T99" i="54"/>
  <c r="T69" i="54"/>
  <c r="S72" i="54"/>
  <c r="B56" i="67"/>
  <c r="R67" i="54"/>
  <c r="T105" i="54"/>
  <c r="B73" i="69"/>
  <c r="P82" i="54"/>
  <c r="V81" i="54"/>
  <c r="B53" i="67"/>
  <c r="U77" i="54"/>
  <c r="U67" i="54"/>
  <c r="B52" i="69"/>
  <c r="B51" i="61"/>
  <c r="Q105" i="54"/>
  <c r="U98" i="54"/>
  <c r="U87" i="54"/>
  <c r="K129" i="54"/>
  <c r="B72" i="73"/>
  <c r="B76" i="73"/>
  <c r="B91" i="73"/>
  <c r="B95" i="73"/>
  <c r="G65" i="73"/>
  <c r="K130" i="54"/>
  <c r="H100" i="73"/>
  <c r="B68" i="73"/>
  <c r="D58" i="73"/>
  <c r="K135" i="54"/>
  <c r="B86" i="73"/>
  <c r="B64" i="73"/>
  <c r="K127" i="54"/>
  <c r="B61" i="73"/>
  <c r="B69" i="73"/>
  <c r="L58" i="73"/>
  <c r="B63" i="73"/>
  <c r="K115" i="54"/>
  <c r="C100" i="73"/>
  <c r="B81" i="73"/>
  <c r="B74" i="73"/>
  <c r="K114" i="54"/>
  <c r="B92" i="73"/>
  <c r="B71" i="73"/>
  <c r="B96" i="73"/>
  <c r="B70" i="73"/>
  <c r="B93" i="73"/>
  <c r="B75" i="73"/>
  <c r="K128" i="54"/>
  <c r="K134" i="54"/>
  <c r="B66" i="73"/>
  <c r="K117" i="54"/>
  <c r="AG27" i="50"/>
  <c r="AF29" i="53" s="1"/>
  <c r="AG23" i="50"/>
  <c r="AF25" i="53" s="1"/>
  <c r="AG22" i="50"/>
  <c r="AF24" i="53" s="1"/>
  <c r="AD23" i="50"/>
  <c r="AC25" i="53" s="1"/>
  <c r="AB89" i="53" s="1"/>
  <c r="AC23" i="50"/>
  <c r="AB25" i="53" s="1"/>
  <c r="V89" i="50"/>
  <c r="AB23" i="50" s="1"/>
  <c r="AA25" i="53" s="1"/>
  <c r="Z89" i="53" s="1"/>
  <c r="V88" i="50"/>
  <c r="AB22" i="50" s="1"/>
  <c r="AA24" i="53" s="1"/>
  <c r="Z88" i="53" s="1"/>
  <c r="Z25" i="53"/>
  <c r="Y89" i="53" s="1"/>
  <c r="V80" i="50"/>
  <c r="Z23" i="50" s="1"/>
  <c r="Y25" i="53" s="1"/>
  <c r="X89" i="53" s="1"/>
  <c r="V79" i="50"/>
  <c r="Z22" i="50" s="1"/>
  <c r="Y24" i="53" s="1"/>
  <c r="X88" i="53" s="1"/>
  <c r="Y23" i="50"/>
  <c r="X25" i="53" s="1"/>
  <c r="W89" i="53" s="1"/>
  <c r="V74" i="50"/>
  <c r="Y27" i="50" s="1"/>
  <c r="X29" i="53" s="1"/>
  <c r="W93" i="53" s="1"/>
  <c r="V73" i="50"/>
  <c r="Y29" i="50" s="1"/>
  <c r="X31" i="53" s="1"/>
  <c r="B30" i="63" s="1"/>
  <c r="X23" i="50"/>
  <c r="W25" i="53" s="1"/>
  <c r="V89" i="53" s="1"/>
  <c r="X27" i="50"/>
  <c r="W29" i="53" s="1"/>
  <c r="W24" i="50"/>
  <c r="V26" i="53" s="1"/>
  <c r="U90" i="53" s="1"/>
  <c r="W22" i="50"/>
  <c r="V24" i="53" s="1"/>
  <c r="W23" i="50"/>
  <c r="V25" i="53" s="1"/>
  <c r="U89" i="53" s="1"/>
  <c r="V58" i="50"/>
  <c r="V23" i="50" s="1"/>
  <c r="U25" i="53" s="1"/>
  <c r="T89" i="53" s="1"/>
  <c r="V55" i="50"/>
  <c r="V11" i="50" s="1"/>
  <c r="U13" i="53" s="1"/>
  <c r="B12" i="63" s="1"/>
  <c r="V59" i="50"/>
  <c r="V24" i="50" s="1"/>
  <c r="U26" i="53" s="1"/>
  <c r="V57" i="50"/>
  <c r="V21" i="50" s="1"/>
  <c r="U23" i="53" s="1"/>
  <c r="B22" i="63" s="1"/>
  <c r="V56" i="50"/>
  <c r="V17" i="50" s="1"/>
  <c r="U19" i="53" s="1"/>
  <c r="B18" i="63" s="1"/>
  <c r="L87" i="50"/>
  <c r="U34" i="50" s="1"/>
  <c r="T36" i="53" s="1"/>
  <c r="B35" i="63" s="1"/>
  <c r="L86" i="50"/>
  <c r="U33" i="50" s="1"/>
  <c r="T35" i="53" s="1"/>
  <c r="B34" i="63" s="1"/>
  <c r="L85" i="50"/>
  <c r="U32" i="50" s="1"/>
  <c r="T34" i="53" s="1"/>
  <c r="L84" i="50"/>
  <c r="U31" i="50" s="1"/>
  <c r="T33" i="53" s="1"/>
  <c r="L83" i="50"/>
  <c r="U22" i="50" s="1"/>
  <c r="T24" i="53" s="1"/>
  <c r="S88" i="53" s="1"/>
  <c r="L79" i="50"/>
  <c r="T23" i="50" s="1"/>
  <c r="S25" i="53" s="1"/>
  <c r="L78" i="50"/>
  <c r="T22" i="50" s="1"/>
  <c r="S24" i="53" s="1"/>
  <c r="R25" i="53"/>
  <c r="Q25" i="53"/>
  <c r="P89" i="53" s="1"/>
  <c r="L64" i="50"/>
  <c r="Q23" i="50" s="1"/>
  <c r="P25" i="53" s="1"/>
  <c r="O89" i="53" s="1"/>
  <c r="L63" i="50"/>
  <c r="Q26" i="50" s="1"/>
  <c r="P28" i="53" s="1"/>
  <c r="O92" i="53" s="1"/>
  <c r="L65" i="50"/>
  <c r="Q31" i="50" s="1"/>
  <c r="P33" i="53" s="1"/>
  <c r="B32" i="63" s="1"/>
  <c r="L66" i="50"/>
  <c r="Q32" i="50" s="1"/>
  <c r="P34" i="53" s="1"/>
  <c r="P23" i="50"/>
  <c r="O25" i="53" s="1"/>
  <c r="P26" i="50"/>
  <c r="O28" i="53" s="1"/>
  <c r="O23" i="50"/>
  <c r="N25" i="53" s="1"/>
  <c r="M25" i="53"/>
  <c r="L23" i="50"/>
  <c r="L25" i="53" s="1"/>
  <c r="K89" i="53" s="1"/>
  <c r="K23" i="50"/>
  <c r="K25" i="53" s="1"/>
  <c r="J89" i="53" s="1"/>
  <c r="I23" i="50"/>
  <c r="I25" i="53" s="1"/>
  <c r="H89" i="53" s="1"/>
  <c r="J23" i="50"/>
  <c r="J25" i="53" s="1"/>
  <c r="I89" i="53" s="1"/>
  <c r="C78" i="50"/>
  <c r="H28" i="50" s="1"/>
  <c r="H30" i="53" s="1"/>
  <c r="B29" i="63" s="1"/>
  <c r="C77" i="50"/>
  <c r="H23" i="50" s="1"/>
  <c r="H25" i="53" s="1"/>
  <c r="G89" i="53" s="1"/>
  <c r="D22" i="50"/>
  <c r="D24" i="53" s="1"/>
  <c r="C88" i="53" s="1"/>
  <c r="G27" i="50"/>
  <c r="G29" i="53" s="1"/>
  <c r="F93" i="53" s="1"/>
  <c r="G22" i="50"/>
  <c r="G24" i="53" s="1"/>
  <c r="F88" i="53" s="1"/>
  <c r="R42" i="73" l="1"/>
  <c r="S42" i="72"/>
  <c r="S42" i="73" s="1"/>
  <c r="W42" i="72"/>
  <c r="V42" i="73"/>
  <c r="X36" i="72"/>
  <c r="W36" i="73"/>
  <c r="S34" i="72"/>
  <c r="S34" i="73" s="1"/>
  <c r="R34" i="73"/>
  <c r="S44" i="72"/>
  <c r="S44" i="73" s="1"/>
  <c r="R44" i="73"/>
  <c r="S25" i="72"/>
  <c r="S25" i="73" s="1"/>
  <c r="R25" i="73"/>
  <c r="V27" i="73"/>
  <c r="W27" i="72"/>
  <c r="W20" i="73"/>
  <c r="X20" i="72"/>
  <c r="S23" i="72"/>
  <c r="S23" i="73" s="1"/>
  <c r="R23" i="73"/>
  <c r="W10" i="72"/>
  <c r="V10" i="73"/>
  <c r="V32" i="73"/>
  <c r="W32" i="72"/>
  <c r="S27" i="72"/>
  <c r="S27" i="73" s="1"/>
  <c r="R27" i="73"/>
  <c r="W15" i="72"/>
  <c r="V15" i="73"/>
  <c r="W7" i="73"/>
  <c r="X7" i="72"/>
  <c r="X50" i="72"/>
  <c r="W50" i="73"/>
  <c r="X17" i="72"/>
  <c r="W17" i="73"/>
  <c r="W8" i="72"/>
  <c r="V8" i="73"/>
  <c r="W29" i="72"/>
  <c r="V29" i="73"/>
  <c r="S30" i="72"/>
  <c r="S30" i="73" s="1"/>
  <c r="R30" i="73"/>
  <c r="W21" i="72"/>
  <c r="V21" i="73"/>
  <c r="W43" i="73"/>
  <c r="X43" i="72"/>
  <c r="W31" i="72"/>
  <c r="V31" i="73"/>
  <c r="V48" i="73"/>
  <c r="W48" i="72"/>
  <c r="W30" i="72"/>
  <c r="V30" i="73"/>
  <c r="W39" i="72"/>
  <c r="V39" i="73"/>
  <c r="V37" i="73"/>
  <c r="W37" i="72"/>
  <c r="V24" i="73"/>
  <c r="W24" i="72"/>
  <c r="X14" i="72"/>
  <c r="W14" i="73"/>
  <c r="X4" i="72"/>
  <c r="W4" i="73"/>
  <c r="X16" i="72"/>
  <c r="W16" i="73"/>
  <c r="X51" i="72"/>
  <c r="W51" i="73"/>
  <c r="W38" i="72"/>
  <c r="V38" i="73"/>
  <c r="V11" i="73"/>
  <c r="W11" i="72"/>
  <c r="R36" i="73"/>
  <c r="S36" i="72"/>
  <c r="S36" i="73" s="1"/>
  <c r="W34" i="72"/>
  <c r="V34" i="73"/>
  <c r="X49" i="72"/>
  <c r="W49" i="73"/>
  <c r="X13" i="72"/>
  <c r="W13" i="73"/>
  <c r="W46" i="72"/>
  <c r="V46" i="73"/>
  <c r="X25" i="72"/>
  <c r="W25" i="73"/>
  <c r="X3" i="72"/>
  <c r="W3" i="73"/>
  <c r="X23" i="72"/>
  <c r="W23" i="73"/>
  <c r="X9" i="72"/>
  <c r="W9" i="73"/>
  <c r="W35" i="72"/>
  <c r="V35" i="73"/>
  <c r="W40" i="72"/>
  <c r="V40" i="73"/>
  <c r="V44" i="73"/>
  <c r="W44" i="72"/>
  <c r="R3" i="73"/>
  <c r="S3" i="72"/>
  <c r="S3" i="73" s="1"/>
  <c r="W33" i="72"/>
  <c r="V33" i="73"/>
  <c r="X5" i="72"/>
  <c r="W5" i="73"/>
  <c r="W41" i="72"/>
  <c r="V41" i="73"/>
  <c r="V47" i="73"/>
  <c r="W47" i="72"/>
  <c r="X19" i="72"/>
  <c r="W19" i="73"/>
  <c r="S19" i="72"/>
  <c r="S19" i="73" s="1"/>
  <c r="R19" i="73"/>
  <c r="W28" i="72"/>
  <c r="V28" i="73"/>
  <c r="V12" i="73"/>
  <c r="W12" i="72"/>
  <c r="R50" i="73"/>
  <c r="S50" i="72"/>
  <c r="S50" i="73" s="1"/>
  <c r="X18" i="72"/>
  <c r="W18" i="73"/>
  <c r="X45" i="72"/>
  <c r="W45" i="73"/>
  <c r="W26" i="72"/>
  <c r="V26" i="73"/>
  <c r="W6" i="72"/>
  <c r="V6" i="73"/>
  <c r="X2" i="72"/>
  <c r="W2" i="73"/>
  <c r="X52" i="72"/>
  <c r="W52" i="73"/>
  <c r="AA22" i="72"/>
  <c r="Z22" i="73"/>
  <c r="C50" i="74"/>
  <c r="C2" i="26" s="1"/>
  <c r="C2" i="91" s="1"/>
  <c r="C2" i="77"/>
  <c r="C50" i="77" s="1"/>
  <c r="C2" i="25" s="1"/>
  <c r="C2" i="88" s="1"/>
  <c r="C2" i="75"/>
  <c r="C50" i="75" s="1"/>
  <c r="C2" i="30" s="1"/>
  <c r="C2" i="86" s="1"/>
  <c r="C2" i="76"/>
  <c r="C50" i="76" s="1"/>
  <c r="C2" i="31" s="1"/>
  <c r="C2" i="87" s="1"/>
  <c r="C2" i="59"/>
  <c r="C50" i="59" s="1"/>
  <c r="C2" i="23" s="1"/>
  <c r="C2" i="84" s="1"/>
  <c r="C2" i="81"/>
  <c r="C50" i="81" s="1"/>
  <c r="C2" i="22" s="1"/>
  <c r="C2" i="93" s="1"/>
  <c r="C2" i="80"/>
  <c r="C50" i="80" s="1"/>
  <c r="C2" i="27" s="1"/>
  <c r="C2" i="92" s="1"/>
  <c r="C2" i="78"/>
  <c r="C50" i="78" s="1"/>
  <c r="C2" i="28" s="1"/>
  <c r="C2" i="89" s="1"/>
  <c r="C2" i="79"/>
  <c r="C50" i="79" s="1"/>
  <c r="C2" i="32" s="1"/>
  <c r="C2" i="90" s="1"/>
  <c r="B87" i="63"/>
  <c r="B37" i="74" s="1"/>
  <c r="C94" i="63"/>
  <c r="B58" i="63"/>
  <c r="B8" i="74" s="1"/>
  <c r="B89" i="63"/>
  <c r="B39" i="74" s="1"/>
  <c r="B39" i="81" s="1"/>
  <c r="B93" i="63"/>
  <c r="B43" i="74" s="1"/>
  <c r="B43" i="80" s="1"/>
  <c r="B64" i="63"/>
  <c r="B14" i="74" s="1"/>
  <c r="B14" i="77" s="1"/>
  <c r="B80" i="63"/>
  <c r="B30" i="74" s="1"/>
  <c r="B85" i="63"/>
  <c r="B35" i="74" s="1"/>
  <c r="B59" i="63"/>
  <c r="B9" i="74" s="1"/>
  <c r="B90" i="63"/>
  <c r="B40" i="74" s="1"/>
  <c r="B57" i="63"/>
  <c r="B7" i="74" s="1"/>
  <c r="B7" i="81" s="1"/>
  <c r="B70" i="63"/>
  <c r="B20" i="74" s="1"/>
  <c r="H52" i="63"/>
  <c r="D52" i="63" s="1"/>
  <c r="B65" i="63"/>
  <c r="B15" i="74" s="1"/>
  <c r="B66" i="63"/>
  <c r="B16" i="74" s="1"/>
  <c r="B91" i="63"/>
  <c r="B41" i="74" s="1"/>
  <c r="B68" i="63"/>
  <c r="B18" i="74" s="1"/>
  <c r="E61" i="54"/>
  <c r="B60" i="63"/>
  <c r="B10" i="74" s="1"/>
  <c r="B86" i="63"/>
  <c r="B36" i="74" s="1"/>
  <c r="B36" i="78" s="1"/>
  <c r="B63" i="63"/>
  <c r="B13" i="74" s="1"/>
  <c r="B62" i="63"/>
  <c r="B12" i="74" s="1"/>
  <c r="B88" i="63"/>
  <c r="B38" i="74" s="1"/>
  <c r="B55" i="63"/>
  <c r="B5" i="74" s="1"/>
  <c r="B69" i="63"/>
  <c r="B19" i="74" s="1"/>
  <c r="B75" i="63"/>
  <c r="B25" i="74" s="1"/>
  <c r="B25" i="77" s="1"/>
  <c r="B53" i="63"/>
  <c r="B3" i="74" s="1"/>
  <c r="B25" i="63"/>
  <c r="B33" i="63"/>
  <c r="B27" i="63"/>
  <c r="B98" i="73"/>
  <c r="L89" i="53"/>
  <c r="E85" i="54"/>
  <c r="D121" i="54" s="1"/>
  <c r="AE89" i="53"/>
  <c r="K136" i="53" s="1"/>
  <c r="B23" i="71" s="1"/>
  <c r="K85" i="54"/>
  <c r="J121" i="54" s="1"/>
  <c r="AE93" i="53"/>
  <c r="K140" i="53" s="1"/>
  <c r="B27" i="71" s="1"/>
  <c r="K89" i="54"/>
  <c r="J124" i="54" s="1"/>
  <c r="W95" i="53"/>
  <c r="G142" i="53" s="1"/>
  <c r="B29" i="69" s="1"/>
  <c r="G91" i="54"/>
  <c r="V93" i="53"/>
  <c r="G140" i="53" s="1"/>
  <c r="B27" i="69" s="1"/>
  <c r="G89" i="54"/>
  <c r="F124" i="54" s="1"/>
  <c r="AE88" i="53"/>
  <c r="K135" i="53" s="1"/>
  <c r="B22" i="71" s="1"/>
  <c r="K84" i="54"/>
  <c r="J120" i="54" s="1"/>
  <c r="T87" i="53"/>
  <c r="G134" i="53" s="1"/>
  <c r="B21" i="69" s="1"/>
  <c r="G83" i="54"/>
  <c r="U88" i="53"/>
  <c r="G135" i="53" s="1"/>
  <c r="B22" i="69" s="1"/>
  <c r="G84" i="54"/>
  <c r="F120" i="54" s="1"/>
  <c r="M89" i="53"/>
  <c r="F136" i="53" s="1"/>
  <c r="B23" i="68" s="1"/>
  <c r="F85" i="54"/>
  <c r="E121" i="54" s="1"/>
  <c r="Q89" i="53"/>
  <c r="G136" i="53" s="1"/>
  <c r="B23" i="69" s="1"/>
  <c r="G85" i="54"/>
  <c r="F121" i="54" s="1"/>
  <c r="T83" i="53"/>
  <c r="G130" i="53" s="1"/>
  <c r="B17" i="69" s="1"/>
  <c r="G79" i="54"/>
  <c r="T77" i="53"/>
  <c r="G124" i="53" s="1"/>
  <c r="B11" i="69" s="1"/>
  <c r="G73" i="54"/>
  <c r="T90" i="53"/>
  <c r="G137" i="53" s="1"/>
  <c r="B24" i="69" s="1"/>
  <c r="G86" i="54"/>
  <c r="AA89" i="53"/>
  <c r="H136" i="53" s="1"/>
  <c r="B23" i="70" s="1"/>
  <c r="H85" i="54"/>
  <c r="G121" i="54" s="1"/>
  <c r="S100" i="53"/>
  <c r="D147" i="53" s="1"/>
  <c r="B34" i="66" s="1"/>
  <c r="B70" i="66" s="1"/>
  <c r="D96" i="54"/>
  <c r="S97" i="53"/>
  <c r="D144" i="53" s="1"/>
  <c r="B31" i="66" s="1"/>
  <c r="B71" i="66" s="1"/>
  <c r="D93" i="54"/>
  <c r="C133" i="54" s="1"/>
  <c r="S98" i="53"/>
  <c r="D145" i="53" s="1"/>
  <c r="B32" i="66" s="1"/>
  <c r="B61" i="66" s="1"/>
  <c r="D94" i="54"/>
  <c r="C123" i="54" s="1"/>
  <c r="S99" i="53"/>
  <c r="D146" i="53" s="1"/>
  <c r="B33" i="66" s="1"/>
  <c r="B69" i="66" s="1"/>
  <c r="D95" i="54"/>
  <c r="R88" i="53"/>
  <c r="D135" i="53" s="1"/>
  <c r="B22" i="66" s="1"/>
  <c r="B58" i="66" s="1"/>
  <c r="D84" i="54"/>
  <c r="C120" i="54" s="1"/>
  <c r="R89" i="53"/>
  <c r="D136" i="53" s="1"/>
  <c r="B23" i="66" s="1"/>
  <c r="B59" i="66" s="1"/>
  <c r="D85" i="54"/>
  <c r="C121" i="54" s="1"/>
  <c r="C59" i="73"/>
  <c r="O98" i="53"/>
  <c r="E145" i="53" s="1"/>
  <c r="B32" i="67" s="1"/>
  <c r="E94" i="54"/>
  <c r="O97" i="53"/>
  <c r="E144" i="53" s="1"/>
  <c r="B31" i="67" s="1"/>
  <c r="E93" i="54"/>
  <c r="N92" i="53"/>
  <c r="E139" i="53" s="1"/>
  <c r="B26" i="67" s="1"/>
  <c r="E88" i="54"/>
  <c r="N89" i="53"/>
  <c r="G94" i="53"/>
  <c r="C141" i="53" s="1"/>
  <c r="B28" i="61" s="1"/>
  <c r="C90" i="54"/>
  <c r="M100" i="73"/>
  <c r="G94" i="73"/>
  <c r="C86" i="73"/>
  <c r="C66" i="73"/>
  <c r="C61" i="73"/>
  <c r="G98" i="73"/>
  <c r="G81" i="73"/>
  <c r="C94" i="73"/>
  <c r="G61" i="73"/>
  <c r="E58" i="73"/>
  <c r="F58" i="73"/>
  <c r="L65" i="73"/>
  <c r="G76" i="73"/>
  <c r="G74" i="73"/>
  <c r="D100" i="73"/>
  <c r="G66" i="73"/>
  <c r="C69" i="73"/>
  <c r="G86" i="73"/>
  <c r="C76" i="73"/>
  <c r="C70" i="73"/>
  <c r="C98" i="73"/>
  <c r="C75" i="73"/>
  <c r="G96" i="73"/>
  <c r="G69" i="73"/>
  <c r="C65" i="73"/>
  <c r="G70" i="73"/>
  <c r="G75" i="73"/>
  <c r="G92" i="73"/>
  <c r="H58" i="73"/>
  <c r="G68" i="73"/>
  <c r="G95" i="73"/>
  <c r="I100" i="73"/>
  <c r="G93" i="73"/>
  <c r="G71" i="73"/>
  <c r="G63" i="73"/>
  <c r="C72" i="73"/>
  <c r="G91" i="73"/>
  <c r="C71" i="73"/>
  <c r="G64" i="73"/>
  <c r="G72" i="73"/>
  <c r="E22" i="50"/>
  <c r="E24" i="53" s="1"/>
  <c r="D88" i="53" s="1"/>
  <c r="E27" i="50"/>
  <c r="E29" i="53" s="1"/>
  <c r="F22" i="50"/>
  <c r="F24" i="53" s="1"/>
  <c r="E88" i="53" s="1"/>
  <c r="F27" i="50"/>
  <c r="F29" i="53" s="1"/>
  <c r="E93" i="53" s="1"/>
  <c r="Y18" i="72" l="1"/>
  <c r="X18" i="73"/>
  <c r="Y5" i="72"/>
  <c r="X5" i="73"/>
  <c r="X40" i="72"/>
  <c r="W40" i="73"/>
  <c r="X3" i="73"/>
  <c r="Y3" i="72"/>
  <c r="Y49" i="72"/>
  <c r="X49" i="73"/>
  <c r="X38" i="72"/>
  <c r="W38" i="73"/>
  <c r="Y14" i="72"/>
  <c r="X14" i="73"/>
  <c r="W30" i="73"/>
  <c r="X30" i="72"/>
  <c r="X21" i="72"/>
  <c r="W21" i="73"/>
  <c r="Y17" i="72"/>
  <c r="X17" i="73"/>
  <c r="Y20" i="72"/>
  <c r="X20" i="73"/>
  <c r="W24" i="73"/>
  <c r="X24" i="72"/>
  <c r="X48" i="72"/>
  <c r="W48" i="73"/>
  <c r="X32" i="72"/>
  <c r="W32" i="73"/>
  <c r="X27" i="72"/>
  <c r="W27" i="73"/>
  <c r="X33" i="72"/>
  <c r="W33" i="73"/>
  <c r="Y50" i="72"/>
  <c r="X50" i="73"/>
  <c r="Y36" i="72"/>
  <c r="X36" i="73"/>
  <c r="W12" i="73"/>
  <c r="X12" i="72"/>
  <c r="W47" i="73"/>
  <c r="X47" i="72"/>
  <c r="X37" i="72"/>
  <c r="W37" i="73"/>
  <c r="X7" i="73"/>
  <c r="Y7" i="72"/>
  <c r="X26" i="72"/>
  <c r="W26" i="73"/>
  <c r="Y9" i="72"/>
  <c r="X9" i="73"/>
  <c r="X46" i="72"/>
  <c r="W46" i="73"/>
  <c r="Y16" i="72"/>
  <c r="X16" i="73"/>
  <c r="W31" i="73"/>
  <c r="X31" i="72"/>
  <c r="X29" i="72"/>
  <c r="W29" i="73"/>
  <c r="X10" i="72"/>
  <c r="W10" i="73"/>
  <c r="X42" i="72"/>
  <c r="W42" i="73"/>
  <c r="X6" i="72"/>
  <c r="W6" i="73"/>
  <c r="Y25" i="72"/>
  <c r="X25" i="73"/>
  <c r="X44" i="72"/>
  <c r="W44" i="73"/>
  <c r="X11" i="72"/>
  <c r="W11" i="73"/>
  <c r="Y43" i="72"/>
  <c r="X43" i="73"/>
  <c r="X19" i="73"/>
  <c r="Y19" i="72"/>
  <c r="X35" i="72"/>
  <c r="W35" i="73"/>
  <c r="X34" i="72"/>
  <c r="W34" i="73"/>
  <c r="X51" i="73"/>
  <c r="Y51" i="72"/>
  <c r="Y45" i="72"/>
  <c r="X45" i="73"/>
  <c r="X28" i="72"/>
  <c r="W28" i="73"/>
  <c r="W41" i="73"/>
  <c r="X41" i="72"/>
  <c r="Y23" i="72"/>
  <c r="X23" i="73"/>
  <c r="Y13" i="72"/>
  <c r="X13" i="73"/>
  <c r="Y4" i="72"/>
  <c r="X4" i="73"/>
  <c r="X39" i="72"/>
  <c r="W39" i="73"/>
  <c r="X8" i="72"/>
  <c r="W8" i="73"/>
  <c r="X15" i="72"/>
  <c r="W15" i="73"/>
  <c r="Y2" i="72"/>
  <c r="X2" i="73"/>
  <c r="Y52" i="72"/>
  <c r="X52" i="73"/>
  <c r="AB22" i="72"/>
  <c r="AA22" i="73"/>
  <c r="B35" i="81"/>
  <c r="B35" i="78"/>
  <c r="B35" i="76"/>
  <c r="B43" i="76"/>
  <c r="B41" i="78"/>
  <c r="B41" i="79"/>
  <c r="B41" i="77"/>
  <c r="B41" i="59"/>
  <c r="B37" i="80"/>
  <c r="B37" i="81"/>
  <c r="B37" i="79"/>
  <c r="B37" i="75"/>
  <c r="B37" i="76"/>
  <c r="B37" i="59"/>
  <c r="B43" i="75"/>
  <c r="B43" i="79"/>
  <c r="B43" i="81"/>
  <c r="B14" i="79"/>
  <c r="B43" i="59"/>
  <c r="B18" i="80"/>
  <c r="B18" i="79"/>
  <c r="B18" i="77"/>
  <c r="B18" i="75"/>
  <c r="B18" i="78"/>
  <c r="B18" i="76"/>
  <c r="B18" i="81"/>
  <c r="B18" i="59"/>
  <c r="E52" i="63"/>
  <c r="F52" i="63" s="1"/>
  <c r="G52" i="63" s="1"/>
  <c r="G2" i="74" s="1"/>
  <c r="D2" i="74"/>
  <c r="B38" i="76"/>
  <c r="B38" i="75"/>
  <c r="B38" i="80"/>
  <c r="B38" i="81"/>
  <c r="B38" i="59"/>
  <c r="B38" i="79"/>
  <c r="B38" i="77"/>
  <c r="B38" i="78"/>
  <c r="B20" i="76"/>
  <c r="B20" i="81"/>
  <c r="B20" i="59"/>
  <c r="B20" i="80"/>
  <c r="B20" i="79"/>
  <c r="B20" i="78"/>
  <c r="B20" i="77"/>
  <c r="B20" i="75"/>
  <c r="B12" i="81"/>
  <c r="B12" i="59"/>
  <c r="B12" i="80"/>
  <c r="B12" i="78"/>
  <c r="B12" i="79"/>
  <c r="B12" i="77"/>
  <c r="B12" i="75"/>
  <c r="B12" i="76"/>
  <c r="B30" i="80"/>
  <c r="B30" i="79"/>
  <c r="B30" i="77"/>
  <c r="B30" i="78"/>
  <c r="B30" i="76"/>
  <c r="B30" i="75"/>
  <c r="B30" i="81"/>
  <c r="B30" i="59"/>
  <c r="B19" i="75"/>
  <c r="B19" i="76"/>
  <c r="B19" i="80"/>
  <c r="B19" i="81"/>
  <c r="B19" i="59"/>
  <c r="B19" i="79"/>
  <c r="B19" i="78"/>
  <c r="B19" i="77"/>
  <c r="B8" i="79"/>
  <c r="B8" i="77"/>
  <c r="B8" i="78"/>
  <c r="B8" i="75"/>
  <c r="B8" i="76"/>
  <c r="B8" i="59"/>
  <c r="B8" i="81"/>
  <c r="B8" i="80"/>
  <c r="B5" i="79"/>
  <c r="B5" i="78"/>
  <c r="B5" i="77"/>
  <c r="B5" i="76"/>
  <c r="B5" i="75"/>
  <c r="B5" i="81"/>
  <c r="B5" i="59"/>
  <c r="B5" i="80"/>
  <c r="B40" i="79"/>
  <c r="B40" i="77"/>
  <c r="B40" i="78"/>
  <c r="B40" i="75"/>
  <c r="B40" i="76"/>
  <c r="B40" i="59"/>
  <c r="B40" i="81"/>
  <c r="B40" i="80"/>
  <c r="B9" i="76"/>
  <c r="B9" i="59"/>
  <c r="B9" i="81"/>
  <c r="B9" i="75"/>
  <c r="B9" i="80"/>
  <c r="B9" i="79"/>
  <c r="B9" i="77"/>
  <c r="B9" i="78"/>
  <c r="B15" i="80"/>
  <c r="B15" i="79"/>
  <c r="B15" i="78"/>
  <c r="B15" i="75"/>
  <c r="B15" i="77"/>
  <c r="B15" i="76"/>
  <c r="B15" i="81"/>
  <c r="B15" i="59"/>
  <c r="B13" i="80"/>
  <c r="B13" i="79"/>
  <c r="B13" i="78"/>
  <c r="B13" i="75"/>
  <c r="B13" i="77"/>
  <c r="B13" i="76"/>
  <c r="B13" i="81"/>
  <c r="B13" i="59"/>
  <c r="B3" i="81"/>
  <c r="B3" i="59"/>
  <c r="B3" i="80"/>
  <c r="B3" i="78"/>
  <c r="B3" i="79"/>
  <c r="B3" i="77"/>
  <c r="B3" i="75"/>
  <c r="B3" i="76"/>
  <c r="B10" i="75"/>
  <c r="B10" i="76"/>
  <c r="B10" i="80"/>
  <c r="B10" i="81"/>
  <c r="B10" i="59"/>
  <c r="B10" i="79"/>
  <c r="B10" i="77"/>
  <c r="B10" i="78"/>
  <c r="B16" i="75"/>
  <c r="B16" i="76"/>
  <c r="B16" i="59"/>
  <c r="B16" i="80"/>
  <c r="B16" i="81"/>
  <c r="B16" i="79"/>
  <c r="B16" i="77"/>
  <c r="B16" i="78"/>
  <c r="C69" i="63"/>
  <c r="C19" i="74" s="1"/>
  <c r="B92" i="63"/>
  <c r="B42" i="74" s="1"/>
  <c r="B25" i="79"/>
  <c r="B36" i="79"/>
  <c r="C88" i="63"/>
  <c r="C38" i="74" s="1"/>
  <c r="C65" i="63"/>
  <c r="C15" i="74" s="1"/>
  <c r="C15" i="80" s="1"/>
  <c r="H2" i="74"/>
  <c r="H50" i="74" s="1"/>
  <c r="H2" i="26" s="1"/>
  <c r="H2" i="91" s="1"/>
  <c r="C92" i="63"/>
  <c r="C42" i="74" s="1"/>
  <c r="C72" i="74" s="1"/>
  <c r="C24" i="26" s="1"/>
  <c r="C24" i="91" s="1"/>
  <c r="C55" i="63"/>
  <c r="B25" i="80"/>
  <c r="B36" i="80"/>
  <c r="B41" i="80"/>
  <c r="B7" i="76"/>
  <c r="B35" i="75"/>
  <c r="B14" i="80"/>
  <c r="B43" i="77"/>
  <c r="B39" i="76"/>
  <c r="B37" i="77"/>
  <c r="C66" i="63"/>
  <c r="H66" i="63" s="1"/>
  <c r="C64" i="63"/>
  <c r="C14" i="74" s="1"/>
  <c r="C14" i="80" s="1"/>
  <c r="C60" i="63"/>
  <c r="C10" i="74" s="1"/>
  <c r="B25" i="59"/>
  <c r="B25" i="81"/>
  <c r="B36" i="59"/>
  <c r="B36" i="81"/>
  <c r="B41" i="75"/>
  <c r="B41" i="81"/>
  <c r="B7" i="75"/>
  <c r="B35" i="77"/>
  <c r="B14" i="59"/>
  <c r="B14" i="81"/>
  <c r="B43" i="78"/>
  <c r="B39" i="75"/>
  <c r="H94" i="63"/>
  <c r="D94" i="63" s="1"/>
  <c r="E94" i="63" s="1"/>
  <c r="F94" i="63" s="1"/>
  <c r="G94" i="63" s="1"/>
  <c r="G44" i="74" s="1"/>
  <c r="B37" i="78"/>
  <c r="M52" i="63"/>
  <c r="I52" i="63" s="1"/>
  <c r="J52" i="63" s="1"/>
  <c r="K52" i="63" s="1"/>
  <c r="L52" i="63" s="1"/>
  <c r="L2" i="74" s="1"/>
  <c r="B7" i="77"/>
  <c r="B39" i="77"/>
  <c r="C70" i="63"/>
  <c r="C20" i="74" s="1"/>
  <c r="B25" i="75"/>
  <c r="B36" i="76"/>
  <c r="B7" i="78"/>
  <c r="B35" i="79"/>
  <c r="B14" i="75"/>
  <c r="B39" i="78"/>
  <c r="C44" i="74"/>
  <c r="C80" i="63"/>
  <c r="C30" i="74" s="1"/>
  <c r="C59" i="63"/>
  <c r="H59" i="63" s="1"/>
  <c r="C63" i="63"/>
  <c r="H63" i="63" s="1"/>
  <c r="B25" i="76"/>
  <c r="B36" i="75"/>
  <c r="B41" i="76"/>
  <c r="B7" i="79"/>
  <c r="B35" i="80"/>
  <c r="B14" i="76"/>
  <c r="B39" i="79"/>
  <c r="B7" i="80"/>
  <c r="B35" i="59"/>
  <c r="B14" i="78"/>
  <c r="B39" i="80"/>
  <c r="B25" i="78"/>
  <c r="B36" i="77"/>
  <c r="C53" i="63"/>
  <c r="H53" i="63" s="1"/>
  <c r="B7" i="59"/>
  <c r="B39" i="59"/>
  <c r="H94" i="73"/>
  <c r="B28" i="63"/>
  <c r="E136" i="53"/>
  <c r="B23" i="67" s="1"/>
  <c r="G99" i="73"/>
  <c r="F172" i="53"/>
  <c r="F176" i="53"/>
  <c r="L86" i="54"/>
  <c r="D36" i="72" s="1"/>
  <c r="D36" i="73" s="1"/>
  <c r="F119" i="54"/>
  <c r="K119" i="54" s="1"/>
  <c r="L83" i="54"/>
  <c r="D35" i="72" s="1"/>
  <c r="D35" i="73" s="1"/>
  <c r="L73" i="54"/>
  <c r="D26" i="72" s="1"/>
  <c r="D26" i="73" s="1"/>
  <c r="F116" i="54"/>
  <c r="K116" i="54" s="1"/>
  <c r="F170" i="53"/>
  <c r="L91" i="54"/>
  <c r="F126" i="54"/>
  <c r="K126" i="54" s="1"/>
  <c r="F168" i="53"/>
  <c r="F171" i="53"/>
  <c r="J172" i="53"/>
  <c r="F178" i="53"/>
  <c r="F173" i="53"/>
  <c r="F118" i="54"/>
  <c r="K118" i="54" s="1"/>
  <c r="L79" i="54"/>
  <c r="D32" i="72" s="1"/>
  <c r="D32" i="73" s="1"/>
  <c r="J176" i="53"/>
  <c r="E173" i="53"/>
  <c r="G173" i="53"/>
  <c r="J173" i="53"/>
  <c r="L94" i="73"/>
  <c r="C183" i="53"/>
  <c r="C175" i="53"/>
  <c r="C185" i="53"/>
  <c r="C132" i="54"/>
  <c r="K132" i="54" s="1"/>
  <c r="L96" i="54"/>
  <c r="D42" i="72" s="1"/>
  <c r="D42" i="73" s="1"/>
  <c r="C131" i="54"/>
  <c r="K131" i="54" s="1"/>
  <c r="L95" i="54"/>
  <c r="D21" i="72" s="1"/>
  <c r="D21" i="73" s="1"/>
  <c r="D59" i="73"/>
  <c r="C184" i="53"/>
  <c r="C173" i="53"/>
  <c r="C172" i="53"/>
  <c r="G97" i="73"/>
  <c r="L93" i="54"/>
  <c r="D40" i="72" s="1"/>
  <c r="D40" i="73" s="1"/>
  <c r="D133" i="54"/>
  <c r="K133" i="54" s="1"/>
  <c r="D185" i="53"/>
  <c r="D123" i="54"/>
  <c r="K123" i="54" s="1"/>
  <c r="L94" i="54"/>
  <c r="D41" i="72" s="1"/>
  <c r="D41" i="73" s="1"/>
  <c r="D175" i="53"/>
  <c r="L88" i="54"/>
  <c r="D38" i="72" s="1"/>
  <c r="D38" i="73" s="1"/>
  <c r="D122" i="54"/>
  <c r="K122" i="54" s="1"/>
  <c r="D174" i="53"/>
  <c r="B125" i="54"/>
  <c r="K125" i="54" s="1"/>
  <c r="L90" i="54"/>
  <c r="D18" i="72" s="1"/>
  <c r="D18" i="73" s="1"/>
  <c r="B177" i="53"/>
  <c r="D93" i="53"/>
  <c r="C140" i="53" s="1"/>
  <c r="B27" i="61" s="1"/>
  <c r="C89" i="54"/>
  <c r="B2" i="26"/>
  <c r="B2" i="91" s="1"/>
  <c r="B74" i="74"/>
  <c r="B26" i="26" s="1"/>
  <c r="B26" i="91" s="1"/>
  <c r="B62" i="73"/>
  <c r="H64" i="73"/>
  <c r="D70" i="73"/>
  <c r="H74" i="73"/>
  <c r="D65" i="73"/>
  <c r="H68" i="73"/>
  <c r="L66" i="73"/>
  <c r="L81" i="73"/>
  <c r="D75" i="73"/>
  <c r="L86" i="73"/>
  <c r="L74" i="73"/>
  <c r="L91" i="73"/>
  <c r="H71" i="73"/>
  <c r="H92" i="73"/>
  <c r="H75" i="73"/>
  <c r="D69" i="73"/>
  <c r="C74" i="73"/>
  <c r="L61" i="73"/>
  <c r="C91" i="73"/>
  <c r="D71" i="73"/>
  <c r="D72" i="73"/>
  <c r="L63" i="73"/>
  <c r="C93" i="73"/>
  <c r="D94" i="73"/>
  <c r="L71" i="73"/>
  <c r="L68" i="73"/>
  <c r="L92" i="73"/>
  <c r="L96" i="73"/>
  <c r="H65" i="73"/>
  <c r="C81" i="73"/>
  <c r="C63" i="73"/>
  <c r="K100" i="73"/>
  <c r="J100" i="73"/>
  <c r="C95" i="73"/>
  <c r="H72" i="73"/>
  <c r="C68" i="73"/>
  <c r="L75" i="73"/>
  <c r="C96" i="73"/>
  <c r="B60" i="73"/>
  <c r="C97" i="73"/>
  <c r="H98" i="73"/>
  <c r="L70" i="73"/>
  <c r="D86" i="73"/>
  <c r="L72" i="73"/>
  <c r="L64" i="73"/>
  <c r="L93" i="73"/>
  <c r="I58" i="73"/>
  <c r="C92" i="73"/>
  <c r="L69" i="73"/>
  <c r="F100" i="73"/>
  <c r="E100" i="73"/>
  <c r="H76" i="73"/>
  <c r="L98" i="73"/>
  <c r="C64" i="73"/>
  <c r="L95" i="73"/>
  <c r="D98" i="73"/>
  <c r="D76" i="73"/>
  <c r="L76" i="73"/>
  <c r="M58" i="73"/>
  <c r="D66" i="73"/>
  <c r="C25" i="53"/>
  <c r="B24" i="63" s="1"/>
  <c r="C22" i="50"/>
  <c r="C24" i="53" s="1"/>
  <c r="B23" i="63" s="1"/>
  <c r="B2" i="50"/>
  <c r="D2" i="50"/>
  <c r="E2" i="50"/>
  <c r="F2" i="50"/>
  <c r="G2" i="50"/>
  <c r="H2" i="50"/>
  <c r="I2" i="50"/>
  <c r="J2" i="50"/>
  <c r="K2" i="50"/>
  <c r="L2" i="50"/>
  <c r="M2" i="50"/>
  <c r="N2" i="50"/>
  <c r="O2" i="50"/>
  <c r="P2" i="50"/>
  <c r="Q2" i="50"/>
  <c r="R2" i="50"/>
  <c r="S2" i="50"/>
  <c r="T2" i="50"/>
  <c r="U2" i="50"/>
  <c r="V2" i="50"/>
  <c r="W2" i="50"/>
  <c r="X2" i="50"/>
  <c r="Y2" i="50"/>
  <c r="Z2" i="50"/>
  <c r="AA2" i="50"/>
  <c r="AB2" i="50"/>
  <c r="AC2" i="50"/>
  <c r="AD2" i="50"/>
  <c r="AE2" i="50"/>
  <c r="AF2" i="50"/>
  <c r="AG2" i="50"/>
  <c r="Z19" i="72" l="1"/>
  <c r="Y19" i="73"/>
  <c r="Y47" i="72"/>
  <c r="X47" i="73"/>
  <c r="Y24" i="72"/>
  <c r="X24" i="73"/>
  <c r="Y30" i="72"/>
  <c r="X30" i="73"/>
  <c r="Z3" i="72"/>
  <c r="Y3" i="73"/>
  <c r="Z51" i="72"/>
  <c r="Y51" i="73"/>
  <c r="Y31" i="72"/>
  <c r="X31" i="73"/>
  <c r="Y12" i="72"/>
  <c r="X12" i="73"/>
  <c r="Z25" i="72"/>
  <c r="Y25" i="73"/>
  <c r="Y29" i="72"/>
  <c r="X29" i="73"/>
  <c r="Y8" i="72"/>
  <c r="X8" i="73"/>
  <c r="Y23" i="73"/>
  <c r="Z23" i="72"/>
  <c r="Z43" i="72"/>
  <c r="Y43" i="73"/>
  <c r="Y6" i="72"/>
  <c r="X6" i="73"/>
  <c r="Y26" i="72"/>
  <c r="X26" i="73"/>
  <c r="Y27" i="72"/>
  <c r="X27" i="73"/>
  <c r="Y20" i="73"/>
  <c r="Z20" i="72"/>
  <c r="Z14" i="72"/>
  <c r="Y14" i="73"/>
  <c r="Y40" i="72"/>
  <c r="X40" i="73"/>
  <c r="Y41" i="72"/>
  <c r="X41" i="73"/>
  <c r="Z7" i="72"/>
  <c r="Y7" i="73"/>
  <c r="Y15" i="72"/>
  <c r="X15" i="73"/>
  <c r="Z45" i="72"/>
  <c r="Y45" i="73"/>
  <c r="Z9" i="72"/>
  <c r="Y9" i="73"/>
  <c r="Y39" i="72"/>
  <c r="X39" i="73"/>
  <c r="X34" i="73"/>
  <c r="Y34" i="72"/>
  <c r="Y11" i="72"/>
  <c r="X11" i="73"/>
  <c r="Y42" i="72"/>
  <c r="X42" i="73"/>
  <c r="Z16" i="72"/>
  <c r="Y16" i="73"/>
  <c r="Z36" i="72"/>
  <c r="Y36" i="73"/>
  <c r="Y32" i="72"/>
  <c r="X32" i="73"/>
  <c r="Z17" i="72"/>
  <c r="Y17" i="73"/>
  <c r="Y38" i="72"/>
  <c r="X38" i="73"/>
  <c r="Z5" i="72"/>
  <c r="Y5" i="73"/>
  <c r="Z13" i="72"/>
  <c r="Y13" i="73"/>
  <c r="Y33" i="72"/>
  <c r="X33" i="73"/>
  <c r="Z4" i="72"/>
  <c r="Y4" i="73"/>
  <c r="Y28" i="72"/>
  <c r="X28" i="73"/>
  <c r="Y35" i="72"/>
  <c r="X35" i="73"/>
  <c r="Y44" i="72"/>
  <c r="X44" i="73"/>
  <c r="Y10" i="72"/>
  <c r="X10" i="73"/>
  <c r="Y46" i="72"/>
  <c r="X46" i="73"/>
  <c r="X37" i="73"/>
  <c r="Y37" i="72"/>
  <c r="Z50" i="72"/>
  <c r="Y50" i="73"/>
  <c r="Y48" i="72"/>
  <c r="X48" i="73"/>
  <c r="Y21" i="72"/>
  <c r="X21" i="73"/>
  <c r="Z49" i="72"/>
  <c r="Y49" i="73"/>
  <c r="Z18" i="72"/>
  <c r="Y18" i="73"/>
  <c r="Z2" i="72"/>
  <c r="Y2" i="73"/>
  <c r="Z52" i="72"/>
  <c r="Y52" i="73"/>
  <c r="AC22" i="72"/>
  <c r="AB22" i="73"/>
  <c r="C65" i="74"/>
  <c r="C17" i="26" s="1"/>
  <c r="C17" i="91" s="1"/>
  <c r="C30" i="78"/>
  <c r="C65" i="78" s="1"/>
  <c r="C17" i="28" s="1"/>
  <c r="C17" i="89" s="1"/>
  <c r="C30" i="59"/>
  <c r="C65" i="59" s="1"/>
  <c r="C17" i="23" s="1"/>
  <c r="C17" i="84" s="1"/>
  <c r="C42" i="75"/>
  <c r="C72" i="75" s="1"/>
  <c r="C24" i="30" s="1"/>
  <c r="C24" i="86" s="1"/>
  <c r="C14" i="76"/>
  <c r="H2" i="75"/>
  <c r="H50" i="75" s="1"/>
  <c r="H2" i="30" s="1"/>
  <c r="H2" i="86" s="1"/>
  <c r="H2" i="77"/>
  <c r="H50" i="77" s="1"/>
  <c r="H2" i="25" s="1"/>
  <c r="H2" i="88" s="1"/>
  <c r="H2" i="80"/>
  <c r="H50" i="80" s="1"/>
  <c r="H2" i="27" s="1"/>
  <c r="H2" i="92" s="1"/>
  <c r="C13" i="74"/>
  <c r="C13" i="81" s="1"/>
  <c r="C38" i="80"/>
  <c r="C38" i="79"/>
  <c r="C38" i="78"/>
  <c r="C38" i="59"/>
  <c r="C10" i="79"/>
  <c r="C10" i="59"/>
  <c r="C10" i="81"/>
  <c r="C10" i="78"/>
  <c r="C10" i="77"/>
  <c r="C20" i="81"/>
  <c r="C20" i="59"/>
  <c r="C20" i="79"/>
  <c r="C20" i="77"/>
  <c r="C20" i="76"/>
  <c r="C19" i="80"/>
  <c r="C19" i="77"/>
  <c r="C19" i="78"/>
  <c r="C14" i="77"/>
  <c r="C42" i="77"/>
  <c r="C72" i="77" s="1"/>
  <c r="C24" i="25" s="1"/>
  <c r="C24" i="88" s="1"/>
  <c r="C14" i="78"/>
  <c r="C30" i="76"/>
  <c r="C65" i="76" s="1"/>
  <c r="C17" i="31" s="1"/>
  <c r="C17" i="87" s="1"/>
  <c r="H2" i="76"/>
  <c r="H50" i="76" s="1"/>
  <c r="H2" i="31" s="1"/>
  <c r="H2" i="87" s="1"/>
  <c r="C30" i="77"/>
  <c r="C65" i="77" s="1"/>
  <c r="C17" i="25" s="1"/>
  <c r="C17" i="88" s="1"/>
  <c r="H2" i="59"/>
  <c r="H50" i="59" s="1"/>
  <c r="H2" i="23" s="1"/>
  <c r="H2" i="84" s="1"/>
  <c r="D173" i="53"/>
  <c r="C3" i="74"/>
  <c r="C3" i="76" s="1"/>
  <c r="C51" i="76" s="1"/>
  <c r="C3" i="31" s="1"/>
  <c r="C3" i="87" s="1"/>
  <c r="C14" i="59"/>
  <c r="H2" i="79"/>
  <c r="H50" i="79" s="1"/>
  <c r="H2" i="32" s="1"/>
  <c r="H2" i="90" s="1"/>
  <c r="B42" i="79"/>
  <c r="B42" i="77"/>
  <c r="B42" i="78"/>
  <c r="B42" i="75"/>
  <c r="B42" i="76"/>
  <c r="B42" i="81"/>
  <c r="B42" i="59"/>
  <c r="B42" i="80"/>
  <c r="D59" i="63"/>
  <c r="E59" i="63" s="1"/>
  <c r="F59" i="63" s="1"/>
  <c r="G59" i="63" s="1"/>
  <c r="G9" i="74" s="1"/>
  <c r="M59" i="63"/>
  <c r="R59" i="63" s="1"/>
  <c r="D66" i="63"/>
  <c r="E66" i="63" s="1"/>
  <c r="F66" i="63" s="1"/>
  <c r="G66" i="63" s="1"/>
  <c r="G16" i="74" s="1"/>
  <c r="M66" i="63"/>
  <c r="I66" i="63" s="1"/>
  <c r="J66" i="63" s="1"/>
  <c r="K66" i="63" s="1"/>
  <c r="L66" i="63" s="1"/>
  <c r="L16" i="74" s="1"/>
  <c r="H55" i="63"/>
  <c r="D55" i="63" s="1"/>
  <c r="C15" i="81"/>
  <c r="M2" i="74"/>
  <c r="M50" i="74" s="1"/>
  <c r="M2" i="26" s="1"/>
  <c r="M2" i="91" s="1"/>
  <c r="E44" i="74"/>
  <c r="E74" i="74" s="1"/>
  <c r="E26" i="26" s="1"/>
  <c r="E26" i="91" s="1"/>
  <c r="H16" i="74"/>
  <c r="H16" i="77" s="1"/>
  <c r="C85" i="63"/>
  <c r="C35" i="74" s="1"/>
  <c r="C67" i="74" s="1"/>
  <c r="C19" i="26" s="1"/>
  <c r="C19" i="91" s="1"/>
  <c r="C9" i="74"/>
  <c r="C30" i="75"/>
  <c r="C65" i="75" s="1"/>
  <c r="C17" i="30" s="1"/>
  <c r="C17" i="86" s="1"/>
  <c r="E2" i="74"/>
  <c r="C20" i="78"/>
  <c r="R52" i="63"/>
  <c r="N52" i="63" s="1"/>
  <c r="O52" i="63" s="1"/>
  <c r="P52" i="63" s="1"/>
  <c r="Q52" i="63" s="1"/>
  <c r="C14" i="75"/>
  <c r="C16" i="74"/>
  <c r="C55" i="74" s="1"/>
  <c r="C7" i="26" s="1"/>
  <c r="C7" i="91" s="1"/>
  <c r="C5" i="74"/>
  <c r="C42" i="78"/>
  <c r="C72" i="78" s="1"/>
  <c r="C24" i="28" s="1"/>
  <c r="C24" i="89" s="1"/>
  <c r="H2" i="78"/>
  <c r="H50" i="78" s="1"/>
  <c r="H2" i="28" s="1"/>
  <c r="H2" i="89" s="1"/>
  <c r="C15" i="59"/>
  <c r="H88" i="63"/>
  <c r="M88" i="63" s="1"/>
  <c r="C19" i="79"/>
  <c r="C89" i="63"/>
  <c r="C39" i="74" s="1"/>
  <c r="D44" i="74"/>
  <c r="C10" i="80"/>
  <c r="C42" i="79"/>
  <c r="C72" i="79" s="1"/>
  <c r="C24" i="32" s="1"/>
  <c r="C24" i="90" s="1"/>
  <c r="C15" i="76"/>
  <c r="C38" i="81"/>
  <c r="H69" i="63"/>
  <c r="M69" i="63" s="1"/>
  <c r="C74" i="74"/>
  <c r="C26" i="26" s="1"/>
  <c r="C26" i="91" s="1"/>
  <c r="C44" i="78"/>
  <c r="C74" i="78" s="1"/>
  <c r="C26" i="28" s="1"/>
  <c r="C26" i="89" s="1"/>
  <c r="C44" i="76"/>
  <c r="C74" i="76" s="1"/>
  <c r="C26" i="31" s="1"/>
  <c r="C26" i="87" s="1"/>
  <c r="C44" i="59"/>
  <c r="C74" i="59" s="1"/>
  <c r="C26" i="23" s="1"/>
  <c r="C26" i="84" s="1"/>
  <c r="C44" i="81"/>
  <c r="C74" i="81" s="1"/>
  <c r="C26" i="22" s="1"/>
  <c r="C26" i="93" s="1"/>
  <c r="C44" i="75"/>
  <c r="C74" i="75" s="1"/>
  <c r="C26" i="30" s="1"/>
  <c r="C26" i="86" s="1"/>
  <c r="C44" i="80"/>
  <c r="C74" i="80" s="1"/>
  <c r="C26" i="27" s="1"/>
  <c r="C26" i="92" s="1"/>
  <c r="C44" i="79"/>
  <c r="C74" i="79" s="1"/>
  <c r="C26" i="32" s="1"/>
  <c r="C26" i="90" s="1"/>
  <c r="C44" i="77"/>
  <c r="C74" i="77" s="1"/>
  <c r="C26" i="25" s="1"/>
  <c r="C26" i="88" s="1"/>
  <c r="L50" i="74"/>
  <c r="L2" i="26" s="1"/>
  <c r="L2" i="91" s="1"/>
  <c r="L2" i="81"/>
  <c r="L50" i="81" s="1"/>
  <c r="L2" i="22" s="1"/>
  <c r="L2" i="93" s="1"/>
  <c r="L2" i="59"/>
  <c r="L50" i="59" s="1"/>
  <c r="L2" i="23" s="1"/>
  <c r="L2" i="84" s="1"/>
  <c r="L2" i="80"/>
  <c r="L50" i="80" s="1"/>
  <c r="L2" i="27" s="1"/>
  <c r="L2" i="92" s="1"/>
  <c r="L2" i="77"/>
  <c r="L50" i="77" s="1"/>
  <c r="L2" i="25" s="1"/>
  <c r="L2" i="88" s="1"/>
  <c r="L2" i="79"/>
  <c r="L50" i="79" s="1"/>
  <c r="L2" i="32" s="1"/>
  <c r="L2" i="90" s="1"/>
  <c r="L2" i="78"/>
  <c r="L50" i="78" s="1"/>
  <c r="L2" i="28" s="1"/>
  <c r="L2" i="89" s="1"/>
  <c r="L2" i="76"/>
  <c r="L50" i="76" s="1"/>
  <c r="L2" i="31" s="1"/>
  <c r="L2" i="87" s="1"/>
  <c r="L2" i="75"/>
  <c r="L50" i="75" s="1"/>
  <c r="L2" i="30" s="1"/>
  <c r="L2" i="86" s="1"/>
  <c r="F44" i="74"/>
  <c r="F74" i="74" s="1"/>
  <c r="F26" i="26" s="1"/>
  <c r="F26" i="91" s="1"/>
  <c r="G74" i="74"/>
  <c r="G26" i="26" s="1"/>
  <c r="G26" i="91" s="1"/>
  <c r="G44" i="76"/>
  <c r="G74" i="76" s="1"/>
  <c r="G26" i="31" s="1"/>
  <c r="G26" i="87" s="1"/>
  <c r="G44" i="59"/>
  <c r="G74" i="59" s="1"/>
  <c r="G26" i="23" s="1"/>
  <c r="G26" i="84" s="1"/>
  <c r="G44" i="81"/>
  <c r="G74" i="81" s="1"/>
  <c r="G26" i="22" s="1"/>
  <c r="G26" i="93" s="1"/>
  <c r="G44" i="75"/>
  <c r="G74" i="75" s="1"/>
  <c r="G26" i="30" s="1"/>
  <c r="G26" i="86" s="1"/>
  <c r="G44" i="80"/>
  <c r="G74" i="80" s="1"/>
  <c r="G26" i="27" s="1"/>
  <c r="G26" i="92" s="1"/>
  <c r="G44" i="79"/>
  <c r="G74" i="79" s="1"/>
  <c r="G26" i="32" s="1"/>
  <c r="G26" i="90" s="1"/>
  <c r="G44" i="77"/>
  <c r="G74" i="77" s="1"/>
  <c r="G26" i="25" s="1"/>
  <c r="G26" i="88" s="1"/>
  <c r="G44" i="78"/>
  <c r="G74" i="78" s="1"/>
  <c r="G26" i="28" s="1"/>
  <c r="G26" i="89" s="1"/>
  <c r="C42" i="80"/>
  <c r="C72" i="80" s="1"/>
  <c r="C24" i="27" s="1"/>
  <c r="C24" i="92" s="1"/>
  <c r="C15" i="75"/>
  <c r="C19" i="81"/>
  <c r="C86" i="63"/>
  <c r="C36" i="74" s="1"/>
  <c r="C91" i="63"/>
  <c r="B56" i="63"/>
  <c r="B6" i="74" s="1"/>
  <c r="B6" i="80" s="1"/>
  <c r="C30" i="79"/>
  <c r="C65" i="79" s="1"/>
  <c r="C17" i="32" s="1"/>
  <c r="C17" i="90" s="1"/>
  <c r="H70" i="63"/>
  <c r="D70" i="63" s="1"/>
  <c r="E70" i="63" s="1"/>
  <c r="F70" i="63" s="1"/>
  <c r="G70" i="63" s="1"/>
  <c r="G20" i="74" s="1"/>
  <c r="C20" i="80"/>
  <c r="M94" i="63"/>
  <c r="I94" i="63" s="1"/>
  <c r="H44" i="74"/>
  <c r="H60" i="63"/>
  <c r="D60" i="63" s="1"/>
  <c r="E60" i="63" s="1"/>
  <c r="F60" i="63" s="1"/>
  <c r="G60" i="63" s="1"/>
  <c r="G10" i="74" s="1"/>
  <c r="C14" i="79"/>
  <c r="C42" i="59"/>
  <c r="C72" i="59" s="1"/>
  <c r="C24" i="23" s="1"/>
  <c r="C24" i="84" s="1"/>
  <c r="C42" i="81"/>
  <c r="C72" i="81" s="1"/>
  <c r="C24" i="22" s="1"/>
  <c r="C24" i="93" s="1"/>
  <c r="C15" i="77"/>
  <c r="C38" i="76"/>
  <c r="F2" i="74"/>
  <c r="C19" i="59"/>
  <c r="C68" i="63"/>
  <c r="C18" i="74" s="1"/>
  <c r="C18" i="81" s="1"/>
  <c r="I2" i="74"/>
  <c r="I50" i="74" s="1"/>
  <c r="I2" i="26" s="1"/>
  <c r="I2" i="91" s="1"/>
  <c r="B54" i="63"/>
  <c r="B4" i="74" s="1"/>
  <c r="C57" i="63"/>
  <c r="C7" i="74" s="1"/>
  <c r="C87" i="63"/>
  <c r="H80" i="63"/>
  <c r="D80" i="63" s="1"/>
  <c r="C30" i="80"/>
  <c r="C65" i="80" s="1"/>
  <c r="C17" i="27" s="1"/>
  <c r="C17" i="92" s="1"/>
  <c r="C20" i="75"/>
  <c r="C10" i="76"/>
  <c r="H64" i="63"/>
  <c r="D64" i="63" s="1"/>
  <c r="E64" i="63" s="1"/>
  <c r="F64" i="63" s="1"/>
  <c r="G64" i="63" s="1"/>
  <c r="G14" i="74" s="1"/>
  <c r="H92" i="63"/>
  <c r="H2" i="81"/>
  <c r="H50" i="81" s="1"/>
  <c r="H2" i="22" s="1"/>
  <c r="H2" i="93" s="1"/>
  <c r="C15" i="78"/>
  <c r="C38" i="75"/>
  <c r="C19" i="76"/>
  <c r="C62" i="63"/>
  <c r="C58" i="63"/>
  <c r="C8" i="74" s="1"/>
  <c r="C90" i="63"/>
  <c r="H90" i="63" s="1"/>
  <c r="C75" i="63"/>
  <c r="D63" i="63"/>
  <c r="E63" i="63" s="1"/>
  <c r="F63" i="63" s="1"/>
  <c r="G63" i="63" s="1"/>
  <c r="G13" i="74" s="1"/>
  <c r="M63" i="63"/>
  <c r="I63" i="63" s="1"/>
  <c r="J63" i="63" s="1"/>
  <c r="K63" i="63" s="1"/>
  <c r="L63" i="63" s="1"/>
  <c r="L13" i="74" s="1"/>
  <c r="C30" i="81"/>
  <c r="C65" i="81" s="1"/>
  <c r="C17" i="22" s="1"/>
  <c r="C17" i="93" s="1"/>
  <c r="C10" i="75"/>
  <c r="C14" i="81"/>
  <c r="C42" i="76"/>
  <c r="C72" i="76" s="1"/>
  <c r="C24" i="31" s="1"/>
  <c r="C24" i="87" s="1"/>
  <c r="C15" i="79"/>
  <c r="C38" i="77"/>
  <c r="C19" i="75"/>
  <c r="D50" i="74"/>
  <c r="D2" i="26" s="1"/>
  <c r="D2" i="91" s="1"/>
  <c r="D2" i="75"/>
  <c r="D50" i="75" s="1"/>
  <c r="D2" i="30" s="1"/>
  <c r="D2" i="86" s="1"/>
  <c r="D2" i="81"/>
  <c r="D50" i="81" s="1"/>
  <c r="D2" i="22" s="1"/>
  <c r="D2" i="93" s="1"/>
  <c r="D2" i="59"/>
  <c r="D50" i="59" s="1"/>
  <c r="D2" i="23" s="1"/>
  <c r="D2" i="84" s="1"/>
  <c r="D2" i="79"/>
  <c r="D50" i="79" s="1"/>
  <c r="D2" i="32" s="1"/>
  <c r="D2" i="90" s="1"/>
  <c r="D2" i="80"/>
  <c r="D50" i="80" s="1"/>
  <c r="D2" i="27" s="1"/>
  <c r="D2" i="92" s="1"/>
  <c r="D2" i="77"/>
  <c r="D50" i="77" s="1"/>
  <c r="D2" i="25" s="1"/>
  <c r="D2" i="88" s="1"/>
  <c r="D2" i="78"/>
  <c r="D50" i="78" s="1"/>
  <c r="D2" i="28" s="1"/>
  <c r="D2" i="89" s="1"/>
  <c r="D2" i="76"/>
  <c r="D50" i="76" s="1"/>
  <c r="D2" i="31" s="1"/>
  <c r="D2" i="87" s="1"/>
  <c r="H9" i="74"/>
  <c r="H9" i="75" s="1"/>
  <c r="D19" i="72"/>
  <c r="D19" i="73" s="1"/>
  <c r="D20" i="72"/>
  <c r="D20" i="73" s="1"/>
  <c r="D53" i="63"/>
  <c r="E53" i="63" s="1"/>
  <c r="F53" i="63" s="1"/>
  <c r="G53" i="63" s="1"/>
  <c r="M53" i="63"/>
  <c r="H65" i="63"/>
  <c r="G50" i="74"/>
  <c r="G2" i="26" s="1"/>
  <c r="G2" i="91" s="1"/>
  <c r="G2" i="79"/>
  <c r="G50" i="79" s="1"/>
  <c r="G2" i="32" s="1"/>
  <c r="G2" i="90" s="1"/>
  <c r="G2" i="77"/>
  <c r="G50" i="77" s="1"/>
  <c r="G2" i="25" s="1"/>
  <c r="G2" i="88" s="1"/>
  <c r="G2" i="78"/>
  <c r="G50" i="78" s="1"/>
  <c r="G2" i="28" s="1"/>
  <c r="G2" i="89" s="1"/>
  <c r="G2" i="76"/>
  <c r="G50" i="76" s="1"/>
  <c r="G2" i="31" s="1"/>
  <c r="G2" i="87" s="1"/>
  <c r="G2" i="75"/>
  <c r="G50" i="75" s="1"/>
  <c r="G2" i="30" s="1"/>
  <c r="G2" i="86" s="1"/>
  <c r="G2" i="81"/>
  <c r="G50" i="81" s="1"/>
  <c r="G2" i="22" s="1"/>
  <c r="G2" i="93" s="1"/>
  <c r="G2" i="59"/>
  <c r="G50" i="59" s="1"/>
  <c r="G2" i="23" s="1"/>
  <c r="G2" i="84" s="1"/>
  <c r="G2" i="80"/>
  <c r="G50" i="80" s="1"/>
  <c r="G2" i="27" s="1"/>
  <c r="G2" i="92" s="1"/>
  <c r="L97" i="73"/>
  <c r="L99" i="73"/>
  <c r="Q88" i="54"/>
  <c r="Q93" i="54"/>
  <c r="P95" i="54"/>
  <c r="Q94" i="54"/>
  <c r="S73" i="54"/>
  <c r="S79" i="54"/>
  <c r="S86" i="54"/>
  <c r="O90" i="54"/>
  <c r="I94" i="73"/>
  <c r="N100" i="73"/>
  <c r="E59" i="73"/>
  <c r="R83" i="54"/>
  <c r="V83" i="54"/>
  <c r="P83" i="54"/>
  <c r="U83" i="54"/>
  <c r="O83" i="54"/>
  <c r="Q83" i="54"/>
  <c r="T83" i="54"/>
  <c r="B58" i="71"/>
  <c r="U91" i="54"/>
  <c r="O91" i="54"/>
  <c r="P91" i="54"/>
  <c r="R91" i="54"/>
  <c r="V91" i="54"/>
  <c r="T91" i="54"/>
  <c r="Q91" i="54"/>
  <c r="B62" i="71"/>
  <c r="B59" i="71"/>
  <c r="B59" i="70"/>
  <c r="B57" i="69"/>
  <c r="B62" i="69"/>
  <c r="R79" i="54"/>
  <c r="P79" i="54"/>
  <c r="T79" i="54"/>
  <c r="O79" i="54"/>
  <c r="V79" i="54"/>
  <c r="Q79" i="54"/>
  <c r="U79" i="54"/>
  <c r="B56" i="69"/>
  <c r="T86" i="54"/>
  <c r="Q86" i="54"/>
  <c r="V86" i="54"/>
  <c r="P86" i="54"/>
  <c r="O86" i="54"/>
  <c r="U86" i="54"/>
  <c r="R86" i="54"/>
  <c r="B59" i="68"/>
  <c r="B59" i="69"/>
  <c r="B54" i="69"/>
  <c r="Q73" i="54"/>
  <c r="T73" i="54"/>
  <c r="U73" i="54"/>
  <c r="V73" i="54"/>
  <c r="P73" i="54"/>
  <c r="O73" i="54"/>
  <c r="R73" i="54"/>
  <c r="B58" i="69"/>
  <c r="B64" i="69"/>
  <c r="S91" i="54"/>
  <c r="S83" i="54"/>
  <c r="T96" i="54"/>
  <c r="R96" i="54"/>
  <c r="Q96" i="54"/>
  <c r="S96" i="54"/>
  <c r="O96" i="54"/>
  <c r="U96" i="54"/>
  <c r="V96" i="54"/>
  <c r="V95" i="54"/>
  <c r="U95" i="54"/>
  <c r="R95" i="54"/>
  <c r="T95" i="54"/>
  <c r="S95" i="54"/>
  <c r="O95" i="54"/>
  <c r="Q95" i="54"/>
  <c r="P96" i="54"/>
  <c r="C99" i="73"/>
  <c r="B61" i="67"/>
  <c r="B71" i="67"/>
  <c r="V94" i="54"/>
  <c r="O94" i="54"/>
  <c r="T94" i="54"/>
  <c r="R94" i="54"/>
  <c r="U94" i="54"/>
  <c r="P94" i="54"/>
  <c r="S94" i="54"/>
  <c r="R93" i="54"/>
  <c r="P93" i="54"/>
  <c r="U93" i="54"/>
  <c r="T93" i="54"/>
  <c r="S93" i="54"/>
  <c r="O93" i="54"/>
  <c r="V93" i="54"/>
  <c r="B60" i="67"/>
  <c r="O88" i="54"/>
  <c r="U88" i="54"/>
  <c r="R88" i="54"/>
  <c r="V88" i="54"/>
  <c r="T88" i="54"/>
  <c r="S88" i="54"/>
  <c r="P88" i="54"/>
  <c r="B59" i="67"/>
  <c r="P90" i="54"/>
  <c r="T90" i="54"/>
  <c r="U90" i="54"/>
  <c r="R90" i="54"/>
  <c r="Q90" i="54"/>
  <c r="S90" i="54"/>
  <c r="V90" i="54"/>
  <c r="B63" i="61"/>
  <c r="L89" i="54"/>
  <c r="B124" i="54"/>
  <c r="K124" i="54" s="1"/>
  <c r="B176" i="53"/>
  <c r="C84" i="54"/>
  <c r="B88" i="53"/>
  <c r="C135" i="53" s="1"/>
  <c r="B22" i="61" s="1"/>
  <c r="C85" i="54"/>
  <c r="B89" i="53"/>
  <c r="C136" i="53" s="1"/>
  <c r="B23" i="61" s="1"/>
  <c r="B50" i="77"/>
  <c r="B2" i="25" s="1"/>
  <c r="B2" i="88" s="1"/>
  <c r="B50" i="75"/>
  <c r="B2" i="30" s="1"/>
  <c r="B2" i="86" s="1"/>
  <c r="B50" i="76"/>
  <c r="B2" i="31" s="1"/>
  <c r="B2" i="87" s="1"/>
  <c r="B50" i="81"/>
  <c r="B2" i="22" s="1"/>
  <c r="B2" i="93" s="1"/>
  <c r="B2" i="23"/>
  <c r="B2" i="84" s="1"/>
  <c r="B50" i="78"/>
  <c r="B2" i="28" s="1"/>
  <c r="B2" i="89" s="1"/>
  <c r="B50" i="79"/>
  <c r="B2" i="32" s="1"/>
  <c r="B2" i="90" s="1"/>
  <c r="M93" i="73"/>
  <c r="B65" i="74"/>
  <c r="B17" i="26" s="1"/>
  <c r="B17" i="91" s="1"/>
  <c r="B50" i="80"/>
  <c r="B2" i="27" s="1"/>
  <c r="B2" i="92" s="1"/>
  <c r="B74" i="59"/>
  <c r="B26" i="23" s="1"/>
  <c r="B26" i="84" s="1"/>
  <c r="B74" i="77"/>
  <c r="B26" i="25" s="1"/>
  <c r="B26" i="88" s="1"/>
  <c r="B74" i="78"/>
  <c r="B26" i="28" s="1"/>
  <c r="B26" i="89" s="1"/>
  <c r="B74" i="80"/>
  <c r="B26" i="27" s="1"/>
  <c r="B26" i="92" s="1"/>
  <c r="B74" i="79"/>
  <c r="B26" i="32" s="1"/>
  <c r="B26" i="90" s="1"/>
  <c r="C62" i="73"/>
  <c r="B74" i="81"/>
  <c r="B26" i="22" s="1"/>
  <c r="B26" i="93" s="1"/>
  <c r="B74" i="75"/>
  <c r="B26" i="30" s="1"/>
  <c r="B26" i="86" s="1"/>
  <c r="B74" i="76"/>
  <c r="B26" i="31" s="1"/>
  <c r="B26" i="87" s="1"/>
  <c r="M92" i="73"/>
  <c r="M86" i="73"/>
  <c r="G60" i="73"/>
  <c r="M65" i="73"/>
  <c r="M70" i="73"/>
  <c r="G62" i="73"/>
  <c r="N58" i="73"/>
  <c r="D92" i="73"/>
  <c r="D74" i="73"/>
  <c r="H95" i="73"/>
  <c r="D95" i="73"/>
  <c r="I68" i="73"/>
  <c r="F94" i="73"/>
  <c r="E94" i="73"/>
  <c r="F70" i="73"/>
  <c r="E70" i="73"/>
  <c r="N65" i="73"/>
  <c r="F98" i="73"/>
  <c r="E98" i="73"/>
  <c r="D64" i="73"/>
  <c r="I75" i="73"/>
  <c r="E76" i="73"/>
  <c r="F76" i="73"/>
  <c r="I76" i="73"/>
  <c r="H63" i="73"/>
  <c r="D99" i="73"/>
  <c r="I65" i="73"/>
  <c r="D91" i="73"/>
  <c r="H61" i="73"/>
  <c r="H66" i="73"/>
  <c r="I74" i="73"/>
  <c r="E75" i="73"/>
  <c r="F75" i="73"/>
  <c r="C60" i="73"/>
  <c r="E86" i="73"/>
  <c r="F86" i="73"/>
  <c r="D96" i="73"/>
  <c r="F72" i="73"/>
  <c r="E72" i="73"/>
  <c r="E69" i="73"/>
  <c r="F69" i="73"/>
  <c r="K94" i="73"/>
  <c r="J94" i="73"/>
  <c r="I98" i="73"/>
  <c r="H96" i="73"/>
  <c r="H81" i="73"/>
  <c r="I71" i="73"/>
  <c r="H91" i="73"/>
  <c r="O100" i="73"/>
  <c r="K58" i="73"/>
  <c r="J58" i="73"/>
  <c r="H70" i="73"/>
  <c r="D97" i="73"/>
  <c r="D68" i="73"/>
  <c r="I72" i="73"/>
  <c r="D63" i="73"/>
  <c r="M94" i="73"/>
  <c r="D93" i="73"/>
  <c r="I92" i="73"/>
  <c r="H86" i="73"/>
  <c r="F65" i="73"/>
  <c r="E65" i="73"/>
  <c r="F66" i="73"/>
  <c r="E66" i="73"/>
  <c r="H69" i="73"/>
  <c r="H93" i="73"/>
  <c r="D81" i="73"/>
  <c r="F71" i="73"/>
  <c r="E71" i="73"/>
  <c r="H97" i="73"/>
  <c r="E61" i="73"/>
  <c r="F61" i="73"/>
  <c r="I64" i="73"/>
  <c r="C2" i="50"/>
  <c r="AA23" i="72" l="1"/>
  <c r="Z23" i="73"/>
  <c r="AA18" i="72"/>
  <c r="Z18" i="73"/>
  <c r="Z50" i="73"/>
  <c r="AA50" i="72"/>
  <c r="Z44" i="72"/>
  <c r="Y44" i="73"/>
  <c r="Z33" i="72"/>
  <c r="Y33" i="73"/>
  <c r="AA17" i="72"/>
  <c r="Z17" i="73"/>
  <c r="Z42" i="72"/>
  <c r="Y42" i="73"/>
  <c r="AA9" i="72"/>
  <c r="Z9" i="73"/>
  <c r="Z41" i="72"/>
  <c r="Y41" i="73"/>
  <c r="Z27" i="72"/>
  <c r="Y27" i="73"/>
  <c r="Y12" i="73"/>
  <c r="Z12" i="72"/>
  <c r="Z30" i="72"/>
  <c r="Y30" i="73"/>
  <c r="Z37" i="72"/>
  <c r="Y37" i="73"/>
  <c r="AA49" i="72"/>
  <c r="Z49" i="73"/>
  <c r="Z35" i="72"/>
  <c r="Y35" i="73"/>
  <c r="AA13" i="72"/>
  <c r="Z13" i="73"/>
  <c r="Z32" i="72"/>
  <c r="Y32" i="73"/>
  <c r="Z11" i="72"/>
  <c r="Y11" i="73"/>
  <c r="AA45" i="72"/>
  <c r="Z45" i="73"/>
  <c r="Z40" i="72"/>
  <c r="Y40" i="73"/>
  <c r="Z26" i="72"/>
  <c r="Y26" i="73"/>
  <c r="Z8" i="72"/>
  <c r="Y8" i="73"/>
  <c r="Z31" i="72"/>
  <c r="Y31" i="73"/>
  <c r="Z24" i="72"/>
  <c r="Y24" i="73"/>
  <c r="Z34" i="72"/>
  <c r="Y34" i="73"/>
  <c r="Y21" i="73"/>
  <c r="Z21" i="72"/>
  <c r="Z46" i="72"/>
  <c r="Y46" i="73"/>
  <c r="Z28" i="72"/>
  <c r="Y28" i="73"/>
  <c r="AA5" i="72"/>
  <c r="Z5" i="73"/>
  <c r="AA36" i="72"/>
  <c r="Z36" i="73"/>
  <c r="Z15" i="72"/>
  <c r="Y15" i="73"/>
  <c r="AA14" i="72"/>
  <c r="Z14" i="73"/>
  <c r="Z6" i="72"/>
  <c r="Y6" i="73"/>
  <c r="Z29" i="72"/>
  <c r="Y29" i="73"/>
  <c r="AA51" i="72"/>
  <c r="Z51" i="73"/>
  <c r="Z47" i="72"/>
  <c r="Y47" i="73"/>
  <c r="Z20" i="73"/>
  <c r="AA20" i="72"/>
  <c r="Z48" i="72"/>
  <c r="Y48" i="73"/>
  <c r="Z10" i="72"/>
  <c r="Y10" i="73"/>
  <c r="AA4" i="72"/>
  <c r="Z4" i="73"/>
  <c r="Z38" i="72"/>
  <c r="Y38" i="73"/>
  <c r="AA16" i="72"/>
  <c r="Z16" i="73"/>
  <c r="Z39" i="72"/>
  <c r="Y39" i="73"/>
  <c r="AA7" i="72"/>
  <c r="Z7" i="73"/>
  <c r="Z43" i="73"/>
  <c r="AA43" i="72"/>
  <c r="AA25" i="72"/>
  <c r="Z25" i="73"/>
  <c r="AA3" i="72"/>
  <c r="Z3" i="73"/>
  <c r="AA19" i="72"/>
  <c r="Z19" i="73"/>
  <c r="AA2" i="72"/>
  <c r="Z2" i="73"/>
  <c r="AA52" i="72"/>
  <c r="Z52" i="73"/>
  <c r="C3" i="78"/>
  <c r="C51" i="78" s="1"/>
  <c r="C3" i="28" s="1"/>
  <c r="C3" i="89" s="1"/>
  <c r="C3" i="75"/>
  <c r="C51" i="75" s="1"/>
  <c r="C3" i="30" s="1"/>
  <c r="C3" i="86" s="1"/>
  <c r="C3" i="59"/>
  <c r="C51" i="59" s="1"/>
  <c r="C3" i="23" s="1"/>
  <c r="C3" i="84" s="1"/>
  <c r="C51" i="74"/>
  <c r="C3" i="26" s="1"/>
  <c r="C3" i="91" s="1"/>
  <c r="C3" i="81"/>
  <c r="C51" i="81" s="1"/>
  <c r="C3" i="22" s="1"/>
  <c r="C3" i="93" s="1"/>
  <c r="C3" i="77"/>
  <c r="C51" i="77" s="1"/>
  <c r="C3" i="25" s="1"/>
  <c r="C3" i="88" s="1"/>
  <c r="C3" i="80"/>
  <c r="C51" i="80" s="1"/>
  <c r="C3" i="27" s="1"/>
  <c r="C3" i="92" s="1"/>
  <c r="C3" i="79"/>
  <c r="C51" i="79" s="1"/>
  <c r="C3" i="32" s="1"/>
  <c r="C3" i="90" s="1"/>
  <c r="D16" i="74"/>
  <c r="D16" i="81" s="1"/>
  <c r="M2" i="75"/>
  <c r="M50" i="75" s="1"/>
  <c r="M2" i="30" s="1"/>
  <c r="M2" i="86" s="1"/>
  <c r="C13" i="77"/>
  <c r="I59" i="63"/>
  <c r="J59" i="63" s="1"/>
  <c r="K59" i="63" s="1"/>
  <c r="L59" i="63" s="1"/>
  <c r="L9" i="74" s="1"/>
  <c r="L9" i="59" s="1"/>
  <c r="C13" i="78"/>
  <c r="C13" i="80"/>
  <c r="C13" i="79"/>
  <c r="C13" i="75"/>
  <c r="C13" i="76"/>
  <c r="I2" i="77"/>
  <c r="I50" i="77" s="1"/>
  <c r="I2" i="25" s="1"/>
  <c r="I2" i="88" s="1"/>
  <c r="I2" i="80"/>
  <c r="I50" i="80" s="1"/>
  <c r="I2" i="27" s="1"/>
  <c r="I2" i="92" s="1"/>
  <c r="AD22" i="72"/>
  <c r="AC22" i="73"/>
  <c r="F44" i="76"/>
  <c r="F74" i="76" s="1"/>
  <c r="F26" i="31" s="1"/>
  <c r="F26" i="87" s="1"/>
  <c r="D9" i="74"/>
  <c r="D9" i="77" s="1"/>
  <c r="F44" i="80"/>
  <c r="F74" i="80" s="1"/>
  <c r="F26" i="27" s="1"/>
  <c r="F26" i="92" s="1"/>
  <c r="M2" i="59"/>
  <c r="M50" i="59" s="1"/>
  <c r="M2" i="23" s="1"/>
  <c r="M2" i="84" s="1"/>
  <c r="E55" i="63"/>
  <c r="F55" i="63" s="1"/>
  <c r="G55" i="63" s="1"/>
  <c r="G5" i="74" s="1"/>
  <c r="G5" i="76" s="1"/>
  <c r="D5" i="74"/>
  <c r="D5" i="59" s="1"/>
  <c r="H9" i="77"/>
  <c r="D13" i="74"/>
  <c r="D13" i="78" s="1"/>
  <c r="H16" i="79"/>
  <c r="C13" i="59"/>
  <c r="I2" i="78"/>
  <c r="I50" i="78" s="1"/>
  <c r="I2" i="28" s="1"/>
  <c r="I2" i="89" s="1"/>
  <c r="F44" i="59"/>
  <c r="F74" i="59" s="1"/>
  <c r="F26" i="23" s="1"/>
  <c r="F26" i="84" s="1"/>
  <c r="C40" i="74"/>
  <c r="C40" i="80" s="1"/>
  <c r="C68" i="80" s="1"/>
  <c r="C20" i="27" s="1"/>
  <c r="C20" i="92" s="1"/>
  <c r="H16" i="80"/>
  <c r="H19" i="74"/>
  <c r="H19" i="81" s="1"/>
  <c r="I2" i="79"/>
  <c r="I50" i="79" s="1"/>
  <c r="I2" i="32" s="1"/>
  <c r="I2" i="90" s="1"/>
  <c r="H16" i="59"/>
  <c r="H16" i="81"/>
  <c r="H16" i="76"/>
  <c r="E44" i="59"/>
  <c r="E74" i="59" s="1"/>
  <c r="E26" i="23" s="1"/>
  <c r="E26" i="84" s="1"/>
  <c r="I2" i="75"/>
  <c r="I50" i="75" s="1"/>
  <c r="I2" i="30" s="1"/>
  <c r="I2" i="86" s="1"/>
  <c r="D10" i="74"/>
  <c r="D10" i="78" s="1"/>
  <c r="H16" i="75"/>
  <c r="E44" i="75"/>
  <c r="E74" i="75" s="1"/>
  <c r="E26" i="30" s="1"/>
  <c r="E26" i="86" s="1"/>
  <c r="I2" i="76"/>
  <c r="I50" i="76" s="1"/>
  <c r="I2" i="31" s="1"/>
  <c r="I2" i="87" s="1"/>
  <c r="C18" i="75"/>
  <c r="H16" i="78"/>
  <c r="E44" i="78"/>
  <c r="E74" i="78" s="1"/>
  <c r="E26" i="28" s="1"/>
  <c r="E26" i="89" s="1"/>
  <c r="I2" i="59"/>
  <c r="I50" i="59" s="1"/>
  <c r="I2" i="23" s="1"/>
  <c r="I2" i="84" s="1"/>
  <c r="D69" i="63"/>
  <c r="L13" i="75"/>
  <c r="L13" i="76"/>
  <c r="L13" i="59"/>
  <c r="L13" i="81"/>
  <c r="L13" i="77"/>
  <c r="L13" i="80"/>
  <c r="L13" i="79"/>
  <c r="L13" i="78"/>
  <c r="C8" i="80"/>
  <c r="C8" i="79"/>
  <c r="C8" i="78"/>
  <c r="C8" i="77"/>
  <c r="C8" i="75"/>
  <c r="C8" i="76"/>
  <c r="C8" i="81"/>
  <c r="C8" i="59"/>
  <c r="B4" i="78"/>
  <c r="B4" i="77"/>
  <c r="B4" i="75"/>
  <c r="B4" i="80"/>
  <c r="B4" i="76"/>
  <c r="B4" i="81"/>
  <c r="B4" i="59"/>
  <c r="B4" i="79"/>
  <c r="L16" i="81"/>
  <c r="L16" i="80"/>
  <c r="L16" i="79"/>
  <c r="L16" i="77"/>
  <c r="L16" i="76"/>
  <c r="L16" i="78"/>
  <c r="L16" i="75"/>
  <c r="L16" i="59"/>
  <c r="C36" i="80"/>
  <c r="C36" i="79"/>
  <c r="C36" i="77"/>
  <c r="C36" i="78"/>
  <c r="C36" i="59"/>
  <c r="C36" i="76"/>
  <c r="C36" i="75"/>
  <c r="C36" i="81"/>
  <c r="J94" i="63"/>
  <c r="I44" i="74"/>
  <c r="C39" i="80"/>
  <c r="C39" i="79"/>
  <c r="C39" i="78"/>
  <c r="C39" i="77"/>
  <c r="C39" i="75"/>
  <c r="C39" i="76"/>
  <c r="C39" i="59"/>
  <c r="C39" i="81"/>
  <c r="E80" i="63"/>
  <c r="F80" i="63" s="1"/>
  <c r="G80" i="63" s="1"/>
  <c r="G30" i="74" s="1"/>
  <c r="D30" i="74"/>
  <c r="C7" i="80"/>
  <c r="C7" i="79"/>
  <c r="C7" i="78"/>
  <c r="C7" i="77"/>
  <c r="C7" i="75"/>
  <c r="C7" i="76"/>
  <c r="C7" i="81"/>
  <c r="C7" i="59"/>
  <c r="F16" i="74"/>
  <c r="F16" i="76" s="1"/>
  <c r="M65" i="63"/>
  <c r="R65" i="63" s="1"/>
  <c r="M92" i="63"/>
  <c r="I92" i="63" s="1"/>
  <c r="H13" i="74"/>
  <c r="H13" i="81" s="1"/>
  <c r="F13" i="74"/>
  <c r="F13" i="75" s="1"/>
  <c r="E10" i="74"/>
  <c r="E10" i="80" s="1"/>
  <c r="F10" i="74"/>
  <c r="F10" i="80" s="1"/>
  <c r="I16" i="74"/>
  <c r="I16" i="81" s="1"/>
  <c r="E16" i="74"/>
  <c r="E16" i="81" s="1"/>
  <c r="F20" i="74"/>
  <c r="F20" i="76" s="1"/>
  <c r="F14" i="74"/>
  <c r="F14" i="80" s="1"/>
  <c r="M9" i="74"/>
  <c r="M9" i="81" s="1"/>
  <c r="E3" i="74"/>
  <c r="E3" i="80" s="1"/>
  <c r="E51" i="80" s="1"/>
  <c r="E3" i="27" s="1"/>
  <c r="E3" i="92" s="1"/>
  <c r="D65" i="63"/>
  <c r="H9" i="78"/>
  <c r="D92" i="63"/>
  <c r="C18" i="76"/>
  <c r="D20" i="74"/>
  <c r="D9" i="79"/>
  <c r="B6" i="59"/>
  <c r="B6" i="81"/>
  <c r="D13" i="79"/>
  <c r="F44" i="75"/>
  <c r="F74" i="75" s="1"/>
  <c r="F26" i="30" s="1"/>
  <c r="F26" i="86" s="1"/>
  <c r="H85" i="63"/>
  <c r="M85" i="63" s="1"/>
  <c r="C35" i="80"/>
  <c r="C67" i="80" s="1"/>
  <c r="C19" i="27" s="1"/>
  <c r="C19" i="92" s="1"/>
  <c r="E44" i="76"/>
  <c r="E74" i="76" s="1"/>
  <c r="E26" i="31" s="1"/>
  <c r="E26" i="87" s="1"/>
  <c r="M2" i="76"/>
  <c r="M50" i="76" s="1"/>
  <c r="M2" i="31" s="1"/>
  <c r="M2" i="87" s="1"/>
  <c r="N59" i="63"/>
  <c r="O59" i="63" s="1"/>
  <c r="P59" i="63" s="1"/>
  <c r="Q59" i="63" s="1"/>
  <c r="AQ59" i="63"/>
  <c r="AQ9" i="74" s="1"/>
  <c r="C35" i="81"/>
  <c r="C67" i="81" s="1"/>
  <c r="C19" i="22" s="1"/>
  <c r="C19" i="93" s="1"/>
  <c r="H9" i="79"/>
  <c r="H75" i="63"/>
  <c r="D75" i="63" s="1"/>
  <c r="H62" i="63"/>
  <c r="G14" i="78"/>
  <c r="G14" i="75"/>
  <c r="G14" i="76"/>
  <c r="G14" i="59"/>
  <c r="G14" i="81"/>
  <c r="G14" i="77"/>
  <c r="G14" i="80"/>
  <c r="G14" i="79"/>
  <c r="C18" i="77"/>
  <c r="M70" i="63"/>
  <c r="I70" i="63" s="1"/>
  <c r="J70" i="63" s="1"/>
  <c r="K70" i="63" s="1"/>
  <c r="L70" i="63" s="1"/>
  <c r="L20" i="74" s="1"/>
  <c r="B6" i="75"/>
  <c r="D13" i="81"/>
  <c r="F44" i="78"/>
  <c r="F74" i="78" s="1"/>
  <c r="F26" i="28" s="1"/>
  <c r="F26" i="89" s="1"/>
  <c r="C35" i="59"/>
  <c r="C67" i="59" s="1"/>
  <c r="C19" i="23" s="1"/>
  <c r="C19" i="84" s="1"/>
  <c r="E44" i="77"/>
  <c r="E74" i="77" s="1"/>
  <c r="E26" i="25" s="1"/>
  <c r="E26" i="88" s="1"/>
  <c r="M2" i="78"/>
  <c r="M50" i="78" s="1"/>
  <c r="M2" i="28" s="1"/>
  <c r="M2" i="89" s="1"/>
  <c r="G9" i="81"/>
  <c r="G9" i="59"/>
  <c r="G9" i="80"/>
  <c r="G9" i="79"/>
  <c r="G9" i="78"/>
  <c r="G9" i="77"/>
  <c r="G9" i="75"/>
  <c r="G9" i="76"/>
  <c r="H10" i="74"/>
  <c r="H10" i="80" s="1"/>
  <c r="E50" i="74"/>
  <c r="E2" i="26" s="1"/>
  <c r="E2" i="91" s="1"/>
  <c r="E2" i="79"/>
  <c r="E50" i="79" s="1"/>
  <c r="E2" i="32" s="1"/>
  <c r="E2" i="90" s="1"/>
  <c r="E2" i="77"/>
  <c r="E50" i="77" s="1"/>
  <c r="E2" i="25" s="1"/>
  <c r="E2" i="88" s="1"/>
  <c r="E2" i="80"/>
  <c r="E50" i="80" s="1"/>
  <c r="E2" i="27" s="1"/>
  <c r="E2" i="92" s="1"/>
  <c r="E2" i="78"/>
  <c r="E50" i="78" s="1"/>
  <c r="E2" i="28" s="1"/>
  <c r="E2" i="89" s="1"/>
  <c r="E2" i="59"/>
  <c r="E50" i="59" s="1"/>
  <c r="E2" i="23" s="1"/>
  <c r="E2" i="84" s="1"/>
  <c r="E2" i="76"/>
  <c r="E50" i="76" s="1"/>
  <c r="E2" i="31" s="1"/>
  <c r="E2" i="87" s="1"/>
  <c r="E2" i="75"/>
  <c r="E50" i="75" s="1"/>
  <c r="E2" i="30" s="1"/>
  <c r="E2" i="86" s="1"/>
  <c r="E2" i="81"/>
  <c r="E50" i="81" s="1"/>
  <c r="E2" i="22" s="1"/>
  <c r="E2" i="93" s="1"/>
  <c r="F9" i="74"/>
  <c r="F9" i="80" s="1"/>
  <c r="H40" i="74"/>
  <c r="H40" i="78" s="1"/>
  <c r="H5" i="74"/>
  <c r="H30" i="74"/>
  <c r="H65" i="74" s="1"/>
  <c r="H17" i="26" s="1"/>
  <c r="H17" i="91" s="1"/>
  <c r="H14" i="74"/>
  <c r="H14" i="75" s="1"/>
  <c r="H9" i="80"/>
  <c r="R63" i="63"/>
  <c r="N63" i="63" s="1"/>
  <c r="O63" i="63" s="1"/>
  <c r="P63" i="63" s="1"/>
  <c r="Q63" i="63" s="1"/>
  <c r="C25" i="74"/>
  <c r="M64" i="63"/>
  <c r="I64" i="63" s="1"/>
  <c r="J64" i="63" s="1"/>
  <c r="K64" i="63" s="1"/>
  <c r="L64" i="63" s="1"/>
  <c r="L14" i="74" s="1"/>
  <c r="I2" i="81"/>
  <c r="I50" i="81" s="1"/>
  <c r="I2" i="22" s="1"/>
  <c r="I2" i="93" s="1"/>
  <c r="C18" i="78"/>
  <c r="D9" i="59"/>
  <c r="H20" i="74"/>
  <c r="G10" i="80"/>
  <c r="G10" i="79"/>
  <c r="G10" i="77"/>
  <c r="G10" i="78"/>
  <c r="G10" i="76"/>
  <c r="G10" i="81"/>
  <c r="G10" i="75"/>
  <c r="G10" i="59"/>
  <c r="B6" i="76"/>
  <c r="D13" i="59"/>
  <c r="F44" i="77"/>
  <c r="F74" i="77" s="1"/>
  <c r="F26" i="25" s="1"/>
  <c r="F26" i="88" s="1"/>
  <c r="D3" i="74"/>
  <c r="D14" i="74"/>
  <c r="C5" i="79"/>
  <c r="C5" i="77"/>
  <c r="C5" i="78"/>
  <c r="C5" i="80"/>
  <c r="C5" i="75"/>
  <c r="C5" i="76"/>
  <c r="C5" i="59"/>
  <c r="C5" i="81"/>
  <c r="C9" i="79"/>
  <c r="C9" i="78"/>
  <c r="C9" i="77"/>
  <c r="C9" i="76"/>
  <c r="C9" i="75"/>
  <c r="C9" i="80"/>
  <c r="C9" i="59"/>
  <c r="C9" i="81"/>
  <c r="C35" i="76"/>
  <c r="C67" i="76" s="1"/>
  <c r="C19" i="31" s="1"/>
  <c r="C19" i="87" s="1"/>
  <c r="E44" i="79"/>
  <c r="E74" i="79" s="1"/>
  <c r="E26" i="32" s="1"/>
  <c r="E26" i="90" s="1"/>
  <c r="M2" i="77"/>
  <c r="M50" i="77" s="1"/>
  <c r="M2" i="25" s="1"/>
  <c r="M2" i="88" s="1"/>
  <c r="M55" i="63"/>
  <c r="G20" i="77"/>
  <c r="G20" i="78"/>
  <c r="G20" i="76"/>
  <c r="G20" i="75"/>
  <c r="G20" i="59"/>
  <c r="G20" i="81"/>
  <c r="G20" i="80"/>
  <c r="G20" i="79"/>
  <c r="J2" i="74"/>
  <c r="J50" i="74" s="1"/>
  <c r="J2" i="26" s="1"/>
  <c r="J2" i="91" s="1"/>
  <c r="H15" i="74"/>
  <c r="H9" i="59"/>
  <c r="H9" i="81"/>
  <c r="G13" i="75"/>
  <c r="G13" i="76"/>
  <c r="G13" i="59"/>
  <c r="G13" i="81"/>
  <c r="G13" i="80"/>
  <c r="G13" i="79"/>
  <c r="G13" i="77"/>
  <c r="G13" i="78"/>
  <c r="D90" i="63"/>
  <c r="E90" i="63" s="1"/>
  <c r="F90" i="63" s="1"/>
  <c r="G90" i="63" s="1"/>
  <c r="G40" i="74" s="1"/>
  <c r="M90" i="63"/>
  <c r="I90" i="63" s="1"/>
  <c r="J90" i="63" s="1"/>
  <c r="K90" i="63" s="1"/>
  <c r="L90" i="63" s="1"/>
  <c r="L40" i="74" s="1"/>
  <c r="C12" i="74"/>
  <c r="C18" i="79"/>
  <c r="M60" i="63"/>
  <c r="I60" i="63" s="1"/>
  <c r="J60" i="63" s="1"/>
  <c r="K60" i="63" s="1"/>
  <c r="L60" i="63" s="1"/>
  <c r="L10" i="74" s="1"/>
  <c r="B6" i="78"/>
  <c r="D13" i="76"/>
  <c r="H38" i="74"/>
  <c r="F44" i="79"/>
  <c r="F74" i="79" s="1"/>
  <c r="F26" i="32" s="1"/>
  <c r="F26" i="90" s="1"/>
  <c r="C16" i="79"/>
  <c r="C55" i="79" s="1"/>
  <c r="C7" i="32" s="1"/>
  <c r="C7" i="90" s="1"/>
  <c r="C16" i="78"/>
  <c r="C55" i="78" s="1"/>
  <c r="C7" i="28" s="1"/>
  <c r="C7" i="89" s="1"/>
  <c r="C16" i="77"/>
  <c r="C55" i="77" s="1"/>
  <c r="C7" i="25" s="1"/>
  <c r="C7" i="88" s="1"/>
  <c r="C16" i="80"/>
  <c r="C55" i="80" s="1"/>
  <c r="C7" i="27" s="1"/>
  <c r="C7" i="92" s="1"/>
  <c r="C16" i="75"/>
  <c r="C55" i="75" s="1"/>
  <c r="C7" i="30" s="1"/>
  <c r="C7" i="86" s="1"/>
  <c r="C16" i="76"/>
  <c r="C55" i="76" s="1"/>
  <c r="C7" i="31" s="1"/>
  <c r="C7" i="87" s="1"/>
  <c r="C16" i="59"/>
  <c r="C55" i="59" s="1"/>
  <c r="C7" i="23" s="1"/>
  <c r="C7" i="84" s="1"/>
  <c r="C16" i="81"/>
  <c r="C55" i="81" s="1"/>
  <c r="C7" i="22" s="1"/>
  <c r="C7" i="93" s="1"/>
  <c r="C35" i="75"/>
  <c r="C67" i="75" s="1"/>
  <c r="C19" i="30" s="1"/>
  <c r="C19" i="86" s="1"/>
  <c r="E44" i="80"/>
  <c r="E74" i="80" s="1"/>
  <c r="E26" i="27" s="1"/>
  <c r="E26" i="92" s="1"/>
  <c r="M2" i="79"/>
  <c r="M50" i="79" s="1"/>
  <c r="M2" i="32" s="1"/>
  <c r="M2" i="90" s="1"/>
  <c r="E20" i="74"/>
  <c r="E20" i="59" s="1"/>
  <c r="K2" i="74"/>
  <c r="K50" i="74" s="1"/>
  <c r="K2" i="26" s="1"/>
  <c r="K2" i="91" s="1"/>
  <c r="C54" i="63"/>
  <c r="N2" i="74"/>
  <c r="N50" i="74" s="1"/>
  <c r="N2" i="26" s="1"/>
  <c r="N2" i="91" s="1"/>
  <c r="D17" i="72"/>
  <c r="D17" i="73" s="1"/>
  <c r="D16" i="72"/>
  <c r="D16" i="73" s="1"/>
  <c r="I53" i="63"/>
  <c r="J53" i="63" s="1"/>
  <c r="K53" i="63" s="1"/>
  <c r="L53" i="63" s="1"/>
  <c r="R53" i="63"/>
  <c r="AQ53" i="63" s="1"/>
  <c r="H87" i="63"/>
  <c r="D87" i="63" s="1"/>
  <c r="E87" i="63" s="1"/>
  <c r="F87" i="63" s="1"/>
  <c r="G87" i="63" s="1"/>
  <c r="G37" i="74" s="1"/>
  <c r="C18" i="80"/>
  <c r="F50" i="74"/>
  <c r="F2" i="26" s="1"/>
  <c r="F2" i="91" s="1"/>
  <c r="F2" i="59"/>
  <c r="F50" i="59" s="1"/>
  <c r="F2" i="23" s="1"/>
  <c r="F2" i="84" s="1"/>
  <c r="F2" i="76"/>
  <c r="F50" i="76" s="1"/>
  <c r="F2" i="31" s="1"/>
  <c r="F2" i="87" s="1"/>
  <c r="F2" i="75"/>
  <c r="F50" i="75" s="1"/>
  <c r="F2" i="30" s="1"/>
  <c r="F2" i="86" s="1"/>
  <c r="F2" i="81"/>
  <c r="F50" i="81" s="1"/>
  <c r="F2" i="22" s="1"/>
  <c r="F2" i="93" s="1"/>
  <c r="F2" i="80"/>
  <c r="F50" i="80" s="1"/>
  <c r="F2" i="27" s="1"/>
  <c r="F2" i="92" s="1"/>
  <c r="F2" i="79"/>
  <c r="F50" i="79" s="1"/>
  <c r="F2" i="32" s="1"/>
  <c r="F2" i="90" s="1"/>
  <c r="F2" i="77"/>
  <c r="F50" i="77" s="1"/>
  <c r="F2" i="25" s="1"/>
  <c r="F2" i="88" s="1"/>
  <c r="F2" i="78"/>
  <c r="F50" i="78" s="1"/>
  <c r="F2" i="28" s="1"/>
  <c r="F2" i="89" s="1"/>
  <c r="H74" i="74"/>
  <c r="H26" i="26" s="1"/>
  <c r="H26" i="91" s="1"/>
  <c r="H44" i="81"/>
  <c r="H74" i="81" s="1"/>
  <c r="H26" i="22" s="1"/>
  <c r="H26" i="93" s="1"/>
  <c r="H44" i="80"/>
  <c r="H74" i="80" s="1"/>
  <c r="H26" i="27" s="1"/>
  <c r="H26" i="92" s="1"/>
  <c r="H44" i="79"/>
  <c r="H74" i="79" s="1"/>
  <c r="H26" i="32" s="1"/>
  <c r="H26" i="90" s="1"/>
  <c r="H44" i="78"/>
  <c r="H74" i="78" s="1"/>
  <c r="H26" i="28" s="1"/>
  <c r="H26" i="89" s="1"/>
  <c r="H44" i="77"/>
  <c r="H74" i="77" s="1"/>
  <c r="H26" i="25" s="1"/>
  <c r="H26" i="88" s="1"/>
  <c r="H44" i="75"/>
  <c r="H74" i="75" s="1"/>
  <c r="H26" i="30" s="1"/>
  <c r="H26" i="86" s="1"/>
  <c r="H44" i="76"/>
  <c r="H74" i="76" s="1"/>
  <c r="H26" i="31" s="1"/>
  <c r="H26" i="87" s="1"/>
  <c r="H44" i="59"/>
  <c r="H74" i="59" s="1"/>
  <c r="H26" i="23" s="1"/>
  <c r="H26" i="84" s="1"/>
  <c r="B6" i="77"/>
  <c r="H91" i="63"/>
  <c r="H41" i="74" s="1"/>
  <c r="H42" i="74"/>
  <c r="C35" i="78"/>
  <c r="C67" i="78" s="1"/>
  <c r="C19" i="28" s="1"/>
  <c r="C19" i="89" s="1"/>
  <c r="E44" i="81"/>
  <c r="E74" i="81" s="1"/>
  <c r="E26" i="22" s="1"/>
  <c r="E26" i="93" s="1"/>
  <c r="M2" i="80"/>
  <c r="M50" i="80" s="1"/>
  <c r="M2" i="27" s="1"/>
  <c r="M2" i="92" s="1"/>
  <c r="R66" i="63"/>
  <c r="AQ66" i="63" s="1"/>
  <c r="E9" i="74"/>
  <c r="E9" i="77" s="1"/>
  <c r="H9" i="76"/>
  <c r="C37" i="74"/>
  <c r="C18" i="59"/>
  <c r="B6" i="79"/>
  <c r="C41" i="74"/>
  <c r="F44" i="81"/>
  <c r="F74" i="81" s="1"/>
  <c r="F26" i="22" s="1"/>
  <c r="F26" i="93" s="1"/>
  <c r="I69" i="63"/>
  <c r="J69" i="63" s="1"/>
  <c r="K69" i="63" s="1"/>
  <c r="L69" i="63" s="1"/>
  <c r="L19" i="74" s="1"/>
  <c r="R69" i="63"/>
  <c r="AQ69" i="63" s="1"/>
  <c r="D88" i="63"/>
  <c r="AQ52" i="63"/>
  <c r="AQ2" i="74" s="1"/>
  <c r="C35" i="77"/>
  <c r="C67" i="77" s="1"/>
  <c r="C19" i="25" s="1"/>
  <c r="C19" i="88" s="1"/>
  <c r="M2" i="81"/>
  <c r="M50" i="81" s="1"/>
  <c r="M2" i="22" s="1"/>
  <c r="M2" i="93" s="1"/>
  <c r="G16" i="78"/>
  <c r="G16" i="75"/>
  <c r="G16" i="76"/>
  <c r="G16" i="81"/>
  <c r="G16" i="59"/>
  <c r="G16" i="80"/>
  <c r="G16" i="79"/>
  <c r="G16" i="77"/>
  <c r="M38" i="74"/>
  <c r="M38" i="80" s="1"/>
  <c r="E13" i="74"/>
  <c r="E13" i="78" s="1"/>
  <c r="E14" i="74"/>
  <c r="C56" i="63"/>
  <c r="H56" i="63" s="1"/>
  <c r="C93" i="63"/>
  <c r="C43" i="74" s="1"/>
  <c r="H58" i="63"/>
  <c r="D58" i="63" s="1"/>
  <c r="E58" i="63" s="1"/>
  <c r="F58" i="63" s="1"/>
  <c r="G58" i="63" s="1"/>
  <c r="G8" i="74" s="1"/>
  <c r="M80" i="63"/>
  <c r="I80" i="63" s="1"/>
  <c r="J80" i="63" s="1"/>
  <c r="K80" i="63" s="1"/>
  <c r="L80" i="63" s="1"/>
  <c r="L30" i="74" s="1"/>
  <c r="H57" i="63"/>
  <c r="H68" i="63"/>
  <c r="D68" i="63" s="1"/>
  <c r="R94" i="63"/>
  <c r="AQ94" i="63" s="1"/>
  <c r="M44" i="74"/>
  <c r="H86" i="63"/>
  <c r="D74" i="74"/>
  <c r="D26" i="26" s="1"/>
  <c r="D26" i="91" s="1"/>
  <c r="D44" i="77"/>
  <c r="D74" i="77" s="1"/>
  <c r="D26" i="25" s="1"/>
  <c r="D26" i="88" s="1"/>
  <c r="D44" i="78"/>
  <c r="D74" i="78" s="1"/>
  <c r="D26" i="28" s="1"/>
  <c r="D26" i="89" s="1"/>
  <c r="D44" i="76"/>
  <c r="D74" i="76" s="1"/>
  <c r="D26" i="31" s="1"/>
  <c r="D26" i="87" s="1"/>
  <c r="D44" i="79"/>
  <c r="D74" i="79" s="1"/>
  <c r="D26" i="32" s="1"/>
  <c r="D26" i="90" s="1"/>
  <c r="D44" i="75"/>
  <c r="D74" i="75" s="1"/>
  <c r="D26" i="30" s="1"/>
  <c r="D26" i="86" s="1"/>
  <c r="D44" i="59"/>
  <c r="D74" i="59" s="1"/>
  <c r="D26" i="23" s="1"/>
  <c r="D26" i="84" s="1"/>
  <c r="D44" i="81"/>
  <c r="D74" i="81" s="1"/>
  <c r="D26" i="22" s="1"/>
  <c r="D26" i="93" s="1"/>
  <c r="D44" i="80"/>
  <c r="D74" i="80" s="1"/>
  <c r="D26" i="27" s="1"/>
  <c r="D26" i="92" s="1"/>
  <c r="H89" i="63"/>
  <c r="D89" i="63" s="1"/>
  <c r="I88" i="63"/>
  <c r="J88" i="63" s="1"/>
  <c r="K88" i="63" s="1"/>
  <c r="L88" i="63" s="1"/>
  <c r="L38" i="74" s="1"/>
  <c r="R88" i="63"/>
  <c r="C35" i="79"/>
  <c r="C67" i="79" s="1"/>
  <c r="C19" i="32" s="1"/>
  <c r="C19" i="90" s="1"/>
  <c r="O89" i="54"/>
  <c r="H99" i="73"/>
  <c r="B67" i="73"/>
  <c r="B80" i="73"/>
  <c r="B73" i="73"/>
  <c r="B77" i="73"/>
  <c r="B89" i="73"/>
  <c r="B90" i="73"/>
  <c r="B87" i="73"/>
  <c r="B88" i="73"/>
  <c r="B82" i="73"/>
  <c r="B84" i="73"/>
  <c r="B62" i="61"/>
  <c r="T89" i="54"/>
  <c r="S89" i="54"/>
  <c r="U89" i="54"/>
  <c r="Q89" i="54"/>
  <c r="V89" i="54"/>
  <c r="R89" i="54"/>
  <c r="P89" i="54"/>
  <c r="B173" i="53"/>
  <c r="B121" i="54"/>
  <c r="K121" i="54" s="1"/>
  <c r="L85" i="54"/>
  <c r="B172" i="53"/>
  <c r="B120" i="54"/>
  <c r="K120" i="54" s="1"/>
  <c r="L84" i="54"/>
  <c r="B2" i="83"/>
  <c r="N86" i="73"/>
  <c r="M61" i="73"/>
  <c r="M64" i="73"/>
  <c r="M81" i="73"/>
  <c r="M95" i="73"/>
  <c r="M98" i="73"/>
  <c r="M97" i="73"/>
  <c r="M68" i="73"/>
  <c r="D2" i="83"/>
  <c r="B65" i="75"/>
  <c r="B17" i="30" s="1"/>
  <c r="B17" i="86" s="1"/>
  <c r="B26" i="83"/>
  <c r="B65" i="78"/>
  <c r="B17" i="28" s="1"/>
  <c r="B17" i="89" s="1"/>
  <c r="M76" i="73"/>
  <c r="B65" i="76"/>
  <c r="B17" i="31" s="1"/>
  <c r="B17" i="87" s="1"/>
  <c r="B65" i="77"/>
  <c r="B17" i="25" s="1"/>
  <c r="B17" i="88" s="1"/>
  <c r="B65" i="80"/>
  <c r="B17" i="27" s="1"/>
  <c r="B17" i="92" s="1"/>
  <c r="B65" i="79"/>
  <c r="B17" i="32" s="1"/>
  <c r="B17" i="90" s="1"/>
  <c r="B65" i="81"/>
  <c r="B17" i="22" s="1"/>
  <c r="B17" i="93" s="1"/>
  <c r="B68" i="74"/>
  <c r="B20" i="26" s="1"/>
  <c r="B20" i="91" s="1"/>
  <c r="B65" i="59"/>
  <c r="B17" i="23" s="1"/>
  <c r="L62" i="73"/>
  <c r="D62" i="73"/>
  <c r="F99" i="73"/>
  <c r="E99" i="73"/>
  <c r="H60" i="73"/>
  <c r="I99" i="73"/>
  <c r="I86" i="73"/>
  <c r="I81" i="73"/>
  <c r="F97" i="73"/>
  <c r="E97" i="73"/>
  <c r="N95" i="73"/>
  <c r="K75" i="73"/>
  <c r="J75" i="73"/>
  <c r="N76" i="73"/>
  <c r="F81" i="73"/>
  <c r="E81" i="73"/>
  <c r="N68" i="73"/>
  <c r="M69" i="73"/>
  <c r="M74" i="73"/>
  <c r="F91" i="73"/>
  <c r="E91" i="73"/>
  <c r="M91" i="73"/>
  <c r="I97" i="73"/>
  <c r="I93" i="73"/>
  <c r="N61" i="73"/>
  <c r="N94" i="73"/>
  <c r="K72" i="73"/>
  <c r="J72" i="73"/>
  <c r="J74" i="73"/>
  <c r="K74" i="73"/>
  <c r="E74" i="73"/>
  <c r="F74" i="73"/>
  <c r="E92" i="73"/>
  <c r="F92" i="73"/>
  <c r="F93" i="73"/>
  <c r="E93" i="73"/>
  <c r="I70" i="73"/>
  <c r="I63" i="73"/>
  <c r="K64" i="73"/>
  <c r="J64" i="73"/>
  <c r="K92" i="73"/>
  <c r="J92" i="73"/>
  <c r="F68" i="73"/>
  <c r="E68" i="73"/>
  <c r="I91" i="73"/>
  <c r="M66" i="73"/>
  <c r="I96" i="73"/>
  <c r="E96" i="73"/>
  <c r="F96" i="73"/>
  <c r="I66" i="73"/>
  <c r="L60" i="73"/>
  <c r="O65" i="73"/>
  <c r="K68" i="73"/>
  <c r="J68" i="73"/>
  <c r="M96" i="73"/>
  <c r="F95" i="73"/>
  <c r="E95" i="73"/>
  <c r="I95" i="73"/>
  <c r="M75" i="73"/>
  <c r="O58" i="73"/>
  <c r="N64" i="73"/>
  <c r="F63" i="73"/>
  <c r="E63" i="73"/>
  <c r="P100" i="73"/>
  <c r="K71" i="73"/>
  <c r="J71" i="73"/>
  <c r="N97" i="73"/>
  <c r="I61" i="73"/>
  <c r="M63" i="73"/>
  <c r="I69" i="73"/>
  <c r="K98" i="73"/>
  <c r="J98" i="73"/>
  <c r="N98" i="73"/>
  <c r="M71" i="73"/>
  <c r="D60" i="73"/>
  <c r="N81" i="73"/>
  <c r="K65" i="73"/>
  <c r="J65" i="73"/>
  <c r="K76" i="73"/>
  <c r="J76" i="73"/>
  <c r="F64" i="73"/>
  <c r="E64" i="73"/>
  <c r="M72" i="73"/>
  <c r="H33" i="49"/>
  <c r="I33" i="49" s="1"/>
  <c r="E33" i="49"/>
  <c r="D33" i="49"/>
  <c r="E32" i="49"/>
  <c r="E31" i="49"/>
  <c r="D31" i="49"/>
  <c r="E30" i="49"/>
  <c r="D30" i="49"/>
  <c r="H29" i="49"/>
  <c r="I29" i="49" s="1"/>
  <c r="E29" i="49"/>
  <c r="D29" i="49"/>
  <c r="I28" i="49"/>
  <c r="H28" i="49"/>
  <c r="E28" i="49"/>
  <c r="H27" i="49"/>
  <c r="I27" i="49" s="1"/>
  <c r="E27" i="49"/>
  <c r="D27" i="49"/>
  <c r="I26" i="49"/>
  <c r="H26" i="49"/>
  <c r="E26" i="49"/>
  <c r="H25" i="49"/>
  <c r="I25" i="49" s="1"/>
  <c r="E25" i="49"/>
  <c r="H24" i="49"/>
  <c r="I24" i="49" s="1"/>
  <c r="E24" i="49"/>
  <c r="D24" i="49"/>
  <c r="H23" i="49"/>
  <c r="I23" i="49" s="1"/>
  <c r="E23" i="49"/>
  <c r="D23" i="49"/>
  <c r="H22" i="49"/>
  <c r="I22" i="49" s="1"/>
  <c r="E22" i="49"/>
  <c r="D22" i="49"/>
  <c r="H21" i="49"/>
  <c r="I21" i="49" s="1"/>
  <c r="E21" i="49"/>
  <c r="D21" i="49"/>
  <c r="H20" i="49"/>
  <c r="I20" i="49" s="1"/>
  <c r="E20" i="49"/>
  <c r="D20" i="49"/>
  <c r="H19" i="49"/>
  <c r="I19" i="49" s="1"/>
  <c r="E19" i="49"/>
  <c r="D19" i="49"/>
  <c r="H18" i="49"/>
  <c r="I18" i="49" s="1"/>
  <c r="E18" i="49"/>
  <c r="I17" i="49"/>
  <c r="H17" i="49"/>
  <c r="E17" i="49"/>
  <c r="H16" i="49"/>
  <c r="I16" i="49" s="1"/>
  <c r="E16" i="49"/>
  <c r="H15" i="49"/>
  <c r="I15" i="49" s="1"/>
  <c r="E15" i="49"/>
  <c r="H14" i="49"/>
  <c r="I14" i="49" s="1"/>
  <c r="E14" i="49"/>
  <c r="H13" i="49"/>
  <c r="I13" i="49" s="1"/>
  <c r="E13" i="49"/>
  <c r="D13" i="49"/>
  <c r="I12" i="49"/>
  <c r="H12" i="49"/>
  <c r="E12" i="49"/>
  <c r="H11" i="49"/>
  <c r="I11" i="49" s="1"/>
  <c r="E11" i="49"/>
  <c r="D11" i="49"/>
  <c r="I10" i="49"/>
  <c r="H10" i="49"/>
  <c r="E10" i="49"/>
  <c r="D10" i="49"/>
  <c r="H9" i="49"/>
  <c r="I9" i="49" s="1"/>
  <c r="E9" i="49"/>
  <c r="H8" i="49"/>
  <c r="I8" i="49" s="1"/>
  <c r="E8" i="49"/>
  <c r="H7" i="49"/>
  <c r="I7" i="49" s="1"/>
  <c r="E7" i="49"/>
  <c r="D7" i="49"/>
  <c r="H6" i="49"/>
  <c r="I6" i="49" s="1"/>
  <c r="E6" i="49"/>
  <c r="D6" i="49"/>
  <c r="H5" i="49"/>
  <c r="I5" i="49" s="1"/>
  <c r="E5" i="49"/>
  <c r="H4" i="49"/>
  <c r="I4" i="49" s="1"/>
  <c r="E4" i="49"/>
  <c r="I3" i="49"/>
  <c r="H3" i="49"/>
  <c r="E3" i="49"/>
  <c r="C40" i="75" l="1"/>
  <c r="C68" i="75" s="1"/>
  <c r="C20" i="30" s="1"/>
  <c r="C20" i="86" s="1"/>
  <c r="D16" i="79"/>
  <c r="D16" i="80"/>
  <c r="L9" i="79"/>
  <c r="D16" i="59"/>
  <c r="D16" i="75"/>
  <c r="AB19" i="72"/>
  <c r="AA19" i="73"/>
  <c r="AB7" i="72"/>
  <c r="AA7" i="73"/>
  <c r="AB4" i="72"/>
  <c r="AA4" i="73"/>
  <c r="AA47" i="72"/>
  <c r="Z47" i="73"/>
  <c r="AB14" i="72"/>
  <c r="AA14" i="73"/>
  <c r="AA28" i="72"/>
  <c r="Z28" i="73"/>
  <c r="AA24" i="72"/>
  <c r="Z24" i="73"/>
  <c r="AA40" i="72"/>
  <c r="Z40" i="73"/>
  <c r="AB13" i="72"/>
  <c r="AA13" i="73"/>
  <c r="Z30" i="73"/>
  <c r="AA30" i="72"/>
  <c r="AB9" i="72"/>
  <c r="AA9" i="73"/>
  <c r="Z44" i="73"/>
  <c r="AA44" i="72"/>
  <c r="AA12" i="72"/>
  <c r="Z12" i="73"/>
  <c r="AB50" i="72"/>
  <c r="AA50" i="73"/>
  <c r="AB3" i="72"/>
  <c r="AA3" i="73"/>
  <c r="Z39" i="73"/>
  <c r="AA39" i="72"/>
  <c r="AA10" i="72"/>
  <c r="Z10" i="73"/>
  <c r="AB51" i="72"/>
  <c r="AA51" i="73"/>
  <c r="AA15" i="72"/>
  <c r="Z15" i="73"/>
  <c r="AA46" i="72"/>
  <c r="Z46" i="73"/>
  <c r="AA31" i="72"/>
  <c r="Z31" i="73"/>
  <c r="AB45" i="72"/>
  <c r="AA45" i="73"/>
  <c r="AA35" i="72"/>
  <c r="Z35" i="73"/>
  <c r="AA42" i="72"/>
  <c r="Z42" i="73"/>
  <c r="Z21" i="73"/>
  <c r="AA21" i="72"/>
  <c r="AB25" i="72"/>
  <c r="AA25" i="73"/>
  <c r="AA16" i="73"/>
  <c r="AB16" i="72"/>
  <c r="AA48" i="72"/>
  <c r="Z48" i="73"/>
  <c r="Z29" i="73"/>
  <c r="AA29" i="72"/>
  <c r="AB36" i="72"/>
  <c r="AA36" i="73"/>
  <c r="AA8" i="72"/>
  <c r="Z8" i="73"/>
  <c r="AA11" i="72"/>
  <c r="Z11" i="73"/>
  <c r="AA49" i="73"/>
  <c r="AB49" i="72"/>
  <c r="AA27" i="72"/>
  <c r="Z27" i="73"/>
  <c r="AB17" i="72"/>
  <c r="AA17" i="73"/>
  <c r="AB18" i="72"/>
  <c r="AA18" i="73"/>
  <c r="AB43" i="72"/>
  <c r="AA43" i="73"/>
  <c r="AB20" i="72"/>
  <c r="AA20" i="73"/>
  <c r="Z38" i="73"/>
  <c r="AA38" i="72"/>
  <c r="Z6" i="73"/>
  <c r="AA6" i="72"/>
  <c r="AB5" i="72"/>
  <c r="AA5" i="73"/>
  <c r="AA34" i="72"/>
  <c r="Z34" i="73"/>
  <c r="AA26" i="72"/>
  <c r="Z26" i="73"/>
  <c r="Z32" i="73"/>
  <c r="AA32" i="72"/>
  <c r="AA37" i="72"/>
  <c r="Z37" i="73"/>
  <c r="AA41" i="72"/>
  <c r="Z41" i="73"/>
  <c r="Z33" i="73"/>
  <c r="AA33" i="72"/>
  <c r="AB23" i="72"/>
  <c r="AA23" i="73"/>
  <c r="L9" i="78"/>
  <c r="L9" i="75"/>
  <c r="AB2" i="72"/>
  <c r="AA2" i="73"/>
  <c r="D9" i="81"/>
  <c r="AB52" i="72"/>
  <c r="AA52" i="73"/>
  <c r="C40" i="81"/>
  <c r="C68" i="81" s="1"/>
  <c r="C20" i="22" s="1"/>
  <c r="C20" i="93" s="1"/>
  <c r="C40" i="59"/>
  <c r="C68" i="59" s="1"/>
  <c r="C20" i="23" s="1"/>
  <c r="C20" i="84" s="1"/>
  <c r="C40" i="78"/>
  <c r="C68" i="78" s="1"/>
  <c r="C20" i="28" s="1"/>
  <c r="C20" i="89" s="1"/>
  <c r="C40" i="79"/>
  <c r="C68" i="79" s="1"/>
  <c r="C20" i="32" s="1"/>
  <c r="C20" i="90" s="1"/>
  <c r="L9" i="76"/>
  <c r="I9" i="74"/>
  <c r="I9" i="81" s="1"/>
  <c r="L9" i="77"/>
  <c r="N9" i="74"/>
  <c r="N9" i="79" s="1"/>
  <c r="L9" i="80"/>
  <c r="L9" i="81"/>
  <c r="D16" i="78"/>
  <c r="D16" i="76"/>
  <c r="D13" i="80"/>
  <c r="D13" i="75"/>
  <c r="C68" i="74"/>
  <c r="C20" i="26" s="1"/>
  <c r="C20" i="91" s="1"/>
  <c r="D13" i="77"/>
  <c r="D16" i="77"/>
  <c r="D5" i="78"/>
  <c r="D5" i="77"/>
  <c r="D5" i="81"/>
  <c r="D5" i="76"/>
  <c r="D5" i="79"/>
  <c r="D5" i="75"/>
  <c r="F10" i="59"/>
  <c r="N2" i="79"/>
  <c r="N50" i="79" s="1"/>
  <c r="N2" i="32" s="1"/>
  <c r="N2" i="90" s="1"/>
  <c r="H40" i="77"/>
  <c r="F20" i="78"/>
  <c r="H13" i="59"/>
  <c r="H14" i="59"/>
  <c r="AE22" i="72"/>
  <c r="AD22" i="73"/>
  <c r="H37" i="74"/>
  <c r="H37" i="81" s="1"/>
  <c r="G5" i="77"/>
  <c r="H40" i="76"/>
  <c r="M14" i="74"/>
  <c r="M14" i="80" s="1"/>
  <c r="F9" i="77"/>
  <c r="D10" i="79"/>
  <c r="E30" i="74"/>
  <c r="E65" i="74" s="1"/>
  <c r="E17" i="26" s="1"/>
  <c r="E17" i="91" s="1"/>
  <c r="F9" i="79"/>
  <c r="D10" i="80"/>
  <c r="D10" i="75"/>
  <c r="G5" i="78"/>
  <c r="M14" i="79"/>
  <c r="E9" i="79"/>
  <c r="K2" i="75"/>
  <c r="K50" i="75" s="1"/>
  <c r="K2" i="30" s="1"/>
  <c r="K2" i="86" s="1"/>
  <c r="H14" i="76"/>
  <c r="G5" i="80"/>
  <c r="F13" i="77"/>
  <c r="F16" i="79"/>
  <c r="H14" i="80"/>
  <c r="G5" i="75"/>
  <c r="H25" i="74"/>
  <c r="H25" i="78" s="1"/>
  <c r="D10" i="59"/>
  <c r="G5" i="81"/>
  <c r="G5" i="79"/>
  <c r="F16" i="78"/>
  <c r="E13" i="77"/>
  <c r="H30" i="80"/>
  <c r="H65" i="80" s="1"/>
  <c r="H17" i="27" s="1"/>
  <c r="H17" i="92" s="1"/>
  <c r="D5" i="80"/>
  <c r="H13" i="76"/>
  <c r="D9" i="75"/>
  <c r="D9" i="80"/>
  <c r="D9" i="78"/>
  <c r="D9" i="76"/>
  <c r="D10" i="76"/>
  <c r="F5" i="74"/>
  <c r="F5" i="76" s="1"/>
  <c r="F30" i="74"/>
  <c r="F30" i="59" s="1"/>
  <c r="F65" i="59" s="1"/>
  <c r="F17" i="23" s="1"/>
  <c r="F17" i="84" s="1"/>
  <c r="K2" i="78"/>
  <c r="K50" i="78" s="1"/>
  <c r="K2" i="28" s="1"/>
  <c r="K2" i="89" s="1"/>
  <c r="H14" i="81"/>
  <c r="H40" i="79"/>
  <c r="F9" i="81"/>
  <c r="E5" i="74"/>
  <c r="E10" i="59"/>
  <c r="H13" i="78"/>
  <c r="N2" i="75"/>
  <c r="N50" i="75" s="1"/>
  <c r="N2" i="30" s="1"/>
  <c r="N2" i="86" s="1"/>
  <c r="J2" i="59"/>
  <c r="J50" i="59" s="1"/>
  <c r="J2" i="23" s="1"/>
  <c r="J2" i="84" s="1"/>
  <c r="H40" i="80"/>
  <c r="G5" i="59"/>
  <c r="E3" i="76"/>
  <c r="E51" i="76" s="1"/>
  <c r="E3" i="31" s="1"/>
  <c r="E3" i="87" s="1"/>
  <c r="E16" i="76"/>
  <c r="E10" i="78"/>
  <c r="H13" i="79"/>
  <c r="N2" i="78"/>
  <c r="N50" i="78" s="1"/>
  <c r="N2" i="28" s="1"/>
  <c r="N2" i="89" s="1"/>
  <c r="E20" i="76"/>
  <c r="J2" i="75"/>
  <c r="J50" i="75" s="1"/>
  <c r="J2" i="30" s="1"/>
  <c r="J2" i="86" s="1"/>
  <c r="H30" i="76"/>
  <c r="H65" i="76" s="1"/>
  <c r="H17" i="31" s="1"/>
  <c r="H17" i="87" s="1"/>
  <c r="F9" i="75"/>
  <c r="E3" i="59"/>
  <c r="E51" i="59" s="1"/>
  <c r="E3" i="23" s="1"/>
  <c r="E3" i="84" s="1"/>
  <c r="E16" i="75"/>
  <c r="E10" i="79"/>
  <c r="H13" i="80"/>
  <c r="N2" i="77"/>
  <c r="N50" i="77" s="1"/>
  <c r="N2" i="25" s="1"/>
  <c r="N2" i="88" s="1"/>
  <c r="J2" i="77"/>
  <c r="J50" i="77" s="1"/>
  <c r="J2" i="25" s="1"/>
  <c r="J2" i="88" s="1"/>
  <c r="F9" i="59"/>
  <c r="S59" i="63"/>
  <c r="T59" i="63" s="1"/>
  <c r="U59" i="63" s="1"/>
  <c r="V59" i="63" s="1"/>
  <c r="W59" i="63" s="1"/>
  <c r="X59" i="63" s="1"/>
  <c r="Y59" i="63" s="1"/>
  <c r="Z59" i="63" s="1"/>
  <c r="AA59" i="63" s="1"/>
  <c r="AB59" i="63" s="1"/>
  <c r="AC59" i="63" s="1"/>
  <c r="AD59" i="63" s="1"/>
  <c r="AE59" i="63" s="1"/>
  <c r="AF59" i="63" s="1"/>
  <c r="AG59" i="63" s="1"/>
  <c r="AH59" i="63" s="1"/>
  <c r="AI59" i="63" s="1"/>
  <c r="AJ59" i="63" s="1"/>
  <c r="AK59" i="63" s="1"/>
  <c r="AL59" i="63" s="1"/>
  <c r="AM59" i="63" s="1"/>
  <c r="AN59" i="63" s="1"/>
  <c r="AO59" i="63" s="1"/>
  <c r="AP59" i="63" s="1"/>
  <c r="E16" i="79"/>
  <c r="F9" i="78"/>
  <c r="F14" i="76"/>
  <c r="C73" i="74"/>
  <c r="C25" i="26" s="1"/>
  <c r="C25" i="91" s="1"/>
  <c r="C43" i="79"/>
  <c r="C73" i="79" s="1"/>
  <c r="C25" i="32" s="1"/>
  <c r="C25" i="90" s="1"/>
  <c r="C43" i="76"/>
  <c r="C73" i="76" s="1"/>
  <c r="C25" i="31" s="1"/>
  <c r="C25" i="87" s="1"/>
  <c r="C43" i="59"/>
  <c r="C73" i="59" s="1"/>
  <c r="C25" i="23" s="1"/>
  <c r="C25" i="84" s="1"/>
  <c r="C43" i="77"/>
  <c r="C73" i="77" s="1"/>
  <c r="C25" i="25" s="1"/>
  <c r="C25" i="88" s="1"/>
  <c r="M38" i="77"/>
  <c r="K2" i="79"/>
  <c r="K50" i="79" s="1"/>
  <c r="K2" i="32" s="1"/>
  <c r="K2" i="90" s="1"/>
  <c r="H10" i="77"/>
  <c r="E69" i="63"/>
  <c r="D19" i="74"/>
  <c r="N94" i="63"/>
  <c r="M38" i="79"/>
  <c r="H39" i="74"/>
  <c r="K2" i="80"/>
  <c r="K50" i="80" s="1"/>
  <c r="K2" i="27" s="1"/>
  <c r="K2" i="92" s="1"/>
  <c r="J2" i="78"/>
  <c r="J50" i="78" s="1"/>
  <c r="J2" i="28" s="1"/>
  <c r="J2" i="89" s="1"/>
  <c r="H10" i="79"/>
  <c r="F14" i="59"/>
  <c r="F20" i="59"/>
  <c r="E16" i="78"/>
  <c r="F10" i="78"/>
  <c r="F13" i="78"/>
  <c r="F16" i="77"/>
  <c r="D10" i="81"/>
  <c r="D10" i="77"/>
  <c r="M38" i="78"/>
  <c r="E2" i="83"/>
  <c r="N69" i="63"/>
  <c r="O69" i="63" s="1"/>
  <c r="P69" i="63" s="1"/>
  <c r="Q69" i="63" s="1"/>
  <c r="K2" i="59"/>
  <c r="K50" i="59" s="1"/>
  <c r="K2" i="23" s="1"/>
  <c r="K2" i="84" s="1"/>
  <c r="E20" i="75"/>
  <c r="J2" i="79"/>
  <c r="J50" i="79" s="1"/>
  <c r="J2" i="32" s="1"/>
  <c r="J2" i="90" s="1"/>
  <c r="H30" i="78"/>
  <c r="H65" i="78" s="1"/>
  <c r="H17" i="28" s="1"/>
  <c r="H17" i="89" s="1"/>
  <c r="F14" i="75"/>
  <c r="F20" i="77"/>
  <c r="E16" i="80"/>
  <c r="I65" i="63"/>
  <c r="J65" i="63" s="1"/>
  <c r="K65" i="63" s="1"/>
  <c r="L65" i="63" s="1"/>
  <c r="L15" i="74" s="1"/>
  <c r="L15" i="76" s="1"/>
  <c r="F16" i="81"/>
  <c r="H19" i="80"/>
  <c r="H19" i="77"/>
  <c r="H19" i="78"/>
  <c r="H19" i="75"/>
  <c r="H19" i="76"/>
  <c r="H19" i="59"/>
  <c r="H19" i="79"/>
  <c r="F14" i="78"/>
  <c r="F20" i="79"/>
  <c r="M38" i="59"/>
  <c r="N66" i="63"/>
  <c r="O66" i="63" s="1"/>
  <c r="P66" i="63" s="1"/>
  <c r="Q66" i="63" s="1"/>
  <c r="N2" i="76"/>
  <c r="N50" i="76" s="1"/>
  <c r="N2" i="31" s="1"/>
  <c r="N2" i="87" s="1"/>
  <c r="K2" i="76"/>
  <c r="K50" i="76" s="1"/>
  <c r="K2" i="31" s="1"/>
  <c r="K2" i="87" s="1"/>
  <c r="E20" i="78"/>
  <c r="H14" i="78"/>
  <c r="H10" i="59"/>
  <c r="F14" i="77"/>
  <c r="I16" i="76"/>
  <c r="F16" i="75"/>
  <c r="M38" i="75"/>
  <c r="K2" i="77"/>
  <c r="K50" i="77" s="1"/>
  <c r="K2" i="25" s="1"/>
  <c r="K2" i="88" s="1"/>
  <c r="E20" i="80"/>
  <c r="H14" i="77"/>
  <c r="F9" i="76"/>
  <c r="H10" i="75"/>
  <c r="E3" i="77"/>
  <c r="E51" i="77" s="1"/>
  <c r="E3" i="25" s="1"/>
  <c r="E3" i="88" s="1"/>
  <c r="F14" i="79"/>
  <c r="E16" i="59"/>
  <c r="I16" i="77"/>
  <c r="E10" i="77"/>
  <c r="H13" i="75"/>
  <c r="F16" i="59"/>
  <c r="H10" i="76"/>
  <c r="C40" i="76"/>
  <c r="C68" i="76" s="1"/>
  <c r="C20" i="31" s="1"/>
  <c r="C20" i="87" s="1"/>
  <c r="C40" i="77"/>
  <c r="C68" i="77" s="1"/>
  <c r="C20" i="25" s="1"/>
  <c r="C20" i="88" s="1"/>
  <c r="E68" i="63"/>
  <c r="F68" i="63" s="1"/>
  <c r="G68" i="63" s="1"/>
  <c r="G18" i="74" s="1"/>
  <c r="D18" i="74"/>
  <c r="H41" i="76"/>
  <c r="H41" i="81"/>
  <c r="H41" i="59"/>
  <c r="H41" i="80"/>
  <c r="H41" i="79"/>
  <c r="H41" i="77"/>
  <c r="H41" i="78"/>
  <c r="H41" i="75"/>
  <c r="L65" i="74"/>
  <c r="L17" i="26" s="1"/>
  <c r="L17" i="91" s="1"/>
  <c r="L30" i="76"/>
  <c r="L65" i="76" s="1"/>
  <c r="L17" i="31" s="1"/>
  <c r="L17" i="87" s="1"/>
  <c r="L30" i="75"/>
  <c r="L65" i="75" s="1"/>
  <c r="L17" i="30" s="1"/>
  <c r="L17" i="86" s="1"/>
  <c r="L30" i="59"/>
  <c r="L65" i="59" s="1"/>
  <c r="L17" i="23" s="1"/>
  <c r="L17" i="84" s="1"/>
  <c r="L30" i="81"/>
  <c r="L65" i="81" s="1"/>
  <c r="L17" i="22" s="1"/>
  <c r="L17" i="93" s="1"/>
  <c r="L30" i="80"/>
  <c r="L65" i="80" s="1"/>
  <c r="L17" i="27" s="1"/>
  <c r="L17" i="92" s="1"/>
  <c r="L30" i="79"/>
  <c r="L65" i="79" s="1"/>
  <c r="L17" i="32" s="1"/>
  <c r="L17" i="90" s="1"/>
  <c r="L30" i="77"/>
  <c r="L65" i="77" s="1"/>
  <c r="L17" i="25" s="1"/>
  <c r="L17" i="88" s="1"/>
  <c r="L30" i="78"/>
  <c r="L65" i="78" s="1"/>
  <c r="L17" i="28" s="1"/>
  <c r="L17" i="89" s="1"/>
  <c r="L10" i="81"/>
  <c r="L10" i="75"/>
  <c r="L10" i="59"/>
  <c r="L10" i="80"/>
  <c r="L10" i="79"/>
  <c r="L10" i="77"/>
  <c r="L10" i="78"/>
  <c r="L10" i="76"/>
  <c r="E75" i="63"/>
  <c r="F75" i="63" s="1"/>
  <c r="G75" i="63" s="1"/>
  <c r="G25" i="74" s="1"/>
  <c r="D25" i="74"/>
  <c r="E89" i="63"/>
  <c r="F89" i="63" s="1"/>
  <c r="G89" i="63" s="1"/>
  <c r="G39" i="74" s="1"/>
  <c r="D39" i="74"/>
  <c r="J92" i="63"/>
  <c r="K92" i="63" s="1"/>
  <c r="L92" i="63" s="1"/>
  <c r="L42" i="74" s="1"/>
  <c r="I42" i="74"/>
  <c r="L14" i="75"/>
  <c r="L14" i="59"/>
  <c r="L14" i="81"/>
  <c r="L14" i="80"/>
  <c r="L14" i="78"/>
  <c r="L14" i="79"/>
  <c r="L14" i="77"/>
  <c r="L14" i="76"/>
  <c r="J20" i="74"/>
  <c r="J20" i="77" s="1"/>
  <c r="D11" i="72"/>
  <c r="D11" i="73" s="1"/>
  <c r="D10" i="72"/>
  <c r="D10" i="73" s="1"/>
  <c r="B76" i="63"/>
  <c r="B26" i="74" s="1"/>
  <c r="L68" i="74"/>
  <c r="L20" i="26" s="1"/>
  <c r="L20" i="91" s="1"/>
  <c r="L38" i="79"/>
  <c r="L38" i="77"/>
  <c r="L38" i="78"/>
  <c r="L38" i="76"/>
  <c r="L38" i="75"/>
  <c r="L38" i="59"/>
  <c r="L38" i="81"/>
  <c r="L38" i="80"/>
  <c r="M86" i="63"/>
  <c r="H36" i="74"/>
  <c r="E14" i="81"/>
  <c r="H15" i="77"/>
  <c r="H15" i="78"/>
  <c r="H15" i="76"/>
  <c r="H15" i="75"/>
  <c r="H55" i="75" s="1"/>
  <c r="H7" i="30" s="1"/>
  <c r="H7" i="86" s="1"/>
  <c r="H15" i="81"/>
  <c r="H15" i="59"/>
  <c r="H15" i="79"/>
  <c r="H15" i="80"/>
  <c r="R55" i="63"/>
  <c r="N55" i="63" s="1"/>
  <c r="H5" i="81"/>
  <c r="L20" i="79"/>
  <c r="L20" i="77"/>
  <c r="L20" i="78"/>
  <c r="L20" i="76"/>
  <c r="L20" i="75"/>
  <c r="L20" i="59"/>
  <c r="L20" i="81"/>
  <c r="L20" i="80"/>
  <c r="M62" i="63"/>
  <c r="I62" i="63" s="1"/>
  <c r="H12" i="74"/>
  <c r="E92" i="63"/>
  <c r="D42" i="74"/>
  <c r="F40" i="74"/>
  <c r="F40" i="76" s="1"/>
  <c r="B61" i="63"/>
  <c r="B11" i="74" s="1"/>
  <c r="K20" i="74"/>
  <c r="K20" i="79" s="1"/>
  <c r="E40" i="74"/>
  <c r="E40" i="76" s="1"/>
  <c r="M20" i="74"/>
  <c r="M20" i="81" s="1"/>
  <c r="M42" i="74"/>
  <c r="M72" i="74" s="1"/>
  <c r="M24" i="26" s="1"/>
  <c r="M24" i="91" s="1"/>
  <c r="B82" i="63"/>
  <c r="B32" i="74" s="1"/>
  <c r="H93" i="63"/>
  <c r="M93" i="63" s="1"/>
  <c r="C43" i="80"/>
  <c r="C73" i="80" s="1"/>
  <c r="C25" i="27" s="1"/>
  <c r="C25" i="92" s="1"/>
  <c r="E14" i="59"/>
  <c r="I20" i="74"/>
  <c r="E13" i="79"/>
  <c r="M38" i="76"/>
  <c r="S69" i="63"/>
  <c r="T69" i="63" s="1"/>
  <c r="U69" i="63" s="1"/>
  <c r="V69" i="63" s="1"/>
  <c r="W69" i="63" s="1"/>
  <c r="X69" i="63" s="1"/>
  <c r="Y69" i="63" s="1"/>
  <c r="Z69" i="63" s="1"/>
  <c r="AA69" i="63" s="1"/>
  <c r="AB69" i="63" s="1"/>
  <c r="AC69" i="63" s="1"/>
  <c r="AD69" i="63" s="1"/>
  <c r="AE69" i="63" s="1"/>
  <c r="AF69" i="63" s="1"/>
  <c r="AG69" i="63" s="1"/>
  <c r="AH69" i="63" s="1"/>
  <c r="AI69" i="63" s="1"/>
  <c r="AJ69" i="63" s="1"/>
  <c r="AK69" i="63" s="1"/>
  <c r="AL69" i="63" s="1"/>
  <c r="AM69" i="63" s="1"/>
  <c r="AN69" i="63" s="1"/>
  <c r="AO69" i="63" s="1"/>
  <c r="AP69" i="63" s="1"/>
  <c r="AQ19" i="74"/>
  <c r="E9" i="80"/>
  <c r="N2" i="80"/>
  <c r="N50" i="80" s="1"/>
  <c r="N2" i="27" s="1"/>
  <c r="N2" i="92" s="1"/>
  <c r="K38" i="74"/>
  <c r="K2" i="81"/>
  <c r="K50" i="81" s="1"/>
  <c r="K2" i="22" s="1"/>
  <c r="K2" i="93" s="1"/>
  <c r="E20" i="77"/>
  <c r="C12" i="78"/>
  <c r="C12" i="79"/>
  <c r="C12" i="76"/>
  <c r="C12" i="59"/>
  <c r="C12" i="81"/>
  <c r="C12" i="75"/>
  <c r="C12" i="80"/>
  <c r="C12" i="77"/>
  <c r="J2" i="80"/>
  <c r="J50" i="80" s="1"/>
  <c r="J2" i="27" s="1"/>
  <c r="J2" i="92" s="1"/>
  <c r="H14" i="79"/>
  <c r="H30" i="77"/>
  <c r="H65" i="77" s="1"/>
  <c r="H17" i="25" s="1"/>
  <c r="H17" i="88" s="1"/>
  <c r="H5" i="76"/>
  <c r="H40" i="59"/>
  <c r="H40" i="81"/>
  <c r="H10" i="78"/>
  <c r="R70" i="63"/>
  <c r="AQ70" i="63" s="1"/>
  <c r="I38" i="74"/>
  <c r="D85" i="63"/>
  <c r="E3" i="75"/>
  <c r="E51" i="75" s="1"/>
  <c r="E3" i="30" s="1"/>
  <c r="E3" i="86" s="1"/>
  <c r="M9" i="75"/>
  <c r="F14" i="81"/>
  <c r="F20" i="80"/>
  <c r="E16" i="77"/>
  <c r="I16" i="75"/>
  <c r="F10" i="75"/>
  <c r="H35" i="74"/>
  <c r="F13" i="79"/>
  <c r="H13" i="77"/>
  <c r="N65" i="63"/>
  <c r="O65" i="63" s="1"/>
  <c r="P65" i="63" s="1"/>
  <c r="Q65" i="63" s="1"/>
  <c r="AQ65" i="63"/>
  <c r="AQ15" i="74" s="1"/>
  <c r="F16" i="80"/>
  <c r="I74" i="74"/>
  <c r="I26" i="26" s="1"/>
  <c r="I26" i="91" s="1"/>
  <c r="I44" i="76"/>
  <c r="I74" i="76" s="1"/>
  <c r="I26" i="31" s="1"/>
  <c r="I26" i="87" s="1"/>
  <c r="I44" i="59"/>
  <c r="I74" i="59" s="1"/>
  <c r="I26" i="23" s="1"/>
  <c r="I26" i="84" s="1"/>
  <c r="I44" i="81"/>
  <c r="I74" i="81" s="1"/>
  <c r="I26" i="22" s="1"/>
  <c r="I26" i="93" s="1"/>
  <c r="I44" i="80"/>
  <c r="I74" i="80" s="1"/>
  <c r="I26" i="27" s="1"/>
  <c r="I26" i="92" s="1"/>
  <c r="I44" i="79"/>
  <c r="I74" i="79" s="1"/>
  <c r="I26" i="32" s="1"/>
  <c r="I26" i="90" s="1"/>
  <c r="I44" i="77"/>
  <c r="I74" i="77" s="1"/>
  <c r="I26" i="25" s="1"/>
  <c r="I26" i="88" s="1"/>
  <c r="I44" i="78"/>
  <c r="I74" i="78" s="1"/>
  <c r="I26" i="28" s="1"/>
  <c r="I26" i="89" s="1"/>
  <c r="I44" i="75"/>
  <c r="I74" i="75" s="1"/>
  <c r="I26" i="30" s="1"/>
  <c r="I26" i="86" s="1"/>
  <c r="M57" i="63"/>
  <c r="I57" i="63" s="1"/>
  <c r="J9" i="74"/>
  <c r="J9" i="81" s="1"/>
  <c r="I13" i="74"/>
  <c r="I13" i="75" s="1"/>
  <c r="M40" i="74"/>
  <c r="M40" i="76" s="1"/>
  <c r="I40" i="74"/>
  <c r="I40" i="75" s="1"/>
  <c r="I30" i="74"/>
  <c r="I65" i="74" s="1"/>
  <c r="I17" i="26" s="1"/>
  <c r="I17" i="91" s="1"/>
  <c r="B81" i="63"/>
  <c r="B31" i="74" s="1"/>
  <c r="M89" i="63"/>
  <c r="M74" i="74"/>
  <c r="M26" i="26" s="1"/>
  <c r="M26" i="91" s="1"/>
  <c r="M44" i="76"/>
  <c r="M74" i="76" s="1"/>
  <c r="M26" i="31" s="1"/>
  <c r="M26" i="87" s="1"/>
  <c r="M44" i="75"/>
  <c r="M74" i="75" s="1"/>
  <c r="M26" i="30" s="1"/>
  <c r="M26" i="86" s="1"/>
  <c r="M44" i="59"/>
  <c r="M74" i="59" s="1"/>
  <c r="M26" i="23" s="1"/>
  <c r="M26" i="84" s="1"/>
  <c r="M44" i="81"/>
  <c r="M74" i="81" s="1"/>
  <c r="M26" i="22" s="1"/>
  <c r="M26" i="93" s="1"/>
  <c r="M44" i="80"/>
  <c r="M74" i="80" s="1"/>
  <c r="M26" i="27" s="1"/>
  <c r="M26" i="92" s="1"/>
  <c r="M44" i="78"/>
  <c r="M74" i="78" s="1"/>
  <c r="M26" i="28" s="1"/>
  <c r="M26" i="89" s="1"/>
  <c r="M44" i="79"/>
  <c r="M74" i="79" s="1"/>
  <c r="M26" i="32" s="1"/>
  <c r="M26" i="90" s="1"/>
  <c r="M44" i="77"/>
  <c r="M74" i="77" s="1"/>
  <c r="M26" i="25" s="1"/>
  <c r="M26" i="88" s="1"/>
  <c r="C43" i="81"/>
  <c r="E14" i="75"/>
  <c r="E13" i="80"/>
  <c r="L19" i="59"/>
  <c r="L19" i="78"/>
  <c r="L19" i="75"/>
  <c r="L19" i="81"/>
  <c r="L19" i="80"/>
  <c r="L19" i="79"/>
  <c r="L19" i="77"/>
  <c r="L19" i="76"/>
  <c r="E9" i="59"/>
  <c r="E9" i="81"/>
  <c r="N2" i="81"/>
  <c r="N50" i="81" s="1"/>
  <c r="N2" i="22" s="1"/>
  <c r="N2" i="93" s="1"/>
  <c r="D37" i="74"/>
  <c r="E20" i="79"/>
  <c r="R60" i="63"/>
  <c r="AQ60" i="63" s="1"/>
  <c r="J38" i="74"/>
  <c r="J2" i="81"/>
  <c r="J50" i="81" s="1"/>
  <c r="J2" i="22" s="1"/>
  <c r="J2" i="93" s="1"/>
  <c r="H30" i="79"/>
  <c r="H65" i="79" s="1"/>
  <c r="H17" i="32" s="1"/>
  <c r="H17" i="90" s="1"/>
  <c r="H5" i="75"/>
  <c r="I19" i="74"/>
  <c r="I85" i="63"/>
  <c r="J85" i="63" s="1"/>
  <c r="K85" i="63" s="1"/>
  <c r="L85" i="63" s="1"/>
  <c r="L35" i="74" s="1"/>
  <c r="R85" i="63"/>
  <c r="AQ85" i="63" s="1"/>
  <c r="E3" i="78"/>
  <c r="E51" i="78" s="1"/>
  <c r="E3" i="28" s="1"/>
  <c r="E3" i="89" s="1"/>
  <c r="M9" i="76"/>
  <c r="F20" i="81"/>
  <c r="I16" i="78"/>
  <c r="F10" i="76"/>
  <c r="E10" i="81"/>
  <c r="F13" i="80"/>
  <c r="K94" i="63"/>
  <c r="J44" i="74"/>
  <c r="K9" i="74"/>
  <c r="K9" i="79" s="1"/>
  <c r="M10" i="74"/>
  <c r="M10" i="80" s="1"/>
  <c r="M35" i="74"/>
  <c r="M67" i="74" s="1"/>
  <c r="M19" i="26" s="1"/>
  <c r="M19" i="91" s="1"/>
  <c r="D13" i="72"/>
  <c r="D13" i="73" s="1"/>
  <c r="D14" i="72"/>
  <c r="D14" i="73" s="1"/>
  <c r="D15" i="72"/>
  <c r="D15" i="73" s="1"/>
  <c r="D12" i="72"/>
  <c r="D12" i="73" s="1"/>
  <c r="B84" i="63"/>
  <c r="B34" i="74" s="1"/>
  <c r="R80" i="63"/>
  <c r="AQ80" i="63" s="1"/>
  <c r="E14" i="76"/>
  <c r="E13" i="81"/>
  <c r="C37" i="59"/>
  <c r="C66" i="59" s="1"/>
  <c r="C18" i="23" s="1"/>
  <c r="C18" i="84" s="1"/>
  <c r="C37" i="81"/>
  <c r="C66" i="81" s="1"/>
  <c r="C18" i="22" s="1"/>
  <c r="C18" i="93" s="1"/>
  <c r="C37" i="80"/>
  <c r="C66" i="80" s="1"/>
  <c r="C18" i="27" s="1"/>
  <c r="C18" i="92" s="1"/>
  <c r="C37" i="79"/>
  <c r="C66" i="79" s="1"/>
  <c r="C18" i="32" s="1"/>
  <c r="C18" i="90" s="1"/>
  <c r="C37" i="77"/>
  <c r="C66" i="77" s="1"/>
  <c r="C18" i="25" s="1"/>
  <c r="C18" i="88" s="1"/>
  <c r="C37" i="75"/>
  <c r="C66" i="75" s="1"/>
  <c r="C18" i="30" s="1"/>
  <c r="C18" i="86" s="1"/>
  <c r="C37" i="78"/>
  <c r="C66" i="78" s="1"/>
  <c r="C18" i="28" s="1"/>
  <c r="C18" i="89" s="1"/>
  <c r="C37" i="76"/>
  <c r="C66" i="76" s="1"/>
  <c r="C18" i="31" s="1"/>
  <c r="C18" i="87" s="1"/>
  <c r="S53" i="63"/>
  <c r="T53" i="63" s="1"/>
  <c r="U53" i="63" s="1"/>
  <c r="V53" i="63" s="1"/>
  <c r="W53" i="63" s="1"/>
  <c r="X53" i="63" s="1"/>
  <c r="Y53" i="63" s="1"/>
  <c r="Z53" i="63" s="1"/>
  <c r="AA53" i="63" s="1"/>
  <c r="AB53" i="63" s="1"/>
  <c r="AC53" i="63" s="1"/>
  <c r="AD53" i="63" s="1"/>
  <c r="AE53" i="63" s="1"/>
  <c r="AF53" i="63" s="1"/>
  <c r="AG53" i="63" s="1"/>
  <c r="AH53" i="63" s="1"/>
  <c r="AI53" i="63" s="1"/>
  <c r="AJ53" i="63" s="1"/>
  <c r="AK53" i="63" s="1"/>
  <c r="AL53" i="63" s="1"/>
  <c r="AM53" i="63" s="1"/>
  <c r="AN53" i="63" s="1"/>
  <c r="AO53" i="63" s="1"/>
  <c r="AP53" i="63" s="1"/>
  <c r="AQ3" i="74"/>
  <c r="L40" i="78"/>
  <c r="L40" i="75"/>
  <c r="L40" i="76"/>
  <c r="L40" i="59"/>
  <c r="L40" i="81"/>
  <c r="L40" i="80"/>
  <c r="L40" i="79"/>
  <c r="L40" i="77"/>
  <c r="R64" i="63"/>
  <c r="AQ64" i="63" s="1"/>
  <c r="H5" i="59"/>
  <c r="M75" i="63"/>
  <c r="I75" i="63" s="1"/>
  <c r="D40" i="74"/>
  <c r="E65" i="63"/>
  <c r="D15" i="74"/>
  <c r="D55" i="74" s="1"/>
  <c r="D7" i="26" s="1"/>
  <c r="D7" i="91" s="1"/>
  <c r="M9" i="78"/>
  <c r="F13" i="81"/>
  <c r="C66" i="74"/>
  <c r="C18" i="26" s="1"/>
  <c r="C18" i="91" s="1"/>
  <c r="I14" i="74"/>
  <c r="I14" i="81" s="1"/>
  <c r="J19" i="74"/>
  <c r="J19" i="80" s="1"/>
  <c r="B83" i="63"/>
  <c r="B33" i="74" s="1"/>
  <c r="S94" i="63"/>
  <c r="T94" i="63" s="1"/>
  <c r="U94" i="63" s="1"/>
  <c r="V94" i="63" s="1"/>
  <c r="W94" i="63" s="1"/>
  <c r="X94" i="63" s="1"/>
  <c r="Y94" i="63" s="1"/>
  <c r="Z94" i="63" s="1"/>
  <c r="AA94" i="63" s="1"/>
  <c r="AB94" i="63" s="1"/>
  <c r="AC94" i="63" s="1"/>
  <c r="AD94" i="63" s="1"/>
  <c r="AE94" i="63" s="1"/>
  <c r="AF94" i="63" s="1"/>
  <c r="AG94" i="63" s="1"/>
  <c r="AH94" i="63" s="1"/>
  <c r="AI94" i="63" s="1"/>
  <c r="AJ94" i="63" s="1"/>
  <c r="AK94" i="63" s="1"/>
  <c r="AL94" i="63" s="1"/>
  <c r="AM94" i="63" s="1"/>
  <c r="AN94" i="63" s="1"/>
  <c r="AO94" i="63" s="1"/>
  <c r="AP94" i="63" s="1"/>
  <c r="AQ44" i="74"/>
  <c r="G8" i="76"/>
  <c r="G8" i="81"/>
  <c r="G8" i="59"/>
  <c r="G8" i="80"/>
  <c r="G8" i="79"/>
  <c r="G8" i="75"/>
  <c r="G8" i="77"/>
  <c r="G8" i="78"/>
  <c r="D56" i="63"/>
  <c r="E56" i="63" s="1"/>
  <c r="F56" i="63" s="1"/>
  <c r="G56" i="63" s="1"/>
  <c r="G6" i="74" s="1"/>
  <c r="M56" i="63"/>
  <c r="I56" i="63" s="1"/>
  <c r="J56" i="63" s="1"/>
  <c r="K56" i="63" s="1"/>
  <c r="L56" i="63" s="1"/>
  <c r="L6" i="74" s="1"/>
  <c r="E14" i="78"/>
  <c r="E13" i="59"/>
  <c r="E9" i="75"/>
  <c r="S66" i="63"/>
  <c r="T66" i="63" s="1"/>
  <c r="U66" i="63" s="1"/>
  <c r="V66" i="63" s="1"/>
  <c r="W66" i="63" s="1"/>
  <c r="X66" i="63" s="1"/>
  <c r="Y66" i="63" s="1"/>
  <c r="Z66" i="63" s="1"/>
  <c r="AA66" i="63" s="1"/>
  <c r="AB66" i="63" s="1"/>
  <c r="AC66" i="63" s="1"/>
  <c r="AD66" i="63" s="1"/>
  <c r="AE66" i="63" s="1"/>
  <c r="AF66" i="63" s="1"/>
  <c r="AG66" i="63" s="1"/>
  <c r="AH66" i="63" s="1"/>
  <c r="AI66" i="63" s="1"/>
  <c r="AJ66" i="63" s="1"/>
  <c r="AK66" i="63" s="1"/>
  <c r="AL66" i="63" s="1"/>
  <c r="AM66" i="63" s="1"/>
  <c r="AN66" i="63" s="1"/>
  <c r="AO66" i="63" s="1"/>
  <c r="AP66" i="63" s="1"/>
  <c r="AQ16" i="74"/>
  <c r="H72" i="74"/>
  <c r="H24" i="26" s="1"/>
  <c r="H24" i="91" s="1"/>
  <c r="H42" i="75"/>
  <c r="H72" i="75" s="1"/>
  <c r="H24" i="30" s="1"/>
  <c r="H24" i="86" s="1"/>
  <c r="H42" i="59"/>
  <c r="H72" i="59" s="1"/>
  <c r="H24" i="23" s="1"/>
  <c r="H24" i="84" s="1"/>
  <c r="H42" i="81"/>
  <c r="H72" i="81" s="1"/>
  <c r="H24" i="22" s="1"/>
  <c r="H24" i="93" s="1"/>
  <c r="H42" i="80"/>
  <c r="H72" i="80" s="1"/>
  <c r="H24" i="27" s="1"/>
  <c r="H24" i="92" s="1"/>
  <c r="H42" i="79"/>
  <c r="H72" i="79" s="1"/>
  <c r="H24" i="32" s="1"/>
  <c r="H24" i="90" s="1"/>
  <c r="H42" i="77"/>
  <c r="H72" i="77" s="1"/>
  <c r="H24" i="25" s="1"/>
  <c r="H24" i="88" s="1"/>
  <c r="H42" i="78"/>
  <c r="H72" i="78" s="1"/>
  <c r="H24" i="28" s="1"/>
  <c r="H24" i="89" s="1"/>
  <c r="H42" i="76"/>
  <c r="H72" i="76" s="1"/>
  <c r="H24" i="31" s="1"/>
  <c r="H24" i="87" s="1"/>
  <c r="N53" i="63"/>
  <c r="O53" i="63" s="1"/>
  <c r="P53" i="63" s="1"/>
  <c r="Q53" i="63" s="1"/>
  <c r="E20" i="81"/>
  <c r="R90" i="63"/>
  <c r="N90" i="63" s="1"/>
  <c r="O90" i="63" s="1"/>
  <c r="P90" i="63" s="1"/>
  <c r="Q90" i="63" s="1"/>
  <c r="H30" i="75"/>
  <c r="H65" i="75" s="1"/>
  <c r="H17" i="30" s="1"/>
  <c r="H17" i="86" s="1"/>
  <c r="H30" i="81"/>
  <c r="H65" i="81" s="1"/>
  <c r="H17" i="22" s="1"/>
  <c r="H17" i="93" s="1"/>
  <c r="H5" i="78"/>
  <c r="H40" i="75"/>
  <c r="AQ9" i="77"/>
  <c r="AQ9" i="76"/>
  <c r="AQ9" i="75"/>
  <c r="AQ9" i="81"/>
  <c r="AQ9" i="59"/>
  <c r="AQ9" i="79"/>
  <c r="AQ9" i="78"/>
  <c r="AQ9" i="80"/>
  <c r="E3" i="79"/>
  <c r="E51" i="79" s="1"/>
  <c r="E3" i="32" s="1"/>
  <c r="E3" i="90" s="1"/>
  <c r="M9" i="77"/>
  <c r="F20" i="75"/>
  <c r="I16" i="79"/>
  <c r="F10" i="77"/>
  <c r="E10" i="75"/>
  <c r="F13" i="59"/>
  <c r="D65" i="74"/>
  <c r="D17" i="26" s="1"/>
  <c r="D17" i="91" s="1"/>
  <c r="D30" i="76"/>
  <c r="D65" i="76" s="1"/>
  <c r="D17" i="31" s="1"/>
  <c r="D17" i="87" s="1"/>
  <c r="D30" i="75"/>
  <c r="D65" i="75" s="1"/>
  <c r="D17" i="30" s="1"/>
  <c r="D17" i="86" s="1"/>
  <c r="D30" i="59"/>
  <c r="D65" i="59" s="1"/>
  <c r="D17" i="23" s="1"/>
  <c r="D17" i="84" s="1"/>
  <c r="D30" i="81"/>
  <c r="D65" i="81" s="1"/>
  <c r="D17" i="22" s="1"/>
  <c r="D17" i="93" s="1"/>
  <c r="D30" i="80"/>
  <c r="D65" i="80" s="1"/>
  <c r="D17" i="27" s="1"/>
  <c r="D17" i="92" s="1"/>
  <c r="D30" i="79"/>
  <c r="D65" i="79" s="1"/>
  <c r="D17" i="32" s="1"/>
  <c r="D17" i="90" s="1"/>
  <c r="D30" i="77"/>
  <c r="D65" i="77" s="1"/>
  <c r="D17" i="25" s="1"/>
  <c r="D17" i="88" s="1"/>
  <c r="D30" i="78"/>
  <c r="D65" i="78" s="1"/>
  <c r="D17" i="28" s="1"/>
  <c r="D17" i="89" s="1"/>
  <c r="M16" i="74"/>
  <c r="M16" i="76" s="1"/>
  <c r="O2" i="74"/>
  <c r="O50" i="74" s="1"/>
  <c r="O2" i="26" s="1"/>
  <c r="O2" i="91" s="1"/>
  <c r="J16" i="74"/>
  <c r="J16" i="76" s="1"/>
  <c r="M5" i="74"/>
  <c r="M5" i="80" s="1"/>
  <c r="B71" i="63"/>
  <c r="B21" i="74" s="1"/>
  <c r="M58" i="63"/>
  <c r="R58" i="63" s="1"/>
  <c r="H8" i="74"/>
  <c r="C43" i="75"/>
  <c r="C73" i="75" s="1"/>
  <c r="C25" i="30" s="1"/>
  <c r="C25" i="86" s="1"/>
  <c r="C6" i="74"/>
  <c r="E14" i="77"/>
  <c r="E13" i="75"/>
  <c r="S52" i="63"/>
  <c r="T52" i="63" s="1"/>
  <c r="U52" i="63" s="1"/>
  <c r="V52" i="63" s="1"/>
  <c r="W52" i="63" s="1"/>
  <c r="X52" i="63" s="1"/>
  <c r="Y52" i="63" s="1"/>
  <c r="Z52" i="63" s="1"/>
  <c r="AA52" i="63" s="1"/>
  <c r="AB52" i="63" s="1"/>
  <c r="AC52" i="63" s="1"/>
  <c r="AD52" i="63" s="1"/>
  <c r="AE52" i="63" s="1"/>
  <c r="AF52" i="63" s="1"/>
  <c r="AG52" i="63" s="1"/>
  <c r="AH52" i="63" s="1"/>
  <c r="AI52" i="63" s="1"/>
  <c r="AJ52" i="63" s="1"/>
  <c r="AK52" i="63" s="1"/>
  <c r="AL52" i="63" s="1"/>
  <c r="AM52" i="63" s="1"/>
  <c r="AN52" i="63" s="1"/>
  <c r="AO52" i="63" s="1"/>
  <c r="AP52" i="63" s="1"/>
  <c r="H7" i="74"/>
  <c r="E9" i="76"/>
  <c r="M87" i="63"/>
  <c r="I87" i="63" s="1"/>
  <c r="J87" i="63" s="1"/>
  <c r="K87" i="63" s="1"/>
  <c r="L87" i="63" s="1"/>
  <c r="L37" i="74" s="1"/>
  <c r="N2" i="59"/>
  <c r="N50" i="59" s="1"/>
  <c r="N2" i="23" s="1"/>
  <c r="N2" i="84" s="1"/>
  <c r="H68" i="74"/>
  <c r="H20" i="26" s="1"/>
  <c r="H20" i="91" s="1"/>
  <c r="H38" i="78"/>
  <c r="H68" i="78" s="1"/>
  <c r="H20" i="28" s="1"/>
  <c r="H20" i="89" s="1"/>
  <c r="H38" i="76"/>
  <c r="H38" i="75"/>
  <c r="H38" i="81"/>
  <c r="H38" i="59"/>
  <c r="H38" i="79"/>
  <c r="H38" i="80"/>
  <c r="H38" i="77"/>
  <c r="G40" i="78"/>
  <c r="G40" i="75"/>
  <c r="G40" i="76"/>
  <c r="G40" i="77"/>
  <c r="G40" i="81"/>
  <c r="G40" i="59"/>
  <c r="G40" i="80"/>
  <c r="G40" i="79"/>
  <c r="J2" i="76"/>
  <c r="J50" i="76" s="1"/>
  <c r="J2" i="31" s="1"/>
  <c r="D14" i="78"/>
  <c r="D14" i="76"/>
  <c r="D14" i="75"/>
  <c r="D14" i="59"/>
  <c r="D14" i="81"/>
  <c r="D14" i="80"/>
  <c r="D14" i="79"/>
  <c r="D14" i="77"/>
  <c r="C25" i="77"/>
  <c r="C25" i="76"/>
  <c r="C25" i="75"/>
  <c r="C25" i="59"/>
  <c r="C25" i="81"/>
  <c r="C25" i="80"/>
  <c r="C25" i="78"/>
  <c r="C25" i="79"/>
  <c r="H55" i="74"/>
  <c r="H7" i="26" s="1"/>
  <c r="H7" i="91" s="1"/>
  <c r="H30" i="59"/>
  <c r="H65" i="59" s="1"/>
  <c r="H17" i="23" s="1"/>
  <c r="H17" i="84" s="1"/>
  <c r="H5" i="77"/>
  <c r="H10" i="81"/>
  <c r="D20" i="80"/>
  <c r="D20" i="79"/>
  <c r="D20" i="77"/>
  <c r="D20" i="78"/>
  <c r="D20" i="76"/>
  <c r="D20" i="75"/>
  <c r="D20" i="59"/>
  <c r="D20" i="81"/>
  <c r="M9" i="79"/>
  <c r="I16" i="80"/>
  <c r="F10" i="79"/>
  <c r="E10" i="76"/>
  <c r="F13" i="76"/>
  <c r="G65" i="74"/>
  <c r="G17" i="26" s="1"/>
  <c r="G17" i="91" s="1"/>
  <c r="G30" i="77"/>
  <c r="G65" i="77" s="1"/>
  <c r="G17" i="25" s="1"/>
  <c r="G17" i="88" s="1"/>
  <c r="G30" i="78"/>
  <c r="G65" i="78" s="1"/>
  <c r="G17" i="28" s="1"/>
  <c r="G17" i="89" s="1"/>
  <c r="G30" i="75"/>
  <c r="G65" i="75" s="1"/>
  <c r="G17" i="30" s="1"/>
  <c r="G17" i="86" s="1"/>
  <c r="G30" i="76"/>
  <c r="G65" i="76" s="1"/>
  <c r="G17" i="31" s="1"/>
  <c r="G17" i="87" s="1"/>
  <c r="G30" i="59"/>
  <c r="G65" i="59" s="1"/>
  <c r="G17" i="23" s="1"/>
  <c r="G17" i="84" s="1"/>
  <c r="G30" i="81"/>
  <c r="G65" i="81" s="1"/>
  <c r="G17" i="22" s="1"/>
  <c r="G17" i="93" s="1"/>
  <c r="G30" i="79"/>
  <c r="G65" i="79" s="1"/>
  <c r="G17" i="32" s="1"/>
  <c r="G17" i="90" s="1"/>
  <c r="G30" i="80"/>
  <c r="G65" i="80" s="1"/>
  <c r="G17" i="27" s="1"/>
  <c r="G17" i="92" s="1"/>
  <c r="O9" i="74"/>
  <c r="O9" i="81" s="1"/>
  <c r="E37" i="74"/>
  <c r="E37" i="77" s="1"/>
  <c r="K19" i="74"/>
  <c r="K19" i="81" s="1"/>
  <c r="E8" i="74"/>
  <c r="E8" i="76" s="1"/>
  <c r="M15" i="74"/>
  <c r="M15" i="75" s="1"/>
  <c r="M19" i="74"/>
  <c r="M19" i="80" s="1"/>
  <c r="F37" i="74"/>
  <c r="F37" i="81" s="1"/>
  <c r="K16" i="74"/>
  <c r="K16" i="81" s="1"/>
  <c r="B67" i="63"/>
  <c r="B17" i="74" s="1"/>
  <c r="B17" i="80" s="1"/>
  <c r="M68" i="63"/>
  <c r="I68" i="63" s="1"/>
  <c r="H18" i="74"/>
  <c r="C43" i="78"/>
  <c r="C73" i="78" s="1"/>
  <c r="C25" i="28" s="1"/>
  <c r="C25" i="89" s="1"/>
  <c r="E14" i="79"/>
  <c r="E13" i="76"/>
  <c r="M38" i="81"/>
  <c r="AQ2" i="79"/>
  <c r="AQ50" i="79" s="1"/>
  <c r="AQ2" i="32" s="1"/>
  <c r="AQ2" i="90" s="1"/>
  <c r="AQ2" i="78"/>
  <c r="AQ50" i="78" s="1"/>
  <c r="AQ2" i="28" s="1"/>
  <c r="AQ2" i="89" s="1"/>
  <c r="AQ2" i="77"/>
  <c r="AQ50" i="77" s="1"/>
  <c r="AQ2" i="25" s="1"/>
  <c r="AQ2" i="88" s="1"/>
  <c r="AQ2" i="76"/>
  <c r="AQ50" i="76" s="1"/>
  <c r="AQ2" i="31" s="1"/>
  <c r="AQ2" i="87" s="1"/>
  <c r="AQ2" i="75"/>
  <c r="AQ50" i="75" s="1"/>
  <c r="AQ2" i="30" s="1"/>
  <c r="AQ2" i="86" s="1"/>
  <c r="AQ2" i="81"/>
  <c r="AQ50" i="81" s="1"/>
  <c r="AQ2" i="22" s="1"/>
  <c r="AQ2" i="93" s="1"/>
  <c r="AQ2" i="59"/>
  <c r="AQ50" i="59" s="1"/>
  <c r="AQ2" i="23" s="1"/>
  <c r="AQ2" i="84" s="1"/>
  <c r="AQ2" i="80"/>
  <c r="AQ50" i="80" s="1"/>
  <c r="AQ2" i="27" s="1"/>
  <c r="AQ2" i="92" s="1"/>
  <c r="AQ50" i="74"/>
  <c r="AQ2" i="26" s="1"/>
  <c r="AQ2" i="91" s="1"/>
  <c r="C41" i="59"/>
  <c r="C41" i="81"/>
  <c r="C41" i="80"/>
  <c r="C41" i="79"/>
  <c r="C41" i="76"/>
  <c r="C41" i="78"/>
  <c r="C41" i="77"/>
  <c r="C41" i="75"/>
  <c r="E9" i="78"/>
  <c r="D91" i="63"/>
  <c r="G37" i="77"/>
  <c r="G37" i="78"/>
  <c r="G37" i="75"/>
  <c r="G37" i="76"/>
  <c r="G37" i="59"/>
  <c r="G37" i="81"/>
  <c r="G37" i="79"/>
  <c r="G37" i="80"/>
  <c r="H54" i="63"/>
  <c r="D54" i="63" s="1"/>
  <c r="D51" i="74"/>
  <c r="D3" i="26" s="1"/>
  <c r="D3" i="91" s="1"/>
  <c r="D3" i="77"/>
  <c r="D51" i="77" s="1"/>
  <c r="D3" i="25" s="1"/>
  <c r="D3" i="88" s="1"/>
  <c r="D3" i="78"/>
  <c r="D51" i="78" s="1"/>
  <c r="D3" i="28" s="1"/>
  <c r="D3" i="89" s="1"/>
  <c r="D3" i="76"/>
  <c r="D51" i="76" s="1"/>
  <c r="D3" i="31" s="1"/>
  <c r="D3" i="87" s="1"/>
  <c r="D3" i="75"/>
  <c r="D51" i="75" s="1"/>
  <c r="D3" i="30" s="1"/>
  <c r="D3" i="86" s="1"/>
  <c r="D3" i="80"/>
  <c r="D51" i="80" s="1"/>
  <c r="D3" i="27" s="1"/>
  <c r="D3" i="92" s="1"/>
  <c r="D3" i="81"/>
  <c r="D51" i="81" s="1"/>
  <c r="D3" i="22" s="1"/>
  <c r="D3" i="93" s="1"/>
  <c r="D3" i="59"/>
  <c r="D51" i="59" s="1"/>
  <c r="D3" i="23" s="1"/>
  <c r="D3" i="84" s="1"/>
  <c r="D3" i="79"/>
  <c r="D51" i="79" s="1"/>
  <c r="D3" i="32" s="1"/>
  <c r="D3" i="90" s="1"/>
  <c r="H20" i="78"/>
  <c r="H20" i="75"/>
  <c r="H20" i="76"/>
  <c r="H20" i="59"/>
  <c r="H20" i="79"/>
  <c r="H20" i="81"/>
  <c r="H20" i="80"/>
  <c r="H20" i="77"/>
  <c r="H5" i="79"/>
  <c r="E51" i="74"/>
  <c r="E3" i="26" s="1"/>
  <c r="E3" i="91" s="1"/>
  <c r="E3" i="81"/>
  <c r="E51" i="81" s="1"/>
  <c r="E3" i="22" s="1"/>
  <c r="E3" i="93" s="1"/>
  <c r="M9" i="80"/>
  <c r="I16" i="59"/>
  <c r="F8" i="74"/>
  <c r="F8" i="78" s="1"/>
  <c r="I10" i="74"/>
  <c r="I10" i="77" s="1"/>
  <c r="M13" i="74"/>
  <c r="M13" i="78" s="1"/>
  <c r="B78" i="63"/>
  <c r="B28" i="74" s="1"/>
  <c r="B74" i="63"/>
  <c r="B24" i="74" s="1"/>
  <c r="N88" i="63"/>
  <c r="O88" i="63" s="1"/>
  <c r="P88" i="63" s="1"/>
  <c r="Q88" i="63" s="1"/>
  <c r="AQ88" i="63"/>
  <c r="D86" i="63"/>
  <c r="D57" i="63"/>
  <c r="E14" i="80"/>
  <c r="E88" i="63"/>
  <c r="D38" i="74"/>
  <c r="M91" i="63"/>
  <c r="I91" i="63" s="1"/>
  <c r="C4" i="74"/>
  <c r="I55" i="63"/>
  <c r="J55" i="63" s="1"/>
  <c r="K55" i="63" s="1"/>
  <c r="L55" i="63" s="1"/>
  <c r="L5" i="74" s="1"/>
  <c r="AQ63" i="63"/>
  <c r="AQ13" i="74" s="1"/>
  <c r="D8" i="74"/>
  <c r="M30" i="74"/>
  <c r="H5" i="80"/>
  <c r="D62" i="63"/>
  <c r="M9" i="59"/>
  <c r="F10" i="81"/>
  <c r="R92" i="63"/>
  <c r="AQ92" i="63" s="1"/>
  <c r="C73" i="81"/>
  <c r="C25" i="22" s="1"/>
  <c r="C25" i="93" s="1"/>
  <c r="M99" i="73"/>
  <c r="C2" i="83"/>
  <c r="F2" i="83"/>
  <c r="O84" i="54"/>
  <c r="O85" i="54"/>
  <c r="B67" i="74"/>
  <c r="B19" i="26" s="1"/>
  <c r="B19" i="91" s="1"/>
  <c r="B67" i="79"/>
  <c r="B19" i="32" s="1"/>
  <c r="B19" i="90" s="1"/>
  <c r="B67" i="80"/>
  <c r="B19" i="27" s="1"/>
  <c r="B19" i="92" s="1"/>
  <c r="B67" i="78"/>
  <c r="B19" i="28" s="1"/>
  <c r="B19" i="89" s="1"/>
  <c r="B67" i="77"/>
  <c r="B19" i="25" s="1"/>
  <c r="B19" i="88" s="1"/>
  <c r="B67" i="76"/>
  <c r="B19" i="31" s="1"/>
  <c r="B19" i="87" s="1"/>
  <c r="B67" i="75"/>
  <c r="B19" i="30" s="1"/>
  <c r="B19" i="86" s="1"/>
  <c r="B67" i="59"/>
  <c r="B19" i="23" s="1"/>
  <c r="B19" i="84" s="1"/>
  <c r="B67" i="81"/>
  <c r="B19" i="22" s="1"/>
  <c r="B19" i="93" s="1"/>
  <c r="E26" i="83"/>
  <c r="N92" i="73"/>
  <c r="G73" i="73"/>
  <c r="G80" i="73"/>
  <c r="G77" i="73"/>
  <c r="B85" i="73"/>
  <c r="G67" i="73"/>
  <c r="N93" i="73"/>
  <c r="C90" i="73"/>
  <c r="G90" i="73"/>
  <c r="G89" i="73"/>
  <c r="C87" i="73"/>
  <c r="G88" i="73"/>
  <c r="G87" i="73"/>
  <c r="G82" i="73"/>
  <c r="C84" i="73"/>
  <c r="G84" i="73"/>
  <c r="N70" i="73"/>
  <c r="B58" i="61"/>
  <c r="V85" i="54"/>
  <c r="S85" i="54"/>
  <c r="P85" i="54"/>
  <c r="T85" i="54"/>
  <c r="Q85" i="54"/>
  <c r="R85" i="54"/>
  <c r="U85" i="54"/>
  <c r="B59" i="61"/>
  <c r="U84" i="54"/>
  <c r="T84" i="54"/>
  <c r="S84" i="54"/>
  <c r="R84" i="54"/>
  <c r="V84" i="54"/>
  <c r="Q84" i="54"/>
  <c r="P84" i="54"/>
  <c r="B73" i="81"/>
  <c r="B25" i="22" s="1"/>
  <c r="B25" i="93" s="1"/>
  <c r="B66" i="74"/>
  <c r="B18" i="26" s="1"/>
  <c r="B18" i="91" s="1"/>
  <c r="B68" i="59"/>
  <c r="B20" i="23" s="1"/>
  <c r="B20" i="84" s="1"/>
  <c r="M62" i="73"/>
  <c r="C26" i="83"/>
  <c r="B68" i="75"/>
  <c r="B20" i="30" s="1"/>
  <c r="B20" i="86" s="1"/>
  <c r="B51" i="74"/>
  <c r="B3" i="26" s="1"/>
  <c r="B3" i="91" s="1"/>
  <c r="B51" i="81"/>
  <c r="B3" i="22" s="1"/>
  <c r="B3" i="93" s="1"/>
  <c r="B51" i="79"/>
  <c r="B3" i="32" s="1"/>
  <c r="B3" i="90" s="1"/>
  <c r="B51" i="78"/>
  <c r="B3" i="28" s="1"/>
  <c r="B3" i="89" s="1"/>
  <c r="B51" i="80"/>
  <c r="B3" i="27" s="1"/>
  <c r="B3" i="92" s="1"/>
  <c r="B51" i="77"/>
  <c r="B3" i="25" s="1"/>
  <c r="B3" i="88" s="1"/>
  <c r="B51" i="76"/>
  <c r="B3" i="31" s="1"/>
  <c r="B3" i="87" s="1"/>
  <c r="B51" i="75"/>
  <c r="B3" i="30" s="1"/>
  <c r="B3" i="86" s="1"/>
  <c r="B51" i="59"/>
  <c r="B3" i="23" s="1"/>
  <c r="B68" i="76"/>
  <c r="B20" i="31" s="1"/>
  <c r="B20" i="87" s="1"/>
  <c r="G2" i="83"/>
  <c r="B68" i="78"/>
  <c r="B20" i="28" s="1"/>
  <c r="B20" i="89" s="1"/>
  <c r="B73" i="78"/>
  <c r="B25" i="28" s="1"/>
  <c r="B25" i="89" s="1"/>
  <c r="B73" i="74"/>
  <c r="B25" i="26" s="1"/>
  <c r="B25" i="91" s="1"/>
  <c r="B68" i="77"/>
  <c r="B20" i="25" s="1"/>
  <c r="B20" i="88" s="1"/>
  <c r="B68" i="80"/>
  <c r="B20" i="27" s="1"/>
  <c r="B20" i="92" s="1"/>
  <c r="B17" i="83"/>
  <c r="B17" i="84"/>
  <c r="B68" i="79"/>
  <c r="B20" i="32" s="1"/>
  <c r="B20" i="90" s="1"/>
  <c r="B68" i="81"/>
  <c r="B20" i="22" s="1"/>
  <c r="B20" i="93" s="1"/>
  <c r="B66" i="77"/>
  <c r="B18" i="25" s="1"/>
  <c r="B18" i="88" s="1"/>
  <c r="D26" i="83"/>
  <c r="F62" i="73"/>
  <c r="O94" i="73"/>
  <c r="P58" i="73"/>
  <c r="K96" i="73"/>
  <c r="J96" i="73"/>
  <c r="J59" i="73"/>
  <c r="J91" i="73"/>
  <c r="K91" i="73"/>
  <c r="O92" i="73"/>
  <c r="E62" i="73"/>
  <c r="O95" i="73"/>
  <c r="I60" i="73"/>
  <c r="J66" i="73"/>
  <c r="K66" i="73"/>
  <c r="K63" i="73"/>
  <c r="J63" i="73"/>
  <c r="O68" i="73"/>
  <c r="O76" i="73"/>
  <c r="O81" i="73"/>
  <c r="N71" i="73"/>
  <c r="H62" i="73"/>
  <c r="N63" i="73"/>
  <c r="O59" i="73"/>
  <c r="O93" i="73"/>
  <c r="O61" i="73"/>
  <c r="K93" i="73"/>
  <c r="J93" i="73"/>
  <c r="K81" i="73"/>
  <c r="J81" i="73"/>
  <c r="N72" i="73"/>
  <c r="Q100" i="73"/>
  <c r="N66" i="73"/>
  <c r="N99" i="73"/>
  <c r="J61" i="73"/>
  <c r="K61" i="73"/>
  <c r="N75" i="73"/>
  <c r="K70" i="73"/>
  <c r="J70" i="73"/>
  <c r="B52" i="74"/>
  <c r="B4" i="26" s="1"/>
  <c r="B4" i="91" s="1"/>
  <c r="O97" i="73"/>
  <c r="N96" i="73"/>
  <c r="K86" i="73"/>
  <c r="J86" i="73"/>
  <c r="N91" i="73"/>
  <c r="N74" i="73"/>
  <c r="O70" i="73"/>
  <c r="E60" i="73"/>
  <c r="F60" i="73"/>
  <c r="O98" i="73"/>
  <c r="O64" i="73"/>
  <c r="K95" i="73"/>
  <c r="J95" i="73"/>
  <c r="P65" i="73"/>
  <c r="J97" i="73"/>
  <c r="K97" i="73"/>
  <c r="N69" i="73"/>
  <c r="J69" i="73"/>
  <c r="K69" i="73"/>
  <c r="J99" i="73"/>
  <c r="K99" i="73"/>
  <c r="I9" i="59" l="1"/>
  <c r="AB32" i="72"/>
  <c r="AA32" i="73"/>
  <c r="AB6" i="72"/>
  <c r="AA6" i="73"/>
  <c r="AB39" i="72"/>
  <c r="AA39" i="73"/>
  <c r="AB44" i="72"/>
  <c r="AA44" i="73"/>
  <c r="AC23" i="72"/>
  <c r="AB23" i="73"/>
  <c r="AC18" i="72"/>
  <c r="AB18" i="73"/>
  <c r="AA11" i="73"/>
  <c r="AB11" i="72"/>
  <c r="AA48" i="73"/>
  <c r="AB48" i="72"/>
  <c r="AA42" i="73"/>
  <c r="AB42" i="72"/>
  <c r="AB46" i="72"/>
  <c r="AA46" i="73"/>
  <c r="AA40" i="73"/>
  <c r="AB40" i="72"/>
  <c r="AB47" i="72"/>
  <c r="AA47" i="73"/>
  <c r="AB33" i="72"/>
  <c r="AA33" i="73"/>
  <c r="AB38" i="72"/>
  <c r="AA38" i="73"/>
  <c r="AC16" i="72"/>
  <c r="AB16" i="73"/>
  <c r="AB26" i="72"/>
  <c r="AA26" i="73"/>
  <c r="AC17" i="72"/>
  <c r="AB17" i="73"/>
  <c r="AB8" i="72"/>
  <c r="AA8" i="73"/>
  <c r="AB35" i="72"/>
  <c r="AA35" i="73"/>
  <c r="AB15" i="72"/>
  <c r="AA15" i="73"/>
  <c r="AC3" i="72"/>
  <c r="AB3" i="73"/>
  <c r="AC9" i="72"/>
  <c r="AB9" i="73"/>
  <c r="AB24" i="72"/>
  <c r="AA24" i="73"/>
  <c r="AC4" i="72"/>
  <c r="AB4" i="73"/>
  <c r="AB30" i="72"/>
  <c r="AA30" i="73"/>
  <c r="AA41" i="73"/>
  <c r="AB41" i="72"/>
  <c r="AB34" i="72"/>
  <c r="AA34" i="73"/>
  <c r="AC20" i="72"/>
  <c r="AB20" i="73"/>
  <c r="AB27" i="72"/>
  <c r="AA27" i="73"/>
  <c r="AC36" i="72"/>
  <c r="AB36" i="73"/>
  <c r="AC25" i="72"/>
  <c r="AB25" i="73"/>
  <c r="AC45" i="72"/>
  <c r="AB45" i="73"/>
  <c r="AC51" i="72"/>
  <c r="AB51" i="73"/>
  <c r="AC50" i="72"/>
  <c r="AB50" i="73"/>
  <c r="AB28" i="72"/>
  <c r="AA28" i="73"/>
  <c r="AC7" i="72"/>
  <c r="AB7" i="73"/>
  <c r="AC49" i="72"/>
  <c r="AB49" i="73"/>
  <c r="AB29" i="72"/>
  <c r="AA29" i="73"/>
  <c r="AB21" i="72"/>
  <c r="AA21" i="73"/>
  <c r="AB37" i="72"/>
  <c r="AA37" i="73"/>
  <c r="AC5" i="72"/>
  <c r="AB5" i="73"/>
  <c r="AC43" i="72"/>
  <c r="AB43" i="73"/>
  <c r="AB31" i="72"/>
  <c r="AA31" i="73"/>
  <c r="AB10" i="72"/>
  <c r="AA10" i="73"/>
  <c r="AB12" i="72"/>
  <c r="AA12" i="73"/>
  <c r="AC13" i="72"/>
  <c r="AB13" i="73"/>
  <c r="AC14" i="72"/>
  <c r="AB14" i="73"/>
  <c r="AC19" i="72"/>
  <c r="AB19" i="73"/>
  <c r="AC2" i="72"/>
  <c r="AB2" i="73"/>
  <c r="H68" i="80"/>
  <c r="H20" i="27" s="1"/>
  <c r="H20" i="92" s="1"/>
  <c r="H68" i="79"/>
  <c r="H20" i="32" s="1"/>
  <c r="H20" i="90" s="1"/>
  <c r="I9" i="77"/>
  <c r="I9" i="76"/>
  <c r="AB52" i="73"/>
  <c r="AC52" i="72"/>
  <c r="I9" i="79"/>
  <c r="I9" i="78"/>
  <c r="I9" i="80"/>
  <c r="I9" i="75"/>
  <c r="N9" i="59"/>
  <c r="N9" i="78"/>
  <c r="N9" i="75"/>
  <c r="N9" i="76"/>
  <c r="N9" i="81"/>
  <c r="N9" i="80"/>
  <c r="N9" i="77"/>
  <c r="J42" i="74"/>
  <c r="J72" i="74" s="1"/>
  <c r="J24" i="26" s="1"/>
  <c r="J24" i="91" s="1"/>
  <c r="H25" i="80"/>
  <c r="H25" i="75"/>
  <c r="H25" i="76"/>
  <c r="H25" i="81"/>
  <c r="H25" i="59"/>
  <c r="F30" i="78"/>
  <c r="F65" i="78" s="1"/>
  <c r="F17" i="28" s="1"/>
  <c r="F17" i="89" s="1"/>
  <c r="F30" i="81"/>
  <c r="F65" i="81" s="1"/>
  <c r="F17" i="22" s="1"/>
  <c r="F17" i="93" s="1"/>
  <c r="E30" i="79"/>
  <c r="E65" i="79" s="1"/>
  <c r="E17" i="32" s="1"/>
  <c r="E17" i="90" s="1"/>
  <c r="H37" i="77"/>
  <c r="H68" i="77"/>
  <c r="H20" i="25" s="1"/>
  <c r="H20" i="88" s="1"/>
  <c r="E30" i="75"/>
  <c r="E65" i="75" s="1"/>
  <c r="E17" i="30" s="1"/>
  <c r="E17" i="86" s="1"/>
  <c r="M12" i="74"/>
  <c r="M12" i="80" s="1"/>
  <c r="H68" i="59"/>
  <c r="H20" i="23" s="1"/>
  <c r="H20" i="84" s="1"/>
  <c r="L55" i="74"/>
  <c r="L7" i="26" s="1"/>
  <c r="L7" i="91" s="1"/>
  <c r="F30" i="75"/>
  <c r="F65" i="75" s="1"/>
  <c r="F17" i="30" s="1"/>
  <c r="F17" i="86" s="1"/>
  <c r="F30" i="80"/>
  <c r="F65" i="80" s="1"/>
  <c r="F17" i="27" s="1"/>
  <c r="F17" i="92" s="1"/>
  <c r="L15" i="77"/>
  <c r="L55" i="77" s="1"/>
  <c r="L7" i="25" s="1"/>
  <c r="L7" i="88" s="1"/>
  <c r="H55" i="78"/>
  <c r="H7" i="28" s="1"/>
  <c r="H7" i="89" s="1"/>
  <c r="F30" i="76"/>
  <c r="F65" i="76" s="1"/>
  <c r="F17" i="31" s="1"/>
  <c r="F17" i="87" s="1"/>
  <c r="F30" i="79"/>
  <c r="F65" i="79" s="1"/>
  <c r="F17" i="32" s="1"/>
  <c r="F17" i="90" s="1"/>
  <c r="H55" i="80"/>
  <c r="H7" i="27" s="1"/>
  <c r="H7" i="92" s="1"/>
  <c r="H68" i="76"/>
  <c r="H20" i="31" s="1"/>
  <c r="H20" i="87" s="1"/>
  <c r="M14" i="76"/>
  <c r="I30" i="77"/>
  <c r="I65" i="77" s="1"/>
  <c r="I17" i="25" s="1"/>
  <c r="I17" i="88" s="1"/>
  <c r="F8" i="77"/>
  <c r="I30" i="80"/>
  <c r="I65" i="80" s="1"/>
  <c r="I17" i="27" s="1"/>
  <c r="I17" i="92" s="1"/>
  <c r="M14" i="77"/>
  <c r="F25" i="74"/>
  <c r="F25" i="80" s="1"/>
  <c r="H55" i="59"/>
  <c r="H7" i="23" s="1"/>
  <c r="H7" i="84" s="1"/>
  <c r="M14" i="81"/>
  <c r="M14" i="59"/>
  <c r="M14" i="75"/>
  <c r="F5" i="81"/>
  <c r="M14" i="78"/>
  <c r="H68" i="81"/>
  <c r="H20" i="22" s="1"/>
  <c r="H20" i="93" s="1"/>
  <c r="H37" i="76"/>
  <c r="E30" i="81"/>
  <c r="E65" i="81" s="1"/>
  <c r="E17" i="22" s="1"/>
  <c r="E17" i="93" s="1"/>
  <c r="H55" i="77"/>
  <c r="H7" i="25" s="1"/>
  <c r="H7" i="88" s="1"/>
  <c r="H37" i="78"/>
  <c r="E30" i="77"/>
  <c r="E65" i="77" s="1"/>
  <c r="E17" i="25" s="1"/>
  <c r="E17" i="88" s="1"/>
  <c r="H37" i="59"/>
  <c r="H37" i="79"/>
  <c r="E30" i="76"/>
  <c r="E65" i="76" s="1"/>
  <c r="E17" i="31" s="1"/>
  <c r="E17" i="87" s="1"/>
  <c r="E30" i="59"/>
  <c r="E65" i="59" s="1"/>
  <c r="E17" i="23" s="1"/>
  <c r="E17" i="84" s="1"/>
  <c r="E25" i="74"/>
  <c r="E25" i="79" s="1"/>
  <c r="F5" i="59"/>
  <c r="E30" i="80"/>
  <c r="E65" i="80" s="1"/>
  <c r="E17" i="27" s="1"/>
  <c r="E17" i="92" s="1"/>
  <c r="H37" i="80"/>
  <c r="E30" i="78"/>
  <c r="E65" i="78" s="1"/>
  <c r="E17" i="28" s="1"/>
  <c r="E17" i="89" s="1"/>
  <c r="H37" i="75"/>
  <c r="I30" i="81"/>
  <c r="I65" i="81" s="1"/>
  <c r="I17" i="22" s="1"/>
  <c r="I17" i="93" s="1"/>
  <c r="AF22" i="72"/>
  <c r="AE22" i="73"/>
  <c r="F5" i="75"/>
  <c r="M20" i="79"/>
  <c r="E37" i="76"/>
  <c r="I58" i="63"/>
  <c r="J58" i="63" s="1"/>
  <c r="M10" i="79"/>
  <c r="F18" i="74"/>
  <c r="F18" i="78" s="1"/>
  <c r="E37" i="79"/>
  <c r="M15" i="59"/>
  <c r="E37" i="81"/>
  <c r="M15" i="76"/>
  <c r="M15" i="79"/>
  <c r="I30" i="59"/>
  <c r="I65" i="59" s="1"/>
  <c r="I17" i="23" s="1"/>
  <c r="I17" i="84" s="1"/>
  <c r="H55" i="81"/>
  <c r="H7" i="22" s="1"/>
  <c r="H7" i="93" s="1"/>
  <c r="I30" i="75"/>
  <c r="I65" i="75" s="1"/>
  <c r="I17" i="30" s="1"/>
  <c r="I17" i="86" s="1"/>
  <c r="H55" i="76"/>
  <c r="H7" i="31" s="1"/>
  <c r="H7" i="87" s="1"/>
  <c r="L15" i="78"/>
  <c r="L55" i="78" s="1"/>
  <c r="L7" i="28" s="1"/>
  <c r="L7" i="89" s="1"/>
  <c r="J19" i="77"/>
  <c r="L15" i="80"/>
  <c r="L55" i="80" s="1"/>
  <c r="L7" i="27" s="1"/>
  <c r="L7" i="92" s="1"/>
  <c r="E18" i="74"/>
  <c r="E18" i="77" s="1"/>
  <c r="L15" i="81"/>
  <c r="L55" i="81" s="1"/>
  <c r="L7" i="22" s="1"/>
  <c r="L7" i="93" s="1"/>
  <c r="J15" i="74"/>
  <c r="J15" i="79" s="1"/>
  <c r="O9" i="75"/>
  <c r="M7" i="74"/>
  <c r="M7" i="81" s="1"/>
  <c r="L15" i="79"/>
  <c r="L55" i="79" s="1"/>
  <c r="L7" i="32" s="1"/>
  <c r="L7" i="90" s="1"/>
  <c r="F65" i="74"/>
  <c r="F17" i="26" s="1"/>
  <c r="F17" i="91" s="1"/>
  <c r="F30" i="77"/>
  <c r="F65" i="77" s="1"/>
  <c r="F17" i="25" s="1"/>
  <c r="F17" i="88" s="1"/>
  <c r="H25" i="77"/>
  <c r="H25" i="79"/>
  <c r="O9" i="79"/>
  <c r="K15" i="74"/>
  <c r="K15" i="79" s="1"/>
  <c r="L15" i="59"/>
  <c r="L55" i="59" s="1"/>
  <c r="L7" i="23" s="1"/>
  <c r="L7" i="84" s="1"/>
  <c r="F5" i="78"/>
  <c r="F5" i="79"/>
  <c r="F5" i="80"/>
  <c r="F5" i="77"/>
  <c r="I15" i="74"/>
  <c r="I55" i="74" s="1"/>
  <c r="I7" i="26" s="1"/>
  <c r="I7" i="91" s="1"/>
  <c r="E37" i="75"/>
  <c r="I30" i="78"/>
  <c r="I65" i="78" s="1"/>
  <c r="I17" i="28" s="1"/>
  <c r="I17" i="89" s="1"/>
  <c r="F40" i="75"/>
  <c r="L15" i="75"/>
  <c r="L55" i="75" s="1"/>
  <c r="L7" i="30" s="1"/>
  <c r="L7" i="86" s="1"/>
  <c r="F8" i="59"/>
  <c r="J20" i="59"/>
  <c r="B26" i="75"/>
  <c r="B26" i="79"/>
  <c r="B32" i="76"/>
  <c r="B32" i="77"/>
  <c r="B11" i="80"/>
  <c r="B11" i="81"/>
  <c r="B33" i="78"/>
  <c r="B33" i="81"/>
  <c r="J57" i="63"/>
  <c r="K57" i="63" s="1"/>
  <c r="L57" i="63" s="1"/>
  <c r="L7" i="74" s="1"/>
  <c r="L7" i="79" s="1"/>
  <c r="I7" i="74"/>
  <c r="I7" i="81" s="1"/>
  <c r="M68" i="74"/>
  <c r="M20" i="26" s="1"/>
  <c r="M20" i="91" s="1"/>
  <c r="O2" i="76"/>
  <c r="O50" i="76" s="1"/>
  <c r="O2" i="31" s="1"/>
  <c r="O2" i="87" s="1"/>
  <c r="I14" i="76"/>
  <c r="I30" i="79"/>
  <c r="I65" i="79" s="1"/>
  <c r="I17" i="32" s="1"/>
  <c r="I17" i="90" s="1"/>
  <c r="I13" i="78"/>
  <c r="H55" i="79"/>
  <c r="H7" i="32" s="1"/>
  <c r="H7" i="90" s="1"/>
  <c r="J20" i="75"/>
  <c r="E5" i="78"/>
  <c r="E5" i="80"/>
  <c r="E5" i="79"/>
  <c r="E5" i="77"/>
  <c r="E5" i="59"/>
  <c r="E5" i="75"/>
  <c r="E5" i="76"/>
  <c r="E5" i="81"/>
  <c r="O2" i="79"/>
  <c r="O50" i="79" s="1"/>
  <c r="O2" i="32" s="1"/>
  <c r="O2" i="90" s="1"/>
  <c r="I14" i="75"/>
  <c r="I10" i="59"/>
  <c r="K19" i="77"/>
  <c r="I14" i="78"/>
  <c r="M35" i="77"/>
  <c r="M67" i="77" s="1"/>
  <c r="M19" i="25" s="1"/>
  <c r="M19" i="88" s="1"/>
  <c r="J9" i="78"/>
  <c r="I10" i="78"/>
  <c r="I14" i="79"/>
  <c r="M20" i="76"/>
  <c r="O2" i="59"/>
  <c r="O50" i="59" s="1"/>
  <c r="O2" i="23" s="1"/>
  <c r="O2" i="84" s="1"/>
  <c r="I10" i="80"/>
  <c r="I14" i="80"/>
  <c r="M10" i="76"/>
  <c r="I30" i="76"/>
  <c r="I65" i="76" s="1"/>
  <c r="I17" i="31" s="1"/>
  <c r="I17" i="87" s="1"/>
  <c r="S65" i="63"/>
  <c r="T65" i="63" s="1"/>
  <c r="U65" i="63" s="1"/>
  <c r="V65" i="63" s="1"/>
  <c r="W65" i="63" s="1"/>
  <c r="X65" i="63" s="1"/>
  <c r="Y65" i="63" s="1"/>
  <c r="Z65" i="63" s="1"/>
  <c r="AA65" i="63" s="1"/>
  <c r="AB65" i="63" s="1"/>
  <c r="AC65" i="63" s="1"/>
  <c r="AD65" i="63" s="1"/>
  <c r="AE65" i="63" s="1"/>
  <c r="AF65" i="63" s="1"/>
  <c r="AG65" i="63" s="1"/>
  <c r="AH65" i="63" s="1"/>
  <c r="AI65" i="63" s="1"/>
  <c r="AJ65" i="63" s="1"/>
  <c r="AK65" i="63" s="1"/>
  <c r="AL65" i="63" s="1"/>
  <c r="AM65" i="63" s="1"/>
  <c r="AN65" i="63" s="1"/>
  <c r="AO65" i="63" s="1"/>
  <c r="AP65" i="63" s="1"/>
  <c r="D93" i="63"/>
  <c r="E93" i="63" s="1"/>
  <c r="M20" i="77"/>
  <c r="E40" i="77"/>
  <c r="F40" i="79"/>
  <c r="E39" i="74"/>
  <c r="E39" i="76" s="1"/>
  <c r="F39" i="74"/>
  <c r="F39" i="79" s="1"/>
  <c r="B31" i="76"/>
  <c r="B31" i="81"/>
  <c r="B31" i="78"/>
  <c r="B31" i="59"/>
  <c r="B24" i="76"/>
  <c r="B24" i="59"/>
  <c r="B24" i="75"/>
  <c r="B24" i="79"/>
  <c r="B34" i="80"/>
  <c r="B34" i="59"/>
  <c r="B34" i="76"/>
  <c r="B34" i="81"/>
  <c r="B34" i="77"/>
  <c r="H39" i="81"/>
  <c r="H39" i="79"/>
  <c r="I10" i="79"/>
  <c r="K19" i="80"/>
  <c r="E37" i="80"/>
  <c r="O9" i="80"/>
  <c r="M5" i="75"/>
  <c r="J16" i="75"/>
  <c r="M16" i="77"/>
  <c r="I40" i="79"/>
  <c r="I13" i="77"/>
  <c r="J9" i="77"/>
  <c r="M20" i="80"/>
  <c r="H39" i="78"/>
  <c r="H39" i="76"/>
  <c r="M5" i="76"/>
  <c r="J16" i="78"/>
  <c r="H39" i="75"/>
  <c r="I13" i="79"/>
  <c r="J9" i="79"/>
  <c r="H43" i="74"/>
  <c r="H43" i="79" s="1"/>
  <c r="M42" i="78"/>
  <c r="M72" i="78" s="1"/>
  <c r="M24" i="28" s="1"/>
  <c r="M24" i="89" s="1"/>
  <c r="K42" i="74"/>
  <c r="K42" i="81" s="1"/>
  <c r="K72" i="81" s="1"/>
  <c r="K24" i="22" s="1"/>
  <c r="K24" i="93" s="1"/>
  <c r="J20" i="76"/>
  <c r="K16" i="77"/>
  <c r="M5" i="59"/>
  <c r="J16" i="80"/>
  <c r="N80" i="63"/>
  <c r="M40" i="77"/>
  <c r="M68" i="77" s="1"/>
  <c r="M20" i="25" s="1"/>
  <c r="M20" i="88" s="1"/>
  <c r="I13" i="80"/>
  <c r="J9" i="80"/>
  <c r="N70" i="63"/>
  <c r="M42" i="80"/>
  <c r="M72" i="80" s="1"/>
  <c r="M24" i="27" s="1"/>
  <c r="M24" i="92" s="1"/>
  <c r="J20" i="81"/>
  <c r="O94" i="63"/>
  <c r="N44" i="74"/>
  <c r="F8" i="76"/>
  <c r="K16" i="80"/>
  <c r="E37" i="59"/>
  <c r="O9" i="76"/>
  <c r="M5" i="78"/>
  <c r="B33" i="75"/>
  <c r="I13" i="59"/>
  <c r="I13" i="81"/>
  <c r="B11" i="59"/>
  <c r="D19" i="81"/>
  <c r="D19" i="77"/>
  <c r="D19" i="78"/>
  <c r="D19" i="79"/>
  <c r="D19" i="80"/>
  <c r="D19" i="76"/>
  <c r="D19" i="75"/>
  <c r="D19" i="59"/>
  <c r="H39" i="77"/>
  <c r="M5" i="77"/>
  <c r="H39" i="80"/>
  <c r="F69" i="63"/>
  <c r="E19" i="74"/>
  <c r="D6" i="74"/>
  <c r="D6" i="59" s="1"/>
  <c r="F8" i="81"/>
  <c r="F37" i="75"/>
  <c r="E8" i="77"/>
  <c r="E37" i="78"/>
  <c r="O9" i="78"/>
  <c r="M5" i="79"/>
  <c r="B33" i="76"/>
  <c r="H39" i="59"/>
  <c r="I13" i="76"/>
  <c r="J9" i="75"/>
  <c r="M20" i="78"/>
  <c r="B11" i="75"/>
  <c r="F37" i="79"/>
  <c r="O9" i="77"/>
  <c r="B33" i="77"/>
  <c r="I14" i="77"/>
  <c r="J9" i="76"/>
  <c r="B11" i="77"/>
  <c r="E54" i="63"/>
  <c r="F54" i="63" s="1"/>
  <c r="G54" i="63" s="1"/>
  <c r="G4" i="74" s="1"/>
  <c r="D4" i="74"/>
  <c r="J68" i="63"/>
  <c r="I18" i="74"/>
  <c r="J75" i="63"/>
  <c r="K75" i="63" s="1"/>
  <c r="L75" i="63" s="1"/>
  <c r="L25" i="74" s="1"/>
  <c r="I25" i="74"/>
  <c r="B21" i="81"/>
  <c r="B21" i="59"/>
  <c r="B21" i="80"/>
  <c r="B21" i="79"/>
  <c r="B21" i="78"/>
  <c r="B21" i="77"/>
  <c r="B21" i="75"/>
  <c r="B21" i="76"/>
  <c r="L6" i="81"/>
  <c r="L6" i="80"/>
  <c r="L6" i="79"/>
  <c r="L6" i="77"/>
  <c r="L6" i="78"/>
  <c r="L6" i="76"/>
  <c r="L6" i="75"/>
  <c r="L6" i="59"/>
  <c r="B28" i="81"/>
  <c r="B28" i="59"/>
  <c r="B28" i="80"/>
  <c r="B28" i="79"/>
  <c r="B28" i="78"/>
  <c r="B28" i="77"/>
  <c r="B28" i="75"/>
  <c r="B28" i="76"/>
  <c r="J91" i="63"/>
  <c r="K91" i="63" s="1"/>
  <c r="L91" i="63" s="1"/>
  <c r="L41" i="74" s="1"/>
  <c r="I41" i="74"/>
  <c r="O55" i="63"/>
  <c r="P55" i="63" s="1"/>
  <c r="Q55" i="63" s="1"/>
  <c r="N5" i="74"/>
  <c r="P9" i="74"/>
  <c r="P9" i="75" s="1"/>
  <c r="N15" i="74"/>
  <c r="N15" i="81" s="1"/>
  <c r="J30" i="74"/>
  <c r="J65" i="74" s="1"/>
  <c r="J17" i="26" s="1"/>
  <c r="J17" i="91" s="1"/>
  <c r="K13" i="74"/>
  <c r="K13" i="76" s="1"/>
  <c r="J5" i="74"/>
  <c r="J5" i="77" s="1"/>
  <c r="E6" i="74"/>
  <c r="E6" i="79" s="1"/>
  <c r="S92" i="63"/>
  <c r="T92" i="63" s="1"/>
  <c r="U92" i="63" s="1"/>
  <c r="V92" i="63" s="1"/>
  <c r="W92" i="63" s="1"/>
  <c r="X92" i="63" s="1"/>
  <c r="Y92" i="63" s="1"/>
  <c r="Z92" i="63" s="1"/>
  <c r="AA92" i="63" s="1"/>
  <c r="AB92" i="63" s="1"/>
  <c r="AC92" i="63" s="1"/>
  <c r="AD92" i="63" s="1"/>
  <c r="AE92" i="63" s="1"/>
  <c r="AF92" i="63" s="1"/>
  <c r="AG92" i="63" s="1"/>
  <c r="AH92" i="63" s="1"/>
  <c r="AI92" i="63" s="1"/>
  <c r="AJ92" i="63" s="1"/>
  <c r="AK92" i="63" s="1"/>
  <c r="AL92" i="63" s="1"/>
  <c r="AM92" i="63" s="1"/>
  <c r="AN92" i="63" s="1"/>
  <c r="AO92" i="63" s="1"/>
  <c r="AP92" i="63" s="1"/>
  <c r="AQ42" i="74"/>
  <c r="AQ13" i="81"/>
  <c r="AQ13" i="59"/>
  <c r="AQ13" i="80"/>
  <c r="AQ13" i="79"/>
  <c r="AQ13" i="75"/>
  <c r="AQ13" i="78"/>
  <c r="AQ13" i="77"/>
  <c r="AQ13" i="76"/>
  <c r="M13" i="77"/>
  <c r="J13" i="74"/>
  <c r="J13" i="81" s="1"/>
  <c r="N40" i="74"/>
  <c r="N40" i="79" s="1"/>
  <c r="F6" i="74"/>
  <c r="F6" i="80" s="1"/>
  <c r="N92" i="63"/>
  <c r="S63" i="63"/>
  <c r="T63" i="63" s="1"/>
  <c r="U63" i="63" s="1"/>
  <c r="V63" i="63" s="1"/>
  <c r="W63" i="63" s="1"/>
  <c r="X63" i="63" s="1"/>
  <c r="Y63" i="63" s="1"/>
  <c r="Z63" i="63" s="1"/>
  <c r="AA63" i="63" s="1"/>
  <c r="AB63" i="63" s="1"/>
  <c r="AC63" i="63" s="1"/>
  <c r="AD63" i="63" s="1"/>
  <c r="AE63" i="63" s="1"/>
  <c r="AF63" i="63" s="1"/>
  <c r="AG63" i="63" s="1"/>
  <c r="AH63" i="63" s="1"/>
  <c r="AI63" i="63" s="1"/>
  <c r="AJ63" i="63" s="1"/>
  <c r="AK63" i="63" s="1"/>
  <c r="AL63" i="63" s="1"/>
  <c r="AM63" i="63" s="1"/>
  <c r="AN63" i="63" s="1"/>
  <c r="AO63" i="63" s="1"/>
  <c r="AP63" i="63" s="1"/>
  <c r="C52" i="74"/>
  <c r="C4" i="26" s="1"/>
  <c r="C4" i="91" s="1"/>
  <c r="C4" i="81"/>
  <c r="C52" i="81" s="1"/>
  <c r="C4" i="22" s="1"/>
  <c r="C4" i="93" s="1"/>
  <c r="C4" i="80"/>
  <c r="C52" i="80" s="1"/>
  <c r="C4" i="27" s="1"/>
  <c r="C4" i="92" s="1"/>
  <c r="C4" i="79"/>
  <c r="C52" i="79" s="1"/>
  <c r="C4" i="32" s="1"/>
  <c r="C4" i="90" s="1"/>
  <c r="C4" i="77"/>
  <c r="C52" i="77" s="1"/>
  <c r="C4" i="25" s="1"/>
  <c r="C4" i="88" s="1"/>
  <c r="C4" i="78"/>
  <c r="C52" i="78" s="1"/>
  <c r="C4" i="28" s="1"/>
  <c r="C4" i="89" s="1"/>
  <c r="C4" i="76"/>
  <c r="C52" i="76" s="1"/>
  <c r="C4" i="31" s="1"/>
  <c r="C4" i="87" s="1"/>
  <c r="C4" i="75"/>
  <c r="C52" i="75" s="1"/>
  <c r="C4" i="30" s="1"/>
  <c r="C4" i="86" s="1"/>
  <c r="C4" i="59"/>
  <c r="C52" i="59" s="1"/>
  <c r="C4" i="23" s="1"/>
  <c r="C4" i="84" s="1"/>
  <c r="D68" i="74"/>
  <c r="D20" i="26" s="1"/>
  <c r="D20" i="91" s="1"/>
  <c r="D38" i="78"/>
  <c r="D38" i="76"/>
  <c r="D38" i="75"/>
  <c r="D38" i="59"/>
  <c r="D38" i="79"/>
  <c r="D38" i="81"/>
  <c r="D38" i="80"/>
  <c r="D38" i="77"/>
  <c r="E86" i="63"/>
  <c r="D36" i="74"/>
  <c r="B24" i="78"/>
  <c r="M13" i="79"/>
  <c r="I10" i="75"/>
  <c r="F8" i="79"/>
  <c r="E91" i="63"/>
  <c r="D41" i="74"/>
  <c r="B17" i="75"/>
  <c r="B17" i="81"/>
  <c r="K16" i="75"/>
  <c r="F37" i="59"/>
  <c r="M19" i="79"/>
  <c r="M15" i="78"/>
  <c r="E8" i="75"/>
  <c r="K19" i="75"/>
  <c r="O9" i="59"/>
  <c r="H68" i="75"/>
  <c r="H20" i="30" s="1"/>
  <c r="H20" i="86" s="1"/>
  <c r="M5" i="81"/>
  <c r="J16" i="77"/>
  <c r="O2" i="78"/>
  <c r="O50" i="78" s="1"/>
  <c r="O2" i="28" s="1"/>
  <c r="O2" i="89" s="1"/>
  <c r="M16" i="75"/>
  <c r="B33" i="79"/>
  <c r="J19" i="76"/>
  <c r="I14" i="59"/>
  <c r="B34" i="75"/>
  <c r="M35" i="75"/>
  <c r="M67" i="75" s="1"/>
  <c r="M19" i="30" s="1"/>
  <c r="M19" i="86" s="1"/>
  <c r="M10" i="59"/>
  <c r="K9" i="80"/>
  <c r="N85" i="63"/>
  <c r="O85" i="63" s="1"/>
  <c r="P85" i="63" s="1"/>
  <c r="Q85" i="63" s="1"/>
  <c r="B31" i="75"/>
  <c r="I40" i="78"/>
  <c r="M40" i="75"/>
  <c r="M68" i="75" s="1"/>
  <c r="M20" i="30" s="1"/>
  <c r="M20" i="86" s="1"/>
  <c r="J9" i="59"/>
  <c r="H67" i="74"/>
  <c r="H19" i="26" s="1"/>
  <c r="H19" i="91" s="1"/>
  <c r="H35" i="79"/>
  <c r="H67" i="79" s="1"/>
  <c r="H19" i="32" s="1"/>
  <c r="H19" i="90" s="1"/>
  <c r="H35" i="77"/>
  <c r="H67" i="77" s="1"/>
  <c r="H19" i="25" s="1"/>
  <c r="H19" i="88" s="1"/>
  <c r="H35" i="78"/>
  <c r="H67" i="78" s="1"/>
  <c r="H19" i="28" s="1"/>
  <c r="H19" i="89" s="1"/>
  <c r="H35" i="75"/>
  <c r="H67" i="75" s="1"/>
  <c r="H19" i="30" s="1"/>
  <c r="H19" i="86" s="1"/>
  <c r="H35" i="76"/>
  <c r="H67" i="76" s="1"/>
  <c r="H19" i="31" s="1"/>
  <c r="H19" i="87" s="1"/>
  <c r="H35" i="59"/>
  <c r="H67" i="59" s="1"/>
  <c r="H19" i="23" s="1"/>
  <c r="H19" i="84" s="1"/>
  <c r="H35" i="81"/>
  <c r="H67" i="81" s="1"/>
  <c r="H19" i="22" s="1"/>
  <c r="H19" i="93" s="1"/>
  <c r="H35" i="80"/>
  <c r="H67" i="80" s="1"/>
  <c r="H19" i="27" s="1"/>
  <c r="H19" i="92" s="1"/>
  <c r="K38" i="80"/>
  <c r="K38" i="79"/>
  <c r="K38" i="78"/>
  <c r="K38" i="77"/>
  <c r="K38" i="76"/>
  <c r="K38" i="75"/>
  <c r="K38" i="81"/>
  <c r="K38" i="59"/>
  <c r="B32" i="75"/>
  <c r="M42" i="75"/>
  <c r="M72" i="75" s="1"/>
  <c r="M24" i="30" s="1"/>
  <c r="M24" i="86" s="1"/>
  <c r="M20" i="59"/>
  <c r="E40" i="75"/>
  <c r="F39" i="75"/>
  <c r="K20" i="80"/>
  <c r="B11" i="79"/>
  <c r="F40" i="78"/>
  <c r="R62" i="63"/>
  <c r="N62" i="63" s="1"/>
  <c r="H66" i="74"/>
  <c r="H18" i="26" s="1"/>
  <c r="H18" i="91" s="1"/>
  <c r="H36" i="80"/>
  <c r="H36" i="79"/>
  <c r="H36" i="77"/>
  <c r="H66" i="77" s="1"/>
  <c r="H18" i="25" s="1"/>
  <c r="H18" i="88" s="1"/>
  <c r="H36" i="78"/>
  <c r="H36" i="75"/>
  <c r="H36" i="76"/>
  <c r="H36" i="81"/>
  <c r="H66" i="81" s="1"/>
  <c r="H18" i="22" s="1"/>
  <c r="H18" i="93" s="1"/>
  <c r="H36" i="59"/>
  <c r="L68" i="77"/>
  <c r="L20" i="25" s="1"/>
  <c r="L20" i="88" s="1"/>
  <c r="B26" i="78"/>
  <c r="J20" i="79"/>
  <c r="D25" i="76"/>
  <c r="D25" i="75"/>
  <c r="D25" i="59"/>
  <c r="D25" i="81"/>
  <c r="D25" i="80"/>
  <c r="D25" i="79"/>
  <c r="D25" i="77"/>
  <c r="D25" i="78"/>
  <c r="O3" i="74"/>
  <c r="O3" i="80" s="1"/>
  <c r="O51" i="80" s="1"/>
  <c r="O3" i="27" s="1"/>
  <c r="O3" i="92" s="1"/>
  <c r="K5" i="74"/>
  <c r="K5" i="75" s="1"/>
  <c r="K30" i="74"/>
  <c r="K65" i="74" s="1"/>
  <c r="K17" i="26" s="1"/>
  <c r="K17" i="91" s="1"/>
  <c r="N13" i="74"/>
  <c r="N13" i="81" s="1"/>
  <c r="K35" i="74"/>
  <c r="K67" i="74" s="1"/>
  <c r="K19" i="26" s="1"/>
  <c r="K19" i="91" s="1"/>
  <c r="M6" i="74"/>
  <c r="M6" i="81" s="1"/>
  <c r="B79" i="63"/>
  <c r="B29" i="74" s="1"/>
  <c r="F88" i="63"/>
  <c r="E38" i="74"/>
  <c r="S88" i="63"/>
  <c r="T88" i="63" s="1"/>
  <c r="U88" i="63" s="1"/>
  <c r="V88" i="63" s="1"/>
  <c r="W88" i="63" s="1"/>
  <c r="X88" i="63" s="1"/>
  <c r="Y88" i="63" s="1"/>
  <c r="Z88" i="63" s="1"/>
  <c r="AA88" i="63" s="1"/>
  <c r="AB88" i="63" s="1"/>
  <c r="AC88" i="63" s="1"/>
  <c r="AD88" i="63" s="1"/>
  <c r="AE88" i="63" s="1"/>
  <c r="AF88" i="63" s="1"/>
  <c r="AG88" i="63" s="1"/>
  <c r="AH88" i="63" s="1"/>
  <c r="AI88" i="63" s="1"/>
  <c r="AJ88" i="63" s="1"/>
  <c r="AK88" i="63" s="1"/>
  <c r="AL88" i="63" s="1"/>
  <c r="AM88" i="63" s="1"/>
  <c r="AN88" i="63" s="1"/>
  <c r="AO88" i="63" s="1"/>
  <c r="AP88" i="63" s="1"/>
  <c r="AQ38" i="74"/>
  <c r="B24" i="77"/>
  <c r="M13" i="80"/>
  <c r="I10" i="76"/>
  <c r="F8" i="80"/>
  <c r="M55" i="74"/>
  <c r="M7" i="26" s="1"/>
  <c r="M7" i="91" s="1"/>
  <c r="B17" i="59"/>
  <c r="K16" i="76"/>
  <c r="F37" i="76"/>
  <c r="M15" i="77"/>
  <c r="E8" i="78"/>
  <c r="K19" i="76"/>
  <c r="H8" i="77"/>
  <c r="H8" i="78"/>
  <c r="H8" i="75"/>
  <c r="H8" i="76"/>
  <c r="H8" i="80"/>
  <c r="H8" i="81"/>
  <c r="H8" i="59"/>
  <c r="H8" i="79"/>
  <c r="J16" i="79"/>
  <c r="O2" i="77"/>
  <c r="O50" i="77" s="1"/>
  <c r="O2" i="25" s="1"/>
  <c r="O2" i="88" s="1"/>
  <c r="M16" i="78"/>
  <c r="B33" i="80"/>
  <c r="J19" i="78"/>
  <c r="I35" i="74"/>
  <c r="B34" i="78"/>
  <c r="M35" i="78"/>
  <c r="M67" i="78" s="1"/>
  <c r="M19" i="28" s="1"/>
  <c r="M19" i="89" s="1"/>
  <c r="M10" i="75"/>
  <c r="K9" i="59"/>
  <c r="K9" i="81"/>
  <c r="S85" i="63"/>
  <c r="T85" i="63" s="1"/>
  <c r="U85" i="63" s="1"/>
  <c r="V85" i="63" s="1"/>
  <c r="W85" i="63" s="1"/>
  <c r="X85" i="63" s="1"/>
  <c r="Y85" i="63" s="1"/>
  <c r="Z85" i="63" s="1"/>
  <c r="AA85" i="63" s="1"/>
  <c r="AB85" i="63" s="1"/>
  <c r="AC85" i="63" s="1"/>
  <c r="AD85" i="63" s="1"/>
  <c r="AE85" i="63" s="1"/>
  <c r="AF85" i="63" s="1"/>
  <c r="AG85" i="63" s="1"/>
  <c r="AH85" i="63" s="1"/>
  <c r="AI85" i="63" s="1"/>
  <c r="AJ85" i="63" s="1"/>
  <c r="AK85" i="63" s="1"/>
  <c r="AL85" i="63" s="1"/>
  <c r="AM85" i="63" s="1"/>
  <c r="AN85" i="63" s="1"/>
  <c r="AO85" i="63" s="1"/>
  <c r="AP85" i="63" s="1"/>
  <c r="AQ35" i="74"/>
  <c r="N60" i="63"/>
  <c r="O60" i="63" s="1"/>
  <c r="P60" i="63" s="1"/>
  <c r="Q60" i="63" s="1"/>
  <c r="B31" i="77"/>
  <c r="I40" i="77"/>
  <c r="M40" i="78"/>
  <c r="M68" i="78" s="1"/>
  <c r="M20" i="28" s="1"/>
  <c r="M20" i="89" s="1"/>
  <c r="R57" i="63"/>
  <c r="AQ57" i="63" s="1"/>
  <c r="I93" i="63"/>
  <c r="R93" i="63"/>
  <c r="AQ93" i="63" s="1"/>
  <c r="B32" i="78"/>
  <c r="M42" i="76"/>
  <c r="M72" i="76" s="1"/>
  <c r="M24" i="31" s="1"/>
  <c r="M24" i="87" s="1"/>
  <c r="M20" i="75"/>
  <c r="E40" i="78"/>
  <c r="K20" i="59"/>
  <c r="K20" i="81"/>
  <c r="F40" i="77"/>
  <c r="I86" i="63"/>
  <c r="R86" i="63"/>
  <c r="AQ86" i="63" s="1"/>
  <c r="M36" i="74"/>
  <c r="L68" i="79"/>
  <c r="L20" i="32" s="1"/>
  <c r="L20" i="90" s="1"/>
  <c r="B26" i="77"/>
  <c r="J20" i="80"/>
  <c r="G25" i="79"/>
  <c r="G25" i="77"/>
  <c r="G25" i="78"/>
  <c r="G25" i="75"/>
  <c r="G25" i="76"/>
  <c r="G25" i="80"/>
  <c r="G25" i="81"/>
  <c r="G25" i="59"/>
  <c r="M13" i="81"/>
  <c r="M19" i="81"/>
  <c r="L67" i="74"/>
  <c r="L19" i="26" s="1"/>
  <c r="L19" i="91" s="1"/>
  <c r="L35" i="81"/>
  <c r="L67" i="81" s="1"/>
  <c r="L19" i="22" s="1"/>
  <c r="L19" i="93" s="1"/>
  <c r="L35" i="75"/>
  <c r="L67" i="75" s="1"/>
  <c r="L19" i="30" s="1"/>
  <c r="L19" i="86" s="1"/>
  <c r="L35" i="80"/>
  <c r="L67" i="80" s="1"/>
  <c r="L19" i="27" s="1"/>
  <c r="L19" i="92" s="1"/>
  <c r="L35" i="79"/>
  <c r="L67" i="79" s="1"/>
  <c r="L19" i="32" s="1"/>
  <c r="L19" i="90" s="1"/>
  <c r="L35" i="77"/>
  <c r="L67" i="77" s="1"/>
  <c r="L19" i="25" s="1"/>
  <c r="L19" i="88" s="1"/>
  <c r="L35" i="78"/>
  <c r="L67" i="78" s="1"/>
  <c r="L19" i="28" s="1"/>
  <c r="L19" i="89" s="1"/>
  <c r="L35" i="59"/>
  <c r="L67" i="59" s="1"/>
  <c r="L19" i="23" s="1"/>
  <c r="L19" i="84" s="1"/>
  <c r="L35" i="76"/>
  <c r="L67" i="76" s="1"/>
  <c r="L19" i="31" s="1"/>
  <c r="L19" i="87" s="1"/>
  <c r="S60" i="63"/>
  <c r="T60" i="63" s="1"/>
  <c r="U60" i="63" s="1"/>
  <c r="V60" i="63" s="1"/>
  <c r="W60" i="63" s="1"/>
  <c r="X60" i="63" s="1"/>
  <c r="Y60" i="63" s="1"/>
  <c r="Z60" i="63" s="1"/>
  <c r="AA60" i="63" s="1"/>
  <c r="AB60" i="63" s="1"/>
  <c r="AC60" i="63" s="1"/>
  <c r="AD60" i="63" s="1"/>
  <c r="AE60" i="63" s="1"/>
  <c r="AF60" i="63" s="1"/>
  <c r="AG60" i="63" s="1"/>
  <c r="AH60" i="63" s="1"/>
  <c r="AI60" i="63" s="1"/>
  <c r="AJ60" i="63" s="1"/>
  <c r="AK60" i="63" s="1"/>
  <c r="AL60" i="63" s="1"/>
  <c r="AM60" i="63" s="1"/>
  <c r="AN60" i="63" s="1"/>
  <c r="AO60" i="63" s="1"/>
  <c r="AP60" i="63" s="1"/>
  <c r="AQ10" i="74"/>
  <c r="R89" i="63"/>
  <c r="N89" i="63" s="1"/>
  <c r="M68" i="76"/>
  <c r="M20" i="31" s="1"/>
  <c r="M20" i="87" s="1"/>
  <c r="AQ55" i="63"/>
  <c r="AQ5" i="74" s="1"/>
  <c r="L68" i="80"/>
  <c r="L20" i="27" s="1"/>
  <c r="L20" i="92" s="1"/>
  <c r="R91" i="63"/>
  <c r="AQ91" i="63" s="1"/>
  <c r="J14" i="74"/>
  <c r="N16" i="74"/>
  <c r="N16" i="76" s="1"/>
  <c r="K10" i="74"/>
  <c r="K10" i="80" s="1"/>
  <c r="J3" i="74"/>
  <c r="J3" i="80" s="1"/>
  <c r="J51" i="80" s="1"/>
  <c r="J3" i="27" s="1"/>
  <c r="J3" i="92" s="1"/>
  <c r="C81" i="63"/>
  <c r="C31" i="74" s="1"/>
  <c r="C71" i="74" s="1"/>
  <c r="C23" i="26" s="1"/>
  <c r="C23" i="91" s="1"/>
  <c r="B24" i="80"/>
  <c r="M13" i="75"/>
  <c r="N38" i="74"/>
  <c r="F8" i="75"/>
  <c r="H18" i="59"/>
  <c r="H18" i="81"/>
  <c r="H18" i="80"/>
  <c r="H18" i="79"/>
  <c r="H18" i="77"/>
  <c r="H18" i="76"/>
  <c r="H18" i="78"/>
  <c r="H18" i="75"/>
  <c r="B17" i="76"/>
  <c r="K16" i="78"/>
  <c r="F37" i="78"/>
  <c r="M19" i="59"/>
  <c r="M15" i="80"/>
  <c r="E8" i="79"/>
  <c r="K19" i="78"/>
  <c r="N58" i="63"/>
  <c r="AQ58" i="63"/>
  <c r="J16" i="59"/>
  <c r="J16" i="81"/>
  <c r="O2" i="80"/>
  <c r="O50" i="80" s="1"/>
  <c r="O2" i="27" s="1"/>
  <c r="O2" i="92" s="1"/>
  <c r="M16" i="79"/>
  <c r="B33" i="59"/>
  <c r="M8" i="74"/>
  <c r="J19" i="79"/>
  <c r="D15" i="78"/>
  <c r="D55" i="78" s="1"/>
  <c r="D7" i="28" s="1"/>
  <c r="D7" i="89" s="1"/>
  <c r="D15" i="76"/>
  <c r="D55" i="76" s="1"/>
  <c r="D7" i="31" s="1"/>
  <c r="D7" i="87" s="1"/>
  <c r="D15" i="75"/>
  <c r="D55" i="75" s="1"/>
  <c r="D7" i="30" s="1"/>
  <c r="D7" i="86" s="1"/>
  <c r="D15" i="59"/>
  <c r="D55" i="59" s="1"/>
  <c r="D7" i="23" s="1"/>
  <c r="D7" i="84" s="1"/>
  <c r="D15" i="79"/>
  <c r="D55" i="79" s="1"/>
  <c r="D7" i="32" s="1"/>
  <c r="D7" i="90" s="1"/>
  <c r="D15" i="81"/>
  <c r="D55" i="81" s="1"/>
  <c r="D7" i="22" s="1"/>
  <c r="D7" i="93" s="1"/>
  <c r="D15" i="80"/>
  <c r="D55" i="80" s="1"/>
  <c r="D7" i="27" s="1"/>
  <c r="D7" i="92" s="1"/>
  <c r="D15" i="77"/>
  <c r="D55" i="77" s="1"/>
  <c r="D7" i="25" s="1"/>
  <c r="D7" i="88" s="1"/>
  <c r="S80" i="63"/>
  <c r="T80" i="63" s="1"/>
  <c r="U80" i="63" s="1"/>
  <c r="V80" i="63" s="1"/>
  <c r="W80" i="63" s="1"/>
  <c r="X80" i="63" s="1"/>
  <c r="Y80" i="63" s="1"/>
  <c r="Z80" i="63" s="1"/>
  <c r="AA80" i="63" s="1"/>
  <c r="AB80" i="63" s="1"/>
  <c r="AC80" i="63" s="1"/>
  <c r="AD80" i="63" s="1"/>
  <c r="AE80" i="63" s="1"/>
  <c r="AF80" i="63" s="1"/>
  <c r="AG80" i="63" s="1"/>
  <c r="AH80" i="63" s="1"/>
  <c r="AI80" i="63" s="1"/>
  <c r="AJ80" i="63" s="1"/>
  <c r="AK80" i="63" s="1"/>
  <c r="AL80" i="63" s="1"/>
  <c r="AM80" i="63" s="1"/>
  <c r="AN80" i="63" s="1"/>
  <c r="AO80" i="63" s="1"/>
  <c r="AP80" i="63" s="1"/>
  <c r="AQ30" i="74"/>
  <c r="B34" i="79"/>
  <c r="M25" i="74"/>
  <c r="M35" i="79"/>
  <c r="M67" i="79" s="1"/>
  <c r="M19" i="32" s="1"/>
  <c r="M19" i="90" s="1"/>
  <c r="M10" i="78"/>
  <c r="K9" i="75"/>
  <c r="J74" i="74"/>
  <c r="J26" i="26" s="1"/>
  <c r="J26" i="91" s="1"/>
  <c r="J44" i="81"/>
  <c r="J74" i="81" s="1"/>
  <c r="J26" i="22" s="1"/>
  <c r="J26" i="93" s="1"/>
  <c r="J44" i="59"/>
  <c r="J74" i="59" s="1"/>
  <c r="J26" i="23" s="1"/>
  <c r="J26" i="84" s="1"/>
  <c r="J44" i="80"/>
  <c r="J74" i="80" s="1"/>
  <c r="J26" i="27" s="1"/>
  <c r="J26" i="92" s="1"/>
  <c r="J44" i="79"/>
  <c r="J74" i="79" s="1"/>
  <c r="J26" i="32" s="1"/>
  <c r="J26" i="90" s="1"/>
  <c r="J44" i="77"/>
  <c r="J74" i="77" s="1"/>
  <c r="J26" i="25" s="1"/>
  <c r="J26" i="88" s="1"/>
  <c r="J44" i="78"/>
  <c r="J74" i="78" s="1"/>
  <c r="J26" i="28" s="1"/>
  <c r="J26" i="89" s="1"/>
  <c r="J44" i="75"/>
  <c r="J74" i="75" s="1"/>
  <c r="J26" i="30" s="1"/>
  <c r="J26" i="86" s="1"/>
  <c r="J44" i="76"/>
  <c r="J74" i="76" s="1"/>
  <c r="J26" i="31" s="1"/>
  <c r="J26" i="87" s="1"/>
  <c r="I19" i="77"/>
  <c r="I19" i="78"/>
  <c r="I19" i="75"/>
  <c r="I19" i="76"/>
  <c r="I19" i="59"/>
  <c r="I19" i="81"/>
  <c r="I19" i="80"/>
  <c r="I19" i="79"/>
  <c r="I89" i="63"/>
  <c r="B31" i="79"/>
  <c r="I40" i="80"/>
  <c r="M40" i="79"/>
  <c r="M68" i="79" s="1"/>
  <c r="M20" i="32" s="1"/>
  <c r="M20" i="90" s="1"/>
  <c r="AQ15" i="79"/>
  <c r="AQ15" i="78"/>
  <c r="AQ15" i="77"/>
  <c r="AQ15" i="80"/>
  <c r="AQ15" i="76"/>
  <c r="AQ15" i="81"/>
  <c r="AQ15" i="75"/>
  <c r="AQ15" i="59"/>
  <c r="E85" i="63"/>
  <c r="D35" i="74"/>
  <c r="B32" i="79"/>
  <c r="M42" i="77"/>
  <c r="M72" i="77" s="1"/>
  <c r="M24" i="25" s="1"/>
  <c r="M24" i="88" s="1"/>
  <c r="I37" i="74"/>
  <c r="E40" i="79"/>
  <c r="F39" i="77"/>
  <c r="K20" i="75"/>
  <c r="F40" i="80"/>
  <c r="L68" i="81"/>
  <c r="L20" i="22" s="1"/>
  <c r="L20" i="93" s="1"/>
  <c r="B26" i="80"/>
  <c r="I72" i="74"/>
  <c r="I24" i="26" s="1"/>
  <c r="I24" i="91" s="1"/>
  <c r="I42" i="77"/>
  <c r="I72" i="77" s="1"/>
  <c r="I24" i="25" s="1"/>
  <c r="I24" i="88" s="1"/>
  <c r="I42" i="78"/>
  <c r="I72" i="78" s="1"/>
  <c r="I24" i="28" s="1"/>
  <c r="I24" i="89" s="1"/>
  <c r="I42" i="76"/>
  <c r="I72" i="76" s="1"/>
  <c r="I24" i="31" s="1"/>
  <c r="I24" i="87" s="1"/>
  <c r="I42" i="75"/>
  <c r="I72" i="75" s="1"/>
  <c r="I24" i="30" s="1"/>
  <c r="I24" i="86" s="1"/>
  <c r="I42" i="59"/>
  <c r="I72" i="59" s="1"/>
  <c r="I24" i="23" s="1"/>
  <c r="I24" i="84" s="1"/>
  <c r="I42" i="81"/>
  <c r="I72" i="81" s="1"/>
  <c r="I24" i="22" s="1"/>
  <c r="I24" i="93" s="1"/>
  <c r="I42" i="80"/>
  <c r="I72" i="80" s="1"/>
  <c r="I24" i="27" s="1"/>
  <c r="I24" i="92" s="1"/>
  <c r="I42" i="79"/>
  <c r="I72" i="79" s="1"/>
  <c r="I24" i="32" s="1"/>
  <c r="I24" i="90" s="1"/>
  <c r="J40" i="74"/>
  <c r="J40" i="81" s="1"/>
  <c r="M43" i="74"/>
  <c r="M43" i="76" s="1"/>
  <c r="M65" i="74"/>
  <c r="M17" i="26" s="1"/>
  <c r="M17" i="91" s="1"/>
  <c r="M30" i="81"/>
  <c r="M65" i="81" s="1"/>
  <c r="M17" i="22" s="1"/>
  <c r="M17" i="93" s="1"/>
  <c r="M30" i="75"/>
  <c r="M65" i="75" s="1"/>
  <c r="M17" i="30" s="1"/>
  <c r="M17" i="86" s="1"/>
  <c r="M30" i="80"/>
  <c r="M65" i="80" s="1"/>
  <c r="M17" i="27" s="1"/>
  <c r="M17" i="92" s="1"/>
  <c r="M30" i="79"/>
  <c r="M65" i="79" s="1"/>
  <c r="M17" i="32" s="1"/>
  <c r="M17" i="90" s="1"/>
  <c r="M30" i="77"/>
  <c r="M65" i="77" s="1"/>
  <c r="M17" i="25" s="1"/>
  <c r="M17" i="88" s="1"/>
  <c r="M30" i="78"/>
  <c r="M65" i="78" s="1"/>
  <c r="M17" i="28" s="1"/>
  <c r="M17" i="89" s="1"/>
  <c r="M30" i="76"/>
  <c r="M65" i="76" s="1"/>
  <c r="M17" i="31" s="1"/>
  <c r="M17" i="87" s="1"/>
  <c r="M30" i="59"/>
  <c r="M65" i="59" s="1"/>
  <c r="M17" i="23" s="1"/>
  <c r="M17" i="84" s="1"/>
  <c r="L5" i="76"/>
  <c r="L5" i="81"/>
  <c r="L5" i="59"/>
  <c r="L5" i="80"/>
  <c r="L5" i="79"/>
  <c r="L5" i="77"/>
  <c r="L5" i="78"/>
  <c r="L5" i="75"/>
  <c r="B24" i="81"/>
  <c r="M13" i="59"/>
  <c r="I5" i="74"/>
  <c r="B17" i="78"/>
  <c r="K16" i="79"/>
  <c r="F37" i="77"/>
  <c r="M19" i="76"/>
  <c r="M15" i="81"/>
  <c r="E8" i="80"/>
  <c r="K19" i="79"/>
  <c r="H7" i="76"/>
  <c r="H7" i="75"/>
  <c r="H7" i="81"/>
  <c r="H7" i="59"/>
  <c r="H7" i="80"/>
  <c r="H7" i="79"/>
  <c r="H7" i="77"/>
  <c r="H7" i="78"/>
  <c r="O2" i="81"/>
  <c r="O50" i="81" s="1"/>
  <c r="O2" i="22" s="1"/>
  <c r="O2" i="93" s="1"/>
  <c r="M16" i="80"/>
  <c r="R56" i="63"/>
  <c r="AQ56" i="63" s="1"/>
  <c r="H4" i="74"/>
  <c r="F65" i="63"/>
  <c r="E15" i="74"/>
  <c r="M35" i="80"/>
  <c r="M67" i="80" s="1"/>
  <c r="M19" i="27" s="1"/>
  <c r="M19" i="92" s="1"/>
  <c r="M10" i="77"/>
  <c r="K9" i="76"/>
  <c r="L94" i="63"/>
  <c r="L44" i="74" s="1"/>
  <c r="K44" i="74"/>
  <c r="B31" i="80"/>
  <c r="I40" i="59"/>
  <c r="I40" i="81"/>
  <c r="M40" i="80"/>
  <c r="M68" i="80" s="1"/>
  <c r="M20" i="27" s="1"/>
  <c r="M20" i="92" s="1"/>
  <c r="M41" i="74"/>
  <c r="I68" i="74"/>
  <c r="I20" i="26" s="1"/>
  <c r="I20" i="91" s="1"/>
  <c r="I38" i="80"/>
  <c r="I38" i="79"/>
  <c r="I38" i="77"/>
  <c r="I38" i="78"/>
  <c r="I38" i="75"/>
  <c r="I68" i="75" s="1"/>
  <c r="I20" i="30" s="1"/>
  <c r="I20" i="86" s="1"/>
  <c r="I38" i="76"/>
  <c r="I38" i="81"/>
  <c r="I38" i="59"/>
  <c r="I20" i="79"/>
  <c r="I20" i="77"/>
  <c r="I20" i="78"/>
  <c r="I20" i="75"/>
  <c r="I20" i="76"/>
  <c r="I20" i="59"/>
  <c r="I20" i="81"/>
  <c r="I20" i="80"/>
  <c r="B32" i="80"/>
  <c r="M42" i="79"/>
  <c r="M72" i="79" s="1"/>
  <c r="M24" i="32" s="1"/>
  <c r="M24" i="90" s="1"/>
  <c r="E40" i="80"/>
  <c r="K20" i="76"/>
  <c r="B11" i="76"/>
  <c r="F40" i="59"/>
  <c r="F40" i="81"/>
  <c r="D72" i="74"/>
  <c r="D24" i="26" s="1"/>
  <c r="D24" i="91" s="1"/>
  <c r="D42" i="79"/>
  <c r="D72" i="79" s="1"/>
  <c r="D24" i="32" s="1"/>
  <c r="D24" i="90" s="1"/>
  <c r="D42" i="77"/>
  <c r="D72" i="77" s="1"/>
  <c r="D24" i="25" s="1"/>
  <c r="D24" i="88" s="1"/>
  <c r="D42" i="78"/>
  <c r="D72" i="78" s="1"/>
  <c r="D24" i="28" s="1"/>
  <c r="D24" i="89" s="1"/>
  <c r="D42" i="76"/>
  <c r="D72" i="76" s="1"/>
  <c r="D24" i="31" s="1"/>
  <c r="D24" i="87" s="1"/>
  <c r="D42" i="81"/>
  <c r="D72" i="81" s="1"/>
  <c r="D24" i="22" s="1"/>
  <c r="D24" i="93" s="1"/>
  <c r="D42" i="75"/>
  <c r="D72" i="75" s="1"/>
  <c r="D24" i="30" s="1"/>
  <c r="D24" i="86" s="1"/>
  <c r="D42" i="59"/>
  <c r="D72" i="59" s="1"/>
  <c r="D24" i="23" s="1"/>
  <c r="D24" i="84" s="1"/>
  <c r="D42" i="80"/>
  <c r="D72" i="80" s="1"/>
  <c r="D24" i="27" s="1"/>
  <c r="D24" i="92" s="1"/>
  <c r="L68" i="59"/>
  <c r="L20" i="23" s="1"/>
  <c r="L20" i="84" s="1"/>
  <c r="B26" i="59"/>
  <c r="B26" i="81"/>
  <c r="L72" i="74"/>
  <c r="L24" i="26" s="1"/>
  <c r="L24" i="91" s="1"/>
  <c r="L42" i="81"/>
  <c r="L72" i="81" s="1"/>
  <c r="L24" i="22" s="1"/>
  <c r="L24" i="93" s="1"/>
  <c r="L42" i="75"/>
  <c r="L72" i="75" s="1"/>
  <c r="L24" i="30" s="1"/>
  <c r="L24" i="86" s="1"/>
  <c r="L42" i="80"/>
  <c r="L72" i="80" s="1"/>
  <c r="L24" i="27" s="1"/>
  <c r="L24" i="92" s="1"/>
  <c r="L42" i="79"/>
  <c r="L72" i="79" s="1"/>
  <c r="L24" i="32" s="1"/>
  <c r="L24" i="90" s="1"/>
  <c r="L42" i="77"/>
  <c r="L72" i="77" s="1"/>
  <c r="L24" i="25" s="1"/>
  <c r="L24" i="88" s="1"/>
  <c r="L42" i="78"/>
  <c r="L72" i="78" s="1"/>
  <c r="L24" i="28" s="1"/>
  <c r="L24" i="89" s="1"/>
  <c r="L42" i="76"/>
  <c r="L72" i="76" s="1"/>
  <c r="L24" i="31" s="1"/>
  <c r="L24" i="87" s="1"/>
  <c r="L42" i="59"/>
  <c r="L72" i="59" s="1"/>
  <c r="L24" i="23" s="1"/>
  <c r="L24" i="84" s="1"/>
  <c r="K14" i="74"/>
  <c r="K40" i="74"/>
  <c r="K68" i="74" s="1"/>
  <c r="K20" i="26" s="1"/>
  <c r="K20" i="91" s="1"/>
  <c r="M13" i="76"/>
  <c r="R68" i="63"/>
  <c r="N68" i="63" s="1"/>
  <c r="O68" i="63" s="1"/>
  <c r="P68" i="63" s="1"/>
  <c r="Q68" i="63" s="1"/>
  <c r="B17" i="77"/>
  <c r="M18" i="74"/>
  <c r="M19" i="75"/>
  <c r="E8" i="81"/>
  <c r="L37" i="59"/>
  <c r="L37" i="81"/>
  <c r="L37" i="80"/>
  <c r="L37" i="79"/>
  <c r="L37" i="77"/>
  <c r="L37" i="75"/>
  <c r="L37" i="78"/>
  <c r="L37" i="76"/>
  <c r="M16" i="81"/>
  <c r="AQ16" i="78"/>
  <c r="AQ16" i="77"/>
  <c r="AQ16" i="76"/>
  <c r="AQ16" i="75"/>
  <c r="AQ16" i="79"/>
  <c r="AQ16" i="81"/>
  <c r="AQ16" i="59"/>
  <c r="AQ16" i="80"/>
  <c r="G6" i="79"/>
  <c r="G6" i="77"/>
  <c r="G6" i="78"/>
  <c r="G6" i="75"/>
  <c r="G6" i="76"/>
  <c r="G6" i="59"/>
  <c r="G6" i="81"/>
  <c r="G6" i="80"/>
  <c r="J19" i="81"/>
  <c r="D40" i="78"/>
  <c r="D40" i="75"/>
  <c r="D40" i="76"/>
  <c r="D40" i="59"/>
  <c r="D40" i="81"/>
  <c r="D40" i="80"/>
  <c r="D40" i="79"/>
  <c r="D40" i="77"/>
  <c r="AQ3" i="59"/>
  <c r="AQ51" i="59" s="1"/>
  <c r="AQ3" i="23" s="1"/>
  <c r="AQ3" i="84" s="1"/>
  <c r="AQ3" i="81"/>
  <c r="AQ51" i="81" s="1"/>
  <c r="AQ3" i="22" s="1"/>
  <c r="AQ3" i="93" s="1"/>
  <c r="AQ3" i="75"/>
  <c r="AQ51" i="75" s="1"/>
  <c r="AQ3" i="30" s="1"/>
  <c r="AQ3" i="86" s="1"/>
  <c r="AQ3" i="80"/>
  <c r="AQ51" i="80" s="1"/>
  <c r="AQ3" i="27" s="1"/>
  <c r="AQ3" i="92" s="1"/>
  <c r="AQ3" i="79"/>
  <c r="AQ51" i="79" s="1"/>
  <c r="AQ3" i="32" s="1"/>
  <c r="AQ3" i="90" s="1"/>
  <c r="AQ3" i="76"/>
  <c r="AQ51" i="76" s="1"/>
  <c r="AQ3" i="31" s="1"/>
  <c r="AQ3" i="87" s="1"/>
  <c r="AQ3" i="78"/>
  <c r="AQ51" i="78" s="1"/>
  <c r="AQ3" i="28" s="1"/>
  <c r="AQ3" i="89" s="1"/>
  <c r="AQ3" i="77"/>
  <c r="AQ51" i="77" s="1"/>
  <c r="AQ3" i="25" s="1"/>
  <c r="AQ3" i="88" s="1"/>
  <c r="AQ51" i="74"/>
  <c r="AQ3" i="26" s="1"/>
  <c r="AQ3" i="91" s="1"/>
  <c r="M35" i="81"/>
  <c r="M67" i="81" s="1"/>
  <c r="M19" i="22" s="1"/>
  <c r="M19" i="93" s="1"/>
  <c r="K9" i="77"/>
  <c r="D37" i="77"/>
  <c r="D37" i="78"/>
  <c r="D37" i="75"/>
  <c r="D37" i="76"/>
  <c r="D37" i="59"/>
  <c r="D37" i="81"/>
  <c r="D37" i="80"/>
  <c r="D37" i="79"/>
  <c r="M40" i="81"/>
  <c r="M68" i="81" s="1"/>
  <c r="M20" i="22" s="1"/>
  <c r="M20" i="93" s="1"/>
  <c r="B32" i="81"/>
  <c r="E40" i="81"/>
  <c r="K20" i="77"/>
  <c r="F92" i="63"/>
  <c r="E42" i="74"/>
  <c r="L68" i="75"/>
  <c r="L20" i="30" s="1"/>
  <c r="L20" i="86" s="1"/>
  <c r="D39" i="78"/>
  <c r="D39" i="76"/>
  <c r="D39" i="75"/>
  <c r="D39" i="59"/>
  <c r="D39" i="81"/>
  <c r="D39" i="80"/>
  <c r="D39" i="79"/>
  <c r="D39" i="77"/>
  <c r="J35" i="74"/>
  <c r="J67" i="74" s="1"/>
  <c r="J19" i="26" s="1"/>
  <c r="J19" i="91" s="1"/>
  <c r="H6" i="74"/>
  <c r="H53" i="74" s="1"/>
  <c r="H5" i="26" s="1"/>
  <c r="H5" i="91" s="1"/>
  <c r="N19" i="74"/>
  <c r="N19" i="78" s="1"/>
  <c r="J37" i="74"/>
  <c r="J37" i="79" s="1"/>
  <c r="P2" i="74"/>
  <c r="P50" i="74" s="1"/>
  <c r="P2" i="26" s="1"/>
  <c r="P2" i="91" s="1"/>
  <c r="C84" i="63"/>
  <c r="C34" i="74" s="1"/>
  <c r="D8" i="81"/>
  <c r="D8" i="80"/>
  <c r="D8" i="79"/>
  <c r="D8" i="77"/>
  <c r="D8" i="78"/>
  <c r="D8" i="75"/>
  <c r="D8" i="76"/>
  <c r="D8" i="59"/>
  <c r="I10" i="81"/>
  <c r="B17" i="79"/>
  <c r="K16" i="59"/>
  <c r="F37" i="80"/>
  <c r="M19" i="78"/>
  <c r="E8" i="59"/>
  <c r="K19" i="59"/>
  <c r="R87" i="63"/>
  <c r="AQ87" i="63" s="1"/>
  <c r="M37" i="74"/>
  <c r="O2" i="75"/>
  <c r="O50" i="75" s="1"/>
  <c r="O2" i="30" s="1"/>
  <c r="O2" i="86" s="1"/>
  <c r="M16" i="59"/>
  <c r="AQ90" i="63"/>
  <c r="AQ40" i="74" s="1"/>
  <c r="AQ44" i="76"/>
  <c r="AQ74" i="76" s="1"/>
  <c r="AQ26" i="31" s="1"/>
  <c r="AQ26" i="87" s="1"/>
  <c r="AQ44" i="78"/>
  <c r="AQ74" i="78" s="1"/>
  <c r="AQ26" i="28" s="1"/>
  <c r="AQ26" i="89" s="1"/>
  <c r="AQ44" i="75"/>
  <c r="AQ74" i="75" s="1"/>
  <c r="AQ26" i="30" s="1"/>
  <c r="AQ26" i="86" s="1"/>
  <c r="AQ44" i="77"/>
  <c r="AQ74" i="77" s="1"/>
  <c r="AQ26" i="25" s="1"/>
  <c r="AQ26" i="88" s="1"/>
  <c r="AQ44" i="81"/>
  <c r="AQ74" i="81" s="1"/>
  <c r="AQ26" i="22" s="1"/>
  <c r="AQ26" i="93" s="1"/>
  <c r="AQ44" i="59"/>
  <c r="AQ74" i="59" s="1"/>
  <c r="AQ26" i="23" s="1"/>
  <c r="AQ26" i="84" s="1"/>
  <c r="AQ44" i="80"/>
  <c r="AQ74" i="80" s="1"/>
  <c r="AQ26" i="27" s="1"/>
  <c r="AQ26" i="92" s="1"/>
  <c r="AQ44" i="79"/>
  <c r="AQ74" i="79" s="1"/>
  <c r="AQ26" i="32" s="1"/>
  <c r="AQ26" i="90" s="1"/>
  <c r="AQ74" i="74"/>
  <c r="AQ26" i="26" s="1"/>
  <c r="AQ26" i="91" s="1"/>
  <c r="J19" i="59"/>
  <c r="N64" i="63"/>
  <c r="O64" i="63" s="1"/>
  <c r="P64" i="63" s="1"/>
  <c r="Q64" i="63" s="1"/>
  <c r="M35" i="59"/>
  <c r="M67" i="59" s="1"/>
  <c r="M19" i="23" s="1"/>
  <c r="M19" i="84" s="1"/>
  <c r="K9" i="78"/>
  <c r="J38" i="79"/>
  <c r="J38" i="77"/>
  <c r="J38" i="78"/>
  <c r="J38" i="76"/>
  <c r="J38" i="75"/>
  <c r="J38" i="81"/>
  <c r="J38" i="59"/>
  <c r="J38" i="80"/>
  <c r="M39" i="74"/>
  <c r="I40" i="76"/>
  <c r="M40" i="59"/>
  <c r="M68" i="59" s="1"/>
  <c r="M20" i="23" s="1"/>
  <c r="M20" i="84" s="1"/>
  <c r="AQ19" i="77"/>
  <c r="AQ19" i="76"/>
  <c r="AQ19" i="75"/>
  <c r="AQ19" i="81"/>
  <c r="AQ19" i="59"/>
  <c r="AQ19" i="80"/>
  <c r="AQ19" i="79"/>
  <c r="AQ19" i="78"/>
  <c r="B32" i="59"/>
  <c r="M42" i="81"/>
  <c r="M72" i="81" s="1"/>
  <c r="M24" i="22" s="1"/>
  <c r="M24" i="93" s="1"/>
  <c r="E40" i="59"/>
  <c r="F39" i="81"/>
  <c r="K20" i="78"/>
  <c r="H12" i="79"/>
  <c r="H12" i="77"/>
  <c r="H12" i="78"/>
  <c r="H12" i="75"/>
  <c r="H12" i="76"/>
  <c r="H12" i="59"/>
  <c r="H12" i="80"/>
  <c r="H12" i="81"/>
  <c r="L68" i="76"/>
  <c r="L20" i="31" s="1"/>
  <c r="L20" i="87" s="1"/>
  <c r="B26" i="76"/>
  <c r="J20" i="78"/>
  <c r="L55" i="76"/>
  <c r="L7" i="31" s="1"/>
  <c r="L7" i="87" s="1"/>
  <c r="G39" i="76"/>
  <c r="G39" i="75"/>
  <c r="G39" i="81"/>
  <c r="G39" i="59"/>
  <c r="G39" i="80"/>
  <c r="G39" i="79"/>
  <c r="G39" i="77"/>
  <c r="G39" i="78"/>
  <c r="D18" i="81"/>
  <c r="D18" i="75"/>
  <c r="D18" i="80"/>
  <c r="D18" i="79"/>
  <c r="D18" i="77"/>
  <c r="D18" i="78"/>
  <c r="D18" i="76"/>
  <c r="D18" i="59"/>
  <c r="J10" i="74"/>
  <c r="J10" i="80" s="1"/>
  <c r="K37" i="74"/>
  <c r="K37" i="75" s="1"/>
  <c r="O38" i="74"/>
  <c r="O38" i="80" s="1"/>
  <c r="C78" i="63"/>
  <c r="C28" i="74" s="1"/>
  <c r="E62" i="63"/>
  <c r="D12" i="74"/>
  <c r="E57" i="63"/>
  <c r="D7" i="74"/>
  <c r="M54" i="63"/>
  <c r="I54" i="63" s="1"/>
  <c r="J54" i="63" s="1"/>
  <c r="K54" i="63" s="1"/>
  <c r="L54" i="63" s="1"/>
  <c r="L4" i="74" s="1"/>
  <c r="M19" i="77"/>
  <c r="J2" i="87"/>
  <c r="J2" i="83"/>
  <c r="C6" i="76"/>
  <c r="C53" i="76" s="1"/>
  <c r="C5" i="31" s="1"/>
  <c r="C5" i="87" s="1"/>
  <c r="C6" i="59"/>
  <c r="C53" i="59" s="1"/>
  <c r="C5" i="23" s="1"/>
  <c r="C5" i="84" s="1"/>
  <c r="C6" i="81"/>
  <c r="C53" i="81" s="1"/>
  <c r="C5" i="22" s="1"/>
  <c r="C5" i="93" s="1"/>
  <c r="C53" i="74"/>
  <c r="C5" i="26" s="1"/>
  <c r="C5" i="91" s="1"/>
  <c r="C6" i="80"/>
  <c r="C53" i="80" s="1"/>
  <c r="C5" i="27" s="1"/>
  <c r="C5" i="92" s="1"/>
  <c r="C6" i="79"/>
  <c r="C53" i="79" s="1"/>
  <c r="C5" i="32" s="1"/>
  <c r="C5" i="90" s="1"/>
  <c r="C6" i="78"/>
  <c r="C53" i="78" s="1"/>
  <c r="C5" i="28" s="1"/>
  <c r="C5" i="89" s="1"/>
  <c r="C6" i="75"/>
  <c r="C53" i="75" s="1"/>
  <c r="C5" i="30" s="1"/>
  <c r="C5" i="86" s="1"/>
  <c r="C6" i="77"/>
  <c r="C53" i="77" s="1"/>
  <c r="C5" i="25" s="1"/>
  <c r="C5" i="88" s="1"/>
  <c r="J19" i="75"/>
  <c r="R75" i="63"/>
  <c r="AQ75" i="63" s="1"/>
  <c r="S64" i="63"/>
  <c r="T64" i="63" s="1"/>
  <c r="U64" i="63" s="1"/>
  <c r="V64" i="63" s="1"/>
  <c r="W64" i="63" s="1"/>
  <c r="X64" i="63" s="1"/>
  <c r="Y64" i="63" s="1"/>
  <c r="Z64" i="63" s="1"/>
  <c r="AA64" i="63" s="1"/>
  <c r="AB64" i="63" s="1"/>
  <c r="AC64" i="63" s="1"/>
  <c r="AD64" i="63" s="1"/>
  <c r="AE64" i="63" s="1"/>
  <c r="AF64" i="63" s="1"/>
  <c r="AG64" i="63" s="1"/>
  <c r="AH64" i="63" s="1"/>
  <c r="AI64" i="63" s="1"/>
  <c r="AJ64" i="63" s="1"/>
  <c r="AK64" i="63" s="1"/>
  <c r="AL64" i="63" s="1"/>
  <c r="AM64" i="63" s="1"/>
  <c r="AN64" i="63" s="1"/>
  <c r="AO64" i="63" s="1"/>
  <c r="AP64" i="63" s="1"/>
  <c r="AQ14" i="74"/>
  <c r="M35" i="76"/>
  <c r="M67" i="76" s="1"/>
  <c r="M19" i="31" s="1"/>
  <c r="M19" i="87" s="1"/>
  <c r="M10" i="81"/>
  <c r="S70" i="63"/>
  <c r="T70" i="63" s="1"/>
  <c r="U70" i="63" s="1"/>
  <c r="V70" i="63" s="1"/>
  <c r="W70" i="63" s="1"/>
  <c r="X70" i="63" s="1"/>
  <c r="Y70" i="63" s="1"/>
  <c r="Z70" i="63" s="1"/>
  <c r="AA70" i="63" s="1"/>
  <c r="AB70" i="63" s="1"/>
  <c r="AC70" i="63" s="1"/>
  <c r="AD70" i="63" s="1"/>
  <c r="AE70" i="63" s="1"/>
  <c r="AF70" i="63" s="1"/>
  <c r="AG70" i="63" s="1"/>
  <c r="AH70" i="63" s="1"/>
  <c r="AI70" i="63" s="1"/>
  <c r="AJ70" i="63" s="1"/>
  <c r="AK70" i="63" s="1"/>
  <c r="AL70" i="63" s="1"/>
  <c r="AM70" i="63" s="1"/>
  <c r="AN70" i="63" s="1"/>
  <c r="AO70" i="63" s="1"/>
  <c r="AP70" i="63" s="1"/>
  <c r="AQ20" i="74"/>
  <c r="M42" i="59"/>
  <c r="M72" i="59" s="1"/>
  <c r="M24" i="23" s="1"/>
  <c r="M24" i="84" s="1"/>
  <c r="F39" i="59"/>
  <c r="B11" i="78"/>
  <c r="J62" i="63"/>
  <c r="I12" i="74"/>
  <c r="L68" i="78"/>
  <c r="L20" i="28" s="1"/>
  <c r="L20" i="89" s="1"/>
  <c r="G18" i="59"/>
  <c r="G18" i="81"/>
  <c r="G18" i="80"/>
  <c r="G18" i="79"/>
  <c r="G18" i="77"/>
  <c r="G18" i="78"/>
  <c r="G18" i="76"/>
  <c r="G18" i="75"/>
  <c r="B19" i="83"/>
  <c r="K2" i="83"/>
  <c r="B73" i="80"/>
  <c r="B25" i="27" s="1"/>
  <c r="B25" i="92" s="1"/>
  <c r="O86" i="73"/>
  <c r="B66" i="80"/>
  <c r="B18" i="27" s="1"/>
  <c r="B18" i="92" s="1"/>
  <c r="M60" i="73"/>
  <c r="G85" i="73"/>
  <c r="B73" i="75"/>
  <c r="B25" i="30" s="1"/>
  <c r="B25" i="86" s="1"/>
  <c r="B66" i="59"/>
  <c r="B18" i="23" s="1"/>
  <c r="B18" i="84" s="1"/>
  <c r="H77" i="73"/>
  <c r="L80" i="73"/>
  <c r="L73" i="73"/>
  <c r="C67" i="73"/>
  <c r="C73" i="73"/>
  <c r="L77" i="73"/>
  <c r="C80" i="73"/>
  <c r="C77" i="73"/>
  <c r="H73" i="73"/>
  <c r="L67" i="73"/>
  <c r="H89" i="73"/>
  <c r="H90" i="73"/>
  <c r="L90" i="73"/>
  <c r="L89" i="73"/>
  <c r="C89" i="73"/>
  <c r="D90" i="73"/>
  <c r="B66" i="78"/>
  <c r="B18" i="28" s="1"/>
  <c r="B18" i="89" s="1"/>
  <c r="H87" i="73"/>
  <c r="B73" i="79"/>
  <c r="B25" i="32" s="1"/>
  <c r="B25" i="90" s="1"/>
  <c r="H88" i="73"/>
  <c r="B66" i="75"/>
  <c r="B18" i="30" s="1"/>
  <c r="B18" i="86" s="1"/>
  <c r="L88" i="73"/>
  <c r="L87" i="73"/>
  <c r="C88" i="73"/>
  <c r="D87" i="73"/>
  <c r="B66" i="79"/>
  <c r="B18" i="32" s="1"/>
  <c r="B18" i="90" s="1"/>
  <c r="H82" i="73"/>
  <c r="L82" i="73"/>
  <c r="C82" i="73"/>
  <c r="L84" i="73"/>
  <c r="D84" i="73"/>
  <c r="B73" i="76"/>
  <c r="B25" i="31" s="1"/>
  <c r="B25" i="87" s="1"/>
  <c r="B83" i="73"/>
  <c r="B73" i="77"/>
  <c r="B25" i="25" s="1"/>
  <c r="B25" i="88" s="1"/>
  <c r="B66" i="76"/>
  <c r="B18" i="31" s="1"/>
  <c r="B18" i="87" s="1"/>
  <c r="B73" i="59"/>
  <c r="B25" i="23" s="1"/>
  <c r="B25" i="84" s="1"/>
  <c r="N62" i="73"/>
  <c r="B66" i="81"/>
  <c r="B18" i="22" s="1"/>
  <c r="B18" i="93" s="1"/>
  <c r="H2" i="83"/>
  <c r="L2" i="83"/>
  <c r="I2" i="83"/>
  <c r="B52" i="76"/>
  <c r="B4" i="31" s="1"/>
  <c r="B4" i="87" s="1"/>
  <c r="B72" i="74"/>
  <c r="B24" i="26" s="1"/>
  <c r="B24" i="91" s="1"/>
  <c r="B72" i="80"/>
  <c r="B24" i="27" s="1"/>
  <c r="B24" i="92" s="1"/>
  <c r="B72" i="77"/>
  <c r="B24" i="25" s="1"/>
  <c r="B24" i="88" s="1"/>
  <c r="B72" i="78"/>
  <c r="B24" i="28" s="1"/>
  <c r="B24" i="89" s="1"/>
  <c r="B72" i="76"/>
  <c r="B24" i="31" s="1"/>
  <c r="B24" i="87" s="1"/>
  <c r="B72" i="75"/>
  <c r="B24" i="30" s="1"/>
  <c r="B24" i="86" s="1"/>
  <c r="B72" i="59"/>
  <c r="B24" i="23" s="1"/>
  <c r="B72" i="81"/>
  <c r="B24" i="22" s="1"/>
  <c r="B24" i="93" s="1"/>
  <c r="B72" i="79"/>
  <c r="B24" i="32" s="1"/>
  <c r="B24" i="90" s="1"/>
  <c r="C17" i="83"/>
  <c r="B52" i="77"/>
  <c r="B4" i="25" s="1"/>
  <c r="B4" i="88" s="1"/>
  <c r="B52" i="80"/>
  <c r="B4" i="27" s="1"/>
  <c r="B4" i="92" s="1"/>
  <c r="B53" i="74"/>
  <c r="B5" i="26" s="1"/>
  <c r="B5" i="91" s="1"/>
  <c r="B53" i="77"/>
  <c r="B5" i="25" s="1"/>
  <c r="B5" i="88" s="1"/>
  <c r="B55" i="74"/>
  <c r="B7" i="26" s="1"/>
  <c r="B7" i="91" s="1"/>
  <c r="B55" i="77"/>
  <c r="B7" i="25" s="1"/>
  <c r="B7" i="88" s="1"/>
  <c r="B55" i="76"/>
  <c r="B7" i="31" s="1"/>
  <c r="B7" i="87" s="1"/>
  <c r="B55" i="75"/>
  <c r="B7" i="30" s="1"/>
  <c r="B7" i="86" s="1"/>
  <c r="B55" i="59"/>
  <c r="B7" i="23" s="1"/>
  <c r="B55" i="81"/>
  <c r="B7" i="22" s="1"/>
  <c r="B7" i="93" s="1"/>
  <c r="B55" i="79"/>
  <c r="B7" i="32" s="1"/>
  <c r="B7" i="90" s="1"/>
  <c r="B55" i="78"/>
  <c r="B7" i="28" s="1"/>
  <c r="B7" i="89" s="1"/>
  <c r="B55" i="80"/>
  <c r="B7" i="27" s="1"/>
  <c r="B7" i="92" s="1"/>
  <c r="B52" i="78"/>
  <c r="B4" i="28" s="1"/>
  <c r="B4" i="89" s="1"/>
  <c r="B52" i="79"/>
  <c r="B4" i="32" s="1"/>
  <c r="B4" i="90" s="1"/>
  <c r="B52" i="81"/>
  <c r="B4" i="22" s="1"/>
  <c r="B4" i="93" s="1"/>
  <c r="B52" i="75"/>
  <c r="B4" i="30" s="1"/>
  <c r="B4" i="86" s="1"/>
  <c r="B3" i="84"/>
  <c r="B3" i="83"/>
  <c r="B52" i="59"/>
  <c r="B4" i="23" s="1"/>
  <c r="B20" i="83"/>
  <c r="N60" i="73"/>
  <c r="P68" i="73"/>
  <c r="O74" i="73"/>
  <c r="O96" i="73"/>
  <c r="O72" i="73"/>
  <c r="P64" i="73"/>
  <c r="P98" i="73"/>
  <c r="P92" i="73"/>
  <c r="Q58" i="73"/>
  <c r="O91" i="73"/>
  <c r="P97" i="73"/>
  <c r="O69" i="73"/>
  <c r="O71" i="73"/>
  <c r="O75" i="73"/>
  <c r="P61" i="73"/>
  <c r="Q65" i="73"/>
  <c r="O66" i="73"/>
  <c r="P93" i="73"/>
  <c r="P86" i="73"/>
  <c r="I62" i="73"/>
  <c r="P70" i="73"/>
  <c r="O63" i="73"/>
  <c r="K60" i="73"/>
  <c r="J60" i="73"/>
  <c r="O99" i="73"/>
  <c r="R100" i="73"/>
  <c r="P81" i="73"/>
  <c r="P76" i="73"/>
  <c r="P95" i="73"/>
  <c r="P94" i="73"/>
  <c r="AC48" i="72" l="1"/>
  <c r="AB48" i="73"/>
  <c r="AD19" i="72"/>
  <c r="AC19" i="73"/>
  <c r="AB10" i="73"/>
  <c r="AC10" i="72"/>
  <c r="AC37" i="72"/>
  <c r="AB37" i="73"/>
  <c r="AD7" i="72"/>
  <c r="AC7" i="73"/>
  <c r="AC45" i="73"/>
  <c r="AD45" i="72"/>
  <c r="AD20" i="72"/>
  <c r="AC20" i="73"/>
  <c r="AD4" i="72"/>
  <c r="AC4" i="73"/>
  <c r="AC15" i="72"/>
  <c r="AB15" i="73"/>
  <c r="AC26" i="72"/>
  <c r="AB26" i="73"/>
  <c r="AC47" i="72"/>
  <c r="AB47" i="73"/>
  <c r="AC44" i="72"/>
  <c r="AB44" i="73"/>
  <c r="AC40" i="72"/>
  <c r="AB40" i="73"/>
  <c r="AC11" i="72"/>
  <c r="AB11" i="73"/>
  <c r="AD14" i="72"/>
  <c r="AC14" i="73"/>
  <c r="AC31" i="72"/>
  <c r="AB31" i="73"/>
  <c r="AC21" i="72"/>
  <c r="AB21" i="73"/>
  <c r="AC28" i="72"/>
  <c r="AB28" i="73"/>
  <c r="AD25" i="72"/>
  <c r="AC25" i="73"/>
  <c r="AC34" i="72"/>
  <c r="AB34" i="73"/>
  <c r="AC24" i="72"/>
  <c r="AB24" i="73"/>
  <c r="AC35" i="72"/>
  <c r="AB35" i="73"/>
  <c r="AD16" i="72"/>
  <c r="AC16" i="73"/>
  <c r="AB39" i="73"/>
  <c r="AC39" i="72"/>
  <c r="AC41" i="72"/>
  <c r="AB41" i="73"/>
  <c r="AD13" i="72"/>
  <c r="AC13" i="73"/>
  <c r="AD43" i="72"/>
  <c r="AC43" i="73"/>
  <c r="AC29" i="72"/>
  <c r="AB29" i="73"/>
  <c r="AD50" i="72"/>
  <c r="AC50" i="73"/>
  <c r="AD36" i="72"/>
  <c r="AC36" i="73"/>
  <c r="AD9" i="72"/>
  <c r="AC9" i="73"/>
  <c r="AC8" i="72"/>
  <c r="AB8" i="73"/>
  <c r="AC38" i="72"/>
  <c r="AB38" i="73"/>
  <c r="AC46" i="72"/>
  <c r="AB46" i="73"/>
  <c r="AD18" i="72"/>
  <c r="AC18" i="73"/>
  <c r="AC6" i="72"/>
  <c r="AB6" i="73"/>
  <c r="AC42" i="72"/>
  <c r="AB42" i="73"/>
  <c r="AC12" i="72"/>
  <c r="AB12" i="73"/>
  <c r="AD5" i="72"/>
  <c r="AC5" i="73"/>
  <c r="AD49" i="72"/>
  <c r="AC49" i="73"/>
  <c r="AD51" i="72"/>
  <c r="AC51" i="73"/>
  <c r="AC27" i="72"/>
  <c r="AB27" i="73"/>
  <c r="AC30" i="72"/>
  <c r="AB30" i="73"/>
  <c r="AD3" i="72"/>
  <c r="AC3" i="73"/>
  <c r="AD17" i="72"/>
  <c r="AC17" i="73"/>
  <c r="AC33" i="72"/>
  <c r="AB33" i="73"/>
  <c r="AD23" i="72"/>
  <c r="AC23" i="73"/>
  <c r="AC32" i="72"/>
  <c r="AB32" i="73"/>
  <c r="F25" i="78"/>
  <c r="F25" i="79"/>
  <c r="F25" i="77"/>
  <c r="M12" i="77"/>
  <c r="AD2" i="72"/>
  <c r="AC2" i="73"/>
  <c r="H66" i="76"/>
  <c r="H18" i="31" s="1"/>
  <c r="H18" i="87" s="1"/>
  <c r="M55" i="79"/>
  <c r="M7" i="32" s="1"/>
  <c r="M7" i="90" s="1"/>
  <c r="M12" i="78"/>
  <c r="H66" i="75"/>
  <c r="H18" i="30" s="1"/>
  <c r="H18" i="86" s="1"/>
  <c r="M12" i="59"/>
  <c r="M12" i="76"/>
  <c r="M12" i="79"/>
  <c r="F25" i="76"/>
  <c r="F25" i="59"/>
  <c r="F25" i="75"/>
  <c r="M12" i="81"/>
  <c r="AD52" i="72"/>
  <c r="AC52" i="73"/>
  <c r="M12" i="75"/>
  <c r="F18" i="59"/>
  <c r="H66" i="78"/>
  <c r="H18" i="28" s="1"/>
  <c r="H18" i="89" s="1"/>
  <c r="J42" i="59"/>
  <c r="J72" i="59" s="1"/>
  <c r="J24" i="23" s="1"/>
  <c r="J24" i="84" s="1"/>
  <c r="J42" i="75"/>
  <c r="J72" i="75" s="1"/>
  <c r="J24" i="30" s="1"/>
  <c r="J24" i="86" s="1"/>
  <c r="J42" i="81"/>
  <c r="J72" i="81" s="1"/>
  <c r="J24" i="22" s="1"/>
  <c r="J24" i="93" s="1"/>
  <c r="J42" i="78"/>
  <c r="J72" i="78" s="1"/>
  <c r="J24" i="28" s="1"/>
  <c r="J24" i="89" s="1"/>
  <c r="J42" i="80"/>
  <c r="J72" i="80" s="1"/>
  <c r="J24" i="27" s="1"/>
  <c r="J24" i="92" s="1"/>
  <c r="J42" i="79"/>
  <c r="J72" i="79" s="1"/>
  <c r="J24" i="32" s="1"/>
  <c r="J24" i="90" s="1"/>
  <c r="J42" i="77"/>
  <c r="J72" i="77" s="1"/>
  <c r="J24" i="25" s="1"/>
  <c r="J24" i="88" s="1"/>
  <c r="J42" i="76"/>
  <c r="J72" i="76" s="1"/>
  <c r="J24" i="31" s="1"/>
  <c r="J24" i="87" s="1"/>
  <c r="H43" i="81"/>
  <c r="H43" i="59"/>
  <c r="H73" i="59" s="1"/>
  <c r="H25" i="23" s="1"/>
  <c r="H25" i="84" s="1"/>
  <c r="K15" i="80"/>
  <c r="K15" i="78"/>
  <c r="K15" i="81"/>
  <c r="K15" i="77"/>
  <c r="K15" i="76"/>
  <c r="M55" i="75"/>
  <c r="M7" i="30" s="1"/>
  <c r="M7" i="86" s="1"/>
  <c r="K55" i="74"/>
  <c r="K7" i="26" s="1"/>
  <c r="K7" i="91" s="1"/>
  <c r="F18" i="81"/>
  <c r="J55" i="74"/>
  <c r="J7" i="26" s="1"/>
  <c r="J7" i="91" s="1"/>
  <c r="F18" i="79"/>
  <c r="F18" i="77"/>
  <c r="F18" i="80"/>
  <c r="M55" i="59"/>
  <c r="M7" i="23" s="1"/>
  <c r="M7" i="84" s="1"/>
  <c r="H66" i="59"/>
  <c r="H18" i="23" s="1"/>
  <c r="H18" i="84" s="1"/>
  <c r="M7" i="59"/>
  <c r="M7" i="76"/>
  <c r="M7" i="77"/>
  <c r="L7" i="81"/>
  <c r="L53" i="81" s="1"/>
  <c r="L5" i="22" s="1"/>
  <c r="L5" i="93" s="1"/>
  <c r="E39" i="81"/>
  <c r="L53" i="74"/>
  <c r="L5" i="26" s="1"/>
  <c r="L5" i="91" s="1"/>
  <c r="L7" i="80"/>
  <c r="L53" i="80" s="1"/>
  <c r="L5" i="27" s="1"/>
  <c r="L5" i="92" s="1"/>
  <c r="E39" i="59"/>
  <c r="L7" i="76"/>
  <c r="L53" i="76" s="1"/>
  <c r="L5" i="31" s="1"/>
  <c r="L5" i="87" s="1"/>
  <c r="I8" i="74"/>
  <c r="I8" i="80" s="1"/>
  <c r="L7" i="78"/>
  <c r="L53" i="78" s="1"/>
  <c r="L5" i="28" s="1"/>
  <c r="L5" i="89" s="1"/>
  <c r="E25" i="78"/>
  <c r="K7" i="74"/>
  <c r="K7" i="79" s="1"/>
  <c r="L7" i="77"/>
  <c r="L53" i="77" s="1"/>
  <c r="L5" i="25" s="1"/>
  <c r="L5" i="88" s="1"/>
  <c r="E18" i="78"/>
  <c r="I68" i="77"/>
  <c r="I20" i="25" s="1"/>
  <c r="I20" i="88" s="1"/>
  <c r="E18" i="75"/>
  <c r="E18" i="59"/>
  <c r="E18" i="81"/>
  <c r="I68" i="79"/>
  <c r="I20" i="32" s="1"/>
  <c r="I20" i="90" s="1"/>
  <c r="E18" i="76"/>
  <c r="F18" i="75"/>
  <c r="F18" i="76"/>
  <c r="E4" i="74"/>
  <c r="E4" i="79" s="1"/>
  <c r="E52" i="79" s="1"/>
  <c r="E4" i="32" s="1"/>
  <c r="E4" i="90" s="1"/>
  <c r="I7" i="77"/>
  <c r="I15" i="81"/>
  <c r="I55" i="81" s="1"/>
  <c r="I7" i="22" s="1"/>
  <c r="I7" i="93" s="1"/>
  <c r="F39" i="76"/>
  <c r="J15" i="78"/>
  <c r="M55" i="76"/>
  <c r="M7" i="31" s="1"/>
  <c r="M7" i="87" s="1"/>
  <c r="M7" i="75"/>
  <c r="M7" i="78"/>
  <c r="M7" i="80"/>
  <c r="M7" i="79"/>
  <c r="I68" i="80"/>
  <c r="I20" i="27" s="1"/>
  <c r="I20" i="92" s="1"/>
  <c r="K5" i="80"/>
  <c r="K14" i="77"/>
  <c r="F25" i="81"/>
  <c r="I15" i="76"/>
  <c r="I55" i="76" s="1"/>
  <c r="I7" i="31" s="1"/>
  <c r="I7" i="87" s="1"/>
  <c r="I7" i="75"/>
  <c r="I15" i="75"/>
  <c r="I55" i="75" s="1"/>
  <c r="I7" i="30" s="1"/>
  <c r="I7" i="86" s="1"/>
  <c r="K42" i="59"/>
  <c r="K72" i="59" s="1"/>
  <c r="K24" i="23" s="1"/>
  <c r="K24" i="84" s="1"/>
  <c r="M55" i="77"/>
  <c r="M7" i="25" s="1"/>
  <c r="M7" i="88" s="1"/>
  <c r="I15" i="78"/>
  <c r="I55" i="78" s="1"/>
  <c r="I7" i="28" s="1"/>
  <c r="I7" i="89" s="1"/>
  <c r="I7" i="59"/>
  <c r="I15" i="77"/>
  <c r="I55" i="77" s="1"/>
  <c r="I7" i="25" s="1"/>
  <c r="I7" i="88" s="1"/>
  <c r="I7" i="79"/>
  <c r="I15" i="79"/>
  <c r="I55" i="79" s="1"/>
  <c r="I7" i="32" s="1"/>
  <c r="I7" i="90" s="1"/>
  <c r="I15" i="80"/>
  <c r="I55" i="80" s="1"/>
  <c r="I7" i="27" s="1"/>
  <c r="I7" i="92" s="1"/>
  <c r="H73" i="81"/>
  <c r="H25" i="22" s="1"/>
  <c r="H25" i="93" s="1"/>
  <c r="I15" i="59"/>
  <c r="I55" i="59" s="1"/>
  <c r="I7" i="23" s="1"/>
  <c r="I7" i="84" s="1"/>
  <c r="K5" i="78"/>
  <c r="E25" i="81"/>
  <c r="E25" i="76"/>
  <c r="E17" i="83"/>
  <c r="E25" i="77"/>
  <c r="N35" i="74"/>
  <c r="N67" i="74" s="1"/>
  <c r="N19" i="26" s="1"/>
  <c r="N19" i="91" s="1"/>
  <c r="K15" i="75"/>
  <c r="E25" i="59"/>
  <c r="H66" i="79"/>
  <c r="H18" i="32" s="1"/>
  <c r="H18" i="90" s="1"/>
  <c r="E39" i="75"/>
  <c r="N15" i="76"/>
  <c r="E39" i="77"/>
  <c r="H66" i="80"/>
  <c r="H18" i="27" s="1"/>
  <c r="H18" i="92" s="1"/>
  <c r="H73" i="79"/>
  <c r="H25" i="32" s="1"/>
  <c r="H25" i="90" s="1"/>
  <c r="N19" i="77"/>
  <c r="E25" i="75"/>
  <c r="E25" i="80"/>
  <c r="K15" i="59"/>
  <c r="L7" i="59"/>
  <c r="L53" i="59" s="1"/>
  <c r="L5" i="23" s="1"/>
  <c r="L5" i="84" s="1"/>
  <c r="K5" i="79"/>
  <c r="AG22" i="72"/>
  <c r="AF22" i="73"/>
  <c r="N19" i="76"/>
  <c r="K14" i="76"/>
  <c r="L7" i="75"/>
  <c r="L53" i="75" s="1"/>
  <c r="L5" i="30" s="1"/>
  <c r="L5" i="86" s="1"/>
  <c r="J7" i="74"/>
  <c r="J7" i="81" s="1"/>
  <c r="H43" i="77"/>
  <c r="H73" i="77" s="1"/>
  <c r="H25" i="25" s="1"/>
  <c r="H25" i="88" s="1"/>
  <c r="K14" i="78"/>
  <c r="M43" i="59"/>
  <c r="K37" i="77"/>
  <c r="K14" i="80"/>
  <c r="K5" i="77"/>
  <c r="N86" i="63"/>
  <c r="O86" i="63" s="1"/>
  <c r="P86" i="63" s="1"/>
  <c r="Q86" i="63" s="1"/>
  <c r="K30" i="59"/>
  <c r="K65" i="59" s="1"/>
  <c r="K17" i="23" s="1"/>
  <c r="K17" i="84" s="1"/>
  <c r="P2" i="76"/>
  <c r="P50" i="76" s="1"/>
  <c r="P2" i="31" s="1"/>
  <c r="P2" i="87" s="1"/>
  <c r="J25" i="74"/>
  <c r="J25" i="80" s="1"/>
  <c r="K30" i="78"/>
  <c r="K65" i="78" s="1"/>
  <c r="K17" i="28" s="1"/>
  <c r="K17" i="89" s="1"/>
  <c r="N15" i="80"/>
  <c r="K30" i="79"/>
  <c r="K65" i="79" s="1"/>
  <c r="K17" i="32" s="1"/>
  <c r="K17" i="90" s="1"/>
  <c r="F39" i="78"/>
  <c r="K30" i="80"/>
  <c r="K65" i="80" s="1"/>
  <c r="K17" i="27" s="1"/>
  <c r="K17" i="92" s="1"/>
  <c r="K35" i="81"/>
  <c r="K67" i="81" s="1"/>
  <c r="K19" i="22" s="1"/>
  <c r="K19" i="93" s="1"/>
  <c r="K30" i="81"/>
  <c r="K65" i="81" s="1"/>
  <c r="K17" i="22" s="1"/>
  <c r="K17" i="93" s="1"/>
  <c r="N40" i="78"/>
  <c r="J5" i="80"/>
  <c r="K25" i="74"/>
  <c r="K25" i="81" s="1"/>
  <c r="P9" i="59"/>
  <c r="I7" i="78"/>
  <c r="E6" i="75"/>
  <c r="J15" i="81"/>
  <c r="J15" i="77"/>
  <c r="J15" i="76"/>
  <c r="P2" i="75"/>
  <c r="P50" i="75" s="1"/>
  <c r="P2" i="30" s="1"/>
  <c r="P2" i="86" s="1"/>
  <c r="E6" i="59"/>
  <c r="J30" i="59"/>
  <c r="J65" i="59" s="1"/>
  <c r="J17" i="23" s="1"/>
  <c r="J17" i="84" s="1"/>
  <c r="P9" i="76"/>
  <c r="P9" i="77"/>
  <c r="K37" i="78"/>
  <c r="J37" i="59"/>
  <c r="N16" i="77"/>
  <c r="E6" i="78"/>
  <c r="J15" i="75"/>
  <c r="K30" i="75"/>
  <c r="K65" i="75" s="1"/>
  <c r="K17" i="30" s="1"/>
  <c r="K17" i="86" s="1"/>
  <c r="K5" i="59"/>
  <c r="O3" i="59"/>
  <c r="O51" i="59" s="1"/>
  <c r="O3" i="23" s="1"/>
  <c r="O3" i="84" s="1"/>
  <c r="E18" i="79"/>
  <c r="J15" i="59"/>
  <c r="E6" i="80"/>
  <c r="I7" i="80"/>
  <c r="J15" i="80"/>
  <c r="K14" i="59"/>
  <c r="K30" i="76"/>
  <c r="K65" i="76" s="1"/>
  <c r="K17" i="31" s="1"/>
  <c r="K17" i="87" s="1"/>
  <c r="K5" i="76"/>
  <c r="E6" i="81"/>
  <c r="N15" i="77"/>
  <c r="E18" i="80"/>
  <c r="K30" i="77"/>
  <c r="K65" i="77" s="1"/>
  <c r="K17" i="25" s="1"/>
  <c r="K17" i="88" s="1"/>
  <c r="I7" i="76"/>
  <c r="P2" i="77"/>
  <c r="P50" i="77" s="1"/>
  <c r="P2" i="25" s="1"/>
  <c r="P2" i="88" s="1"/>
  <c r="K14" i="81"/>
  <c r="M43" i="75"/>
  <c r="J14" i="76"/>
  <c r="J14" i="78"/>
  <c r="F4" i="74"/>
  <c r="F4" i="59" s="1"/>
  <c r="F52" i="59" s="1"/>
  <c r="F4" i="23" s="1"/>
  <c r="F4" i="84" s="1"/>
  <c r="D43" i="74"/>
  <c r="D73" i="74" s="1"/>
  <c r="D25" i="26" s="1"/>
  <c r="D25" i="91" s="1"/>
  <c r="J5" i="75"/>
  <c r="J30" i="81"/>
  <c r="J65" i="81" s="1"/>
  <c r="J17" i="22" s="1"/>
  <c r="J17" i="93" s="1"/>
  <c r="E39" i="79"/>
  <c r="E39" i="80"/>
  <c r="E39" i="78"/>
  <c r="J10" i="59"/>
  <c r="J37" i="80"/>
  <c r="K14" i="75"/>
  <c r="N40" i="76"/>
  <c r="J5" i="59"/>
  <c r="N15" i="75"/>
  <c r="P9" i="78"/>
  <c r="F39" i="80"/>
  <c r="N19" i="59"/>
  <c r="I68" i="78"/>
  <c r="I20" i="28" s="1"/>
  <c r="I20" i="89" s="1"/>
  <c r="N16" i="78"/>
  <c r="K35" i="59"/>
  <c r="K67" i="59" s="1"/>
  <c r="K19" i="23" s="1"/>
  <c r="K19" i="84" s="1"/>
  <c r="O5" i="74"/>
  <c r="O5" i="78" s="1"/>
  <c r="N40" i="81"/>
  <c r="J5" i="81"/>
  <c r="N15" i="78"/>
  <c r="P9" i="81"/>
  <c r="O38" i="59"/>
  <c r="S90" i="63"/>
  <c r="T90" i="63" s="1"/>
  <c r="U90" i="63" s="1"/>
  <c r="V90" i="63" s="1"/>
  <c r="W90" i="63" s="1"/>
  <c r="X90" i="63" s="1"/>
  <c r="Y90" i="63" s="1"/>
  <c r="Z90" i="63" s="1"/>
  <c r="AA90" i="63" s="1"/>
  <c r="AB90" i="63" s="1"/>
  <c r="AC90" i="63" s="1"/>
  <c r="AD90" i="63" s="1"/>
  <c r="AE90" i="63" s="1"/>
  <c r="AF90" i="63" s="1"/>
  <c r="AG90" i="63" s="1"/>
  <c r="AH90" i="63" s="1"/>
  <c r="AI90" i="63" s="1"/>
  <c r="AJ90" i="63" s="1"/>
  <c r="AK90" i="63" s="1"/>
  <c r="AL90" i="63" s="1"/>
  <c r="AM90" i="63" s="1"/>
  <c r="AN90" i="63" s="1"/>
  <c r="AO90" i="63" s="1"/>
  <c r="AP90" i="63" s="1"/>
  <c r="P2" i="79"/>
  <c r="P50" i="79" s="1"/>
  <c r="P2" i="32" s="1"/>
  <c r="P2" i="90" s="1"/>
  <c r="J37" i="81"/>
  <c r="H6" i="75"/>
  <c r="H53" i="75" s="1"/>
  <c r="H5" i="30" s="1"/>
  <c r="H5" i="86" s="1"/>
  <c r="K10" i="75"/>
  <c r="N10" i="74"/>
  <c r="N10" i="81" s="1"/>
  <c r="O80" i="63"/>
  <c r="P80" i="63" s="1"/>
  <c r="Q80" i="63" s="1"/>
  <c r="N30" i="74"/>
  <c r="O38" i="76"/>
  <c r="P2" i="80"/>
  <c r="P50" i="80" s="1"/>
  <c r="P2" i="27" s="1"/>
  <c r="P2" i="92" s="1"/>
  <c r="K10" i="76"/>
  <c r="K35" i="75"/>
  <c r="K67" i="75" s="1"/>
  <c r="K19" i="30" s="1"/>
  <c r="K19" i="86" s="1"/>
  <c r="N13" i="59"/>
  <c r="N40" i="80"/>
  <c r="N15" i="79"/>
  <c r="K41" i="74"/>
  <c r="K41" i="78" s="1"/>
  <c r="H43" i="78"/>
  <c r="H73" i="78" s="1"/>
  <c r="H25" i="28" s="1"/>
  <c r="H25" i="89" s="1"/>
  <c r="H73" i="74"/>
  <c r="H25" i="26" s="1"/>
  <c r="H25" i="91" s="1"/>
  <c r="H43" i="80"/>
  <c r="H73" i="80" s="1"/>
  <c r="H25" i="27" s="1"/>
  <c r="H25" i="92" s="1"/>
  <c r="H43" i="75"/>
  <c r="H73" i="75" s="1"/>
  <c r="H25" i="30" s="1"/>
  <c r="H25" i="86" s="1"/>
  <c r="H43" i="76"/>
  <c r="H73" i="76" s="1"/>
  <c r="H25" i="31" s="1"/>
  <c r="H25" i="87" s="1"/>
  <c r="J26" i="83"/>
  <c r="O38" i="75"/>
  <c r="J37" i="75"/>
  <c r="I68" i="81"/>
  <c r="I20" i="22" s="1"/>
  <c r="I20" i="93" s="1"/>
  <c r="K10" i="77"/>
  <c r="K35" i="76"/>
  <c r="K67" i="76" s="1"/>
  <c r="K19" i="31" s="1"/>
  <c r="K19" i="87" s="1"/>
  <c r="N13" i="76"/>
  <c r="O38" i="78"/>
  <c r="L53" i="79"/>
  <c r="L5" i="32" s="1"/>
  <c r="L5" i="90" s="1"/>
  <c r="K10" i="78"/>
  <c r="K35" i="77"/>
  <c r="K67" i="77" s="1"/>
  <c r="K19" i="25" s="1"/>
  <c r="K19" i="88" s="1"/>
  <c r="N13" i="77"/>
  <c r="J5" i="76"/>
  <c r="D6" i="81"/>
  <c r="D6" i="75"/>
  <c r="D6" i="76"/>
  <c r="D6" i="80"/>
  <c r="D6" i="79"/>
  <c r="D6" i="77"/>
  <c r="D6" i="78"/>
  <c r="O70" i="63"/>
  <c r="N20" i="74"/>
  <c r="O38" i="77"/>
  <c r="M55" i="81"/>
  <c r="M7" i="22" s="1"/>
  <c r="M7" i="93" s="1"/>
  <c r="K10" i="79"/>
  <c r="J41" i="74"/>
  <c r="J41" i="59" s="1"/>
  <c r="K35" i="78"/>
  <c r="K67" i="78" s="1"/>
  <c r="K19" i="28" s="1"/>
  <c r="K19" i="89" s="1"/>
  <c r="N13" i="79"/>
  <c r="F6" i="76"/>
  <c r="N40" i="75"/>
  <c r="J13" i="75"/>
  <c r="E6" i="76"/>
  <c r="J5" i="79"/>
  <c r="N15" i="59"/>
  <c r="E19" i="80"/>
  <c r="E19" i="59"/>
  <c r="E19" i="79"/>
  <c r="E19" i="77"/>
  <c r="E19" i="76"/>
  <c r="E19" i="75"/>
  <c r="E19" i="81"/>
  <c r="E19" i="78"/>
  <c r="O38" i="79"/>
  <c r="P2" i="59"/>
  <c r="P50" i="59" s="1"/>
  <c r="P2" i="23" s="1"/>
  <c r="P2" i="84" s="1"/>
  <c r="J37" i="76"/>
  <c r="N19" i="79"/>
  <c r="K40" i="75"/>
  <c r="K68" i="75" s="1"/>
  <c r="K20" i="30" s="1"/>
  <c r="K20" i="86" s="1"/>
  <c r="M43" i="78"/>
  <c r="C31" i="59"/>
  <c r="C71" i="59" s="1"/>
  <c r="C23" i="23" s="1"/>
  <c r="C23" i="84" s="1"/>
  <c r="K35" i="79"/>
  <c r="K67" i="79" s="1"/>
  <c r="K19" i="32" s="1"/>
  <c r="K19" i="90" s="1"/>
  <c r="N13" i="80"/>
  <c r="N40" i="59"/>
  <c r="G69" i="63"/>
  <c r="G19" i="74" s="1"/>
  <c r="F19" i="74"/>
  <c r="P94" i="63"/>
  <c r="O44" i="74"/>
  <c r="J68" i="74"/>
  <c r="J20" i="26" s="1"/>
  <c r="J20" i="91" s="1"/>
  <c r="P2" i="78"/>
  <c r="P50" i="78" s="1"/>
  <c r="P2" i="28" s="1"/>
  <c r="P2" i="89" s="1"/>
  <c r="J37" i="78"/>
  <c r="N19" i="80"/>
  <c r="K14" i="79"/>
  <c r="K55" i="79" s="1"/>
  <c r="K7" i="32" s="1"/>
  <c r="K7" i="90" s="1"/>
  <c r="N56" i="63"/>
  <c r="O56" i="63" s="1"/>
  <c r="P56" i="63" s="1"/>
  <c r="Q56" i="63" s="1"/>
  <c r="M43" i="80"/>
  <c r="N91" i="63"/>
  <c r="O91" i="63" s="1"/>
  <c r="S55" i="63"/>
  <c r="T55" i="63" s="1"/>
  <c r="U55" i="63" s="1"/>
  <c r="V55" i="63" s="1"/>
  <c r="W55" i="63" s="1"/>
  <c r="X55" i="63" s="1"/>
  <c r="Y55" i="63" s="1"/>
  <c r="Z55" i="63" s="1"/>
  <c r="AA55" i="63" s="1"/>
  <c r="AB55" i="63" s="1"/>
  <c r="AC55" i="63" s="1"/>
  <c r="AD55" i="63" s="1"/>
  <c r="AE55" i="63" s="1"/>
  <c r="AF55" i="63" s="1"/>
  <c r="AG55" i="63" s="1"/>
  <c r="AH55" i="63" s="1"/>
  <c r="AI55" i="63" s="1"/>
  <c r="AJ55" i="63" s="1"/>
  <c r="AK55" i="63" s="1"/>
  <c r="AL55" i="63" s="1"/>
  <c r="AM55" i="63" s="1"/>
  <c r="AN55" i="63" s="1"/>
  <c r="AO55" i="63" s="1"/>
  <c r="AP55" i="63" s="1"/>
  <c r="M6" i="59"/>
  <c r="K35" i="80"/>
  <c r="K67" i="80" s="1"/>
  <c r="K19" i="27" s="1"/>
  <c r="K19" i="92" s="1"/>
  <c r="N74" i="74"/>
  <c r="N26" i="26" s="1"/>
  <c r="N26" i="91" s="1"/>
  <c r="N44" i="76"/>
  <c r="N74" i="76" s="1"/>
  <c r="N26" i="31" s="1"/>
  <c r="N26" i="87" s="1"/>
  <c r="N44" i="77"/>
  <c r="N74" i="77" s="1"/>
  <c r="N26" i="25" s="1"/>
  <c r="N26" i="88" s="1"/>
  <c r="N44" i="75"/>
  <c r="N74" i="75" s="1"/>
  <c r="N26" i="30" s="1"/>
  <c r="N26" i="86" s="1"/>
  <c r="N44" i="59"/>
  <c r="N74" i="59" s="1"/>
  <c r="N26" i="23" s="1"/>
  <c r="N26" i="84" s="1"/>
  <c r="N44" i="80"/>
  <c r="N74" i="80" s="1"/>
  <c r="N26" i="27" s="1"/>
  <c r="N26" i="92" s="1"/>
  <c r="N44" i="79"/>
  <c r="N74" i="79" s="1"/>
  <c r="N26" i="32" s="1"/>
  <c r="N26" i="90" s="1"/>
  <c r="N44" i="81"/>
  <c r="N74" i="81" s="1"/>
  <c r="N26" i="22" s="1"/>
  <c r="N26" i="93" s="1"/>
  <c r="N44" i="78"/>
  <c r="N74" i="78" s="1"/>
  <c r="N26" i="28" s="1"/>
  <c r="N26" i="89" s="1"/>
  <c r="K72" i="74"/>
  <c r="K24" i="26" s="1"/>
  <c r="K24" i="91" s="1"/>
  <c r="K42" i="79"/>
  <c r="K72" i="79" s="1"/>
  <c r="K24" i="32" s="1"/>
  <c r="K24" i="90" s="1"/>
  <c r="K42" i="78"/>
  <c r="K72" i="78" s="1"/>
  <c r="K24" i="28" s="1"/>
  <c r="K24" i="89" s="1"/>
  <c r="K42" i="77"/>
  <c r="K72" i="77" s="1"/>
  <c r="K24" i="25" s="1"/>
  <c r="K24" i="88" s="1"/>
  <c r="K42" i="80"/>
  <c r="K72" i="80" s="1"/>
  <c r="K24" i="27" s="1"/>
  <c r="K24" i="92" s="1"/>
  <c r="K42" i="76"/>
  <c r="K72" i="76" s="1"/>
  <c r="K24" i="31" s="1"/>
  <c r="K24" i="87" s="1"/>
  <c r="K42" i="75"/>
  <c r="K72" i="75" s="1"/>
  <c r="K24" i="30" s="1"/>
  <c r="K24" i="86" s="1"/>
  <c r="C63" i="74"/>
  <c r="C15" i="26" s="1"/>
  <c r="C15" i="91" s="1"/>
  <c r="C28" i="80"/>
  <c r="C63" i="80" s="1"/>
  <c r="C15" i="27" s="1"/>
  <c r="C15" i="92" s="1"/>
  <c r="C28" i="79"/>
  <c r="C63" i="79" s="1"/>
  <c r="C15" i="32" s="1"/>
  <c r="C15" i="90" s="1"/>
  <c r="C28" i="77"/>
  <c r="C63" i="77" s="1"/>
  <c r="C15" i="25" s="1"/>
  <c r="C15" i="88" s="1"/>
  <c r="C28" i="78"/>
  <c r="C63" i="78" s="1"/>
  <c r="C15" i="28" s="1"/>
  <c r="C15" i="89" s="1"/>
  <c r="C28" i="76"/>
  <c r="C63" i="76" s="1"/>
  <c r="C15" i="31" s="1"/>
  <c r="C15" i="87" s="1"/>
  <c r="C28" i="59"/>
  <c r="C63" i="59" s="1"/>
  <c r="C15" i="23" s="1"/>
  <c r="C15" i="84" s="1"/>
  <c r="C28" i="81"/>
  <c r="C63" i="81" s="1"/>
  <c r="C15" i="22" s="1"/>
  <c r="C15" i="93" s="1"/>
  <c r="C28" i="75"/>
  <c r="C63" i="75" s="1"/>
  <c r="C15" i="30" s="1"/>
  <c r="C15" i="86" s="1"/>
  <c r="O62" i="63"/>
  <c r="N12" i="74"/>
  <c r="C70" i="74"/>
  <c r="C22" i="26" s="1"/>
  <c r="C22" i="91" s="1"/>
  <c r="C34" i="81"/>
  <c r="C70" i="81" s="1"/>
  <c r="C22" i="22" s="1"/>
  <c r="C22" i="93" s="1"/>
  <c r="C34" i="59"/>
  <c r="C70" i="59" s="1"/>
  <c r="C22" i="23" s="1"/>
  <c r="C22" i="84" s="1"/>
  <c r="C34" i="80"/>
  <c r="C70" i="80" s="1"/>
  <c r="C22" i="27" s="1"/>
  <c r="C22" i="92" s="1"/>
  <c r="C34" i="79"/>
  <c r="C70" i="79" s="1"/>
  <c r="C22" i="32" s="1"/>
  <c r="C22" i="90" s="1"/>
  <c r="C34" i="78"/>
  <c r="C70" i="78" s="1"/>
  <c r="C22" i="28" s="1"/>
  <c r="C22" i="89" s="1"/>
  <c r="C34" i="77"/>
  <c r="C70" i="77" s="1"/>
  <c r="C22" i="25" s="1"/>
  <c r="C22" i="88" s="1"/>
  <c r="C34" i="75"/>
  <c r="C70" i="75" s="1"/>
  <c r="C22" i="30" s="1"/>
  <c r="C22" i="86" s="1"/>
  <c r="C34" i="76"/>
  <c r="C70" i="76" s="1"/>
  <c r="C22" i="31" s="1"/>
  <c r="C22" i="87" s="1"/>
  <c r="B29" i="75"/>
  <c r="B29" i="76"/>
  <c r="B29" i="81"/>
  <c r="B29" i="59"/>
  <c r="B29" i="80"/>
  <c r="B29" i="79"/>
  <c r="B29" i="78"/>
  <c r="B29" i="77"/>
  <c r="K4" i="74"/>
  <c r="K52" i="74" s="1"/>
  <c r="K4" i="26" s="1"/>
  <c r="K4" i="91" s="1"/>
  <c r="P38" i="74"/>
  <c r="P38" i="75" s="1"/>
  <c r="C83" i="63"/>
  <c r="C33" i="74" s="1"/>
  <c r="C69" i="74" s="1"/>
  <c r="C21" i="26" s="1"/>
  <c r="C21" i="91" s="1"/>
  <c r="P14" i="74"/>
  <c r="P14" i="75" s="1"/>
  <c r="O15" i="74"/>
  <c r="O15" i="81" s="1"/>
  <c r="O16" i="74"/>
  <c r="O16" i="80" s="1"/>
  <c r="K37" i="79"/>
  <c r="J10" i="75"/>
  <c r="M37" i="78"/>
  <c r="M37" i="76"/>
  <c r="M37" i="75"/>
  <c r="M37" i="59"/>
  <c r="M37" i="81"/>
  <c r="M37" i="80"/>
  <c r="M37" i="79"/>
  <c r="M37" i="77"/>
  <c r="P2" i="81"/>
  <c r="P50" i="81" s="1"/>
  <c r="P2" i="22" s="1"/>
  <c r="P2" i="93" s="1"/>
  <c r="J37" i="77"/>
  <c r="N19" i="75"/>
  <c r="H6" i="76"/>
  <c r="H53" i="76" s="1"/>
  <c r="H5" i="31" s="1"/>
  <c r="H5" i="87" s="1"/>
  <c r="J35" i="59"/>
  <c r="J67" i="59" s="1"/>
  <c r="J19" i="23" s="1"/>
  <c r="J19" i="84" s="1"/>
  <c r="K40" i="76"/>
  <c r="K68" i="76" s="1"/>
  <c r="K20" i="31" s="1"/>
  <c r="K20" i="87" s="1"/>
  <c r="H52" i="74"/>
  <c r="H4" i="26" s="1"/>
  <c r="H4" i="91" s="1"/>
  <c r="H4" i="75"/>
  <c r="H52" i="75" s="1"/>
  <c r="H4" i="30" s="1"/>
  <c r="H4" i="86" s="1"/>
  <c r="H4" i="59"/>
  <c r="H52" i="59" s="1"/>
  <c r="H4" i="23" s="1"/>
  <c r="H4" i="84" s="1"/>
  <c r="H4" i="76"/>
  <c r="H52" i="76" s="1"/>
  <c r="H4" i="31" s="1"/>
  <c r="H4" i="87" s="1"/>
  <c r="H4" i="81"/>
  <c r="H52" i="81" s="1"/>
  <c r="H4" i="22" s="1"/>
  <c r="H4" i="93" s="1"/>
  <c r="H4" i="80"/>
  <c r="H52" i="80" s="1"/>
  <c r="H4" i="27" s="1"/>
  <c r="H4" i="92" s="1"/>
  <c r="H4" i="79"/>
  <c r="H52" i="79" s="1"/>
  <c r="H4" i="32" s="1"/>
  <c r="H4" i="90" s="1"/>
  <c r="H4" i="77"/>
  <c r="H52" i="77" s="1"/>
  <c r="H4" i="25" s="1"/>
  <c r="H4" i="88" s="1"/>
  <c r="H4" i="78"/>
  <c r="H52" i="78" s="1"/>
  <c r="H4" i="28" s="1"/>
  <c r="H4" i="89" s="1"/>
  <c r="M43" i="77"/>
  <c r="J40" i="75"/>
  <c r="J68" i="75" s="1"/>
  <c r="J20" i="30" s="1"/>
  <c r="J20" i="86" s="1"/>
  <c r="D67" i="74"/>
  <c r="D19" i="26" s="1"/>
  <c r="D19" i="91" s="1"/>
  <c r="D35" i="80"/>
  <c r="D67" i="80" s="1"/>
  <c r="D19" i="27" s="1"/>
  <c r="D19" i="92" s="1"/>
  <c r="D35" i="79"/>
  <c r="D67" i="79" s="1"/>
  <c r="D19" i="32" s="1"/>
  <c r="D19" i="90" s="1"/>
  <c r="D35" i="77"/>
  <c r="D67" i="77" s="1"/>
  <c r="D19" i="25" s="1"/>
  <c r="D19" i="88" s="1"/>
  <c r="D35" i="78"/>
  <c r="D67" i="78" s="1"/>
  <c r="D19" i="28" s="1"/>
  <c r="D19" i="89" s="1"/>
  <c r="D35" i="76"/>
  <c r="D67" i="76" s="1"/>
  <c r="D19" i="31" s="1"/>
  <c r="D19" i="87" s="1"/>
  <c r="D35" i="59"/>
  <c r="D67" i="59" s="1"/>
  <c r="D19" i="23" s="1"/>
  <c r="D19" i="84" s="1"/>
  <c r="D35" i="81"/>
  <c r="D67" i="81" s="1"/>
  <c r="D19" i="22" s="1"/>
  <c r="D19" i="93" s="1"/>
  <c r="D35" i="75"/>
  <c r="D67" i="75" s="1"/>
  <c r="D19" i="30" s="1"/>
  <c r="D19" i="86" s="1"/>
  <c r="J89" i="63"/>
  <c r="I39" i="74"/>
  <c r="M25" i="77"/>
  <c r="M25" i="78"/>
  <c r="M25" i="76"/>
  <c r="M25" i="75"/>
  <c r="M25" i="81"/>
  <c r="M25" i="59"/>
  <c r="M25" i="80"/>
  <c r="M25" i="79"/>
  <c r="S58" i="63"/>
  <c r="T58" i="63" s="1"/>
  <c r="U58" i="63" s="1"/>
  <c r="V58" i="63" s="1"/>
  <c r="W58" i="63" s="1"/>
  <c r="X58" i="63" s="1"/>
  <c r="Y58" i="63" s="1"/>
  <c r="Z58" i="63" s="1"/>
  <c r="AA58" i="63" s="1"/>
  <c r="AB58" i="63" s="1"/>
  <c r="AC58" i="63" s="1"/>
  <c r="AD58" i="63" s="1"/>
  <c r="AE58" i="63" s="1"/>
  <c r="AF58" i="63" s="1"/>
  <c r="AG58" i="63" s="1"/>
  <c r="AH58" i="63" s="1"/>
  <c r="AI58" i="63" s="1"/>
  <c r="AJ58" i="63" s="1"/>
  <c r="AK58" i="63" s="1"/>
  <c r="AL58" i="63" s="1"/>
  <c r="AM58" i="63" s="1"/>
  <c r="AN58" i="63" s="1"/>
  <c r="AO58" i="63" s="1"/>
  <c r="AP58" i="63" s="1"/>
  <c r="AQ8" i="74"/>
  <c r="C31" i="76"/>
  <c r="C71" i="76" s="1"/>
  <c r="C23" i="31" s="1"/>
  <c r="C23" i="87" s="1"/>
  <c r="J3" i="59"/>
  <c r="J51" i="59" s="1"/>
  <c r="J3" i="23" s="1"/>
  <c r="J3" i="84" s="1"/>
  <c r="K10" i="81"/>
  <c r="N16" i="79"/>
  <c r="J14" i="77"/>
  <c r="S91" i="63"/>
  <c r="T91" i="63" s="1"/>
  <c r="U91" i="63" s="1"/>
  <c r="V91" i="63" s="1"/>
  <c r="W91" i="63" s="1"/>
  <c r="X91" i="63" s="1"/>
  <c r="Y91" i="63" s="1"/>
  <c r="Z91" i="63" s="1"/>
  <c r="AA91" i="63" s="1"/>
  <c r="AB91" i="63" s="1"/>
  <c r="AC91" i="63" s="1"/>
  <c r="AD91" i="63" s="1"/>
  <c r="AE91" i="63" s="1"/>
  <c r="AF91" i="63" s="1"/>
  <c r="AG91" i="63" s="1"/>
  <c r="AH91" i="63" s="1"/>
  <c r="AI91" i="63" s="1"/>
  <c r="AJ91" i="63" s="1"/>
  <c r="AK91" i="63" s="1"/>
  <c r="AL91" i="63" s="1"/>
  <c r="AM91" i="63" s="1"/>
  <c r="AN91" i="63" s="1"/>
  <c r="AO91" i="63" s="1"/>
  <c r="AP91" i="63" s="1"/>
  <c r="AQ41" i="74"/>
  <c r="S57" i="63"/>
  <c r="T57" i="63" s="1"/>
  <c r="U57" i="63" s="1"/>
  <c r="V57" i="63" s="1"/>
  <c r="W57" i="63" s="1"/>
  <c r="X57" i="63" s="1"/>
  <c r="Y57" i="63" s="1"/>
  <c r="Z57" i="63" s="1"/>
  <c r="AA57" i="63" s="1"/>
  <c r="AB57" i="63" s="1"/>
  <c r="AC57" i="63" s="1"/>
  <c r="AD57" i="63" s="1"/>
  <c r="AE57" i="63" s="1"/>
  <c r="AF57" i="63" s="1"/>
  <c r="AG57" i="63" s="1"/>
  <c r="AH57" i="63" s="1"/>
  <c r="AI57" i="63" s="1"/>
  <c r="AJ57" i="63" s="1"/>
  <c r="AK57" i="63" s="1"/>
  <c r="AL57" i="63" s="1"/>
  <c r="AM57" i="63" s="1"/>
  <c r="AN57" i="63" s="1"/>
  <c r="AO57" i="63" s="1"/>
  <c r="AP57" i="63" s="1"/>
  <c r="AQ7" i="74"/>
  <c r="M6" i="75"/>
  <c r="N13" i="75"/>
  <c r="K5" i="81"/>
  <c r="O3" i="76"/>
  <c r="O51" i="76" s="1"/>
  <c r="O3" i="31" s="1"/>
  <c r="O3" i="87" s="1"/>
  <c r="D68" i="80"/>
  <c r="D20" i="27" s="1"/>
  <c r="D20" i="92" s="1"/>
  <c r="F6" i="59"/>
  <c r="N40" i="77"/>
  <c r="J13" i="76"/>
  <c r="AQ42" i="59"/>
  <c r="AQ72" i="59" s="1"/>
  <c r="AQ24" i="23" s="1"/>
  <c r="AQ24" i="84" s="1"/>
  <c r="AQ42" i="81"/>
  <c r="AQ72" i="81" s="1"/>
  <c r="AQ24" i="22" s="1"/>
  <c r="AQ24" i="93" s="1"/>
  <c r="AQ42" i="80"/>
  <c r="AQ72" i="80" s="1"/>
  <c r="AQ24" i="27" s="1"/>
  <c r="AQ24" i="92" s="1"/>
  <c r="AQ42" i="79"/>
  <c r="AQ72" i="79" s="1"/>
  <c r="AQ24" i="32" s="1"/>
  <c r="AQ24" i="90" s="1"/>
  <c r="AQ42" i="76"/>
  <c r="AQ72" i="76" s="1"/>
  <c r="AQ24" i="31" s="1"/>
  <c r="AQ24" i="87" s="1"/>
  <c r="AQ42" i="78"/>
  <c r="AQ72" i="78" s="1"/>
  <c r="AQ24" i="28" s="1"/>
  <c r="AQ24" i="89" s="1"/>
  <c r="AQ42" i="75"/>
  <c r="AQ72" i="75" s="1"/>
  <c r="AQ24" i="30" s="1"/>
  <c r="AQ24" i="86" s="1"/>
  <c r="AQ42" i="77"/>
  <c r="AQ72" i="77" s="1"/>
  <c r="AQ24" i="25" s="1"/>
  <c r="AQ24" i="88" s="1"/>
  <c r="AQ72" i="74"/>
  <c r="AQ24" i="26" s="1"/>
  <c r="AQ24" i="91" s="1"/>
  <c r="E6" i="77"/>
  <c r="J5" i="78"/>
  <c r="K13" i="75"/>
  <c r="J30" i="75"/>
  <c r="J65" i="75" s="1"/>
  <c r="J17" i="30" s="1"/>
  <c r="J17" i="86" s="1"/>
  <c r="P9" i="79"/>
  <c r="N5" i="80"/>
  <c r="N5" i="79"/>
  <c r="N5" i="77"/>
  <c r="N5" i="78"/>
  <c r="N5" i="59"/>
  <c r="N5" i="75"/>
  <c r="N5" i="76"/>
  <c r="N5" i="81"/>
  <c r="L41" i="78"/>
  <c r="L41" i="76"/>
  <c r="L41" i="75"/>
  <c r="L41" i="59"/>
  <c r="L41" i="81"/>
  <c r="L41" i="80"/>
  <c r="L41" i="79"/>
  <c r="L41" i="77"/>
  <c r="I25" i="80"/>
  <c r="I25" i="79"/>
  <c r="I25" i="77"/>
  <c r="I25" i="78"/>
  <c r="I25" i="76"/>
  <c r="I25" i="75"/>
  <c r="I25" i="81"/>
  <c r="I25" i="59"/>
  <c r="O19" i="74"/>
  <c r="O19" i="80" s="1"/>
  <c r="I6" i="74"/>
  <c r="I6" i="75" s="1"/>
  <c r="O13" i="74"/>
  <c r="O13" i="81" s="1"/>
  <c r="O40" i="74"/>
  <c r="O40" i="78" s="1"/>
  <c r="C76" i="63"/>
  <c r="C67" i="63"/>
  <c r="M4" i="74"/>
  <c r="M52" i="74" s="1"/>
  <c r="M4" i="26" s="1"/>
  <c r="M4" i="91" s="1"/>
  <c r="O38" i="81"/>
  <c r="K37" i="80"/>
  <c r="J10" i="76"/>
  <c r="N87" i="63"/>
  <c r="H6" i="59"/>
  <c r="H53" i="59" s="1"/>
  <c r="H5" i="23" s="1"/>
  <c r="H5" i="84" s="1"/>
  <c r="J35" i="75"/>
  <c r="J67" i="75" s="1"/>
  <c r="J19" i="30" s="1"/>
  <c r="J19" i="86" s="1"/>
  <c r="K40" i="77"/>
  <c r="K68" i="77" s="1"/>
  <c r="K20" i="25" s="1"/>
  <c r="K20" i="88" s="1"/>
  <c r="S56" i="63"/>
  <c r="T56" i="63" s="1"/>
  <c r="U56" i="63" s="1"/>
  <c r="V56" i="63" s="1"/>
  <c r="W56" i="63" s="1"/>
  <c r="X56" i="63" s="1"/>
  <c r="Y56" i="63" s="1"/>
  <c r="Z56" i="63" s="1"/>
  <c r="AA56" i="63" s="1"/>
  <c r="AB56" i="63" s="1"/>
  <c r="AC56" i="63" s="1"/>
  <c r="AD56" i="63" s="1"/>
  <c r="AE56" i="63" s="1"/>
  <c r="AF56" i="63" s="1"/>
  <c r="AG56" i="63" s="1"/>
  <c r="AH56" i="63" s="1"/>
  <c r="AI56" i="63" s="1"/>
  <c r="AJ56" i="63" s="1"/>
  <c r="AK56" i="63" s="1"/>
  <c r="AL56" i="63" s="1"/>
  <c r="AM56" i="63" s="1"/>
  <c r="AN56" i="63" s="1"/>
  <c r="AO56" i="63" s="1"/>
  <c r="AP56" i="63" s="1"/>
  <c r="AQ6" i="74"/>
  <c r="M43" i="79"/>
  <c r="J40" i="76"/>
  <c r="J68" i="76" s="1"/>
  <c r="J20" i="31" s="1"/>
  <c r="J20" i="87" s="1"/>
  <c r="F85" i="63"/>
  <c r="E35" i="74"/>
  <c r="M8" i="78"/>
  <c r="M8" i="75"/>
  <c r="M8" i="76"/>
  <c r="M8" i="59"/>
  <c r="M8" i="81"/>
  <c r="M8" i="80"/>
  <c r="M8" i="79"/>
  <c r="M8" i="77"/>
  <c r="O58" i="63"/>
  <c r="N8" i="74"/>
  <c r="C31" i="75"/>
  <c r="C71" i="75" s="1"/>
  <c r="C23" i="30" s="1"/>
  <c r="C23" i="86" s="1"/>
  <c r="J3" i="75"/>
  <c r="J51" i="75" s="1"/>
  <c r="J3" i="30" s="1"/>
  <c r="J3" i="86" s="1"/>
  <c r="K10" i="59"/>
  <c r="N16" i="80"/>
  <c r="J14" i="79"/>
  <c r="J55" i="79" s="1"/>
  <c r="J7" i="32" s="1"/>
  <c r="J7" i="90" s="1"/>
  <c r="K58" i="63"/>
  <c r="J8" i="74"/>
  <c r="M66" i="74"/>
  <c r="M18" i="26" s="1"/>
  <c r="M18" i="91" s="1"/>
  <c r="M36" i="76"/>
  <c r="M36" i="75"/>
  <c r="M36" i="59"/>
  <c r="M36" i="81"/>
  <c r="M36" i="80"/>
  <c r="M36" i="79"/>
  <c r="M36" i="77"/>
  <c r="M36" i="78"/>
  <c r="N57" i="63"/>
  <c r="AQ35" i="75"/>
  <c r="AQ67" i="75" s="1"/>
  <c r="AQ19" i="30" s="1"/>
  <c r="AQ19" i="86" s="1"/>
  <c r="AQ35" i="81"/>
  <c r="AQ67" i="81" s="1"/>
  <c r="AQ19" i="22" s="1"/>
  <c r="AQ19" i="93" s="1"/>
  <c r="AQ35" i="59"/>
  <c r="AQ67" i="59" s="1"/>
  <c r="AQ19" i="23" s="1"/>
  <c r="AQ19" i="84" s="1"/>
  <c r="AQ35" i="77"/>
  <c r="AQ67" i="77" s="1"/>
  <c r="AQ19" i="25" s="1"/>
  <c r="AQ19" i="88" s="1"/>
  <c r="AQ35" i="80"/>
  <c r="AQ67" i="80" s="1"/>
  <c r="AQ19" i="27" s="1"/>
  <c r="AQ19" i="92" s="1"/>
  <c r="AQ35" i="76"/>
  <c r="AQ67" i="76" s="1"/>
  <c r="AQ19" i="31" s="1"/>
  <c r="AQ19" i="87" s="1"/>
  <c r="AQ35" i="79"/>
  <c r="AQ67" i="79" s="1"/>
  <c r="AQ19" i="32" s="1"/>
  <c r="AQ19" i="90" s="1"/>
  <c r="AQ35" i="78"/>
  <c r="AQ67" i="78" s="1"/>
  <c r="AQ19" i="28" s="1"/>
  <c r="AQ19" i="89" s="1"/>
  <c r="AQ67" i="74"/>
  <c r="AQ19" i="26" s="1"/>
  <c r="AQ19" i="91" s="1"/>
  <c r="E68" i="74"/>
  <c r="E20" i="26" s="1"/>
  <c r="E20" i="91" s="1"/>
  <c r="E38" i="79"/>
  <c r="E68" i="79" s="1"/>
  <c r="E20" i="32" s="1"/>
  <c r="E20" i="90" s="1"/>
  <c r="E38" i="77"/>
  <c r="E68" i="77" s="1"/>
  <c r="E20" i="25" s="1"/>
  <c r="E20" i="88" s="1"/>
  <c r="E38" i="78"/>
  <c r="E68" i="78" s="1"/>
  <c r="E20" i="28" s="1"/>
  <c r="E20" i="89" s="1"/>
  <c r="E38" i="76"/>
  <c r="E68" i="76" s="1"/>
  <c r="E20" i="31" s="1"/>
  <c r="E20" i="87" s="1"/>
  <c r="E38" i="59"/>
  <c r="E68" i="59" s="1"/>
  <c r="E20" i="23" s="1"/>
  <c r="E20" i="84" s="1"/>
  <c r="E38" i="81"/>
  <c r="E68" i="81" s="1"/>
  <c r="E20" i="22" s="1"/>
  <c r="E20" i="93" s="1"/>
  <c r="E38" i="75"/>
  <c r="E68" i="75" s="1"/>
  <c r="E20" i="30" s="1"/>
  <c r="E20" i="86" s="1"/>
  <c r="E38" i="80"/>
  <c r="E68" i="80" s="1"/>
  <c r="E20" i="27" s="1"/>
  <c r="E20" i="92" s="1"/>
  <c r="M6" i="76"/>
  <c r="N13" i="78"/>
  <c r="O3" i="75"/>
  <c r="O51" i="75" s="1"/>
  <c r="O3" i="30" s="1"/>
  <c r="O3" i="86" s="1"/>
  <c r="M53" i="81"/>
  <c r="M5" i="22" s="1"/>
  <c r="M5" i="93" s="1"/>
  <c r="D68" i="81"/>
  <c r="D20" i="22" s="1"/>
  <c r="D20" i="93" s="1"/>
  <c r="F6" i="75"/>
  <c r="J13" i="78"/>
  <c r="K13" i="77"/>
  <c r="J30" i="76"/>
  <c r="J65" i="76" s="1"/>
  <c r="J17" i="31" s="1"/>
  <c r="J17" i="87" s="1"/>
  <c r="P9" i="80"/>
  <c r="L25" i="78"/>
  <c r="L25" i="76"/>
  <c r="L25" i="75"/>
  <c r="L25" i="59"/>
  <c r="L25" i="81"/>
  <c r="L25" i="79"/>
  <c r="L25" i="80"/>
  <c r="L25" i="77"/>
  <c r="K37" i="59"/>
  <c r="K37" i="81"/>
  <c r="J10" i="78"/>
  <c r="AQ40" i="80"/>
  <c r="AQ40" i="79"/>
  <c r="AQ40" i="78"/>
  <c r="AQ40" i="77"/>
  <c r="AQ40" i="59"/>
  <c r="AQ40" i="76"/>
  <c r="AQ40" i="81"/>
  <c r="AQ40" i="75"/>
  <c r="S87" i="63"/>
  <c r="T87" i="63" s="1"/>
  <c r="U87" i="63" s="1"/>
  <c r="V87" i="63" s="1"/>
  <c r="W87" i="63" s="1"/>
  <c r="X87" i="63" s="1"/>
  <c r="Y87" i="63" s="1"/>
  <c r="Z87" i="63" s="1"/>
  <c r="AA87" i="63" s="1"/>
  <c r="AB87" i="63" s="1"/>
  <c r="AC87" i="63" s="1"/>
  <c r="AD87" i="63" s="1"/>
  <c r="AE87" i="63" s="1"/>
  <c r="AF87" i="63" s="1"/>
  <c r="AG87" i="63" s="1"/>
  <c r="AH87" i="63" s="1"/>
  <c r="AI87" i="63" s="1"/>
  <c r="AJ87" i="63" s="1"/>
  <c r="AK87" i="63" s="1"/>
  <c r="AL87" i="63" s="1"/>
  <c r="AM87" i="63" s="1"/>
  <c r="AN87" i="63" s="1"/>
  <c r="AO87" i="63" s="1"/>
  <c r="AP87" i="63" s="1"/>
  <c r="AQ37" i="74"/>
  <c r="H6" i="78"/>
  <c r="H53" i="78" s="1"/>
  <c r="H5" i="28" s="1"/>
  <c r="H5" i="89" s="1"/>
  <c r="J35" i="76"/>
  <c r="J67" i="76" s="1"/>
  <c r="J19" i="31" s="1"/>
  <c r="J19" i="87" s="1"/>
  <c r="M18" i="75"/>
  <c r="M18" i="59"/>
  <c r="M18" i="81"/>
  <c r="M18" i="80"/>
  <c r="M18" i="79"/>
  <c r="M18" i="77"/>
  <c r="M18" i="78"/>
  <c r="M18" i="76"/>
  <c r="K40" i="78"/>
  <c r="K68" i="78" s="1"/>
  <c r="K20" i="28" s="1"/>
  <c r="K20" i="89" s="1"/>
  <c r="J40" i="78"/>
  <c r="J68" i="78" s="1"/>
  <c r="J20" i="28" s="1"/>
  <c r="J20" i="89" s="1"/>
  <c r="AQ30" i="78"/>
  <c r="AQ65" i="78" s="1"/>
  <c r="AQ17" i="28" s="1"/>
  <c r="AQ17" i="89" s="1"/>
  <c r="AQ30" i="77"/>
  <c r="AQ65" i="77" s="1"/>
  <c r="AQ17" i="25" s="1"/>
  <c r="AQ17" i="88" s="1"/>
  <c r="AQ30" i="79"/>
  <c r="AQ65" i="79" s="1"/>
  <c r="AQ17" i="32" s="1"/>
  <c r="AQ17" i="90" s="1"/>
  <c r="AQ30" i="76"/>
  <c r="AQ65" i="76" s="1"/>
  <c r="AQ17" i="31" s="1"/>
  <c r="AQ17" i="87" s="1"/>
  <c r="AQ30" i="80"/>
  <c r="AQ65" i="80" s="1"/>
  <c r="AQ17" i="27" s="1"/>
  <c r="AQ17" i="92" s="1"/>
  <c r="AQ30" i="75"/>
  <c r="AQ65" i="75" s="1"/>
  <c r="AQ17" i="30" s="1"/>
  <c r="AQ17" i="86" s="1"/>
  <c r="AQ30" i="81"/>
  <c r="AQ65" i="81" s="1"/>
  <c r="AQ17" i="22" s="1"/>
  <c r="AQ17" i="93" s="1"/>
  <c r="AQ30" i="59"/>
  <c r="AQ65" i="59" s="1"/>
  <c r="AQ17" i="23" s="1"/>
  <c r="AQ17" i="84" s="1"/>
  <c r="AQ65" i="74"/>
  <c r="AQ17" i="26" s="1"/>
  <c r="AQ17" i="91" s="1"/>
  <c r="C31" i="77"/>
  <c r="C71" i="77" s="1"/>
  <c r="C23" i="25" s="1"/>
  <c r="C23" i="88" s="1"/>
  <c r="J3" i="76"/>
  <c r="J51" i="76" s="1"/>
  <c r="J3" i="31" s="1"/>
  <c r="J3" i="87" s="1"/>
  <c r="N16" i="75"/>
  <c r="N16" i="81"/>
  <c r="J14" i="80"/>
  <c r="G88" i="63"/>
  <c r="G38" i="74" s="1"/>
  <c r="F38" i="74"/>
  <c r="M6" i="78"/>
  <c r="I4" i="74"/>
  <c r="O3" i="78"/>
  <c r="O51" i="78" s="1"/>
  <c r="O3" i="28" s="1"/>
  <c r="O3" i="89" s="1"/>
  <c r="M53" i="74"/>
  <c r="M5" i="26" s="1"/>
  <c r="M5" i="91" s="1"/>
  <c r="M55" i="78"/>
  <c r="M7" i="28" s="1"/>
  <c r="M7" i="89" s="1"/>
  <c r="D41" i="76"/>
  <c r="D41" i="75"/>
  <c r="D41" i="59"/>
  <c r="D41" i="81"/>
  <c r="D41" i="80"/>
  <c r="D41" i="79"/>
  <c r="D41" i="77"/>
  <c r="D41" i="78"/>
  <c r="D68" i="79"/>
  <c r="D20" i="32" s="1"/>
  <c r="D20" i="90" s="1"/>
  <c r="F6" i="78"/>
  <c r="J13" i="77"/>
  <c r="K13" i="78"/>
  <c r="J30" i="78"/>
  <c r="J65" i="78" s="1"/>
  <c r="J17" i="28" s="1"/>
  <c r="J17" i="89" s="1"/>
  <c r="I18" i="78"/>
  <c r="I18" i="76"/>
  <c r="I18" i="59"/>
  <c r="I18" i="81"/>
  <c r="I18" i="75"/>
  <c r="I18" i="80"/>
  <c r="I18" i="79"/>
  <c r="I18" i="77"/>
  <c r="O18" i="74"/>
  <c r="O18" i="81" s="1"/>
  <c r="O35" i="74"/>
  <c r="O67" i="74" s="1"/>
  <c r="O19" i="26" s="1"/>
  <c r="O19" i="91" s="1"/>
  <c r="D7" i="76"/>
  <c r="D7" i="75"/>
  <c r="D7" i="59"/>
  <c r="D53" i="59" s="1"/>
  <c r="D5" i="23" s="1"/>
  <c r="D5" i="84" s="1"/>
  <c r="D7" i="81"/>
  <c r="D7" i="80"/>
  <c r="D7" i="79"/>
  <c r="D7" i="77"/>
  <c r="D7" i="78"/>
  <c r="J10" i="77"/>
  <c r="J68" i="81"/>
  <c r="J20" i="22" s="1"/>
  <c r="J20" i="93" s="1"/>
  <c r="H6" i="77"/>
  <c r="H53" i="77" s="1"/>
  <c r="H5" i="25" s="1"/>
  <c r="H5" i="88" s="1"/>
  <c r="J35" i="78"/>
  <c r="J67" i="78" s="1"/>
  <c r="J19" i="28" s="1"/>
  <c r="J19" i="89" s="1"/>
  <c r="K40" i="79"/>
  <c r="K68" i="79" s="1"/>
  <c r="K20" i="32" s="1"/>
  <c r="K20" i="90" s="1"/>
  <c r="I68" i="59"/>
  <c r="I20" i="23" s="1"/>
  <c r="I20" i="84" s="1"/>
  <c r="E15" i="75"/>
  <c r="E55" i="75" s="1"/>
  <c r="E7" i="30" s="1"/>
  <c r="E7" i="86" s="1"/>
  <c r="E15" i="59"/>
  <c r="E55" i="59" s="1"/>
  <c r="E7" i="23" s="1"/>
  <c r="E7" i="84" s="1"/>
  <c r="E15" i="81"/>
  <c r="E55" i="81" s="1"/>
  <c r="E7" i="22" s="1"/>
  <c r="E7" i="93" s="1"/>
  <c r="E15" i="80"/>
  <c r="E55" i="80" s="1"/>
  <c r="E7" i="27" s="1"/>
  <c r="E7" i="92" s="1"/>
  <c r="E15" i="79"/>
  <c r="E55" i="79" s="1"/>
  <c r="E7" i="32" s="1"/>
  <c r="E7" i="90" s="1"/>
  <c r="E15" i="77"/>
  <c r="E55" i="77" s="1"/>
  <c r="E7" i="25" s="1"/>
  <c r="E7" i="88" s="1"/>
  <c r="E15" i="78"/>
  <c r="E55" i="78" s="1"/>
  <c r="E7" i="28" s="1"/>
  <c r="E7" i="89" s="1"/>
  <c r="E15" i="76"/>
  <c r="E55" i="76" s="1"/>
  <c r="E7" i="31" s="1"/>
  <c r="E7" i="87" s="1"/>
  <c r="E55" i="74"/>
  <c r="E7" i="26" s="1"/>
  <c r="E7" i="91" s="1"/>
  <c r="M43" i="81"/>
  <c r="J40" i="77"/>
  <c r="J68" i="77" s="1"/>
  <c r="J20" i="25" s="1"/>
  <c r="J20" i="88" s="1"/>
  <c r="I37" i="77"/>
  <c r="I37" i="78"/>
  <c r="I37" i="75"/>
  <c r="I37" i="76"/>
  <c r="I37" i="81"/>
  <c r="I37" i="59"/>
  <c r="I37" i="80"/>
  <c r="I37" i="79"/>
  <c r="C31" i="78"/>
  <c r="C71" i="78" s="1"/>
  <c r="C23" i="28" s="1"/>
  <c r="C23" i="89" s="1"/>
  <c r="J3" i="78"/>
  <c r="J51" i="78" s="1"/>
  <c r="J3" i="28" s="1"/>
  <c r="J3" i="89" s="1"/>
  <c r="N16" i="59"/>
  <c r="J14" i="59"/>
  <c r="J14" i="81"/>
  <c r="S86" i="63"/>
  <c r="T86" i="63" s="1"/>
  <c r="U86" i="63" s="1"/>
  <c r="V86" i="63" s="1"/>
  <c r="W86" i="63" s="1"/>
  <c r="X86" i="63" s="1"/>
  <c r="Y86" i="63" s="1"/>
  <c r="Z86" i="63" s="1"/>
  <c r="AA86" i="63" s="1"/>
  <c r="AB86" i="63" s="1"/>
  <c r="AC86" i="63" s="1"/>
  <c r="AD86" i="63" s="1"/>
  <c r="AE86" i="63" s="1"/>
  <c r="AF86" i="63" s="1"/>
  <c r="AG86" i="63" s="1"/>
  <c r="AH86" i="63" s="1"/>
  <c r="AI86" i="63" s="1"/>
  <c r="AJ86" i="63" s="1"/>
  <c r="AK86" i="63" s="1"/>
  <c r="AL86" i="63" s="1"/>
  <c r="AM86" i="63" s="1"/>
  <c r="AN86" i="63" s="1"/>
  <c r="AO86" i="63" s="1"/>
  <c r="AP86" i="63" s="1"/>
  <c r="AQ36" i="74"/>
  <c r="N93" i="63"/>
  <c r="M6" i="77"/>
  <c r="O3" i="77"/>
  <c r="O51" i="77" s="1"/>
  <c r="O3" i="25" s="1"/>
  <c r="O3" i="88" s="1"/>
  <c r="F91" i="63"/>
  <c r="E41" i="74"/>
  <c r="D68" i="59"/>
  <c r="D20" i="23" s="1"/>
  <c r="D20" i="84" s="1"/>
  <c r="O92" i="63"/>
  <c r="N42" i="74"/>
  <c r="F6" i="77"/>
  <c r="J13" i="79"/>
  <c r="K13" i="79"/>
  <c r="J30" i="77"/>
  <c r="J65" i="77" s="1"/>
  <c r="J17" i="25" s="1"/>
  <c r="J17" i="88" s="1"/>
  <c r="K68" i="63"/>
  <c r="J18" i="74"/>
  <c r="R44" i="74"/>
  <c r="R74" i="74" s="1"/>
  <c r="R26" i="26" s="1"/>
  <c r="R26" i="91" s="1"/>
  <c r="O10" i="74"/>
  <c r="O10" i="80" s="1"/>
  <c r="AQ20" i="75"/>
  <c r="AQ20" i="76"/>
  <c r="AQ20" i="81"/>
  <c r="AQ20" i="59"/>
  <c r="AQ20" i="80"/>
  <c r="AQ20" i="79"/>
  <c r="AQ20" i="77"/>
  <c r="AQ20" i="78"/>
  <c r="AQ14" i="80"/>
  <c r="AQ55" i="80" s="1"/>
  <c r="AQ7" i="27" s="1"/>
  <c r="AQ7" i="92" s="1"/>
  <c r="AQ14" i="79"/>
  <c r="AQ55" i="79" s="1"/>
  <c r="AQ7" i="32" s="1"/>
  <c r="AQ7" i="90" s="1"/>
  <c r="AQ14" i="78"/>
  <c r="AQ55" i="78" s="1"/>
  <c r="AQ7" i="28" s="1"/>
  <c r="AQ7" i="89" s="1"/>
  <c r="AQ14" i="77"/>
  <c r="AQ55" i="77" s="1"/>
  <c r="AQ7" i="25" s="1"/>
  <c r="AQ7" i="88" s="1"/>
  <c r="AQ14" i="59"/>
  <c r="AQ55" i="59" s="1"/>
  <c r="AQ7" i="23" s="1"/>
  <c r="AQ7" i="84" s="1"/>
  <c r="AQ14" i="76"/>
  <c r="AQ55" i="76" s="1"/>
  <c r="AQ7" i="31" s="1"/>
  <c r="AQ7" i="87" s="1"/>
  <c r="AQ14" i="81"/>
  <c r="AQ55" i="81" s="1"/>
  <c r="AQ7" i="22" s="1"/>
  <c r="AQ7" i="93" s="1"/>
  <c r="AQ14" i="75"/>
  <c r="AQ55" i="75" s="1"/>
  <c r="AQ7" i="30" s="1"/>
  <c r="AQ7" i="86" s="1"/>
  <c r="AQ55" i="74"/>
  <c r="AQ7" i="26" s="1"/>
  <c r="AQ7" i="91" s="1"/>
  <c r="F57" i="63"/>
  <c r="E7" i="74"/>
  <c r="E53" i="74" s="1"/>
  <c r="E5" i="26" s="1"/>
  <c r="E5" i="91" s="1"/>
  <c r="K37" i="76"/>
  <c r="J10" i="79"/>
  <c r="H6" i="79"/>
  <c r="H53" i="79" s="1"/>
  <c r="H5" i="32" s="1"/>
  <c r="H5" i="90" s="1"/>
  <c r="J35" i="77"/>
  <c r="J67" i="77" s="1"/>
  <c r="J19" i="25" s="1"/>
  <c r="J19" i="88" s="1"/>
  <c r="E72" i="74"/>
  <c r="E24" i="26" s="1"/>
  <c r="E24" i="91" s="1"/>
  <c r="E42" i="59"/>
  <c r="E72" i="59" s="1"/>
  <c r="E24" i="23" s="1"/>
  <c r="E42" i="81"/>
  <c r="E72" i="81" s="1"/>
  <c r="E24" i="22" s="1"/>
  <c r="E24" i="93" s="1"/>
  <c r="E42" i="80"/>
  <c r="E72" i="80" s="1"/>
  <c r="E24" i="27" s="1"/>
  <c r="E24" i="92" s="1"/>
  <c r="E42" i="79"/>
  <c r="E72" i="79" s="1"/>
  <c r="E24" i="32" s="1"/>
  <c r="E24" i="90" s="1"/>
  <c r="E42" i="77"/>
  <c r="E72" i="77" s="1"/>
  <c r="E24" i="25" s="1"/>
  <c r="E24" i="88" s="1"/>
  <c r="E42" i="78"/>
  <c r="E72" i="78" s="1"/>
  <c r="E24" i="28" s="1"/>
  <c r="E24" i="89" s="1"/>
  <c r="E42" i="76"/>
  <c r="E72" i="76" s="1"/>
  <c r="E24" i="31" s="1"/>
  <c r="E24" i="87" s="1"/>
  <c r="E42" i="75"/>
  <c r="E72" i="75" s="1"/>
  <c r="E24" i="30" s="1"/>
  <c r="E24" i="86" s="1"/>
  <c r="K40" i="80"/>
  <c r="K68" i="80" s="1"/>
  <c r="K20" i="27" s="1"/>
  <c r="K20" i="92" s="1"/>
  <c r="M41" i="78"/>
  <c r="M41" i="76"/>
  <c r="M41" i="75"/>
  <c r="M41" i="81"/>
  <c r="M41" i="59"/>
  <c r="M41" i="80"/>
  <c r="M41" i="79"/>
  <c r="M41" i="77"/>
  <c r="G65" i="63"/>
  <c r="G15" i="74" s="1"/>
  <c r="F15" i="74"/>
  <c r="I5" i="59"/>
  <c r="I5" i="75"/>
  <c r="I5" i="76"/>
  <c r="I5" i="81"/>
  <c r="I5" i="80"/>
  <c r="I5" i="79"/>
  <c r="I5" i="77"/>
  <c r="I5" i="78"/>
  <c r="J40" i="79"/>
  <c r="J68" i="79" s="1"/>
  <c r="J20" i="32" s="1"/>
  <c r="J20" i="90" s="1"/>
  <c r="C31" i="79"/>
  <c r="C71" i="79" s="1"/>
  <c r="C23" i="32" s="1"/>
  <c r="C23" i="90" s="1"/>
  <c r="J3" i="77"/>
  <c r="J51" i="77" s="1"/>
  <c r="J3" i="25" s="1"/>
  <c r="J3" i="88" s="1"/>
  <c r="O14" i="74"/>
  <c r="O89" i="63"/>
  <c r="N39" i="74"/>
  <c r="J86" i="63"/>
  <c r="I36" i="74"/>
  <c r="S93" i="63"/>
  <c r="T93" i="63" s="1"/>
  <c r="U93" i="63" s="1"/>
  <c r="V93" i="63" s="1"/>
  <c r="W93" i="63" s="1"/>
  <c r="X93" i="63" s="1"/>
  <c r="Y93" i="63" s="1"/>
  <c r="Z93" i="63" s="1"/>
  <c r="AA93" i="63" s="1"/>
  <c r="AB93" i="63" s="1"/>
  <c r="AC93" i="63" s="1"/>
  <c r="AD93" i="63" s="1"/>
  <c r="AE93" i="63" s="1"/>
  <c r="AF93" i="63" s="1"/>
  <c r="AG93" i="63" s="1"/>
  <c r="AH93" i="63" s="1"/>
  <c r="AI93" i="63" s="1"/>
  <c r="AJ93" i="63" s="1"/>
  <c r="AK93" i="63" s="1"/>
  <c r="AL93" i="63" s="1"/>
  <c r="AM93" i="63" s="1"/>
  <c r="AN93" i="63" s="1"/>
  <c r="AO93" i="63" s="1"/>
  <c r="AP93" i="63" s="1"/>
  <c r="AQ43" i="74"/>
  <c r="I67" i="74"/>
  <c r="I19" i="26" s="1"/>
  <c r="I19" i="91" s="1"/>
  <c r="I35" i="79"/>
  <c r="I67" i="79" s="1"/>
  <c r="I19" i="32" s="1"/>
  <c r="I19" i="90" s="1"/>
  <c r="I35" i="77"/>
  <c r="I67" i="77" s="1"/>
  <c r="I19" i="25" s="1"/>
  <c r="I19" i="88" s="1"/>
  <c r="I35" i="78"/>
  <c r="I67" i="78" s="1"/>
  <c r="I19" i="28" s="1"/>
  <c r="I19" i="89" s="1"/>
  <c r="I35" i="75"/>
  <c r="I67" i="75" s="1"/>
  <c r="I19" i="30" s="1"/>
  <c r="I19" i="86" s="1"/>
  <c r="I35" i="76"/>
  <c r="I67" i="76" s="1"/>
  <c r="I19" i="31" s="1"/>
  <c r="I19" i="87" s="1"/>
  <c r="I35" i="59"/>
  <c r="I67" i="59" s="1"/>
  <c r="I19" i="23" s="1"/>
  <c r="I19" i="84" s="1"/>
  <c r="I35" i="81"/>
  <c r="I67" i="81" s="1"/>
  <c r="I19" i="22" s="1"/>
  <c r="I19" i="93" s="1"/>
  <c r="I35" i="80"/>
  <c r="I67" i="80" s="1"/>
  <c r="I19" i="27" s="1"/>
  <c r="I19" i="92" s="1"/>
  <c r="D53" i="74"/>
  <c r="D5" i="26" s="1"/>
  <c r="D5" i="91" s="1"/>
  <c r="M6" i="79"/>
  <c r="N18" i="74"/>
  <c r="O3" i="79"/>
  <c r="O51" i="79" s="1"/>
  <c r="O3" i="32" s="1"/>
  <c r="O3" i="90" s="1"/>
  <c r="D68" i="75"/>
  <c r="D20" i="30" s="1"/>
  <c r="D20" i="86" s="1"/>
  <c r="F6" i="79"/>
  <c r="J13" i="80"/>
  <c r="K13" i="80"/>
  <c r="J30" i="79"/>
  <c r="J65" i="79" s="1"/>
  <c r="J17" i="32" s="1"/>
  <c r="J17" i="90" s="1"/>
  <c r="C61" i="63"/>
  <c r="C11" i="74" s="1"/>
  <c r="C11" i="80" s="1"/>
  <c r="C54" i="80" s="1"/>
  <c r="C6" i="27" s="1"/>
  <c r="C6" i="92" s="1"/>
  <c r="Q2" i="74"/>
  <c r="Q50" i="74" s="1"/>
  <c r="Q2" i="26" s="1"/>
  <c r="Q2" i="91" s="1"/>
  <c r="J4" i="74"/>
  <c r="J52" i="74" s="1"/>
  <c r="J4" i="26" s="1"/>
  <c r="J4" i="91" s="1"/>
  <c r="Q9" i="74"/>
  <c r="Q9" i="78" s="1"/>
  <c r="B77" i="63"/>
  <c r="B27" i="74" s="1"/>
  <c r="B27" i="81" s="1"/>
  <c r="I12" i="59"/>
  <c r="I12" i="81"/>
  <c r="I12" i="80"/>
  <c r="I12" i="79"/>
  <c r="I12" i="77"/>
  <c r="I12" i="78"/>
  <c r="I12" i="75"/>
  <c r="I12" i="76"/>
  <c r="D12" i="77"/>
  <c r="D12" i="78"/>
  <c r="D12" i="76"/>
  <c r="D12" i="75"/>
  <c r="D12" i="59"/>
  <c r="D12" i="81"/>
  <c r="D12" i="80"/>
  <c r="D12" i="79"/>
  <c r="N19" i="81"/>
  <c r="H6" i="80"/>
  <c r="H53" i="80" s="1"/>
  <c r="H5" i="27" s="1"/>
  <c r="H5" i="92" s="1"/>
  <c r="J35" i="79"/>
  <c r="J67" i="79" s="1"/>
  <c r="J19" i="32" s="1"/>
  <c r="J19" i="90" s="1"/>
  <c r="G92" i="63"/>
  <c r="G42" i="74" s="1"/>
  <c r="F42" i="74"/>
  <c r="AQ68" i="63"/>
  <c r="AQ18" i="74" s="1"/>
  <c r="K40" i="59"/>
  <c r="K68" i="59" s="1"/>
  <c r="K20" i="23" s="1"/>
  <c r="K20" i="84" s="1"/>
  <c r="K40" i="81"/>
  <c r="K68" i="81" s="1"/>
  <c r="K20" i="22" s="1"/>
  <c r="K20" i="93" s="1"/>
  <c r="I68" i="76"/>
  <c r="I20" i="31" s="1"/>
  <c r="I20" i="87" s="1"/>
  <c r="J40" i="80"/>
  <c r="J68" i="80" s="1"/>
  <c r="J20" i="27" s="1"/>
  <c r="J20" i="92" s="1"/>
  <c r="M55" i="80"/>
  <c r="M7" i="27" s="1"/>
  <c r="M7" i="92" s="1"/>
  <c r="H81" i="63"/>
  <c r="D81" i="63" s="1"/>
  <c r="C31" i="80"/>
  <c r="C71" i="80" s="1"/>
  <c r="C23" i="27" s="1"/>
  <c r="C23" i="92" s="1"/>
  <c r="J3" i="79"/>
  <c r="J51" i="79" s="1"/>
  <c r="J3" i="32" s="1"/>
  <c r="J3" i="90" s="1"/>
  <c r="J14" i="75"/>
  <c r="AQ5" i="80"/>
  <c r="AQ5" i="79"/>
  <c r="AQ5" i="78"/>
  <c r="AQ5" i="77"/>
  <c r="AQ5" i="59"/>
  <c r="AQ5" i="76"/>
  <c r="AQ5" i="81"/>
  <c r="AQ5" i="75"/>
  <c r="AQ89" i="63"/>
  <c r="AQ39" i="74" s="1"/>
  <c r="J93" i="63"/>
  <c r="I43" i="74"/>
  <c r="M6" i="80"/>
  <c r="F93" i="63"/>
  <c r="E43" i="74"/>
  <c r="D66" i="74"/>
  <c r="D18" i="26" s="1"/>
  <c r="D18" i="91" s="1"/>
  <c r="D36" i="79"/>
  <c r="D66" i="79" s="1"/>
  <c r="D18" i="32" s="1"/>
  <c r="D18" i="90" s="1"/>
  <c r="D36" i="77"/>
  <c r="D66" i="77" s="1"/>
  <c r="D18" i="25" s="1"/>
  <c r="D18" i="88" s="1"/>
  <c r="D36" i="78"/>
  <c r="D66" i="78" s="1"/>
  <c r="D18" i="28" s="1"/>
  <c r="D18" i="89" s="1"/>
  <c r="D36" i="76"/>
  <c r="D66" i="76" s="1"/>
  <c r="D18" i="31" s="1"/>
  <c r="D18" i="87" s="1"/>
  <c r="D36" i="75"/>
  <c r="D66" i="75" s="1"/>
  <c r="D18" i="30" s="1"/>
  <c r="D18" i="86" s="1"/>
  <c r="D36" i="59"/>
  <c r="D66" i="59" s="1"/>
  <c r="D18" i="23" s="1"/>
  <c r="D18" i="84" s="1"/>
  <c r="D36" i="81"/>
  <c r="D66" i="81" s="1"/>
  <c r="D18" i="22" s="1"/>
  <c r="D18" i="93" s="1"/>
  <c r="D36" i="80"/>
  <c r="D66" i="80" s="1"/>
  <c r="D18" i="27" s="1"/>
  <c r="D18" i="92" s="1"/>
  <c r="D68" i="76"/>
  <c r="D20" i="31" s="1"/>
  <c r="D20" i="87" s="1"/>
  <c r="J13" i="59"/>
  <c r="K13" i="59"/>
  <c r="K13" i="81"/>
  <c r="J30" i="80"/>
  <c r="J65" i="80" s="1"/>
  <c r="J17" i="27" s="1"/>
  <c r="J17" i="92" s="1"/>
  <c r="D52" i="74"/>
  <c r="D4" i="26" s="1"/>
  <c r="D4" i="91" s="1"/>
  <c r="D4" i="79"/>
  <c r="D52" i="79" s="1"/>
  <c r="D4" i="32" s="1"/>
  <c r="D4" i="90" s="1"/>
  <c r="D4" i="77"/>
  <c r="D52" i="77" s="1"/>
  <c r="D4" i="25" s="1"/>
  <c r="D4" i="88" s="1"/>
  <c r="D4" i="78"/>
  <c r="D52" i="78" s="1"/>
  <c r="D4" i="28" s="1"/>
  <c r="D4" i="89" s="1"/>
  <c r="D4" i="76"/>
  <c r="D52" i="76" s="1"/>
  <c r="D4" i="31" s="1"/>
  <c r="D4" i="87" s="1"/>
  <c r="D4" i="75"/>
  <c r="D52" i="75" s="1"/>
  <c r="D4" i="30" s="1"/>
  <c r="D4" i="86" s="1"/>
  <c r="D4" i="59"/>
  <c r="D52" i="59" s="1"/>
  <c r="D4" i="23" s="1"/>
  <c r="D4" i="84" s="1"/>
  <c r="D4" i="81"/>
  <c r="D52" i="81" s="1"/>
  <c r="D4" i="22" s="1"/>
  <c r="D4" i="93" s="1"/>
  <c r="D4" i="80"/>
  <c r="D52" i="80" s="1"/>
  <c r="D4" i="27" s="1"/>
  <c r="D4" i="92" s="1"/>
  <c r="P5" i="74"/>
  <c r="P5" i="80" s="1"/>
  <c r="C82" i="63"/>
  <c r="C71" i="63"/>
  <c r="C21" i="74" s="1"/>
  <c r="C57" i="74" s="1"/>
  <c r="C9" i="26" s="1"/>
  <c r="C9" i="91" s="1"/>
  <c r="K62" i="63"/>
  <c r="J12" i="74"/>
  <c r="N75" i="63"/>
  <c r="R54" i="63"/>
  <c r="AQ54" i="63" s="1"/>
  <c r="F62" i="63"/>
  <c r="E12" i="74"/>
  <c r="J10" i="81"/>
  <c r="M73" i="74"/>
  <c r="M25" i="26" s="1"/>
  <c r="M25" i="91" s="1"/>
  <c r="M39" i="59"/>
  <c r="M39" i="81"/>
  <c r="M39" i="80"/>
  <c r="M39" i="79"/>
  <c r="M39" i="77"/>
  <c r="M39" i="78"/>
  <c r="M39" i="76"/>
  <c r="M73" i="76" s="1"/>
  <c r="M25" i="31" s="1"/>
  <c r="M25" i="87" s="1"/>
  <c r="M39" i="75"/>
  <c r="H6" i="81"/>
  <c r="H53" i="81" s="1"/>
  <c r="H5" i="22" s="1"/>
  <c r="H5" i="93" s="1"/>
  <c r="J35" i="80"/>
  <c r="J67" i="80" s="1"/>
  <c r="J19" i="27" s="1"/>
  <c r="J19" i="92" s="1"/>
  <c r="K74" i="74"/>
  <c r="K26" i="26" s="1"/>
  <c r="K26" i="91" s="1"/>
  <c r="K44" i="76"/>
  <c r="K74" i="76" s="1"/>
  <c r="K26" i="31" s="1"/>
  <c r="K26" i="87" s="1"/>
  <c r="K44" i="75"/>
  <c r="K74" i="75" s="1"/>
  <c r="K26" i="30" s="1"/>
  <c r="K26" i="86" s="1"/>
  <c r="K44" i="81"/>
  <c r="K74" i="81" s="1"/>
  <c r="K26" i="22" s="1"/>
  <c r="K26" i="93" s="1"/>
  <c r="K44" i="59"/>
  <c r="K74" i="59" s="1"/>
  <c r="K26" i="23" s="1"/>
  <c r="K26" i="84" s="1"/>
  <c r="K44" i="78"/>
  <c r="K74" i="78" s="1"/>
  <c r="K26" i="28" s="1"/>
  <c r="K26" i="89" s="1"/>
  <c r="K44" i="80"/>
  <c r="K74" i="80" s="1"/>
  <c r="K26" i="27" s="1"/>
  <c r="K26" i="92" s="1"/>
  <c r="K44" i="79"/>
  <c r="K74" i="79" s="1"/>
  <c r="K26" i="32" s="1"/>
  <c r="K26" i="90" s="1"/>
  <c r="K44" i="77"/>
  <c r="K74" i="77" s="1"/>
  <c r="K26" i="25" s="1"/>
  <c r="K26" i="88" s="1"/>
  <c r="J40" i="59"/>
  <c r="J68" i="59" s="1"/>
  <c r="J20" i="23" s="1"/>
  <c r="J20" i="84" s="1"/>
  <c r="N68" i="74"/>
  <c r="N20" i="26" s="1"/>
  <c r="N20" i="91" s="1"/>
  <c r="N38" i="75"/>
  <c r="N38" i="76"/>
  <c r="N38" i="59"/>
  <c r="N38" i="81"/>
  <c r="N38" i="80"/>
  <c r="N38" i="79"/>
  <c r="N68" i="79" s="1"/>
  <c r="N20" i="32" s="1"/>
  <c r="N20" i="90" s="1"/>
  <c r="N38" i="77"/>
  <c r="N38" i="78"/>
  <c r="C31" i="81"/>
  <c r="C71" i="81" s="1"/>
  <c r="C23" i="22" s="1"/>
  <c r="C23" i="93" s="1"/>
  <c r="O51" i="74"/>
  <c r="O3" i="26" s="1"/>
  <c r="O3" i="91" s="1"/>
  <c r="O3" i="81"/>
  <c r="O51" i="81" s="1"/>
  <c r="O3" i="22" s="1"/>
  <c r="O3" i="93" s="1"/>
  <c r="AQ62" i="63"/>
  <c r="AQ12" i="74" s="1"/>
  <c r="F86" i="63"/>
  <c r="E36" i="74"/>
  <c r="D68" i="78"/>
  <c r="D20" i="28" s="1"/>
  <c r="D20" i="89" s="1"/>
  <c r="F6" i="81"/>
  <c r="G52" i="74"/>
  <c r="G4" i="26" s="1"/>
  <c r="G4" i="91" s="1"/>
  <c r="G4" i="79"/>
  <c r="G52" i="79" s="1"/>
  <c r="G4" i="32" s="1"/>
  <c r="G4" i="90" s="1"/>
  <c r="G4" i="77"/>
  <c r="G52" i="77" s="1"/>
  <c r="G4" i="25" s="1"/>
  <c r="G4" i="88" s="1"/>
  <c r="G4" i="78"/>
  <c r="G52" i="78" s="1"/>
  <c r="G4" i="28" s="1"/>
  <c r="G4" i="89" s="1"/>
  <c r="G4" i="76"/>
  <c r="G52" i="76" s="1"/>
  <c r="G4" i="31" s="1"/>
  <c r="G4" i="87" s="1"/>
  <c r="G4" i="59"/>
  <c r="G52" i="59" s="1"/>
  <c r="G4" i="23" s="1"/>
  <c r="G4" i="84" s="1"/>
  <c r="G4" i="75"/>
  <c r="G52" i="75" s="1"/>
  <c r="G4" i="30" s="1"/>
  <c r="G4" i="86" s="1"/>
  <c r="G4" i="81"/>
  <c r="G52" i="81" s="1"/>
  <c r="G4" i="22" s="1"/>
  <c r="G4" i="93" s="1"/>
  <c r="G4" i="80"/>
  <c r="G52" i="80" s="1"/>
  <c r="G4" i="27" s="1"/>
  <c r="G4" i="92" s="1"/>
  <c r="C74" i="63"/>
  <c r="C24" i="74" s="1"/>
  <c r="S75" i="63"/>
  <c r="T75" i="63" s="1"/>
  <c r="U75" i="63" s="1"/>
  <c r="V75" i="63" s="1"/>
  <c r="W75" i="63" s="1"/>
  <c r="X75" i="63" s="1"/>
  <c r="Y75" i="63" s="1"/>
  <c r="Z75" i="63" s="1"/>
  <c r="AA75" i="63" s="1"/>
  <c r="AB75" i="63" s="1"/>
  <c r="AC75" i="63" s="1"/>
  <c r="AD75" i="63" s="1"/>
  <c r="AE75" i="63" s="1"/>
  <c r="AF75" i="63" s="1"/>
  <c r="AG75" i="63" s="1"/>
  <c r="AH75" i="63" s="1"/>
  <c r="AI75" i="63" s="1"/>
  <c r="AJ75" i="63" s="1"/>
  <c r="AK75" i="63" s="1"/>
  <c r="AL75" i="63" s="1"/>
  <c r="AM75" i="63" s="1"/>
  <c r="AN75" i="63" s="1"/>
  <c r="AO75" i="63" s="1"/>
  <c r="AP75" i="63" s="1"/>
  <c r="AQ25" i="74"/>
  <c r="L52" i="74"/>
  <c r="L4" i="26" s="1"/>
  <c r="L4" i="91" s="1"/>
  <c r="L4" i="79"/>
  <c r="L52" i="79" s="1"/>
  <c r="L4" i="32" s="1"/>
  <c r="L4" i="90" s="1"/>
  <c r="L4" i="77"/>
  <c r="L52" i="77" s="1"/>
  <c r="L4" i="25" s="1"/>
  <c r="L4" i="88" s="1"/>
  <c r="L4" i="78"/>
  <c r="L52" i="78" s="1"/>
  <c r="L4" i="28" s="1"/>
  <c r="L4" i="89" s="1"/>
  <c r="L4" i="76"/>
  <c r="L52" i="76" s="1"/>
  <c r="L4" i="31" s="1"/>
  <c r="L4" i="87" s="1"/>
  <c r="L4" i="75"/>
  <c r="L52" i="75" s="1"/>
  <c r="L4" i="30" s="1"/>
  <c r="L4" i="86" s="1"/>
  <c r="L4" i="81"/>
  <c r="L52" i="81" s="1"/>
  <c r="L4" i="22" s="1"/>
  <c r="L4" i="93" s="1"/>
  <c r="L4" i="59"/>
  <c r="L52" i="59" s="1"/>
  <c r="L4" i="23" s="1"/>
  <c r="L4" i="84" s="1"/>
  <c r="L4" i="80"/>
  <c r="L52" i="80" s="1"/>
  <c r="L4" i="27" s="1"/>
  <c r="L4" i="92" s="1"/>
  <c r="H78" i="63"/>
  <c r="D78" i="63" s="1"/>
  <c r="H84" i="63"/>
  <c r="H34" i="74" s="1"/>
  <c r="J35" i="81"/>
  <c r="J67" i="81" s="1"/>
  <c r="J19" i="22" s="1"/>
  <c r="J19" i="93" s="1"/>
  <c r="L74" i="74"/>
  <c r="L26" i="26" s="1"/>
  <c r="L26" i="91" s="1"/>
  <c r="L44" i="80"/>
  <c r="L74" i="80" s="1"/>
  <c r="L26" i="27" s="1"/>
  <c r="L26" i="92" s="1"/>
  <c r="L44" i="79"/>
  <c r="L74" i="79" s="1"/>
  <c r="L26" i="32" s="1"/>
  <c r="L26" i="90" s="1"/>
  <c r="L44" i="77"/>
  <c r="L74" i="77" s="1"/>
  <c r="L26" i="25" s="1"/>
  <c r="L26" i="88" s="1"/>
  <c r="L44" i="76"/>
  <c r="L74" i="76" s="1"/>
  <c r="L26" i="31" s="1"/>
  <c r="L26" i="87" s="1"/>
  <c r="L44" i="78"/>
  <c r="L74" i="78" s="1"/>
  <c r="L26" i="28" s="1"/>
  <c r="L26" i="89" s="1"/>
  <c r="L44" i="75"/>
  <c r="L74" i="75" s="1"/>
  <c r="L26" i="30" s="1"/>
  <c r="L26" i="86" s="1"/>
  <c r="L44" i="59"/>
  <c r="L74" i="59" s="1"/>
  <c r="L26" i="23" s="1"/>
  <c r="L26" i="84" s="1"/>
  <c r="L44" i="81"/>
  <c r="L74" i="81" s="1"/>
  <c r="L26" i="22" s="1"/>
  <c r="L26" i="93" s="1"/>
  <c r="J51" i="74"/>
  <c r="J3" i="26" s="1"/>
  <c r="J3" i="91" s="1"/>
  <c r="J3" i="81"/>
  <c r="J51" i="81" s="1"/>
  <c r="J3" i="22" s="1"/>
  <c r="J3" i="93" s="1"/>
  <c r="AQ10" i="75"/>
  <c r="AQ10" i="76"/>
  <c r="AQ10" i="78"/>
  <c r="AQ10" i="59"/>
  <c r="AQ10" i="77"/>
  <c r="AQ10" i="81"/>
  <c r="AQ10" i="80"/>
  <c r="AQ10" i="79"/>
  <c r="AQ38" i="80"/>
  <c r="AQ38" i="79"/>
  <c r="AQ38" i="78"/>
  <c r="AQ38" i="59"/>
  <c r="AQ38" i="77"/>
  <c r="AQ38" i="81"/>
  <c r="AQ38" i="76"/>
  <c r="AQ38" i="75"/>
  <c r="AQ68" i="74"/>
  <c r="AQ20" i="26" s="1"/>
  <c r="AQ20" i="91" s="1"/>
  <c r="D68" i="77"/>
  <c r="D20" i="25" s="1"/>
  <c r="D20" i="88" s="1"/>
  <c r="N14" i="74"/>
  <c r="I41" i="79"/>
  <c r="I41" i="77"/>
  <c r="I41" i="78"/>
  <c r="I41" i="76"/>
  <c r="I41" i="75"/>
  <c r="I41" i="81"/>
  <c r="I41" i="59"/>
  <c r="I41" i="80"/>
  <c r="F26" i="83"/>
  <c r="D17" i="83"/>
  <c r="B53" i="80"/>
  <c r="B5" i="27" s="1"/>
  <c r="B5" i="92" s="1"/>
  <c r="C85" i="73"/>
  <c r="L85" i="73"/>
  <c r="D77" i="73"/>
  <c r="I73" i="73"/>
  <c r="D67" i="73"/>
  <c r="B53" i="81"/>
  <c r="B5" i="22" s="1"/>
  <c r="B5" i="93" s="1"/>
  <c r="D80" i="73"/>
  <c r="H80" i="73"/>
  <c r="D73" i="73"/>
  <c r="H67" i="73"/>
  <c r="H85" i="73"/>
  <c r="I77" i="73"/>
  <c r="M89" i="73"/>
  <c r="I90" i="73"/>
  <c r="F90" i="73"/>
  <c r="E90" i="73"/>
  <c r="D89" i="73"/>
  <c r="I89" i="73"/>
  <c r="B53" i="59"/>
  <c r="B5" i="23" s="1"/>
  <c r="B5" i="84" s="1"/>
  <c r="B18" i="83"/>
  <c r="I88" i="73"/>
  <c r="F87" i="73"/>
  <c r="E87" i="73"/>
  <c r="I87" i="73"/>
  <c r="D88" i="73"/>
  <c r="B53" i="78"/>
  <c r="B5" i="28" s="1"/>
  <c r="B5" i="89" s="1"/>
  <c r="D82" i="73"/>
  <c r="I82" i="73"/>
  <c r="O62" i="73"/>
  <c r="B53" i="76"/>
  <c r="B5" i="31" s="1"/>
  <c r="B5" i="87" s="1"/>
  <c r="B53" i="75"/>
  <c r="B5" i="30" s="1"/>
  <c r="B5" i="86" s="1"/>
  <c r="B25" i="83"/>
  <c r="E84" i="73"/>
  <c r="F84" i="73"/>
  <c r="H84" i="73"/>
  <c r="G83" i="73"/>
  <c r="C83" i="73"/>
  <c r="K62" i="73"/>
  <c r="B78" i="73"/>
  <c r="B53" i="79"/>
  <c r="B5" i="32" s="1"/>
  <c r="B5" i="90" s="1"/>
  <c r="B79" i="73"/>
  <c r="J62" i="73"/>
  <c r="C3" i="83"/>
  <c r="B4" i="84"/>
  <c r="B4" i="83"/>
  <c r="B7" i="84"/>
  <c r="B7" i="83"/>
  <c r="B24" i="84"/>
  <c r="B24" i="83"/>
  <c r="L24" i="83"/>
  <c r="M2" i="83"/>
  <c r="Q95" i="73"/>
  <c r="Q86" i="73"/>
  <c r="P66" i="73"/>
  <c r="P72" i="73"/>
  <c r="P96" i="73"/>
  <c r="Q70" i="73"/>
  <c r="Q97" i="73"/>
  <c r="R58" i="73"/>
  <c r="Q81" i="73"/>
  <c r="Q94" i="73"/>
  <c r="S100" i="73"/>
  <c r="Q61" i="73"/>
  <c r="Q98" i="73"/>
  <c r="R65" i="73"/>
  <c r="P75" i="73"/>
  <c r="P71" i="73"/>
  <c r="Q92" i="73"/>
  <c r="Q64" i="73"/>
  <c r="O60" i="73"/>
  <c r="Q68" i="73"/>
  <c r="Q76" i="73"/>
  <c r="P63" i="73"/>
  <c r="P91" i="73"/>
  <c r="P74" i="73"/>
  <c r="P99" i="73"/>
  <c r="Q93" i="73"/>
  <c r="P69" i="73"/>
  <c r="M53" i="79" l="1"/>
  <c r="M5" i="32" s="1"/>
  <c r="M5" i="90" s="1"/>
  <c r="AD39" i="72"/>
  <c r="AC39" i="73"/>
  <c r="AD32" i="72"/>
  <c r="AC32" i="73"/>
  <c r="AE3" i="72"/>
  <c r="AD3" i="73"/>
  <c r="AD49" i="73"/>
  <c r="AE49" i="72"/>
  <c r="AD6" i="72"/>
  <c r="AC6" i="73"/>
  <c r="AD8" i="72"/>
  <c r="AC8" i="73"/>
  <c r="AC29" i="73"/>
  <c r="AD29" i="72"/>
  <c r="AD34" i="72"/>
  <c r="AC34" i="73"/>
  <c r="AD31" i="72"/>
  <c r="AC31" i="73"/>
  <c r="AD44" i="72"/>
  <c r="AC44" i="73"/>
  <c r="AE4" i="72"/>
  <c r="AD4" i="73"/>
  <c r="AD37" i="72"/>
  <c r="AC37" i="73"/>
  <c r="AD10" i="72"/>
  <c r="AC10" i="73"/>
  <c r="AE23" i="72"/>
  <c r="AD23" i="73"/>
  <c r="AD30" i="72"/>
  <c r="AC30" i="73"/>
  <c r="AE5" i="72"/>
  <c r="AD5" i="73"/>
  <c r="AE18" i="72"/>
  <c r="AD18" i="73"/>
  <c r="AE9" i="72"/>
  <c r="AD9" i="73"/>
  <c r="AE43" i="72"/>
  <c r="AD43" i="73"/>
  <c r="AE16" i="72"/>
  <c r="AD16" i="73"/>
  <c r="AD25" i="73"/>
  <c r="AE25" i="72"/>
  <c r="AE14" i="72"/>
  <c r="AD14" i="73"/>
  <c r="AD47" i="72"/>
  <c r="AC47" i="73"/>
  <c r="AD20" i="73"/>
  <c r="AE20" i="72"/>
  <c r="AE45" i="72"/>
  <c r="AD45" i="73"/>
  <c r="AD33" i="72"/>
  <c r="AC33" i="73"/>
  <c r="AD27" i="72"/>
  <c r="AC27" i="73"/>
  <c r="AD12" i="72"/>
  <c r="AC12" i="73"/>
  <c r="AD46" i="72"/>
  <c r="AC46" i="73"/>
  <c r="AE36" i="72"/>
  <c r="AD36" i="73"/>
  <c r="AE13" i="72"/>
  <c r="AD13" i="73"/>
  <c r="AD35" i="72"/>
  <c r="AC35" i="73"/>
  <c r="AD28" i="72"/>
  <c r="AC28" i="73"/>
  <c r="AD11" i="72"/>
  <c r="AC11" i="73"/>
  <c r="AD26" i="72"/>
  <c r="AC26" i="73"/>
  <c r="AE19" i="72"/>
  <c r="AD19" i="73"/>
  <c r="AE17" i="72"/>
  <c r="AD17" i="73"/>
  <c r="AE51" i="72"/>
  <c r="AD51" i="73"/>
  <c r="AD42" i="72"/>
  <c r="AC42" i="73"/>
  <c r="AD38" i="72"/>
  <c r="AC38" i="73"/>
  <c r="AE50" i="72"/>
  <c r="AD50" i="73"/>
  <c r="AD41" i="72"/>
  <c r="AC41" i="73"/>
  <c r="AD24" i="72"/>
  <c r="AC24" i="73"/>
  <c r="AD21" i="72"/>
  <c r="AC21" i="73"/>
  <c r="AD40" i="72"/>
  <c r="AC40" i="73"/>
  <c r="AD15" i="72"/>
  <c r="AC15" i="73"/>
  <c r="AE7" i="72"/>
  <c r="AD7" i="73"/>
  <c r="AD48" i="72"/>
  <c r="AC48" i="73"/>
  <c r="K55" i="78"/>
  <c r="K7" i="28" s="1"/>
  <c r="K7" i="89" s="1"/>
  <c r="AE2" i="72"/>
  <c r="AD2" i="73"/>
  <c r="N68" i="80"/>
  <c r="N20" i="27" s="1"/>
  <c r="N20" i="92" s="1"/>
  <c r="AE52" i="72"/>
  <c r="AD52" i="73"/>
  <c r="O68" i="78"/>
  <c r="O20" i="28" s="1"/>
  <c r="O20" i="89" s="1"/>
  <c r="K55" i="77"/>
  <c r="K7" i="25" s="1"/>
  <c r="K7" i="88" s="1"/>
  <c r="J7" i="59"/>
  <c r="K25" i="77"/>
  <c r="M53" i="77"/>
  <c r="M5" i="25" s="1"/>
  <c r="M5" i="88" s="1"/>
  <c r="K55" i="80"/>
  <c r="K7" i="27" s="1"/>
  <c r="K7" i="92" s="1"/>
  <c r="J7" i="79"/>
  <c r="M53" i="75"/>
  <c r="M5" i="30" s="1"/>
  <c r="M5" i="86" s="1"/>
  <c r="J7" i="76"/>
  <c r="J55" i="75"/>
  <c r="J7" i="30" s="1"/>
  <c r="J7" i="86" s="1"/>
  <c r="K25" i="80"/>
  <c r="K25" i="78"/>
  <c r="K7" i="81"/>
  <c r="M73" i="80"/>
  <c r="M25" i="27" s="1"/>
  <c r="M25" i="92" s="1"/>
  <c r="J55" i="80"/>
  <c r="J7" i="27" s="1"/>
  <c r="J7" i="92" s="1"/>
  <c r="K55" i="81"/>
  <c r="K7" i="22" s="1"/>
  <c r="K7" i="93" s="1"/>
  <c r="K25" i="59"/>
  <c r="K25" i="79"/>
  <c r="K7" i="75"/>
  <c r="K7" i="76"/>
  <c r="K55" i="76"/>
  <c r="K7" i="31" s="1"/>
  <c r="K7" i="87" s="1"/>
  <c r="J24" i="83"/>
  <c r="M53" i="78"/>
  <c r="M5" i="28" s="1"/>
  <c r="M5" i="89" s="1"/>
  <c r="K41" i="79"/>
  <c r="N68" i="76"/>
  <c r="N20" i="31" s="1"/>
  <c r="N20" i="87" s="1"/>
  <c r="N41" i="74"/>
  <c r="N41" i="79" s="1"/>
  <c r="I8" i="76"/>
  <c r="I8" i="59"/>
  <c r="I8" i="81"/>
  <c r="M53" i="76"/>
  <c r="M5" i="31" s="1"/>
  <c r="M5" i="87" s="1"/>
  <c r="J7" i="75"/>
  <c r="J55" i="59"/>
  <c r="J7" i="23" s="1"/>
  <c r="J7" i="84" s="1"/>
  <c r="AQ68" i="76"/>
  <c r="AQ20" i="31" s="1"/>
  <c r="AQ20" i="87" s="1"/>
  <c r="J55" i="81"/>
  <c r="J7" i="22" s="1"/>
  <c r="J7" i="93" s="1"/>
  <c r="M53" i="59"/>
  <c r="M5" i="23" s="1"/>
  <c r="M5" i="84" s="1"/>
  <c r="K7" i="78"/>
  <c r="K7" i="80"/>
  <c r="K7" i="59"/>
  <c r="M66" i="80"/>
  <c r="M18" i="27" s="1"/>
  <c r="M18" i="92" s="1"/>
  <c r="K25" i="76"/>
  <c r="K7" i="77"/>
  <c r="N68" i="75"/>
  <c r="N20" i="30" s="1"/>
  <c r="N20" i="86" s="1"/>
  <c r="I53" i="74"/>
  <c r="I5" i="26" s="1"/>
  <c r="I5" i="91" s="1"/>
  <c r="E4" i="75"/>
  <c r="E52" i="75" s="1"/>
  <c r="E4" i="30" s="1"/>
  <c r="E4" i="86" s="1"/>
  <c r="M73" i="79"/>
  <c r="M25" i="32" s="1"/>
  <c r="M25" i="90" s="1"/>
  <c r="P36" i="74"/>
  <c r="P36" i="59" s="1"/>
  <c r="N35" i="76"/>
  <c r="N67" i="76" s="1"/>
  <c r="N19" i="31" s="1"/>
  <c r="N19" i="87" s="1"/>
  <c r="N35" i="81"/>
  <c r="N67" i="81" s="1"/>
  <c r="N19" i="22" s="1"/>
  <c r="N19" i="93" s="1"/>
  <c r="N35" i="80"/>
  <c r="N67" i="80" s="1"/>
  <c r="N19" i="27" s="1"/>
  <c r="N19" i="92" s="1"/>
  <c r="D53" i="75"/>
  <c r="D5" i="30" s="1"/>
  <c r="D5" i="86" s="1"/>
  <c r="N10" i="76"/>
  <c r="B101" i="73"/>
  <c r="D43" i="78"/>
  <c r="D73" i="78" s="1"/>
  <c r="D25" i="28" s="1"/>
  <c r="D25" i="89" s="1"/>
  <c r="M73" i="59"/>
  <c r="M25" i="23" s="1"/>
  <c r="M25" i="84" s="1"/>
  <c r="N10" i="79"/>
  <c r="E4" i="81"/>
  <c r="E52" i="81" s="1"/>
  <c r="E4" i="22" s="1"/>
  <c r="E4" i="93" s="1"/>
  <c r="E4" i="59"/>
  <c r="E52" i="59" s="1"/>
  <c r="E4" i="23" s="1"/>
  <c r="E4" i="84" s="1"/>
  <c r="E4" i="76"/>
  <c r="E52" i="76" s="1"/>
  <c r="E4" i="31" s="1"/>
  <c r="E4" i="87" s="1"/>
  <c r="E52" i="74"/>
  <c r="E4" i="26" s="1"/>
  <c r="E4" i="91" s="1"/>
  <c r="N35" i="78"/>
  <c r="N67" i="78" s="1"/>
  <c r="N19" i="28" s="1"/>
  <c r="N19" i="89" s="1"/>
  <c r="N35" i="79"/>
  <c r="N67" i="79" s="1"/>
  <c r="N19" i="32" s="1"/>
  <c r="N19" i="90" s="1"/>
  <c r="E4" i="77"/>
  <c r="E52" i="77" s="1"/>
  <c r="E4" i="25" s="1"/>
  <c r="E4" i="88" s="1"/>
  <c r="N35" i="77"/>
  <c r="N67" i="77" s="1"/>
  <c r="N19" i="25" s="1"/>
  <c r="N19" i="88" s="1"/>
  <c r="E4" i="78"/>
  <c r="E52" i="78" s="1"/>
  <c r="E4" i="28" s="1"/>
  <c r="E4" i="89" s="1"/>
  <c r="E4" i="80"/>
  <c r="E52" i="80" s="1"/>
  <c r="E4" i="27" s="1"/>
  <c r="E4" i="92" s="1"/>
  <c r="M53" i="80"/>
  <c r="M5" i="27" s="1"/>
  <c r="M5" i="92" s="1"/>
  <c r="I8" i="75"/>
  <c r="I8" i="78"/>
  <c r="I8" i="77"/>
  <c r="N35" i="75"/>
  <c r="N67" i="75" s="1"/>
  <c r="N19" i="30" s="1"/>
  <c r="N19" i="86" s="1"/>
  <c r="O36" i="74"/>
  <c r="I8" i="79"/>
  <c r="AQ68" i="79"/>
  <c r="AQ20" i="32" s="1"/>
  <c r="AQ20" i="90" s="1"/>
  <c r="O5" i="81"/>
  <c r="M66" i="77"/>
  <c r="M18" i="25" s="1"/>
  <c r="M18" i="88" s="1"/>
  <c r="J55" i="78"/>
  <c r="J7" i="28" s="1"/>
  <c r="J7" i="89" s="1"/>
  <c r="K55" i="75"/>
  <c r="K7" i="30" s="1"/>
  <c r="K7" i="86" s="1"/>
  <c r="M66" i="81"/>
  <c r="M18" i="22" s="1"/>
  <c r="M18" i="93" s="1"/>
  <c r="K25" i="75"/>
  <c r="N35" i="59"/>
  <c r="N67" i="59" s="1"/>
  <c r="N19" i="23" s="1"/>
  <c r="N19" i="84" s="1"/>
  <c r="AQ53" i="74"/>
  <c r="AQ5" i="26" s="1"/>
  <c r="AQ5" i="91" s="1"/>
  <c r="O13" i="78"/>
  <c r="J7" i="77"/>
  <c r="J7" i="78"/>
  <c r="J7" i="80"/>
  <c r="K55" i="59"/>
  <c r="K7" i="23" s="1"/>
  <c r="K7" i="84" s="1"/>
  <c r="N68" i="77"/>
  <c r="N20" i="25" s="1"/>
  <c r="N20" i="88" s="1"/>
  <c r="D53" i="77"/>
  <c r="D5" i="25" s="1"/>
  <c r="D5" i="88" s="1"/>
  <c r="M73" i="81"/>
  <c r="M25" i="22" s="1"/>
  <c r="M25" i="93" s="1"/>
  <c r="AQ68" i="78"/>
  <c r="AQ20" i="28" s="1"/>
  <c r="AQ20" i="89" s="1"/>
  <c r="P5" i="77"/>
  <c r="O40" i="76"/>
  <c r="O68" i="76" s="1"/>
  <c r="O20" i="31" s="1"/>
  <c r="O20" i="87" s="1"/>
  <c r="O13" i="59"/>
  <c r="AQ68" i="81"/>
  <c r="AQ20" i="22" s="1"/>
  <c r="AQ20" i="93" s="1"/>
  <c r="O13" i="79"/>
  <c r="O13" i="80"/>
  <c r="J55" i="77"/>
  <c r="J7" i="25" s="1"/>
  <c r="J7" i="88" s="1"/>
  <c r="O5" i="79"/>
  <c r="N68" i="78"/>
  <c r="N20" i="28" s="1"/>
  <c r="N20" i="89" s="1"/>
  <c r="AQ68" i="80"/>
  <c r="AQ20" i="27" s="1"/>
  <c r="AQ20" i="92" s="1"/>
  <c r="M73" i="78"/>
  <c r="M25" i="28" s="1"/>
  <c r="M25" i="89" s="1"/>
  <c r="D43" i="76"/>
  <c r="D73" i="76" s="1"/>
  <c r="D25" i="31" s="1"/>
  <c r="D25" i="87" s="1"/>
  <c r="D53" i="80"/>
  <c r="D5" i="27" s="1"/>
  <c r="D5" i="92" s="1"/>
  <c r="M66" i="79"/>
  <c r="M18" i="32" s="1"/>
  <c r="M18" i="90" s="1"/>
  <c r="D43" i="77"/>
  <c r="D73" i="77" s="1"/>
  <c r="D25" i="25" s="1"/>
  <c r="D25" i="88" s="1"/>
  <c r="P38" i="80"/>
  <c r="N36" i="74"/>
  <c r="N36" i="80" s="1"/>
  <c r="D43" i="79"/>
  <c r="D73" i="79" s="1"/>
  <c r="D25" i="32" s="1"/>
  <c r="D25" i="90" s="1"/>
  <c r="D43" i="80"/>
  <c r="D73" i="80" s="1"/>
  <c r="D25" i="27" s="1"/>
  <c r="D25" i="92" s="1"/>
  <c r="N6" i="74"/>
  <c r="N6" i="79" s="1"/>
  <c r="D43" i="75"/>
  <c r="D73" i="75" s="1"/>
  <c r="D25" i="30" s="1"/>
  <c r="D25" i="86" s="1"/>
  <c r="M66" i="76"/>
  <c r="M18" i="31" s="1"/>
  <c r="M18" i="87" s="1"/>
  <c r="D43" i="81"/>
  <c r="D73" i="81" s="1"/>
  <c r="D25" i="22" s="1"/>
  <c r="D25" i="93" s="1"/>
  <c r="D43" i="59"/>
  <c r="D73" i="59" s="1"/>
  <c r="D25" i="23" s="1"/>
  <c r="D25" i="84" s="1"/>
  <c r="N54" i="63"/>
  <c r="O54" i="63" s="1"/>
  <c r="P54" i="63" s="1"/>
  <c r="Q54" i="63" s="1"/>
  <c r="D53" i="78"/>
  <c r="D5" i="28" s="1"/>
  <c r="D5" i="89" s="1"/>
  <c r="M66" i="59"/>
  <c r="M18" i="23" s="1"/>
  <c r="M18" i="84" s="1"/>
  <c r="Q2" i="79"/>
  <c r="Q50" i="79" s="1"/>
  <c r="Q2" i="32" s="1"/>
  <c r="Q2" i="90" s="1"/>
  <c r="O13" i="77"/>
  <c r="O40" i="77"/>
  <c r="O68" i="77" s="1"/>
  <c r="O20" i="25" s="1"/>
  <c r="O20" i="88" s="1"/>
  <c r="F4" i="78"/>
  <c r="F52" i="78" s="1"/>
  <c r="F4" i="28" s="1"/>
  <c r="F4" i="89" s="1"/>
  <c r="O40" i="80"/>
  <c r="O68" i="80" s="1"/>
  <c r="O20" i="27" s="1"/>
  <c r="O20" i="92" s="1"/>
  <c r="AH22" i="72"/>
  <c r="AG22" i="73"/>
  <c r="O18" i="59"/>
  <c r="O40" i="81"/>
  <c r="O68" i="81" s="1"/>
  <c r="O20" i="22" s="1"/>
  <c r="O20" i="93" s="1"/>
  <c r="I6" i="77"/>
  <c r="I53" i="77" s="1"/>
  <c r="I5" i="25" s="1"/>
  <c r="I5" i="88" s="1"/>
  <c r="O18" i="75"/>
  <c r="O40" i="59"/>
  <c r="O68" i="59" s="1"/>
  <c r="O20" i="23" s="1"/>
  <c r="O20" i="84" s="1"/>
  <c r="J25" i="75"/>
  <c r="J25" i="81"/>
  <c r="J25" i="79"/>
  <c r="J25" i="77"/>
  <c r="J25" i="59"/>
  <c r="J25" i="78"/>
  <c r="J25" i="76"/>
  <c r="O40" i="79"/>
  <c r="O68" i="79" s="1"/>
  <c r="O20" i="32" s="1"/>
  <c r="O20" i="90" s="1"/>
  <c r="D53" i="81"/>
  <c r="D5" i="22" s="1"/>
  <c r="D5" i="93" s="1"/>
  <c r="K41" i="80"/>
  <c r="M66" i="75"/>
  <c r="M18" i="30" s="1"/>
  <c r="M18" i="86" s="1"/>
  <c r="O16" i="77"/>
  <c r="AQ68" i="77"/>
  <c r="AQ20" i="25" s="1"/>
  <c r="AQ20" i="88" s="1"/>
  <c r="M73" i="77"/>
  <c r="M25" i="25" s="1"/>
  <c r="M25" i="88" s="1"/>
  <c r="J4" i="59"/>
  <c r="J52" i="59" s="1"/>
  <c r="J4" i="23" s="1"/>
  <c r="J4" i="84" s="1"/>
  <c r="O15" i="75"/>
  <c r="J55" i="76"/>
  <c r="J7" i="31" s="1"/>
  <c r="J7" i="87" s="1"/>
  <c r="N68" i="81"/>
  <c r="N20" i="22" s="1"/>
  <c r="N20" i="93" s="1"/>
  <c r="J4" i="78"/>
  <c r="J52" i="78" s="1"/>
  <c r="J4" i="28" s="1"/>
  <c r="J4" i="89" s="1"/>
  <c r="O15" i="80"/>
  <c r="J4" i="77"/>
  <c r="J52" i="77" s="1"/>
  <c r="J4" i="25" s="1"/>
  <c r="J4" i="88" s="1"/>
  <c r="J4" i="79"/>
  <c r="J52" i="79" s="1"/>
  <c r="J4" i="32" s="1"/>
  <c r="J4" i="90" s="1"/>
  <c r="K41" i="81"/>
  <c r="O68" i="74"/>
  <c r="O20" i="26" s="1"/>
  <c r="O20" i="91" s="1"/>
  <c r="O40" i="75"/>
  <c r="O68" i="75" s="1"/>
  <c r="O20" i="30" s="1"/>
  <c r="O20" i="86" s="1"/>
  <c r="O13" i="76"/>
  <c r="J4" i="80"/>
  <c r="J52" i="80" s="1"/>
  <c r="J4" i="27" s="1"/>
  <c r="J4" i="92" s="1"/>
  <c r="K41" i="59"/>
  <c r="O13" i="75"/>
  <c r="Q9" i="75"/>
  <c r="J4" i="81"/>
  <c r="J52" i="81" s="1"/>
  <c r="J4" i="22" s="1"/>
  <c r="J4" i="93" s="1"/>
  <c r="O30" i="74"/>
  <c r="O65" i="74" s="1"/>
  <c r="O17" i="26" s="1"/>
  <c r="O17" i="91" s="1"/>
  <c r="J41" i="77"/>
  <c r="F4" i="77"/>
  <c r="F52" i="77" s="1"/>
  <c r="F4" i="25" s="1"/>
  <c r="F4" i="88" s="1"/>
  <c r="J41" i="78"/>
  <c r="F4" i="81"/>
  <c r="F52" i="81" s="1"/>
  <c r="F4" i="22" s="1"/>
  <c r="F4" i="93" s="1"/>
  <c r="D53" i="79"/>
  <c r="D5" i="32" s="1"/>
  <c r="D5" i="90" s="1"/>
  <c r="O35" i="80"/>
  <c r="O67" i="80" s="1"/>
  <c r="O19" i="27" s="1"/>
  <c r="O19" i="92" s="1"/>
  <c r="F4" i="79"/>
  <c r="F52" i="79" s="1"/>
  <c r="F4" i="32" s="1"/>
  <c r="F4" i="90" s="1"/>
  <c r="P30" i="74"/>
  <c r="P65" i="74" s="1"/>
  <c r="P17" i="26" s="1"/>
  <c r="P17" i="91" s="1"/>
  <c r="M73" i="75"/>
  <c r="M25" i="30" s="1"/>
  <c r="M25" i="86" s="1"/>
  <c r="Q9" i="77"/>
  <c r="H31" i="74"/>
  <c r="H71" i="74" s="1"/>
  <c r="H23" i="26" s="1"/>
  <c r="H23" i="91" s="1"/>
  <c r="J41" i="76"/>
  <c r="S89" i="63"/>
  <c r="T89" i="63" s="1"/>
  <c r="U89" i="63" s="1"/>
  <c r="V89" i="63" s="1"/>
  <c r="W89" i="63" s="1"/>
  <c r="X89" i="63" s="1"/>
  <c r="Y89" i="63" s="1"/>
  <c r="Z89" i="63" s="1"/>
  <c r="AA89" i="63" s="1"/>
  <c r="AB89" i="63" s="1"/>
  <c r="AC89" i="63" s="1"/>
  <c r="AD89" i="63" s="1"/>
  <c r="AE89" i="63" s="1"/>
  <c r="AF89" i="63" s="1"/>
  <c r="AG89" i="63" s="1"/>
  <c r="AH89" i="63" s="1"/>
  <c r="AI89" i="63" s="1"/>
  <c r="AJ89" i="63" s="1"/>
  <c r="AK89" i="63" s="1"/>
  <c r="AL89" i="63" s="1"/>
  <c r="AM89" i="63" s="1"/>
  <c r="AN89" i="63" s="1"/>
  <c r="AO89" i="63" s="1"/>
  <c r="AP89" i="63" s="1"/>
  <c r="Q9" i="79"/>
  <c r="J41" i="80"/>
  <c r="J41" i="79"/>
  <c r="F4" i="75"/>
  <c r="F52" i="75" s="1"/>
  <c r="F4" i="30" s="1"/>
  <c r="F4" i="86" s="1"/>
  <c r="Q9" i="81"/>
  <c r="P38" i="59"/>
  <c r="F4" i="76"/>
  <c r="F52" i="76" s="1"/>
  <c r="F4" i="31" s="1"/>
  <c r="F4" i="87" s="1"/>
  <c r="AQ68" i="59"/>
  <c r="AQ20" i="23" s="1"/>
  <c r="AQ20" i="84" s="1"/>
  <c r="C21" i="59"/>
  <c r="C57" i="59" s="1"/>
  <c r="C9" i="23" s="1"/>
  <c r="C9" i="84" s="1"/>
  <c r="B27" i="76"/>
  <c r="J4" i="75"/>
  <c r="J52" i="75" s="1"/>
  <c r="J4" i="30" s="1"/>
  <c r="J4" i="86" s="1"/>
  <c r="R44" i="77"/>
  <c r="R74" i="77" s="1"/>
  <c r="R26" i="25" s="1"/>
  <c r="R26" i="88" s="1"/>
  <c r="O18" i="78"/>
  <c r="F52" i="74"/>
  <c r="F4" i="26" s="1"/>
  <c r="F4" i="91" s="1"/>
  <c r="F4" i="80"/>
  <c r="F52" i="80" s="1"/>
  <c r="F4" i="27" s="1"/>
  <c r="F4" i="92" s="1"/>
  <c r="P38" i="76"/>
  <c r="O5" i="80"/>
  <c r="O5" i="77"/>
  <c r="O5" i="76"/>
  <c r="O5" i="75"/>
  <c r="O5" i="59"/>
  <c r="C24" i="81"/>
  <c r="C24" i="59"/>
  <c r="C24" i="76"/>
  <c r="C24" i="79"/>
  <c r="C24" i="77"/>
  <c r="C24" i="75"/>
  <c r="Q9" i="80"/>
  <c r="Q2" i="80"/>
  <c r="Q50" i="80" s="1"/>
  <c r="Q2" i="27" s="1"/>
  <c r="Q2" i="92" s="1"/>
  <c r="D53" i="76"/>
  <c r="D5" i="31" s="1"/>
  <c r="D5" i="87" s="1"/>
  <c r="M4" i="75"/>
  <c r="M52" i="75" s="1"/>
  <c r="M4" i="30" s="1"/>
  <c r="M4" i="86" s="1"/>
  <c r="O16" i="81"/>
  <c r="P14" i="76"/>
  <c r="C33" i="59"/>
  <c r="C69" i="59" s="1"/>
  <c r="C21" i="23" s="1"/>
  <c r="C21" i="84" s="1"/>
  <c r="P38" i="78"/>
  <c r="M66" i="78"/>
  <c r="M18" i="28" s="1"/>
  <c r="M18" i="89" s="1"/>
  <c r="M4" i="76"/>
  <c r="M52" i="76" s="1"/>
  <c r="M4" i="31" s="1"/>
  <c r="M4" i="87" s="1"/>
  <c r="P14" i="78"/>
  <c r="C33" i="76"/>
  <c r="C69" i="76" s="1"/>
  <c r="C21" i="31" s="1"/>
  <c r="C21" i="87" s="1"/>
  <c r="P38" i="79"/>
  <c r="N20" i="81"/>
  <c r="N20" i="59"/>
  <c r="N20" i="79"/>
  <c r="N20" i="76"/>
  <c r="N20" i="75"/>
  <c r="N20" i="77"/>
  <c r="N20" i="78"/>
  <c r="N20" i="80"/>
  <c r="K41" i="75"/>
  <c r="K41" i="77"/>
  <c r="K41" i="76"/>
  <c r="M4" i="59"/>
  <c r="M52" i="59" s="1"/>
  <c r="M4" i="23" s="1"/>
  <c r="M4" i="84" s="1"/>
  <c r="P14" i="79"/>
  <c r="C33" i="78"/>
  <c r="C69" i="78" s="1"/>
  <c r="C21" i="28" s="1"/>
  <c r="C21" i="89" s="1"/>
  <c r="O44" i="79"/>
  <c r="O74" i="79" s="1"/>
  <c r="O26" i="32" s="1"/>
  <c r="O26" i="90" s="1"/>
  <c r="O44" i="77"/>
  <c r="O74" i="77" s="1"/>
  <c r="O26" i="25" s="1"/>
  <c r="O26" i="88" s="1"/>
  <c r="O44" i="78"/>
  <c r="O74" i="78" s="1"/>
  <c r="O26" i="28" s="1"/>
  <c r="O26" i="89" s="1"/>
  <c r="O44" i="76"/>
  <c r="O74" i="76" s="1"/>
  <c r="O26" i="31" s="1"/>
  <c r="O26" i="87" s="1"/>
  <c r="O74" i="74"/>
  <c r="O26" i="26" s="1"/>
  <c r="O26" i="91" s="1"/>
  <c r="O44" i="75"/>
  <c r="O74" i="75" s="1"/>
  <c r="O26" i="30" s="1"/>
  <c r="O26" i="86" s="1"/>
  <c r="O44" i="59"/>
  <c r="O74" i="59" s="1"/>
  <c r="O26" i="23" s="1"/>
  <c r="O26" i="84" s="1"/>
  <c r="O44" i="80"/>
  <c r="O74" i="80" s="1"/>
  <c r="O26" i="27" s="1"/>
  <c r="O26" i="92" s="1"/>
  <c r="O44" i="81"/>
  <c r="O74" i="81" s="1"/>
  <c r="O26" i="22" s="1"/>
  <c r="O26" i="93" s="1"/>
  <c r="P70" i="63"/>
  <c r="O20" i="74"/>
  <c r="N68" i="59"/>
  <c r="N20" i="23" s="1"/>
  <c r="N20" i="84" s="1"/>
  <c r="Q9" i="59"/>
  <c r="Q2" i="75"/>
  <c r="Q50" i="75" s="1"/>
  <c r="Q2" i="30" s="1"/>
  <c r="Q2" i="86" s="1"/>
  <c r="C11" i="59"/>
  <c r="C54" i="59" s="1"/>
  <c r="C6" i="23" s="1"/>
  <c r="C6" i="84" s="1"/>
  <c r="R44" i="79"/>
  <c r="R74" i="79" s="1"/>
  <c r="R26" i="32" s="1"/>
  <c r="R26" i="90" s="1"/>
  <c r="O35" i="59"/>
  <c r="O67" i="59" s="1"/>
  <c r="O19" i="23" s="1"/>
  <c r="O19" i="84" s="1"/>
  <c r="O18" i="76"/>
  <c r="M4" i="78"/>
  <c r="M52" i="78" s="1"/>
  <c r="M4" i="28" s="1"/>
  <c r="M4" i="89" s="1"/>
  <c r="O16" i="59"/>
  <c r="O15" i="78"/>
  <c r="P14" i="80"/>
  <c r="C33" i="81"/>
  <c r="C69" i="81" s="1"/>
  <c r="C21" i="22" s="1"/>
  <c r="C21" i="93" s="1"/>
  <c r="P38" i="81"/>
  <c r="Q94" i="63"/>
  <c r="Q44" i="74" s="1"/>
  <c r="P44" i="74"/>
  <c r="J17" i="83"/>
  <c r="Q2" i="59"/>
  <c r="Q50" i="59" s="1"/>
  <c r="Q2" i="23" s="1"/>
  <c r="Q2" i="84" s="1"/>
  <c r="C11" i="76"/>
  <c r="C54" i="76" s="1"/>
  <c r="C6" i="31" s="1"/>
  <c r="C6" i="87" s="1"/>
  <c r="R44" i="80"/>
  <c r="R74" i="80" s="1"/>
  <c r="R26" i="27" s="1"/>
  <c r="R26" i="92" s="1"/>
  <c r="O35" i="76"/>
  <c r="O67" i="76" s="1"/>
  <c r="O19" i="31" s="1"/>
  <c r="O19" i="87" s="1"/>
  <c r="M4" i="77"/>
  <c r="M52" i="77" s="1"/>
  <c r="M4" i="25" s="1"/>
  <c r="M4" i="88" s="1"/>
  <c r="P14" i="81"/>
  <c r="N65" i="74"/>
  <c r="N17" i="26" s="1"/>
  <c r="N17" i="91" s="1"/>
  <c r="N30" i="77"/>
  <c r="N65" i="77" s="1"/>
  <c r="N17" i="25" s="1"/>
  <c r="N17" i="88" s="1"/>
  <c r="N30" i="80"/>
  <c r="N65" i="80" s="1"/>
  <c r="N17" i="27" s="1"/>
  <c r="N17" i="92" s="1"/>
  <c r="N30" i="59"/>
  <c r="N65" i="59" s="1"/>
  <c r="N17" i="23" s="1"/>
  <c r="N17" i="84" s="1"/>
  <c r="N30" i="78"/>
  <c r="N65" i="78" s="1"/>
  <c r="N17" i="28" s="1"/>
  <c r="N17" i="89" s="1"/>
  <c r="N30" i="75"/>
  <c r="N65" i="75" s="1"/>
  <c r="N17" i="30" s="1"/>
  <c r="N17" i="86" s="1"/>
  <c r="N30" i="81"/>
  <c r="N65" i="81" s="1"/>
  <c r="N17" i="22" s="1"/>
  <c r="N17" i="93" s="1"/>
  <c r="N30" i="79"/>
  <c r="N65" i="79" s="1"/>
  <c r="N17" i="32" s="1"/>
  <c r="N17" i="90" s="1"/>
  <c r="N30" i="76"/>
  <c r="N65" i="76" s="1"/>
  <c r="N17" i="31" s="1"/>
  <c r="N17" i="87" s="1"/>
  <c r="D84" i="63"/>
  <c r="E84" i="63" s="1"/>
  <c r="F84" i="63" s="1"/>
  <c r="G84" i="63" s="1"/>
  <c r="G34" i="74" s="1"/>
  <c r="G34" i="78" s="1"/>
  <c r="G70" i="78" s="1"/>
  <c r="G22" i="28" s="1"/>
  <c r="G22" i="89" s="1"/>
  <c r="P5" i="78"/>
  <c r="Q9" i="76"/>
  <c r="Q2" i="78"/>
  <c r="Q50" i="78" s="1"/>
  <c r="Q2" i="28" s="1"/>
  <c r="Q2" i="89" s="1"/>
  <c r="O35" i="78"/>
  <c r="O67" i="78" s="1"/>
  <c r="O19" i="28" s="1"/>
  <c r="O19" i="89" s="1"/>
  <c r="O18" i="79"/>
  <c r="M4" i="79"/>
  <c r="M52" i="79" s="1"/>
  <c r="M4" i="32" s="1"/>
  <c r="M4" i="90" s="1"/>
  <c r="O16" i="76"/>
  <c r="P14" i="59"/>
  <c r="K4" i="75"/>
  <c r="K52" i="75" s="1"/>
  <c r="K4" i="30" s="1"/>
  <c r="K4" i="86" s="1"/>
  <c r="F19" i="78"/>
  <c r="F19" i="75"/>
  <c r="F19" i="76"/>
  <c r="F19" i="59"/>
  <c r="F19" i="80"/>
  <c r="F19" i="79"/>
  <c r="F19" i="77"/>
  <c r="F19" i="81"/>
  <c r="J41" i="81"/>
  <c r="J41" i="75"/>
  <c r="E7" i="83"/>
  <c r="AQ68" i="75"/>
  <c r="AQ20" i="30" s="1"/>
  <c r="AQ20" i="86" s="1"/>
  <c r="Q2" i="77"/>
  <c r="Q50" i="77" s="1"/>
  <c r="Q2" i="25" s="1"/>
  <c r="Q2" i="88" s="1"/>
  <c r="O35" i="77"/>
  <c r="O67" i="77" s="1"/>
  <c r="O19" i="25" s="1"/>
  <c r="O19" i="88" s="1"/>
  <c r="M4" i="80"/>
  <c r="M52" i="80" s="1"/>
  <c r="M4" i="27" s="1"/>
  <c r="M4" i="92" s="1"/>
  <c r="O16" i="75"/>
  <c r="C33" i="75"/>
  <c r="C69" i="75" s="1"/>
  <c r="C21" i="30" s="1"/>
  <c r="C21" i="86" s="1"/>
  <c r="G19" i="77"/>
  <c r="G19" i="78"/>
  <c r="G19" i="76"/>
  <c r="G19" i="75"/>
  <c r="G19" i="81"/>
  <c r="G19" i="59"/>
  <c r="G19" i="80"/>
  <c r="G19" i="79"/>
  <c r="N10" i="80"/>
  <c r="N10" i="77"/>
  <c r="N10" i="78"/>
  <c r="N10" i="75"/>
  <c r="N10" i="59"/>
  <c r="H70" i="74"/>
  <c r="H22" i="26" s="1"/>
  <c r="H22" i="91" s="1"/>
  <c r="H34" i="78"/>
  <c r="H70" i="78" s="1"/>
  <c r="H22" i="28" s="1"/>
  <c r="H22" i="89" s="1"/>
  <c r="H34" i="76"/>
  <c r="H70" i="76" s="1"/>
  <c r="H22" i="31" s="1"/>
  <c r="H22" i="87" s="1"/>
  <c r="H34" i="75"/>
  <c r="H70" i="75" s="1"/>
  <c r="H22" i="30" s="1"/>
  <c r="H22" i="86" s="1"/>
  <c r="H34" i="59"/>
  <c r="H70" i="59" s="1"/>
  <c r="H22" i="23" s="1"/>
  <c r="H22" i="84" s="1"/>
  <c r="H34" i="81"/>
  <c r="H70" i="81" s="1"/>
  <c r="H22" i="22" s="1"/>
  <c r="H22" i="93" s="1"/>
  <c r="H34" i="80"/>
  <c r="H70" i="80" s="1"/>
  <c r="H22" i="27" s="1"/>
  <c r="H22" i="92" s="1"/>
  <c r="H34" i="79"/>
  <c r="H70" i="79" s="1"/>
  <c r="H22" i="32" s="1"/>
  <c r="H22" i="90" s="1"/>
  <c r="H34" i="77"/>
  <c r="H70" i="77" s="1"/>
  <c r="H22" i="25" s="1"/>
  <c r="H22" i="88" s="1"/>
  <c r="E78" i="63"/>
  <c r="F78" i="63" s="1"/>
  <c r="G78" i="63" s="1"/>
  <c r="G28" i="74" s="1"/>
  <c r="D28" i="74"/>
  <c r="E81" i="63"/>
  <c r="F81" i="63" s="1"/>
  <c r="G81" i="63" s="1"/>
  <c r="G31" i="74" s="1"/>
  <c r="D31" i="74"/>
  <c r="S44" i="74"/>
  <c r="S74" i="74" s="1"/>
  <c r="S26" i="26" s="1"/>
  <c r="S26" i="91" s="1"/>
  <c r="P91" i="63"/>
  <c r="O41" i="74"/>
  <c r="S54" i="63"/>
  <c r="T54" i="63" s="1"/>
  <c r="U54" i="63" s="1"/>
  <c r="V54" i="63" s="1"/>
  <c r="W54" i="63" s="1"/>
  <c r="X54" i="63" s="1"/>
  <c r="Y54" i="63" s="1"/>
  <c r="Z54" i="63" s="1"/>
  <c r="AA54" i="63" s="1"/>
  <c r="AB54" i="63" s="1"/>
  <c r="AC54" i="63" s="1"/>
  <c r="AD54" i="63" s="1"/>
  <c r="AE54" i="63" s="1"/>
  <c r="AF54" i="63" s="1"/>
  <c r="AG54" i="63" s="1"/>
  <c r="AH54" i="63" s="1"/>
  <c r="AI54" i="63" s="1"/>
  <c r="AJ54" i="63" s="1"/>
  <c r="AK54" i="63" s="1"/>
  <c r="AL54" i="63" s="1"/>
  <c r="AM54" i="63" s="1"/>
  <c r="AN54" i="63" s="1"/>
  <c r="AO54" i="63" s="1"/>
  <c r="AP54" i="63" s="1"/>
  <c r="AQ4" i="74"/>
  <c r="C21" i="81"/>
  <c r="C57" i="81" s="1"/>
  <c r="C9" i="22" s="1"/>
  <c r="C9" i="93" s="1"/>
  <c r="I66" i="74"/>
  <c r="I18" i="26" s="1"/>
  <c r="I18" i="91" s="1"/>
  <c r="I36" i="78"/>
  <c r="I66" i="78" s="1"/>
  <c r="I18" i="28" s="1"/>
  <c r="I18" i="89" s="1"/>
  <c r="I36" i="75"/>
  <c r="I66" i="75" s="1"/>
  <c r="I18" i="30" s="1"/>
  <c r="I18" i="86" s="1"/>
  <c r="I36" i="76"/>
  <c r="I66" i="76" s="1"/>
  <c r="I18" i="31" s="1"/>
  <c r="I18" i="87" s="1"/>
  <c r="I36" i="59"/>
  <c r="I66" i="59" s="1"/>
  <c r="I18" i="23" s="1"/>
  <c r="I18" i="84" s="1"/>
  <c r="I36" i="81"/>
  <c r="I66" i="81" s="1"/>
  <c r="I18" i="22" s="1"/>
  <c r="I18" i="93" s="1"/>
  <c r="I36" i="80"/>
  <c r="I66" i="80" s="1"/>
  <c r="I18" i="27" s="1"/>
  <c r="I18" i="92" s="1"/>
  <c r="I36" i="79"/>
  <c r="I66" i="79" s="1"/>
  <c r="I18" i="32" s="1"/>
  <c r="I18" i="90" s="1"/>
  <c r="I36" i="77"/>
  <c r="I66" i="77" s="1"/>
  <c r="I18" i="25" s="1"/>
  <c r="I18" i="88" s="1"/>
  <c r="N4" i="74"/>
  <c r="P92" i="63"/>
  <c r="O42" i="74"/>
  <c r="O57" i="63"/>
  <c r="N7" i="74"/>
  <c r="I6" i="78"/>
  <c r="I53" i="78" s="1"/>
  <c r="I5" i="28" s="1"/>
  <c r="I5" i="89" s="1"/>
  <c r="AQ7" i="78"/>
  <c r="AQ7" i="79"/>
  <c r="AQ7" i="77"/>
  <c r="AQ7" i="76"/>
  <c r="AQ7" i="80"/>
  <c r="AQ7" i="75"/>
  <c r="AQ7" i="81"/>
  <c r="AQ7" i="59"/>
  <c r="O16" i="78"/>
  <c r="O15" i="76"/>
  <c r="C33" i="77"/>
  <c r="C69" i="77" s="1"/>
  <c r="C21" i="25" s="1"/>
  <c r="C21" i="88" s="1"/>
  <c r="K4" i="59"/>
  <c r="K52" i="59" s="1"/>
  <c r="K4" i="23" s="1"/>
  <c r="K4" i="84" s="1"/>
  <c r="K86" i="63"/>
  <c r="J36" i="74"/>
  <c r="I53" i="75"/>
  <c r="I5" i="30" s="1"/>
  <c r="I5" i="86" s="1"/>
  <c r="E7" i="59"/>
  <c r="E53" i="59" s="1"/>
  <c r="E5" i="23" s="1"/>
  <c r="E5" i="84" s="1"/>
  <c r="E7" i="81"/>
  <c r="E53" i="81" s="1"/>
  <c r="E5" i="22" s="1"/>
  <c r="E5" i="93" s="1"/>
  <c r="E7" i="80"/>
  <c r="E53" i="80" s="1"/>
  <c r="E5" i="27" s="1"/>
  <c r="E5" i="92" s="1"/>
  <c r="E7" i="79"/>
  <c r="E53" i="79" s="1"/>
  <c r="E5" i="32" s="1"/>
  <c r="E5" i="90" s="1"/>
  <c r="E7" i="77"/>
  <c r="E53" i="77" s="1"/>
  <c r="E5" i="25" s="1"/>
  <c r="E5" i="88" s="1"/>
  <c r="E7" i="78"/>
  <c r="E53" i="78" s="1"/>
  <c r="E5" i="28" s="1"/>
  <c r="E5" i="89" s="1"/>
  <c r="E7" i="76"/>
  <c r="E53" i="76" s="1"/>
  <c r="E5" i="31" s="1"/>
  <c r="E5" i="87" s="1"/>
  <c r="E7" i="75"/>
  <c r="E53" i="75" s="1"/>
  <c r="E5" i="30" s="1"/>
  <c r="E5" i="86" s="1"/>
  <c r="O10" i="81"/>
  <c r="H76" i="63"/>
  <c r="D76" i="63" s="1"/>
  <c r="O19" i="81"/>
  <c r="P13" i="74"/>
  <c r="P13" i="80" s="1"/>
  <c r="Q30" i="74"/>
  <c r="Q65" i="74" s="1"/>
  <c r="Q17" i="26" s="1"/>
  <c r="Q17" i="91" s="1"/>
  <c r="O6" i="74"/>
  <c r="O6" i="80" s="1"/>
  <c r="N55" i="74"/>
  <c r="N7" i="26" s="1"/>
  <c r="N7" i="91" s="1"/>
  <c r="N14" i="81"/>
  <c r="N55" i="81" s="1"/>
  <c r="N7" i="22" s="1"/>
  <c r="N7" i="93" s="1"/>
  <c r="N14" i="80"/>
  <c r="N55" i="80" s="1"/>
  <c r="N7" i="27" s="1"/>
  <c r="N7" i="92" s="1"/>
  <c r="N14" i="79"/>
  <c r="N55" i="79" s="1"/>
  <c r="N7" i="32" s="1"/>
  <c r="N7" i="90" s="1"/>
  <c r="N14" i="77"/>
  <c r="N55" i="77" s="1"/>
  <c r="N7" i="25" s="1"/>
  <c r="N7" i="88" s="1"/>
  <c r="N14" i="78"/>
  <c r="N55" i="78" s="1"/>
  <c r="N7" i="28" s="1"/>
  <c r="N7" i="89" s="1"/>
  <c r="N14" i="75"/>
  <c r="N55" i="75" s="1"/>
  <c r="N7" i="30" s="1"/>
  <c r="N7" i="86" s="1"/>
  <c r="N14" i="76"/>
  <c r="N55" i="76" s="1"/>
  <c r="N7" i="31" s="1"/>
  <c r="N7" i="87" s="1"/>
  <c r="N14" i="59"/>
  <c r="N55" i="59" s="1"/>
  <c r="N7" i="23" s="1"/>
  <c r="N7" i="84" s="1"/>
  <c r="E66" i="74"/>
  <c r="E18" i="26" s="1"/>
  <c r="E18" i="91" s="1"/>
  <c r="E36" i="75"/>
  <c r="E66" i="75" s="1"/>
  <c r="E18" i="30" s="1"/>
  <c r="E18" i="86" s="1"/>
  <c r="E36" i="59"/>
  <c r="E66" i="59" s="1"/>
  <c r="E18" i="23" s="1"/>
  <c r="E18" i="84" s="1"/>
  <c r="E36" i="81"/>
  <c r="E66" i="81" s="1"/>
  <c r="E18" i="22" s="1"/>
  <c r="E18" i="93" s="1"/>
  <c r="E36" i="80"/>
  <c r="E66" i="80" s="1"/>
  <c r="E18" i="27" s="1"/>
  <c r="E18" i="92" s="1"/>
  <c r="E36" i="79"/>
  <c r="E66" i="79" s="1"/>
  <c r="E18" i="32" s="1"/>
  <c r="E18" i="90" s="1"/>
  <c r="E36" i="77"/>
  <c r="E66" i="77" s="1"/>
  <c r="E18" i="25" s="1"/>
  <c r="E18" i="88" s="1"/>
  <c r="E36" i="78"/>
  <c r="E66" i="78" s="1"/>
  <c r="E18" i="28" s="1"/>
  <c r="E18" i="89" s="1"/>
  <c r="E36" i="76"/>
  <c r="E66" i="76" s="1"/>
  <c r="E18" i="31" s="1"/>
  <c r="E18" i="87" s="1"/>
  <c r="O75" i="63"/>
  <c r="N25" i="74"/>
  <c r="C21" i="76"/>
  <c r="C57" i="76" s="1"/>
  <c r="C9" i="31" s="1"/>
  <c r="C9" i="87" s="1"/>
  <c r="H82" i="63"/>
  <c r="D82" i="63" s="1"/>
  <c r="P5" i="79"/>
  <c r="E43" i="79"/>
  <c r="E73" i="79" s="1"/>
  <c r="E25" i="32" s="1"/>
  <c r="E25" i="90" s="1"/>
  <c r="E43" i="77"/>
  <c r="E73" i="77" s="1"/>
  <c r="E25" i="25" s="1"/>
  <c r="E25" i="88" s="1"/>
  <c r="E43" i="78"/>
  <c r="E73" i="78" s="1"/>
  <c r="E25" i="28" s="1"/>
  <c r="E25" i="89" s="1"/>
  <c r="E43" i="75"/>
  <c r="E73" i="75" s="1"/>
  <c r="E25" i="30" s="1"/>
  <c r="E25" i="86" s="1"/>
  <c r="E43" i="76"/>
  <c r="E73" i="76" s="1"/>
  <c r="E25" i="31" s="1"/>
  <c r="E25" i="87" s="1"/>
  <c r="E43" i="59"/>
  <c r="E73" i="59" s="1"/>
  <c r="E25" i="23" s="1"/>
  <c r="E25" i="84" s="1"/>
  <c r="E43" i="81"/>
  <c r="E73" i="81" s="1"/>
  <c r="E25" i="22" s="1"/>
  <c r="E25" i="93" s="1"/>
  <c r="E43" i="80"/>
  <c r="E73" i="80" s="1"/>
  <c r="E25" i="27" s="1"/>
  <c r="E25" i="92" s="1"/>
  <c r="E73" i="74"/>
  <c r="E25" i="26" s="1"/>
  <c r="E25" i="91" s="1"/>
  <c r="I43" i="78"/>
  <c r="I43" i="75"/>
  <c r="I43" i="76"/>
  <c r="I43" i="59"/>
  <c r="I43" i="81"/>
  <c r="I43" i="80"/>
  <c r="I43" i="79"/>
  <c r="I43" i="77"/>
  <c r="AQ18" i="75"/>
  <c r="AQ18" i="76"/>
  <c r="AQ18" i="59"/>
  <c r="AQ18" i="81"/>
  <c r="AQ18" i="77"/>
  <c r="AQ18" i="80"/>
  <c r="AQ18" i="78"/>
  <c r="AQ18" i="79"/>
  <c r="B27" i="75"/>
  <c r="P36" i="76"/>
  <c r="C11" i="75"/>
  <c r="C54" i="75" s="1"/>
  <c r="C6" i="30" s="1"/>
  <c r="C6" i="86" s="1"/>
  <c r="N39" i="76"/>
  <c r="N39" i="75"/>
  <c r="N39" i="59"/>
  <c r="N39" i="81"/>
  <c r="N39" i="80"/>
  <c r="N39" i="79"/>
  <c r="N39" i="77"/>
  <c r="N39" i="78"/>
  <c r="G57" i="63"/>
  <c r="G7" i="74" s="1"/>
  <c r="F7" i="74"/>
  <c r="O10" i="59"/>
  <c r="R44" i="59"/>
  <c r="R74" i="59" s="1"/>
  <c r="R26" i="23" s="1"/>
  <c r="R26" i="84" s="1"/>
  <c r="R44" i="81"/>
  <c r="R74" i="81" s="1"/>
  <c r="R26" i="22" s="1"/>
  <c r="R26" i="93" s="1"/>
  <c r="E41" i="77"/>
  <c r="E41" i="78"/>
  <c r="E41" i="76"/>
  <c r="E41" i="75"/>
  <c r="E41" i="81"/>
  <c r="E41" i="59"/>
  <c r="E41" i="80"/>
  <c r="E41" i="79"/>
  <c r="J8" i="76"/>
  <c r="J8" i="75"/>
  <c r="J8" i="81"/>
  <c r="J8" i="59"/>
  <c r="J8" i="80"/>
  <c r="J8" i="79"/>
  <c r="J8" i="77"/>
  <c r="J8" i="78"/>
  <c r="I6" i="79"/>
  <c r="I53" i="79" s="1"/>
  <c r="I5" i="32" s="1"/>
  <c r="I5" i="90" s="1"/>
  <c r="O19" i="59"/>
  <c r="I73" i="74"/>
  <c r="I25" i="26" s="1"/>
  <c r="I25" i="91" s="1"/>
  <c r="I39" i="81"/>
  <c r="I39" i="59"/>
  <c r="I39" i="80"/>
  <c r="I39" i="79"/>
  <c r="I39" i="77"/>
  <c r="I39" i="78"/>
  <c r="I39" i="75"/>
  <c r="I39" i="76"/>
  <c r="O16" i="79"/>
  <c r="O15" i="77"/>
  <c r="C33" i="79"/>
  <c r="C69" i="79" s="1"/>
  <c r="C21" i="32" s="1"/>
  <c r="C21" i="90" s="1"/>
  <c r="K4" i="76"/>
  <c r="K52" i="76" s="1"/>
  <c r="K4" i="31" s="1"/>
  <c r="K4" i="87" s="1"/>
  <c r="N12" i="78"/>
  <c r="N12" i="76"/>
  <c r="N12" i="75"/>
  <c r="N12" i="59"/>
  <c r="N12" i="81"/>
  <c r="N12" i="80"/>
  <c r="N12" i="79"/>
  <c r="N12" i="77"/>
  <c r="Q5" i="74"/>
  <c r="Q5" i="80" s="1"/>
  <c r="Q38" i="74"/>
  <c r="Q38" i="80" s="1"/>
  <c r="Q36" i="74"/>
  <c r="Q36" i="75" s="1"/>
  <c r="C77" i="63"/>
  <c r="C27" i="74" s="1"/>
  <c r="P18" i="74"/>
  <c r="P18" i="59" s="1"/>
  <c r="P15" i="74"/>
  <c r="P15" i="79" s="1"/>
  <c r="R2" i="74"/>
  <c r="R50" i="74" s="1"/>
  <c r="R2" i="26" s="1"/>
  <c r="R2" i="91" s="1"/>
  <c r="AQ25" i="80"/>
  <c r="AQ25" i="79"/>
  <c r="AQ25" i="59"/>
  <c r="AQ25" i="78"/>
  <c r="AQ25" i="77"/>
  <c r="AQ25" i="81"/>
  <c r="AQ25" i="76"/>
  <c r="AQ25" i="75"/>
  <c r="C24" i="78"/>
  <c r="G86" i="63"/>
  <c r="G36" i="74" s="1"/>
  <c r="F36" i="74"/>
  <c r="C21" i="75"/>
  <c r="C57" i="75" s="1"/>
  <c r="C9" i="30" s="1"/>
  <c r="C9" i="86" s="1"/>
  <c r="C32" i="74"/>
  <c r="G93" i="63"/>
  <c r="G43" i="74" s="1"/>
  <c r="F43" i="74"/>
  <c r="K93" i="63"/>
  <c r="J43" i="74"/>
  <c r="S68" i="63"/>
  <c r="T68" i="63" s="1"/>
  <c r="U68" i="63" s="1"/>
  <c r="V68" i="63" s="1"/>
  <c r="W68" i="63" s="1"/>
  <c r="X68" i="63" s="1"/>
  <c r="Y68" i="63" s="1"/>
  <c r="Z68" i="63" s="1"/>
  <c r="AA68" i="63" s="1"/>
  <c r="AB68" i="63" s="1"/>
  <c r="AC68" i="63" s="1"/>
  <c r="AD68" i="63" s="1"/>
  <c r="AE68" i="63" s="1"/>
  <c r="AF68" i="63" s="1"/>
  <c r="AG68" i="63" s="1"/>
  <c r="AH68" i="63" s="1"/>
  <c r="AI68" i="63" s="1"/>
  <c r="AJ68" i="63" s="1"/>
  <c r="AK68" i="63" s="1"/>
  <c r="AL68" i="63" s="1"/>
  <c r="AM68" i="63" s="1"/>
  <c r="AN68" i="63" s="1"/>
  <c r="AO68" i="63" s="1"/>
  <c r="AP68" i="63" s="1"/>
  <c r="B27" i="77"/>
  <c r="Q2" i="81"/>
  <c r="Q50" i="81" s="1"/>
  <c r="Q2" i="22" s="1"/>
  <c r="Q2" i="93" s="1"/>
  <c r="C11" i="78"/>
  <c r="C54" i="78" s="1"/>
  <c r="C6" i="28" s="1"/>
  <c r="C6" i="89" s="1"/>
  <c r="P89" i="63"/>
  <c r="O39" i="74"/>
  <c r="O10" i="75"/>
  <c r="R44" i="75"/>
  <c r="R74" i="75" s="1"/>
  <c r="R26" i="30" s="1"/>
  <c r="R26" i="86" s="1"/>
  <c r="J18" i="81"/>
  <c r="J18" i="80"/>
  <c r="J18" i="79"/>
  <c r="J18" i="77"/>
  <c r="J18" i="78"/>
  <c r="J18" i="76"/>
  <c r="J18" i="75"/>
  <c r="J18" i="59"/>
  <c r="G91" i="63"/>
  <c r="G41" i="74" s="1"/>
  <c r="F41" i="74"/>
  <c r="O35" i="79"/>
  <c r="O67" i="79" s="1"/>
  <c r="O19" i="32" s="1"/>
  <c r="O19" i="90" s="1"/>
  <c r="O18" i="77"/>
  <c r="L58" i="63"/>
  <c r="L8" i="74" s="1"/>
  <c r="K8" i="74"/>
  <c r="N8" i="78"/>
  <c r="N8" i="76"/>
  <c r="N8" i="59"/>
  <c r="N8" i="81"/>
  <c r="N8" i="75"/>
  <c r="N8" i="80"/>
  <c r="N8" i="79"/>
  <c r="N8" i="77"/>
  <c r="M4" i="81"/>
  <c r="M52" i="81" s="1"/>
  <c r="M4" i="22" s="1"/>
  <c r="M4" i="93" s="1"/>
  <c r="I6" i="80"/>
  <c r="I53" i="80" s="1"/>
  <c r="I5" i="27" s="1"/>
  <c r="I5" i="92" s="1"/>
  <c r="O19" i="75"/>
  <c r="K89" i="63"/>
  <c r="J39" i="74"/>
  <c r="O15" i="79"/>
  <c r="P14" i="77"/>
  <c r="H83" i="63"/>
  <c r="D83" i="63" s="1"/>
  <c r="C33" i="80"/>
  <c r="C69" i="80" s="1"/>
  <c r="C21" i="27" s="1"/>
  <c r="C21" i="92" s="1"/>
  <c r="P38" i="77"/>
  <c r="K4" i="77"/>
  <c r="K52" i="77" s="1"/>
  <c r="K4" i="25" s="1"/>
  <c r="K4" i="88" s="1"/>
  <c r="P62" i="63"/>
  <c r="O12" i="74"/>
  <c r="K6" i="74"/>
  <c r="K53" i="74" s="1"/>
  <c r="K5" i="26" s="1"/>
  <c r="K5" i="91" s="1"/>
  <c r="P19" i="74"/>
  <c r="P19" i="80" s="1"/>
  <c r="H28" i="74"/>
  <c r="H63" i="74" s="1"/>
  <c r="H15" i="26" s="1"/>
  <c r="H15" i="91" s="1"/>
  <c r="C21" i="78"/>
  <c r="C57" i="78" s="1"/>
  <c r="C9" i="28" s="1"/>
  <c r="C9" i="89" s="1"/>
  <c r="P5" i="81"/>
  <c r="B27" i="78"/>
  <c r="C11" i="77"/>
  <c r="C54" i="77" s="1"/>
  <c r="C6" i="25" s="1"/>
  <c r="C6" i="88" s="1"/>
  <c r="E24" i="84"/>
  <c r="E24" i="83"/>
  <c r="O10" i="76"/>
  <c r="L68" i="63"/>
  <c r="L18" i="74" s="1"/>
  <c r="K18" i="74"/>
  <c r="O93" i="63"/>
  <c r="N43" i="74"/>
  <c r="F68" i="74"/>
  <c r="F20" i="26" s="1"/>
  <c r="F20" i="91" s="1"/>
  <c r="F38" i="81"/>
  <c r="F68" i="81" s="1"/>
  <c r="F20" i="22" s="1"/>
  <c r="F20" i="93" s="1"/>
  <c r="F38" i="80"/>
  <c r="F68" i="80" s="1"/>
  <c r="F20" i="27" s="1"/>
  <c r="F20" i="92" s="1"/>
  <c r="F38" i="79"/>
  <c r="F68" i="79" s="1"/>
  <c r="F20" i="32" s="1"/>
  <c r="F20" i="90" s="1"/>
  <c r="F38" i="77"/>
  <c r="F68" i="77" s="1"/>
  <c r="F20" i="25" s="1"/>
  <c r="F20" i="88" s="1"/>
  <c r="F38" i="78"/>
  <c r="F68" i="78" s="1"/>
  <c r="F20" i="28" s="1"/>
  <c r="F20" i="89" s="1"/>
  <c r="F38" i="75"/>
  <c r="F68" i="75" s="1"/>
  <c r="F20" i="30" s="1"/>
  <c r="F20" i="86" s="1"/>
  <c r="F38" i="76"/>
  <c r="F68" i="76" s="1"/>
  <c r="F20" i="31" s="1"/>
  <c r="F20" i="87" s="1"/>
  <c r="F38" i="59"/>
  <c r="F68" i="59" s="1"/>
  <c r="F20" i="23" s="1"/>
  <c r="F20" i="84" s="1"/>
  <c r="P58" i="63"/>
  <c r="O8" i="74"/>
  <c r="AQ6" i="79"/>
  <c r="AQ6" i="59"/>
  <c r="AQ6" i="78"/>
  <c r="AQ6" i="81"/>
  <c r="AQ6" i="77"/>
  <c r="AQ6" i="76"/>
  <c r="AQ6" i="75"/>
  <c r="AQ6" i="80"/>
  <c r="H67" i="63"/>
  <c r="D67" i="63" s="1"/>
  <c r="I6" i="81"/>
  <c r="I53" i="81" s="1"/>
  <c r="I5" i="22" s="1"/>
  <c r="I5" i="93" s="1"/>
  <c r="O19" i="76"/>
  <c r="K4" i="78"/>
  <c r="K52" i="78" s="1"/>
  <c r="K4" i="28" s="1"/>
  <c r="K4" i="89" s="1"/>
  <c r="B72" i="63"/>
  <c r="B22" i="74" s="1"/>
  <c r="P35" i="74"/>
  <c r="P67" i="74" s="1"/>
  <c r="P19" i="26" s="1"/>
  <c r="P19" i="91" s="1"/>
  <c r="R9" i="74"/>
  <c r="R9" i="80" s="1"/>
  <c r="Q14" i="74"/>
  <c r="Q14" i="76" s="1"/>
  <c r="J6" i="74"/>
  <c r="J6" i="59" s="1"/>
  <c r="M84" i="63"/>
  <c r="I84" i="63" s="1"/>
  <c r="H74" i="63"/>
  <c r="D74" i="63" s="1"/>
  <c r="E74" i="63" s="1"/>
  <c r="F74" i="63" s="1"/>
  <c r="G74" i="63" s="1"/>
  <c r="G24" i="74" s="1"/>
  <c r="C24" i="80"/>
  <c r="S62" i="63"/>
  <c r="T62" i="63" s="1"/>
  <c r="U62" i="63" s="1"/>
  <c r="V62" i="63" s="1"/>
  <c r="W62" i="63" s="1"/>
  <c r="X62" i="63" s="1"/>
  <c r="Y62" i="63" s="1"/>
  <c r="Z62" i="63" s="1"/>
  <c r="AA62" i="63" s="1"/>
  <c r="AB62" i="63" s="1"/>
  <c r="AC62" i="63" s="1"/>
  <c r="AD62" i="63" s="1"/>
  <c r="AE62" i="63" s="1"/>
  <c r="AF62" i="63" s="1"/>
  <c r="AG62" i="63" s="1"/>
  <c r="AH62" i="63" s="1"/>
  <c r="AI62" i="63" s="1"/>
  <c r="AJ62" i="63" s="1"/>
  <c r="AK62" i="63" s="1"/>
  <c r="AL62" i="63" s="1"/>
  <c r="AM62" i="63" s="1"/>
  <c r="AN62" i="63" s="1"/>
  <c r="AO62" i="63" s="1"/>
  <c r="AP62" i="63" s="1"/>
  <c r="J12" i="81"/>
  <c r="J12" i="59"/>
  <c r="J12" i="80"/>
  <c r="J12" i="79"/>
  <c r="J12" i="77"/>
  <c r="J12" i="78"/>
  <c r="J12" i="76"/>
  <c r="J12" i="75"/>
  <c r="C21" i="77"/>
  <c r="C57" i="77" s="1"/>
  <c r="C9" i="25" s="1"/>
  <c r="C9" i="88" s="1"/>
  <c r="P5" i="76"/>
  <c r="AQ39" i="79"/>
  <c r="AQ39" i="81"/>
  <c r="AQ39" i="80"/>
  <c r="AQ39" i="78"/>
  <c r="AQ39" i="77"/>
  <c r="AQ39" i="76"/>
  <c r="AQ39" i="75"/>
  <c r="AQ39" i="59"/>
  <c r="AQ73" i="74"/>
  <c r="AQ25" i="26" s="1"/>
  <c r="AQ25" i="91" s="1"/>
  <c r="F72" i="74"/>
  <c r="F24" i="26" s="1"/>
  <c r="F24" i="91" s="1"/>
  <c r="F42" i="76"/>
  <c r="F72" i="76" s="1"/>
  <c r="F24" i="31" s="1"/>
  <c r="F24" i="87" s="1"/>
  <c r="F42" i="75"/>
  <c r="F72" i="75" s="1"/>
  <c r="F24" i="30" s="1"/>
  <c r="F24" i="86" s="1"/>
  <c r="F42" i="59"/>
  <c r="F72" i="59" s="1"/>
  <c r="F24" i="23" s="1"/>
  <c r="F42" i="81"/>
  <c r="F72" i="81" s="1"/>
  <c r="F24" i="22" s="1"/>
  <c r="F24" i="93" s="1"/>
  <c r="F42" i="80"/>
  <c r="F72" i="80" s="1"/>
  <c r="F24" i="27" s="1"/>
  <c r="F24" i="92" s="1"/>
  <c r="F42" i="79"/>
  <c r="F72" i="79" s="1"/>
  <c r="F24" i="32" s="1"/>
  <c r="F24" i="90" s="1"/>
  <c r="F42" i="77"/>
  <c r="F72" i="77" s="1"/>
  <c r="F24" i="25" s="1"/>
  <c r="F24" i="88" s="1"/>
  <c r="F42" i="78"/>
  <c r="F72" i="78" s="1"/>
  <c r="F24" i="28" s="1"/>
  <c r="F24" i="89" s="1"/>
  <c r="B27" i="79"/>
  <c r="J4" i="76"/>
  <c r="J52" i="76" s="1"/>
  <c r="J4" i="31" s="1"/>
  <c r="J4" i="87" s="1"/>
  <c r="Q2" i="76"/>
  <c r="Q50" i="76" s="1"/>
  <c r="Q2" i="31" s="1"/>
  <c r="Q2" i="87" s="1"/>
  <c r="C11" i="79"/>
  <c r="C54" i="79" s="1"/>
  <c r="C6" i="32" s="1"/>
  <c r="C6" i="90" s="1"/>
  <c r="O55" i="74"/>
  <c r="O7" i="26" s="1"/>
  <c r="O7" i="91" s="1"/>
  <c r="O14" i="75"/>
  <c r="O14" i="76"/>
  <c r="O14" i="59"/>
  <c r="O14" i="81"/>
  <c r="O14" i="80"/>
  <c r="O14" i="79"/>
  <c r="O14" i="77"/>
  <c r="O14" i="78"/>
  <c r="F15" i="75"/>
  <c r="F55" i="75" s="1"/>
  <c r="F7" i="30" s="1"/>
  <c r="F7" i="86" s="1"/>
  <c r="F15" i="59"/>
  <c r="F55" i="59" s="1"/>
  <c r="F7" i="23" s="1"/>
  <c r="F7" i="84" s="1"/>
  <c r="F15" i="81"/>
  <c r="F55" i="81" s="1"/>
  <c r="F7" i="22" s="1"/>
  <c r="F7" i="93" s="1"/>
  <c r="F15" i="80"/>
  <c r="F55" i="80" s="1"/>
  <c r="F7" i="27" s="1"/>
  <c r="F7" i="92" s="1"/>
  <c r="F15" i="79"/>
  <c r="F55" i="79" s="1"/>
  <c r="F7" i="32" s="1"/>
  <c r="F7" i="90" s="1"/>
  <c r="F15" i="77"/>
  <c r="F55" i="77" s="1"/>
  <c r="F7" i="25" s="1"/>
  <c r="F7" i="88" s="1"/>
  <c r="F15" i="78"/>
  <c r="F55" i="78" s="1"/>
  <c r="F7" i="28" s="1"/>
  <c r="F7" i="89" s="1"/>
  <c r="F15" i="76"/>
  <c r="F55" i="76" s="1"/>
  <c r="F7" i="31" s="1"/>
  <c r="F7" i="87" s="1"/>
  <c r="F55" i="74"/>
  <c r="F7" i="26" s="1"/>
  <c r="F7" i="91" s="1"/>
  <c r="O10" i="78"/>
  <c r="R44" i="76"/>
  <c r="R74" i="76" s="1"/>
  <c r="R26" i="31" s="1"/>
  <c r="R26" i="87" s="1"/>
  <c r="AQ36" i="81"/>
  <c r="AQ36" i="59"/>
  <c r="AQ36" i="80"/>
  <c r="AQ36" i="79"/>
  <c r="AQ36" i="75"/>
  <c r="AQ36" i="78"/>
  <c r="AQ36" i="77"/>
  <c r="AQ36" i="76"/>
  <c r="AQ66" i="74"/>
  <c r="AQ18" i="26" s="1"/>
  <c r="AQ18" i="91" s="1"/>
  <c r="O35" i="75"/>
  <c r="O67" i="75" s="1"/>
  <c r="O19" i="30" s="1"/>
  <c r="O19" i="86" s="1"/>
  <c r="O35" i="81"/>
  <c r="O67" i="81" s="1"/>
  <c r="O19" i="22" s="1"/>
  <c r="O19" i="93" s="1"/>
  <c r="O18" i="80"/>
  <c r="I52" i="74"/>
  <c r="I4" i="26" s="1"/>
  <c r="I4" i="91" s="1"/>
  <c r="I4" i="77"/>
  <c r="I52" i="77" s="1"/>
  <c r="I4" i="25" s="1"/>
  <c r="I4" i="88" s="1"/>
  <c r="I4" i="78"/>
  <c r="I52" i="78" s="1"/>
  <c r="I4" i="28" s="1"/>
  <c r="I4" i="89" s="1"/>
  <c r="I4" i="75"/>
  <c r="I52" i="75" s="1"/>
  <c r="I4" i="30" s="1"/>
  <c r="I4" i="86" s="1"/>
  <c r="I4" i="59"/>
  <c r="I52" i="59" s="1"/>
  <c r="I4" i="23" s="1"/>
  <c r="I4" i="84" s="1"/>
  <c r="I4" i="76"/>
  <c r="I52" i="76" s="1"/>
  <c r="I4" i="31" s="1"/>
  <c r="I4" i="87" s="1"/>
  <c r="I4" i="81"/>
  <c r="I52" i="81" s="1"/>
  <c r="I4" i="22" s="1"/>
  <c r="I4" i="93" s="1"/>
  <c r="I4" i="80"/>
  <c r="I52" i="80" s="1"/>
  <c r="I4" i="27" s="1"/>
  <c r="I4" i="92" s="1"/>
  <c r="I4" i="79"/>
  <c r="I52" i="79" s="1"/>
  <c r="I4" i="32" s="1"/>
  <c r="I4" i="90" s="1"/>
  <c r="G68" i="74"/>
  <c r="G20" i="26" s="1"/>
  <c r="G20" i="91" s="1"/>
  <c r="G38" i="80"/>
  <c r="G68" i="80" s="1"/>
  <c r="G20" i="27" s="1"/>
  <c r="G20" i="92" s="1"/>
  <c r="G38" i="79"/>
  <c r="G68" i="79" s="1"/>
  <c r="G20" i="32" s="1"/>
  <c r="G20" i="90" s="1"/>
  <c r="G38" i="77"/>
  <c r="G68" i="77" s="1"/>
  <c r="G20" i="25" s="1"/>
  <c r="G20" i="88" s="1"/>
  <c r="G38" i="78"/>
  <c r="G68" i="78" s="1"/>
  <c r="G20" i="28" s="1"/>
  <c r="G20" i="89" s="1"/>
  <c r="G38" i="75"/>
  <c r="G68" i="75" s="1"/>
  <c r="G20" i="30" s="1"/>
  <c r="G20" i="86" s="1"/>
  <c r="G38" i="81"/>
  <c r="G68" i="81" s="1"/>
  <c r="G20" i="22" s="1"/>
  <c r="G20" i="93" s="1"/>
  <c r="G38" i="76"/>
  <c r="G68" i="76" s="1"/>
  <c r="G20" i="31" s="1"/>
  <c r="G20" i="87" s="1"/>
  <c r="G38" i="59"/>
  <c r="G68" i="59" s="1"/>
  <c r="G20" i="23" s="1"/>
  <c r="G20" i="84" s="1"/>
  <c r="C17" i="74"/>
  <c r="I6" i="76"/>
  <c r="I53" i="76" s="1"/>
  <c r="I5" i="31" s="1"/>
  <c r="I5" i="87" s="1"/>
  <c r="O19" i="78"/>
  <c r="AQ41" i="78"/>
  <c r="AQ41" i="77"/>
  <c r="AQ41" i="80"/>
  <c r="AQ41" i="76"/>
  <c r="AQ41" i="75"/>
  <c r="AQ41" i="81"/>
  <c r="AQ41" i="59"/>
  <c r="AQ41" i="79"/>
  <c r="O15" i="59"/>
  <c r="K4" i="79"/>
  <c r="K52" i="79" s="1"/>
  <c r="K4" i="32" s="1"/>
  <c r="K4" i="90" s="1"/>
  <c r="P10" i="74"/>
  <c r="P10" i="76" s="1"/>
  <c r="M78" i="63"/>
  <c r="P40" i="74"/>
  <c r="P40" i="76" s="1"/>
  <c r="B73" i="63"/>
  <c r="B23" i="74" s="1"/>
  <c r="C79" i="63"/>
  <c r="C29" i="74" s="1"/>
  <c r="C64" i="74" s="1"/>
  <c r="C16" i="26" s="1"/>
  <c r="C16" i="91" s="1"/>
  <c r="AQ12" i="81"/>
  <c r="AQ12" i="59"/>
  <c r="AQ12" i="80"/>
  <c r="AQ12" i="79"/>
  <c r="AQ12" i="78"/>
  <c r="AQ12" i="75"/>
  <c r="AQ12" i="77"/>
  <c r="AQ12" i="76"/>
  <c r="E12" i="78"/>
  <c r="E12" i="76"/>
  <c r="E12" i="75"/>
  <c r="E12" i="59"/>
  <c r="E12" i="81"/>
  <c r="E12" i="80"/>
  <c r="E12" i="79"/>
  <c r="E12" i="77"/>
  <c r="L62" i="63"/>
  <c r="L12" i="74" s="1"/>
  <c r="K12" i="74"/>
  <c r="C21" i="79"/>
  <c r="C57" i="79" s="1"/>
  <c r="C9" i="32" s="1"/>
  <c r="C9" i="90" s="1"/>
  <c r="P5" i="75"/>
  <c r="G72" i="74"/>
  <c r="G24" i="26" s="1"/>
  <c r="G24" i="91" s="1"/>
  <c r="G42" i="78"/>
  <c r="G72" i="78" s="1"/>
  <c r="G24" i="28" s="1"/>
  <c r="G24" i="89" s="1"/>
  <c r="G42" i="76"/>
  <c r="G72" i="76" s="1"/>
  <c r="G24" i="31" s="1"/>
  <c r="G24" i="87" s="1"/>
  <c r="G42" i="75"/>
  <c r="G72" i="75" s="1"/>
  <c r="G24" i="30" s="1"/>
  <c r="G24" i="86" s="1"/>
  <c r="G42" i="77"/>
  <c r="G72" i="77" s="1"/>
  <c r="G24" i="25" s="1"/>
  <c r="G24" i="88" s="1"/>
  <c r="G42" i="59"/>
  <c r="G72" i="59" s="1"/>
  <c r="G24" i="23" s="1"/>
  <c r="G24" i="84" s="1"/>
  <c r="G42" i="81"/>
  <c r="G72" i="81" s="1"/>
  <c r="G24" i="22" s="1"/>
  <c r="G24" i="93" s="1"/>
  <c r="G42" i="80"/>
  <c r="G72" i="80" s="1"/>
  <c r="G24" i="27" s="1"/>
  <c r="G24" i="92" s="1"/>
  <c r="G42" i="79"/>
  <c r="G72" i="79" s="1"/>
  <c r="G24" i="32" s="1"/>
  <c r="G24" i="90" s="1"/>
  <c r="B27" i="80"/>
  <c r="H61" i="63"/>
  <c r="M61" i="63" s="1"/>
  <c r="N18" i="76"/>
  <c r="N18" i="75"/>
  <c r="N18" i="59"/>
  <c r="N18" i="81"/>
  <c r="N18" i="80"/>
  <c r="N18" i="79"/>
  <c r="N18" i="77"/>
  <c r="N18" i="78"/>
  <c r="AQ43" i="77"/>
  <c r="AQ43" i="76"/>
  <c r="AQ43" i="75"/>
  <c r="AQ43" i="79"/>
  <c r="AQ43" i="81"/>
  <c r="AQ43" i="59"/>
  <c r="AQ43" i="78"/>
  <c r="AQ43" i="80"/>
  <c r="G15" i="78"/>
  <c r="G55" i="78" s="1"/>
  <c r="G7" i="28" s="1"/>
  <c r="G7" i="89" s="1"/>
  <c r="G15" i="76"/>
  <c r="G55" i="76" s="1"/>
  <c r="G7" i="31" s="1"/>
  <c r="G7" i="87" s="1"/>
  <c r="G15" i="75"/>
  <c r="G55" i="75" s="1"/>
  <c r="G7" i="30" s="1"/>
  <c r="G7" i="86" s="1"/>
  <c r="G15" i="81"/>
  <c r="G55" i="81" s="1"/>
  <c r="G7" i="22" s="1"/>
  <c r="G7" i="93" s="1"/>
  <c r="G15" i="59"/>
  <c r="G55" i="59" s="1"/>
  <c r="G7" i="23" s="1"/>
  <c r="G7" i="84" s="1"/>
  <c r="G15" i="80"/>
  <c r="G55" i="80" s="1"/>
  <c r="G7" i="27" s="1"/>
  <c r="G7" i="92" s="1"/>
  <c r="G15" i="77"/>
  <c r="G55" i="77" s="1"/>
  <c r="G7" i="25" s="1"/>
  <c r="G7" i="88" s="1"/>
  <c r="G15" i="79"/>
  <c r="G55" i="79" s="1"/>
  <c r="G7" i="32" s="1"/>
  <c r="G7" i="90" s="1"/>
  <c r="G55" i="74"/>
  <c r="G7" i="26" s="1"/>
  <c r="G7" i="91" s="1"/>
  <c r="O10" i="77"/>
  <c r="R44" i="78"/>
  <c r="R74" i="78" s="1"/>
  <c r="R26" i="28" s="1"/>
  <c r="R26" i="89" s="1"/>
  <c r="E67" i="74"/>
  <c r="E19" i="26" s="1"/>
  <c r="E19" i="91" s="1"/>
  <c r="E35" i="59"/>
  <c r="E67" i="59" s="1"/>
  <c r="E19" i="23" s="1"/>
  <c r="E19" i="84" s="1"/>
  <c r="E35" i="81"/>
  <c r="E67" i="81" s="1"/>
  <c r="E19" i="22" s="1"/>
  <c r="E19" i="93" s="1"/>
  <c r="E35" i="80"/>
  <c r="E67" i="80" s="1"/>
  <c r="E19" i="27" s="1"/>
  <c r="E19" i="92" s="1"/>
  <c r="E35" i="79"/>
  <c r="E67" i="79" s="1"/>
  <c r="E19" i="32" s="1"/>
  <c r="E19" i="90" s="1"/>
  <c r="E35" i="77"/>
  <c r="E67" i="77" s="1"/>
  <c r="E19" i="25" s="1"/>
  <c r="E19" i="88" s="1"/>
  <c r="E35" i="78"/>
  <c r="E67" i="78" s="1"/>
  <c r="E19" i="28" s="1"/>
  <c r="E19" i="89" s="1"/>
  <c r="E35" i="75"/>
  <c r="E67" i="75" s="1"/>
  <c r="E19" i="30" s="1"/>
  <c r="E19" i="86" s="1"/>
  <c r="E35" i="76"/>
  <c r="E67" i="76" s="1"/>
  <c r="E19" i="31" s="1"/>
  <c r="E19" i="87" s="1"/>
  <c r="O87" i="63"/>
  <c r="N37" i="74"/>
  <c r="I6" i="59"/>
  <c r="I53" i="59" s="1"/>
  <c r="I5" i="23" s="1"/>
  <c r="I5" i="84" s="1"/>
  <c r="O19" i="77"/>
  <c r="AQ8" i="78"/>
  <c r="AQ8" i="77"/>
  <c r="AQ8" i="76"/>
  <c r="AQ8" i="75"/>
  <c r="AQ8" i="80"/>
  <c r="AQ8" i="79"/>
  <c r="AQ8" i="81"/>
  <c r="AQ8" i="59"/>
  <c r="K4" i="80"/>
  <c r="K52" i="80" s="1"/>
  <c r="K4" i="27" s="1"/>
  <c r="K4" i="92" s="1"/>
  <c r="P16" i="74"/>
  <c r="P16" i="78" s="1"/>
  <c r="G62" i="63"/>
  <c r="G12" i="74" s="1"/>
  <c r="F12" i="74"/>
  <c r="H71" i="63"/>
  <c r="D71" i="63" s="1"/>
  <c r="E71" i="63" s="1"/>
  <c r="F71" i="63" s="1"/>
  <c r="G71" i="63" s="1"/>
  <c r="G21" i="74" s="1"/>
  <c r="C21" i="80"/>
  <c r="C57" i="80" s="1"/>
  <c r="C9" i="27" s="1"/>
  <c r="C9" i="92" s="1"/>
  <c r="P5" i="59"/>
  <c r="M81" i="63"/>
  <c r="I81" i="63" s="1"/>
  <c r="B27" i="59"/>
  <c r="C54" i="74"/>
  <c r="C6" i="26" s="1"/>
  <c r="C6" i="91" s="1"/>
  <c r="C11" i="81"/>
  <c r="C54" i="81" s="1"/>
  <c r="C6" i="22" s="1"/>
  <c r="C6" i="93" s="1"/>
  <c r="O10" i="79"/>
  <c r="N72" i="74"/>
  <c r="N24" i="26" s="1"/>
  <c r="N24" i="91" s="1"/>
  <c r="N42" i="79"/>
  <c r="N72" i="79" s="1"/>
  <c r="N24" i="32" s="1"/>
  <c r="N24" i="90" s="1"/>
  <c r="N42" i="77"/>
  <c r="N72" i="77" s="1"/>
  <c r="N24" i="25" s="1"/>
  <c r="N24" i="88" s="1"/>
  <c r="N42" i="78"/>
  <c r="N72" i="78" s="1"/>
  <c r="N24" i="28" s="1"/>
  <c r="N24" i="89" s="1"/>
  <c r="N42" i="76"/>
  <c r="N72" i="76" s="1"/>
  <c r="N24" i="31" s="1"/>
  <c r="N24" i="87" s="1"/>
  <c r="N42" i="75"/>
  <c r="N72" i="75" s="1"/>
  <c r="N24" i="30" s="1"/>
  <c r="N24" i="86" s="1"/>
  <c r="N42" i="59"/>
  <c r="N72" i="59" s="1"/>
  <c r="N24" i="23" s="1"/>
  <c r="N24" i="84" s="1"/>
  <c r="N42" i="81"/>
  <c r="N72" i="81" s="1"/>
  <c r="N24" i="22" s="1"/>
  <c r="N24" i="93" s="1"/>
  <c r="N42" i="80"/>
  <c r="N72" i="80" s="1"/>
  <c r="N24" i="27" s="1"/>
  <c r="N24" i="92" s="1"/>
  <c r="AQ37" i="81"/>
  <c r="AQ37" i="59"/>
  <c r="AQ37" i="80"/>
  <c r="AQ37" i="79"/>
  <c r="AQ37" i="78"/>
  <c r="AQ37" i="77"/>
  <c r="AQ37" i="76"/>
  <c r="AQ37" i="75"/>
  <c r="G85" i="63"/>
  <c r="G35" i="74" s="1"/>
  <c r="F35" i="74"/>
  <c r="C26" i="74"/>
  <c r="O19" i="79"/>
  <c r="O36" i="81"/>
  <c r="O36" i="75"/>
  <c r="O36" i="80"/>
  <c r="O36" i="79"/>
  <c r="O36" i="77"/>
  <c r="O36" i="78"/>
  <c r="O36" i="76"/>
  <c r="O36" i="59"/>
  <c r="K4" i="81"/>
  <c r="K52" i="81" s="1"/>
  <c r="K4" i="22" s="1"/>
  <c r="K4" i="93" s="1"/>
  <c r="K24" i="83"/>
  <c r="C20" i="83"/>
  <c r="D20" i="83"/>
  <c r="D18" i="83"/>
  <c r="D19" i="83"/>
  <c r="F17" i="83"/>
  <c r="C19" i="83"/>
  <c r="K26" i="83"/>
  <c r="E20" i="83"/>
  <c r="G26" i="83"/>
  <c r="M80" i="73"/>
  <c r="M88" i="73"/>
  <c r="B56" i="77"/>
  <c r="B8" i="25" s="1"/>
  <c r="B8" i="88" s="1"/>
  <c r="F73" i="73"/>
  <c r="E73" i="73"/>
  <c r="B57" i="74"/>
  <c r="B9" i="26" s="1"/>
  <c r="B9" i="91" s="1"/>
  <c r="M77" i="73"/>
  <c r="J73" i="73"/>
  <c r="K73" i="73"/>
  <c r="F77" i="73"/>
  <c r="E77" i="73"/>
  <c r="I85" i="73"/>
  <c r="I80" i="73"/>
  <c r="J77" i="73"/>
  <c r="K77" i="73"/>
  <c r="I67" i="73"/>
  <c r="M67" i="73"/>
  <c r="N80" i="73"/>
  <c r="E80" i="73"/>
  <c r="F80" i="73"/>
  <c r="F67" i="73"/>
  <c r="E67" i="73"/>
  <c r="M73" i="73"/>
  <c r="D85" i="73"/>
  <c r="B71" i="74"/>
  <c r="B23" i="26" s="1"/>
  <c r="B23" i="91" s="1"/>
  <c r="N89" i="73"/>
  <c r="K89" i="73"/>
  <c r="J89" i="73"/>
  <c r="M90" i="73"/>
  <c r="B69" i="74"/>
  <c r="B21" i="26" s="1"/>
  <c r="B21" i="91" s="1"/>
  <c r="E89" i="73"/>
  <c r="F89" i="73"/>
  <c r="J90" i="73"/>
  <c r="K90" i="73"/>
  <c r="M87" i="73"/>
  <c r="N88" i="73"/>
  <c r="J88" i="73"/>
  <c r="K88" i="73"/>
  <c r="K87" i="73"/>
  <c r="J87" i="73"/>
  <c r="B61" i="74"/>
  <c r="B13" i="26" s="1"/>
  <c r="B13" i="91" s="1"/>
  <c r="N87" i="73"/>
  <c r="F88" i="73"/>
  <c r="E88" i="73"/>
  <c r="B63" i="74"/>
  <c r="B15" i="26" s="1"/>
  <c r="B15" i="91" s="1"/>
  <c r="B60" i="74"/>
  <c r="B12" i="26" s="1"/>
  <c r="B12" i="91" s="1"/>
  <c r="F82" i="73"/>
  <c r="E82" i="73"/>
  <c r="M82" i="73"/>
  <c r="K82" i="73"/>
  <c r="J82" i="73"/>
  <c r="I84" i="73"/>
  <c r="C18" i="83"/>
  <c r="B5" i="83"/>
  <c r="D83" i="73"/>
  <c r="M84" i="73"/>
  <c r="L83" i="73"/>
  <c r="H83" i="73"/>
  <c r="P60" i="73"/>
  <c r="G79" i="73"/>
  <c r="G78" i="73"/>
  <c r="D4" i="83"/>
  <c r="C7" i="83"/>
  <c r="I7" i="83"/>
  <c r="C25" i="83"/>
  <c r="D24" i="83"/>
  <c r="M24" i="83"/>
  <c r="C24" i="83"/>
  <c r="D7" i="83"/>
  <c r="N2" i="83"/>
  <c r="P62" i="73"/>
  <c r="R68" i="73"/>
  <c r="Q72" i="73"/>
  <c r="Q91" i="73"/>
  <c r="S65" i="73"/>
  <c r="R61" i="73"/>
  <c r="R97" i="73"/>
  <c r="Q75" i="73"/>
  <c r="R98" i="73"/>
  <c r="R70" i="73"/>
  <c r="Q63" i="73"/>
  <c r="R64" i="73"/>
  <c r="R81" i="73"/>
  <c r="S58" i="73"/>
  <c r="R95" i="73"/>
  <c r="Q74" i="73"/>
  <c r="T100" i="73"/>
  <c r="R93" i="73"/>
  <c r="R76" i="73"/>
  <c r="R92" i="73"/>
  <c r="Q66" i="73"/>
  <c r="Q69" i="73"/>
  <c r="Q96" i="73"/>
  <c r="Q99" i="73"/>
  <c r="Q71" i="73"/>
  <c r="R94" i="73"/>
  <c r="R86" i="73"/>
  <c r="N41" i="80" l="1"/>
  <c r="AF20" i="72"/>
  <c r="AE20" i="73"/>
  <c r="AF49" i="72"/>
  <c r="AE49" i="73"/>
  <c r="AE48" i="72"/>
  <c r="AD48" i="73"/>
  <c r="AE21" i="72"/>
  <c r="AD21" i="73"/>
  <c r="AE38" i="72"/>
  <c r="AD38" i="73"/>
  <c r="AF19" i="72"/>
  <c r="AE19" i="73"/>
  <c r="AE35" i="72"/>
  <c r="AD35" i="73"/>
  <c r="AE12" i="72"/>
  <c r="AD12" i="73"/>
  <c r="AE16" i="73"/>
  <c r="AF16" i="72"/>
  <c r="AF5" i="72"/>
  <c r="AE5" i="73"/>
  <c r="AE37" i="72"/>
  <c r="AD37" i="73"/>
  <c r="AE34" i="72"/>
  <c r="AD34" i="73"/>
  <c r="AE29" i="72"/>
  <c r="AD29" i="73"/>
  <c r="AF7" i="72"/>
  <c r="AE7" i="73"/>
  <c r="AE24" i="72"/>
  <c r="AD24" i="73"/>
  <c r="AE42" i="72"/>
  <c r="AD42" i="73"/>
  <c r="AE26" i="72"/>
  <c r="AD26" i="73"/>
  <c r="AF13" i="72"/>
  <c r="AE13" i="73"/>
  <c r="AE27" i="72"/>
  <c r="AD27" i="73"/>
  <c r="AE47" i="72"/>
  <c r="AD47" i="73"/>
  <c r="AF43" i="72"/>
  <c r="AE43" i="73"/>
  <c r="AE30" i="72"/>
  <c r="AD30" i="73"/>
  <c r="AF4" i="72"/>
  <c r="AE4" i="73"/>
  <c r="AE3" i="73"/>
  <c r="AF3" i="72"/>
  <c r="AE15" i="72"/>
  <c r="AD15" i="73"/>
  <c r="AD41" i="73"/>
  <c r="AE41" i="72"/>
  <c r="AF51" i="72"/>
  <c r="AE51" i="73"/>
  <c r="AE11" i="72"/>
  <c r="AD11" i="73"/>
  <c r="AF36" i="72"/>
  <c r="AE36" i="73"/>
  <c r="AE33" i="72"/>
  <c r="AD33" i="73"/>
  <c r="AF14" i="72"/>
  <c r="AE14" i="73"/>
  <c r="AF9" i="72"/>
  <c r="AE9" i="73"/>
  <c r="AE23" i="73"/>
  <c r="AF23" i="72"/>
  <c r="AE44" i="72"/>
  <c r="AD44" i="73"/>
  <c r="AE8" i="72"/>
  <c r="AD8" i="73"/>
  <c r="AE32" i="72"/>
  <c r="AD32" i="73"/>
  <c r="AF25" i="72"/>
  <c r="AE25" i="73"/>
  <c r="AD40" i="73"/>
  <c r="AE40" i="72"/>
  <c r="AE50" i="73"/>
  <c r="AF50" i="72"/>
  <c r="AF17" i="72"/>
  <c r="AE17" i="73"/>
  <c r="AE28" i="72"/>
  <c r="AD28" i="73"/>
  <c r="AD46" i="73"/>
  <c r="AE46" i="72"/>
  <c r="AF45" i="72"/>
  <c r="AE45" i="73"/>
  <c r="AF18" i="72"/>
  <c r="AE18" i="73"/>
  <c r="AE10" i="72"/>
  <c r="AD10" i="73"/>
  <c r="AE31" i="72"/>
  <c r="AD31" i="73"/>
  <c r="AD6" i="73"/>
  <c r="AE6" i="72"/>
  <c r="AE39" i="72"/>
  <c r="AD39" i="73"/>
  <c r="N41" i="75"/>
  <c r="O55" i="75"/>
  <c r="O7" i="30" s="1"/>
  <c r="O7" i="86" s="1"/>
  <c r="N41" i="81"/>
  <c r="N41" i="59"/>
  <c r="N41" i="76"/>
  <c r="N41" i="78"/>
  <c r="N41" i="77"/>
  <c r="AF2" i="72"/>
  <c r="AE2" i="73"/>
  <c r="AQ53" i="79"/>
  <c r="AQ5" i="32" s="1"/>
  <c r="AQ5" i="90" s="1"/>
  <c r="O4" i="74"/>
  <c r="O4" i="59" s="1"/>
  <c r="O52" i="59" s="1"/>
  <c r="O4" i="23" s="1"/>
  <c r="O4" i="84" s="1"/>
  <c r="J53" i="59"/>
  <c r="J5" i="23" s="1"/>
  <c r="J5" i="84" s="1"/>
  <c r="AE52" i="73"/>
  <c r="AF52" i="72"/>
  <c r="E28" i="74"/>
  <c r="E63" i="74" s="1"/>
  <c r="E15" i="26" s="1"/>
  <c r="E15" i="91" s="1"/>
  <c r="P30" i="76"/>
  <c r="P65" i="76" s="1"/>
  <c r="P17" i="31" s="1"/>
  <c r="P17" i="87" s="1"/>
  <c r="P30" i="75"/>
  <c r="P65" i="75" s="1"/>
  <c r="P17" i="30" s="1"/>
  <c r="P17" i="86" s="1"/>
  <c r="P30" i="80"/>
  <c r="P65" i="80" s="1"/>
  <c r="P17" i="27" s="1"/>
  <c r="P17" i="92" s="1"/>
  <c r="P36" i="80"/>
  <c r="O30" i="77"/>
  <c r="O65" i="77" s="1"/>
  <c r="O17" i="25" s="1"/>
  <c r="O17" i="88" s="1"/>
  <c r="P30" i="78"/>
  <c r="P65" i="78" s="1"/>
  <c r="P17" i="28" s="1"/>
  <c r="P17" i="89" s="1"/>
  <c r="O30" i="79"/>
  <c r="O65" i="79" s="1"/>
  <c r="O17" i="32" s="1"/>
  <c r="O17" i="90" s="1"/>
  <c r="P36" i="78"/>
  <c r="P30" i="79"/>
  <c r="P65" i="79" s="1"/>
  <c r="P17" i="32" s="1"/>
  <c r="P17" i="90" s="1"/>
  <c r="O30" i="76"/>
  <c r="O65" i="76" s="1"/>
  <c r="O17" i="31" s="1"/>
  <c r="O17" i="87" s="1"/>
  <c r="P36" i="79"/>
  <c r="P36" i="77"/>
  <c r="P36" i="75"/>
  <c r="O30" i="81"/>
  <c r="O65" i="81" s="1"/>
  <c r="O17" i="22" s="1"/>
  <c r="O17" i="93" s="1"/>
  <c r="P36" i="81"/>
  <c r="O30" i="75"/>
  <c r="O65" i="75" s="1"/>
  <c r="O17" i="30" s="1"/>
  <c r="O17" i="86" s="1"/>
  <c r="P30" i="81"/>
  <c r="P65" i="81" s="1"/>
  <c r="P17" i="22" s="1"/>
  <c r="P17" i="93" s="1"/>
  <c r="O30" i="59"/>
  <c r="O65" i="59" s="1"/>
  <c r="O17" i="23" s="1"/>
  <c r="O17" i="84" s="1"/>
  <c r="O30" i="78"/>
  <c r="O65" i="78" s="1"/>
  <c r="O17" i="28" s="1"/>
  <c r="O17" i="89" s="1"/>
  <c r="P30" i="59"/>
  <c r="P65" i="59" s="1"/>
  <c r="P17" i="23" s="1"/>
  <c r="P17" i="84" s="1"/>
  <c r="H24" i="74"/>
  <c r="H24" i="78" s="1"/>
  <c r="P30" i="77"/>
  <c r="P65" i="77" s="1"/>
  <c r="P17" i="25" s="1"/>
  <c r="P17" i="88" s="1"/>
  <c r="O30" i="80"/>
  <c r="O65" i="80" s="1"/>
  <c r="O17" i="27" s="1"/>
  <c r="O17" i="92" s="1"/>
  <c r="N36" i="79"/>
  <c r="P68" i="76"/>
  <c r="P20" i="31" s="1"/>
  <c r="P20" i="87" s="1"/>
  <c r="E4" i="83"/>
  <c r="AQ53" i="81"/>
  <c r="AQ5" i="22" s="1"/>
  <c r="AQ5" i="93" s="1"/>
  <c r="P16" i="77"/>
  <c r="I73" i="78"/>
  <c r="I25" i="28" s="1"/>
  <c r="I25" i="89" s="1"/>
  <c r="AQ53" i="59"/>
  <c r="AQ5" i="23" s="1"/>
  <c r="AQ5" i="84" s="1"/>
  <c r="N6" i="78"/>
  <c r="N6" i="81"/>
  <c r="N6" i="59"/>
  <c r="N6" i="75"/>
  <c r="N6" i="77"/>
  <c r="N6" i="80"/>
  <c r="AQ53" i="80"/>
  <c r="AQ5" i="27" s="1"/>
  <c r="AQ5" i="92" s="1"/>
  <c r="N6" i="76"/>
  <c r="N53" i="74"/>
  <c r="N5" i="26" s="1"/>
  <c r="N5" i="91" s="1"/>
  <c r="O55" i="80"/>
  <c r="O7" i="27" s="1"/>
  <c r="O7" i="92" s="1"/>
  <c r="F31" i="74"/>
  <c r="F71" i="74" s="1"/>
  <c r="F23" i="26" s="1"/>
  <c r="F23" i="91" s="1"/>
  <c r="E31" i="74"/>
  <c r="E71" i="74" s="1"/>
  <c r="E23" i="26" s="1"/>
  <c r="E23" i="91" s="1"/>
  <c r="O55" i="77"/>
  <c r="O7" i="25" s="1"/>
  <c r="O7" i="88" s="1"/>
  <c r="G34" i="79"/>
  <c r="G70" i="79" s="1"/>
  <c r="G22" i="32" s="1"/>
  <c r="G22" i="90" s="1"/>
  <c r="D25" i="83"/>
  <c r="AQ53" i="78"/>
  <c r="AQ5" i="28" s="1"/>
  <c r="AQ5" i="89" s="1"/>
  <c r="AQ53" i="77"/>
  <c r="AQ5" i="25" s="1"/>
  <c r="AQ5" i="88" s="1"/>
  <c r="N36" i="77"/>
  <c r="N36" i="81"/>
  <c r="N36" i="59"/>
  <c r="N36" i="78"/>
  <c r="N36" i="75"/>
  <c r="N36" i="76"/>
  <c r="F28" i="74"/>
  <c r="F63" i="74" s="1"/>
  <c r="F15" i="26" s="1"/>
  <c r="F15" i="91" s="1"/>
  <c r="S44" i="75"/>
  <c r="S74" i="75" s="1"/>
  <c r="S26" i="30" s="1"/>
  <c r="S26" i="86" s="1"/>
  <c r="O55" i="81"/>
  <c r="O7" i="22" s="1"/>
  <c r="O7" i="93" s="1"/>
  <c r="AI22" i="72"/>
  <c r="AH22" i="73"/>
  <c r="S44" i="77"/>
  <c r="S74" i="77" s="1"/>
  <c r="S26" i="25" s="1"/>
  <c r="S26" i="88" s="1"/>
  <c r="S44" i="78"/>
  <c r="S74" i="78" s="1"/>
  <c r="S26" i="28" s="1"/>
  <c r="S26" i="89" s="1"/>
  <c r="S44" i="79"/>
  <c r="S74" i="79" s="1"/>
  <c r="S26" i="32" s="1"/>
  <c r="S26" i="90" s="1"/>
  <c r="J7" i="83"/>
  <c r="P19" i="78"/>
  <c r="R2" i="75"/>
  <c r="R50" i="75" s="1"/>
  <c r="R2" i="30" s="1"/>
  <c r="R2" i="86" s="1"/>
  <c r="J6" i="75"/>
  <c r="J53" i="75" s="1"/>
  <c r="J5" i="30" s="1"/>
  <c r="J5" i="86" s="1"/>
  <c r="P18" i="76"/>
  <c r="B23" i="75"/>
  <c r="B23" i="76"/>
  <c r="H31" i="75"/>
  <c r="H71" i="75" s="1"/>
  <c r="H23" i="30" s="1"/>
  <c r="H23" i="86" s="1"/>
  <c r="H31" i="79"/>
  <c r="H71" i="79" s="1"/>
  <c r="H23" i="32" s="1"/>
  <c r="H23" i="90" s="1"/>
  <c r="G34" i="77"/>
  <c r="G70" i="77" s="1"/>
  <c r="G22" i="25" s="1"/>
  <c r="G22" i="88" s="1"/>
  <c r="P15" i="75"/>
  <c r="E18" i="83"/>
  <c r="G34" i="80"/>
  <c r="G70" i="80" s="1"/>
  <c r="G22" i="27" s="1"/>
  <c r="G22" i="92" s="1"/>
  <c r="G70" i="74"/>
  <c r="G22" i="26" s="1"/>
  <c r="G22" i="91" s="1"/>
  <c r="P15" i="80"/>
  <c r="G34" i="81"/>
  <c r="G70" i="81" s="1"/>
  <c r="G22" i="22" s="1"/>
  <c r="G22" i="93" s="1"/>
  <c r="P15" i="81"/>
  <c r="Q38" i="77"/>
  <c r="G34" i="59"/>
  <c r="G70" i="59" s="1"/>
  <c r="G22" i="23" s="1"/>
  <c r="G22" i="84" s="1"/>
  <c r="AQ53" i="75"/>
  <c r="AQ5" i="30" s="1"/>
  <c r="AQ5" i="86" s="1"/>
  <c r="H31" i="77"/>
  <c r="H71" i="77" s="1"/>
  <c r="H23" i="25" s="1"/>
  <c r="H23" i="88" s="1"/>
  <c r="H31" i="78"/>
  <c r="H71" i="78" s="1"/>
  <c r="H23" i="28" s="1"/>
  <c r="H23" i="89" s="1"/>
  <c r="Q38" i="79"/>
  <c r="I73" i="76"/>
  <c r="I25" i="31" s="1"/>
  <c r="I25" i="87" s="1"/>
  <c r="G34" i="75"/>
  <c r="G70" i="75" s="1"/>
  <c r="G22" i="30" s="1"/>
  <c r="G22" i="86" s="1"/>
  <c r="G34" i="76"/>
  <c r="G70" i="76" s="1"/>
  <c r="G22" i="31" s="1"/>
  <c r="G22" i="87" s="1"/>
  <c r="H31" i="76"/>
  <c r="H71" i="76" s="1"/>
  <c r="H23" i="31" s="1"/>
  <c r="H23" i="87" s="1"/>
  <c r="H31" i="59"/>
  <c r="H71" i="59" s="1"/>
  <c r="H23" i="23" s="1"/>
  <c r="H23" i="84" s="1"/>
  <c r="H31" i="81"/>
  <c r="H71" i="81" s="1"/>
  <c r="H23" i="22" s="1"/>
  <c r="H23" i="93" s="1"/>
  <c r="E34" i="74"/>
  <c r="E70" i="74" s="1"/>
  <c r="E22" i="26" s="1"/>
  <c r="E22" i="91" s="1"/>
  <c r="H31" i="80"/>
  <c r="H71" i="80" s="1"/>
  <c r="H23" i="27" s="1"/>
  <c r="H23" i="92" s="1"/>
  <c r="D34" i="74"/>
  <c r="D34" i="78" s="1"/>
  <c r="D70" i="78" s="1"/>
  <c r="D22" i="28" s="1"/>
  <c r="D22" i="89" s="1"/>
  <c r="F34" i="74"/>
  <c r="F70" i="74" s="1"/>
  <c r="F22" i="26" s="1"/>
  <c r="F22" i="91" s="1"/>
  <c r="E83" i="63"/>
  <c r="F83" i="63" s="1"/>
  <c r="G83" i="63" s="1"/>
  <c r="G33" i="74" s="1"/>
  <c r="G33" i="81" s="1"/>
  <c r="G69" i="81" s="1"/>
  <c r="G21" i="22" s="1"/>
  <c r="G21" i="93" s="1"/>
  <c r="D33" i="74"/>
  <c r="D33" i="59" s="1"/>
  <c r="D69" i="59" s="1"/>
  <c r="D21" i="23" s="1"/>
  <c r="D21" i="84" s="1"/>
  <c r="E76" i="63"/>
  <c r="F76" i="63" s="1"/>
  <c r="G76" i="63" s="1"/>
  <c r="G26" i="74" s="1"/>
  <c r="G26" i="80" s="1"/>
  <c r="G60" i="80" s="1"/>
  <c r="G12" i="27" s="1"/>
  <c r="G12" i="92" s="1"/>
  <c r="D26" i="74"/>
  <c r="D26" i="79" s="1"/>
  <c r="D60" i="79" s="1"/>
  <c r="D12" i="32" s="1"/>
  <c r="D12" i="90" s="1"/>
  <c r="B22" i="59"/>
  <c r="B22" i="78"/>
  <c r="B22" i="79"/>
  <c r="B22" i="77"/>
  <c r="O55" i="79"/>
  <c r="O7" i="32" s="1"/>
  <c r="O7" i="90" s="1"/>
  <c r="J4" i="83"/>
  <c r="B23" i="78"/>
  <c r="AQ53" i="76"/>
  <c r="AQ5" i="31" s="1"/>
  <c r="AQ5" i="87" s="1"/>
  <c r="H28" i="59"/>
  <c r="H63" i="59" s="1"/>
  <c r="H15" i="23" s="1"/>
  <c r="H15" i="84" s="1"/>
  <c r="P15" i="59"/>
  <c r="Q38" i="81"/>
  <c r="Q5" i="76"/>
  <c r="Q30" i="76"/>
  <c r="Q65" i="76" s="1"/>
  <c r="Q17" i="31" s="1"/>
  <c r="Q17" i="87" s="1"/>
  <c r="H28" i="78"/>
  <c r="H63" i="78" s="1"/>
  <c r="H15" i="28" s="1"/>
  <c r="H15" i="89" s="1"/>
  <c r="I73" i="79"/>
  <c r="I25" i="32" s="1"/>
  <c r="I25" i="90" s="1"/>
  <c r="O55" i="76"/>
  <c r="O7" i="31" s="1"/>
  <c r="O7" i="87" s="1"/>
  <c r="P35" i="76"/>
  <c r="P67" i="76" s="1"/>
  <c r="P19" i="31" s="1"/>
  <c r="P19" i="87" s="1"/>
  <c r="P15" i="76"/>
  <c r="Q38" i="59"/>
  <c r="I73" i="80"/>
  <c r="I25" i="27" s="1"/>
  <c r="I25" i="92" s="1"/>
  <c r="P15" i="78"/>
  <c r="P55" i="78" s="1"/>
  <c r="P7" i="28" s="1"/>
  <c r="P7" i="89" s="1"/>
  <c r="I73" i="59"/>
  <c r="I25" i="23" s="1"/>
  <c r="I25" i="84" s="1"/>
  <c r="P10" i="75"/>
  <c r="P15" i="77"/>
  <c r="Q36" i="76"/>
  <c r="Q38" i="76"/>
  <c r="I73" i="81"/>
  <c r="I25" i="22" s="1"/>
  <c r="I25" i="93" s="1"/>
  <c r="P13" i="59"/>
  <c r="F7" i="83"/>
  <c r="P10" i="77"/>
  <c r="Q36" i="77"/>
  <c r="Q38" i="78"/>
  <c r="C62" i="74"/>
  <c r="C14" i="26" s="1"/>
  <c r="C14" i="91" s="1"/>
  <c r="C27" i="59"/>
  <c r="C62" i="59" s="1"/>
  <c r="C14" i="23" s="1"/>
  <c r="C14" i="84" s="1"/>
  <c r="J81" i="63"/>
  <c r="K81" i="63" s="1"/>
  <c r="L81" i="63" s="1"/>
  <c r="L31" i="74" s="1"/>
  <c r="L31" i="59" s="1"/>
  <c r="L71" i="59" s="1"/>
  <c r="L23" i="23" s="1"/>
  <c r="L23" i="84" s="1"/>
  <c r="I31" i="74"/>
  <c r="I31" i="80" s="1"/>
  <c r="I71" i="80" s="1"/>
  <c r="I23" i="27" s="1"/>
  <c r="I23" i="92" s="1"/>
  <c r="E82" i="63"/>
  <c r="F82" i="63" s="1"/>
  <c r="G82" i="63" s="1"/>
  <c r="G32" i="74" s="1"/>
  <c r="G32" i="77" s="1"/>
  <c r="G61" i="77" s="1"/>
  <c r="G13" i="25" s="1"/>
  <c r="G13" i="88" s="1"/>
  <c r="D32" i="74"/>
  <c r="D32" i="81" s="1"/>
  <c r="D61" i="81" s="1"/>
  <c r="D13" i="22" s="1"/>
  <c r="D13" i="93" s="1"/>
  <c r="P16" i="79"/>
  <c r="P55" i="79" s="1"/>
  <c r="P7" i="32" s="1"/>
  <c r="P7" i="90" s="1"/>
  <c r="C29" i="76"/>
  <c r="C64" i="76" s="1"/>
  <c r="C16" i="31" s="1"/>
  <c r="C16" i="87" s="1"/>
  <c r="P40" i="75"/>
  <c r="P68" i="75" s="1"/>
  <c r="P20" i="30" s="1"/>
  <c r="P20" i="86" s="1"/>
  <c r="P10" i="79"/>
  <c r="O55" i="78"/>
  <c r="O7" i="28" s="1"/>
  <c r="O7" i="89" s="1"/>
  <c r="J6" i="76"/>
  <c r="J53" i="76" s="1"/>
  <c r="J5" i="31" s="1"/>
  <c r="J5" i="87" s="1"/>
  <c r="H28" i="77"/>
  <c r="H63" i="77" s="1"/>
  <c r="H15" i="25" s="1"/>
  <c r="H15" i="88" s="1"/>
  <c r="K6" i="75"/>
  <c r="K53" i="75" s="1"/>
  <c r="K5" i="30" s="1"/>
  <c r="K5" i="86" s="1"/>
  <c r="R2" i="78"/>
  <c r="R50" i="78" s="1"/>
  <c r="R2" i="28" s="1"/>
  <c r="R2" i="89" s="1"/>
  <c r="P18" i="78"/>
  <c r="Q36" i="79"/>
  <c r="I73" i="75"/>
  <c r="I25" i="30" s="1"/>
  <c r="I25" i="86" s="1"/>
  <c r="P74" i="74"/>
  <c r="P26" i="26" s="1"/>
  <c r="P26" i="91" s="1"/>
  <c r="P44" i="77"/>
  <c r="P74" i="77" s="1"/>
  <c r="P26" i="25" s="1"/>
  <c r="P26" i="88" s="1"/>
  <c r="P44" i="78"/>
  <c r="P74" i="78" s="1"/>
  <c r="P26" i="28" s="1"/>
  <c r="P26" i="89" s="1"/>
  <c r="P44" i="75"/>
  <c r="P74" i="75" s="1"/>
  <c r="P26" i="30" s="1"/>
  <c r="P26" i="86" s="1"/>
  <c r="P44" i="79"/>
  <c r="P74" i="79" s="1"/>
  <c r="P26" i="32" s="1"/>
  <c r="P26" i="90" s="1"/>
  <c r="P44" i="80"/>
  <c r="P74" i="80" s="1"/>
  <c r="P26" i="27" s="1"/>
  <c r="P26" i="92" s="1"/>
  <c r="P44" i="59"/>
  <c r="P74" i="59" s="1"/>
  <c r="P26" i="23" s="1"/>
  <c r="P26" i="84" s="1"/>
  <c r="P44" i="76"/>
  <c r="P74" i="76" s="1"/>
  <c r="P26" i="31" s="1"/>
  <c r="P26" i="87" s="1"/>
  <c r="P44" i="81"/>
  <c r="P74" i="81" s="1"/>
  <c r="P26" i="22" s="1"/>
  <c r="P26" i="93" s="1"/>
  <c r="P16" i="80"/>
  <c r="C29" i="75"/>
  <c r="C64" i="75" s="1"/>
  <c r="C16" i="30" s="1"/>
  <c r="C16" i="86" s="1"/>
  <c r="P40" i="78"/>
  <c r="P68" i="78" s="1"/>
  <c r="P20" i="28" s="1"/>
  <c r="P20" i="89" s="1"/>
  <c r="P10" i="80"/>
  <c r="J6" i="78"/>
  <c r="J53" i="78" s="1"/>
  <c r="J5" i="28" s="1"/>
  <c r="J5" i="89" s="1"/>
  <c r="H28" i="79"/>
  <c r="H63" i="79" s="1"/>
  <c r="H15" i="32" s="1"/>
  <c r="H15" i="90" s="1"/>
  <c r="K6" i="76"/>
  <c r="K53" i="76" s="1"/>
  <c r="K5" i="31" s="1"/>
  <c r="K5" i="87" s="1"/>
  <c r="R2" i="77"/>
  <c r="R50" i="77" s="1"/>
  <c r="R2" i="25" s="1"/>
  <c r="R2" i="88" s="1"/>
  <c r="Q36" i="80"/>
  <c r="Q74" i="74"/>
  <c r="Q26" i="26" s="1"/>
  <c r="Q26" i="91" s="1"/>
  <c r="Q44" i="77"/>
  <c r="Q74" i="77" s="1"/>
  <c r="Q26" i="25" s="1"/>
  <c r="Q26" i="88" s="1"/>
  <c r="Q44" i="78"/>
  <c r="Q74" i="78" s="1"/>
  <c r="Q26" i="28" s="1"/>
  <c r="Q26" i="89" s="1"/>
  <c r="Q44" i="76"/>
  <c r="Q74" i="76" s="1"/>
  <c r="Q26" i="31" s="1"/>
  <c r="Q26" i="87" s="1"/>
  <c r="Q44" i="79"/>
  <c r="Q74" i="79" s="1"/>
  <c r="Q26" i="32" s="1"/>
  <c r="Q26" i="90" s="1"/>
  <c r="Q44" i="80"/>
  <c r="Q74" i="80" s="1"/>
  <c r="Q26" i="27" s="1"/>
  <c r="Q26" i="92" s="1"/>
  <c r="Q44" i="59"/>
  <c r="Q74" i="59" s="1"/>
  <c r="Q26" i="23" s="1"/>
  <c r="Q26" i="84" s="1"/>
  <c r="Q44" i="75"/>
  <c r="Q74" i="75" s="1"/>
  <c r="Q26" i="30" s="1"/>
  <c r="Q26" i="86" s="1"/>
  <c r="Q44" i="81"/>
  <c r="Q74" i="81" s="1"/>
  <c r="Q26" i="22" s="1"/>
  <c r="Q26" i="93" s="1"/>
  <c r="O20" i="81"/>
  <c r="O20" i="59"/>
  <c r="O20" i="77"/>
  <c r="O20" i="79"/>
  <c r="O20" i="75"/>
  <c r="O20" i="76"/>
  <c r="O20" i="80"/>
  <c r="O20" i="78"/>
  <c r="P16" i="59"/>
  <c r="P16" i="81"/>
  <c r="C29" i="78"/>
  <c r="C64" i="78" s="1"/>
  <c r="C16" i="28" s="1"/>
  <c r="C16" i="89" s="1"/>
  <c r="P40" i="77"/>
  <c r="P68" i="77" s="1"/>
  <c r="P20" i="25" s="1"/>
  <c r="P20" i="88" s="1"/>
  <c r="AQ73" i="75"/>
  <c r="AQ25" i="30" s="1"/>
  <c r="AQ25" i="86" s="1"/>
  <c r="J6" i="77"/>
  <c r="J53" i="77" s="1"/>
  <c r="J5" i="25" s="1"/>
  <c r="J5" i="88" s="1"/>
  <c r="H28" i="80"/>
  <c r="H63" i="80" s="1"/>
  <c r="H15" i="27" s="1"/>
  <c r="H15" i="92" s="1"/>
  <c r="K6" i="77"/>
  <c r="K53" i="77" s="1"/>
  <c r="K5" i="25" s="1"/>
  <c r="K5" i="88" s="1"/>
  <c r="R2" i="79"/>
  <c r="R50" i="79" s="1"/>
  <c r="R2" i="32" s="1"/>
  <c r="R2" i="90" s="1"/>
  <c r="Q38" i="75"/>
  <c r="Q5" i="75"/>
  <c r="I73" i="77"/>
  <c r="I25" i="25" s="1"/>
  <c r="I25" i="88" s="1"/>
  <c r="Q70" i="63"/>
  <c r="Q20" i="74" s="1"/>
  <c r="P20" i="74"/>
  <c r="AQ73" i="76"/>
  <c r="AQ25" i="31" s="1"/>
  <c r="AQ25" i="87" s="1"/>
  <c r="J6" i="79"/>
  <c r="J53" i="79" s="1"/>
  <c r="J5" i="32" s="1"/>
  <c r="J5" i="90" s="1"/>
  <c r="K6" i="80"/>
  <c r="K53" i="80" s="1"/>
  <c r="K5" i="27" s="1"/>
  <c r="K5" i="92" s="1"/>
  <c r="R2" i="80"/>
  <c r="R50" i="80" s="1"/>
  <c r="R2" i="27" s="1"/>
  <c r="R2" i="92" s="1"/>
  <c r="P16" i="76"/>
  <c r="B23" i="77"/>
  <c r="J6" i="80"/>
  <c r="J53" i="80" s="1"/>
  <c r="J5" i="27" s="1"/>
  <c r="J5" i="92" s="1"/>
  <c r="P19" i="75"/>
  <c r="Q30" i="75"/>
  <c r="Q65" i="75" s="1"/>
  <c r="Q17" i="30" s="1"/>
  <c r="Q17" i="86" s="1"/>
  <c r="P16" i="75"/>
  <c r="G24" i="83"/>
  <c r="E5" i="83"/>
  <c r="E25" i="83"/>
  <c r="H24" i="81"/>
  <c r="B23" i="79"/>
  <c r="P35" i="59"/>
  <c r="P67" i="59" s="1"/>
  <c r="P19" i="23" s="1"/>
  <c r="P19" i="84" s="1"/>
  <c r="H28" i="76"/>
  <c r="H63" i="76" s="1"/>
  <c r="H15" i="31" s="1"/>
  <c r="H15" i="87" s="1"/>
  <c r="P19" i="77"/>
  <c r="R2" i="59"/>
  <c r="R50" i="59" s="1"/>
  <c r="R2" i="23" s="1"/>
  <c r="R2" i="84" s="1"/>
  <c r="P55" i="74"/>
  <c r="P7" i="26" s="1"/>
  <c r="P7" i="91" s="1"/>
  <c r="P18" i="75"/>
  <c r="J84" i="63"/>
  <c r="K84" i="63" s="1"/>
  <c r="L84" i="63" s="1"/>
  <c r="L34" i="74" s="1"/>
  <c r="I34" i="74"/>
  <c r="E67" i="63"/>
  <c r="F67" i="63" s="1"/>
  <c r="G67" i="63" s="1"/>
  <c r="G17" i="74" s="1"/>
  <c r="D17" i="74"/>
  <c r="Q16" i="74"/>
  <c r="Q16" i="81" s="1"/>
  <c r="L12" i="59"/>
  <c r="L12" i="81"/>
  <c r="L12" i="80"/>
  <c r="L12" i="79"/>
  <c r="L12" i="76"/>
  <c r="L12" i="77"/>
  <c r="L12" i="78"/>
  <c r="L12" i="75"/>
  <c r="R78" i="63"/>
  <c r="AQ78" i="63" s="1"/>
  <c r="AQ66" i="76"/>
  <c r="AQ18" i="31" s="1"/>
  <c r="AQ18" i="87" s="1"/>
  <c r="R9" i="59"/>
  <c r="R9" i="81"/>
  <c r="O52" i="74"/>
  <c r="O4" i="26" s="1"/>
  <c r="O4" i="91" s="1"/>
  <c r="O12" i="80"/>
  <c r="O12" i="79"/>
  <c r="O12" i="77"/>
  <c r="O12" i="78"/>
  <c r="O12" i="76"/>
  <c r="O12" i="75"/>
  <c r="O12" i="59"/>
  <c r="O12" i="81"/>
  <c r="C27" i="81"/>
  <c r="C62" i="81" s="1"/>
  <c r="C14" i="22" s="1"/>
  <c r="C14" i="93" s="1"/>
  <c r="F7" i="80"/>
  <c r="F53" i="80" s="1"/>
  <c r="F5" i="27" s="1"/>
  <c r="F5" i="92" s="1"/>
  <c r="F7" i="79"/>
  <c r="F53" i="79" s="1"/>
  <c r="F5" i="32" s="1"/>
  <c r="F5" i="90" s="1"/>
  <c r="F7" i="77"/>
  <c r="F53" i="77" s="1"/>
  <c r="F5" i="25" s="1"/>
  <c r="F5" i="88" s="1"/>
  <c r="F7" i="78"/>
  <c r="F53" i="78" s="1"/>
  <c r="F5" i="28" s="1"/>
  <c r="F5" i="89" s="1"/>
  <c r="F7" i="76"/>
  <c r="F53" i="76" s="1"/>
  <c r="F5" i="31" s="1"/>
  <c r="F5" i="87" s="1"/>
  <c r="F7" i="75"/>
  <c r="F53" i="75" s="1"/>
  <c r="F5" i="30" s="1"/>
  <c r="F5" i="86" s="1"/>
  <c r="F7" i="59"/>
  <c r="F53" i="59" s="1"/>
  <c r="F5" i="23" s="1"/>
  <c r="F5" i="84" s="1"/>
  <c r="F7" i="81"/>
  <c r="F53" i="81" s="1"/>
  <c r="F5" i="22" s="1"/>
  <c r="F5" i="93" s="1"/>
  <c r="F53" i="74"/>
  <c r="F5" i="26" s="1"/>
  <c r="F5" i="91" s="1"/>
  <c r="N25" i="75"/>
  <c r="N25" i="81"/>
  <c r="N25" i="59"/>
  <c r="N25" i="80"/>
  <c r="N25" i="79"/>
  <c r="N25" i="77"/>
  <c r="N25" i="78"/>
  <c r="N25" i="76"/>
  <c r="P13" i="81"/>
  <c r="Q91" i="63"/>
  <c r="Q41" i="74" s="1"/>
  <c r="P41" i="74"/>
  <c r="R30" i="74"/>
  <c r="R65" i="74" s="1"/>
  <c r="R17" i="26" s="1"/>
  <c r="R17" i="91" s="1"/>
  <c r="G57" i="74"/>
  <c r="G9" i="26" s="1"/>
  <c r="G9" i="91" s="1"/>
  <c r="G21" i="79"/>
  <c r="G57" i="79" s="1"/>
  <c r="G9" i="32" s="1"/>
  <c r="G9" i="90" s="1"/>
  <c r="G21" i="77"/>
  <c r="G57" i="77" s="1"/>
  <c r="G9" i="25" s="1"/>
  <c r="G9" i="88" s="1"/>
  <c r="G21" i="78"/>
  <c r="G57" i="78" s="1"/>
  <c r="G9" i="28" s="1"/>
  <c r="G9" i="89" s="1"/>
  <c r="G21" i="75"/>
  <c r="G57" i="75" s="1"/>
  <c r="G9" i="30" s="1"/>
  <c r="G9" i="86" s="1"/>
  <c r="G21" i="76"/>
  <c r="G57" i="76" s="1"/>
  <c r="G9" i="31" s="1"/>
  <c r="G9" i="87" s="1"/>
  <c r="G21" i="59"/>
  <c r="G57" i="59" s="1"/>
  <c r="G9" i="23" s="1"/>
  <c r="G9" i="84" s="1"/>
  <c r="G21" i="81"/>
  <c r="G57" i="81" s="1"/>
  <c r="G9" i="22" s="1"/>
  <c r="G9" i="93" s="1"/>
  <c r="G21" i="80"/>
  <c r="G57" i="80" s="1"/>
  <c r="G9" i="27" s="1"/>
  <c r="G9" i="92" s="1"/>
  <c r="N37" i="77"/>
  <c r="N37" i="78"/>
  <c r="N37" i="75"/>
  <c r="N37" i="76"/>
  <c r="N66" i="76" s="1"/>
  <c r="N18" i="31" s="1"/>
  <c r="N18" i="87" s="1"/>
  <c r="N37" i="59"/>
  <c r="N37" i="81"/>
  <c r="N37" i="80"/>
  <c r="N66" i="80" s="1"/>
  <c r="N18" i="27" s="1"/>
  <c r="N18" i="92" s="1"/>
  <c r="N37" i="79"/>
  <c r="N66" i="74"/>
  <c r="N18" i="26" s="1"/>
  <c r="N18" i="91" s="1"/>
  <c r="AQ66" i="77"/>
  <c r="AQ18" i="25" s="1"/>
  <c r="AQ18" i="88" s="1"/>
  <c r="F24" i="84"/>
  <c r="F24" i="83"/>
  <c r="M67" i="63"/>
  <c r="I67" i="63" s="1"/>
  <c r="H17" i="74"/>
  <c r="N43" i="77"/>
  <c r="N73" i="77" s="1"/>
  <c r="N25" i="25" s="1"/>
  <c r="N25" i="88" s="1"/>
  <c r="N43" i="78"/>
  <c r="N73" i="78" s="1"/>
  <c r="N25" i="28" s="1"/>
  <c r="N25" i="89" s="1"/>
  <c r="N43" i="75"/>
  <c r="N73" i="75" s="1"/>
  <c r="N25" i="30" s="1"/>
  <c r="N25" i="86" s="1"/>
  <c r="N43" i="76"/>
  <c r="N73" i="76" s="1"/>
  <c r="N25" i="31" s="1"/>
  <c r="N25" i="87" s="1"/>
  <c r="N43" i="59"/>
  <c r="N73" i="59" s="1"/>
  <c r="N25" i="23" s="1"/>
  <c r="N25" i="84" s="1"/>
  <c r="N43" i="81"/>
  <c r="N73" i="81" s="1"/>
  <c r="N25" i="22" s="1"/>
  <c r="N25" i="93" s="1"/>
  <c r="N43" i="80"/>
  <c r="N73" i="80" s="1"/>
  <c r="N25" i="27" s="1"/>
  <c r="N25" i="92" s="1"/>
  <c r="N43" i="79"/>
  <c r="N73" i="79" s="1"/>
  <c r="N25" i="32" s="1"/>
  <c r="N25" i="90" s="1"/>
  <c r="Q62" i="63"/>
  <c r="Q12" i="74" s="1"/>
  <c r="P12" i="74"/>
  <c r="G7" i="75"/>
  <c r="G53" i="75" s="1"/>
  <c r="G5" i="30" s="1"/>
  <c r="G5" i="86" s="1"/>
  <c r="G7" i="81"/>
  <c r="G53" i="81" s="1"/>
  <c r="G5" i="22" s="1"/>
  <c r="G5" i="93" s="1"/>
  <c r="G7" i="59"/>
  <c r="G53" i="59" s="1"/>
  <c r="G5" i="23" s="1"/>
  <c r="G5" i="84" s="1"/>
  <c r="G7" i="80"/>
  <c r="G53" i="80" s="1"/>
  <c r="G5" i="27" s="1"/>
  <c r="G5" i="92" s="1"/>
  <c r="G7" i="79"/>
  <c r="G53" i="79" s="1"/>
  <c r="G5" i="32" s="1"/>
  <c r="G5" i="90" s="1"/>
  <c r="G7" i="77"/>
  <c r="G53" i="77" s="1"/>
  <c r="G5" i="25" s="1"/>
  <c r="G5" i="88" s="1"/>
  <c r="G7" i="78"/>
  <c r="G53" i="78" s="1"/>
  <c r="G5" i="28" s="1"/>
  <c r="G5" i="89" s="1"/>
  <c r="G7" i="76"/>
  <c r="G53" i="76" s="1"/>
  <c r="G5" i="31" s="1"/>
  <c r="G5" i="87" s="1"/>
  <c r="G53" i="74"/>
  <c r="G5" i="26" s="1"/>
  <c r="G5" i="91" s="1"/>
  <c r="P75" i="63"/>
  <c r="O25" i="74"/>
  <c r="O6" i="81"/>
  <c r="J66" i="74"/>
  <c r="J18" i="26" s="1"/>
  <c r="J18" i="91" s="1"/>
  <c r="J36" i="75"/>
  <c r="J66" i="75" s="1"/>
  <c r="J18" i="30" s="1"/>
  <c r="J18" i="86" s="1"/>
  <c r="J36" i="81"/>
  <c r="J66" i="81" s="1"/>
  <c r="J18" i="22" s="1"/>
  <c r="J18" i="93" s="1"/>
  <c r="J36" i="59"/>
  <c r="J66" i="59" s="1"/>
  <c r="J18" i="23" s="1"/>
  <c r="J18" i="84" s="1"/>
  <c r="J36" i="80"/>
  <c r="J66" i="80" s="1"/>
  <c r="J18" i="27" s="1"/>
  <c r="J18" i="92" s="1"/>
  <c r="J36" i="79"/>
  <c r="J66" i="79" s="1"/>
  <c r="J18" i="32" s="1"/>
  <c r="J18" i="90" s="1"/>
  <c r="J36" i="77"/>
  <c r="J66" i="77" s="1"/>
  <c r="J18" i="25" s="1"/>
  <c r="J18" i="88" s="1"/>
  <c r="J36" i="78"/>
  <c r="J66" i="78" s="1"/>
  <c r="J18" i="28" s="1"/>
  <c r="J18" i="89" s="1"/>
  <c r="J36" i="76"/>
  <c r="J66" i="76" s="1"/>
  <c r="J18" i="31" s="1"/>
  <c r="J18" i="87" s="1"/>
  <c r="P68" i="74"/>
  <c r="P20" i="26" s="1"/>
  <c r="P20" i="91" s="1"/>
  <c r="O72" i="74"/>
  <c r="O24" i="26" s="1"/>
  <c r="O24" i="91" s="1"/>
  <c r="O42" i="76"/>
  <c r="O72" i="76" s="1"/>
  <c r="O24" i="31" s="1"/>
  <c r="O24" i="87" s="1"/>
  <c r="O42" i="75"/>
  <c r="O72" i="75" s="1"/>
  <c r="O24" i="30" s="1"/>
  <c r="O24" i="86" s="1"/>
  <c r="O42" i="59"/>
  <c r="O72" i="59" s="1"/>
  <c r="O24" i="23" s="1"/>
  <c r="O24" i="84" s="1"/>
  <c r="O42" i="81"/>
  <c r="O72" i="81" s="1"/>
  <c r="O24" i="22" s="1"/>
  <c r="O24" i="93" s="1"/>
  <c r="O42" i="80"/>
  <c r="O72" i="80" s="1"/>
  <c r="O24" i="27" s="1"/>
  <c r="O24" i="92" s="1"/>
  <c r="O42" i="79"/>
  <c r="O72" i="79" s="1"/>
  <c r="O24" i="32" s="1"/>
  <c r="O24" i="90" s="1"/>
  <c r="O42" i="77"/>
  <c r="O72" i="77" s="1"/>
  <c r="O24" i="25" s="1"/>
  <c r="O24" i="88" s="1"/>
  <c r="O42" i="78"/>
  <c r="O72" i="78" s="1"/>
  <c r="O24" i="28" s="1"/>
  <c r="O24" i="89" s="1"/>
  <c r="R8" i="74"/>
  <c r="R8" i="79" s="1"/>
  <c r="R37" i="74"/>
  <c r="R37" i="76" s="1"/>
  <c r="T44" i="74"/>
  <c r="T74" i="74" s="1"/>
  <c r="T26" i="26" s="1"/>
  <c r="T26" i="91" s="1"/>
  <c r="P6" i="74"/>
  <c r="P6" i="75" s="1"/>
  <c r="P4" i="74"/>
  <c r="P52" i="74" s="1"/>
  <c r="P4" i="26" s="1"/>
  <c r="P4" i="91" s="1"/>
  <c r="M34" i="74"/>
  <c r="M70" i="74" s="1"/>
  <c r="M22" i="26" s="1"/>
  <c r="M22" i="91" s="1"/>
  <c r="M71" i="63"/>
  <c r="R71" i="63" s="1"/>
  <c r="H21" i="74"/>
  <c r="P87" i="63"/>
  <c r="O37" i="74"/>
  <c r="C29" i="77"/>
  <c r="C64" i="77" s="1"/>
  <c r="C16" i="25" s="1"/>
  <c r="C16" i="88" s="1"/>
  <c r="B23" i="80"/>
  <c r="P40" i="79"/>
  <c r="P68" i="79" s="1"/>
  <c r="P20" i="32" s="1"/>
  <c r="P20" i="90" s="1"/>
  <c r="P10" i="81"/>
  <c r="AQ66" i="78"/>
  <c r="AQ18" i="28" s="1"/>
  <c r="AQ18" i="89" s="1"/>
  <c r="AQ73" i="77"/>
  <c r="AQ25" i="25" s="1"/>
  <c r="AQ25" i="88" s="1"/>
  <c r="Q14" i="75"/>
  <c r="R9" i="75"/>
  <c r="P35" i="75"/>
  <c r="P67" i="75" s="1"/>
  <c r="P19" i="30" s="1"/>
  <c r="P19" i="86" s="1"/>
  <c r="B22" i="80"/>
  <c r="O8" i="75"/>
  <c r="O8" i="76"/>
  <c r="O8" i="81"/>
  <c r="O8" i="59"/>
  <c r="O8" i="80"/>
  <c r="O8" i="79"/>
  <c r="O8" i="78"/>
  <c r="O8" i="77"/>
  <c r="P93" i="63"/>
  <c r="O43" i="74"/>
  <c r="O73" i="74" s="1"/>
  <c r="O25" i="26" s="1"/>
  <c r="O25" i="91" s="1"/>
  <c r="D21" i="74"/>
  <c r="P19" i="79"/>
  <c r="K6" i="78"/>
  <c r="K53" i="78" s="1"/>
  <c r="K5" i="28" s="1"/>
  <c r="K5" i="89" s="1"/>
  <c r="O4" i="76"/>
  <c r="O52" i="76" s="1"/>
  <c r="O4" i="31" s="1"/>
  <c r="O4" i="87" s="1"/>
  <c r="J73" i="74"/>
  <c r="J25" i="26" s="1"/>
  <c r="J25" i="91" s="1"/>
  <c r="J39" i="78"/>
  <c r="J39" i="76"/>
  <c r="J39" i="75"/>
  <c r="J39" i="81"/>
  <c r="J39" i="59"/>
  <c r="J39" i="80"/>
  <c r="J39" i="79"/>
  <c r="J39" i="77"/>
  <c r="O39" i="79"/>
  <c r="O39" i="77"/>
  <c r="O39" i="78"/>
  <c r="O39" i="76"/>
  <c r="O39" i="75"/>
  <c r="O39" i="81"/>
  <c r="O39" i="59"/>
  <c r="O39" i="80"/>
  <c r="J43" i="76"/>
  <c r="J43" i="75"/>
  <c r="J43" i="59"/>
  <c r="J43" i="81"/>
  <c r="J43" i="80"/>
  <c r="J43" i="79"/>
  <c r="J43" i="77"/>
  <c r="J43" i="78"/>
  <c r="F66" i="74"/>
  <c r="F18" i="26" s="1"/>
  <c r="F18" i="91" s="1"/>
  <c r="F36" i="75"/>
  <c r="F66" i="75" s="1"/>
  <c r="F18" i="30" s="1"/>
  <c r="F18" i="86" s="1"/>
  <c r="F36" i="59"/>
  <c r="F66" i="59" s="1"/>
  <c r="F18" i="23" s="1"/>
  <c r="F18" i="84" s="1"/>
  <c r="F36" i="81"/>
  <c r="F66" i="81" s="1"/>
  <c r="F18" i="22" s="1"/>
  <c r="F18" i="93" s="1"/>
  <c r="F36" i="80"/>
  <c r="F66" i="80" s="1"/>
  <c r="F18" i="27" s="1"/>
  <c r="F18" i="92" s="1"/>
  <c r="F36" i="79"/>
  <c r="F66" i="79" s="1"/>
  <c r="F18" i="32" s="1"/>
  <c r="F18" i="90" s="1"/>
  <c r="F36" i="77"/>
  <c r="F66" i="77" s="1"/>
  <c r="F18" i="25" s="1"/>
  <c r="F18" i="88" s="1"/>
  <c r="F36" i="78"/>
  <c r="F66" i="78" s="1"/>
  <c r="F18" i="28" s="1"/>
  <c r="F18" i="89" s="1"/>
  <c r="F36" i="76"/>
  <c r="F66" i="76" s="1"/>
  <c r="F18" i="31" s="1"/>
  <c r="F18" i="87" s="1"/>
  <c r="P18" i="77"/>
  <c r="C27" i="76"/>
  <c r="C62" i="76" s="1"/>
  <c r="C14" i="31" s="1"/>
  <c r="C14" i="87" s="1"/>
  <c r="Q36" i="81"/>
  <c r="Q5" i="59"/>
  <c r="O6" i="59"/>
  <c r="Q30" i="78"/>
  <c r="Q65" i="78" s="1"/>
  <c r="Q17" i="28" s="1"/>
  <c r="Q17" i="89" s="1"/>
  <c r="P13" i="76"/>
  <c r="M76" i="63"/>
  <c r="M26" i="74" s="1"/>
  <c r="M60" i="74" s="1"/>
  <c r="M12" i="26" s="1"/>
  <c r="M12" i="91" s="1"/>
  <c r="H26" i="74"/>
  <c r="L86" i="63"/>
  <c r="L36" i="74" s="1"/>
  <c r="K36" i="74"/>
  <c r="Q92" i="63"/>
  <c r="Q42" i="74" s="1"/>
  <c r="P42" i="74"/>
  <c r="S44" i="80"/>
  <c r="S74" i="80" s="1"/>
  <c r="S26" i="27" s="1"/>
  <c r="S26" i="92" s="1"/>
  <c r="D63" i="74"/>
  <c r="D15" i="26" s="1"/>
  <c r="D15" i="91" s="1"/>
  <c r="D28" i="81"/>
  <c r="D63" i="81" s="1"/>
  <c r="D15" i="22" s="1"/>
  <c r="D15" i="93" s="1"/>
  <c r="D28" i="80"/>
  <c r="D63" i="80" s="1"/>
  <c r="D15" i="27" s="1"/>
  <c r="D15" i="92" s="1"/>
  <c r="D28" i="79"/>
  <c r="D63" i="79" s="1"/>
  <c r="D15" i="32" s="1"/>
  <c r="D15" i="90" s="1"/>
  <c r="D28" i="77"/>
  <c r="D63" i="77" s="1"/>
  <c r="D15" i="25" s="1"/>
  <c r="D15" i="88" s="1"/>
  <c r="D28" i="78"/>
  <c r="D63" i="78" s="1"/>
  <c r="D15" i="28" s="1"/>
  <c r="D15" i="89" s="1"/>
  <c r="D28" i="76"/>
  <c r="D63" i="76" s="1"/>
  <c r="D15" i="31" s="1"/>
  <c r="D15" i="87" s="1"/>
  <c r="D28" i="75"/>
  <c r="D63" i="75" s="1"/>
  <c r="D15" i="30" s="1"/>
  <c r="D15" i="86" s="1"/>
  <c r="D28" i="59"/>
  <c r="D63" i="59" s="1"/>
  <c r="D15" i="23" s="1"/>
  <c r="D15" i="84" s="1"/>
  <c r="R38" i="74"/>
  <c r="R38" i="77" s="1"/>
  <c r="Q15" i="74"/>
  <c r="R42" i="74"/>
  <c r="R72" i="74" s="1"/>
  <c r="R24" i="26" s="1"/>
  <c r="R24" i="91" s="1"/>
  <c r="Q18" i="74"/>
  <c r="Q18" i="59" s="1"/>
  <c r="Q19" i="74"/>
  <c r="Q19" i="80" s="1"/>
  <c r="F24" i="74"/>
  <c r="F24" i="59" s="1"/>
  <c r="C60" i="74"/>
  <c r="C12" i="26" s="1"/>
  <c r="C12" i="91" s="1"/>
  <c r="C26" i="80"/>
  <c r="C60" i="80" s="1"/>
  <c r="C12" i="27" s="1"/>
  <c r="C12" i="92" s="1"/>
  <c r="C26" i="79"/>
  <c r="C60" i="79" s="1"/>
  <c r="C12" i="32" s="1"/>
  <c r="C12" i="90" s="1"/>
  <c r="C26" i="78"/>
  <c r="C60" i="78" s="1"/>
  <c r="C12" i="28" s="1"/>
  <c r="C12" i="89" s="1"/>
  <c r="C26" i="77"/>
  <c r="C60" i="77" s="1"/>
  <c r="C12" i="25" s="1"/>
  <c r="C12" i="88" s="1"/>
  <c r="C26" i="75"/>
  <c r="C60" i="75" s="1"/>
  <c r="C12" i="30" s="1"/>
  <c r="C12" i="86" s="1"/>
  <c r="C26" i="76"/>
  <c r="C60" i="76" s="1"/>
  <c r="C12" i="31" s="1"/>
  <c r="C12" i="87" s="1"/>
  <c r="C26" i="81"/>
  <c r="C60" i="81" s="1"/>
  <c r="C12" i="22" s="1"/>
  <c r="C12" i="93" s="1"/>
  <c r="C26" i="59"/>
  <c r="C60" i="59" s="1"/>
  <c r="C12" i="23" s="1"/>
  <c r="C12" i="84" s="1"/>
  <c r="R81" i="63"/>
  <c r="N81" i="63" s="1"/>
  <c r="O81" i="63" s="1"/>
  <c r="P81" i="63" s="1"/>
  <c r="Q81" i="63" s="1"/>
  <c r="F12" i="80"/>
  <c r="F12" i="79"/>
  <c r="F12" i="77"/>
  <c r="F12" i="78"/>
  <c r="F12" i="76"/>
  <c r="F12" i="75"/>
  <c r="F12" i="59"/>
  <c r="F12" i="81"/>
  <c r="C29" i="79"/>
  <c r="C64" i="79" s="1"/>
  <c r="C16" i="32" s="1"/>
  <c r="C16" i="90" s="1"/>
  <c r="B23" i="59"/>
  <c r="B23" i="81"/>
  <c r="P40" i="80"/>
  <c r="P68" i="80" s="1"/>
  <c r="P20" i="27" s="1"/>
  <c r="P20" i="92" s="1"/>
  <c r="P10" i="59"/>
  <c r="AQ66" i="75"/>
  <c r="AQ18" i="30" s="1"/>
  <c r="AQ18" i="86" s="1"/>
  <c r="O55" i="59"/>
  <c r="O7" i="23" s="1"/>
  <c r="O7" i="84" s="1"/>
  <c r="AQ73" i="78"/>
  <c r="AQ25" i="28" s="1"/>
  <c r="AQ25" i="89" s="1"/>
  <c r="H11" i="74"/>
  <c r="F28" i="79"/>
  <c r="F63" i="79" s="1"/>
  <c r="F15" i="32" s="1"/>
  <c r="F15" i="90" s="1"/>
  <c r="Q14" i="78"/>
  <c r="R9" i="76"/>
  <c r="P35" i="78"/>
  <c r="P67" i="78" s="1"/>
  <c r="P19" i="28" s="1"/>
  <c r="P19" i="89" s="1"/>
  <c r="B22" i="75"/>
  <c r="B22" i="81"/>
  <c r="Q58" i="63"/>
  <c r="Q8" i="74" s="1"/>
  <c r="P8" i="74"/>
  <c r="K18" i="59"/>
  <c r="K18" i="81"/>
  <c r="K18" i="80"/>
  <c r="K18" i="79"/>
  <c r="K18" i="78"/>
  <c r="K18" i="77"/>
  <c r="K18" i="76"/>
  <c r="K18" i="75"/>
  <c r="H28" i="81"/>
  <c r="H63" i="81" s="1"/>
  <c r="H15" i="22" s="1"/>
  <c r="H15" i="93" s="1"/>
  <c r="K6" i="79"/>
  <c r="K53" i="79" s="1"/>
  <c r="K5" i="32" s="1"/>
  <c r="K5" i="90" s="1"/>
  <c r="O4" i="78"/>
  <c r="O52" i="78" s="1"/>
  <c r="O4" i="28" s="1"/>
  <c r="O4" i="89" s="1"/>
  <c r="L89" i="63"/>
  <c r="L39" i="74" s="1"/>
  <c r="K39" i="74"/>
  <c r="Q89" i="63"/>
  <c r="Q39" i="74" s="1"/>
  <c r="P39" i="74"/>
  <c r="L93" i="63"/>
  <c r="L43" i="74" s="1"/>
  <c r="K43" i="74"/>
  <c r="G66" i="74"/>
  <c r="G18" i="26" s="1"/>
  <c r="G18" i="91" s="1"/>
  <c r="G36" i="81"/>
  <c r="G66" i="81" s="1"/>
  <c r="G18" i="22" s="1"/>
  <c r="G18" i="93" s="1"/>
  <c r="G36" i="80"/>
  <c r="G66" i="80" s="1"/>
  <c r="G18" i="27" s="1"/>
  <c r="G18" i="92" s="1"/>
  <c r="G36" i="79"/>
  <c r="G66" i="79" s="1"/>
  <c r="G18" i="32" s="1"/>
  <c r="G18" i="90" s="1"/>
  <c r="G36" i="75"/>
  <c r="G66" i="75" s="1"/>
  <c r="G18" i="30" s="1"/>
  <c r="G18" i="86" s="1"/>
  <c r="G36" i="77"/>
  <c r="G66" i="77" s="1"/>
  <c r="G18" i="25" s="1"/>
  <c r="G18" i="88" s="1"/>
  <c r="G36" i="78"/>
  <c r="G66" i="78" s="1"/>
  <c r="G18" i="28" s="1"/>
  <c r="G18" i="89" s="1"/>
  <c r="G36" i="76"/>
  <c r="G66" i="76" s="1"/>
  <c r="G18" i="31" s="1"/>
  <c r="G18" i="87" s="1"/>
  <c r="G36" i="59"/>
  <c r="G66" i="59" s="1"/>
  <c r="G18" i="23" s="1"/>
  <c r="G18" i="84" s="1"/>
  <c r="R2" i="81"/>
  <c r="R50" i="81" s="1"/>
  <c r="R2" i="22" s="1"/>
  <c r="R2" i="93" s="1"/>
  <c r="P18" i="79"/>
  <c r="C27" i="75"/>
  <c r="C62" i="75" s="1"/>
  <c r="C14" i="30" s="1"/>
  <c r="C14" i="86" s="1"/>
  <c r="Q36" i="59"/>
  <c r="Q5" i="78"/>
  <c r="O6" i="76"/>
  <c r="Q30" i="77"/>
  <c r="Q65" i="77" s="1"/>
  <c r="Q17" i="25" s="1"/>
  <c r="Q17" i="88" s="1"/>
  <c r="P13" i="75"/>
  <c r="N52" i="74"/>
  <c r="N4" i="26" s="1"/>
  <c r="N4" i="91" s="1"/>
  <c r="N4" i="80"/>
  <c r="N52" i="80" s="1"/>
  <c r="N4" i="27" s="1"/>
  <c r="N4" i="92" s="1"/>
  <c r="N4" i="79"/>
  <c r="N52" i="79" s="1"/>
  <c r="N4" i="32" s="1"/>
  <c r="N4" i="90" s="1"/>
  <c r="N4" i="77"/>
  <c r="N52" i="77" s="1"/>
  <c r="N4" i="25" s="1"/>
  <c r="N4" i="88" s="1"/>
  <c r="N4" i="78"/>
  <c r="N52" i="78" s="1"/>
  <c r="N4" i="28" s="1"/>
  <c r="N4" i="89" s="1"/>
  <c r="N4" i="59"/>
  <c r="N52" i="59" s="1"/>
  <c r="N4" i="23" s="1"/>
  <c r="N4" i="84" s="1"/>
  <c r="N4" i="76"/>
  <c r="N52" i="76" s="1"/>
  <c r="N4" i="31" s="1"/>
  <c r="N4" i="87" s="1"/>
  <c r="N4" i="75"/>
  <c r="N52" i="75" s="1"/>
  <c r="N4" i="30" s="1"/>
  <c r="N4" i="86" s="1"/>
  <c r="N4" i="81"/>
  <c r="N52" i="81" s="1"/>
  <c r="N4" i="22" s="1"/>
  <c r="N4" i="93" s="1"/>
  <c r="S44" i="59"/>
  <c r="S74" i="59" s="1"/>
  <c r="S26" i="23" s="1"/>
  <c r="S26" i="84" s="1"/>
  <c r="S44" i="81"/>
  <c r="S74" i="81" s="1"/>
  <c r="S26" i="22" s="1"/>
  <c r="S26" i="93" s="1"/>
  <c r="G63" i="74"/>
  <c r="G15" i="26" s="1"/>
  <c r="G15" i="91" s="1"/>
  <c r="G28" i="81"/>
  <c r="G63" i="81" s="1"/>
  <c r="G15" i="22" s="1"/>
  <c r="G15" i="93" s="1"/>
  <c r="G28" i="80"/>
  <c r="G63" i="80" s="1"/>
  <c r="G15" i="27" s="1"/>
  <c r="G15" i="92" s="1"/>
  <c r="G28" i="79"/>
  <c r="G63" i="79" s="1"/>
  <c r="G15" i="32" s="1"/>
  <c r="G15" i="90" s="1"/>
  <c r="G28" i="77"/>
  <c r="G63" i="77" s="1"/>
  <c r="G15" i="25" s="1"/>
  <c r="G15" i="88" s="1"/>
  <c r="G28" i="78"/>
  <c r="G63" i="78" s="1"/>
  <c r="G15" i="28" s="1"/>
  <c r="G15" i="89" s="1"/>
  <c r="G28" i="76"/>
  <c r="G63" i="76" s="1"/>
  <c r="G15" i="31" s="1"/>
  <c r="G15" i="87" s="1"/>
  <c r="G28" i="75"/>
  <c r="G63" i="75" s="1"/>
  <c r="G15" i="30" s="1"/>
  <c r="G15" i="86" s="1"/>
  <c r="G28" i="59"/>
  <c r="G63" i="59" s="1"/>
  <c r="G15" i="23" s="1"/>
  <c r="G15" i="84" s="1"/>
  <c r="R20" i="74"/>
  <c r="R20" i="79" s="1"/>
  <c r="R12" i="74"/>
  <c r="R12" i="81" s="1"/>
  <c r="R39" i="74"/>
  <c r="R39" i="81" s="1"/>
  <c r="M31" i="74"/>
  <c r="M71" i="74" s="1"/>
  <c r="M23" i="26" s="1"/>
  <c r="M23" i="91" s="1"/>
  <c r="E24" i="74"/>
  <c r="E24" i="81" s="1"/>
  <c r="E21" i="74"/>
  <c r="E57" i="74" s="1"/>
  <c r="E9" i="26" s="1"/>
  <c r="E9" i="91" s="1"/>
  <c r="F67" i="74"/>
  <c r="F19" i="26" s="1"/>
  <c r="F19" i="91" s="1"/>
  <c r="F35" i="77"/>
  <c r="F67" i="77" s="1"/>
  <c r="F19" i="25" s="1"/>
  <c r="F19" i="88" s="1"/>
  <c r="F35" i="78"/>
  <c r="F67" i="78" s="1"/>
  <c r="F19" i="28" s="1"/>
  <c r="F19" i="89" s="1"/>
  <c r="F35" i="75"/>
  <c r="F67" i="75" s="1"/>
  <c r="F19" i="30" s="1"/>
  <c r="F19" i="86" s="1"/>
  <c r="F35" i="76"/>
  <c r="F67" i="76" s="1"/>
  <c r="F19" i="31" s="1"/>
  <c r="F19" i="87" s="1"/>
  <c r="F35" i="59"/>
  <c r="F67" i="59" s="1"/>
  <c r="F19" i="23" s="1"/>
  <c r="F19" i="84" s="1"/>
  <c r="F35" i="81"/>
  <c r="F67" i="81" s="1"/>
  <c r="F19" i="22" s="1"/>
  <c r="F19" i="93" s="1"/>
  <c r="F35" i="80"/>
  <c r="F67" i="80" s="1"/>
  <c r="F19" i="27" s="1"/>
  <c r="F19" i="92" s="1"/>
  <c r="F35" i="79"/>
  <c r="F67" i="79" s="1"/>
  <c r="F19" i="32" s="1"/>
  <c r="F19" i="90" s="1"/>
  <c r="G12" i="76"/>
  <c r="G12" i="59"/>
  <c r="G12" i="81"/>
  <c r="G12" i="75"/>
  <c r="G12" i="80"/>
  <c r="G12" i="79"/>
  <c r="G12" i="77"/>
  <c r="G12" i="78"/>
  <c r="H79" i="63"/>
  <c r="D79" i="63" s="1"/>
  <c r="C29" i="80"/>
  <c r="C64" i="80" s="1"/>
  <c r="C16" i="27" s="1"/>
  <c r="C16" i="92" s="1"/>
  <c r="P40" i="59"/>
  <c r="P68" i="59" s="1"/>
  <c r="P20" i="23" s="1"/>
  <c r="P20" i="84" s="1"/>
  <c r="P40" i="81"/>
  <c r="P68" i="81" s="1"/>
  <c r="P20" i="22" s="1"/>
  <c r="P20" i="93" s="1"/>
  <c r="AQ66" i="79"/>
  <c r="AQ18" i="32" s="1"/>
  <c r="AQ18" i="90" s="1"/>
  <c r="AQ73" i="80"/>
  <c r="AQ25" i="27" s="1"/>
  <c r="AQ25" i="92" s="1"/>
  <c r="M74" i="63"/>
  <c r="I74" i="63" s="1"/>
  <c r="J74" i="63" s="1"/>
  <c r="K74" i="63" s="1"/>
  <c r="L74" i="63" s="1"/>
  <c r="L24" i="74" s="1"/>
  <c r="Q14" i="77"/>
  <c r="R9" i="78"/>
  <c r="P35" i="77"/>
  <c r="P67" i="77" s="1"/>
  <c r="P19" i="25" s="1"/>
  <c r="P19" i="88" s="1"/>
  <c r="L18" i="81"/>
  <c r="L18" i="80"/>
  <c r="L18" i="79"/>
  <c r="L18" i="77"/>
  <c r="L18" i="78"/>
  <c r="L18" i="75"/>
  <c r="L18" i="76"/>
  <c r="L18" i="59"/>
  <c r="P19" i="81"/>
  <c r="O4" i="77"/>
  <c r="O52" i="77" s="1"/>
  <c r="O4" i="25" s="1"/>
  <c r="O4" i="88" s="1"/>
  <c r="F41" i="76"/>
  <c r="F41" i="59"/>
  <c r="F41" i="81"/>
  <c r="F41" i="75"/>
  <c r="F41" i="80"/>
  <c r="F41" i="79"/>
  <c r="F41" i="77"/>
  <c r="F41" i="78"/>
  <c r="F43" i="78"/>
  <c r="F73" i="78" s="1"/>
  <c r="F25" i="28" s="1"/>
  <c r="F25" i="89" s="1"/>
  <c r="F43" i="75"/>
  <c r="F73" i="75" s="1"/>
  <c r="F25" i="30" s="1"/>
  <c r="F25" i="86" s="1"/>
  <c r="F43" i="76"/>
  <c r="F73" i="76" s="1"/>
  <c r="F25" i="31" s="1"/>
  <c r="F25" i="87" s="1"/>
  <c r="F43" i="59"/>
  <c r="F73" i="59" s="1"/>
  <c r="F25" i="23" s="1"/>
  <c r="F25" i="84" s="1"/>
  <c r="F43" i="81"/>
  <c r="F73" i="81" s="1"/>
  <c r="F25" i="22" s="1"/>
  <c r="F25" i="93" s="1"/>
  <c r="F43" i="80"/>
  <c r="F73" i="80" s="1"/>
  <c r="F25" i="27" s="1"/>
  <c r="F25" i="92" s="1"/>
  <c r="F43" i="79"/>
  <c r="F73" i="79" s="1"/>
  <c r="F25" i="32" s="1"/>
  <c r="F25" i="90" s="1"/>
  <c r="F43" i="77"/>
  <c r="F73" i="77" s="1"/>
  <c r="F25" i="25" s="1"/>
  <c r="F25" i="88" s="1"/>
  <c r="F73" i="74"/>
  <c r="F25" i="26" s="1"/>
  <c r="F25" i="91" s="1"/>
  <c r="P18" i="80"/>
  <c r="C27" i="78"/>
  <c r="C62" i="78" s="1"/>
  <c r="C14" i="28" s="1"/>
  <c r="C14" i="89" s="1"/>
  <c r="Q5" i="77"/>
  <c r="N73" i="74"/>
  <c r="N25" i="26" s="1"/>
  <c r="N25" i="91" s="1"/>
  <c r="G32" i="79"/>
  <c r="G61" i="79" s="1"/>
  <c r="G13" i="32" s="1"/>
  <c r="G13" i="90" s="1"/>
  <c r="O6" i="75"/>
  <c r="Q30" i="79"/>
  <c r="Q65" i="79" s="1"/>
  <c r="Q17" i="32" s="1"/>
  <c r="Q17" i="90" s="1"/>
  <c r="P13" i="78"/>
  <c r="AQ4" i="81"/>
  <c r="AQ52" i="81" s="1"/>
  <c r="AQ4" i="22" s="1"/>
  <c r="AQ4" i="93" s="1"/>
  <c r="AQ4" i="80"/>
  <c r="AQ52" i="80" s="1"/>
  <c r="AQ4" i="27" s="1"/>
  <c r="AQ4" i="92" s="1"/>
  <c r="AQ4" i="79"/>
  <c r="AQ52" i="79" s="1"/>
  <c r="AQ4" i="32" s="1"/>
  <c r="AQ4" i="90" s="1"/>
  <c r="AQ4" i="78"/>
  <c r="AQ52" i="78" s="1"/>
  <c r="AQ4" i="28" s="1"/>
  <c r="AQ4" i="89" s="1"/>
  <c r="AQ4" i="77"/>
  <c r="AQ52" i="77" s="1"/>
  <c r="AQ4" i="25" s="1"/>
  <c r="AQ4" i="88" s="1"/>
  <c r="AQ4" i="76"/>
  <c r="AQ52" i="76" s="1"/>
  <c r="AQ4" i="31" s="1"/>
  <c r="AQ4" i="87" s="1"/>
  <c r="AQ4" i="75"/>
  <c r="AQ52" i="75" s="1"/>
  <c r="AQ4" i="30" s="1"/>
  <c r="AQ4" i="86" s="1"/>
  <c r="AQ4" i="59"/>
  <c r="AQ52" i="59" s="1"/>
  <c r="AQ4" i="23" s="1"/>
  <c r="AQ4" i="84" s="1"/>
  <c r="AQ52" i="74"/>
  <c r="AQ4" i="26" s="1"/>
  <c r="AQ4" i="91" s="1"/>
  <c r="R36" i="74"/>
  <c r="Q40" i="74"/>
  <c r="Q40" i="80" s="1"/>
  <c r="Q68" i="80" s="1"/>
  <c r="Q20" i="27" s="1"/>
  <c r="Q20" i="92" s="1"/>
  <c r="Q13" i="74"/>
  <c r="Q13" i="79" s="1"/>
  <c r="R5" i="74"/>
  <c r="R5" i="80" s="1"/>
  <c r="G67" i="74"/>
  <c r="G19" i="26" s="1"/>
  <c r="G19" i="91" s="1"/>
  <c r="G35" i="77"/>
  <c r="G67" i="77" s="1"/>
  <c r="G19" i="25" s="1"/>
  <c r="G19" i="88" s="1"/>
  <c r="G35" i="78"/>
  <c r="G67" i="78" s="1"/>
  <c r="G19" i="28" s="1"/>
  <c r="G19" i="89" s="1"/>
  <c r="G35" i="76"/>
  <c r="G67" i="76" s="1"/>
  <c r="G19" i="31" s="1"/>
  <c r="G19" i="87" s="1"/>
  <c r="G35" i="59"/>
  <c r="G67" i="59" s="1"/>
  <c r="G19" i="23" s="1"/>
  <c r="G19" i="84" s="1"/>
  <c r="G35" i="75"/>
  <c r="G67" i="75" s="1"/>
  <c r="G19" i="30" s="1"/>
  <c r="G19" i="86" s="1"/>
  <c r="G35" i="81"/>
  <c r="G67" i="81" s="1"/>
  <c r="G19" i="22" s="1"/>
  <c r="G19" i="93" s="1"/>
  <c r="G35" i="80"/>
  <c r="G67" i="80" s="1"/>
  <c r="G19" i="27" s="1"/>
  <c r="G19" i="92" s="1"/>
  <c r="G35" i="79"/>
  <c r="G67" i="79" s="1"/>
  <c r="G19" i="32" s="1"/>
  <c r="G19" i="90" s="1"/>
  <c r="C29" i="81"/>
  <c r="C64" i="81" s="1"/>
  <c r="C16" i="22" s="1"/>
  <c r="C16" i="93" s="1"/>
  <c r="AQ66" i="80"/>
  <c r="AQ18" i="27" s="1"/>
  <c r="AQ18" i="92" s="1"/>
  <c r="AQ73" i="81"/>
  <c r="AQ25" i="22" s="1"/>
  <c r="AQ25" i="93" s="1"/>
  <c r="G24" i="75"/>
  <c r="G24" i="76"/>
  <c r="G24" i="81"/>
  <c r="G24" i="59"/>
  <c r="G24" i="80"/>
  <c r="G24" i="79"/>
  <c r="G24" i="77"/>
  <c r="G24" i="78"/>
  <c r="F28" i="81"/>
  <c r="F63" i="81" s="1"/>
  <c r="F15" i="22" s="1"/>
  <c r="F15" i="93" s="1"/>
  <c r="Q14" i="79"/>
  <c r="R9" i="77"/>
  <c r="P35" i="79"/>
  <c r="P67" i="79" s="1"/>
  <c r="P19" i="32" s="1"/>
  <c r="P19" i="90" s="1"/>
  <c r="B95" i="63"/>
  <c r="P19" i="59"/>
  <c r="K6" i="81"/>
  <c r="K53" i="81" s="1"/>
  <c r="K5" i="22" s="1"/>
  <c r="K5" i="93" s="1"/>
  <c r="O4" i="79"/>
  <c r="O52" i="79" s="1"/>
  <c r="O4" i="32" s="1"/>
  <c r="O4" i="90" s="1"/>
  <c r="K8" i="77"/>
  <c r="K8" i="76"/>
  <c r="K8" i="75"/>
  <c r="K8" i="81"/>
  <c r="K8" i="59"/>
  <c r="K8" i="80"/>
  <c r="K8" i="79"/>
  <c r="K8" i="78"/>
  <c r="G41" i="81"/>
  <c r="G41" i="59"/>
  <c r="G41" i="80"/>
  <c r="G41" i="79"/>
  <c r="G41" i="77"/>
  <c r="G41" i="75"/>
  <c r="G41" i="78"/>
  <c r="G41" i="76"/>
  <c r="G43" i="77"/>
  <c r="G73" i="77" s="1"/>
  <c r="G25" i="25" s="1"/>
  <c r="G25" i="88" s="1"/>
  <c r="G43" i="78"/>
  <c r="G73" i="78" s="1"/>
  <c r="G25" i="28" s="1"/>
  <c r="G25" i="89" s="1"/>
  <c r="G43" i="76"/>
  <c r="G73" i="76" s="1"/>
  <c r="G25" i="31" s="1"/>
  <c r="G25" i="87" s="1"/>
  <c r="G43" i="59"/>
  <c r="G73" i="59" s="1"/>
  <c r="G25" i="23" s="1"/>
  <c r="G25" i="84" s="1"/>
  <c r="G43" i="81"/>
  <c r="G73" i="81" s="1"/>
  <c r="G25" i="22" s="1"/>
  <c r="G25" i="93" s="1"/>
  <c r="G43" i="75"/>
  <c r="G73" i="75" s="1"/>
  <c r="G25" i="30" s="1"/>
  <c r="G25" i="86" s="1"/>
  <c r="G43" i="80"/>
  <c r="G73" i="80" s="1"/>
  <c r="G25" i="27" s="1"/>
  <c r="G25" i="92" s="1"/>
  <c r="G43" i="79"/>
  <c r="G73" i="79" s="1"/>
  <c r="G25" i="32" s="1"/>
  <c r="G25" i="90" s="1"/>
  <c r="G73" i="74"/>
  <c r="G25" i="26" s="1"/>
  <c r="G25" i="91" s="1"/>
  <c r="P18" i="81"/>
  <c r="C27" i="77"/>
  <c r="C62" i="77" s="1"/>
  <c r="C14" i="25" s="1"/>
  <c r="C14" i="88" s="1"/>
  <c r="Q5" i="79"/>
  <c r="M82" i="63"/>
  <c r="H32" i="74"/>
  <c r="O6" i="78"/>
  <c r="Q30" i="80"/>
  <c r="Q65" i="80" s="1"/>
  <c r="Q17" i="27" s="1"/>
  <c r="Q17" i="92" s="1"/>
  <c r="P13" i="77"/>
  <c r="N7" i="79"/>
  <c r="N53" i="79" s="1"/>
  <c r="N5" i="32" s="1"/>
  <c r="N5" i="90" s="1"/>
  <c r="N7" i="77"/>
  <c r="N7" i="78"/>
  <c r="N53" i="78" s="1"/>
  <c r="N5" i="28" s="1"/>
  <c r="N5" i="89" s="1"/>
  <c r="N7" i="76"/>
  <c r="N7" i="75"/>
  <c r="N7" i="59"/>
  <c r="N7" i="81"/>
  <c r="N7" i="80"/>
  <c r="R14" i="74"/>
  <c r="R14" i="81" s="1"/>
  <c r="R41" i="74"/>
  <c r="R41" i="81" s="1"/>
  <c r="S2" i="74"/>
  <c r="S50" i="74" s="1"/>
  <c r="S2" i="26" s="1"/>
  <c r="S2" i="91" s="1"/>
  <c r="F21" i="74"/>
  <c r="F57" i="74" s="1"/>
  <c r="F9" i="26" s="1"/>
  <c r="F9" i="91" s="1"/>
  <c r="E19" i="83"/>
  <c r="Q10" i="74"/>
  <c r="Q10" i="81" s="1"/>
  <c r="R25" i="74"/>
  <c r="R25" i="81" s="1"/>
  <c r="S9" i="74"/>
  <c r="S9" i="80" s="1"/>
  <c r="M11" i="74"/>
  <c r="M54" i="74" s="1"/>
  <c r="M6" i="26" s="1"/>
  <c r="M6" i="91" s="1"/>
  <c r="D61" i="63"/>
  <c r="C29" i="59"/>
  <c r="C64" i="59" s="1"/>
  <c r="C16" i="23" s="1"/>
  <c r="C16" i="84" s="1"/>
  <c r="P10" i="78"/>
  <c r="C56" i="74"/>
  <c r="C8" i="26" s="1"/>
  <c r="C8" i="91" s="1"/>
  <c r="C17" i="75"/>
  <c r="C56" i="75" s="1"/>
  <c r="C8" i="30" s="1"/>
  <c r="C8" i="86" s="1"/>
  <c r="C17" i="59"/>
  <c r="C56" i="59" s="1"/>
  <c r="C8" i="23" s="1"/>
  <c r="C8" i="84" s="1"/>
  <c r="C17" i="81"/>
  <c r="C56" i="81" s="1"/>
  <c r="C8" i="22" s="1"/>
  <c r="C8" i="93" s="1"/>
  <c r="C17" i="80"/>
  <c r="C56" i="80" s="1"/>
  <c r="C8" i="27" s="1"/>
  <c r="C8" i="92" s="1"/>
  <c r="C17" i="79"/>
  <c r="C56" i="79" s="1"/>
  <c r="C8" i="32" s="1"/>
  <c r="C8" i="90" s="1"/>
  <c r="C17" i="78"/>
  <c r="C56" i="78" s="1"/>
  <c r="C8" i="28" s="1"/>
  <c r="C8" i="89" s="1"/>
  <c r="C17" i="77"/>
  <c r="C56" i="77" s="1"/>
  <c r="C8" i="25" s="1"/>
  <c r="C8" i="88" s="1"/>
  <c r="C17" i="76"/>
  <c r="C56" i="76" s="1"/>
  <c r="C8" i="31" s="1"/>
  <c r="C8" i="87" s="1"/>
  <c r="AQ66" i="59"/>
  <c r="AQ18" i="23" s="1"/>
  <c r="AQ18" i="84" s="1"/>
  <c r="AQ73" i="79"/>
  <c r="AQ25" i="32" s="1"/>
  <c r="AQ25" i="90" s="1"/>
  <c r="J53" i="74"/>
  <c r="J5" i="26" s="1"/>
  <c r="J5" i="91" s="1"/>
  <c r="J6" i="81"/>
  <c r="J53" i="81" s="1"/>
  <c r="J5" i="22" s="1"/>
  <c r="J5" i="93" s="1"/>
  <c r="Q14" i="80"/>
  <c r="R9" i="79"/>
  <c r="P35" i="80"/>
  <c r="P67" i="80" s="1"/>
  <c r="P19" i="27" s="1"/>
  <c r="P19" i="92" s="1"/>
  <c r="B22" i="76"/>
  <c r="H28" i="75"/>
  <c r="H63" i="75" s="1"/>
  <c r="H15" i="30" s="1"/>
  <c r="H15" i="86" s="1"/>
  <c r="P19" i="76"/>
  <c r="K6" i="59"/>
  <c r="K53" i="59" s="1"/>
  <c r="K5" i="23" s="1"/>
  <c r="K5" i="84" s="1"/>
  <c r="D24" i="74"/>
  <c r="O4" i="80"/>
  <c r="O52" i="80" s="1"/>
  <c r="O4" i="27" s="1"/>
  <c r="O4" i="92" s="1"/>
  <c r="M83" i="63"/>
  <c r="I83" i="63" s="1"/>
  <c r="H33" i="74"/>
  <c r="L8" i="59"/>
  <c r="L8" i="81"/>
  <c r="L8" i="80"/>
  <c r="L8" i="79"/>
  <c r="L8" i="77"/>
  <c r="L8" i="78"/>
  <c r="L8" i="76"/>
  <c r="L8" i="75"/>
  <c r="C61" i="74"/>
  <c r="C13" i="26" s="1"/>
  <c r="C13" i="91" s="1"/>
  <c r="C32" i="77"/>
  <c r="C61" i="77" s="1"/>
  <c r="C13" i="25" s="1"/>
  <c r="C13" i="88" s="1"/>
  <c r="C32" i="75"/>
  <c r="C61" i="75" s="1"/>
  <c r="C13" i="30" s="1"/>
  <c r="C13" i="86" s="1"/>
  <c r="C32" i="76"/>
  <c r="C61" i="76" s="1"/>
  <c r="C13" i="31" s="1"/>
  <c r="C13" i="87" s="1"/>
  <c r="C32" i="59"/>
  <c r="C61" i="59" s="1"/>
  <c r="C13" i="23" s="1"/>
  <c r="C13" i="84" s="1"/>
  <c r="C32" i="81"/>
  <c r="C61" i="81" s="1"/>
  <c r="C13" i="22" s="1"/>
  <c r="C13" i="93" s="1"/>
  <c r="C32" i="79"/>
  <c r="C61" i="79" s="1"/>
  <c r="C13" i="32" s="1"/>
  <c r="C13" i="90" s="1"/>
  <c r="C32" i="80"/>
  <c r="C61" i="80" s="1"/>
  <c r="C13" i="27" s="1"/>
  <c r="C13" i="92" s="1"/>
  <c r="C32" i="78"/>
  <c r="C61" i="78" s="1"/>
  <c r="C13" i="28" s="1"/>
  <c r="C13" i="89" s="1"/>
  <c r="R2" i="76"/>
  <c r="R50" i="76" s="1"/>
  <c r="R2" i="31" s="1"/>
  <c r="R2" i="87" s="1"/>
  <c r="C27" i="79"/>
  <c r="C62" i="79" s="1"/>
  <c r="C14" i="32" s="1"/>
  <c r="C14" i="90" s="1"/>
  <c r="Q36" i="78"/>
  <c r="D34" i="77"/>
  <c r="D70" i="77" s="1"/>
  <c r="D22" i="25" s="1"/>
  <c r="D22" i="88" s="1"/>
  <c r="O6" i="77"/>
  <c r="Q30" i="59"/>
  <c r="Q65" i="59" s="1"/>
  <c r="Q17" i="23" s="1"/>
  <c r="Q17" i="84" s="1"/>
  <c r="Q30" i="81"/>
  <c r="Q65" i="81" s="1"/>
  <c r="Q17" i="22" s="1"/>
  <c r="Q17" i="93" s="1"/>
  <c r="P13" i="79"/>
  <c r="P57" i="63"/>
  <c r="O7" i="74"/>
  <c r="S44" i="76"/>
  <c r="S74" i="76" s="1"/>
  <c r="S26" i="31" s="1"/>
  <c r="S26" i="87" s="1"/>
  <c r="D71" i="74"/>
  <c r="D23" i="26" s="1"/>
  <c r="D23" i="91" s="1"/>
  <c r="D31" i="75"/>
  <c r="D71" i="75" s="1"/>
  <c r="D23" i="30" s="1"/>
  <c r="D23" i="86" s="1"/>
  <c r="D31" i="59"/>
  <c r="D71" i="59" s="1"/>
  <c r="D23" i="23" s="1"/>
  <c r="D23" i="84" s="1"/>
  <c r="D31" i="81"/>
  <c r="D71" i="81" s="1"/>
  <c r="D23" i="22" s="1"/>
  <c r="D23" i="93" s="1"/>
  <c r="D31" i="80"/>
  <c r="D71" i="80" s="1"/>
  <c r="D23" i="27" s="1"/>
  <c r="D23" i="92" s="1"/>
  <c r="D31" i="79"/>
  <c r="D71" i="79" s="1"/>
  <c r="D23" i="32" s="1"/>
  <c r="D23" i="90" s="1"/>
  <c r="D31" i="77"/>
  <c r="D71" i="77" s="1"/>
  <c r="D23" i="25" s="1"/>
  <c r="D23" i="88" s="1"/>
  <c r="D31" i="78"/>
  <c r="D71" i="78" s="1"/>
  <c r="D23" i="28" s="1"/>
  <c r="D23" i="89" s="1"/>
  <c r="D31" i="76"/>
  <c r="D71" i="76" s="1"/>
  <c r="D23" i="31" s="1"/>
  <c r="D23" i="87" s="1"/>
  <c r="Q35" i="74"/>
  <c r="Q67" i="74" s="1"/>
  <c r="Q19" i="26" s="1"/>
  <c r="Q19" i="91" s="1"/>
  <c r="M28" i="74"/>
  <c r="M63" i="74" s="1"/>
  <c r="M15" i="26" s="1"/>
  <c r="M15" i="91" s="1"/>
  <c r="I61" i="63"/>
  <c r="J61" i="63" s="1"/>
  <c r="K61" i="63" s="1"/>
  <c r="L61" i="63" s="1"/>
  <c r="L11" i="74" s="1"/>
  <c r="R61" i="63"/>
  <c r="K12" i="78"/>
  <c r="K12" i="77"/>
  <c r="K12" i="76"/>
  <c r="K12" i="75"/>
  <c r="K12" i="81"/>
  <c r="K12" i="59"/>
  <c r="K12" i="80"/>
  <c r="K12" i="79"/>
  <c r="I78" i="63"/>
  <c r="J78" i="63" s="1"/>
  <c r="K78" i="63" s="1"/>
  <c r="L78" i="63" s="1"/>
  <c r="L28" i="74" s="1"/>
  <c r="AQ66" i="81"/>
  <c r="AQ18" i="22" s="1"/>
  <c r="AQ18" i="93" s="1"/>
  <c r="AQ73" i="59"/>
  <c r="AQ25" i="23" s="1"/>
  <c r="AQ25" i="84" s="1"/>
  <c r="R84" i="63"/>
  <c r="AQ84" i="63" s="1"/>
  <c r="Q14" i="59"/>
  <c r="Q14" i="81"/>
  <c r="P35" i="81"/>
  <c r="P67" i="81" s="1"/>
  <c r="P19" i="22" s="1"/>
  <c r="P19" i="93" s="1"/>
  <c r="O4" i="75"/>
  <c r="O52" i="75" s="1"/>
  <c r="O4" i="30" s="1"/>
  <c r="O4" i="86" s="1"/>
  <c r="O4" i="81"/>
  <c r="O52" i="81" s="1"/>
  <c r="O4" i="22" s="1"/>
  <c r="O4" i="93" s="1"/>
  <c r="P55" i="77"/>
  <c r="P7" i="25" s="1"/>
  <c r="P7" i="88" s="1"/>
  <c r="H77" i="63"/>
  <c r="D77" i="63" s="1"/>
  <c r="E77" i="63" s="1"/>
  <c r="F77" i="63" s="1"/>
  <c r="G77" i="63" s="1"/>
  <c r="G27" i="74" s="1"/>
  <c r="C27" i="80"/>
  <c r="C62" i="80" s="1"/>
  <c r="C14" i="27" s="1"/>
  <c r="C14" i="92" s="1"/>
  <c r="Q5" i="81"/>
  <c r="O6" i="79"/>
  <c r="O41" i="78"/>
  <c r="O41" i="75"/>
  <c r="O41" i="76"/>
  <c r="O41" i="81"/>
  <c r="O41" i="59"/>
  <c r="O41" i="80"/>
  <c r="O41" i="79"/>
  <c r="O41" i="77"/>
  <c r="G71" i="74"/>
  <c r="G23" i="26" s="1"/>
  <c r="G23" i="91" s="1"/>
  <c r="G31" i="75"/>
  <c r="G71" i="75" s="1"/>
  <c r="G23" i="30" s="1"/>
  <c r="G23" i="86" s="1"/>
  <c r="G31" i="81"/>
  <c r="G71" i="81" s="1"/>
  <c r="G23" i="22" s="1"/>
  <c r="G23" i="93" s="1"/>
  <c r="G31" i="59"/>
  <c r="G71" i="59" s="1"/>
  <c r="G23" i="23" s="1"/>
  <c r="G23" i="84" s="1"/>
  <c r="G31" i="80"/>
  <c r="G71" i="80" s="1"/>
  <c r="G23" i="27" s="1"/>
  <c r="G23" i="92" s="1"/>
  <c r="G31" i="79"/>
  <c r="G71" i="79" s="1"/>
  <c r="G23" i="32" s="1"/>
  <c r="G23" i="90" s="1"/>
  <c r="G31" i="77"/>
  <c r="G71" i="77" s="1"/>
  <c r="G23" i="25" s="1"/>
  <c r="G23" i="88" s="1"/>
  <c r="G31" i="78"/>
  <c r="G71" i="78" s="1"/>
  <c r="G23" i="28" s="1"/>
  <c r="G23" i="89" s="1"/>
  <c r="G31" i="76"/>
  <c r="G71" i="76" s="1"/>
  <c r="G23" i="31" s="1"/>
  <c r="G23" i="87" s="1"/>
  <c r="B54" i="81"/>
  <c r="B6" i="22" s="1"/>
  <c r="B6" i="93" s="1"/>
  <c r="G7" i="83"/>
  <c r="C4" i="83"/>
  <c r="J19" i="83"/>
  <c r="G17" i="83"/>
  <c r="J20" i="83"/>
  <c r="F20" i="83"/>
  <c r="H26" i="83"/>
  <c r="L26" i="83"/>
  <c r="K17" i="83"/>
  <c r="I26" i="83"/>
  <c r="B71" i="80"/>
  <c r="B23" i="27" s="1"/>
  <c r="B23" i="92" s="1"/>
  <c r="B57" i="77"/>
  <c r="B9" i="25" s="1"/>
  <c r="B9" i="88" s="1"/>
  <c r="B57" i="76"/>
  <c r="B9" i="31" s="1"/>
  <c r="B9" i="87" s="1"/>
  <c r="B57" i="80"/>
  <c r="B9" i="27" s="1"/>
  <c r="B9" i="92" s="1"/>
  <c r="B57" i="81"/>
  <c r="B9" i="22" s="1"/>
  <c r="B9" i="93" s="1"/>
  <c r="B71" i="77"/>
  <c r="B23" i="25" s="1"/>
  <c r="B23" i="88" s="1"/>
  <c r="B56" i="76"/>
  <c r="B8" i="31" s="1"/>
  <c r="B8" i="87" s="1"/>
  <c r="B71" i="78"/>
  <c r="B23" i="28" s="1"/>
  <c r="B23" i="89" s="1"/>
  <c r="B56" i="79"/>
  <c r="B8" i="32" s="1"/>
  <c r="B8" i="90" s="1"/>
  <c r="B56" i="78"/>
  <c r="B8" i="28" s="1"/>
  <c r="B8" i="89" s="1"/>
  <c r="B56" i="75"/>
  <c r="B8" i="30" s="1"/>
  <c r="B8" i="86" s="1"/>
  <c r="B54" i="59"/>
  <c r="B6" i="23" s="1"/>
  <c r="B6" i="84" s="1"/>
  <c r="F85" i="73"/>
  <c r="B71" i="76"/>
  <c r="B23" i="31" s="1"/>
  <c r="B23" i="87" s="1"/>
  <c r="B54" i="75"/>
  <c r="B6" i="30" s="1"/>
  <c r="B6" i="86" s="1"/>
  <c r="B57" i="59"/>
  <c r="B9" i="23" s="1"/>
  <c r="B9" i="84" s="1"/>
  <c r="B57" i="75"/>
  <c r="B9" i="30" s="1"/>
  <c r="B9" i="86" s="1"/>
  <c r="B54" i="79"/>
  <c r="B6" i="32" s="1"/>
  <c r="B6" i="90" s="1"/>
  <c r="B57" i="79"/>
  <c r="B9" i="32" s="1"/>
  <c r="B9" i="90" s="1"/>
  <c r="B56" i="59"/>
  <c r="B8" i="23" s="1"/>
  <c r="B56" i="74"/>
  <c r="B8" i="26" s="1"/>
  <c r="B8" i="91" s="1"/>
  <c r="B54" i="76"/>
  <c r="B6" i="31" s="1"/>
  <c r="O80" i="73"/>
  <c r="N77" i="73"/>
  <c r="M85" i="73"/>
  <c r="B71" i="75"/>
  <c r="B23" i="30" s="1"/>
  <c r="B23" i="86" s="1"/>
  <c r="N73" i="73"/>
  <c r="B54" i="80"/>
  <c r="B6" i="27" s="1"/>
  <c r="B6" i="92" s="1"/>
  <c r="N67" i="73"/>
  <c r="J85" i="73"/>
  <c r="K85" i="73"/>
  <c r="E85" i="73"/>
  <c r="B56" i="81"/>
  <c r="B8" i="22" s="1"/>
  <c r="B8" i="93" s="1"/>
  <c r="B71" i="59"/>
  <c r="B23" i="23" s="1"/>
  <c r="B23" i="84" s="1"/>
  <c r="B54" i="78"/>
  <c r="B6" i="28" s="1"/>
  <c r="B6" i="89" s="1"/>
  <c r="B57" i="78"/>
  <c r="B9" i="28" s="1"/>
  <c r="B9" i="89" s="1"/>
  <c r="B56" i="80"/>
  <c r="B8" i="27" s="1"/>
  <c r="B8" i="92" s="1"/>
  <c r="K67" i="73"/>
  <c r="J67" i="73"/>
  <c r="J80" i="73"/>
  <c r="K80" i="73"/>
  <c r="B54" i="77"/>
  <c r="B6" i="25" s="1"/>
  <c r="B6" i="88" s="1"/>
  <c r="B54" i="74"/>
  <c r="B6" i="26" s="1"/>
  <c r="B6" i="91" s="1"/>
  <c r="B71" i="81"/>
  <c r="B23" i="22" s="1"/>
  <c r="B23" i="93" s="1"/>
  <c r="B71" i="79"/>
  <c r="B23" i="32" s="1"/>
  <c r="B23" i="90" s="1"/>
  <c r="B69" i="75"/>
  <c r="B21" i="30" s="1"/>
  <c r="B21" i="86" s="1"/>
  <c r="B69" i="78"/>
  <c r="B21" i="28" s="1"/>
  <c r="B21" i="89" s="1"/>
  <c r="B63" i="75"/>
  <c r="B15" i="30" s="1"/>
  <c r="B15" i="86" s="1"/>
  <c r="B69" i="79"/>
  <c r="B21" i="32" s="1"/>
  <c r="B21" i="90" s="1"/>
  <c r="B60" i="76"/>
  <c r="B12" i="31" s="1"/>
  <c r="B12" i="87" s="1"/>
  <c r="B69" i="81"/>
  <c r="B21" i="22" s="1"/>
  <c r="B21" i="93" s="1"/>
  <c r="N90" i="73"/>
  <c r="B69" i="77"/>
  <c r="B21" i="25" s="1"/>
  <c r="B21" i="88" s="1"/>
  <c r="B69" i="80"/>
  <c r="B21" i="27" s="1"/>
  <c r="B21" i="92" s="1"/>
  <c r="B69" i="76"/>
  <c r="B21" i="31" s="1"/>
  <c r="B21" i="87" s="1"/>
  <c r="B69" i="59"/>
  <c r="B21" i="23" s="1"/>
  <c r="D5" i="83"/>
  <c r="B61" i="79"/>
  <c r="B13" i="32" s="1"/>
  <c r="B13" i="90" s="1"/>
  <c r="B61" i="80"/>
  <c r="B13" i="27" s="1"/>
  <c r="B13" i="92" s="1"/>
  <c r="B61" i="75"/>
  <c r="B13" i="30" s="1"/>
  <c r="B13" i="86" s="1"/>
  <c r="B60" i="78"/>
  <c r="B12" i="28" s="1"/>
  <c r="B12" i="89" s="1"/>
  <c r="B61" i="77"/>
  <c r="B13" i="25" s="1"/>
  <c r="B13" i="88" s="1"/>
  <c r="O88" i="73"/>
  <c r="B61" i="78"/>
  <c r="B13" i="28" s="1"/>
  <c r="B13" i="89" s="1"/>
  <c r="O87" i="73"/>
  <c r="B61" i="76"/>
  <c r="B13" i="31" s="1"/>
  <c r="B13" i="87" s="1"/>
  <c r="B61" i="59"/>
  <c r="B13" i="23" s="1"/>
  <c r="B61" i="81"/>
  <c r="B13" i="22" s="1"/>
  <c r="B13" i="93" s="1"/>
  <c r="B63" i="80"/>
  <c r="B15" i="27" s="1"/>
  <c r="B15" i="92" s="1"/>
  <c r="B60" i="77"/>
  <c r="B12" i="25" s="1"/>
  <c r="B12" i="88" s="1"/>
  <c r="B63" i="78"/>
  <c r="B15" i="28" s="1"/>
  <c r="B15" i="89" s="1"/>
  <c r="B63" i="79"/>
  <c r="B15" i="32" s="1"/>
  <c r="B15" i="90" s="1"/>
  <c r="B60" i="80"/>
  <c r="B12" i="27" s="1"/>
  <c r="B12" i="92" s="1"/>
  <c r="B63" i="59"/>
  <c r="B15" i="23" s="1"/>
  <c r="B15" i="84" s="1"/>
  <c r="B60" i="79"/>
  <c r="B12" i="32" s="1"/>
  <c r="B12" i="90" s="1"/>
  <c r="B63" i="76"/>
  <c r="B15" i="31" s="1"/>
  <c r="B15" i="87" s="1"/>
  <c r="B60" i="81"/>
  <c r="B12" i="22" s="1"/>
  <c r="B12" i="93" s="1"/>
  <c r="B60" i="59"/>
  <c r="B12" i="23" s="1"/>
  <c r="B63" i="81"/>
  <c r="B15" i="22" s="1"/>
  <c r="B15" i="93" s="1"/>
  <c r="B63" i="77"/>
  <c r="B15" i="25" s="1"/>
  <c r="B15" i="88" s="1"/>
  <c r="B60" i="75"/>
  <c r="B12" i="30" s="1"/>
  <c r="B12" i="86" s="1"/>
  <c r="M83" i="73"/>
  <c r="N82" i="73"/>
  <c r="N84" i="73"/>
  <c r="K84" i="73"/>
  <c r="J84" i="73"/>
  <c r="C79" i="73"/>
  <c r="I83" i="73"/>
  <c r="E83" i="73"/>
  <c r="F83" i="73"/>
  <c r="C78" i="73"/>
  <c r="L78" i="73"/>
  <c r="L79" i="73"/>
  <c r="H78" i="73"/>
  <c r="H79" i="73"/>
  <c r="I24" i="83"/>
  <c r="C5" i="83"/>
  <c r="H24" i="83"/>
  <c r="O2" i="83"/>
  <c r="H7" i="83"/>
  <c r="F4" i="83"/>
  <c r="S64" i="73"/>
  <c r="R99" i="73"/>
  <c r="T58" i="73"/>
  <c r="R63" i="73"/>
  <c r="R75" i="73"/>
  <c r="S95" i="73"/>
  <c r="S81" i="73"/>
  <c r="S94" i="73"/>
  <c r="R96" i="73"/>
  <c r="R69" i="73"/>
  <c r="S76" i="73"/>
  <c r="T65" i="73"/>
  <c r="S68" i="73"/>
  <c r="S98" i="73"/>
  <c r="R91" i="73"/>
  <c r="R72" i="73"/>
  <c r="S86" i="73"/>
  <c r="R66" i="73"/>
  <c r="S93" i="73"/>
  <c r="S70" i="73"/>
  <c r="S92" i="73"/>
  <c r="U100" i="73"/>
  <c r="S61" i="73"/>
  <c r="R74" i="73"/>
  <c r="R71" i="73"/>
  <c r="Q60" i="73"/>
  <c r="Q62" i="73"/>
  <c r="S97" i="73"/>
  <c r="H24" i="76" l="1"/>
  <c r="E32" i="74"/>
  <c r="E61" i="74" s="1"/>
  <c r="E13" i="26" s="1"/>
  <c r="E13" i="91" s="1"/>
  <c r="H24" i="80"/>
  <c r="H24" i="75"/>
  <c r="H24" i="59"/>
  <c r="H24" i="79"/>
  <c r="H24" i="77"/>
  <c r="E28" i="79"/>
  <c r="E63" i="79" s="1"/>
  <c r="E15" i="32" s="1"/>
  <c r="E15" i="90" s="1"/>
  <c r="E28" i="59"/>
  <c r="E63" i="59" s="1"/>
  <c r="E15" i="23" s="1"/>
  <c r="E15" i="84" s="1"/>
  <c r="E28" i="80"/>
  <c r="E63" i="80" s="1"/>
  <c r="E15" i="27" s="1"/>
  <c r="E15" i="92" s="1"/>
  <c r="E28" i="77"/>
  <c r="E63" i="77" s="1"/>
  <c r="E15" i="25" s="1"/>
  <c r="E15" i="88" s="1"/>
  <c r="E28" i="78"/>
  <c r="E63" i="78" s="1"/>
  <c r="E15" i="28" s="1"/>
  <c r="E15" i="89" s="1"/>
  <c r="E28" i="81"/>
  <c r="E63" i="81" s="1"/>
  <c r="E15" i="22" s="1"/>
  <c r="E15" i="93" s="1"/>
  <c r="E28" i="76"/>
  <c r="E63" i="76" s="1"/>
  <c r="E15" i="31" s="1"/>
  <c r="E15" i="87" s="1"/>
  <c r="E28" i="75"/>
  <c r="E63" i="75" s="1"/>
  <c r="E15" i="30" s="1"/>
  <c r="E15" i="86" s="1"/>
  <c r="AG3" i="72"/>
  <c r="AF3" i="73"/>
  <c r="AF39" i="72"/>
  <c r="AE39" i="73"/>
  <c r="AG18" i="72"/>
  <c r="AF18" i="73"/>
  <c r="AG17" i="72"/>
  <c r="AF17" i="73"/>
  <c r="AE32" i="73"/>
  <c r="AF32" i="72"/>
  <c r="AG9" i="72"/>
  <c r="AF9" i="73"/>
  <c r="AE11" i="73"/>
  <c r="AF11" i="72"/>
  <c r="AF47" i="72"/>
  <c r="AE47" i="73"/>
  <c r="AF42" i="72"/>
  <c r="AE42" i="73"/>
  <c r="AF34" i="72"/>
  <c r="AE34" i="73"/>
  <c r="AF12" i="72"/>
  <c r="AE12" i="73"/>
  <c r="AF21" i="72"/>
  <c r="AE21" i="73"/>
  <c r="AF6" i="72"/>
  <c r="AE6" i="73"/>
  <c r="AG50" i="72"/>
  <c r="AF50" i="73"/>
  <c r="AG45" i="72"/>
  <c r="AF45" i="73"/>
  <c r="AF8" i="72"/>
  <c r="AE8" i="73"/>
  <c r="AG14" i="72"/>
  <c r="AF14" i="73"/>
  <c r="AG51" i="72"/>
  <c r="AF51" i="73"/>
  <c r="AF4" i="73"/>
  <c r="AG4" i="72"/>
  <c r="AF27" i="72"/>
  <c r="AE27" i="73"/>
  <c r="AF24" i="72"/>
  <c r="AE24" i="73"/>
  <c r="AF37" i="72"/>
  <c r="AE37" i="73"/>
  <c r="AF35" i="72"/>
  <c r="AE35" i="73"/>
  <c r="AF48" i="72"/>
  <c r="AE48" i="73"/>
  <c r="AF46" i="72"/>
  <c r="AE46" i="73"/>
  <c r="AF40" i="72"/>
  <c r="AE40" i="73"/>
  <c r="AF41" i="72"/>
  <c r="AE41" i="73"/>
  <c r="AF31" i="72"/>
  <c r="AE31" i="73"/>
  <c r="AF44" i="72"/>
  <c r="AE44" i="73"/>
  <c r="AF33" i="72"/>
  <c r="AE33" i="73"/>
  <c r="AE30" i="73"/>
  <c r="AF30" i="72"/>
  <c r="AF13" i="73"/>
  <c r="AG13" i="72"/>
  <c r="AG7" i="72"/>
  <c r="AF7" i="73"/>
  <c r="AG5" i="72"/>
  <c r="AF5" i="73"/>
  <c r="AG19" i="72"/>
  <c r="AF19" i="73"/>
  <c r="AG49" i="72"/>
  <c r="AF49" i="73"/>
  <c r="AG23" i="72"/>
  <c r="AF23" i="73"/>
  <c r="AG16" i="72"/>
  <c r="AF16" i="73"/>
  <c r="AF10" i="72"/>
  <c r="AE10" i="73"/>
  <c r="AF28" i="72"/>
  <c r="AE28" i="73"/>
  <c r="AG25" i="72"/>
  <c r="AF25" i="73"/>
  <c r="AG36" i="72"/>
  <c r="AF36" i="73"/>
  <c r="AF15" i="72"/>
  <c r="AE15" i="73"/>
  <c r="AF43" i="73"/>
  <c r="AG43" i="72"/>
  <c r="AF26" i="72"/>
  <c r="AE26" i="73"/>
  <c r="AF29" i="72"/>
  <c r="AE29" i="73"/>
  <c r="AF38" i="72"/>
  <c r="AE38" i="73"/>
  <c r="AG20" i="72"/>
  <c r="AF20" i="73"/>
  <c r="AG2" i="72"/>
  <c r="AF2" i="73"/>
  <c r="F31" i="79"/>
  <c r="F71" i="79" s="1"/>
  <c r="F23" i="32" s="1"/>
  <c r="F23" i="90" s="1"/>
  <c r="N53" i="59"/>
  <c r="N5" i="23" s="1"/>
  <c r="N5" i="84" s="1"/>
  <c r="G33" i="75"/>
  <c r="G69" i="75" s="1"/>
  <c r="G21" i="30" s="1"/>
  <c r="G21" i="86" s="1"/>
  <c r="E34" i="75"/>
  <c r="E70" i="75" s="1"/>
  <c r="E22" i="30" s="1"/>
  <c r="E22" i="86" s="1"/>
  <c r="G33" i="76"/>
  <c r="G69" i="76" s="1"/>
  <c r="G21" i="31" s="1"/>
  <c r="G21" i="87" s="1"/>
  <c r="G69" i="74"/>
  <c r="G21" i="26" s="1"/>
  <c r="G21" i="91" s="1"/>
  <c r="E31" i="75"/>
  <c r="E71" i="75" s="1"/>
  <c r="E23" i="30" s="1"/>
  <c r="E23" i="86" s="1"/>
  <c r="E31" i="81"/>
  <c r="E71" i="81" s="1"/>
  <c r="E23" i="22" s="1"/>
  <c r="E23" i="93" s="1"/>
  <c r="N53" i="75"/>
  <c r="N5" i="30" s="1"/>
  <c r="N5" i="86" s="1"/>
  <c r="G33" i="78"/>
  <c r="G69" i="78" s="1"/>
  <c r="G21" i="28" s="1"/>
  <c r="G21" i="89" s="1"/>
  <c r="F31" i="81"/>
  <c r="F71" i="81" s="1"/>
  <c r="F23" i="22" s="1"/>
  <c r="F23" i="93" s="1"/>
  <c r="E31" i="76"/>
  <c r="E71" i="76" s="1"/>
  <c r="E23" i="31" s="1"/>
  <c r="E23" i="87" s="1"/>
  <c r="F31" i="75"/>
  <c r="F71" i="75" s="1"/>
  <c r="F23" i="30" s="1"/>
  <c r="F23" i="86" s="1"/>
  <c r="G33" i="77"/>
  <c r="G69" i="77" s="1"/>
  <c r="G21" i="25" s="1"/>
  <c r="G21" i="88" s="1"/>
  <c r="F28" i="80"/>
  <c r="F63" i="80" s="1"/>
  <c r="F15" i="27" s="1"/>
  <c r="F15" i="92" s="1"/>
  <c r="F31" i="80"/>
  <c r="F71" i="80" s="1"/>
  <c r="F23" i="27" s="1"/>
  <c r="F23" i="92" s="1"/>
  <c r="E31" i="77"/>
  <c r="E71" i="77" s="1"/>
  <c r="E23" i="25" s="1"/>
  <c r="E23" i="88" s="1"/>
  <c r="E31" i="78"/>
  <c r="E71" i="78" s="1"/>
  <c r="E23" i="28" s="1"/>
  <c r="E23" i="89" s="1"/>
  <c r="G33" i="79"/>
  <c r="G69" i="79" s="1"/>
  <c r="G21" i="32" s="1"/>
  <c r="G21" i="90" s="1"/>
  <c r="E31" i="79"/>
  <c r="E71" i="79" s="1"/>
  <c r="E23" i="32" s="1"/>
  <c r="E23" i="90" s="1"/>
  <c r="AF52" i="73"/>
  <c r="AG52" i="72"/>
  <c r="E31" i="80"/>
  <c r="E71" i="80" s="1"/>
  <c r="E23" i="27" s="1"/>
  <c r="E23" i="92" s="1"/>
  <c r="F28" i="59"/>
  <c r="F63" i="59" s="1"/>
  <c r="F15" i="23" s="1"/>
  <c r="F15" i="84" s="1"/>
  <c r="G33" i="80"/>
  <c r="G69" i="80" s="1"/>
  <c r="G21" i="27" s="1"/>
  <c r="G21" i="92" s="1"/>
  <c r="F31" i="77"/>
  <c r="F71" i="77" s="1"/>
  <c r="F23" i="25" s="1"/>
  <c r="F23" i="88" s="1"/>
  <c r="F31" i="78"/>
  <c r="F71" i="78" s="1"/>
  <c r="F23" i="28" s="1"/>
  <c r="F23" i="89" s="1"/>
  <c r="F33" i="74"/>
  <c r="F69" i="74" s="1"/>
  <c r="F21" i="26" s="1"/>
  <c r="F21" i="91" s="1"/>
  <c r="G33" i="59"/>
  <c r="G69" i="59" s="1"/>
  <c r="G21" i="23" s="1"/>
  <c r="G21" i="84" s="1"/>
  <c r="E31" i="59"/>
  <c r="E71" i="59" s="1"/>
  <c r="E23" i="23" s="1"/>
  <c r="E23" i="84" s="1"/>
  <c r="D32" i="79"/>
  <c r="D61" i="79" s="1"/>
  <c r="D13" i="32" s="1"/>
  <c r="D13" i="90" s="1"/>
  <c r="D34" i="79"/>
  <c r="D70" i="79" s="1"/>
  <c r="D22" i="32" s="1"/>
  <c r="D22" i="90" s="1"/>
  <c r="J34" i="74"/>
  <c r="J70" i="74" s="1"/>
  <c r="J22" i="26" s="1"/>
  <c r="J22" i="91" s="1"/>
  <c r="D34" i="80"/>
  <c r="D70" i="80" s="1"/>
  <c r="D22" i="27" s="1"/>
  <c r="D22" i="92" s="1"/>
  <c r="D70" i="74"/>
  <c r="D22" i="26" s="1"/>
  <c r="D22" i="91" s="1"/>
  <c r="D34" i="75"/>
  <c r="D70" i="75" s="1"/>
  <c r="D22" i="30" s="1"/>
  <c r="D22" i="86" s="1"/>
  <c r="K34" i="74"/>
  <c r="K70" i="74" s="1"/>
  <c r="K22" i="26" s="1"/>
  <c r="K22" i="91" s="1"/>
  <c r="D34" i="81"/>
  <c r="D70" i="81" s="1"/>
  <c r="D22" i="22" s="1"/>
  <c r="D22" i="93" s="1"/>
  <c r="D34" i="59"/>
  <c r="D70" i="59" s="1"/>
  <c r="D22" i="23" s="1"/>
  <c r="D22" i="84" s="1"/>
  <c r="D34" i="76"/>
  <c r="D70" i="76" s="1"/>
  <c r="D22" i="31" s="1"/>
  <c r="D22" i="87" s="1"/>
  <c r="N66" i="79"/>
  <c r="N18" i="32" s="1"/>
  <c r="N18" i="90" s="1"/>
  <c r="D32" i="80"/>
  <c r="D61" i="80" s="1"/>
  <c r="D13" i="27" s="1"/>
  <c r="D13" i="92" s="1"/>
  <c r="E34" i="79"/>
  <c r="E70" i="79" s="1"/>
  <c r="E22" i="32" s="1"/>
  <c r="E22" i="90" s="1"/>
  <c r="E34" i="76"/>
  <c r="E70" i="76" s="1"/>
  <c r="E22" i="31" s="1"/>
  <c r="E22" i="87" s="1"/>
  <c r="D32" i="77"/>
  <c r="D61" i="77" s="1"/>
  <c r="D13" i="25" s="1"/>
  <c r="D13" i="88" s="1"/>
  <c r="N53" i="76"/>
  <c r="N5" i="31" s="1"/>
  <c r="N5" i="87" s="1"/>
  <c r="N66" i="77"/>
  <c r="N18" i="25" s="1"/>
  <c r="N18" i="88" s="1"/>
  <c r="N53" i="77"/>
  <c r="N5" i="25" s="1"/>
  <c r="N5" i="88" s="1"/>
  <c r="G32" i="80"/>
  <c r="G61" i="80" s="1"/>
  <c r="G13" i="27" s="1"/>
  <c r="G13" i="92" s="1"/>
  <c r="M17" i="74"/>
  <c r="M56" i="74" s="1"/>
  <c r="M8" i="26" s="1"/>
  <c r="M8" i="91" s="1"/>
  <c r="G32" i="59"/>
  <c r="G61" i="59" s="1"/>
  <c r="G13" i="23" s="1"/>
  <c r="G13" i="84" s="1"/>
  <c r="P55" i="75"/>
  <c r="P7" i="30" s="1"/>
  <c r="P7" i="86" s="1"/>
  <c r="N53" i="80"/>
  <c r="N5" i="27" s="1"/>
  <c r="N5" i="92" s="1"/>
  <c r="G32" i="81"/>
  <c r="G61" i="81" s="1"/>
  <c r="G13" i="22" s="1"/>
  <c r="G13" i="93" s="1"/>
  <c r="G32" i="76"/>
  <c r="G61" i="76" s="1"/>
  <c r="G13" i="31" s="1"/>
  <c r="G13" i="87" s="1"/>
  <c r="P55" i="59"/>
  <c r="P7" i="23" s="1"/>
  <c r="P7" i="84" s="1"/>
  <c r="G32" i="75"/>
  <c r="G61" i="75" s="1"/>
  <c r="G13" i="30" s="1"/>
  <c r="G13" i="86" s="1"/>
  <c r="G61" i="74"/>
  <c r="G13" i="26" s="1"/>
  <c r="G13" i="91" s="1"/>
  <c r="N66" i="81"/>
  <c r="N18" i="22" s="1"/>
  <c r="N18" i="93" s="1"/>
  <c r="G32" i="78"/>
  <c r="G61" i="78" s="1"/>
  <c r="G13" i="28" s="1"/>
  <c r="G13" i="89" s="1"/>
  <c r="F32" i="74"/>
  <c r="F61" i="74" s="1"/>
  <c r="F13" i="26" s="1"/>
  <c r="F13" i="91" s="1"/>
  <c r="D32" i="75"/>
  <c r="D61" i="75" s="1"/>
  <c r="D13" i="30" s="1"/>
  <c r="D13" i="86" s="1"/>
  <c r="E34" i="81"/>
  <c r="E70" i="81" s="1"/>
  <c r="E22" i="22" s="1"/>
  <c r="E22" i="93" s="1"/>
  <c r="E34" i="80"/>
  <c r="E70" i="80" s="1"/>
  <c r="E22" i="27" s="1"/>
  <c r="E22" i="92" s="1"/>
  <c r="D32" i="78"/>
  <c r="D61" i="78" s="1"/>
  <c r="D13" i="28" s="1"/>
  <c r="D13" i="89" s="1"/>
  <c r="D32" i="76"/>
  <c r="D61" i="76" s="1"/>
  <c r="D13" i="31" s="1"/>
  <c r="D13" i="87" s="1"/>
  <c r="E34" i="77"/>
  <c r="E70" i="77" s="1"/>
  <c r="E22" i="25" s="1"/>
  <c r="E22" i="88" s="1"/>
  <c r="E34" i="78"/>
  <c r="E70" i="78" s="1"/>
  <c r="E22" i="28" s="1"/>
  <c r="E22" i="89" s="1"/>
  <c r="N53" i="81"/>
  <c r="N5" i="22" s="1"/>
  <c r="N5" i="93" s="1"/>
  <c r="F34" i="80"/>
  <c r="F70" i="80" s="1"/>
  <c r="F22" i="27" s="1"/>
  <c r="F22" i="92" s="1"/>
  <c r="F34" i="81"/>
  <c r="F70" i="81" s="1"/>
  <c r="F22" i="22" s="1"/>
  <c r="F22" i="93" s="1"/>
  <c r="C101" i="73"/>
  <c r="F34" i="78"/>
  <c r="F70" i="78" s="1"/>
  <c r="F22" i="28" s="1"/>
  <c r="F22" i="89" s="1"/>
  <c r="F34" i="79"/>
  <c r="F70" i="79" s="1"/>
  <c r="F22" i="32" s="1"/>
  <c r="F22" i="90" s="1"/>
  <c r="F34" i="77"/>
  <c r="F70" i="77" s="1"/>
  <c r="F22" i="25" s="1"/>
  <c r="F22" i="88" s="1"/>
  <c r="F34" i="76"/>
  <c r="F70" i="76" s="1"/>
  <c r="F22" i="31" s="1"/>
  <c r="F22" i="87" s="1"/>
  <c r="F34" i="59"/>
  <c r="F70" i="59" s="1"/>
  <c r="F22" i="23" s="1"/>
  <c r="F22" i="84" s="1"/>
  <c r="F28" i="75"/>
  <c r="F63" i="75" s="1"/>
  <c r="F15" i="30" s="1"/>
  <c r="F15" i="86" s="1"/>
  <c r="F28" i="78"/>
  <c r="F63" i="78" s="1"/>
  <c r="F15" i="28" s="1"/>
  <c r="F15" i="89" s="1"/>
  <c r="P55" i="81"/>
  <c r="P7" i="22" s="1"/>
  <c r="P7" i="93" s="1"/>
  <c r="F31" i="59"/>
  <c r="F71" i="59" s="1"/>
  <c r="F23" i="23" s="1"/>
  <c r="F23" i="84" s="1"/>
  <c r="F31" i="76"/>
  <c r="F71" i="76" s="1"/>
  <c r="F23" i="31" s="1"/>
  <c r="F23" i="87" s="1"/>
  <c r="I31" i="81"/>
  <c r="I71" i="81" s="1"/>
  <c r="I23" i="22" s="1"/>
  <c r="I23" i="93" s="1"/>
  <c r="N66" i="78"/>
  <c r="N18" i="28" s="1"/>
  <c r="N18" i="89" s="1"/>
  <c r="E26" i="74"/>
  <c r="E60" i="74" s="1"/>
  <c r="E12" i="26" s="1"/>
  <c r="E12" i="91" s="1"/>
  <c r="G26" i="81"/>
  <c r="G60" i="81" s="1"/>
  <c r="G12" i="22" s="1"/>
  <c r="G12" i="93" s="1"/>
  <c r="G26" i="59"/>
  <c r="G60" i="59" s="1"/>
  <c r="G12" i="23" s="1"/>
  <c r="G12" i="84" s="1"/>
  <c r="Q68" i="74"/>
  <c r="Q20" i="26" s="1"/>
  <c r="Q20" i="91" s="1"/>
  <c r="N66" i="75"/>
  <c r="N18" i="30" s="1"/>
  <c r="N18" i="86" s="1"/>
  <c r="E33" i="74"/>
  <c r="E69" i="74" s="1"/>
  <c r="E21" i="26" s="1"/>
  <c r="E21" i="91" s="1"/>
  <c r="R66" i="74"/>
  <c r="R18" i="26" s="1"/>
  <c r="R18" i="91" s="1"/>
  <c r="L31" i="75"/>
  <c r="L71" i="75" s="1"/>
  <c r="L23" i="30" s="1"/>
  <c r="L23" i="86" s="1"/>
  <c r="M24" i="74"/>
  <c r="M24" i="79" s="1"/>
  <c r="F34" i="75"/>
  <c r="F70" i="75" s="1"/>
  <c r="F22" i="30" s="1"/>
  <c r="F22" i="86" s="1"/>
  <c r="K31" i="74"/>
  <c r="K71" i="74" s="1"/>
  <c r="K23" i="26" s="1"/>
  <c r="K23" i="91" s="1"/>
  <c r="D26" i="80"/>
  <c r="D60" i="80" s="1"/>
  <c r="D12" i="27" s="1"/>
  <c r="D12" i="92" s="1"/>
  <c r="D26" i="81"/>
  <c r="D60" i="81" s="1"/>
  <c r="D12" i="22" s="1"/>
  <c r="D12" i="93" s="1"/>
  <c r="L31" i="76"/>
  <c r="L71" i="76" s="1"/>
  <c r="L23" i="31" s="1"/>
  <c r="L23" i="87" s="1"/>
  <c r="L31" i="78"/>
  <c r="L71" i="78" s="1"/>
  <c r="L23" i="28" s="1"/>
  <c r="L23" i="89" s="1"/>
  <c r="L31" i="77"/>
  <c r="L71" i="77" s="1"/>
  <c r="L23" i="25" s="1"/>
  <c r="L23" i="88" s="1"/>
  <c r="D26" i="59"/>
  <c r="D60" i="59" s="1"/>
  <c r="D12" i="23" s="1"/>
  <c r="D12" i="84" s="1"/>
  <c r="L31" i="79"/>
  <c r="L71" i="79" s="1"/>
  <c r="L23" i="32" s="1"/>
  <c r="L23" i="90" s="1"/>
  <c r="D26" i="77"/>
  <c r="D60" i="77" s="1"/>
  <c r="D12" i="25" s="1"/>
  <c r="D12" i="88" s="1"/>
  <c r="J31" i="74"/>
  <c r="J71" i="74" s="1"/>
  <c r="J23" i="26" s="1"/>
  <c r="J23" i="91" s="1"/>
  <c r="L31" i="80"/>
  <c r="L71" i="80" s="1"/>
  <c r="L23" i="27" s="1"/>
  <c r="L23" i="92" s="1"/>
  <c r="L31" i="81"/>
  <c r="L71" i="81" s="1"/>
  <c r="L23" i="22" s="1"/>
  <c r="L23" i="93" s="1"/>
  <c r="L71" i="74"/>
  <c r="L23" i="26" s="1"/>
  <c r="L23" i="91" s="1"/>
  <c r="R36" i="59"/>
  <c r="D33" i="79"/>
  <c r="D69" i="79" s="1"/>
  <c r="D21" i="32" s="1"/>
  <c r="D21" i="90" s="1"/>
  <c r="Q55" i="74"/>
  <c r="Q7" i="26" s="1"/>
  <c r="Q7" i="91" s="1"/>
  <c r="D33" i="76"/>
  <c r="D69" i="76" s="1"/>
  <c r="D21" i="31" s="1"/>
  <c r="D21" i="87" s="1"/>
  <c r="D33" i="77"/>
  <c r="D69" i="77" s="1"/>
  <c r="D21" i="25" s="1"/>
  <c r="D21" i="88" s="1"/>
  <c r="N66" i="59"/>
  <c r="N18" i="23" s="1"/>
  <c r="N18" i="84" s="1"/>
  <c r="D33" i="80"/>
  <c r="D69" i="80" s="1"/>
  <c r="D21" i="27" s="1"/>
  <c r="D21" i="92" s="1"/>
  <c r="M21" i="74"/>
  <c r="M57" i="74" s="1"/>
  <c r="M9" i="26" s="1"/>
  <c r="M9" i="91" s="1"/>
  <c r="E32" i="76"/>
  <c r="E61" i="76" s="1"/>
  <c r="E13" i="31" s="1"/>
  <c r="E13" i="87" s="1"/>
  <c r="D33" i="81"/>
  <c r="D69" i="81" s="1"/>
  <c r="D21" i="22" s="1"/>
  <c r="D21" i="93" s="1"/>
  <c r="D33" i="78"/>
  <c r="D69" i="78" s="1"/>
  <c r="D21" i="28" s="1"/>
  <c r="D21" i="89" s="1"/>
  <c r="E32" i="79"/>
  <c r="E61" i="79" s="1"/>
  <c r="E13" i="32" s="1"/>
  <c r="E13" i="90" s="1"/>
  <c r="F28" i="77"/>
  <c r="F63" i="77" s="1"/>
  <c r="F15" i="25" s="1"/>
  <c r="F15" i="88" s="1"/>
  <c r="G26" i="75"/>
  <c r="G60" i="75" s="1"/>
  <c r="G12" i="30" s="1"/>
  <c r="G12" i="86" s="1"/>
  <c r="G26" i="76"/>
  <c r="G60" i="76" s="1"/>
  <c r="G12" i="31" s="1"/>
  <c r="G12" i="87" s="1"/>
  <c r="G60" i="74"/>
  <c r="G12" i="26" s="1"/>
  <c r="G12" i="91" s="1"/>
  <c r="P55" i="76"/>
  <c r="P7" i="31" s="1"/>
  <c r="P7" i="87" s="1"/>
  <c r="P55" i="80"/>
  <c r="P7" i="27" s="1"/>
  <c r="P7" i="92" s="1"/>
  <c r="G26" i="78"/>
  <c r="G60" i="78" s="1"/>
  <c r="G12" i="28" s="1"/>
  <c r="G12" i="89" s="1"/>
  <c r="F28" i="76"/>
  <c r="F63" i="76" s="1"/>
  <c r="F15" i="31" s="1"/>
  <c r="F15" i="87" s="1"/>
  <c r="E32" i="80"/>
  <c r="E61" i="80" s="1"/>
  <c r="E13" i="27" s="1"/>
  <c r="E13" i="92" s="1"/>
  <c r="R37" i="77"/>
  <c r="G26" i="77"/>
  <c r="G60" i="77" s="1"/>
  <c r="G12" i="25" s="1"/>
  <c r="G12" i="88" s="1"/>
  <c r="F26" i="74"/>
  <c r="F60" i="74" s="1"/>
  <c r="F12" i="26" s="1"/>
  <c r="F12" i="91" s="1"/>
  <c r="G26" i="79"/>
  <c r="G60" i="79" s="1"/>
  <c r="G12" i="32" s="1"/>
  <c r="G12" i="90" s="1"/>
  <c r="P6" i="78"/>
  <c r="P6" i="79"/>
  <c r="E34" i="59"/>
  <c r="E70" i="59" s="1"/>
  <c r="E22" i="23" s="1"/>
  <c r="E22" i="84" s="1"/>
  <c r="AJ22" i="72"/>
  <c r="AI22" i="73"/>
  <c r="M34" i="80"/>
  <c r="M70" i="80" s="1"/>
  <c r="M22" i="27" s="1"/>
  <c r="M22" i="92" s="1"/>
  <c r="N78" i="63"/>
  <c r="O78" i="63" s="1"/>
  <c r="P78" i="63" s="1"/>
  <c r="Q78" i="63" s="1"/>
  <c r="F19" i="83"/>
  <c r="K34" i="75"/>
  <c r="K70" i="75" s="1"/>
  <c r="K22" i="30" s="1"/>
  <c r="K22" i="86" s="1"/>
  <c r="R42" i="59"/>
  <c r="R72" i="59" s="1"/>
  <c r="R24" i="23" s="1"/>
  <c r="R24" i="84" s="1"/>
  <c r="R42" i="78"/>
  <c r="R72" i="78" s="1"/>
  <c r="R24" i="28" s="1"/>
  <c r="R24" i="89" s="1"/>
  <c r="R37" i="75"/>
  <c r="F21" i="59"/>
  <c r="F57" i="59" s="1"/>
  <c r="F9" i="23" s="1"/>
  <c r="F9" i="84" s="1"/>
  <c r="J34" i="76"/>
  <c r="J70" i="76" s="1"/>
  <c r="J22" i="31" s="1"/>
  <c r="J22" i="87" s="1"/>
  <c r="E32" i="59"/>
  <c r="E61" i="59" s="1"/>
  <c r="E13" i="23" s="1"/>
  <c r="E13" i="84" s="1"/>
  <c r="N31" i="74"/>
  <c r="N31" i="81" s="1"/>
  <c r="N71" i="81" s="1"/>
  <c r="N23" i="22" s="1"/>
  <c r="N23" i="93" s="1"/>
  <c r="I31" i="59"/>
  <c r="I71" i="59" s="1"/>
  <c r="I23" i="23" s="1"/>
  <c r="I23" i="84" s="1"/>
  <c r="E32" i="75"/>
  <c r="E61" i="75" s="1"/>
  <c r="E13" i="30" s="1"/>
  <c r="E13" i="86" s="1"/>
  <c r="R42" i="76"/>
  <c r="R72" i="76" s="1"/>
  <c r="R24" i="31" s="1"/>
  <c r="R24" i="87" s="1"/>
  <c r="F25" i="83"/>
  <c r="N84" i="63"/>
  <c r="O84" i="63" s="1"/>
  <c r="P84" i="63" s="1"/>
  <c r="Q84" i="63" s="1"/>
  <c r="I31" i="76"/>
  <c r="I71" i="76" s="1"/>
  <c r="I23" i="31" s="1"/>
  <c r="I23" i="87" s="1"/>
  <c r="I31" i="79"/>
  <c r="I71" i="79" s="1"/>
  <c r="I23" i="32" s="1"/>
  <c r="I23" i="90" s="1"/>
  <c r="F17" i="74"/>
  <c r="F56" i="74" s="1"/>
  <c r="F8" i="26" s="1"/>
  <c r="F8" i="91" s="1"/>
  <c r="R25" i="78"/>
  <c r="P4" i="80"/>
  <c r="P52" i="80" s="1"/>
  <c r="P4" i="27" s="1"/>
  <c r="P4" i="92" s="1"/>
  <c r="J18" i="83"/>
  <c r="I11" i="74"/>
  <c r="I11" i="81" s="1"/>
  <c r="I54" i="81" s="1"/>
  <c r="I6" i="22" s="1"/>
  <c r="I6" i="93" s="1"/>
  <c r="Q35" i="80"/>
  <c r="Q67" i="80" s="1"/>
  <c r="Q19" i="27" s="1"/>
  <c r="Q19" i="92" s="1"/>
  <c r="R41" i="78"/>
  <c r="E21" i="77"/>
  <c r="E57" i="77" s="1"/>
  <c r="E9" i="25" s="1"/>
  <c r="E9" i="88" s="1"/>
  <c r="F24" i="77"/>
  <c r="Q19" i="79"/>
  <c r="R30" i="80"/>
  <c r="R65" i="80" s="1"/>
  <c r="R17" i="27" s="1"/>
  <c r="R17" i="92" s="1"/>
  <c r="Q16" i="76"/>
  <c r="E17" i="74"/>
  <c r="E17" i="77" s="1"/>
  <c r="E56" i="77" s="1"/>
  <c r="E8" i="25" s="1"/>
  <c r="E8" i="88" s="1"/>
  <c r="Q16" i="78"/>
  <c r="E79" i="63"/>
  <c r="F79" i="63" s="1"/>
  <c r="G79" i="63" s="1"/>
  <c r="G29" i="74" s="1"/>
  <c r="G29" i="78" s="1"/>
  <c r="G64" i="78" s="1"/>
  <c r="G16" i="28" s="1"/>
  <c r="G16" i="89" s="1"/>
  <c r="D29" i="74"/>
  <c r="D29" i="77" s="1"/>
  <c r="D64" i="77" s="1"/>
  <c r="D16" i="25" s="1"/>
  <c r="D16" i="88" s="1"/>
  <c r="R37" i="78"/>
  <c r="Q16" i="79"/>
  <c r="Q18" i="75"/>
  <c r="P4" i="59"/>
  <c r="P52" i="59" s="1"/>
  <c r="P4" i="23" s="1"/>
  <c r="P4" i="84" s="1"/>
  <c r="R37" i="79"/>
  <c r="M26" i="59"/>
  <c r="M60" i="59" s="1"/>
  <c r="M12" i="23" s="1"/>
  <c r="M12" i="84" s="1"/>
  <c r="R5" i="76"/>
  <c r="R36" i="78"/>
  <c r="E21" i="76"/>
  <c r="E57" i="76" s="1"/>
  <c r="E9" i="31" s="1"/>
  <c r="E9" i="87" s="1"/>
  <c r="E32" i="78"/>
  <c r="E61" i="78" s="1"/>
  <c r="E13" i="28" s="1"/>
  <c r="E13" i="89" s="1"/>
  <c r="Q18" i="76"/>
  <c r="R42" i="77"/>
  <c r="R72" i="77" s="1"/>
  <c r="R24" i="25" s="1"/>
  <c r="R24" i="88" s="1"/>
  <c r="P4" i="75"/>
  <c r="P52" i="75" s="1"/>
  <c r="P4" i="30" s="1"/>
  <c r="P4" i="86" s="1"/>
  <c r="T44" i="76"/>
  <c r="T74" i="76" s="1"/>
  <c r="T26" i="31" s="1"/>
  <c r="T26" i="87" s="1"/>
  <c r="R37" i="80"/>
  <c r="M26" i="80"/>
  <c r="M60" i="80" s="1"/>
  <c r="M12" i="27" s="1"/>
  <c r="M12" i="92" s="1"/>
  <c r="R5" i="77"/>
  <c r="R36" i="80"/>
  <c r="E21" i="78"/>
  <c r="E57" i="78" s="1"/>
  <c r="E9" i="28" s="1"/>
  <c r="E9" i="89" s="1"/>
  <c r="E32" i="77"/>
  <c r="E61" i="77" s="1"/>
  <c r="E13" i="25" s="1"/>
  <c r="E13" i="88" s="1"/>
  <c r="Q18" i="77"/>
  <c r="P4" i="77"/>
  <c r="P52" i="77" s="1"/>
  <c r="P4" i="25" s="1"/>
  <c r="P4" i="88" s="1"/>
  <c r="R37" i="59"/>
  <c r="R37" i="81"/>
  <c r="D60" i="74"/>
  <c r="D12" i="26" s="1"/>
  <c r="D12" i="91" s="1"/>
  <c r="D26" i="76"/>
  <c r="D60" i="76" s="1"/>
  <c r="D12" i="31" s="1"/>
  <c r="D12" i="87" s="1"/>
  <c r="D26" i="78"/>
  <c r="D60" i="78" s="1"/>
  <c r="D12" i="28" s="1"/>
  <c r="D12" i="89" s="1"/>
  <c r="D26" i="75"/>
  <c r="D60" i="75" s="1"/>
  <c r="D12" i="30" s="1"/>
  <c r="D12" i="86" s="1"/>
  <c r="Q18" i="79"/>
  <c r="R38" i="59"/>
  <c r="P4" i="79"/>
  <c r="P52" i="79" s="1"/>
  <c r="P4" i="32" s="1"/>
  <c r="P4" i="90" s="1"/>
  <c r="M11" i="79"/>
  <c r="M54" i="79" s="1"/>
  <c r="M6" i="32" s="1"/>
  <c r="M6" i="90" s="1"/>
  <c r="S9" i="76"/>
  <c r="Q13" i="76"/>
  <c r="R20" i="81"/>
  <c r="Q18" i="80"/>
  <c r="D69" i="74"/>
  <c r="D21" i="26" s="1"/>
  <c r="D21" i="91" s="1"/>
  <c r="D33" i="75"/>
  <c r="D69" i="75" s="1"/>
  <c r="D21" i="30" s="1"/>
  <c r="D21" i="86" s="1"/>
  <c r="Q13" i="80"/>
  <c r="R38" i="78"/>
  <c r="J73" i="59"/>
  <c r="J25" i="23" s="1"/>
  <c r="J25" i="84" s="1"/>
  <c r="I71" i="63"/>
  <c r="I21" i="74" s="1"/>
  <c r="Q16" i="77"/>
  <c r="Q15" i="79"/>
  <c r="R38" i="80"/>
  <c r="Q35" i="59"/>
  <c r="Q67" i="59" s="1"/>
  <c r="Q19" i="23" s="1"/>
  <c r="Q19" i="84" s="1"/>
  <c r="S9" i="59"/>
  <c r="R25" i="75"/>
  <c r="R41" i="75"/>
  <c r="Q13" i="59"/>
  <c r="Q13" i="81"/>
  <c r="R36" i="81"/>
  <c r="R20" i="59"/>
  <c r="Q15" i="80"/>
  <c r="R38" i="81"/>
  <c r="R8" i="75"/>
  <c r="D61" i="74"/>
  <c r="D13" i="26" s="1"/>
  <c r="D13" i="91" s="1"/>
  <c r="D32" i="59"/>
  <c r="D61" i="59" s="1"/>
  <c r="D13" i="23" s="1"/>
  <c r="D13" i="84" s="1"/>
  <c r="R25" i="76"/>
  <c r="R41" i="76"/>
  <c r="F24" i="78"/>
  <c r="Q15" i="59"/>
  <c r="Q15" i="81"/>
  <c r="Q55" i="81" s="1"/>
  <c r="Q7" i="22" s="1"/>
  <c r="Q7" i="93" s="1"/>
  <c r="T44" i="59"/>
  <c r="T74" i="59" s="1"/>
  <c r="T26" i="23" s="1"/>
  <c r="T26" i="84" s="1"/>
  <c r="R8" i="81"/>
  <c r="I71" i="74"/>
  <c r="I23" i="26" s="1"/>
  <c r="I23" i="91" s="1"/>
  <c r="I31" i="75"/>
  <c r="I71" i="75" s="1"/>
  <c r="I23" i="30" s="1"/>
  <c r="I23" i="86" s="1"/>
  <c r="I31" i="77"/>
  <c r="I71" i="77" s="1"/>
  <c r="I23" i="25" s="1"/>
  <c r="I23" i="88" s="1"/>
  <c r="I31" i="78"/>
  <c r="I71" i="78" s="1"/>
  <c r="I23" i="28" s="1"/>
  <c r="I23" i="89" s="1"/>
  <c r="M26" i="75"/>
  <c r="M60" i="75" s="1"/>
  <c r="M12" i="30" s="1"/>
  <c r="M12" i="86" s="1"/>
  <c r="S9" i="77"/>
  <c r="R25" i="77"/>
  <c r="F21" i="80"/>
  <c r="F57" i="80" s="1"/>
  <c r="F9" i="27" s="1"/>
  <c r="F9" i="92" s="1"/>
  <c r="S2" i="76"/>
  <c r="S50" i="76" s="1"/>
  <c r="S2" i="31" s="1"/>
  <c r="S2" i="87" s="1"/>
  <c r="R41" i="77"/>
  <c r="Q13" i="75"/>
  <c r="E24" i="76"/>
  <c r="R39" i="78"/>
  <c r="F24" i="79"/>
  <c r="Q15" i="76"/>
  <c r="T44" i="78"/>
  <c r="T74" i="78" s="1"/>
  <c r="T26" i="28" s="1"/>
  <c r="T26" i="89" s="1"/>
  <c r="P20" i="81"/>
  <c r="P20" i="59"/>
  <c r="P20" i="80"/>
  <c r="P20" i="77"/>
  <c r="P20" i="78"/>
  <c r="P20" i="75"/>
  <c r="P20" i="76"/>
  <c r="P20" i="79"/>
  <c r="M26" i="78"/>
  <c r="M60" i="78" s="1"/>
  <c r="M12" i="28" s="1"/>
  <c r="M12" i="89" s="1"/>
  <c r="S9" i="78"/>
  <c r="R25" i="79"/>
  <c r="S2" i="77"/>
  <c r="S50" i="77" s="1"/>
  <c r="S2" i="25" s="1"/>
  <c r="S2" i="88" s="1"/>
  <c r="R41" i="79"/>
  <c r="Q13" i="78"/>
  <c r="R36" i="76"/>
  <c r="R66" i="76" s="1"/>
  <c r="R18" i="31" s="1"/>
  <c r="R18" i="87" s="1"/>
  <c r="E24" i="75"/>
  <c r="R39" i="77"/>
  <c r="Q15" i="75"/>
  <c r="R38" i="76"/>
  <c r="M34" i="59"/>
  <c r="M70" i="59" s="1"/>
  <c r="M22" i="23" s="1"/>
  <c r="M22" i="84" s="1"/>
  <c r="T44" i="77"/>
  <c r="T74" i="77" s="1"/>
  <c r="T26" i="25" s="1"/>
  <c r="T26" i="88" s="1"/>
  <c r="Q20" i="81"/>
  <c r="Q20" i="75"/>
  <c r="Q20" i="76"/>
  <c r="Q20" i="59"/>
  <c r="Q20" i="78"/>
  <c r="Q20" i="80"/>
  <c r="Q20" i="79"/>
  <c r="Q20" i="77"/>
  <c r="J5" i="83"/>
  <c r="M26" i="77"/>
  <c r="M60" i="77" s="1"/>
  <c r="M12" i="25" s="1"/>
  <c r="M12" i="88" s="1"/>
  <c r="S9" i="81"/>
  <c r="R25" i="80"/>
  <c r="S2" i="78"/>
  <c r="S50" i="78" s="1"/>
  <c r="S2" i="28" s="1"/>
  <c r="S2" i="89" s="1"/>
  <c r="R41" i="80"/>
  <c r="Q13" i="77"/>
  <c r="E24" i="78"/>
  <c r="R39" i="79"/>
  <c r="Q15" i="78"/>
  <c r="M26" i="79"/>
  <c r="M60" i="79" s="1"/>
  <c r="M12" i="32" s="1"/>
  <c r="M12" i="90" s="1"/>
  <c r="R25" i="59"/>
  <c r="R41" i="59"/>
  <c r="R5" i="78"/>
  <c r="R36" i="79"/>
  <c r="E24" i="80"/>
  <c r="Q15" i="77"/>
  <c r="R38" i="79"/>
  <c r="P6" i="77"/>
  <c r="R8" i="59"/>
  <c r="G62" i="74"/>
  <c r="G14" i="26" s="1"/>
  <c r="G14" i="91" s="1"/>
  <c r="G27" i="77"/>
  <c r="G62" i="77" s="1"/>
  <c r="G14" i="25" s="1"/>
  <c r="G14" i="88" s="1"/>
  <c r="G27" i="78"/>
  <c r="G62" i="78" s="1"/>
  <c r="G14" i="28" s="1"/>
  <c r="G14" i="89" s="1"/>
  <c r="G27" i="76"/>
  <c r="G62" i="76" s="1"/>
  <c r="G14" i="31" s="1"/>
  <c r="G14" i="87" s="1"/>
  <c r="G27" i="75"/>
  <c r="G62" i="75" s="1"/>
  <c r="G14" i="30" s="1"/>
  <c r="G14" i="86" s="1"/>
  <c r="G27" i="59"/>
  <c r="G62" i="59" s="1"/>
  <c r="G14" i="23" s="1"/>
  <c r="G14" i="84" s="1"/>
  <c r="G27" i="81"/>
  <c r="G62" i="81" s="1"/>
  <c r="G14" i="22" s="1"/>
  <c r="G14" i="93" s="1"/>
  <c r="G27" i="80"/>
  <c r="G62" i="80" s="1"/>
  <c r="G14" i="27" s="1"/>
  <c r="G14" i="92" s="1"/>
  <c r="G27" i="79"/>
  <c r="G62" i="79" s="1"/>
  <c r="G14" i="32" s="1"/>
  <c r="G14" i="90" s="1"/>
  <c r="R7" i="74"/>
  <c r="R7" i="81" s="1"/>
  <c r="S37" i="74"/>
  <c r="S37" i="81" s="1"/>
  <c r="R18" i="74"/>
  <c r="R18" i="75" s="1"/>
  <c r="R35" i="74"/>
  <c r="R67" i="74" s="1"/>
  <c r="R19" i="26" s="1"/>
  <c r="R19" i="91" s="1"/>
  <c r="U44" i="74"/>
  <c r="U74" i="74" s="1"/>
  <c r="U26" i="26" s="1"/>
  <c r="U26" i="91" s="1"/>
  <c r="S42" i="74"/>
  <c r="S72" i="74" s="1"/>
  <c r="S24" i="26" s="1"/>
  <c r="S24" i="91" s="1"/>
  <c r="S39" i="74"/>
  <c r="C72" i="63"/>
  <c r="L54" i="74"/>
  <c r="L6" i="26" s="1"/>
  <c r="L6" i="91" s="1"/>
  <c r="L11" i="81"/>
  <c r="L54" i="81" s="1"/>
  <c r="L6" i="22" s="1"/>
  <c r="L6" i="93" s="1"/>
  <c r="L11" i="75"/>
  <c r="L54" i="75" s="1"/>
  <c r="L6" i="30" s="1"/>
  <c r="L6" i="86" s="1"/>
  <c r="L11" i="80"/>
  <c r="L54" i="80" s="1"/>
  <c r="L6" i="27" s="1"/>
  <c r="L6" i="92" s="1"/>
  <c r="L11" i="79"/>
  <c r="L54" i="79" s="1"/>
  <c r="L6" i="32" s="1"/>
  <c r="L6" i="90" s="1"/>
  <c r="L11" i="77"/>
  <c r="L54" i="77" s="1"/>
  <c r="L6" i="25" s="1"/>
  <c r="L6" i="88" s="1"/>
  <c r="L11" i="78"/>
  <c r="L54" i="78" s="1"/>
  <c r="L6" i="28" s="1"/>
  <c r="L6" i="89" s="1"/>
  <c r="L11" i="76"/>
  <c r="L54" i="76" s="1"/>
  <c r="L6" i="31" s="1"/>
  <c r="L6" i="87" s="1"/>
  <c r="L11" i="59"/>
  <c r="L54" i="59" s="1"/>
  <c r="L6" i="23" s="1"/>
  <c r="L6" i="84" s="1"/>
  <c r="F33" i="75"/>
  <c r="F69" i="75" s="1"/>
  <c r="F21" i="30" s="1"/>
  <c r="F21" i="86" s="1"/>
  <c r="M28" i="80"/>
  <c r="M63" i="80" s="1"/>
  <c r="M15" i="27" s="1"/>
  <c r="M15" i="92" s="1"/>
  <c r="Q35" i="79"/>
  <c r="Q67" i="79" s="1"/>
  <c r="Q19" i="32" s="1"/>
  <c r="Q19" i="90" s="1"/>
  <c r="M11" i="77"/>
  <c r="M54" i="77" s="1"/>
  <c r="M6" i="25" s="1"/>
  <c r="M6" i="88" s="1"/>
  <c r="M26" i="76"/>
  <c r="M60" i="76" s="1"/>
  <c r="M12" i="31" s="1"/>
  <c r="M12" i="87" s="1"/>
  <c r="S9" i="75"/>
  <c r="Q10" i="75"/>
  <c r="F21" i="79"/>
  <c r="F57" i="79" s="1"/>
  <c r="F9" i="32" s="1"/>
  <c r="F9" i="90" s="1"/>
  <c r="S2" i="75"/>
  <c r="S50" i="75" s="1"/>
  <c r="S2" i="30" s="1"/>
  <c r="S2" i="86" s="1"/>
  <c r="R14" i="59"/>
  <c r="H61" i="74"/>
  <c r="H13" i="26" s="1"/>
  <c r="H13" i="91" s="1"/>
  <c r="H32" i="77"/>
  <c r="H61" i="77" s="1"/>
  <c r="H13" i="25" s="1"/>
  <c r="H13" i="88" s="1"/>
  <c r="H32" i="78"/>
  <c r="H61" i="78" s="1"/>
  <c r="H13" i="28" s="1"/>
  <c r="H13" i="89" s="1"/>
  <c r="H32" i="75"/>
  <c r="H61" i="75" s="1"/>
  <c r="H13" i="30" s="1"/>
  <c r="H13" i="86" s="1"/>
  <c r="H32" i="76"/>
  <c r="H61" i="76" s="1"/>
  <c r="H13" i="31" s="1"/>
  <c r="H13" i="87" s="1"/>
  <c r="H32" i="81"/>
  <c r="H61" i="81" s="1"/>
  <c r="H13" i="22" s="1"/>
  <c r="H13" i="93" s="1"/>
  <c r="H32" i="59"/>
  <c r="H61" i="59" s="1"/>
  <c r="H13" i="23" s="1"/>
  <c r="H13" i="84" s="1"/>
  <c r="H32" i="80"/>
  <c r="H61" i="80" s="1"/>
  <c r="H13" i="27" s="1"/>
  <c r="H13" i="92" s="1"/>
  <c r="H32" i="79"/>
  <c r="H61" i="79" s="1"/>
  <c r="H13" i="32" s="1"/>
  <c r="H13" i="90" s="1"/>
  <c r="R5" i="59"/>
  <c r="Q40" i="59"/>
  <c r="Q68" i="59" s="1"/>
  <c r="Q20" i="23" s="1"/>
  <c r="Q20" i="84" s="1"/>
  <c r="Q40" i="81"/>
  <c r="Q68" i="81" s="1"/>
  <c r="Q20" i="22" s="1"/>
  <c r="Q20" i="93" s="1"/>
  <c r="R36" i="77"/>
  <c r="E21" i="59"/>
  <c r="E57" i="59" s="1"/>
  <c r="E9" i="23" s="1"/>
  <c r="E9" i="84" s="1"/>
  <c r="E24" i="59"/>
  <c r="M31" i="80"/>
  <c r="M71" i="80" s="1"/>
  <c r="M23" i="27" s="1"/>
  <c r="M23" i="92" s="1"/>
  <c r="R39" i="76"/>
  <c r="R12" i="75"/>
  <c r="M17" i="59"/>
  <c r="M56" i="59" s="1"/>
  <c r="M8" i="23" s="1"/>
  <c r="M8" i="84" s="1"/>
  <c r="M17" i="81"/>
  <c r="M56" i="81" s="1"/>
  <c r="M8" i="22" s="1"/>
  <c r="M8" i="93" s="1"/>
  <c r="R20" i="80"/>
  <c r="K73" i="74"/>
  <c r="K25" i="26" s="1"/>
  <c r="K25" i="91" s="1"/>
  <c r="K39" i="75"/>
  <c r="K39" i="81"/>
  <c r="K39" i="59"/>
  <c r="K39" i="80"/>
  <c r="K39" i="79"/>
  <c r="K39" i="78"/>
  <c r="K39" i="76"/>
  <c r="K39" i="77"/>
  <c r="AQ81" i="63"/>
  <c r="AQ31" i="74" s="1"/>
  <c r="F24" i="76"/>
  <c r="E32" i="81"/>
  <c r="E61" i="81" s="1"/>
  <c r="E13" i="22" s="1"/>
  <c r="E13" i="93" s="1"/>
  <c r="Q19" i="77"/>
  <c r="Q18" i="78"/>
  <c r="R42" i="75"/>
  <c r="R72" i="75" s="1"/>
  <c r="R24" i="30" s="1"/>
  <c r="R24" i="86" s="1"/>
  <c r="P72" i="74"/>
  <c r="P24" i="26" s="1"/>
  <c r="P24" i="91" s="1"/>
  <c r="P42" i="77"/>
  <c r="P72" i="77" s="1"/>
  <c r="P24" i="25" s="1"/>
  <c r="P24" i="88" s="1"/>
  <c r="P42" i="78"/>
  <c r="P72" i="78" s="1"/>
  <c r="P24" i="28" s="1"/>
  <c r="P24" i="89" s="1"/>
  <c r="P42" i="76"/>
  <c r="P72" i="76" s="1"/>
  <c r="P24" i="31" s="1"/>
  <c r="P24" i="87" s="1"/>
  <c r="P42" i="75"/>
  <c r="P72" i="75" s="1"/>
  <c r="P24" i="30" s="1"/>
  <c r="P24" i="86" s="1"/>
  <c r="P42" i="59"/>
  <c r="P72" i="59" s="1"/>
  <c r="P24" i="23" s="1"/>
  <c r="P24" i="84" s="1"/>
  <c r="P42" i="81"/>
  <c r="P72" i="81" s="1"/>
  <c r="P24" i="22" s="1"/>
  <c r="P24" i="93" s="1"/>
  <c r="P42" i="80"/>
  <c r="P72" i="80" s="1"/>
  <c r="P24" i="27" s="1"/>
  <c r="P24" i="92" s="1"/>
  <c r="P42" i="79"/>
  <c r="P72" i="79" s="1"/>
  <c r="P24" i="32" s="1"/>
  <c r="P24" i="90" s="1"/>
  <c r="J73" i="81"/>
  <c r="J25" i="22" s="1"/>
  <c r="J25" i="93" s="1"/>
  <c r="D57" i="74"/>
  <c r="D9" i="26" s="1"/>
  <c r="D9" i="91" s="1"/>
  <c r="D21" i="77"/>
  <c r="D57" i="77" s="1"/>
  <c r="D9" i="25" s="1"/>
  <c r="D9" i="88" s="1"/>
  <c r="D21" i="78"/>
  <c r="D57" i="78" s="1"/>
  <c r="D9" i="28" s="1"/>
  <c r="D9" i="89" s="1"/>
  <c r="D21" i="75"/>
  <c r="D57" i="75" s="1"/>
  <c r="D9" i="30" s="1"/>
  <c r="D9" i="86" s="1"/>
  <c r="D21" i="76"/>
  <c r="D57" i="76" s="1"/>
  <c r="D9" i="31" s="1"/>
  <c r="D9" i="87" s="1"/>
  <c r="D21" i="59"/>
  <c r="D57" i="59" s="1"/>
  <c r="D9" i="23" s="1"/>
  <c r="D9" i="84" s="1"/>
  <c r="D21" i="81"/>
  <c r="D57" i="81" s="1"/>
  <c r="D9" i="22" s="1"/>
  <c r="D9" i="93" s="1"/>
  <c r="D21" i="80"/>
  <c r="D57" i="80" s="1"/>
  <c r="D9" i="27" s="1"/>
  <c r="D9" i="92" s="1"/>
  <c r="D21" i="79"/>
  <c r="D57" i="79" s="1"/>
  <c r="D9" i="32" s="1"/>
  <c r="D9" i="90" s="1"/>
  <c r="Q87" i="63"/>
  <c r="Q37" i="74" s="1"/>
  <c r="P37" i="74"/>
  <c r="M34" i="79"/>
  <c r="M70" i="79" s="1"/>
  <c r="M22" i="32" s="1"/>
  <c r="M22" i="90" s="1"/>
  <c r="P4" i="78"/>
  <c r="P52" i="78" s="1"/>
  <c r="P4" i="28" s="1"/>
  <c r="P4" i="89" s="1"/>
  <c r="P6" i="76"/>
  <c r="T44" i="75"/>
  <c r="T74" i="75" s="1"/>
  <c r="T26" i="30" s="1"/>
  <c r="T26" i="86" s="1"/>
  <c r="R8" i="80"/>
  <c r="O25" i="77"/>
  <c r="O25" i="78"/>
  <c r="O25" i="75"/>
  <c r="O25" i="76"/>
  <c r="O25" i="81"/>
  <c r="O25" i="59"/>
  <c r="O25" i="80"/>
  <c r="O25" i="79"/>
  <c r="Q12" i="75"/>
  <c r="Q12" i="76"/>
  <c r="Q12" i="59"/>
  <c r="Q12" i="81"/>
  <c r="Q12" i="80"/>
  <c r="Q12" i="79"/>
  <c r="Q12" i="77"/>
  <c r="Q12" i="78"/>
  <c r="R30" i="79"/>
  <c r="R65" i="79" s="1"/>
  <c r="R17" i="32" s="1"/>
  <c r="R17" i="90" s="1"/>
  <c r="Q16" i="75"/>
  <c r="D56" i="74"/>
  <c r="D8" i="26" s="1"/>
  <c r="D8" i="91" s="1"/>
  <c r="D17" i="59"/>
  <c r="D56" i="59" s="1"/>
  <c r="D8" i="23" s="1"/>
  <c r="D8" i="84" s="1"/>
  <c r="D17" i="81"/>
  <c r="D56" i="81" s="1"/>
  <c r="D8" i="22" s="1"/>
  <c r="D8" i="93" s="1"/>
  <c r="D17" i="80"/>
  <c r="D56" i="80" s="1"/>
  <c r="D8" i="27" s="1"/>
  <c r="D8" i="92" s="1"/>
  <c r="D17" i="79"/>
  <c r="D56" i="79" s="1"/>
  <c r="D8" i="32" s="1"/>
  <c r="D8" i="90" s="1"/>
  <c r="D17" i="77"/>
  <c r="D56" i="77" s="1"/>
  <c r="D8" i="25" s="1"/>
  <c r="D8" i="88" s="1"/>
  <c r="D17" i="76"/>
  <c r="D56" i="76" s="1"/>
  <c r="D8" i="31" s="1"/>
  <c r="D8" i="87" s="1"/>
  <c r="D17" i="78"/>
  <c r="D56" i="78" s="1"/>
  <c r="D8" i="28" s="1"/>
  <c r="D8" i="89" s="1"/>
  <c r="D17" i="75"/>
  <c r="D56" i="75" s="1"/>
  <c r="D8" i="30" s="1"/>
  <c r="D8" i="86" s="1"/>
  <c r="R19" i="74"/>
  <c r="R19" i="79" s="1"/>
  <c r="M28" i="81"/>
  <c r="M63" i="81" s="1"/>
  <c r="M15" i="22" s="1"/>
  <c r="M15" i="93" s="1"/>
  <c r="I82" i="63"/>
  <c r="R82" i="63"/>
  <c r="N82" i="63" s="1"/>
  <c r="M31" i="81"/>
  <c r="M71" i="81" s="1"/>
  <c r="M23" i="22" s="1"/>
  <c r="M23" i="93" s="1"/>
  <c r="L73" i="74"/>
  <c r="L25" i="26" s="1"/>
  <c r="L25" i="91" s="1"/>
  <c r="L39" i="76"/>
  <c r="L39" i="77"/>
  <c r="L39" i="75"/>
  <c r="L39" i="59"/>
  <c r="L39" i="81"/>
  <c r="L39" i="80"/>
  <c r="L39" i="79"/>
  <c r="L39" i="78"/>
  <c r="I28" i="74"/>
  <c r="Q72" i="74"/>
  <c r="Q24" i="26" s="1"/>
  <c r="Q24" i="91" s="1"/>
  <c r="Q42" i="59"/>
  <c r="Q72" i="59" s="1"/>
  <c r="Q24" i="23" s="1"/>
  <c r="Q24" i="84" s="1"/>
  <c r="Q42" i="81"/>
  <c r="Q72" i="81" s="1"/>
  <c r="Q24" i="22" s="1"/>
  <c r="Q24" i="93" s="1"/>
  <c r="Q42" i="75"/>
  <c r="Q72" i="75" s="1"/>
  <c r="Q24" i="30" s="1"/>
  <c r="Q24" i="86" s="1"/>
  <c r="Q42" i="80"/>
  <c r="Q72" i="80" s="1"/>
  <c r="Q24" i="27" s="1"/>
  <c r="Q24" i="92" s="1"/>
  <c r="Q42" i="79"/>
  <c r="Q72" i="79" s="1"/>
  <c r="Q24" i="32" s="1"/>
  <c r="Q24" i="90" s="1"/>
  <c r="Q42" i="77"/>
  <c r="Q72" i="77" s="1"/>
  <c r="Q24" i="25" s="1"/>
  <c r="Q24" i="88" s="1"/>
  <c r="Q42" i="78"/>
  <c r="Q72" i="78" s="1"/>
  <c r="Q24" i="28" s="1"/>
  <c r="Q24" i="89" s="1"/>
  <c r="Q42" i="76"/>
  <c r="Q72" i="76" s="1"/>
  <c r="Q24" i="31" s="1"/>
  <c r="Q24" i="87" s="1"/>
  <c r="J73" i="75"/>
  <c r="J25" i="30" s="1"/>
  <c r="I24" i="74"/>
  <c r="Q75" i="63"/>
  <c r="Q25" i="74" s="1"/>
  <c r="P25" i="74"/>
  <c r="G56" i="74"/>
  <c r="G8" i="26" s="1"/>
  <c r="G8" i="91" s="1"/>
  <c r="G17" i="75"/>
  <c r="G56" i="75" s="1"/>
  <c r="G8" i="30" s="1"/>
  <c r="G8" i="86" s="1"/>
  <c r="G17" i="76"/>
  <c r="G56" i="76" s="1"/>
  <c r="G8" i="31" s="1"/>
  <c r="G8" i="87" s="1"/>
  <c r="G17" i="81"/>
  <c r="G56" i="81" s="1"/>
  <c r="G8" i="22" s="1"/>
  <c r="G8" i="93" s="1"/>
  <c r="G17" i="59"/>
  <c r="G56" i="59" s="1"/>
  <c r="G8" i="23" s="1"/>
  <c r="G8" i="84" s="1"/>
  <c r="G17" i="80"/>
  <c r="G56" i="80" s="1"/>
  <c r="G8" i="27" s="1"/>
  <c r="G8" i="92" s="1"/>
  <c r="G17" i="79"/>
  <c r="G56" i="79" s="1"/>
  <c r="G8" i="32" s="1"/>
  <c r="G8" i="90" s="1"/>
  <c r="G17" i="77"/>
  <c r="G56" i="77" s="1"/>
  <c r="G8" i="25" s="1"/>
  <c r="G8" i="88" s="1"/>
  <c r="G17" i="78"/>
  <c r="G56" i="78" s="1"/>
  <c r="G8" i="28" s="1"/>
  <c r="G8" i="89" s="1"/>
  <c r="S14" i="74"/>
  <c r="S14" i="81" s="1"/>
  <c r="O31" i="74"/>
  <c r="O71" i="74" s="1"/>
  <c r="O23" i="26" s="1"/>
  <c r="O23" i="91" s="1"/>
  <c r="K24" i="74"/>
  <c r="K24" i="76" s="1"/>
  <c r="M77" i="63"/>
  <c r="I77" i="63" s="1"/>
  <c r="J77" i="63" s="1"/>
  <c r="K77" i="63" s="1"/>
  <c r="L77" i="63" s="1"/>
  <c r="L27" i="74" s="1"/>
  <c r="M28" i="59"/>
  <c r="M63" i="59" s="1"/>
  <c r="M15" i="23" s="1"/>
  <c r="M15" i="84" s="1"/>
  <c r="Q35" i="81"/>
  <c r="Q67" i="81" s="1"/>
  <c r="Q19" i="22" s="1"/>
  <c r="Q19" i="93" s="1"/>
  <c r="H69" i="74"/>
  <c r="H21" i="26" s="1"/>
  <c r="H21" i="91" s="1"/>
  <c r="H33" i="78"/>
  <c r="H69" i="78" s="1"/>
  <c r="H21" i="28" s="1"/>
  <c r="H21" i="89" s="1"/>
  <c r="H33" i="75"/>
  <c r="H69" i="75" s="1"/>
  <c r="H21" i="30" s="1"/>
  <c r="H21" i="86" s="1"/>
  <c r="H33" i="76"/>
  <c r="H69" i="76" s="1"/>
  <c r="H21" i="31" s="1"/>
  <c r="H21" i="87" s="1"/>
  <c r="H33" i="81"/>
  <c r="H69" i="81" s="1"/>
  <c r="H21" i="22" s="1"/>
  <c r="H21" i="93" s="1"/>
  <c r="H33" i="59"/>
  <c r="H69" i="59" s="1"/>
  <c r="H21" i="23" s="1"/>
  <c r="H21" i="84" s="1"/>
  <c r="H33" i="80"/>
  <c r="H69" i="80" s="1"/>
  <c r="H21" i="27" s="1"/>
  <c r="H21" i="92" s="1"/>
  <c r="H33" i="79"/>
  <c r="H69" i="79" s="1"/>
  <c r="H21" i="32" s="1"/>
  <c r="H21" i="90" s="1"/>
  <c r="H33" i="77"/>
  <c r="H69" i="77" s="1"/>
  <c r="H21" i="25" s="1"/>
  <c r="H21" i="88" s="1"/>
  <c r="M11" i="80"/>
  <c r="M54" i="80" s="1"/>
  <c r="M6" i="27" s="1"/>
  <c r="M6" i="92" s="1"/>
  <c r="Q10" i="59"/>
  <c r="F21" i="81"/>
  <c r="F57" i="81" s="1"/>
  <c r="F9" i="22" s="1"/>
  <c r="F9" i="93" s="1"/>
  <c r="R14" i="75"/>
  <c r="M32" i="74"/>
  <c r="Q40" i="76"/>
  <c r="Q68" i="76" s="1"/>
  <c r="Q20" i="31" s="1"/>
  <c r="Q20" i="87" s="1"/>
  <c r="D27" i="74"/>
  <c r="M31" i="59"/>
  <c r="M71" i="59" s="1"/>
  <c r="M23" i="23" s="1"/>
  <c r="M23" i="84" s="1"/>
  <c r="R12" i="76"/>
  <c r="M17" i="75"/>
  <c r="M56" i="75" s="1"/>
  <c r="M8" i="30" s="1"/>
  <c r="M8" i="86" s="1"/>
  <c r="R20" i="75"/>
  <c r="H27" i="74"/>
  <c r="K66" i="74"/>
  <c r="K18" i="26" s="1"/>
  <c r="K18" i="91" s="1"/>
  <c r="K36" i="79"/>
  <c r="K66" i="79" s="1"/>
  <c r="K18" i="32" s="1"/>
  <c r="K18" i="90" s="1"/>
  <c r="K36" i="78"/>
  <c r="K66" i="78" s="1"/>
  <c r="K18" i="28" s="1"/>
  <c r="K18" i="89" s="1"/>
  <c r="K36" i="77"/>
  <c r="K66" i="77" s="1"/>
  <c r="K18" i="25" s="1"/>
  <c r="K18" i="88" s="1"/>
  <c r="K36" i="76"/>
  <c r="K66" i="76" s="1"/>
  <c r="K18" i="31" s="1"/>
  <c r="K18" i="87" s="1"/>
  <c r="K36" i="75"/>
  <c r="K66" i="75" s="1"/>
  <c r="K18" i="30" s="1"/>
  <c r="K18" i="86" s="1"/>
  <c r="K36" i="81"/>
  <c r="K66" i="81" s="1"/>
  <c r="K18" i="22" s="1"/>
  <c r="K18" i="93" s="1"/>
  <c r="K36" i="59"/>
  <c r="K66" i="59" s="1"/>
  <c r="K18" i="23" s="1"/>
  <c r="K18" i="84" s="1"/>
  <c r="K36" i="80"/>
  <c r="K66" i="80" s="1"/>
  <c r="K18" i="27" s="1"/>
  <c r="K18" i="92" s="1"/>
  <c r="J73" i="76"/>
  <c r="J25" i="31" s="1"/>
  <c r="J25" i="87" s="1"/>
  <c r="O43" i="76"/>
  <c r="O73" i="76" s="1"/>
  <c r="O25" i="31" s="1"/>
  <c r="O25" i="87" s="1"/>
  <c r="O43" i="75"/>
  <c r="O73" i="75" s="1"/>
  <c r="O25" i="30" s="1"/>
  <c r="O25" i="86" s="1"/>
  <c r="O43" i="59"/>
  <c r="O73" i="59" s="1"/>
  <c r="O25" i="23" s="1"/>
  <c r="O25" i="84" s="1"/>
  <c r="O43" i="81"/>
  <c r="O73" i="81" s="1"/>
  <c r="O25" i="22" s="1"/>
  <c r="O25" i="93" s="1"/>
  <c r="O43" i="80"/>
  <c r="O73" i="80" s="1"/>
  <c r="O25" i="27" s="1"/>
  <c r="O25" i="92" s="1"/>
  <c r="O43" i="79"/>
  <c r="O73" i="79" s="1"/>
  <c r="O25" i="32" s="1"/>
  <c r="O25" i="90" s="1"/>
  <c r="O43" i="77"/>
  <c r="O73" i="77" s="1"/>
  <c r="O25" i="25" s="1"/>
  <c r="O25" i="88" s="1"/>
  <c r="O43" i="78"/>
  <c r="O73" i="78" s="1"/>
  <c r="O25" i="28" s="1"/>
  <c r="O25" i="89" s="1"/>
  <c r="H57" i="74"/>
  <c r="H9" i="26" s="1"/>
  <c r="H9" i="91" s="1"/>
  <c r="H21" i="78"/>
  <c r="H57" i="78" s="1"/>
  <c r="H9" i="28" s="1"/>
  <c r="H9" i="89" s="1"/>
  <c r="H21" i="75"/>
  <c r="H57" i="75" s="1"/>
  <c r="H9" i="30" s="1"/>
  <c r="H9" i="86" s="1"/>
  <c r="H21" i="76"/>
  <c r="H57" i="76" s="1"/>
  <c r="H9" i="31" s="1"/>
  <c r="H9" i="87" s="1"/>
  <c r="H21" i="59"/>
  <c r="H57" i="59" s="1"/>
  <c r="H9" i="23" s="1"/>
  <c r="H9" i="84" s="1"/>
  <c r="H21" i="81"/>
  <c r="H57" i="81" s="1"/>
  <c r="H9" i="22" s="1"/>
  <c r="H9" i="93" s="1"/>
  <c r="H21" i="80"/>
  <c r="H57" i="80" s="1"/>
  <c r="H9" i="27" s="1"/>
  <c r="H9" i="92" s="1"/>
  <c r="H21" i="79"/>
  <c r="H57" i="79" s="1"/>
  <c r="H9" i="32" s="1"/>
  <c r="H9" i="90" s="1"/>
  <c r="H21" i="77"/>
  <c r="H57" i="77" s="1"/>
  <c r="H9" i="25" s="1"/>
  <c r="H9" i="88" s="1"/>
  <c r="M34" i="81"/>
  <c r="M70" i="81" s="1"/>
  <c r="M22" i="22" s="1"/>
  <c r="M22" i="93" s="1"/>
  <c r="H56" i="74"/>
  <c r="H8" i="26" s="1"/>
  <c r="H8" i="91" s="1"/>
  <c r="H17" i="75"/>
  <c r="H56" i="75" s="1"/>
  <c r="H8" i="30" s="1"/>
  <c r="H8" i="86" s="1"/>
  <c r="H17" i="76"/>
  <c r="H56" i="76" s="1"/>
  <c r="H8" i="31" s="1"/>
  <c r="H8" i="87" s="1"/>
  <c r="H17" i="81"/>
  <c r="H56" i="81" s="1"/>
  <c r="H8" i="22" s="1"/>
  <c r="H8" i="93" s="1"/>
  <c r="H17" i="59"/>
  <c r="H56" i="59" s="1"/>
  <c r="H8" i="23" s="1"/>
  <c r="H8" i="84" s="1"/>
  <c r="H17" i="80"/>
  <c r="H56" i="80" s="1"/>
  <c r="H8" i="27" s="1"/>
  <c r="H8" i="92" s="1"/>
  <c r="H17" i="79"/>
  <c r="H56" i="79" s="1"/>
  <c r="H8" i="32" s="1"/>
  <c r="H8" i="90" s="1"/>
  <c r="H17" i="77"/>
  <c r="H56" i="77" s="1"/>
  <c r="H8" i="25" s="1"/>
  <c r="H8" i="88" s="1"/>
  <c r="H17" i="78"/>
  <c r="H56" i="78" s="1"/>
  <c r="H8" i="28" s="1"/>
  <c r="H8" i="89" s="1"/>
  <c r="R30" i="59"/>
  <c r="R65" i="59" s="1"/>
  <c r="R17" i="23" s="1"/>
  <c r="R17" i="84" s="1"/>
  <c r="R30" i="81"/>
  <c r="R65" i="81" s="1"/>
  <c r="R17" i="22" s="1"/>
  <c r="R17" i="93" s="1"/>
  <c r="S41" i="74"/>
  <c r="S41" i="78" s="1"/>
  <c r="Q6" i="74"/>
  <c r="Q6" i="77" s="1"/>
  <c r="M28" i="75"/>
  <c r="M63" i="75" s="1"/>
  <c r="M15" i="30" s="1"/>
  <c r="M15" i="86" s="1"/>
  <c r="J83" i="63"/>
  <c r="I33" i="74"/>
  <c r="M11" i="81"/>
  <c r="M54" i="81" s="1"/>
  <c r="M6" i="22" s="1"/>
  <c r="M6" i="93" s="1"/>
  <c r="Q10" i="76"/>
  <c r="R14" i="76"/>
  <c r="Q40" i="75"/>
  <c r="Q68" i="75" s="1"/>
  <c r="Q20" i="30" s="1"/>
  <c r="Q20" i="86" s="1"/>
  <c r="L24" i="76"/>
  <c r="L24" i="59"/>
  <c r="L24" i="81"/>
  <c r="L24" i="80"/>
  <c r="L24" i="79"/>
  <c r="L24" i="77"/>
  <c r="L24" i="78"/>
  <c r="L24" i="75"/>
  <c r="M31" i="75"/>
  <c r="M71" i="75" s="1"/>
  <c r="M23" i="30" s="1"/>
  <c r="M23" i="86" s="1"/>
  <c r="R12" i="78"/>
  <c r="M17" i="76"/>
  <c r="M56" i="76" s="1"/>
  <c r="M8" i="31" s="1"/>
  <c r="M8" i="87" s="1"/>
  <c r="Q19" i="81"/>
  <c r="L66" i="74"/>
  <c r="L18" i="26" s="1"/>
  <c r="L18" i="91" s="1"/>
  <c r="L36" i="77"/>
  <c r="L66" i="77" s="1"/>
  <c r="L18" i="25" s="1"/>
  <c r="L18" i="88" s="1"/>
  <c r="L36" i="78"/>
  <c r="L66" i="78" s="1"/>
  <c r="L18" i="28" s="1"/>
  <c r="L18" i="89" s="1"/>
  <c r="L36" i="76"/>
  <c r="L66" i="76" s="1"/>
  <c r="L18" i="31" s="1"/>
  <c r="L18" i="87" s="1"/>
  <c r="L36" i="75"/>
  <c r="L66" i="75" s="1"/>
  <c r="L18" i="30" s="1"/>
  <c r="L18" i="86" s="1"/>
  <c r="L36" i="59"/>
  <c r="L66" i="59" s="1"/>
  <c r="L18" i="23" s="1"/>
  <c r="L18" i="84" s="1"/>
  <c r="L36" i="81"/>
  <c r="L66" i="81" s="1"/>
  <c r="L18" i="22" s="1"/>
  <c r="L18" i="93" s="1"/>
  <c r="L36" i="80"/>
  <c r="L66" i="80" s="1"/>
  <c r="L18" i="27" s="1"/>
  <c r="L18" i="92" s="1"/>
  <c r="L36" i="79"/>
  <c r="L66" i="79" s="1"/>
  <c r="L18" i="32" s="1"/>
  <c r="L18" i="90" s="1"/>
  <c r="J73" i="78"/>
  <c r="J25" i="28" s="1"/>
  <c r="J25" i="89" s="1"/>
  <c r="Q93" i="63"/>
  <c r="Q43" i="74" s="1"/>
  <c r="Q73" i="74" s="1"/>
  <c r="Q25" i="26" s="1"/>
  <c r="Q25" i="91" s="1"/>
  <c r="P43" i="74"/>
  <c r="P73" i="74" s="1"/>
  <c r="P25" i="26" s="1"/>
  <c r="P25" i="91" s="1"/>
  <c r="J67" i="63"/>
  <c r="I17" i="74"/>
  <c r="P41" i="75"/>
  <c r="P41" i="76"/>
  <c r="P41" i="81"/>
  <c r="P41" i="59"/>
  <c r="P41" i="80"/>
  <c r="P41" i="79"/>
  <c r="P41" i="77"/>
  <c r="P41" i="78"/>
  <c r="F27" i="74"/>
  <c r="F62" i="74" s="1"/>
  <c r="F14" i="26" s="1"/>
  <c r="F14" i="91" s="1"/>
  <c r="R10" i="74"/>
  <c r="R10" i="80" s="1"/>
  <c r="R43" i="74"/>
  <c r="R43" i="80" s="1"/>
  <c r="C73" i="63"/>
  <c r="C23" i="74" s="1"/>
  <c r="J11" i="74"/>
  <c r="J11" i="79" s="1"/>
  <c r="J54" i="79" s="1"/>
  <c r="J6" i="32" s="1"/>
  <c r="J6" i="90" s="1"/>
  <c r="S84" i="63"/>
  <c r="T84" i="63" s="1"/>
  <c r="U84" i="63" s="1"/>
  <c r="V84" i="63" s="1"/>
  <c r="W84" i="63" s="1"/>
  <c r="X84" i="63" s="1"/>
  <c r="Y84" i="63" s="1"/>
  <c r="Z84" i="63" s="1"/>
  <c r="AA84" i="63" s="1"/>
  <c r="AB84" i="63" s="1"/>
  <c r="AC84" i="63" s="1"/>
  <c r="AD84" i="63" s="1"/>
  <c r="AE84" i="63" s="1"/>
  <c r="AF84" i="63" s="1"/>
  <c r="AG84" i="63" s="1"/>
  <c r="AH84" i="63" s="1"/>
  <c r="AI84" i="63" s="1"/>
  <c r="AJ84" i="63" s="1"/>
  <c r="AK84" i="63" s="1"/>
  <c r="AL84" i="63" s="1"/>
  <c r="AM84" i="63" s="1"/>
  <c r="AN84" i="63" s="1"/>
  <c r="AO84" i="63" s="1"/>
  <c r="AP84" i="63" s="1"/>
  <c r="AQ34" i="74"/>
  <c r="M28" i="76"/>
  <c r="M63" i="76" s="1"/>
  <c r="M15" i="31" s="1"/>
  <c r="M15" i="87" s="1"/>
  <c r="Q35" i="76"/>
  <c r="Q67" i="76" s="1"/>
  <c r="Q19" i="31" s="1"/>
  <c r="Q19" i="87" s="1"/>
  <c r="R83" i="63"/>
  <c r="M33" i="74"/>
  <c r="E61" i="63"/>
  <c r="D11" i="74"/>
  <c r="M24" i="75"/>
  <c r="M11" i="59"/>
  <c r="M54" i="59" s="1"/>
  <c r="M6" i="23" s="1"/>
  <c r="M6" i="84" s="1"/>
  <c r="J34" i="81"/>
  <c r="J70" i="81" s="1"/>
  <c r="J22" i="22" s="1"/>
  <c r="J22" i="93" s="1"/>
  <c r="S9" i="79"/>
  <c r="Q10" i="78"/>
  <c r="F21" i="76"/>
  <c r="F57" i="76" s="1"/>
  <c r="F9" i="31" s="1"/>
  <c r="F9" i="87" s="1"/>
  <c r="S2" i="79"/>
  <c r="S50" i="79" s="1"/>
  <c r="S2" i="32" s="1"/>
  <c r="S2" i="90" s="1"/>
  <c r="R14" i="78"/>
  <c r="K34" i="81"/>
  <c r="K70" i="81" s="1"/>
  <c r="K22" i="22" s="1"/>
  <c r="K22" i="93" s="1"/>
  <c r="R5" i="79"/>
  <c r="Q40" i="78"/>
  <c r="Q68" i="78" s="1"/>
  <c r="Q20" i="28" s="1"/>
  <c r="Q20" i="89" s="1"/>
  <c r="R74" i="63"/>
  <c r="AQ74" i="63" s="1"/>
  <c r="E21" i="79"/>
  <c r="E57" i="79" s="1"/>
  <c r="E9" i="32" s="1"/>
  <c r="E9" i="90" s="1"/>
  <c r="E24" i="77"/>
  <c r="M31" i="76"/>
  <c r="M71" i="76" s="1"/>
  <c r="M23" i="31" s="1"/>
  <c r="M23" i="87" s="1"/>
  <c r="R39" i="80"/>
  <c r="R12" i="77"/>
  <c r="M17" i="78"/>
  <c r="M56" i="78" s="1"/>
  <c r="M8" i="28" s="1"/>
  <c r="M8" i="89" s="1"/>
  <c r="R20" i="76"/>
  <c r="K43" i="79"/>
  <c r="K43" i="78"/>
  <c r="K43" i="77"/>
  <c r="K43" i="76"/>
  <c r="K43" i="75"/>
  <c r="K43" i="81"/>
  <c r="K43" i="59"/>
  <c r="K43" i="80"/>
  <c r="F24" i="80"/>
  <c r="Q19" i="59"/>
  <c r="Q18" i="81"/>
  <c r="R42" i="79"/>
  <c r="R72" i="79" s="1"/>
  <c r="R24" i="32" s="1"/>
  <c r="R24" i="90" s="1"/>
  <c r="H60" i="74"/>
  <c r="H12" i="26" s="1"/>
  <c r="H12" i="91" s="1"/>
  <c r="H26" i="76"/>
  <c r="H60" i="76" s="1"/>
  <c r="H12" i="31" s="1"/>
  <c r="H12" i="87" s="1"/>
  <c r="H26" i="75"/>
  <c r="H60" i="75" s="1"/>
  <c r="H12" i="30" s="1"/>
  <c r="H12" i="86" s="1"/>
  <c r="H26" i="59"/>
  <c r="H60" i="59" s="1"/>
  <c r="H12" i="23" s="1"/>
  <c r="H12" i="84" s="1"/>
  <c r="H26" i="81"/>
  <c r="H60" i="81" s="1"/>
  <c r="H12" i="22" s="1"/>
  <c r="H12" i="93" s="1"/>
  <c r="H26" i="80"/>
  <c r="H60" i="80" s="1"/>
  <c r="H12" i="27" s="1"/>
  <c r="H12" i="92" s="1"/>
  <c r="H26" i="79"/>
  <c r="H60" i="79" s="1"/>
  <c r="H12" i="32" s="1"/>
  <c r="H12" i="90" s="1"/>
  <c r="H26" i="77"/>
  <c r="H60" i="77" s="1"/>
  <c r="H12" i="25" s="1"/>
  <c r="H12" i="88" s="1"/>
  <c r="H26" i="78"/>
  <c r="H60" i="78" s="1"/>
  <c r="H12" i="28" s="1"/>
  <c r="H12" i="89" s="1"/>
  <c r="J73" i="77"/>
  <c r="J25" i="25" s="1"/>
  <c r="J25" i="88" s="1"/>
  <c r="N71" i="63"/>
  <c r="O71" i="63" s="1"/>
  <c r="P71" i="63" s="1"/>
  <c r="Q71" i="63" s="1"/>
  <c r="AQ71" i="63"/>
  <c r="M34" i="75"/>
  <c r="M70" i="75" s="1"/>
  <c r="M22" i="30" s="1"/>
  <c r="M22" i="86" s="1"/>
  <c r="P4" i="81"/>
  <c r="P52" i="81" s="1"/>
  <c r="P4" i="22" s="1"/>
  <c r="P4" i="93" s="1"/>
  <c r="P6" i="80"/>
  <c r="T44" i="79"/>
  <c r="T74" i="79" s="1"/>
  <c r="T26" i="32" s="1"/>
  <c r="T26" i="90" s="1"/>
  <c r="R8" i="76"/>
  <c r="R67" i="63"/>
  <c r="AQ67" i="63" s="1"/>
  <c r="R30" i="75"/>
  <c r="R65" i="75" s="1"/>
  <c r="R17" i="30" s="1"/>
  <c r="R17" i="86" s="1"/>
  <c r="Q41" i="59"/>
  <c r="Q41" i="81"/>
  <c r="Q41" i="75"/>
  <c r="Q41" i="80"/>
  <c r="Q41" i="79"/>
  <c r="Q41" i="77"/>
  <c r="Q41" i="78"/>
  <c r="Q41" i="76"/>
  <c r="Q16" i="80"/>
  <c r="Q55" i="80" s="1"/>
  <c r="Q7" i="27" s="1"/>
  <c r="Q7" i="92" s="1"/>
  <c r="S36" i="74"/>
  <c r="T9" i="74"/>
  <c r="T9" i="59" s="1"/>
  <c r="T2" i="74"/>
  <c r="T50" i="74" s="1"/>
  <c r="T2" i="26" s="1"/>
  <c r="T2" i="91" s="1"/>
  <c r="Q4" i="74"/>
  <c r="Q52" i="74" s="1"/>
  <c r="Q4" i="26" s="1"/>
  <c r="Q4" i="91" s="1"/>
  <c r="R13" i="74"/>
  <c r="R13" i="77" s="1"/>
  <c r="R15" i="74"/>
  <c r="R15" i="79" s="1"/>
  <c r="S30" i="74"/>
  <c r="S65" i="74" s="1"/>
  <c r="S17" i="26" s="1"/>
  <c r="S17" i="91" s="1"/>
  <c r="R40" i="74"/>
  <c r="R68" i="74" s="1"/>
  <c r="R20" i="26" s="1"/>
  <c r="R20" i="91" s="1"/>
  <c r="S8" i="74"/>
  <c r="S8" i="78" s="1"/>
  <c r="J28" i="74"/>
  <c r="J63" i="74" s="1"/>
  <c r="J15" i="26" s="1"/>
  <c r="J15" i="91" s="1"/>
  <c r="K11" i="74"/>
  <c r="K54" i="74" s="1"/>
  <c r="K6" i="26" s="1"/>
  <c r="K6" i="91" s="1"/>
  <c r="M28" i="78"/>
  <c r="M63" i="78" s="1"/>
  <c r="M15" i="28" s="1"/>
  <c r="M15" i="89" s="1"/>
  <c r="Q35" i="75"/>
  <c r="Q67" i="75" s="1"/>
  <c r="Q19" i="30" s="1"/>
  <c r="Q19" i="86" s="1"/>
  <c r="O7" i="80"/>
  <c r="O53" i="80" s="1"/>
  <c r="O5" i="27" s="1"/>
  <c r="O5" i="92" s="1"/>
  <c r="O7" i="79"/>
  <c r="O53" i="79" s="1"/>
  <c r="O5" i="32" s="1"/>
  <c r="O5" i="90" s="1"/>
  <c r="O7" i="77"/>
  <c r="O53" i="77" s="1"/>
  <c r="O5" i="25" s="1"/>
  <c r="O5" i="88" s="1"/>
  <c r="O7" i="78"/>
  <c r="O53" i="78" s="1"/>
  <c r="O5" i="28" s="1"/>
  <c r="O5" i="89" s="1"/>
  <c r="O7" i="76"/>
  <c r="O53" i="76" s="1"/>
  <c r="O5" i="31" s="1"/>
  <c r="O5" i="87" s="1"/>
  <c r="O7" i="75"/>
  <c r="O53" i="75" s="1"/>
  <c r="O5" i="30" s="1"/>
  <c r="O5" i="86" s="1"/>
  <c r="O7" i="81"/>
  <c r="O53" i="81" s="1"/>
  <c r="O5" i="22" s="1"/>
  <c r="O5" i="93" s="1"/>
  <c r="O7" i="59"/>
  <c r="O53" i="59" s="1"/>
  <c r="O5" i="23" s="1"/>
  <c r="O5" i="84" s="1"/>
  <c r="M11" i="76"/>
  <c r="M54" i="76" s="1"/>
  <c r="M6" i="31" s="1"/>
  <c r="M6" i="87" s="1"/>
  <c r="J34" i="59"/>
  <c r="J70" i="59" s="1"/>
  <c r="J22" i="23" s="1"/>
  <c r="J22" i="84" s="1"/>
  <c r="M26" i="81"/>
  <c r="M60" i="81" s="1"/>
  <c r="M12" i="22" s="1"/>
  <c r="M12" i="93" s="1"/>
  <c r="Q10" i="77"/>
  <c r="F21" i="75"/>
  <c r="F57" i="75" s="1"/>
  <c r="F9" i="30" s="1"/>
  <c r="F9" i="86" s="1"/>
  <c r="S2" i="80"/>
  <c r="S50" i="80" s="1"/>
  <c r="S2" i="27" s="1"/>
  <c r="S2" i="92" s="1"/>
  <c r="R14" i="77"/>
  <c r="Q40" i="77"/>
  <c r="Q68" i="77" s="1"/>
  <c r="Q20" i="25" s="1"/>
  <c r="Q20" i="88" s="1"/>
  <c r="R36" i="75"/>
  <c r="E21" i="80"/>
  <c r="E57" i="80" s="1"/>
  <c r="E9" i="27" s="1"/>
  <c r="E9" i="92" s="1"/>
  <c r="E24" i="79"/>
  <c r="M31" i="78"/>
  <c r="M71" i="78" s="1"/>
  <c r="M23" i="28" s="1"/>
  <c r="M23" i="89" s="1"/>
  <c r="R39" i="59"/>
  <c r="R12" i="79"/>
  <c r="M17" i="77"/>
  <c r="M56" i="77" s="1"/>
  <c r="M8" i="25" s="1"/>
  <c r="M8" i="88" s="1"/>
  <c r="R20" i="78"/>
  <c r="L43" i="78"/>
  <c r="L43" i="76"/>
  <c r="L43" i="59"/>
  <c r="L43" i="81"/>
  <c r="L43" i="75"/>
  <c r="L43" i="80"/>
  <c r="L43" i="79"/>
  <c r="L43" i="77"/>
  <c r="F24" i="75"/>
  <c r="F24" i="81"/>
  <c r="Q19" i="76"/>
  <c r="R42" i="80"/>
  <c r="R72" i="80" s="1"/>
  <c r="R24" i="27" s="1"/>
  <c r="R24" i="92" s="1"/>
  <c r="R38" i="75"/>
  <c r="I76" i="63"/>
  <c r="R76" i="63"/>
  <c r="AQ76" i="63" s="1"/>
  <c r="J73" i="79"/>
  <c r="J25" i="32" s="1"/>
  <c r="J25" i="90" s="1"/>
  <c r="M34" i="76"/>
  <c r="M70" i="76" s="1"/>
  <c r="M22" i="31" s="1"/>
  <c r="M22" i="87" s="1"/>
  <c r="P4" i="76"/>
  <c r="P52" i="76" s="1"/>
  <c r="P4" i="31" s="1"/>
  <c r="P4" i="87" s="1"/>
  <c r="P6" i="59"/>
  <c r="P6" i="81"/>
  <c r="T44" i="80"/>
  <c r="T74" i="80" s="1"/>
  <c r="T26" i="27" s="1"/>
  <c r="T26" i="92" s="1"/>
  <c r="R8" i="78"/>
  <c r="R30" i="76"/>
  <c r="R65" i="76" s="1"/>
  <c r="R17" i="31" s="1"/>
  <c r="R17" i="87" s="1"/>
  <c r="S78" i="63"/>
  <c r="T78" i="63" s="1"/>
  <c r="U78" i="63" s="1"/>
  <c r="V78" i="63" s="1"/>
  <c r="W78" i="63" s="1"/>
  <c r="X78" i="63" s="1"/>
  <c r="Y78" i="63" s="1"/>
  <c r="Z78" i="63" s="1"/>
  <c r="AA78" i="63" s="1"/>
  <c r="AB78" i="63" s="1"/>
  <c r="AC78" i="63" s="1"/>
  <c r="AD78" i="63" s="1"/>
  <c r="AE78" i="63" s="1"/>
  <c r="AF78" i="63" s="1"/>
  <c r="AG78" i="63" s="1"/>
  <c r="AH78" i="63" s="1"/>
  <c r="AI78" i="63" s="1"/>
  <c r="AJ78" i="63" s="1"/>
  <c r="AK78" i="63" s="1"/>
  <c r="AL78" i="63" s="1"/>
  <c r="AM78" i="63" s="1"/>
  <c r="AN78" i="63" s="1"/>
  <c r="AO78" i="63" s="1"/>
  <c r="AP78" i="63" s="1"/>
  <c r="AQ28" i="74"/>
  <c r="Q16" i="59"/>
  <c r="I70" i="74"/>
  <c r="I22" i="26" s="1"/>
  <c r="I22" i="91" s="1"/>
  <c r="I34" i="59"/>
  <c r="I70" i="59" s="1"/>
  <c r="I22" i="23" s="1"/>
  <c r="I22" i="84" s="1"/>
  <c r="I34" i="81"/>
  <c r="I70" i="81" s="1"/>
  <c r="I22" i="22" s="1"/>
  <c r="I22" i="93" s="1"/>
  <c r="I34" i="80"/>
  <c r="I70" i="80" s="1"/>
  <c r="I22" i="27" s="1"/>
  <c r="I22" i="92" s="1"/>
  <c r="I34" i="79"/>
  <c r="I70" i="79" s="1"/>
  <c r="I22" i="32" s="1"/>
  <c r="I22" i="90" s="1"/>
  <c r="I34" i="77"/>
  <c r="I70" i="77" s="1"/>
  <c r="I22" i="25" s="1"/>
  <c r="I22" i="88" s="1"/>
  <c r="I34" i="78"/>
  <c r="I70" i="78" s="1"/>
  <c r="I22" i="28" s="1"/>
  <c r="I22" i="89" s="1"/>
  <c r="I34" i="76"/>
  <c r="I70" i="76" s="1"/>
  <c r="I22" i="31" s="1"/>
  <c r="I22" i="87" s="1"/>
  <c r="I34" i="75"/>
  <c r="I70" i="75" s="1"/>
  <c r="I22" i="30" s="1"/>
  <c r="I22" i="86" s="1"/>
  <c r="S12" i="74"/>
  <c r="S12" i="77" s="1"/>
  <c r="J24" i="74"/>
  <c r="J24" i="79" s="1"/>
  <c r="S38" i="74"/>
  <c r="S38" i="80" s="1"/>
  <c r="AQ61" i="63"/>
  <c r="AQ11" i="74" s="1"/>
  <c r="M28" i="77"/>
  <c r="M63" i="77" s="1"/>
  <c r="M15" i="25" s="1"/>
  <c r="M15" i="88" s="1"/>
  <c r="Q35" i="78"/>
  <c r="Q67" i="78" s="1"/>
  <c r="Q19" i="28" s="1"/>
  <c r="Q19" i="89" s="1"/>
  <c r="Q57" i="63"/>
  <c r="Q7" i="74" s="1"/>
  <c r="P7" i="74"/>
  <c r="P53" i="74" s="1"/>
  <c r="P5" i="26" s="1"/>
  <c r="P5" i="91" s="1"/>
  <c r="D24" i="59"/>
  <c r="D24" i="81"/>
  <c r="D24" i="80"/>
  <c r="D24" i="79"/>
  <c r="D24" i="77"/>
  <c r="D24" i="78"/>
  <c r="D24" i="75"/>
  <c r="D24" i="76"/>
  <c r="M11" i="75"/>
  <c r="M54" i="75" s="1"/>
  <c r="M6" i="30" s="1"/>
  <c r="M6" i="86" s="1"/>
  <c r="Q10" i="79"/>
  <c r="F21" i="78"/>
  <c r="F57" i="78" s="1"/>
  <c r="F9" i="28" s="1"/>
  <c r="F9" i="89" s="1"/>
  <c r="S2" i="81"/>
  <c r="S50" i="81" s="1"/>
  <c r="S2" i="22" s="1"/>
  <c r="S2" i="93" s="1"/>
  <c r="R14" i="79"/>
  <c r="R5" i="81"/>
  <c r="Q40" i="79"/>
  <c r="Q68" i="79" s="1"/>
  <c r="Q20" i="32" s="1"/>
  <c r="Q20" i="90" s="1"/>
  <c r="E21" i="81"/>
  <c r="E57" i="81" s="1"/>
  <c r="E9" i="22" s="1"/>
  <c r="E9" i="93" s="1"/>
  <c r="M31" i="77"/>
  <c r="M71" i="77" s="1"/>
  <c r="M23" i="25" s="1"/>
  <c r="M23" i="88" s="1"/>
  <c r="R12" i="80"/>
  <c r="M17" i="79"/>
  <c r="M56" i="79" s="1"/>
  <c r="M8" i="32" s="1"/>
  <c r="M8" i="90" s="1"/>
  <c r="R20" i="77"/>
  <c r="P39" i="81"/>
  <c r="P39" i="59"/>
  <c r="P39" i="80"/>
  <c r="P39" i="79"/>
  <c r="P39" i="77"/>
  <c r="P39" i="78"/>
  <c r="P39" i="76"/>
  <c r="P39" i="75"/>
  <c r="P8" i="76"/>
  <c r="P8" i="81"/>
  <c r="P8" i="59"/>
  <c r="P8" i="80"/>
  <c r="P8" i="79"/>
  <c r="P8" i="77"/>
  <c r="P8" i="78"/>
  <c r="P8" i="75"/>
  <c r="Q19" i="75"/>
  <c r="R42" i="81"/>
  <c r="R72" i="81" s="1"/>
  <c r="R24" i="22" s="1"/>
  <c r="R24" i="93" s="1"/>
  <c r="J73" i="80"/>
  <c r="J25" i="27" s="1"/>
  <c r="J25" i="92" s="1"/>
  <c r="M34" i="78"/>
  <c r="M70" i="78" s="1"/>
  <c r="M22" i="28" s="1"/>
  <c r="M22" i="89" s="1"/>
  <c r="T44" i="81"/>
  <c r="T74" i="81" s="1"/>
  <c r="T26" i="22" s="1"/>
  <c r="T26" i="93" s="1"/>
  <c r="R8" i="77"/>
  <c r="R30" i="78"/>
  <c r="R65" i="78" s="1"/>
  <c r="R17" i="28" s="1"/>
  <c r="R17" i="89" s="1"/>
  <c r="L70" i="74"/>
  <c r="L22" i="26" s="1"/>
  <c r="L22" i="91" s="1"/>
  <c r="L34" i="81"/>
  <c r="L70" i="81" s="1"/>
  <c r="L22" i="22" s="1"/>
  <c r="L22" i="93" s="1"/>
  <c r="L34" i="75"/>
  <c r="L70" i="75" s="1"/>
  <c r="L22" i="30" s="1"/>
  <c r="L22" i="86" s="1"/>
  <c r="L34" i="80"/>
  <c r="L70" i="80" s="1"/>
  <c r="L22" i="27" s="1"/>
  <c r="L22" i="92" s="1"/>
  <c r="L34" i="79"/>
  <c r="L70" i="79" s="1"/>
  <c r="L22" i="32" s="1"/>
  <c r="L22" i="90" s="1"/>
  <c r="L34" i="77"/>
  <c r="L70" i="77" s="1"/>
  <c r="L22" i="25" s="1"/>
  <c r="L22" i="88" s="1"/>
  <c r="L34" i="78"/>
  <c r="L70" i="78" s="1"/>
  <c r="L22" i="28" s="1"/>
  <c r="L22" i="89" s="1"/>
  <c r="L34" i="76"/>
  <c r="L70" i="76" s="1"/>
  <c r="L22" i="31" s="1"/>
  <c r="L22" i="87" s="1"/>
  <c r="L34" i="59"/>
  <c r="L70" i="59" s="1"/>
  <c r="L22" i="23" s="1"/>
  <c r="L22" i="84" s="1"/>
  <c r="L63" i="74"/>
  <c r="L15" i="26" s="1"/>
  <c r="L15" i="91" s="1"/>
  <c r="L28" i="78"/>
  <c r="L63" i="78" s="1"/>
  <c r="L15" i="28" s="1"/>
  <c r="L15" i="89" s="1"/>
  <c r="L28" i="76"/>
  <c r="L63" i="76" s="1"/>
  <c r="L15" i="31" s="1"/>
  <c r="L15" i="87" s="1"/>
  <c r="L28" i="75"/>
  <c r="L63" i="75" s="1"/>
  <c r="L15" i="30" s="1"/>
  <c r="L15" i="86" s="1"/>
  <c r="L28" i="59"/>
  <c r="L63" i="59" s="1"/>
  <c r="L15" i="23" s="1"/>
  <c r="L15" i="84" s="1"/>
  <c r="L28" i="81"/>
  <c r="L63" i="81" s="1"/>
  <c r="L15" i="22" s="1"/>
  <c r="L15" i="93" s="1"/>
  <c r="L28" i="80"/>
  <c r="L63" i="80" s="1"/>
  <c r="L15" i="27" s="1"/>
  <c r="L15" i="92" s="1"/>
  <c r="L28" i="79"/>
  <c r="L63" i="79" s="1"/>
  <c r="L15" i="32" s="1"/>
  <c r="L15" i="90" s="1"/>
  <c r="L28" i="77"/>
  <c r="L63" i="77" s="1"/>
  <c r="L15" i="25" s="1"/>
  <c r="L15" i="88" s="1"/>
  <c r="E27" i="74"/>
  <c r="E62" i="74" s="1"/>
  <c r="E14" i="26" s="1"/>
  <c r="E14" i="91" s="1"/>
  <c r="S20" i="74"/>
  <c r="S20" i="76" s="1"/>
  <c r="R16" i="74"/>
  <c r="R16" i="79" s="1"/>
  <c r="K28" i="74"/>
  <c r="K63" i="74" s="1"/>
  <c r="K15" i="26" s="1"/>
  <c r="K15" i="91" s="1"/>
  <c r="S5" i="74"/>
  <c r="S5" i="77" s="1"/>
  <c r="S25" i="74"/>
  <c r="S25" i="78" s="1"/>
  <c r="N34" i="74"/>
  <c r="N70" i="74" s="1"/>
  <c r="N22" i="26" s="1"/>
  <c r="N22" i="91" s="1"/>
  <c r="N61" i="63"/>
  <c r="O61" i="63" s="1"/>
  <c r="P61" i="63" s="1"/>
  <c r="Q61" i="63" s="1"/>
  <c r="M28" i="79"/>
  <c r="M63" i="79" s="1"/>
  <c r="M15" i="32" s="1"/>
  <c r="M15" i="90" s="1"/>
  <c r="Q35" i="77"/>
  <c r="Q67" i="77" s="1"/>
  <c r="Q19" i="25" s="1"/>
  <c r="Q19" i="88" s="1"/>
  <c r="M11" i="78"/>
  <c r="M54" i="78" s="1"/>
  <c r="M6" i="28" s="1"/>
  <c r="M6" i="89" s="1"/>
  <c r="Q10" i="80"/>
  <c r="F21" i="77"/>
  <c r="F57" i="77" s="1"/>
  <c r="F9" i="25" s="1"/>
  <c r="F9" i="88" s="1"/>
  <c r="S2" i="59"/>
  <c r="S50" i="59" s="1"/>
  <c r="S2" i="23" s="1"/>
  <c r="S2" i="84" s="1"/>
  <c r="R14" i="80"/>
  <c r="M21" i="79"/>
  <c r="M57" i="79" s="1"/>
  <c r="M9" i="32" s="1"/>
  <c r="M9" i="90" s="1"/>
  <c r="R5" i="75"/>
  <c r="M79" i="63"/>
  <c r="M29" i="74" s="1"/>
  <c r="M64" i="74" s="1"/>
  <c r="M16" i="26" s="1"/>
  <c r="M16" i="91" s="1"/>
  <c r="H29" i="74"/>
  <c r="E21" i="75"/>
  <c r="E57" i="75" s="1"/>
  <c r="E9" i="30" s="1"/>
  <c r="E9" i="86" s="1"/>
  <c r="M31" i="79"/>
  <c r="M71" i="79" s="1"/>
  <c r="M23" i="32" s="1"/>
  <c r="M23" i="90" s="1"/>
  <c r="R39" i="75"/>
  <c r="R12" i="59"/>
  <c r="M17" i="80"/>
  <c r="M56" i="80" s="1"/>
  <c r="M8" i="27" s="1"/>
  <c r="M8" i="92" s="1"/>
  <c r="Q39" i="79"/>
  <c r="Q39" i="77"/>
  <c r="Q39" i="78"/>
  <c r="Q39" i="75"/>
  <c r="Q39" i="76"/>
  <c r="Q39" i="81"/>
  <c r="Q39" i="59"/>
  <c r="Q39" i="80"/>
  <c r="Q8" i="79"/>
  <c r="Q8" i="77"/>
  <c r="Q8" i="78"/>
  <c r="Q8" i="75"/>
  <c r="Q8" i="76"/>
  <c r="Q8" i="81"/>
  <c r="Q8" i="59"/>
  <c r="Q8" i="80"/>
  <c r="H54" i="74"/>
  <c r="H6" i="26" s="1"/>
  <c r="H6" i="91" s="1"/>
  <c r="H11" i="78"/>
  <c r="H54" i="78" s="1"/>
  <c r="H6" i="28" s="1"/>
  <c r="H6" i="89" s="1"/>
  <c r="H11" i="75"/>
  <c r="H54" i="75" s="1"/>
  <c r="H6" i="30" s="1"/>
  <c r="H6" i="86" s="1"/>
  <c r="H11" i="76"/>
  <c r="H54" i="76" s="1"/>
  <c r="H6" i="31" s="1"/>
  <c r="H6" i="87" s="1"/>
  <c r="H11" i="59"/>
  <c r="H54" i="59" s="1"/>
  <c r="H6" i="23" s="1"/>
  <c r="H6" i="84" s="1"/>
  <c r="H11" i="81"/>
  <c r="H54" i="81" s="1"/>
  <c r="H6" i="22" s="1"/>
  <c r="H6" i="93" s="1"/>
  <c r="H11" i="80"/>
  <c r="H54" i="80" s="1"/>
  <c r="H6" i="27" s="1"/>
  <c r="H6" i="92" s="1"/>
  <c r="H11" i="79"/>
  <c r="H54" i="79" s="1"/>
  <c r="H6" i="32" s="1"/>
  <c r="H6" i="90" s="1"/>
  <c r="H11" i="77"/>
  <c r="H54" i="77" s="1"/>
  <c r="H6" i="25" s="1"/>
  <c r="H6" i="88" s="1"/>
  <c r="Q19" i="78"/>
  <c r="O37" i="79"/>
  <c r="O66" i="79" s="1"/>
  <c r="O18" i="32" s="1"/>
  <c r="O18" i="90" s="1"/>
  <c r="O37" i="77"/>
  <c r="O66" i="77" s="1"/>
  <c r="O18" i="25" s="1"/>
  <c r="O18" i="88" s="1"/>
  <c r="O37" i="78"/>
  <c r="O66" i="78" s="1"/>
  <c r="O18" i="28" s="1"/>
  <c r="O18" i="89" s="1"/>
  <c r="O37" i="75"/>
  <c r="O66" i="75" s="1"/>
  <c r="O18" i="30" s="1"/>
  <c r="O18" i="86" s="1"/>
  <c r="O37" i="76"/>
  <c r="O66" i="76" s="1"/>
  <c r="O18" i="31" s="1"/>
  <c r="O18" i="87" s="1"/>
  <c r="O37" i="59"/>
  <c r="O66" i="59" s="1"/>
  <c r="O18" i="23" s="1"/>
  <c r="O18" i="84" s="1"/>
  <c r="O37" i="81"/>
  <c r="O66" i="81" s="1"/>
  <c r="O18" i="22" s="1"/>
  <c r="O18" i="93" s="1"/>
  <c r="O37" i="80"/>
  <c r="O66" i="80" s="1"/>
  <c r="O18" i="27" s="1"/>
  <c r="O18" i="92" s="1"/>
  <c r="O66" i="74"/>
  <c r="O18" i="26" s="1"/>
  <c r="O18" i="91" s="1"/>
  <c r="M34" i="77"/>
  <c r="M70" i="77" s="1"/>
  <c r="M22" i="25" s="1"/>
  <c r="M22" i="88" s="1"/>
  <c r="O53" i="74"/>
  <c r="O5" i="26" s="1"/>
  <c r="O5" i="91" s="1"/>
  <c r="P12" i="76"/>
  <c r="P12" i="59"/>
  <c r="P12" i="81"/>
  <c r="P12" i="80"/>
  <c r="P12" i="79"/>
  <c r="P12" i="77"/>
  <c r="P12" i="78"/>
  <c r="P12" i="75"/>
  <c r="R30" i="77"/>
  <c r="R65" i="77" s="1"/>
  <c r="R17" i="25" s="1"/>
  <c r="R17" i="88" s="1"/>
  <c r="K7" i="83"/>
  <c r="N24" i="83"/>
  <c r="O24" i="83"/>
  <c r="F18" i="83"/>
  <c r="L7" i="83"/>
  <c r="G25" i="83"/>
  <c r="G19" i="83"/>
  <c r="G20" i="83"/>
  <c r="F5" i="83"/>
  <c r="H17" i="83"/>
  <c r="L17" i="83"/>
  <c r="M26" i="83"/>
  <c r="I17" i="83"/>
  <c r="O89" i="73"/>
  <c r="B23" i="83"/>
  <c r="B64" i="74"/>
  <c r="B16" i="26" s="1"/>
  <c r="B16" i="91" s="1"/>
  <c r="N85" i="73"/>
  <c r="B9" i="83"/>
  <c r="B8" i="84"/>
  <c r="B8" i="83"/>
  <c r="O73" i="73"/>
  <c r="B6" i="87"/>
  <c r="B6" i="83"/>
  <c r="O67" i="73"/>
  <c r="O77" i="73"/>
  <c r="P80" i="73"/>
  <c r="P89" i="73"/>
  <c r="B70" i="74"/>
  <c r="B22" i="26" s="1"/>
  <c r="B22" i="91" s="1"/>
  <c r="B70" i="77"/>
  <c r="B22" i="25" s="1"/>
  <c r="B22" i="88" s="1"/>
  <c r="B70" i="78"/>
  <c r="B22" i="28" s="1"/>
  <c r="B22" i="89" s="1"/>
  <c r="B70" i="80"/>
  <c r="B22" i="27" s="1"/>
  <c r="B22" i="92" s="1"/>
  <c r="B70" i="81"/>
  <c r="B22" i="22" s="1"/>
  <c r="B22" i="93" s="1"/>
  <c r="B70" i="59"/>
  <c r="B22" i="23" s="1"/>
  <c r="B70" i="79"/>
  <c r="B22" i="32" s="1"/>
  <c r="B22" i="90" s="1"/>
  <c r="B70" i="75"/>
  <c r="B22" i="30" s="1"/>
  <c r="B22" i="86" s="1"/>
  <c r="B70" i="76"/>
  <c r="B22" i="31" s="1"/>
  <c r="B22" i="87" s="1"/>
  <c r="O90" i="73"/>
  <c r="D23" i="83"/>
  <c r="B21" i="83"/>
  <c r="B21" i="84"/>
  <c r="N83" i="73"/>
  <c r="B15" i="83"/>
  <c r="B12" i="83"/>
  <c r="B13" i="84"/>
  <c r="B13" i="83"/>
  <c r="P88" i="73"/>
  <c r="F23" i="83"/>
  <c r="P87" i="73"/>
  <c r="B12" i="84"/>
  <c r="O82" i="73"/>
  <c r="C15" i="83"/>
  <c r="D15" i="83"/>
  <c r="O84" i="73"/>
  <c r="J83" i="73"/>
  <c r="K83" i="73"/>
  <c r="B62" i="74"/>
  <c r="B14" i="26" s="1"/>
  <c r="B14" i="91" s="1"/>
  <c r="B62" i="59"/>
  <c r="B14" i="23" s="1"/>
  <c r="B62" i="79"/>
  <c r="B14" i="32" s="1"/>
  <c r="B14" i="90" s="1"/>
  <c r="B62" i="75"/>
  <c r="B14" i="30" s="1"/>
  <c r="B14" i="86" s="1"/>
  <c r="B62" i="77"/>
  <c r="B14" i="25" s="1"/>
  <c r="B14" i="88" s="1"/>
  <c r="B62" i="80"/>
  <c r="B14" i="27" s="1"/>
  <c r="B14" i="92" s="1"/>
  <c r="B62" i="76"/>
  <c r="B14" i="31" s="1"/>
  <c r="B14" i="87" s="1"/>
  <c r="B62" i="81"/>
  <c r="B14" i="22" s="1"/>
  <c r="B14" i="93" s="1"/>
  <c r="B62" i="78"/>
  <c r="B14" i="28" s="1"/>
  <c r="B14" i="89" s="1"/>
  <c r="D79" i="73"/>
  <c r="I78" i="73"/>
  <c r="D78" i="73"/>
  <c r="I79" i="73"/>
  <c r="R60" i="73"/>
  <c r="K4" i="83"/>
  <c r="P2" i="83"/>
  <c r="G4" i="83"/>
  <c r="S74" i="73"/>
  <c r="T81" i="73"/>
  <c r="U58" i="73"/>
  <c r="T59" i="73"/>
  <c r="T61" i="73"/>
  <c r="S96" i="73"/>
  <c r="S75" i="73"/>
  <c r="T98" i="73"/>
  <c r="T68" i="73"/>
  <c r="T95" i="73"/>
  <c r="R62" i="73"/>
  <c r="S69" i="73"/>
  <c r="S63" i="73"/>
  <c r="T97" i="73"/>
  <c r="S71" i="73"/>
  <c r="V100" i="73"/>
  <c r="T93" i="73"/>
  <c r="S72" i="73"/>
  <c r="T94" i="73"/>
  <c r="S66" i="73"/>
  <c r="U65" i="73"/>
  <c r="T76" i="73"/>
  <c r="T92" i="73"/>
  <c r="S91" i="73"/>
  <c r="T64" i="73"/>
  <c r="T86" i="73"/>
  <c r="T70" i="73"/>
  <c r="S99" i="73"/>
  <c r="E15" i="83" l="1"/>
  <c r="K34" i="59"/>
  <c r="K70" i="59" s="1"/>
  <c r="K22" i="23" s="1"/>
  <c r="K22" i="84" s="1"/>
  <c r="K34" i="77"/>
  <c r="K70" i="77" s="1"/>
  <c r="K22" i="25" s="1"/>
  <c r="K22" i="88" s="1"/>
  <c r="J34" i="78"/>
  <c r="J70" i="78" s="1"/>
  <c r="J22" i="28" s="1"/>
  <c r="J22" i="89" s="1"/>
  <c r="J34" i="77"/>
  <c r="J70" i="77" s="1"/>
  <c r="J22" i="25" s="1"/>
  <c r="J22" i="88" s="1"/>
  <c r="J34" i="75"/>
  <c r="J70" i="75" s="1"/>
  <c r="J22" i="30" s="1"/>
  <c r="J22" i="86" s="1"/>
  <c r="K34" i="80"/>
  <c r="K70" i="80" s="1"/>
  <c r="K22" i="27" s="1"/>
  <c r="K22" i="92" s="1"/>
  <c r="M24" i="77"/>
  <c r="F32" i="76"/>
  <c r="F61" i="76" s="1"/>
  <c r="F13" i="31" s="1"/>
  <c r="F13" i="87" s="1"/>
  <c r="M24" i="59"/>
  <c r="K34" i="79"/>
  <c r="K70" i="79" s="1"/>
  <c r="K22" i="32" s="1"/>
  <c r="K22" i="90" s="1"/>
  <c r="K34" i="78"/>
  <c r="K70" i="78" s="1"/>
  <c r="K22" i="28" s="1"/>
  <c r="K22" i="89" s="1"/>
  <c r="J34" i="80"/>
  <c r="J70" i="80" s="1"/>
  <c r="J22" i="27" s="1"/>
  <c r="J22" i="92" s="1"/>
  <c r="J34" i="79"/>
  <c r="J70" i="79" s="1"/>
  <c r="J22" i="32" s="1"/>
  <c r="J22" i="90" s="1"/>
  <c r="K34" i="76"/>
  <c r="K70" i="76" s="1"/>
  <c r="K22" i="31" s="1"/>
  <c r="K22" i="87" s="1"/>
  <c r="AH43" i="72"/>
  <c r="AG43" i="73"/>
  <c r="AH13" i="72"/>
  <c r="AG13" i="73"/>
  <c r="AH20" i="72"/>
  <c r="AG20" i="73"/>
  <c r="AG28" i="72"/>
  <c r="AF28" i="73"/>
  <c r="AH49" i="72"/>
  <c r="AG49" i="73"/>
  <c r="AG31" i="72"/>
  <c r="AF31" i="73"/>
  <c r="AG48" i="72"/>
  <c r="AF48" i="73"/>
  <c r="AG27" i="72"/>
  <c r="AF27" i="73"/>
  <c r="AG8" i="72"/>
  <c r="AF8" i="73"/>
  <c r="AG21" i="72"/>
  <c r="AF21" i="73"/>
  <c r="AG47" i="72"/>
  <c r="AF47" i="73"/>
  <c r="AH17" i="72"/>
  <c r="AG17" i="73"/>
  <c r="AG30" i="72"/>
  <c r="AF30" i="73"/>
  <c r="AH4" i="72"/>
  <c r="AG4" i="73"/>
  <c r="AG11" i="72"/>
  <c r="AF11" i="73"/>
  <c r="J31" i="77"/>
  <c r="J71" i="77" s="1"/>
  <c r="J23" i="25" s="1"/>
  <c r="J23" i="88" s="1"/>
  <c r="AG38" i="72"/>
  <c r="AF38" i="73"/>
  <c r="AG15" i="72"/>
  <c r="AF15" i="73"/>
  <c r="AF10" i="73"/>
  <c r="AG10" i="72"/>
  <c r="AH19" i="72"/>
  <c r="AG19" i="73"/>
  <c r="AG41" i="72"/>
  <c r="AF41" i="73"/>
  <c r="AG35" i="72"/>
  <c r="AF35" i="73"/>
  <c r="AG45" i="73"/>
  <c r="AH45" i="72"/>
  <c r="AF12" i="73"/>
  <c r="AG12" i="72"/>
  <c r="AH18" i="72"/>
  <c r="AG18" i="73"/>
  <c r="AG29" i="72"/>
  <c r="AF29" i="73"/>
  <c r="AH36" i="72"/>
  <c r="AG36" i="73"/>
  <c r="AH16" i="72"/>
  <c r="AG16" i="73"/>
  <c r="AH5" i="72"/>
  <c r="AG5" i="73"/>
  <c r="AG33" i="72"/>
  <c r="AF33" i="73"/>
  <c r="AG40" i="72"/>
  <c r="AF40" i="73"/>
  <c r="AF37" i="73"/>
  <c r="AG37" i="72"/>
  <c r="AH51" i="72"/>
  <c r="AG51" i="73"/>
  <c r="AH50" i="72"/>
  <c r="AG50" i="73"/>
  <c r="AG34" i="72"/>
  <c r="AF34" i="73"/>
  <c r="AH9" i="72"/>
  <c r="AG9" i="73"/>
  <c r="AG39" i="72"/>
  <c r="AF39" i="73"/>
  <c r="AF32" i="73"/>
  <c r="AG32" i="72"/>
  <c r="AG26" i="72"/>
  <c r="AF26" i="73"/>
  <c r="AH25" i="72"/>
  <c r="AG25" i="73"/>
  <c r="AH23" i="72"/>
  <c r="AG23" i="73"/>
  <c r="AH7" i="72"/>
  <c r="AG7" i="73"/>
  <c r="AG44" i="72"/>
  <c r="AF44" i="73"/>
  <c r="AG46" i="72"/>
  <c r="AF46" i="73"/>
  <c r="AG24" i="72"/>
  <c r="AF24" i="73"/>
  <c r="AH14" i="72"/>
  <c r="AG14" i="73"/>
  <c r="AG6" i="72"/>
  <c r="AF6" i="73"/>
  <c r="AG42" i="72"/>
  <c r="AF42" i="73"/>
  <c r="AH3" i="72"/>
  <c r="AG3" i="73"/>
  <c r="F33" i="79"/>
  <c r="F69" i="79" s="1"/>
  <c r="F21" i="32" s="1"/>
  <c r="F21" i="90" s="1"/>
  <c r="F33" i="77"/>
  <c r="F69" i="77" s="1"/>
  <c r="F21" i="25" s="1"/>
  <c r="F21" i="88" s="1"/>
  <c r="F33" i="80"/>
  <c r="F69" i="80" s="1"/>
  <c r="F21" i="27" s="1"/>
  <c r="F21" i="92" s="1"/>
  <c r="F33" i="78"/>
  <c r="F69" i="78" s="1"/>
  <c r="F21" i="28" s="1"/>
  <c r="F21" i="89" s="1"/>
  <c r="F33" i="76"/>
  <c r="F69" i="76" s="1"/>
  <c r="F21" i="31" s="1"/>
  <c r="F21" i="87" s="1"/>
  <c r="F33" i="59"/>
  <c r="F69" i="59" s="1"/>
  <c r="F21" i="23" s="1"/>
  <c r="F21" i="84" s="1"/>
  <c r="F33" i="81"/>
  <c r="F69" i="81" s="1"/>
  <c r="F21" i="22" s="1"/>
  <c r="F21" i="93" s="1"/>
  <c r="AH2" i="72"/>
  <c r="AG2" i="73"/>
  <c r="E23" i="83"/>
  <c r="AG52" i="73"/>
  <c r="AH52" i="72"/>
  <c r="Q55" i="78"/>
  <c r="Q7" i="28" s="1"/>
  <c r="Q7" i="89" s="1"/>
  <c r="R66" i="77"/>
  <c r="R18" i="25" s="1"/>
  <c r="R18" i="88" s="1"/>
  <c r="F32" i="75"/>
  <c r="F61" i="75" s="1"/>
  <c r="F13" i="30" s="1"/>
  <c r="F13" i="86" s="1"/>
  <c r="M24" i="81"/>
  <c r="F32" i="77"/>
  <c r="F61" i="77" s="1"/>
  <c r="F13" i="25" s="1"/>
  <c r="F13" i="88" s="1"/>
  <c r="M24" i="76"/>
  <c r="F32" i="78"/>
  <c r="F61" i="78" s="1"/>
  <c r="F13" i="28" s="1"/>
  <c r="F13" i="89" s="1"/>
  <c r="M24" i="78"/>
  <c r="F32" i="81"/>
  <c r="F61" i="81" s="1"/>
  <c r="F13" i="22" s="1"/>
  <c r="F13" i="93" s="1"/>
  <c r="F32" i="59"/>
  <c r="F61" i="59" s="1"/>
  <c r="F13" i="23" s="1"/>
  <c r="F13" i="84" s="1"/>
  <c r="E26" i="77"/>
  <c r="E60" i="77" s="1"/>
  <c r="E12" i="25" s="1"/>
  <c r="E12" i="88" s="1"/>
  <c r="E26" i="59"/>
  <c r="E60" i="59" s="1"/>
  <c r="E12" i="23" s="1"/>
  <c r="E12" i="84" s="1"/>
  <c r="E26" i="81"/>
  <c r="E60" i="81" s="1"/>
  <c r="E12" i="22" s="1"/>
  <c r="E12" i="93" s="1"/>
  <c r="E26" i="80"/>
  <c r="E60" i="80" s="1"/>
  <c r="E12" i="27" s="1"/>
  <c r="E12" i="92" s="1"/>
  <c r="E26" i="79"/>
  <c r="E60" i="79" s="1"/>
  <c r="E12" i="32" s="1"/>
  <c r="E12" i="90" s="1"/>
  <c r="F32" i="79"/>
  <c r="F61" i="79" s="1"/>
  <c r="F13" i="32" s="1"/>
  <c r="F13" i="90" s="1"/>
  <c r="E26" i="78"/>
  <c r="E60" i="78" s="1"/>
  <c r="E12" i="28" s="1"/>
  <c r="E12" i="89" s="1"/>
  <c r="E26" i="75"/>
  <c r="E60" i="75" s="1"/>
  <c r="E12" i="30" s="1"/>
  <c r="E12" i="86" s="1"/>
  <c r="F32" i="80"/>
  <c r="F61" i="80" s="1"/>
  <c r="F13" i="27" s="1"/>
  <c r="F13" i="92" s="1"/>
  <c r="E26" i="76"/>
  <c r="E60" i="76" s="1"/>
  <c r="E12" i="31" s="1"/>
  <c r="E12" i="87" s="1"/>
  <c r="M24" i="80"/>
  <c r="G29" i="77"/>
  <c r="G64" i="77" s="1"/>
  <c r="G16" i="25" s="1"/>
  <c r="G16" i="88" s="1"/>
  <c r="G29" i="79"/>
  <c r="G64" i="79" s="1"/>
  <c r="G16" i="32" s="1"/>
  <c r="G16" i="90" s="1"/>
  <c r="G29" i="80"/>
  <c r="G64" i="80" s="1"/>
  <c r="G16" i="27" s="1"/>
  <c r="G16" i="92" s="1"/>
  <c r="F29" i="74"/>
  <c r="F64" i="74" s="1"/>
  <c r="F16" i="26" s="1"/>
  <c r="F16" i="91" s="1"/>
  <c r="G29" i="81"/>
  <c r="G64" i="81" s="1"/>
  <c r="G16" i="22" s="1"/>
  <c r="G16" i="93" s="1"/>
  <c r="E29" i="74"/>
  <c r="E64" i="74" s="1"/>
  <c r="E16" i="26" s="1"/>
  <c r="E16" i="91" s="1"/>
  <c r="G29" i="59"/>
  <c r="G64" i="59" s="1"/>
  <c r="G16" i="23" s="1"/>
  <c r="G16" i="84" s="1"/>
  <c r="G64" i="74"/>
  <c r="G16" i="26" s="1"/>
  <c r="G16" i="91" s="1"/>
  <c r="G29" i="76"/>
  <c r="G64" i="76" s="1"/>
  <c r="G16" i="31" s="1"/>
  <c r="G16" i="87" s="1"/>
  <c r="G29" i="75"/>
  <c r="G64" i="75" s="1"/>
  <c r="G16" i="30" s="1"/>
  <c r="G16" i="86" s="1"/>
  <c r="F17" i="79"/>
  <c r="F56" i="79" s="1"/>
  <c r="F8" i="32" s="1"/>
  <c r="F8" i="90" s="1"/>
  <c r="J31" i="79"/>
  <c r="J71" i="79" s="1"/>
  <c r="J23" i="32" s="1"/>
  <c r="J23" i="90" s="1"/>
  <c r="J31" i="81"/>
  <c r="J71" i="81" s="1"/>
  <c r="J23" i="22" s="1"/>
  <c r="J23" i="93" s="1"/>
  <c r="F17" i="77"/>
  <c r="F56" i="77" s="1"/>
  <c r="F8" i="25" s="1"/>
  <c r="F8" i="88" s="1"/>
  <c r="Q55" i="79"/>
  <c r="Q7" i="32" s="1"/>
  <c r="Q7" i="90" s="1"/>
  <c r="Q55" i="75"/>
  <c r="Q7" i="30" s="1"/>
  <c r="Q7" i="86" s="1"/>
  <c r="R66" i="59"/>
  <c r="R18" i="23" s="1"/>
  <c r="R18" i="84" s="1"/>
  <c r="D101" i="73"/>
  <c r="E17" i="78"/>
  <c r="E56" i="78" s="1"/>
  <c r="E8" i="28" s="1"/>
  <c r="E8" i="89" s="1"/>
  <c r="E17" i="75"/>
  <c r="E56" i="75" s="1"/>
  <c r="E8" i="30" s="1"/>
  <c r="E8" i="86" s="1"/>
  <c r="I11" i="80"/>
  <c r="I54" i="80" s="1"/>
  <c r="I6" i="27" s="1"/>
  <c r="I6" i="92" s="1"/>
  <c r="E33" i="59"/>
  <c r="E69" i="59" s="1"/>
  <c r="E21" i="23" s="1"/>
  <c r="E21" i="84" s="1"/>
  <c r="E33" i="78"/>
  <c r="E69" i="78" s="1"/>
  <c r="E21" i="28" s="1"/>
  <c r="E21" i="89" s="1"/>
  <c r="E33" i="80"/>
  <c r="E69" i="80" s="1"/>
  <c r="E21" i="27" s="1"/>
  <c r="E21" i="92" s="1"/>
  <c r="E33" i="79"/>
  <c r="E69" i="79" s="1"/>
  <c r="E21" i="32" s="1"/>
  <c r="E21" i="90" s="1"/>
  <c r="E33" i="81"/>
  <c r="E69" i="81" s="1"/>
  <c r="E21" i="22" s="1"/>
  <c r="E21" i="93" s="1"/>
  <c r="E33" i="76"/>
  <c r="E69" i="76" s="1"/>
  <c r="E21" i="31" s="1"/>
  <c r="E21" i="87" s="1"/>
  <c r="E33" i="77"/>
  <c r="E69" i="77" s="1"/>
  <c r="E21" i="25" s="1"/>
  <c r="E21" i="88" s="1"/>
  <c r="E33" i="75"/>
  <c r="E69" i="75" s="1"/>
  <c r="E21" i="30" s="1"/>
  <c r="E21" i="86" s="1"/>
  <c r="Q55" i="77"/>
  <c r="Q7" i="25" s="1"/>
  <c r="Q7" i="88" s="1"/>
  <c r="K31" i="79"/>
  <c r="K71" i="79" s="1"/>
  <c r="K23" i="32" s="1"/>
  <c r="K23" i="90" s="1"/>
  <c r="J71" i="63"/>
  <c r="K71" i="63" s="1"/>
  <c r="K31" i="80"/>
  <c r="K71" i="80" s="1"/>
  <c r="K23" i="27" s="1"/>
  <c r="K23" i="92" s="1"/>
  <c r="N31" i="75"/>
  <c r="N71" i="75" s="1"/>
  <c r="N23" i="30" s="1"/>
  <c r="N23" i="86" s="1"/>
  <c r="R66" i="75"/>
  <c r="R18" i="30" s="1"/>
  <c r="R18" i="86" s="1"/>
  <c r="K31" i="78"/>
  <c r="K71" i="78" s="1"/>
  <c r="K23" i="28" s="1"/>
  <c r="K23" i="89" s="1"/>
  <c r="K31" i="59"/>
  <c r="K71" i="59" s="1"/>
  <c r="K23" i="23" s="1"/>
  <c r="K23" i="84" s="1"/>
  <c r="K31" i="76"/>
  <c r="K71" i="76" s="1"/>
  <c r="K23" i="31" s="1"/>
  <c r="K23" i="87" s="1"/>
  <c r="K31" i="75"/>
  <c r="K71" i="75" s="1"/>
  <c r="K23" i="30" s="1"/>
  <c r="K23" i="86" s="1"/>
  <c r="E22" i="83"/>
  <c r="K31" i="81"/>
  <c r="K71" i="81" s="1"/>
  <c r="K23" i="22" s="1"/>
  <c r="K23" i="93" s="1"/>
  <c r="K31" i="77"/>
  <c r="K71" i="77" s="1"/>
  <c r="K23" i="25" s="1"/>
  <c r="K23" i="88" s="1"/>
  <c r="M21" i="76"/>
  <c r="M57" i="76" s="1"/>
  <c r="M9" i="31" s="1"/>
  <c r="M9" i="87" s="1"/>
  <c r="F26" i="76"/>
  <c r="F60" i="76" s="1"/>
  <c r="F12" i="31" s="1"/>
  <c r="F12" i="87" s="1"/>
  <c r="F26" i="81"/>
  <c r="F60" i="81" s="1"/>
  <c r="F12" i="22" s="1"/>
  <c r="F12" i="93" s="1"/>
  <c r="F26" i="59"/>
  <c r="F60" i="59" s="1"/>
  <c r="F12" i="23" s="1"/>
  <c r="F12" i="84" s="1"/>
  <c r="N28" i="74"/>
  <c r="N63" i="74" s="1"/>
  <c r="N15" i="26" s="1"/>
  <c r="N15" i="91" s="1"/>
  <c r="M21" i="80"/>
  <c r="M57" i="80" s="1"/>
  <c r="M9" i="27" s="1"/>
  <c r="M9" i="92" s="1"/>
  <c r="F26" i="80"/>
  <c r="F60" i="80" s="1"/>
  <c r="F12" i="27" s="1"/>
  <c r="F12" i="92" s="1"/>
  <c r="F26" i="77"/>
  <c r="F60" i="77" s="1"/>
  <c r="F12" i="25" s="1"/>
  <c r="F12" i="88" s="1"/>
  <c r="M21" i="77"/>
  <c r="M57" i="77" s="1"/>
  <c r="M9" i="25" s="1"/>
  <c r="M9" i="88" s="1"/>
  <c r="M21" i="78"/>
  <c r="M57" i="78" s="1"/>
  <c r="M9" i="28" s="1"/>
  <c r="M9" i="89" s="1"/>
  <c r="M21" i="59"/>
  <c r="M57" i="59" s="1"/>
  <c r="M9" i="23" s="1"/>
  <c r="M9" i="84" s="1"/>
  <c r="F26" i="75"/>
  <c r="F60" i="75" s="1"/>
  <c r="F12" i="30" s="1"/>
  <c r="F12" i="86" s="1"/>
  <c r="F26" i="78"/>
  <c r="F60" i="78" s="1"/>
  <c r="F12" i="28" s="1"/>
  <c r="F12" i="89" s="1"/>
  <c r="M21" i="75"/>
  <c r="M57" i="75" s="1"/>
  <c r="M9" i="30" s="1"/>
  <c r="M9" i="86" s="1"/>
  <c r="M21" i="81"/>
  <c r="M57" i="81" s="1"/>
  <c r="M9" i="22" s="1"/>
  <c r="M9" i="93" s="1"/>
  <c r="F26" i="79"/>
  <c r="F60" i="79" s="1"/>
  <c r="F12" i="32" s="1"/>
  <c r="F12" i="90" s="1"/>
  <c r="N31" i="59"/>
  <c r="N71" i="59" s="1"/>
  <c r="N23" i="23" s="1"/>
  <c r="N23" i="84" s="1"/>
  <c r="N31" i="78"/>
  <c r="N71" i="78" s="1"/>
  <c r="N23" i="28" s="1"/>
  <c r="N23" i="89" s="1"/>
  <c r="N31" i="77"/>
  <c r="N71" i="77" s="1"/>
  <c r="N23" i="25" s="1"/>
  <c r="N23" i="88" s="1"/>
  <c r="N31" i="76"/>
  <c r="N71" i="76" s="1"/>
  <c r="N23" i="31" s="1"/>
  <c r="N23" i="87" s="1"/>
  <c r="E17" i="76"/>
  <c r="E56" i="76" s="1"/>
  <c r="E8" i="31" s="1"/>
  <c r="E8" i="87" s="1"/>
  <c r="N31" i="79"/>
  <c r="N71" i="79" s="1"/>
  <c r="N23" i="32" s="1"/>
  <c r="N23" i="90" s="1"/>
  <c r="E17" i="80"/>
  <c r="E56" i="80" s="1"/>
  <c r="E8" i="27" s="1"/>
  <c r="E8" i="92" s="1"/>
  <c r="F17" i="81"/>
  <c r="F56" i="81" s="1"/>
  <c r="F8" i="22" s="1"/>
  <c r="F8" i="93" s="1"/>
  <c r="F17" i="75"/>
  <c r="F56" i="75" s="1"/>
  <c r="F8" i="30" s="1"/>
  <c r="F8" i="86" s="1"/>
  <c r="J31" i="59"/>
  <c r="J71" i="59" s="1"/>
  <c r="J23" i="23" s="1"/>
  <c r="J23" i="84" s="1"/>
  <c r="F17" i="78"/>
  <c r="F56" i="78" s="1"/>
  <c r="F8" i="28" s="1"/>
  <c r="F8" i="89" s="1"/>
  <c r="J31" i="78"/>
  <c r="J71" i="78" s="1"/>
  <c r="J23" i="28" s="1"/>
  <c r="J23" i="89" s="1"/>
  <c r="J31" i="75"/>
  <c r="J71" i="75" s="1"/>
  <c r="J23" i="30" s="1"/>
  <c r="J23" i="86" s="1"/>
  <c r="S66" i="74"/>
  <c r="S18" i="26" s="1"/>
  <c r="S18" i="91" s="1"/>
  <c r="R66" i="81"/>
  <c r="R18" i="22" s="1"/>
  <c r="R18" i="93" s="1"/>
  <c r="F17" i="80"/>
  <c r="F56" i="80" s="1"/>
  <c r="F8" i="27" s="1"/>
  <c r="F8" i="92" s="1"/>
  <c r="F17" i="76"/>
  <c r="F56" i="76" s="1"/>
  <c r="F8" i="31" s="1"/>
  <c r="F8" i="87" s="1"/>
  <c r="J31" i="76"/>
  <c r="J71" i="76" s="1"/>
  <c r="J23" i="31" s="1"/>
  <c r="J23" i="87" s="1"/>
  <c r="J31" i="80"/>
  <c r="J71" i="80" s="1"/>
  <c r="J23" i="27" s="1"/>
  <c r="J23" i="92" s="1"/>
  <c r="F17" i="59"/>
  <c r="F56" i="59" s="1"/>
  <c r="F8" i="23" s="1"/>
  <c r="F8" i="84" s="1"/>
  <c r="R43" i="81"/>
  <c r="R73" i="81" s="1"/>
  <c r="R25" i="22" s="1"/>
  <c r="R25" i="93" s="1"/>
  <c r="K11" i="79"/>
  <c r="K54" i="79" s="1"/>
  <c r="K6" i="32" s="1"/>
  <c r="K6" i="90" s="1"/>
  <c r="T9" i="79"/>
  <c r="I11" i="59"/>
  <c r="I54" i="59" s="1"/>
  <c r="I6" i="23" s="1"/>
  <c r="I6" i="84" s="1"/>
  <c r="R15" i="81"/>
  <c r="I11" i="75"/>
  <c r="I54" i="75" s="1"/>
  <c r="I6" i="30" s="1"/>
  <c r="I6" i="86" s="1"/>
  <c r="S20" i="78"/>
  <c r="I11" i="78"/>
  <c r="I54" i="78" s="1"/>
  <c r="I6" i="28" s="1"/>
  <c r="I6" i="89" s="1"/>
  <c r="I11" i="76"/>
  <c r="I54" i="76" s="1"/>
  <c r="I6" i="31" s="1"/>
  <c r="I6" i="87" s="1"/>
  <c r="I11" i="77"/>
  <c r="I54" i="77" s="1"/>
  <c r="I6" i="25" s="1"/>
  <c r="I6" i="88" s="1"/>
  <c r="Q55" i="76"/>
  <c r="Q7" i="31" s="1"/>
  <c r="Q7" i="87" s="1"/>
  <c r="AK22" i="72"/>
  <c r="AJ22" i="73"/>
  <c r="F29" i="79"/>
  <c r="F64" i="79" s="1"/>
  <c r="F16" i="32" s="1"/>
  <c r="F16" i="90" s="1"/>
  <c r="T9" i="80"/>
  <c r="R10" i="76"/>
  <c r="Q6" i="79"/>
  <c r="Q6" i="80"/>
  <c r="S20" i="75"/>
  <c r="Q6" i="59"/>
  <c r="Q6" i="81"/>
  <c r="S25" i="81"/>
  <c r="S20" i="79"/>
  <c r="Q6" i="76"/>
  <c r="S41" i="79"/>
  <c r="R66" i="78"/>
  <c r="R18" i="28" s="1"/>
  <c r="R18" i="89" s="1"/>
  <c r="Q6" i="75"/>
  <c r="M27" i="74"/>
  <c r="M62" i="74" s="1"/>
  <c r="M14" i="26" s="1"/>
  <c r="M14" i="91" s="1"/>
  <c r="S5" i="78"/>
  <c r="E27" i="59"/>
  <c r="E62" i="59" s="1"/>
  <c r="E14" i="23" s="1"/>
  <c r="E14" i="84" s="1"/>
  <c r="Q6" i="78"/>
  <c r="S8" i="77"/>
  <c r="T2" i="59"/>
  <c r="T50" i="59" s="1"/>
  <c r="T2" i="23" s="1"/>
  <c r="T2" i="84" s="1"/>
  <c r="R10" i="78"/>
  <c r="R66" i="79"/>
  <c r="R18" i="32" s="1"/>
  <c r="R18" i="90" s="1"/>
  <c r="E27" i="78"/>
  <c r="E62" i="78" s="1"/>
  <c r="E14" i="28" s="1"/>
  <c r="E14" i="89" s="1"/>
  <c r="S12" i="78"/>
  <c r="D29" i="81"/>
  <c r="D64" i="81" s="1"/>
  <c r="D16" i="22" s="1"/>
  <c r="D16" i="93" s="1"/>
  <c r="T2" i="78"/>
  <c r="T50" i="78" s="1"/>
  <c r="T2" i="28" s="1"/>
  <c r="T2" i="89" s="1"/>
  <c r="K24" i="77"/>
  <c r="N71" i="74"/>
  <c r="N23" i="26" s="1"/>
  <c r="N23" i="91" s="1"/>
  <c r="N31" i="80"/>
  <c r="N71" i="80" s="1"/>
  <c r="N23" i="27" s="1"/>
  <c r="N23" i="92" s="1"/>
  <c r="E27" i="77"/>
  <c r="E62" i="77" s="1"/>
  <c r="E14" i="25" s="1"/>
  <c r="E14" i="88" s="1"/>
  <c r="T2" i="81"/>
  <c r="T50" i="81" s="1"/>
  <c r="T2" i="22" s="1"/>
  <c r="T2" i="93" s="1"/>
  <c r="K24" i="78"/>
  <c r="E56" i="74"/>
  <c r="E8" i="26" s="1"/>
  <c r="E8" i="91" s="1"/>
  <c r="E17" i="59"/>
  <c r="E56" i="59" s="1"/>
  <c r="E8" i="23" s="1"/>
  <c r="E8" i="84" s="1"/>
  <c r="E17" i="81"/>
  <c r="E56" i="81" s="1"/>
  <c r="E8" i="22" s="1"/>
  <c r="E8" i="93" s="1"/>
  <c r="E17" i="79"/>
  <c r="E56" i="79" s="1"/>
  <c r="E8" i="32" s="1"/>
  <c r="E8" i="90" s="1"/>
  <c r="D29" i="75"/>
  <c r="D64" i="75" s="1"/>
  <c r="D16" i="30" s="1"/>
  <c r="D16" i="86" s="1"/>
  <c r="I54" i="74"/>
  <c r="I6" i="26" s="1"/>
  <c r="I6" i="91" s="1"/>
  <c r="I11" i="79"/>
  <c r="I54" i="79" s="1"/>
  <c r="I6" i="32" s="1"/>
  <c r="I6" i="90" s="1"/>
  <c r="R13" i="75"/>
  <c r="S25" i="80"/>
  <c r="S5" i="80"/>
  <c r="S20" i="77"/>
  <c r="E27" i="75"/>
  <c r="E62" i="75" s="1"/>
  <c r="E14" i="30" s="1"/>
  <c r="E14" i="86" s="1"/>
  <c r="J24" i="59"/>
  <c r="N76" i="63"/>
  <c r="O76" i="63" s="1"/>
  <c r="P76" i="63" s="1"/>
  <c r="Q76" i="63" s="1"/>
  <c r="S8" i="76"/>
  <c r="R15" i="77"/>
  <c r="T2" i="76"/>
  <c r="T50" i="76" s="1"/>
  <c r="T2" i="31" s="1"/>
  <c r="T2" i="87" s="1"/>
  <c r="R10" i="75"/>
  <c r="F27" i="77"/>
  <c r="F62" i="77" s="1"/>
  <c r="F14" i="25" s="1"/>
  <c r="F14" i="88" s="1"/>
  <c r="U44" i="80"/>
  <c r="U74" i="80" s="1"/>
  <c r="U26" i="27" s="1"/>
  <c r="U26" i="92" s="1"/>
  <c r="J24" i="76"/>
  <c r="N34" i="77"/>
  <c r="N70" i="77" s="1"/>
  <c r="N22" i="25" s="1"/>
  <c r="N22" i="88" s="1"/>
  <c r="S5" i="59"/>
  <c r="R16" i="81"/>
  <c r="S20" i="80"/>
  <c r="E27" i="79"/>
  <c r="E62" i="79" s="1"/>
  <c r="E14" i="32" s="1"/>
  <c r="E14" i="90" s="1"/>
  <c r="J24" i="78"/>
  <c r="R40" i="75"/>
  <c r="R68" i="75" s="1"/>
  <c r="R20" i="30" s="1"/>
  <c r="R20" i="86" s="1"/>
  <c r="J11" i="78"/>
  <c r="J54" i="78" s="1"/>
  <c r="J6" i="28" s="1"/>
  <c r="J6" i="89" s="1"/>
  <c r="R10" i="79"/>
  <c r="R66" i="80"/>
  <c r="R18" i="27" s="1"/>
  <c r="R18" i="92" s="1"/>
  <c r="S5" i="76"/>
  <c r="S20" i="59"/>
  <c r="S20" i="81"/>
  <c r="E27" i="80"/>
  <c r="E62" i="80" s="1"/>
  <c r="E14" i="27" s="1"/>
  <c r="E14" i="92" s="1"/>
  <c r="J24" i="77"/>
  <c r="R40" i="77"/>
  <c r="R68" i="77" s="1"/>
  <c r="R20" i="25" s="1"/>
  <c r="R20" i="88" s="1"/>
  <c r="R13" i="79"/>
  <c r="T9" i="76"/>
  <c r="O31" i="76"/>
  <c r="O71" i="76" s="1"/>
  <c r="O23" i="31" s="1"/>
  <c r="O23" i="87" s="1"/>
  <c r="U44" i="75"/>
  <c r="U74" i="75" s="1"/>
  <c r="U26" i="30" s="1"/>
  <c r="U26" i="86" s="1"/>
  <c r="S37" i="80"/>
  <c r="S5" i="75"/>
  <c r="J24" i="80"/>
  <c r="R40" i="79"/>
  <c r="R68" i="79" s="1"/>
  <c r="R20" i="32" s="1"/>
  <c r="R20" i="90" s="1"/>
  <c r="O31" i="78"/>
  <c r="O71" i="78" s="1"/>
  <c r="O23" i="28" s="1"/>
  <c r="O23" i="89" s="1"/>
  <c r="U44" i="76"/>
  <c r="U74" i="76" s="1"/>
  <c r="U26" i="31" s="1"/>
  <c r="U26" i="87" s="1"/>
  <c r="J24" i="81"/>
  <c r="U44" i="77"/>
  <c r="U74" i="77" s="1"/>
  <c r="U26" i="25" s="1"/>
  <c r="U26" i="88" s="1"/>
  <c r="D64" i="74"/>
  <c r="D16" i="26" s="1"/>
  <c r="D16" i="91" s="1"/>
  <c r="D29" i="59"/>
  <c r="D64" i="59" s="1"/>
  <c r="D16" i="23" s="1"/>
  <c r="D16" i="84" s="1"/>
  <c r="D29" i="80"/>
  <c r="D64" i="80" s="1"/>
  <c r="D16" i="27" s="1"/>
  <c r="D16" i="92" s="1"/>
  <c r="D29" i="79"/>
  <c r="D64" i="79" s="1"/>
  <c r="D16" i="32" s="1"/>
  <c r="D16" i="90" s="1"/>
  <c r="D29" i="76"/>
  <c r="D64" i="76" s="1"/>
  <c r="D16" i="31" s="1"/>
  <c r="D16" i="87" s="1"/>
  <c r="D29" i="78"/>
  <c r="D64" i="78" s="1"/>
  <c r="D16" i="28" s="1"/>
  <c r="D16" i="89" s="1"/>
  <c r="S5" i="79"/>
  <c r="E27" i="76"/>
  <c r="E62" i="76" s="1"/>
  <c r="E14" i="31" s="1"/>
  <c r="E14" i="87" s="1"/>
  <c r="U44" i="79"/>
  <c r="U74" i="79" s="1"/>
  <c r="U26" i="32" s="1"/>
  <c r="U26" i="90" s="1"/>
  <c r="C59" i="74"/>
  <c r="C11" i="26" s="1"/>
  <c r="C11" i="91" s="1"/>
  <c r="C23" i="78"/>
  <c r="C59" i="78" s="1"/>
  <c r="C11" i="28" s="1"/>
  <c r="C11" i="89" s="1"/>
  <c r="C23" i="77"/>
  <c r="C59" i="77" s="1"/>
  <c r="C11" i="25" s="1"/>
  <c r="C11" i="88" s="1"/>
  <c r="C23" i="59"/>
  <c r="C59" i="59" s="1"/>
  <c r="C11" i="23" s="1"/>
  <c r="C11" i="84" s="1"/>
  <c r="I79" i="63"/>
  <c r="I29" i="74" s="1"/>
  <c r="S25" i="59"/>
  <c r="R16" i="59"/>
  <c r="S12" i="81"/>
  <c r="J28" i="78"/>
  <c r="J63" i="78" s="1"/>
  <c r="J15" i="28" s="1"/>
  <c r="J15" i="89" s="1"/>
  <c r="S8" i="79"/>
  <c r="R15" i="59"/>
  <c r="T2" i="80"/>
  <c r="T50" i="80" s="1"/>
  <c r="T2" i="27" s="1"/>
  <c r="T2" i="92" s="1"/>
  <c r="S36" i="75"/>
  <c r="J11" i="80"/>
  <c r="J54" i="80" s="1"/>
  <c r="J6" i="27" s="1"/>
  <c r="J6" i="92" s="1"/>
  <c r="K24" i="79"/>
  <c r="O31" i="77"/>
  <c r="O71" i="77" s="1"/>
  <c r="O23" i="25" s="1"/>
  <c r="O23" i="88" s="1"/>
  <c r="R19" i="76"/>
  <c r="R35" i="77"/>
  <c r="R67" i="77" s="1"/>
  <c r="R19" i="25" s="1"/>
  <c r="R19" i="88" s="1"/>
  <c r="J28" i="77"/>
  <c r="J63" i="77" s="1"/>
  <c r="J15" i="25" s="1"/>
  <c r="J15" i="88" s="1"/>
  <c r="S8" i="80"/>
  <c r="S36" i="78"/>
  <c r="K24" i="80"/>
  <c r="O31" i="79"/>
  <c r="O71" i="79" s="1"/>
  <c r="O23" i="32" s="1"/>
  <c r="O23" i="90" s="1"/>
  <c r="R19" i="78"/>
  <c r="S25" i="75"/>
  <c r="R16" i="76"/>
  <c r="F29" i="76"/>
  <c r="F64" i="76" s="1"/>
  <c r="F16" i="31" s="1"/>
  <c r="F16" i="87" s="1"/>
  <c r="Q55" i="59"/>
  <c r="Q7" i="23" s="1"/>
  <c r="Q7" i="84" s="1"/>
  <c r="J28" i="81"/>
  <c r="J63" i="81" s="1"/>
  <c r="J15" i="22" s="1"/>
  <c r="J15" i="93" s="1"/>
  <c r="S8" i="81"/>
  <c r="R15" i="76"/>
  <c r="S36" i="79"/>
  <c r="K24" i="59"/>
  <c r="K24" i="81"/>
  <c r="O31" i="80"/>
  <c r="O71" i="80" s="1"/>
  <c r="O23" i="27" s="1"/>
  <c r="O23" i="92" s="1"/>
  <c r="R19" i="80"/>
  <c r="R18" i="76"/>
  <c r="S25" i="76"/>
  <c r="R16" i="78"/>
  <c r="F29" i="75"/>
  <c r="F64" i="75" s="1"/>
  <c r="F16" i="30" s="1"/>
  <c r="F16" i="86" s="1"/>
  <c r="S8" i="59"/>
  <c r="R15" i="78"/>
  <c r="Q4" i="77"/>
  <c r="Q52" i="77" s="1"/>
  <c r="Q4" i="25" s="1"/>
  <c r="Q4" i="88" s="1"/>
  <c r="T9" i="75"/>
  <c r="K24" i="75"/>
  <c r="O31" i="59"/>
  <c r="O71" i="59" s="1"/>
  <c r="O23" i="23" s="1"/>
  <c r="O23" i="84" s="1"/>
  <c r="O31" i="81"/>
  <c r="O71" i="81" s="1"/>
  <c r="O23" i="22" s="1"/>
  <c r="O23" i="93" s="1"/>
  <c r="U44" i="78"/>
  <c r="U74" i="78" s="1"/>
  <c r="U26" i="28" s="1"/>
  <c r="U26" i="89" s="1"/>
  <c r="R18" i="79"/>
  <c r="S25" i="77"/>
  <c r="R16" i="77"/>
  <c r="R55" i="74"/>
  <c r="R7" i="26" s="1"/>
  <c r="R7" i="91" s="1"/>
  <c r="S25" i="79"/>
  <c r="R16" i="80"/>
  <c r="F29" i="80"/>
  <c r="F64" i="80" s="1"/>
  <c r="F16" i="27" s="1"/>
  <c r="F16" i="92" s="1"/>
  <c r="S12" i="59"/>
  <c r="J28" i="59"/>
  <c r="J63" i="59" s="1"/>
  <c r="J15" i="23" s="1"/>
  <c r="J15" i="84" s="1"/>
  <c r="S8" i="75"/>
  <c r="R15" i="80"/>
  <c r="N74" i="63"/>
  <c r="O74" i="63" s="1"/>
  <c r="O31" i="75"/>
  <c r="O71" i="75" s="1"/>
  <c r="O23" i="30" s="1"/>
  <c r="O23" i="86" s="1"/>
  <c r="S14" i="79"/>
  <c r="S37" i="76"/>
  <c r="I27" i="74"/>
  <c r="I27" i="81" s="1"/>
  <c r="I62" i="81" s="1"/>
  <c r="I14" i="22" s="1"/>
  <c r="I14" i="93" s="1"/>
  <c r="J28" i="75"/>
  <c r="J63" i="75" s="1"/>
  <c r="J15" i="30" s="1"/>
  <c r="J15" i="86" s="1"/>
  <c r="N21" i="74"/>
  <c r="N57" i="74" s="1"/>
  <c r="N9" i="26" s="1"/>
  <c r="N9" i="91" s="1"/>
  <c r="L73" i="79"/>
  <c r="L25" i="32" s="1"/>
  <c r="L25" i="90" s="1"/>
  <c r="S37" i="78"/>
  <c r="T37" i="74"/>
  <c r="T37" i="81" s="1"/>
  <c r="J25" i="86"/>
  <c r="J25" i="83"/>
  <c r="Q37" i="81"/>
  <c r="Q66" i="81" s="1"/>
  <c r="Q18" i="22" s="1"/>
  <c r="Q18" i="93" s="1"/>
  <c r="Q37" i="59"/>
  <c r="Q66" i="59" s="1"/>
  <c r="Q18" i="23" s="1"/>
  <c r="Q18" i="84" s="1"/>
  <c r="Q37" i="80"/>
  <c r="Q66" i="80" s="1"/>
  <c r="Q18" i="27" s="1"/>
  <c r="Q18" i="92" s="1"/>
  <c r="Q37" i="79"/>
  <c r="Q66" i="79" s="1"/>
  <c r="Q18" i="32" s="1"/>
  <c r="Q18" i="90" s="1"/>
  <c r="Q37" i="77"/>
  <c r="Q66" i="77" s="1"/>
  <c r="Q18" i="25" s="1"/>
  <c r="Q18" i="88" s="1"/>
  <c r="Q37" i="78"/>
  <c r="Q66" i="78" s="1"/>
  <c r="Q18" i="28" s="1"/>
  <c r="Q18" i="89" s="1"/>
  <c r="Q37" i="75"/>
  <c r="Q66" i="75" s="1"/>
  <c r="Q18" i="30" s="1"/>
  <c r="Q18" i="86" s="1"/>
  <c r="Q37" i="76"/>
  <c r="Q66" i="76" s="1"/>
  <c r="Q18" i="31" s="1"/>
  <c r="Q18" i="87" s="1"/>
  <c r="Q66" i="74"/>
  <c r="Q18" i="26" s="1"/>
  <c r="Q18" i="91" s="1"/>
  <c r="S42" i="81"/>
  <c r="S72" i="81" s="1"/>
  <c r="S24" i="22" s="1"/>
  <c r="S24" i="93" s="1"/>
  <c r="V44" i="74"/>
  <c r="V74" i="74" s="1"/>
  <c r="V26" i="26" s="1"/>
  <c r="V26" i="91" s="1"/>
  <c r="N34" i="79"/>
  <c r="N70" i="79" s="1"/>
  <c r="N22" i="32" s="1"/>
  <c r="N22" i="90" s="1"/>
  <c r="K28" i="75"/>
  <c r="K63" i="75" s="1"/>
  <c r="K15" i="30" s="1"/>
  <c r="K15" i="86" s="1"/>
  <c r="F29" i="78"/>
  <c r="F64" i="78" s="1"/>
  <c r="F16" i="28" s="1"/>
  <c r="F16" i="89" s="1"/>
  <c r="S38" i="75"/>
  <c r="S12" i="79"/>
  <c r="K11" i="80"/>
  <c r="K54" i="80" s="1"/>
  <c r="K6" i="27" s="1"/>
  <c r="K6" i="92" s="1"/>
  <c r="J28" i="79"/>
  <c r="J63" i="79" s="1"/>
  <c r="J15" i="32" s="1"/>
  <c r="J15" i="90" s="1"/>
  <c r="R40" i="76"/>
  <c r="R68" i="76" s="1"/>
  <c r="R20" i="31" s="1"/>
  <c r="R20" i="87" s="1"/>
  <c r="S30" i="75"/>
  <c r="S65" i="75" s="1"/>
  <c r="S17" i="30" s="1"/>
  <c r="S17" i="86" s="1"/>
  <c r="R13" i="80"/>
  <c r="Q4" i="79"/>
  <c r="Q52" i="79" s="1"/>
  <c r="Q4" i="32" s="1"/>
  <c r="Q4" i="90" s="1"/>
  <c r="T2" i="77"/>
  <c r="T50" i="77" s="1"/>
  <c r="T2" i="25" s="1"/>
  <c r="T2" i="88" s="1"/>
  <c r="T9" i="78"/>
  <c r="S36" i="76"/>
  <c r="S71" i="63"/>
  <c r="T71" i="63" s="1"/>
  <c r="U71" i="63" s="1"/>
  <c r="V71" i="63" s="1"/>
  <c r="W71" i="63" s="1"/>
  <c r="X71" i="63" s="1"/>
  <c r="Y71" i="63" s="1"/>
  <c r="Z71" i="63" s="1"/>
  <c r="AA71" i="63" s="1"/>
  <c r="AB71" i="63" s="1"/>
  <c r="AC71" i="63" s="1"/>
  <c r="AD71" i="63" s="1"/>
  <c r="AE71" i="63" s="1"/>
  <c r="AF71" i="63" s="1"/>
  <c r="AG71" i="63" s="1"/>
  <c r="AH71" i="63" s="1"/>
  <c r="AI71" i="63" s="1"/>
  <c r="AJ71" i="63" s="1"/>
  <c r="AK71" i="63" s="1"/>
  <c r="AL71" i="63" s="1"/>
  <c r="AM71" i="63" s="1"/>
  <c r="AN71" i="63" s="1"/>
  <c r="AO71" i="63" s="1"/>
  <c r="AP71" i="63" s="1"/>
  <c r="AQ21" i="74"/>
  <c r="M69" i="74"/>
  <c r="M21" i="26" s="1"/>
  <c r="M21" i="91" s="1"/>
  <c r="M33" i="80"/>
  <c r="M69" i="80" s="1"/>
  <c r="M21" i="27" s="1"/>
  <c r="M21" i="92" s="1"/>
  <c r="M33" i="79"/>
  <c r="M69" i="79" s="1"/>
  <c r="M21" i="32" s="1"/>
  <c r="M21" i="90" s="1"/>
  <c r="M33" i="77"/>
  <c r="M69" i="77" s="1"/>
  <c r="M21" i="25" s="1"/>
  <c r="M21" i="88" s="1"/>
  <c r="M33" i="78"/>
  <c r="M69" i="78" s="1"/>
  <c r="M21" i="28" s="1"/>
  <c r="M21" i="89" s="1"/>
  <c r="M33" i="76"/>
  <c r="M69" i="76" s="1"/>
  <c r="M21" i="31" s="1"/>
  <c r="M21" i="87" s="1"/>
  <c r="M33" i="75"/>
  <c r="M69" i="75" s="1"/>
  <c r="M21" i="30" s="1"/>
  <c r="M21" i="86" s="1"/>
  <c r="M33" i="81"/>
  <c r="M69" i="81" s="1"/>
  <c r="M21" i="22" s="1"/>
  <c r="M21" i="93" s="1"/>
  <c r="M33" i="59"/>
  <c r="M69" i="59" s="1"/>
  <c r="M21" i="23" s="1"/>
  <c r="M21" i="84" s="1"/>
  <c r="J11" i="77"/>
  <c r="J54" i="77" s="1"/>
  <c r="J6" i="25" s="1"/>
  <c r="J6" i="88" s="1"/>
  <c r="C23" i="76"/>
  <c r="C59" i="76" s="1"/>
  <c r="C11" i="31" s="1"/>
  <c r="C11" i="87" s="1"/>
  <c r="R43" i="59"/>
  <c r="R73" i="59" s="1"/>
  <c r="R25" i="23" s="1"/>
  <c r="R25" i="84" s="1"/>
  <c r="R10" i="81"/>
  <c r="F27" i="79"/>
  <c r="F62" i="79" s="1"/>
  <c r="F14" i="32" s="1"/>
  <c r="F14" i="90" s="1"/>
  <c r="Q43" i="76"/>
  <c r="Q73" i="76" s="1"/>
  <c r="Q25" i="31" s="1"/>
  <c r="Q25" i="87" s="1"/>
  <c r="Q43" i="59"/>
  <c r="Q73" i="59" s="1"/>
  <c r="Q25" i="23" s="1"/>
  <c r="Q25" i="84" s="1"/>
  <c r="Q43" i="81"/>
  <c r="Q73" i="81" s="1"/>
  <c r="Q25" i="22" s="1"/>
  <c r="Q25" i="93" s="1"/>
  <c r="Q43" i="80"/>
  <c r="Q73" i="80" s="1"/>
  <c r="Q25" i="27" s="1"/>
  <c r="Q25" i="92" s="1"/>
  <c r="Q43" i="79"/>
  <c r="Q73" i="79" s="1"/>
  <c r="Q25" i="32" s="1"/>
  <c r="Q25" i="90" s="1"/>
  <c r="Q43" i="77"/>
  <c r="Q73" i="77" s="1"/>
  <c r="Q25" i="25" s="1"/>
  <c r="Q25" i="88" s="1"/>
  <c r="Q43" i="78"/>
  <c r="Q73" i="78" s="1"/>
  <c r="Q25" i="28" s="1"/>
  <c r="Q25" i="89" s="1"/>
  <c r="Q43" i="75"/>
  <c r="Q73" i="75" s="1"/>
  <c r="Q25" i="30" s="1"/>
  <c r="Q25" i="86" s="1"/>
  <c r="S41" i="80"/>
  <c r="M61" i="74"/>
  <c r="M13" i="26" s="1"/>
  <c r="M13" i="91" s="1"/>
  <c r="M32" i="77"/>
  <c r="M61" i="77" s="1"/>
  <c r="M13" i="25" s="1"/>
  <c r="M13" i="88" s="1"/>
  <c r="M32" i="78"/>
  <c r="M61" i="78" s="1"/>
  <c r="M13" i="28" s="1"/>
  <c r="M13" i="89" s="1"/>
  <c r="M32" i="75"/>
  <c r="M61" i="75" s="1"/>
  <c r="M13" i="30" s="1"/>
  <c r="M13" i="86" s="1"/>
  <c r="M32" i="76"/>
  <c r="M61" i="76" s="1"/>
  <c r="M13" i="31" s="1"/>
  <c r="M13" i="87" s="1"/>
  <c r="M32" i="59"/>
  <c r="M61" i="59" s="1"/>
  <c r="M13" i="23" s="1"/>
  <c r="M13" i="84" s="1"/>
  <c r="M32" i="81"/>
  <c r="M61" i="81" s="1"/>
  <c r="M13" i="22" s="1"/>
  <c r="M13" i="93" s="1"/>
  <c r="M32" i="80"/>
  <c r="M61" i="80" s="1"/>
  <c r="M13" i="27" s="1"/>
  <c r="M13" i="92" s="1"/>
  <c r="M32" i="79"/>
  <c r="M61" i="79" s="1"/>
  <c r="M13" i="32" s="1"/>
  <c r="M13" i="90" s="1"/>
  <c r="M29" i="59"/>
  <c r="M64" i="59" s="1"/>
  <c r="M16" i="23" s="1"/>
  <c r="M16" i="84" s="1"/>
  <c r="S14" i="80"/>
  <c r="L73" i="80"/>
  <c r="L25" i="27" s="1"/>
  <c r="L25" i="92" s="1"/>
  <c r="R19" i="77"/>
  <c r="K73" i="78"/>
  <c r="K25" i="28" s="1"/>
  <c r="K25" i="89" s="1"/>
  <c r="S39" i="75"/>
  <c r="S42" i="59"/>
  <c r="S72" i="59" s="1"/>
  <c r="S24" i="23" s="1"/>
  <c r="S24" i="84" s="1"/>
  <c r="U44" i="81"/>
  <c r="U74" i="81" s="1"/>
  <c r="U26" i="22" s="1"/>
  <c r="U26" i="93" s="1"/>
  <c r="R35" i="79"/>
  <c r="R67" i="79" s="1"/>
  <c r="R19" i="32" s="1"/>
  <c r="R19" i="90" s="1"/>
  <c r="R18" i="78"/>
  <c r="S37" i="75"/>
  <c r="R7" i="75"/>
  <c r="T12" i="74"/>
  <c r="T12" i="77" s="1"/>
  <c r="Q7" i="76"/>
  <c r="Q7" i="81"/>
  <c r="Q7" i="59"/>
  <c r="Q7" i="80"/>
  <c r="Q7" i="79"/>
  <c r="Q7" i="77"/>
  <c r="Q53" i="77" s="1"/>
  <c r="Q5" i="25" s="1"/>
  <c r="Q5" i="88" s="1"/>
  <c r="Q7" i="78"/>
  <c r="Q7" i="75"/>
  <c r="F61" i="63"/>
  <c r="E11" i="74"/>
  <c r="K73" i="76"/>
  <c r="K25" i="31" s="1"/>
  <c r="K25" i="87" s="1"/>
  <c r="S35" i="74"/>
  <c r="S67" i="74" s="1"/>
  <c r="S19" i="26" s="1"/>
  <c r="S19" i="91" s="1"/>
  <c r="T42" i="74"/>
  <c r="T72" i="74" s="1"/>
  <c r="T24" i="26" s="1"/>
  <c r="T24" i="91" s="1"/>
  <c r="T36" i="74"/>
  <c r="S15" i="74"/>
  <c r="S15" i="78" s="1"/>
  <c r="S19" i="74"/>
  <c r="S19" i="81" s="1"/>
  <c r="P24" i="83"/>
  <c r="O21" i="74"/>
  <c r="O57" i="74" s="1"/>
  <c r="O9" i="26" s="1"/>
  <c r="O9" i="91" s="1"/>
  <c r="N34" i="80"/>
  <c r="N70" i="80" s="1"/>
  <c r="N22" i="27" s="1"/>
  <c r="N22" i="92" s="1"/>
  <c r="K28" i="76"/>
  <c r="K63" i="76" s="1"/>
  <c r="K15" i="31" s="1"/>
  <c r="K15" i="87" s="1"/>
  <c r="R16" i="75"/>
  <c r="E27" i="81"/>
  <c r="E62" i="81" s="1"/>
  <c r="E14" i="22" s="1"/>
  <c r="E14" i="93" s="1"/>
  <c r="F29" i="77"/>
  <c r="F64" i="77" s="1"/>
  <c r="F16" i="25" s="1"/>
  <c r="F16" i="88" s="1"/>
  <c r="S38" i="76"/>
  <c r="J24" i="75"/>
  <c r="S12" i="80"/>
  <c r="K11" i="59"/>
  <c r="K54" i="59" s="1"/>
  <c r="K6" i="23" s="1"/>
  <c r="K6" i="84" s="1"/>
  <c r="K11" i="81"/>
  <c r="K54" i="81" s="1"/>
  <c r="K6" i="22" s="1"/>
  <c r="K6" i="93" s="1"/>
  <c r="J28" i="80"/>
  <c r="J63" i="80" s="1"/>
  <c r="J15" i="27" s="1"/>
  <c r="J15" i="92" s="1"/>
  <c r="R40" i="78"/>
  <c r="R68" i="78" s="1"/>
  <c r="R20" i="28" s="1"/>
  <c r="R20" i="89" s="1"/>
  <c r="S30" i="76"/>
  <c r="S65" i="76" s="1"/>
  <c r="S17" i="31" s="1"/>
  <c r="S17" i="87" s="1"/>
  <c r="R15" i="75"/>
  <c r="R13" i="59"/>
  <c r="R13" i="81"/>
  <c r="Q4" i="80"/>
  <c r="Q52" i="80" s="1"/>
  <c r="Q4" i="27" s="1"/>
  <c r="Q4" i="92" s="1"/>
  <c r="T2" i="79"/>
  <c r="T50" i="79" s="1"/>
  <c r="T2" i="32" s="1"/>
  <c r="T2" i="90" s="1"/>
  <c r="T9" i="77"/>
  <c r="S36" i="77"/>
  <c r="N67" i="63"/>
  <c r="N83" i="63"/>
  <c r="AQ83" i="63"/>
  <c r="C23" i="75"/>
  <c r="C59" i="75" s="1"/>
  <c r="C11" i="30" s="1"/>
  <c r="C11" i="86" s="1"/>
  <c r="R43" i="75"/>
  <c r="R73" i="75" s="1"/>
  <c r="R25" i="30" s="1"/>
  <c r="R25" i="86" s="1"/>
  <c r="R10" i="59"/>
  <c r="F27" i="80"/>
  <c r="F62" i="80" s="1"/>
  <c r="F14" i="27" s="1"/>
  <c r="F14" i="92" s="1"/>
  <c r="Q53" i="74"/>
  <c r="Q5" i="26" s="1"/>
  <c r="Q5" i="91" s="1"/>
  <c r="S41" i="59"/>
  <c r="S41" i="81"/>
  <c r="M29" i="76"/>
  <c r="M64" i="76" s="1"/>
  <c r="M16" i="31" s="1"/>
  <c r="M16" i="87" s="1"/>
  <c r="S14" i="59"/>
  <c r="L73" i="81"/>
  <c r="L25" i="22" s="1"/>
  <c r="L25" i="93" s="1"/>
  <c r="K73" i="79"/>
  <c r="K25" i="32" s="1"/>
  <c r="K25" i="90" s="1"/>
  <c r="S39" i="76"/>
  <c r="S42" i="75"/>
  <c r="S72" i="75" s="1"/>
  <c r="S24" i="30" s="1"/>
  <c r="S24" i="86" s="1"/>
  <c r="U44" i="59"/>
  <c r="U74" i="59" s="1"/>
  <c r="U26" i="23" s="1"/>
  <c r="U26" i="84" s="1"/>
  <c r="R35" i="80"/>
  <c r="R67" i="80" s="1"/>
  <c r="R19" i="27" s="1"/>
  <c r="R19" i="92" s="1"/>
  <c r="R18" i="77"/>
  <c r="S37" i="77"/>
  <c r="R7" i="76"/>
  <c r="S18" i="74"/>
  <c r="S18" i="59" s="1"/>
  <c r="K28" i="77"/>
  <c r="K63" i="77" s="1"/>
  <c r="K15" i="25" s="1"/>
  <c r="K15" i="88" s="1"/>
  <c r="AQ11" i="75"/>
  <c r="AQ54" i="75" s="1"/>
  <c r="AQ6" i="30" s="1"/>
  <c r="AQ6" i="86" s="1"/>
  <c r="AQ11" i="81"/>
  <c r="AQ54" i="81" s="1"/>
  <c r="AQ6" i="22" s="1"/>
  <c r="AQ6" i="93" s="1"/>
  <c r="AQ11" i="59"/>
  <c r="AQ54" i="59" s="1"/>
  <c r="AQ6" i="23" s="1"/>
  <c r="AQ6" i="84" s="1"/>
  <c r="AQ11" i="80"/>
  <c r="AQ54" i="80" s="1"/>
  <c r="AQ6" i="27" s="1"/>
  <c r="AQ6" i="92" s="1"/>
  <c r="AQ11" i="77"/>
  <c r="AQ54" i="77" s="1"/>
  <c r="AQ6" i="25" s="1"/>
  <c r="AQ6" i="88" s="1"/>
  <c r="AQ11" i="76"/>
  <c r="AQ54" i="76" s="1"/>
  <c r="AQ6" i="31" s="1"/>
  <c r="AQ6" i="87" s="1"/>
  <c r="AQ11" i="79"/>
  <c r="AQ54" i="79" s="1"/>
  <c r="AQ6" i="32" s="1"/>
  <c r="AQ6" i="90" s="1"/>
  <c r="AQ11" i="78"/>
  <c r="AQ54" i="78" s="1"/>
  <c r="AQ6" i="28" s="1"/>
  <c r="AQ6" i="89" s="1"/>
  <c r="AQ54" i="74"/>
  <c r="AQ6" i="26" s="1"/>
  <c r="AQ6" i="91" s="1"/>
  <c r="S38" i="77"/>
  <c r="S30" i="77"/>
  <c r="S65" i="77" s="1"/>
  <c r="S17" i="25" s="1"/>
  <c r="S17" i="88" s="1"/>
  <c r="Q4" i="81"/>
  <c r="Q52" i="81" s="1"/>
  <c r="Q4" i="22" s="1"/>
  <c r="Q4" i="93" s="1"/>
  <c r="S67" i="63"/>
  <c r="T67" i="63" s="1"/>
  <c r="U67" i="63" s="1"/>
  <c r="V67" i="63" s="1"/>
  <c r="W67" i="63" s="1"/>
  <c r="X67" i="63" s="1"/>
  <c r="Y67" i="63" s="1"/>
  <c r="Z67" i="63" s="1"/>
  <c r="AA67" i="63" s="1"/>
  <c r="AB67" i="63" s="1"/>
  <c r="AC67" i="63" s="1"/>
  <c r="AD67" i="63" s="1"/>
  <c r="AE67" i="63" s="1"/>
  <c r="AF67" i="63" s="1"/>
  <c r="AG67" i="63" s="1"/>
  <c r="AH67" i="63" s="1"/>
  <c r="AI67" i="63" s="1"/>
  <c r="AJ67" i="63" s="1"/>
  <c r="AK67" i="63" s="1"/>
  <c r="AL67" i="63" s="1"/>
  <c r="AM67" i="63" s="1"/>
  <c r="AN67" i="63" s="1"/>
  <c r="AO67" i="63" s="1"/>
  <c r="AP67" i="63" s="1"/>
  <c r="AQ17" i="74"/>
  <c r="R43" i="76"/>
  <c r="R73" i="76" s="1"/>
  <c r="R25" i="31" s="1"/>
  <c r="R25" i="87" s="1"/>
  <c r="F27" i="81"/>
  <c r="F62" i="81" s="1"/>
  <c r="F14" i="22" s="1"/>
  <c r="F14" i="93" s="1"/>
  <c r="M29" i="78"/>
  <c r="M64" i="78" s="1"/>
  <c r="M16" i="28" s="1"/>
  <c r="M16" i="89" s="1"/>
  <c r="L73" i="59"/>
  <c r="L25" i="23" s="1"/>
  <c r="L25" i="84" s="1"/>
  <c r="K73" i="80"/>
  <c r="K25" i="27" s="1"/>
  <c r="K25" i="92" s="1"/>
  <c r="S39" i="77"/>
  <c r="S42" i="76"/>
  <c r="S72" i="76" s="1"/>
  <c r="S24" i="31" s="1"/>
  <c r="S24" i="87" s="1"/>
  <c r="R35" i="81"/>
  <c r="R67" i="81" s="1"/>
  <c r="R19" i="22" s="1"/>
  <c r="R19" i="93" s="1"/>
  <c r="R7" i="78"/>
  <c r="T8" i="74"/>
  <c r="T8" i="77" s="1"/>
  <c r="T20" i="74"/>
  <c r="T20" i="81" s="1"/>
  <c r="P31" i="74"/>
  <c r="P71" i="74" s="1"/>
  <c r="P23" i="26" s="1"/>
  <c r="P23" i="91" s="1"/>
  <c r="N34" i="81"/>
  <c r="N70" i="81" s="1"/>
  <c r="N22" i="22" s="1"/>
  <c r="N22" i="93" s="1"/>
  <c r="U9" i="74"/>
  <c r="U9" i="76" s="1"/>
  <c r="N34" i="59"/>
  <c r="N70" i="59" s="1"/>
  <c r="N22" i="23" s="1"/>
  <c r="N22" i="84" s="1"/>
  <c r="K28" i="78"/>
  <c r="K63" i="78" s="1"/>
  <c r="K15" i="28" s="1"/>
  <c r="K15" i="89" s="1"/>
  <c r="S61" i="63"/>
  <c r="T61" i="63" s="1"/>
  <c r="U61" i="63" s="1"/>
  <c r="V61" i="63" s="1"/>
  <c r="W61" i="63" s="1"/>
  <c r="X61" i="63" s="1"/>
  <c r="Y61" i="63" s="1"/>
  <c r="Z61" i="63" s="1"/>
  <c r="AA61" i="63" s="1"/>
  <c r="AB61" i="63" s="1"/>
  <c r="AC61" i="63" s="1"/>
  <c r="AD61" i="63" s="1"/>
  <c r="AE61" i="63" s="1"/>
  <c r="AF61" i="63" s="1"/>
  <c r="AG61" i="63" s="1"/>
  <c r="AH61" i="63" s="1"/>
  <c r="AI61" i="63" s="1"/>
  <c r="AJ61" i="63" s="1"/>
  <c r="AK61" i="63" s="1"/>
  <c r="AL61" i="63" s="1"/>
  <c r="AM61" i="63" s="1"/>
  <c r="AN61" i="63" s="1"/>
  <c r="AO61" i="63" s="1"/>
  <c r="AP61" i="63" s="1"/>
  <c r="S38" i="78"/>
  <c r="K11" i="75"/>
  <c r="K54" i="75" s="1"/>
  <c r="K6" i="30" s="1"/>
  <c r="K6" i="86" s="1"/>
  <c r="S30" i="78"/>
  <c r="S65" i="78" s="1"/>
  <c r="S17" i="28" s="1"/>
  <c r="S17" i="89" s="1"/>
  <c r="Q4" i="76"/>
  <c r="Q52" i="76" s="1"/>
  <c r="Q4" i="31" s="1"/>
  <c r="Q4" i="87" s="1"/>
  <c r="J54" i="74"/>
  <c r="J6" i="26" s="1"/>
  <c r="J6" i="91" s="1"/>
  <c r="J11" i="81"/>
  <c r="J54" i="81" s="1"/>
  <c r="J6" i="22" s="1"/>
  <c r="J6" i="93" s="1"/>
  <c r="R43" i="78"/>
  <c r="R73" i="78" s="1"/>
  <c r="R25" i="28" s="1"/>
  <c r="R25" i="89" s="1"/>
  <c r="F27" i="59"/>
  <c r="F62" i="59" s="1"/>
  <c r="F14" i="23" s="1"/>
  <c r="F14" i="84" s="1"/>
  <c r="I56" i="74"/>
  <c r="I8" i="26" s="1"/>
  <c r="I8" i="91" s="1"/>
  <c r="I17" i="81"/>
  <c r="I56" i="81" s="1"/>
  <c r="I8" i="22" s="1"/>
  <c r="I8" i="93" s="1"/>
  <c r="I17" i="75"/>
  <c r="I56" i="75" s="1"/>
  <c r="I8" i="30" s="1"/>
  <c r="I8" i="86" s="1"/>
  <c r="I17" i="80"/>
  <c r="I56" i="80" s="1"/>
  <c r="I8" i="27" s="1"/>
  <c r="I8" i="92" s="1"/>
  <c r="I17" i="79"/>
  <c r="I56" i="79" s="1"/>
  <c r="I8" i="32" s="1"/>
  <c r="I8" i="90" s="1"/>
  <c r="I17" i="77"/>
  <c r="I56" i="77" s="1"/>
  <c r="I8" i="25" s="1"/>
  <c r="I8" i="88" s="1"/>
  <c r="I17" i="78"/>
  <c r="I56" i="78" s="1"/>
  <c r="I8" i="28" s="1"/>
  <c r="I8" i="89" s="1"/>
  <c r="I17" i="76"/>
  <c r="I56" i="76" s="1"/>
  <c r="I8" i="31" s="1"/>
  <c r="I8" i="87" s="1"/>
  <c r="I17" i="59"/>
  <c r="I56" i="59" s="1"/>
  <c r="I8" i="23" s="1"/>
  <c r="I8" i="84" s="1"/>
  <c r="S41" i="75"/>
  <c r="L62" i="74"/>
  <c r="L14" i="26" s="1"/>
  <c r="L14" i="91" s="1"/>
  <c r="L27" i="59"/>
  <c r="L62" i="59" s="1"/>
  <c r="L14" i="23" s="1"/>
  <c r="L14" i="84" s="1"/>
  <c r="L27" i="81"/>
  <c r="L62" i="81" s="1"/>
  <c r="L14" i="22" s="1"/>
  <c r="L14" i="93" s="1"/>
  <c r="L27" i="75"/>
  <c r="L62" i="75" s="1"/>
  <c r="L14" i="30" s="1"/>
  <c r="L14" i="86" s="1"/>
  <c r="L27" i="80"/>
  <c r="L62" i="80" s="1"/>
  <c r="L14" i="27" s="1"/>
  <c r="L14" i="92" s="1"/>
  <c r="L27" i="79"/>
  <c r="L62" i="79" s="1"/>
  <c r="L14" i="32" s="1"/>
  <c r="L14" i="90" s="1"/>
  <c r="L27" i="77"/>
  <c r="L62" i="77" s="1"/>
  <c r="L14" i="25" s="1"/>
  <c r="L14" i="88" s="1"/>
  <c r="L27" i="78"/>
  <c r="L62" i="78" s="1"/>
  <c r="L14" i="28" s="1"/>
  <c r="L14" i="89" s="1"/>
  <c r="L27" i="76"/>
  <c r="L62" i="76" s="1"/>
  <c r="L14" i="31" s="1"/>
  <c r="L14" i="87" s="1"/>
  <c r="M29" i="77"/>
  <c r="M64" i="77" s="1"/>
  <c r="M16" i="25" s="1"/>
  <c r="M16" i="88" s="1"/>
  <c r="S14" i="75"/>
  <c r="P25" i="77"/>
  <c r="P25" i="78"/>
  <c r="P25" i="75"/>
  <c r="P25" i="76"/>
  <c r="P25" i="81"/>
  <c r="P25" i="59"/>
  <c r="P25" i="80"/>
  <c r="P25" i="79"/>
  <c r="L73" i="75"/>
  <c r="L25" i="30" s="1"/>
  <c r="L25" i="86" s="1"/>
  <c r="O82" i="63"/>
  <c r="N32" i="74"/>
  <c r="R19" i="81"/>
  <c r="K73" i="59"/>
  <c r="K25" i="23" s="1"/>
  <c r="S39" i="78"/>
  <c r="S42" i="77"/>
  <c r="S72" i="77" s="1"/>
  <c r="S24" i="25" s="1"/>
  <c r="S24" i="88" s="1"/>
  <c r="R35" i="59"/>
  <c r="R67" i="59" s="1"/>
  <c r="R19" i="23" s="1"/>
  <c r="R19" i="84" s="1"/>
  <c r="R18" i="80"/>
  <c r="S37" i="79"/>
  <c r="R7" i="77"/>
  <c r="S40" i="74"/>
  <c r="S40" i="79" s="1"/>
  <c r="O11" i="74"/>
  <c r="O11" i="80" s="1"/>
  <c r="O54" i="80" s="1"/>
  <c r="O6" i="27" s="1"/>
  <c r="O6" i="92" s="1"/>
  <c r="T5" i="74"/>
  <c r="T5" i="80" s="1"/>
  <c r="S43" i="74"/>
  <c r="S43" i="76" s="1"/>
  <c r="S13" i="74"/>
  <c r="S13" i="77" s="1"/>
  <c r="T3" i="74"/>
  <c r="T3" i="75" s="1"/>
  <c r="T51" i="75" s="1"/>
  <c r="T3" i="30" s="1"/>
  <c r="T3" i="86" s="1"/>
  <c r="J27" i="74"/>
  <c r="J62" i="74" s="1"/>
  <c r="J14" i="26" s="1"/>
  <c r="J14" i="91" s="1"/>
  <c r="H64" i="74"/>
  <c r="H16" i="26" s="1"/>
  <c r="H16" i="91" s="1"/>
  <c r="H29" i="75"/>
  <c r="H64" i="75" s="1"/>
  <c r="H16" i="30" s="1"/>
  <c r="H16" i="86" s="1"/>
  <c r="H29" i="76"/>
  <c r="H64" i="76" s="1"/>
  <c r="H16" i="31" s="1"/>
  <c r="H16" i="87" s="1"/>
  <c r="H29" i="59"/>
  <c r="H64" i="59" s="1"/>
  <c r="H16" i="23" s="1"/>
  <c r="H16" i="84" s="1"/>
  <c r="H29" i="81"/>
  <c r="H64" i="81" s="1"/>
  <c r="H16" i="22" s="1"/>
  <c r="H16" i="93" s="1"/>
  <c r="H29" i="80"/>
  <c r="H64" i="80" s="1"/>
  <c r="H16" i="27" s="1"/>
  <c r="H16" i="92" s="1"/>
  <c r="H29" i="79"/>
  <c r="H64" i="79" s="1"/>
  <c r="H16" i="32" s="1"/>
  <c r="H16" i="90" s="1"/>
  <c r="H29" i="77"/>
  <c r="H64" i="77" s="1"/>
  <c r="H16" i="25" s="1"/>
  <c r="H16" i="88" s="1"/>
  <c r="H29" i="78"/>
  <c r="H64" i="78" s="1"/>
  <c r="H16" i="28" s="1"/>
  <c r="H16" i="89" s="1"/>
  <c r="N34" i="75"/>
  <c r="N70" i="75" s="1"/>
  <c r="N22" i="30" s="1"/>
  <c r="N22" i="86" s="1"/>
  <c r="K28" i="79"/>
  <c r="K63" i="79" s="1"/>
  <c r="K15" i="32" s="1"/>
  <c r="K15" i="90" s="1"/>
  <c r="R73" i="74"/>
  <c r="R25" i="26" s="1"/>
  <c r="R25" i="91" s="1"/>
  <c r="F29" i="81"/>
  <c r="F64" i="81" s="1"/>
  <c r="F16" i="22" s="1"/>
  <c r="F16" i="93" s="1"/>
  <c r="S38" i="79"/>
  <c r="S12" i="75"/>
  <c r="S76" i="63"/>
  <c r="T76" i="63" s="1"/>
  <c r="U76" i="63" s="1"/>
  <c r="V76" i="63" s="1"/>
  <c r="W76" i="63" s="1"/>
  <c r="X76" i="63" s="1"/>
  <c r="Y76" i="63" s="1"/>
  <c r="Z76" i="63" s="1"/>
  <c r="AA76" i="63" s="1"/>
  <c r="AB76" i="63" s="1"/>
  <c r="AC76" i="63" s="1"/>
  <c r="AD76" i="63" s="1"/>
  <c r="AE76" i="63" s="1"/>
  <c r="AF76" i="63" s="1"/>
  <c r="AG76" i="63" s="1"/>
  <c r="AH76" i="63" s="1"/>
  <c r="AI76" i="63" s="1"/>
  <c r="AJ76" i="63" s="1"/>
  <c r="AK76" i="63" s="1"/>
  <c r="AL76" i="63" s="1"/>
  <c r="AM76" i="63" s="1"/>
  <c r="AN76" i="63" s="1"/>
  <c r="AO76" i="63" s="1"/>
  <c r="AP76" i="63" s="1"/>
  <c r="AQ26" i="74"/>
  <c r="K11" i="76"/>
  <c r="K54" i="76" s="1"/>
  <c r="K6" i="31" s="1"/>
  <c r="K6" i="87" s="1"/>
  <c r="R40" i="80"/>
  <c r="R68" i="80" s="1"/>
  <c r="R20" i="27" s="1"/>
  <c r="R20" i="92" s="1"/>
  <c r="S30" i="79"/>
  <c r="S65" i="79" s="1"/>
  <c r="S17" i="32" s="1"/>
  <c r="S17" i="90" s="1"/>
  <c r="R13" i="76"/>
  <c r="Q4" i="59"/>
  <c r="Q52" i="59" s="1"/>
  <c r="Q4" i="23" s="1"/>
  <c r="Q4" i="84" s="1"/>
  <c r="T9" i="81"/>
  <c r="S36" i="80"/>
  <c r="J11" i="59"/>
  <c r="J54" i="59" s="1"/>
  <c r="J6" i="23" s="1"/>
  <c r="J6" i="84" s="1"/>
  <c r="C23" i="79"/>
  <c r="C59" i="79" s="1"/>
  <c r="C11" i="32" s="1"/>
  <c r="C11" i="90" s="1"/>
  <c r="R43" i="77"/>
  <c r="R73" i="77" s="1"/>
  <c r="R25" i="25" s="1"/>
  <c r="R25" i="88" s="1"/>
  <c r="F27" i="76"/>
  <c r="F62" i="76" s="1"/>
  <c r="F14" i="31" s="1"/>
  <c r="F14" i="87" s="1"/>
  <c r="K67" i="63"/>
  <c r="J17" i="74"/>
  <c r="I69" i="74"/>
  <c r="I21" i="26" s="1"/>
  <c r="I21" i="91" s="1"/>
  <c r="I33" i="76"/>
  <c r="I69" i="76" s="1"/>
  <c r="I21" i="31" s="1"/>
  <c r="I21" i="87" s="1"/>
  <c r="I33" i="75"/>
  <c r="I69" i="75" s="1"/>
  <c r="I21" i="30" s="1"/>
  <c r="I21" i="86" s="1"/>
  <c r="I33" i="81"/>
  <c r="I69" i="81" s="1"/>
  <c r="I21" i="22" s="1"/>
  <c r="I21" i="93" s="1"/>
  <c r="I33" i="59"/>
  <c r="I69" i="59" s="1"/>
  <c r="I21" i="23" s="1"/>
  <c r="I21" i="84" s="1"/>
  <c r="I33" i="80"/>
  <c r="I69" i="80" s="1"/>
  <c r="I21" i="27" s="1"/>
  <c r="I21" i="92" s="1"/>
  <c r="I33" i="79"/>
  <c r="I69" i="79" s="1"/>
  <c r="I21" i="32" s="1"/>
  <c r="I21" i="90" s="1"/>
  <c r="I33" i="77"/>
  <c r="I69" i="77" s="1"/>
  <c r="I21" i="25" s="1"/>
  <c r="I21" i="88" s="1"/>
  <c r="I33" i="78"/>
  <c r="I69" i="78" s="1"/>
  <c r="I21" i="28" s="1"/>
  <c r="I21" i="89" s="1"/>
  <c r="S41" i="76"/>
  <c r="R77" i="63"/>
  <c r="M29" i="79"/>
  <c r="M64" i="79" s="1"/>
  <c r="M16" i="32" s="1"/>
  <c r="M16" i="90" s="1"/>
  <c r="S14" i="76"/>
  <c r="Q25" i="77"/>
  <c r="Q25" i="78"/>
  <c r="Q25" i="76"/>
  <c r="Q25" i="75"/>
  <c r="Q25" i="81"/>
  <c r="Q25" i="59"/>
  <c r="Q25" i="80"/>
  <c r="Q25" i="79"/>
  <c r="L73" i="77"/>
  <c r="L25" i="25" s="1"/>
  <c r="L25" i="88" s="1"/>
  <c r="AQ82" i="63"/>
  <c r="AQ32" i="74" s="1"/>
  <c r="R19" i="59"/>
  <c r="AQ31" i="77"/>
  <c r="AQ71" i="77" s="1"/>
  <c r="AQ23" i="25" s="1"/>
  <c r="AQ23" i="88" s="1"/>
  <c r="AQ31" i="76"/>
  <c r="AQ71" i="76" s="1"/>
  <c r="AQ23" i="31" s="1"/>
  <c r="AQ23" i="87" s="1"/>
  <c r="AQ31" i="75"/>
  <c r="AQ71" i="75" s="1"/>
  <c r="AQ23" i="30" s="1"/>
  <c r="AQ23" i="86" s="1"/>
  <c r="AQ31" i="78"/>
  <c r="AQ71" i="78" s="1"/>
  <c r="AQ23" i="28" s="1"/>
  <c r="AQ23" i="89" s="1"/>
  <c r="AQ31" i="81"/>
  <c r="AQ71" i="81" s="1"/>
  <c r="AQ23" i="22" s="1"/>
  <c r="AQ23" i="93" s="1"/>
  <c r="AQ31" i="59"/>
  <c r="AQ71" i="59" s="1"/>
  <c r="AQ23" i="23" s="1"/>
  <c r="AQ23" i="84" s="1"/>
  <c r="AQ31" i="80"/>
  <c r="AQ71" i="80" s="1"/>
  <c r="AQ23" i="27" s="1"/>
  <c r="AQ23" i="92" s="1"/>
  <c r="AQ31" i="79"/>
  <c r="AQ71" i="79" s="1"/>
  <c r="AQ23" i="32" s="1"/>
  <c r="AQ23" i="90" s="1"/>
  <c r="AQ71" i="74"/>
  <c r="AQ23" i="26" s="1"/>
  <c r="AQ23" i="91" s="1"/>
  <c r="K73" i="81"/>
  <c r="K25" i="22" s="1"/>
  <c r="K25" i="93" s="1"/>
  <c r="H72" i="63"/>
  <c r="D72" i="63" s="1"/>
  <c r="E72" i="63" s="1"/>
  <c r="F72" i="63" s="1"/>
  <c r="G72" i="63" s="1"/>
  <c r="G22" i="74" s="1"/>
  <c r="S39" i="79"/>
  <c r="S42" i="78"/>
  <c r="S72" i="78" s="1"/>
  <c r="S24" i="28" s="1"/>
  <c r="S24" i="89" s="1"/>
  <c r="R35" i="75"/>
  <c r="R67" i="75" s="1"/>
  <c r="R19" i="30" s="1"/>
  <c r="R19" i="86" s="1"/>
  <c r="R18" i="81"/>
  <c r="R7" i="79"/>
  <c r="T41" i="74"/>
  <c r="T41" i="78" s="1"/>
  <c r="S7" i="74"/>
  <c r="S7" i="79" s="1"/>
  <c r="K27" i="74"/>
  <c r="K62" i="74" s="1"/>
  <c r="K14" i="26" s="1"/>
  <c r="K14" i="91" s="1"/>
  <c r="S10" i="74"/>
  <c r="S10" i="59" s="1"/>
  <c r="T14" i="74"/>
  <c r="T14" i="79" s="1"/>
  <c r="T38" i="74"/>
  <c r="T38" i="80" s="1"/>
  <c r="R6" i="74"/>
  <c r="R53" i="74" s="1"/>
  <c r="R5" i="26" s="1"/>
  <c r="R5" i="91" s="1"/>
  <c r="U2" i="74"/>
  <c r="U50" i="74" s="1"/>
  <c r="U2" i="26" s="1"/>
  <c r="U2" i="91" s="1"/>
  <c r="R4" i="74"/>
  <c r="R52" i="74" s="1"/>
  <c r="R4" i="26" s="1"/>
  <c r="R4" i="91" s="1"/>
  <c r="O28" i="74"/>
  <c r="O63" i="74" s="1"/>
  <c r="O15" i="26" s="1"/>
  <c r="O15" i="91" s="1"/>
  <c r="O34" i="74"/>
  <c r="O70" i="74" s="1"/>
  <c r="O22" i="26" s="1"/>
  <c r="O22" i="91" s="1"/>
  <c r="R79" i="63"/>
  <c r="AQ79" i="63" s="1"/>
  <c r="N34" i="76"/>
  <c r="N70" i="76" s="1"/>
  <c r="N22" i="31" s="1"/>
  <c r="N22" i="87" s="1"/>
  <c r="S5" i="81"/>
  <c r="K28" i="80"/>
  <c r="K63" i="80" s="1"/>
  <c r="K15" i="27" s="1"/>
  <c r="K15" i="92" s="1"/>
  <c r="F29" i="59"/>
  <c r="F64" i="59" s="1"/>
  <c r="F16" i="23" s="1"/>
  <c r="F16" i="84" s="1"/>
  <c r="N11" i="74"/>
  <c r="S12" i="76"/>
  <c r="AQ28" i="81"/>
  <c r="AQ63" i="81" s="1"/>
  <c r="AQ15" i="22" s="1"/>
  <c r="AQ15" i="93" s="1"/>
  <c r="AQ28" i="59"/>
  <c r="AQ63" i="59" s="1"/>
  <c r="AQ15" i="23" s="1"/>
  <c r="AQ15" i="84" s="1"/>
  <c r="AQ28" i="80"/>
  <c r="AQ63" i="80" s="1"/>
  <c r="AQ15" i="27" s="1"/>
  <c r="AQ15" i="92" s="1"/>
  <c r="AQ28" i="79"/>
  <c r="AQ63" i="79" s="1"/>
  <c r="AQ15" i="32" s="1"/>
  <c r="AQ15" i="90" s="1"/>
  <c r="AQ28" i="78"/>
  <c r="AQ63" i="78" s="1"/>
  <c r="AQ15" i="28" s="1"/>
  <c r="AQ15" i="89" s="1"/>
  <c r="AQ28" i="75"/>
  <c r="AQ63" i="75" s="1"/>
  <c r="AQ15" i="30" s="1"/>
  <c r="AQ15" i="86" s="1"/>
  <c r="AQ28" i="77"/>
  <c r="AQ63" i="77" s="1"/>
  <c r="AQ15" i="25" s="1"/>
  <c r="AQ15" i="88" s="1"/>
  <c r="AQ28" i="76"/>
  <c r="AQ63" i="76" s="1"/>
  <c r="AQ15" i="31" s="1"/>
  <c r="AQ15" i="87" s="1"/>
  <c r="AQ63" i="74"/>
  <c r="AQ15" i="26" s="1"/>
  <c r="AQ15" i="91" s="1"/>
  <c r="J76" i="63"/>
  <c r="I26" i="74"/>
  <c r="K11" i="77"/>
  <c r="K54" i="77" s="1"/>
  <c r="K6" i="25" s="1"/>
  <c r="K6" i="88" s="1"/>
  <c r="J28" i="76"/>
  <c r="J63" i="76" s="1"/>
  <c r="J15" i="31" s="1"/>
  <c r="J15" i="87" s="1"/>
  <c r="R40" i="59"/>
  <c r="R68" i="59" s="1"/>
  <c r="R20" i="23" s="1"/>
  <c r="R20" i="84" s="1"/>
  <c r="R40" i="81"/>
  <c r="R68" i="81" s="1"/>
  <c r="R20" i="22" s="1"/>
  <c r="R20" i="93" s="1"/>
  <c r="S30" i="80"/>
  <c r="S65" i="80" s="1"/>
  <c r="S17" i="27" s="1"/>
  <c r="S17" i="92" s="1"/>
  <c r="R13" i="78"/>
  <c r="Q4" i="75"/>
  <c r="Q52" i="75" s="1"/>
  <c r="Q4" i="30" s="1"/>
  <c r="Q4" i="86" s="1"/>
  <c r="T2" i="75"/>
  <c r="T50" i="75" s="1"/>
  <c r="T2" i="30" s="1"/>
  <c r="T2" i="86" s="1"/>
  <c r="S36" i="59"/>
  <c r="S36" i="81"/>
  <c r="S66" i="81" s="1"/>
  <c r="S18" i="22" s="1"/>
  <c r="S18" i="93" s="1"/>
  <c r="S74" i="63"/>
  <c r="T74" i="63" s="1"/>
  <c r="U74" i="63" s="1"/>
  <c r="V74" i="63" s="1"/>
  <c r="W74" i="63" s="1"/>
  <c r="X74" i="63" s="1"/>
  <c r="Y74" i="63" s="1"/>
  <c r="Z74" i="63" s="1"/>
  <c r="AA74" i="63" s="1"/>
  <c r="AB74" i="63" s="1"/>
  <c r="AC74" i="63" s="1"/>
  <c r="AD74" i="63" s="1"/>
  <c r="AE74" i="63" s="1"/>
  <c r="AF74" i="63" s="1"/>
  <c r="AG74" i="63" s="1"/>
  <c r="AH74" i="63" s="1"/>
  <c r="AI74" i="63" s="1"/>
  <c r="AJ74" i="63" s="1"/>
  <c r="AK74" i="63" s="1"/>
  <c r="AL74" i="63" s="1"/>
  <c r="AM74" i="63" s="1"/>
  <c r="AN74" i="63" s="1"/>
  <c r="AO74" i="63" s="1"/>
  <c r="AP74" i="63" s="1"/>
  <c r="AQ24" i="74"/>
  <c r="J11" i="75"/>
  <c r="J54" i="75" s="1"/>
  <c r="J6" i="30" s="1"/>
  <c r="J6" i="86" s="1"/>
  <c r="H73" i="63"/>
  <c r="D73" i="63" s="1"/>
  <c r="E73" i="63" s="1"/>
  <c r="F73" i="63" s="1"/>
  <c r="G73" i="63" s="1"/>
  <c r="G23" i="74" s="1"/>
  <c r="C23" i="80"/>
  <c r="C59" i="80" s="1"/>
  <c r="C11" i="27" s="1"/>
  <c r="C11" i="92" s="1"/>
  <c r="R43" i="79"/>
  <c r="R73" i="79" s="1"/>
  <c r="R25" i="32" s="1"/>
  <c r="R25" i="90" s="1"/>
  <c r="R10" i="77"/>
  <c r="F27" i="75"/>
  <c r="F62" i="75" s="1"/>
  <c r="F14" i="30" s="1"/>
  <c r="F14" i="86" s="1"/>
  <c r="I57" i="74"/>
  <c r="I9" i="26" s="1"/>
  <c r="I9" i="91" s="1"/>
  <c r="I21" i="80"/>
  <c r="I57" i="80" s="1"/>
  <c r="I9" i="27" s="1"/>
  <c r="I9" i="92" s="1"/>
  <c r="I21" i="79"/>
  <c r="I57" i="79" s="1"/>
  <c r="I9" i="32" s="1"/>
  <c r="I9" i="90" s="1"/>
  <c r="I21" i="77"/>
  <c r="I57" i="77" s="1"/>
  <c r="I9" i="25" s="1"/>
  <c r="I9" i="88" s="1"/>
  <c r="I21" i="78"/>
  <c r="I57" i="78" s="1"/>
  <c r="I9" i="28" s="1"/>
  <c r="I9" i="89" s="1"/>
  <c r="I21" i="75"/>
  <c r="I57" i="75" s="1"/>
  <c r="I9" i="30" s="1"/>
  <c r="I9" i="86" s="1"/>
  <c r="I21" i="76"/>
  <c r="I57" i="76" s="1"/>
  <c r="I9" i="31" s="1"/>
  <c r="I9" i="87" s="1"/>
  <c r="I21" i="81"/>
  <c r="I57" i="81" s="1"/>
  <c r="I9" i="22" s="1"/>
  <c r="I9" i="93" s="1"/>
  <c r="I21" i="59"/>
  <c r="I57" i="59" s="1"/>
  <c r="I9" i="23" s="1"/>
  <c r="I9" i="84" s="1"/>
  <c r="K83" i="63"/>
  <c r="J33" i="74"/>
  <c r="S41" i="77"/>
  <c r="M27" i="75"/>
  <c r="M62" i="75" s="1"/>
  <c r="M14" i="30" s="1"/>
  <c r="M14" i="86" s="1"/>
  <c r="H62" i="74"/>
  <c r="H14" i="26" s="1"/>
  <c r="H14" i="91" s="1"/>
  <c r="H27" i="77"/>
  <c r="H62" i="77" s="1"/>
  <c r="H14" i="25" s="1"/>
  <c r="H14" i="88" s="1"/>
  <c r="H27" i="78"/>
  <c r="H62" i="78" s="1"/>
  <c r="H14" i="28" s="1"/>
  <c r="H14" i="89" s="1"/>
  <c r="H27" i="75"/>
  <c r="H62" i="75" s="1"/>
  <c r="H14" i="30" s="1"/>
  <c r="H14" i="86" s="1"/>
  <c r="H27" i="76"/>
  <c r="H62" i="76" s="1"/>
  <c r="H14" i="31" s="1"/>
  <c r="H14" i="87" s="1"/>
  <c r="H27" i="59"/>
  <c r="H62" i="59" s="1"/>
  <c r="H14" i="23" s="1"/>
  <c r="H14" i="84" s="1"/>
  <c r="H27" i="81"/>
  <c r="H62" i="81" s="1"/>
  <c r="H14" i="22" s="1"/>
  <c r="H14" i="93" s="1"/>
  <c r="H27" i="80"/>
  <c r="H62" i="80" s="1"/>
  <c r="H14" i="27" s="1"/>
  <c r="H14" i="92" s="1"/>
  <c r="H27" i="79"/>
  <c r="H62" i="79" s="1"/>
  <c r="H14" i="32" s="1"/>
  <c r="H14" i="90" s="1"/>
  <c r="D62" i="74"/>
  <c r="D14" i="26" s="1"/>
  <c r="D14" i="91" s="1"/>
  <c r="D27" i="77"/>
  <c r="D62" i="77" s="1"/>
  <c r="D14" i="25" s="1"/>
  <c r="D14" i="88" s="1"/>
  <c r="D27" i="78"/>
  <c r="D62" i="78" s="1"/>
  <c r="D14" i="28" s="1"/>
  <c r="D14" i="89" s="1"/>
  <c r="D27" i="76"/>
  <c r="D62" i="76" s="1"/>
  <c r="D14" i="31" s="1"/>
  <c r="D14" i="87" s="1"/>
  <c r="D27" i="59"/>
  <c r="D62" i="59" s="1"/>
  <c r="D14" i="23" s="1"/>
  <c r="D14" i="84" s="1"/>
  <c r="D27" i="75"/>
  <c r="D62" i="75" s="1"/>
  <c r="D14" i="30" s="1"/>
  <c r="D14" i="86" s="1"/>
  <c r="D27" i="81"/>
  <c r="D62" i="81" s="1"/>
  <c r="D14" i="22" s="1"/>
  <c r="D14" i="93" s="1"/>
  <c r="D27" i="80"/>
  <c r="D62" i="80" s="1"/>
  <c r="D14" i="27" s="1"/>
  <c r="D14" i="92" s="1"/>
  <c r="D27" i="79"/>
  <c r="D62" i="79" s="1"/>
  <c r="D14" i="32" s="1"/>
  <c r="D14" i="90" s="1"/>
  <c r="M29" i="80"/>
  <c r="M64" i="80" s="1"/>
  <c r="M16" i="27" s="1"/>
  <c r="M16" i="92" s="1"/>
  <c r="S14" i="77"/>
  <c r="I63" i="74"/>
  <c r="I15" i="26" s="1"/>
  <c r="I15" i="91" s="1"/>
  <c r="I28" i="79"/>
  <c r="I63" i="79" s="1"/>
  <c r="I15" i="32" s="1"/>
  <c r="I15" i="90" s="1"/>
  <c r="I28" i="77"/>
  <c r="I63" i="77" s="1"/>
  <c r="I15" i="25" s="1"/>
  <c r="I15" i="88" s="1"/>
  <c r="I28" i="78"/>
  <c r="I63" i="78" s="1"/>
  <c r="I15" i="28" s="1"/>
  <c r="I15" i="89" s="1"/>
  <c r="I28" i="75"/>
  <c r="I63" i="75" s="1"/>
  <c r="I15" i="30" s="1"/>
  <c r="I15" i="86" s="1"/>
  <c r="I28" i="76"/>
  <c r="I63" i="76" s="1"/>
  <c r="I15" i="31" s="1"/>
  <c r="I15" i="87" s="1"/>
  <c r="I28" i="59"/>
  <c r="I63" i="59" s="1"/>
  <c r="I15" i="23" s="1"/>
  <c r="I15" i="84" s="1"/>
  <c r="I28" i="81"/>
  <c r="I63" i="81" s="1"/>
  <c r="I15" i="22" s="1"/>
  <c r="I15" i="93" s="1"/>
  <c r="I28" i="80"/>
  <c r="I63" i="80" s="1"/>
  <c r="I15" i="27" s="1"/>
  <c r="I15" i="92" s="1"/>
  <c r="L73" i="76"/>
  <c r="L25" i="31" s="1"/>
  <c r="L25" i="87" s="1"/>
  <c r="J82" i="63"/>
  <c r="I32" i="74"/>
  <c r="R19" i="75"/>
  <c r="S81" i="63"/>
  <c r="T81" i="63" s="1"/>
  <c r="U81" i="63" s="1"/>
  <c r="V81" i="63" s="1"/>
  <c r="W81" i="63" s="1"/>
  <c r="X81" i="63" s="1"/>
  <c r="Y81" i="63" s="1"/>
  <c r="Z81" i="63" s="1"/>
  <c r="AA81" i="63" s="1"/>
  <c r="AB81" i="63" s="1"/>
  <c r="AC81" i="63" s="1"/>
  <c r="AD81" i="63" s="1"/>
  <c r="AE81" i="63" s="1"/>
  <c r="AF81" i="63" s="1"/>
  <c r="AG81" i="63" s="1"/>
  <c r="AH81" i="63" s="1"/>
  <c r="AI81" i="63" s="1"/>
  <c r="AJ81" i="63" s="1"/>
  <c r="AK81" i="63" s="1"/>
  <c r="AL81" i="63" s="1"/>
  <c r="AM81" i="63" s="1"/>
  <c r="AN81" i="63" s="1"/>
  <c r="AO81" i="63" s="1"/>
  <c r="AP81" i="63" s="1"/>
  <c r="K73" i="75"/>
  <c r="K25" i="30" s="1"/>
  <c r="K25" i="86" s="1"/>
  <c r="C22" i="74"/>
  <c r="S39" i="80"/>
  <c r="S42" i="79"/>
  <c r="S72" i="79" s="1"/>
  <c r="S24" i="32" s="1"/>
  <c r="S24" i="90" s="1"/>
  <c r="R35" i="76"/>
  <c r="R67" i="76" s="1"/>
  <c r="R19" i="31" s="1"/>
  <c r="R19" i="87" s="1"/>
  <c r="R18" i="59"/>
  <c r="S37" i="59"/>
  <c r="R7" i="80"/>
  <c r="R73" i="80"/>
  <c r="R25" i="27" s="1"/>
  <c r="R25" i="92" s="1"/>
  <c r="P43" i="78"/>
  <c r="P73" i="78" s="1"/>
  <c r="P25" i="28" s="1"/>
  <c r="P25" i="89" s="1"/>
  <c r="P43" i="75"/>
  <c r="P73" i="75" s="1"/>
  <c r="P25" i="30" s="1"/>
  <c r="P25" i="86" s="1"/>
  <c r="P43" i="76"/>
  <c r="P73" i="76" s="1"/>
  <c r="P25" i="31" s="1"/>
  <c r="P25" i="87" s="1"/>
  <c r="P43" i="59"/>
  <c r="P73" i="59" s="1"/>
  <c r="P25" i="23" s="1"/>
  <c r="P25" i="84" s="1"/>
  <c r="P43" i="81"/>
  <c r="P73" i="81" s="1"/>
  <c r="P25" i="22" s="1"/>
  <c r="P25" i="93" s="1"/>
  <c r="P43" i="80"/>
  <c r="P73" i="80" s="1"/>
  <c r="P25" i="27" s="1"/>
  <c r="P25" i="92" s="1"/>
  <c r="P43" i="79"/>
  <c r="P73" i="79" s="1"/>
  <c r="P25" i="32" s="1"/>
  <c r="P25" i="90" s="1"/>
  <c r="P43" i="77"/>
  <c r="P73" i="77" s="1"/>
  <c r="P25" i="25" s="1"/>
  <c r="P25" i="88" s="1"/>
  <c r="T30" i="74"/>
  <c r="T65" i="74" s="1"/>
  <c r="T17" i="26" s="1"/>
  <c r="T17" i="91" s="1"/>
  <c r="S16" i="74"/>
  <c r="S16" i="79" s="1"/>
  <c r="T39" i="74"/>
  <c r="T39" i="80" s="1"/>
  <c r="T25" i="74"/>
  <c r="T25" i="81" s="1"/>
  <c r="N34" i="78"/>
  <c r="N70" i="78" s="1"/>
  <c r="N22" i="28" s="1"/>
  <c r="N22" i="89" s="1"/>
  <c r="K28" i="59"/>
  <c r="K63" i="59" s="1"/>
  <c r="K15" i="23" s="1"/>
  <c r="K15" i="84" s="1"/>
  <c r="K28" i="81"/>
  <c r="K63" i="81" s="1"/>
  <c r="K15" i="22" s="1"/>
  <c r="K15" i="93" s="1"/>
  <c r="R55" i="79"/>
  <c r="R7" i="32" s="1"/>
  <c r="R7" i="90" s="1"/>
  <c r="P7" i="79"/>
  <c r="P53" i="79" s="1"/>
  <c r="P5" i="32" s="1"/>
  <c r="P5" i="90" s="1"/>
  <c r="P7" i="77"/>
  <c r="P53" i="77" s="1"/>
  <c r="P5" i="25" s="1"/>
  <c r="P5" i="88" s="1"/>
  <c r="P7" i="78"/>
  <c r="P53" i="78" s="1"/>
  <c r="P5" i="28" s="1"/>
  <c r="P5" i="89" s="1"/>
  <c r="P7" i="76"/>
  <c r="P53" i="76" s="1"/>
  <c r="P5" i="31" s="1"/>
  <c r="P5" i="87" s="1"/>
  <c r="P7" i="75"/>
  <c r="P53" i="75" s="1"/>
  <c r="P5" i="30" s="1"/>
  <c r="P5" i="86" s="1"/>
  <c r="P7" i="81"/>
  <c r="P53" i="81" s="1"/>
  <c r="P5" i="22" s="1"/>
  <c r="P5" i="93" s="1"/>
  <c r="P7" i="59"/>
  <c r="P53" i="59" s="1"/>
  <c r="P5" i="23" s="1"/>
  <c r="P5" i="84" s="1"/>
  <c r="P7" i="80"/>
  <c r="P53" i="80" s="1"/>
  <c r="P5" i="27" s="1"/>
  <c r="P5" i="92" s="1"/>
  <c r="S38" i="59"/>
  <c r="S38" i="81"/>
  <c r="K11" i="78"/>
  <c r="K54" i="78" s="1"/>
  <c r="K6" i="28" s="1"/>
  <c r="K6" i="89" s="1"/>
  <c r="S30" i="59"/>
  <c r="S65" i="59" s="1"/>
  <c r="S17" i="23" s="1"/>
  <c r="S17" i="84" s="1"/>
  <c r="S30" i="81"/>
  <c r="S65" i="81" s="1"/>
  <c r="S17" i="22" s="1"/>
  <c r="S17" i="93" s="1"/>
  <c r="Q4" i="78"/>
  <c r="Q52" i="78" s="1"/>
  <c r="Q4" i="28" s="1"/>
  <c r="Q4" i="89" s="1"/>
  <c r="D54" i="74"/>
  <c r="D6" i="26" s="1"/>
  <c r="D6" i="91" s="1"/>
  <c r="D11" i="81"/>
  <c r="D54" i="81" s="1"/>
  <c r="D6" i="22" s="1"/>
  <c r="D6" i="93" s="1"/>
  <c r="D11" i="75"/>
  <c r="D54" i="75" s="1"/>
  <c r="D6" i="30" s="1"/>
  <c r="D6" i="86" s="1"/>
  <c r="D11" i="80"/>
  <c r="D54" i="80" s="1"/>
  <c r="D6" i="27" s="1"/>
  <c r="D6" i="92" s="1"/>
  <c r="D11" i="79"/>
  <c r="D54" i="79" s="1"/>
  <c r="D6" i="32" s="1"/>
  <c r="D6" i="90" s="1"/>
  <c r="D11" i="77"/>
  <c r="D54" i="77" s="1"/>
  <c r="D6" i="25" s="1"/>
  <c r="D6" i="88" s="1"/>
  <c r="D11" i="78"/>
  <c r="D54" i="78" s="1"/>
  <c r="D6" i="28" s="1"/>
  <c r="D6" i="89" s="1"/>
  <c r="D11" i="76"/>
  <c r="D54" i="76" s="1"/>
  <c r="D6" i="31" s="1"/>
  <c r="D6" i="87" s="1"/>
  <c r="D11" i="59"/>
  <c r="D54" i="59" s="1"/>
  <c r="D6" i="23" s="1"/>
  <c r="D6" i="84" s="1"/>
  <c r="AQ34" i="81"/>
  <c r="AQ70" i="81" s="1"/>
  <c r="AQ22" i="22" s="1"/>
  <c r="AQ22" i="93" s="1"/>
  <c r="AQ34" i="80"/>
  <c r="AQ70" i="80" s="1"/>
  <c r="AQ22" i="27" s="1"/>
  <c r="AQ22" i="92" s="1"/>
  <c r="AQ34" i="79"/>
  <c r="AQ70" i="79" s="1"/>
  <c r="AQ22" i="32" s="1"/>
  <c r="AQ22" i="90" s="1"/>
  <c r="AQ34" i="59"/>
  <c r="AQ70" i="59" s="1"/>
  <c r="AQ22" i="23" s="1"/>
  <c r="AQ22" i="84" s="1"/>
  <c r="AQ34" i="78"/>
  <c r="AQ70" i="78" s="1"/>
  <c r="AQ22" i="28" s="1"/>
  <c r="AQ22" i="89" s="1"/>
  <c r="AQ34" i="77"/>
  <c r="AQ70" i="77" s="1"/>
  <c r="AQ22" i="25" s="1"/>
  <c r="AQ22" i="88" s="1"/>
  <c r="AQ34" i="75"/>
  <c r="AQ70" i="75" s="1"/>
  <c r="AQ22" i="30" s="1"/>
  <c r="AQ22" i="86" s="1"/>
  <c r="AQ34" i="76"/>
  <c r="AQ70" i="76" s="1"/>
  <c r="AQ22" i="31" s="1"/>
  <c r="AQ22" i="87" s="1"/>
  <c r="AQ70" i="74"/>
  <c r="AQ22" i="26" s="1"/>
  <c r="AQ22" i="91" s="1"/>
  <c r="J11" i="76"/>
  <c r="J54" i="76" s="1"/>
  <c r="J6" i="31" s="1"/>
  <c r="J6" i="87" s="1"/>
  <c r="C23" i="81"/>
  <c r="C59" i="81" s="1"/>
  <c r="C11" i="22" s="1"/>
  <c r="C11" i="93" s="1"/>
  <c r="F27" i="78"/>
  <c r="F62" i="78" s="1"/>
  <c r="F14" i="28" s="1"/>
  <c r="F14" i="89" s="1"/>
  <c r="M27" i="78"/>
  <c r="M62" i="78" s="1"/>
  <c r="M14" i="28" s="1"/>
  <c r="M14" i="89" s="1"/>
  <c r="M29" i="75"/>
  <c r="M64" i="75" s="1"/>
  <c r="M16" i="30" s="1"/>
  <c r="M16" i="86" s="1"/>
  <c r="M29" i="81"/>
  <c r="M64" i="81" s="1"/>
  <c r="M16" i="22" s="1"/>
  <c r="M16" i="93" s="1"/>
  <c r="S14" i="78"/>
  <c r="I24" i="80"/>
  <c r="I24" i="79"/>
  <c r="I24" i="77"/>
  <c r="I24" i="78"/>
  <c r="I24" i="75"/>
  <c r="I24" i="76"/>
  <c r="I24" i="81"/>
  <c r="I24" i="59"/>
  <c r="L73" i="78"/>
  <c r="L25" i="28" s="1"/>
  <c r="L25" i="89" s="1"/>
  <c r="P37" i="79"/>
  <c r="P66" i="79" s="1"/>
  <c r="P18" i="32" s="1"/>
  <c r="P18" i="90" s="1"/>
  <c r="P37" i="77"/>
  <c r="P66" i="77" s="1"/>
  <c r="P18" i="25" s="1"/>
  <c r="P18" i="88" s="1"/>
  <c r="P37" i="78"/>
  <c r="P66" i="78" s="1"/>
  <c r="P18" i="28" s="1"/>
  <c r="P18" i="89" s="1"/>
  <c r="P37" i="75"/>
  <c r="P66" i="75" s="1"/>
  <c r="P18" i="30" s="1"/>
  <c r="P18" i="86" s="1"/>
  <c r="P37" i="76"/>
  <c r="P66" i="76" s="1"/>
  <c r="P18" i="31" s="1"/>
  <c r="P18" i="87" s="1"/>
  <c r="P37" i="59"/>
  <c r="P66" i="59" s="1"/>
  <c r="P18" i="23" s="1"/>
  <c r="P18" i="84" s="1"/>
  <c r="P37" i="81"/>
  <c r="P66" i="81" s="1"/>
  <c r="P18" i="22" s="1"/>
  <c r="P18" i="93" s="1"/>
  <c r="P37" i="80"/>
  <c r="P66" i="80" s="1"/>
  <c r="P18" i="27" s="1"/>
  <c r="P18" i="92" s="1"/>
  <c r="P66" i="74"/>
  <c r="P18" i="26" s="1"/>
  <c r="P18" i="91" s="1"/>
  <c r="K73" i="77"/>
  <c r="K25" i="25" s="1"/>
  <c r="K25" i="88" s="1"/>
  <c r="S39" i="59"/>
  <c r="S39" i="81"/>
  <c r="S42" i="80"/>
  <c r="S72" i="80" s="1"/>
  <c r="S24" i="27" s="1"/>
  <c r="S24" i="92" s="1"/>
  <c r="R35" i="78"/>
  <c r="R67" i="78" s="1"/>
  <c r="R19" i="28" s="1"/>
  <c r="R19" i="89" s="1"/>
  <c r="R7" i="59"/>
  <c r="G22" i="83"/>
  <c r="F22" i="83"/>
  <c r="J22" i="83"/>
  <c r="K5" i="83"/>
  <c r="K19" i="83"/>
  <c r="C23" i="83"/>
  <c r="M7" i="83"/>
  <c r="G18" i="83"/>
  <c r="H25" i="83"/>
  <c r="I25" i="83"/>
  <c r="G5" i="83"/>
  <c r="K20" i="83"/>
  <c r="I20" i="83"/>
  <c r="I19" i="83"/>
  <c r="E9" i="83"/>
  <c r="H20" i="83"/>
  <c r="L19" i="83"/>
  <c r="M17" i="83"/>
  <c r="N26" i="83"/>
  <c r="E13" i="83"/>
  <c r="H19" i="83"/>
  <c r="K18" i="83"/>
  <c r="B64" i="80"/>
  <c r="B16" i="27" s="1"/>
  <c r="B16" i="92" s="1"/>
  <c r="B64" i="81"/>
  <c r="B16" i="22" s="1"/>
  <c r="B16" i="93" s="1"/>
  <c r="B64" i="77"/>
  <c r="B16" i="25" s="1"/>
  <c r="B16" i="88" s="1"/>
  <c r="B64" i="59"/>
  <c r="B16" i="23" s="1"/>
  <c r="B16" i="84" s="1"/>
  <c r="B64" i="78"/>
  <c r="B16" i="28" s="1"/>
  <c r="B16" i="89" s="1"/>
  <c r="B64" i="79"/>
  <c r="B16" i="32" s="1"/>
  <c r="B16" i="90" s="1"/>
  <c r="B64" i="75"/>
  <c r="B16" i="30" s="1"/>
  <c r="B16" i="86" s="1"/>
  <c r="B64" i="76"/>
  <c r="B16" i="31" s="1"/>
  <c r="B16" i="87" s="1"/>
  <c r="O85" i="73"/>
  <c r="P73" i="73"/>
  <c r="C8" i="83"/>
  <c r="Q80" i="73"/>
  <c r="P67" i="73"/>
  <c r="D9" i="83"/>
  <c r="C9" i="83"/>
  <c r="P77" i="73"/>
  <c r="D8" i="83"/>
  <c r="M78" i="73"/>
  <c r="I22" i="83"/>
  <c r="D21" i="83"/>
  <c r="P90" i="73"/>
  <c r="Q89" i="73"/>
  <c r="C21" i="83"/>
  <c r="H22" i="83"/>
  <c r="B22" i="84"/>
  <c r="B22" i="83"/>
  <c r="I23" i="83"/>
  <c r="D13" i="83"/>
  <c r="Q88" i="73"/>
  <c r="Q87" i="73"/>
  <c r="C13" i="83"/>
  <c r="C12" i="83"/>
  <c r="D12" i="83"/>
  <c r="P82" i="73"/>
  <c r="E78" i="73"/>
  <c r="F78" i="73"/>
  <c r="P84" i="73"/>
  <c r="B14" i="83"/>
  <c r="B14" i="84"/>
  <c r="O83" i="73"/>
  <c r="M79" i="73"/>
  <c r="E79" i="73"/>
  <c r="F79" i="73"/>
  <c r="K79" i="73"/>
  <c r="J79" i="73"/>
  <c r="N78" i="73"/>
  <c r="K78" i="73"/>
  <c r="J78" i="73"/>
  <c r="S62" i="73"/>
  <c r="Q2" i="83"/>
  <c r="I4" i="83"/>
  <c r="H4" i="83"/>
  <c r="L4" i="83"/>
  <c r="S60" i="73"/>
  <c r="U64" i="73"/>
  <c r="U97" i="73"/>
  <c r="T69" i="73"/>
  <c r="U68" i="73"/>
  <c r="T96" i="73"/>
  <c r="U92" i="73"/>
  <c r="U70" i="73"/>
  <c r="T72" i="73"/>
  <c r="U61" i="73"/>
  <c r="U95" i="73"/>
  <c r="T91" i="73"/>
  <c r="U76" i="73"/>
  <c r="V58" i="73"/>
  <c r="T99" i="73"/>
  <c r="U93" i="73"/>
  <c r="T75" i="73"/>
  <c r="T74" i="73"/>
  <c r="V65" i="73"/>
  <c r="T63" i="73"/>
  <c r="U98" i="73"/>
  <c r="U81" i="73"/>
  <c r="U86" i="73"/>
  <c r="T66" i="73"/>
  <c r="U94" i="73"/>
  <c r="W100" i="73"/>
  <c r="T71" i="73"/>
  <c r="AI3" i="72" l="1"/>
  <c r="AH3" i="73"/>
  <c r="AH24" i="72"/>
  <c r="AG24" i="73"/>
  <c r="AI23" i="72"/>
  <c r="AH23" i="73"/>
  <c r="AH39" i="72"/>
  <c r="AG39" i="73"/>
  <c r="AI51" i="72"/>
  <c r="AH51" i="73"/>
  <c r="AI5" i="72"/>
  <c r="AH5" i="73"/>
  <c r="AI18" i="72"/>
  <c r="AH18" i="73"/>
  <c r="AH41" i="72"/>
  <c r="AG41" i="73"/>
  <c r="AG38" i="73"/>
  <c r="AH38" i="72"/>
  <c r="AH37" i="72"/>
  <c r="AG37" i="73"/>
  <c r="AH12" i="72"/>
  <c r="AG12" i="73"/>
  <c r="AI17" i="72"/>
  <c r="AH17" i="73"/>
  <c r="AH27" i="72"/>
  <c r="AG27" i="73"/>
  <c r="AH28" i="72"/>
  <c r="AG28" i="73"/>
  <c r="AH42" i="72"/>
  <c r="AG42" i="73"/>
  <c r="AH46" i="72"/>
  <c r="AG46" i="73"/>
  <c r="AI25" i="72"/>
  <c r="AH25" i="73"/>
  <c r="AI9" i="72"/>
  <c r="AH9" i="73"/>
  <c r="AI16" i="72"/>
  <c r="AH16" i="73"/>
  <c r="AI19" i="72"/>
  <c r="AH19" i="73"/>
  <c r="AH45" i="73"/>
  <c r="AI45" i="72"/>
  <c r="AH10" i="72"/>
  <c r="AG10" i="73"/>
  <c r="AH11" i="72"/>
  <c r="AG11" i="73"/>
  <c r="AH47" i="72"/>
  <c r="AG47" i="73"/>
  <c r="AH48" i="72"/>
  <c r="AG48" i="73"/>
  <c r="AI20" i="72"/>
  <c r="AH20" i="73"/>
  <c r="AH6" i="72"/>
  <c r="AG6" i="73"/>
  <c r="AH44" i="72"/>
  <c r="AG44" i="73"/>
  <c r="AH26" i="72"/>
  <c r="AG26" i="73"/>
  <c r="AH34" i="72"/>
  <c r="AG34" i="73"/>
  <c r="AH40" i="72"/>
  <c r="AG40" i="73"/>
  <c r="AI36" i="72"/>
  <c r="AH36" i="73"/>
  <c r="AG32" i="73"/>
  <c r="AH32" i="72"/>
  <c r="AH4" i="73"/>
  <c r="AI4" i="72"/>
  <c r="AH21" i="72"/>
  <c r="AG21" i="73"/>
  <c r="AH31" i="72"/>
  <c r="AG31" i="73"/>
  <c r="AH13" i="73"/>
  <c r="AI13" i="72"/>
  <c r="AI14" i="72"/>
  <c r="AH14" i="73"/>
  <c r="AI7" i="72"/>
  <c r="AH7" i="73"/>
  <c r="AH50" i="73"/>
  <c r="AI50" i="72"/>
  <c r="AH33" i="72"/>
  <c r="AG33" i="73"/>
  <c r="AH29" i="72"/>
  <c r="AG29" i="73"/>
  <c r="AH35" i="72"/>
  <c r="AG35" i="73"/>
  <c r="AH15" i="72"/>
  <c r="AG15" i="73"/>
  <c r="AH30" i="72"/>
  <c r="AG30" i="73"/>
  <c r="AH8" i="72"/>
  <c r="AG8" i="73"/>
  <c r="AI49" i="72"/>
  <c r="AH49" i="73"/>
  <c r="AI43" i="72"/>
  <c r="AH43" i="73"/>
  <c r="AI2" i="72"/>
  <c r="AH2" i="73"/>
  <c r="E29" i="81"/>
  <c r="E64" i="81" s="1"/>
  <c r="E16" i="22" s="1"/>
  <c r="E16" i="93" s="1"/>
  <c r="O26" i="74"/>
  <c r="O60" i="74" s="1"/>
  <c r="O12" i="26" s="1"/>
  <c r="O12" i="91" s="1"/>
  <c r="E29" i="78"/>
  <c r="E64" i="78" s="1"/>
  <c r="E16" i="28" s="1"/>
  <c r="E16" i="89" s="1"/>
  <c r="E29" i="80"/>
  <c r="E64" i="80" s="1"/>
  <c r="E16" i="27" s="1"/>
  <c r="E16" i="92" s="1"/>
  <c r="E29" i="79"/>
  <c r="E64" i="79" s="1"/>
  <c r="E16" i="32" s="1"/>
  <c r="E16" i="90" s="1"/>
  <c r="E29" i="77"/>
  <c r="E64" i="77" s="1"/>
  <c r="E16" i="25" s="1"/>
  <c r="E16" i="88" s="1"/>
  <c r="E29" i="75"/>
  <c r="E64" i="75" s="1"/>
  <c r="E16" i="30" s="1"/>
  <c r="E16" i="86" s="1"/>
  <c r="E29" i="76"/>
  <c r="E64" i="76" s="1"/>
  <c r="E16" i="31" s="1"/>
  <c r="E16" i="87" s="1"/>
  <c r="E29" i="59"/>
  <c r="E64" i="59" s="1"/>
  <c r="E16" i="23" s="1"/>
  <c r="E16" i="84" s="1"/>
  <c r="AI52" i="72"/>
  <c r="AH52" i="73"/>
  <c r="E101" i="73"/>
  <c r="E12" i="83"/>
  <c r="J21" i="74"/>
  <c r="J21" i="77" s="1"/>
  <c r="J57" i="77" s="1"/>
  <c r="J9" i="25" s="1"/>
  <c r="J9" i="88" s="1"/>
  <c r="Q53" i="78"/>
  <c r="Q5" i="28" s="1"/>
  <c r="Q5" i="89" s="1"/>
  <c r="Q53" i="76"/>
  <c r="Q5" i="31" s="1"/>
  <c r="Q5" i="87" s="1"/>
  <c r="N26" i="74"/>
  <c r="M27" i="59"/>
  <c r="M62" i="59" s="1"/>
  <c r="M14" i="23" s="1"/>
  <c r="M14" i="84" s="1"/>
  <c r="M27" i="80"/>
  <c r="M62" i="80" s="1"/>
  <c r="M14" i="27" s="1"/>
  <c r="M14" i="92" s="1"/>
  <c r="Q53" i="59"/>
  <c r="Q5" i="23" s="1"/>
  <c r="Q5" i="84" s="1"/>
  <c r="M27" i="76"/>
  <c r="M62" i="76" s="1"/>
  <c r="M14" i="31" s="1"/>
  <c r="M14" i="87" s="1"/>
  <c r="M27" i="79"/>
  <c r="M62" i="79" s="1"/>
  <c r="M14" i="32" s="1"/>
  <c r="M14" i="90" s="1"/>
  <c r="M27" i="81"/>
  <c r="M62" i="81" s="1"/>
  <c r="M14" i="22" s="1"/>
  <c r="M14" i="93" s="1"/>
  <c r="J101" i="73"/>
  <c r="M27" i="77"/>
  <c r="M62" i="77" s="1"/>
  <c r="M14" i="25" s="1"/>
  <c r="M14" i="88" s="1"/>
  <c r="E21" i="83"/>
  <c r="N28" i="76"/>
  <c r="N63" i="76" s="1"/>
  <c r="N15" i="31" s="1"/>
  <c r="N15" i="87" s="1"/>
  <c r="N28" i="75"/>
  <c r="N63" i="75" s="1"/>
  <c r="N15" i="30" s="1"/>
  <c r="N15" i="86" s="1"/>
  <c r="N28" i="80"/>
  <c r="N63" i="80" s="1"/>
  <c r="N15" i="27" s="1"/>
  <c r="N15" i="92" s="1"/>
  <c r="E8" i="83"/>
  <c r="J23" i="83"/>
  <c r="N28" i="81"/>
  <c r="N63" i="81" s="1"/>
  <c r="N15" i="22" s="1"/>
  <c r="N15" i="93" s="1"/>
  <c r="Q53" i="75"/>
  <c r="Q5" i="30" s="1"/>
  <c r="Q5" i="86" s="1"/>
  <c r="N28" i="78"/>
  <c r="N63" i="78" s="1"/>
  <c r="N15" i="28" s="1"/>
  <c r="N15" i="89" s="1"/>
  <c r="N28" i="59"/>
  <c r="N63" i="59" s="1"/>
  <c r="N15" i="23" s="1"/>
  <c r="N15" i="84" s="1"/>
  <c r="N28" i="79"/>
  <c r="N63" i="79" s="1"/>
  <c r="N15" i="32" s="1"/>
  <c r="N15" i="90" s="1"/>
  <c r="Q53" i="79"/>
  <c r="Q5" i="32" s="1"/>
  <c r="Q5" i="90" s="1"/>
  <c r="S66" i="79"/>
  <c r="S18" i="32" s="1"/>
  <c r="S18" i="90" s="1"/>
  <c r="N28" i="77"/>
  <c r="N63" i="77" s="1"/>
  <c r="N15" i="25" s="1"/>
  <c r="N15" i="88" s="1"/>
  <c r="I27" i="77"/>
  <c r="I62" i="77" s="1"/>
  <c r="I14" i="25" s="1"/>
  <c r="I14" i="88" s="1"/>
  <c r="I27" i="59"/>
  <c r="I62" i="59" s="1"/>
  <c r="I14" i="23" s="1"/>
  <c r="I14" i="84" s="1"/>
  <c r="N21" i="77"/>
  <c r="N57" i="77" s="1"/>
  <c r="N9" i="25" s="1"/>
  <c r="N9" i="88" s="1"/>
  <c r="N24" i="74"/>
  <c r="N24" i="81" s="1"/>
  <c r="N21" i="80"/>
  <c r="N57" i="80" s="1"/>
  <c r="N9" i="27" s="1"/>
  <c r="N9" i="92" s="1"/>
  <c r="Q53" i="80"/>
  <c r="Q5" i="27" s="1"/>
  <c r="Q5" i="92" s="1"/>
  <c r="S66" i="80"/>
  <c r="S18" i="27" s="1"/>
  <c r="S18" i="92" s="1"/>
  <c r="R55" i="76"/>
  <c r="R7" i="31" s="1"/>
  <c r="R7" i="87" s="1"/>
  <c r="R55" i="59"/>
  <c r="R7" i="23" s="1"/>
  <c r="R7" i="84" s="1"/>
  <c r="Q53" i="81"/>
  <c r="Q5" i="22" s="1"/>
  <c r="Q5" i="93" s="1"/>
  <c r="U9" i="78"/>
  <c r="U9" i="77"/>
  <c r="S43" i="78"/>
  <c r="R55" i="81"/>
  <c r="R7" i="22" s="1"/>
  <c r="R7" i="93" s="1"/>
  <c r="N21" i="79"/>
  <c r="N57" i="79" s="1"/>
  <c r="N9" i="32" s="1"/>
  <c r="N9" i="90" s="1"/>
  <c r="N21" i="75"/>
  <c r="N57" i="75" s="1"/>
  <c r="N9" i="30" s="1"/>
  <c r="N9" i="86" s="1"/>
  <c r="N21" i="78"/>
  <c r="N57" i="78" s="1"/>
  <c r="N9" i="28" s="1"/>
  <c r="N9" i="89" s="1"/>
  <c r="N21" i="76"/>
  <c r="N57" i="76" s="1"/>
  <c r="N9" i="31" s="1"/>
  <c r="N9" i="87" s="1"/>
  <c r="T14" i="76"/>
  <c r="T5" i="78"/>
  <c r="T12" i="79"/>
  <c r="S40" i="59"/>
  <c r="S68" i="59" s="1"/>
  <c r="S20" i="23" s="1"/>
  <c r="S20" i="84" s="1"/>
  <c r="P31" i="81"/>
  <c r="P71" i="81" s="1"/>
  <c r="P23" i="22" s="1"/>
  <c r="P23" i="93" s="1"/>
  <c r="T42" i="76"/>
  <c r="T72" i="76" s="1"/>
  <c r="T24" i="31" s="1"/>
  <c r="T24" i="87" s="1"/>
  <c r="AL22" i="72"/>
  <c r="AK22" i="73"/>
  <c r="U2" i="79"/>
  <c r="U50" i="79" s="1"/>
  <c r="U2" i="32" s="1"/>
  <c r="U2" i="90" s="1"/>
  <c r="S13" i="78"/>
  <c r="T20" i="75"/>
  <c r="T20" i="80"/>
  <c r="R55" i="78"/>
  <c r="R7" i="28" s="1"/>
  <c r="R7" i="89" s="1"/>
  <c r="T30" i="76"/>
  <c r="T65" i="76" s="1"/>
  <c r="T17" i="31" s="1"/>
  <c r="T17" i="87" s="1"/>
  <c r="T30" i="78"/>
  <c r="T65" i="78" s="1"/>
  <c r="T17" i="28" s="1"/>
  <c r="T17" i="89" s="1"/>
  <c r="R55" i="75"/>
  <c r="R7" i="30" s="1"/>
  <c r="R7" i="86" s="1"/>
  <c r="R55" i="77"/>
  <c r="R7" i="25" s="1"/>
  <c r="R7" i="88" s="1"/>
  <c r="T30" i="80"/>
  <c r="T65" i="80" s="1"/>
  <c r="T17" i="27" s="1"/>
  <c r="T17" i="92" s="1"/>
  <c r="S13" i="75"/>
  <c r="T42" i="75"/>
  <c r="T72" i="75" s="1"/>
  <c r="T24" i="30" s="1"/>
  <c r="T24" i="86" s="1"/>
  <c r="N21" i="59"/>
  <c r="N57" i="59" s="1"/>
  <c r="N9" i="23" s="1"/>
  <c r="N9" i="84" s="1"/>
  <c r="S15" i="79"/>
  <c r="S55" i="79" s="1"/>
  <c r="S7" i="32" s="1"/>
  <c r="S7" i="90" s="1"/>
  <c r="S15" i="80"/>
  <c r="J79" i="63"/>
  <c r="K79" i="63" s="1"/>
  <c r="S13" i="76"/>
  <c r="R4" i="78"/>
  <c r="R52" i="78" s="1"/>
  <c r="R4" i="28" s="1"/>
  <c r="R4" i="89" s="1"/>
  <c r="S66" i="75"/>
  <c r="S18" i="30" s="1"/>
  <c r="S18" i="86" s="1"/>
  <c r="T25" i="80"/>
  <c r="R4" i="79"/>
  <c r="R52" i="79" s="1"/>
  <c r="R4" i="32" s="1"/>
  <c r="R4" i="90" s="1"/>
  <c r="S13" i="79"/>
  <c r="S40" i="76"/>
  <c r="S68" i="76" s="1"/>
  <c r="S20" i="31" s="1"/>
  <c r="S20" i="87" s="1"/>
  <c r="S18" i="76"/>
  <c r="T66" i="74"/>
  <c r="T18" i="26" s="1"/>
  <c r="T18" i="91" s="1"/>
  <c r="S35" i="75"/>
  <c r="S67" i="75" s="1"/>
  <c r="S19" i="30" s="1"/>
  <c r="S19" i="86" s="1"/>
  <c r="S66" i="76"/>
  <c r="S18" i="31" s="1"/>
  <c r="S18" i="87" s="1"/>
  <c r="S40" i="77"/>
  <c r="S68" i="77" s="1"/>
  <c r="S20" i="25" s="1"/>
  <c r="S20" i="88" s="1"/>
  <c r="P31" i="59"/>
  <c r="P71" i="59" s="1"/>
  <c r="P23" i="23" s="1"/>
  <c r="P23" i="84" s="1"/>
  <c r="T8" i="75"/>
  <c r="S40" i="80"/>
  <c r="S68" i="80" s="1"/>
  <c r="S20" i="27" s="1"/>
  <c r="S20" i="92" s="1"/>
  <c r="S68" i="74"/>
  <c r="S20" i="26" s="1"/>
  <c r="S20" i="91" s="1"/>
  <c r="T3" i="78"/>
  <c r="T51" i="78" s="1"/>
  <c r="T3" i="28" s="1"/>
  <c r="T3" i="89" s="1"/>
  <c r="P31" i="76"/>
  <c r="P71" i="76" s="1"/>
  <c r="P23" i="31" s="1"/>
  <c r="P23" i="87" s="1"/>
  <c r="S19" i="78"/>
  <c r="O26" i="79"/>
  <c r="O60" i="79" s="1"/>
  <c r="O12" i="32" s="1"/>
  <c r="O12" i="90" s="1"/>
  <c r="S15" i="59"/>
  <c r="T25" i="77"/>
  <c r="T14" i="80"/>
  <c r="T3" i="76"/>
  <c r="T51" i="76" s="1"/>
  <c r="T3" i="31" s="1"/>
  <c r="T3" i="87" s="1"/>
  <c r="T37" i="75"/>
  <c r="S10" i="75"/>
  <c r="T3" i="80"/>
  <c r="T51" i="80" s="1"/>
  <c r="T3" i="27" s="1"/>
  <c r="T3" i="92" s="1"/>
  <c r="S16" i="75"/>
  <c r="T30" i="79"/>
  <c r="T65" i="79" s="1"/>
  <c r="T17" i="32" s="1"/>
  <c r="T17" i="90" s="1"/>
  <c r="O34" i="77"/>
  <c r="O70" i="77" s="1"/>
  <c r="O22" i="25" s="1"/>
  <c r="O22" i="88" s="1"/>
  <c r="R6" i="77"/>
  <c r="R53" i="77" s="1"/>
  <c r="R5" i="25" s="1"/>
  <c r="R5" i="88" s="1"/>
  <c r="S10" i="80"/>
  <c r="S82" i="63"/>
  <c r="T82" i="63" s="1"/>
  <c r="U82" i="63" s="1"/>
  <c r="V82" i="63" s="1"/>
  <c r="W82" i="63" s="1"/>
  <c r="X82" i="63" s="1"/>
  <c r="Y82" i="63" s="1"/>
  <c r="Z82" i="63" s="1"/>
  <c r="AA82" i="63" s="1"/>
  <c r="AB82" i="63" s="1"/>
  <c r="AC82" i="63" s="1"/>
  <c r="AD82" i="63" s="1"/>
  <c r="AE82" i="63" s="1"/>
  <c r="AF82" i="63" s="1"/>
  <c r="AG82" i="63" s="1"/>
  <c r="AH82" i="63" s="1"/>
  <c r="AI82" i="63" s="1"/>
  <c r="AJ82" i="63" s="1"/>
  <c r="AK82" i="63" s="1"/>
  <c r="AL82" i="63" s="1"/>
  <c r="AM82" i="63" s="1"/>
  <c r="AN82" i="63" s="1"/>
  <c r="AO82" i="63" s="1"/>
  <c r="AP82" i="63" s="1"/>
  <c r="T5" i="75"/>
  <c r="S40" i="78"/>
  <c r="S68" i="78" s="1"/>
  <c r="S20" i="28" s="1"/>
  <c r="S20" i="89" s="1"/>
  <c r="S18" i="75"/>
  <c r="S19" i="80"/>
  <c r="O26" i="76"/>
  <c r="O60" i="76" s="1"/>
  <c r="O12" i="31" s="1"/>
  <c r="O12" i="87" s="1"/>
  <c r="S16" i="76"/>
  <c r="T38" i="78"/>
  <c r="T5" i="81"/>
  <c r="S40" i="81"/>
  <c r="S68" i="81" s="1"/>
  <c r="S20" i="22" s="1"/>
  <c r="S20" i="93" s="1"/>
  <c r="O21" i="59"/>
  <c r="O57" i="59" s="1"/>
  <c r="O9" i="23" s="1"/>
  <c r="O9" i="84" s="1"/>
  <c r="R55" i="80"/>
  <c r="R7" i="27" s="1"/>
  <c r="R7" i="92" s="1"/>
  <c r="S16" i="77"/>
  <c r="O21" i="75"/>
  <c r="O57" i="75" s="1"/>
  <c r="O9" i="30" s="1"/>
  <c r="O9" i="86" s="1"/>
  <c r="S16" i="80"/>
  <c r="O21" i="78"/>
  <c r="O57" i="78" s="1"/>
  <c r="O9" i="28" s="1"/>
  <c r="O9" i="89" s="1"/>
  <c r="T25" i="75"/>
  <c r="T39" i="77"/>
  <c r="T25" i="76"/>
  <c r="T39" i="79"/>
  <c r="S16" i="81"/>
  <c r="O34" i="79"/>
  <c r="O70" i="79" s="1"/>
  <c r="O22" i="32" s="1"/>
  <c r="O22" i="90" s="1"/>
  <c r="U2" i="75"/>
  <c r="U50" i="75" s="1"/>
  <c r="U2" i="30" s="1"/>
  <c r="U2" i="86" s="1"/>
  <c r="S10" i="76"/>
  <c r="S7" i="77"/>
  <c r="T41" i="77"/>
  <c r="T5" i="59"/>
  <c r="P31" i="78"/>
  <c r="P71" i="78" s="1"/>
  <c r="P23" i="28" s="1"/>
  <c r="P23" i="89" s="1"/>
  <c r="T20" i="76"/>
  <c r="T8" i="78"/>
  <c r="S19" i="59"/>
  <c r="S15" i="75"/>
  <c r="T36" i="76"/>
  <c r="T37" i="78"/>
  <c r="D6" i="83"/>
  <c r="T25" i="78"/>
  <c r="S16" i="59"/>
  <c r="U2" i="76"/>
  <c r="U50" i="76" s="1"/>
  <c r="U2" i="31" s="1"/>
  <c r="U2" i="87" s="1"/>
  <c r="S10" i="77"/>
  <c r="S7" i="78"/>
  <c r="T41" i="79"/>
  <c r="P31" i="77"/>
  <c r="P71" i="77" s="1"/>
  <c r="P23" i="25" s="1"/>
  <c r="P23" i="88" s="1"/>
  <c r="T20" i="78"/>
  <c r="T8" i="79"/>
  <c r="T36" i="77"/>
  <c r="T37" i="77"/>
  <c r="I62" i="74"/>
  <c r="I14" i="26" s="1"/>
  <c r="I14" i="91" s="1"/>
  <c r="I27" i="76"/>
  <c r="I62" i="76" s="1"/>
  <c r="I14" i="31" s="1"/>
  <c r="I14" i="87" s="1"/>
  <c r="I27" i="80"/>
  <c r="I62" i="80" s="1"/>
  <c r="I14" i="27" s="1"/>
  <c r="I14" i="92" s="1"/>
  <c r="I27" i="79"/>
  <c r="I62" i="79" s="1"/>
  <c r="I14" i="32" s="1"/>
  <c r="I14" i="90" s="1"/>
  <c r="I27" i="78"/>
  <c r="I62" i="78" s="1"/>
  <c r="I14" i="28" s="1"/>
  <c r="I14" i="89" s="1"/>
  <c r="I27" i="75"/>
  <c r="I62" i="75" s="1"/>
  <c r="I14" i="30" s="1"/>
  <c r="I14" i="86" s="1"/>
  <c r="U2" i="59"/>
  <c r="U50" i="59" s="1"/>
  <c r="U2" i="23" s="1"/>
  <c r="U2" i="84" s="1"/>
  <c r="S10" i="78"/>
  <c r="S7" i="80"/>
  <c r="T41" i="80"/>
  <c r="P31" i="79"/>
  <c r="P71" i="79" s="1"/>
  <c r="P23" i="32" s="1"/>
  <c r="P23" i="90" s="1"/>
  <c r="T20" i="77"/>
  <c r="T8" i="80"/>
  <c r="S19" i="75"/>
  <c r="S15" i="76"/>
  <c r="T36" i="79"/>
  <c r="T37" i="79"/>
  <c r="S66" i="78"/>
  <c r="S18" i="28" s="1"/>
  <c r="S18" i="89" s="1"/>
  <c r="T25" i="79"/>
  <c r="R4" i="76"/>
  <c r="R52" i="76" s="1"/>
  <c r="R4" i="31" s="1"/>
  <c r="R4" i="87" s="1"/>
  <c r="U2" i="77"/>
  <c r="U50" i="77" s="1"/>
  <c r="U2" i="25" s="1"/>
  <c r="U2" i="88" s="1"/>
  <c r="S10" i="79"/>
  <c r="S7" i="81"/>
  <c r="P31" i="80"/>
  <c r="P71" i="80" s="1"/>
  <c r="P23" i="27" s="1"/>
  <c r="P23" i="92" s="1"/>
  <c r="T20" i="79"/>
  <c r="S19" i="77"/>
  <c r="S15" i="77"/>
  <c r="N21" i="81"/>
  <c r="N57" i="81" s="1"/>
  <c r="N9" i="22" s="1"/>
  <c r="N9" i="93" s="1"/>
  <c r="U2" i="80"/>
  <c r="U50" i="80" s="1"/>
  <c r="U2" i="27" s="1"/>
  <c r="U2" i="92" s="1"/>
  <c r="T41" i="59"/>
  <c r="T37" i="59"/>
  <c r="T25" i="59"/>
  <c r="T39" i="59"/>
  <c r="S16" i="78"/>
  <c r="S55" i="78" s="1"/>
  <c r="S7" i="28" s="1"/>
  <c r="S7" i="89" s="1"/>
  <c r="O34" i="59"/>
  <c r="O70" i="59" s="1"/>
  <c r="O22" i="23" s="1"/>
  <c r="O22" i="84" s="1"/>
  <c r="R4" i="80"/>
  <c r="R52" i="80" s="1"/>
  <c r="R4" i="27" s="1"/>
  <c r="R4" i="92" s="1"/>
  <c r="S7" i="59"/>
  <c r="T41" i="75"/>
  <c r="T3" i="79"/>
  <c r="T51" i="79" s="1"/>
  <c r="T3" i="32" s="1"/>
  <c r="T3" i="90" s="1"/>
  <c r="S43" i="77"/>
  <c r="S73" i="77" s="1"/>
  <c r="S25" i="25" s="1"/>
  <c r="S25" i="88" s="1"/>
  <c r="O11" i="59"/>
  <c r="O54" i="59" s="1"/>
  <c r="O6" i="23" s="1"/>
  <c r="O6" i="84" s="1"/>
  <c r="P31" i="75"/>
  <c r="P71" i="75" s="1"/>
  <c r="P23" i="30" s="1"/>
  <c r="P23" i="86" s="1"/>
  <c r="T20" i="59"/>
  <c r="T8" i="76"/>
  <c r="O21" i="79"/>
  <c r="O57" i="79" s="1"/>
  <c r="O9" i="32" s="1"/>
  <c r="O9" i="90" s="1"/>
  <c r="S15" i="81"/>
  <c r="O26" i="78"/>
  <c r="O60" i="78" s="1"/>
  <c r="O12" i="28" s="1"/>
  <c r="O12" i="89" s="1"/>
  <c r="V44" i="59"/>
  <c r="V74" i="59" s="1"/>
  <c r="V26" i="23" s="1"/>
  <c r="V26" i="84" s="1"/>
  <c r="T37" i="76"/>
  <c r="T41" i="76"/>
  <c r="U38" i="74"/>
  <c r="U38" i="59" s="1"/>
  <c r="P11" i="74"/>
  <c r="P54" i="74" s="1"/>
  <c r="P6" i="26" s="1"/>
  <c r="P6" i="91" s="1"/>
  <c r="O28" i="81"/>
  <c r="O63" i="81" s="1"/>
  <c r="O15" i="22" s="1"/>
  <c r="O15" i="93" s="1"/>
  <c r="AQ77" i="63"/>
  <c r="AQ27" i="74" s="1"/>
  <c r="J27" i="81"/>
  <c r="J62" i="81" s="1"/>
  <c r="J14" i="22" s="1"/>
  <c r="J14" i="93" s="1"/>
  <c r="N60" i="74"/>
  <c r="N12" i="26" s="1"/>
  <c r="N12" i="91" s="1"/>
  <c r="N26" i="76"/>
  <c r="N60" i="76" s="1"/>
  <c r="N12" i="31" s="1"/>
  <c r="N12" i="87" s="1"/>
  <c r="N26" i="75"/>
  <c r="N60" i="75" s="1"/>
  <c r="N12" i="30" s="1"/>
  <c r="N12" i="86" s="1"/>
  <c r="N26" i="59"/>
  <c r="N60" i="59" s="1"/>
  <c r="N12" i="23" s="1"/>
  <c r="N12" i="84" s="1"/>
  <c r="N26" i="81"/>
  <c r="N60" i="81" s="1"/>
  <c r="N12" i="22" s="1"/>
  <c r="N12" i="93" s="1"/>
  <c r="N26" i="80"/>
  <c r="N60" i="80" s="1"/>
  <c r="N12" i="27" s="1"/>
  <c r="N12" i="92" s="1"/>
  <c r="N26" i="79"/>
  <c r="N60" i="79" s="1"/>
  <c r="N12" i="32" s="1"/>
  <c r="N12" i="90" s="1"/>
  <c r="N26" i="78"/>
  <c r="N60" i="78" s="1"/>
  <c r="N12" i="28" s="1"/>
  <c r="N12" i="89" s="1"/>
  <c r="N26" i="77"/>
  <c r="N60" i="77" s="1"/>
  <c r="N12" i="25" s="1"/>
  <c r="N12" i="88" s="1"/>
  <c r="O67" i="63"/>
  <c r="N17" i="74"/>
  <c r="E54" i="74"/>
  <c r="E6" i="26" s="1"/>
  <c r="E6" i="91" s="1"/>
  <c r="E11" i="81"/>
  <c r="E54" i="81" s="1"/>
  <c r="E6" i="22" s="1"/>
  <c r="E6" i="93" s="1"/>
  <c r="E11" i="80"/>
  <c r="E54" i="80" s="1"/>
  <c r="E6" i="27" s="1"/>
  <c r="E6" i="92" s="1"/>
  <c r="E11" i="79"/>
  <c r="E54" i="79" s="1"/>
  <c r="E6" i="32" s="1"/>
  <c r="E6" i="90" s="1"/>
  <c r="E11" i="77"/>
  <c r="E54" i="77" s="1"/>
  <c r="E6" i="25" s="1"/>
  <c r="E6" i="88" s="1"/>
  <c r="E11" i="78"/>
  <c r="E54" i="78" s="1"/>
  <c r="E6" i="28" s="1"/>
  <c r="E6" i="89" s="1"/>
  <c r="E11" i="75"/>
  <c r="E54" i="75" s="1"/>
  <c r="E6" i="30" s="1"/>
  <c r="E6" i="86" s="1"/>
  <c r="E11" i="76"/>
  <c r="E54" i="76" s="1"/>
  <c r="E6" i="31" s="1"/>
  <c r="E6" i="87" s="1"/>
  <c r="E11" i="59"/>
  <c r="E54" i="59" s="1"/>
  <c r="E6" i="23" s="1"/>
  <c r="V44" i="81"/>
  <c r="V74" i="81" s="1"/>
  <c r="V26" i="22" s="1"/>
  <c r="V26" i="93" s="1"/>
  <c r="T7" i="74"/>
  <c r="T7" i="78" s="1"/>
  <c r="U14" i="74"/>
  <c r="U14" i="78" s="1"/>
  <c r="U30" i="74"/>
  <c r="U65" i="74" s="1"/>
  <c r="U17" i="26" s="1"/>
  <c r="U17" i="91" s="1"/>
  <c r="U36" i="74"/>
  <c r="U36" i="79" s="1"/>
  <c r="F22" i="74"/>
  <c r="F58" i="74" s="1"/>
  <c r="F10" i="26" s="1"/>
  <c r="F10" i="91" s="1"/>
  <c r="T39" i="75"/>
  <c r="T30" i="81"/>
  <c r="T65" i="81" s="1"/>
  <c r="T17" i="22" s="1"/>
  <c r="T17" i="93" s="1"/>
  <c r="I61" i="74"/>
  <c r="I13" i="26" s="1"/>
  <c r="I13" i="91" s="1"/>
  <c r="I32" i="81"/>
  <c r="I61" i="81" s="1"/>
  <c r="I13" i="22" s="1"/>
  <c r="I13" i="93" s="1"/>
  <c r="I32" i="59"/>
  <c r="I61" i="59" s="1"/>
  <c r="I13" i="23" s="1"/>
  <c r="I13" i="84" s="1"/>
  <c r="I32" i="80"/>
  <c r="I61" i="80" s="1"/>
  <c r="I13" i="27" s="1"/>
  <c r="I13" i="92" s="1"/>
  <c r="I32" i="79"/>
  <c r="I61" i="79" s="1"/>
  <c r="I13" i="32" s="1"/>
  <c r="I13" i="90" s="1"/>
  <c r="I32" i="77"/>
  <c r="I61" i="77" s="1"/>
  <c r="I13" i="25" s="1"/>
  <c r="I13" i="88" s="1"/>
  <c r="I32" i="78"/>
  <c r="I61" i="78" s="1"/>
  <c r="I13" i="28" s="1"/>
  <c r="I13" i="89" s="1"/>
  <c r="I32" i="75"/>
  <c r="I61" i="75" s="1"/>
  <c r="I13" i="30" s="1"/>
  <c r="I13" i="86" s="1"/>
  <c r="I32" i="76"/>
  <c r="I61" i="76" s="1"/>
  <c r="I13" i="31" s="1"/>
  <c r="I13" i="87" s="1"/>
  <c r="O34" i="75"/>
  <c r="O70" i="75" s="1"/>
  <c r="O22" i="30" s="1"/>
  <c r="O22" i="86" s="1"/>
  <c r="O28" i="75"/>
  <c r="O63" i="75" s="1"/>
  <c r="O15" i="30" s="1"/>
  <c r="O15" i="86" s="1"/>
  <c r="R4" i="81"/>
  <c r="R52" i="81" s="1"/>
  <c r="R4" i="22" s="1"/>
  <c r="R4" i="93" s="1"/>
  <c r="R6" i="79"/>
  <c r="R53" i="79" s="1"/>
  <c r="R5" i="32" s="1"/>
  <c r="R5" i="90" s="1"/>
  <c r="T38" i="77"/>
  <c r="T14" i="78"/>
  <c r="K27" i="75"/>
  <c r="K62" i="75" s="1"/>
  <c r="K14" i="30" s="1"/>
  <c r="K14" i="86" s="1"/>
  <c r="J27" i="59"/>
  <c r="J62" i="59" s="1"/>
  <c r="J14" i="23" s="1"/>
  <c r="J14" i="84" s="1"/>
  <c r="T3" i="59"/>
  <c r="T51" i="59" s="1"/>
  <c r="T3" i="23" s="1"/>
  <c r="T3" i="84" s="1"/>
  <c r="T3" i="81"/>
  <c r="T51" i="81" s="1"/>
  <c r="T3" i="22" s="1"/>
  <c r="T3" i="93" s="1"/>
  <c r="S13" i="80"/>
  <c r="S43" i="79"/>
  <c r="S73" i="79" s="1"/>
  <c r="S25" i="32" s="1"/>
  <c r="S25" i="90" s="1"/>
  <c r="T5" i="77"/>
  <c r="O11" i="75"/>
  <c r="O54" i="75" s="1"/>
  <c r="O6" i="30" s="1"/>
  <c r="O6" i="86" s="1"/>
  <c r="U9" i="79"/>
  <c r="T8" i="81"/>
  <c r="S55" i="74"/>
  <c r="S7" i="26" s="1"/>
  <c r="S7" i="91" s="1"/>
  <c r="S18" i="77"/>
  <c r="S66" i="77"/>
  <c r="S18" i="25" s="1"/>
  <c r="S18" i="88" s="1"/>
  <c r="O21" i="77"/>
  <c r="O57" i="77" s="1"/>
  <c r="O9" i="25" s="1"/>
  <c r="O9" i="88" s="1"/>
  <c r="T36" i="80"/>
  <c r="O26" i="77"/>
  <c r="O60" i="77" s="1"/>
  <c r="O12" i="25" s="1"/>
  <c r="O12" i="88" s="1"/>
  <c r="T42" i="78"/>
  <c r="T72" i="78" s="1"/>
  <c r="T24" i="28" s="1"/>
  <c r="T24" i="89" s="1"/>
  <c r="S35" i="76"/>
  <c r="S67" i="76" s="1"/>
  <c r="S19" i="31" s="1"/>
  <c r="S19" i="87" s="1"/>
  <c r="G61" i="63"/>
  <c r="G11" i="74" s="1"/>
  <c r="F11" i="74"/>
  <c r="T12" i="80"/>
  <c r="T10" i="74"/>
  <c r="T10" i="80" s="1"/>
  <c r="P28" i="74"/>
  <c r="P63" i="74" s="1"/>
  <c r="P15" i="26" s="1"/>
  <c r="P15" i="91" s="1"/>
  <c r="T43" i="74"/>
  <c r="T43" i="81" s="1"/>
  <c r="U25" i="74"/>
  <c r="U25" i="77" s="1"/>
  <c r="V2" i="74"/>
  <c r="V50" i="74" s="1"/>
  <c r="V2" i="26" s="1"/>
  <c r="V2" i="91" s="1"/>
  <c r="T40" i="74"/>
  <c r="T40" i="80" s="1"/>
  <c r="T68" i="80" s="1"/>
  <c r="T20" i="27" s="1"/>
  <c r="T20" i="92" s="1"/>
  <c r="F23" i="74"/>
  <c r="F59" i="74" s="1"/>
  <c r="F11" i="26" s="1"/>
  <c r="F11" i="91" s="1"/>
  <c r="E22" i="74"/>
  <c r="E58" i="74" s="1"/>
  <c r="E10" i="26" s="1"/>
  <c r="E10" i="91" s="1"/>
  <c r="I64" i="74"/>
  <c r="I16" i="26" s="1"/>
  <c r="I16" i="91" s="1"/>
  <c r="I29" i="75"/>
  <c r="I64" i="75" s="1"/>
  <c r="I16" i="30" s="1"/>
  <c r="I16" i="86" s="1"/>
  <c r="I29" i="76"/>
  <c r="I64" i="76" s="1"/>
  <c r="I16" i="31" s="1"/>
  <c r="I16" i="87" s="1"/>
  <c r="I29" i="81"/>
  <c r="I64" i="81" s="1"/>
  <c r="I16" i="22" s="1"/>
  <c r="I16" i="93" s="1"/>
  <c r="I29" i="59"/>
  <c r="I64" i="59" s="1"/>
  <c r="I16" i="23" s="1"/>
  <c r="I16" i="84" s="1"/>
  <c r="I29" i="80"/>
  <c r="I64" i="80" s="1"/>
  <c r="I16" i="27" s="1"/>
  <c r="I16" i="92" s="1"/>
  <c r="I29" i="79"/>
  <c r="I64" i="79" s="1"/>
  <c r="I16" i="32" s="1"/>
  <c r="I16" i="90" s="1"/>
  <c r="I29" i="77"/>
  <c r="I64" i="77" s="1"/>
  <c r="I16" i="25" s="1"/>
  <c r="I16" i="88" s="1"/>
  <c r="I29" i="78"/>
  <c r="I64" i="78" s="1"/>
  <c r="I16" i="28" s="1"/>
  <c r="I16" i="89" s="1"/>
  <c r="T39" i="76"/>
  <c r="T30" i="59"/>
  <c r="T65" i="59" s="1"/>
  <c r="T17" i="23" s="1"/>
  <c r="T17" i="84" s="1"/>
  <c r="K82" i="63"/>
  <c r="J32" i="74"/>
  <c r="N54" i="74"/>
  <c r="N6" i="26" s="1"/>
  <c r="N6" i="91" s="1"/>
  <c r="N11" i="59"/>
  <c r="N54" i="59" s="1"/>
  <c r="N6" i="23" s="1"/>
  <c r="N6" i="84" s="1"/>
  <c r="N11" i="81"/>
  <c r="N54" i="81" s="1"/>
  <c r="N6" i="22" s="1"/>
  <c r="N6" i="93" s="1"/>
  <c r="N11" i="80"/>
  <c r="N54" i="80" s="1"/>
  <c r="N6" i="27" s="1"/>
  <c r="N6" i="92" s="1"/>
  <c r="N11" i="77"/>
  <c r="N54" i="77" s="1"/>
  <c r="N6" i="25" s="1"/>
  <c r="N6" i="88" s="1"/>
  <c r="N11" i="79"/>
  <c r="N54" i="79" s="1"/>
  <c r="N6" i="32" s="1"/>
  <c r="N6" i="90" s="1"/>
  <c r="N11" i="78"/>
  <c r="N54" i="78" s="1"/>
  <c r="N6" i="28" s="1"/>
  <c r="N6" i="89" s="1"/>
  <c r="N11" i="76"/>
  <c r="N54" i="76" s="1"/>
  <c r="N6" i="31" s="1"/>
  <c r="N6" i="87" s="1"/>
  <c r="N11" i="75"/>
  <c r="N54" i="75" s="1"/>
  <c r="N6" i="30" s="1"/>
  <c r="N6" i="86" s="1"/>
  <c r="O34" i="76"/>
  <c r="O70" i="76" s="1"/>
  <c r="O22" i="31" s="1"/>
  <c r="O22" i="87" s="1"/>
  <c r="O28" i="59"/>
  <c r="O63" i="59" s="1"/>
  <c r="O15" i="23" s="1"/>
  <c r="O15" i="84" s="1"/>
  <c r="R4" i="75"/>
  <c r="R52" i="75" s="1"/>
  <c r="R4" i="30" s="1"/>
  <c r="R4" i="86" s="1"/>
  <c r="U2" i="81"/>
  <c r="U50" i="81" s="1"/>
  <c r="U2" i="22" s="1"/>
  <c r="U2" i="93" s="1"/>
  <c r="R6" i="80"/>
  <c r="R53" i="80" s="1"/>
  <c r="R5" i="27" s="1"/>
  <c r="R5" i="92" s="1"/>
  <c r="T38" i="79"/>
  <c r="T14" i="77"/>
  <c r="K27" i="76"/>
  <c r="K62" i="76" s="1"/>
  <c r="K14" i="31" s="1"/>
  <c r="K14" i="87" s="1"/>
  <c r="S7" i="75"/>
  <c r="T41" i="81"/>
  <c r="AQ32" i="76"/>
  <c r="AQ61" i="76" s="1"/>
  <c r="AQ13" i="31" s="1"/>
  <c r="AQ13" i="87" s="1"/>
  <c r="AQ32" i="75"/>
  <c r="AQ61" i="75" s="1"/>
  <c r="AQ13" i="30" s="1"/>
  <c r="AQ13" i="86" s="1"/>
  <c r="AQ32" i="77"/>
  <c r="AQ61" i="77" s="1"/>
  <c r="AQ13" i="25" s="1"/>
  <c r="AQ13" i="88" s="1"/>
  <c r="AQ32" i="81"/>
  <c r="AQ61" i="81" s="1"/>
  <c r="AQ13" i="22" s="1"/>
  <c r="AQ13" i="93" s="1"/>
  <c r="AQ32" i="59"/>
  <c r="AQ61" i="59" s="1"/>
  <c r="AQ13" i="23" s="1"/>
  <c r="AQ13" i="84" s="1"/>
  <c r="AQ32" i="80"/>
  <c r="AQ61" i="80" s="1"/>
  <c r="AQ13" i="27" s="1"/>
  <c r="AQ13" i="92" s="1"/>
  <c r="AQ32" i="79"/>
  <c r="AQ61" i="79" s="1"/>
  <c r="AQ13" i="32" s="1"/>
  <c r="AQ13" i="90" s="1"/>
  <c r="AQ32" i="78"/>
  <c r="AQ61" i="78" s="1"/>
  <c r="AQ13" i="28" s="1"/>
  <c r="AQ13" i="89" s="1"/>
  <c r="AQ61" i="74"/>
  <c r="AQ13" i="26" s="1"/>
  <c r="AQ13" i="91" s="1"/>
  <c r="J27" i="75"/>
  <c r="J62" i="75" s="1"/>
  <c r="J14" i="30" s="1"/>
  <c r="J14" i="86" s="1"/>
  <c r="S13" i="59"/>
  <c r="S13" i="81"/>
  <c r="S43" i="80"/>
  <c r="S73" i="80" s="1"/>
  <c r="S25" i="27" s="1"/>
  <c r="S25" i="92" s="1"/>
  <c r="T5" i="79"/>
  <c r="O11" i="76"/>
  <c r="O54" i="76" s="1"/>
  <c r="O6" i="31" s="1"/>
  <c r="O6" i="87" s="1"/>
  <c r="S40" i="75"/>
  <c r="S68" i="75" s="1"/>
  <c r="S20" i="30" s="1"/>
  <c r="S20" i="86" s="1"/>
  <c r="K25" i="84"/>
  <c r="K25" i="83"/>
  <c r="U9" i="80"/>
  <c r="T8" i="59"/>
  <c r="AQ17" i="77"/>
  <c r="AQ56" i="77" s="1"/>
  <c r="AQ8" i="25" s="1"/>
  <c r="AQ8" i="88" s="1"/>
  <c r="AQ17" i="79"/>
  <c r="AQ56" i="79" s="1"/>
  <c r="AQ8" i="32" s="1"/>
  <c r="AQ8" i="90" s="1"/>
  <c r="AQ17" i="76"/>
  <c r="AQ56" i="76" s="1"/>
  <c r="AQ8" i="31" s="1"/>
  <c r="AQ8" i="87" s="1"/>
  <c r="AQ17" i="78"/>
  <c r="AQ56" i="78" s="1"/>
  <c r="AQ8" i="28" s="1"/>
  <c r="AQ8" i="89" s="1"/>
  <c r="AQ17" i="75"/>
  <c r="AQ56" i="75" s="1"/>
  <c r="AQ8" i="30" s="1"/>
  <c r="AQ8" i="86" s="1"/>
  <c r="AQ17" i="81"/>
  <c r="AQ56" i="81" s="1"/>
  <c r="AQ8" i="22" s="1"/>
  <c r="AQ8" i="93" s="1"/>
  <c r="AQ17" i="59"/>
  <c r="AQ56" i="59" s="1"/>
  <c r="AQ8" i="23" s="1"/>
  <c r="AQ8" i="84" s="1"/>
  <c r="AQ17" i="80"/>
  <c r="AQ56" i="80" s="1"/>
  <c r="AQ8" i="27" s="1"/>
  <c r="AQ8" i="92" s="1"/>
  <c r="AQ56" i="74"/>
  <c r="AQ8" i="26" s="1"/>
  <c r="AQ8" i="91" s="1"/>
  <c r="S18" i="78"/>
  <c r="T36" i="81"/>
  <c r="T66" i="81" s="1"/>
  <c r="T18" i="22" s="1"/>
  <c r="T18" i="93" s="1"/>
  <c r="T42" i="77"/>
  <c r="T72" i="77" s="1"/>
  <c r="T24" i="25" s="1"/>
  <c r="T24" i="88" s="1"/>
  <c r="S35" i="77"/>
  <c r="S67" i="77" s="1"/>
  <c r="S19" i="25" s="1"/>
  <c r="S19" i="88" s="1"/>
  <c r="T12" i="81"/>
  <c r="V44" i="75"/>
  <c r="V74" i="75" s="1"/>
  <c r="V26" i="30" s="1"/>
  <c r="V26" i="86" s="1"/>
  <c r="S73" i="74"/>
  <c r="S25" i="26" s="1"/>
  <c r="S25" i="91" s="1"/>
  <c r="T37" i="80"/>
  <c r="U37" i="74"/>
  <c r="U37" i="76" s="1"/>
  <c r="P34" i="74"/>
  <c r="P70" i="74" s="1"/>
  <c r="P22" i="26" s="1"/>
  <c r="P22" i="91" s="1"/>
  <c r="U42" i="74"/>
  <c r="U72" i="74" s="1"/>
  <c r="U24" i="26" s="1"/>
  <c r="U24" i="91" s="1"/>
  <c r="U20" i="74"/>
  <c r="U20" i="80" s="1"/>
  <c r="U12" i="74"/>
  <c r="U12" i="81" s="1"/>
  <c r="E23" i="74"/>
  <c r="E59" i="74" s="1"/>
  <c r="E11" i="26" s="1"/>
  <c r="E11" i="91" s="1"/>
  <c r="P26" i="74"/>
  <c r="P60" i="74" s="1"/>
  <c r="P12" i="26" s="1"/>
  <c r="P12" i="91" s="1"/>
  <c r="L71" i="63"/>
  <c r="L21" i="74" s="1"/>
  <c r="K21" i="74"/>
  <c r="T39" i="78"/>
  <c r="T30" i="75"/>
  <c r="T65" i="75" s="1"/>
  <c r="T17" i="30" s="1"/>
  <c r="T17" i="86" s="1"/>
  <c r="M73" i="63"/>
  <c r="M23" i="74" s="1"/>
  <c r="M59" i="74" s="1"/>
  <c r="M11" i="26" s="1"/>
  <c r="M11" i="91" s="1"/>
  <c r="H23" i="74"/>
  <c r="S66" i="59"/>
  <c r="S18" i="23" s="1"/>
  <c r="S18" i="84" s="1"/>
  <c r="N79" i="63"/>
  <c r="O34" i="78"/>
  <c r="O70" i="78" s="1"/>
  <c r="O22" i="28" s="1"/>
  <c r="O22" i="89" s="1"/>
  <c r="O28" i="76"/>
  <c r="O63" i="76" s="1"/>
  <c r="O15" i="31" s="1"/>
  <c r="O15" i="87" s="1"/>
  <c r="R4" i="59"/>
  <c r="R52" i="59" s="1"/>
  <c r="R4" i="23" s="1"/>
  <c r="R4" i="84" s="1"/>
  <c r="R6" i="59"/>
  <c r="R53" i="59" s="1"/>
  <c r="R5" i="23" s="1"/>
  <c r="R5" i="84" s="1"/>
  <c r="R6" i="81"/>
  <c r="R53" i="81" s="1"/>
  <c r="R5" i="22" s="1"/>
  <c r="R5" i="93" s="1"/>
  <c r="K27" i="77"/>
  <c r="K62" i="77" s="1"/>
  <c r="K14" i="25" s="1"/>
  <c r="K14" i="88" s="1"/>
  <c r="S7" i="76"/>
  <c r="M72" i="63"/>
  <c r="M22" i="74" s="1"/>
  <c r="H22" i="74"/>
  <c r="S68" i="79"/>
  <c r="S20" i="32" s="1"/>
  <c r="S20" i="90" s="1"/>
  <c r="J27" i="76"/>
  <c r="J62" i="76" s="1"/>
  <c r="J14" i="31" s="1"/>
  <c r="J14" i="87" s="1"/>
  <c r="T51" i="74"/>
  <c r="T3" i="26" s="1"/>
  <c r="T3" i="91" s="1"/>
  <c r="S43" i="59"/>
  <c r="S73" i="59" s="1"/>
  <c r="S25" i="23" s="1"/>
  <c r="S25" i="84" s="1"/>
  <c r="S43" i="81"/>
  <c r="S73" i="81" s="1"/>
  <c r="S25" i="22" s="1"/>
  <c r="S25" i="93" s="1"/>
  <c r="O11" i="78"/>
  <c r="O54" i="78" s="1"/>
  <c r="O6" i="28" s="1"/>
  <c r="O6" i="89" s="1"/>
  <c r="U9" i="59"/>
  <c r="U9" i="81"/>
  <c r="S18" i="79"/>
  <c r="O21" i="80"/>
  <c r="O57" i="80" s="1"/>
  <c r="O9" i="27" s="1"/>
  <c r="O9" i="92" s="1"/>
  <c r="S19" i="76"/>
  <c r="T36" i="59"/>
  <c r="O26" i="80"/>
  <c r="O60" i="80" s="1"/>
  <c r="O12" i="27" s="1"/>
  <c r="O12" i="92" s="1"/>
  <c r="T42" i="79"/>
  <c r="T72" i="79" s="1"/>
  <c r="T24" i="32" s="1"/>
  <c r="T24" i="90" s="1"/>
  <c r="S35" i="78"/>
  <c r="S67" i="78" s="1"/>
  <c r="S19" i="28" s="1"/>
  <c r="S19" i="89" s="1"/>
  <c r="T12" i="59"/>
  <c r="V44" i="76"/>
  <c r="V74" i="76" s="1"/>
  <c r="V26" i="31" s="1"/>
  <c r="V26" i="87" s="1"/>
  <c r="T13" i="74"/>
  <c r="T13" i="81" s="1"/>
  <c r="J69" i="74"/>
  <c r="J21" i="26" s="1"/>
  <c r="J21" i="91" s="1"/>
  <c r="J33" i="81"/>
  <c r="J69" i="81" s="1"/>
  <c r="J21" i="22" s="1"/>
  <c r="J21" i="93" s="1"/>
  <c r="J33" i="59"/>
  <c r="J69" i="59" s="1"/>
  <c r="J21" i="23" s="1"/>
  <c r="J21" i="84" s="1"/>
  <c r="J33" i="80"/>
  <c r="J69" i="80" s="1"/>
  <c r="J21" i="27" s="1"/>
  <c r="J21" i="92" s="1"/>
  <c r="J33" i="79"/>
  <c r="J69" i="79" s="1"/>
  <c r="J21" i="32" s="1"/>
  <c r="J21" i="90" s="1"/>
  <c r="J33" i="77"/>
  <c r="J69" i="77" s="1"/>
  <c r="J21" i="25" s="1"/>
  <c r="J21" i="88" s="1"/>
  <c r="J33" i="78"/>
  <c r="J69" i="78" s="1"/>
  <c r="J21" i="28" s="1"/>
  <c r="J21" i="89" s="1"/>
  <c r="J33" i="76"/>
  <c r="J69" i="76" s="1"/>
  <c r="J21" i="31" s="1"/>
  <c r="J21" i="87" s="1"/>
  <c r="J33" i="75"/>
  <c r="J69" i="75" s="1"/>
  <c r="J21" i="30" s="1"/>
  <c r="J21" i="86" s="1"/>
  <c r="G59" i="74"/>
  <c r="G11" i="26" s="1"/>
  <c r="G11" i="91" s="1"/>
  <c r="G23" i="80"/>
  <c r="G59" i="80" s="1"/>
  <c r="G11" i="27" s="1"/>
  <c r="G11" i="92" s="1"/>
  <c r="G23" i="79"/>
  <c r="G59" i="79" s="1"/>
  <c r="G11" i="32" s="1"/>
  <c r="G11" i="90" s="1"/>
  <c r="G23" i="77"/>
  <c r="G59" i="77" s="1"/>
  <c r="G11" i="25" s="1"/>
  <c r="G11" i="88" s="1"/>
  <c r="G23" i="78"/>
  <c r="G59" i="78" s="1"/>
  <c r="G11" i="28" s="1"/>
  <c r="G11" i="89" s="1"/>
  <c r="G23" i="76"/>
  <c r="G59" i="76" s="1"/>
  <c r="G11" i="31" s="1"/>
  <c r="G11" i="87" s="1"/>
  <c r="G23" i="75"/>
  <c r="G59" i="75" s="1"/>
  <c r="G11" i="30" s="1"/>
  <c r="G11" i="86" s="1"/>
  <c r="G23" i="81"/>
  <c r="G59" i="81" s="1"/>
  <c r="G11" i="22" s="1"/>
  <c r="G11" i="93" s="1"/>
  <c r="G23" i="59"/>
  <c r="G59" i="59" s="1"/>
  <c r="G11" i="23" s="1"/>
  <c r="G11" i="84" s="1"/>
  <c r="I60" i="74"/>
  <c r="I12" i="26" s="1"/>
  <c r="I12" i="91" s="1"/>
  <c r="I26" i="79"/>
  <c r="I60" i="79" s="1"/>
  <c r="I12" i="32" s="1"/>
  <c r="I12" i="90" s="1"/>
  <c r="I26" i="77"/>
  <c r="I60" i="77" s="1"/>
  <c r="I12" i="25" s="1"/>
  <c r="I12" i="88" s="1"/>
  <c r="I26" i="78"/>
  <c r="I60" i="78" s="1"/>
  <c r="I12" i="28" s="1"/>
  <c r="I12" i="89" s="1"/>
  <c r="I26" i="76"/>
  <c r="I60" i="76" s="1"/>
  <c r="I12" i="31" s="1"/>
  <c r="I12" i="87" s="1"/>
  <c r="I26" i="75"/>
  <c r="I60" i="75" s="1"/>
  <c r="I12" i="30" s="1"/>
  <c r="I12" i="86" s="1"/>
  <c r="I26" i="59"/>
  <c r="I60" i="59" s="1"/>
  <c r="I12" i="23" s="1"/>
  <c r="I12" i="84" s="1"/>
  <c r="I26" i="81"/>
  <c r="I60" i="81" s="1"/>
  <c r="I12" i="22" s="1"/>
  <c r="I12" i="93" s="1"/>
  <c r="I26" i="80"/>
  <c r="I60" i="80" s="1"/>
  <c r="I12" i="27" s="1"/>
  <c r="I12" i="92" s="1"/>
  <c r="S79" i="63"/>
  <c r="T79" i="63" s="1"/>
  <c r="U79" i="63" s="1"/>
  <c r="V79" i="63" s="1"/>
  <c r="W79" i="63" s="1"/>
  <c r="X79" i="63" s="1"/>
  <c r="Y79" i="63" s="1"/>
  <c r="Z79" i="63" s="1"/>
  <c r="AA79" i="63" s="1"/>
  <c r="AB79" i="63" s="1"/>
  <c r="AC79" i="63" s="1"/>
  <c r="AD79" i="63" s="1"/>
  <c r="AE79" i="63" s="1"/>
  <c r="AF79" i="63" s="1"/>
  <c r="AG79" i="63" s="1"/>
  <c r="AH79" i="63" s="1"/>
  <c r="AI79" i="63" s="1"/>
  <c r="AJ79" i="63" s="1"/>
  <c r="AK79" i="63" s="1"/>
  <c r="AL79" i="63" s="1"/>
  <c r="AM79" i="63" s="1"/>
  <c r="AN79" i="63" s="1"/>
  <c r="AO79" i="63" s="1"/>
  <c r="AP79" i="63" s="1"/>
  <c r="AQ29" i="74"/>
  <c r="O28" i="78"/>
  <c r="O63" i="78" s="1"/>
  <c r="O15" i="28" s="1"/>
  <c r="O15" i="89" s="1"/>
  <c r="T38" i="81"/>
  <c r="K27" i="78"/>
  <c r="K62" i="78" s="1"/>
  <c r="K14" i="28" s="1"/>
  <c r="K14" i="89" s="1"/>
  <c r="G58" i="74"/>
  <c r="G10" i="26" s="1"/>
  <c r="G10" i="91" s="1"/>
  <c r="G22" i="77"/>
  <c r="G58" i="77" s="1"/>
  <c r="G10" i="25" s="1"/>
  <c r="G10" i="88" s="1"/>
  <c r="G22" i="78"/>
  <c r="G58" i="78" s="1"/>
  <c r="G10" i="28" s="1"/>
  <c r="G10" i="89" s="1"/>
  <c r="G22" i="75"/>
  <c r="G58" i="75" s="1"/>
  <c r="G10" i="30" s="1"/>
  <c r="G10" i="86" s="1"/>
  <c r="G22" i="76"/>
  <c r="G58" i="76" s="1"/>
  <c r="G10" i="31" s="1"/>
  <c r="G10" i="87" s="1"/>
  <c r="G22" i="59"/>
  <c r="G58" i="59" s="1"/>
  <c r="G10" i="23" s="1"/>
  <c r="G10" i="84" s="1"/>
  <c r="G22" i="81"/>
  <c r="G58" i="81" s="1"/>
  <c r="G10" i="22" s="1"/>
  <c r="G10" i="93" s="1"/>
  <c r="G22" i="80"/>
  <c r="G58" i="80" s="1"/>
  <c r="G10" i="27" s="1"/>
  <c r="G10" i="92" s="1"/>
  <c r="G22" i="79"/>
  <c r="G58" i="79" s="1"/>
  <c r="G10" i="32" s="1"/>
  <c r="G10" i="90" s="1"/>
  <c r="J27" i="78"/>
  <c r="J62" i="78" s="1"/>
  <c r="J14" i="28" s="1"/>
  <c r="J14" i="89" s="1"/>
  <c r="O11" i="77"/>
  <c r="O54" i="77" s="1"/>
  <c r="O6" i="25" s="1"/>
  <c r="O6" i="88" s="1"/>
  <c r="S18" i="80"/>
  <c r="S73" i="76"/>
  <c r="S25" i="31" s="1"/>
  <c r="S25" i="87" s="1"/>
  <c r="S83" i="63"/>
  <c r="T83" i="63" s="1"/>
  <c r="U83" i="63" s="1"/>
  <c r="V83" i="63" s="1"/>
  <c r="W83" i="63" s="1"/>
  <c r="X83" i="63" s="1"/>
  <c r="Y83" i="63" s="1"/>
  <c r="Z83" i="63" s="1"/>
  <c r="AA83" i="63" s="1"/>
  <c r="AB83" i="63" s="1"/>
  <c r="AC83" i="63" s="1"/>
  <c r="AD83" i="63" s="1"/>
  <c r="AE83" i="63" s="1"/>
  <c r="AF83" i="63" s="1"/>
  <c r="AG83" i="63" s="1"/>
  <c r="AH83" i="63" s="1"/>
  <c r="AI83" i="63" s="1"/>
  <c r="AJ83" i="63" s="1"/>
  <c r="AK83" i="63" s="1"/>
  <c r="AL83" i="63" s="1"/>
  <c r="AM83" i="63" s="1"/>
  <c r="AN83" i="63" s="1"/>
  <c r="AO83" i="63" s="1"/>
  <c r="AP83" i="63" s="1"/>
  <c r="AQ33" i="74"/>
  <c r="O21" i="81"/>
  <c r="O57" i="81" s="1"/>
  <c r="O9" i="22" s="1"/>
  <c r="O9" i="93" s="1"/>
  <c r="T36" i="75"/>
  <c r="O26" i="81"/>
  <c r="O60" i="81" s="1"/>
  <c r="O12" i="22" s="1"/>
  <c r="O12" i="93" s="1"/>
  <c r="T42" i="80"/>
  <c r="T72" i="80" s="1"/>
  <c r="T24" i="27" s="1"/>
  <c r="T24" i="92" s="1"/>
  <c r="S35" i="79"/>
  <c r="S67" i="79" s="1"/>
  <c r="S19" i="32" s="1"/>
  <c r="S19" i="90" s="1"/>
  <c r="T12" i="75"/>
  <c r="V44" i="78"/>
  <c r="V74" i="78" s="1"/>
  <c r="V26" i="28" s="1"/>
  <c r="V26" i="89" s="1"/>
  <c r="T15" i="74"/>
  <c r="T15" i="81" s="1"/>
  <c r="U39" i="74"/>
  <c r="U39" i="79" s="1"/>
  <c r="P21" i="74"/>
  <c r="P57" i="74" s="1"/>
  <c r="P9" i="26" s="1"/>
  <c r="P9" i="91" s="1"/>
  <c r="C58" i="74"/>
  <c r="C10" i="26" s="1"/>
  <c r="C10" i="91" s="1"/>
  <c r="C95" i="63"/>
  <c r="C22" i="59"/>
  <c r="C58" i="59" s="1"/>
  <c r="C10" i="23" s="1"/>
  <c r="C10" i="84" s="1"/>
  <c r="C22" i="81"/>
  <c r="C58" i="81" s="1"/>
  <c r="C10" i="22" s="1"/>
  <c r="C10" i="93" s="1"/>
  <c r="C22" i="80"/>
  <c r="C58" i="80" s="1"/>
  <c r="C10" i="27" s="1"/>
  <c r="C10" i="92" s="1"/>
  <c r="C22" i="79"/>
  <c r="C58" i="79" s="1"/>
  <c r="C10" i="32" s="1"/>
  <c r="C10" i="90" s="1"/>
  <c r="C22" i="78"/>
  <c r="C58" i="78" s="1"/>
  <c r="C10" i="28" s="1"/>
  <c r="C10" i="89" s="1"/>
  <c r="C22" i="77"/>
  <c r="C58" i="77" s="1"/>
  <c r="C10" i="25" s="1"/>
  <c r="C10" i="88" s="1"/>
  <c r="C22" i="76"/>
  <c r="C58" i="76" s="1"/>
  <c r="C10" i="31" s="1"/>
  <c r="C10" i="87" s="1"/>
  <c r="C22" i="75"/>
  <c r="C58" i="75" s="1"/>
  <c r="C10" i="30" s="1"/>
  <c r="C10" i="86" s="1"/>
  <c r="L83" i="63"/>
  <c r="L33" i="74" s="1"/>
  <c r="K33" i="74"/>
  <c r="K76" i="63"/>
  <c r="J26" i="74"/>
  <c r="O28" i="77"/>
  <c r="O63" i="77" s="1"/>
  <c r="O15" i="25" s="1"/>
  <c r="O15" i="88" s="1"/>
  <c r="R6" i="75"/>
  <c r="R53" i="75" s="1"/>
  <c r="R5" i="30" s="1"/>
  <c r="R5" i="86" s="1"/>
  <c r="T38" i="59"/>
  <c r="T14" i="81"/>
  <c r="K27" i="79"/>
  <c r="K62" i="79" s="1"/>
  <c r="K14" i="32" s="1"/>
  <c r="K14" i="90" s="1"/>
  <c r="D22" i="74"/>
  <c r="J15" i="83"/>
  <c r="J27" i="77"/>
  <c r="J62" i="77" s="1"/>
  <c r="J14" i="25" s="1"/>
  <c r="J14" i="88" s="1"/>
  <c r="S43" i="75"/>
  <c r="S73" i="75" s="1"/>
  <c r="S25" i="30" s="1"/>
  <c r="S25" i="86" s="1"/>
  <c r="O11" i="79"/>
  <c r="O54" i="79" s="1"/>
  <c r="O6" i="32" s="1"/>
  <c r="O6" i="90" s="1"/>
  <c r="U9" i="75"/>
  <c r="S18" i="81"/>
  <c r="O83" i="63"/>
  <c r="N33" i="74"/>
  <c r="T42" i="81"/>
  <c r="T72" i="81" s="1"/>
  <c r="T24" i="22" s="1"/>
  <c r="T24" i="93" s="1"/>
  <c r="S35" i="80"/>
  <c r="S67" i="80" s="1"/>
  <c r="S19" i="27" s="1"/>
  <c r="S19" i="92" s="1"/>
  <c r="T12" i="76"/>
  <c r="V44" i="77"/>
  <c r="V74" i="77" s="1"/>
  <c r="V26" i="25" s="1"/>
  <c r="V26" i="88" s="1"/>
  <c r="T35" i="74"/>
  <c r="T67" i="74" s="1"/>
  <c r="T19" i="26" s="1"/>
  <c r="T19" i="91" s="1"/>
  <c r="S6" i="74"/>
  <c r="S53" i="74" s="1"/>
  <c r="S5" i="26" s="1"/>
  <c r="S5" i="91" s="1"/>
  <c r="V9" i="74"/>
  <c r="V9" i="76" s="1"/>
  <c r="U41" i="74"/>
  <c r="U41" i="78" s="1"/>
  <c r="W44" i="74"/>
  <c r="W74" i="74" s="1"/>
  <c r="W26" i="26" s="1"/>
  <c r="W26" i="91" s="1"/>
  <c r="T18" i="74"/>
  <c r="T18" i="81" s="1"/>
  <c r="U5" i="74"/>
  <c r="U5" i="80" s="1"/>
  <c r="U8" i="74"/>
  <c r="U8" i="81" s="1"/>
  <c r="T30" i="77"/>
  <c r="T65" i="77" s="1"/>
  <c r="T17" i="25" s="1"/>
  <c r="T17" i="88" s="1"/>
  <c r="O34" i="80"/>
  <c r="O70" i="80" s="1"/>
  <c r="O22" i="27" s="1"/>
  <c r="O22" i="92" s="1"/>
  <c r="O28" i="79"/>
  <c r="O63" i="79" s="1"/>
  <c r="O15" i="32" s="1"/>
  <c r="O15" i="90" s="1"/>
  <c r="R4" i="77"/>
  <c r="R52" i="77" s="1"/>
  <c r="R4" i="25" s="1"/>
  <c r="R4" i="88" s="1"/>
  <c r="U2" i="78"/>
  <c r="U50" i="78" s="1"/>
  <c r="U2" i="28" s="1"/>
  <c r="U2" i="89" s="1"/>
  <c r="R6" i="76"/>
  <c r="R53" i="76" s="1"/>
  <c r="R5" i="31" s="1"/>
  <c r="R5" i="87" s="1"/>
  <c r="T38" i="75"/>
  <c r="T14" i="59"/>
  <c r="S10" i="81"/>
  <c r="K27" i="80"/>
  <c r="K62" i="80" s="1"/>
  <c r="K14" i="27" s="1"/>
  <c r="K14" i="92" s="1"/>
  <c r="J56" i="74"/>
  <c r="J8" i="26" s="1"/>
  <c r="J8" i="91" s="1"/>
  <c r="J17" i="78"/>
  <c r="J56" i="78" s="1"/>
  <c r="J8" i="28" s="1"/>
  <c r="J8" i="89" s="1"/>
  <c r="J17" i="76"/>
  <c r="J56" i="76" s="1"/>
  <c r="J8" i="31" s="1"/>
  <c r="J8" i="87" s="1"/>
  <c r="J17" i="75"/>
  <c r="J56" i="75" s="1"/>
  <c r="J8" i="30" s="1"/>
  <c r="J8" i="86" s="1"/>
  <c r="J17" i="59"/>
  <c r="J56" i="59" s="1"/>
  <c r="J8" i="23" s="1"/>
  <c r="J8" i="84" s="1"/>
  <c r="J17" i="79"/>
  <c r="J56" i="79" s="1"/>
  <c r="J8" i="32" s="1"/>
  <c r="J8" i="90" s="1"/>
  <c r="J17" i="81"/>
  <c r="J56" i="81" s="1"/>
  <c r="J8" i="22" s="1"/>
  <c r="J8" i="93" s="1"/>
  <c r="J17" i="80"/>
  <c r="J56" i="80" s="1"/>
  <c r="J8" i="27" s="1"/>
  <c r="J8" i="92" s="1"/>
  <c r="J17" i="77"/>
  <c r="J56" i="77" s="1"/>
  <c r="J8" i="25" s="1"/>
  <c r="J8" i="88" s="1"/>
  <c r="P74" i="63"/>
  <c r="O24" i="74"/>
  <c r="J27" i="79"/>
  <c r="J62" i="79" s="1"/>
  <c r="J14" i="32" s="1"/>
  <c r="J14" i="90" s="1"/>
  <c r="T3" i="77"/>
  <c r="T51" i="77" s="1"/>
  <c r="T3" i="25" s="1"/>
  <c r="T3" i="88" s="1"/>
  <c r="T5" i="76"/>
  <c r="N61" i="74"/>
  <c r="N13" i="26" s="1"/>
  <c r="N13" i="91" s="1"/>
  <c r="N32" i="81"/>
  <c r="N61" i="81" s="1"/>
  <c r="N13" i="22" s="1"/>
  <c r="N13" i="93" s="1"/>
  <c r="N32" i="59"/>
  <c r="N61" i="59" s="1"/>
  <c r="N13" i="23" s="1"/>
  <c r="N13" i="84" s="1"/>
  <c r="N32" i="80"/>
  <c r="N61" i="80" s="1"/>
  <c r="N13" i="27" s="1"/>
  <c r="N13" i="92" s="1"/>
  <c r="N32" i="79"/>
  <c r="N61" i="79" s="1"/>
  <c r="N13" i="32" s="1"/>
  <c r="N13" i="90" s="1"/>
  <c r="N32" i="77"/>
  <c r="N61" i="77" s="1"/>
  <c r="N13" i="25" s="1"/>
  <c r="N13" i="88" s="1"/>
  <c r="N32" i="78"/>
  <c r="N61" i="78" s="1"/>
  <c r="N13" i="28" s="1"/>
  <c r="N13" i="89" s="1"/>
  <c r="N32" i="76"/>
  <c r="N61" i="76" s="1"/>
  <c r="N13" i="31" s="1"/>
  <c r="N13" i="87" s="1"/>
  <c r="N32" i="75"/>
  <c r="N61" i="75" s="1"/>
  <c r="N13" i="30" s="1"/>
  <c r="N13" i="86" s="1"/>
  <c r="O21" i="76"/>
  <c r="O57" i="76" s="1"/>
  <c r="O9" i="31" s="1"/>
  <c r="O9" i="87" s="1"/>
  <c r="D23" i="74"/>
  <c r="S19" i="79"/>
  <c r="T36" i="78"/>
  <c r="O26" i="75"/>
  <c r="O60" i="75" s="1"/>
  <c r="O12" i="30" s="1"/>
  <c r="O12" i="86" s="1"/>
  <c r="T42" i="59"/>
  <c r="T72" i="59" s="1"/>
  <c r="T24" i="23" s="1"/>
  <c r="T24" i="84" s="1"/>
  <c r="S35" i="59"/>
  <c r="S67" i="59" s="1"/>
  <c r="S19" i="23" s="1"/>
  <c r="S19" i="84" s="1"/>
  <c r="S35" i="81"/>
  <c r="S67" i="81" s="1"/>
  <c r="S19" i="22" s="1"/>
  <c r="S19" i="93" s="1"/>
  <c r="T12" i="78"/>
  <c r="AQ21" i="81"/>
  <c r="AQ57" i="81" s="1"/>
  <c r="AQ9" i="22" s="1"/>
  <c r="AQ9" i="93" s="1"/>
  <c r="AQ21" i="59"/>
  <c r="AQ57" i="59" s="1"/>
  <c r="AQ9" i="23" s="1"/>
  <c r="AQ9" i="84" s="1"/>
  <c r="AQ21" i="80"/>
  <c r="AQ57" i="80" s="1"/>
  <c r="AQ9" i="27" s="1"/>
  <c r="AQ9" i="92" s="1"/>
  <c r="AQ21" i="76"/>
  <c r="AQ57" i="76" s="1"/>
  <c r="AQ9" i="31" s="1"/>
  <c r="AQ9" i="87" s="1"/>
  <c r="AQ21" i="79"/>
  <c r="AQ57" i="79" s="1"/>
  <c r="AQ9" i="32" s="1"/>
  <c r="AQ9" i="90" s="1"/>
  <c r="AQ21" i="75"/>
  <c r="AQ57" i="75" s="1"/>
  <c r="AQ9" i="30" s="1"/>
  <c r="AQ9" i="86" s="1"/>
  <c r="AQ21" i="78"/>
  <c r="AQ57" i="78" s="1"/>
  <c r="AQ9" i="28" s="1"/>
  <c r="AQ9" i="89" s="1"/>
  <c r="AQ21" i="77"/>
  <c r="AQ57" i="77" s="1"/>
  <c r="AQ9" i="25" s="1"/>
  <c r="AQ9" i="88" s="1"/>
  <c r="AQ57" i="74"/>
  <c r="AQ9" i="26" s="1"/>
  <c r="AQ9" i="91" s="1"/>
  <c r="V44" i="79"/>
  <c r="V74" i="79" s="1"/>
  <c r="V26" i="32" s="1"/>
  <c r="V26" i="90" s="1"/>
  <c r="T19" i="74"/>
  <c r="T19" i="81" s="1"/>
  <c r="T16" i="74"/>
  <c r="T16" i="78" s="1"/>
  <c r="S4" i="74"/>
  <c r="S52" i="74" s="1"/>
  <c r="S4" i="26" s="1"/>
  <c r="S4" i="91" s="1"/>
  <c r="Q31" i="74"/>
  <c r="Q71" i="74" s="1"/>
  <c r="Q23" i="26" s="1"/>
  <c r="Q23" i="91" s="1"/>
  <c r="T39" i="81"/>
  <c r="AQ24" i="81"/>
  <c r="AQ24" i="59"/>
  <c r="AQ24" i="80"/>
  <c r="AQ24" i="79"/>
  <c r="AQ24" i="78"/>
  <c r="AQ24" i="77"/>
  <c r="AQ24" i="76"/>
  <c r="AQ24" i="75"/>
  <c r="O34" i="81"/>
  <c r="O70" i="81" s="1"/>
  <c r="O22" i="22" s="1"/>
  <c r="O22" i="93" s="1"/>
  <c r="O28" i="80"/>
  <c r="O63" i="80" s="1"/>
  <c r="O15" i="27" s="1"/>
  <c r="O15" i="92" s="1"/>
  <c r="R6" i="78"/>
  <c r="R53" i="78" s="1"/>
  <c r="R5" i="28" s="1"/>
  <c r="R5" i="89" s="1"/>
  <c r="T38" i="76"/>
  <c r="T14" i="75"/>
  <c r="K27" i="59"/>
  <c r="K62" i="59" s="1"/>
  <c r="K14" i="23" s="1"/>
  <c r="K14" i="84" s="1"/>
  <c r="K27" i="81"/>
  <c r="K62" i="81" s="1"/>
  <c r="K14" i="22" s="1"/>
  <c r="K14" i="93" s="1"/>
  <c r="N77" i="63"/>
  <c r="L67" i="63"/>
  <c r="L17" i="74" s="1"/>
  <c r="K17" i="74"/>
  <c r="AQ26" i="79"/>
  <c r="AQ60" i="79" s="1"/>
  <c r="AQ12" i="32" s="1"/>
  <c r="AQ12" i="90" s="1"/>
  <c r="AQ26" i="78"/>
  <c r="AQ60" i="78" s="1"/>
  <c r="AQ12" i="28" s="1"/>
  <c r="AQ12" i="89" s="1"/>
  <c r="AQ26" i="77"/>
  <c r="AQ60" i="77" s="1"/>
  <c r="AQ12" i="25" s="1"/>
  <c r="AQ12" i="88" s="1"/>
  <c r="AQ26" i="80"/>
  <c r="AQ60" i="80" s="1"/>
  <c r="AQ12" i="27" s="1"/>
  <c r="AQ12" i="92" s="1"/>
  <c r="AQ26" i="75"/>
  <c r="AQ60" i="75" s="1"/>
  <c r="AQ12" i="30" s="1"/>
  <c r="AQ12" i="86" s="1"/>
  <c r="AQ26" i="76"/>
  <c r="AQ60" i="76" s="1"/>
  <c r="AQ12" i="31" s="1"/>
  <c r="AQ12" i="87" s="1"/>
  <c r="AQ26" i="81"/>
  <c r="AQ60" i="81" s="1"/>
  <c r="AQ12" i="22" s="1"/>
  <c r="AQ12" i="93" s="1"/>
  <c r="AQ26" i="59"/>
  <c r="AQ60" i="59" s="1"/>
  <c r="AQ12" i="23" s="1"/>
  <c r="AQ12" i="84" s="1"/>
  <c r="AQ60" i="74"/>
  <c r="AQ12" i="26" s="1"/>
  <c r="AQ12" i="91" s="1"/>
  <c r="J27" i="80"/>
  <c r="J62" i="80" s="1"/>
  <c r="J14" i="27" s="1"/>
  <c r="J14" i="92" s="1"/>
  <c r="O54" i="74"/>
  <c r="O6" i="26" s="1"/>
  <c r="O6" i="91" s="1"/>
  <c r="O11" i="81"/>
  <c r="O54" i="81" s="1"/>
  <c r="O6" i="22" s="1"/>
  <c r="O6" i="93" s="1"/>
  <c r="S73" i="78"/>
  <c r="S25" i="28" s="1"/>
  <c r="S25" i="89" s="1"/>
  <c r="P82" i="63"/>
  <c r="O32" i="74"/>
  <c r="V44" i="80"/>
  <c r="V74" i="80" s="1"/>
  <c r="V26" i="27" s="1"/>
  <c r="V26" i="92" s="1"/>
  <c r="B58" i="78"/>
  <c r="B10" i="28" s="1"/>
  <c r="B10" i="89" s="1"/>
  <c r="C6" i="83"/>
  <c r="F15" i="83"/>
  <c r="L5" i="83"/>
  <c r="G23" i="83"/>
  <c r="G15" i="83"/>
  <c r="H23" i="83"/>
  <c r="L25" i="83"/>
  <c r="I18" i="83"/>
  <c r="M5" i="83"/>
  <c r="H5" i="83"/>
  <c r="M25" i="83"/>
  <c r="E14" i="83"/>
  <c r="H18" i="83"/>
  <c r="N7" i="83"/>
  <c r="F12" i="83"/>
  <c r="J6" i="83"/>
  <c r="M19" i="83"/>
  <c r="I5" i="83"/>
  <c r="O26" i="83"/>
  <c r="L20" i="83"/>
  <c r="N17" i="83"/>
  <c r="L18" i="83"/>
  <c r="D16" i="83"/>
  <c r="B16" i="83"/>
  <c r="P83" i="73"/>
  <c r="P85" i="73"/>
  <c r="Q77" i="73"/>
  <c r="Q67" i="73"/>
  <c r="R80" i="73"/>
  <c r="Q73" i="73"/>
  <c r="D22" i="83"/>
  <c r="C22" i="83"/>
  <c r="Q90" i="73"/>
  <c r="R89" i="73"/>
  <c r="R87" i="73"/>
  <c r="R88" i="73"/>
  <c r="Q82" i="73"/>
  <c r="I15" i="83"/>
  <c r="H15" i="83"/>
  <c r="Q84" i="73"/>
  <c r="D14" i="83"/>
  <c r="B58" i="79"/>
  <c r="B10" i="32" s="1"/>
  <c r="B10" i="90" s="1"/>
  <c r="N79" i="73"/>
  <c r="B58" i="76"/>
  <c r="B10" i="31" s="1"/>
  <c r="B10" i="87" s="1"/>
  <c r="B58" i="59"/>
  <c r="B10" i="23" s="1"/>
  <c r="B58" i="81"/>
  <c r="B10" i="22" s="1"/>
  <c r="B10" i="93" s="1"/>
  <c r="B58" i="80"/>
  <c r="B10" i="27" s="1"/>
  <c r="B10" i="92" s="1"/>
  <c r="O78" i="73"/>
  <c r="B58" i="77"/>
  <c r="B10" i="25" s="1"/>
  <c r="B10" i="88" s="1"/>
  <c r="B58" i="74"/>
  <c r="B10" i="26" s="1"/>
  <c r="B10" i="91" s="1"/>
  <c r="B58" i="75"/>
  <c r="B10" i="30" s="1"/>
  <c r="B10" i="86" s="1"/>
  <c r="Q24" i="83"/>
  <c r="T60" i="73"/>
  <c r="M4" i="83"/>
  <c r="R2" i="83"/>
  <c r="U99" i="73"/>
  <c r="X100" i="73"/>
  <c r="V81" i="73"/>
  <c r="V76" i="73"/>
  <c r="V95" i="73"/>
  <c r="V97" i="73"/>
  <c r="V94" i="73"/>
  <c r="U75" i="73"/>
  <c r="U96" i="73"/>
  <c r="W65" i="73"/>
  <c r="U72" i="73"/>
  <c r="V64" i="73"/>
  <c r="U63" i="73"/>
  <c r="U91" i="73"/>
  <c r="V68" i="73"/>
  <c r="T62" i="73"/>
  <c r="W58" i="73"/>
  <c r="U66" i="73"/>
  <c r="V86" i="73"/>
  <c r="U71" i="73"/>
  <c r="V98" i="73"/>
  <c r="U74" i="73"/>
  <c r="V93" i="73"/>
  <c r="V92" i="73"/>
  <c r="U69" i="73"/>
  <c r="V61" i="73"/>
  <c r="V70" i="73"/>
  <c r="J21" i="79" l="1"/>
  <c r="J57" i="79" s="1"/>
  <c r="J9" i="32" s="1"/>
  <c r="J9" i="90" s="1"/>
  <c r="AJ50" i="72"/>
  <c r="AI50" i="73"/>
  <c r="AJ43" i="72"/>
  <c r="AI43" i="73"/>
  <c r="AI15" i="72"/>
  <c r="AH15" i="73"/>
  <c r="AI31" i="72"/>
  <c r="AH31" i="73"/>
  <c r="AI36" i="73"/>
  <c r="AJ36" i="72"/>
  <c r="AI44" i="72"/>
  <c r="AH44" i="73"/>
  <c r="AI47" i="72"/>
  <c r="AH47" i="73"/>
  <c r="AJ19" i="72"/>
  <c r="AI19" i="73"/>
  <c r="AI46" i="72"/>
  <c r="AH46" i="73"/>
  <c r="AJ17" i="72"/>
  <c r="AI17" i="73"/>
  <c r="AH41" i="73"/>
  <c r="AI41" i="72"/>
  <c r="AI39" i="72"/>
  <c r="AH39" i="73"/>
  <c r="AI49" i="73"/>
  <c r="AJ49" i="72"/>
  <c r="AI35" i="72"/>
  <c r="AH35" i="73"/>
  <c r="AJ7" i="72"/>
  <c r="AI7" i="73"/>
  <c r="AI21" i="72"/>
  <c r="AH21" i="73"/>
  <c r="AI40" i="72"/>
  <c r="AH40" i="73"/>
  <c r="AI6" i="72"/>
  <c r="AH6" i="73"/>
  <c r="AI11" i="72"/>
  <c r="AH11" i="73"/>
  <c r="AJ16" i="72"/>
  <c r="AI16" i="73"/>
  <c r="AI42" i="72"/>
  <c r="AH42" i="73"/>
  <c r="AI12" i="72"/>
  <c r="AH12" i="73"/>
  <c r="AJ18" i="72"/>
  <c r="AI18" i="73"/>
  <c r="AJ23" i="72"/>
  <c r="AI23" i="73"/>
  <c r="AJ4" i="72"/>
  <c r="AI4" i="73"/>
  <c r="AI8" i="72"/>
  <c r="AH8" i="73"/>
  <c r="AI29" i="72"/>
  <c r="AH29" i="73"/>
  <c r="AJ14" i="72"/>
  <c r="AI14" i="73"/>
  <c r="AI34" i="72"/>
  <c r="AH34" i="73"/>
  <c r="AJ20" i="72"/>
  <c r="AI20" i="73"/>
  <c r="AI10" i="72"/>
  <c r="AH10" i="73"/>
  <c r="AJ9" i="72"/>
  <c r="AI9" i="73"/>
  <c r="AI28" i="72"/>
  <c r="AH28" i="73"/>
  <c r="AI37" i="72"/>
  <c r="AH37" i="73"/>
  <c r="AJ5" i="72"/>
  <c r="AI5" i="73"/>
  <c r="AI24" i="72"/>
  <c r="AH24" i="73"/>
  <c r="AJ13" i="72"/>
  <c r="AI13" i="73"/>
  <c r="AI32" i="72"/>
  <c r="AH32" i="73"/>
  <c r="AJ45" i="72"/>
  <c r="AI45" i="73"/>
  <c r="AI38" i="72"/>
  <c r="AH38" i="73"/>
  <c r="AI30" i="72"/>
  <c r="AH30" i="73"/>
  <c r="AI33" i="72"/>
  <c r="AH33" i="73"/>
  <c r="AI26" i="72"/>
  <c r="AH26" i="73"/>
  <c r="AI48" i="72"/>
  <c r="AH48" i="73"/>
  <c r="AJ25" i="72"/>
  <c r="AI25" i="73"/>
  <c r="AI27" i="72"/>
  <c r="AH27" i="73"/>
  <c r="AJ51" i="72"/>
  <c r="AI51" i="73"/>
  <c r="AJ3" i="72"/>
  <c r="AI3" i="73"/>
  <c r="J21" i="80"/>
  <c r="J57" i="80" s="1"/>
  <c r="J9" i="27" s="1"/>
  <c r="J9" i="92" s="1"/>
  <c r="J21" i="59"/>
  <c r="J57" i="59" s="1"/>
  <c r="J9" i="23" s="1"/>
  <c r="J9" i="84" s="1"/>
  <c r="J21" i="81"/>
  <c r="J57" i="81" s="1"/>
  <c r="J9" i="22" s="1"/>
  <c r="J9" i="93" s="1"/>
  <c r="J21" i="75"/>
  <c r="J57" i="75" s="1"/>
  <c r="J9" i="30" s="1"/>
  <c r="J9" i="86" s="1"/>
  <c r="J21" i="76"/>
  <c r="J57" i="76" s="1"/>
  <c r="J9" i="31" s="1"/>
  <c r="J9" i="87" s="1"/>
  <c r="J57" i="74"/>
  <c r="J9" i="26" s="1"/>
  <c r="J9" i="91" s="1"/>
  <c r="J21" i="78"/>
  <c r="J57" i="78" s="1"/>
  <c r="J9" i="28" s="1"/>
  <c r="J9" i="89" s="1"/>
  <c r="AJ2" i="72"/>
  <c r="AI2" i="73"/>
  <c r="O26" i="59"/>
  <c r="O60" i="59" s="1"/>
  <c r="O12" i="23" s="1"/>
  <c r="O12" i="84" s="1"/>
  <c r="E16" i="83"/>
  <c r="AI52" i="73"/>
  <c r="AJ52" i="72"/>
  <c r="N24" i="75"/>
  <c r="N24" i="76"/>
  <c r="N24" i="78"/>
  <c r="N24" i="77"/>
  <c r="N24" i="79"/>
  <c r="N24" i="80"/>
  <c r="N24" i="59"/>
  <c r="J29" i="74"/>
  <c r="J64" i="74" s="1"/>
  <c r="J16" i="26" s="1"/>
  <c r="J16" i="91" s="1"/>
  <c r="T66" i="78"/>
  <c r="T18" i="28" s="1"/>
  <c r="T18" i="89" s="1"/>
  <c r="S55" i="76"/>
  <c r="S7" i="31" s="1"/>
  <c r="S7" i="87" s="1"/>
  <c r="S55" i="80"/>
  <c r="S7" i="27" s="1"/>
  <c r="S7" i="92" s="1"/>
  <c r="E22" i="79"/>
  <c r="E58" i="79" s="1"/>
  <c r="E10" i="32" s="1"/>
  <c r="E10" i="90" s="1"/>
  <c r="T66" i="75"/>
  <c r="T18" i="30" s="1"/>
  <c r="T18" i="86" s="1"/>
  <c r="E22" i="59"/>
  <c r="E58" i="59" s="1"/>
  <c r="E10" i="23" s="1"/>
  <c r="E10" i="84" s="1"/>
  <c r="E23" i="75"/>
  <c r="E59" i="75" s="1"/>
  <c r="E11" i="30" s="1"/>
  <c r="E11" i="86" s="1"/>
  <c r="S55" i="75"/>
  <c r="S7" i="30" s="1"/>
  <c r="S7" i="86" s="1"/>
  <c r="U5" i="76"/>
  <c r="AM22" i="72"/>
  <c r="AL22" i="73"/>
  <c r="P26" i="76"/>
  <c r="P60" i="76" s="1"/>
  <c r="P12" i="31" s="1"/>
  <c r="P12" i="87" s="1"/>
  <c r="E22" i="76"/>
  <c r="E58" i="76" s="1"/>
  <c r="E10" i="31" s="1"/>
  <c r="E10" i="87" s="1"/>
  <c r="E22" i="77"/>
  <c r="E58" i="77" s="1"/>
  <c r="E10" i="25" s="1"/>
  <c r="E10" i="88" s="1"/>
  <c r="T73" i="74"/>
  <c r="T25" i="26" s="1"/>
  <c r="T25" i="91" s="1"/>
  <c r="Q31" i="59"/>
  <c r="Q71" i="59" s="1"/>
  <c r="Q23" i="23" s="1"/>
  <c r="Q23" i="84" s="1"/>
  <c r="P21" i="59"/>
  <c r="P57" i="59" s="1"/>
  <c r="P9" i="23" s="1"/>
  <c r="P9" i="84" s="1"/>
  <c r="F22" i="77"/>
  <c r="F58" i="77" s="1"/>
  <c r="F10" i="25" s="1"/>
  <c r="F10" i="88" s="1"/>
  <c r="V2" i="76"/>
  <c r="V50" i="76" s="1"/>
  <c r="V2" i="31" s="1"/>
  <c r="V2" i="87" s="1"/>
  <c r="U5" i="59"/>
  <c r="P26" i="79"/>
  <c r="P60" i="79" s="1"/>
  <c r="P12" i="32" s="1"/>
  <c r="P12" i="90" s="1"/>
  <c r="S55" i="59"/>
  <c r="S7" i="23" s="1"/>
  <c r="S7" i="84" s="1"/>
  <c r="S55" i="77"/>
  <c r="S7" i="25" s="1"/>
  <c r="S7" i="88" s="1"/>
  <c r="T16" i="77"/>
  <c r="U8" i="59"/>
  <c r="U41" i="59"/>
  <c r="T35" i="78"/>
  <c r="T67" i="78" s="1"/>
  <c r="T19" i="28" s="1"/>
  <c r="T19" i="89" s="1"/>
  <c r="T66" i="59"/>
  <c r="T18" i="23" s="1"/>
  <c r="T18" i="84" s="1"/>
  <c r="E23" i="77"/>
  <c r="E59" i="77" s="1"/>
  <c r="E11" i="25" s="1"/>
  <c r="E11" i="88" s="1"/>
  <c r="U36" i="59"/>
  <c r="S55" i="81"/>
  <c r="S7" i="22" s="1"/>
  <c r="S7" i="93" s="1"/>
  <c r="U8" i="78"/>
  <c r="U36" i="78"/>
  <c r="P11" i="77"/>
  <c r="P54" i="77" s="1"/>
  <c r="P6" i="25" s="1"/>
  <c r="P6" i="88" s="1"/>
  <c r="U8" i="77"/>
  <c r="U41" i="77"/>
  <c r="U12" i="80"/>
  <c r="U36" i="80"/>
  <c r="U41" i="81"/>
  <c r="P26" i="59"/>
  <c r="P60" i="59" s="1"/>
  <c r="P12" i="23" s="1"/>
  <c r="P12" i="84" s="1"/>
  <c r="F23" i="59"/>
  <c r="F59" i="59" s="1"/>
  <c r="F11" i="23" s="1"/>
  <c r="F11" i="84" s="1"/>
  <c r="F23" i="78"/>
  <c r="F59" i="78" s="1"/>
  <c r="F11" i="28" s="1"/>
  <c r="F11" i="89" s="1"/>
  <c r="F22" i="76"/>
  <c r="F58" i="76" s="1"/>
  <c r="F10" i="31" s="1"/>
  <c r="F10" i="87" s="1"/>
  <c r="V9" i="80"/>
  <c r="F22" i="75"/>
  <c r="F58" i="75" s="1"/>
  <c r="F10" i="30" s="1"/>
  <c r="F10" i="86" s="1"/>
  <c r="T19" i="59"/>
  <c r="U38" i="76"/>
  <c r="T19" i="76"/>
  <c r="U8" i="79"/>
  <c r="S6" i="76"/>
  <c r="S53" i="76" s="1"/>
  <c r="S5" i="31" s="1"/>
  <c r="S5" i="87" s="1"/>
  <c r="U38" i="80"/>
  <c r="T19" i="78"/>
  <c r="U8" i="80"/>
  <c r="S6" i="79"/>
  <c r="S53" i="79" s="1"/>
  <c r="S5" i="32" s="1"/>
  <c r="S5" i="90" s="1"/>
  <c r="T13" i="75"/>
  <c r="U12" i="59"/>
  <c r="U42" i="75"/>
  <c r="U72" i="75" s="1"/>
  <c r="U24" i="30" s="1"/>
  <c r="U24" i="86" s="1"/>
  <c r="F22" i="79"/>
  <c r="F58" i="79" s="1"/>
  <c r="F10" i="32" s="1"/>
  <c r="F10" i="90" s="1"/>
  <c r="U14" i="75"/>
  <c r="P11" i="59"/>
  <c r="P54" i="59" s="1"/>
  <c r="P6" i="23" s="1"/>
  <c r="P6" i="84" s="1"/>
  <c r="S4" i="77"/>
  <c r="S52" i="77" s="1"/>
  <c r="S4" i="25" s="1"/>
  <c r="S4" i="88" s="1"/>
  <c r="T19" i="77"/>
  <c r="S6" i="80"/>
  <c r="S53" i="80" s="1"/>
  <c r="S5" i="27" s="1"/>
  <c r="S5" i="92" s="1"/>
  <c r="U12" i="75"/>
  <c r="U42" i="76"/>
  <c r="U72" i="76" s="1"/>
  <c r="U24" i="31" s="1"/>
  <c r="U24" i="87" s="1"/>
  <c r="U14" i="79"/>
  <c r="P11" i="76"/>
  <c r="P54" i="76" s="1"/>
  <c r="P6" i="31" s="1"/>
  <c r="P6" i="87" s="1"/>
  <c r="T19" i="79"/>
  <c r="U12" i="76"/>
  <c r="U42" i="80"/>
  <c r="U72" i="80" s="1"/>
  <c r="U24" i="27" s="1"/>
  <c r="U24" i="92" s="1"/>
  <c r="U14" i="80"/>
  <c r="P11" i="75"/>
  <c r="P54" i="75" s="1"/>
  <c r="P6" i="30" s="1"/>
  <c r="P6" i="86" s="1"/>
  <c r="T19" i="80"/>
  <c r="U12" i="78"/>
  <c r="T19" i="75"/>
  <c r="U8" i="76"/>
  <c r="U5" i="79"/>
  <c r="V9" i="78"/>
  <c r="T35" i="81"/>
  <c r="T67" i="81" s="1"/>
  <c r="T19" i="22" s="1"/>
  <c r="T19" i="93" s="1"/>
  <c r="P21" i="78"/>
  <c r="P57" i="78" s="1"/>
  <c r="P9" i="28" s="1"/>
  <c r="P9" i="89" s="1"/>
  <c r="U12" i="77"/>
  <c r="F23" i="80"/>
  <c r="F59" i="80" s="1"/>
  <c r="F11" i="27" s="1"/>
  <c r="F11" i="92" s="1"/>
  <c r="T10" i="75"/>
  <c r="U36" i="77"/>
  <c r="T7" i="59"/>
  <c r="P11" i="80"/>
  <c r="P54" i="80" s="1"/>
  <c r="P6" i="27" s="1"/>
  <c r="P6" i="92" s="1"/>
  <c r="M58" i="74"/>
  <c r="M10" i="26" s="1"/>
  <c r="M10" i="91" s="1"/>
  <c r="M22" i="80"/>
  <c r="M58" i="80" s="1"/>
  <c r="M10" i="27" s="1"/>
  <c r="M10" i="92" s="1"/>
  <c r="M22" i="78"/>
  <c r="M58" i="78" s="1"/>
  <c r="M10" i="28" s="1"/>
  <c r="M10" i="89" s="1"/>
  <c r="P11" i="78"/>
  <c r="P54" i="78" s="1"/>
  <c r="P6" i="28" s="1"/>
  <c r="P6" i="89" s="1"/>
  <c r="S4" i="79"/>
  <c r="S52" i="79" s="1"/>
  <c r="S4" i="32" s="1"/>
  <c r="S4" i="90" s="1"/>
  <c r="V9" i="77"/>
  <c r="T35" i="75"/>
  <c r="T67" i="75" s="1"/>
  <c r="T19" i="30" s="1"/>
  <c r="T19" i="86" s="1"/>
  <c r="P21" i="76"/>
  <c r="P57" i="76" s="1"/>
  <c r="P9" i="31" s="1"/>
  <c r="P9" i="87" s="1"/>
  <c r="T15" i="59"/>
  <c r="M23" i="75"/>
  <c r="M59" i="75" s="1"/>
  <c r="M11" i="30" s="1"/>
  <c r="M11" i="86" s="1"/>
  <c r="T13" i="78"/>
  <c r="I72" i="63"/>
  <c r="I22" i="74" s="1"/>
  <c r="P26" i="75"/>
  <c r="P60" i="75" s="1"/>
  <c r="P12" i="30" s="1"/>
  <c r="P12" i="86" s="1"/>
  <c r="E23" i="76"/>
  <c r="E59" i="76" s="1"/>
  <c r="E11" i="31" s="1"/>
  <c r="E11" i="87" s="1"/>
  <c r="P34" i="59"/>
  <c r="P70" i="59" s="1"/>
  <c r="P22" i="23" s="1"/>
  <c r="P22" i="84" s="1"/>
  <c r="T43" i="75"/>
  <c r="T73" i="75" s="1"/>
  <c r="T25" i="30" s="1"/>
  <c r="T25" i="86" s="1"/>
  <c r="T7" i="77"/>
  <c r="S4" i="80"/>
  <c r="S52" i="80" s="1"/>
  <c r="S4" i="27" s="1"/>
  <c r="S4" i="92" s="1"/>
  <c r="T15" i="75"/>
  <c r="M23" i="76"/>
  <c r="M59" i="76" s="1"/>
  <c r="M11" i="31" s="1"/>
  <c r="M11" i="87" s="1"/>
  <c r="T13" i="77"/>
  <c r="P34" i="77"/>
  <c r="P70" i="77" s="1"/>
  <c r="P22" i="25" s="1"/>
  <c r="P22" i="88" s="1"/>
  <c r="T43" i="59"/>
  <c r="T73" i="59" s="1"/>
  <c r="T25" i="23" s="1"/>
  <c r="T25" i="84" s="1"/>
  <c r="T66" i="79"/>
  <c r="T18" i="32" s="1"/>
  <c r="T18" i="90" s="1"/>
  <c r="Q31" i="75"/>
  <c r="Q71" i="75" s="1"/>
  <c r="Q23" i="30" s="1"/>
  <c r="Q23" i="86" s="1"/>
  <c r="V9" i="81"/>
  <c r="T35" i="59"/>
  <c r="T67" i="59" s="1"/>
  <c r="T19" i="23" s="1"/>
  <c r="T19" i="84" s="1"/>
  <c r="P21" i="79"/>
  <c r="P57" i="79" s="1"/>
  <c r="P9" i="32" s="1"/>
  <c r="P9" i="90" s="1"/>
  <c r="T15" i="76"/>
  <c r="M23" i="77"/>
  <c r="M59" i="77" s="1"/>
  <c r="M11" i="25" s="1"/>
  <c r="M11" i="88" s="1"/>
  <c r="T13" i="80"/>
  <c r="P26" i="78"/>
  <c r="P60" i="78" s="1"/>
  <c r="P12" i="28" s="1"/>
  <c r="P12" i="89" s="1"/>
  <c r="E23" i="79"/>
  <c r="E59" i="79" s="1"/>
  <c r="E11" i="32" s="1"/>
  <c r="E11" i="90" s="1"/>
  <c r="F23" i="75"/>
  <c r="F59" i="75" s="1"/>
  <c r="F11" i="30" s="1"/>
  <c r="F11" i="86" s="1"/>
  <c r="V2" i="59"/>
  <c r="V50" i="59" s="1"/>
  <c r="V2" i="23" s="1"/>
  <c r="V2" i="84" s="1"/>
  <c r="T43" i="76"/>
  <c r="T73" i="76" s="1"/>
  <c r="T25" i="31" s="1"/>
  <c r="T25" i="87" s="1"/>
  <c r="T10" i="76"/>
  <c r="T66" i="80"/>
  <c r="T18" i="27" s="1"/>
  <c r="T18" i="92" s="1"/>
  <c r="U36" i="75"/>
  <c r="U14" i="59"/>
  <c r="T66" i="77"/>
  <c r="T18" i="25" s="1"/>
  <c r="T18" i="88" s="1"/>
  <c r="Q31" i="81"/>
  <c r="Q71" i="81" s="1"/>
  <c r="Q23" i="22" s="1"/>
  <c r="Q23" i="93" s="1"/>
  <c r="T35" i="76"/>
  <c r="T67" i="76" s="1"/>
  <c r="T19" i="31" s="1"/>
  <c r="T19" i="87" s="1"/>
  <c r="P21" i="80"/>
  <c r="P57" i="80" s="1"/>
  <c r="P9" i="27" s="1"/>
  <c r="P9" i="92" s="1"/>
  <c r="T15" i="78"/>
  <c r="T55" i="78" s="1"/>
  <c r="T7" i="28" s="1"/>
  <c r="T7" i="89" s="1"/>
  <c r="M23" i="79"/>
  <c r="M59" i="79" s="1"/>
  <c r="M11" i="32" s="1"/>
  <c r="M11" i="90" s="1"/>
  <c r="P26" i="77"/>
  <c r="P60" i="77" s="1"/>
  <c r="P12" i="25" s="1"/>
  <c r="P12" i="88" s="1"/>
  <c r="U37" i="78"/>
  <c r="F23" i="76"/>
  <c r="F59" i="76" s="1"/>
  <c r="F11" i="31" s="1"/>
  <c r="F11" i="87" s="1"/>
  <c r="V2" i="80"/>
  <c r="V50" i="80" s="1"/>
  <c r="V2" i="27" s="1"/>
  <c r="V2" i="92" s="1"/>
  <c r="T43" i="78"/>
  <c r="T73" i="78" s="1"/>
  <c r="T25" i="28" s="1"/>
  <c r="T25" i="89" s="1"/>
  <c r="U36" i="76"/>
  <c r="U66" i="76" s="1"/>
  <c r="U18" i="31" s="1"/>
  <c r="U18" i="87" s="1"/>
  <c r="T15" i="77"/>
  <c r="T43" i="77"/>
  <c r="T73" i="77" s="1"/>
  <c r="T25" i="25" s="1"/>
  <c r="T25" i="88" s="1"/>
  <c r="S4" i="59"/>
  <c r="S52" i="59" s="1"/>
  <c r="S4" i="23" s="1"/>
  <c r="S4" i="84" s="1"/>
  <c r="U8" i="75"/>
  <c r="U5" i="77"/>
  <c r="V9" i="75"/>
  <c r="S6" i="77"/>
  <c r="S53" i="77" s="1"/>
  <c r="S5" i="25" s="1"/>
  <c r="S5" i="88" s="1"/>
  <c r="T35" i="77"/>
  <c r="T67" i="77" s="1"/>
  <c r="T19" i="25" s="1"/>
  <c r="T19" i="88" s="1"/>
  <c r="U39" i="78"/>
  <c r="T15" i="79"/>
  <c r="T13" i="59"/>
  <c r="P26" i="80"/>
  <c r="P60" i="80" s="1"/>
  <c r="P12" i="27" s="1"/>
  <c r="P12" i="92" s="1"/>
  <c r="F23" i="77"/>
  <c r="F59" i="77" s="1"/>
  <c r="F11" i="25" s="1"/>
  <c r="F11" i="88" s="1"/>
  <c r="U25" i="75"/>
  <c r="T43" i="79"/>
  <c r="T73" i="79" s="1"/>
  <c r="T25" i="32" s="1"/>
  <c r="T25" i="90" s="1"/>
  <c r="S4" i="75"/>
  <c r="S52" i="75" s="1"/>
  <c r="S4" i="30" s="1"/>
  <c r="S4" i="86" s="1"/>
  <c r="T35" i="79"/>
  <c r="T67" i="79" s="1"/>
  <c r="T19" i="32" s="1"/>
  <c r="T19" i="90" s="1"/>
  <c r="U39" i="80"/>
  <c r="T15" i="80"/>
  <c r="T13" i="76"/>
  <c r="U25" i="79"/>
  <c r="T43" i="80"/>
  <c r="T73" i="80" s="1"/>
  <c r="T25" i="27" s="1"/>
  <c r="T25" i="92" s="1"/>
  <c r="T66" i="76"/>
  <c r="T18" i="31" s="1"/>
  <c r="T18" i="87" s="1"/>
  <c r="V25" i="74"/>
  <c r="V25" i="79" s="1"/>
  <c r="J61" i="74"/>
  <c r="J13" i="26" s="1"/>
  <c r="J13" i="91" s="1"/>
  <c r="J32" i="78"/>
  <c r="J61" i="78" s="1"/>
  <c r="J13" i="28" s="1"/>
  <c r="J13" i="89" s="1"/>
  <c r="J32" i="76"/>
  <c r="J61" i="76" s="1"/>
  <c r="J13" i="31" s="1"/>
  <c r="J13" i="87" s="1"/>
  <c r="J32" i="75"/>
  <c r="J61" i="75" s="1"/>
  <c r="J13" i="30" s="1"/>
  <c r="J13" i="86" s="1"/>
  <c r="J32" i="81"/>
  <c r="J61" i="81" s="1"/>
  <c r="J13" i="22" s="1"/>
  <c r="J13" i="93" s="1"/>
  <c r="J32" i="59"/>
  <c r="J61" i="59" s="1"/>
  <c r="J13" i="23" s="1"/>
  <c r="J32" i="80"/>
  <c r="J61" i="80" s="1"/>
  <c r="J13" i="27" s="1"/>
  <c r="J13" i="92" s="1"/>
  <c r="J32" i="79"/>
  <c r="J61" i="79" s="1"/>
  <c r="J13" i="32" s="1"/>
  <c r="J13" i="90" s="1"/>
  <c r="J32" i="77"/>
  <c r="J61" i="77" s="1"/>
  <c r="J13" i="25" s="1"/>
  <c r="J13" i="88" s="1"/>
  <c r="U30" i="81"/>
  <c r="U65" i="81" s="1"/>
  <c r="U17" i="22" s="1"/>
  <c r="U17" i="93" s="1"/>
  <c r="U10" i="74"/>
  <c r="U10" i="75" s="1"/>
  <c r="X44" i="74"/>
  <c r="X74" i="74" s="1"/>
  <c r="X26" i="26" s="1"/>
  <c r="X26" i="91" s="1"/>
  <c r="T16" i="79"/>
  <c r="T18" i="59"/>
  <c r="W44" i="59"/>
  <c r="W74" i="59" s="1"/>
  <c r="W26" i="23" s="1"/>
  <c r="W26" i="84" s="1"/>
  <c r="U41" i="79"/>
  <c r="D58" i="74"/>
  <c r="D10" i="26" s="1"/>
  <c r="D10" i="91" s="1"/>
  <c r="D22" i="75"/>
  <c r="D58" i="75" s="1"/>
  <c r="D10" i="30" s="1"/>
  <c r="D10" i="86" s="1"/>
  <c r="D22" i="59"/>
  <c r="D58" i="59" s="1"/>
  <c r="D10" i="23" s="1"/>
  <c r="D10" i="84" s="1"/>
  <c r="D22" i="81"/>
  <c r="D58" i="81" s="1"/>
  <c r="D10" i="22" s="1"/>
  <c r="D10" i="93" s="1"/>
  <c r="D22" i="80"/>
  <c r="D58" i="80" s="1"/>
  <c r="D10" i="27" s="1"/>
  <c r="D10" i="92" s="1"/>
  <c r="D22" i="79"/>
  <c r="D58" i="79" s="1"/>
  <c r="D10" i="32" s="1"/>
  <c r="D10" i="90" s="1"/>
  <c r="D22" i="77"/>
  <c r="D58" i="77" s="1"/>
  <c r="D10" i="25" s="1"/>
  <c r="D10" i="88" s="1"/>
  <c r="D22" i="78"/>
  <c r="D58" i="78" s="1"/>
  <c r="D10" i="28" s="1"/>
  <c r="D10" i="89" s="1"/>
  <c r="D95" i="63"/>
  <c r="D22" i="76"/>
  <c r="D58" i="76" s="1"/>
  <c r="D10" i="31" s="1"/>
  <c r="D10" i="87" s="1"/>
  <c r="J60" i="74"/>
  <c r="J12" i="26" s="1"/>
  <c r="J12" i="91" s="1"/>
  <c r="J26" i="78"/>
  <c r="J60" i="78" s="1"/>
  <c r="J12" i="28" s="1"/>
  <c r="J12" i="89" s="1"/>
  <c r="J26" i="76"/>
  <c r="J60" i="76" s="1"/>
  <c r="J12" i="31" s="1"/>
  <c r="J12" i="87" s="1"/>
  <c r="J26" i="75"/>
  <c r="J60" i="75" s="1"/>
  <c r="J12" i="30" s="1"/>
  <c r="J12" i="86" s="1"/>
  <c r="J26" i="59"/>
  <c r="J60" i="59" s="1"/>
  <c r="J12" i="23" s="1"/>
  <c r="J26" i="81"/>
  <c r="J60" i="81" s="1"/>
  <c r="J12" i="22" s="1"/>
  <c r="J12" i="93" s="1"/>
  <c r="J26" i="80"/>
  <c r="J60" i="80" s="1"/>
  <c r="J12" i="27" s="1"/>
  <c r="J12" i="92" s="1"/>
  <c r="J26" i="79"/>
  <c r="J60" i="79" s="1"/>
  <c r="J12" i="32" s="1"/>
  <c r="J12" i="90" s="1"/>
  <c r="J26" i="77"/>
  <c r="J60" i="77" s="1"/>
  <c r="J12" i="25" s="1"/>
  <c r="J12" i="88" s="1"/>
  <c r="U39" i="77"/>
  <c r="K57" i="74"/>
  <c r="K9" i="26" s="1"/>
  <c r="K9" i="91" s="1"/>
  <c r="K21" i="75"/>
  <c r="K57" i="75" s="1"/>
  <c r="K9" i="30" s="1"/>
  <c r="K9" i="86" s="1"/>
  <c r="K21" i="76"/>
  <c r="K57" i="76" s="1"/>
  <c r="K9" i="31" s="1"/>
  <c r="K9" i="87" s="1"/>
  <c r="K21" i="81"/>
  <c r="K57" i="81" s="1"/>
  <c r="K9" i="22" s="1"/>
  <c r="K9" i="93" s="1"/>
  <c r="K21" i="59"/>
  <c r="K57" i="59" s="1"/>
  <c r="K9" i="23" s="1"/>
  <c r="K9" i="84" s="1"/>
  <c r="K21" i="80"/>
  <c r="K57" i="80" s="1"/>
  <c r="K9" i="27" s="1"/>
  <c r="K9" i="92" s="1"/>
  <c r="K21" i="79"/>
  <c r="K57" i="79" s="1"/>
  <c r="K9" i="32" s="1"/>
  <c r="K9" i="90" s="1"/>
  <c r="K21" i="78"/>
  <c r="K57" i="78" s="1"/>
  <c r="K9" i="28" s="1"/>
  <c r="K9" i="89" s="1"/>
  <c r="K21" i="77"/>
  <c r="K57" i="77" s="1"/>
  <c r="K9" i="25" s="1"/>
  <c r="K9" i="88" s="1"/>
  <c r="M22" i="77"/>
  <c r="M58" i="77" s="1"/>
  <c r="M10" i="25" s="1"/>
  <c r="M10" i="88" s="1"/>
  <c r="U20" i="59"/>
  <c r="U42" i="81"/>
  <c r="U72" i="81" s="1"/>
  <c r="U24" i="22" s="1"/>
  <c r="U24" i="93" s="1"/>
  <c r="P34" i="79"/>
  <c r="P70" i="79" s="1"/>
  <c r="P22" i="32" s="1"/>
  <c r="P22" i="90" s="1"/>
  <c r="U37" i="77"/>
  <c r="L82" i="63"/>
  <c r="L32" i="74" s="1"/>
  <c r="K32" i="74"/>
  <c r="T40" i="59"/>
  <c r="T68" i="59" s="1"/>
  <c r="T20" i="23" s="1"/>
  <c r="T20" i="84" s="1"/>
  <c r="V2" i="81"/>
  <c r="V50" i="81" s="1"/>
  <c r="V2" i="22" s="1"/>
  <c r="V2" i="93" s="1"/>
  <c r="U25" i="80"/>
  <c r="P28" i="59"/>
  <c r="P63" i="59" s="1"/>
  <c r="P15" i="23" s="1"/>
  <c r="P15" i="84" s="1"/>
  <c r="T10" i="81"/>
  <c r="U30" i="59"/>
  <c r="U65" i="59" s="1"/>
  <c r="U17" i="23" s="1"/>
  <c r="U17" i="84" s="1"/>
  <c r="T7" i="79"/>
  <c r="S77" i="63"/>
  <c r="T77" i="63" s="1"/>
  <c r="U77" i="63" s="1"/>
  <c r="V77" i="63" s="1"/>
  <c r="W77" i="63" s="1"/>
  <c r="X77" i="63" s="1"/>
  <c r="Y77" i="63" s="1"/>
  <c r="Z77" i="63" s="1"/>
  <c r="AA77" i="63" s="1"/>
  <c r="AB77" i="63" s="1"/>
  <c r="AC77" i="63" s="1"/>
  <c r="AD77" i="63" s="1"/>
  <c r="AE77" i="63" s="1"/>
  <c r="AF77" i="63" s="1"/>
  <c r="AG77" i="63" s="1"/>
  <c r="AH77" i="63" s="1"/>
  <c r="AI77" i="63" s="1"/>
  <c r="AJ77" i="63" s="1"/>
  <c r="AK77" i="63" s="1"/>
  <c r="AL77" i="63" s="1"/>
  <c r="AM77" i="63" s="1"/>
  <c r="AN77" i="63" s="1"/>
  <c r="AO77" i="63" s="1"/>
  <c r="AP77" i="63" s="1"/>
  <c r="U38" i="81"/>
  <c r="U20" i="81"/>
  <c r="W9" i="74"/>
  <c r="W9" i="78" s="1"/>
  <c r="Q34" i="74"/>
  <c r="Q70" i="74" s="1"/>
  <c r="Q22" i="26" s="1"/>
  <c r="Q22" i="91" s="1"/>
  <c r="L56" i="74"/>
  <c r="L8" i="26" s="1"/>
  <c r="L8" i="91" s="1"/>
  <c r="L17" i="77"/>
  <c r="L56" i="77" s="1"/>
  <c r="L8" i="25" s="1"/>
  <c r="L8" i="88" s="1"/>
  <c r="L17" i="78"/>
  <c r="L56" i="78" s="1"/>
  <c r="L8" i="28" s="1"/>
  <c r="L8" i="89" s="1"/>
  <c r="L17" i="76"/>
  <c r="L56" i="76" s="1"/>
  <c r="L8" i="31" s="1"/>
  <c r="L8" i="87" s="1"/>
  <c r="L17" i="75"/>
  <c r="L56" i="75" s="1"/>
  <c r="L8" i="30" s="1"/>
  <c r="L8" i="86" s="1"/>
  <c r="L17" i="59"/>
  <c r="L56" i="59" s="1"/>
  <c r="L8" i="23" s="1"/>
  <c r="L8" i="84" s="1"/>
  <c r="L17" i="81"/>
  <c r="L56" i="81" s="1"/>
  <c r="L8" i="22" s="1"/>
  <c r="L8" i="93" s="1"/>
  <c r="L17" i="80"/>
  <c r="L56" i="80" s="1"/>
  <c r="L8" i="27" s="1"/>
  <c r="L8" i="92" s="1"/>
  <c r="L17" i="79"/>
  <c r="L56" i="79" s="1"/>
  <c r="L8" i="32" s="1"/>
  <c r="L8" i="90" s="1"/>
  <c r="U13" i="74"/>
  <c r="U13" i="80" s="1"/>
  <c r="W2" i="74"/>
  <c r="W50" i="74" s="1"/>
  <c r="W2" i="26" s="1"/>
  <c r="W2" i="91" s="1"/>
  <c r="U40" i="74"/>
  <c r="U40" i="81" s="1"/>
  <c r="U43" i="74"/>
  <c r="U43" i="59" s="1"/>
  <c r="Q28" i="74"/>
  <c r="Q63" i="74" s="1"/>
  <c r="Q15" i="26" s="1"/>
  <c r="Q15" i="91" s="1"/>
  <c r="O77" i="63"/>
  <c r="N27" i="74"/>
  <c r="Q31" i="76"/>
  <c r="Q71" i="76" s="1"/>
  <c r="Q23" i="31" s="1"/>
  <c r="Q23" i="87" s="1"/>
  <c r="S4" i="81"/>
  <c r="S52" i="81" s="1"/>
  <c r="S4" i="22" s="1"/>
  <c r="S4" i="93" s="1"/>
  <c r="T16" i="80"/>
  <c r="U5" i="78"/>
  <c r="T18" i="76"/>
  <c r="W44" i="75"/>
  <c r="W74" i="75" s="1"/>
  <c r="W26" i="30" s="1"/>
  <c r="W26" i="86" s="1"/>
  <c r="U41" i="80"/>
  <c r="V9" i="79"/>
  <c r="S6" i="78"/>
  <c r="S53" i="78" s="1"/>
  <c r="S5" i="28" s="1"/>
  <c r="S5" i="89" s="1"/>
  <c r="L76" i="63"/>
  <c r="L26" i="74" s="1"/>
  <c r="K26" i="74"/>
  <c r="P21" i="81"/>
  <c r="P57" i="81" s="1"/>
  <c r="P9" i="22" s="1"/>
  <c r="P9" i="93" s="1"/>
  <c r="M23" i="78"/>
  <c r="M59" i="78" s="1"/>
  <c r="M11" i="28" s="1"/>
  <c r="M11" i="89" s="1"/>
  <c r="H59" i="74"/>
  <c r="H11" i="26" s="1"/>
  <c r="H11" i="91" s="1"/>
  <c r="H23" i="79"/>
  <c r="H59" i="79" s="1"/>
  <c r="H11" i="32" s="1"/>
  <c r="H11" i="90" s="1"/>
  <c r="H23" i="77"/>
  <c r="H59" i="77" s="1"/>
  <c r="H11" i="25" s="1"/>
  <c r="H11" i="88" s="1"/>
  <c r="H23" i="80"/>
  <c r="H59" i="80" s="1"/>
  <c r="H11" i="27" s="1"/>
  <c r="H11" i="92" s="1"/>
  <c r="H23" i="78"/>
  <c r="H59" i="78" s="1"/>
  <c r="H11" i="28" s="1"/>
  <c r="H11" i="89" s="1"/>
  <c r="H23" i="76"/>
  <c r="H59" i="76" s="1"/>
  <c r="H11" i="31" s="1"/>
  <c r="H11" i="87" s="1"/>
  <c r="H23" i="59"/>
  <c r="H59" i="59" s="1"/>
  <c r="H11" i="23" s="1"/>
  <c r="H11" i="84" s="1"/>
  <c r="H23" i="81"/>
  <c r="H59" i="81" s="1"/>
  <c r="H11" i="22" s="1"/>
  <c r="H11" i="93" s="1"/>
  <c r="H23" i="75"/>
  <c r="H59" i="75" s="1"/>
  <c r="H11" i="30" s="1"/>
  <c r="H11" i="86" s="1"/>
  <c r="L57" i="74"/>
  <c r="L9" i="26" s="1"/>
  <c r="L9" i="91" s="1"/>
  <c r="L21" i="80"/>
  <c r="L57" i="80" s="1"/>
  <c r="L9" i="27" s="1"/>
  <c r="L9" i="92" s="1"/>
  <c r="L21" i="79"/>
  <c r="L57" i="79" s="1"/>
  <c r="L9" i="32" s="1"/>
  <c r="L9" i="90" s="1"/>
  <c r="L21" i="77"/>
  <c r="L57" i="77" s="1"/>
  <c r="L9" i="25" s="1"/>
  <c r="L9" i="88" s="1"/>
  <c r="L21" i="78"/>
  <c r="L57" i="78" s="1"/>
  <c r="L9" i="28" s="1"/>
  <c r="L9" i="89" s="1"/>
  <c r="L21" i="75"/>
  <c r="L57" i="75" s="1"/>
  <c r="L9" i="30" s="1"/>
  <c r="L9" i="86" s="1"/>
  <c r="L21" i="76"/>
  <c r="L57" i="76" s="1"/>
  <c r="L9" i="31" s="1"/>
  <c r="L9" i="87" s="1"/>
  <c r="L21" i="59"/>
  <c r="L57" i="59" s="1"/>
  <c r="L9" i="23" s="1"/>
  <c r="L9" i="84" s="1"/>
  <c r="L21" i="81"/>
  <c r="L57" i="81" s="1"/>
  <c r="L9" i="22" s="1"/>
  <c r="L9" i="93" s="1"/>
  <c r="M22" i="79"/>
  <c r="M58" i="79" s="1"/>
  <c r="M10" i="32" s="1"/>
  <c r="M10" i="90" s="1"/>
  <c r="E23" i="78"/>
  <c r="E59" i="78" s="1"/>
  <c r="E11" i="28" s="1"/>
  <c r="E11" i="89" s="1"/>
  <c r="U20" i="75"/>
  <c r="U42" i="59"/>
  <c r="U72" i="59" s="1"/>
  <c r="U24" i="23" s="1"/>
  <c r="U24" i="84" s="1"/>
  <c r="P34" i="80"/>
  <c r="P70" i="80" s="1"/>
  <c r="P22" i="27" s="1"/>
  <c r="P22" i="92" s="1"/>
  <c r="U37" i="79"/>
  <c r="U66" i="79" s="1"/>
  <c r="U18" i="32" s="1"/>
  <c r="U18" i="90" s="1"/>
  <c r="E22" i="78"/>
  <c r="E58" i="78" s="1"/>
  <c r="E10" i="28" s="1"/>
  <c r="E10" i="89" s="1"/>
  <c r="T40" i="76"/>
  <c r="T68" i="76" s="1"/>
  <c r="T20" i="31" s="1"/>
  <c r="T20" i="87" s="1"/>
  <c r="V2" i="75"/>
  <c r="V50" i="75" s="1"/>
  <c r="V2" i="30" s="1"/>
  <c r="V2" i="86" s="1"/>
  <c r="U25" i="59"/>
  <c r="U25" i="81"/>
  <c r="P28" i="76"/>
  <c r="P63" i="76" s="1"/>
  <c r="P15" i="31" s="1"/>
  <c r="P15" i="87" s="1"/>
  <c r="T10" i="59"/>
  <c r="F22" i="78"/>
  <c r="F58" i="78" s="1"/>
  <c r="F10" i="28" s="1"/>
  <c r="F10" i="89" s="1"/>
  <c r="U30" i="75"/>
  <c r="U65" i="75" s="1"/>
  <c r="U17" i="30" s="1"/>
  <c r="U17" i="86" s="1"/>
  <c r="U14" i="81"/>
  <c r="T7" i="80"/>
  <c r="N56" i="74"/>
  <c r="N8" i="26" s="1"/>
  <c r="N8" i="91" s="1"/>
  <c r="N17" i="78"/>
  <c r="N56" i="78" s="1"/>
  <c r="N8" i="28" s="1"/>
  <c r="N8" i="89" s="1"/>
  <c r="N17" i="76"/>
  <c r="N56" i="76" s="1"/>
  <c r="N8" i="31" s="1"/>
  <c r="N8" i="87" s="1"/>
  <c r="N17" i="59"/>
  <c r="N56" i="59" s="1"/>
  <c r="N8" i="23" s="1"/>
  <c r="N8" i="84" s="1"/>
  <c r="N17" i="81"/>
  <c r="N56" i="81" s="1"/>
  <c r="N8" i="22" s="1"/>
  <c r="N8" i="93" s="1"/>
  <c r="N17" i="75"/>
  <c r="N56" i="75" s="1"/>
  <c r="N8" i="30" s="1"/>
  <c r="N8" i="86" s="1"/>
  <c r="N17" i="80"/>
  <c r="N56" i="80" s="1"/>
  <c r="N8" i="27" s="1"/>
  <c r="N8" i="92" s="1"/>
  <c r="N17" i="77"/>
  <c r="N56" i="77" s="1"/>
  <c r="N8" i="25" s="1"/>
  <c r="N8" i="88" s="1"/>
  <c r="N17" i="79"/>
  <c r="N56" i="79" s="1"/>
  <c r="N8" i="32" s="1"/>
  <c r="N8" i="90" s="1"/>
  <c r="U38" i="75"/>
  <c r="V30" i="74"/>
  <c r="V65" i="74" s="1"/>
  <c r="V17" i="26" s="1"/>
  <c r="V17" i="91" s="1"/>
  <c r="V5" i="74"/>
  <c r="V5" i="59" s="1"/>
  <c r="T18" i="78"/>
  <c r="W44" i="76"/>
  <c r="W74" i="76" s="1"/>
  <c r="W26" i="31" s="1"/>
  <c r="W26" i="87" s="1"/>
  <c r="K69" i="74"/>
  <c r="K21" i="26" s="1"/>
  <c r="K21" i="91" s="1"/>
  <c r="K33" i="80"/>
  <c r="K69" i="80" s="1"/>
  <c r="K21" i="27" s="1"/>
  <c r="K21" i="92" s="1"/>
  <c r="K33" i="79"/>
  <c r="K69" i="79" s="1"/>
  <c r="K21" i="32" s="1"/>
  <c r="K21" i="90" s="1"/>
  <c r="K33" i="78"/>
  <c r="K69" i="78" s="1"/>
  <c r="K21" i="28" s="1"/>
  <c r="K21" i="89" s="1"/>
  <c r="K33" i="77"/>
  <c r="K69" i="77" s="1"/>
  <c r="K21" i="25" s="1"/>
  <c r="K21" i="88" s="1"/>
  <c r="K33" i="76"/>
  <c r="K69" i="76" s="1"/>
  <c r="K21" i="31" s="1"/>
  <c r="K21" i="87" s="1"/>
  <c r="K33" i="75"/>
  <c r="K69" i="75" s="1"/>
  <c r="K21" i="30" s="1"/>
  <c r="K21" i="86" s="1"/>
  <c r="K33" i="81"/>
  <c r="K69" i="81" s="1"/>
  <c r="K21" i="22" s="1"/>
  <c r="K21" i="93" s="1"/>
  <c r="K33" i="59"/>
  <c r="K69" i="59" s="1"/>
  <c r="K21" i="23" s="1"/>
  <c r="K21" i="84" s="1"/>
  <c r="R73" i="63"/>
  <c r="AQ73" i="63" s="1"/>
  <c r="U20" i="76"/>
  <c r="P34" i="81"/>
  <c r="P70" i="81" s="1"/>
  <c r="P22" i="22" s="1"/>
  <c r="P22" i="93" s="1"/>
  <c r="U37" i="80"/>
  <c r="T40" i="75"/>
  <c r="T68" i="75" s="1"/>
  <c r="T20" i="30" s="1"/>
  <c r="T20" i="86" s="1"/>
  <c r="P28" i="75"/>
  <c r="P63" i="75" s="1"/>
  <c r="P15" i="30" s="1"/>
  <c r="P15" i="86" s="1"/>
  <c r="U30" i="76"/>
  <c r="U65" i="76" s="1"/>
  <c r="U17" i="31" s="1"/>
  <c r="U17" i="87" s="1"/>
  <c r="T7" i="81"/>
  <c r="P67" i="63"/>
  <c r="O17" i="74"/>
  <c r="O79" i="63"/>
  <c r="N29" i="74"/>
  <c r="L79" i="63"/>
  <c r="L29" i="74" s="1"/>
  <c r="K29" i="74"/>
  <c r="T6" i="74"/>
  <c r="T53" i="74" s="1"/>
  <c r="T5" i="26" s="1"/>
  <c r="T5" i="91" s="1"/>
  <c r="T16" i="81"/>
  <c r="T55" i="81" s="1"/>
  <c r="T7" i="22" s="1"/>
  <c r="T7" i="93" s="1"/>
  <c r="V12" i="74"/>
  <c r="V12" i="79" s="1"/>
  <c r="T73" i="81"/>
  <c r="T25" i="22" s="1"/>
  <c r="T25" i="93" s="1"/>
  <c r="Q31" i="78"/>
  <c r="Q71" i="78" s="1"/>
  <c r="Q23" i="28" s="1"/>
  <c r="Q23" i="89" s="1"/>
  <c r="T18" i="77"/>
  <c r="W44" i="78"/>
  <c r="W74" i="78" s="1"/>
  <c r="W26" i="28" s="1"/>
  <c r="W26" i="89" s="1"/>
  <c r="U39" i="81"/>
  <c r="I73" i="63"/>
  <c r="M22" i="81"/>
  <c r="M58" i="81" s="1"/>
  <c r="M10" i="22" s="1"/>
  <c r="M10" i="93" s="1"/>
  <c r="U20" i="78"/>
  <c r="U37" i="81"/>
  <c r="T40" i="78"/>
  <c r="T68" i="78" s="1"/>
  <c r="T20" i="28" s="1"/>
  <c r="T20" i="89" s="1"/>
  <c r="P28" i="78"/>
  <c r="P63" i="78" s="1"/>
  <c r="P15" i="28" s="1"/>
  <c r="P15" i="89" s="1"/>
  <c r="F54" i="74"/>
  <c r="F6" i="26" s="1"/>
  <c r="F6" i="91" s="1"/>
  <c r="F11" i="79"/>
  <c r="F54" i="79" s="1"/>
  <c r="F6" i="32" s="1"/>
  <c r="F6" i="90" s="1"/>
  <c r="F11" i="77"/>
  <c r="F54" i="77" s="1"/>
  <c r="F6" i="25" s="1"/>
  <c r="F6" i="88" s="1"/>
  <c r="F11" i="78"/>
  <c r="F54" i="78" s="1"/>
  <c r="F6" i="28" s="1"/>
  <c r="F6" i="89" s="1"/>
  <c r="F11" i="75"/>
  <c r="F54" i="75" s="1"/>
  <c r="F6" i="30" s="1"/>
  <c r="F6" i="86" s="1"/>
  <c r="F11" i="76"/>
  <c r="F54" i="76" s="1"/>
  <c r="F6" i="31" s="1"/>
  <c r="F6" i="87" s="1"/>
  <c r="F11" i="59"/>
  <c r="F54" i="59" s="1"/>
  <c r="F6" i="23" s="1"/>
  <c r="F6" i="84" s="1"/>
  <c r="F11" i="81"/>
  <c r="F54" i="81" s="1"/>
  <c r="F6" i="22" s="1"/>
  <c r="F6" i="93" s="1"/>
  <c r="F11" i="80"/>
  <c r="F54" i="80" s="1"/>
  <c r="F6" i="27" s="1"/>
  <c r="F6" i="92" s="1"/>
  <c r="U30" i="78"/>
  <c r="U65" i="78" s="1"/>
  <c r="U17" i="28" s="1"/>
  <c r="U17" i="89" s="1"/>
  <c r="U16" i="74"/>
  <c r="U16" i="78" s="1"/>
  <c r="Q82" i="63"/>
  <c r="Q32" i="74" s="1"/>
  <c r="P32" i="74"/>
  <c r="K56" i="74"/>
  <c r="K8" i="26" s="1"/>
  <c r="K8" i="91" s="1"/>
  <c r="K17" i="78"/>
  <c r="K56" i="78" s="1"/>
  <c r="K8" i="28" s="1"/>
  <c r="K8" i="89" s="1"/>
  <c r="K17" i="77"/>
  <c r="K56" i="77" s="1"/>
  <c r="K8" i="25" s="1"/>
  <c r="K8" i="88" s="1"/>
  <c r="K17" i="76"/>
  <c r="K56" i="76" s="1"/>
  <c r="K8" i="31" s="1"/>
  <c r="K8" i="87" s="1"/>
  <c r="K17" i="75"/>
  <c r="K56" i="75" s="1"/>
  <c r="K8" i="30" s="1"/>
  <c r="K8" i="86" s="1"/>
  <c r="K17" i="81"/>
  <c r="K56" i="81" s="1"/>
  <c r="K8" i="22" s="1"/>
  <c r="K8" i="93" s="1"/>
  <c r="K17" i="59"/>
  <c r="K56" i="59" s="1"/>
  <c r="K8" i="23" s="1"/>
  <c r="K8" i="84" s="1"/>
  <c r="K17" i="80"/>
  <c r="K56" i="80" s="1"/>
  <c r="K8" i="27" s="1"/>
  <c r="K8" i="92" s="1"/>
  <c r="K17" i="79"/>
  <c r="K56" i="79" s="1"/>
  <c r="K8" i="32" s="1"/>
  <c r="K8" i="90" s="1"/>
  <c r="W44" i="81"/>
  <c r="W74" i="81" s="1"/>
  <c r="W26" i="22" s="1"/>
  <c r="W26" i="93" s="1"/>
  <c r="AQ27" i="78"/>
  <c r="AQ62" i="78" s="1"/>
  <c r="AQ14" i="28" s="1"/>
  <c r="AQ14" i="89" s="1"/>
  <c r="AQ27" i="77"/>
  <c r="AQ62" i="77" s="1"/>
  <c r="AQ14" i="25" s="1"/>
  <c r="AQ14" i="88" s="1"/>
  <c r="AQ27" i="79"/>
  <c r="AQ62" i="79" s="1"/>
  <c r="AQ14" i="32" s="1"/>
  <c r="AQ14" i="90" s="1"/>
  <c r="AQ27" i="76"/>
  <c r="AQ62" i="76" s="1"/>
  <c r="AQ14" i="31" s="1"/>
  <c r="AQ14" i="87" s="1"/>
  <c r="AQ27" i="75"/>
  <c r="AQ62" i="75" s="1"/>
  <c r="AQ14" i="30" s="1"/>
  <c r="AQ14" i="86" s="1"/>
  <c r="AQ27" i="81"/>
  <c r="AQ62" i="81" s="1"/>
  <c r="AQ14" i="22" s="1"/>
  <c r="AQ14" i="93" s="1"/>
  <c r="AQ27" i="59"/>
  <c r="AQ62" i="59" s="1"/>
  <c r="AQ14" i="23" s="1"/>
  <c r="AQ14" i="84" s="1"/>
  <c r="AQ27" i="80"/>
  <c r="AQ62" i="80" s="1"/>
  <c r="AQ14" i="27" s="1"/>
  <c r="AQ14" i="92" s="1"/>
  <c r="AQ62" i="74"/>
  <c r="AQ14" i="26" s="1"/>
  <c r="AQ14" i="91" s="1"/>
  <c r="V36" i="74"/>
  <c r="V36" i="79" s="1"/>
  <c r="V38" i="74"/>
  <c r="V38" i="80" s="1"/>
  <c r="T16" i="59"/>
  <c r="L69" i="74"/>
  <c r="L21" i="26" s="1"/>
  <c r="L21" i="91" s="1"/>
  <c r="L33" i="79"/>
  <c r="L69" i="79" s="1"/>
  <c r="L21" i="32" s="1"/>
  <c r="L21" i="90" s="1"/>
  <c r="L33" i="77"/>
  <c r="L69" i="77" s="1"/>
  <c r="L21" i="25" s="1"/>
  <c r="L21" i="88" s="1"/>
  <c r="L33" i="78"/>
  <c r="L69" i="78" s="1"/>
  <c r="L21" i="28" s="1"/>
  <c r="L21" i="89" s="1"/>
  <c r="L33" i="76"/>
  <c r="L69" i="76" s="1"/>
  <c r="L21" i="31" s="1"/>
  <c r="L21" i="87" s="1"/>
  <c r="L33" i="75"/>
  <c r="L69" i="75" s="1"/>
  <c r="L21" i="30" s="1"/>
  <c r="L21" i="86" s="1"/>
  <c r="L33" i="59"/>
  <c r="L69" i="59" s="1"/>
  <c r="L21" i="23" s="1"/>
  <c r="L21" i="84" s="1"/>
  <c r="L33" i="81"/>
  <c r="L69" i="81" s="1"/>
  <c r="L21" i="22" s="1"/>
  <c r="L21" i="93" s="1"/>
  <c r="L33" i="80"/>
  <c r="L69" i="80" s="1"/>
  <c r="L21" i="27" s="1"/>
  <c r="L21" i="92" s="1"/>
  <c r="U18" i="74"/>
  <c r="U18" i="76" s="1"/>
  <c r="U35" i="74"/>
  <c r="U67" i="74" s="1"/>
  <c r="U19" i="26" s="1"/>
  <c r="U19" i="91" s="1"/>
  <c r="V41" i="74"/>
  <c r="V41" i="77" s="1"/>
  <c r="T4" i="74"/>
  <c r="T4" i="81" s="1"/>
  <c r="T52" i="81" s="1"/>
  <c r="T4" i="22" s="1"/>
  <c r="T4" i="93" s="1"/>
  <c r="Q26" i="74"/>
  <c r="Q60" i="74" s="1"/>
  <c r="Q12" i="26" s="1"/>
  <c r="Q12" i="91" s="1"/>
  <c r="R24" i="74"/>
  <c r="R24" i="81" s="1"/>
  <c r="J21" i="83"/>
  <c r="Q31" i="77"/>
  <c r="Q71" i="77" s="1"/>
  <c r="Q23" i="25" s="1"/>
  <c r="Q23" i="88" s="1"/>
  <c r="S4" i="76"/>
  <c r="S52" i="76" s="1"/>
  <c r="S4" i="31" s="1"/>
  <c r="S4" i="87" s="1"/>
  <c r="T16" i="76"/>
  <c r="O24" i="77"/>
  <c r="O24" i="78"/>
  <c r="O24" i="79"/>
  <c r="O24" i="75"/>
  <c r="O24" i="76"/>
  <c r="O24" i="81"/>
  <c r="O24" i="59"/>
  <c r="O24" i="80"/>
  <c r="T18" i="79"/>
  <c r="W44" i="77"/>
  <c r="W74" i="77" s="1"/>
  <c r="W26" i="25" s="1"/>
  <c r="W26" i="88" s="1"/>
  <c r="U41" i="75"/>
  <c r="V9" i="59"/>
  <c r="S6" i="59"/>
  <c r="S53" i="59" s="1"/>
  <c r="S5" i="23" s="1"/>
  <c r="S5" i="84" s="1"/>
  <c r="S6" i="81"/>
  <c r="S53" i="81" s="1"/>
  <c r="S5" i="22" s="1"/>
  <c r="S5" i="93" s="1"/>
  <c r="T35" i="80"/>
  <c r="T67" i="80" s="1"/>
  <c r="T19" i="27" s="1"/>
  <c r="T19" i="92" s="1"/>
  <c r="T55" i="74"/>
  <c r="T7" i="26" s="1"/>
  <c r="T7" i="91" s="1"/>
  <c r="P21" i="75"/>
  <c r="P57" i="75" s="1"/>
  <c r="P9" i="30" s="1"/>
  <c r="P9" i="86" s="1"/>
  <c r="U39" i="59"/>
  <c r="M23" i="80"/>
  <c r="M59" i="80" s="1"/>
  <c r="M11" i="27" s="1"/>
  <c r="M11" i="92" s="1"/>
  <c r="T13" i="79"/>
  <c r="H58" i="74"/>
  <c r="H10" i="26" s="1"/>
  <c r="H10" i="91" s="1"/>
  <c r="H22" i="76"/>
  <c r="H58" i="76" s="1"/>
  <c r="H10" i="31" s="1"/>
  <c r="H10" i="87" s="1"/>
  <c r="H22" i="75"/>
  <c r="H58" i="75" s="1"/>
  <c r="H10" i="30" s="1"/>
  <c r="H10" i="86" s="1"/>
  <c r="H22" i="81"/>
  <c r="H58" i="81" s="1"/>
  <c r="H10" i="22" s="1"/>
  <c r="H10" i="93" s="1"/>
  <c r="H22" i="59"/>
  <c r="H58" i="59" s="1"/>
  <c r="H10" i="23" s="1"/>
  <c r="H10" i="84" s="1"/>
  <c r="H22" i="80"/>
  <c r="H58" i="80" s="1"/>
  <c r="H10" i="27" s="1"/>
  <c r="H10" i="92" s="1"/>
  <c r="H22" i="78"/>
  <c r="H58" i="78" s="1"/>
  <c r="H10" i="28" s="1"/>
  <c r="H10" i="89" s="1"/>
  <c r="H22" i="79"/>
  <c r="H58" i="79" s="1"/>
  <c r="H10" i="32" s="1"/>
  <c r="H10" i="90" s="1"/>
  <c r="H22" i="77"/>
  <c r="H58" i="77" s="1"/>
  <c r="H10" i="25" s="1"/>
  <c r="H10" i="88" s="1"/>
  <c r="M22" i="75"/>
  <c r="M58" i="75" s="1"/>
  <c r="M10" i="30" s="1"/>
  <c r="M10" i="86" s="1"/>
  <c r="P26" i="81"/>
  <c r="P60" i="81" s="1"/>
  <c r="P12" i="22" s="1"/>
  <c r="P12" i="93" s="1"/>
  <c r="E23" i="80"/>
  <c r="E59" i="80" s="1"/>
  <c r="E11" i="27" s="1"/>
  <c r="E11" i="92" s="1"/>
  <c r="U12" i="79"/>
  <c r="U20" i="77"/>
  <c r="U42" i="78"/>
  <c r="U72" i="78" s="1"/>
  <c r="U24" i="28" s="1"/>
  <c r="U24" i="89" s="1"/>
  <c r="P34" i="75"/>
  <c r="P70" i="75" s="1"/>
  <c r="P22" i="30" s="1"/>
  <c r="P22" i="86" s="1"/>
  <c r="U37" i="75"/>
  <c r="E22" i="80"/>
  <c r="E58" i="80" s="1"/>
  <c r="E10" i="27" s="1"/>
  <c r="E10" i="92" s="1"/>
  <c r="F23" i="79"/>
  <c r="F59" i="79" s="1"/>
  <c r="F11" i="32" s="1"/>
  <c r="F11" i="90" s="1"/>
  <c r="T40" i="77"/>
  <c r="T68" i="77" s="1"/>
  <c r="T20" i="25" s="1"/>
  <c r="T20" i="88" s="1"/>
  <c r="V2" i="78"/>
  <c r="V50" i="78" s="1"/>
  <c r="V2" i="28" s="1"/>
  <c r="V2" i="89" s="1"/>
  <c r="U25" i="76"/>
  <c r="P28" i="77"/>
  <c r="P63" i="77" s="1"/>
  <c r="P15" i="25" s="1"/>
  <c r="P15" i="88" s="1"/>
  <c r="T10" i="78"/>
  <c r="G54" i="74"/>
  <c r="G6" i="26" s="1"/>
  <c r="G6" i="91" s="1"/>
  <c r="G11" i="76"/>
  <c r="G54" i="76" s="1"/>
  <c r="G6" i="31" s="1"/>
  <c r="G6" i="87" s="1"/>
  <c r="G11" i="59"/>
  <c r="G54" i="59" s="1"/>
  <c r="G6" i="23" s="1"/>
  <c r="G6" i="84" s="1"/>
  <c r="G11" i="81"/>
  <c r="G54" i="81" s="1"/>
  <c r="G6" i="22" s="1"/>
  <c r="G6" i="93" s="1"/>
  <c r="G11" i="75"/>
  <c r="G54" i="75" s="1"/>
  <c r="G6" i="30" s="1"/>
  <c r="G6" i="86" s="1"/>
  <c r="G11" i="80"/>
  <c r="G54" i="80" s="1"/>
  <c r="G6" i="27" s="1"/>
  <c r="G6" i="92" s="1"/>
  <c r="G11" i="79"/>
  <c r="G54" i="79" s="1"/>
  <c r="G6" i="32" s="1"/>
  <c r="G6" i="90" s="1"/>
  <c r="G11" i="77"/>
  <c r="G54" i="77" s="1"/>
  <c r="G6" i="25" s="1"/>
  <c r="G6" i="88" s="1"/>
  <c r="G11" i="78"/>
  <c r="G54" i="78" s="1"/>
  <c r="G6" i="28" s="1"/>
  <c r="G6" i="89" s="1"/>
  <c r="F22" i="80"/>
  <c r="F58" i="80" s="1"/>
  <c r="F10" i="27" s="1"/>
  <c r="F10" i="92" s="1"/>
  <c r="U30" i="77"/>
  <c r="U65" i="77" s="1"/>
  <c r="U17" i="25" s="1"/>
  <c r="U17" i="88" s="1"/>
  <c r="U14" i="76"/>
  <c r="T7" i="75"/>
  <c r="E6" i="84"/>
  <c r="E6" i="83"/>
  <c r="E95" i="63"/>
  <c r="P11" i="79"/>
  <c r="P54" i="79" s="1"/>
  <c r="P6" i="32" s="1"/>
  <c r="P6" i="90" s="1"/>
  <c r="U38" i="78"/>
  <c r="P28" i="81"/>
  <c r="P63" i="81" s="1"/>
  <c r="P15" i="22" s="1"/>
  <c r="P15" i="93" s="1"/>
  <c r="V42" i="74"/>
  <c r="V72" i="74" s="1"/>
  <c r="V24" i="26" s="1"/>
  <c r="V24" i="91" s="1"/>
  <c r="V39" i="74"/>
  <c r="V39" i="79" s="1"/>
  <c r="Q11" i="74"/>
  <c r="Q54" i="74" s="1"/>
  <c r="Q6" i="26" s="1"/>
  <c r="Q6" i="91" s="1"/>
  <c r="J8" i="83"/>
  <c r="Q31" i="79"/>
  <c r="Q71" i="79" s="1"/>
  <c r="Q23" i="32" s="1"/>
  <c r="Q23" i="90" s="1"/>
  <c r="T16" i="75"/>
  <c r="D59" i="74"/>
  <c r="D11" i="26" s="1"/>
  <c r="D11" i="91" s="1"/>
  <c r="D23" i="59"/>
  <c r="D59" i="59" s="1"/>
  <c r="D11" i="23" s="1"/>
  <c r="D11" i="84" s="1"/>
  <c r="D23" i="81"/>
  <c r="D59" i="81" s="1"/>
  <c r="D11" i="22" s="1"/>
  <c r="D11" i="93" s="1"/>
  <c r="D23" i="80"/>
  <c r="D59" i="80" s="1"/>
  <c r="D11" i="27" s="1"/>
  <c r="D11" i="92" s="1"/>
  <c r="D23" i="79"/>
  <c r="D59" i="79" s="1"/>
  <c r="D11" i="32" s="1"/>
  <c r="D11" i="90" s="1"/>
  <c r="D23" i="77"/>
  <c r="D59" i="77" s="1"/>
  <c r="D11" i="25" s="1"/>
  <c r="D11" i="88" s="1"/>
  <c r="D23" i="78"/>
  <c r="D59" i="78" s="1"/>
  <c r="D11" i="28" s="1"/>
  <c r="D11" i="89" s="1"/>
  <c r="D23" i="76"/>
  <c r="D59" i="76" s="1"/>
  <c r="D11" i="31" s="1"/>
  <c r="D11" i="87" s="1"/>
  <c r="D23" i="75"/>
  <c r="D59" i="75" s="1"/>
  <c r="D11" i="30" s="1"/>
  <c r="D11" i="86" s="1"/>
  <c r="Q74" i="63"/>
  <c r="Q24" i="74" s="1"/>
  <c r="P24" i="74"/>
  <c r="U5" i="81"/>
  <c r="T18" i="80"/>
  <c r="W44" i="79"/>
  <c r="W74" i="79" s="1"/>
  <c r="W26" i="32" s="1"/>
  <c r="W26" i="90" s="1"/>
  <c r="U41" i="76"/>
  <c r="N69" i="74"/>
  <c r="N21" i="26" s="1"/>
  <c r="N21" i="91" s="1"/>
  <c r="N33" i="78"/>
  <c r="N69" i="78" s="1"/>
  <c r="N21" i="28" s="1"/>
  <c r="N21" i="89" s="1"/>
  <c r="N33" i="76"/>
  <c r="N69" i="76" s="1"/>
  <c r="N21" i="31" s="1"/>
  <c r="N21" i="87" s="1"/>
  <c r="N33" i="59"/>
  <c r="N69" i="59" s="1"/>
  <c r="N21" i="23" s="1"/>
  <c r="N21" i="84" s="1"/>
  <c r="N33" i="81"/>
  <c r="N69" i="81" s="1"/>
  <c r="N21" i="22" s="1"/>
  <c r="N21" i="93" s="1"/>
  <c r="N33" i="75"/>
  <c r="N69" i="75" s="1"/>
  <c r="N21" i="30" s="1"/>
  <c r="N21" i="86" s="1"/>
  <c r="N33" i="80"/>
  <c r="N69" i="80" s="1"/>
  <c r="N21" i="27" s="1"/>
  <c r="N21" i="92" s="1"/>
  <c r="N33" i="79"/>
  <c r="N69" i="79" s="1"/>
  <c r="N21" i="32" s="1"/>
  <c r="N21" i="90" s="1"/>
  <c r="N33" i="77"/>
  <c r="N69" i="77" s="1"/>
  <c r="N21" i="25" s="1"/>
  <c r="N21" i="88" s="1"/>
  <c r="U39" i="75"/>
  <c r="M23" i="81"/>
  <c r="M59" i="81" s="1"/>
  <c r="M11" i="22" s="1"/>
  <c r="M11" i="93" s="1"/>
  <c r="T68" i="74"/>
  <c r="T20" i="26" s="1"/>
  <c r="T20" i="91" s="1"/>
  <c r="M22" i="59"/>
  <c r="M58" i="59" s="1"/>
  <c r="M10" i="23" s="1"/>
  <c r="M10" i="84" s="1"/>
  <c r="E23" i="81"/>
  <c r="E59" i="81" s="1"/>
  <c r="E11" i="22" s="1"/>
  <c r="E11" i="93" s="1"/>
  <c r="U20" i="79"/>
  <c r="U42" i="77"/>
  <c r="U72" i="77" s="1"/>
  <c r="U24" i="25" s="1"/>
  <c r="U24" i="88" s="1"/>
  <c r="P34" i="76"/>
  <c r="P70" i="76" s="1"/>
  <c r="P22" i="31" s="1"/>
  <c r="P22" i="87" s="1"/>
  <c r="U37" i="59"/>
  <c r="E22" i="81"/>
  <c r="E58" i="81" s="1"/>
  <c r="E10" i="22" s="1"/>
  <c r="E10" i="93" s="1"/>
  <c r="T40" i="79"/>
  <c r="T68" i="79" s="1"/>
  <c r="T20" i="32" s="1"/>
  <c r="T20" i="90" s="1"/>
  <c r="V2" i="77"/>
  <c r="V50" i="77" s="1"/>
  <c r="V2" i="25" s="1"/>
  <c r="V2" i="88" s="1"/>
  <c r="U25" i="78"/>
  <c r="P28" i="79"/>
  <c r="P63" i="79" s="1"/>
  <c r="P15" i="32" s="1"/>
  <c r="P15" i="90" s="1"/>
  <c r="T10" i="77"/>
  <c r="F22" i="81"/>
  <c r="F58" i="81" s="1"/>
  <c r="F10" i="22" s="1"/>
  <c r="F10" i="93" s="1"/>
  <c r="U30" i="79"/>
  <c r="U65" i="79" s="1"/>
  <c r="U17" i="32" s="1"/>
  <c r="U17" i="90" s="1"/>
  <c r="T7" i="76"/>
  <c r="U38" i="77"/>
  <c r="V14" i="74"/>
  <c r="R33" i="74"/>
  <c r="R69" i="74" s="1"/>
  <c r="R21" i="26" s="1"/>
  <c r="R21" i="91" s="1"/>
  <c r="AQ29" i="81"/>
  <c r="AQ64" i="81" s="1"/>
  <c r="AQ16" i="22" s="1"/>
  <c r="AQ16" i="93" s="1"/>
  <c r="AQ29" i="59"/>
  <c r="AQ64" i="59" s="1"/>
  <c r="AQ16" i="23" s="1"/>
  <c r="AQ16" i="84" s="1"/>
  <c r="AQ29" i="75"/>
  <c r="AQ64" i="75" s="1"/>
  <c r="AQ16" i="30" s="1"/>
  <c r="AQ16" i="86" s="1"/>
  <c r="AQ29" i="80"/>
  <c r="AQ64" i="80" s="1"/>
  <c r="AQ16" i="27" s="1"/>
  <c r="AQ16" i="92" s="1"/>
  <c r="AQ29" i="79"/>
  <c r="AQ64" i="79" s="1"/>
  <c r="AQ16" i="32" s="1"/>
  <c r="AQ16" i="90" s="1"/>
  <c r="AQ29" i="78"/>
  <c r="AQ64" i="78" s="1"/>
  <c r="AQ16" i="28" s="1"/>
  <c r="AQ16" i="89" s="1"/>
  <c r="AQ29" i="77"/>
  <c r="AQ64" i="77" s="1"/>
  <c r="AQ16" i="25" s="1"/>
  <c r="AQ16" i="88" s="1"/>
  <c r="AQ29" i="76"/>
  <c r="AQ64" i="76" s="1"/>
  <c r="AQ16" i="31" s="1"/>
  <c r="AQ16" i="87" s="1"/>
  <c r="AQ64" i="74"/>
  <c r="AQ16" i="26" s="1"/>
  <c r="AQ16" i="91" s="1"/>
  <c r="T40" i="81"/>
  <c r="T68" i="81" s="1"/>
  <c r="T20" i="22" s="1"/>
  <c r="T20" i="93" s="1"/>
  <c r="U19" i="74"/>
  <c r="U19" i="80" s="1"/>
  <c r="V37" i="74"/>
  <c r="V37" i="79" s="1"/>
  <c r="U7" i="74"/>
  <c r="U7" i="80" s="1"/>
  <c r="R32" i="74"/>
  <c r="R61" i="74" s="1"/>
  <c r="R13" i="26" s="1"/>
  <c r="R13" i="91" s="1"/>
  <c r="U15" i="74"/>
  <c r="V8" i="74"/>
  <c r="V8" i="59" s="1"/>
  <c r="V20" i="74"/>
  <c r="V20" i="59" s="1"/>
  <c r="R31" i="74"/>
  <c r="R71" i="74" s="1"/>
  <c r="R23" i="26" s="1"/>
  <c r="R23" i="91" s="1"/>
  <c r="Q21" i="74"/>
  <c r="Q57" i="74" s="1"/>
  <c r="Q9" i="26" s="1"/>
  <c r="Q9" i="91" s="1"/>
  <c r="O61" i="74"/>
  <c r="O13" i="26" s="1"/>
  <c r="O13" i="91" s="1"/>
  <c r="O32" i="76"/>
  <c r="O61" i="76" s="1"/>
  <c r="O13" i="31" s="1"/>
  <c r="O13" i="87" s="1"/>
  <c r="O32" i="81"/>
  <c r="O61" i="81" s="1"/>
  <c r="O13" i="22" s="1"/>
  <c r="O13" i="93" s="1"/>
  <c r="O32" i="59"/>
  <c r="O61" i="59" s="1"/>
  <c r="O13" i="23" s="1"/>
  <c r="O13" i="84" s="1"/>
  <c r="O32" i="80"/>
  <c r="O61" i="80" s="1"/>
  <c r="O13" i="27" s="1"/>
  <c r="O13" i="92" s="1"/>
  <c r="O32" i="79"/>
  <c r="O61" i="79" s="1"/>
  <c r="O13" i="32" s="1"/>
  <c r="O13" i="90" s="1"/>
  <c r="O32" i="77"/>
  <c r="O61" i="77" s="1"/>
  <c r="O13" i="25" s="1"/>
  <c r="O13" i="88" s="1"/>
  <c r="O32" i="78"/>
  <c r="O61" i="78" s="1"/>
  <c r="O13" i="28" s="1"/>
  <c r="O13" i="89" s="1"/>
  <c r="O32" i="75"/>
  <c r="O61" i="75" s="1"/>
  <c r="O13" i="30" s="1"/>
  <c r="O13" i="86" s="1"/>
  <c r="Q31" i="80"/>
  <c r="Q71" i="80" s="1"/>
  <c r="Q23" i="27" s="1"/>
  <c r="Q23" i="92" s="1"/>
  <c r="S4" i="78"/>
  <c r="S52" i="78" s="1"/>
  <c r="S4" i="28" s="1"/>
  <c r="S4" i="89" s="1"/>
  <c r="U5" i="75"/>
  <c r="T18" i="75"/>
  <c r="W44" i="80"/>
  <c r="W74" i="80" s="1"/>
  <c r="W26" i="27" s="1"/>
  <c r="W26" i="92" s="1"/>
  <c r="S6" i="75"/>
  <c r="S53" i="75" s="1"/>
  <c r="S5" i="30" s="1"/>
  <c r="S5" i="86" s="1"/>
  <c r="P83" i="63"/>
  <c r="O33" i="74"/>
  <c r="P21" i="77"/>
  <c r="P57" i="77" s="1"/>
  <c r="P9" i="25" s="1"/>
  <c r="P9" i="88" s="1"/>
  <c r="U39" i="76"/>
  <c r="M23" i="59"/>
  <c r="M59" i="59" s="1"/>
  <c r="M11" i="23" s="1"/>
  <c r="M11" i="84" s="1"/>
  <c r="AQ33" i="77"/>
  <c r="AQ69" i="77" s="1"/>
  <c r="AQ21" i="25" s="1"/>
  <c r="AQ21" i="88" s="1"/>
  <c r="AQ33" i="76"/>
  <c r="AQ69" i="76" s="1"/>
  <c r="AQ21" i="31" s="1"/>
  <c r="AQ21" i="87" s="1"/>
  <c r="AQ33" i="75"/>
  <c r="AQ69" i="75" s="1"/>
  <c r="AQ21" i="30" s="1"/>
  <c r="AQ21" i="86" s="1"/>
  <c r="AQ33" i="79"/>
  <c r="AQ69" i="79" s="1"/>
  <c r="AQ21" i="32" s="1"/>
  <c r="AQ21" i="90" s="1"/>
  <c r="AQ33" i="81"/>
  <c r="AQ69" i="81" s="1"/>
  <c r="AQ21" i="22" s="1"/>
  <c r="AQ21" i="93" s="1"/>
  <c r="AQ33" i="59"/>
  <c r="AQ69" i="59" s="1"/>
  <c r="AQ21" i="23" s="1"/>
  <c r="AQ21" i="84" s="1"/>
  <c r="AQ33" i="78"/>
  <c r="AQ69" i="78" s="1"/>
  <c r="AQ21" i="28" s="1"/>
  <c r="AQ21" i="89" s="1"/>
  <c r="AQ33" i="80"/>
  <c r="AQ69" i="80" s="1"/>
  <c r="AQ21" i="27" s="1"/>
  <c r="AQ21" i="92" s="1"/>
  <c r="AQ69" i="74"/>
  <c r="AQ21" i="26" s="1"/>
  <c r="AQ21" i="91" s="1"/>
  <c r="R72" i="63"/>
  <c r="AQ72" i="63" s="1"/>
  <c r="M22" i="76"/>
  <c r="M58" i="76" s="1"/>
  <c r="M10" i="31" s="1"/>
  <c r="M10" i="87" s="1"/>
  <c r="E23" i="59"/>
  <c r="E59" i="59" s="1"/>
  <c r="E11" i="23" s="1"/>
  <c r="E11" i="84" s="1"/>
  <c r="U42" i="79"/>
  <c r="U72" i="79" s="1"/>
  <c r="U24" i="32" s="1"/>
  <c r="U24" i="90" s="1"/>
  <c r="P34" i="78"/>
  <c r="P70" i="78" s="1"/>
  <c r="P22" i="28" s="1"/>
  <c r="P22" i="89" s="1"/>
  <c r="E22" i="75"/>
  <c r="E58" i="75" s="1"/>
  <c r="E10" i="30" s="1"/>
  <c r="E10" i="86" s="1"/>
  <c r="F23" i="81"/>
  <c r="F59" i="81" s="1"/>
  <c r="F11" i="22" s="1"/>
  <c r="F11" i="93" s="1"/>
  <c r="V2" i="79"/>
  <c r="V50" i="79" s="1"/>
  <c r="V2" i="32" s="1"/>
  <c r="V2" i="90" s="1"/>
  <c r="P28" i="80"/>
  <c r="P63" i="80" s="1"/>
  <c r="P15" i="27" s="1"/>
  <c r="P15" i="92" s="1"/>
  <c r="T10" i="79"/>
  <c r="F22" i="59"/>
  <c r="F58" i="59" s="1"/>
  <c r="F10" i="23" s="1"/>
  <c r="F10" i="84" s="1"/>
  <c r="U66" i="74"/>
  <c r="U18" i="26" s="1"/>
  <c r="U18" i="91" s="1"/>
  <c r="U36" i="81"/>
  <c r="U66" i="81" s="1"/>
  <c r="U18" i="22" s="1"/>
  <c r="U18" i="93" s="1"/>
  <c r="U30" i="80"/>
  <c r="U65" i="80" s="1"/>
  <c r="U17" i="27" s="1"/>
  <c r="U17" i="92" s="1"/>
  <c r="U14" i="77"/>
  <c r="P11" i="81"/>
  <c r="P54" i="81" s="1"/>
  <c r="P6" i="22" s="1"/>
  <c r="P6" i="93" s="1"/>
  <c r="U38" i="79"/>
  <c r="K15" i="83"/>
  <c r="L15" i="83"/>
  <c r="L22" i="83"/>
  <c r="K22" i="83"/>
  <c r="K23" i="83"/>
  <c r="C14" i="83"/>
  <c r="C16" i="83"/>
  <c r="J14" i="83"/>
  <c r="G12" i="83"/>
  <c r="M18" i="83"/>
  <c r="F13" i="83"/>
  <c r="F8" i="83"/>
  <c r="N19" i="83"/>
  <c r="M20" i="83"/>
  <c r="F21" i="83"/>
  <c r="O17" i="83"/>
  <c r="B59" i="74"/>
  <c r="B11" i="26" s="1"/>
  <c r="B11" i="91" s="1"/>
  <c r="B59" i="80"/>
  <c r="B11" i="27" s="1"/>
  <c r="B11" i="92" s="1"/>
  <c r="B59" i="59"/>
  <c r="B11" i="23" s="1"/>
  <c r="B59" i="75"/>
  <c r="B11" i="30" s="1"/>
  <c r="B11" i="86" s="1"/>
  <c r="B59" i="78"/>
  <c r="B11" i="28" s="1"/>
  <c r="B11" i="89" s="1"/>
  <c r="B59" i="77"/>
  <c r="B11" i="25" s="1"/>
  <c r="B11" i="88" s="1"/>
  <c r="B59" i="81"/>
  <c r="B11" i="22" s="1"/>
  <c r="B11" i="93" s="1"/>
  <c r="B59" i="76"/>
  <c r="B11" i="31" s="1"/>
  <c r="B11" i="87" s="1"/>
  <c r="B59" i="79"/>
  <c r="B11" i="32" s="1"/>
  <c r="B11" i="90" s="1"/>
  <c r="N25" i="83"/>
  <c r="P26" i="83"/>
  <c r="F9" i="83"/>
  <c r="O7" i="83"/>
  <c r="N5" i="83"/>
  <c r="Q85" i="73"/>
  <c r="S80" i="73"/>
  <c r="R73" i="73"/>
  <c r="R67" i="73"/>
  <c r="R77" i="73"/>
  <c r="M22" i="83"/>
  <c r="S89" i="73"/>
  <c r="R90" i="73"/>
  <c r="S88" i="73"/>
  <c r="S87" i="73"/>
  <c r="L23" i="83"/>
  <c r="R82" i="73"/>
  <c r="R84" i="73"/>
  <c r="M15" i="83"/>
  <c r="Q83" i="73"/>
  <c r="O79" i="73"/>
  <c r="O101" i="73" s="1"/>
  <c r="B10" i="84"/>
  <c r="B10" i="83"/>
  <c r="P78" i="73"/>
  <c r="N4" i="83"/>
  <c r="S2" i="83"/>
  <c r="R24" i="83"/>
  <c r="U62" i="73"/>
  <c r="V69" i="73"/>
  <c r="W93" i="73"/>
  <c r="W86" i="73"/>
  <c r="W68" i="73"/>
  <c r="W95" i="73"/>
  <c r="V99" i="73"/>
  <c r="W92" i="73"/>
  <c r="V74" i="73"/>
  <c r="V63" i="73"/>
  <c r="X65" i="73"/>
  <c r="V96" i="73"/>
  <c r="W97" i="73"/>
  <c r="W76" i="73"/>
  <c r="V66" i="73"/>
  <c r="W61" i="73"/>
  <c r="W81" i="73"/>
  <c r="W98" i="73"/>
  <c r="X58" i="73"/>
  <c r="U60" i="73"/>
  <c r="W94" i="73"/>
  <c r="Y100" i="73"/>
  <c r="W70" i="73"/>
  <c r="V71" i="73"/>
  <c r="V91" i="73"/>
  <c r="W64" i="73"/>
  <c r="V72" i="73"/>
  <c r="V75" i="73"/>
  <c r="J72" i="63" l="1"/>
  <c r="AK3" i="72"/>
  <c r="AJ3" i="73"/>
  <c r="AJ48" i="72"/>
  <c r="AI48" i="73"/>
  <c r="AI38" i="73"/>
  <c r="AJ38" i="72"/>
  <c r="AJ24" i="72"/>
  <c r="AI24" i="73"/>
  <c r="AK9" i="72"/>
  <c r="AJ9" i="73"/>
  <c r="AK14" i="72"/>
  <c r="AJ14" i="73"/>
  <c r="AK23" i="72"/>
  <c r="AJ23" i="73"/>
  <c r="AK16" i="72"/>
  <c r="AJ16" i="73"/>
  <c r="AJ21" i="72"/>
  <c r="AI21" i="73"/>
  <c r="AJ39" i="72"/>
  <c r="AI39" i="73"/>
  <c r="AK19" i="72"/>
  <c r="AJ19" i="73"/>
  <c r="AI31" i="73"/>
  <c r="AJ31" i="72"/>
  <c r="J9" i="83"/>
  <c r="AJ41" i="72"/>
  <c r="AI41" i="73"/>
  <c r="AK51" i="72"/>
  <c r="AJ51" i="73"/>
  <c r="AJ26" i="72"/>
  <c r="AI26" i="73"/>
  <c r="AK45" i="72"/>
  <c r="AJ45" i="73"/>
  <c r="AK5" i="72"/>
  <c r="AJ5" i="73"/>
  <c r="AJ10" i="72"/>
  <c r="AI10" i="73"/>
  <c r="AJ29" i="72"/>
  <c r="AI29" i="73"/>
  <c r="AK18" i="72"/>
  <c r="AJ18" i="73"/>
  <c r="AJ11" i="72"/>
  <c r="AI11" i="73"/>
  <c r="AK7" i="72"/>
  <c r="AJ7" i="73"/>
  <c r="AJ47" i="72"/>
  <c r="AI47" i="73"/>
  <c r="AJ15" i="72"/>
  <c r="AI15" i="73"/>
  <c r="AJ27" i="72"/>
  <c r="AI27" i="73"/>
  <c r="AJ33" i="72"/>
  <c r="AI33" i="73"/>
  <c r="AJ32" i="72"/>
  <c r="AI32" i="73"/>
  <c r="AJ37" i="72"/>
  <c r="AI37" i="73"/>
  <c r="AK20" i="72"/>
  <c r="AJ20" i="73"/>
  <c r="AJ8" i="72"/>
  <c r="AI8" i="73"/>
  <c r="AJ12" i="72"/>
  <c r="AI12" i="73"/>
  <c r="AI6" i="73"/>
  <c r="AJ6" i="72"/>
  <c r="AI35" i="73"/>
  <c r="AJ35" i="72"/>
  <c r="AK17" i="72"/>
  <c r="AJ17" i="73"/>
  <c r="AJ44" i="72"/>
  <c r="AI44" i="73"/>
  <c r="AK43" i="72"/>
  <c r="AJ43" i="73"/>
  <c r="AK49" i="72"/>
  <c r="AJ49" i="73"/>
  <c r="AJ36" i="73"/>
  <c r="AK36" i="72"/>
  <c r="AK25" i="72"/>
  <c r="AJ25" i="73"/>
  <c r="AI30" i="73"/>
  <c r="AJ30" i="72"/>
  <c r="AK13" i="72"/>
  <c r="AJ13" i="73"/>
  <c r="AJ28" i="72"/>
  <c r="AI28" i="73"/>
  <c r="AJ34" i="72"/>
  <c r="AI34" i="73"/>
  <c r="AK4" i="72"/>
  <c r="AJ4" i="73"/>
  <c r="AI42" i="73"/>
  <c r="AJ42" i="72"/>
  <c r="AI40" i="73"/>
  <c r="AJ40" i="72"/>
  <c r="AI46" i="73"/>
  <c r="AJ46" i="72"/>
  <c r="AK50" i="72"/>
  <c r="AJ50" i="73"/>
  <c r="AK2" i="72"/>
  <c r="AJ2" i="73"/>
  <c r="U66" i="59"/>
  <c r="U18" i="23" s="1"/>
  <c r="U18" i="84" s="1"/>
  <c r="U66" i="78"/>
  <c r="U18" i="28" s="1"/>
  <c r="U18" i="89" s="1"/>
  <c r="T55" i="75"/>
  <c r="T7" i="30" s="1"/>
  <c r="T7" i="86" s="1"/>
  <c r="AK52" i="72"/>
  <c r="AJ52" i="73"/>
  <c r="J29" i="81"/>
  <c r="J64" i="81" s="1"/>
  <c r="J16" i="22" s="1"/>
  <c r="J16" i="93" s="1"/>
  <c r="J29" i="80"/>
  <c r="J64" i="80" s="1"/>
  <c r="J16" i="27" s="1"/>
  <c r="J16" i="92" s="1"/>
  <c r="J29" i="75"/>
  <c r="J64" i="75" s="1"/>
  <c r="J16" i="30" s="1"/>
  <c r="J16" i="86" s="1"/>
  <c r="J29" i="76"/>
  <c r="J64" i="76" s="1"/>
  <c r="J16" i="31" s="1"/>
  <c r="J16" i="87" s="1"/>
  <c r="J29" i="78"/>
  <c r="J64" i="78" s="1"/>
  <c r="J16" i="28" s="1"/>
  <c r="J16" i="89" s="1"/>
  <c r="J29" i="77"/>
  <c r="J64" i="77" s="1"/>
  <c r="J16" i="25" s="1"/>
  <c r="J16" i="88" s="1"/>
  <c r="J29" i="79"/>
  <c r="J64" i="79" s="1"/>
  <c r="J16" i="32" s="1"/>
  <c r="J16" i="90" s="1"/>
  <c r="J29" i="59"/>
  <c r="J64" i="59" s="1"/>
  <c r="J16" i="23" s="1"/>
  <c r="J16" i="84" s="1"/>
  <c r="U66" i="80"/>
  <c r="U18" i="27" s="1"/>
  <c r="U18" i="92" s="1"/>
  <c r="T55" i="76"/>
  <c r="T7" i="31" s="1"/>
  <c r="T7" i="87" s="1"/>
  <c r="U55" i="74"/>
  <c r="U7" i="26" s="1"/>
  <c r="U7" i="91" s="1"/>
  <c r="T55" i="77"/>
  <c r="T7" i="25" s="1"/>
  <c r="T7" i="88" s="1"/>
  <c r="R24" i="78"/>
  <c r="V41" i="59"/>
  <c r="U66" i="77"/>
  <c r="U18" i="25" s="1"/>
  <c r="U18" i="88" s="1"/>
  <c r="T55" i="79"/>
  <c r="T7" i="32" s="1"/>
  <c r="T7" i="90" s="1"/>
  <c r="V41" i="81"/>
  <c r="AN22" i="72"/>
  <c r="AM22" i="73"/>
  <c r="R24" i="76"/>
  <c r="U15" i="78"/>
  <c r="U55" i="78" s="1"/>
  <c r="U7" i="28" s="1"/>
  <c r="U7" i="89" s="1"/>
  <c r="U15" i="59"/>
  <c r="R31" i="81"/>
  <c r="R71" i="81" s="1"/>
  <c r="R23" i="22" s="1"/>
  <c r="R23" i="93" s="1"/>
  <c r="U15" i="75"/>
  <c r="R24" i="75"/>
  <c r="V41" i="80"/>
  <c r="U16" i="79"/>
  <c r="V30" i="80"/>
  <c r="V65" i="80" s="1"/>
  <c r="V17" i="27" s="1"/>
  <c r="V17" i="92" s="1"/>
  <c r="Q28" i="77"/>
  <c r="Q63" i="77" s="1"/>
  <c r="Q15" i="25" s="1"/>
  <c r="Q15" i="88" s="1"/>
  <c r="V20" i="76"/>
  <c r="U15" i="77"/>
  <c r="U43" i="76"/>
  <c r="U73" i="76" s="1"/>
  <c r="U25" i="31" s="1"/>
  <c r="U25" i="87" s="1"/>
  <c r="V20" i="78"/>
  <c r="U73" i="74"/>
  <c r="U25" i="26" s="1"/>
  <c r="U25" i="91" s="1"/>
  <c r="U43" i="77"/>
  <c r="U73" i="77" s="1"/>
  <c r="U25" i="25" s="1"/>
  <c r="U25" i="88" s="1"/>
  <c r="W9" i="79"/>
  <c r="U43" i="79"/>
  <c r="U73" i="79" s="1"/>
  <c r="U25" i="32" s="1"/>
  <c r="U25" i="90" s="1"/>
  <c r="V20" i="77"/>
  <c r="V41" i="75"/>
  <c r="W2" i="75"/>
  <c r="W50" i="75" s="1"/>
  <c r="W2" i="30" s="1"/>
  <c r="W2" i="86" s="1"/>
  <c r="U66" i="75"/>
  <c r="U18" i="30" s="1"/>
  <c r="U18" i="86" s="1"/>
  <c r="V20" i="79"/>
  <c r="T55" i="59"/>
  <c r="T7" i="23" s="1"/>
  <c r="T7" i="84" s="1"/>
  <c r="U43" i="75"/>
  <c r="U73" i="75" s="1"/>
  <c r="U25" i="30" s="1"/>
  <c r="U25" i="86" s="1"/>
  <c r="V25" i="78"/>
  <c r="U19" i="79"/>
  <c r="R31" i="80"/>
  <c r="R71" i="80" s="1"/>
  <c r="R23" i="27" s="1"/>
  <c r="R23" i="92" s="1"/>
  <c r="V20" i="80"/>
  <c r="U43" i="78"/>
  <c r="U73" i="78" s="1"/>
  <c r="U25" i="28" s="1"/>
  <c r="U25" i="89" s="1"/>
  <c r="V25" i="80"/>
  <c r="V8" i="78"/>
  <c r="V12" i="80"/>
  <c r="Q34" i="79"/>
  <c r="Q70" i="79" s="1"/>
  <c r="Q22" i="32" s="1"/>
  <c r="Q22" i="90" s="1"/>
  <c r="U10" i="78"/>
  <c r="V20" i="75"/>
  <c r="V37" i="80"/>
  <c r="N72" i="63"/>
  <c r="O72" i="63" s="1"/>
  <c r="Q21" i="59"/>
  <c r="Q57" i="59" s="1"/>
  <c r="Q9" i="23" s="1"/>
  <c r="Q9" i="84" s="1"/>
  <c r="U19" i="77"/>
  <c r="T6" i="80"/>
  <c r="T53" i="80" s="1"/>
  <c r="T5" i="27" s="1"/>
  <c r="T5" i="92" s="1"/>
  <c r="N73" i="63"/>
  <c r="O73" i="63" s="1"/>
  <c r="P73" i="63" s="1"/>
  <c r="Q73" i="63" s="1"/>
  <c r="T55" i="80"/>
  <c r="T7" i="27" s="1"/>
  <c r="T7" i="92" s="1"/>
  <c r="W2" i="59"/>
  <c r="W50" i="59" s="1"/>
  <c r="W2" i="23" s="1"/>
  <c r="W2" i="84" s="1"/>
  <c r="V25" i="75"/>
  <c r="R31" i="79"/>
  <c r="R71" i="79" s="1"/>
  <c r="R23" i="32" s="1"/>
  <c r="R23" i="90" s="1"/>
  <c r="U15" i="76"/>
  <c r="U19" i="78"/>
  <c r="V39" i="80"/>
  <c r="U35" i="80"/>
  <c r="U67" i="80" s="1"/>
  <c r="U19" i="27" s="1"/>
  <c r="U19" i="92" s="1"/>
  <c r="V36" i="80"/>
  <c r="U16" i="77"/>
  <c r="U55" i="77" s="1"/>
  <c r="U7" i="25" s="1"/>
  <c r="U7" i="88" s="1"/>
  <c r="T6" i="79"/>
  <c r="T53" i="79" s="1"/>
  <c r="T5" i="32" s="1"/>
  <c r="T5" i="90" s="1"/>
  <c r="Q34" i="77"/>
  <c r="Q70" i="77" s="1"/>
  <c r="Q22" i="25" s="1"/>
  <c r="Q22" i="88" s="1"/>
  <c r="W9" i="77"/>
  <c r="U10" i="76"/>
  <c r="V42" i="78"/>
  <c r="V72" i="78" s="1"/>
  <c r="V24" i="28" s="1"/>
  <c r="V24" i="89" s="1"/>
  <c r="Q26" i="59"/>
  <c r="Q60" i="59" s="1"/>
  <c r="Q12" i="23" s="1"/>
  <c r="Q12" i="84" s="1"/>
  <c r="U18" i="78"/>
  <c r="V38" i="79"/>
  <c r="U16" i="80"/>
  <c r="Q28" i="79"/>
  <c r="Q63" i="79" s="1"/>
  <c r="Q15" i="32" s="1"/>
  <c r="Q15" i="90" s="1"/>
  <c r="U40" i="59"/>
  <c r="U68" i="59" s="1"/>
  <c r="U20" i="23" s="1"/>
  <c r="U20" i="84" s="1"/>
  <c r="Q34" i="80"/>
  <c r="Q70" i="80" s="1"/>
  <c r="Q22" i="27" s="1"/>
  <c r="Q22" i="92" s="1"/>
  <c r="W9" i="80"/>
  <c r="X44" i="76"/>
  <c r="X74" i="76" s="1"/>
  <c r="X26" i="31" s="1"/>
  <c r="X26" i="87" s="1"/>
  <c r="U10" i="77"/>
  <c r="Q21" i="80"/>
  <c r="Q57" i="80" s="1"/>
  <c r="Q9" i="27" s="1"/>
  <c r="Q9" i="92" s="1"/>
  <c r="V8" i="76"/>
  <c r="V42" i="77"/>
  <c r="V72" i="77" s="1"/>
  <c r="V24" i="25" s="1"/>
  <c r="V24" i="88" s="1"/>
  <c r="Q26" i="75"/>
  <c r="Q60" i="75" s="1"/>
  <c r="Q12" i="30" s="1"/>
  <c r="Q12" i="86" s="1"/>
  <c r="V41" i="79"/>
  <c r="U18" i="77"/>
  <c r="U40" i="76"/>
  <c r="U68" i="76" s="1"/>
  <c r="U20" i="31" s="1"/>
  <c r="U20" i="87" s="1"/>
  <c r="W2" i="78"/>
  <c r="W50" i="78" s="1"/>
  <c r="W2" i="28" s="1"/>
  <c r="W2" i="89" s="1"/>
  <c r="W9" i="59"/>
  <c r="W9" i="81"/>
  <c r="X44" i="75"/>
  <c r="X74" i="75" s="1"/>
  <c r="X26" i="30" s="1"/>
  <c r="X26" i="86" s="1"/>
  <c r="U10" i="79"/>
  <c r="V25" i="81"/>
  <c r="Q21" i="81"/>
  <c r="Q57" i="81" s="1"/>
  <c r="Q9" i="22" s="1"/>
  <c r="Q9" i="93" s="1"/>
  <c r="V42" i="79"/>
  <c r="V72" i="79" s="1"/>
  <c r="V24" i="32" s="1"/>
  <c r="V24" i="90" s="1"/>
  <c r="Q26" i="76"/>
  <c r="Q60" i="76" s="1"/>
  <c r="Q12" i="31" s="1"/>
  <c r="Q12" i="87" s="1"/>
  <c r="U18" i="79"/>
  <c r="U40" i="75"/>
  <c r="U68" i="75" s="1"/>
  <c r="U20" i="30" s="1"/>
  <c r="U20" i="86" s="1"/>
  <c r="X44" i="78"/>
  <c r="X74" i="78" s="1"/>
  <c r="X26" i="28" s="1"/>
  <c r="X26" i="89" s="1"/>
  <c r="U10" i="80"/>
  <c r="R31" i="59"/>
  <c r="R71" i="59" s="1"/>
  <c r="R23" i="23" s="1"/>
  <c r="R23" i="84" s="1"/>
  <c r="Q11" i="80"/>
  <c r="Q54" i="80" s="1"/>
  <c r="Q6" i="27" s="1"/>
  <c r="Q6" i="92" s="1"/>
  <c r="V42" i="80"/>
  <c r="V72" i="80" s="1"/>
  <c r="V24" i="27" s="1"/>
  <c r="V24" i="92" s="1"/>
  <c r="T4" i="59"/>
  <c r="T52" i="59" s="1"/>
  <c r="T4" i="23" s="1"/>
  <c r="T4" i="84" s="1"/>
  <c r="U18" i="80"/>
  <c r="V36" i="78"/>
  <c r="U40" i="78"/>
  <c r="U68" i="78" s="1"/>
  <c r="U20" i="28" s="1"/>
  <c r="U20" i="89" s="1"/>
  <c r="W9" i="76"/>
  <c r="V36" i="77"/>
  <c r="U40" i="77"/>
  <c r="U68" i="77" s="1"/>
  <c r="U20" i="25" s="1"/>
  <c r="U20" i="88" s="1"/>
  <c r="W9" i="75"/>
  <c r="U10" i="59"/>
  <c r="R31" i="77"/>
  <c r="R71" i="77" s="1"/>
  <c r="R23" i="25" s="1"/>
  <c r="R23" i="88" s="1"/>
  <c r="U35" i="79"/>
  <c r="U67" i="79" s="1"/>
  <c r="U19" i="32" s="1"/>
  <c r="U19" i="90" s="1"/>
  <c r="T6" i="77"/>
  <c r="T53" i="77" s="1"/>
  <c r="T5" i="25" s="1"/>
  <c r="T5" i="88" s="1"/>
  <c r="U40" i="80"/>
  <c r="U68" i="80" s="1"/>
  <c r="U20" i="27" s="1"/>
  <c r="U20" i="92" s="1"/>
  <c r="Q34" i="59"/>
  <c r="Q70" i="59" s="1"/>
  <c r="Q22" i="23" s="1"/>
  <c r="Q22" i="84" s="1"/>
  <c r="V14" i="81"/>
  <c r="V16" i="74"/>
  <c r="V16" i="79" s="1"/>
  <c r="U7" i="81"/>
  <c r="S72" i="63"/>
  <c r="T72" i="63" s="1"/>
  <c r="U72" i="63" s="1"/>
  <c r="V72" i="63" s="1"/>
  <c r="W72" i="63" s="1"/>
  <c r="X72" i="63" s="1"/>
  <c r="Y72" i="63" s="1"/>
  <c r="Z72" i="63" s="1"/>
  <c r="AA72" i="63" s="1"/>
  <c r="AB72" i="63" s="1"/>
  <c r="AC72" i="63" s="1"/>
  <c r="AD72" i="63" s="1"/>
  <c r="AE72" i="63" s="1"/>
  <c r="AF72" i="63" s="1"/>
  <c r="AG72" i="63" s="1"/>
  <c r="AH72" i="63" s="1"/>
  <c r="AI72" i="63" s="1"/>
  <c r="AJ72" i="63" s="1"/>
  <c r="AK72" i="63" s="1"/>
  <c r="AL72" i="63" s="1"/>
  <c r="AM72" i="63" s="1"/>
  <c r="AN72" i="63" s="1"/>
  <c r="AO72" i="63" s="1"/>
  <c r="AP72" i="63" s="1"/>
  <c r="AQ22" i="74"/>
  <c r="R32" i="75"/>
  <c r="R61" i="75" s="1"/>
  <c r="R13" i="30" s="1"/>
  <c r="R13" i="86" s="1"/>
  <c r="U7" i="59"/>
  <c r="V37" i="81"/>
  <c r="R33" i="75"/>
  <c r="R69" i="75" s="1"/>
  <c r="R21" i="30" s="1"/>
  <c r="R21" i="86" s="1"/>
  <c r="V14" i="59"/>
  <c r="P24" i="78"/>
  <c r="P24" i="75"/>
  <c r="P24" i="76"/>
  <c r="P24" i="81"/>
  <c r="P24" i="59"/>
  <c r="P24" i="80"/>
  <c r="P24" i="79"/>
  <c r="P24" i="77"/>
  <c r="Q11" i="81"/>
  <c r="Q54" i="81" s="1"/>
  <c r="Q6" i="22" s="1"/>
  <c r="Q6" i="93" s="1"/>
  <c r="T52" i="74"/>
  <c r="T4" i="26" s="1"/>
  <c r="T4" i="91" s="1"/>
  <c r="V66" i="79"/>
  <c r="V18" i="32" s="1"/>
  <c r="V18" i="90" s="1"/>
  <c r="P61" i="74"/>
  <c r="P13" i="26" s="1"/>
  <c r="P13" i="91" s="1"/>
  <c r="P32" i="81"/>
  <c r="P61" i="81" s="1"/>
  <c r="P13" i="22" s="1"/>
  <c r="P13" i="93" s="1"/>
  <c r="P32" i="59"/>
  <c r="P61" i="59" s="1"/>
  <c r="P13" i="23" s="1"/>
  <c r="P13" i="84" s="1"/>
  <c r="P32" i="80"/>
  <c r="P61" i="80" s="1"/>
  <c r="P13" i="27" s="1"/>
  <c r="P13" i="92" s="1"/>
  <c r="P32" i="79"/>
  <c r="P61" i="79" s="1"/>
  <c r="P13" i="32" s="1"/>
  <c r="P13" i="90" s="1"/>
  <c r="P32" i="77"/>
  <c r="P61" i="77" s="1"/>
  <c r="P13" i="25" s="1"/>
  <c r="P13" i="88" s="1"/>
  <c r="P32" i="78"/>
  <c r="P61" i="78" s="1"/>
  <c r="P13" i="28" s="1"/>
  <c r="P13" i="89" s="1"/>
  <c r="P32" i="75"/>
  <c r="P61" i="75" s="1"/>
  <c r="P13" i="30" s="1"/>
  <c r="P13" i="86" s="1"/>
  <c r="P32" i="76"/>
  <c r="P61" i="76" s="1"/>
  <c r="P13" i="31" s="1"/>
  <c r="P13" i="87" s="1"/>
  <c r="V12" i="81"/>
  <c r="S73" i="63"/>
  <c r="T73" i="63" s="1"/>
  <c r="U73" i="63" s="1"/>
  <c r="V73" i="63" s="1"/>
  <c r="W73" i="63" s="1"/>
  <c r="X73" i="63" s="1"/>
  <c r="Y73" i="63" s="1"/>
  <c r="Z73" i="63" s="1"/>
  <c r="AA73" i="63" s="1"/>
  <c r="AB73" i="63" s="1"/>
  <c r="AC73" i="63" s="1"/>
  <c r="AD73" i="63" s="1"/>
  <c r="AE73" i="63" s="1"/>
  <c r="AF73" i="63" s="1"/>
  <c r="AG73" i="63" s="1"/>
  <c r="AH73" i="63" s="1"/>
  <c r="AI73" i="63" s="1"/>
  <c r="AJ73" i="63" s="1"/>
  <c r="AK73" i="63" s="1"/>
  <c r="AL73" i="63" s="1"/>
  <c r="AM73" i="63" s="1"/>
  <c r="AN73" i="63" s="1"/>
  <c r="AO73" i="63" s="1"/>
  <c r="AP73" i="63" s="1"/>
  <c r="AQ23" i="74"/>
  <c r="V5" i="76"/>
  <c r="V30" i="81"/>
  <c r="V65" i="81" s="1"/>
  <c r="V17" i="22" s="1"/>
  <c r="V17" i="93" s="1"/>
  <c r="P77" i="63"/>
  <c r="O27" i="74"/>
  <c r="U13" i="75"/>
  <c r="W37" i="74"/>
  <c r="W37" i="80" s="1"/>
  <c r="W42" i="74"/>
  <c r="W72" i="74" s="1"/>
  <c r="W24" i="26" s="1"/>
  <c r="W24" i="91" s="1"/>
  <c r="W25" i="74"/>
  <c r="W25" i="80" s="1"/>
  <c r="F6" i="83"/>
  <c r="V8" i="77"/>
  <c r="R32" i="76"/>
  <c r="R61" i="76" s="1"/>
  <c r="R13" i="31" s="1"/>
  <c r="R13" i="87" s="1"/>
  <c r="U7" i="75"/>
  <c r="V37" i="59"/>
  <c r="R33" i="76"/>
  <c r="R69" i="76" s="1"/>
  <c r="R21" i="31" s="1"/>
  <c r="R21" i="87" s="1"/>
  <c r="V14" i="76"/>
  <c r="Q24" i="78"/>
  <c r="Q24" i="75"/>
  <c r="Q24" i="76"/>
  <c r="Q24" i="81"/>
  <c r="Q24" i="59"/>
  <c r="Q24" i="77"/>
  <c r="Q24" i="80"/>
  <c r="Q24" i="79"/>
  <c r="Q11" i="59"/>
  <c r="Q54" i="59" s="1"/>
  <c r="Q6" i="23" s="1"/>
  <c r="Q6" i="84" s="1"/>
  <c r="V39" i="81"/>
  <c r="T4" i="75"/>
  <c r="T52" i="75" s="1"/>
  <c r="T4" i="30" s="1"/>
  <c r="T4" i="86" s="1"/>
  <c r="U35" i="81"/>
  <c r="U67" i="81" s="1"/>
  <c r="U19" i="22" s="1"/>
  <c r="U19" i="93" s="1"/>
  <c r="V38" i="81"/>
  <c r="Q61" i="74"/>
  <c r="Q13" i="26" s="1"/>
  <c r="Q13" i="91" s="1"/>
  <c r="Q32" i="79"/>
  <c r="Q61" i="79" s="1"/>
  <c r="Q13" i="32" s="1"/>
  <c r="Q13" i="90" s="1"/>
  <c r="Q32" i="77"/>
  <c r="Q61" i="77" s="1"/>
  <c r="Q13" i="25" s="1"/>
  <c r="Q13" i="88" s="1"/>
  <c r="Q32" i="78"/>
  <c r="Q61" i="78" s="1"/>
  <c r="Q13" i="28" s="1"/>
  <c r="Q13" i="89" s="1"/>
  <c r="Q32" i="75"/>
  <c r="Q61" i="75" s="1"/>
  <c r="Q13" i="30" s="1"/>
  <c r="Q13" i="86" s="1"/>
  <c r="Q32" i="76"/>
  <c r="Q61" i="76" s="1"/>
  <c r="Q13" i="31" s="1"/>
  <c r="Q13" i="87" s="1"/>
  <c r="Q32" i="81"/>
  <c r="Q61" i="81" s="1"/>
  <c r="Q13" i="22" s="1"/>
  <c r="Q13" i="93" s="1"/>
  <c r="Q32" i="59"/>
  <c r="Q61" i="59" s="1"/>
  <c r="Q13" i="23" s="1"/>
  <c r="Q13" i="84" s="1"/>
  <c r="Q32" i="80"/>
  <c r="Q61" i="80" s="1"/>
  <c r="Q13" i="27" s="1"/>
  <c r="Q13" i="92" s="1"/>
  <c r="V12" i="59"/>
  <c r="V5" i="75"/>
  <c r="V30" i="59"/>
  <c r="V65" i="59" s="1"/>
  <c r="V17" i="23" s="1"/>
  <c r="V17" i="84" s="1"/>
  <c r="Q28" i="80"/>
  <c r="Q63" i="80" s="1"/>
  <c r="Q15" i="27" s="1"/>
  <c r="Q15" i="92" s="1"/>
  <c r="W2" i="76"/>
  <c r="W50" i="76" s="1"/>
  <c r="W2" i="31" s="1"/>
  <c r="W2" i="87" s="1"/>
  <c r="U13" i="59"/>
  <c r="Q34" i="81"/>
  <c r="Q70" i="81" s="1"/>
  <c r="Q22" i="22" s="1"/>
  <c r="Q22" i="93" s="1"/>
  <c r="U68" i="81"/>
  <c r="U20" i="22" s="1"/>
  <c r="U20" i="93" s="1"/>
  <c r="X44" i="77"/>
  <c r="X74" i="77" s="1"/>
  <c r="X26" i="25" s="1"/>
  <c r="X26" i="88" s="1"/>
  <c r="V25" i="59"/>
  <c r="X9" i="74"/>
  <c r="X9" i="80" s="1"/>
  <c r="J73" i="63"/>
  <c r="I23" i="74"/>
  <c r="V18" i="74"/>
  <c r="V18" i="80" s="1"/>
  <c r="S33" i="74"/>
  <c r="S69" i="74" s="1"/>
  <c r="S21" i="26" s="1"/>
  <c r="S21" i="91" s="1"/>
  <c r="V15" i="74"/>
  <c r="V15" i="81" s="1"/>
  <c r="Q21" i="76"/>
  <c r="Q57" i="76" s="1"/>
  <c r="Q9" i="31" s="1"/>
  <c r="Q9" i="87" s="1"/>
  <c r="V8" i="79"/>
  <c r="R32" i="78"/>
  <c r="R61" i="78" s="1"/>
  <c r="R13" i="28" s="1"/>
  <c r="R13" i="89" s="1"/>
  <c r="U7" i="76"/>
  <c r="V37" i="76"/>
  <c r="U19" i="81"/>
  <c r="R33" i="78"/>
  <c r="R69" i="78" s="1"/>
  <c r="R21" i="28" s="1"/>
  <c r="R21" i="89" s="1"/>
  <c r="V14" i="75"/>
  <c r="Q11" i="76"/>
  <c r="Q54" i="76" s="1"/>
  <c r="Q6" i="31" s="1"/>
  <c r="Q6" i="87" s="1"/>
  <c r="V39" i="59"/>
  <c r="V42" i="81"/>
  <c r="V72" i="81" s="1"/>
  <c r="V24" i="22" s="1"/>
  <c r="V24" i="93" s="1"/>
  <c r="R24" i="77"/>
  <c r="Q26" i="78"/>
  <c r="Q60" i="78" s="1"/>
  <c r="Q12" i="28" s="1"/>
  <c r="Q12" i="89" s="1"/>
  <c r="T4" i="76"/>
  <c r="T52" i="76" s="1"/>
  <c r="T4" i="31" s="1"/>
  <c r="T4" i="87" s="1"/>
  <c r="U35" i="59"/>
  <c r="U67" i="59" s="1"/>
  <c r="U19" i="23" s="1"/>
  <c r="U19" i="84" s="1"/>
  <c r="U18" i="81"/>
  <c r="V38" i="59"/>
  <c r="V66" i="74"/>
  <c r="V18" i="26" s="1"/>
  <c r="V18" i="91" s="1"/>
  <c r="V36" i="81"/>
  <c r="U16" i="81"/>
  <c r="V12" i="75"/>
  <c r="T6" i="81"/>
  <c r="T53" i="81" s="1"/>
  <c r="T5" i="22" s="1"/>
  <c r="T5" i="93" s="1"/>
  <c r="O56" i="74"/>
  <c r="O8" i="26" s="1"/>
  <c r="O8" i="91" s="1"/>
  <c r="O17" i="81"/>
  <c r="O56" i="81" s="1"/>
  <c r="O8" i="22" s="1"/>
  <c r="O8" i="93" s="1"/>
  <c r="O17" i="59"/>
  <c r="O56" i="59" s="1"/>
  <c r="O8" i="23" s="1"/>
  <c r="O8" i="84" s="1"/>
  <c r="O17" i="80"/>
  <c r="O56" i="80" s="1"/>
  <c r="O8" i="27" s="1"/>
  <c r="O8" i="92" s="1"/>
  <c r="O17" i="79"/>
  <c r="O56" i="79" s="1"/>
  <c r="O8" i="32" s="1"/>
  <c r="O8" i="90" s="1"/>
  <c r="O17" i="77"/>
  <c r="O56" i="77" s="1"/>
  <c r="O8" i="25" s="1"/>
  <c r="O8" i="88" s="1"/>
  <c r="O17" i="78"/>
  <c r="O56" i="78" s="1"/>
  <c r="O8" i="28" s="1"/>
  <c r="O8" i="89" s="1"/>
  <c r="O17" i="75"/>
  <c r="O56" i="75" s="1"/>
  <c r="O8" i="30" s="1"/>
  <c r="O8" i="86" s="1"/>
  <c r="O17" i="76"/>
  <c r="O56" i="76" s="1"/>
  <c r="O8" i="31" s="1"/>
  <c r="O8" i="87" s="1"/>
  <c r="V30" i="76"/>
  <c r="V65" i="76" s="1"/>
  <c r="V17" i="31" s="1"/>
  <c r="V17" i="87" s="1"/>
  <c r="K60" i="74"/>
  <c r="K12" i="26" s="1"/>
  <c r="K12" i="91" s="1"/>
  <c r="K26" i="75"/>
  <c r="K60" i="75" s="1"/>
  <c r="K12" i="30" s="1"/>
  <c r="K12" i="86" s="1"/>
  <c r="K26" i="59"/>
  <c r="K60" i="59" s="1"/>
  <c r="K12" i="23" s="1"/>
  <c r="K12" i="84" s="1"/>
  <c r="K26" i="81"/>
  <c r="K60" i="81" s="1"/>
  <c r="K12" i="22" s="1"/>
  <c r="K12" i="93" s="1"/>
  <c r="K26" i="80"/>
  <c r="K60" i="80" s="1"/>
  <c r="K12" i="27" s="1"/>
  <c r="K12" i="92" s="1"/>
  <c r="K26" i="79"/>
  <c r="K60" i="79" s="1"/>
  <c r="K12" i="32" s="1"/>
  <c r="K12" i="90" s="1"/>
  <c r="K26" i="78"/>
  <c r="K60" i="78" s="1"/>
  <c r="K12" i="28" s="1"/>
  <c r="K12" i="89" s="1"/>
  <c r="K26" i="77"/>
  <c r="K60" i="77" s="1"/>
  <c r="K12" i="25" s="1"/>
  <c r="K12" i="88" s="1"/>
  <c r="K26" i="76"/>
  <c r="K60" i="76" s="1"/>
  <c r="K12" i="31" s="1"/>
  <c r="K12" i="87" s="1"/>
  <c r="Q28" i="81"/>
  <c r="Q63" i="81" s="1"/>
  <c r="Q15" i="22" s="1"/>
  <c r="Q15" i="93" s="1"/>
  <c r="U13" i="76"/>
  <c r="U68" i="74"/>
  <c r="U20" i="26" s="1"/>
  <c r="U20" i="91" s="1"/>
  <c r="X44" i="79"/>
  <c r="X74" i="79" s="1"/>
  <c r="X26" i="32" s="1"/>
  <c r="X26" i="90" s="1"/>
  <c r="J13" i="84"/>
  <c r="J13" i="83"/>
  <c r="V5" i="81"/>
  <c r="V13" i="74"/>
  <c r="V13" i="59" s="1"/>
  <c r="U6" i="74"/>
  <c r="U53" i="74" s="1"/>
  <c r="U5" i="26" s="1"/>
  <c r="U5" i="91" s="1"/>
  <c r="W5" i="74"/>
  <c r="W5" i="80" s="1"/>
  <c r="W14" i="74"/>
  <c r="W14" i="75" s="1"/>
  <c r="V10" i="74"/>
  <c r="V10" i="76" s="1"/>
  <c r="V43" i="74"/>
  <c r="V43" i="79" s="1"/>
  <c r="V73" i="79" s="1"/>
  <c r="V25" i="32" s="1"/>
  <c r="V25" i="90" s="1"/>
  <c r="R28" i="74"/>
  <c r="R63" i="74" s="1"/>
  <c r="R15" i="26" s="1"/>
  <c r="R15" i="91" s="1"/>
  <c r="R21" i="74"/>
  <c r="R57" i="74" s="1"/>
  <c r="R9" i="26" s="1"/>
  <c r="R9" i="91" s="1"/>
  <c r="Q21" i="75"/>
  <c r="Q57" i="75" s="1"/>
  <c r="Q9" i="30" s="1"/>
  <c r="Q9" i="86" s="1"/>
  <c r="R31" i="75"/>
  <c r="R71" i="75" s="1"/>
  <c r="R23" i="30" s="1"/>
  <c r="R23" i="86" s="1"/>
  <c r="V20" i="81"/>
  <c r="V8" i="80"/>
  <c r="U15" i="79"/>
  <c r="R32" i="77"/>
  <c r="R61" i="77" s="1"/>
  <c r="R13" i="25" s="1"/>
  <c r="R13" i="88" s="1"/>
  <c r="U7" i="78"/>
  <c r="V37" i="75"/>
  <c r="U19" i="59"/>
  <c r="R33" i="77"/>
  <c r="R69" i="77" s="1"/>
  <c r="R21" i="25" s="1"/>
  <c r="R21" i="88" s="1"/>
  <c r="V14" i="78"/>
  <c r="I58" i="74"/>
  <c r="I10" i="26" s="1"/>
  <c r="I10" i="91" s="1"/>
  <c r="I22" i="81"/>
  <c r="I58" i="81" s="1"/>
  <c r="I10" i="22" s="1"/>
  <c r="I10" i="93" s="1"/>
  <c r="I22" i="59"/>
  <c r="I58" i="59" s="1"/>
  <c r="I10" i="23" s="1"/>
  <c r="I10" i="84" s="1"/>
  <c r="I22" i="80"/>
  <c r="I58" i="80" s="1"/>
  <c r="I10" i="27" s="1"/>
  <c r="I10" i="92" s="1"/>
  <c r="I22" i="79"/>
  <c r="I58" i="79" s="1"/>
  <c r="I10" i="32" s="1"/>
  <c r="I10" i="90" s="1"/>
  <c r="I22" i="77"/>
  <c r="I58" i="77" s="1"/>
  <c r="I10" i="25" s="1"/>
  <c r="I10" i="88" s="1"/>
  <c r="I22" i="78"/>
  <c r="I58" i="78" s="1"/>
  <c r="I10" i="28" s="1"/>
  <c r="I10" i="89" s="1"/>
  <c r="I22" i="75"/>
  <c r="I58" i="75" s="1"/>
  <c r="I10" i="30" s="1"/>
  <c r="I10" i="86" s="1"/>
  <c r="I22" i="76"/>
  <c r="I58" i="76" s="1"/>
  <c r="I10" i="31" s="1"/>
  <c r="I10" i="87" s="1"/>
  <c r="Q11" i="75"/>
  <c r="Q54" i="75" s="1"/>
  <c r="Q6" i="30" s="1"/>
  <c r="Q6" i="86" s="1"/>
  <c r="V39" i="75"/>
  <c r="V42" i="59"/>
  <c r="V72" i="59" s="1"/>
  <c r="V24" i="23" s="1"/>
  <c r="V24" i="84" s="1"/>
  <c r="R24" i="79"/>
  <c r="Q26" i="77"/>
  <c r="Q60" i="77" s="1"/>
  <c r="Q12" i="25" s="1"/>
  <c r="Q12" i="88" s="1"/>
  <c r="T4" i="78"/>
  <c r="T52" i="78" s="1"/>
  <c r="T4" i="28" s="1"/>
  <c r="T4" i="89" s="1"/>
  <c r="V41" i="76"/>
  <c r="U35" i="76"/>
  <c r="U67" i="76" s="1"/>
  <c r="U19" i="31" s="1"/>
  <c r="U19" i="87" s="1"/>
  <c r="U18" i="59"/>
  <c r="V38" i="76"/>
  <c r="V36" i="59"/>
  <c r="U16" i="59"/>
  <c r="V12" i="76"/>
  <c r="T6" i="59"/>
  <c r="T53" i="59" s="1"/>
  <c r="T5" i="23" s="1"/>
  <c r="T5" i="84" s="1"/>
  <c r="K64" i="74"/>
  <c r="K16" i="26" s="1"/>
  <c r="K16" i="91" s="1"/>
  <c r="K29" i="77"/>
  <c r="K64" i="77" s="1"/>
  <c r="K16" i="25" s="1"/>
  <c r="K16" i="88" s="1"/>
  <c r="K29" i="75"/>
  <c r="K64" i="75" s="1"/>
  <c r="K16" i="30" s="1"/>
  <c r="K16" i="86" s="1"/>
  <c r="K29" i="76"/>
  <c r="K64" i="76" s="1"/>
  <c r="K16" i="31" s="1"/>
  <c r="K16" i="87" s="1"/>
  <c r="K29" i="81"/>
  <c r="K64" i="81" s="1"/>
  <c r="K16" i="22" s="1"/>
  <c r="K16" i="93" s="1"/>
  <c r="K29" i="59"/>
  <c r="K64" i="59" s="1"/>
  <c r="K16" i="23" s="1"/>
  <c r="K16" i="84" s="1"/>
  <c r="K29" i="78"/>
  <c r="K64" i="78" s="1"/>
  <c r="K16" i="28" s="1"/>
  <c r="K16" i="89" s="1"/>
  <c r="K29" i="80"/>
  <c r="K64" i="80" s="1"/>
  <c r="K16" i="27" s="1"/>
  <c r="K16" i="92" s="1"/>
  <c r="K29" i="79"/>
  <c r="K64" i="79" s="1"/>
  <c r="K16" i="32" s="1"/>
  <c r="K16" i="90" s="1"/>
  <c r="Q67" i="63"/>
  <c r="Q17" i="74" s="1"/>
  <c r="P17" i="74"/>
  <c r="V5" i="78"/>
  <c r="V30" i="75"/>
  <c r="V65" i="75" s="1"/>
  <c r="V17" i="30" s="1"/>
  <c r="V17" i="86" s="1"/>
  <c r="L60" i="74"/>
  <c r="L12" i="26" s="1"/>
  <c r="L12" i="91" s="1"/>
  <c r="L26" i="59"/>
  <c r="L60" i="59" s="1"/>
  <c r="L12" i="23" s="1"/>
  <c r="L12" i="84" s="1"/>
  <c r="L26" i="81"/>
  <c r="L60" i="81" s="1"/>
  <c r="L12" i="22" s="1"/>
  <c r="L12" i="93" s="1"/>
  <c r="L26" i="75"/>
  <c r="L60" i="75" s="1"/>
  <c r="L12" i="30" s="1"/>
  <c r="L12" i="86" s="1"/>
  <c r="L26" i="80"/>
  <c r="L60" i="80" s="1"/>
  <c r="L12" i="27" s="1"/>
  <c r="L12" i="92" s="1"/>
  <c r="L26" i="79"/>
  <c r="L60" i="79" s="1"/>
  <c r="L12" i="32" s="1"/>
  <c r="L12" i="90" s="1"/>
  <c r="L26" i="78"/>
  <c r="L60" i="78" s="1"/>
  <c r="L12" i="28" s="1"/>
  <c r="L12" i="89" s="1"/>
  <c r="L26" i="77"/>
  <c r="L60" i="77" s="1"/>
  <c r="L12" i="25" s="1"/>
  <c r="L12" i="88" s="1"/>
  <c r="L26" i="76"/>
  <c r="L60" i="76" s="1"/>
  <c r="L12" i="31" s="1"/>
  <c r="L12" i="87" s="1"/>
  <c r="Q28" i="59"/>
  <c r="Q63" i="59" s="1"/>
  <c r="Q15" i="23" s="1"/>
  <c r="Q15" i="84" s="1"/>
  <c r="U43" i="80"/>
  <c r="U73" i="80" s="1"/>
  <c r="U25" i="27" s="1"/>
  <c r="U25" i="92" s="1"/>
  <c r="U40" i="79"/>
  <c r="U68" i="79" s="1"/>
  <c r="U20" i="32" s="1"/>
  <c r="U20" i="90" s="1"/>
  <c r="W2" i="77"/>
  <c r="W50" i="77" s="1"/>
  <c r="W2" i="25" s="1"/>
  <c r="W2" i="88" s="1"/>
  <c r="U13" i="78"/>
  <c r="Q34" i="75"/>
  <c r="Q70" i="75" s="1"/>
  <c r="Q22" i="30" s="1"/>
  <c r="Q22" i="86" s="1"/>
  <c r="X44" i="80"/>
  <c r="X74" i="80" s="1"/>
  <c r="X26" i="27" s="1"/>
  <c r="X26" i="92" s="1"/>
  <c r="V25" i="76"/>
  <c r="X2" i="74"/>
  <c r="X50" i="74" s="1"/>
  <c r="X2" i="26" s="1"/>
  <c r="X2" i="91" s="1"/>
  <c r="N62" i="74"/>
  <c r="N14" i="26" s="1"/>
  <c r="N14" i="91" s="1"/>
  <c r="N27" i="76"/>
  <c r="N62" i="76" s="1"/>
  <c r="N14" i="31" s="1"/>
  <c r="N14" i="87" s="1"/>
  <c r="N27" i="59"/>
  <c r="N62" i="59" s="1"/>
  <c r="N14" i="23" s="1"/>
  <c r="N14" i="84" s="1"/>
  <c r="N27" i="81"/>
  <c r="N62" i="81" s="1"/>
  <c r="N14" i="22" s="1"/>
  <c r="N14" i="93" s="1"/>
  <c r="N27" i="80"/>
  <c r="N62" i="80" s="1"/>
  <c r="N14" i="27" s="1"/>
  <c r="N14" i="92" s="1"/>
  <c r="N27" i="79"/>
  <c r="N62" i="79" s="1"/>
  <c r="N14" i="32" s="1"/>
  <c r="N14" i="90" s="1"/>
  <c r="N27" i="77"/>
  <c r="N62" i="77" s="1"/>
  <c r="N14" i="25" s="1"/>
  <c r="N14" i="88" s="1"/>
  <c r="N27" i="78"/>
  <c r="N62" i="78" s="1"/>
  <c r="N14" i="28" s="1"/>
  <c r="N14" i="89" s="1"/>
  <c r="N27" i="75"/>
  <c r="N62" i="75" s="1"/>
  <c r="N14" i="30" s="1"/>
  <c r="N14" i="86" s="1"/>
  <c r="L61" i="74"/>
  <c r="L13" i="26" s="1"/>
  <c r="L13" i="91" s="1"/>
  <c r="L32" i="77"/>
  <c r="L61" i="77" s="1"/>
  <c r="L13" i="25" s="1"/>
  <c r="L13" i="88" s="1"/>
  <c r="L32" i="78"/>
  <c r="L61" i="78" s="1"/>
  <c r="L13" i="28" s="1"/>
  <c r="L13" i="89" s="1"/>
  <c r="L32" i="75"/>
  <c r="L61" i="75" s="1"/>
  <c r="L13" i="30" s="1"/>
  <c r="L13" i="86" s="1"/>
  <c r="L32" i="76"/>
  <c r="L61" i="76" s="1"/>
  <c r="L13" i="31" s="1"/>
  <c r="L13" i="87" s="1"/>
  <c r="L32" i="59"/>
  <c r="L61" i="59" s="1"/>
  <c r="L13" i="23" s="1"/>
  <c r="L13" i="84" s="1"/>
  <c r="L32" i="81"/>
  <c r="L61" i="81" s="1"/>
  <c r="L13" i="22" s="1"/>
  <c r="L13" i="93" s="1"/>
  <c r="L32" i="80"/>
  <c r="L61" i="80" s="1"/>
  <c r="L13" i="27" s="1"/>
  <c r="L13" i="92" s="1"/>
  <c r="L32" i="79"/>
  <c r="L61" i="79" s="1"/>
  <c r="L13" i="32" s="1"/>
  <c r="L13" i="90" s="1"/>
  <c r="W8" i="74"/>
  <c r="W8" i="77" s="1"/>
  <c r="R34" i="74"/>
  <c r="R70" i="74" s="1"/>
  <c r="R22" i="26" s="1"/>
  <c r="R22" i="91" s="1"/>
  <c r="V35" i="74"/>
  <c r="V67" i="74" s="1"/>
  <c r="V19" i="26" s="1"/>
  <c r="V19" i="91" s="1"/>
  <c r="W36" i="74"/>
  <c r="W36" i="77" s="1"/>
  <c r="Y44" i="74"/>
  <c r="Y74" i="74" s="1"/>
  <c r="Y26" i="26" s="1"/>
  <c r="Y26" i="91" s="1"/>
  <c r="W20" i="74"/>
  <c r="W20" i="59" s="1"/>
  <c r="W39" i="74"/>
  <c r="W39" i="79" s="1"/>
  <c r="R26" i="74"/>
  <c r="R60" i="74" s="1"/>
  <c r="R12" i="26" s="1"/>
  <c r="R12" i="91" s="1"/>
  <c r="R11" i="74"/>
  <c r="R54" i="74" s="1"/>
  <c r="R6" i="26" s="1"/>
  <c r="R6" i="91" s="1"/>
  <c r="Q21" i="78"/>
  <c r="Q57" i="78" s="1"/>
  <c r="Q9" i="28" s="1"/>
  <c r="Q9" i="89" s="1"/>
  <c r="R31" i="76"/>
  <c r="R71" i="76" s="1"/>
  <c r="R23" i="31" s="1"/>
  <c r="R23" i="87" s="1"/>
  <c r="V8" i="75"/>
  <c r="V8" i="81"/>
  <c r="U15" i="80"/>
  <c r="R32" i="79"/>
  <c r="R61" i="79" s="1"/>
  <c r="R13" i="32" s="1"/>
  <c r="R13" i="90" s="1"/>
  <c r="U7" i="77"/>
  <c r="V37" i="78"/>
  <c r="U19" i="76"/>
  <c r="R33" i="79"/>
  <c r="R69" i="79" s="1"/>
  <c r="R21" i="32" s="1"/>
  <c r="R21" i="90" s="1"/>
  <c r="V14" i="77"/>
  <c r="K72" i="63"/>
  <c r="J22" i="74"/>
  <c r="Q11" i="78"/>
  <c r="Q54" i="78" s="1"/>
  <c r="Q6" i="28" s="1"/>
  <c r="Q6" i="89" s="1"/>
  <c r="V39" i="76"/>
  <c r="V42" i="75"/>
  <c r="V72" i="75" s="1"/>
  <c r="V24" i="30" s="1"/>
  <c r="V24" i="86" s="1"/>
  <c r="R24" i="80"/>
  <c r="Q26" i="79"/>
  <c r="Q60" i="79" s="1"/>
  <c r="Q12" i="32" s="1"/>
  <c r="Q12" i="90" s="1"/>
  <c r="T4" i="77"/>
  <c r="T52" i="77" s="1"/>
  <c r="T4" i="25" s="1"/>
  <c r="T4" i="88" s="1"/>
  <c r="V41" i="78"/>
  <c r="U35" i="75"/>
  <c r="U67" i="75" s="1"/>
  <c r="U19" i="30" s="1"/>
  <c r="U19" i="86" s="1"/>
  <c r="U18" i="75"/>
  <c r="V38" i="75"/>
  <c r="V36" i="75"/>
  <c r="U16" i="76"/>
  <c r="V12" i="78"/>
  <c r="T6" i="75"/>
  <c r="T53" i="75" s="1"/>
  <c r="T5" i="30" s="1"/>
  <c r="T5" i="86" s="1"/>
  <c r="L64" i="74"/>
  <c r="L16" i="26" s="1"/>
  <c r="L16" i="91" s="1"/>
  <c r="L29" i="77"/>
  <c r="L64" i="77" s="1"/>
  <c r="L16" i="25" s="1"/>
  <c r="L16" i="88" s="1"/>
  <c r="L29" i="78"/>
  <c r="L64" i="78" s="1"/>
  <c r="L16" i="28" s="1"/>
  <c r="L16" i="89" s="1"/>
  <c r="L29" i="75"/>
  <c r="L64" i="75" s="1"/>
  <c r="L16" i="30" s="1"/>
  <c r="L16" i="86" s="1"/>
  <c r="L29" i="76"/>
  <c r="L64" i="76" s="1"/>
  <c r="L16" i="31" s="1"/>
  <c r="L16" i="87" s="1"/>
  <c r="L29" i="59"/>
  <c r="L64" i="59" s="1"/>
  <c r="L16" i="23" s="1"/>
  <c r="L16" i="84" s="1"/>
  <c r="L29" i="81"/>
  <c r="L64" i="81" s="1"/>
  <c r="L16" i="22" s="1"/>
  <c r="L16" i="93" s="1"/>
  <c r="L29" i="80"/>
  <c r="L64" i="80" s="1"/>
  <c r="L16" i="27" s="1"/>
  <c r="L16" i="92" s="1"/>
  <c r="L29" i="79"/>
  <c r="L64" i="79" s="1"/>
  <c r="L16" i="32" s="1"/>
  <c r="L16" i="90" s="1"/>
  <c r="V5" i="77"/>
  <c r="V30" i="78"/>
  <c r="V65" i="78" s="1"/>
  <c r="V17" i="28" s="1"/>
  <c r="V17" i="89" s="1"/>
  <c r="Q28" i="76"/>
  <c r="Q63" i="76" s="1"/>
  <c r="Q15" i="31" s="1"/>
  <c r="Q15" i="87" s="1"/>
  <c r="U43" i="81"/>
  <c r="U73" i="81" s="1"/>
  <c r="U25" i="22" s="1"/>
  <c r="U25" i="93" s="1"/>
  <c r="W2" i="79"/>
  <c r="W50" i="79" s="1"/>
  <c r="W2" i="32" s="1"/>
  <c r="W2" i="90" s="1"/>
  <c r="U13" i="77"/>
  <c r="Q34" i="76"/>
  <c r="Q70" i="76" s="1"/>
  <c r="Q22" i="31" s="1"/>
  <c r="Q22" i="87" s="1"/>
  <c r="X44" i="81"/>
  <c r="X74" i="81" s="1"/>
  <c r="X26" i="22" s="1"/>
  <c r="X26" i="93" s="1"/>
  <c r="S32" i="74"/>
  <c r="S61" i="74" s="1"/>
  <c r="S13" i="26" s="1"/>
  <c r="S13" i="91" s="1"/>
  <c r="U13" i="81"/>
  <c r="V7" i="74"/>
  <c r="V7" i="77" s="1"/>
  <c r="W38" i="74"/>
  <c r="W38" i="76" s="1"/>
  <c r="W41" i="74"/>
  <c r="W41" i="81" s="1"/>
  <c r="W12" i="74"/>
  <c r="W12" i="59" s="1"/>
  <c r="R17" i="74"/>
  <c r="R56" i="74" s="1"/>
  <c r="R8" i="26" s="1"/>
  <c r="R8" i="91" s="1"/>
  <c r="O69" i="74"/>
  <c r="O21" i="26" s="1"/>
  <c r="O21" i="91" s="1"/>
  <c r="O33" i="81"/>
  <c r="O69" i="81" s="1"/>
  <c r="O21" i="22" s="1"/>
  <c r="O21" i="93" s="1"/>
  <c r="O33" i="59"/>
  <c r="O69" i="59" s="1"/>
  <c r="O21" i="23" s="1"/>
  <c r="O21" i="84" s="1"/>
  <c r="O33" i="80"/>
  <c r="O69" i="80" s="1"/>
  <c r="O21" i="27" s="1"/>
  <c r="O21" i="92" s="1"/>
  <c r="O33" i="79"/>
  <c r="O69" i="79" s="1"/>
  <c r="O21" i="32" s="1"/>
  <c r="O21" i="90" s="1"/>
  <c r="O33" i="77"/>
  <c r="O69" i="77" s="1"/>
  <c r="O21" i="25" s="1"/>
  <c r="O21" i="88" s="1"/>
  <c r="O33" i="78"/>
  <c r="O69" i="78" s="1"/>
  <c r="O21" i="28" s="1"/>
  <c r="O21" i="89" s="1"/>
  <c r="O33" i="75"/>
  <c r="O69" i="75" s="1"/>
  <c r="O21" i="30" s="1"/>
  <c r="O21" i="86" s="1"/>
  <c r="O33" i="76"/>
  <c r="O69" i="76" s="1"/>
  <c r="O21" i="31" s="1"/>
  <c r="O21" i="87" s="1"/>
  <c r="Q21" i="77"/>
  <c r="Q57" i="77" s="1"/>
  <c r="Q9" i="25" s="1"/>
  <c r="Q9" i="88" s="1"/>
  <c r="R31" i="78"/>
  <c r="R71" i="78" s="1"/>
  <c r="R23" i="28" s="1"/>
  <c r="R23" i="89" s="1"/>
  <c r="U15" i="81"/>
  <c r="R32" i="80"/>
  <c r="R61" i="80" s="1"/>
  <c r="R13" i="27" s="1"/>
  <c r="R13" i="92" s="1"/>
  <c r="U7" i="79"/>
  <c r="V37" i="77"/>
  <c r="V66" i="77" s="1"/>
  <c r="V18" i="25" s="1"/>
  <c r="V18" i="88" s="1"/>
  <c r="U19" i="75"/>
  <c r="R33" i="80"/>
  <c r="R69" i="80" s="1"/>
  <c r="R21" i="27" s="1"/>
  <c r="R21" i="92" s="1"/>
  <c r="V14" i="79"/>
  <c r="Q11" i="77"/>
  <c r="Q54" i="77" s="1"/>
  <c r="Q6" i="25" s="1"/>
  <c r="Q6" i="88" s="1"/>
  <c r="V39" i="78"/>
  <c r="V42" i="76"/>
  <c r="V72" i="76" s="1"/>
  <c r="V24" i="31" s="1"/>
  <c r="V24" i="87" s="1"/>
  <c r="U73" i="59"/>
  <c r="U25" i="23" s="1"/>
  <c r="U25" i="84" s="1"/>
  <c r="R24" i="59"/>
  <c r="Q26" i="80"/>
  <c r="Q60" i="80" s="1"/>
  <c r="Q12" i="27" s="1"/>
  <c r="Q12" i="92" s="1"/>
  <c r="T4" i="79"/>
  <c r="T52" i="79" s="1"/>
  <c r="T4" i="32" s="1"/>
  <c r="T4" i="90" s="1"/>
  <c r="U35" i="78"/>
  <c r="U67" i="78" s="1"/>
  <c r="U19" i="28" s="1"/>
  <c r="U19" i="89" s="1"/>
  <c r="V38" i="78"/>
  <c r="V36" i="76"/>
  <c r="U16" i="75"/>
  <c r="V12" i="77"/>
  <c r="T6" i="76"/>
  <c r="T53" i="76" s="1"/>
  <c r="T5" i="31" s="1"/>
  <c r="T5" i="87" s="1"/>
  <c r="N64" i="74"/>
  <c r="N16" i="26" s="1"/>
  <c r="N16" i="91" s="1"/>
  <c r="N29" i="78"/>
  <c r="N64" i="78" s="1"/>
  <c r="N16" i="28" s="1"/>
  <c r="N16" i="89" s="1"/>
  <c r="N29" i="75"/>
  <c r="N64" i="75" s="1"/>
  <c r="N16" i="30" s="1"/>
  <c r="N16" i="86" s="1"/>
  <c r="N29" i="76"/>
  <c r="N64" i="76" s="1"/>
  <c r="N16" i="31" s="1"/>
  <c r="N16" i="87" s="1"/>
  <c r="N29" i="59"/>
  <c r="N64" i="59" s="1"/>
  <c r="N16" i="23" s="1"/>
  <c r="N16" i="84" s="1"/>
  <c r="N29" i="81"/>
  <c r="N64" i="81" s="1"/>
  <c r="N16" i="22" s="1"/>
  <c r="N16" i="93" s="1"/>
  <c r="N29" i="80"/>
  <c r="N64" i="80" s="1"/>
  <c r="N16" i="27" s="1"/>
  <c r="N16" i="92" s="1"/>
  <c r="N29" i="79"/>
  <c r="N64" i="79" s="1"/>
  <c r="N16" i="32" s="1"/>
  <c r="N16" i="90" s="1"/>
  <c r="N29" i="77"/>
  <c r="N64" i="77" s="1"/>
  <c r="N16" i="25" s="1"/>
  <c r="N16" i="88" s="1"/>
  <c r="V5" i="79"/>
  <c r="V30" i="77"/>
  <c r="V65" i="77" s="1"/>
  <c r="V17" i="25" s="1"/>
  <c r="V17" i="88" s="1"/>
  <c r="Q28" i="75"/>
  <c r="Q63" i="75" s="1"/>
  <c r="Q15" i="30" s="1"/>
  <c r="Q15" i="86" s="1"/>
  <c r="W2" i="80"/>
  <c r="W50" i="80" s="1"/>
  <c r="W2" i="27" s="1"/>
  <c r="W2" i="92" s="1"/>
  <c r="U13" i="79"/>
  <c r="Q34" i="78"/>
  <c r="Q70" i="78" s="1"/>
  <c r="Q22" i="28" s="1"/>
  <c r="Q22" i="89" s="1"/>
  <c r="J12" i="84"/>
  <c r="J12" i="83"/>
  <c r="X44" i="59"/>
  <c r="X74" i="59" s="1"/>
  <c r="X26" i="23" s="1"/>
  <c r="X26" i="84" s="1"/>
  <c r="U10" i="81"/>
  <c r="V25" i="77"/>
  <c r="V19" i="74"/>
  <c r="V19" i="77" s="1"/>
  <c r="U4" i="74"/>
  <c r="U52" i="74" s="1"/>
  <c r="U4" i="26" s="1"/>
  <c r="U4" i="91" s="1"/>
  <c r="V40" i="74"/>
  <c r="V40" i="76" s="1"/>
  <c r="W30" i="74"/>
  <c r="W65" i="74" s="1"/>
  <c r="W17" i="26" s="1"/>
  <c r="W17" i="91" s="1"/>
  <c r="S31" i="74"/>
  <c r="S71" i="74" s="1"/>
  <c r="S23" i="26" s="1"/>
  <c r="S23" i="91" s="1"/>
  <c r="S24" i="74"/>
  <c r="S24" i="79" s="1"/>
  <c r="Q83" i="63"/>
  <c r="Q33" i="74" s="1"/>
  <c r="P33" i="74"/>
  <c r="Q21" i="79"/>
  <c r="Q57" i="79" s="1"/>
  <c r="Q9" i="32" s="1"/>
  <c r="Q9" i="90" s="1"/>
  <c r="R32" i="59"/>
  <c r="R61" i="59" s="1"/>
  <c r="R13" i="23" s="1"/>
  <c r="R13" i="84" s="1"/>
  <c r="R32" i="81"/>
  <c r="R61" i="81" s="1"/>
  <c r="R13" i="22" s="1"/>
  <c r="R13" i="93" s="1"/>
  <c r="R33" i="59"/>
  <c r="R69" i="59" s="1"/>
  <c r="R21" i="23" s="1"/>
  <c r="R21" i="84" s="1"/>
  <c r="R33" i="81"/>
  <c r="R69" i="81" s="1"/>
  <c r="R21" i="22" s="1"/>
  <c r="R21" i="93" s="1"/>
  <c r="V14" i="80"/>
  <c r="Q11" i="79"/>
  <c r="Q54" i="79" s="1"/>
  <c r="Q6" i="32" s="1"/>
  <c r="Q6" i="90" s="1"/>
  <c r="V39" i="77"/>
  <c r="Q26" i="81"/>
  <c r="Q60" i="81" s="1"/>
  <c r="Q12" i="22" s="1"/>
  <c r="Q12" i="93" s="1"/>
  <c r="T4" i="80"/>
  <c r="T52" i="80" s="1"/>
  <c r="T4" i="27" s="1"/>
  <c r="T4" i="92" s="1"/>
  <c r="U35" i="77"/>
  <c r="U67" i="77" s="1"/>
  <c r="U19" i="25" s="1"/>
  <c r="U19" i="88" s="1"/>
  <c r="V38" i="77"/>
  <c r="T6" i="78"/>
  <c r="T53" i="78" s="1"/>
  <c r="T5" i="28" s="1"/>
  <c r="T5" i="89" s="1"/>
  <c r="P79" i="63"/>
  <c r="O29" i="74"/>
  <c r="V5" i="80"/>
  <c r="V30" i="79"/>
  <c r="V65" i="79" s="1"/>
  <c r="V17" i="32" s="1"/>
  <c r="V17" i="90" s="1"/>
  <c r="Q28" i="78"/>
  <c r="Q63" i="78" s="1"/>
  <c r="Q15" i="28" s="1"/>
  <c r="Q15" i="89" s="1"/>
  <c r="W2" i="81"/>
  <c r="W50" i="81" s="1"/>
  <c r="W2" i="22" s="1"/>
  <c r="W2" i="93" s="1"/>
  <c r="K61" i="74"/>
  <c r="K13" i="26" s="1"/>
  <c r="K13" i="91" s="1"/>
  <c r="K32" i="78"/>
  <c r="K61" i="78" s="1"/>
  <c r="K13" i="28" s="1"/>
  <c r="K13" i="89" s="1"/>
  <c r="K32" i="77"/>
  <c r="K61" i="77" s="1"/>
  <c r="K13" i="25" s="1"/>
  <c r="K13" i="88" s="1"/>
  <c r="K32" i="76"/>
  <c r="K61" i="76" s="1"/>
  <c r="K13" i="31" s="1"/>
  <c r="K13" i="87" s="1"/>
  <c r="K32" i="75"/>
  <c r="K61" i="75" s="1"/>
  <c r="K13" i="30" s="1"/>
  <c r="K13" i="86" s="1"/>
  <c r="K32" i="81"/>
  <c r="K61" i="81" s="1"/>
  <c r="K13" i="22" s="1"/>
  <c r="K13" i="93" s="1"/>
  <c r="K32" i="59"/>
  <c r="K61" i="59" s="1"/>
  <c r="K13" i="23" s="1"/>
  <c r="K13" i="84" s="1"/>
  <c r="K32" i="80"/>
  <c r="K61" i="80" s="1"/>
  <c r="K13" i="27" s="1"/>
  <c r="K13" i="92" s="1"/>
  <c r="K32" i="79"/>
  <c r="K61" i="79" s="1"/>
  <c r="K13" i="32" s="1"/>
  <c r="K13" i="90" s="1"/>
  <c r="C10" i="83"/>
  <c r="N20" i="83"/>
  <c r="D10" i="83"/>
  <c r="K6" i="83"/>
  <c r="N18" i="83"/>
  <c r="Q26" i="83"/>
  <c r="O5" i="83"/>
  <c r="G13" i="83"/>
  <c r="K8" i="83"/>
  <c r="K9" i="83"/>
  <c r="G6" i="83"/>
  <c r="B11" i="84"/>
  <c r="B11" i="83"/>
  <c r="B27" i="83" s="1"/>
  <c r="H12" i="83"/>
  <c r="P7" i="83"/>
  <c r="G21" i="83"/>
  <c r="F16" i="83"/>
  <c r="G8" i="83"/>
  <c r="P17" i="83"/>
  <c r="E10" i="83"/>
  <c r="F14" i="83"/>
  <c r="K21" i="83"/>
  <c r="G9" i="83"/>
  <c r="O19" i="83"/>
  <c r="O25" i="83"/>
  <c r="I12" i="83"/>
  <c r="R85" i="73"/>
  <c r="S67" i="73"/>
  <c r="T80" i="73"/>
  <c r="S73" i="73"/>
  <c r="S77" i="73"/>
  <c r="S90" i="73"/>
  <c r="N22" i="83"/>
  <c r="T89" i="73"/>
  <c r="M23" i="83"/>
  <c r="T87" i="73"/>
  <c r="T88" i="73"/>
  <c r="N15" i="83"/>
  <c r="S82" i="73"/>
  <c r="S84" i="73"/>
  <c r="R83" i="73"/>
  <c r="Q78" i="73"/>
  <c r="P79" i="73"/>
  <c r="V60" i="73"/>
  <c r="S24" i="83"/>
  <c r="T2" i="83"/>
  <c r="O4" i="83"/>
  <c r="W72" i="73"/>
  <c r="W91" i="73"/>
  <c r="X98" i="73"/>
  <c r="X61" i="73"/>
  <c r="X76" i="73"/>
  <c r="V62" i="73"/>
  <c r="X97" i="73"/>
  <c r="W63" i="73"/>
  <c r="W66" i="73"/>
  <c r="Y65" i="73"/>
  <c r="W69" i="73"/>
  <c r="X70" i="73"/>
  <c r="X92" i="73"/>
  <c r="X64" i="73"/>
  <c r="Z100" i="73"/>
  <c r="W99" i="73"/>
  <c r="X86" i="73"/>
  <c r="X68" i="73"/>
  <c r="X94" i="73"/>
  <c r="W71" i="73"/>
  <c r="X81" i="73"/>
  <c r="Y58" i="73"/>
  <c r="X93" i="73"/>
  <c r="W75" i="73"/>
  <c r="W96" i="73"/>
  <c r="W74" i="73"/>
  <c r="X95" i="73"/>
  <c r="AL50" i="72" l="1"/>
  <c r="AK50" i="73"/>
  <c r="AK4" i="73"/>
  <c r="AL4" i="72"/>
  <c r="AL43" i="72"/>
  <c r="AK43" i="73"/>
  <c r="AK37" i="72"/>
  <c r="AJ37" i="73"/>
  <c r="AK15" i="72"/>
  <c r="AJ15" i="73"/>
  <c r="AL18" i="72"/>
  <c r="AK18" i="73"/>
  <c r="AL45" i="72"/>
  <c r="AK45" i="73"/>
  <c r="AJ31" i="73"/>
  <c r="AK31" i="72"/>
  <c r="AJ46" i="73"/>
  <c r="AK46" i="72"/>
  <c r="AL16" i="72"/>
  <c r="AK16" i="73"/>
  <c r="AK24" i="72"/>
  <c r="AJ24" i="73"/>
  <c r="AK34" i="72"/>
  <c r="AJ34" i="73"/>
  <c r="AL25" i="72"/>
  <c r="AK25" i="73"/>
  <c r="AJ44" i="73"/>
  <c r="AK44" i="72"/>
  <c r="AK12" i="72"/>
  <c r="AJ12" i="73"/>
  <c r="AK32" i="72"/>
  <c r="AJ32" i="73"/>
  <c r="AK47" i="72"/>
  <c r="AJ47" i="73"/>
  <c r="AK29" i="72"/>
  <c r="AJ29" i="73"/>
  <c r="AK26" i="72"/>
  <c r="AJ26" i="73"/>
  <c r="AK38" i="72"/>
  <c r="AJ38" i="73"/>
  <c r="AK40" i="72"/>
  <c r="AJ40" i="73"/>
  <c r="AL36" i="72"/>
  <c r="AK36" i="73"/>
  <c r="AL19" i="72"/>
  <c r="AK19" i="73"/>
  <c r="AL23" i="72"/>
  <c r="AK23" i="73"/>
  <c r="AK28" i="72"/>
  <c r="AJ28" i="73"/>
  <c r="AL17" i="72"/>
  <c r="AK17" i="73"/>
  <c r="AK8" i="72"/>
  <c r="AJ8" i="73"/>
  <c r="AK33" i="72"/>
  <c r="AJ33" i="73"/>
  <c r="AL7" i="72"/>
  <c r="AK7" i="73"/>
  <c r="AK10" i="72"/>
  <c r="AJ10" i="73"/>
  <c r="AL51" i="72"/>
  <c r="AK51" i="73"/>
  <c r="AK42" i="72"/>
  <c r="AJ42" i="73"/>
  <c r="AJ35" i="73"/>
  <c r="AK35" i="72"/>
  <c r="AK39" i="72"/>
  <c r="AJ39" i="73"/>
  <c r="AL14" i="72"/>
  <c r="AK14" i="73"/>
  <c r="AK48" i="72"/>
  <c r="AJ48" i="73"/>
  <c r="AL13" i="72"/>
  <c r="AK13" i="73"/>
  <c r="AL49" i="72"/>
  <c r="AK49" i="73"/>
  <c r="AK20" i="73"/>
  <c r="AL20" i="72"/>
  <c r="AK27" i="72"/>
  <c r="AJ27" i="73"/>
  <c r="AK11" i="72"/>
  <c r="AJ11" i="73"/>
  <c r="AK5" i="73"/>
  <c r="AL5" i="72"/>
  <c r="AK41" i="72"/>
  <c r="AJ41" i="73"/>
  <c r="AK30" i="72"/>
  <c r="AJ30" i="73"/>
  <c r="AK6" i="72"/>
  <c r="AJ6" i="73"/>
  <c r="AK21" i="72"/>
  <c r="AJ21" i="73"/>
  <c r="AL9" i="72"/>
  <c r="AK9" i="73"/>
  <c r="AK3" i="73"/>
  <c r="AL3" i="72"/>
  <c r="AL2" i="72"/>
  <c r="AK2" i="73"/>
  <c r="AL52" i="72"/>
  <c r="AK52" i="73"/>
  <c r="J16" i="83"/>
  <c r="U55" i="80"/>
  <c r="U7" i="27" s="1"/>
  <c r="U7" i="92" s="1"/>
  <c r="U55" i="75"/>
  <c r="U7" i="30" s="1"/>
  <c r="U7" i="86" s="1"/>
  <c r="V66" i="78"/>
  <c r="V18" i="28" s="1"/>
  <c r="V18" i="89" s="1"/>
  <c r="U55" i="76"/>
  <c r="U7" i="31" s="1"/>
  <c r="U7" i="87" s="1"/>
  <c r="V66" i="59"/>
  <c r="V18" i="23" s="1"/>
  <c r="V18" i="84" s="1"/>
  <c r="V66" i="75"/>
  <c r="V18" i="30" s="1"/>
  <c r="V18" i="86" s="1"/>
  <c r="N23" i="74"/>
  <c r="N23" i="75" s="1"/>
  <c r="N59" i="75" s="1"/>
  <c r="N11" i="30" s="1"/>
  <c r="N11" i="86" s="1"/>
  <c r="O23" i="74"/>
  <c r="O59" i="74" s="1"/>
  <c r="O11" i="26" s="1"/>
  <c r="O11" i="91" s="1"/>
  <c r="V66" i="81"/>
  <c r="V18" i="22" s="1"/>
  <c r="V18" i="93" s="1"/>
  <c r="V66" i="76"/>
  <c r="V18" i="31" s="1"/>
  <c r="V18" i="87" s="1"/>
  <c r="N22" i="74"/>
  <c r="N58" i="74" s="1"/>
  <c r="N10" i="26" s="1"/>
  <c r="N10" i="91" s="1"/>
  <c r="U55" i="59"/>
  <c r="U7" i="23" s="1"/>
  <c r="U7" i="84" s="1"/>
  <c r="W42" i="75"/>
  <c r="W72" i="75" s="1"/>
  <c r="W24" i="30" s="1"/>
  <c r="W24" i="86" s="1"/>
  <c r="V66" i="80"/>
  <c r="V18" i="27" s="1"/>
  <c r="V18" i="92" s="1"/>
  <c r="W39" i="78"/>
  <c r="W39" i="77"/>
  <c r="W39" i="81"/>
  <c r="U55" i="81"/>
  <c r="U7" i="22" s="1"/>
  <c r="U7" i="93" s="1"/>
  <c r="AO22" i="72"/>
  <c r="AN22" i="73"/>
  <c r="V7" i="78"/>
  <c r="U55" i="79"/>
  <c r="U7" i="32" s="1"/>
  <c r="U7" i="90" s="1"/>
  <c r="W30" i="80"/>
  <c r="W65" i="80" s="1"/>
  <c r="W17" i="27" s="1"/>
  <c r="W17" i="92" s="1"/>
  <c r="X2" i="79"/>
  <c r="X50" i="79" s="1"/>
  <c r="X2" i="32" s="1"/>
  <c r="X2" i="90" s="1"/>
  <c r="V13" i="76"/>
  <c r="V7" i="75"/>
  <c r="V10" i="75"/>
  <c r="W30" i="77"/>
  <c r="W65" i="77" s="1"/>
  <c r="W17" i="25" s="1"/>
  <c r="W17" i="88" s="1"/>
  <c r="W39" i="59"/>
  <c r="X2" i="76"/>
  <c r="X50" i="76" s="1"/>
  <c r="X2" i="31" s="1"/>
  <c r="X2" i="87" s="1"/>
  <c r="S24" i="76"/>
  <c r="V40" i="75"/>
  <c r="V68" i="75" s="1"/>
  <c r="V20" i="30" s="1"/>
  <c r="V20" i="86" s="1"/>
  <c r="W39" i="80"/>
  <c r="V10" i="78"/>
  <c r="V13" i="80"/>
  <c r="X9" i="75"/>
  <c r="S24" i="77"/>
  <c r="V10" i="79"/>
  <c r="S24" i="78"/>
  <c r="V40" i="78"/>
  <c r="V68" i="78" s="1"/>
  <c r="V20" i="28" s="1"/>
  <c r="V20" i="89" s="1"/>
  <c r="W12" i="80"/>
  <c r="S32" i="80"/>
  <c r="S61" i="80" s="1"/>
  <c r="S13" i="27" s="1"/>
  <c r="S13" i="92" s="1"/>
  <c r="R26" i="79"/>
  <c r="R60" i="79" s="1"/>
  <c r="R12" i="32" s="1"/>
  <c r="R12" i="90" s="1"/>
  <c r="R28" i="59"/>
  <c r="R63" i="59" s="1"/>
  <c r="R15" i="23" s="1"/>
  <c r="R15" i="84" s="1"/>
  <c r="S31" i="75"/>
  <c r="S71" i="75" s="1"/>
  <c r="S23" i="30" s="1"/>
  <c r="S23" i="86" s="1"/>
  <c r="Y44" i="79"/>
  <c r="Y74" i="79" s="1"/>
  <c r="Y26" i="32" s="1"/>
  <c r="Y26" i="90" s="1"/>
  <c r="W39" i="75"/>
  <c r="V43" i="80"/>
  <c r="V73" i="80" s="1"/>
  <c r="V25" i="27" s="1"/>
  <c r="V25" i="92" s="1"/>
  <c r="U6" i="80"/>
  <c r="U53" i="80" s="1"/>
  <c r="U5" i="27" s="1"/>
  <c r="U5" i="92" s="1"/>
  <c r="S31" i="59"/>
  <c r="S71" i="59" s="1"/>
  <c r="S23" i="23" s="1"/>
  <c r="S23" i="84" s="1"/>
  <c r="W30" i="75"/>
  <c r="W65" i="75" s="1"/>
  <c r="W17" i="30" s="1"/>
  <c r="W17" i="86" s="1"/>
  <c r="W12" i="79"/>
  <c r="Y44" i="78"/>
  <c r="Y74" i="78" s="1"/>
  <c r="Y26" i="28" s="1"/>
  <c r="Y26" i="89" s="1"/>
  <c r="W8" i="80"/>
  <c r="S31" i="77"/>
  <c r="S71" i="77" s="1"/>
  <c r="S23" i="25" s="1"/>
  <c r="S23" i="88" s="1"/>
  <c r="W20" i="76"/>
  <c r="W36" i="75"/>
  <c r="X9" i="81"/>
  <c r="S31" i="79"/>
  <c r="S71" i="79" s="1"/>
  <c r="S23" i="32" s="1"/>
  <c r="S23" i="90" s="1"/>
  <c r="V40" i="59"/>
  <c r="V68" i="59" s="1"/>
  <c r="V20" i="23" s="1"/>
  <c r="V20" i="84" s="1"/>
  <c r="W20" i="77"/>
  <c r="W36" i="79"/>
  <c r="R28" i="77"/>
  <c r="R63" i="77" s="1"/>
  <c r="R15" i="25" s="1"/>
  <c r="R15" i="88" s="1"/>
  <c r="V15" i="75"/>
  <c r="K12" i="83"/>
  <c r="S31" i="81"/>
  <c r="S71" i="81" s="1"/>
  <c r="S23" i="22" s="1"/>
  <c r="S23" i="93" s="1"/>
  <c r="W20" i="80"/>
  <c r="W30" i="59"/>
  <c r="W65" i="59" s="1"/>
  <c r="W17" i="23" s="1"/>
  <c r="W17" i="84" s="1"/>
  <c r="V40" i="81"/>
  <c r="V68" i="81" s="1"/>
  <c r="V20" i="22" s="1"/>
  <c r="V20" i="93" s="1"/>
  <c r="W12" i="75"/>
  <c r="Y44" i="76"/>
  <c r="Y74" i="76" s="1"/>
  <c r="Y26" i="31" s="1"/>
  <c r="Y26" i="87" s="1"/>
  <c r="W14" i="78"/>
  <c r="W25" i="79"/>
  <c r="V19" i="76"/>
  <c r="R17" i="78"/>
  <c r="R56" i="78" s="1"/>
  <c r="R8" i="28" s="1"/>
  <c r="R8" i="89" s="1"/>
  <c r="S32" i="75"/>
  <c r="S61" i="75" s="1"/>
  <c r="S13" i="30" s="1"/>
  <c r="S13" i="86" s="1"/>
  <c r="R26" i="59"/>
  <c r="R60" i="59" s="1"/>
  <c r="R12" i="23" s="1"/>
  <c r="R12" i="84" s="1"/>
  <c r="W20" i="78"/>
  <c r="W36" i="80"/>
  <c r="W66" i="80" s="1"/>
  <c r="W18" i="27" s="1"/>
  <c r="W18" i="92" s="1"/>
  <c r="W8" i="76"/>
  <c r="X2" i="80"/>
  <c r="X50" i="80" s="1"/>
  <c r="X2" i="27" s="1"/>
  <c r="X2" i="92" s="1"/>
  <c r="R28" i="75"/>
  <c r="R63" i="75" s="1"/>
  <c r="R15" i="30" s="1"/>
  <c r="R15" i="86" s="1"/>
  <c r="V43" i="75"/>
  <c r="V73" i="75" s="1"/>
  <c r="V25" i="30" s="1"/>
  <c r="V25" i="86" s="1"/>
  <c r="V10" i="77"/>
  <c r="W14" i="77"/>
  <c r="X9" i="78"/>
  <c r="W25" i="81"/>
  <c r="V19" i="79"/>
  <c r="R17" i="81"/>
  <c r="R56" i="81" s="1"/>
  <c r="R8" i="22" s="1"/>
  <c r="R8" i="93" s="1"/>
  <c r="S32" i="77"/>
  <c r="S61" i="77" s="1"/>
  <c r="S13" i="25" s="1"/>
  <c r="S13" i="88" s="1"/>
  <c r="R26" i="76"/>
  <c r="R60" i="76" s="1"/>
  <c r="R12" i="31" s="1"/>
  <c r="R12" i="87" s="1"/>
  <c r="W8" i="78"/>
  <c r="V43" i="78"/>
  <c r="V73" i="78" s="1"/>
  <c r="V25" i="28" s="1"/>
  <c r="V25" i="89" s="1"/>
  <c r="W14" i="79"/>
  <c r="S31" i="76"/>
  <c r="S71" i="76" s="1"/>
  <c r="S23" i="31" s="1"/>
  <c r="S23" i="87" s="1"/>
  <c r="W30" i="76"/>
  <c r="W65" i="76" s="1"/>
  <c r="W17" i="31" s="1"/>
  <c r="W17" i="87" s="1"/>
  <c r="V19" i="80"/>
  <c r="V7" i="76"/>
  <c r="S32" i="79"/>
  <c r="S61" i="79" s="1"/>
  <c r="S13" i="32" s="1"/>
  <c r="S13" i="90" s="1"/>
  <c r="R26" i="77"/>
  <c r="R60" i="77" s="1"/>
  <c r="R12" i="25" s="1"/>
  <c r="R12" i="88" s="1"/>
  <c r="W20" i="79"/>
  <c r="W36" i="59"/>
  <c r="V35" i="78"/>
  <c r="V67" i="78" s="1"/>
  <c r="V19" i="28" s="1"/>
  <c r="V19" i="89" s="1"/>
  <c r="W8" i="79"/>
  <c r="X2" i="75"/>
  <c r="X50" i="75" s="1"/>
  <c r="X2" i="30" s="1"/>
  <c r="X2" i="86" s="1"/>
  <c r="R21" i="75"/>
  <c r="R57" i="75" s="1"/>
  <c r="R9" i="30" s="1"/>
  <c r="R9" i="86" s="1"/>
  <c r="R28" i="78"/>
  <c r="R63" i="78" s="1"/>
  <c r="R15" i="28" s="1"/>
  <c r="R15" i="89" s="1"/>
  <c r="V43" i="77"/>
  <c r="V73" i="77" s="1"/>
  <c r="V25" i="25" s="1"/>
  <c r="V25" i="88" s="1"/>
  <c r="V10" i="80"/>
  <c r="W14" i="80"/>
  <c r="V13" i="79"/>
  <c r="W25" i="59"/>
  <c r="W42" i="59"/>
  <c r="W72" i="59" s="1"/>
  <c r="W24" i="23" s="1"/>
  <c r="W24" i="84" s="1"/>
  <c r="V16" i="59"/>
  <c r="S31" i="78"/>
  <c r="S71" i="78" s="1"/>
  <c r="S23" i="28" s="1"/>
  <c r="S23" i="89" s="1"/>
  <c r="W30" i="78"/>
  <c r="W65" i="78" s="1"/>
  <c r="W17" i="28" s="1"/>
  <c r="W17" i="89" s="1"/>
  <c r="V7" i="79"/>
  <c r="S32" i="81"/>
  <c r="S61" i="81" s="1"/>
  <c r="S13" i="22" s="1"/>
  <c r="S13" i="93" s="1"/>
  <c r="R11" i="75"/>
  <c r="R54" i="75" s="1"/>
  <c r="R6" i="30" s="1"/>
  <c r="R6" i="86" s="1"/>
  <c r="R26" i="80"/>
  <c r="R60" i="80" s="1"/>
  <c r="R12" i="27" s="1"/>
  <c r="R12" i="92" s="1"/>
  <c r="W36" i="76"/>
  <c r="R34" i="76"/>
  <c r="R70" i="76" s="1"/>
  <c r="R22" i="31" s="1"/>
  <c r="R22" i="87" s="1"/>
  <c r="W8" i="81"/>
  <c r="X2" i="59"/>
  <c r="X50" i="59" s="1"/>
  <c r="X2" i="23" s="1"/>
  <c r="X2" i="84" s="1"/>
  <c r="R21" i="77"/>
  <c r="R57" i="77" s="1"/>
  <c r="R9" i="25" s="1"/>
  <c r="R9" i="88" s="1"/>
  <c r="R28" i="79"/>
  <c r="R63" i="79" s="1"/>
  <c r="R15" i="32" s="1"/>
  <c r="R15" i="90" s="1"/>
  <c r="W14" i="59"/>
  <c r="W5" i="78"/>
  <c r="X9" i="59"/>
  <c r="W25" i="76"/>
  <c r="W42" i="76"/>
  <c r="W72" i="76" s="1"/>
  <c r="W24" i="31" s="1"/>
  <c r="W24" i="87" s="1"/>
  <c r="V16" i="78"/>
  <c r="R11" i="79"/>
  <c r="R54" i="79" s="1"/>
  <c r="R6" i="32" s="1"/>
  <c r="R6" i="90" s="1"/>
  <c r="W36" i="78"/>
  <c r="R34" i="80"/>
  <c r="R70" i="80" s="1"/>
  <c r="R22" i="27" s="1"/>
  <c r="R22" i="92" s="1"/>
  <c r="X2" i="78"/>
  <c r="X50" i="78" s="1"/>
  <c r="X2" i="28" s="1"/>
  <c r="X2" i="89" s="1"/>
  <c r="R21" i="79"/>
  <c r="R57" i="79" s="1"/>
  <c r="R9" i="32" s="1"/>
  <c r="R9" i="90" s="1"/>
  <c r="R28" i="80"/>
  <c r="R63" i="80" s="1"/>
  <c r="R15" i="27" s="1"/>
  <c r="R15" i="92" s="1"/>
  <c r="W14" i="76"/>
  <c r="W25" i="75"/>
  <c r="W42" i="77"/>
  <c r="W72" i="77" s="1"/>
  <c r="W24" i="25" s="1"/>
  <c r="W24" i="88" s="1"/>
  <c r="V16" i="80"/>
  <c r="S24" i="80"/>
  <c r="S31" i="80"/>
  <c r="S71" i="80" s="1"/>
  <c r="S23" i="27" s="1"/>
  <c r="S23" i="92" s="1"/>
  <c r="W30" i="79"/>
  <c r="W65" i="79" s="1"/>
  <c r="W17" i="32" s="1"/>
  <c r="W17" i="90" s="1"/>
  <c r="U4" i="59"/>
  <c r="U52" i="59" s="1"/>
  <c r="U4" i="23" s="1"/>
  <c r="U4" i="84" s="1"/>
  <c r="R17" i="59"/>
  <c r="R56" i="59" s="1"/>
  <c r="R8" i="23" s="1"/>
  <c r="R8" i="84" s="1"/>
  <c r="S32" i="59"/>
  <c r="S61" i="59" s="1"/>
  <c r="S13" i="23" s="1"/>
  <c r="S13" i="84" s="1"/>
  <c r="R11" i="80"/>
  <c r="R54" i="80" s="1"/>
  <c r="R6" i="27" s="1"/>
  <c r="R6" i="92" s="1"/>
  <c r="W20" i="75"/>
  <c r="Y44" i="75"/>
  <c r="Y74" i="75" s="1"/>
  <c r="Y26" i="30" s="1"/>
  <c r="Y26" i="86" s="1"/>
  <c r="W8" i="59"/>
  <c r="X2" i="77"/>
  <c r="X50" i="77" s="1"/>
  <c r="X2" i="25" s="1"/>
  <c r="X2" i="88" s="1"/>
  <c r="R21" i="80"/>
  <c r="R57" i="80" s="1"/>
  <c r="R9" i="27" s="1"/>
  <c r="R9" i="92" s="1"/>
  <c r="R28" i="81"/>
  <c r="R63" i="81" s="1"/>
  <c r="R15" i="22" s="1"/>
  <c r="R15" i="93" s="1"/>
  <c r="U6" i="76"/>
  <c r="U53" i="76" s="1"/>
  <c r="U5" i="31" s="1"/>
  <c r="U5" i="87" s="1"/>
  <c r="V15" i="59"/>
  <c r="X9" i="76"/>
  <c r="W25" i="78"/>
  <c r="W42" i="80"/>
  <c r="W72" i="80" s="1"/>
  <c r="W24" i="27" s="1"/>
  <c r="W24" i="92" s="1"/>
  <c r="V16" i="81"/>
  <c r="V55" i="81" s="1"/>
  <c r="V7" i="22" s="1"/>
  <c r="V7" i="93" s="1"/>
  <c r="X42" i="74"/>
  <c r="X72" i="74" s="1"/>
  <c r="X24" i="26" s="1"/>
  <c r="X24" i="91" s="1"/>
  <c r="J58" i="74"/>
  <c r="J10" i="26" s="1"/>
  <c r="J10" i="91" s="1"/>
  <c r="J22" i="78"/>
  <c r="J58" i="78" s="1"/>
  <c r="J10" i="28" s="1"/>
  <c r="J10" i="89" s="1"/>
  <c r="J22" i="76"/>
  <c r="J58" i="76" s="1"/>
  <c r="J10" i="31" s="1"/>
  <c r="J10" i="87" s="1"/>
  <c r="J22" i="75"/>
  <c r="J58" i="75" s="1"/>
  <c r="J10" i="30" s="1"/>
  <c r="J10" i="86" s="1"/>
  <c r="J22" i="81"/>
  <c r="J58" i="81" s="1"/>
  <c r="J10" i="22" s="1"/>
  <c r="J10" i="93" s="1"/>
  <c r="J22" i="59"/>
  <c r="J58" i="59" s="1"/>
  <c r="J10" i="23" s="1"/>
  <c r="J10" i="84" s="1"/>
  <c r="J22" i="80"/>
  <c r="J58" i="80" s="1"/>
  <c r="J10" i="27" s="1"/>
  <c r="J10" i="92" s="1"/>
  <c r="J22" i="79"/>
  <c r="J58" i="79" s="1"/>
  <c r="J10" i="32" s="1"/>
  <c r="J10" i="90" s="1"/>
  <c r="J22" i="77"/>
  <c r="J58" i="77" s="1"/>
  <c r="J10" i="25" s="1"/>
  <c r="J10" i="88" s="1"/>
  <c r="V68" i="76"/>
  <c r="V20" i="31" s="1"/>
  <c r="V20" i="87" s="1"/>
  <c r="V18" i="81"/>
  <c r="W37" i="81"/>
  <c r="X12" i="74"/>
  <c r="X12" i="77" s="1"/>
  <c r="Y9" i="74"/>
  <c r="Y9" i="79" s="1"/>
  <c r="W35" i="74"/>
  <c r="W67" i="74" s="1"/>
  <c r="W19" i="26" s="1"/>
  <c r="W19" i="91" s="1"/>
  <c r="R27" i="74"/>
  <c r="R62" i="74" s="1"/>
  <c r="R14" i="26" s="1"/>
  <c r="R14" i="91" s="1"/>
  <c r="S24" i="59"/>
  <c r="S24" i="81"/>
  <c r="V40" i="77"/>
  <c r="V68" i="77" s="1"/>
  <c r="V20" i="25" s="1"/>
  <c r="V20" i="88" s="1"/>
  <c r="U4" i="78"/>
  <c r="U52" i="78" s="1"/>
  <c r="U4" i="28" s="1"/>
  <c r="U4" i="89" s="1"/>
  <c r="V19" i="75"/>
  <c r="R17" i="77"/>
  <c r="R56" i="77" s="1"/>
  <c r="R8" i="25" s="1"/>
  <c r="R8" i="88" s="1"/>
  <c r="W12" i="76"/>
  <c r="W41" i="76"/>
  <c r="W38" i="59"/>
  <c r="V7" i="80"/>
  <c r="S32" i="76"/>
  <c r="S61" i="76" s="1"/>
  <c r="S13" i="31" s="1"/>
  <c r="S13" i="87" s="1"/>
  <c r="L72" i="63"/>
  <c r="L22" i="74" s="1"/>
  <c r="K22" i="74"/>
  <c r="R11" i="76"/>
  <c r="R54" i="76" s="1"/>
  <c r="R6" i="31" s="1"/>
  <c r="R6" i="87" s="1"/>
  <c r="R26" i="75"/>
  <c r="R60" i="75" s="1"/>
  <c r="R12" i="30" s="1"/>
  <c r="R12" i="86" s="1"/>
  <c r="W20" i="81"/>
  <c r="Y44" i="80"/>
  <c r="Y74" i="80" s="1"/>
  <c r="Y26" i="27" s="1"/>
  <c r="Y26" i="92" s="1"/>
  <c r="V35" i="77"/>
  <c r="V67" i="77" s="1"/>
  <c r="V19" i="25" s="1"/>
  <c r="V19" i="88" s="1"/>
  <c r="R34" i="78"/>
  <c r="R70" i="78" s="1"/>
  <c r="R22" i="28" s="1"/>
  <c r="R22" i="89" s="1"/>
  <c r="W8" i="75"/>
  <c r="P56" i="74"/>
  <c r="P8" i="26" s="1"/>
  <c r="P8" i="91" s="1"/>
  <c r="P17" i="78"/>
  <c r="P56" i="78" s="1"/>
  <c r="P8" i="28" s="1"/>
  <c r="P8" i="89" s="1"/>
  <c r="P17" i="75"/>
  <c r="P56" i="75" s="1"/>
  <c r="P8" i="30" s="1"/>
  <c r="P8" i="86" s="1"/>
  <c r="P17" i="76"/>
  <c r="P56" i="76" s="1"/>
  <c r="P8" i="31" s="1"/>
  <c r="P8" i="87" s="1"/>
  <c r="P17" i="77"/>
  <c r="P56" i="77" s="1"/>
  <c r="P8" i="25" s="1"/>
  <c r="P8" i="88" s="1"/>
  <c r="P17" i="81"/>
  <c r="P56" i="81" s="1"/>
  <c r="P8" i="22" s="1"/>
  <c r="P8" i="93" s="1"/>
  <c r="P17" i="59"/>
  <c r="P56" i="59" s="1"/>
  <c r="P8" i="23" s="1"/>
  <c r="P8" i="84" s="1"/>
  <c r="P17" i="80"/>
  <c r="P56" i="80" s="1"/>
  <c r="P8" i="27" s="1"/>
  <c r="P8" i="92" s="1"/>
  <c r="P17" i="79"/>
  <c r="P56" i="79" s="1"/>
  <c r="P8" i="32" s="1"/>
  <c r="P8" i="90" s="1"/>
  <c r="V43" i="81"/>
  <c r="V73" i="81" s="1"/>
  <c r="V25" i="22" s="1"/>
  <c r="V25" i="93" s="1"/>
  <c r="W5" i="77"/>
  <c r="U6" i="78"/>
  <c r="U53" i="78" s="1"/>
  <c r="U5" i="28" s="1"/>
  <c r="U5" i="89" s="1"/>
  <c r="V13" i="75"/>
  <c r="V15" i="76"/>
  <c r="S33" i="75"/>
  <c r="S69" i="75" s="1"/>
  <c r="S21" i="30" s="1"/>
  <c r="S21" i="86" s="1"/>
  <c r="V18" i="59"/>
  <c r="X9" i="77"/>
  <c r="W25" i="77"/>
  <c r="W42" i="78"/>
  <c r="W72" i="78" s="1"/>
  <c r="W24" i="28" s="1"/>
  <c r="W24" i="89" s="1"/>
  <c r="W37" i="59"/>
  <c r="AQ23" i="75"/>
  <c r="AQ59" i="75" s="1"/>
  <c r="AQ11" i="30" s="1"/>
  <c r="AQ11" i="86" s="1"/>
  <c r="AQ23" i="77"/>
  <c r="AQ59" i="77" s="1"/>
  <c r="AQ11" i="25" s="1"/>
  <c r="AQ11" i="88" s="1"/>
  <c r="AQ23" i="81"/>
  <c r="AQ59" i="81" s="1"/>
  <c r="AQ11" i="22" s="1"/>
  <c r="AQ11" i="93" s="1"/>
  <c r="AQ23" i="59"/>
  <c r="AQ59" i="59" s="1"/>
  <c r="AQ11" i="23" s="1"/>
  <c r="AQ11" i="84" s="1"/>
  <c r="AQ23" i="80"/>
  <c r="AQ59" i="80" s="1"/>
  <c r="AQ11" i="27" s="1"/>
  <c r="AQ11" i="92" s="1"/>
  <c r="AQ23" i="79"/>
  <c r="AQ59" i="79" s="1"/>
  <c r="AQ11" i="32" s="1"/>
  <c r="AQ11" i="90" s="1"/>
  <c r="AQ23" i="78"/>
  <c r="AQ59" i="78" s="1"/>
  <c r="AQ11" i="28" s="1"/>
  <c r="AQ11" i="89" s="1"/>
  <c r="AQ23" i="76"/>
  <c r="AQ59" i="76" s="1"/>
  <c r="AQ11" i="31" s="1"/>
  <c r="AQ11" i="87" s="1"/>
  <c r="AQ59" i="74"/>
  <c r="AQ11" i="26" s="1"/>
  <c r="AQ11" i="91" s="1"/>
  <c r="W13" i="74"/>
  <c r="W13" i="78" s="1"/>
  <c r="W18" i="74"/>
  <c r="W18" i="80" s="1"/>
  <c r="X30" i="74"/>
  <c r="X65" i="74" s="1"/>
  <c r="X17" i="26" s="1"/>
  <c r="X17" i="91" s="1"/>
  <c r="W16" i="74"/>
  <c r="W16" i="81" s="1"/>
  <c r="S28" i="74"/>
  <c r="S63" i="74" s="1"/>
  <c r="S15" i="26" s="1"/>
  <c r="S15" i="91" s="1"/>
  <c r="V40" i="79"/>
  <c r="V68" i="79" s="1"/>
  <c r="V20" i="32" s="1"/>
  <c r="V20" i="90" s="1"/>
  <c r="U4" i="77"/>
  <c r="U52" i="77" s="1"/>
  <c r="U4" i="25" s="1"/>
  <c r="U4" i="88" s="1"/>
  <c r="V19" i="78"/>
  <c r="R17" i="79"/>
  <c r="R56" i="79" s="1"/>
  <c r="R8" i="32" s="1"/>
  <c r="R8" i="90" s="1"/>
  <c r="W12" i="78"/>
  <c r="W41" i="75"/>
  <c r="V7" i="81"/>
  <c r="R11" i="78"/>
  <c r="R54" i="78" s="1"/>
  <c r="R6" i="28" s="1"/>
  <c r="R6" i="89" s="1"/>
  <c r="Y44" i="81"/>
  <c r="Y74" i="81" s="1"/>
  <c r="Y26" i="22" s="1"/>
  <c r="Y26" i="93" s="1"/>
  <c r="V35" i="79"/>
  <c r="V67" i="79" s="1"/>
  <c r="V19" i="32" s="1"/>
  <c r="V19" i="90" s="1"/>
  <c r="R34" i="77"/>
  <c r="R70" i="77" s="1"/>
  <c r="R22" i="25" s="1"/>
  <c r="R22" i="88" s="1"/>
  <c r="P72" i="63"/>
  <c r="O22" i="74"/>
  <c r="Q56" i="74"/>
  <c r="Q8" i="26" s="1"/>
  <c r="Q8" i="91" s="1"/>
  <c r="Q17" i="79"/>
  <c r="Q56" i="79" s="1"/>
  <c r="Q8" i="32" s="1"/>
  <c r="Q8" i="90" s="1"/>
  <c r="Q17" i="80"/>
  <c r="Q56" i="80" s="1"/>
  <c r="Q8" i="27" s="1"/>
  <c r="Q8" i="92" s="1"/>
  <c r="Q17" i="77"/>
  <c r="Q56" i="77" s="1"/>
  <c r="Q8" i="25" s="1"/>
  <c r="Q8" i="88" s="1"/>
  <c r="Q17" i="78"/>
  <c r="Q56" i="78" s="1"/>
  <c r="Q8" i="28" s="1"/>
  <c r="Q8" i="89" s="1"/>
  <c r="Q17" i="76"/>
  <c r="Q56" i="76" s="1"/>
  <c r="Q8" i="31" s="1"/>
  <c r="Q8" i="87" s="1"/>
  <c r="Q17" i="75"/>
  <c r="Q56" i="75" s="1"/>
  <c r="Q8" i="30" s="1"/>
  <c r="Q8" i="86" s="1"/>
  <c r="Q17" i="81"/>
  <c r="Q56" i="81" s="1"/>
  <c r="Q8" i="22" s="1"/>
  <c r="Q8" i="93" s="1"/>
  <c r="Q17" i="59"/>
  <c r="Q56" i="59" s="1"/>
  <c r="Q8" i="23" s="1"/>
  <c r="Q8" i="84" s="1"/>
  <c r="R21" i="76"/>
  <c r="R57" i="76" s="1"/>
  <c r="R9" i="31" s="1"/>
  <c r="R9" i="87" s="1"/>
  <c r="V43" i="59"/>
  <c r="V73" i="59" s="1"/>
  <c r="V25" i="23" s="1"/>
  <c r="V25" i="84" s="1"/>
  <c r="V10" i="81"/>
  <c r="W5" i="79"/>
  <c r="U6" i="77"/>
  <c r="U53" i="77" s="1"/>
  <c r="U5" i="25" s="1"/>
  <c r="U5" i="88" s="1"/>
  <c r="V13" i="78"/>
  <c r="V15" i="78"/>
  <c r="S33" i="76"/>
  <c r="S69" i="76" s="1"/>
  <c r="S21" i="31" s="1"/>
  <c r="S21" i="87" s="1"/>
  <c r="V18" i="75"/>
  <c r="I59" i="74"/>
  <c r="I11" i="26" s="1"/>
  <c r="I11" i="91" s="1"/>
  <c r="I23" i="76"/>
  <c r="I59" i="76" s="1"/>
  <c r="I11" i="31" s="1"/>
  <c r="I11" i="87" s="1"/>
  <c r="I23" i="81"/>
  <c r="I59" i="81" s="1"/>
  <c r="I11" i="22" s="1"/>
  <c r="I11" i="93" s="1"/>
  <c r="I23" i="59"/>
  <c r="I59" i="59" s="1"/>
  <c r="I11" i="23" s="1"/>
  <c r="I11" i="84" s="1"/>
  <c r="I23" i="80"/>
  <c r="I59" i="80" s="1"/>
  <c r="I11" i="27" s="1"/>
  <c r="I11" i="92" s="1"/>
  <c r="I23" i="79"/>
  <c r="I59" i="79" s="1"/>
  <c r="I11" i="32" s="1"/>
  <c r="I11" i="90" s="1"/>
  <c r="I23" i="77"/>
  <c r="I59" i="77" s="1"/>
  <c r="I11" i="25" s="1"/>
  <c r="I11" i="88" s="1"/>
  <c r="I23" i="78"/>
  <c r="I59" i="78" s="1"/>
  <c r="I11" i="28" s="1"/>
  <c r="I11" i="89" s="1"/>
  <c r="I23" i="75"/>
  <c r="I59" i="75" s="1"/>
  <c r="I11" i="30" s="1"/>
  <c r="I11" i="86" s="1"/>
  <c r="X9" i="79"/>
  <c r="V73" i="74"/>
  <c r="V25" i="26" s="1"/>
  <c r="V25" i="91" s="1"/>
  <c r="W37" i="76"/>
  <c r="V16" i="75"/>
  <c r="V55" i="74"/>
  <c r="V7" i="26" s="1"/>
  <c r="V7" i="91" s="1"/>
  <c r="X38" i="74"/>
  <c r="X38" i="79" s="1"/>
  <c r="W38" i="81"/>
  <c r="W40" i="74"/>
  <c r="W40" i="77" s="1"/>
  <c r="W10" i="74"/>
  <c r="W10" i="80" s="1"/>
  <c r="S34" i="74"/>
  <c r="S70" i="74" s="1"/>
  <c r="S22" i="26" s="1"/>
  <c r="S22" i="91" s="1"/>
  <c r="W19" i="74"/>
  <c r="W19" i="80" s="1"/>
  <c r="W43" i="74"/>
  <c r="W43" i="81" s="1"/>
  <c r="W7" i="74"/>
  <c r="W7" i="81" s="1"/>
  <c r="S26" i="74"/>
  <c r="S60" i="74" s="1"/>
  <c r="S12" i="26" s="1"/>
  <c r="S12" i="91" s="1"/>
  <c r="S21" i="74"/>
  <c r="S57" i="74" s="1"/>
  <c r="S9" i="26" s="1"/>
  <c r="S9" i="91" s="1"/>
  <c r="S24" i="75"/>
  <c r="W30" i="81"/>
  <c r="W65" i="81" s="1"/>
  <c r="W17" i="22" s="1"/>
  <c r="W17" i="93" s="1"/>
  <c r="V40" i="80"/>
  <c r="V68" i="80" s="1"/>
  <c r="V20" i="27" s="1"/>
  <c r="V20" i="92" s="1"/>
  <c r="U4" i="79"/>
  <c r="U52" i="79" s="1"/>
  <c r="U4" i="32" s="1"/>
  <c r="U4" i="90" s="1"/>
  <c r="R17" i="80"/>
  <c r="R56" i="80" s="1"/>
  <c r="R8" i="27" s="1"/>
  <c r="R8" i="92" s="1"/>
  <c r="W12" i="77"/>
  <c r="W41" i="78"/>
  <c r="W38" i="75"/>
  <c r="V7" i="59"/>
  <c r="S32" i="78"/>
  <c r="S61" i="78" s="1"/>
  <c r="S13" i="28" s="1"/>
  <c r="S13" i="89" s="1"/>
  <c r="R11" i="77"/>
  <c r="R54" i="77" s="1"/>
  <c r="R6" i="25" s="1"/>
  <c r="R6" i="88" s="1"/>
  <c r="R26" i="78"/>
  <c r="R60" i="78" s="1"/>
  <c r="R12" i="28" s="1"/>
  <c r="R12" i="89" s="1"/>
  <c r="W39" i="76"/>
  <c r="Y44" i="59"/>
  <c r="Y74" i="59" s="1"/>
  <c r="Y26" i="23" s="1"/>
  <c r="Y26" i="84" s="1"/>
  <c r="W66" i="74"/>
  <c r="W18" i="26" s="1"/>
  <c r="W18" i="91" s="1"/>
  <c r="W36" i="81"/>
  <c r="V35" i="80"/>
  <c r="V67" i="80" s="1"/>
  <c r="V19" i="27" s="1"/>
  <c r="V19" i="92" s="1"/>
  <c r="R34" i="79"/>
  <c r="R70" i="79" s="1"/>
  <c r="R22" i="32" s="1"/>
  <c r="R22" i="90" s="1"/>
  <c r="X2" i="81"/>
  <c r="X50" i="81" s="1"/>
  <c r="X2" i="22" s="1"/>
  <c r="X2" i="93" s="1"/>
  <c r="R21" i="78"/>
  <c r="R57" i="78" s="1"/>
  <c r="R9" i="28" s="1"/>
  <c r="R9" i="89" s="1"/>
  <c r="R28" i="76"/>
  <c r="R63" i="76" s="1"/>
  <c r="R15" i="31" s="1"/>
  <c r="R15" i="87" s="1"/>
  <c r="V43" i="76"/>
  <c r="V73" i="76" s="1"/>
  <c r="V25" i="31" s="1"/>
  <c r="V25" i="87" s="1"/>
  <c r="V10" i="59"/>
  <c r="W14" i="81"/>
  <c r="U6" i="79"/>
  <c r="U53" i="79" s="1"/>
  <c r="U5" i="32" s="1"/>
  <c r="U5" i="90" s="1"/>
  <c r="V13" i="77"/>
  <c r="V15" i="77"/>
  <c r="S33" i="77"/>
  <c r="S69" i="77" s="1"/>
  <c r="S21" i="25" s="1"/>
  <c r="S21" i="88" s="1"/>
  <c r="V18" i="76"/>
  <c r="K73" i="63"/>
  <c r="J23" i="74"/>
  <c r="J95" i="63" s="1"/>
  <c r="W42" i="79"/>
  <c r="W72" i="79" s="1"/>
  <c r="W24" i="32" s="1"/>
  <c r="W24" i="90" s="1"/>
  <c r="W37" i="75"/>
  <c r="AQ22" i="76"/>
  <c r="AQ58" i="76" s="1"/>
  <c r="AQ10" i="31" s="1"/>
  <c r="AQ10" i="87" s="1"/>
  <c r="AQ22" i="75"/>
  <c r="AQ58" i="75" s="1"/>
  <c r="AQ10" i="30" s="1"/>
  <c r="AQ10" i="86" s="1"/>
  <c r="AQ22" i="77"/>
  <c r="AQ58" i="77" s="1"/>
  <c r="AQ10" i="25" s="1"/>
  <c r="AQ10" i="88" s="1"/>
  <c r="AQ22" i="81"/>
  <c r="AQ58" i="81" s="1"/>
  <c r="AQ10" i="22" s="1"/>
  <c r="AQ10" i="93" s="1"/>
  <c r="AQ22" i="59"/>
  <c r="AQ58" i="59" s="1"/>
  <c r="AQ10" i="23" s="1"/>
  <c r="AQ10" i="84" s="1"/>
  <c r="AQ22" i="78"/>
  <c r="AQ58" i="78" s="1"/>
  <c r="AQ10" i="28" s="1"/>
  <c r="AQ10" i="89" s="1"/>
  <c r="AQ22" i="80"/>
  <c r="AQ58" i="80" s="1"/>
  <c r="AQ10" i="27" s="1"/>
  <c r="AQ10" i="92" s="1"/>
  <c r="AQ22" i="79"/>
  <c r="AQ58" i="79" s="1"/>
  <c r="AQ10" i="32" s="1"/>
  <c r="AQ10" i="90" s="1"/>
  <c r="AQ58" i="74"/>
  <c r="AQ10" i="26" s="1"/>
  <c r="AQ10" i="91" s="1"/>
  <c r="V16" i="76"/>
  <c r="Z44" i="74"/>
  <c r="Z74" i="74" s="1"/>
  <c r="Z26" i="26" s="1"/>
  <c r="Z26" i="91" s="1"/>
  <c r="X41" i="74"/>
  <c r="X41" i="81" s="1"/>
  <c r="S17" i="74"/>
  <c r="S56" i="74" s="1"/>
  <c r="S8" i="26" s="1"/>
  <c r="S8" i="91" s="1"/>
  <c r="O64" i="74"/>
  <c r="O16" i="26" s="1"/>
  <c r="O16" i="91" s="1"/>
  <c r="O29" i="79"/>
  <c r="O64" i="79" s="1"/>
  <c r="O16" i="32" s="1"/>
  <c r="O16" i="90" s="1"/>
  <c r="O29" i="77"/>
  <c r="O64" i="77" s="1"/>
  <c r="O16" i="25" s="1"/>
  <c r="O16" i="88" s="1"/>
  <c r="O29" i="78"/>
  <c r="O64" i="78" s="1"/>
  <c r="O16" i="28" s="1"/>
  <c r="O16" i="89" s="1"/>
  <c r="O29" i="80"/>
  <c r="O64" i="80" s="1"/>
  <c r="O16" i="27" s="1"/>
  <c r="O16" i="92" s="1"/>
  <c r="O29" i="75"/>
  <c r="O64" i="75" s="1"/>
  <c r="O16" i="30" s="1"/>
  <c r="O16" i="86" s="1"/>
  <c r="O29" i="76"/>
  <c r="O64" i="76" s="1"/>
  <c r="O16" i="31" s="1"/>
  <c r="O16" i="87" s="1"/>
  <c r="O29" i="59"/>
  <c r="O64" i="59" s="1"/>
  <c r="O16" i="23" s="1"/>
  <c r="O16" i="84" s="1"/>
  <c r="O29" i="81"/>
  <c r="O64" i="81" s="1"/>
  <c r="O16" i="22" s="1"/>
  <c r="O16" i="93" s="1"/>
  <c r="U4" i="80"/>
  <c r="U52" i="80" s="1"/>
  <c r="U4" i="27" s="1"/>
  <c r="U4" i="92" s="1"/>
  <c r="W41" i="77"/>
  <c r="W38" i="78"/>
  <c r="V35" i="81"/>
  <c r="V67" i="81" s="1"/>
  <c r="V19" i="22" s="1"/>
  <c r="V19" i="93" s="1"/>
  <c r="W5" i="81"/>
  <c r="V15" i="79"/>
  <c r="V55" i="79" s="1"/>
  <c r="V7" i="32" s="1"/>
  <c r="V7" i="90" s="1"/>
  <c r="S33" i="78"/>
  <c r="S69" i="78" s="1"/>
  <c r="S21" i="28" s="1"/>
  <c r="S21" i="89" s="1"/>
  <c r="V18" i="78"/>
  <c r="W37" i="78"/>
  <c r="X37" i="74"/>
  <c r="X37" i="80" s="1"/>
  <c r="V6" i="74"/>
  <c r="V53" i="74" s="1"/>
  <c r="V5" i="26" s="1"/>
  <c r="V5" i="91" s="1"/>
  <c r="U4" i="81"/>
  <c r="U52" i="81" s="1"/>
  <c r="U4" i="22" s="1"/>
  <c r="U4" i="93" s="1"/>
  <c r="W41" i="79"/>
  <c r="W38" i="77"/>
  <c r="V35" i="59"/>
  <c r="V67" i="59" s="1"/>
  <c r="V19" i="23" s="1"/>
  <c r="V19" i="84" s="1"/>
  <c r="R34" i="81"/>
  <c r="R70" i="81" s="1"/>
  <c r="R22" i="22" s="1"/>
  <c r="R22" i="93" s="1"/>
  <c r="W5" i="59"/>
  <c r="U6" i="81"/>
  <c r="U53" i="81" s="1"/>
  <c r="U5" i="22" s="1"/>
  <c r="U5" i="93" s="1"/>
  <c r="V15" i="80"/>
  <c r="S33" i="79"/>
  <c r="S69" i="79" s="1"/>
  <c r="S21" i="32" s="1"/>
  <c r="S21" i="90" s="1"/>
  <c r="V18" i="77"/>
  <c r="V68" i="74"/>
  <c r="V20" i="26" s="1"/>
  <c r="V20" i="91" s="1"/>
  <c r="W42" i="81"/>
  <c r="W72" i="81" s="1"/>
  <c r="W24" i="22" s="1"/>
  <c r="W24" i="93" s="1"/>
  <c r="W37" i="77"/>
  <c r="W66" i="77" s="1"/>
  <c r="W18" i="25" s="1"/>
  <c r="W18" i="88" s="1"/>
  <c r="O62" i="74"/>
  <c r="O14" i="26" s="1"/>
  <c r="O14" i="91" s="1"/>
  <c r="O27" i="77"/>
  <c r="O62" i="77" s="1"/>
  <c r="O14" i="25" s="1"/>
  <c r="O14" i="88" s="1"/>
  <c r="O27" i="78"/>
  <c r="O62" i="78" s="1"/>
  <c r="O14" i="28" s="1"/>
  <c r="O14" i="89" s="1"/>
  <c r="O27" i="76"/>
  <c r="O62" i="76" s="1"/>
  <c r="O14" i="31" s="1"/>
  <c r="O14" i="87" s="1"/>
  <c r="O27" i="79"/>
  <c r="O62" i="79" s="1"/>
  <c r="O14" i="32" s="1"/>
  <c r="O14" i="90" s="1"/>
  <c r="O27" i="59"/>
  <c r="O62" i="59" s="1"/>
  <c r="O14" i="23" s="1"/>
  <c r="O14" i="84" s="1"/>
  <c r="O27" i="75"/>
  <c r="O62" i="75" s="1"/>
  <c r="O14" i="30" s="1"/>
  <c r="O14" i="86" s="1"/>
  <c r="O27" i="81"/>
  <c r="O62" i="81" s="1"/>
  <c r="O14" i="22" s="1"/>
  <c r="O14" i="93" s="1"/>
  <c r="O27" i="80"/>
  <c r="O62" i="80" s="1"/>
  <c r="O14" i="27" s="1"/>
  <c r="O14" i="92" s="1"/>
  <c r="V16" i="77"/>
  <c r="T33" i="74"/>
  <c r="T69" i="74" s="1"/>
  <c r="T21" i="26" s="1"/>
  <c r="T21" i="91" s="1"/>
  <c r="X8" i="74"/>
  <c r="X8" i="81" s="1"/>
  <c r="T24" i="74"/>
  <c r="T24" i="81" s="1"/>
  <c r="X25" i="74"/>
  <c r="X25" i="76" s="1"/>
  <c r="X20" i="74"/>
  <c r="X20" i="78" s="1"/>
  <c r="T31" i="74"/>
  <c r="T71" i="74" s="1"/>
  <c r="T23" i="26" s="1"/>
  <c r="T23" i="91" s="1"/>
  <c r="S11" i="74"/>
  <c r="S54" i="74" s="1"/>
  <c r="S6" i="26" s="1"/>
  <c r="S6" i="91" s="1"/>
  <c r="P69" i="74"/>
  <c r="P21" i="26" s="1"/>
  <c r="P21" i="91" s="1"/>
  <c r="P33" i="79"/>
  <c r="P69" i="79" s="1"/>
  <c r="P21" i="32" s="1"/>
  <c r="P21" i="90" s="1"/>
  <c r="P33" i="77"/>
  <c r="P69" i="77" s="1"/>
  <c r="P21" i="25" s="1"/>
  <c r="P21" i="88" s="1"/>
  <c r="P33" i="78"/>
  <c r="P69" i="78" s="1"/>
  <c r="P21" i="28" s="1"/>
  <c r="P21" i="89" s="1"/>
  <c r="P33" i="75"/>
  <c r="P69" i="75" s="1"/>
  <c r="P21" i="30" s="1"/>
  <c r="P21" i="86" s="1"/>
  <c r="P33" i="76"/>
  <c r="P69" i="76" s="1"/>
  <c r="P21" i="31" s="1"/>
  <c r="P21" i="87" s="1"/>
  <c r="P33" i="81"/>
  <c r="P69" i="81" s="1"/>
  <c r="P21" i="22" s="1"/>
  <c r="P21" i="93" s="1"/>
  <c r="P33" i="59"/>
  <c r="P69" i="59" s="1"/>
  <c r="P21" i="23" s="1"/>
  <c r="P21" i="84" s="1"/>
  <c r="P33" i="80"/>
  <c r="P69" i="80" s="1"/>
  <c r="P21" i="27" s="1"/>
  <c r="P21" i="92" s="1"/>
  <c r="U4" i="75"/>
  <c r="U52" i="75" s="1"/>
  <c r="U4" i="30" s="1"/>
  <c r="U4" i="86" s="1"/>
  <c r="V19" i="81"/>
  <c r="R17" i="75"/>
  <c r="R56" i="75" s="1"/>
  <c r="R8" i="30" s="1"/>
  <c r="R8" i="86" s="1"/>
  <c r="W12" i="81"/>
  <c r="W41" i="80"/>
  <c r="W38" i="79"/>
  <c r="R11" i="81"/>
  <c r="R54" i="81" s="1"/>
  <c r="R6" i="22" s="1"/>
  <c r="R6" i="93" s="1"/>
  <c r="V35" i="76"/>
  <c r="V67" i="76" s="1"/>
  <c r="V19" i="31" s="1"/>
  <c r="V19" i="87" s="1"/>
  <c r="R34" i="59"/>
  <c r="R70" i="59" s="1"/>
  <c r="R22" i="23" s="1"/>
  <c r="R22" i="84" s="1"/>
  <c r="W5" i="76"/>
  <c r="U6" i="75"/>
  <c r="U53" i="75" s="1"/>
  <c r="U5" i="30" s="1"/>
  <c r="U5" i="86" s="1"/>
  <c r="V13" i="81"/>
  <c r="S33" i="80"/>
  <c r="S69" i="80" s="1"/>
  <c r="S21" i="27" s="1"/>
  <c r="S21" i="92" s="1"/>
  <c r="V18" i="79"/>
  <c r="W37" i="79"/>
  <c r="Q77" i="63"/>
  <c r="Q27" i="74" s="1"/>
  <c r="P27" i="74"/>
  <c r="X39" i="74"/>
  <c r="X39" i="78" s="1"/>
  <c r="Y2" i="74"/>
  <c r="Y50" i="74" s="1"/>
  <c r="Y2" i="26" s="1"/>
  <c r="Y2" i="91" s="1"/>
  <c r="T32" i="74"/>
  <c r="T61" i="74" s="1"/>
  <c r="T13" i="26" s="1"/>
  <c r="T13" i="91" s="1"/>
  <c r="Q79" i="63"/>
  <c r="Q29" i="74" s="1"/>
  <c r="P29" i="74"/>
  <c r="X36" i="74"/>
  <c r="X36" i="80" s="1"/>
  <c r="V4" i="74"/>
  <c r="V52" i="74" s="1"/>
  <c r="V4" i="26" s="1"/>
  <c r="V4" i="91" s="1"/>
  <c r="W15" i="74"/>
  <c r="X14" i="74"/>
  <c r="X14" i="78" s="1"/>
  <c r="X5" i="74"/>
  <c r="X5" i="75" s="1"/>
  <c r="P23" i="74"/>
  <c r="P59" i="74" s="1"/>
  <c r="P11" i="26" s="1"/>
  <c r="P11" i="91" s="1"/>
  <c r="R29" i="74"/>
  <c r="R64" i="74" s="1"/>
  <c r="R16" i="26" s="1"/>
  <c r="R16" i="91" s="1"/>
  <c r="K13" i="83"/>
  <c r="Q69" i="74"/>
  <c r="Q21" i="26" s="1"/>
  <c r="Q21" i="91" s="1"/>
  <c r="Q33" i="81"/>
  <c r="Q69" i="81" s="1"/>
  <c r="Q21" i="22" s="1"/>
  <c r="Q21" i="93" s="1"/>
  <c r="Q33" i="59"/>
  <c r="Q69" i="59" s="1"/>
  <c r="Q21" i="23" s="1"/>
  <c r="Q21" i="84" s="1"/>
  <c r="Q33" i="80"/>
  <c r="Q69" i="80" s="1"/>
  <c r="Q21" i="27" s="1"/>
  <c r="Q21" i="92" s="1"/>
  <c r="Q33" i="79"/>
  <c r="Q69" i="79" s="1"/>
  <c r="Q21" i="32" s="1"/>
  <c r="Q21" i="90" s="1"/>
  <c r="Q33" i="77"/>
  <c r="Q69" i="77" s="1"/>
  <c r="Q21" i="25" s="1"/>
  <c r="Q21" i="88" s="1"/>
  <c r="Q33" i="78"/>
  <c r="Q69" i="78" s="1"/>
  <c r="Q21" i="28" s="1"/>
  <c r="Q21" i="89" s="1"/>
  <c r="Q33" i="76"/>
  <c r="Q69" i="76" s="1"/>
  <c r="Q21" i="31" s="1"/>
  <c r="Q21" i="87" s="1"/>
  <c r="Q33" i="75"/>
  <c r="Q69" i="75" s="1"/>
  <c r="Q21" i="30" s="1"/>
  <c r="Q21" i="86" s="1"/>
  <c r="U4" i="76"/>
  <c r="U52" i="76" s="1"/>
  <c r="U4" i="31" s="1"/>
  <c r="U4" i="87" s="1"/>
  <c r="V19" i="59"/>
  <c r="R17" i="76"/>
  <c r="R56" i="76" s="1"/>
  <c r="R8" i="31" s="1"/>
  <c r="R8" i="87" s="1"/>
  <c r="W41" i="59"/>
  <c r="W38" i="80"/>
  <c r="R11" i="59"/>
  <c r="R54" i="59" s="1"/>
  <c r="R6" i="23" s="1"/>
  <c r="R6" i="84" s="1"/>
  <c r="R26" i="81"/>
  <c r="R60" i="81" s="1"/>
  <c r="R12" i="22" s="1"/>
  <c r="R12" i="93" s="1"/>
  <c r="Y44" i="77"/>
  <c r="Y74" i="77" s="1"/>
  <c r="Y26" i="25" s="1"/>
  <c r="Y26" i="88" s="1"/>
  <c r="V35" i="75"/>
  <c r="V67" i="75" s="1"/>
  <c r="V19" i="30" s="1"/>
  <c r="V19" i="86" s="1"/>
  <c r="R34" i="75"/>
  <c r="R70" i="75" s="1"/>
  <c r="R22" i="30" s="1"/>
  <c r="R22" i="86" s="1"/>
  <c r="R21" i="59"/>
  <c r="R57" i="59" s="1"/>
  <c r="R9" i="23" s="1"/>
  <c r="R9" i="84" s="1"/>
  <c r="R21" i="81"/>
  <c r="R57" i="81" s="1"/>
  <c r="R9" i="22" s="1"/>
  <c r="R9" i="93" s="1"/>
  <c r="W5" i="75"/>
  <c r="U6" i="59"/>
  <c r="U53" i="59" s="1"/>
  <c r="U5" i="23" s="1"/>
  <c r="U5" i="84" s="1"/>
  <c r="S33" i="59"/>
  <c r="S69" i="59" s="1"/>
  <c r="S21" i="23" s="1"/>
  <c r="S21" i="84" s="1"/>
  <c r="S33" i="81"/>
  <c r="S69" i="81" s="1"/>
  <c r="S21" i="22" s="1"/>
  <c r="S21" i="93" s="1"/>
  <c r="H6" i="83"/>
  <c r="P19" i="83"/>
  <c r="H13" i="83"/>
  <c r="L9" i="83"/>
  <c r="E11" i="83"/>
  <c r="Q17" i="83"/>
  <c r="O18" i="83"/>
  <c r="K14" i="83"/>
  <c r="G16" i="83"/>
  <c r="H8" i="83"/>
  <c r="P25" i="83"/>
  <c r="L12" i="83"/>
  <c r="L21" i="83"/>
  <c r="I13" i="83"/>
  <c r="G14" i="83"/>
  <c r="I21" i="83"/>
  <c r="O20" i="83"/>
  <c r="H21" i="83"/>
  <c r="Q7" i="83"/>
  <c r="H9" i="83"/>
  <c r="L13" i="83"/>
  <c r="I9" i="83"/>
  <c r="L8" i="83"/>
  <c r="P5" i="83"/>
  <c r="I6" i="83"/>
  <c r="R26" i="83"/>
  <c r="F10" i="83"/>
  <c r="K16" i="83"/>
  <c r="L6" i="83"/>
  <c r="I8" i="83"/>
  <c r="T67" i="73"/>
  <c r="T77" i="73"/>
  <c r="T73" i="73"/>
  <c r="S85" i="73"/>
  <c r="U80" i="73"/>
  <c r="U89" i="73"/>
  <c r="T90" i="73"/>
  <c r="O22" i="83"/>
  <c r="N23" i="83"/>
  <c r="U87" i="73"/>
  <c r="U88" i="73"/>
  <c r="O15" i="83"/>
  <c r="T82" i="73"/>
  <c r="S83" i="73"/>
  <c r="T84" i="73"/>
  <c r="R78" i="73"/>
  <c r="W62" i="73"/>
  <c r="Q79" i="73"/>
  <c r="U2" i="83"/>
  <c r="T24" i="83"/>
  <c r="P4" i="83"/>
  <c r="Y95" i="73"/>
  <c r="Y70" i="73"/>
  <c r="Z65" i="73"/>
  <c r="X63" i="73"/>
  <c r="Y97" i="73"/>
  <c r="Y98" i="73"/>
  <c r="X71" i="73"/>
  <c r="Y68" i="73"/>
  <c r="AA100" i="73"/>
  <c r="X74" i="73"/>
  <c r="X75" i="73"/>
  <c r="X72" i="73"/>
  <c r="Y76" i="73"/>
  <c r="X96" i="73"/>
  <c r="Y93" i="73"/>
  <c r="Y81" i="73"/>
  <c r="X66" i="73"/>
  <c r="Z58" i="73"/>
  <c r="X99" i="73"/>
  <c r="Y92" i="73"/>
  <c r="W60" i="73"/>
  <c r="Y94" i="73"/>
  <c r="X69" i="73"/>
  <c r="X91" i="73"/>
  <c r="Y86" i="73"/>
  <c r="Y64" i="73"/>
  <c r="Y61" i="73"/>
  <c r="AM3" i="72" l="1"/>
  <c r="AL3" i="73"/>
  <c r="AL31" i="72"/>
  <c r="AK31" i="73"/>
  <c r="AL30" i="72"/>
  <c r="AK30" i="73"/>
  <c r="AL27" i="72"/>
  <c r="AK27" i="73"/>
  <c r="AL48" i="72"/>
  <c r="AK48" i="73"/>
  <c r="AL42" i="72"/>
  <c r="AK42" i="73"/>
  <c r="AK33" i="73"/>
  <c r="AL33" i="72"/>
  <c r="AM23" i="72"/>
  <c r="AL23" i="73"/>
  <c r="AL38" i="72"/>
  <c r="AK38" i="73"/>
  <c r="AL32" i="72"/>
  <c r="AK32" i="73"/>
  <c r="AL34" i="72"/>
  <c r="AK34" i="73"/>
  <c r="AL37" i="72"/>
  <c r="AK37" i="73"/>
  <c r="AL20" i="73"/>
  <c r="AM20" i="72"/>
  <c r="AM9" i="72"/>
  <c r="AL9" i="73"/>
  <c r="AL41" i="72"/>
  <c r="AK41" i="73"/>
  <c r="AM14" i="72"/>
  <c r="AL14" i="73"/>
  <c r="AM51" i="72"/>
  <c r="AL51" i="73"/>
  <c r="AL8" i="72"/>
  <c r="AK8" i="73"/>
  <c r="AM19" i="72"/>
  <c r="AL19" i="73"/>
  <c r="AL26" i="72"/>
  <c r="AK26" i="73"/>
  <c r="AL12" i="72"/>
  <c r="AK12" i="73"/>
  <c r="AL24" i="72"/>
  <c r="AK24" i="73"/>
  <c r="AM45" i="72"/>
  <c r="AL45" i="73"/>
  <c r="AM43" i="72"/>
  <c r="AL43" i="73"/>
  <c r="AM5" i="72"/>
  <c r="AL5" i="73"/>
  <c r="AL44" i="72"/>
  <c r="AK44" i="73"/>
  <c r="AM4" i="72"/>
  <c r="AL4" i="73"/>
  <c r="AL21" i="72"/>
  <c r="AK21" i="73"/>
  <c r="AM49" i="72"/>
  <c r="AL49" i="73"/>
  <c r="AL39" i="72"/>
  <c r="AK39" i="73"/>
  <c r="AL10" i="72"/>
  <c r="AK10" i="73"/>
  <c r="AM17" i="72"/>
  <c r="AL17" i="73"/>
  <c r="AM36" i="72"/>
  <c r="AL36" i="73"/>
  <c r="AL29" i="72"/>
  <c r="AK29" i="73"/>
  <c r="AM16" i="72"/>
  <c r="AL16" i="73"/>
  <c r="AM18" i="72"/>
  <c r="AL18" i="73"/>
  <c r="AL35" i="72"/>
  <c r="AK35" i="73"/>
  <c r="AL46" i="72"/>
  <c r="AK46" i="73"/>
  <c r="AL6" i="72"/>
  <c r="AK6" i="73"/>
  <c r="AL11" i="72"/>
  <c r="AK11" i="73"/>
  <c r="AM13" i="72"/>
  <c r="AL13" i="73"/>
  <c r="AL7" i="73"/>
  <c r="AM7" i="72"/>
  <c r="AL28" i="72"/>
  <c r="AK28" i="73"/>
  <c r="AK40" i="73"/>
  <c r="AL40" i="72"/>
  <c r="AL47" i="72"/>
  <c r="AK47" i="73"/>
  <c r="AM25" i="72"/>
  <c r="AL25" i="73"/>
  <c r="AL15" i="72"/>
  <c r="AK15" i="73"/>
  <c r="AM50" i="72"/>
  <c r="AL50" i="73"/>
  <c r="AM2" i="72"/>
  <c r="AL2" i="73"/>
  <c r="AM52" i="72"/>
  <c r="AL52" i="73"/>
  <c r="N23" i="78"/>
  <c r="N59" i="78" s="1"/>
  <c r="N11" i="28" s="1"/>
  <c r="N11" i="89" s="1"/>
  <c r="N23" i="76"/>
  <c r="N59" i="76" s="1"/>
  <c r="N11" i="31" s="1"/>
  <c r="N11" i="87" s="1"/>
  <c r="N23" i="79"/>
  <c r="N59" i="79" s="1"/>
  <c r="N11" i="32" s="1"/>
  <c r="N11" i="90" s="1"/>
  <c r="N59" i="74"/>
  <c r="N11" i="26" s="1"/>
  <c r="N11" i="91" s="1"/>
  <c r="N23" i="80"/>
  <c r="N59" i="80" s="1"/>
  <c r="N11" i="27" s="1"/>
  <c r="N11" i="92" s="1"/>
  <c r="N23" i="81"/>
  <c r="N59" i="81" s="1"/>
  <c r="N11" i="22" s="1"/>
  <c r="N11" i="93" s="1"/>
  <c r="N23" i="77"/>
  <c r="N59" i="77" s="1"/>
  <c r="N11" i="25" s="1"/>
  <c r="N11" i="88" s="1"/>
  <c r="N23" i="59"/>
  <c r="N59" i="59" s="1"/>
  <c r="N11" i="23" s="1"/>
  <c r="N11" i="84" s="1"/>
  <c r="O23" i="81"/>
  <c r="O59" i="81" s="1"/>
  <c r="O11" i="22" s="1"/>
  <c r="O11" i="93" s="1"/>
  <c r="O23" i="59"/>
  <c r="O59" i="59" s="1"/>
  <c r="O11" i="23" s="1"/>
  <c r="O11" i="84" s="1"/>
  <c r="O23" i="79"/>
  <c r="O59" i="79" s="1"/>
  <c r="O11" i="32" s="1"/>
  <c r="O11" i="90" s="1"/>
  <c r="O23" i="75"/>
  <c r="O59" i="75" s="1"/>
  <c r="O11" i="30" s="1"/>
  <c r="O11" i="86" s="1"/>
  <c r="O23" i="80"/>
  <c r="O59" i="80" s="1"/>
  <c r="O11" i="27" s="1"/>
  <c r="O11" i="92" s="1"/>
  <c r="O23" i="77"/>
  <c r="O59" i="77" s="1"/>
  <c r="O11" i="25" s="1"/>
  <c r="O11" i="88" s="1"/>
  <c r="O23" i="78"/>
  <c r="O59" i="78" s="1"/>
  <c r="O11" i="28" s="1"/>
  <c r="O11" i="89" s="1"/>
  <c r="O23" i="76"/>
  <c r="O59" i="76" s="1"/>
  <c r="O11" i="31" s="1"/>
  <c r="O11" i="87" s="1"/>
  <c r="N22" i="59"/>
  <c r="N58" i="59" s="1"/>
  <c r="N10" i="23" s="1"/>
  <c r="N10" i="84" s="1"/>
  <c r="W66" i="79"/>
  <c r="W18" i="32" s="1"/>
  <c r="W18" i="90" s="1"/>
  <c r="V55" i="78"/>
  <c r="V7" i="28" s="1"/>
  <c r="V7" i="89" s="1"/>
  <c r="N22" i="80"/>
  <c r="N58" i="80" s="1"/>
  <c r="N10" i="27" s="1"/>
  <c r="N10" i="92" s="1"/>
  <c r="N22" i="75"/>
  <c r="N58" i="75" s="1"/>
  <c r="N10" i="30" s="1"/>
  <c r="N10" i="86" s="1"/>
  <c r="N22" i="78"/>
  <c r="N58" i="78" s="1"/>
  <c r="N10" i="28" s="1"/>
  <c r="N10" i="89" s="1"/>
  <c r="N22" i="76"/>
  <c r="N58" i="76" s="1"/>
  <c r="N10" i="31" s="1"/>
  <c r="N10" i="87" s="1"/>
  <c r="N22" i="77"/>
  <c r="N58" i="77" s="1"/>
  <c r="N10" i="25" s="1"/>
  <c r="N10" i="88" s="1"/>
  <c r="N22" i="79"/>
  <c r="N58" i="79" s="1"/>
  <c r="N10" i="32" s="1"/>
  <c r="N10" i="90" s="1"/>
  <c r="N22" i="81"/>
  <c r="N58" i="81" s="1"/>
  <c r="N10" i="22" s="1"/>
  <c r="N10" i="93" s="1"/>
  <c r="W66" i="75"/>
  <c r="W18" i="30" s="1"/>
  <c r="W18" i="86" s="1"/>
  <c r="W66" i="76"/>
  <c r="W18" i="31" s="1"/>
  <c r="W18" i="87" s="1"/>
  <c r="W73" i="81"/>
  <c r="W25" i="22" s="1"/>
  <c r="W25" i="93" s="1"/>
  <c r="V55" i="76"/>
  <c r="V7" i="31" s="1"/>
  <c r="V7" i="87" s="1"/>
  <c r="W66" i="59"/>
  <c r="W18" i="23" s="1"/>
  <c r="W18" i="84" s="1"/>
  <c r="W66" i="81"/>
  <c r="W18" i="22" s="1"/>
  <c r="W18" i="93" s="1"/>
  <c r="V55" i="80"/>
  <c r="V7" i="27" s="1"/>
  <c r="V7" i="92" s="1"/>
  <c r="V55" i="75"/>
  <c r="V7" i="30" s="1"/>
  <c r="V7" i="86" s="1"/>
  <c r="W66" i="78"/>
  <c r="W18" i="28" s="1"/>
  <c r="W18" i="89" s="1"/>
  <c r="X66" i="80"/>
  <c r="X18" i="27" s="1"/>
  <c r="X18" i="92" s="1"/>
  <c r="S26" i="76"/>
  <c r="S60" i="76" s="1"/>
  <c r="S12" i="31" s="1"/>
  <c r="S12" i="87" s="1"/>
  <c r="V55" i="59"/>
  <c r="V7" i="23" s="1"/>
  <c r="V7" i="84" s="1"/>
  <c r="W55" i="74"/>
  <c r="W7" i="26" s="1"/>
  <c r="W7" i="91" s="1"/>
  <c r="AP22" i="72"/>
  <c r="AO22" i="73"/>
  <c r="T31" i="77"/>
  <c r="T71" i="77" s="1"/>
  <c r="T23" i="25" s="1"/>
  <c r="T23" i="88" s="1"/>
  <c r="V6" i="78"/>
  <c r="V53" i="78" s="1"/>
  <c r="V5" i="28" s="1"/>
  <c r="V5" i="89" s="1"/>
  <c r="S21" i="59"/>
  <c r="S57" i="59" s="1"/>
  <c r="S9" i="23" s="1"/>
  <c r="S9" i="84" s="1"/>
  <c r="X5" i="78"/>
  <c r="Y9" i="75"/>
  <c r="Y9" i="76"/>
  <c r="W15" i="79"/>
  <c r="T32" i="77"/>
  <c r="T61" i="77" s="1"/>
  <c r="T13" i="25" s="1"/>
  <c r="T13" i="88" s="1"/>
  <c r="W15" i="80"/>
  <c r="W15" i="81"/>
  <c r="W55" i="81" s="1"/>
  <c r="W7" i="22" s="1"/>
  <c r="W7" i="93" s="1"/>
  <c r="X14" i="75"/>
  <c r="X30" i="75"/>
  <c r="X65" i="75" s="1"/>
  <c r="X17" i="30" s="1"/>
  <c r="X17" i="86" s="1"/>
  <c r="J10" i="83"/>
  <c r="X14" i="79"/>
  <c r="Y2" i="78"/>
  <c r="Y50" i="78" s="1"/>
  <c r="Y2" i="28" s="1"/>
  <c r="Y2" i="89" s="1"/>
  <c r="W40" i="79"/>
  <c r="W68" i="79" s="1"/>
  <c r="W20" i="32" s="1"/>
  <c r="W20" i="90" s="1"/>
  <c r="X30" i="77"/>
  <c r="X65" i="77" s="1"/>
  <c r="X17" i="25" s="1"/>
  <c r="X17" i="88" s="1"/>
  <c r="X14" i="81"/>
  <c r="T24" i="75"/>
  <c r="W43" i="75"/>
  <c r="W73" i="75" s="1"/>
  <c r="W25" i="30" s="1"/>
  <c r="W25" i="86" s="1"/>
  <c r="P23" i="59"/>
  <c r="P59" i="59" s="1"/>
  <c r="P11" i="23" s="1"/>
  <c r="P11" i="84" s="1"/>
  <c r="W15" i="59"/>
  <c r="X36" i="59"/>
  <c r="X39" i="79"/>
  <c r="S17" i="75"/>
  <c r="S56" i="75" s="1"/>
  <c r="S8" i="30" s="1"/>
  <c r="S8" i="86" s="1"/>
  <c r="W43" i="76"/>
  <c r="W73" i="76" s="1"/>
  <c r="W25" i="31" s="1"/>
  <c r="W25" i="87" s="1"/>
  <c r="R27" i="76"/>
  <c r="R62" i="76" s="1"/>
  <c r="R14" i="31" s="1"/>
  <c r="R14" i="87" s="1"/>
  <c r="X8" i="77"/>
  <c r="W43" i="78"/>
  <c r="W73" i="78" s="1"/>
  <c r="W25" i="28" s="1"/>
  <c r="W25" i="89" s="1"/>
  <c r="W13" i="77"/>
  <c r="R27" i="77"/>
  <c r="R62" i="77" s="1"/>
  <c r="R14" i="25" s="1"/>
  <c r="R14" i="88" s="1"/>
  <c r="W15" i="78"/>
  <c r="T31" i="75"/>
  <c r="T71" i="75" s="1"/>
  <c r="T23" i="30" s="1"/>
  <c r="T23" i="86" s="1"/>
  <c r="S21" i="81"/>
  <c r="S57" i="81" s="1"/>
  <c r="S9" i="22" s="1"/>
  <c r="S9" i="93" s="1"/>
  <c r="W13" i="79"/>
  <c r="Y9" i="59"/>
  <c r="X14" i="80"/>
  <c r="V4" i="80"/>
  <c r="V52" i="80" s="1"/>
  <c r="V4" i="27" s="1"/>
  <c r="V4" i="92" s="1"/>
  <c r="Y2" i="75"/>
  <c r="Y50" i="75" s="1"/>
  <c r="Y2" i="30" s="1"/>
  <c r="Y2" i="86" s="1"/>
  <c r="X39" i="76"/>
  <c r="W7" i="80"/>
  <c r="W19" i="75"/>
  <c r="X39" i="77"/>
  <c r="X30" i="78"/>
  <c r="X65" i="78" s="1"/>
  <c r="X17" i="28" s="1"/>
  <c r="X17" i="89" s="1"/>
  <c r="R27" i="78"/>
  <c r="R62" i="78" s="1"/>
  <c r="R14" i="28" s="1"/>
  <c r="R14" i="89" s="1"/>
  <c r="Y9" i="80"/>
  <c r="V4" i="75"/>
  <c r="V52" i="75" s="1"/>
  <c r="V4" i="30" s="1"/>
  <c r="V4" i="86" s="1"/>
  <c r="Y2" i="77"/>
  <c r="Y50" i="77" s="1"/>
  <c r="Y2" i="25" s="1"/>
  <c r="Y2" i="88" s="1"/>
  <c r="X39" i="80"/>
  <c r="X25" i="75"/>
  <c r="S17" i="78"/>
  <c r="S56" i="78" s="1"/>
  <c r="S8" i="28" s="1"/>
  <c r="S8" i="89" s="1"/>
  <c r="W7" i="75"/>
  <c r="W10" i="59"/>
  <c r="X30" i="81"/>
  <c r="X65" i="81" s="1"/>
  <c r="X17" i="22" s="1"/>
  <c r="X17" i="93" s="1"/>
  <c r="R27" i="79"/>
  <c r="R62" i="79" s="1"/>
  <c r="R14" i="32" s="1"/>
  <c r="R14" i="90" s="1"/>
  <c r="X12" i="59"/>
  <c r="X42" i="77"/>
  <c r="X72" i="77" s="1"/>
  <c r="X24" i="25" s="1"/>
  <c r="X24" i="88" s="1"/>
  <c r="X14" i="59"/>
  <c r="W15" i="75"/>
  <c r="V4" i="59"/>
  <c r="V52" i="59" s="1"/>
  <c r="V4" i="23" s="1"/>
  <c r="V4" i="84" s="1"/>
  <c r="Y2" i="81"/>
  <c r="Y50" i="81" s="1"/>
  <c r="Y2" i="22" s="1"/>
  <c r="Y2" i="93" s="1"/>
  <c r="X39" i="81"/>
  <c r="X25" i="78"/>
  <c r="W7" i="76"/>
  <c r="W10" i="75"/>
  <c r="X12" i="79"/>
  <c r="V4" i="78"/>
  <c r="V52" i="78" s="1"/>
  <c r="V4" i="28" s="1"/>
  <c r="V4" i="89" s="1"/>
  <c r="X39" i="75"/>
  <c r="S21" i="77"/>
  <c r="S57" i="77" s="1"/>
  <c r="S9" i="25" s="1"/>
  <c r="S9" i="88" s="1"/>
  <c r="W7" i="78"/>
  <c r="W43" i="77"/>
  <c r="W73" i="77" s="1"/>
  <c r="W25" i="25" s="1"/>
  <c r="W25" i="88" s="1"/>
  <c r="W10" i="76"/>
  <c r="W16" i="76"/>
  <c r="W18" i="81"/>
  <c r="R29" i="80"/>
  <c r="R64" i="80" s="1"/>
  <c r="R16" i="27" s="1"/>
  <c r="R16" i="92" s="1"/>
  <c r="X14" i="77"/>
  <c r="W15" i="77"/>
  <c r="V4" i="77"/>
  <c r="V52" i="77" s="1"/>
  <c r="V4" i="25" s="1"/>
  <c r="V4" i="88" s="1"/>
  <c r="T32" i="76"/>
  <c r="T61" i="76" s="1"/>
  <c r="T13" i="31" s="1"/>
  <c r="T13" i="87" s="1"/>
  <c r="X39" i="59"/>
  <c r="T24" i="76"/>
  <c r="V6" i="59"/>
  <c r="V53" i="59" s="1"/>
  <c r="V5" i="23" s="1"/>
  <c r="V5" i="84" s="1"/>
  <c r="S21" i="78"/>
  <c r="S57" i="78" s="1"/>
  <c r="S9" i="28" s="1"/>
  <c r="S9" i="89" s="1"/>
  <c r="W7" i="77"/>
  <c r="W43" i="79"/>
  <c r="W73" i="79" s="1"/>
  <c r="W25" i="32" s="1"/>
  <c r="W25" i="90" s="1"/>
  <c r="X30" i="59"/>
  <c r="X65" i="59" s="1"/>
  <c r="X17" i="23" s="1"/>
  <c r="X17" i="84" s="1"/>
  <c r="R27" i="59"/>
  <c r="R62" i="59" s="1"/>
  <c r="R14" i="23" s="1"/>
  <c r="R14" i="84" s="1"/>
  <c r="V4" i="79"/>
  <c r="V52" i="79" s="1"/>
  <c r="V4" i="32" s="1"/>
  <c r="V4" i="90" s="1"/>
  <c r="W7" i="79"/>
  <c r="R27" i="75"/>
  <c r="R62" i="75" s="1"/>
  <c r="R14" i="30" s="1"/>
  <c r="R14" i="86" s="1"/>
  <c r="Z44" i="59"/>
  <c r="Z74" i="59" s="1"/>
  <c r="Z26" i="23" s="1"/>
  <c r="Z26" i="84" s="1"/>
  <c r="X12" i="75"/>
  <c r="T32" i="79"/>
  <c r="T61" i="79" s="1"/>
  <c r="T13" i="32" s="1"/>
  <c r="T13" i="90" s="1"/>
  <c r="S11" i="75"/>
  <c r="S54" i="75" s="1"/>
  <c r="S6" i="30" s="1"/>
  <c r="S6" i="86" s="1"/>
  <c r="T31" i="79"/>
  <c r="T71" i="79" s="1"/>
  <c r="T23" i="32" s="1"/>
  <c r="T23" i="90" s="1"/>
  <c r="X25" i="77"/>
  <c r="T24" i="78"/>
  <c r="T33" i="59"/>
  <c r="T69" i="59" s="1"/>
  <c r="T21" i="23" s="1"/>
  <c r="T21" i="84" s="1"/>
  <c r="V6" i="77"/>
  <c r="V53" i="77" s="1"/>
  <c r="V5" i="25" s="1"/>
  <c r="V5" i="88" s="1"/>
  <c r="Z44" i="76"/>
  <c r="Z74" i="76" s="1"/>
  <c r="Z26" i="31" s="1"/>
  <c r="Z26" i="87" s="1"/>
  <c r="S26" i="77"/>
  <c r="S60" i="77" s="1"/>
  <c r="S12" i="25" s="1"/>
  <c r="S12" i="88" s="1"/>
  <c r="W10" i="79"/>
  <c r="S28" i="75"/>
  <c r="S63" i="75" s="1"/>
  <c r="S15" i="30" s="1"/>
  <c r="S15" i="86" s="1"/>
  <c r="Y9" i="78"/>
  <c r="X12" i="80"/>
  <c r="P23" i="77"/>
  <c r="P59" i="77" s="1"/>
  <c r="P11" i="25" s="1"/>
  <c r="P11" i="88" s="1"/>
  <c r="X14" i="76"/>
  <c r="S11" i="76"/>
  <c r="S54" i="76" s="1"/>
  <c r="S6" i="31" s="1"/>
  <c r="S6" i="87" s="1"/>
  <c r="X25" i="79"/>
  <c r="T24" i="77"/>
  <c r="T33" i="78"/>
  <c r="T69" i="78" s="1"/>
  <c r="T21" i="28" s="1"/>
  <c r="T21" i="89" s="1"/>
  <c r="Z44" i="78"/>
  <c r="Z74" i="78" s="1"/>
  <c r="Z26" i="28" s="1"/>
  <c r="Z26" i="89" s="1"/>
  <c r="S26" i="80"/>
  <c r="S60" i="80" s="1"/>
  <c r="S12" i="27" s="1"/>
  <c r="S12" i="92" s="1"/>
  <c r="S28" i="76"/>
  <c r="S63" i="76" s="1"/>
  <c r="S15" i="31" s="1"/>
  <c r="S15" i="87" s="1"/>
  <c r="W13" i="59"/>
  <c r="P23" i="79"/>
  <c r="P59" i="79" s="1"/>
  <c r="P11" i="32" s="1"/>
  <c r="P11" i="90" s="1"/>
  <c r="W15" i="76"/>
  <c r="V4" i="76"/>
  <c r="V52" i="76" s="1"/>
  <c r="V4" i="31" s="1"/>
  <c r="V4" i="87" s="1"/>
  <c r="S11" i="79"/>
  <c r="S54" i="79" s="1"/>
  <c r="S6" i="32" s="1"/>
  <c r="S6" i="90" s="1"/>
  <c r="X20" i="77"/>
  <c r="X25" i="80"/>
  <c r="T24" i="79"/>
  <c r="Z44" i="80"/>
  <c r="Z74" i="80" s="1"/>
  <c r="Z26" i="27" s="1"/>
  <c r="Z26" i="92" s="1"/>
  <c r="W43" i="59"/>
  <c r="W73" i="59" s="1"/>
  <c r="W25" i="23" s="1"/>
  <c r="W25" i="84" s="1"/>
  <c r="W19" i="78"/>
  <c r="S28" i="77"/>
  <c r="S63" i="77" s="1"/>
  <c r="S15" i="25" s="1"/>
  <c r="S15" i="88" s="1"/>
  <c r="W13" i="76"/>
  <c r="W35" i="59"/>
  <c r="W67" i="59" s="1"/>
  <c r="W19" i="23" s="1"/>
  <c r="W19" i="84" s="1"/>
  <c r="Y9" i="81"/>
  <c r="S11" i="80"/>
  <c r="S54" i="80" s="1"/>
  <c r="S6" i="27" s="1"/>
  <c r="S6" i="92" s="1"/>
  <c r="X25" i="59"/>
  <c r="X25" i="81"/>
  <c r="T24" i="80"/>
  <c r="Z44" i="81"/>
  <c r="Z74" i="81" s="1"/>
  <c r="Z26" i="22" s="1"/>
  <c r="Z26" i="93" s="1"/>
  <c r="S28" i="78"/>
  <c r="S63" i="78" s="1"/>
  <c r="S15" i="28" s="1"/>
  <c r="S15" i="89" s="1"/>
  <c r="W35" i="78"/>
  <c r="W67" i="78" s="1"/>
  <c r="W19" i="28" s="1"/>
  <c r="W19" i="89" s="1"/>
  <c r="S28" i="79"/>
  <c r="S63" i="79" s="1"/>
  <c r="S15" i="32" s="1"/>
  <c r="S15" i="90" s="1"/>
  <c r="R29" i="79"/>
  <c r="R64" i="79" s="1"/>
  <c r="R16" i="32" s="1"/>
  <c r="R16" i="90" s="1"/>
  <c r="X5" i="77"/>
  <c r="T32" i="59"/>
  <c r="T61" i="59" s="1"/>
  <c r="T13" i="23" s="1"/>
  <c r="T13" i="84" s="1"/>
  <c r="T31" i="59"/>
  <c r="T71" i="59" s="1"/>
  <c r="T23" i="23" s="1"/>
  <c r="T23" i="84" s="1"/>
  <c r="T24" i="59"/>
  <c r="X8" i="76"/>
  <c r="V55" i="77"/>
  <c r="V7" i="25" s="1"/>
  <c r="V7" i="88" s="1"/>
  <c r="S28" i="80"/>
  <c r="S63" i="80" s="1"/>
  <c r="S15" i="27" s="1"/>
  <c r="S15" i="92" s="1"/>
  <c r="X12" i="76"/>
  <c r="X16" i="74"/>
  <c r="X16" i="81" s="1"/>
  <c r="S34" i="81"/>
  <c r="S70" i="81" s="1"/>
  <c r="S22" i="22" s="1"/>
  <c r="S22" i="93" s="1"/>
  <c r="K58" i="74"/>
  <c r="K10" i="26" s="1"/>
  <c r="K10" i="91" s="1"/>
  <c r="K22" i="76"/>
  <c r="K58" i="76" s="1"/>
  <c r="K10" i="31" s="1"/>
  <c r="K10" i="87" s="1"/>
  <c r="K22" i="75"/>
  <c r="K58" i="75" s="1"/>
  <c r="K10" i="30" s="1"/>
  <c r="K10" i="86" s="1"/>
  <c r="K22" i="59"/>
  <c r="K58" i="59" s="1"/>
  <c r="K10" i="23" s="1"/>
  <c r="K10" i="84" s="1"/>
  <c r="K22" i="81"/>
  <c r="K58" i="81" s="1"/>
  <c r="K10" i="22" s="1"/>
  <c r="K10" i="93" s="1"/>
  <c r="K22" i="77"/>
  <c r="K58" i="77" s="1"/>
  <c r="K10" i="25" s="1"/>
  <c r="K10" i="88" s="1"/>
  <c r="K22" i="80"/>
  <c r="K58" i="80" s="1"/>
  <c r="K10" i="27" s="1"/>
  <c r="K10" i="92" s="1"/>
  <c r="K22" i="79"/>
  <c r="K58" i="79" s="1"/>
  <c r="K10" i="32" s="1"/>
  <c r="K10" i="90" s="1"/>
  <c r="K22" i="78"/>
  <c r="K58" i="78" s="1"/>
  <c r="K10" i="28" s="1"/>
  <c r="K10" i="89" s="1"/>
  <c r="Y5" i="74"/>
  <c r="Y5" i="78" s="1"/>
  <c r="X43" i="74"/>
  <c r="X43" i="79" s="1"/>
  <c r="X19" i="74"/>
  <c r="X19" i="80" s="1"/>
  <c r="Z9" i="74"/>
  <c r="Z9" i="81" s="1"/>
  <c r="W6" i="74"/>
  <c r="W53" i="74" s="1"/>
  <c r="W5" i="26" s="1"/>
  <c r="W5" i="91" s="1"/>
  <c r="T11" i="74"/>
  <c r="T11" i="80" s="1"/>
  <c r="T54" i="80" s="1"/>
  <c r="T6" i="27" s="1"/>
  <c r="T6" i="92" s="1"/>
  <c r="R29" i="75"/>
  <c r="R64" i="75" s="1"/>
  <c r="R16" i="30" s="1"/>
  <c r="R16" i="86" s="1"/>
  <c r="R29" i="81"/>
  <c r="R64" i="81" s="1"/>
  <c r="R16" i="22" s="1"/>
  <c r="R16" i="93" s="1"/>
  <c r="P23" i="80"/>
  <c r="P59" i="80" s="1"/>
  <c r="P11" i="27" s="1"/>
  <c r="P11" i="92" s="1"/>
  <c r="X5" i="79"/>
  <c r="X36" i="76"/>
  <c r="Q64" i="74"/>
  <c r="Q16" i="26" s="1"/>
  <c r="Q16" i="91" s="1"/>
  <c r="Q29" i="78"/>
  <c r="Q64" i="78" s="1"/>
  <c r="Q16" i="28" s="1"/>
  <c r="Q16" i="89" s="1"/>
  <c r="Q29" i="75"/>
  <c r="Q64" i="75" s="1"/>
  <c r="Q16" i="30" s="1"/>
  <c r="Q16" i="86" s="1"/>
  <c r="Q29" i="76"/>
  <c r="Q64" i="76" s="1"/>
  <c r="Q16" i="31" s="1"/>
  <c r="Q16" i="87" s="1"/>
  <c r="Q29" i="81"/>
  <c r="Q64" i="81" s="1"/>
  <c r="Q16" i="22" s="1"/>
  <c r="Q16" i="93" s="1"/>
  <c r="Q29" i="59"/>
  <c r="Q64" i="59" s="1"/>
  <c r="Q16" i="23" s="1"/>
  <c r="Q16" i="84" s="1"/>
  <c r="Q29" i="80"/>
  <c r="Q64" i="80" s="1"/>
  <c r="Q16" i="27" s="1"/>
  <c r="Q16" i="92" s="1"/>
  <c r="Q29" i="79"/>
  <c r="Q64" i="79" s="1"/>
  <c r="Q16" i="32" s="1"/>
  <c r="Q16" i="90" s="1"/>
  <c r="Q29" i="77"/>
  <c r="Q64" i="77" s="1"/>
  <c r="Q16" i="25" s="1"/>
  <c r="Q16" i="88" s="1"/>
  <c r="T32" i="80"/>
  <c r="T61" i="80" s="1"/>
  <c r="T13" i="27" s="1"/>
  <c r="T13" i="92" s="1"/>
  <c r="Y2" i="79"/>
  <c r="Y50" i="79" s="1"/>
  <c r="Y2" i="32" s="1"/>
  <c r="Y2" i="90" s="1"/>
  <c r="S11" i="59"/>
  <c r="S54" i="59" s="1"/>
  <c r="S6" i="23" s="1"/>
  <c r="S6" i="84" s="1"/>
  <c r="S11" i="81"/>
  <c r="S54" i="81" s="1"/>
  <c r="S6" i="22" s="1"/>
  <c r="S6" i="93" s="1"/>
  <c r="T31" i="80"/>
  <c r="T71" i="80" s="1"/>
  <c r="T23" i="27" s="1"/>
  <c r="T23" i="92" s="1"/>
  <c r="X20" i="79"/>
  <c r="X8" i="75"/>
  <c r="T33" i="75"/>
  <c r="T69" i="75" s="1"/>
  <c r="T21" i="30" s="1"/>
  <c r="T21" i="86" s="1"/>
  <c r="V6" i="76"/>
  <c r="V53" i="76" s="1"/>
  <c r="V5" i="31" s="1"/>
  <c r="V5" i="87" s="1"/>
  <c r="X37" i="59"/>
  <c r="S17" i="76"/>
  <c r="S56" i="76" s="1"/>
  <c r="S8" i="31" s="1"/>
  <c r="S8" i="87" s="1"/>
  <c r="X41" i="76"/>
  <c r="Z44" i="75"/>
  <c r="Z74" i="75" s="1"/>
  <c r="Z26" i="30" s="1"/>
  <c r="Z26" i="86" s="1"/>
  <c r="S21" i="79"/>
  <c r="S57" i="79" s="1"/>
  <c r="S9" i="32" s="1"/>
  <c r="S9" i="90" s="1"/>
  <c r="S26" i="78"/>
  <c r="S60" i="78" s="1"/>
  <c r="S12" i="28" s="1"/>
  <c r="S12" i="89" s="1"/>
  <c r="W19" i="59"/>
  <c r="S34" i="59"/>
  <c r="S70" i="59" s="1"/>
  <c r="S22" i="23" s="1"/>
  <c r="S22" i="84" s="1"/>
  <c r="W10" i="81"/>
  <c r="W40" i="80"/>
  <c r="W68" i="80" s="1"/>
  <c r="W20" i="27" s="1"/>
  <c r="W20" i="92" s="1"/>
  <c r="X38" i="76"/>
  <c r="W16" i="75"/>
  <c r="W18" i="59"/>
  <c r="W13" i="80"/>
  <c r="L58" i="74"/>
  <c r="L10" i="26" s="1"/>
  <c r="L10" i="91" s="1"/>
  <c r="L22" i="77"/>
  <c r="L58" i="77" s="1"/>
  <c r="L10" i="25" s="1"/>
  <c r="L10" i="88" s="1"/>
  <c r="L22" i="78"/>
  <c r="L58" i="78" s="1"/>
  <c r="L10" i="28" s="1"/>
  <c r="L10" i="89" s="1"/>
  <c r="L22" i="76"/>
  <c r="L58" i="76" s="1"/>
  <c r="L10" i="31" s="1"/>
  <c r="L10" i="87" s="1"/>
  <c r="L22" i="75"/>
  <c r="L58" i="75" s="1"/>
  <c r="L10" i="30" s="1"/>
  <c r="L10" i="86" s="1"/>
  <c r="L22" i="59"/>
  <c r="L58" i="59" s="1"/>
  <c r="L10" i="23" s="1"/>
  <c r="L10" i="84" s="1"/>
  <c r="L22" i="81"/>
  <c r="L58" i="81" s="1"/>
  <c r="L10" i="22" s="1"/>
  <c r="L10" i="93" s="1"/>
  <c r="L22" i="79"/>
  <c r="L58" i="79" s="1"/>
  <c r="L10" i="32" s="1"/>
  <c r="L10" i="90" s="1"/>
  <c r="L22" i="80"/>
  <c r="L58" i="80" s="1"/>
  <c r="L10" i="27" s="1"/>
  <c r="L10" i="92" s="1"/>
  <c r="W35" i="75"/>
  <c r="W67" i="75" s="1"/>
  <c r="W19" i="30" s="1"/>
  <c r="W19" i="86" s="1"/>
  <c r="X12" i="81"/>
  <c r="X42" i="79"/>
  <c r="X72" i="79" s="1"/>
  <c r="X24" i="32" s="1"/>
  <c r="X24" i="90" s="1"/>
  <c r="Y20" i="74"/>
  <c r="Y20" i="81" s="1"/>
  <c r="T21" i="74"/>
  <c r="T57" i="74" s="1"/>
  <c r="T9" i="26" s="1"/>
  <c r="T9" i="91" s="1"/>
  <c r="Y8" i="74"/>
  <c r="Y8" i="81" s="1"/>
  <c r="Z2" i="74"/>
  <c r="Z50" i="74" s="1"/>
  <c r="Z2" i="26" s="1"/>
  <c r="Z2" i="91" s="1"/>
  <c r="X18" i="74"/>
  <c r="X18" i="75" s="1"/>
  <c r="Y14" i="74"/>
  <c r="Y14" i="80" s="1"/>
  <c r="R22" i="74"/>
  <c r="R58" i="74" s="1"/>
  <c r="R10" i="26" s="1"/>
  <c r="R10" i="91" s="1"/>
  <c r="R29" i="59"/>
  <c r="R64" i="59" s="1"/>
  <c r="R16" i="23" s="1"/>
  <c r="R16" i="84" s="1"/>
  <c r="P23" i="75"/>
  <c r="P59" i="75" s="1"/>
  <c r="P11" i="30" s="1"/>
  <c r="P11" i="86" s="1"/>
  <c r="P23" i="81"/>
  <c r="P59" i="81" s="1"/>
  <c r="P11" i="22" s="1"/>
  <c r="P11" i="93" s="1"/>
  <c r="X5" i="80"/>
  <c r="X36" i="75"/>
  <c r="T32" i="81"/>
  <c r="T61" i="81" s="1"/>
  <c r="T13" i="22" s="1"/>
  <c r="T13" i="93" s="1"/>
  <c r="Y2" i="80"/>
  <c r="Y50" i="80" s="1"/>
  <c r="Y2" i="27" s="1"/>
  <c r="Y2" i="92" s="1"/>
  <c r="T31" i="81"/>
  <c r="T71" i="81" s="1"/>
  <c r="T23" i="22" s="1"/>
  <c r="T23" i="93" s="1"/>
  <c r="X20" i="80"/>
  <c r="X8" i="78"/>
  <c r="T33" i="76"/>
  <c r="T69" i="76" s="1"/>
  <c r="T21" i="31" s="1"/>
  <c r="T21" i="87" s="1"/>
  <c r="V6" i="75"/>
  <c r="V53" i="75" s="1"/>
  <c r="V5" i="30" s="1"/>
  <c r="V5" i="86" s="1"/>
  <c r="X37" i="76"/>
  <c r="S17" i="77"/>
  <c r="S56" i="77" s="1"/>
  <c r="S8" i="25" s="1"/>
  <c r="S8" i="88" s="1"/>
  <c r="X41" i="75"/>
  <c r="S21" i="80"/>
  <c r="S57" i="80" s="1"/>
  <c r="S9" i="27" s="1"/>
  <c r="S9" i="92" s="1"/>
  <c r="S26" i="79"/>
  <c r="S60" i="79" s="1"/>
  <c r="S12" i="32" s="1"/>
  <c r="S12" i="90" s="1"/>
  <c r="W19" i="76"/>
  <c r="S34" i="75"/>
  <c r="S70" i="75" s="1"/>
  <c r="S22" i="30" s="1"/>
  <c r="S22" i="86" s="1"/>
  <c r="W40" i="59"/>
  <c r="W40" i="81"/>
  <c r="W68" i="81" s="1"/>
  <c r="W20" i="22" s="1"/>
  <c r="W20" i="93" s="1"/>
  <c r="X38" i="78"/>
  <c r="W16" i="78"/>
  <c r="X30" i="76"/>
  <c r="X65" i="76" s="1"/>
  <c r="X17" i="31" s="1"/>
  <c r="X17" i="87" s="1"/>
  <c r="W18" i="75"/>
  <c r="W13" i="81"/>
  <c r="W35" i="76"/>
  <c r="W67" i="76" s="1"/>
  <c r="W19" i="31" s="1"/>
  <c r="W19" i="87" s="1"/>
  <c r="X42" i="80"/>
  <c r="X72" i="80" s="1"/>
  <c r="X24" i="27" s="1"/>
  <c r="X24" i="92" s="1"/>
  <c r="X7" i="74"/>
  <c r="X7" i="78" s="1"/>
  <c r="Y30" i="74"/>
  <c r="Y65" i="74" s="1"/>
  <c r="Y17" i="26" s="1"/>
  <c r="Y17" i="91" s="1"/>
  <c r="T34" i="74"/>
  <c r="T70" i="74" s="1"/>
  <c r="T22" i="26" s="1"/>
  <c r="T22" i="91" s="1"/>
  <c r="X20" i="81"/>
  <c r="W68" i="77"/>
  <c r="W20" i="25" s="1"/>
  <c r="W20" i="88" s="1"/>
  <c r="X37" i="75"/>
  <c r="X41" i="78"/>
  <c r="S34" i="76"/>
  <c r="S70" i="76" s="1"/>
  <c r="S22" i="31" s="1"/>
  <c r="S22" i="87" s="1"/>
  <c r="X38" i="77"/>
  <c r="W16" i="77"/>
  <c r="W18" i="76"/>
  <c r="X42" i="81"/>
  <c r="X72" i="81" s="1"/>
  <c r="X24" i="22" s="1"/>
  <c r="X24" i="93" s="1"/>
  <c r="Q23" i="74"/>
  <c r="Q59" i="74" s="1"/>
  <c r="Q11" i="26" s="1"/>
  <c r="Q11" i="91" s="1"/>
  <c r="P64" i="74"/>
  <c r="P16" i="26" s="1"/>
  <c r="P16" i="91" s="1"/>
  <c r="P29" i="79"/>
  <c r="P64" i="79" s="1"/>
  <c r="P16" i="32" s="1"/>
  <c r="P16" i="90" s="1"/>
  <c r="P29" i="77"/>
  <c r="P64" i="77" s="1"/>
  <c r="P16" i="25" s="1"/>
  <c r="P16" i="88" s="1"/>
  <c r="P29" i="78"/>
  <c r="P64" i="78" s="1"/>
  <c r="P16" i="28" s="1"/>
  <c r="P16" i="89" s="1"/>
  <c r="P29" i="75"/>
  <c r="P64" i="75" s="1"/>
  <c r="P16" i="30" s="1"/>
  <c r="P16" i="86" s="1"/>
  <c r="P29" i="80"/>
  <c r="P64" i="80" s="1"/>
  <c r="P16" i="27" s="1"/>
  <c r="P16" i="92" s="1"/>
  <c r="P29" i="76"/>
  <c r="P64" i="76" s="1"/>
  <c r="P16" i="31" s="1"/>
  <c r="P16" i="87" s="1"/>
  <c r="P29" i="59"/>
  <c r="P64" i="59" s="1"/>
  <c r="P16" i="23" s="1"/>
  <c r="P16" i="84" s="1"/>
  <c r="P29" i="81"/>
  <c r="P64" i="81" s="1"/>
  <c r="P16" i="22" s="1"/>
  <c r="P16" i="93" s="1"/>
  <c r="X37" i="81"/>
  <c r="X10" i="74"/>
  <c r="X10" i="80" s="1"/>
  <c r="T28" i="74"/>
  <c r="T63" i="74" s="1"/>
  <c r="T15" i="26" s="1"/>
  <c r="T15" i="91" s="1"/>
  <c r="Y12" i="74"/>
  <c r="Y12" i="80" s="1"/>
  <c r="X20" i="59"/>
  <c r="X8" i="79"/>
  <c r="X37" i="78"/>
  <c r="S17" i="79"/>
  <c r="S56" i="79" s="1"/>
  <c r="S8" i="32" s="1"/>
  <c r="S8" i="90" s="1"/>
  <c r="X41" i="77"/>
  <c r="S26" i="81"/>
  <c r="S60" i="81" s="1"/>
  <c r="S12" i="22" s="1"/>
  <c r="S12" i="93" s="1"/>
  <c r="W19" i="77"/>
  <c r="S34" i="77"/>
  <c r="S70" i="77" s="1"/>
  <c r="S22" i="25" s="1"/>
  <c r="S22" i="88" s="1"/>
  <c r="W40" i="76"/>
  <c r="W68" i="76" s="1"/>
  <c r="W20" i="31" s="1"/>
  <c r="W20" i="87" s="1"/>
  <c r="W68" i="74"/>
  <c r="W20" i="26" s="1"/>
  <c r="W20" i="91" s="1"/>
  <c r="O58" i="74"/>
  <c r="O10" i="26" s="1"/>
  <c r="O10" i="91" s="1"/>
  <c r="O22" i="75"/>
  <c r="O58" i="75" s="1"/>
  <c r="O10" i="30" s="1"/>
  <c r="O10" i="86" s="1"/>
  <c r="O22" i="76"/>
  <c r="O58" i="76" s="1"/>
  <c r="O10" i="31" s="1"/>
  <c r="O10" i="87" s="1"/>
  <c r="O22" i="59"/>
  <c r="O58" i="59" s="1"/>
  <c r="O10" i="23" s="1"/>
  <c r="O10" i="84" s="1"/>
  <c r="O22" i="81"/>
  <c r="O58" i="81" s="1"/>
  <c r="O10" i="22" s="1"/>
  <c r="O10" i="93" s="1"/>
  <c r="O22" i="80"/>
  <c r="O58" i="80" s="1"/>
  <c r="O10" i="27" s="1"/>
  <c r="O10" i="92" s="1"/>
  <c r="O22" i="79"/>
  <c r="O58" i="79" s="1"/>
  <c r="O10" i="32" s="1"/>
  <c r="O10" i="90" s="1"/>
  <c r="O22" i="78"/>
  <c r="O58" i="78" s="1"/>
  <c r="O10" i="28" s="1"/>
  <c r="O10" i="89" s="1"/>
  <c r="O22" i="77"/>
  <c r="O58" i="77" s="1"/>
  <c r="O10" i="25" s="1"/>
  <c r="O10" i="88" s="1"/>
  <c r="W16" i="79"/>
  <c r="W18" i="78"/>
  <c r="W68" i="59"/>
  <c r="W20" i="23" s="1"/>
  <c r="W20" i="84" s="1"/>
  <c r="W35" i="77"/>
  <c r="W67" i="77" s="1"/>
  <c r="W19" i="25" s="1"/>
  <c r="W19" i="88" s="1"/>
  <c r="X42" i="59"/>
  <c r="X72" i="59" s="1"/>
  <c r="X24" i="23" s="1"/>
  <c r="X24" i="84" s="1"/>
  <c r="Y36" i="74"/>
  <c r="Y36" i="80" s="1"/>
  <c r="Y39" i="74"/>
  <c r="Y39" i="75" s="1"/>
  <c r="X36" i="78"/>
  <c r="X66" i="78" s="1"/>
  <c r="X18" i="28" s="1"/>
  <c r="X18" i="89" s="1"/>
  <c r="Y25" i="74"/>
  <c r="Y25" i="81" s="1"/>
  <c r="U33" i="74"/>
  <c r="U69" i="74" s="1"/>
  <c r="U21" i="26" s="1"/>
  <c r="U21" i="91" s="1"/>
  <c r="R29" i="76"/>
  <c r="R64" i="76" s="1"/>
  <c r="R16" i="31" s="1"/>
  <c r="R16" i="87" s="1"/>
  <c r="Y37" i="74"/>
  <c r="Y37" i="77" s="1"/>
  <c r="X15" i="74"/>
  <c r="X15" i="79" s="1"/>
  <c r="T26" i="74"/>
  <c r="T60" i="74" s="1"/>
  <c r="T12" i="26" s="1"/>
  <c r="T12" i="91" s="1"/>
  <c r="U24" i="74"/>
  <c r="U24" i="81" s="1"/>
  <c r="R29" i="78"/>
  <c r="R64" i="78" s="1"/>
  <c r="R16" i="28" s="1"/>
  <c r="R16" i="89" s="1"/>
  <c r="P23" i="76"/>
  <c r="P59" i="76" s="1"/>
  <c r="P11" i="31" s="1"/>
  <c r="P11" i="87" s="1"/>
  <c r="X36" i="79"/>
  <c r="T32" i="75"/>
  <c r="T61" i="75" s="1"/>
  <c r="T13" i="30" s="1"/>
  <c r="T13" i="86" s="1"/>
  <c r="Y2" i="76"/>
  <c r="Y50" i="76" s="1"/>
  <c r="Y2" i="31" s="1"/>
  <c r="Y2" i="87" s="1"/>
  <c r="S11" i="77"/>
  <c r="S54" i="77" s="1"/>
  <c r="S6" i="25" s="1"/>
  <c r="S6" i="88" s="1"/>
  <c r="T31" i="76"/>
  <c r="T71" i="76" s="1"/>
  <c r="T23" i="31" s="1"/>
  <c r="T23" i="87" s="1"/>
  <c r="X20" i="76"/>
  <c r="X8" i="80"/>
  <c r="T33" i="79"/>
  <c r="T69" i="79" s="1"/>
  <c r="T21" i="32" s="1"/>
  <c r="T21" i="90" s="1"/>
  <c r="V6" i="79"/>
  <c r="V53" i="79" s="1"/>
  <c r="V5" i="32" s="1"/>
  <c r="V5" i="90" s="1"/>
  <c r="X37" i="77"/>
  <c r="S17" i="80"/>
  <c r="S56" i="80" s="1"/>
  <c r="S8" i="27" s="1"/>
  <c r="S8" i="92" s="1"/>
  <c r="X41" i="79"/>
  <c r="Z44" i="77"/>
  <c r="Z74" i="77" s="1"/>
  <c r="Z26" i="25" s="1"/>
  <c r="Z26" i="88" s="1"/>
  <c r="S21" i="76"/>
  <c r="S57" i="76" s="1"/>
  <c r="S9" i="31" s="1"/>
  <c r="S9" i="87" s="1"/>
  <c r="S26" i="59"/>
  <c r="S60" i="59" s="1"/>
  <c r="S12" i="23" s="1"/>
  <c r="S12" i="84" s="1"/>
  <c r="W7" i="59"/>
  <c r="W43" i="80"/>
  <c r="W73" i="80" s="1"/>
  <c r="W25" i="27" s="1"/>
  <c r="W25" i="92" s="1"/>
  <c r="W19" i="79"/>
  <c r="S34" i="78"/>
  <c r="S70" i="78" s="1"/>
  <c r="S22" i="28" s="1"/>
  <c r="S22" i="89" s="1"/>
  <c r="W10" i="78"/>
  <c r="W40" i="75"/>
  <c r="W68" i="75" s="1"/>
  <c r="W20" i="30" s="1"/>
  <c r="W20" i="86" s="1"/>
  <c r="X38" i="80"/>
  <c r="Q72" i="63"/>
  <c r="Q22" i="74" s="1"/>
  <c r="P22" i="74"/>
  <c r="S28" i="59"/>
  <c r="S63" i="59" s="1"/>
  <c r="S15" i="23" s="1"/>
  <c r="S15" i="84" s="1"/>
  <c r="S28" i="81"/>
  <c r="S63" i="81" s="1"/>
  <c r="S15" i="22" s="1"/>
  <c r="S15" i="93" s="1"/>
  <c r="W16" i="80"/>
  <c r="W55" i="80" s="1"/>
  <c r="W7" i="27" s="1"/>
  <c r="W7" i="92" s="1"/>
  <c r="X30" i="79"/>
  <c r="X65" i="79" s="1"/>
  <c r="X17" i="32" s="1"/>
  <c r="X17" i="90" s="1"/>
  <c r="W18" i="77"/>
  <c r="W13" i="75"/>
  <c r="W73" i="74"/>
  <c r="W25" i="26" s="1"/>
  <c r="W25" i="91" s="1"/>
  <c r="R27" i="80"/>
  <c r="R62" i="80" s="1"/>
  <c r="R14" i="27" s="1"/>
  <c r="R14" i="92" s="1"/>
  <c r="W35" i="79"/>
  <c r="W67" i="79" s="1"/>
  <c r="W19" i="32" s="1"/>
  <c r="W19" i="90" s="1"/>
  <c r="Y9" i="77"/>
  <c r="X12" i="78"/>
  <c r="X42" i="75"/>
  <c r="X72" i="75" s="1"/>
  <c r="X24" i="30" s="1"/>
  <c r="X24" i="86" s="1"/>
  <c r="O95" i="63"/>
  <c r="W4" i="74"/>
  <c r="W52" i="74" s="1"/>
  <c r="W4" i="26" s="1"/>
  <c r="W4" i="91" s="1"/>
  <c r="U31" i="74"/>
  <c r="U71" i="74" s="1"/>
  <c r="U23" i="26" s="1"/>
  <c r="U23" i="91" s="1"/>
  <c r="Q62" i="74"/>
  <c r="Q14" i="26" s="1"/>
  <c r="Q14" i="91" s="1"/>
  <c r="Q27" i="79"/>
  <c r="Q62" i="79" s="1"/>
  <c r="Q14" i="32" s="1"/>
  <c r="Q14" i="90" s="1"/>
  <c r="Q27" i="77"/>
  <c r="Q62" i="77" s="1"/>
  <c r="Q14" i="25" s="1"/>
  <c r="Q14" i="88" s="1"/>
  <c r="Q27" i="78"/>
  <c r="Q62" i="78" s="1"/>
  <c r="Q14" i="28" s="1"/>
  <c r="Q14" i="89" s="1"/>
  <c r="Q27" i="75"/>
  <c r="Q62" i="75" s="1"/>
  <c r="Q14" i="30" s="1"/>
  <c r="Q14" i="86" s="1"/>
  <c r="Q27" i="76"/>
  <c r="Q62" i="76" s="1"/>
  <c r="Q14" i="31" s="1"/>
  <c r="Q14" i="87" s="1"/>
  <c r="Q27" i="59"/>
  <c r="Q62" i="59" s="1"/>
  <c r="Q14" i="23" s="1"/>
  <c r="Q14" i="84" s="1"/>
  <c r="Q27" i="81"/>
  <c r="Q62" i="81" s="1"/>
  <c r="Q14" i="22" s="1"/>
  <c r="Q14" i="93" s="1"/>
  <c r="Q27" i="80"/>
  <c r="Q62" i="80" s="1"/>
  <c r="Q14" i="27" s="1"/>
  <c r="Q14" i="92" s="1"/>
  <c r="L73" i="63"/>
  <c r="L23" i="74" s="1"/>
  <c r="K23" i="74"/>
  <c r="AA44" i="74"/>
  <c r="AA74" i="74" s="1"/>
  <c r="AA26" i="26" s="1"/>
  <c r="AA26" i="91" s="1"/>
  <c r="X5" i="81"/>
  <c r="X35" i="74"/>
  <c r="X67" i="74" s="1"/>
  <c r="X19" i="26" s="1"/>
  <c r="X19" i="91" s="1"/>
  <c r="S27" i="74"/>
  <c r="S62" i="74" s="1"/>
  <c r="S14" i="26" s="1"/>
  <c r="S14" i="91" s="1"/>
  <c r="X5" i="76"/>
  <c r="X36" i="77"/>
  <c r="T33" i="77"/>
  <c r="T69" i="77" s="1"/>
  <c r="T21" i="25" s="1"/>
  <c r="T21" i="88" s="1"/>
  <c r="X13" i="74"/>
  <c r="X13" i="77" s="1"/>
  <c r="Y38" i="74"/>
  <c r="Y38" i="77" s="1"/>
  <c r="X40" i="74"/>
  <c r="X40" i="81" s="1"/>
  <c r="Y42" i="74"/>
  <c r="Y72" i="74" s="1"/>
  <c r="Y24" i="26" s="1"/>
  <c r="Y24" i="91" s="1"/>
  <c r="S29" i="74"/>
  <c r="S64" i="74" s="1"/>
  <c r="S16" i="26" s="1"/>
  <c r="S16" i="91" s="1"/>
  <c r="R29" i="77"/>
  <c r="R64" i="77" s="1"/>
  <c r="R16" i="25" s="1"/>
  <c r="R16" i="88" s="1"/>
  <c r="P23" i="78"/>
  <c r="P59" i="78" s="1"/>
  <c r="P11" i="28" s="1"/>
  <c r="P11" i="89" s="1"/>
  <c r="X5" i="59"/>
  <c r="V4" i="81"/>
  <c r="V52" i="81" s="1"/>
  <c r="V4" i="22" s="1"/>
  <c r="V4" i="93" s="1"/>
  <c r="T32" i="78"/>
  <c r="T61" i="78" s="1"/>
  <c r="T13" i="28" s="1"/>
  <c r="T13" i="89" s="1"/>
  <c r="Y2" i="59"/>
  <c r="Y50" i="59" s="1"/>
  <c r="Y2" i="23" s="1"/>
  <c r="Y2" i="84" s="1"/>
  <c r="S11" i="78"/>
  <c r="S54" i="78" s="1"/>
  <c r="S6" i="28" s="1"/>
  <c r="S6" i="89" s="1"/>
  <c r="T31" i="78"/>
  <c r="T71" i="78" s="1"/>
  <c r="T23" i="28" s="1"/>
  <c r="T23" i="89" s="1"/>
  <c r="X20" i="75"/>
  <c r="X8" i="59"/>
  <c r="T33" i="80"/>
  <c r="T69" i="80" s="1"/>
  <c r="T21" i="27" s="1"/>
  <c r="T21" i="92" s="1"/>
  <c r="V6" i="80"/>
  <c r="V53" i="80" s="1"/>
  <c r="V5" i="27" s="1"/>
  <c r="V5" i="92" s="1"/>
  <c r="X37" i="79"/>
  <c r="S17" i="59"/>
  <c r="S56" i="59" s="1"/>
  <c r="S8" i="23" s="1"/>
  <c r="S8" i="84" s="1"/>
  <c r="S17" i="81"/>
  <c r="S56" i="81" s="1"/>
  <c r="S8" i="22" s="1"/>
  <c r="S8" i="93" s="1"/>
  <c r="X41" i="80"/>
  <c r="Z44" i="79"/>
  <c r="Z74" i="79" s="1"/>
  <c r="Z26" i="32" s="1"/>
  <c r="Z26" i="90" s="1"/>
  <c r="S21" i="75"/>
  <c r="S57" i="75" s="1"/>
  <c r="S9" i="30" s="1"/>
  <c r="S9" i="86" s="1"/>
  <c r="S26" i="75"/>
  <c r="S60" i="75" s="1"/>
  <c r="S12" i="30" s="1"/>
  <c r="S12" i="86" s="1"/>
  <c r="S34" i="79"/>
  <c r="S70" i="79" s="1"/>
  <c r="S22" i="32" s="1"/>
  <c r="S22" i="90" s="1"/>
  <c r="W10" i="77"/>
  <c r="W40" i="78"/>
  <c r="W68" i="78" s="1"/>
  <c r="W20" i="28" s="1"/>
  <c r="W20" i="89" s="1"/>
  <c r="X38" i="59"/>
  <c r="X38" i="81"/>
  <c r="W16" i="59"/>
  <c r="W55" i="59" s="1"/>
  <c r="W7" i="23" s="1"/>
  <c r="W7" i="84" s="1"/>
  <c r="X30" i="80"/>
  <c r="X65" i="80" s="1"/>
  <c r="X17" i="27" s="1"/>
  <c r="X17" i="92" s="1"/>
  <c r="W18" i="79"/>
  <c r="R27" i="81"/>
  <c r="R62" i="81" s="1"/>
  <c r="R14" i="22" s="1"/>
  <c r="R14" i="93" s="1"/>
  <c r="W35" i="80"/>
  <c r="W67" i="80" s="1"/>
  <c r="W19" i="27" s="1"/>
  <c r="W19" i="92" s="1"/>
  <c r="X42" i="76"/>
  <c r="X72" i="76" s="1"/>
  <c r="X24" i="31" s="1"/>
  <c r="X24" i="87" s="1"/>
  <c r="Y41" i="74"/>
  <c r="Y41" i="78" s="1"/>
  <c r="U32" i="74"/>
  <c r="U61" i="74" s="1"/>
  <c r="U13" i="26" s="1"/>
  <c r="U13" i="91" s="1"/>
  <c r="T17" i="74"/>
  <c r="T56" i="74" s="1"/>
  <c r="T8" i="26" s="1"/>
  <c r="T8" i="91" s="1"/>
  <c r="X66" i="74"/>
  <c r="X18" i="26" s="1"/>
  <c r="X18" i="91" s="1"/>
  <c r="X36" i="81"/>
  <c r="P62" i="74"/>
  <c r="P14" i="26" s="1"/>
  <c r="P14" i="91" s="1"/>
  <c r="P27" i="75"/>
  <c r="P62" i="75" s="1"/>
  <c r="P14" i="30" s="1"/>
  <c r="P14" i="86" s="1"/>
  <c r="P27" i="76"/>
  <c r="P62" i="76" s="1"/>
  <c r="P14" i="31" s="1"/>
  <c r="P14" i="87" s="1"/>
  <c r="P27" i="59"/>
  <c r="P62" i="59" s="1"/>
  <c r="P14" i="23" s="1"/>
  <c r="P14" i="84" s="1"/>
  <c r="P27" i="81"/>
  <c r="P62" i="81" s="1"/>
  <c r="P14" i="22" s="1"/>
  <c r="P14" i="93" s="1"/>
  <c r="P27" i="78"/>
  <c r="P62" i="78" s="1"/>
  <c r="P14" i="28" s="1"/>
  <c r="P14" i="89" s="1"/>
  <c r="P27" i="80"/>
  <c r="P62" i="80" s="1"/>
  <c r="P14" i="27" s="1"/>
  <c r="P14" i="92" s="1"/>
  <c r="P27" i="79"/>
  <c r="P62" i="79" s="1"/>
  <c r="P14" i="32" s="1"/>
  <c r="P14" i="90" s="1"/>
  <c r="P27" i="77"/>
  <c r="P62" i="77" s="1"/>
  <c r="P14" i="25" s="1"/>
  <c r="P14" i="88" s="1"/>
  <c r="T33" i="81"/>
  <c r="T69" i="81" s="1"/>
  <c r="T21" i="22" s="1"/>
  <c r="T21" i="93" s="1"/>
  <c r="V6" i="81"/>
  <c r="V53" i="81" s="1"/>
  <c r="V5" i="22" s="1"/>
  <c r="V5" i="93" s="1"/>
  <c r="X41" i="59"/>
  <c r="J59" i="74"/>
  <c r="J11" i="26" s="1"/>
  <c r="J11" i="91" s="1"/>
  <c r="J23" i="80"/>
  <c r="J59" i="80" s="1"/>
  <c r="J11" i="27" s="1"/>
  <c r="J11" i="92" s="1"/>
  <c r="J23" i="79"/>
  <c r="J59" i="79" s="1"/>
  <c r="J11" i="32" s="1"/>
  <c r="J11" i="90" s="1"/>
  <c r="J23" i="59"/>
  <c r="J59" i="59" s="1"/>
  <c r="J11" i="23" s="1"/>
  <c r="J11" i="84" s="1"/>
  <c r="J23" i="77"/>
  <c r="J59" i="77" s="1"/>
  <c r="J11" i="25" s="1"/>
  <c r="J11" i="88" s="1"/>
  <c r="J23" i="78"/>
  <c r="J59" i="78" s="1"/>
  <c r="J11" i="28" s="1"/>
  <c r="J11" i="89" s="1"/>
  <c r="J23" i="76"/>
  <c r="J59" i="76" s="1"/>
  <c r="J11" i="31" s="1"/>
  <c r="J11" i="87" s="1"/>
  <c r="J23" i="75"/>
  <c r="J59" i="75" s="1"/>
  <c r="J11" i="30" s="1"/>
  <c r="J11" i="86" s="1"/>
  <c r="J23" i="81"/>
  <c r="J59" i="81" s="1"/>
  <c r="J11" i="22" s="1"/>
  <c r="J11" i="93" s="1"/>
  <c r="W19" i="81"/>
  <c r="S34" i="80"/>
  <c r="S70" i="80" s="1"/>
  <c r="S22" i="27" s="1"/>
  <c r="S22" i="92" s="1"/>
  <c r="X38" i="75"/>
  <c r="W35" i="81"/>
  <c r="W67" i="81" s="1"/>
  <c r="W19" i="22" s="1"/>
  <c r="W19" i="93" s="1"/>
  <c r="X42" i="78"/>
  <c r="X72" i="78" s="1"/>
  <c r="X24" i="28" s="1"/>
  <c r="X24" i="89" s="1"/>
  <c r="M13" i="83"/>
  <c r="M6" i="83"/>
  <c r="P20" i="83"/>
  <c r="F11" i="83"/>
  <c r="H16" i="83"/>
  <c r="I16" i="83"/>
  <c r="S26" i="83"/>
  <c r="M12" i="83"/>
  <c r="M8" i="83"/>
  <c r="D11" i="83"/>
  <c r="M9" i="83"/>
  <c r="G10" i="83"/>
  <c r="M21" i="83"/>
  <c r="R17" i="83"/>
  <c r="L16" i="83"/>
  <c r="H14" i="83"/>
  <c r="Q19" i="83"/>
  <c r="I14" i="83"/>
  <c r="R7" i="83"/>
  <c r="Q5" i="83"/>
  <c r="P18" i="83"/>
  <c r="Q25" i="83"/>
  <c r="C11" i="83"/>
  <c r="C27" i="83" s="1"/>
  <c r="L14" i="83"/>
  <c r="T85" i="73"/>
  <c r="U67" i="73"/>
  <c r="U73" i="73"/>
  <c r="U77" i="73"/>
  <c r="V80" i="73"/>
  <c r="P22" i="83"/>
  <c r="U90" i="73"/>
  <c r="V89" i="73"/>
  <c r="V87" i="73"/>
  <c r="V88" i="73"/>
  <c r="O23" i="83"/>
  <c r="U82" i="73"/>
  <c r="T83" i="73"/>
  <c r="U84" i="73"/>
  <c r="P15" i="83"/>
  <c r="R79" i="73"/>
  <c r="S78" i="73"/>
  <c r="V2" i="83"/>
  <c r="Q4" i="83"/>
  <c r="U24" i="83"/>
  <c r="X62" i="73"/>
  <c r="X60" i="73"/>
  <c r="Y96" i="73"/>
  <c r="Y72" i="73"/>
  <c r="Z64" i="73"/>
  <c r="Y74" i="73"/>
  <c r="Z98" i="73"/>
  <c r="Z86" i="73"/>
  <c r="Y69" i="73"/>
  <c r="Y99" i="73"/>
  <c r="AB100" i="73"/>
  <c r="Z97" i="73"/>
  <c r="AA65" i="73"/>
  <c r="Z68" i="73"/>
  <c r="Z94" i="73"/>
  <c r="Z81" i="73"/>
  <c r="Y75" i="73"/>
  <c r="Z70" i="73"/>
  <c r="Z95" i="73"/>
  <c r="Z61" i="73"/>
  <c r="Y91" i="73"/>
  <c r="AA58" i="73"/>
  <c r="Y66" i="73"/>
  <c r="Z93" i="73"/>
  <c r="Y71" i="73"/>
  <c r="Z92" i="73"/>
  <c r="Z76" i="73"/>
  <c r="Y63" i="73"/>
  <c r="AM50" i="73" l="1"/>
  <c r="AN50" i="72"/>
  <c r="AM11" i="72"/>
  <c r="AL11" i="73"/>
  <c r="AN18" i="72"/>
  <c r="AM18" i="73"/>
  <c r="AN17" i="72"/>
  <c r="AM17" i="73"/>
  <c r="AM21" i="72"/>
  <c r="AL21" i="73"/>
  <c r="AN43" i="72"/>
  <c r="AM43" i="73"/>
  <c r="AL26" i="73"/>
  <c r="AM26" i="72"/>
  <c r="AN14" i="72"/>
  <c r="AM14" i="73"/>
  <c r="AM37" i="72"/>
  <c r="AL37" i="73"/>
  <c r="AN23" i="72"/>
  <c r="AM23" i="73"/>
  <c r="AM27" i="72"/>
  <c r="AL27" i="73"/>
  <c r="AM40" i="72"/>
  <c r="AL40" i="73"/>
  <c r="AM33" i="72"/>
  <c r="AL33" i="73"/>
  <c r="AM15" i="72"/>
  <c r="AL15" i="73"/>
  <c r="AM28" i="72"/>
  <c r="AL28" i="73"/>
  <c r="AM6" i="72"/>
  <c r="AL6" i="73"/>
  <c r="AN16" i="72"/>
  <c r="AM16" i="73"/>
  <c r="AM10" i="72"/>
  <c r="AL10" i="73"/>
  <c r="AN4" i="72"/>
  <c r="AM4" i="73"/>
  <c r="AN45" i="72"/>
  <c r="AM45" i="73"/>
  <c r="AN19" i="72"/>
  <c r="AM19" i="73"/>
  <c r="AM41" i="72"/>
  <c r="AL41" i="73"/>
  <c r="AM34" i="72"/>
  <c r="AL34" i="73"/>
  <c r="AM30" i="72"/>
  <c r="AL30" i="73"/>
  <c r="AN7" i="72"/>
  <c r="AM7" i="73"/>
  <c r="AN25" i="72"/>
  <c r="AM25" i="73"/>
  <c r="AM46" i="72"/>
  <c r="AL46" i="73"/>
  <c r="AL29" i="73"/>
  <c r="AM29" i="72"/>
  <c r="AM39" i="72"/>
  <c r="AL39" i="73"/>
  <c r="AM44" i="72"/>
  <c r="AL44" i="73"/>
  <c r="AL24" i="73"/>
  <c r="AM24" i="72"/>
  <c r="AM8" i="72"/>
  <c r="AL8" i="73"/>
  <c r="AN9" i="72"/>
  <c r="AM9" i="73"/>
  <c r="AM32" i="72"/>
  <c r="AL32" i="73"/>
  <c r="AM42" i="72"/>
  <c r="AL42" i="73"/>
  <c r="AM31" i="72"/>
  <c r="AL31" i="73"/>
  <c r="AN20" i="72"/>
  <c r="AM20" i="73"/>
  <c r="AM47" i="72"/>
  <c r="AL47" i="73"/>
  <c r="AN13" i="72"/>
  <c r="AM13" i="73"/>
  <c r="AM35" i="72"/>
  <c r="AL35" i="73"/>
  <c r="AN36" i="72"/>
  <c r="AM36" i="73"/>
  <c r="AN49" i="72"/>
  <c r="AM49" i="73"/>
  <c r="AN5" i="72"/>
  <c r="AM5" i="73"/>
  <c r="AL12" i="73"/>
  <c r="AM12" i="72"/>
  <c r="AN51" i="72"/>
  <c r="AM51" i="73"/>
  <c r="AM38" i="72"/>
  <c r="AL38" i="73"/>
  <c r="AM48" i="72"/>
  <c r="AL48" i="73"/>
  <c r="AN3" i="72"/>
  <c r="AM3" i="73"/>
  <c r="AN2" i="72"/>
  <c r="AM2" i="73"/>
  <c r="AN52" i="72"/>
  <c r="AM52" i="73"/>
  <c r="X73" i="79"/>
  <c r="X25" i="32" s="1"/>
  <c r="X25" i="90" s="1"/>
  <c r="W55" i="75"/>
  <c r="W7" i="30" s="1"/>
  <c r="W7" i="86" s="1"/>
  <c r="W55" i="77"/>
  <c r="W7" i="25" s="1"/>
  <c r="W7" i="88" s="1"/>
  <c r="X55" i="74"/>
  <c r="X7" i="26" s="1"/>
  <c r="X7" i="91" s="1"/>
  <c r="X66" i="59"/>
  <c r="X18" i="23" s="1"/>
  <c r="X18" i="84" s="1"/>
  <c r="W55" i="79"/>
  <c r="W7" i="32" s="1"/>
  <c r="W7" i="90" s="1"/>
  <c r="X66" i="81"/>
  <c r="X18" i="22" s="1"/>
  <c r="X18" i="93" s="1"/>
  <c r="T17" i="75"/>
  <c r="T56" i="75" s="1"/>
  <c r="T8" i="30" s="1"/>
  <c r="T8" i="86" s="1"/>
  <c r="X73" i="74"/>
  <c r="X25" i="26" s="1"/>
  <c r="X25" i="91" s="1"/>
  <c r="W55" i="78"/>
  <c r="W7" i="28" s="1"/>
  <c r="W7" i="89" s="1"/>
  <c r="Y39" i="79"/>
  <c r="T17" i="79"/>
  <c r="T56" i="79" s="1"/>
  <c r="T8" i="32" s="1"/>
  <c r="T8" i="90" s="1"/>
  <c r="T17" i="80"/>
  <c r="T56" i="80" s="1"/>
  <c r="T8" i="27" s="1"/>
  <c r="T8" i="92" s="1"/>
  <c r="X66" i="77"/>
  <c r="X18" i="25" s="1"/>
  <c r="X18" i="88" s="1"/>
  <c r="X19" i="59"/>
  <c r="U33" i="75"/>
  <c r="U69" i="75" s="1"/>
  <c r="U21" i="30" s="1"/>
  <c r="U21" i="86" s="1"/>
  <c r="T34" i="76"/>
  <c r="T70" i="76" s="1"/>
  <c r="T22" i="31" s="1"/>
  <c r="T22" i="87" s="1"/>
  <c r="U33" i="77"/>
  <c r="U69" i="77" s="1"/>
  <c r="U21" i="25" s="1"/>
  <c r="U21" i="88" s="1"/>
  <c r="S27" i="75"/>
  <c r="S62" i="75" s="1"/>
  <c r="S14" i="30" s="1"/>
  <c r="S14" i="86" s="1"/>
  <c r="AQ22" i="72"/>
  <c r="AP22" i="73"/>
  <c r="T17" i="76"/>
  <c r="T56" i="76" s="1"/>
  <c r="T8" i="31" s="1"/>
  <c r="T8" i="87" s="1"/>
  <c r="W4" i="79"/>
  <c r="W52" i="79" s="1"/>
  <c r="W4" i="32" s="1"/>
  <c r="W4" i="90" s="1"/>
  <c r="X43" i="75"/>
  <c r="X73" i="75" s="1"/>
  <c r="X25" i="30" s="1"/>
  <c r="X25" i="86" s="1"/>
  <c r="AA44" i="79"/>
  <c r="AA74" i="79" s="1"/>
  <c r="AA26" i="32" s="1"/>
  <c r="AA26" i="90" s="1"/>
  <c r="Y30" i="77"/>
  <c r="Y65" i="77" s="1"/>
  <c r="Y17" i="25" s="1"/>
  <c r="Y17" i="88" s="1"/>
  <c r="S29" i="76"/>
  <c r="S64" i="76" s="1"/>
  <c r="S16" i="31" s="1"/>
  <c r="S16" i="87" s="1"/>
  <c r="Y39" i="80"/>
  <c r="S29" i="75"/>
  <c r="S64" i="75" s="1"/>
  <c r="S16" i="30" s="1"/>
  <c r="S16" i="86" s="1"/>
  <c r="Y39" i="81"/>
  <c r="Y41" i="59"/>
  <c r="S29" i="79"/>
  <c r="S64" i="79" s="1"/>
  <c r="S16" i="32" s="1"/>
  <c r="S16" i="90" s="1"/>
  <c r="Y38" i="80"/>
  <c r="Y39" i="59"/>
  <c r="W6" i="75"/>
  <c r="W53" i="75" s="1"/>
  <c r="W5" i="30" s="1"/>
  <c r="W5" i="86" s="1"/>
  <c r="U32" i="78"/>
  <c r="U61" i="78" s="1"/>
  <c r="U13" i="28" s="1"/>
  <c r="U13" i="89" s="1"/>
  <c r="S29" i="81"/>
  <c r="S64" i="81" s="1"/>
  <c r="S16" i="22" s="1"/>
  <c r="S16" i="93" s="1"/>
  <c r="Y38" i="81"/>
  <c r="W6" i="79"/>
  <c r="W53" i="79" s="1"/>
  <c r="W5" i="32" s="1"/>
  <c r="W5" i="90" s="1"/>
  <c r="Y41" i="77"/>
  <c r="Y39" i="76"/>
  <c r="W6" i="80"/>
  <c r="W53" i="80" s="1"/>
  <c r="W5" i="27" s="1"/>
  <c r="W5" i="92" s="1"/>
  <c r="W55" i="76"/>
  <c r="W7" i="31" s="1"/>
  <c r="W7" i="87" s="1"/>
  <c r="Y38" i="75"/>
  <c r="T17" i="78"/>
  <c r="T56" i="78" s="1"/>
  <c r="T8" i="28" s="1"/>
  <c r="T8" i="89" s="1"/>
  <c r="Y41" i="81"/>
  <c r="Y42" i="80"/>
  <c r="Y72" i="80" s="1"/>
  <c r="Y24" i="27" s="1"/>
  <c r="Y24" i="92" s="1"/>
  <c r="X13" i="79"/>
  <c r="X35" i="78"/>
  <c r="X67" i="78" s="1"/>
  <c r="X19" i="28" s="1"/>
  <c r="X19" i="89" s="1"/>
  <c r="Y39" i="78"/>
  <c r="T28" i="75"/>
  <c r="T63" i="75" s="1"/>
  <c r="T15" i="30" s="1"/>
  <c r="T15" i="86" s="1"/>
  <c r="S29" i="59"/>
  <c r="S64" i="59" s="1"/>
  <c r="S16" i="23" s="1"/>
  <c r="S16" i="84" s="1"/>
  <c r="Y39" i="77"/>
  <c r="T28" i="77"/>
  <c r="T63" i="77" s="1"/>
  <c r="T15" i="25" s="1"/>
  <c r="T15" i="88" s="1"/>
  <c r="Y38" i="59"/>
  <c r="U32" i="77"/>
  <c r="U61" i="77" s="1"/>
  <c r="U13" i="25" s="1"/>
  <c r="U13" i="88" s="1"/>
  <c r="X35" i="59"/>
  <c r="X67" i="59" s="1"/>
  <c r="X19" i="23" s="1"/>
  <c r="X19" i="84" s="1"/>
  <c r="T26" i="75"/>
  <c r="T60" i="75" s="1"/>
  <c r="T12" i="30" s="1"/>
  <c r="T12" i="86" s="1"/>
  <c r="T17" i="77"/>
  <c r="T56" i="77" s="1"/>
  <c r="T8" i="25" s="1"/>
  <c r="T8" i="88" s="1"/>
  <c r="S29" i="80"/>
  <c r="S64" i="80" s="1"/>
  <c r="S16" i="27" s="1"/>
  <c r="S16" i="92" s="1"/>
  <c r="Y38" i="78"/>
  <c r="X35" i="77"/>
  <c r="X67" i="77" s="1"/>
  <c r="X19" i="25" s="1"/>
  <c r="X19" i="88" s="1"/>
  <c r="U31" i="75"/>
  <c r="U71" i="75" s="1"/>
  <c r="U23" i="30" s="1"/>
  <c r="U23" i="86" s="1"/>
  <c r="T26" i="76"/>
  <c r="T60" i="76" s="1"/>
  <c r="T12" i="31" s="1"/>
  <c r="T12" i="87" s="1"/>
  <c r="X7" i="80"/>
  <c r="X18" i="78"/>
  <c r="Y20" i="59"/>
  <c r="U31" i="79"/>
  <c r="U71" i="79" s="1"/>
  <c r="U23" i="32" s="1"/>
  <c r="U23" i="90" s="1"/>
  <c r="T26" i="78"/>
  <c r="T60" i="78" s="1"/>
  <c r="T12" i="28" s="1"/>
  <c r="T12" i="89" s="1"/>
  <c r="X18" i="80"/>
  <c r="Y20" i="76"/>
  <c r="T26" i="77"/>
  <c r="T60" i="77" s="1"/>
  <c r="T12" i="25" s="1"/>
  <c r="T12" i="88" s="1"/>
  <c r="Y20" i="75"/>
  <c r="T26" i="80"/>
  <c r="T60" i="80" s="1"/>
  <c r="T12" i="27" s="1"/>
  <c r="T12" i="92" s="1"/>
  <c r="Y20" i="78"/>
  <c r="U32" i="75"/>
  <c r="U61" i="75" s="1"/>
  <c r="U13" i="30" s="1"/>
  <c r="U13" i="86" s="1"/>
  <c r="X13" i="76"/>
  <c r="S27" i="78"/>
  <c r="S62" i="78" s="1"/>
  <c r="S14" i="28" s="1"/>
  <c r="S14" i="89" s="1"/>
  <c r="T26" i="81"/>
  <c r="T60" i="81" s="1"/>
  <c r="T12" i="22" s="1"/>
  <c r="T12" i="93" s="1"/>
  <c r="Y30" i="76"/>
  <c r="Y65" i="76" s="1"/>
  <c r="Y17" i="31" s="1"/>
  <c r="Y17" i="87" s="1"/>
  <c r="Y8" i="76"/>
  <c r="Y20" i="80"/>
  <c r="Y8" i="77"/>
  <c r="Z9" i="77"/>
  <c r="X7" i="77"/>
  <c r="T21" i="80"/>
  <c r="T57" i="80" s="1"/>
  <c r="T9" i="27" s="1"/>
  <c r="T9" i="92" s="1"/>
  <c r="Y5" i="77"/>
  <c r="T28" i="59"/>
  <c r="T63" i="59" s="1"/>
  <c r="T15" i="23" s="1"/>
  <c r="T15" i="84" s="1"/>
  <c r="X10" i="77"/>
  <c r="T34" i="59"/>
  <c r="T70" i="59" s="1"/>
  <c r="T22" i="23" s="1"/>
  <c r="T22" i="84" s="1"/>
  <c r="X7" i="79"/>
  <c r="Y14" i="59"/>
  <c r="W6" i="77"/>
  <c r="W53" i="77" s="1"/>
  <c r="W5" i="25" s="1"/>
  <c r="W5" i="88" s="1"/>
  <c r="Z9" i="79"/>
  <c r="X43" i="76"/>
  <c r="X73" i="76" s="1"/>
  <c r="X25" i="31" s="1"/>
  <c r="X25" i="87" s="1"/>
  <c r="Y5" i="79"/>
  <c r="Y5" i="80"/>
  <c r="U32" i="79"/>
  <c r="U61" i="79" s="1"/>
  <c r="U13" i="32" s="1"/>
  <c r="U13" i="90" s="1"/>
  <c r="Y42" i="59"/>
  <c r="Y72" i="59" s="1"/>
  <c r="Y24" i="23" s="1"/>
  <c r="Y24" i="84" s="1"/>
  <c r="X13" i="75"/>
  <c r="U31" i="76"/>
  <c r="U71" i="76" s="1"/>
  <c r="U23" i="31" s="1"/>
  <c r="U23" i="87" s="1"/>
  <c r="U24" i="59"/>
  <c r="Y25" i="78"/>
  <c r="T28" i="76"/>
  <c r="T63" i="76" s="1"/>
  <c r="T15" i="31" s="1"/>
  <c r="T15" i="87" s="1"/>
  <c r="T34" i="78"/>
  <c r="T70" i="78" s="1"/>
  <c r="T22" i="28" s="1"/>
  <c r="T22" i="89" s="1"/>
  <c r="X7" i="75"/>
  <c r="X7" i="81"/>
  <c r="Y14" i="78"/>
  <c r="Z2" i="75"/>
  <c r="Z50" i="75" s="1"/>
  <c r="Z2" i="30" s="1"/>
  <c r="Z2" i="86" s="1"/>
  <c r="T21" i="76"/>
  <c r="T57" i="76" s="1"/>
  <c r="T9" i="31" s="1"/>
  <c r="T9" i="87" s="1"/>
  <c r="U32" i="80"/>
  <c r="U61" i="80" s="1"/>
  <c r="U13" i="27" s="1"/>
  <c r="U13" i="92" s="1"/>
  <c r="Y42" i="75"/>
  <c r="Y72" i="75" s="1"/>
  <c r="Y24" i="30" s="1"/>
  <c r="Y24" i="86" s="1"/>
  <c r="X13" i="78"/>
  <c r="U31" i="78"/>
  <c r="U71" i="78" s="1"/>
  <c r="U23" i="28" s="1"/>
  <c r="U23" i="89" s="1"/>
  <c r="U24" i="78"/>
  <c r="T28" i="78"/>
  <c r="T63" i="78" s="1"/>
  <c r="T15" i="28" s="1"/>
  <c r="T15" i="89" s="1"/>
  <c r="T34" i="79"/>
  <c r="T70" i="79" s="1"/>
  <c r="T22" i="32" s="1"/>
  <c r="T22" i="90" s="1"/>
  <c r="X7" i="59"/>
  <c r="Y14" i="77"/>
  <c r="Z2" i="76"/>
  <c r="Z50" i="76" s="1"/>
  <c r="Z2" i="31" s="1"/>
  <c r="Z2" i="87" s="1"/>
  <c r="T21" i="75"/>
  <c r="T57" i="75" s="1"/>
  <c r="T9" i="30" s="1"/>
  <c r="T9" i="86" s="1"/>
  <c r="Z9" i="59"/>
  <c r="X19" i="75"/>
  <c r="Y5" i="76"/>
  <c r="Y42" i="76"/>
  <c r="Y72" i="76" s="1"/>
  <c r="Y24" i="31" s="1"/>
  <c r="Y24" i="87" s="1"/>
  <c r="T34" i="80"/>
  <c r="T70" i="80" s="1"/>
  <c r="T22" i="27" s="1"/>
  <c r="T22" i="92" s="1"/>
  <c r="Y14" i="81"/>
  <c r="Z2" i="79"/>
  <c r="Z50" i="79" s="1"/>
  <c r="Z2" i="32" s="1"/>
  <c r="Z2" i="90" s="1"/>
  <c r="T21" i="78"/>
  <c r="T57" i="78" s="1"/>
  <c r="T9" i="28" s="1"/>
  <c r="T9" i="89" s="1"/>
  <c r="X19" i="78"/>
  <c r="Y5" i="75"/>
  <c r="U32" i="59"/>
  <c r="U61" i="59" s="1"/>
  <c r="U13" i="23" s="1"/>
  <c r="U13" i="84" s="1"/>
  <c r="S29" i="77"/>
  <c r="S64" i="77" s="1"/>
  <c r="S16" i="25" s="1"/>
  <c r="S16" i="88" s="1"/>
  <c r="Y42" i="77"/>
  <c r="Y72" i="77" s="1"/>
  <c r="Y24" i="25" s="1"/>
  <c r="Y24" i="88" s="1"/>
  <c r="X13" i="80"/>
  <c r="S27" i="79"/>
  <c r="S62" i="79" s="1"/>
  <c r="S14" i="32" s="1"/>
  <c r="S14" i="90" s="1"/>
  <c r="U31" i="80"/>
  <c r="U71" i="80" s="1"/>
  <c r="U23" i="27" s="1"/>
  <c r="U23" i="92" s="1"/>
  <c r="T28" i="79"/>
  <c r="T63" i="79" s="1"/>
  <c r="T15" i="32" s="1"/>
  <c r="T15" i="90" s="1"/>
  <c r="T34" i="81"/>
  <c r="T70" i="81" s="1"/>
  <c r="T22" i="22" s="1"/>
  <c r="T22" i="93" s="1"/>
  <c r="X7" i="76"/>
  <c r="Z2" i="80"/>
  <c r="Z50" i="80" s="1"/>
  <c r="Z2" i="27" s="1"/>
  <c r="Z2" i="92" s="1"/>
  <c r="T21" i="77"/>
  <c r="T57" i="77" s="1"/>
  <c r="T9" i="25" s="1"/>
  <c r="T9" i="88" s="1"/>
  <c r="Y20" i="77"/>
  <c r="W6" i="59"/>
  <c r="W53" i="59" s="1"/>
  <c r="W5" i="23" s="1"/>
  <c r="W5" i="84" s="1"/>
  <c r="Z9" i="75"/>
  <c r="X19" i="77"/>
  <c r="Y5" i="59"/>
  <c r="U32" i="76"/>
  <c r="U61" i="76" s="1"/>
  <c r="U13" i="31" s="1"/>
  <c r="U13" i="87" s="1"/>
  <c r="Y42" i="79"/>
  <c r="Y72" i="79" s="1"/>
  <c r="Y24" i="32" s="1"/>
  <c r="Y24" i="90" s="1"/>
  <c r="T28" i="80"/>
  <c r="T63" i="80" s="1"/>
  <c r="T15" i="27" s="1"/>
  <c r="T15" i="92" s="1"/>
  <c r="T34" i="75"/>
  <c r="T70" i="75" s="1"/>
  <c r="T22" i="30" s="1"/>
  <c r="T22" i="86" s="1"/>
  <c r="X18" i="76"/>
  <c r="T21" i="79"/>
  <c r="T57" i="79" s="1"/>
  <c r="T9" i="32" s="1"/>
  <c r="T9" i="90" s="1"/>
  <c r="Y20" i="79"/>
  <c r="W6" i="76"/>
  <c r="W53" i="76" s="1"/>
  <c r="W5" i="31" s="1"/>
  <c r="W5" i="87" s="1"/>
  <c r="Z9" i="78"/>
  <c r="X16" i="75"/>
  <c r="AA9" i="74"/>
  <c r="AA9" i="76" s="1"/>
  <c r="Z37" i="74"/>
  <c r="Z37" i="78" s="1"/>
  <c r="U21" i="74"/>
  <c r="U57" i="74" s="1"/>
  <c r="U9" i="26" s="1"/>
  <c r="U9" i="91" s="1"/>
  <c r="X15" i="80"/>
  <c r="Y37" i="79"/>
  <c r="Y36" i="77"/>
  <c r="Y66" i="77" s="1"/>
  <c r="Y18" i="25" s="1"/>
  <c r="Y18" i="88" s="1"/>
  <c r="Y12" i="81"/>
  <c r="R22" i="79"/>
  <c r="R58" i="79" s="1"/>
  <c r="R10" i="32" s="1"/>
  <c r="R10" i="90" s="1"/>
  <c r="T11" i="76"/>
  <c r="T54" i="76" s="1"/>
  <c r="T6" i="31" s="1"/>
  <c r="T6" i="87" s="1"/>
  <c r="X19" i="81"/>
  <c r="X43" i="80"/>
  <c r="X73" i="80" s="1"/>
  <c r="X25" i="27" s="1"/>
  <c r="X25" i="92" s="1"/>
  <c r="X16" i="76"/>
  <c r="Y35" i="74"/>
  <c r="Y67" i="74" s="1"/>
  <c r="Y19" i="26" s="1"/>
  <c r="Y19" i="91" s="1"/>
  <c r="Y13" i="74"/>
  <c r="Y13" i="81" s="1"/>
  <c r="Z30" i="74"/>
  <c r="Z65" i="74" s="1"/>
  <c r="Z17" i="26" s="1"/>
  <c r="Z17" i="91" s="1"/>
  <c r="Y10" i="74"/>
  <c r="Y10" i="77" s="1"/>
  <c r="Z42" i="74"/>
  <c r="Z72" i="74" s="1"/>
  <c r="Z24" i="26" s="1"/>
  <c r="Z24" i="91" s="1"/>
  <c r="T17" i="81"/>
  <c r="T56" i="81" s="1"/>
  <c r="T8" i="22" s="1"/>
  <c r="T8" i="93" s="1"/>
  <c r="Y41" i="79"/>
  <c r="X40" i="76"/>
  <c r="X68" i="76" s="1"/>
  <c r="X20" i="31" s="1"/>
  <c r="X20" i="87" s="1"/>
  <c r="X13" i="81"/>
  <c r="S27" i="76"/>
  <c r="S62" i="76" s="1"/>
  <c r="S14" i="31" s="1"/>
  <c r="S14" i="87" s="1"/>
  <c r="X35" i="76"/>
  <c r="X67" i="76" s="1"/>
  <c r="X19" i="31" s="1"/>
  <c r="X19" i="87" s="1"/>
  <c r="AA44" i="80"/>
  <c r="AA74" i="80" s="1"/>
  <c r="AA26" i="27" s="1"/>
  <c r="AA26" i="92" s="1"/>
  <c r="U31" i="81"/>
  <c r="U71" i="81" s="1"/>
  <c r="U23" i="22" s="1"/>
  <c r="U23" i="93" s="1"/>
  <c r="W4" i="80"/>
  <c r="W52" i="80" s="1"/>
  <c r="W4" i="27" s="1"/>
  <c r="W4" i="92" s="1"/>
  <c r="Q58" i="74"/>
  <c r="Q10" i="26" s="1"/>
  <c r="Q10" i="91" s="1"/>
  <c r="Q22" i="79"/>
  <c r="Q58" i="79" s="1"/>
  <c r="Q10" i="32" s="1"/>
  <c r="Q10" i="90" s="1"/>
  <c r="Q22" i="77"/>
  <c r="Q58" i="77" s="1"/>
  <c r="Q10" i="25" s="1"/>
  <c r="Q10" i="88" s="1"/>
  <c r="Q22" i="78"/>
  <c r="Q58" i="78" s="1"/>
  <c r="Q10" i="28" s="1"/>
  <c r="Q10" i="89" s="1"/>
  <c r="Q22" i="80"/>
  <c r="Q58" i="80" s="1"/>
  <c r="Q10" i="27" s="1"/>
  <c r="Q10" i="92" s="1"/>
  <c r="Q22" i="75"/>
  <c r="Q58" i="75" s="1"/>
  <c r="Q10" i="30" s="1"/>
  <c r="Q10" i="86" s="1"/>
  <c r="Q22" i="76"/>
  <c r="Q58" i="76" s="1"/>
  <c r="Q10" i="31" s="1"/>
  <c r="Q10" i="87" s="1"/>
  <c r="Q22" i="81"/>
  <c r="Q58" i="81" s="1"/>
  <c r="Q10" i="22" s="1"/>
  <c r="Q10" i="93" s="1"/>
  <c r="Q22" i="59"/>
  <c r="Q58" i="59" s="1"/>
  <c r="Q10" i="23" s="1"/>
  <c r="Q10" i="84" s="1"/>
  <c r="U24" i="76"/>
  <c r="X15" i="75"/>
  <c r="X15" i="81"/>
  <c r="X55" i="81" s="1"/>
  <c r="X7" i="22" s="1"/>
  <c r="X7" i="93" s="1"/>
  <c r="Y37" i="80"/>
  <c r="Y66" i="80" s="1"/>
  <c r="Y18" i="27" s="1"/>
  <c r="Y18" i="92" s="1"/>
  <c r="U33" i="76"/>
  <c r="U69" i="76" s="1"/>
  <c r="U21" i="31" s="1"/>
  <c r="U21" i="87" s="1"/>
  <c r="Y25" i="75"/>
  <c r="Y36" i="79"/>
  <c r="Y12" i="59"/>
  <c r="X10" i="79"/>
  <c r="Q23" i="76"/>
  <c r="Q59" i="76" s="1"/>
  <c r="Q11" i="31" s="1"/>
  <c r="Q11" i="87" s="1"/>
  <c r="Y30" i="75"/>
  <c r="Y65" i="75" s="1"/>
  <c r="Y17" i="30" s="1"/>
  <c r="Y17" i="86" s="1"/>
  <c r="R22" i="80"/>
  <c r="R58" i="80" s="1"/>
  <c r="R10" i="27" s="1"/>
  <c r="R10" i="92" s="1"/>
  <c r="Y14" i="79"/>
  <c r="X18" i="77"/>
  <c r="Z2" i="78"/>
  <c r="Z50" i="78" s="1"/>
  <c r="Z2" i="28" s="1"/>
  <c r="Z2" i="89" s="1"/>
  <c r="Y8" i="75"/>
  <c r="T21" i="81"/>
  <c r="T57" i="81" s="1"/>
  <c r="T9" i="22" s="1"/>
  <c r="T9" i="93" s="1"/>
  <c r="T11" i="78"/>
  <c r="T54" i="78" s="1"/>
  <c r="T6" i="28" s="1"/>
  <c r="T6" i="89" s="1"/>
  <c r="X43" i="81"/>
  <c r="X73" i="81" s="1"/>
  <c r="X25" i="22" s="1"/>
  <c r="X25" i="93" s="1"/>
  <c r="Y15" i="74"/>
  <c r="Y15" i="81" s="1"/>
  <c r="Z25" i="74"/>
  <c r="Z25" i="81" s="1"/>
  <c r="U26" i="74"/>
  <c r="U60" i="74" s="1"/>
  <c r="U12" i="26" s="1"/>
  <c r="U12" i="91" s="1"/>
  <c r="P58" i="74"/>
  <c r="P10" i="26" s="1"/>
  <c r="P10" i="91" s="1"/>
  <c r="P22" i="59"/>
  <c r="P58" i="59" s="1"/>
  <c r="P10" i="23" s="1"/>
  <c r="P10" i="84" s="1"/>
  <c r="P22" i="81"/>
  <c r="P58" i="81" s="1"/>
  <c r="P10" i="22" s="1"/>
  <c r="P10" i="93" s="1"/>
  <c r="P22" i="75"/>
  <c r="P58" i="75" s="1"/>
  <c r="P10" i="30" s="1"/>
  <c r="P10" i="86" s="1"/>
  <c r="P22" i="80"/>
  <c r="P58" i="80" s="1"/>
  <c r="P10" i="27" s="1"/>
  <c r="P10" i="92" s="1"/>
  <c r="P22" i="79"/>
  <c r="P58" i="79" s="1"/>
  <c r="P10" i="32" s="1"/>
  <c r="P10" i="90" s="1"/>
  <c r="P22" i="77"/>
  <c r="P58" i="77" s="1"/>
  <c r="P10" i="25" s="1"/>
  <c r="P10" i="88" s="1"/>
  <c r="P22" i="78"/>
  <c r="P58" i="78" s="1"/>
  <c r="P10" i="28" s="1"/>
  <c r="P10" i="89" s="1"/>
  <c r="P22" i="76"/>
  <c r="P58" i="76" s="1"/>
  <c r="P10" i="31" s="1"/>
  <c r="P10" i="87" s="1"/>
  <c r="Z38" i="74"/>
  <c r="Z38" i="81" s="1"/>
  <c r="U17" i="74"/>
  <c r="U56" i="74" s="1"/>
  <c r="U8" i="26" s="1"/>
  <c r="U8" i="91" s="1"/>
  <c r="AA2" i="74"/>
  <c r="AA50" i="74" s="1"/>
  <c r="AA2" i="26" s="1"/>
  <c r="AA2" i="91" s="1"/>
  <c r="Z12" i="74"/>
  <c r="Z12" i="75" s="1"/>
  <c r="Y18" i="74"/>
  <c r="Y18" i="75" s="1"/>
  <c r="V32" i="74"/>
  <c r="V61" i="74" s="1"/>
  <c r="V13" i="26" s="1"/>
  <c r="V13" i="91" s="1"/>
  <c r="U11" i="74"/>
  <c r="U54" i="74" s="1"/>
  <c r="U6" i="26" s="1"/>
  <c r="U6" i="91" s="1"/>
  <c r="T17" i="59"/>
  <c r="T56" i="59" s="1"/>
  <c r="T8" i="23" s="1"/>
  <c r="T8" i="84" s="1"/>
  <c r="U32" i="81"/>
  <c r="U61" i="81" s="1"/>
  <c r="U13" i="22" s="1"/>
  <c r="U13" i="93" s="1"/>
  <c r="Y41" i="80"/>
  <c r="X68" i="81"/>
  <c r="X20" i="22" s="1"/>
  <c r="X20" i="93" s="1"/>
  <c r="S29" i="78"/>
  <c r="S64" i="78" s="1"/>
  <c r="S16" i="28" s="1"/>
  <c r="S16" i="89" s="1"/>
  <c r="Y42" i="78"/>
  <c r="Y72" i="78" s="1"/>
  <c r="Y24" i="28" s="1"/>
  <c r="Y24" i="89" s="1"/>
  <c r="X40" i="75"/>
  <c r="X68" i="75" s="1"/>
  <c r="X20" i="30" s="1"/>
  <c r="X20" i="86" s="1"/>
  <c r="Y38" i="76"/>
  <c r="X13" i="59"/>
  <c r="S27" i="77"/>
  <c r="S62" i="77" s="1"/>
  <c r="S14" i="25" s="1"/>
  <c r="S14" i="88" s="1"/>
  <c r="X35" i="75"/>
  <c r="X67" i="75" s="1"/>
  <c r="X19" i="30" s="1"/>
  <c r="X19" i="86" s="1"/>
  <c r="AA44" i="59"/>
  <c r="AA74" i="59" s="1"/>
  <c r="AA26" i="23" s="1"/>
  <c r="AA26" i="84" s="1"/>
  <c r="AA44" i="81"/>
  <c r="AA74" i="81" s="1"/>
  <c r="AA26" i="22" s="1"/>
  <c r="AA26" i="93" s="1"/>
  <c r="U31" i="59"/>
  <c r="U71" i="59" s="1"/>
  <c r="U23" i="23" s="1"/>
  <c r="U23" i="84" s="1"/>
  <c r="W4" i="59"/>
  <c r="W52" i="59" s="1"/>
  <c r="W4" i="23" s="1"/>
  <c r="W4" i="84" s="1"/>
  <c r="W4" i="81"/>
  <c r="W52" i="81" s="1"/>
  <c r="W4" i="22" s="1"/>
  <c r="W4" i="93" s="1"/>
  <c r="X66" i="79"/>
  <c r="X18" i="32" s="1"/>
  <c r="X18" i="90" s="1"/>
  <c r="U24" i="75"/>
  <c r="T26" i="59"/>
  <c r="T60" i="59" s="1"/>
  <c r="T12" i="23" s="1"/>
  <c r="T12" i="84" s="1"/>
  <c r="X15" i="59"/>
  <c r="Y37" i="59"/>
  <c r="Y37" i="81"/>
  <c r="U33" i="78"/>
  <c r="U69" i="78" s="1"/>
  <c r="U21" i="28" s="1"/>
  <c r="U21" i="89" s="1"/>
  <c r="Y25" i="76"/>
  <c r="X68" i="74"/>
  <c r="X20" i="26" s="1"/>
  <c r="X20" i="91" s="1"/>
  <c r="Y12" i="76"/>
  <c r="T28" i="81"/>
  <c r="T63" i="81" s="1"/>
  <c r="T15" i="22" s="1"/>
  <c r="T15" i="93" s="1"/>
  <c r="Q23" i="75"/>
  <c r="Q59" i="75" s="1"/>
  <c r="Q11" i="30" s="1"/>
  <c r="Q11" i="86" s="1"/>
  <c r="T34" i="77"/>
  <c r="T70" i="77" s="1"/>
  <c r="T22" i="25" s="1"/>
  <c r="T22" i="88" s="1"/>
  <c r="Y30" i="78"/>
  <c r="Y65" i="78" s="1"/>
  <c r="Y17" i="28" s="1"/>
  <c r="Y17" i="89" s="1"/>
  <c r="R22" i="59"/>
  <c r="R58" i="59" s="1"/>
  <c r="R10" i="23" s="1"/>
  <c r="R10" i="84" s="1"/>
  <c r="R22" i="81"/>
  <c r="R58" i="81" s="1"/>
  <c r="R10" i="22" s="1"/>
  <c r="R10" i="93" s="1"/>
  <c r="X18" i="79"/>
  <c r="Z2" i="77"/>
  <c r="Z50" i="77" s="1"/>
  <c r="Z2" i="25" s="1"/>
  <c r="Z2" i="88" s="1"/>
  <c r="Y8" i="78"/>
  <c r="T21" i="59"/>
  <c r="T57" i="59" s="1"/>
  <c r="T9" i="23" s="1"/>
  <c r="T9" i="84" s="1"/>
  <c r="T11" i="77"/>
  <c r="T54" i="77" s="1"/>
  <c r="T6" i="25" s="1"/>
  <c r="T6" i="88" s="1"/>
  <c r="W6" i="78"/>
  <c r="W53" i="78" s="1"/>
  <c r="W5" i="28" s="1"/>
  <c r="W5" i="89" s="1"/>
  <c r="Z9" i="76"/>
  <c r="X19" i="76"/>
  <c r="X43" i="59"/>
  <c r="X73" i="59" s="1"/>
  <c r="X25" i="23" s="1"/>
  <c r="X25" i="84" s="1"/>
  <c r="Y5" i="81"/>
  <c r="X16" i="78"/>
  <c r="T29" i="74"/>
  <c r="T64" i="74" s="1"/>
  <c r="T16" i="26" s="1"/>
  <c r="T16" i="91" s="1"/>
  <c r="X40" i="78"/>
  <c r="X68" i="78" s="1"/>
  <c r="X20" i="28" s="1"/>
  <c r="X20" i="89" s="1"/>
  <c r="K59" i="74"/>
  <c r="K11" i="26" s="1"/>
  <c r="K11" i="91" s="1"/>
  <c r="K23" i="76"/>
  <c r="K59" i="76" s="1"/>
  <c r="K11" i="31" s="1"/>
  <c r="K11" i="87" s="1"/>
  <c r="K23" i="75"/>
  <c r="K59" i="75" s="1"/>
  <c r="K11" i="30" s="1"/>
  <c r="K11" i="86" s="1"/>
  <c r="K23" i="81"/>
  <c r="K59" i="81" s="1"/>
  <c r="K11" i="22" s="1"/>
  <c r="K11" i="93" s="1"/>
  <c r="K23" i="59"/>
  <c r="K59" i="59" s="1"/>
  <c r="K11" i="23" s="1"/>
  <c r="K11" i="84" s="1"/>
  <c r="K23" i="77"/>
  <c r="K59" i="77" s="1"/>
  <c r="K11" i="25" s="1"/>
  <c r="K11" i="88" s="1"/>
  <c r="K23" i="80"/>
  <c r="K59" i="80" s="1"/>
  <c r="K11" i="27" s="1"/>
  <c r="K11" i="92" s="1"/>
  <c r="K23" i="79"/>
  <c r="K59" i="79" s="1"/>
  <c r="K11" i="32" s="1"/>
  <c r="K11" i="90" s="1"/>
  <c r="K23" i="78"/>
  <c r="K59" i="78" s="1"/>
  <c r="K11" i="28" s="1"/>
  <c r="K11" i="89" s="1"/>
  <c r="Y66" i="74"/>
  <c r="Y18" i="26" s="1"/>
  <c r="Y18" i="91" s="1"/>
  <c r="Y36" i="81"/>
  <c r="Y12" i="75"/>
  <c r="X10" i="81"/>
  <c r="Q23" i="78"/>
  <c r="Q59" i="78" s="1"/>
  <c r="Q11" i="28" s="1"/>
  <c r="Q11" i="89" s="1"/>
  <c r="T11" i="79"/>
  <c r="T54" i="79" s="1"/>
  <c r="T6" i="32" s="1"/>
  <c r="T6" i="90" s="1"/>
  <c r="X16" i="77"/>
  <c r="V31" i="74"/>
  <c r="V71" i="74" s="1"/>
  <c r="V23" i="26" s="1"/>
  <c r="V23" i="91" s="1"/>
  <c r="Y7" i="74"/>
  <c r="Y7" i="81" s="1"/>
  <c r="Y16" i="74"/>
  <c r="Y16" i="80" s="1"/>
  <c r="X40" i="77"/>
  <c r="X68" i="77" s="1"/>
  <c r="X20" i="25" s="1"/>
  <c r="X20" i="88" s="1"/>
  <c r="AA44" i="75"/>
  <c r="AA74" i="75" s="1"/>
  <c r="AA26" i="30" s="1"/>
  <c r="AA26" i="86" s="1"/>
  <c r="L59" i="74"/>
  <c r="L11" i="26" s="1"/>
  <c r="L11" i="91" s="1"/>
  <c r="L23" i="76"/>
  <c r="L59" i="76" s="1"/>
  <c r="L11" i="31" s="1"/>
  <c r="L11" i="87" s="1"/>
  <c r="L23" i="75"/>
  <c r="L59" i="75" s="1"/>
  <c r="L11" i="30" s="1"/>
  <c r="L11" i="86" s="1"/>
  <c r="L23" i="59"/>
  <c r="L59" i="59" s="1"/>
  <c r="L11" i="23" s="1"/>
  <c r="L11" i="84" s="1"/>
  <c r="L23" i="81"/>
  <c r="L59" i="81" s="1"/>
  <c r="L11" i="22" s="1"/>
  <c r="L11" i="93" s="1"/>
  <c r="L23" i="80"/>
  <c r="L59" i="80" s="1"/>
  <c r="L11" i="27" s="1"/>
  <c r="L11" i="92" s="1"/>
  <c r="L23" i="79"/>
  <c r="L59" i="79" s="1"/>
  <c r="L11" i="32" s="1"/>
  <c r="L11" i="90" s="1"/>
  <c r="L23" i="77"/>
  <c r="L59" i="77" s="1"/>
  <c r="L11" i="25" s="1"/>
  <c r="L11" i="88" s="1"/>
  <c r="L23" i="78"/>
  <c r="L59" i="78" s="1"/>
  <c r="L11" i="28" s="1"/>
  <c r="L11" i="89" s="1"/>
  <c r="W4" i="75"/>
  <c r="W52" i="75" s="1"/>
  <c r="W4" i="30" s="1"/>
  <c r="W4" i="86" s="1"/>
  <c r="U24" i="77"/>
  <c r="X15" i="76"/>
  <c r="Y37" i="76"/>
  <c r="U33" i="79"/>
  <c r="U69" i="79" s="1"/>
  <c r="U21" i="32" s="1"/>
  <c r="U21" i="90" s="1"/>
  <c r="Y25" i="77"/>
  <c r="Y36" i="59"/>
  <c r="Y12" i="78"/>
  <c r="X10" i="59"/>
  <c r="Q23" i="77"/>
  <c r="Q59" i="77" s="1"/>
  <c r="Q11" i="25" s="1"/>
  <c r="Q11" i="88" s="1"/>
  <c r="Y30" i="79"/>
  <c r="Y65" i="79" s="1"/>
  <c r="Y17" i="32" s="1"/>
  <c r="Y17" i="90" s="1"/>
  <c r="X66" i="75"/>
  <c r="X18" i="30" s="1"/>
  <c r="X18" i="86" s="1"/>
  <c r="R22" i="75"/>
  <c r="R58" i="75" s="1"/>
  <c r="R10" i="30" s="1"/>
  <c r="R10" i="86" s="1"/>
  <c r="X18" i="81"/>
  <c r="Y8" i="79"/>
  <c r="X16" i="79"/>
  <c r="X55" i="79" s="1"/>
  <c r="X7" i="32" s="1"/>
  <c r="X7" i="90" s="1"/>
  <c r="S22" i="74"/>
  <c r="S58" i="74" s="1"/>
  <c r="S10" i="26" s="1"/>
  <c r="S10" i="91" s="1"/>
  <c r="Z5" i="74"/>
  <c r="Z5" i="76" s="1"/>
  <c r="R23" i="74"/>
  <c r="R59" i="74" s="1"/>
  <c r="R11" i="26" s="1"/>
  <c r="R11" i="91" s="1"/>
  <c r="Z20" i="74"/>
  <c r="Z20" i="80" s="1"/>
  <c r="AB44" i="74"/>
  <c r="AB74" i="74" s="1"/>
  <c r="AB26" i="26" s="1"/>
  <c r="AB26" i="91" s="1"/>
  <c r="U34" i="74"/>
  <c r="U70" i="74" s="1"/>
  <c r="U22" i="26" s="1"/>
  <c r="U22" i="91" s="1"/>
  <c r="Y41" i="75"/>
  <c r="X40" i="79"/>
  <c r="X68" i="79" s="1"/>
  <c r="X20" i="32" s="1"/>
  <c r="X20" i="90" s="1"/>
  <c r="S27" i="80"/>
  <c r="S62" i="80" s="1"/>
  <c r="S14" i="27" s="1"/>
  <c r="S14" i="92" s="1"/>
  <c r="X35" i="79"/>
  <c r="X67" i="79" s="1"/>
  <c r="X19" i="32" s="1"/>
  <c r="X19" i="90" s="1"/>
  <c r="AA44" i="76"/>
  <c r="AA74" i="76" s="1"/>
  <c r="AA26" i="31" s="1"/>
  <c r="AA26" i="87" s="1"/>
  <c r="W4" i="76"/>
  <c r="W52" i="76" s="1"/>
  <c r="W4" i="31" s="1"/>
  <c r="W4" i="87" s="1"/>
  <c r="U24" i="79"/>
  <c r="X15" i="78"/>
  <c r="Y37" i="75"/>
  <c r="U33" i="80"/>
  <c r="U69" i="80" s="1"/>
  <c r="U21" i="27" s="1"/>
  <c r="U21" i="92" s="1"/>
  <c r="Y25" i="79"/>
  <c r="Y36" i="76"/>
  <c r="Y12" i="77"/>
  <c r="X10" i="75"/>
  <c r="Q23" i="79"/>
  <c r="Q59" i="79" s="1"/>
  <c r="Q11" i="32" s="1"/>
  <c r="Q11" i="90" s="1"/>
  <c r="Y30" i="80"/>
  <c r="Y65" i="80" s="1"/>
  <c r="Y17" i="27" s="1"/>
  <c r="Y17" i="92" s="1"/>
  <c r="R22" i="76"/>
  <c r="R58" i="76" s="1"/>
  <c r="R10" i="31" s="1"/>
  <c r="R10" i="87" s="1"/>
  <c r="Y14" i="76"/>
  <c r="X18" i="59"/>
  <c r="Z2" i="81"/>
  <c r="Z50" i="81" s="1"/>
  <c r="Z2" i="22" s="1"/>
  <c r="Z2" i="93" s="1"/>
  <c r="Y8" i="80"/>
  <c r="T54" i="74"/>
  <c r="T6" i="26" s="1"/>
  <c r="T6" i="91" s="1"/>
  <c r="T11" i="81"/>
  <c r="T54" i="81" s="1"/>
  <c r="T6" i="22" s="1"/>
  <c r="T6" i="93" s="1"/>
  <c r="X43" i="78"/>
  <c r="X73" i="78" s="1"/>
  <c r="X25" i="28" s="1"/>
  <c r="X25" i="89" s="1"/>
  <c r="X16" i="80"/>
  <c r="Z8" i="74"/>
  <c r="Z8" i="76" s="1"/>
  <c r="Z41" i="74"/>
  <c r="Z41" i="77" s="1"/>
  <c r="V33" i="74"/>
  <c r="V69" i="74" s="1"/>
  <c r="V21" i="26" s="1"/>
  <c r="V21" i="91" s="1"/>
  <c r="J11" i="83"/>
  <c r="Z39" i="74"/>
  <c r="Z39" i="78" s="1"/>
  <c r="Y40" i="74"/>
  <c r="Y68" i="74" s="1"/>
  <c r="Y20" i="26" s="1"/>
  <c r="Y20" i="91" s="1"/>
  <c r="Z36" i="74"/>
  <c r="Z66" i="74" s="1"/>
  <c r="Z18" i="26" s="1"/>
  <c r="Z18" i="91" s="1"/>
  <c r="Z14" i="74"/>
  <c r="Z14" i="79" s="1"/>
  <c r="Y43" i="74"/>
  <c r="Y43" i="77" s="1"/>
  <c r="X4" i="74"/>
  <c r="X52" i="74" s="1"/>
  <c r="X4" i="26" s="1"/>
  <c r="X4" i="91" s="1"/>
  <c r="U28" i="74"/>
  <c r="U63" i="74" s="1"/>
  <c r="U15" i="26" s="1"/>
  <c r="U15" i="91" s="1"/>
  <c r="Y41" i="76"/>
  <c r="Y42" i="81"/>
  <c r="Y72" i="81" s="1"/>
  <c r="Y24" i="22" s="1"/>
  <c r="Y24" i="93" s="1"/>
  <c r="X40" i="80"/>
  <c r="X68" i="80" s="1"/>
  <c r="X20" i="27" s="1"/>
  <c r="X20" i="92" s="1"/>
  <c r="Y38" i="79"/>
  <c r="S27" i="59"/>
  <c r="S62" i="59" s="1"/>
  <c r="S14" i="23" s="1"/>
  <c r="S14" i="84" s="1"/>
  <c r="S27" i="81"/>
  <c r="S62" i="81" s="1"/>
  <c r="S14" i="22" s="1"/>
  <c r="S14" i="93" s="1"/>
  <c r="X35" i="80"/>
  <c r="X67" i="80" s="1"/>
  <c r="X19" i="27" s="1"/>
  <c r="X19" i="92" s="1"/>
  <c r="AA44" i="77"/>
  <c r="AA74" i="77" s="1"/>
  <c r="AA26" i="25" s="1"/>
  <c r="AA26" i="88" s="1"/>
  <c r="U31" i="77"/>
  <c r="U71" i="77" s="1"/>
  <c r="U23" i="25" s="1"/>
  <c r="U23" i="88" s="1"/>
  <c r="W4" i="78"/>
  <c r="W52" i="78" s="1"/>
  <c r="W4" i="28" s="1"/>
  <c r="W4" i="89" s="1"/>
  <c r="U24" i="80"/>
  <c r="T26" i="79"/>
  <c r="T60" i="79" s="1"/>
  <c r="T12" i="32" s="1"/>
  <c r="T12" i="90" s="1"/>
  <c r="X15" i="77"/>
  <c r="Y37" i="78"/>
  <c r="U33" i="59"/>
  <c r="U69" i="59" s="1"/>
  <c r="U21" i="23" s="1"/>
  <c r="U21" i="84" s="1"/>
  <c r="U33" i="81"/>
  <c r="U69" i="81" s="1"/>
  <c r="U21" i="22" s="1"/>
  <c r="U21" i="93" s="1"/>
  <c r="Y25" i="80"/>
  <c r="Y36" i="75"/>
  <c r="Y12" i="79"/>
  <c r="X10" i="76"/>
  <c r="Q23" i="80"/>
  <c r="Q59" i="80" s="1"/>
  <c r="Q11" i="27" s="1"/>
  <c r="Q11" i="92" s="1"/>
  <c r="Y30" i="59"/>
  <c r="Y65" i="59" s="1"/>
  <c r="Y17" i="23" s="1"/>
  <c r="Y17" i="84" s="1"/>
  <c r="Y30" i="81"/>
  <c r="Y65" i="81" s="1"/>
  <c r="Y17" i="22" s="1"/>
  <c r="Y17" i="93" s="1"/>
  <c r="R22" i="78"/>
  <c r="R58" i="78" s="1"/>
  <c r="R10" i="28" s="1"/>
  <c r="R10" i="89" s="1"/>
  <c r="Y14" i="75"/>
  <c r="Z2" i="59"/>
  <c r="Z50" i="59" s="1"/>
  <c r="Z2" i="23" s="1"/>
  <c r="Z2" i="84" s="1"/>
  <c r="Y8" i="59"/>
  <c r="X66" i="76"/>
  <c r="X18" i="31" s="1"/>
  <c r="X18" i="87" s="1"/>
  <c r="T11" i="75"/>
  <c r="T54" i="75" s="1"/>
  <c r="T6" i="30" s="1"/>
  <c r="T6" i="86" s="1"/>
  <c r="W6" i="81"/>
  <c r="W53" i="81" s="1"/>
  <c r="W5" i="22" s="1"/>
  <c r="W5" i="93" s="1"/>
  <c r="Z9" i="80"/>
  <c r="X19" i="79"/>
  <c r="X43" i="77"/>
  <c r="X73" i="77" s="1"/>
  <c r="X25" i="25" s="1"/>
  <c r="X25" i="88" s="1"/>
  <c r="X16" i="59"/>
  <c r="Y19" i="74"/>
  <c r="Y19" i="59" s="1"/>
  <c r="X6" i="74"/>
  <c r="X53" i="74" s="1"/>
  <c r="X5" i="26" s="1"/>
  <c r="X5" i="91" s="1"/>
  <c r="T27" i="74"/>
  <c r="T62" i="74" s="1"/>
  <c r="T14" i="26" s="1"/>
  <c r="T14" i="91" s="1"/>
  <c r="V24" i="74"/>
  <c r="V24" i="75" s="1"/>
  <c r="X40" i="59"/>
  <c r="X68" i="59" s="1"/>
  <c r="X20" i="23" s="1"/>
  <c r="X20" i="84" s="1"/>
  <c r="X35" i="81"/>
  <c r="X67" i="81" s="1"/>
  <c r="X19" i="22" s="1"/>
  <c r="X19" i="93" s="1"/>
  <c r="AA44" i="78"/>
  <c r="AA74" i="78" s="1"/>
  <c r="AA26" i="28" s="1"/>
  <c r="AA26" i="89" s="1"/>
  <c r="W4" i="77"/>
  <c r="W52" i="77" s="1"/>
  <c r="W4" i="25" s="1"/>
  <c r="W4" i="88" s="1"/>
  <c r="Y25" i="59"/>
  <c r="Y36" i="78"/>
  <c r="X10" i="78"/>
  <c r="Q23" i="59"/>
  <c r="Q59" i="59" s="1"/>
  <c r="Q11" i="23" s="1"/>
  <c r="Q11" i="84" s="1"/>
  <c r="Q23" i="81"/>
  <c r="Q59" i="81" s="1"/>
  <c r="Q11" i="22" s="1"/>
  <c r="Q11" i="93" s="1"/>
  <c r="R22" i="77"/>
  <c r="R58" i="77" s="1"/>
  <c r="R10" i="25" s="1"/>
  <c r="R10" i="88" s="1"/>
  <c r="T11" i="59"/>
  <c r="T54" i="59" s="1"/>
  <c r="T6" i="23" s="1"/>
  <c r="T6" i="84" s="1"/>
  <c r="N8" i="83"/>
  <c r="I10" i="83"/>
  <c r="S7" i="83"/>
  <c r="Q20" i="83"/>
  <c r="N6" i="83"/>
  <c r="N21" i="83"/>
  <c r="T26" i="83"/>
  <c r="M16" i="83"/>
  <c r="H10" i="83"/>
  <c r="M14" i="83"/>
  <c r="N13" i="83"/>
  <c r="G11" i="83"/>
  <c r="R19" i="83"/>
  <c r="Q18" i="83"/>
  <c r="R25" i="83"/>
  <c r="S17" i="83"/>
  <c r="N9" i="83"/>
  <c r="R5" i="83"/>
  <c r="K10" i="83"/>
  <c r="N12" i="83"/>
  <c r="W80" i="73"/>
  <c r="V73" i="73"/>
  <c r="V67" i="73"/>
  <c r="U85" i="73"/>
  <c r="V77" i="73"/>
  <c r="V90" i="73"/>
  <c r="W89" i="73"/>
  <c r="Q22" i="83"/>
  <c r="U83" i="73"/>
  <c r="W87" i="73"/>
  <c r="P23" i="83"/>
  <c r="W88" i="73"/>
  <c r="V82" i="73"/>
  <c r="Q15" i="83"/>
  <c r="V84" i="73"/>
  <c r="S79" i="73"/>
  <c r="T78" i="73"/>
  <c r="R4" i="83"/>
  <c r="W2" i="83"/>
  <c r="V24" i="83"/>
  <c r="W24" i="83"/>
  <c r="AA94" i="73"/>
  <c r="AA76" i="73"/>
  <c r="AA95" i="73"/>
  <c r="AA86" i="73"/>
  <c r="AA68" i="73"/>
  <c r="Y60" i="73"/>
  <c r="Z96" i="73"/>
  <c r="Z72" i="73"/>
  <c r="AA97" i="73"/>
  <c r="Z69" i="73"/>
  <c r="AA98" i="73"/>
  <c r="Z71" i="73"/>
  <c r="AA93" i="73"/>
  <c r="Z91" i="73"/>
  <c r="Z75" i="73"/>
  <c r="AB58" i="73"/>
  <c r="AA70" i="73"/>
  <c r="AA64" i="73"/>
  <c r="AA92" i="73"/>
  <c r="Y62" i="73"/>
  <c r="AA61" i="73"/>
  <c r="AA81" i="73"/>
  <c r="AC100" i="73"/>
  <c r="Z99" i="73"/>
  <c r="Z74" i="73"/>
  <c r="Z66" i="73"/>
  <c r="AB65" i="73"/>
  <c r="Z63" i="73"/>
  <c r="AN29" i="72" l="1"/>
  <c r="AM29" i="73"/>
  <c r="AO3" i="72"/>
  <c r="AN3" i="73"/>
  <c r="AN35" i="72"/>
  <c r="AM35" i="73"/>
  <c r="AN31" i="72"/>
  <c r="AM31" i="73"/>
  <c r="AN8" i="72"/>
  <c r="AM8" i="73"/>
  <c r="AM30" i="73"/>
  <c r="AN30" i="72"/>
  <c r="AN45" i="73"/>
  <c r="AO45" i="72"/>
  <c r="AN6" i="72"/>
  <c r="AM6" i="73"/>
  <c r="AN40" i="72"/>
  <c r="AM40" i="73"/>
  <c r="AO14" i="72"/>
  <c r="AN14" i="73"/>
  <c r="AO17" i="72"/>
  <c r="AN17" i="73"/>
  <c r="AN24" i="72"/>
  <c r="AM24" i="73"/>
  <c r="AN26" i="72"/>
  <c r="AM26" i="73"/>
  <c r="AN12" i="72"/>
  <c r="AM12" i="73"/>
  <c r="AN48" i="72"/>
  <c r="AM48" i="73"/>
  <c r="AO5" i="72"/>
  <c r="AN5" i="73"/>
  <c r="AO13" i="72"/>
  <c r="AN13" i="73"/>
  <c r="AN42" i="72"/>
  <c r="AM42" i="73"/>
  <c r="AN46" i="72"/>
  <c r="AM46" i="73"/>
  <c r="AN34" i="72"/>
  <c r="AM34" i="73"/>
  <c r="AO4" i="72"/>
  <c r="AN4" i="73"/>
  <c r="AN28" i="72"/>
  <c r="AM28" i="73"/>
  <c r="AN27" i="72"/>
  <c r="AM27" i="73"/>
  <c r="AO18" i="72"/>
  <c r="AN18" i="73"/>
  <c r="AN38" i="72"/>
  <c r="AM38" i="73"/>
  <c r="AN49" i="73"/>
  <c r="AO49" i="72"/>
  <c r="AN47" i="72"/>
  <c r="AM47" i="73"/>
  <c r="AN32" i="72"/>
  <c r="AM32" i="73"/>
  <c r="AN44" i="72"/>
  <c r="AM44" i="73"/>
  <c r="AO25" i="72"/>
  <c r="AN25" i="73"/>
  <c r="AN41" i="72"/>
  <c r="AM41" i="73"/>
  <c r="AN10" i="72"/>
  <c r="AM10" i="73"/>
  <c r="AN15" i="72"/>
  <c r="AM15" i="73"/>
  <c r="AO23" i="72"/>
  <c r="AN23" i="73"/>
  <c r="AO43" i="72"/>
  <c r="AN43" i="73"/>
  <c r="AN11" i="72"/>
  <c r="AM11" i="73"/>
  <c r="AO50" i="72"/>
  <c r="AN50" i="73"/>
  <c r="AO51" i="72"/>
  <c r="AN51" i="73"/>
  <c r="AO36" i="72"/>
  <c r="AN36" i="73"/>
  <c r="AO20" i="72"/>
  <c r="AN20" i="73"/>
  <c r="AO9" i="72"/>
  <c r="AN9" i="73"/>
  <c r="AN39" i="72"/>
  <c r="AM39" i="73"/>
  <c r="AO7" i="72"/>
  <c r="AN7" i="73"/>
  <c r="AO19" i="72"/>
  <c r="AN19" i="73"/>
  <c r="AO16" i="72"/>
  <c r="AN16" i="73"/>
  <c r="AM33" i="73"/>
  <c r="AN33" i="72"/>
  <c r="AN37" i="72"/>
  <c r="AM37" i="73"/>
  <c r="AN21" i="72"/>
  <c r="AM21" i="73"/>
  <c r="AO2" i="72"/>
  <c r="AN2" i="73"/>
  <c r="AO52" i="72"/>
  <c r="AN52" i="73"/>
  <c r="X55" i="78"/>
  <c r="X7" i="28" s="1"/>
  <c r="X7" i="89" s="1"/>
  <c r="Y66" i="75"/>
  <c r="Y18" i="30" s="1"/>
  <c r="Y18" i="86" s="1"/>
  <c r="Y66" i="76"/>
  <c r="Y18" i="31" s="1"/>
  <c r="Y18" i="87" s="1"/>
  <c r="Z36" i="81"/>
  <c r="S22" i="75"/>
  <c r="S58" i="75" s="1"/>
  <c r="S10" i="30" s="1"/>
  <c r="S10" i="86" s="1"/>
  <c r="Y13" i="80"/>
  <c r="Y66" i="59"/>
  <c r="Y18" i="23" s="1"/>
  <c r="Y18" i="84" s="1"/>
  <c r="X4" i="76"/>
  <c r="X52" i="76" s="1"/>
  <c r="X4" i="31" s="1"/>
  <c r="X4" i="87" s="1"/>
  <c r="Z20" i="76"/>
  <c r="X4" i="59"/>
  <c r="X52" i="59" s="1"/>
  <c r="X4" i="23" s="1"/>
  <c r="X4" i="84" s="1"/>
  <c r="X4" i="78"/>
  <c r="X52" i="78" s="1"/>
  <c r="X4" i="28" s="1"/>
  <c r="X4" i="89" s="1"/>
  <c r="AR22" i="72"/>
  <c r="AR22" i="73" s="1"/>
  <c r="AP58" i="73" s="1"/>
  <c r="AQ22" i="73"/>
  <c r="X4" i="79"/>
  <c r="X52" i="79" s="1"/>
  <c r="X4" i="32" s="1"/>
  <c r="X4" i="90" s="1"/>
  <c r="Y16" i="59"/>
  <c r="Y16" i="76"/>
  <c r="Z36" i="75"/>
  <c r="X6" i="79"/>
  <c r="X53" i="79" s="1"/>
  <c r="X5" i="32" s="1"/>
  <c r="X5" i="90" s="1"/>
  <c r="Y7" i="77"/>
  <c r="V32" i="75"/>
  <c r="V61" i="75" s="1"/>
  <c r="V13" i="30" s="1"/>
  <c r="V13" i="86" s="1"/>
  <c r="AA2" i="59"/>
  <c r="AA50" i="59" s="1"/>
  <c r="AA2" i="23" s="1"/>
  <c r="AA2" i="84" s="1"/>
  <c r="AA9" i="81"/>
  <c r="Z20" i="77"/>
  <c r="V32" i="76"/>
  <c r="V61" i="76" s="1"/>
  <c r="V13" i="31" s="1"/>
  <c r="V13" i="87" s="1"/>
  <c r="U17" i="77"/>
  <c r="U56" i="77" s="1"/>
  <c r="U8" i="25" s="1"/>
  <c r="U8" i="88" s="1"/>
  <c r="T27" i="77"/>
  <c r="T62" i="77" s="1"/>
  <c r="T14" i="25" s="1"/>
  <c r="T14" i="88" s="1"/>
  <c r="V32" i="77"/>
  <c r="V61" i="77" s="1"/>
  <c r="V13" i="25" s="1"/>
  <c r="V13" i="88" s="1"/>
  <c r="X6" i="59"/>
  <c r="X53" i="59" s="1"/>
  <c r="X5" i="23" s="1"/>
  <c r="X5" i="84" s="1"/>
  <c r="V32" i="81"/>
  <c r="V61" i="81" s="1"/>
  <c r="V13" i="22" s="1"/>
  <c r="V13" i="93" s="1"/>
  <c r="X6" i="75"/>
  <c r="X53" i="75" s="1"/>
  <c r="X5" i="30" s="1"/>
  <c r="X5" i="86" s="1"/>
  <c r="Y16" i="75"/>
  <c r="X6" i="77"/>
  <c r="X53" i="77" s="1"/>
  <c r="X5" i="25" s="1"/>
  <c r="X5" i="88" s="1"/>
  <c r="Y7" i="76"/>
  <c r="AA9" i="75"/>
  <c r="T27" i="78"/>
  <c r="T62" i="78" s="1"/>
  <c r="T14" i="28" s="1"/>
  <c r="T14" i="89" s="1"/>
  <c r="Z36" i="78"/>
  <c r="Z66" i="78" s="1"/>
  <c r="Z18" i="28" s="1"/>
  <c r="Z18" i="89" s="1"/>
  <c r="Z8" i="59"/>
  <c r="U17" i="78"/>
  <c r="U56" i="78" s="1"/>
  <c r="U8" i="28" s="1"/>
  <c r="U8" i="89" s="1"/>
  <c r="Y73" i="77"/>
  <c r="Y25" i="25" s="1"/>
  <c r="Y25" i="88" s="1"/>
  <c r="Z8" i="75"/>
  <c r="Z8" i="78"/>
  <c r="V31" i="78"/>
  <c r="V71" i="78" s="1"/>
  <c r="V23" i="28" s="1"/>
  <c r="V23" i="89" s="1"/>
  <c r="Y66" i="79"/>
  <c r="Y18" i="32" s="1"/>
  <c r="Y18" i="90" s="1"/>
  <c r="Z36" i="59"/>
  <c r="V31" i="79"/>
  <c r="V71" i="79" s="1"/>
  <c r="V23" i="32" s="1"/>
  <c r="V23" i="90" s="1"/>
  <c r="V32" i="59"/>
  <c r="V61" i="59" s="1"/>
  <c r="V13" i="23" s="1"/>
  <c r="V13" i="84" s="1"/>
  <c r="T27" i="59"/>
  <c r="T62" i="59" s="1"/>
  <c r="T14" i="23" s="1"/>
  <c r="T14" i="84" s="1"/>
  <c r="X6" i="81"/>
  <c r="X53" i="81" s="1"/>
  <c r="X5" i="22" s="1"/>
  <c r="X5" i="93" s="1"/>
  <c r="X4" i="75"/>
  <c r="X52" i="75" s="1"/>
  <c r="X4" i="30" s="1"/>
  <c r="X4" i="86" s="1"/>
  <c r="Z36" i="76"/>
  <c r="Z41" i="79"/>
  <c r="Z20" i="59"/>
  <c r="S22" i="78"/>
  <c r="S58" i="78" s="1"/>
  <c r="S10" i="28" s="1"/>
  <c r="S10" i="89" s="1"/>
  <c r="V32" i="78"/>
  <c r="V61" i="78" s="1"/>
  <c r="V13" i="28" s="1"/>
  <c r="V13" i="89" s="1"/>
  <c r="U17" i="75"/>
  <c r="U56" i="75" s="1"/>
  <c r="U8" i="30" s="1"/>
  <c r="U8" i="86" s="1"/>
  <c r="AA9" i="77"/>
  <c r="Z14" i="75"/>
  <c r="U34" i="77"/>
  <c r="U70" i="77" s="1"/>
  <c r="U22" i="25" s="1"/>
  <c r="U22" i="88" s="1"/>
  <c r="R23" i="75"/>
  <c r="R59" i="75" s="1"/>
  <c r="R11" i="30" s="1"/>
  <c r="R11" i="86" s="1"/>
  <c r="S22" i="77"/>
  <c r="S58" i="77" s="1"/>
  <c r="S10" i="25" s="1"/>
  <c r="S10" i="88" s="1"/>
  <c r="Y7" i="78"/>
  <c r="U17" i="76"/>
  <c r="U56" i="76" s="1"/>
  <c r="U8" i="31" s="1"/>
  <c r="U8" i="87" s="1"/>
  <c r="U26" i="76"/>
  <c r="U60" i="76" s="1"/>
  <c r="U12" i="31" s="1"/>
  <c r="U12" i="87" s="1"/>
  <c r="X55" i="75"/>
  <c r="X7" i="30" s="1"/>
  <c r="X7" i="86" s="1"/>
  <c r="Z30" i="75"/>
  <c r="Z65" i="75" s="1"/>
  <c r="Z17" i="30" s="1"/>
  <c r="Z17" i="86" s="1"/>
  <c r="AA9" i="78"/>
  <c r="Z14" i="78"/>
  <c r="U34" i="80"/>
  <c r="U70" i="80" s="1"/>
  <c r="U22" i="27" s="1"/>
  <c r="U22" i="92" s="1"/>
  <c r="R23" i="78"/>
  <c r="R59" i="78" s="1"/>
  <c r="R11" i="28" s="1"/>
  <c r="R11" i="89" s="1"/>
  <c r="U26" i="79"/>
  <c r="U60" i="79" s="1"/>
  <c r="U12" i="32" s="1"/>
  <c r="U12" i="90" s="1"/>
  <c r="Z30" i="78"/>
  <c r="Z65" i="78" s="1"/>
  <c r="Z17" i="28" s="1"/>
  <c r="Z17" i="89" s="1"/>
  <c r="R23" i="80"/>
  <c r="R59" i="80" s="1"/>
  <c r="R11" i="27" s="1"/>
  <c r="R11" i="92" s="1"/>
  <c r="S22" i="80"/>
  <c r="S58" i="80" s="1"/>
  <c r="S10" i="27" s="1"/>
  <c r="S10" i="92" s="1"/>
  <c r="Y7" i="80"/>
  <c r="Z30" i="77"/>
  <c r="Z65" i="77" s="1"/>
  <c r="Z17" i="25" s="1"/>
  <c r="Z17" i="88" s="1"/>
  <c r="Z8" i="77"/>
  <c r="S22" i="81"/>
  <c r="S58" i="81" s="1"/>
  <c r="S10" i="22" s="1"/>
  <c r="S10" i="93" s="1"/>
  <c r="Y16" i="78"/>
  <c r="AA2" i="77"/>
  <c r="AA50" i="77" s="1"/>
  <c r="AA2" i="25" s="1"/>
  <c r="AA2" i="88" s="1"/>
  <c r="U17" i="80"/>
  <c r="U56" i="80" s="1"/>
  <c r="U8" i="27" s="1"/>
  <c r="U8" i="92" s="1"/>
  <c r="Z25" i="75"/>
  <c r="Z30" i="79"/>
  <c r="Z65" i="79" s="1"/>
  <c r="Z17" i="32" s="1"/>
  <c r="Z17" i="90" s="1"/>
  <c r="X6" i="76"/>
  <c r="X53" i="76" s="1"/>
  <c r="X5" i="31" s="1"/>
  <c r="X5" i="87" s="1"/>
  <c r="Y43" i="59"/>
  <c r="Y73" i="59" s="1"/>
  <c r="Y25" i="23" s="1"/>
  <c r="Y25" i="84" s="1"/>
  <c r="V33" i="80"/>
  <c r="V69" i="80" s="1"/>
  <c r="V21" i="27" s="1"/>
  <c r="V21" i="92" s="1"/>
  <c r="Z8" i="80"/>
  <c r="Z5" i="79"/>
  <c r="Y16" i="77"/>
  <c r="V31" i="59"/>
  <c r="V71" i="59" s="1"/>
  <c r="V23" i="23" s="1"/>
  <c r="V23" i="84" s="1"/>
  <c r="V32" i="79"/>
  <c r="V61" i="79" s="1"/>
  <c r="V13" i="32" s="1"/>
  <c r="V13" i="90" s="1"/>
  <c r="AA2" i="79"/>
  <c r="AA50" i="79" s="1"/>
  <c r="AA2" i="32" s="1"/>
  <c r="AA2" i="90" s="1"/>
  <c r="U17" i="81"/>
  <c r="U56" i="81" s="1"/>
  <c r="U8" i="22" s="1"/>
  <c r="U8" i="93" s="1"/>
  <c r="Z25" i="77"/>
  <c r="Z30" i="81"/>
  <c r="Z65" i="81" s="1"/>
  <c r="Z17" i="22" s="1"/>
  <c r="Z17" i="93" s="1"/>
  <c r="AA9" i="59"/>
  <c r="X6" i="78"/>
  <c r="X53" i="78" s="1"/>
  <c r="X5" i="28" s="1"/>
  <c r="X5" i="89" s="1"/>
  <c r="Y43" i="79"/>
  <c r="Y73" i="79" s="1"/>
  <c r="Y25" i="32" s="1"/>
  <c r="Y25" i="90" s="1"/>
  <c r="Z8" i="81"/>
  <c r="S22" i="59"/>
  <c r="S58" i="59" s="1"/>
  <c r="S10" i="23" s="1"/>
  <c r="S10" i="84" s="1"/>
  <c r="Y16" i="81"/>
  <c r="Y55" i="81" s="1"/>
  <c r="Y7" i="22" s="1"/>
  <c r="Y7" i="93" s="1"/>
  <c r="V31" i="76"/>
  <c r="V71" i="76" s="1"/>
  <c r="V23" i="31" s="1"/>
  <c r="V23" i="87" s="1"/>
  <c r="V32" i="80"/>
  <c r="V61" i="80" s="1"/>
  <c r="V13" i="27" s="1"/>
  <c r="V13" i="92" s="1"/>
  <c r="U17" i="59"/>
  <c r="U56" i="59" s="1"/>
  <c r="U8" i="23" s="1"/>
  <c r="U8" i="84" s="1"/>
  <c r="Z25" i="80"/>
  <c r="Z14" i="59"/>
  <c r="Z30" i="59"/>
  <c r="Z65" i="59" s="1"/>
  <c r="Z17" i="23" s="1"/>
  <c r="Z17" i="84" s="1"/>
  <c r="Y13" i="76"/>
  <c r="V24" i="76"/>
  <c r="Y40" i="77"/>
  <c r="Y68" i="77" s="1"/>
  <c r="Y20" i="25" s="1"/>
  <c r="Y20" i="88" s="1"/>
  <c r="V24" i="77"/>
  <c r="X4" i="80"/>
  <c r="X52" i="80" s="1"/>
  <c r="X4" i="27" s="1"/>
  <c r="X4" i="92" s="1"/>
  <c r="Z14" i="77"/>
  <c r="Z36" i="77"/>
  <c r="Y40" i="80"/>
  <c r="Y68" i="80" s="1"/>
  <c r="Y20" i="27" s="1"/>
  <c r="Y20" i="92" s="1"/>
  <c r="U34" i="59"/>
  <c r="U70" i="59" s="1"/>
  <c r="U22" i="23" s="1"/>
  <c r="U22" i="84" s="1"/>
  <c r="AB44" i="59"/>
  <c r="AB74" i="59" s="1"/>
  <c r="AB26" i="23" s="1"/>
  <c r="AB26" i="84" s="1"/>
  <c r="Z20" i="81"/>
  <c r="Y16" i="79"/>
  <c r="Y18" i="76"/>
  <c r="Z38" i="75"/>
  <c r="Y10" i="79"/>
  <c r="Y35" i="59"/>
  <c r="Y67" i="59" s="1"/>
  <c r="Y19" i="23" s="1"/>
  <c r="Y19" i="84" s="1"/>
  <c r="U21" i="77"/>
  <c r="U57" i="77" s="1"/>
  <c r="U9" i="25" s="1"/>
  <c r="U9" i="88" s="1"/>
  <c r="V24" i="79"/>
  <c r="Z14" i="80"/>
  <c r="Z36" i="79"/>
  <c r="U34" i="75"/>
  <c r="U70" i="75" s="1"/>
  <c r="U22" i="30" s="1"/>
  <c r="U22" i="86" s="1"/>
  <c r="AB44" i="76"/>
  <c r="AB74" i="76" s="1"/>
  <c r="AB26" i="31" s="1"/>
  <c r="AB26" i="87" s="1"/>
  <c r="Y18" i="79"/>
  <c r="Z38" i="78"/>
  <c r="Y10" i="80"/>
  <c r="Z30" i="80"/>
  <c r="Z65" i="80" s="1"/>
  <c r="Z17" i="27" s="1"/>
  <c r="Z17" i="92" s="1"/>
  <c r="Y35" i="78"/>
  <c r="Y67" i="78" s="1"/>
  <c r="Y19" i="28" s="1"/>
  <c r="Y19" i="89" s="1"/>
  <c r="U21" i="79"/>
  <c r="U57" i="79" s="1"/>
  <c r="U9" i="32" s="1"/>
  <c r="U9" i="90" s="1"/>
  <c r="Z14" i="81"/>
  <c r="Z36" i="80"/>
  <c r="U34" i="76"/>
  <c r="U70" i="76" s="1"/>
  <c r="U22" i="31" s="1"/>
  <c r="U22" i="87" s="1"/>
  <c r="AB44" i="78"/>
  <c r="AB74" i="78" s="1"/>
  <c r="AB26" i="28" s="1"/>
  <c r="AB26" i="89" s="1"/>
  <c r="Y66" i="81"/>
  <c r="Y18" i="22" s="1"/>
  <c r="Y18" i="93" s="1"/>
  <c r="Z38" i="79"/>
  <c r="Y35" i="79"/>
  <c r="Y67" i="79" s="1"/>
  <c r="Y19" i="32" s="1"/>
  <c r="Y19" i="90" s="1"/>
  <c r="U21" i="80"/>
  <c r="U57" i="80" s="1"/>
  <c r="U9" i="27" s="1"/>
  <c r="U9" i="92" s="1"/>
  <c r="U34" i="78"/>
  <c r="U70" i="78" s="1"/>
  <c r="U22" i="28" s="1"/>
  <c r="U22" i="89" s="1"/>
  <c r="AB44" i="79"/>
  <c r="AB74" i="79" s="1"/>
  <c r="AB26" i="32" s="1"/>
  <c r="AB26" i="90" s="1"/>
  <c r="Y73" i="74"/>
  <c r="Y25" i="26" s="1"/>
  <c r="Y25" i="91" s="1"/>
  <c r="Z38" i="80"/>
  <c r="Z42" i="77"/>
  <c r="Z72" i="77" s="1"/>
  <c r="Z24" i="25" s="1"/>
  <c r="Z24" i="88" s="1"/>
  <c r="Z37" i="75"/>
  <c r="Z66" i="75" s="1"/>
  <c r="Z18" i="30" s="1"/>
  <c r="Z18" i="86" s="1"/>
  <c r="Y40" i="76"/>
  <c r="Y68" i="76" s="1"/>
  <c r="Y20" i="31" s="1"/>
  <c r="Y20" i="87" s="1"/>
  <c r="U34" i="79"/>
  <c r="U70" i="79" s="1"/>
  <c r="U22" i="32" s="1"/>
  <c r="U22" i="90" s="1"/>
  <c r="U11" i="77"/>
  <c r="U54" i="77" s="1"/>
  <c r="U6" i="25" s="1"/>
  <c r="U6" i="88" s="1"/>
  <c r="Y10" i="59"/>
  <c r="Z30" i="76"/>
  <c r="Z65" i="76" s="1"/>
  <c r="Z17" i="31" s="1"/>
  <c r="Z17" i="87" s="1"/>
  <c r="Y13" i="77"/>
  <c r="U21" i="59"/>
  <c r="U57" i="59" s="1"/>
  <c r="U9" i="23" s="1"/>
  <c r="U9" i="84" s="1"/>
  <c r="Z37" i="76"/>
  <c r="Y40" i="78"/>
  <c r="Y68" i="78" s="1"/>
  <c r="Y20" i="28" s="1"/>
  <c r="Y20" i="89" s="1"/>
  <c r="Y10" i="76"/>
  <c r="U21" i="76"/>
  <c r="U57" i="76" s="1"/>
  <c r="U9" i="31" s="1"/>
  <c r="U9" i="87" s="1"/>
  <c r="Z37" i="77"/>
  <c r="T29" i="77"/>
  <c r="T64" i="77" s="1"/>
  <c r="T16" i="25" s="1"/>
  <c r="T16" i="88" s="1"/>
  <c r="Y10" i="78"/>
  <c r="U21" i="78"/>
  <c r="U57" i="78" s="1"/>
  <c r="U9" i="28" s="1"/>
  <c r="U9" i="89" s="1"/>
  <c r="Z37" i="79"/>
  <c r="S23" i="74"/>
  <c r="S59" i="74" s="1"/>
  <c r="S11" i="26" s="1"/>
  <c r="S11" i="91" s="1"/>
  <c r="Z10" i="74"/>
  <c r="Z10" i="77" s="1"/>
  <c r="AA8" i="74"/>
  <c r="AA8" i="75" s="1"/>
  <c r="Z13" i="74"/>
  <c r="Z13" i="80" s="1"/>
  <c r="AA20" i="74"/>
  <c r="AA20" i="77" s="1"/>
  <c r="V28" i="74"/>
  <c r="V63" i="74" s="1"/>
  <c r="V15" i="26" s="1"/>
  <c r="V15" i="91" s="1"/>
  <c r="W33" i="74"/>
  <c r="W69" i="74" s="1"/>
  <c r="W21" i="26" s="1"/>
  <c r="W21" i="91" s="1"/>
  <c r="V24" i="78"/>
  <c r="T27" i="76"/>
  <c r="T62" i="76" s="1"/>
  <c r="T14" i="31" s="1"/>
  <c r="T14" i="87" s="1"/>
  <c r="U28" i="59"/>
  <c r="U63" i="59" s="1"/>
  <c r="U15" i="23" s="1"/>
  <c r="U15" i="84" s="1"/>
  <c r="X4" i="81"/>
  <c r="X52" i="81" s="1"/>
  <c r="X4" i="22" s="1"/>
  <c r="X4" i="93" s="1"/>
  <c r="Y43" i="80"/>
  <c r="Y73" i="80" s="1"/>
  <c r="Y25" i="27" s="1"/>
  <c r="Y25" i="92" s="1"/>
  <c r="Y40" i="75"/>
  <c r="Y68" i="75" s="1"/>
  <c r="Y20" i="30" s="1"/>
  <c r="Y20" i="86" s="1"/>
  <c r="Z39" i="75"/>
  <c r="V33" i="75"/>
  <c r="V69" i="75" s="1"/>
  <c r="V21" i="30" s="1"/>
  <c r="V21" i="86" s="1"/>
  <c r="V33" i="81"/>
  <c r="V69" i="81" s="1"/>
  <c r="V21" i="22" s="1"/>
  <c r="V21" i="93" s="1"/>
  <c r="Z41" i="80"/>
  <c r="Z8" i="79"/>
  <c r="AB44" i="75"/>
  <c r="AB74" i="75" s="1"/>
  <c r="AB26" i="30" s="1"/>
  <c r="AB26" i="86" s="1"/>
  <c r="Z20" i="75"/>
  <c r="R23" i="59"/>
  <c r="R59" i="59" s="1"/>
  <c r="R11" i="23" s="1"/>
  <c r="R11" i="84" s="1"/>
  <c r="R23" i="81"/>
  <c r="R59" i="81" s="1"/>
  <c r="R11" i="22" s="1"/>
  <c r="R11" i="93" s="1"/>
  <c r="Z5" i="80"/>
  <c r="S22" i="79"/>
  <c r="S58" i="79" s="1"/>
  <c r="S10" i="32" s="1"/>
  <c r="S10" i="90" s="1"/>
  <c r="Y7" i="75"/>
  <c r="V31" i="75"/>
  <c r="V71" i="75" s="1"/>
  <c r="V23" i="30" s="1"/>
  <c r="V23" i="86" s="1"/>
  <c r="T29" i="79"/>
  <c r="T64" i="79" s="1"/>
  <c r="T16" i="32" s="1"/>
  <c r="T16" i="90" s="1"/>
  <c r="U11" i="79"/>
  <c r="U54" i="79" s="1"/>
  <c r="U6" i="32" s="1"/>
  <c r="U6" i="90" s="1"/>
  <c r="Y18" i="78"/>
  <c r="Z12" i="76"/>
  <c r="AA2" i="75"/>
  <c r="AA50" i="75" s="1"/>
  <c r="AA2" i="30" s="1"/>
  <c r="AA2" i="86" s="1"/>
  <c r="Z38" i="59"/>
  <c r="U26" i="78"/>
  <c r="U60" i="78" s="1"/>
  <c r="U12" i="28" s="1"/>
  <c r="U12" i="89" s="1"/>
  <c r="Z25" i="76"/>
  <c r="Y15" i="76"/>
  <c r="Z42" i="79"/>
  <c r="Z72" i="79" s="1"/>
  <c r="Z24" i="32" s="1"/>
  <c r="Z24" i="90" s="1"/>
  <c r="Y13" i="75"/>
  <c r="Y35" i="76"/>
  <c r="Y67" i="76" s="1"/>
  <c r="Y19" i="31" s="1"/>
  <c r="Y19" i="87" s="1"/>
  <c r="U21" i="75"/>
  <c r="U57" i="75" s="1"/>
  <c r="U9" i="30" s="1"/>
  <c r="U9" i="86" s="1"/>
  <c r="U21" i="81"/>
  <c r="U57" i="81" s="1"/>
  <c r="U9" i="22" s="1"/>
  <c r="U9" i="93" s="1"/>
  <c r="Z37" i="80"/>
  <c r="AA9" i="79"/>
  <c r="AA39" i="74"/>
  <c r="AA39" i="75" s="1"/>
  <c r="Y19" i="81"/>
  <c r="AA38" i="74"/>
  <c r="AA38" i="81" s="1"/>
  <c r="V34" i="74"/>
  <c r="V70" i="74" s="1"/>
  <c r="V22" i="26" s="1"/>
  <c r="V22" i="91" s="1"/>
  <c r="Y19" i="76"/>
  <c r="U28" i="75"/>
  <c r="U63" i="75" s="1"/>
  <c r="U15" i="30" s="1"/>
  <c r="U15" i="86" s="1"/>
  <c r="Y43" i="81"/>
  <c r="Y73" i="81" s="1"/>
  <c r="Y25" i="22" s="1"/>
  <c r="Y25" i="93" s="1"/>
  <c r="Z39" i="76"/>
  <c r="V33" i="59"/>
  <c r="V69" i="59" s="1"/>
  <c r="V21" i="23" s="1"/>
  <c r="V21" i="84" s="1"/>
  <c r="Z41" i="59"/>
  <c r="Z41" i="81"/>
  <c r="Z5" i="75"/>
  <c r="Z5" i="81"/>
  <c r="Y55" i="74"/>
  <c r="Y7" i="26" s="1"/>
  <c r="Y7" i="91" s="1"/>
  <c r="T29" i="80"/>
  <c r="T64" i="80" s="1"/>
  <c r="T16" i="27" s="1"/>
  <c r="T16" i="92" s="1"/>
  <c r="U11" i="80"/>
  <c r="U54" i="80" s="1"/>
  <c r="U6" i="27" s="1"/>
  <c r="U6" i="92" s="1"/>
  <c r="Y18" i="77"/>
  <c r="Z12" i="78"/>
  <c r="AA2" i="76"/>
  <c r="AA50" i="76" s="1"/>
  <c r="AA2" i="31" s="1"/>
  <c r="AA2" i="87" s="1"/>
  <c r="U26" i="77"/>
  <c r="U60" i="77" s="1"/>
  <c r="U12" i="25" s="1"/>
  <c r="U12" i="88" s="1"/>
  <c r="Z25" i="78"/>
  <c r="Y15" i="75"/>
  <c r="Z42" i="80"/>
  <c r="Z72" i="80" s="1"/>
  <c r="Z24" i="27" s="1"/>
  <c r="Z24" i="92" s="1"/>
  <c r="Y13" i="78"/>
  <c r="Y35" i="75"/>
  <c r="Y67" i="75" s="1"/>
  <c r="Y19" i="30" s="1"/>
  <c r="Y19" i="86" s="1"/>
  <c r="Z37" i="59"/>
  <c r="Z37" i="81"/>
  <c r="AA9" i="80"/>
  <c r="AA14" i="74"/>
  <c r="AA14" i="75" s="1"/>
  <c r="V21" i="74"/>
  <c r="V57" i="74" s="1"/>
  <c r="V9" i="26" s="1"/>
  <c r="V9" i="91" s="1"/>
  <c r="T29" i="81"/>
  <c r="T64" i="81" s="1"/>
  <c r="T16" i="22" s="1"/>
  <c r="T16" i="93" s="1"/>
  <c r="U11" i="81"/>
  <c r="U54" i="81" s="1"/>
  <c r="U6" i="22" s="1"/>
  <c r="U6" i="93" s="1"/>
  <c r="Z12" i="77"/>
  <c r="Y15" i="78"/>
  <c r="Z42" i="81"/>
  <c r="Z72" i="81" s="1"/>
  <c r="Z24" i="22" s="1"/>
  <c r="Z24" i="93" s="1"/>
  <c r="AA42" i="74"/>
  <c r="AA72" i="74" s="1"/>
  <c r="AA24" i="26" s="1"/>
  <c r="AA24" i="91" s="1"/>
  <c r="Z43" i="74"/>
  <c r="Z43" i="79" s="1"/>
  <c r="V26" i="74"/>
  <c r="V60" i="74" s="1"/>
  <c r="V12" i="26" s="1"/>
  <c r="V12" i="91" s="1"/>
  <c r="Y19" i="75"/>
  <c r="Z19" i="74"/>
  <c r="Z19" i="79" s="1"/>
  <c r="U29" i="74"/>
  <c r="U64" i="74" s="1"/>
  <c r="U16" i="26" s="1"/>
  <c r="U16" i="91" s="1"/>
  <c r="Y66" i="78"/>
  <c r="Y18" i="28" s="1"/>
  <c r="Y18" i="89" s="1"/>
  <c r="V24" i="80"/>
  <c r="T27" i="79"/>
  <c r="T62" i="79" s="1"/>
  <c r="T14" i="32" s="1"/>
  <c r="T14" i="90" s="1"/>
  <c r="Y19" i="78"/>
  <c r="U28" i="78"/>
  <c r="U63" i="78" s="1"/>
  <c r="U15" i="28" s="1"/>
  <c r="U15" i="89" s="1"/>
  <c r="Y43" i="76"/>
  <c r="Y73" i="76" s="1"/>
  <c r="Y25" i="31" s="1"/>
  <c r="Y25" i="87" s="1"/>
  <c r="Y40" i="79"/>
  <c r="Y68" i="79" s="1"/>
  <c r="Y20" i="32" s="1"/>
  <c r="Y20" i="90" s="1"/>
  <c r="Z39" i="77"/>
  <c r="V33" i="76"/>
  <c r="V69" i="76" s="1"/>
  <c r="V21" i="31" s="1"/>
  <c r="V21" i="87" s="1"/>
  <c r="Z41" i="75"/>
  <c r="AB44" i="77"/>
  <c r="AB74" i="77" s="1"/>
  <c r="AB26" i="25" s="1"/>
  <c r="AB26" i="88" s="1"/>
  <c r="Z20" i="78"/>
  <c r="R23" i="76"/>
  <c r="R59" i="76" s="1"/>
  <c r="R11" i="31" s="1"/>
  <c r="R11" i="87" s="1"/>
  <c r="Z5" i="59"/>
  <c r="Y7" i="79"/>
  <c r="V31" i="77"/>
  <c r="V71" i="77" s="1"/>
  <c r="V23" i="25" s="1"/>
  <c r="V23" i="88" s="1"/>
  <c r="T29" i="59"/>
  <c r="T64" i="59" s="1"/>
  <c r="T16" i="23" s="1"/>
  <c r="T16" i="84" s="1"/>
  <c r="U11" i="59"/>
  <c r="U54" i="59" s="1"/>
  <c r="U6" i="23" s="1"/>
  <c r="U6" i="84" s="1"/>
  <c r="Y18" i="80"/>
  <c r="Z12" i="79"/>
  <c r="AA2" i="78"/>
  <c r="AA50" i="78" s="1"/>
  <c r="AA2" i="28" s="1"/>
  <c r="AA2" i="89" s="1"/>
  <c r="Z38" i="76"/>
  <c r="U26" i="80"/>
  <c r="U60" i="80" s="1"/>
  <c r="U12" i="27" s="1"/>
  <c r="U12" i="92" s="1"/>
  <c r="Z25" i="79"/>
  <c r="Y15" i="77"/>
  <c r="Z42" i="59"/>
  <c r="Z72" i="59" s="1"/>
  <c r="Z24" i="23" s="1"/>
  <c r="Z24" i="84" s="1"/>
  <c r="Y10" i="81"/>
  <c r="Y13" i="79"/>
  <c r="Y35" i="77"/>
  <c r="Y67" i="77" s="1"/>
  <c r="Y19" i="25" s="1"/>
  <c r="Y19" i="88" s="1"/>
  <c r="Z18" i="74"/>
  <c r="Z18" i="79" s="1"/>
  <c r="Z16" i="74"/>
  <c r="Z16" i="80" s="1"/>
  <c r="X55" i="77"/>
  <c r="X7" i="25" s="1"/>
  <c r="X7" i="88" s="1"/>
  <c r="U28" i="76"/>
  <c r="U63" i="76" s="1"/>
  <c r="U15" i="31" s="1"/>
  <c r="U15" i="87" s="1"/>
  <c r="AC44" i="74"/>
  <c r="AC74" i="74" s="1"/>
  <c r="AC26" i="26" s="1"/>
  <c r="AC26" i="91" s="1"/>
  <c r="W32" i="74"/>
  <c r="W61" i="74" s="1"/>
  <c r="W13" i="26" s="1"/>
  <c r="W13" i="91" s="1"/>
  <c r="Z35" i="74"/>
  <c r="Z67" i="74" s="1"/>
  <c r="Z19" i="26" s="1"/>
  <c r="Z19" i="91" s="1"/>
  <c r="V11" i="74"/>
  <c r="V54" i="74" s="1"/>
  <c r="V6" i="26" s="1"/>
  <c r="V6" i="91" s="1"/>
  <c r="Y43" i="75"/>
  <c r="Y73" i="75" s="1"/>
  <c r="Y25" i="30" s="1"/>
  <c r="Y25" i="86" s="1"/>
  <c r="T29" i="76"/>
  <c r="T64" i="76" s="1"/>
  <c r="T16" i="31" s="1"/>
  <c r="T16" i="87" s="1"/>
  <c r="X55" i="59"/>
  <c r="X7" i="23" s="1"/>
  <c r="X7" i="84" s="1"/>
  <c r="U11" i="76"/>
  <c r="U54" i="76" s="1"/>
  <c r="U6" i="31" s="1"/>
  <c r="U6" i="87" s="1"/>
  <c r="Y18" i="81"/>
  <c r="Z12" i="80"/>
  <c r="U26" i="81"/>
  <c r="U60" i="81" s="1"/>
  <c r="U12" i="22" s="1"/>
  <c r="U12" i="93" s="1"/>
  <c r="Y15" i="79"/>
  <c r="Z42" i="75"/>
  <c r="Z72" i="75" s="1"/>
  <c r="Z24" i="30" s="1"/>
  <c r="Z24" i="86" s="1"/>
  <c r="AA36" i="74"/>
  <c r="AA41" i="74"/>
  <c r="AA41" i="81" s="1"/>
  <c r="AB2" i="74"/>
  <c r="AB50" i="74" s="1"/>
  <c r="AB2" i="26" s="1"/>
  <c r="AB2" i="91" s="1"/>
  <c r="Z40" i="74"/>
  <c r="Z40" i="79" s="1"/>
  <c r="AA25" i="74"/>
  <c r="AA25" i="80" s="1"/>
  <c r="Y4" i="74"/>
  <c r="Y52" i="74" s="1"/>
  <c r="Y4" i="26" s="1"/>
  <c r="Y4" i="91" s="1"/>
  <c r="V24" i="59"/>
  <c r="V24" i="81"/>
  <c r="T27" i="80"/>
  <c r="T62" i="80" s="1"/>
  <c r="T14" i="27" s="1"/>
  <c r="T14" i="92" s="1"/>
  <c r="Y19" i="77"/>
  <c r="U28" i="77"/>
  <c r="U63" i="77" s="1"/>
  <c r="U15" i="25" s="1"/>
  <c r="U15" i="88" s="1"/>
  <c r="Z39" i="79"/>
  <c r="V33" i="78"/>
  <c r="V69" i="78" s="1"/>
  <c r="V21" i="28" s="1"/>
  <c r="V21" i="89" s="1"/>
  <c r="Z41" i="76"/>
  <c r="AA5" i="74"/>
  <c r="AA5" i="80" s="1"/>
  <c r="AA37" i="74"/>
  <c r="AA37" i="75" s="1"/>
  <c r="AA12" i="74"/>
  <c r="AA12" i="81" s="1"/>
  <c r="W31" i="74"/>
  <c r="W71" i="74" s="1"/>
  <c r="W23" i="26" s="1"/>
  <c r="W23" i="91" s="1"/>
  <c r="V17" i="74"/>
  <c r="V56" i="74" s="1"/>
  <c r="V8" i="26" s="1"/>
  <c r="V8" i="91" s="1"/>
  <c r="T27" i="75"/>
  <c r="T62" i="75" s="1"/>
  <c r="T14" i="30" s="1"/>
  <c r="T14" i="86" s="1"/>
  <c r="T27" i="81"/>
  <c r="T62" i="81" s="1"/>
  <c r="T14" i="22" s="1"/>
  <c r="T14" i="93" s="1"/>
  <c r="X6" i="80"/>
  <c r="X53" i="80" s="1"/>
  <c r="X5" i="27" s="1"/>
  <c r="X5" i="92" s="1"/>
  <c r="Y19" i="79"/>
  <c r="U28" i="79"/>
  <c r="U63" i="79" s="1"/>
  <c r="U15" i="32" s="1"/>
  <c r="U15" i="90" s="1"/>
  <c r="X4" i="77"/>
  <c r="X52" i="77" s="1"/>
  <c r="X4" i="25" s="1"/>
  <c r="X4" i="88" s="1"/>
  <c r="Y43" i="78"/>
  <c r="Y73" i="78" s="1"/>
  <c r="Y25" i="28" s="1"/>
  <c r="Y25" i="89" s="1"/>
  <c r="Z14" i="76"/>
  <c r="Y40" i="59"/>
  <c r="Y68" i="59" s="1"/>
  <c r="Y20" i="23" s="1"/>
  <c r="Y20" i="84" s="1"/>
  <c r="Y40" i="81"/>
  <c r="Y68" i="81" s="1"/>
  <c r="Y20" i="22" s="1"/>
  <c r="Y20" i="93" s="1"/>
  <c r="Z39" i="80"/>
  <c r="V33" i="77"/>
  <c r="V69" i="77" s="1"/>
  <c r="V21" i="25" s="1"/>
  <c r="V21" i="88" s="1"/>
  <c r="Z41" i="78"/>
  <c r="U34" i="81"/>
  <c r="U70" i="81" s="1"/>
  <c r="U22" i="22" s="1"/>
  <c r="U22" i="93" s="1"/>
  <c r="AB44" i="80"/>
  <c r="AB74" i="80" s="1"/>
  <c r="AB26" i="27" s="1"/>
  <c r="AB26" i="92" s="1"/>
  <c r="Z20" i="79"/>
  <c r="R23" i="77"/>
  <c r="R59" i="77" s="1"/>
  <c r="R11" i="25" s="1"/>
  <c r="R11" i="88" s="1"/>
  <c r="Z5" i="78"/>
  <c r="S22" i="76"/>
  <c r="S58" i="76" s="1"/>
  <c r="S10" i="31" s="1"/>
  <c r="S10" i="87" s="1"/>
  <c r="X55" i="76"/>
  <c r="X7" i="31" s="1"/>
  <c r="X7" i="87" s="1"/>
  <c r="Y7" i="59"/>
  <c r="V31" i="80"/>
  <c r="V71" i="80" s="1"/>
  <c r="V23" i="27" s="1"/>
  <c r="V23" i="92" s="1"/>
  <c r="T29" i="75"/>
  <c r="T64" i="75" s="1"/>
  <c r="T16" i="30" s="1"/>
  <c r="T16" i="86" s="1"/>
  <c r="U11" i="75"/>
  <c r="U54" i="75" s="1"/>
  <c r="U6" i="30" s="1"/>
  <c r="U6" i="86" s="1"/>
  <c r="Y18" i="59"/>
  <c r="Z12" i="59"/>
  <c r="Z12" i="81"/>
  <c r="AA2" i="80"/>
  <c r="AA50" i="80" s="1"/>
  <c r="AA2" i="27" s="1"/>
  <c r="AA2" i="92" s="1"/>
  <c r="U17" i="79"/>
  <c r="U56" i="79" s="1"/>
  <c r="U8" i="32" s="1"/>
  <c r="U8" i="90" s="1"/>
  <c r="Z38" i="77"/>
  <c r="U26" i="59"/>
  <c r="U60" i="59" s="1"/>
  <c r="U12" i="23" s="1"/>
  <c r="U12" i="84" s="1"/>
  <c r="Z25" i="59"/>
  <c r="Y15" i="80"/>
  <c r="Y55" i="80" s="1"/>
  <c r="Y7" i="27" s="1"/>
  <c r="Y7" i="92" s="1"/>
  <c r="Z42" i="76"/>
  <c r="Z72" i="76" s="1"/>
  <c r="Z24" i="31" s="1"/>
  <c r="Z24" i="87" s="1"/>
  <c r="Y10" i="75"/>
  <c r="Y13" i="59"/>
  <c r="Y35" i="80"/>
  <c r="Y67" i="80" s="1"/>
  <c r="Y19" i="27" s="1"/>
  <c r="Y19" i="92" s="1"/>
  <c r="AB9" i="74"/>
  <c r="AB9" i="77" s="1"/>
  <c r="U28" i="81"/>
  <c r="U63" i="81" s="1"/>
  <c r="U15" i="22" s="1"/>
  <c r="U15" i="93" s="1"/>
  <c r="Z7" i="74"/>
  <c r="Z7" i="80" s="1"/>
  <c r="Y6" i="74"/>
  <c r="Y53" i="74" s="1"/>
  <c r="Y5" i="26" s="1"/>
  <c r="Y5" i="91" s="1"/>
  <c r="Z15" i="74"/>
  <c r="Z15" i="81" s="1"/>
  <c r="AA30" i="74"/>
  <c r="AA65" i="74" s="1"/>
  <c r="AA17" i="26" s="1"/>
  <c r="AA17" i="91" s="1"/>
  <c r="T22" i="74"/>
  <c r="T22" i="80" s="1"/>
  <c r="T58" i="80" s="1"/>
  <c r="T10" i="27" s="1"/>
  <c r="T10" i="92" s="1"/>
  <c r="U27" i="74"/>
  <c r="U62" i="74" s="1"/>
  <c r="U14" i="26" s="1"/>
  <c r="U14" i="91" s="1"/>
  <c r="W24" i="74"/>
  <c r="W24" i="76" s="1"/>
  <c r="Y19" i="80"/>
  <c r="U28" i="80"/>
  <c r="U63" i="80" s="1"/>
  <c r="U15" i="27" s="1"/>
  <c r="U15" i="92" s="1"/>
  <c r="Z39" i="59"/>
  <c r="Z39" i="81"/>
  <c r="V33" i="79"/>
  <c r="V69" i="79" s="1"/>
  <c r="V21" i="32" s="1"/>
  <c r="V21" i="90" s="1"/>
  <c r="AB44" i="81"/>
  <c r="AB74" i="81" s="1"/>
  <c r="AB26" i="22" s="1"/>
  <c r="AB26" i="93" s="1"/>
  <c r="R23" i="79"/>
  <c r="R59" i="79" s="1"/>
  <c r="R11" i="32" s="1"/>
  <c r="R11" i="90" s="1"/>
  <c r="Z5" i="77"/>
  <c r="V31" i="81"/>
  <c r="V71" i="81" s="1"/>
  <c r="V23" i="22" s="1"/>
  <c r="V23" i="93" s="1"/>
  <c r="T29" i="78"/>
  <c r="T64" i="78" s="1"/>
  <c r="T16" i="28" s="1"/>
  <c r="T16" i="89" s="1"/>
  <c r="U11" i="78"/>
  <c r="U54" i="78" s="1"/>
  <c r="U6" i="28" s="1"/>
  <c r="U6" i="89" s="1"/>
  <c r="AA2" i="81"/>
  <c r="AA50" i="81" s="1"/>
  <c r="AA2" i="22" s="1"/>
  <c r="AA2" i="93" s="1"/>
  <c r="U26" i="75"/>
  <c r="U60" i="75" s="1"/>
  <c r="U12" i="30" s="1"/>
  <c r="U12" i="86" s="1"/>
  <c r="Y15" i="59"/>
  <c r="Y55" i="59" s="1"/>
  <c r="Y7" i="23" s="1"/>
  <c r="Y7" i="84" s="1"/>
  <c r="Z42" i="78"/>
  <c r="Z72" i="78" s="1"/>
  <c r="Z24" i="28" s="1"/>
  <c r="Z24" i="89" s="1"/>
  <c r="Y35" i="81"/>
  <c r="Y67" i="81" s="1"/>
  <c r="Y19" i="22" s="1"/>
  <c r="Y19" i="93" s="1"/>
  <c r="X55" i="80"/>
  <c r="X7" i="27" s="1"/>
  <c r="X7" i="92" s="1"/>
  <c r="K11" i="83"/>
  <c r="I11" i="83"/>
  <c r="L10" i="83"/>
  <c r="O21" i="83"/>
  <c r="U26" i="83"/>
  <c r="O9" i="83"/>
  <c r="S19" i="83"/>
  <c r="N14" i="83"/>
  <c r="O8" i="83"/>
  <c r="S5" i="83"/>
  <c r="O13" i="83"/>
  <c r="S25" i="83"/>
  <c r="T7" i="83"/>
  <c r="R18" i="83"/>
  <c r="N16" i="83"/>
  <c r="R20" i="83"/>
  <c r="T17" i="83"/>
  <c r="O6" i="83"/>
  <c r="H11" i="83"/>
  <c r="O12" i="83"/>
  <c r="L11" i="83"/>
  <c r="V85" i="73"/>
  <c r="W67" i="73"/>
  <c r="W77" i="73"/>
  <c r="W73" i="73"/>
  <c r="X80" i="73"/>
  <c r="W90" i="73"/>
  <c r="X89" i="73"/>
  <c r="R22" i="83"/>
  <c r="X87" i="73"/>
  <c r="Q23" i="83"/>
  <c r="V83" i="73"/>
  <c r="X88" i="73"/>
  <c r="W82" i="73"/>
  <c r="W84" i="73"/>
  <c r="R15" i="83"/>
  <c r="U78" i="73"/>
  <c r="T79" i="73"/>
  <c r="T101" i="73" s="1"/>
  <c r="S4" i="83"/>
  <c r="X2" i="83"/>
  <c r="X24" i="83"/>
  <c r="AA99" i="73"/>
  <c r="AB81" i="73"/>
  <c r="AB92" i="73"/>
  <c r="AA72" i="73"/>
  <c r="AB76" i="73"/>
  <c r="AB64" i="73"/>
  <c r="Z62" i="73"/>
  <c r="AA71" i="73"/>
  <c r="AB68" i="73"/>
  <c r="AD100" i="73"/>
  <c r="AA69" i="73"/>
  <c r="AA96" i="73"/>
  <c r="AB94" i="73"/>
  <c r="AB98" i="73"/>
  <c r="AB93" i="73"/>
  <c r="AC65" i="73"/>
  <c r="AA74" i="73"/>
  <c r="AA75" i="73"/>
  <c r="Z60" i="73"/>
  <c r="AB86" i="73"/>
  <c r="AC58" i="73"/>
  <c r="AB61" i="73"/>
  <c r="AB70" i="73"/>
  <c r="AA91" i="73"/>
  <c r="AB95" i="73"/>
  <c r="AA63" i="73"/>
  <c r="AA66" i="73"/>
  <c r="AB97" i="73"/>
  <c r="Z66" i="81" l="1"/>
  <c r="Z18" i="22" s="1"/>
  <c r="Z18" i="93" s="1"/>
  <c r="AO21" i="72"/>
  <c r="AN21" i="73"/>
  <c r="AP19" i="72"/>
  <c r="AO19" i="73"/>
  <c r="AP20" i="72"/>
  <c r="AO20" i="73"/>
  <c r="AO11" i="72"/>
  <c r="AN11" i="73"/>
  <c r="AO10" i="72"/>
  <c r="AN10" i="73"/>
  <c r="AN32" i="73"/>
  <c r="AO32" i="72"/>
  <c r="AP18" i="72"/>
  <c r="AO18" i="73"/>
  <c r="AO34" i="72"/>
  <c r="AN34" i="73"/>
  <c r="AP5" i="72"/>
  <c r="AO5" i="73"/>
  <c r="AO24" i="72"/>
  <c r="AN24" i="73"/>
  <c r="AO6" i="72"/>
  <c r="AN6" i="73"/>
  <c r="AN31" i="73"/>
  <c r="AO31" i="72"/>
  <c r="AP45" i="72"/>
  <c r="AO45" i="73"/>
  <c r="AO37" i="72"/>
  <c r="AN37" i="73"/>
  <c r="AP7" i="72"/>
  <c r="AO7" i="73"/>
  <c r="AP36" i="72"/>
  <c r="AO36" i="73"/>
  <c r="AO43" i="73"/>
  <c r="AP43" i="72"/>
  <c r="AN41" i="73"/>
  <c r="AO41" i="72"/>
  <c r="AO47" i="72"/>
  <c r="AN47" i="73"/>
  <c r="AO27" i="72"/>
  <c r="AN27" i="73"/>
  <c r="AO46" i="72"/>
  <c r="AN46" i="73"/>
  <c r="AO48" i="72"/>
  <c r="AN48" i="73"/>
  <c r="AP17" i="72"/>
  <c r="AO17" i="73"/>
  <c r="AN35" i="73"/>
  <c r="AO35" i="72"/>
  <c r="AO33" i="72"/>
  <c r="AN33" i="73"/>
  <c r="AP49" i="72"/>
  <c r="AO49" i="73"/>
  <c r="AO30" i="72"/>
  <c r="AN30" i="73"/>
  <c r="AO39" i="72"/>
  <c r="AN39" i="73"/>
  <c r="AP51" i="72"/>
  <c r="AO51" i="73"/>
  <c r="AP23" i="72"/>
  <c r="AO23" i="73"/>
  <c r="AP25" i="72"/>
  <c r="AO25" i="73"/>
  <c r="AO28" i="72"/>
  <c r="AN28" i="73"/>
  <c r="AO42" i="72"/>
  <c r="AN42" i="73"/>
  <c r="AO12" i="72"/>
  <c r="AN12" i="73"/>
  <c r="AO14" i="73"/>
  <c r="AP14" i="72"/>
  <c r="AP3" i="72"/>
  <c r="AO3" i="73"/>
  <c r="AP16" i="72"/>
  <c r="AO16" i="73"/>
  <c r="AP9" i="72"/>
  <c r="AO9" i="73"/>
  <c r="AP50" i="72"/>
  <c r="AO50" i="73"/>
  <c r="AO15" i="72"/>
  <c r="AN15" i="73"/>
  <c r="AO44" i="72"/>
  <c r="AN44" i="73"/>
  <c r="AO38" i="72"/>
  <c r="AN38" i="73"/>
  <c r="AP4" i="72"/>
  <c r="AO4" i="73"/>
  <c r="AP13" i="72"/>
  <c r="AO13" i="73"/>
  <c r="AO26" i="72"/>
  <c r="AN26" i="73"/>
  <c r="AN40" i="73"/>
  <c r="AO40" i="72"/>
  <c r="AO8" i="72"/>
  <c r="AN8" i="73"/>
  <c r="AO29" i="72"/>
  <c r="AN29" i="73"/>
  <c r="AP2" i="72"/>
  <c r="AO2" i="73"/>
  <c r="AP52" i="72"/>
  <c r="AO52" i="73"/>
  <c r="Z66" i="59"/>
  <c r="Z18" i="23" s="1"/>
  <c r="Z18" i="84" s="1"/>
  <c r="Y55" i="78"/>
  <c r="Y7" i="28" s="1"/>
  <c r="Y7" i="89" s="1"/>
  <c r="Y55" i="79"/>
  <c r="Y7" i="32" s="1"/>
  <c r="Y7" i="90" s="1"/>
  <c r="Y55" i="75"/>
  <c r="Y7" i="30" s="1"/>
  <c r="Y7" i="86" s="1"/>
  <c r="Z66" i="79"/>
  <c r="Z18" i="32" s="1"/>
  <c r="Z18" i="90" s="1"/>
  <c r="Y55" i="76"/>
  <c r="Y7" i="31" s="1"/>
  <c r="Y7" i="87" s="1"/>
  <c r="Z66" i="76"/>
  <c r="Z18" i="31" s="1"/>
  <c r="Z18" i="87" s="1"/>
  <c r="V21" i="75"/>
  <c r="V57" i="75" s="1"/>
  <c r="V9" i="30" s="1"/>
  <c r="V9" i="86" s="1"/>
  <c r="S23" i="59"/>
  <c r="S59" i="59" s="1"/>
  <c r="S11" i="23" s="1"/>
  <c r="S11" i="84" s="1"/>
  <c r="AA12" i="75"/>
  <c r="AP2" i="74"/>
  <c r="AP50" i="74" s="1"/>
  <c r="AP2" i="26" s="1"/>
  <c r="AP2" i="91" s="1"/>
  <c r="Z16" i="76"/>
  <c r="AA8" i="78"/>
  <c r="AA14" i="76"/>
  <c r="Z68" i="79"/>
  <c r="Z20" i="32" s="1"/>
  <c r="Z20" i="90" s="1"/>
  <c r="W31" i="80"/>
  <c r="W71" i="80" s="1"/>
  <c r="W23" i="27" s="1"/>
  <c r="W23" i="92" s="1"/>
  <c r="AC44" i="80"/>
  <c r="AC74" i="80" s="1"/>
  <c r="AC26" i="27" s="1"/>
  <c r="AC26" i="92" s="1"/>
  <c r="Z19" i="75"/>
  <c r="V28" i="80"/>
  <c r="V63" i="80" s="1"/>
  <c r="V15" i="27" s="1"/>
  <c r="V15" i="92" s="1"/>
  <c r="S23" i="81"/>
  <c r="S59" i="81" s="1"/>
  <c r="S11" i="22" s="1"/>
  <c r="S11" i="93" s="1"/>
  <c r="V11" i="79"/>
  <c r="V54" i="79" s="1"/>
  <c r="V6" i="32" s="1"/>
  <c r="V6" i="90" s="1"/>
  <c r="Z66" i="80"/>
  <c r="Z18" i="27" s="1"/>
  <c r="Z18" i="92" s="1"/>
  <c r="Z35" i="59"/>
  <c r="Z67" i="59" s="1"/>
  <c r="Z19" i="23" s="1"/>
  <c r="Z19" i="84" s="1"/>
  <c r="AA42" i="78"/>
  <c r="AA72" i="78" s="1"/>
  <c r="AA24" i="28" s="1"/>
  <c r="AA24" i="89" s="1"/>
  <c r="T22" i="59"/>
  <c r="T58" i="59" s="1"/>
  <c r="T10" i="23" s="1"/>
  <c r="T10" i="84" s="1"/>
  <c r="W33" i="59"/>
  <c r="W69" i="59" s="1"/>
  <c r="W21" i="23" s="1"/>
  <c r="W21" i="84" s="1"/>
  <c r="AA8" i="81"/>
  <c r="Z10" i="80"/>
  <c r="Y6" i="79"/>
  <c r="Y53" i="79" s="1"/>
  <c r="Y5" i="32" s="1"/>
  <c r="Y5" i="90" s="1"/>
  <c r="V17" i="59"/>
  <c r="V56" i="59" s="1"/>
  <c r="V8" i="23" s="1"/>
  <c r="V8" i="84" s="1"/>
  <c r="AA12" i="77"/>
  <c r="Z35" i="77"/>
  <c r="Z67" i="77" s="1"/>
  <c r="Z19" i="25" s="1"/>
  <c r="Z19" i="88" s="1"/>
  <c r="Z16" i="59"/>
  <c r="Z19" i="80"/>
  <c r="AA12" i="79"/>
  <c r="Z35" i="80"/>
  <c r="Z67" i="80" s="1"/>
  <c r="Z19" i="27" s="1"/>
  <c r="Z19" i="92" s="1"/>
  <c r="Y55" i="77"/>
  <c r="Y7" i="25" s="1"/>
  <c r="Y7" i="88" s="1"/>
  <c r="AA66" i="74"/>
  <c r="AA18" i="26" s="1"/>
  <c r="AA18" i="91" s="1"/>
  <c r="W31" i="76"/>
  <c r="W71" i="76" s="1"/>
  <c r="W23" i="31" s="1"/>
  <c r="W23" i="87" s="1"/>
  <c r="AA37" i="78"/>
  <c r="W32" i="81"/>
  <c r="W61" i="81" s="1"/>
  <c r="W13" i="22" s="1"/>
  <c r="W13" i="93" s="1"/>
  <c r="Z16" i="81"/>
  <c r="Z55" i="81" s="1"/>
  <c r="Z7" i="22" s="1"/>
  <c r="Z7" i="93" s="1"/>
  <c r="V26" i="59"/>
  <c r="V60" i="59" s="1"/>
  <c r="V12" i="23" s="1"/>
  <c r="V12" i="84" s="1"/>
  <c r="Y6" i="59"/>
  <c r="Y53" i="59" s="1"/>
  <c r="Y5" i="23" s="1"/>
  <c r="Y5" i="84" s="1"/>
  <c r="W31" i="77"/>
  <c r="W71" i="77" s="1"/>
  <c r="W23" i="25" s="1"/>
  <c r="W23" i="88" s="1"/>
  <c r="V26" i="77"/>
  <c r="V60" i="77" s="1"/>
  <c r="V12" i="25" s="1"/>
  <c r="V12" i="88" s="1"/>
  <c r="AA42" i="77"/>
  <c r="AA72" i="77" s="1"/>
  <c r="AA24" i="25" s="1"/>
  <c r="AA24" i="88" s="1"/>
  <c r="Z13" i="75"/>
  <c r="T22" i="75"/>
  <c r="T58" i="75" s="1"/>
  <c r="T10" i="30" s="1"/>
  <c r="T10" i="86" s="1"/>
  <c r="W31" i="78"/>
  <c r="W71" i="78" s="1"/>
  <c r="W23" i="28" s="1"/>
  <c r="W23" i="89" s="1"/>
  <c r="AA12" i="76"/>
  <c r="AA37" i="79"/>
  <c r="V26" i="75"/>
  <c r="V60" i="75" s="1"/>
  <c r="V12" i="30" s="1"/>
  <c r="V12" i="86" s="1"/>
  <c r="AA42" i="79"/>
  <c r="AA72" i="79" s="1"/>
  <c r="AA24" i="32" s="1"/>
  <c r="AA24" i="90" s="1"/>
  <c r="Z13" i="76"/>
  <c r="AA42" i="80"/>
  <c r="AA72" i="80" s="1"/>
  <c r="AA24" i="27" s="1"/>
  <c r="AA24" i="92" s="1"/>
  <c r="W33" i="81"/>
  <c r="W69" i="81" s="1"/>
  <c r="W21" i="22" s="1"/>
  <c r="W21" i="93" s="1"/>
  <c r="Z13" i="78"/>
  <c r="Z10" i="59"/>
  <c r="T22" i="76"/>
  <c r="T58" i="76" s="1"/>
  <c r="T10" i="31" s="1"/>
  <c r="T10" i="87" s="1"/>
  <c r="T22" i="79"/>
  <c r="T58" i="79" s="1"/>
  <c r="T10" i="32" s="1"/>
  <c r="T10" i="90" s="1"/>
  <c r="W31" i="79"/>
  <c r="W71" i="79" s="1"/>
  <c r="W23" i="32" s="1"/>
  <c r="W23" i="90" s="1"/>
  <c r="AA12" i="78"/>
  <c r="AA5" i="77"/>
  <c r="AA41" i="80"/>
  <c r="Z35" i="75"/>
  <c r="Z67" i="75" s="1"/>
  <c r="Z19" i="30" s="1"/>
  <c r="Z19" i="86" s="1"/>
  <c r="AA39" i="79"/>
  <c r="Z13" i="77"/>
  <c r="Z10" i="78"/>
  <c r="Z13" i="79"/>
  <c r="AA30" i="75"/>
  <c r="AA65" i="75" s="1"/>
  <c r="AA17" i="30" s="1"/>
  <c r="AA17" i="86" s="1"/>
  <c r="W31" i="81"/>
  <c r="W71" i="81" s="1"/>
  <c r="W23" i="22" s="1"/>
  <c r="W23" i="93" s="1"/>
  <c r="AA12" i="80"/>
  <c r="Y4" i="59"/>
  <c r="Y52" i="59" s="1"/>
  <c r="Y4" i="23" s="1"/>
  <c r="Y4" i="84" s="1"/>
  <c r="AA36" i="81"/>
  <c r="AA42" i="59"/>
  <c r="AA72" i="59" s="1"/>
  <c r="AA24" i="23" s="1"/>
  <c r="AA24" i="84" s="1"/>
  <c r="Z13" i="81"/>
  <c r="U27" i="76"/>
  <c r="U62" i="76" s="1"/>
  <c r="U14" i="31" s="1"/>
  <c r="U14" i="87" s="1"/>
  <c r="AA30" i="77"/>
  <c r="AA65" i="77" s="1"/>
  <c r="AA17" i="25" s="1"/>
  <c r="AA17" i="88" s="1"/>
  <c r="W31" i="59"/>
  <c r="W71" i="59" s="1"/>
  <c r="W23" i="23" s="1"/>
  <c r="W23" i="84" s="1"/>
  <c r="AA12" i="59"/>
  <c r="Y4" i="79"/>
  <c r="Y52" i="79" s="1"/>
  <c r="Y4" i="32" s="1"/>
  <c r="Y4" i="90" s="1"/>
  <c r="W32" i="59"/>
  <c r="W61" i="59" s="1"/>
  <c r="W13" i="23" s="1"/>
  <c r="W13" i="84" s="1"/>
  <c r="AA42" i="76"/>
  <c r="AA72" i="76" s="1"/>
  <c r="AA24" i="31" s="1"/>
  <c r="AA24" i="87" s="1"/>
  <c r="Z13" i="59"/>
  <c r="U27" i="75"/>
  <c r="U62" i="75" s="1"/>
  <c r="U14" i="30" s="1"/>
  <c r="U14" i="86" s="1"/>
  <c r="Z18" i="75"/>
  <c r="AA38" i="76"/>
  <c r="W24" i="75"/>
  <c r="W24" i="78"/>
  <c r="U27" i="78"/>
  <c r="U62" i="78" s="1"/>
  <c r="U14" i="28" s="1"/>
  <c r="U14" i="89" s="1"/>
  <c r="T22" i="78"/>
  <c r="T58" i="78" s="1"/>
  <c r="T10" i="28" s="1"/>
  <c r="T10" i="89" s="1"/>
  <c r="AA30" i="78"/>
  <c r="AA65" i="78" s="1"/>
  <c r="AA17" i="28" s="1"/>
  <c r="AA17" i="89" s="1"/>
  <c r="Y6" i="76"/>
  <c r="Y53" i="76" s="1"/>
  <c r="Y5" i="31" s="1"/>
  <c r="Y5" i="87" s="1"/>
  <c r="AB9" i="80"/>
  <c r="AA5" i="78"/>
  <c r="Z40" i="81"/>
  <c r="Z68" i="81" s="1"/>
  <c r="Z20" i="22" s="1"/>
  <c r="Z20" i="93" s="1"/>
  <c r="AA41" i="76"/>
  <c r="V11" i="76"/>
  <c r="V54" i="76" s="1"/>
  <c r="V6" i="31" s="1"/>
  <c r="V6" i="87" s="1"/>
  <c r="Z18" i="77"/>
  <c r="Z19" i="76"/>
  <c r="V21" i="59"/>
  <c r="V57" i="59" s="1"/>
  <c r="V9" i="23" s="1"/>
  <c r="V9" i="84" s="1"/>
  <c r="AA14" i="79"/>
  <c r="AA38" i="77"/>
  <c r="W24" i="77"/>
  <c r="U27" i="77"/>
  <c r="U62" i="77" s="1"/>
  <c r="U14" i="25" s="1"/>
  <c r="U14" i="88" s="1"/>
  <c r="T22" i="77"/>
  <c r="T58" i="77" s="1"/>
  <c r="T10" i="25" s="1"/>
  <c r="T10" i="88" s="1"/>
  <c r="AA30" i="81"/>
  <c r="AA65" i="81" s="1"/>
  <c r="AA17" i="22" s="1"/>
  <c r="AA17" i="93" s="1"/>
  <c r="Y6" i="75"/>
  <c r="Y53" i="75" s="1"/>
  <c r="Y5" i="30" s="1"/>
  <c r="Y5" i="86" s="1"/>
  <c r="V17" i="81"/>
  <c r="V56" i="81" s="1"/>
  <c r="V8" i="22" s="1"/>
  <c r="V8" i="93" s="1"/>
  <c r="AB2" i="59"/>
  <c r="AB50" i="59" s="1"/>
  <c r="AB2" i="23" s="1"/>
  <c r="AB2" i="84" s="1"/>
  <c r="AA41" i="77"/>
  <c r="V11" i="75"/>
  <c r="V54" i="75" s="1"/>
  <c r="V6" i="30" s="1"/>
  <c r="V6" i="86" s="1"/>
  <c r="Z16" i="75"/>
  <c r="Z18" i="80"/>
  <c r="Z19" i="78"/>
  <c r="V21" i="76"/>
  <c r="V57" i="76" s="1"/>
  <c r="V9" i="31" s="1"/>
  <c r="V9" i="87" s="1"/>
  <c r="AA38" i="80"/>
  <c r="AA20" i="75"/>
  <c r="Z66" i="77"/>
  <c r="Z18" i="25" s="1"/>
  <c r="Z18" i="88" s="1"/>
  <c r="W24" i="79"/>
  <c r="U27" i="79"/>
  <c r="U62" i="79" s="1"/>
  <c r="U14" i="32" s="1"/>
  <c r="U14" i="90" s="1"/>
  <c r="AA20" i="79"/>
  <c r="W24" i="80"/>
  <c r="U27" i="80"/>
  <c r="U62" i="80" s="1"/>
  <c r="U14" i="27" s="1"/>
  <c r="U14" i="92" s="1"/>
  <c r="Z15" i="76"/>
  <c r="Y6" i="80"/>
  <c r="Y53" i="80" s="1"/>
  <c r="Y5" i="27" s="1"/>
  <c r="Y5" i="92" s="1"/>
  <c r="Y4" i="75"/>
  <c r="Y52" i="75" s="1"/>
  <c r="Y4" i="30" s="1"/>
  <c r="Y4" i="86" s="1"/>
  <c r="AB2" i="75"/>
  <c r="AB50" i="75" s="1"/>
  <c r="AB2" i="30" s="1"/>
  <c r="AB2" i="86" s="1"/>
  <c r="AA36" i="59"/>
  <c r="Z16" i="79"/>
  <c r="U29" i="78"/>
  <c r="U64" i="78" s="1"/>
  <c r="U16" i="28" s="1"/>
  <c r="U16" i="89" s="1"/>
  <c r="AA42" i="75"/>
  <c r="AA72" i="75" s="1"/>
  <c r="AA24" i="30" s="1"/>
  <c r="AA24" i="86" s="1"/>
  <c r="V21" i="78"/>
  <c r="V57" i="78" s="1"/>
  <c r="V9" i="28" s="1"/>
  <c r="V9" i="89" s="1"/>
  <c r="V34" i="78"/>
  <c r="V70" i="78" s="1"/>
  <c r="V22" i="28" s="1"/>
  <c r="V22" i="89" s="1"/>
  <c r="AA20" i="80"/>
  <c r="Z10" i="75"/>
  <c r="W24" i="81"/>
  <c r="AA30" i="59"/>
  <c r="AA65" i="59" s="1"/>
  <c r="AA17" i="23" s="1"/>
  <c r="AA17" i="84" s="1"/>
  <c r="Z15" i="78"/>
  <c r="Y6" i="81"/>
  <c r="Y53" i="81" s="1"/>
  <c r="Y5" i="22" s="1"/>
  <c r="Y5" i="93" s="1"/>
  <c r="AB2" i="78"/>
  <c r="AB50" i="78" s="1"/>
  <c r="AB2" i="28" s="1"/>
  <c r="AB2" i="89" s="1"/>
  <c r="U29" i="77"/>
  <c r="U64" i="77" s="1"/>
  <c r="U16" i="25" s="1"/>
  <c r="U16" i="88" s="1"/>
  <c r="V21" i="80"/>
  <c r="V57" i="80" s="1"/>
  <c r="V9" i="27" s="1"/>
  <c r="V9" i="92" s="1"/>
  <c r="V34" i="77"/>
  <c r="V70" i="77" s="1"/>
  <c r="V22" i="25" s="1"/>
  <c r="V22" i="88" s="1"/>
  <c r="AA8" i="59"/>
  <c r="Z10" i="76"/>
  <c r="W24" i="59"/>
  <c r="Z15" i="80"/>
  <c r="Z55" i="80" s="1"/>
  <c r="Z7" i="27" s="1"/>
  <c r="Z7" i="92" s="1"/>
  <c r="AB2" i="77"/>
  <c r="AB50" i="77" s="1"/>
  <c r="AB2" i="25" s="1"/>
  <c r="AB2" i="88" s="1"/>
  <c r="Z40" i="59"/>
  <c r="Z68" i="59" s="1"/>
  <c r="Z20" i="23" s="1"/>
  <c r="Z20" i="84" s="1"/>
  <c r="AB2" i="81"/>
  <c r="AB50" i="81" s="1"/>
  <c r="AB2" i="22" s="1"/>
  <c r="AB2" i="93" s="1"/>
  <c r="Z18" i="59"/>
  <c r="Z19" i="59"/>
  <c r="AA38" i="75"/>
  <c r="AA39" i="80"/>
  <c r="AA8" i="77"/>
  <c r="Z10" i="79"/>
  <c r="X33" i="74"/>
  <c r="X69" i="74" s="1"/>
  <c r="X21" i="26" s="1"/>
  <c r="X21" i="91" s="1"/>
  <c r="AB14" i="74"/>
  <c r="AB14" i="80" s="1"/>
  <c r="W21" i="74"/>
  <c r="W57" i="74" s="1"/>
  <c r="W9" i="26" s="1"/>
  <c r="W9" i="91" s="1"/>
  <c r="AB38" i="74"/>
  <c r="AB38" i="80" s="1"/>
  <c r="T23" i="74"/>
  <c r="T59" i="74" s="1"/>
  <c r="T11" i="26" s="1"/>
  <c r="T11" i="91" s="1"/>
  <c r="X31" i="74"/>
  <c r="X71" i="74" s="1"/>
  <c r="X23" i="26" s="1"/>
  <c r="X23" i="91" s="1"/>
  <c r="AB41" i="74"/>
  <c r="AB41" i="81" s="1"/>
  <c r="AB30" i="74"/>
  <c r="AB65" i="74" s="1"/>
  <c r="AB17" i="26" s="1"/>
  <c r="AB17" i="91" s="1"/>
  <c r="AA40" i="74"/>
  <c r="AA40" i="81" s="1"/>
  <c r="AA68" i="81" s="1"/>
  <c r="AA20" i="22" s="1"/>
  <c r="AA20" i="93" s="1"/>
  <c r="AA16" i="74"/>
  <c r="AA16" i="81" s="1"/>
  <c r="U22" i="74"/>
  <c r="U58" i="74" s="1"/>
  <c r="U10" i="26" s="1"/>
  <c r="U10" i="91" s="1"/>
  <c r="AA30" i="76"/>
  <c r="AA65" i="76" s="1"/>
  <c r="AA17" i="31" s="1"/>
  <c r="AA17" i="87" s="1"/>
  <c r="Z15" i="75"/>
  <c r="Z7" i="59"/>
  <c r="Z7" i="81"/>
  <c r="AB9" i="79"/>
  <c r="V17" i="80"/>
  <c r="V56" i="80" s="1"/>
  <c r="V8" i="27" s="1"/>
  <c r="V8" i="92" s="1"/>
  <c r="AA37" i="77"/>
  <c r="AA5" i="75"/>
  <c r="Z73" i="79"/>
  <c r="Z25" i="32" s="1"/>
  <c r="Z25" i="90" s="1"/>
  <c r="Y4" i="76"/>
  <c r="Y52" i="76" s="1"/>
  <c r="Y4" i="31" s="1"/>
  <c r="Y4" i="87" s="1"/>
  <c r="AA25" i="59"/>
  <c r="AA25" i="81"/>
  <c r="Z40" i="80"/>
  <c r="Z68" i="80" s="1"/>
  <c r="Z20" i="27" s="1"/>
  <c r="Z20" i="92" s="1"/>
  <c r="AB2" i="76"/>
  <c r="AB50" i="76" s="1"/>
  <c r="AB2" i="31" s="1"/>
  <c r="AB2" i="87" s="1"/>
  <c r="AA41" i="75"/>
  <c r="AA36" i="80"/>
  <c r="V11" i="59"/>
  <c r="V54" i="59" s="1"/>
  <c r="V6" i="23" s="1"/>
  <c r="V6" i="84" s="1"/>
  <c r="Z35" i="81"/>
  <c r="Z67" i="81" s="1"/>
  <c r="Z19" i="22" s="1"/>
  <c r="Z19" i="93" s="1"/>
  <c r="W32" i="80"/>
  <c r="W61" i="80" s="1"/>
  <c r="W13" i="27" s="1"/>
  <c r="W13" i="92" s="1"/>
  <c r="AC44" i="79"/>
  <c r="AC74" i="79" s="1"/>
  <c r="AC26" i="32" s="1"/>
  <c r="AC26" i="90" s="1"/>
  <c r="Z18" i="81"/>
  <c r="U29" i="76"/>
  <c r="U64" i="76" s="1"/>
  <c r="U16" i="31" s="1"/>
  <c r="U16" i="87" s="1"/>
  <c r="V26" i="81"/>
  <c r="V60" i="81" s="1"/>
  <c r="V12" i="22" s="1"/>
  <c r="V12" i="93" s="1"/>
  <c r="Z43" i="80"/>
  <c r="Z73" i="80" s="1"/>
  <c r="Z25" i="27" s="1"/>
  <c r="Z25" i="92" s="1"/>
  <c r="V34" i="76"/>
  <c r="V70" i="76" s="1"/>
  <c r="V22" i="31" s="1"/>
  <c r="V22" i="87" s="1"/>
  <c r="AA39" i="78"/>
  <c r="W33" i="80"/>
  <c r="W69" i="80" s="1"/>
  <c r="W21" i="27" s="1"/>
  <c r="W21" i="92" s="1"/>
  <c r="V28" i="79"/>
  <c r="V63" i="79" s="1"/>
  <c r="V15" i="32" s="1"/>
  <c r="V15" i="90" s="1"/>
  <c r="AA20" i="78"/>
  <c r="AA8" i="76"/>
  <c r="S23" i="80"/>
  <c r="S59" i="80" s="1"/>
  <c r="S11" i="27" s="1"/>
  <c r="S11" i="92" s="1"/>
  <c r="AB36" i="74"/>
  <c r="AB36" i="77" s="1"/>
  <c r="Z43" i="81"/>
  <c r="Z73" i="81" s="1"/>
  <c r="Z25" i="22" s="1"/>
  <c r="Z25" i="93" s="1"/>
  <c r="Z4" i="74"/>
  <c r="Z52" i="74" s="1"/>
  <c r="Z4" i="26" s="1"/>
  <c r="Z4" i="91" s="1"/>
  <c r="AA7" i="74"/>
  <c r="AA7" i="76" s="1"/>
  <c r="AB25" i="74"/>
  <c r="AB25" i="78" s="1"/>
  <c r="AA25" i="75"/>
  <c r="AC44" i="81"/>
  <c r="AC74" i="81" s="1"/>
  <c r="AC26" i="22" s="1"/>
  <c r="AC26" i="93" s="1"/>
  <c r="Z43" i="59"/>
  <c r="Z73" i="59" s="1"/>
  <c r="Z25" i="23" s="1"/>
  <c r="Z25" i="84" s="1"/>
  <c r="Z68" i="74"/>
  <c r="Z20" i="26" s="1"/>
  <c r="Z20" i="91" s="1"/>
  <c r="V28" i="81"/>
  <c r="V63" i="81" s="1"/>
  <c r="V15" i="22" s="1"/>
  <c r="V15" i="93" s="1"/>
  <c r="AA19" i="74"/>
  <c r="AA19" i="81" s="1"/>
  <c r="W28" i="74"/>
  <c r="W63" i="74" s="1"/>
  <c r="W15" i="26" s="1"/>
  <c r="W15" i="91" s="1"/>
  <c r="Z7" i="75"/>
  <c r="AB9" i="81"/>
  <c r="AA18" i="74"/>
  <c r="AA18" i="81" s="1"/>
  <c r="AA43" i="74"/>
  <c r="AA43" i="81" s="1"/>
  <c r="X24" i="74"/>
  <c r="X24" i="79" s="1"/>
  <c r="U27" i="81"/>
  <c r="U62" i="81" s="1"/>
  <c r="U14" i="22" s="1"/>
  <c r="U14" i="93" s="1"/>
  <c r="AA30" i="79"/>
  <c r="AA65" i="79" s="1"/>
  <c r="AA17" i="32" s="1"/>
  <c r="AA17" i="90" s="1"/>
  <c r="Z15" i="77"/>
  <c r="Y6" i="78"/>
  <c r="Y53" i="78" s="1"/>
  <c r="Y5" i="28" s="1"/>
  <c r="Y5" i="89" s="1"/>
  <c r="Z7" i="76"/>
  <c r="AB9" i="59"/>
  <c r="V17" i="75"/>
  <c r="V56" i="75" s="1"/>
  <c r="V8" i="30" s="1"/>
  <c r="V8" i="86" s="1"/>
  <c r="AA37" i="80"/>
  <c r="AA5" i="79"/>
  <c r="Y4" i="78"/>
  <c r="Y52" i="78" s="1"/>
  <c r="Y4" i="28" s="1"/>
  <c r="Y4" i="89" s="1"/>
  <c r="AA25" i="76"/>
  <c r="Z40" i="75"/>
  <c r="Z68" i="75" s="1"/>
  <c r="Z20" i="30" s="1"/>
  <c r="Z20" i="86" s="1"/>
  <c r="AB2" i="79"/>
  <c r="AB50" i="79" s="1"/>
  <c r="AB2" i="32" s="1"/>
  <c r="AB2" i="90" s="1"/>
  <c r="AA41" i="78"/>
  <c r="AA36" i="75"/>
  <c r="AA66" i="75" s="1"/>
  <c r="AA18" i="30" s="1"/>
  <c r="AA18" i="86" s="1"/>
  <c r="V11" i="78"/>
  <c r="V54" i="78" s="1"/>
  <c r="V6" i="28" s="1"/>
  <c r="V6" i="89" s="1"/>
  <c r="Z35" i="76"/>
  <c r="Z67" i="76" s="1"/>
  <c r="Z19" i="31" s="1"/>
  <c r="Z19" i="87" s="1"/>
  <c r="W32" i="76"/>
  <c r="W61" i="76" s="1"/>
  <c r="W13" i="31" s="1"/>
  <c r="W13" i="87" s="1"/>
  <c r="AC44" i="59"/>
  <c r="AC74" i="59" s="1"/>
  <c r="AC26" i="23" s="1"/>
  <c r="AC26" i="84" s="1"/>
  <c r="Z16" i="78"/>
  <c r="Z18" i="76"/>
  <c r="Z55" i="74"/>
  <c r="Z7" i="26" s="1"/>
  <c r="Z7" i="91" s="1"/>
  <c r="U29" i="79"/>
  <c r="U64" i="79" s="1"/>
  <c r="U16" i="32" s="1"/>
  <c r="U16" i="90" s="1"/>
  <c r="Z19" i="77"/>
  <c r="V26" i="76"/>
  <c r="V60" i="76" s="1"/>
  <c r="V12" i="31" s="1"/>
  <c r="V12" i="87" s="1"/>
  <c r="Z43" i="75"/>
  <c r="Z73" i="75" s="1"/>
  <c r="Z25" i="30" s="1"/>
  <c r="Z25" i="86" s="1"/>
  <c r="Z73" i="74"/>
  <c r="Z25" i="26" s="1"/>
  <c r="Z25" i="91" s="1"/>
  <c r="V21" i="77"/>
  <c r="V57" i="77" s="1"/>
  <c r="V9" i="25" s="1"/>
  <c r="V9" i="88" s="1"/>
  <c r="AA14" i="77"/>
  <c r="V34" i="79"/>
  <c r="V70" i="79" s="1"/>
  <c r="V22" i="32" s="1"/>
  <c r="V22" i="90" s="1"/>
  <c r="AA38" i="78"/>
  <c r="AA39" i="59"/>
  <c r="AA39" i="81"/>
  <c r="W33" i="76"/>
  <c r="W69" i="76" s="1"/>
  <c r="W21" i="31" s="1"/>
  <c r="W21" i="87" s="1"/>
  <c r="V28" i="59"/>
  <c r="V63" i="59" s="1"/>
  <c r="V15" i="23" s="1"/>
  <c r="V15" i="84" s="1"/>
  <c r="AA20" i="59"/>
  <c r="AA20" i="81"/>
  <c r="AA8" i="79"/>
  <c r="S23" i="75"/>
  <c r="S59" i="75" s="1"/>
  <c r="S11" i="30" s="1"/>
  <c r="S11" i="86" s="1"/>
  <c r="AD44" i="74"/>
  <c r="AD74" i="74" s="1"/>
  <c r="AD26" i="26" s="1"/>
  <c r="AD26" i="91" s="1"/>
  <c r="W34" i="74"/>
  <c r="W70" i="74" s="1"/>
  <c r="W22" i="26" s="1"/>
  <c r="W22" i="91" s="1"/>
  <c r="AB39" i="74"/>
  <c r="AB39" i="80" s="1"/>
  <c r="AB12" i="74"/>
  <c r="AB12" i="81" s="1"/>
  <c r="W26" i="74"/>
  <c r="W60" i="74" s="1"/>
  <c r="W12" i="26" s="1"/>
  <c r="W12" i="91" s="1"/>
  <c r="AA35" i="74"/>
  <c r="AA67" i="74" s="1"/>
  <c r="AA19" i="26" s="1"/>
  <c r="AA19" i="91" s="1"/>
  <c r="AC9" i="74"/>
  <c r="AC9" i="75" s="1"/>
  <c r="AA15" i="74"/>
  <c r="X32" i="74"/>
  <c r="X61" i="74" s="1"/>
  <c r="X13" i="26" s="1"/>
  <c r="X13" i="91" s="1"/>
  <c r="W17" i="74"/>
  <c r="W56" i="74" s="1"/>
  <c r="W8" i="26" s="1"/>
  <c r="W8" i="91" s="1"/>
  <c r="U27" i="59"/>
  <c r="U62" i="59" s="1"/>
  <c r="U14" i="23" s="1"/>
  <c r="U14" i="84" s="1"/>
  <c r="T58" i="74"/>
  <c r="T10" i="26" s="1"/>
  <c r="T10" i="91" s="1"/>
  <c r="T22" i="81"/>
  <c r="T58" i="81" s="1"/>
  <c r="T10" i="22" s="1"/>
  <c r="T10" i="93" s="1"/>
  <c r="AA30" i="80"/>
  <c r="AA65" i="80" s="1"/>
  <c r="AA17" i="27" s="1"/>
  <c r="AA17" i="92" s="1"/>
  <c r="Z15" i="79"/>
  <c r="Y6" i="77"/>
  <c r="Y53" i="77" s="1"/>
  <c r="Y5" i="25" s="1"/>
  <c r="Y5" i="88" s="1"/>
  <c r="Z7" i="78"/>
  <c r="AB9" i="75"/>
  <c r="V17" i="76"/>
  <c r="V56" i="76" s="1"/>
  <c r="V8" i="31" s="1"/>
  <c r="V8" i="87" s="1"/>
  <c r="W31" i="75"/>
  <c r="W71" i="75" s="1"/>
  <c r="W23" i="30" s="1"/>
  <c r="W23" i="86" s="1"/>
  <c r="AA37" i="59"/>
  <c r="AA37" i="81"/>
  <c r="Y4" i="77"/>
  <c r="Y52" i="77" s="1"/>
  <c r="Y4" i="25" s="1"/>
  <c r="Y4" i="88" s="1"/>
  <c r="AA25" i="77"/>
  <c r="Z40" i="76"/>
  <c r="Z68" i="76" s="1"/>
  <c r="Z20" i="31" s="1"/>
  <c r="Z20" i="87" s="1"/>
  <c r="AB2" i="80"/>
  <c r="AB50" i="80" s="1"/>
  <c r="AB2" i="27" s="1"/>
  <c r="AB2" i="92" s="1"/>
  <c r="AA41" i="79"/>
  <c r="AA36" i="76"/>
  <c r="V11" i="77"/>
  <c r="V54" i="77" s="1"/>
  <c r="V6" i="25" s="1"/>
  <c r="V6" i="88" s="1"/>
  <c r="Z35" i="78"/>
  <c r="Z67" i="78" s="1"/>
  <c r="Z19" i="28" s="1"/>
  <c r="Z19" i="89" s="1"/>
  <c r="W32" i="75"/>
  <c r="W61" i="75" s="1"/>
  <c r="W13" i="30" s="1"/>
  <c r="W13" i="86" s="1"/>
  <c r="AC44" i="75"/>
  <c r="AC74" i="75" s="1"/>
  <c r="AC26" i="30" s="1"/>
  <c r="AC26" i="86" s="1"/>
  <c r="Z16" i="77"/>
  <c r="Z18" i="78"/>
  <c r="U29" i="80"/>
  <c r="U64" i="80" s="1"/>
  <c r="U16" i="27" s="1"/>
  <c r="U16" i="92" s="1"/>
  <c r="V26" i="78"/>
  <c r="V60" i="78" s="1"/>
  <c r="V12" i="28" s="1"/>
  <c r="V12" i="89" s="1"/>
  <c r="Z43" i="76"/>
  <c r="Z73" i="76" s="1"/>
  <c r="Z25" i="31" s="1"/>
  <c r="Z25" i="87" s="1"/>
  <c r="AA42" i="81"/>
  <c r="AA72" i="81" s="1"/>
  <c r="AA24" i="22" s="1"/>
  <c r="AA24" i="93" s="1"/>
  <c r="V21" i="79"/>
  <c r="V57" i="79" s="1"/>
  <c r="V9" i="32" s="1"/>
  <c r="V9" i="90" s="1"/>
  <c r="AA14" i="78"/>
  <c r="V34" i="80"/>
  <c r="V70" i="80" s="1"/>
  <c r="V22" i="27" s="1"/>
  <c r="V22" i="92" s="1"/>
  <c r="AA38" i="79"/>
  <c r="W33" i="75"/>
  <c r="W69" i="75" s="1"/>
  <c r="W21" i="30" s="1"/>
  <c r="W21" i="86" s="1"/>
  <c r="V28" i="75"/>
  <c r="V63" i="75" s="1"/>
  <c r="V15" i="30" s="1"/>
  <c r="V15" i="86" s="1"/>
  <c r="AA8" i="80"/>
  <c r="S23" i="76"/>
  <c r="S59" i="76" s="1"/>
  <c r="S11" i="31" s="1"/>
  <c r="S11" i="87" s="1"/>
  <c r="AB37" i="74"/>
  <c r="AB37" i="81" s="1"/>
  <c r="Z7" i="77"/>
  <c r="AB9" i="76"/>
  <c r="V17" i="78"/>
  <c r="V56" i="78" s="1"/>
  <c r="V8" i="28" s="1"/>
  <c r="V8" i="89" s="1"/>
  <c r="AA5" i="81"/>
  <c r="AA25" i="78"/>
  <c r="Z40" i="78"/>
  <c r="Z68" i="78" s="1"/>
  <c r="Z20" i="28" s="1"/>
  <c r="Z20" i="89" s="1"/>
  <c r="AA36" i="77"/>
  <c r="W32" i="78"/>
  <c r="W61" i="78" s="1"/>
  <c r="W13" i="28" s="1"/>
  <c r="W13" i="89" s="1"/>
  <c r="AC44" i="76"/>
  <c r="AC74" i="76" s="1"/>
  <c r="AC26" i="31" s="1"/>
  <c r="AC26" i="87" s="1"/>
  <c r="U29" i="81"/>
  <c r="U64" i="81" s="1"/>
  <c r="U16" i="22" s="1"/>
  <c r="U16" i="93" s="1"/>
  <c r="Z43" i="78"/>
  <c r="Z73" i="78" s="1"/>
  <c r="Z25" i="28" s="1"/>
  <c r="Z25" i="89" s="1"/>
  <c r="V34" i="81"/>
  <c r="V70" i="81" s="1"/>
  <c r="V22" i="22" s="1"/>
  <c r="V22" i="93" s="1"/>
  <c r="W33" i="78"/>
  <c r="W69" i="78" s="1"/>
  <c r="W21" i="28" s="1"/>
  <c r="W21" i="89" s="1"/>
  <c r="V28" i="76"/>
  <c r="V63" i="76" s="1"/>
  <c r="V15" i="31" s="1"/>
  <c r="V15" i="87" s="1"/>
  <c r="S23" i="77"/>
  <c r="S59" i="77" s="1"/>
  <c r="S11" i="25" s="1"/>
  <c r="S11" i="88" s="1"/>
  <c r="AA13" i="74"/>
  <c r="AA13" i="81" s="1"/>
  <c r="V27" i="74"/>
  <c r="V62" i="74" s="1"/>
  <c r="V14" i="26" s="1"/>
  <c r="V14" i="91" s="1"/>
  <c r="AB5" i="74"/>
  <c r="AB5" i="79" s="1"/>
  <c r="AB42" i="74"/>
  <c r="AB72" i="74" s="1"/>
  <c r="AB24" i="26" s="1"/>
  <c r="AB24" i="91" s="1"/>
  <c r="AB8" i="74"/>
  <c r="AB8" i="81" s="1"/>
  <c r="W11" i="74"/>
  <c r="W54" i="74" s="1"/>
  <c r="W6" i="26" s="1"/>
  <c r="W6" i="91" s="1"/>
  <c r="Z15" i="59"/>
  <c r="Z7" i="79"/>
  <c r="AB9" i="78"/>
  <c r="V17" i="77"/>
  <c r="V56" i="77" s="1"/>
  <c r="V8" i="25" s="1"/>
  <c r="V8" i="88" s="1"/>
  <c r="AA37" i="76"/>
  <c r="AA5" i="59"/>
  <c r="Y4" i="80"/>
  <c r="Y52" i="80" s="1"/>
  <c r="Y4" i="27" s="1"/>
  <c r="Y4" i="92" s="1"/>
  <c r="AA25" i="79"/>
  <c r="Z40" i="77"/>
  <c r="Z68" i="77" s="1"/>
  <c r="Z20" i="25" s="1"/>
  <c r="Z20" i="88" s="1"/>
  <c r="AA41" i="59"/>
  <c r="AA36" i="78"/>
  <c r="V11" i="80"/>
  <c r="V54" i="80" s="1"/>
  <c r="V6" i="27" s="1"/>
  <c r="V6" i="92" s="1"/>
  <c r="Z35" i="79"/>
  <c r="Z67" i="79" s="1"/>
  <c r="Z19" i="32" s="1"/>
  <c r="Z19" i="90" s="1"/>
  <c r="W32" i="77"/>
  <c r="W61" i="77" s="1"/>
  <c r="W13" i="25" s="1"/>
  <c r="W13" i="88" s="1"/>
  <c r="AC44" i="78"/>
  <c r="AC74" i="78" s="1"/>
  <c r="AC26" i="28" s="1"/>
  <c r="AC26" i="89" s="1"/>
  <c r="U29" i="59"/>
  <c r="U64" i="59" s="1"/>
  <c r="U16" i="23" s="1"/>
  <c r="U16" i="84" s="1"/>
  <c r="Z19" i="81"/>
  <c r="V26" i="79"/>
  <c r="V60" i="79" s="1"/>
  <c r="V12" i="32" s="1"/>
  <c r="V12" i="90" s="1"/>
  <c r="Z43" i="77"/>
  <c r="Z73" i="77" s="1"/>
  <c r="Z25" i="25" s="1"/>
  <c r="Z25" i="88" s="1"/>
  <c r="V21" i="81"/>
  <c r="V57" i="81" s="1"/>
  <c r="V9" i="22" s="1"/>
  <c r="V9" i="93" s="1"/>
  <c r="AA14" i="80"/>
  <c r="V34" i="59"/>
  <c r="V70" i="59" s="1"/>
  <c r="V22" i="23" s="1"/>
  <c r="V22" i="84" s="1"/>
  <c r="AA38" i="59"/>
  <c r="AA39" i="76"/>
  <c r="W33" i="77"/>
  <c r="W69" i="77" s="1"/>
  <c r="W21" i="25" s="1"/>
  <c r="W21" i="88" s="1"/>
  <c r="V28" i="78"/>
  <c r="V63" i="78" s="1"/>
  <c r="V15" i="28" s="1"/>
  <c r="V15" i="89" s="1"/>
  <c r="AA20" i="76"/>
  <c r="Z10" i="81"/>
  <c r="S23" i="78"/>
  <c r="S59" i="78" s="1"/>
  <c r="S11" i="28" s="1"/>
  <c r="S11" i="89" s="1"/>
  <c r="AA10" i="74"/>
  <c r="AA10" i="78" s="1"/>
  <c r="Z6" i="74"/>
  <c r="Z53" i="74" s="1"/>
  <c r="Z5" i="26" s="1"/>
  <c r="Z5" i="91" s="1"/>
  <c r="AC2" i="74"/>
  <c r="AC50" i="74" s="1"/>
  <c r="AC2" i="26" s="1"/>
  <c r="AC2" i="91" s="1"/>
  <c r="AB20" i="74"/>
  <c r="AB20" i="81" s="1"/>
  <c r="V29" i="74"/>
  <c r="V64" i="74" s="1"/>
  <c r="V16" i="26" s="1"/>
  <c r="V16" i="91" s="1"/>
  <c r="V17" i="79"/>
  <c r="V56" i="79" s="1"/>
  <c r="V8" i="32" s="1"/>
  <c r="V8" i="90" s="1"/>
  <c r="AA5" i="76"/>
  <c r="Y4" i="81"/>
  <c r="Y52" i="81" s="1"/>
  <c r="Y4" i="22" s="1"/>
  <c r="Y4" i="93" s="1"/>
  <c r="AA36" i="79"/>
  <c r="V11" i="81"/>
  <c r="V54" i="81" s="1"/>
  <c r="V6" i="22" s="1"/>
  <c r="V6" i="93" s="1"/>
  <c r="W32" i="79"/>
  <c r="W61" i="79" s="1"/>
  <c r="W13" i="32" s="1"/>
  <c r="W13" i="90" s="1"/>
  <c r="AC44" i="77"/>
  <c r="AC74" i="77" s="1"/>
  <c r="AC26" i="25" s="1"/>
  <c r="AC26" i="88" s="1"/>
  <c r="U29" i="75"/>
  <c r="U64" i="75" s="1"/>
  <c r="U16" i="30" s="1"/>
  <c r="U16" i="86" s="1"/>
  <c r="V26" i="80"/>
  <c r="V60" i="80" s="1"/>
  <c r="V12" i="27" s="1"/>
  <c r="V12" i="92" s="1"/>
  <c r="AA14" i="59"/>
  <c r="AA14" i="81"/>
  <c r="V34" i="75"/>
  <c r="V70" i="75" s="1"/>
  <c r="V22" i="30" s="1"/>
  <c r="V22" i="86" s="1"/>
  <c r="AA39" i="77"/>
  <c r="W33" i="79"/>
  <c r="W69" i="79" s="1"/>
  <c r="W21" i="32" s="1"/>
  <c r="W21" i="90" s="1"/>
  <c r="V28" i="77"/>
  <c r="V63" i="77" s="1"/>
  <c r="V15" i="25" s="1"/>
  <c r="V15" i="88" s="1"/>
  <c r="S23" i="79"/>
  <c r="S59" i="79" s="1"/>
  <c r="S11" i="32" s="1"/>
  <c r="S11" i="90" s="1"/>
  <c r="T19" i="83"/>
  <c r="P8" i="83"/>
  <c r="S20" i="83"/>
  <c r="V26" i="83"/>
  <c r="M11" i="83"/>
  <c r="P21" i="83"/>
  <c r="O14" i="83"/>
  <c r="P9" i="83"/>
  <c r="T25" i="83"/>
  <c r="T5" i="83"/>
  <c r="P13" i="83"/>
  <c r="M10" i="83"/>
  <c r="U17" i="83"/>
  <c r="O16" i="83"/>
  <c r="P6" i="83"/>
  <c r="P12" i="83"/>
  <c r="S18" i="83"/>
  <c r="U7" i="83"/>
  <c r="W85" i="73"/>
  <c r="X77" i="73"/>
  <c r="Y80" i="73"/>
  <c r="X67" i="73"/>
  <c r="X73" i="73"/>
  <c r="S22" i="83"/>
  <c r="Y89" i="73"/>
  <c r="X90" i="73"/>
  <c r="Y88" i="73"/>
  <c r="R23" i="83"/>
  <c r="Y87" i="73"/>
  <c r="X82" i="73"/>
  <c r="V78" i="73"/>
  <c r="S15" i="83"/>
  <c r="W83" i="73"/>
  <c r="X84" i="73"/>
  <c r="U79" i="73"/>
  <c r="Y2" i="83"/>
  <c r="T4" i="83"/>
  <c r="AA60" i="73"/>
  <c r="AC61" i="73"/>
  <c r="AB71" i="73"/>
  <c r="AC92" i="73"/>
  <c r="AC95" i="73"/>
  <c r="AD65" i="73"/>
  <c r="AC98" i="73"/>
  <c r="AE100" i="73"/>
  <c r="AC81" i="73"/>
  <c r="AC97" i="73"/>
  <c r="AB74" i="73"/>
  <c r="AB96" i="73"/>
  <c r="AB91" i="73"/>
  <c r="AC70" i="73"/>
  <c r="AD58" i="73"/>
  <c r="AB75" i="73"/>
  <c r="AC94" i="73"/>
  <c r="AB72" i="73"/>
  <c r="AB99" i="73"/>
  <c r="AB66" i="73"/>
  <c r="AC93" i="73"/>
  <c r="AB69" i="73"/>
  <c r="AC64" i="73"/>
  <c r="AC68" i="73"/>
  <c r="AA62" i="73"/>
  <c r="AC76" i="73"/>
  <c r="AB63" i="73"/>
  <c r="AC86" i="73"/>
  <c r="AO35" i="73" l="1"/>
  <c r="AP35" i="72"/>
  <c r="AP31" i="72"/>
  <c r="AO31" i="73"/>
  <c r="AP29" i="72"/>
  <c r="AO29" i="73"/>
  <c r="AP13" i="73"/>
  <c r="AQ13" i="72"/>
  <c r="AP15" i="72"/>
  <c r="AO15" i="73"/>
  <c r="AQ3" i="72"/>
  <c r="AP3" i="73"/>
  <c r="AP28" i="72"/>
  <c r="AO28" i="73"/>
  <c r="AP39" i="72"/>
  <c r="AO39" i="73"/>
  <c r="AP27" i="72"/>
  <c r="AO27" i="73"/>
  <c r="AP36" i="73"/>
  <c r="AQ36" i="72"/>
  <c r="AO34" i="73"/>
  <c r="AP34" i="72"/>
  <c r="AP11" i="72"/>
  <c r="AO11" i="73"/>
  <c r="AP14" i="73"/>
  <c r="AQ14" i="72"/>
  <c r="AP8" i="72"/>
  <c r="AO8" i="73"/>
  <c r="AQ4" i="72"/>
  <c r="AP4" i="73"/>
  <c r="AP50" i="73"/>
  <c r="AQ50" i="72"/>
  <c r="AQ25" i="72"/>
  <c r="AP25" i="73"/>
  <c r="AP30" i="72"/>
  <c r="AO30" i="73"/>
  <c r="AQ17" i="72"/>
  <c r="AP17" i="73"/>
  <c r="AP47" i="72"/>
  <c r="AO47" i="73"/>
  <c r="AQ7" i="72"/>
  <c r="AP7" i="73"/>
  <c r="AO6" i="73"/>
  <c r="AP6" i="72"/>
  <c r="AQ18" i="72"/>
  <c r="AP18" i="73"/>
  <c r="AQ20" i="72"/>
  <c r="AP20" i="73"/>
  <c r="AP40" i="72"/>
  <c r="AO40" i="73"/>
  <c r="AP41" i="72"/>
  <c r="AO41" i="73"/>
  <c r="AO32" i="73"/>
  <c r="AP32" i="72"/>
  <c r="AP38" i="72"/>
  <c r="AO38" i="73"/>
  <c r="AQ9" i="72"/>
  <c r="AP9" i="73"/>
  <c r="AP12" i="72"/>
  <c r="AO12" i="73"/>
  <c r="AQ23" i="72"/>
  <c r="AP23" i="73"/>
  <c r="AP49" i="73"/>
  <c r="AQ49" i="72"/>
  <c r="AP48" i="72"/>
  <c r="AO48" i="73"/>
  <c r="AP37" i="72"/>
  <c r="AO37" i="73"/>
  <c r="AP24" i="72"/>
  <c r="AO24" i="73"/>
  <c r="AP19" i="73"/>
  <c r="AQ19" i="72"/>
  <c r="AP43" i="73"/>
  <c r="AQ43" i="72"/>
  <c r="AP26" i="72"/>
  <c r="AO26" i="73"/>
  <c r="AO44" i="73"/>
  <c r="AP44" i="72"/>
  <c r="AQ16" i="72"/>
  <c r="AP16" i="73"/>
  <c r="AP42" i="72"/>
  <c r="AO42" i="73"/>
  <c r="AQ51" i="72"/>
  <c r="AP51" i="73"/>
  <c r="AP33" i="72"/>
  <c r="AO33" i="73"/>
  <c r="AP46" i="72"/>
  <c r="AO46" i="73"/>
  <c r="AQ45" i="72"/>
  <c r="AP45" i="73"/>
  <c r="AQ5" i="72"/>
  <c r="AP5" i="73"/>
  <c r="AP10" i="72"/>
  <c r="AO10" i="73"/>
  <c r="AO21" i="73"/>
  <c r="AP21" i="72"/>
  <c r="AP2" i="73"/>
  <c r="AQ2" i="72"/>
  <c r="Z55" i="76"/>
  <c r="Z7" i="31" s="1"/>
  <c r="Z7" i="87" s="1"/>
  <c r="AA68" i="74"/>
  <c r="AA20" i="26" s="1"/>
  <c r="AA20" i="91" s="1"/>
  <c r="AQ52" i="72"/>
  <c r="AP52" i="73"/>
  <c r="AA66" i="78"/>
  <c r="AA18" i="28" s="1"/>
  <c r="AA18" i="89" s="1"/>
  <c r="Z55" i="59"/>
  <c r="Z7" i="23" s="1"/>
  <c r="Z7" i="84" s="1"/>
  <c r="AP2" i="59"/>
  <c r="AP50" i="59" s="1"/>
  <c r="AP2" i="23" s="1"/>
  <c r="AP2" i="84" s="1"/>
  <c r="AP2" i="75"/>
  <c r="AP50" i="75" s="1"/>
  <c r="AP2" i="30" s="1"/>
  <c r="AP2" i="86" s="1"/>
  <c r="AP2" i="77"/>
  <c r="AP50" i="77" s="1"/>
  <c r="AP2" i="25" s="1"/>
  <c r="AP2" i="88" s="1"/>
  <c r="AP2" i="76"/>
  <c r="AP50" i="76" s="1"/>
  <c r="AP2" i="31" s="1"/>
  <c r="AP2" i="87" s="1"/>
  <c r="AP2" i="79"/>
  <c r="AP50" i="79" s="1"/>
  <c r="AP2" i="32" s="1"/>
  <c r="AP2" i="90" s="1"/>
  <c r="AP2" i="81"/>
  <c r="AP50" i="81" s="1"/>
  <c r="AP2" i="22" s="1"/>
  <c r="AP2" i="93" s="1"/>
  <c r="AA66" i="81"/>
  <c r="AA18" i="22" s="1"/>
  <c r="AA18" i="93" s="1"/>
  <c r="AB14" i="75"/>
  <c r="T95" i="63"/>
  <c r="AA35" i="75"/>
  <c r="AA67" i="75" s="1"/>
  <c r="AA19" i="30" s="1"/>
  <c r="AA19" i="86" s="1"/>
  <c r="AB14" i="76"/>
  <c r="AA66" i="79"/>
  <c r="AA18" i="32" s="1"/>
  <c r="AA18" i="90" s="1"/>
  <c r="AB14" i="79"/>
  <c r="AA66" i="77"/>
  <c r="AA18" i="25" s="1"/>
  <c r="AA18" i="88" s="1"/>
  <c r="Z55" i="79"/>
  <c r="Z7" i="32" s="1"/>
  <c r="Z7" i="90" s="1"/>
  <c r="AP2" i="80"/>
  <c r="AP50" i="80" s="1"/>
  <c r="AP2" i="27" s="1"/>
  <c r="AP2" i="92" s="1"/>
  <c r="AB14" i="78"/>
  <c r="AA73" i="74"/>
  <c r="AA25" i="26" s="1"/>
  <c r="AA25" i="91" s="1"/>
  <c r="AA66" i="59"/>
  <c r="AA18" i="23" s="1"/>
  <c r="AA18" i="84" s="1"/>
  <c r="Z55" i="75"/>
  <c r="Z7" i="30" s="1"/>
  <c r="Z7" i="86" s="1"/>
  <c r="AB14" i="77"/>
  <c r="AP2" i="78"/>
  <c r="AP50" i="78" s="1"/>
  <c r="AP2" i="28" s="1"/>
  <c r="AP2" i="89" s="1"/>
  <c r="AA43" i="75"/>
  <c r="AA73" i="75" s="1"/>
  <c r="AA25" i="30" s="1"/>
  <c r="AA25" i="86" s="1"/>
  <c r="AB5" i="76"/>
  <c r="W26" i="75"/>
  <c r="W60" i="75" s="1"/>
  <c r="W12" i="30" s="1"/>
  <c r="W12" i="86" s="1"/>
  <c r="X33" i="78"/>
  <c r="X69" i="78" s="1"/>
  <c r="X21" i="28" s="1"/>
  <c r="X21" i="89" s="1"/>
  <c r="W26" i="76"/>
  <c r="W60" i="76" s="1"/>
  <c r="W12" i="31" s="1"/>
  <c r="W12" i="87" s="1"/>
  <c r="AB14" i="59"/>
  <c r="X33" i="77"/>
  <c r="X69" i="77" s="1"/>
  <c r="X21" i="25" s="1"/>
  <c r="X21" i="88" s="1"/>
  <c r="AB25" i="76"/>
  <c r="AA16" i="77"/>
  <c r="X33" i="75"/>
  <c r="X69" i="75" s="1"/>
  <c r="X21" i="30" s="1"/>
  <c r="X21" i="86" s="1"/>
  <c r="AB37" i="59"/>
  <c r="X32" i="80"/>
  <c r="X61" i="80" s="1"/>
  <c r="X13" i="27" s="1"/>
  <c r="X13" i="92" s="1"/>
  <c r="W26" i="80"/>
  <c r="W60" i="80" s="1"/>
  <c r="W12" i="27" s="1"/>
  <c r="W12" i="92" s="1"/>
  <c r="Z55" i="78"/>
  <c r="Z7" i="28" s="1"/>
  <c r="Z7" i="89" s="1"/>
  <c r="AB36" i="59"/>
  <c r="Z6" i="59"/>
  <c r="Z53" i="59" s="1"/>
  <c r="Z5" i="23" s="1"/>
  <c r="Z5" i="84" s="1"/>
  <c r="Z6" i="75"/>
  <c r="Z53" i="75" s="1"/>
  <c r="Z5" i="30" s="1"/>
  <c r="Z5" i="86" s="1"/>
  <c r="AB5" i="75"/>
  <c r="W26" i="78"/>
  <c r="W60" i="78" s="1"/>
  <c r="W12" i="28" s="1"/>
  <c r="W12" i="89" s="1"/>
  <c r="X24" i="76"/>
  <c r="AB25" i="79"/>
  <c r="U22" i="78"/>
  <c r="U58" i="78" s="1"/>
  <c r="U10" i="28" s="1"/>
  <c r="U10" i="89" s="1"/>
  <c r="AB41" i="59"/>
  <c r="Z6" i="78"/>
  <c r="Z53" i="78" s="1"/>
  <c r="Z5" i="28" s="1"/>
  <c r="Z5" i="89" s="1"/>
  <c r="AA35" i="59"/>
  <c r="AA67" i="59" s="1"/>
  <c r="AA19" i="23" s="1"/>
  <c r="AA19" i="84" s="1"/>
  <c r="W26" i="79"/>
  <c r="W60" i="79" s="1"/>
  <c r="W12" i="32" s="1"/>
  <c r="W12" i="90" s="1"/>
  <c r="AB25" i="80"/>
  <c r="AB8" i="59"/>
  <c r="W17" i="75"/>
  <c r="W56" i="75" s="1"/>
  <c r="W8" i="30" s="1"/>
  <c r="W8" i="86" s="1"/>
  <c r="AA35" i="76"/>
  <c r="AA67" i="76" s="1"/>
  <c r="AA19" i="31" s="1"/>
  <c r="AA19" i="87" s="1"/>
  <c r="AB12" i="59"/>
  <c r="AA40" i="77"/>
  <c r="AA68" i="77" s="1"/>
  <c r="AA20" i="25" s="1"/>
  <c r="AA20" i="88" s="1"/>
  <c r="AA40" i="78"/>
  <c r="AA68" i="78" s="1"/>
  <c r="AA20" i="28" s="1"/>
  <c r="AA20" i="89" s="1"/>
  <c r="W21" i="75"/>
  <c r="W57" i="75" s="1"/>
  <c r="W9" i="30" s="1"/>
  <c r="W9" i="86" s="1"/>
  <c r="Z6" i="80"/>
  <c r="Z53" i="80" s="1"/>
  <c r="Z5" i="27" s="1"/>
  <c r="Z5" i="92" s="1"/>
  <c r="AB8" i="76"/>
  <c r="AB5" i="78"/>
  <c r="W17" i="78"/>
  <c r="W56" i="78" s="1"/>
  <c r="W8" i="28" s="1"/>
  <c r="W8" i="89" s="1"/>
  <c r="AA55" i="74"/>
  <c r="AA7" i="26" s="1"/>
  <c r="AA7" i="91" s="1"/>
  <c r="AA35" i="77"/>
  <c r="AA67" i="77" s="1"/>
  <c r="AA19" i="25" s="1"/>
  <c r="AA19" i="88" s="1"/>
  <c r="X24" i="75"/>
  <c r="W28" i="59"/>
  <c r="W63" i="59" s="1"/>
  <c r="W15" i="23" s="1"/>
  <c r="W15" i="84" s="1"/>
  <c r="AB36" i="76"/>
  <c r="AA16" i="78"/>
  <c r="AB41" i="75"/>
  <c r="W21" i="78"/>
  <c r="W57" i="78" s="1"/>
  <c r="W9" i="28" s="1"/>
  <c r="W9" i="89" s="1"/>
  <c r="Z6" i="81"/>
  <c r="Z53" i="81" s="1"/>
  <c r="Z5" i="22" s="1"/>
  <c r="Z5" i="93" s="1"/>
  <c r="AB8" i="75"/>
  <c r="AB5" i="80"/>
  <c r="W17" i="79"/>
  <c r="W56" i="79" s="1"/>
  <c r="W8" i="32" s="1"/>
  <c r="W8" i="90" s="1"/>
  <c r="AC9" i="59"/>
  <c r="AA35" i="78"/>
  <c r="AA67" i="78" s="1"/>
  <c r="AA19" i="28" s="1"/>
  <c r="AA19" i="89" s="1"/>
  <c r="W28" i="78"/>
  <c r="W63" i="78" s="1"/>
  <c r="W15" i="28" s="1"/>
  <c r="W15" i="89" s="1"/>
  <c r="AB36" i="78"/>
  <c r="AB41" i="76"/>
  <c r="W21" i="77"/>
  <c r="W57" i="77" s="1"/>
  <c r="W9" i="25" s="1"/>
  <c r="W9" i="88" s="1"/>
  <c r="AB8" i="77"/>
  <c r="W17" i="80"/>
  <c r="W56" i="80" s="1"/>
  <c r="W8" i="27" s="1"/>
  <c r="W8" i="92" s="1"/>
  <c r="AA35" i="80"/>
  <c r="AA67" i="80" s="1"/>
  <c r="AA19" i="27" s="1"/>
  <c r="AA19" i="92" s="1"/>
  <c r="W28" i="77"/>
  <c r="W63" i="77" s="1"/>
  <c r="W15" i="25" s="1"/>
  <c r="W15" i="88" s="1"/>
  <c r="AB36" i="79"/>
  <c r="AA40" i="76"/>
  <c r="AA68" i="76" s="1"/>
  <c r="AA20" i="31" s="1"/>
  <c r="AA20" i="87" s="1"/>
  <c r="AB41" i="80"/>
  <c r="AA10" i="80"/>
  <c r="AB8" i="80"/>
  <c r="V27" i="80"/>
  <c r="V62" i="80" s="1"/>
  <c r="V14" i="27" s="1"/>
  <c r="V14" i="92" s="1"/>
  <c r="W17" i="81"/>
  <c r="W56" i="81" s="1"/>
  <c r="W8" i="22" s="1"/>
  <c r="W8" i="93" s="1"/>
  <c r="AC9" i="76"/>
  <c r="AB12" i="75"/>
  <c r="AA43" i="76"/>
  <c r="AA73" i="76" s="1"/>
  <c r="AA25" i="31" s="1"/>
  <c r="AA25" i="87" s="1"/>
  <c r="AB25" i="75"/>
  <c r="Z4" i="59"/>
  <c r="Z52" i="59" s="1"/>
  <c r="Z4" i="23" s="1"/>
  <c r="Z4" i="84" s="1"/>
  <c r="AB36" i="80"/>
  <c r="W11" i="75"/>
  <c r="W54" i="75" s="1"/>
  <c r="W6" i="30" s="1"/>
  <c r="W6" i="86" s="1"/>
  <c r="W17" i="59"/>
  <c r="W56" i="59" s="1"/>
  <c r="W8" i="23" s="1"/>
  <c r="W8" i="84" s="1"/>
  <c r="X32" i="77"/>
  <c r="X61" i="77" s="1"/>
  <c r="X13" i="25" s="1"/>
  <c r="X13" i="88" s="1"/>
  <c r="AB25" i="77"/>
  <c r="U22" i="77"/>
  <c r="U58" i="77" s="1"/>
  <c r="U10" i="25" s="1"/>
  <c r="U10" i="88" s="1"/>
  <c r="X32" i="79"/>
  <c r="X61" i="79" s="1"/>
  <c r="X13" i="32" s="1"/>
  <c r="X13" i="90" s="1"/>
  <c r="AB42" i="78"/>
  <c r="AB72" i="78" s="1"/>
  <c r="AB24" i="28" s="1"/>
  <c r="AB24" i="89" s="1"/>
  <c r="AA13" i="76"/>
  <c r="AD44" i="75"/>
  <c r="AD74" i="75" s="1"/>
  <c r="AD26" i="30" s="1"/>
  <c r="AD26" i="86" s="1"/>
  <c r="AB20" i="75"/>
  <c r="V29" i="76"/>
  <c r="V64" i="76" s="1"/>
  <c r="V16" i="31" s="1"/>
  <c r="V16" i="87" s="1"/>
  <c r="AB20" i="76"/>
  <c r="AA10" i="59"/>
  <c r="W11" i="76"/>
  <c r="W54" i="76" s="1"/>
  <c r="W6" i="31" s="1"/>
  <c r="W6" i="87" s="1"/>
  <c r="AB8" i="78"/>
  <c r="AB42" i="77"/>
  <c r="AB72" i="77" s="1"/>
  <c r="AB24" i="25" s="1"/>
  <c r="AB24" i="88" s="1"/>
  <c r="V27" i="59"/>
  <c r="V62" i="59" s="1"/>
  <c r="V14" i="23" s="1"/>
  <c r="V14" i="84" s="1"/>
  <c r="X32" i="59"/>
  <c r="X61" i="59" s="1"/>
  <c r="X13" i="23" s="1"/>
  <c r="X13" i="84" s="1"/>
  <c r="X32" i="81"/>
  <c r="X61" i="81" s="1"/>
  <c r="X13" i="22" s="1"/>
  <c r="X13" i="93" s="1"/>
  <c r="AC9" i="78"/>
  <c r="W34" i="75"/>
  <c r="W70" i="75" s="1"/>
  <c r="W22" i="30" s="1"/>
  <c r="W22" i="86" s="1"/>
  <c r="AD44" i="76"/>
  <c r="AD74" i="76" s="1"/>
  <c r="AD26" i="31" s="1"/>
  <c r="AD26" i="87" s="1"/>
  <c r="X24" i="78"/>
  <c r="AA18" i="59"/>
  <c r="W28" i="79"/>
  <c r="W63" i="79" s="1"/>
  <c r="W15" i="32" s="1"/>
  <c r="W15" i="90" s="1"/>
  <c r="Z4" i="76"/>
  <c r="Z52" i="76" s="1"/>
  <c r="Z4" i="31" s="1"/>
  <c r="Z4" i="87" s="1"/>
  <c r="U22" i="79"/>
  <c r="U58" i="79" s="1"/>
  <c r="U10" i="32" s="1"/>
  <c r="U10" i="90" s="1"/>
  <c r="AA16" i="79"/>
  <c r="AB30" i="75"/>
  <c r="AB65" i="75" s="1"/>
  <c r="AB17" i="30" s="1"/>
  <c r="AB17" i="86" s="1"/>
  <c r="W21" i="79"/>
  <c r="W57" i="79" s="1"/>
  <c r="W9" i="32" s="1"/>
  <c r="W9" i="90" s="1"/>
  <c r="V29" i="75"/>
  <c r="V64" i="75" s="1"/>
  <c r="V16" i="30" s="1"/>
  <c r="V16" i="86" s="1"/>
  <c r="AB20" i="78"/>
  <c r="W11" i="77"/>
  <c r="W54" i="77" s="1"/>
  <c r="W6" i="25" s="1"/>
  <c r="W6" i="88" s="1"/>
  <c r="AB42" i="81"/>
  <c r="AB72" i="81" s="1"/>
  <c r="AB24" i="22" s="1"/>
  <c r="AB24" i="93" s="1"/>
  <c r="V27" i="76"/>
  <c r="V62" i="76" s="1"/>
  <c r="V14" i="31" s="1"/>
  <c r="V14" i="87" s="1"/>
  <c r="AC9" i="77"/>
  <c r="W34" i="76"/>
  <c r="W70" i="76" s="1"/>
  <c r="W22" i="31" s="1"/>
  <c r="W22" i="87" s="1"/>
  <c r="AD44" i="78"/>
  <c r="AD74" i="78" s="1"/>
  <c r="AD26" i="28" s="1"/>
  <c r="AD26" i="89" s="1"/>
  <c r="X24" i="77"/>
  <c r="AA18" i="75"/>
  <c r="U22" i="80"/>
  <c r="U58" i="80" s="1"/>
  <c r="U10" i="27" s="1"/>
  <c r="U10" i="92" s="1"/>
  <c r="AA16" i="80"/>
  <c r="AB30" i="76"/>
  <c r="AB65" i="76" s="1"/>
  <c r="AB17" i="31" s="1"/>
  <c r="AB17" i="87" s="1"/>
  <c r="W21" i="80"/>
  <c r="W57" i="80" s="1"/>
  <c r="W9" i="27" s="1"/>
  <c r="W9" i="92" s="1"/>
  <c r="AA10" i="75"/>
  <c r="V29" i="77"/>
  <c r="V64" i="77" s="1"/>
  <c r="V16" i="25" s="1"/>
  <c r="V16" i="88" s="1"/>
  <c r="AB20" i="77"/>
  <c r="Z6" i="76"/>
  <c r="Z53" i="76" s="1"/>
  <c r="Z5" i="31" s="1"/>
  <c r="Z5" i="87" s="1"/>
  <c r="AA10" i="76"/>
  <c r="W11" i="79"/>
  <c r="W54" i="79" s="1"/>
  <c r="W6" i="32" s="1"/>
  <c r="W6" i="90" s="1"/>
  <c r="AB8" i="79"/>
  <c r="V27" i="75"/>
  <c r="V62" i="75" s="1"/>
  <c r="V14" i="30" s="1"/>
  <c r="V14" i="86" s="1"/>
  <c r="X32" i="76"/>
  <c r="X61" i="76" s="1"/>
  <c r="X13" i="31" s="1"/>
  <c r="X13" i="87" s="1"/>
  <c r="AA15" i="77"/>
  <c r="AC9" i="81"/>
  <c r="AA35" i="81"/>
  <c r="AA67" i="81" s="1"/>
  <c r="AA19" i="22" s="1"/>
  <c r="AA19" i="93" s="1"/>
  <c r="W34" i="77"/>
  <c r="W70" i="77" s="1"/>
  <c r="W22" i="25" s="1"/>
  <c r="W22" i="88" s="1"/>
  <c r="AD44" i="77"/>
  <c r="AD74" i="77" s="1"/>
  <c r="AD26" i="25" s="1"/>
  <c r="AD26" i="88" s="1"/>
  <c r="X24" i="80"/>
  <c r="AA19" i="76"/>
  <c r="AA7" i="77"/>
  <c r="U22" i="75"/>
  <c r="U58" i="75" s="1"/>
  <c r="U10" i="30" s="1"/>
  <c r="U10" i="86" s="1"/>
  <c r="U22" i="81"/>
  <c r="U58" i="81" s="1"/>
  <c r="U10" i="22" s="1"/>
  <c r="U10" i="93" s="1"/>
  <c r="AA40" i="75"/>
  <c r="AA68" i="75" s="1"/>
  <c r="AA20" i="30" s="1"/>
  <c r="AA20" i="86" s="1"/>
  <c r="AB30" i="78"/>
  <c r="AB65" i="78" s="1"/>
  <c r="AB17" i="28" s="1"/>
  <c r="AB17" i="89" s="1"/>
  <c r="T23" i="59"/>
  <c r="T59" i="59" s="1"/>
  <c r="T11" i="23" s="1"/>
  <c r="T11" i="84" s="1"/>
  <c r="V29" i="79"/>
  <c r="V64" i="79" s="1"/>
  <c r="V16" i="32" s="1"/>
  <c r="V16" i="90" s="1"/>
  <c r="AB20" i="79"/>
  <c r="AA10" i="77"/>
  <c r="W11" i="80"/>
  <c r="W54" i="80" s="1"/>
  <c r="W6" i="27" s="1"/>
  <c r="W6" i="92" s="1"/>
  <c r="V27" i="78"/>
  <c r="V62" i="78" s="1"/>
  <c r="V14" i="28" s="1"/>
  <c r="V14" i="89" s="1"/>
  <c r="X32" i="75"/>
  <c r="X61" i="75" s="1"/>
  <c r="X13" i="30" s="1"/>
  <c r="X13" i="86" s="1"/>
  <c r="AA15" i="78"/>
  <c r="W34" i="79"/>
  <c r="W70" i="79" s="1"/>
  <c r="W22" i="32" s="1"/>
  <c r="W22" i="90" s="1"/>
  <c r="AD44" i="79"/>
  <c r="AD74" i="79" s="1"/>
  <c r="AD26" i="32" s="1"/>
  <c r="AD26" i="90" s="1"/>
  <c r="X24" i="81"/>
  <c r="AA19" i="77"/>
  <c r="AA7" i="78"/>
  <c r="V29" i="80"/>
  <c r="V64" i="80" s="1"/>
  <c r="V16" i="27" s="1"/>
  <c r="V16" i="92" s="1"/>
  <c r="AB20" i="80"/>
  <c r="Z6" i="77"/>
  <c r="Z53" i="77" s="1"/>
  <c r="Z5" i="25" s="1"/>
  <c r="Z5" i="88" s="1"/>
  <c r="AA10" i="79"/>
  <c r="AB42" i="75"/>
  <c r="AB72" i="75" s="1"/>
  <c r="AB24" i="30" s="1"/>
  <c r="AB24" i="86" s="1"/>
  <c r="V27" i="79"/>
  <c r="V62" i="79" s="1"/>
  <c r="V14" i="32" s="1"/>
  <c r="V14" i="90" s="1"/>
  <c r="X32" i="78"/>
  <c r="X61" i="78" s="1"/>
  <c r="X13" i="28" s="1"/>
  <c r="X13" i="89" s="1"/>
  <c r="AA15" i="79"/>
  <c r="W26" i="59"/>
  <c r="W60" i="59" s="1"/>
  <c r="W12" i="23" s="1"/>
  <c r="W12" i="84" s="1"/>
  <c r="W34" i="80"/>
  <c r="W70" i="80" s="1"/>
  <c r="W22" i="27" s="1"/>
  <c r="W22" i="92" s="1"/>
  <c r="AD44" i="80"/>
  <c r="AD74" i="80" s="1"/>
  <c r="AD26" i="27" s="1"/>
  <c r="AD26" i="92" s="1"/>
  <c r="X24" i="59"/>
  <c r="AA19" i="78"/>
  <c r="AA7" i="79"/>
  <c r="U22" i="59"/>
  <c r="U58" i="59" s="1"/>
  <c r="U10" i="23" s="1"/>
  <c r="U10" i="84" s="1"/>
  <c r="AA16" i="75"/>
  <c r="AB36" i="75"/>
  <c r="U22" i="76"/>
  <c r="U58" i="76" s="1"/>
  <c r="U10" i="31" s="1"/>
  <c r="U10" i="87" s="1"/>
  <c r="AA16" i="76"/>
  <c r="AB20" i="59"/>
  <c r="AC2" i="78"/>
  <c r="AC50" i="78" s="1"/>
  <c r="AC2" i="28" s="1"/>
  <c r="AC2" i="89" s="1"/>
  <c r="AB42" i="76"/>
  <c r="AB72" i="76" s="1"/>
  <c r="AB24" i="31" s="1"/>
  <c r="AB24" i="87" s="1"/>
  <c r="AB39" i="59"/>
  <c r="AD44" i="59"/>
  <c r="AD74" i="59" s="1"/>
  <c r="AD26" i="23" s="1"/>
  <c r="AD26" i="84" s="1"/>
  <c r="AB19" i="74"/>
  <c r="AB19" i="81" s="1"/>
  <c r="AD9" i="74"/>
  <c r="AD9" i="81" s="1"/>
  <c r="W29" i="74"/>
  <c r="W64" i="74" s="1"/>
  <c r="W16" i="26" s="1"/>
  <c r="W16" i="91" s="1"/>
  <c r="AC37" i="74"/>
  <c r="AC37" i="75" s="1"/>
  <c r="AC39" i="74"/>
  <c r="AC39" i="78" s="1"/>
  <c r="X34" i="74"/>
  <c r="X70" i="74" s="1"/>
  <c r="X22" i="26" s="1"/>
  <c r="X22" i="91" s="1"/>
  <c r="AC2" i="79"/>
  <c r="AC50" i="79" s="1"/>
  <c r="AC2" i="32" s="1"/>
  <c r="AC2" i="90" s="1"/>
  <c r="W11" i="81"/>
  <c r="W54" i="81" s="1"/>
  <c r="W6" i="22" s="1"/>
  <c r="W6" i="93" s="1"/>
  <c r="AB42" i="79"/>
  <c r="AB72" i="79" s="1"/>
  <c r="AB24" i="32" s="1"/>
  <c r="AB24" i="90" s="1"/>
  <c r="AB5" i="77"/>
  <c r="AA13" i="75"/>
  <c r="AB37" i="76"/>
  <c r="AA15" i="80"/>
  <c r="AC9" i="79"/>
  <c r="AB12" i="76"/>
  <c r="AB39" i="75"/>
  <c r="W34" i="81"/>
  <c r="W70" i="81" s="1"/>
  <c r="W22" i="22" s="1"/>
  <c r="W22" i="93" s="1"/>
  <c r="AA73" i="81"/>
  <c r="AA25" i="22" s="1"/>
  <c r="AA25" i="93" s="1"/>
  <c r="Z55" i="77"/>
  <c r="Z7" i="25" s="1"/>
  <c r="Z7" i="88" s="1"/>
  <c r="AA43" i="77"/>
  <c r="AA73" i="77" s="1"/>
  <c r="AA25" i="25" s="1"/>
  <c r="AA25" i="88" s="1"/>
  <c r="AA18" i="76"/>
  <c r="W28" i="80"/>
  <c r="W63" i="80" s="1"/>
  <c r="W15" i="27" s="1"/>
  <c r="W15" i="92" s="1"/>
  <c r="AA19" i="79"/>
  <c r="AB25" i="81"/>
  <c r="AA7" i="80"/>
  <c r="Z4" i="78"/>
  <c r="Z52" i="78" s="1"/>
  <c r="Z4" i="28" s="1"/>
  <c r="Z4" i="89" s="1"/>
  <c r="AA66" i="80"/>
  <c r="AA18" i="27" s="1"/>
  <c r="AA18" i="92" s="1"/>
  <c r="AA40" i="79"/>
  <c r="AA68" i="79" s="1"/>
  <c r="AA20" i="32" s="1"/>
  <c r="AA20" i="90" s="1"/>
  <c r="AB30" i="77"/>
  <c r="AB65" i="77" s="1"/>
  <c r="AB17" i="25" s="1"/>
  <c r="AB17" i="88" s="1"/>
  <c r="AB41" i="78"/>
  <c r="X31" i="76"/>
  <c r="X71" i="76" s="1"/>
  <c r="X23" i="31" s="1"/>
  <c r="X23" i="87" s="1"/>
  <c r="T23" i="75"/>
  <c r="T59" i="75" s="1"/>
  <c r="T11" i="30" s="1"/>
  <c r="T11" i="86" s="1"/>
  <c r="AB38" i="59"/>
  <c r="W21" i="81"/>
  <c r="W57" i="81" s="1"/>
  <c r="W9" i="22" s="1"/>
  <c r="W9" i="93" s="1"/>
  <c r="X33" i="79"/>
  <c r="X69" i="79" s="1"/>
  <c r="X21" i="32" s="1"/>
  <c r="X21" i="90" s="1"/>
  <c r="AD2" i="74"/>
  <c r="AD50" i="74" s="1"/>
  <c r="AD2" i="26" s="1"/>
  <c r="AD2" i="91" s="1"/>
  <c r="AB13" i="74"/>
  <c r="AB13" i="81" s="1"/>
  <c r="U23" i="74"/>
  <c r="U59" i="74" s="1"/>
  <c r="U11" i="26" s="1"/>
  <c r="U11" i="91" s="1"/>
  <c r="AC2" i="77"/>
  <c r="AC50" i="77" s="1"/>
  <c r="AC2" i="25" s="1"/>
  <c r="AC2" i="88" s="1"/>
  <c r="AB35" i="74"/>
  <c r="AB67" i="74" s="1"/>
  <c r="AB19" i="26" s="1"/>
  <c r="AB19" i="91" s="1"/>
  <c r="X28" i="74"/>
  <c r="X63" i="74" s="1"/>
  <c r="X15" i="26" s="1"/>
  <c r="X15" i="91" s="1"/>
  <c r="V29" i="81"/>
  <c r="V64" i="81" s="1"/>
  <c r="V16" i="22" s="1"/>
  <c r="V16" i="93" s="1"/>
  <c r="AC30" i="74"/>
  <c r="AC65" i="74" s="1"/>
  <c r="AC17" i="26" s="1"/>
  <c r="AC17" i="91" s="1"/>
  <c r="AB10" i="74"/>
  <c r="AB10" i="78" s="1"/>
  <c r="AB40" i="74"/>
  <c r="AB40" i="81" s="1"/>
  <c r="AC36" i="74"/>
  <c r="W27" i="74"/>
  <c r="W62" i="74" s="1"/>
  <c r="W14" i="26" s="1"/>
  <c r="W14" i="91" s="1"/>
  <c r="Y33" i="74"/>
  <c r="Y69" i="74" s="1"/>
  <c r="Y21" i="26" s="1"/>
  <c r="Y21" i="91" s="1"/>
  <c r="V29" i="59"/>
  <c r="V64" i="59" s="1"/>
  <c r="V16" i="23" s="1"/>
  <c r="V16" i="84" s="1"/>
  <c r="AC2" i="80"/>
  <c r="AC50" i="80" s="1"/>
  <c r="AC2" i="27" s="1"/>
  <c r="AC2" i="92" s="1"/>
  <c r="Z6" i="79"/>
  <c r="Z53" i="79" s="1"/>
  <c r="Z5" i="32" s="1"/>
  <c r="Z5" i="90" s="1"/>
  <c r="W11" i="59"/>
  <c r="W54" i="59" s="1"/>
  <c r="W6" i="23" s="1"/>
  <c r="W6" i="84" s="1"/>
  <c r="AB42" i="80"/>
  <c r="AB72" i="80" s="1"/>
  <c r="AB24" i="27" s="1"/>
  <c r="AB24" i="92" s="1"/>
  <c r="V27" i="77"/>
  <c r="V62" i="77" s="1"/>
  <c r="V14" i="25" s="1"/>
  <c r="V14" i="88" s="1"/>
  <c r="AA13" i="77"/>
  <c r="AB37" i="75"/>
  <c r="W17" i="76"/>
  <c r="W56" i="76" s="1"/>
  <c r="W8" i="31" s="1"/>
  <c r="W8" i="87" s="1"/>
  <c r="AA15" i="59"/>
  <c r="AA15" i="81"/>
  <c r="AA55" i="81" s="1"/>
  <c r="AA7" i="22" s="1"/>
  <c r="AA7" i="93" s="1"/>
  <c r="AC9" i="80"/>
  <c r="AA35" i="79"/>
  <c r="AA67" i="79" s="1"/>
  <c r="AA19" i="32" s="1"/>
  <c r="AA19" i="90" s="1"/>
  <c r="W26" i="77"/>
  <c r="W60" i="77" s="1"/>
  <c r="W12" i="25" s="1"/>
  <c r="W12" i="88" s="1"/>
  <c r="AB12" i="78"/>
  <c r="AB39" i="76"/>
  <c r="W34" i="59"/>
  <c r="W70" i="59" s="1"/>
  <c r="W22" i="23" s="1"/>
  <c r="W22" i="84" s="1"/>
  <c r="AD44" i="81"/>
  <c r="AD74" i="81" s="1"/>
  <c r="AD26" i="22" s="1"/>
  <c r="AD26" i="93" s="1"/>
  <c r="AA43" i="78"/>
  <c r="AA18" i="77"/>
  <c r="W28" i="75"/>
  <c r="W63" i="75" s="1"/>
  <c r="W15" i="30" s="1"/>
  <c r="W15" i="86" s="1"/>
  <c r="W28" i="81"/>
  <c r="W63" i="81" s="1"/>
  <c r="W15" i="22" s="1"/>
  <c r="W15" i="93" s="1"/>
  <c r="AA19" i="80"/>
  <c r="AB25" i="59"/>
  <c r="AA7" i="59"/>
  <c r="AA7" i="81"/>
  <c r="Z4" i="77"/>
  <c r="Z52" i="77" s="1"/>
  <c r="Z4" i="25" s="1"/>
  <c r="Z4" i="88" s="1"/>
  <c r="AA16" i="59"/>
  <c r="AA40" i="80"/>
  <c r="AA68" i="80" s="1"/>
  <c r="AA20" i="27" s="1"/>
  <c r="AA20" i="92" s="1"/>
  <c r="AB30" i="79"/>
  <c r="AB65" i="79" s="1"/>
  <c r="AB17" i="32" s="1"/>
  <c r="AB17" i="90" s="1"/>
  <c r="AB41" i="77"/>
  <c r="X31" i="78"/>
  <c r="X71" i="78" s="1"/>
  <c r="X23" i="28" s="1"/>
  <c r="X23" i="89" s="1"/>
  <c r="T23" i="76"/>
  <c r="T59" i="76" s="1"/>
  <c r="T11" i="31" s="1"/>
  <c r="T11" i="87" s="1"/>
  <c r="AB38" i="75"/>
  <c r="W21" i="59"/>
  <c r="W57" i="59" s="1"/>
  <c r="W9" i="23" s="1"/>
  <c r="W9" i="84" s="1"/>
  <c r="AB14" i="81"/>
  <c r="X33" i="80"/>
  <c r="X69" i="80" s="1"/>
  <c r="X21" i="27" s="1"/>
  <c r="X21" i="92" s="1"/>
  <c r="Y31" i="74"/>
  <c r="Y71" i="74" s="1"/>
  <c r="Y23" i="26" s="1"/>
  <c r="Y23" i="91" s="1"/>
  <c r="AB15" i="74"/>
  <c r="AB15" i="81" s="1"/>
  <c r="AC2" i="81"/>
  <c r="AC50" i="81" s="1"/>
  <c r="AC2" i="22" s="1"/>
  <c r="AC2" i="93" s="1"/>
  <c r="AA13" i="78"/>
  <c r="AB37" i="78"/>
  <c r="AB12" i="77"/>
  <c r="AB39" i="78"/>
  <c r="AA43" i="79"/>
  <c r="AA73" i="79" s="1"/>
  <c r="AA25" i="32" s="1"/>
  <c r="AA25" i="90" s="1"/>
  <c r="AA18" i="78"/>
  <c r="AA19" i="59"/>
  <c r="AA7" i="75"/>
  <c r="Z4" i="79"/>
  <c r="Z52" i="79" s="1"/>
  <c r="Z4" i="32" s="1"/>
  <c r="Z4" i="90" s="1"/>
  <c r="AA40" i="59"/>
  <c r="AA68" i="59" s="1"/>
  <c r="AA20" i="23" s="1"/>
  <c r="AA20" i="84" s="1"/>
  <c r="AB30" i="80"/>
  <c r="AB65" i="80" s="1"/>
  <c r="AB17" i="27" s="1"/>
  <c r="AB17" i="92" s="1"/>
  <c r="AB41" i="79"/>
  <c r="X31" i="77"/>
  <c r="X71" i="77" s="1"/>
  <c r="X23" i="25" s="1"/>
  <c r="X23" i="88" s="1"/>
  <c r="T23" i="78"/>
  <c r="T59" i="78" s="1"/>
  <c r="T11" i="28" s="1"/>
  <c r="T11" i="89" s="1"/>
  <c r="AB38" i="76"/>
  <c r="W21" i="76"/>
  <c r="W57" i="76" s="1"/>
  <c r="W9" i="31" s="1"/>
  <c r="W9" i="87" s="1"/>
  <c r="X33" i="59"/>
  <c r="X69" i="59" s="1"/>
  <c r="X21" i="23" s="1"/>
  <c r="X21" i="84" s="1"/>
  <c r="X33" i="81"/>
  <c r="X69" i="81" s="1"/>
  <c r="X21" i="22" s="1"/>
  <c r="X21" i="93" s="1"/>
  <c r="AE44" i="74"/>
  <c r="AE74" i="74" s="1"/>
  <c r="AE26" i="26" s="1"/>
  <c r="AE26" i="91" s="1"/>
  <c r="AB7" i="74"/>
  <c r="AB7" i="81" s="1"/>
  <c r="AB18" i="74"/>
  <c r="AB18" i="80" s="1"/>
  <c r="AC20" i="74"/>
  <c r="AC20" i="81" s="1"/>
  <c r="AC41" i="74"/>
  <c r="AC41" i="81" s="1"/>
  <c r="X17" i="74"/>
  <c r="X56" i="74" s="1"/>
  <c r="X8" i="26" s="1"/>
  <c r="X8" i="91" s="1"/>
  <c r="AC2" i="75"/>
  <c r="AC50" i="75" s="1"/>
  <c r="AC2" i="30" s="1"/>
  <c r="AC2" i="86" s="1"/>
  <c r="AB5" i="81"/>
  <c r="AA13" i="79"/>
  <c r="AB37" i="77"/>
  <c r="AB66" i="77" s="1"/>
  <c r="AB18" i="25" s="1"/>
  <c r="AB18" i="88" s="1"/>
  <c r="AA15" i="75"/>
  <c r="AB12" i="79"/>
  <c r="AB39" i="77"/>
  <c r="AA43" i="80"/>
  <c r="AA73" i="80" s="1"/>
  <c r="AA25" i="27" s="1"/>
  <c r="AA25" i="92" s="1"/>
  <c r="AA18" i="79"/>
  <c r="Z4" i="80"/>
  <c r="Z52" i="80" s="1"/>
  <c r="Z4" i="27" s="1"/>
  <c r="Z4" i="92" s="1"/>
  <c r="AA73" i="78"/>
  <c r="AA25" i="28" s="1"/>
  <c r="AA25" i="89" s="1"/>
  <c r="AB30" i="81"/>
  <c r="AB65" i="81" s="1"/>
  <c r="AB17" i="22" s="1"/>
  <c r="AB17" i="93" s="1"/>
  <c r="X31" i="79"/>
  <c r="X71" i="79" s="1"/>
  <c r="X23" i="32" s="1"/>
  <c r="X23" i="90" s="1"/>
  <c r="T23" i="77"/>
  <c r="T59" i="77" s="1"/>
  <c r="T11" i="25" s="1"/>
  <c r="T11" i="88" s="1"/>
  <c r="AB38" i="78"/>
  <c r="X21" i="74"/>
  <c r="X57" i="74" s="1"/>
  <c r="X9" i="26" s="1"/>
  <c r="X9" i="91" s="1"/>
  <c r="AB43" i="74"/>
  <c r="AB43" i="79" s="1"/>
  <c r="AB16" i="74"/>
  <c r="AB16" i="81" s="1"/>
  <c r="AC5" i="74"/>
  <c r="AC5" i="79" s="1"/>
  <c r="V22" i="74"/>
  <c r="V58" i="74" s="1"/>
  <c r="V10" i="26" s="1"/>
  <c r="V10" i="91" s="1"/>
  <c r="AA6" i="74"/>
  <c r="AA53" i="74" s="1"/>
  <c r="AA5" i="26" s="1"/>
  <c r="AA5" i="91" s="1"/>
  <c r="AC38" i="74"/>
  <c r="AC38" i="80" s="1"/>
  <c r="AC25" i="74"/>
  <c r="AC25" i="81" s="1"/>
  <c r="AA4" i="74"/>
  <c r="AA52" i="74" s="1"/>
  <c r="AA4" i="26" s="1"/>
  <c r="AA4" i="91" s="1"/>
  <c r="X26" i="74"/>
  <c r="X60" i="74" s="1"/>
  <c r="X12" i="26" s="1"/>
  <c r="X12" i="91" s="1"/>
  <c r="X11" i="74"/>
  <c r="X54" i="74" s="1"/>
  <c r="X6" i="26" s="1"/>
  <c r="X6" i="91" s="1"/>
  <c r="V29" i="78"/>
  <c r="V64" i="78" s="1"/>
  <c r="V16" i="28" s="1"/>
  <c r="V16" i="89" s="1"/>
  <c r="AC2" i="76"/>
  <c r="AC50" i="76" s="1"/>
  <c r="AC2" i="31" s="1"/>
  <c r="AC2" i="87" s="1"/>
  <c r="AA10" i="81"/>
  <c r="W11" i="78"/>
  <c r="W54" i="78" s="1"/>
  <c r="W6" i="28" s="1"/>
  <c r="W6" i="89" s="1"/>
  <c r="AB42" i="59"/>
  <c r="AB72" i="59" s="1"/>
  <c r="AB24" i="23" s="1"/>
  <c r="AB24" i="84" s="1"/>
  <c r="AB5" i="59"/>
  <c r="V27" i="81"/>
  <c r="V62" i="81" s="1"/>
  <c r="V14" i="22" s="1"/>
  <c r="V14" i="93" s="1"/>
  <c r="AA13" i="80"/>
  <c r="AB37" i="79"/>
  <c r="AA66" i="76"/>
  <c r="AA18" i="31" s="1"/>
  <c r="AA18" i="87" s="1"/>
  <c r="W17" i="77"/>
  <c r="W56" i="77" s="1"/>
  <c r="W8" i="25" s="1"/>
  <c r="W8" i="88" s="1"/>
  <c r="AA15" i="76"/>
  <c r="W26" i="81"/>
  <c r="W60" i="81" s="1"/>
  <c r="W12" i="22" s="1"/>
  <c r="W12" i="93" s="1"/>
  <c r="AB12" i="80"/>
  <c r="AB39" i="79"/>
  <c r="W34" i="78"/>
  <c r="W70" i="78" s="1"/>
  <c r="W22" i="28" s="1"/>
  <c r="W22" i="89" s="1"/>
  <c r="AA43" i="59"/>
  <c r="AA73" i="59" s="1"/>
  <c r="AA25" i="23" s="1"/>
  <c r="AA25" i="84" s="1"/>
  <c r="AA18" i="80"/>
  <c r="W28" i="76"/>
  <c r="W63" i="76" s="1"/>
  <c r="W15" i="31" s="1"/>
  <c r="W15" i="87" s="1"/>
  <c r="AA19" i="75"/>
  <c r="Z4" i="75"/>
  <c r="Z52" i="75" s="1"/>
  <c r="Z4" i="30" s="1"/>
  <c r="Z4" i="86" s="1"/>
  <c r="Z4" i="81"/>
  <c r="Z52" i="81" s="1"/>
  <c r="Z4" i="22" s="1"/>
  <c r="Z4" i="93" s="1"/>
  <c r="AB66" i="74"/>
  <c r="AB18" i="26" s="1"/>
  <c r="AB18" i="91" s="1"/>
  <c r="AB36" i="81"/>
  <c r="AB66" i="81" s="1"/>
  <c r="AB18" i="22" s="1"/>
  <c r="AB18" i="93" s="1"/>
  <c r="AB30" i="59"/>
  <c r="AB65" i="59" s="1"/>
  <c r="AB17" i="23" s="1"/>
  <c r="AB17" i="84" s="1"/>
  <c r="X31" i="80"/>
  <c r="X71" i="80" s="1"/>
  <c r="X23" i="27" s="1"/>
  <c r="X23" i="92" s="1"/>
  <c r="T23" i="79"/>
  <c r="T59" i="79" s="1"/>
  <c r="T11" i="32" s="1"/>
  <c r="T11" i="90" s="1"/>
  <c r="AB38" i="77"/>
  <c r="X33" i="76"/>
  <c r="X69" i="76" s="1"/>
  <c r="X21" i="31" s="1"/>
  <c r="X21" i="87" s="1"/>
  <c r="AC12" i="74"/>
  <c r="AC12" i="79" s="1"/>
  <c r="Y24" i="74"/>
  <c r="Y24" i="80" s="1"/>
  <c r="AC2" i="59"/>
  <c r="AC50" i="59" s="1"/>
  <c r="AC2" i="23" s="1"/>
  <c r="AC2" i="84" s="1"/>
  <c r="AA13" i="59"/>
  <c r="AB37" i="80"/>
  <c r="X31" i="59"/>
  <c r="X71" i="59" s="1"/>
  <c r="X23" i="23" s="1"/>
  <c r="X23" i="84" s="1"/>
  <c r="X31" i="81"/>
  <c r="X71" i="81" s="1"/>
  <c r="X23" i="22" s="1"/>
  <c r="X23" i="93" s="1"/>
  <c r="T23" i="80"/>
  <c r="T59" i="80" s="1"/>
  <c r="T11" i="27" s="1"/>
  <c r="T11" i="92" s="1"/>
  <c r="AB38" i="79"/>
  <c r="AC8" i="74"/>
  <c r="AC8" i="59" s="1"/>
  <c r="AB39" i="81"/>
  <c r="X31" i="75"/>
  <c r="X71" i="75" s="1"/>
  <c r="X23" i="30" s="1"/>
  <c r="X23" i="86" s="1"/>
  <c r="T23" i="81"/>
  <c r="T59" i="81" s="1"/>
  <c r="T11" i="22" s="1"/>
  <c r="T11" i="93" s="1"/>
  <c r="AC42" i="74"/>
  <c r="AC72" i="74" s="1"/>
  <c r="AC24" i="26" s="1"/>
  <c r="AC24" i="91" s="1"/>
  <c r="AC14" i="74"/>
  <c r="AC14" i="80" s="1"/>
  <c r="Y32" i="74"/>
  <c r="Y61" i="74" s="1"/>
  <c r="Y13" i="26" s="1"/>
  <c r="Y13" i="91" s="1"/>
  <c r="AB38" i="81"/>
  <c r="V7" i="83"/>
  <c r="T18" i="83"/>
  <c r="Q8" i="83"/>
  <c r="N10" i="83"/>
  <c r="W26" i="83"/>
  <c r="U19" i="83"/>
  <c r="U25" i="83"/>
  <c r="N11" i="83"/>
  <c r="T20" i="83"/>
  <c r="U5" i="83"/>
  <c r="V17" i="83"/>
  <c r="P14" i="83"/>
  <c r="Q9" i="83"/>
  <c r="Q13" i="83"/>
  <c r="Q21" i="83"/>
  <c r="P16" i="83"/>
  <c r="Q6" i="83"/>
  <c r="Q12" i="83"/>
  <c r="X85" i="73"/>
  <c r="Y67" i="73"/>
  <c r="Y73" i="73"/>
  <c r="Y77" i="73"/>
  <c r="Z80" i="73"/>
  <c r="Z89" i="73"/>
  <c r="Y90" i="73"/>
  <c r="T22" i="83"/>
  <c r="Z87" i="73"/>
  <c r="Z88" i="73"/>
  <c r="S23" i="83"/>
  <c r="Y82" i="73"/>
  <c r="Y84" i="73"/>
  <c r="T15" i="83"/>
  <c r="W78" i="73"/>
  <c r="X83" i="73"/>
  <c r="V79" i="73"/>
  <c r="AB62" i="73"/>
  <c r="Y24" i="83"/>
  <c r="Z2" i="83"/>
  <c r="U4" i="83"/>
  <c r="Z24" i="83"/>
  <c r="AD95" i="73"/>
  <c r="AC71" i="73"/>
  <c r="AC99" i="73"/>
  <c r="AC75" i="73"/>
  <c r="AC91" i="73"/>
  <c r="AC74" i="73"/>
  <c r="AD97" i="73"/>
  <c r="AC66" i="73"/>
  <c r="AD61" i="73"/>
  <c r="AD68" i="73"/>
  <c r="AC69" i="73"/>
  <c r="AC72" i="73"/>
  <c r="AD81" i="73"/>
  <c r="AD98" i="73"/>
  <c r="AD86" i="73"/>
  <c r="AC63" i="73"/>
  <c r="AC96" i="73"/>
  <c r="AD93" i="73"/>
  <c r="AE58" i="73"/>
  <c r="AB60" i="73"/>
  <c r="AE65" i="73"/>
  <c r="AD64" i="73"/>
  <c r="AD70" i="73"/>
  <c r="AD92" i="73"/>
  <c r="AD76" i="73"/>
  <c r="AD94" i="73"/>
  <c r="AF100" i="73"/>
  <c r="AQ21" i="72" l="1"/>
  <c r="AP21" i="73"/>
  <c r="AR19" i="72"/>
  <c r="AR19" i="73" s="1"/>
  <c r="AQ19" i="73"/>
  <c r="AQ49" i="73"/>
  <c r="AR49" i="72"/>
  <c r="AR49" i="73" s="1"/>
  <c r="AP97" i="73" s="1"/>
  <c r="AR50" i="72"/>
  <c r="AR50" i="73" s="1"/>
  <c r="AP98" i="73" s="1"/>
  <c r="AQ50" i="73"/>
  <c r="AR13" i="72"/>
  <c r="AR13" i="73" s="1"/>
  <c r="AQ13" i="73"/>
  <c r="AQ46" i="72"/>
  <c r="AP46" i="73"/>
  <c r="AQ16" i="73"/>
  <c r="AR16" i="72"/>
  <c r="AR16" i="73" s="1"/>
  <c r="AQ38" i="72"/>
  <c r="AP38" i="73"/>
  <c r="AR20" i="72"/>
  <c r="AR20" i="73" s="1"/>
  <c r="AQ20" i="73"/>
  <c r="AP47" i="73"/>
  <c r="AQ47" i="72"/>
  <c r="AQ11" i="72"/>
  <c r="AP11" i="73"/>
  <c r="AQ39" i="72"/>
  <c r="AP39" i="73"/>
  <c r="AQ44" i="72"/>
  <c r="AP44" i="73"/>
  <c r="AQ32" i="72"/>
  <c r="AP32" i="73"/>
  <c r="AQ34" i="72"/>
  <c r="AP34" i="73"/>
  <c r="AQ10" i="72"/>
  <c r="AP10" i="73"/>
  <c r="AP33" i="73"/>
  <c r="AQ33" i="72"/>
  <c r="AP24" i="73"/>
  <c r="AQ24" i="72"/>
  <c r="AR23" i="72"/>
  <c r="AR23" i="73" s="1"/>
  <c r="AP64" i="73" s="1"/>
  <c r="AQ23" i="73"/>
  <c r="AR18" i="72"/>
  <c r="AR18" i="73" s="1"/>
  <c r="AP84" i="73" s="1"/>
  <c r="AQ18" i="73"/>
  <c r="AQ17" i="73"/>
  <c r="AR17" i="72"/>
  <c r="AR17" i="73" s="1"/>
  <c r="AR4" i="72"/>
  <c r="AR4" i="73" s="1"/>
  <c r="AQ4" i="73"/>
  <c r="AQ28" i="72"/>
  <c r="AP28" i="73"/>
  <c r="AP29" i="73"/>
  <c r="AQ29" i="72"/>
  <c r="AQ6" i="72"/>
  <c r="AP6" i="73"/>
  <c r="AR36" i="72"/>
  <c r="AR36" i="73" s="1"/>
  <c r="AP80" i="73" s="1"/>
  <c r="AQ36" i="73"/>
  <c r="AR5" i="72"/>
  <c r="AR5" i="73" s="1"/>
  <c r="AP61" i="73" s="1"/>
  <c r="AQ5" i="73"/>
  <c r="AR51" i="72"/>
  <c r="AR51" i="73" s="1"/>
  <c r="AP99" i="73" s="1"/>
  <c r="AP43" i="74" s="1"/>
  <c r="AQ51" i="73"/>
  <c r="AQ26" i="72"/>
  <c r="AP26" i="73"/>
  <c r="AQ37" i="72"/>
  <c r="AP37" i="73"/>
  <c r="AQ12" i="72"/>
  <c r="AP12" i="73"/>
  <c r="AQ41" i="72"/>
  <c r="AP41" i="73"/>
  <c r="AP30" i="73"/>
  <c r="AQ30" i="72"/>
  <c r="AQ8" i="72"/>
  <c r="AP8" i="73"/>
  <c r="AR3" i="72"/>
  <c r="AR3" i="73" s="1"/>
  <c r="AQ3" i="73"/>
  <c r="AQ31" i="72"/>
  <c r="AP31" i="73"/>
  <c r="AR43" i="72"/>
  <c r="AR43" i="73" s="1"/>
  <c r="AP91" i="73" s="1"/>
  <c r="AP35" i="74" s="1"/>
  <c r="AP35" i="79" s="1"/>
  <c r="AP67" i="79" s="1"/>
  <c r="AP19" i="32" s="1"/>
  <c r="AP19" i="90" s="1"/>
  <c r="AQ43" i="73"/>
  <c r="AQ14" i="73"/>
  <c r="AR14" i="72"/>
  <c r="AR14" i="73" s="1"/>
  <c r="AQ35" i="72"/>
  <c r="AP35" i="73"/>
  <c r="AR45" i="72"/>
  <c r="AR45" i="73" s="1"/>
  <c r="AP93" i="73" s="1"/>
  <c r="AQ45" i="73"/>
  <c r="AQ42" i="72"/>
  <c r="AP42" i="73"/>
  <c r="AQ48" i="72"/>
  <c r="AP48" i="73"/>
  <c r="AR9" i="72"/>
  <c r="AR9" i="73" s="1"/>
  <c r="AP75" i="73" s="1"/>
  <c r="AQ9" i="73"/>
  <c r="AQ40" i="72"/>
  <c r="AP40" i="73"/>
  <c r="AQ7" i="73"/>
  <c r="AR7" i="72"/>
  <c r="AR7" i="73" s="1"/>
  <c r="AR25" i="72"/>
  <c r="AR25" i="73" s="1"/>
  <c r="AP66" i="73" s="1"/>
  <c r="AQ25" i="73"/>
  <c r="AQ27" i="72"/>
  <c r="AP27" i="73"/>
  <c r="AQ15" i="72"/>
  <c r="AP15" i="73"/>
  <c r="AR2" i="72"/>
  <c r="AR2" i="73" s="1"/>
  <c r="AQ2" i="73"/>
  <c r="AB66" i="80"/>
  <c r="AB18" i="27" s="1"/>
  <c r="AB18" i="92" s="1"/>
  <c r="AQ52" i="73"/>
  <c r="AR52" i="72"/>
  <c r="AR52" i="73" s="1"/>
  <c r="AP100" i="73" s="1"/>
  <c r="AB66" i="76"/>
  <c r="AB18" i="31" s="1"/>
  <c r="AB18" i="87" s="1"/>
  <c r="AA55" i="77"/>
  <c r="AA7" i="25" s="1"/>
  <c r="AA7" i="88" s="1"/>
  <c r="AB66" i="78"/>
  <c r="AB18" i="28" s="1"/>
  <c r="AB18" i="89" s="1"/>
  <c r="AB68" i="74"/>
  <c r="AB20" i="26" s="1"/>
  <c r="AB20" i="91" s="1"/>
  <c r="AB66" i="79"/>
  <c r="AB18" i="32" s="1"/>
  <c r="AB18" i="90" s="1"/>
  <c r="AB66" i="75"/>
  <c r="AB18" i="30" s="1"/>
  <c r="AB18" i="86" s="1"/>
  <c r="W29" i="75"/>
  <c r="W64" i="75" s="1"/>
  <c r="W16" i="30" s="1"/>
  <c r="W16" i="86" s="1"/>
  <c r="AA55" i="78"/>
  <c r="AA7" i="28" s="1"/>
  <c r="AA7" i="89" s="1"/>
  <c r="AC66" i="74"/>
  <c r="AC18" i="26" s="1"/>
  <c r="AC18" i="91" s="1"/>
  <c r="AA55" i="76"/>
  <c r="AA7" i="31" s="1"/>
  <c r="AA7" i="87" s="1"/>
  <c r="AP43" i="78"/>
  <c r="AB66" i="59"/>
  <c r="AB18" i="23" s="1"/>
  <c r="AB18" i="84" s="1"/>
  <c r="AC25" i="80"/>
  <c r="X21" i="76"/>
  <c r="X57" i="76" s="1"/>
  <c r="X9" i="31" s="1"/>
  <c r="X9" i="87" s="1"/>
  <c r="AC20" i="75"/>
  <c r="AB15" i="77"/>
  <c r="AE44" i="77"/>
  <c r="AE74" i="77" s="1"/>
  <c r="AE26" i="25" s="1"/>
  <c r="AE26" i="88" s="1"/>
  <c r="AP43" i="77"/>
  <c r="AB16" i="59"/>
  <c r="AC41" i="75"/>
  <c r="AC8" i="78"/>
  <c r="AC25" i="76"/>
  <c r="AB16" i="76"/>
  <c r="AA55" i="75"/>
  <c r="AA7" i="30" s="1"/>
  <c r="AA7" i="86" s="1"/>
  <c r="AC41" i="76"/>
  <c r="AA55" i="80"/>
  <c r="AA7" i="27" s="1"/>
  <c r="AA7" i="92" s="1"/>
  <c r="AC8" i="79"/>
  <c r="AB16" i="77"/>
  <c r="AA55" i="59"/>
  <c r="AA7" i="23" s="1"/>
  <c r="AA7" i="84" s="1"/>
  <c r="AB16" i="80"/>
  <c r="Y24" i="81"/>
  <c r="AB15" i="79"/>
  <c r="Y33" i="78"/>
  <c r="Y69" i="78" s="1"/>
  <c r="Y21" i="28" s="1"/>
  <c r="Y21" i="89" s="1"/>
  <c r="Y33" i="76"/>
  <c r="Y69" i="76" s="1"/>
  <c r="Y21" i="31" s="1"/>
  <c r="Y21" i="87" s="1"/>
  <c r="AC12" i="76"/>
  <c r="AC41" i="80"/>
  <c r="Y33" i="80"/>
  <c r="Y69" i="80" s="1"/>
  <c r="Y21" i="27" s="1"/>
  <c r="Y21" i="92" s="1"/>
  <c r="AC30" i="77"/>
  <c r="AC65" i="77" s="1"/>
  <c r="AC17" i="25" s="1"/>
  <c r="AC17" i="88" s="1"/>
  <c r="U23" i="76"/>
  <c r="U59" i="76" s="1"/>
  <c r="U11" i="31" s="1"/>
  <c r="U11" i="87" s="1"/>
  <c r="AD9" i="75"/>
  <c r="AC12" i="78"/>
  <c r="Y33" i="81"/>
  <c r="Y69" i="81" s="1"/>
  <c r="Y21" i="22" s="1"/>
  <c r="Y21" i="93" s="1"/>
  <c r="U23" i="79"/>
  <c r="U59" i="79" s="1"/>
  <c r="U11" i="32" s="1"/>
  <c r="U11" i="90" s="1"/>
  <c r="AD9" i="77"/>
  <c r="AD9" i="79"/>
  <c r="AC8" i="80"/>
  <c r="AA4" i="80"/>
  <c r="AA52" i="80" s="1"/>
  <c r="AA4" i="27" s="1"/>
  <c r="AA4" i="92" s="1"/>
  <c r="X21" i="80"/>
  <c r="X57" i="80" s="1"/>
  <c r="X9" i="27" s="1"/>
  <c r="X9" i="92" s="1"/>
  <c r="AC20" i="79"/>
  <c r="W27" i="76"/>
  <c r="W62" i="76" s="1"/>
  <c r="W14" i="31" s="1"/>
  <c r="W14" i="87" s="1"/>
  <c r="AD9" i="80"/>
  <c r="Y33" i="75"/>
  <c r="Y69" i="75" s="1"/>
  <c r="Y21" i="30" s="1"/>
  <c r="Y21" i="86" s="1"/>
  <c r="AA55" i="79"/>
  <c r="AA7" i="32" s="1"/>
  <c r="AA7" i="90" s="1"/>
  <c r="AB73" i="74"/>
  <c r="AB25" i="26" s="1"/>
  <c r="AB25" i="91" s="1"/>
  <c r="X11" i="59"/>
  <c r="X54" i="59" s="1"/>
  <c r="X6" i="23" s="1"/>
  <c r="X6" i="84" s="1"/>
  <c r="AC38" i="75"/>
  <c r="AC5" i="76"/>
  <c r="X17" i="59"/>
  <c r="X56" i="59" s="1"/>
  <c r="X8" i="23" s="1"/>
  <c r="X8" i="84" s="1"/>
  <c r="AC41" i="79"/>
  <c r="AB18" i="78"/>
  <c r="AB15" i="80"/>
  <c r="AC36" i="75"/>
  <c r="AC66" i="75" s="1"/>
  <c r="AC18" i="30" s="1"/>
  <c r="AC18" i="86" s="1"/>
  <c r="W29" i="78"/>
  <c r="W64" i="78" s="1"/>
  <c r="W16" i="28" s="1"/>
  <c r="W16" i="89" s="1"/>
  <c r="X11" i="76"/>
  <c r="X54" i="76" s="1"/>
  <c r="X6" i="31" s="1"/>
  <c r="X6" i="87" s="1"/>
  <c r="AC38" i="59"/>
  <c r="AC5" i="77"/>
  <c r="W29" i="77"/>
  <c r="W64" i="77" s="1"/>
  <c r="W16" i="25" s="1"/>
  <c r="W16" i="88" s="1"/>
  <c r="AC8" i="76"/>
  <c r="Y24" i="78"/>
  <c r="X11" i="75"/>
  <c r="X54" i="75" s="1"/>
  <c r="X6" i="30" s="1"/>
  <c r="X6" i="86" s="1"/>
  <c r="AC38" i="77"/>
  <c r="AC5" i="80"/>
  <c r="AB43" i="78"/>
  <c r="AB73" i="78" s="1"/>
  <c r="AB25" i="28" s="1"/>
  <c r="AB25" i="89" s="1"/>
  <c r="X17" i="76"/>
  <c r="X56" i="76" s="1"/>
  <c r="X8" i="31" s="1"/>
  <c r="X8" i="87" s="1"/>
  <c r="AB15" i="59"/>
  <c r="AB40" i="77"/>
  <c r="AB68" i="77" s="1"/>
  <c r="AB20" i="25" s="1"/>
  <c r="AB20" i="88" s="1"/>
  <c r="AC39" i="77"/>
  <c r="W29" i="80"/>
  <c r="W64" i="80" s="1"/>
  <c r="W16" i="27" s="1"/>
  <c r="W16" i="92" s="1"/>
  <c r="AC8" i="75"/>
  <c r="Y24" i="77"/>
  <c r="X11" i="78"/>
  <c r="X54" i="78" s="1"/>
  <c r="X6" i="28" s="1"/>
  <c r="X6" i="89" s="1"/>
  <c r="AC25" i="75"/>
  <c r="AC38" i="79"/>
  <c r="AB43" i="81"/>
  <c r="AB73" i="81" s="1"/>
  <c r="AB25" i="22" s="1"/>
  <c r="AB25" i="93" s="1"/>
  <c r="X17" i="75"/>
  <c r="X56" i="75" s="1"/>
  <c r="X8" i="30" s="1"/>
  <c r="X8" i="86" s="1"/>
  <c r="AC20" i="59"/>
  <c r="AE44" i="59"/>
  <c r="AE74" i="59" s="1"/>
  <c r="AE26" i="23" s="1"/>
  <c r="AE26" i="84" s="1"/>
  <c r="AB15" i="75"/>
  <c r="AC39" i="80"/>
  <c r="X11" i="77"/>
  <c r="X54" i="77" s="1"/>
  <c r="X6" i="25" s="1"/>
  <c r="X6" i="88" s="1"/>
  <c r="AB55" i="59"/>
  <c r="AB7" i="23" s="1"/>
  <c r="AB7" i="84" s="1"/>
  <c r="X17" i="81"/>
  <c r="X56" i="81" s="1"/>
  <c r="X8" i="22" s="1"/>
  <c r="X8" i="93" s="1"/>
  <c r="AB15" i="76"/>
  <c r="AC8" i="77"/>
  <c r="X11" i="79"/>
  <c r="X54" i="79" s="1"/>
  <c r="X6" i="32" s="1"/>
  <c r="X6" i="90" s="1"/>
  <c r="AC25" i="79"/>
  <c r="AA6" i="77"/>
  <c r="AA53" i="77" s="1"/>
  <c r="AA5" i="25" s="1"/>
  <c r="AA5" i="88" s="1"/>
  <c r="X21" i="59"/>
  <c r="X57" i="59" s="1"/>
  <c r="X9" i="23" s="1"/>
  <c r="X9" i="84" s="1"/>
  <c r="AC20" i="77"/>
  <c r="AE44" i="80"/>
  <c r="AE74" i="80" s="1"/>
  <c r="AE26" i="27" s="1"/>
  <c r="AE26" i="92" s="1"/>
  <c r="AB15" i="78"/>
  <c r="AC30" i="59"/>
  <c r="AC65" i="59" s="1"/>
  <c r="AC17" i="23" s="1"/>
  <c r="AC17" i="84" s="1"/>
  <c r="AC37" i="77"/>
  <c r="X11" i="80"/>
  <c r="X54" i="80" s="1"/>
  <c r="X6" i="27" s="1"/>
  <c r="X6" i="92" s="1"/>
  <c r="AB10" i="77"/>
  <c r="AB35" i="76"/>
  <c r="AB67" i="76" s="1"/>
  <c r="AB19" i="31" s="1"/>
  <c r="AB19" i="87" s="1"/>
  <c r="AB13" i="75"/>
  <c r="AC42" i="59"/>
  <c r="AC72" i="59" s="1"/>
  <c r="AC24" i="23" s="1"/>
  <c r="AC24" i="84" s="1"/>
  <c r="AC42" i="77"/>
  <c r="AC72" i="77" s="1"/>
  <c r="AC24" i="25" s="1"/>
  <c r="AC24" i="88" s="1"/>
  <c r="Y24" i="59"/>
  <c r="AC12" i="80"/>
  <c r="AA6" i="78"/>
  <c r="AA53" i="78" s="1"/>
  <c r="AA5" i="28" s="1"/>
  <c r="AA5" i="89" s="1"/>
  <c r="AC5" i="59"/>
  <c r="AB16" i="75"/>
  <c r="AB43" i="59"/>
  <c r="AB73" i="59" s="1"/>
  <c r="AB25" i="23" s="1"/>
  <c r="AB25" i="84" s="1"/>
  <c r="X21" i="75"/>
  <c r="X57" i="75" s="1"/>
  <c r="X9" i="30" s="1"/>
  <c r="X9" i="86" s="1"/>
  <c r="X17" i="78"/>
  <c r="X56" i="78" s="1"/>
  <c r="X8" i="28" s="1"/>
  <c r="X8" i="89" s="1"/>
  <c r="AB18" i="77"/>
  <c r="AE44" i="76"/>
  <c r="AE74" i="76" s="1"/>
  <c r="AE26" i="31" s="1"/>
  <c r="AE26" i="87" s="1"/>
  <c r="W27" i="79"/>
  <c r="W62" i="79" s="1"/>
  <c r="W14" i="32" s="1"/>
  <c r="W14" i="90" s="1"/>
  <c r="AB40" i="59"/>
  <c r="AB68" i="59" s="1"/>
  <c r="AB20" i="23" s="1"/>
  <c r="AB20" i="84" s="1"/>
  <c r="AB10" i="79"/>
  <c r="AC30" i="79"/>
  <c r="AC65" i="79" s="1"/>
  <c r="AC17" i="32" s="1"/>
  <c r="AC17" i="90" s="1"/>
  <c r="AB35" i="79"/>
  <c r="AB67" i="79" s="1"/>
  <c r="AB19" i="32" s="1"/>
  <c r="AB19" i="90" s="1"/>
  <c r="U23" i="78"/>
  <c r="U59" i="78" s="1"/>
  <c r="U11" i="28" s="1"/>
  <c r="U11" i="89" s="1"/>
  <c r="AB13" i="78"/>
  <c r="AC39" i="59"/>
  <c r="AC37" i="79"/>
  <c r="AD9" i="76"/>
  <c r="AC42" i="79"/>
  <c r="AC72" i="79" s="1"/>
  <c r="AC24" i="32" s="1"/>
  <c r="AC24" i="90" s="1"/>
  <c r="AA6" i="81"/>
  <c r="AA53" i="81" s="1"/>
  <c r="AA5" i="22" s="1"/>
  <c r="AA5" i="93" s="1"/>
  <c r="AC5" i="78"/>
  <c r="AB16" i="78"/>
  <c r="AB43" i="76"/>
  <c r="AB73" i="76" s="1"/>
  <c r="AB25" i="31" s="1"/>
  <c r="AB25" i="87" s="1"/>
  <c r="X21" i="79"/>
  <c r="X57" i="79" s="1"/>
  <c r="X9" i="32" s="1"/>
  <c r="X9" i="90" s="1"/>
  <c r="X17" i="80"/>
  <c r="X56" i="80" s="1"/>
  <c r="X8" i="27" s="1"/>
  <c r="X8" i="92" s="1"/>
  <c r="AB18" i="81"/>
  <c r="AE44" i="78"/>
  <c r="AE74" i="78" s="1"/>
  <c r="AE26" i="28" s="1"/>
  <c r="AE26" i="89" s="1"/>
  <c r="W27" i="80"/>
  <c r="W62" i="80" s="1"/>
  <c r="W14" i="27" s="1"/>
  <c r="W14" i="92" s="1"/>
  <c r="AB40" i="78"/>
  <c r="AB68" i="78" s="1"/>
  <c r="AB20" i="28" s="1"/>
  <c r="AB20" i="89" s="1"/>
  <c r="AB10" i="80"/>
  <c r="AC30" i="80"/>
  <c r="AC65" i="80" s="1"/>
  <c r="AC17" i="27" s="1"/>
  <c r="AC17" i="92" s="1"/>
  <c r="AB35" i="80"/>
  <c r="AB67" i="80" s="1"/>
  <c r="AB19" i="27" s="1"/>
  <c r="AB19" i="92" s="1"/>
  <c r="U23" i="77"/>
  <c r="U59" i="77" s="1"/>
  <c r="U11" i="25" s="1"/>
  <c r="U11" i="88" s="1"/>
  <c r="AB13" i="77"/>
  <c r="AC39" i="75"/>
  <c r="AD9" i="78"/>
  <c r="AB10" i="81"/>
  <c r="AB13" i="79"/>
  <c r="AC14" i="75"/>
  <c r="V22" i="75"/>
  <c r="V58" i="75" s="1"/>
  <c r="V10" i="30" s="1"/>
  <c r="V10" i="86" s="1"/>
  <c r="AB16" i="79"/>
  <c r="AB55" i="79" s="1"/>
  <c r="AB7" i="32" s="1"/>
  <c r="AB7" i="90" s="1"/>
  <c r="AB43" i="80"/>
  <c r="AB73" i="80" s="1"/>
  <c r="AB25" i="27" s="1"/>
  <c r="AB25" i="92" s="1"/>
  <c r="AB7" i="76"/>
  <c r="AE44" i="79"/>
  <c r="AE74" i="79" s="1"/>
  <c r="AE26" i="32" s="1"/>
  <c r="AE26" i="90" s="1"/>
  <c r="AB55" i="74"/>
  <c r="AB7" i="26" s="1"/>
  <c r="AB7" i="91" s="1"/>
  <c r="AC36" i="59"/>
  <c r="AB10" i="75"/>
  <c r="U23" i="80"/>
  <c r="U59" i="80" s="1"/>
  <c r="U11" i="27" s="1"/>
  <c r="U11" i="92" s="1"/>
  <c r="AB13" i="80"/>
  <c r="AC39" i="79"/>
  <c r="V22" i="78"/>
  <c r="V58" i="78" s="1"/>
  <c r="V10" i="28" s="1"/>
  <c r="V10" i="89" s="1"/>
  <c r="AB7" i="78"/>
  <c r="AC14" i="81"/>
  <c r="AA6" i="59"/>
  <c r="AA53" i="59" s="1"/>
  <c r="AA5" i="23" s="1"/>
  <c r="AA5" i="84" s="1"/>
  <c r="V22" i="80"/>
  <c r="V58" i="80" s="1"/>
  <c r="V10" i="27" s="1"/>
  <c r="V10" i="92" s="1"/>
  <c r="AB18" i="75"/>
  <c r="AB7" i="80"/>
  <c r="AC36" i="77"/>
  <c r="AB10" i="76"/>
  <c r="AC30" i="76"/>
  <c r="AC65" i="76" s="1"/>
  <c r="AC17" i="31" s="1"/>
  <c r="AC17" i="87" s="1"/>
  <c r="AB35" i="75"/>
  <c r="AB67" i="75" s="1"/>
  <c r="AB19" i="30" s="1"/>
  <c r="AB19" i="86" s="1"/>
  <c r="AB13" i="59"/>
  <c r="AD2" i="75"/>
  <c r="AD50" i="75" s="1"/>
  <c r="AD2" i="30" s="1"/>
  <c r="AD2" i="86" s="1"/>
  <c r="X34" i="79"/>
  <c r="X70" i="79" s="1"/>
  <c r="X22" i="32" s="1"/>
  <c r="X22" i="90" s="1"/>
  <c r="AB43" i="75"/>
  <c r="AB73" i="75" s="1"/>
  <c r="AB25" i="30" s="1"/>
  <c r="AB25" i="86" s="1"/>
  <c r="W27" i="59"/>
  <c r="W62" i="59" s="1"/>
  <c r="W14" i="23" s="1"/>
  <c r="W14" i="84" s="1"/>
  <c r="AC36" i="79"/>
  <c r="AC30" i="78"/>
  <c r="AC65" i="78" s="1"/>
  <c r="AC17" i="28" s="1"/>
  <c r="AC17" i="89" s="1"/>
  <c r="AB35" i="59"/>
  <c r="AB67" i="59" s="1"/>
  <c r="AB19" i="23" s="1"/>
  <c r="AB19" i="84" s="1"/>
  <c r="U23" i="75"/>
  <c r="U59" i="75" s="1"/>
  <c r="U11" i="30" s="1"/>
  <c r="U11" i="86" s="1"/>
  <c r="AB13" i="76"/>
  <c r="X34" i="80"/>
  <c r="X70" i="80" s="1"/>
  <c r="X22" i="27" s="1"/>
  <c r="X22" i="92" s="1"/>
  <c r="AC37" i="78"/>
  <c r="AB19" i="59"/>
  <c r="AB6" i="74"/>
  <c r="AB53" i="74" s="1"/>
  <c r="AB5" i="26" s="1"/>
  <c r="AB5" i="91" s="1"/>
  <c r="AD37" i="74"/>
  <c r="AD37" i="79" s="1"/>
  <c r="AC40" i="74"/>
  <c r="AC40" i="80" s="1"/>
  <c r="AC68" i="80" s="1"/>
  <c r="AC20" i="27" s="1"/>
  <c r="AC20" i="92" s="1"/>
  <c r="Y34" i="74"/>
  <c r="Y70" i="74" s="1"/>
  <c r="Y22" i="26" s="1"/>
  <c r="Y22" i="91" s="1"/>
  <c r="Y32" i="77"/>
  <c r="Y61" i="77" s="1"/>
  <c r="Y13" i="25" s="1"/>
  <c r="Y13" i="88" s="1"/>
  <c r="AC10" i="74"/>
  <c r="AC10" i="80" s="1"/>
  <c r="AC12" i="81"/>
  <c r="AD14" i="74"/>
  <c r="AD14" i="77" s="1"/>
  <c r="AD41" i="74"/>
  <c r="AD41" i="77" s="1"/>
  <c r="Z24" i="74"/>
  <c r="Z24" i="79" s="1"/>
  <c r="AC8" i="81"/>
  <c r="Y24" i="76"/>
  <c r="AC12" i="59"/>
  <c r="AB73" i="79"/>
  <c r="AB25" i="32" s="1"/>
  <c r="AB25" i="90" s="1"/>
  <c r="X26" i="79"/>
  <c r="X60" i="79" s="1"/>
  <c r="X12" i="32" s="1"/>
  <c r="X12" i="90" s="1"/>
  <c r="AA4" i="78"/>
  <c r="AA52" i="78" s="1"/>
  <c r="AA4" i="28" s="1"/>
  <c r="AA4" i="89" s="1"/>
  <c r="AC25" i="78"/>
  <c r="AC38" i="76"/>
  <c r="AA6" i="75"/>
  <c r="AA53" i="75" s="1"/>
  <c r="AA5" i="30" s="1"/>
  <c r="AA5" i="86" s="1"/>
  <c r="V22" i="59"/>
  <c r="V58" i="59" s="1"/>
  <c r="V10" i="23" s="1"/>
  <c r="V10" i="84" s="1"/>
  <c r="AC5" i="81"/>
  <c r="AB43" i="77"/>
  <c r="AB73" i="77" s="1"/>
  <c r="AB25" i="25" s="1"/>
  <c r="AB25" i="88" s="1"/>
  <c r="X21" i="78"/>
  <c r="X57" i="78" s="1"/>
  <c r="X9" i="28" s="1"/>
  <c r="X9" i="89" s="1"/>
  <c r="X17" i="77"/>
  <c r="X56" i="77" s="1"/>
  <c r="X8" i="25" s="1"/>
  <c r="X8" i="88" s="1"/>
  <c r="AC41" i="78"/>
  <c r="AC20" i="76"/>
  <c r="AB18" i="59"/>
  <c r="AB7" i="59"/>
  <c r="AE44" i="81"/>
  <c r="AE74" i="81" s="1"/>
  <c r="AE26" i="22" s="1"/>
  <c r="AE26" i="93" s="1"/>
  <c r="Y31" i="79"/>
  <c r="Y71" i="79" s="1"/>
  <c r="Y23" i="32" s="1"/>
  <c r="Y23" i="90" s="1"/>
  <c r="Y33" i="77"/>
  <c r="Y69" i="77" s="1"/>
  <c r="Y21" i="25" s="1"/>
  <c r="Y21" i="88" s="1"/>
  <c r="W27" i="78"/>
  <c r="W62" i="78" s="1"/>
  <c r="W14" i="28" s="1"/>
  <c r="W14" i="89" s="1"/>
  <c r="AC36" i="76"/>
  <c r="AB40" i="76"/>
  <c r="AB68" i="76" s="1"/>
  <c r="AB20" i="31" s="1"/>
  <c r="AB20" i="87" s="1"/>
  <c r="AC30" i="81"/>
  <c r="AC65" i="81" s="1"/>
  <c r="AC17" i="22" s="1"/>
  <c r="AC17" i="93" s="1"/>
  <c r="X28" i="77"/>
  <c r="X63" i="77" s="1"/>
  <c r="X15" i="25" s="1"/>
  <c r="X15" i="88" s="1"/>
  <c r="AB35" i="78"/>
  <c r="AB67" i="78" s="1"/>
  <c r="AB19" i="28" s="1"/>
  <c r="AB19" i="89" s="1"/>
  <c r="U23" i="81"/>
  <c r="U59" i="81" s="1"/>
  <c r="U11" i="22" s="1"/>
  <c r="U11" i="93" s="1"/>
  <c r="AD2" i="79"/>
  <c r="AD50" i="79" s="1"/>
  <c r="AD2" i="32" s="1"/>
  <c r="AD2" i="90" s="1"/>
  <c r="X34" i="78"/>
  <c r="X70" i="78" s="1"/>
  <c r="X22" i="28" s="1"/>
  <c r="X22" i="89" s="1"/>
  <c r="AC39" i="76"/>
  <c r="AC37" i="59"/>
  <c r="W29" i="59"/>
  <c r="W64" i="59" s="1"/>
  <c r="W16" i="23" s="1"/>
  <c r="W16" i="84" s="1"/>
  <c r="AD9" i="59"/>
  <c r="AB19" i="80"/>
  <c r="AE9" i="74"/>
  <c r="AE9" i="79" s="1"/>
  <c r="Z32" i="74"/>
  <c r="Z61" i="74" s="1"/>
  <c r="Z13" i="26" s="1"/>
  <c r="Z13" i="91" s="1"/>
  <c r="AD12" i="74"/>
  <c r="AD12" i="81" s="1"/>
  <c r="AD5" i="74"/>
  <c r="AD5" i="80" s="1"/>
  <c r="AD36" i="74"/>
  <c r="AD36" i="78" s="1"/>
  <c r="Z33" i="74"/>
  <c r="Z69" i="74" s="1"/>
  <c r="Z21" i="26" s="1"/>
  <c r="Z21" i="91" s="1"/>
  <c r="AD30" i="74"/>
  <c r="AD65" i="74" s="1"/>
  <c r="AD17" i="26" s="1"/>
  <c r="AD17" i="91" s="1"/>
  <c r="Y28" i="74"/>
  <c r="Y63" i="74" s="1"/>
  <c r="Y15" i="26" s="1"/>
  <c r="Y15" i="91" s="1"/>
  <c r="Y32" i="80"/>
  <c r="Y61" i="80" s="1"/>
  <c r="Y13" i="27" s="1"/>
  <c r="Y13" i="92" s="1"/>
  <c r="AC14" i="79"/>
  <c r="AC42" i="76"/>
  <c r="AC72" i="76" s="1"/>
  <c r="AC24" i="31" s="1"/>
  <c r="AC24" i="87" s="1"/>
  <c r="AD8" i="74"/>
  <c r="AD8" i="75" s="1"/>
  <c r="AD42" i="74"/>
  <c r="AD72" i="74" s="1"/>
  <c r="AD24" i="26" s="1"/>
  <c r="AD24" i="91" s="1"/>
  <c r="AC18" i="74"/>
  <c r="AC18" i="78" s="1"/>
  <c r="Y26" i="74"/>
  <c r="Y60" i="74" s="1"/>
  <c r="Y12" i="26" s="1"/>
  <c r="Y12" i="91" s="1"/>
  <c r="Y21" i="74"/>
  <c r="Y57" i="74" s="1"/>
  <c r="Y9" i="26" s="1"/>
  <c r="Y9" i="91" s="1"/>
  <c r="AB68" i="81"/>
  <c r="AB20" i="22" s="1"/>
  <c r="AB20" i="93" s="1"/>
  <c r="Y32" i="59"/>
  <c r="Y61" i="59" s="1"/>
  <c r="Y13" i="23" s="1"/>
  <c r="Y13" i="84" s="1"/>
  <c r="Y32" i="81"/>
  <c r="Y61" i="81" s="1"/>
  <c r="Y13" i="22" s="1"/>
  <c r="Y13" i="93" s="1"/>
  <c r="AC42" i="78"/>
  <c r="AC72" i="78" s="1"/>
  <c r="AC24" i="28" s="1"/>
  <c r="AC24" i="89" s="1"/>
  <c r="Y24" i="75"/>
  <c r="AC12" i="75"/>
  <c r="X11" i="81"/>
  <c r="X54" i="81" s="1"/>
  <c r="X6" i="22" s="1"/>
  <c r="X6" i="93" s="1"/>
  <c r="X26" i="80"/>
  <c r="X60" i="80" s="1"/>
  <c r="X12" i="27" s="1"/>
  <c r="X12" i="92" s="1"/>
  <c r="AA4" i="79"/>
  <c r="AA52" i="79" s="1"/>
  <c r="AA4" i="32" s="1"/>
  <c r="AA4" i="90" s="1"/>
  <c r="AC25" i="77"/>
  <c r="AC38" i="78"/>
  <c r="AA6" i="76"/>
  <c r="AA53" i="76" s="1"/>
  <c r="AA5" i="31" s="1"/>
  <c r="AA5" i="87" s="1"/>
  <c r="V22" i="76"/>
  <c r="V58" i="76" s="1"/>
  <c r="V10" i="31" s="1"/>
  <c r="V10" i="87" s="1"/>
  <c r="AC5" i="75"/>
  <c r="X21" i="77"/>
  <c r="X57" i="77" s="1"/>
  <c r="X9" i="25" s="1"/>
  <c r="X9" i="88" s="1"/>
  <c r="X17" i="79"/>
  <c r="X56" i="79" s="1"/>
  <c r="X8" i="32" s="1"/>
  <c r="X8" i="90" s="1"/>
  <c r="AC41" i="77"/>
  <c r="AC20" i="78"/>
  <c r="AB18" i="76"/>
  <c r="AB7" i="75"/>
  <c r="AE44" i="75"/>
  <c r="AE74" i="75" s="1"/>
  <c r="AE26" i="30" s="1"/>
  <c r="AE26" i="86" s="1"/>
  <c r="Y31" i="80"/>
  <c r="Y71" i="80" s="1"/>
  <c r="Y23" i="27" s="1"/>
  <c r="Y23" i="92" s="1"/>
  <c r="Y33" i="79"/>
  <c r="Y69" i="79" s="1"/>
  <c r="Y21" i="32" s="1"/>
  <c r="Y21" i="90" s="1"/>
  <c r="W27" i="77"/>
  <c r="W62" i="77" s="1"/>
  <c r="W14" i="25" s="1"/>
  <c r="W14" i="88" s="1"/>
  <c r="AC36" i="78"/>
  <c r="AB40" i="75"/>
  <c r="AB68" i="75" s="1"/>
  <c r="AB20" i="30" s="1"/>
  <c r="AB20" i="86" s="1"/>
  <c r="AB10" i="59"/>
  <c r="AC30" i="75"/>
  <c r="AC65" i="75" s="1"/>
  <c r="AC17" i="30" s="1"/>
  <c r="AC17" i="86" s="1"/>
  <c r="X28" i="79"/>
  <c r="X63" i="79" s="1"/>
  <c r="X15" i="32" s="1"/>
  <c r="X15" i="90" s="1"/>
  <c r="AB35" i="77"/>
  <c r="AB67" i="77" s="1"/>
  <c r="AB19" i="25" s="1"/>
  <c r="AB19" i="88" s="1"/>
  <c r="U23" i="59"/>
  <c r="U59" i="59" s="1"/>
  <c r="U11" i="23" s="1"/>
  <c r="U11" i="84" s="1"/>
  <c r="AD2" i="80"/>
  <c r="AD50" i="80" s="1"/>
  <c r="AD2" i="27" s="1"/>
  <c r="AD2" i="92" s="1"/>
  <c r="X34" i="77"/>
  <c r="X70" i="77" s="1"/>
  <c r="X22" i="25" s="1"/>
  <c r="X22" i="88" s="1"/>
  <c r="AC37" i="76"/>
  <c r="W29" i="76"/>
  <c r="W64" i="76" s="1"/>
  <c r="W16" i="31" s="1"/>
  <c r="W16" i="87" s="1"/>
  <c r="AB19" i="75"/>
  <c r="AD25" i="74"/>
  <c r="AD25" i="77" s="1"/>
  <c r="X26" i="81"/>
  <c r="X60" i="81" s="1"/>
  <c r="X12" i="22" s="1"/>
  <c r="X12" i="93" s="1"/>
  <c r="Y31" i="59"/>
  <c r="Y71" i="59" s="1"/>
  <c r="Y23" i="23" s="1"/>
  <c r="Y23" i="84" s="1"/>
  <c r="Y31" i="81"/>
  <c r="Y71" i="81" s="1"/>
  <c r="Y23" i="22" s="1"/>
  <c r="Y23" i="93" s="1"/>
  <c r="X28" i="80"/>
  <c r="X63" i="80" s="1"/>
  <c r="X15" i="27" s="1"/>
  <c r="X15" i="92" s="1"/>
  <c r="AD2" i="81"/>
  <c r="AD50" i="81" s="1"/>
  <c r="AD2" i="22" s="1"/>
  <c r="AD2" i="93" s="1"/>
  <c r="AB4" i="74"/>
  <c r="AB52" i="74" s="1"/>
  <c r="AB4" i="26" s="1"/>
  <c r="AB4" i="91" s="1"/>
  <c r="X26" i="59"/>
  <c r="X60" i="59" s="1"/>
  <c r="X12" i="23" s="1"/>
  <c r="X12" i="84" s="1"/>
  <c r="AA4" i="81"/>
  <c r="AA52" i="81" s="1"/>
  <c r="AA4" i="22" s="1"/>
  <c r="AA4" i="93" s="1"/>
  <c r="X28" i="81"/>
  <c r="X63" i="81" s="1"/>
  <c r="X15" i="22" s="1"/>
  <c r="X15" i="93" s="1"/>
  <c r="AC19" i="74"/>
  <c r="AC19" i="75" s="1"/>
  <c r="AF44" i="74"/>
  <c r="AF74" i="74" s="1"/>
  <c r="AF26" i="26" s="1"/>
  <c r="AF26" i="91" s="1"/>
  <c r="AE2" i="74"/>
  <c r="AE50" i="74" s="1"/>
  <c r="AE2" i="26" s="1"/>
  <c r="AE2" i="91" s="1"/>
  <c r="AC13" i="74"/>
  <c r="AC13" i="76" s="1"/>
  <c r="AC43" i="74"/>
  <c r="AC43" i="78" s="1"/>
  <c r="AC73" i="78" s="1"/>
  <c r="AC25" i="28" s="1"/>
  <c r="AC25" i="89" s="1"/>
  <c r="V23" i="74"/>
  <c r="V59" i="74" s="1"/>
  <c r="V11" i="26" s="1"/>
  <c r="V11" i="91" s="1"/>
  <c r="Z31" i="74"/>
  <c r="Z71" i="74" s="1"/>
  <c r="Z23" i="26" s="1"/>
  <c r="Z23" i="91" s="1"/>
  <c r="X29" i="74"/>
  <c r="X64" i="74" s="1"/>
  <c r="X16" i="26" s="1"/>
  <c r="X16" i="91" s="1"/>
  <c r="Y32" i="75"/>
  <c r="Y61" i="75" s="1"/>
  <c r="Y13" i="30" s="1"/>
  <c r="Y13" i="86" s="1"/>
  <c r="AC14" i="59"/>
  <c r="AC42" i="80"/>
  <c r="AC72" i="80" s="1"/>
  <c r="AC24" i="27" s="1"/>
  <c r="AC24" i="92" s="1"/>
  <c r="Y24" i="79"/>
  <c r="AC12" i="77"/>
  <c r="X26" i="75"/>
  <c r="X60" i="75" s="1"/>
  <c r="X12" i="30" s="1"/>
  <c r="X12" i="86" s="1"/>
  <c r="AA4" i="59"/>
  <c r="AA52" i="59" s="1"/>
  <c r="AA4" i="23" s="1"/>
  <c r="AA4" i="84" s="1"/>
  <c r="AC25" i="59"/>
  <c r="AA6" i="79"/>
  <c r="AA53" i="79" s="1"/>
  <c r="AA5" i="32" s="1"/>
  <c r="AA5" i="90" s="1"/>
  <c r="V22" i="77"/>
  <c r="V58" i="77" s="1"/>
  <c r="V10" i="25" s="1"/>
  <c r="V10" i="88" s="1"/>
  <c r="X21" i="81"/>
  <c r="X57" i="81" s="1"/>
  <c r="X9" i="22" s="1"/>
  <c r="X9" i="93" s="1"/>
  <c r="AC41" i="59"/>
  <c r="AC20" i="80"/>
  <c r="AB18" i="79"/>
  <c r="AB7" i="77"/>
  <c r="Y31" i="76"/>
  <c r="Y71" i="76" s="1"/>
  <c r="Y23" i="31" s="1"/>
  <c r="Y23" i="87" s="1"/>
  <c r="AB55" i="81"/>
  <c r="AB7" i="22" s="1"/>
  <c r="AB7" i="93" s="1"/>
  <c r="Y33" i="59"/>
  <c r="Y69" i="59" s="1"/>
  <c r="Y21" i="23" s="1"/>
  <c r="Y21" i="84" s="1"/>
  <c r="W27" i="75"/>
  <c r="W62" i="75" s="1"/>
  <c r="W14" i="30" s="1"/>
  <c r="W14" i="86" s="1"/>
  <c r="W27" i="81"/>
  <c r="W62" i="81" s="1"/>
  <c r="W14" i="22" s="1"/>
  <c r="W14" i="93" s="1"/>
  <c r="AC36" i="80"/>
  <c r="AB40" i="79"/>
  <c r="AB68" i="79" s="1"/>
  <c r="AB20" i="32" s="1"/>
  <c r="AB20" i="90" s="1"/>
  <c r="X28" i="59"/>
  <c r="X63" i="59" s="1"/>
  <c r="X15" i="23" s="1"/>
  <c r="X15" i="84" s="1"/>
  <c r="AB35" i="81"/>
  <c r="AB67" i="81" s="1"/>
  <c r="AB19" i="22" s="1"/>
  <c r="AB19" i="93" s="1"/>
  <c r="AD2" i="76"/>
  <c r="AD50" i="76" s="1"/>
  <c r="AD2" i="31" s="1"/>
  <c r="AD2" i="87" s="1"/>
  <c r="X34" i="81"/>
  <c r="X70" i="81" s="1"/>
  <c r="X22" i="22" s="1"/>
  <c r="X22" i="93" s="1"/>
  <c r="AB19" i="76"/>
  <c r="AC35" i="74"/>
  <c r="AC67" i="74" s="1"/>
  <c r="AC19" i="26" s="1"/>
  <c r="AC19" i="91" s="1"/>
  <c r="AC16" i="74"/>
  <c r="AC16" i="81" s="1"/>
  <c r="AD38" i="74"/>
  <c r="AD38" i="80" s="1"/>
  <c r="X27" i="74"/>
  <c r="X62" i="74" s="1"/>
  <c r="X14" i="26" s="1"/>
  <c r="X14" i="91" s="1"/>
  <c r="Y32" i="78"/>
  <c r="Y61" i="78" s="1"/>
  <c r="Y13" i="28" s="1"/>
  <c r="Y13" i="89" s="1"/>
  <c r="AC14" i="76"/>
  <c r="AC42" i="81"/>
  <c r="AC72" i="81" s="1"/>
  <c r="AC24" i="22" s="1"/>
  <c r="AC24" i="93" s="1"/>
  <c r="X26" i="76"/>
  <c r="X60" i="76" s="1"/>
  <c r="X12" i="31" s="1"/>
  <c r="X12" i="87" s="1"/>
  <c r="AA4" i="75"/>
  <c r="AA52" i="75" s="1"/>
  <c r="AA4" i="30" s="1"/>
  <c r="AA4" i="86" s="1"/>
  <c r="AC38" i="81"/>
  <c r="AA6" i="80"/>
  <c r="AA53" i="80" s="1"/>
  <c r="AA5" i="27" s="1"/>
  <c r="AA5" i="92" s="1"/>
  <c r="V22" i="79"/>
  <c r="V58" i="79" s="1"/>
  <c r="V10" i="32" s="1"/>
  <c r="V10" i="90" s="1"/>
  <c r="AB7" i="79"/>
  <c r="Y31" i="75"/>
  <c r="Y71" i="75" s="1"/>
  <c r="Y23" i="30" s="1"/>
  <c r="Y23" i="86" s="1"/>
  <c r="AC36" i="81"/>
  <c r="AB40" i="80"/>
  <c r="AB68" i="80" s="1"/>
  <c r="AB20" i="27" s="1"/>
  <c r="AB20" i="92" s="1"/>
  <c r="X28" i="76"/>
  <c r="X63" i="76" s="1"/>
  <c r="X15" i="31" s="1"/>
  <c r="X15" i="87" s="1"/>
  <c r="AD2" i="59"/>
  <c r="AD50" i="59" s="1"/>
  <c r="AD2" i="23" s="1"/>
  <c r="AD2" i="84" s="1"/>
  <c r="X34" i="59"/>
  <c r="X70" i="59" s="1"/>
  <c r="X22" i="23" s="1"/>
  <c r="X22" i="84" s="1"/>
  <c r="AC39" i="81"/>
  <c r="AC37" i="80"/>
  <c r="W29" i="79"/>
  <c r="W64" i="79" s="1"/>
  <c r="W16" i="32" s="1"/>
  <c r="W16" i="90" s="1"/>
  <c r="AB19" i="78"/>
  <c r="Y17" i="74"/>
  <c r="Y56" i="74" s="1"/>
  <c r="Y8" i="26" s="1"/>
  <c r="Y8" i="91" s="1"/>
  <c r="Y11" i="74"/>
  <c r="Y54" i="74" s="1"/>
  <c r="Y6" i="26" s="1"/>
  <c r="Y6" i="91" s="1"/>
  <c r="AD20" i="74"/>
  <c r="AD20" i="81" s="1"/>
  <c r="AD39" i="74"/>
  <c r="AD39" i="59" s="1"/>
  <c r="AC14" i="78"/>
  <c r="X26" i="78"/>
  <c r="X60" i="78" s="1"/>
  <c r="X12" i="28" s="1"/>
  <c r="X12" i="89" s="1"/>
  <c r="AA4" i="76"/>
  <c r="AA52" i="76" s="1"/>
  <c r="AA4" i="31" s="1"/>
  <c r="AA4" i="87" s="1"/>
  <c r="Y31" i="78"/>
  <c r="Y71" i="78" s="1"/>
  <c r="Y23" i="28" s="1"/>
  <c r="Y23" i="89" s="1"/>
  <c r="X28" i="75"/>
  <c r="X63" i="75" s="1"/>
  <c r="X15" i="30" s="1"/>
  <c r="X15" i="86" s="1"/>
  <c r="AD2" i="78"/>
  <c r="AD50" i="78" s="1"/>
  <c r="AD2" i="28" s="1"/>
  <c r="AD2" i="89" s="1"/>
  <c r="X34" i="75"/>
  <c r="X70" i="75" s="1"/>
  <c r="X22" i="30" s="1"/>
  <c r="X22" i="86" s="1"/>
  <c r="AC37" i="81"/>
  <c r="AB19" i="77"/>
  <c r="Y32" i="76"/>
  <c r="Y61" i="76" s="1"/>
  <c r="Y13" i="31" s="1"/>
  <c r="Y13" i="87" s="1"/>
  <c r="AC15" i="74"/>
  <c r="W22" i="74"/>
  <c r="W58" i="74" s="1"/>
  <c r="W10" i="26" s="1"/>
  <c r="W10" i="91" s="1"/>
  <c r="AC7" i="74"/>
  <c r="AC7" i="78" s="1"/>
  <c r="Y32" i="79"/>
  <c r="Y61" i="79" s="1"/>
  <c r="Y13" i="32" s="1"/>
  <c r="Y13" i="90" s="1"/>
  <c r="AC14" i="77"/>
  <c r="AC42" i="75"/>
  <c r="AC72" i="75" s="1"/>
  <c r="AC24" i="30" s="1"/>
  <c r="AC24" i="86" s="1"/>
  <c r="X26" i="77"/>
  <c r="X60" i="77" s="1"/>
  <c r="X12" i="25" s="1"/>
  <c r="X12" i="88" s="1"/>
  <c r="AA4" i="77"/>
  <c r="AA52" i="77" s="1"/>
  <c r="AA4" i="25" s="1"/>
  <c r="AA4" i="88" s="1"/>
  <c r="V22" i="81"/>
  <c r="V58" i="81" s="1"/>
  <c r="V10" i="22" s="1"/>
  <c r="V10" i="93" s="1"/>
  <c r="Y31" i="77"/>
  <c r="Y71" i="77" s="1"/>
  <c r="Y23" i="25" s="1"/>
  <c r="Y23" i="88" s="1"/>
  <c r="X28" i="78"/>
  <c r="X63" i="78" s="1"/>
  <c r="X15" i="28" s="1"/>
  <c r="X15" i="89" s="1"/>
  <c r="AD2" i="77"/>
  <c r="AD50" i="77" s="1"/>
  <c r="AD2" i="25" s="1"/>
  <c r="AD2" i="88" s="1"/>
  <c r="X34" i="76"/>
  <c r="X70" i="76" s="1"/>
  <c r="X22" i="31" s="1"/>
  <c r="X22" i="87" s="1"/>
  <c r="W29" i="81"/>
  <c r="W64" i="81" s="1"/>
  <c r="W16" i="22" s="1"/>
  <c r="W16" i="93" s="1"/>
  <c r="AB19" i="79"/>
  <c r="Q14" i="83"/>
  <c r="V25" i="83"/>
  <c r="O11" i="83"/>
  <c r="U18" i="83"/>
  <c r="O10" i="83"/>
  <c r="R21" i="83"/>
  <c r="V5" i="83"/>
  <c r="W17" i="83"/>
  <c r="X26" i="83"/>
  <c r="V19" i="83"/>
  <c r="Q16" i="83"/>
  <c r="R9" i="83"/>
  <c r="R6" i="83"/>
  <c r="R8" i="83"/>
  <c r="U20" i="83"/>
  <c r="R13" i="83"/>
  <c r="R12" i="83"/>
  <c r="W7" i="83"/>
  <c r="Z73" i="73"/>
  <c r="Y85" i="73"/>
  <c r="AA80" i="73"/>
  <c r="Z67" i="73"/>
  <c r="Z77" i="73"/>
  <c r="U22" i="83"/>
  <c r="AA89" i="73"/>
  <c r="Z90" i="73"/>
  <c r="AC60" i="73"/>
  <c r="AA87" i="73"/>
  <c r="T23" i="83"/>
  <c r="AA88" i="73"/>
  <c r="Z82" i="73"/>
  <c r="U15" i="83"/>
  <c r="Z84" i="73"/>
  <c r="Y83" i="73"/>
  <c r="AC62" i="73"/>
  <c r="X78" i="73"/>
  <c r="W79" i="73"/>
  <c r="AA24" i="83"/>
  <c r="AA2" i="83"/>
  <c r="V4" i="83"/>
  <c r="AE64" i="73"/>
  <c r="AD63" i="73"/>
  <c r="AD72" i="73"/>
  <c r="AD66" i="73"/>
  <c r="AD91" i="73"/>
  <c r="AE92" i="73"/>
  <c r="AF65" i="73"/>
  <c r="AD96" i="73"/>
  <c r="AE98" i="73"/>
  <c r="AD69" i="73"/>
  <c r="AD75" i="73"/>
  <c r="AE93" i="73"/>
  <c r="AE86" i="73"/>
  <c r="AE81" i="73"/>
  <c r="AG100" i="73"/>
  <c r="AE76" i="73"/>
  <c r="AE68" i="73"/>
  <c r="AE97" i="73"/>
  <c r="AD99" i="73"/>
  <c r="AD71" i="73"/>
  <c r="AE70" i="73"/>
  <c r="AE95" i="73"/>
  <c r="AE94" i="73"/>
  <c r="AD74" i="73"/>
  <c r="AF58" i="73"/>
  <c r="AE61" i="73"/>
  <c r="AP35" i="78" l="1"/>
  <c r="AP67" i="78" s="1"/>
  <c r="AP19" i="28" s="1"/>
  <c r="AP19" i="89" s="1"/>
  <c r="AP67" i="74"/>
  <c r="AP19" i="26" s="1"/>
  <c r="AP19" i="91" s="1"/>
  <c r="AP83" i="73"/>
  <c r="AP27" i="74" s="1"/>
  <c r="AP62" i="74" s="1"/>
  <c r="AP14" i="26" s="1"/>
  <c r="AP14" i="91" s="1"/>
  <c r="AP60" i="73"/>
  <c r="AP43" i="80"/>
  <c r="AR29" i="72"/>
  <c r="AR29" i="73" s="1"/>
  <c r="AP70" i="73" s="1"/>
  <c r="AQ29" i="73"/>
  <c r="AP28" i="74"/>
  <c r="AP63" i="74" s="1"/>
  <c r="AP15" i="26" s="1"/>
  <c r="AP15" i="91" s="1"/>
  <c r="AR10" i="72"/>
  <c r="AR10" i="73" s="1"/>
  <c r="AQ10" i="73"/>
  <c r="AR39" i="72"/>
  <c r="AR39" i="73" s="1"/>
  <c r="AP86" i="73" s="1"/>
  <c r="AQ39" i="73"/>
  <c r="AR38" i="72"/>
  <c r="AR38" i="73" s="1"/>
  <c r="AP82" i="73" s="1"/>
  <c r="AQ38" i="73"/>
  <c r="AP41" i="74"/>
  <c r="AP41" i="59" s="1"/>
  <c r="AP43" i="81"/>
  <c r="AP35" i="76"/>
  <c r="AP67" i="76" s="1"/>
  <c r="AP19" i="31" s="1"/>
  <c r="AP19" i="87" s="1"/>
  <c r="AR27" i="72"/>
  <c r="AR27" i="73" s="1"/>
  <c r="AP68" i="73" s="1"/>
  <c r="AQ27" i="73"/>
  <c r="AP19" i="74"/>
  <c r="AP19" i="78" s="1"/>
  <c r="AR35" i="72"/>
  <c r="AR35" i="73" s="1"/>
  <c r="AP77" i="73" s="1"/>
  <c r="AQ35" i="73"/>
  <c r="AR12" i="72"/>
  <c r="AR12" i="73" s="1"/>
  <c r="AQ12" i="73"/>
  <c r="AP5" i="74"/>
  <c r="AP5" i="80" s="1"/>
  <c r="AR28" i="72"/>
  <c r="AR28" i="73" s="1"/>
  <c r="AP69" i="73" s="1"/>
  <c r="AQ28" i="73"/>
  <c r="AP8" i="74"/>
  <c r="AP8" i="59" s="1"/>
  <c r="AR34" i="72"/>
  <c r="AR34" i="73" s="1"/>
  <c r="AP76" i="73" s="1"/>
  <c r="AQ34" i="73"/>
  <c r="AR11" i="72"/>
  <c r="AR11" i="73" s="1"/>
  <c r="AP78" i="73" s="1"/>
  <c r="AQ11" i="73"/>
  <c r="AP42" i="74"/>
  <c r="AP72" i="74" s="1"/>
  <c r="AP24" i="26" s="1"/>
  <c r="AP24" i="91" s="1"/>
  <c r="AP35" i="77"/>
  <c r="AP67" i="77" s="1"/>
  <c r="AP19" i="25" s="1"/>
  <c r="AP19" i="88" s="1"/>
  <c r="AR24" i="72"/>
  <c r="AR24" i="73" s="1"/>
  <c r="AP65" i="73" s="1"/>
  <c r="AQ24" i="73"/>
  <c r="AR47" i="72"/>
  <c r="AR47" i="73" s="1"/>
  <c r="AP95" i="73" s="1"/>
  <c r="AQ47" i="73"/>
  <c r="AP37" i="74"/>
  <c r="AP37" i="80" s="1"/>
  <c r="AR31" i="72"/>
  <c r="AR31" i="73" s="1"/>
  <c r="AP72" i="73" s="1"/>
  <c r="AQ31" i="73"/>
  <c r="AP35" i="59"/>
  <c r="AP67" i="59" s="1"/>
  <c r="AP19" i="23" s="1"/>
  <c r="AP19" i="84" s="1"/>
  <c r="AP35" i="75"/>
  <c r="AP67" i="75" s="1"/>
  <c r="AP19" i="30" s="1"/>
  <c r="AP19" i="86" s="1"/>
  <c r="AP35" i="80"/>
  <c r="AP67" i="80" s="1"/>
  <c r="AP19" i="27" s="1"/>
  <c r="AP19" i="92" s="1"/>
  <c r="AP10" i="74"/>
  <c r="AP10" i="81" s="1"/>
  <c r="AR48" i="72"/>
  <c r="AR48" i="73" s="1"/>
  <c r="AP96" i="73" s="1"/>
  <c r="AQ48" i="73"/>
  <c r="AQ8" i="73"/>
  <c r="AR8" i="72"/>
  <c r="AR8" i="73" s="1"/>
  <c r="AP63" i="73" s="1"/>
  <c r="AR37" i="72"/>
  <c r="AR37" i="73" s="1"/>
  <c r="AP81" i="73" s="1"/>
  <c r="AQ37" i="73"/>
  <c r="AP24" i="74"/>
  <c r="AP24" i="77" s="1"/>
  <c r="AR32" i="72"/>
  <c r="AR32" i="73" s="1"/>
  <c r="AP73" i="73" s="1"/>
  <c r="AQ32" i="73"/>
  <c r="AR46" i="72"/>
  <c r="AR46" i="73" s="1"/>
  <c r="AP94" i="73" s="1"/>
  <c r="AQ46" i="73"/>
  <c r="AP85" i="73"/>
  <c r="AR15" i="72"/>
  <c r="AR15" i="73" s="1"/>
  <c r="AQ15" i="73"/>
  <c r="AQ40" i="73"/>
  <c r="AR40" i="72"/>
  <c r="AR40" i="73" s="1"/>
  <c r="AP87" i="73" s="1"/>
  <c r="AR41" i="72"/>
  <c r="AR41" i="73" s="1"/>
  <c r="AP88" i="73" s="1"/>
  <c r="AQ41" i="73"/>
  <c r="AP43" i="79"/>
  <c r="AP43" i="59"/>
  <c r="AP35" i="81"/>
  <c r="AP67" i="81" s="1"/>
  <c r="AP19" i="22" s="1"/>
  <c r="AP19" i="93" s="1"/>
  <c r="AP43" i="75"/>
  <c r="AP43" i="76"/>
  <c r="AR30" i="72"/>
  <c r="AR30" i="73" s="1"/>
  <c r="AP71" i="73" s="1"/>
  <c r="AQ30" i="73"/>
  <c r="AR33" i="72"/>
  <c r="AR33" i="73" s="1"/>
  <c r="AP74" i="73" s="1"/>
  <c r="AQ33" i="73"/>
  <c r="AQ42" i="73"/>
  <c r="AR42" i="72"/>
  <c r="AR42" i="73" s="1"/>
  <c r="AP90" i="73" s="1"/>
  <c r="AR26" i="72"/>
  <c r="AR26" i="73" s="1"/>
  <c r="AP67" i="73" s="1"/>
  <c r="AQ26" i="73"/>
  <c r="AR6" i="72"/>
  <c r="AR6" i="73" s="1"/>
  <c r="AP62" i="73" s="1"/>
  <c r="AQ6" i="73"/>
  <c r="AR44" i="72"/>
  <c r="AR44" i="73" s="1"/>
  <c r="AP92" i="73" s="1"/>
  <c r="AQ44" i="73"/>
  <c r="AQ21" i="73"/>
  <c r="AR21" i="72"/>
  <c r="AR21" i="73" s="1"/>
  <c r="AP89" i="73" s="1"/>
  <c r="AP44" i="74"/>
  <c r="AP74" i="74" s="1"/>
  <c r="AP26" i="26" s="1"/>
  <c r="AP26" i="91" s="1"/>
  <c r="AB55" i="80"/>
  <c r="AB7" i="27" s="1"/>
  <c r="AB7" i="92" s="1"/>
  <c r="AD30" i="76"/>
  <c r="AD65" i="76" s="1"/>
  <c r="AD17" i="31" s="1"/>
  <c r="AD17" i="87" s="1"/>
  <c r="AC66" i="59"/>
  <c r="AC18" i="23" s="1"/>
  <c r="AC18" i="84" s="1"/>
  <c r="AD30" i="80"/>
  <c r="AD65" i="80" s="1"/>
  <c r="AD17" i="27" s="1"/>
  <c r="AD17" i="92" s="1"/>
  <c r="V23" i="75"/>
  <c r="V59" i="75" s="1"/>
  <c r="V11" i="30" s="1"/>
  <c r="V11" i="86" s="1"/>
  <c r="AB55" i="75"/>
  <c r="AB7" i="30" s="1"/>
  <c r="AB7" i="86" s="1"/>
  <c r="AB4" i="80"/>
  <c r="AB52" i="80" s="1"/>
  <c r="AB4" i="27" s="1"/>
  <c r="AB4" i="92" s="1"/>
  <c r="AB55" i="76"/>
  <c r="AB7" i="31" s="1"/>
  <c r="AB7" i="87" s="1"/>
  <c r="AC66" i="78"/>
  <c r="AC18" i="28" s="1"/>
  <c r="AC18" i="89" s="1"/>
  <c r="AC66" i="79"/>
  <c r="AC18" i="32" s="1"/>
  <c r="AC18" i="90" s="1"/>
  <c r="AB55" i="77"/>
  <c r="AB7" i="25" s="1"/>
  <c r="AB7" i="88" s="1"/>
  <c r="AC66" i="77"/>
  <c r="AC18" i="25" s="1"/>
  <c r="AC18" i="88" s="1"/>
  <c r="AC55" i="74"/>
  <c r="AC7" i="26" s="1"/>
  <c r="AC7" i="91" s="1"/>
  <c r="Y26" i="75"/>
  <c r="Y60" i="75" s="1"/>
  <c r="Y12" i="30" s="1"/>
  <c r="Y12" i="86" s="1"/>
  <c r="Y26" i="76"/>
  <c r="Y60" i="76" s="1"/>
  <c r="Y12" i="31" s="1"/>
  <c r="Y12" i="87" s="1"/>
  <c r="Y26" i="78"/>
  <c r="Y60" i="78" s="1"/>
  <c r="Y12" i="28" s="1"/>
  <c r="Y12" i="89" s="1"/>
  <c r="AB55" i="78"/>
  <c r="AB7" i="28" s="1"/>
  <c r="AB7" i="89" s="1"/>
  <c r="V23" i="78"/>
  <c r="V59" i="78" s="1"/>
  <c r="V11" i="28" s="1"/>
  <c r="V11" i="89" s="1"/>
  <c r="AD66" i="74"/>
  <c r="AD18" i="26" s="1"/>
  <c r="AD18" i="91" s="1"/>
  <c r="V23" i="76"/>
  <c r="V59" i="76" s="1"/>
  <c r="V11" i="31" s="1"/>
  <c r="V11" i="87" s="1"/>
  <c r="AD30" i="59"/>
  <c r="AD65" i="59" s="1"/>
  <c r="AD17" i="23" s="1"/>
  <c r="AD17" i="84" s="1"/>
  <c r="AD12" i="79"/>
  <c r="AD14" i="76"/>
  <c r="AB6" i="78"/>
  <c r="AB53" i="78" s="1"/>
  <c r="AB5" i="28" s="1"/>
  <c r="AB5" i="89" s="1"/>
  <c r="AD39" i="78"/>
  <c r="W22" i="76"/>
  <c r="W58" i="76" s="1"/>
  <c r="W10" i="31" s="1"/>
  <c r="W10" i="87" s="1"/>
  <c r="AC13" i="59"/>
  <c r="W22" i="77"/>
  <c r="W58" i="77" s="1"/>
  <c r="W10" i="25" s="1"/>
  <c r="W10" i="88" s="1"/>
  <c r="AC13" i="77"/>
  <c r="Y17" i="78"/>
  <c r="Y56" i="78" s="1"/>
  <c r="Y8" i="28" s="1"/>
  <c r="Y8" i="89" s="1"/>
  <c r="AC16" i="78"/>
  <c r="Z24" i="81"/>
  <c r="Z31" i="77"/>
  <c r="Z71" i="77" s="1"/>
  <c r="Z23" i="25" s="1"/>
  <c r="Z23" i="88" s="1"/>
  <c r="AC68" i="74"/>
  <c r="AC20" i="26" s="1"/>
  <c r="AC20" i="91" s="1"/>
  <c r="AD38" i="75"/>
  <c r="Z31" i="81"/>
  <c r="Z71" i="81" s="1"/>
  <c r="Z23" i="22" s="1"/>
  <c r="Z23" i="93" s="1"/>
  <c r="AC43" i="76"/>
  <c r="AC73" i="76" s="1"/>
  <c r="AC25" i="31" s="1"/>
  <c r="AC25" i="87" s="1"/>
  <c r="AC19" i="78"/>
  <c r="AD25" i="76"/>
  <c r="AD42" i="80"/>
  <c r="AD72" i="80" s="1"/>
  <c r="AD24" i="27" s="1"/>
  <c r="AD24" i="92" s="1"/>
  <c r="AC40" i="78"/>
  <c r="AC68" i="78" s="1"/>
  <c r="AC20" i="28" s="1"/>
  <c r="AC20" i="89" s="1"/>
  <c r="X29" i="78"/>
  <c r="X64" i="78" s="1"/>
  <c r="X16" i="28" s="1"/>
  <c r="X16" i="89" s="1"/>
  <c r="AC43" i="79"/>
  <c r="AC73" i="79" s="1"/>
  <c r="AC25" i="32" s="1"/>
  <c r="AC25" i="90" s="1"/>
  <c r="AD25" i="78"/>
  <c r="AD30" i="75"/>
  <c r="AD65" i="75" s="1"/>
  <c r="AD17" i="30" s="1"/>
  <c r="AD17" i="86" s="1"/>
  <c r="AC10" i="59"/>
  <c r="W22" i="59"/>
  <c r="W58" i="59" s="1"/>
  <c r="W10" i="23" s="1"/>
  <c r="W10" i="84" s="1"/>
  <c r="AC16" i="76"/>
  <c r="Z31" i="59"/>
  <c r="Z71" i="59" s="1"/>
  <c r="Z23" i="23" s="1"/>
  <c r="Z23" i="84" s="1"/>
  <c r="V23" i="59"/>
  <c r="V59" i="59" s="1"/>
  <c r="V11" i="23" s="1"/>
  <c r="V11" i="84" s="1"/>
  <c r="AD25" i="80"/>
  <c r="Y26" i="59"/>
  <c r="Y60" i="59" s="1"/>
  <c r="Y12" i="23" s="1"/>
  <c r="Y12" i="84" s="1"/>
  <c r="AD30" i="78"/>
  <c r="AD65" i="78" s="1"/>
  <c r="AD17" i="28" s="1"/>
  <c r="AD17" i="89" s="1"/>
  <c r="AD12" i="75"/>
  <c r="Z24" i="78"/>
  <c r="AC73" i="74"/>
  <c r="AC25" i="26" s="1"/>
  <c r="AC25" i="91" s="1"/>
  <c r="Z31" i="75"/>
  <c r="Z71" i="75" s="1"/>
  <c r="Z23" i="30" s="1"/>
  <c r="Z23" i="86" s="1"/>
  <c r="Y34" i="59"/>
  <c r="Y70" i="59" s="1"/>
  <c r="Y22" i="23" s="1"/>
  <c r="Y22" i="84" s="1"/>
  <c r="Z31" i="76"/>
  <c r="Z71" i="76" s="1"/>
  <c r="Z23" i="31" s="1"/>
  <c r="Z23" i="87" s="1"/>
  <c r="Z33" i="77"/>
  <c r="Z69" i="77" s="1"/>
  <c r="Z21" i="25" s="1"/>
  <c r="Z21" i="88" s="1"/>
  <c r="Y34" i="78"/>
  <c r="Y70" i="78" s="1"/>
  <c r="Y22" i="28" s="1"/>
  <c r="Y22" i="89" s="1"/>
  <c r="Z31" i="78"/>
  <c r="Z71" i="78" s="1"/>
  <c r="Z23" i="28" s="1"/>
  <c r="Z23" i="89" s="1"/>
  <c r="V23" i="80"/>
  <c r="V59" i="80" s="1"/>
  <c r="V11" i="27" s="1"/>
  <c r="V11" i="92" s="1"/>
  <c r="AB4" i="76"/>
  <c r="AB52" i="76" s="1"/>
  <c r="AB4" i="31" s="1"/>
  <c r="AB4" i="87" s="1"/>
  <c r="AD25" i="59"/>
  <c r="Y34" i="79"/>
  <c r="Y70" i="79" s="1"/>
  <c r="Y22" i="32" s="1"/>
  <c r="Y22" i="90" s="1"/>
  <c r="AC7" i="59"/>
  <c r="AD20" i="59"/>
  <c r="X29" i="77"/>
  <c r="X64" i="77" s="1"/>
  <c r="X16" i="25" s="1"/>
  <c r="X16" i="88" s="1"/>
  <c r="AE2" i="78"/>
  <c r="AE50" i="78" s="1"/>
  <c r="AE2" i="28" s="1"/>
  <c r="AE2" i="89" s="1"/>
  <c r="AC19" i="77"/>
  <c r="Y21" i="76"/>
  <c r="Y57" i="76" s="1"/>
  <c r="Y9" i="31" s="1"/>
  <c r="Y9" i="87" s="1"/>
  <c r="AD42" i="59"/>
  <c r="AD72" i="59" s="1"/>
  <c r="AD24" i="23" s="1"/>
  <c r="AD24" i="84" s="1"/>
  <c r="AD5" i="59"/>
  <c r="AD12" i="80"/>
  <c r="AE9" i="81"/>
  <c r="Z24" i="77"/>
  <c r="AD41" i="81"/>
  <c r="Y34" i="77"/>
  <c r="Y70" i="77" s="1"/>
  <c r="Y22" i="25" s="1"/>
  <c r="Y22" i="88" s="1"/>
  <c r="AC40" i="77"/>
  <c r="AC68" i="77" s="1"/>
  <c r="AC20" i="25" s="1"/>
  <c r="AC20" i="88" s="1"/>
  <c r="AB6" i="77"/>
  <c r="AB53" i="77" s="1"/>
  <c r="AB5" i="25" s="1"/>
  <c r="AB5" i="88" s="1"/>
  <c r="AC7" i="75"/>
  <c r="AD39" i="75"/>
  <c r="AD20" i="75"/>
  <c r="Y17" i="75"/>
  <c r="Y56" i="75" s="1"/>
  <c r="Y8" i="30" s="1"/>
  <c r="Y8" i="86" s="1"/>
  <c r="X29" i="79"/>
  <c r="X64" i="79" s="1"/>
  <c r="X16" i="32" s="1"/>
  <c r="X16" i="90" s="1"/>
  <c r="AC19" i="79"/>
  <c r="Y21" i="75"/>
  <c r="Y57" i="75" s="1"/>
  <c r="Y9" i="30" s="1"/>
  <c r="Y9" i="86" s="1"/>
  <c r="AD42" i="75"/>
  <c r="AD72" i="75" s="1"/>
  <c r="AD24" i="30" s="1"/>
  <c r="AD24" i="86" s="1"/>
  <c r="AC40" i="79"/>
  <c r="AC68" i="79" s="1"/>
  <c r="AC20" i="32" s="1"/>
  <c r="AC20" i="90" s="1"/>
  <c r="AB6" i="79"/>
  <c r="AB53" i="79" s="1"/>
  <c r="AB5" i="32" s="1"/>
  <c r="AB5" i="90" s="1"/>
  <c r="AC15" i="59"/>
  <c r="AC7" i="76"/>
  <c r="AC15" i="78"/>
  <c r="AD39" i="76"/>
  <c r="AD20" i="76"/>
  <c r="Y17" i="76"/>
  <c r="Y56" i="76" s="1"/>
  <c r="Y8" i="31" s="1"/>
  <c r="Y8" i="87" s="1"/>
  <c r="AC16" i="75"/>
  <c r="X29" i="80"/>
  <c r="X64" i="80" s="1"/>
  <c r="X16" i="27" s="1"/>
  <c r="X16" i="92" s="1"/>
  <c r="AC43" i="75"/>
  <c r="AC73" i="75" s="1"/>
  <c r="AC25" i="30" s="1"/>
  <c r="AC25" i="86" s="1"/>
  <c r="AF44" i="75"/>
  <c r="AF74" i="75" s="1"/>
  <c r="AF26" i="30" s="1"/>
  <c r="AF26" i="86" s="1"/>
  <c r="AC19" i="80"/>
  <c r="AB4" i="78"/>
  <c r="AB52" i="78" s="1"/>
  <c r="AB4" i="28" s="1"/>
  <c r="AB4" i="89" s="1"/>
  <c r="Y21" i="78"/>
  <c r="Y57" i="78" s="1"/>
  <c r="Y9" i="28" s="1"/>
  <c r="Y9" i="89" s="1"/>
  <c r="Y26" i="80"/>
  <c r="Y60" i="80" s="1"/>
  <c r="Y12" i="27" s="1"/>
  <c r="Y12" i="92" s="1"/>
  <c r="AD42" i="77"/>
  <c r="AD72" i="77" s="1"/>
  <c r="AD24" i="25" s="1"/>
  <c r="AD24" i="88" s="1"/>
  <c r="Z33" i="75"/>
  <c r="Z69" i="75" s="1"/>
  <c r="Z21" i="30" s="1"/>
  <c r="Z21" i="86" s="1"/>
  <c r="AD12" i="59"/>
  <c r="AE9" i="59"/>
  <c r="AD41" i="59"/>
  <c r="AD14" i="59"/>
  <c r="AC10" i="78"/>
  <c r="Y34" i="80"/>
  <c r="Y70" i="80" s="1"/>
  <c r="Y22" i="27" s="1"/>
  <c r="Y22" i="92" s="1"/>
  <c r="AB6" i="80"/>
  <c r="AB53" i="80" s="1"/>
  <c r="AB5" i="27" s="1"/>
  <c r="AB5" i="92" s="1"/>
  <c r="AD20" i="78"/>
  <c r="Y21" i="77"/>
  <c r="Y57" i="77" s="1"/>
  <c r="Y9" i="25" s="1"/>
  <c r="Y9" i="88" s="1"/>
  <c r="AD39" i="77"/>
  <c r="AD20" i="77"/>
  <c r="Y17" i="80"/>
  <c r="Y56" i="80" s="1"/>
  <c r="Y8" i="27" s="1"/>
  <c r="Y8" i="92" s="1"/>
  <c r="X27" i="59"/>
  <c r="X62" i="59" s="1"/>
  <c r="X14" i="23" s="1"/>
  <c r="X14" i="84" s="1"/>
  <c r="AC16" i="77"/>
  <c r="X29" i="59"/>
  <c r="X64" i="59" s="1"/>
  <c r="X16" i="23" s="1"/>
  <c r="X16" i="84" s="1"/>
  <c r="AC19" i="59"/>
  <c r="Y21" i="81"/>
  <c r="Y57" i="81" s="1"/>
  <c r="Y9" i="22" s="1"/>
  <c r="Y9" i="93" s="1"/>
  <c r="AC18" i="75"/>
  <c r="AD12" i="76"/>
  <c r="AE9" i="76"/>
  <c r="Z24" i="59"/>
  <c r="AD41" i="75"/>
  <c r="AD14" i="75"/>
  <c r="AC40" i="59"/>
  <c r="AC68" i="59" s="1"/>
  <c r="AC20" i="23" s="1"/>
  <c r="AC20" i="84" s="1"/>
  <c r="AB6" i="59"/>
  <c r="AB53" i="59" s="1"/>
  <c r="AB5" i="23" s="1"/>
  <c r="AB5" i="84" s="1"/>
  <c r="AC7" i="79"/>
  <c r="AD39" i="79"/>
  <c r="AD20" i="79"/>
  <c r="X27" i="78"/>
  <c r="X62" i="78" s="1"/>
  <c r="X14" i="28" s="1"/>
  <c r="X14" i="89" s="1"/>
  <c r="AC16" i="79"/>
  <c r="X29" i="76"/>
  <c r="X64" i="76" s="1"/>
  <c r="X16" i="31" s="1"/>
  <c r="X16" i="87" s="1"/>
  <c r="AC19" i="76"/>
  <c r="AC18" i="76"/>
  <c r="AD8" i="78"/>
  <c r="AD36" i="59"/>
  <c r="AD12" i="78"/>
  <c r="AE9" i="75"/>
  <c r="AD41" i="76"/>
  <c r="AD14" i="79"/>
  <c r="AC40" i="76"/>
  <c r="AC68" i="76" s="1"/>
  <c r="AC20" i="31" s="1"/>
  <c r="AC20" i="87" s="1"/>
  <c r="AB6" i="75"/>
  <c r="AB53" i="75" s="1"/>
  <c r="AB5" i="30" s="1"/>
  <c r="AB5" i="86" s="1"/>
  <c r="AD39" i="80"/>
  <c r="AD20" i="80"/>
  <c r="AC66" i="81"/>
  <c r="AC18" i="22" s="1"/>
  <c r="AC18" i="93" s="1"/>
  <c r="AC16" i="80"/>
  <c r="X29" i="75"/>
  <c r="X64" i="75" s="1"/>
  <c r="X16" i="30" s="1"/>
  <c r="X16" i="86" s="1"/>
  <c r="Y21" i="59"/>
  <c r="Y57" i="59" s="1"/>
  <c r="Y9" i="23" s="1"/>
  <c r="Y9" i="84" s="1"/>
  <c r="AC18" i="79"/>
  <c r="AD12" i="77"/>
  <c r="AE9" i="78"/>
  <c r="Z24" i="76"/>
  <c r="AD41" i="78"/>
  <c r="AD14" i="80"/>
  <c r="Y34" i="76"/>
  <c r="Y70" i="76" s="1"/>
  <c r="Y22" i="31" s="1"/>
  <c r="Y22" i="87" s="1"/>
  <c r="AC40" i="75"/>
  <c r="AC68" i="75" s="1"/>
  <c r="AC20" i="30" s="1"/>
  <c r="AC20" i="86" s="1"/>
  <c r="AB6" i="76"/>
  <c r="AB53" i="76" s="1"/>
  <c r="AB5" i="31" s="1"/>
  <c r="AB5" i="87" s="1"/>
  <c r="AE9" i="77"/>
  <c r="AD41" i="80"/>
  <c r="AD18" i="74"/>
  <c r="AD18" i="81" s="1"/>
  <c r="X22" i="74"/>
  <c r="X58" i="74" s="1"/>
  <c r="X10" i="26" s="1"/>
  <c r="X10" i="91" s="1"/>
  <c r="AD19" i="74"/>
  <c r="AC4" i="74"/>
  <c r="AC52" i="74" s="1"/>
  <c r="AC4" i="26" s="1"/>
  <c r="AC4" i="91" s="1"/>
  <c r="Y11" i="77"/>
  <c r="Y54" i="77" s="1"/>
  <c r="Y6" i="25" s="1"/>
  <c r="Y6" i="88" s="1"/>
  <c r="AE41" i="74"/>
  <c r="AE41" i="75" s="1"/>
  <c r="AD7" i="74"/>
  <c r="AD7" i="81" s="1"/>
  <c r="Z34" i="74"/>
  <c r="Z70" i="74" s="1"/>
  <c r="Z22" i="26" s="1"/>
  <c r="Z22" i="91" s="1"/>
  <c r="AF2" i="74"/>
  <c r="AF50" i="74" s="1"/>
  <c r="AF2" i="26" s="1"/>
  <c r="AF2" i="91" s="1"/>
  <c r="AE12" i="74"/>
  <c r="AE12" i="81" s="1"/>
  <c r="AE42" i="74"/>
  <c r="AE72" i="74" s="1"/>
  <c r="AE24" i="26" s="1"/>
  <c r="AE24" i="91" s="1"/>
  <c r="AE8" i="74"/>
  <c r="AE8" i="79" s="1"/>
  <c r="Z28" i="74"/>
  <c r="Z63" i="74" s="1"/>
  <c r="Z15" i="26" s="1"/>
  <c r="Z15" i="91" s="1"/>
  <c r="AA33" i="74"/>
  <c r="AA69" i="74" s="1"/>
  <c r="AA21" i="26" s="1"/>
  <c r="AA21" i="91" s="1"/>
  <c r="AC7" i="77"/>
  <c r="W22" i="78"/>
  <c r="W58" i="78" s="1"/>
  <c r="W10" i="28" s="1"/>
  <c r="W10" i="89" s="1"/>
  <c r="AC15" i="76"/>
  <c r="Y11" i="80"/>
  <c r="Y54" i="80" s="1"/>
  <c r="Y6" i="27" s="1"/>
  <c r="Y6" i="92" s="1"/>
  <c r="Y17" i="79"/>
  <c r="Y56" i="79" s="1"/>
  <c r="Y8" i="32" s="1"/>
  <c r="Y8" i="90" s="1"/>
  <c r="X27" i="75"/>
  <c r="X62" i="75" s="1"/>
  <c r="X14" i="30" s="1"/>
  <c r="X14" i="86" s="1"/>
  <c r="AD38" i="76"/>
  <c r="AC16" i="59"/>
  <c r="AC35" i="80"/>
  <c r="AC67" i="80" s="1"/>
  <c r="AC19" i="27" s="1"/>
  <c r="AC19" i="92" s="1"/>
  <c r="X29" i="81"/>
  <c r="X64" i="81" s="1"/>
  <c r="X16" i="22" s="1"/>
  <c r="X16" i="93" s="1"/>
  <c r="Z31" i="80"/>
  <c r="Z71" i="80" s="1"/>
  <c r="Z23" i="27" s="1"/>
  <c r="Z23" i="92" s="1"/>
  <c r="V23" i="79"/>
  <c r="V59" i="79" s="1"/>
  <c r="V11" i="32" s="1"/>
  <c r="V11" i="90" s="1"/>
  <c r="AC43" i="77"/>
  <c r="AC73" i="77" s="1"/>
  <c r="AC25" i="25" s="1"/>
  <c r="AC25" i="88" s="1"/>
  <c r="AC13" i="78"/>
  <c r="AE2" i="76"/>
  <c r="AE50" i="76" s="1"/>
  <c r="AE2" i="31" s="1"/>
  <c r="AE2" i="87" s="1"/>
  <c r="AF44" i="76"/>
  <c r="AF74" i="76" s="1"/>
  <c r="AF26" i="31" s="1"/>
  <c r="AF26" i="87" s="1"/>
  <c r="AC19" i="81"/>
  <c r="AB4" i="79"/>
  <c r="AB52" i="79" s="1"/>
  <c r="AB4" i="32" s="1"/>
  <c r="AB4" i="90" s="1"/>
  <c r="AD25" i="79"/>
  <c r="Y21" i="80"/>
  <c r="Y57" i="80" s="1"/>
  <c r="Y9" i="27" s="1"/>
  <c r="Y9" i="92" s="1"/>
  <c r="Y26" i="79"/>
  <c r="Y60" i="79" s="1"/>
  <c r="Y12" i="32" s="1"/>
  <c r="Y12" i="90" s="1"/>
  <c r="AC18" i="77"/>
  <c r="AD42" i="78"/>
  <c r="AD72" i="78" s="1"/>
  <c r="AD24" i="28" s="1"/>
  <c r="AD24" i="89" s="1"/>
  <c r="AD8" i="76"/>
  <c r="Y28" i="80"/>
  <c r="Y63" i="80" s="1"/>
  <c r="Y15" i="27" s="1"/>
  <c r="Y15" i="92" s="1"/>
  <c r="AD30" i="79"/>
  <c r="AD65" i="79" s="1"/>
  <c r="AD17" i="32" s="1"/>
  <c r="AD17" i="90" s="1"/>
  <c r="Z33" i="78"/>
  <c r="Z69" i="78" s="1"/>
  <c r="Z21" i="28" s="1"/>
  <c r="Z21" i="89" s="1"/>
  <c r="AD36" i="76"/>
  <c r="AD5" i="75"/>
  <c r="Z32" i="59"/>
  <c r="Z61" i="59" s="1"/>
  <c r="Z13" i="23" s="1"/>
  <c r="Z13" i="84" s="1"/>
  <c r="Z32" i="81"/>
  <c r="Z61" i="81" s="1"/>
  <c r="Z13" i="22" s="1"/>
  <c r="Z13" i="93" s="1"/>
  <c r="AE9" i="80"/>
  <c r="AC66" i="76"/>
  <c r="AC18" i="31" s="1"/>
  <c r="AC18" i="87" s="1"/>
  <c r="Z24" i="80"/>
  <c r="AD41" i="79"/>
  <c r="AC10" i="76"/>
  <c r="AC40" i="81"/>
  <c r="AC68" i="81" s="1"/>
  <c r="AC20" i="22" s="1"/>
  <c r="AC20" i="93" s="1"/>
  <c r="AD37" i="80"/>
  <c r="AC35" i="81"/>
  <c r="AC67" i="81" s="1"/>
  <c r="AC19" i="22" s="1"/>
  <c r="AC19" i="93" s="1"/>
  <c r="Y28" i="81"/>
  <c r="Y63" i="81" s="1"/>
  <c r="Y15" i="22" s="1"/>
  <c r="Y15" i="93" s="1"/>
  <c r="AD37" i="81"/>
  <c r="AE38" i="74"/>
  <c r="AG44" i="74"/>
  <c r="AG74" i="74" s="1"/>
  <c r="AG26" i="26" s="1"/>
  <c r="AG26" i="91" s="1"/>
  <c r="AF9" i="74"/>
  <c r="AF9" i="81" s="1"/>
  <c r="Z26" i="74"/>
  <c r="Z60" i="74" s="1"/>
  <c r="Z12" i="26" s="1"/>
  <c r="Z12" i="91" s="1"/>
  <c r="Z21" i="74"/>
  <c r="Z57" i="74" s="1"/>
  <c r="Z9" i="26" s="1"/>
  <c r="Z9" i="91" s="1"/>
  <c r="AC7" i="80"/>
  <c r="W22" i="79"/>
  <c r="W58" i="79" s="1"/>
  <c r="W10" i="32" s="1"/>
  <c r="W10" i="90" s="1"/>
  <c r="AC15" i="77"/>
  <c r="Y11" i="59"/>
  <c r="Y54" i="59" s="1"/>
  <c r="Y6" i="23" s="1"/>
  <c r="Y6" i="84" s="1"/>
  <c r="Y17" i="59"/>
  <c r="Y56" i="59" s="1"/>
  <c r="Y8" i="23" s="1"/>
  <c r="Y8" i="84" s="1"/>
  <c r="Y17" i="81"/>
  <c r="Y56" i="81" s="1"/>
  <c r="Y8" i="22" s="1"/>
  <c r="Y8" i="93" s="1"/>
  <c r="X27" i="77"/>
  <c r="X62" i="77" s="1"/>
  <c r="X14" i="25" s="1"/>
  <c r="X14" i="88" s="1"/>
  <c r="AD38" i="78"/>
  <c r="AC35" i="59"/>
  <c r="AC67" i="59" s="1"/>
  <c r="AC19" i="23" s="1"/>
  <c r="AC19" i="84" s="1"/>
  <c r="AC66" i="80"/>
  <c r="AC18" i="27" s="1"/>
  <c r="AC18" i="92" s="1"/>
  <c r="V23" i="81"/>
  <c r="V59" i="81" s="1"/>
  <c r="V11" i="22" s="1"/>
  <c r="V11" i="93" s="1"/>
  <c r="AC43" i="80"/>
  <c r="AC73" i="80" s="1"/>
  <c r="AC25" i="27" s="1"/>
  <c r="AC25" i="92" s="1"/>
  <c r="AC13" i="79"/>
  <c r="AE2" i="77"/>
  <c r="AE50" i="77" s="1"/>
  <c r="AE2" i="25" s="1"/>
  <c r="AE2" i="88" s="1"/>
  <c r="AF44" i="78"/>
  <c r="AF74" i="78" s="1"/>
  <c r="AF26" i="28" s="1"/>
  <c r="AF26" i="89" s="1"/>
  <c r="AB4" i="59"/>
  <c r="AB52" i="59" s="1"/>
  <c r="AB4" i="23" s="1"/>
  <c r="AB4" i="84" s="1"/>
  <c r="AB4" i="81"/>
  <c r="AB52" i="81" s="1"/>
  <c r="AB4" i="22" s="1"/>
  <c r="AB4" i="93" s="1"/>
  <c r="AD25" i="75"/>
  <c r="AD25" i="81"/>
  <c r="Y26" i="81"/>
  <c r="Y60" i="81" s="1"/>
  <c r="Y12" i="22" s="1"/>
  <c r="Y12" i="93" s="1"/>
  <c r="AC18" i="80"/>
  <c r="AD42" i="79"/>
  <c r="AD72" i="79" s="1"/>
  <c r="AD24" i="32" s="1"/>
  <c r="AD24" i="90" s="1"/>
  <c r="AD8" i="77"/>
  <c r="Y28" i="59"/>
  <c r="Y63" i="59" s="1"/>
  <c r="Y15" i="23" s="1"/>
  <c r="Y15" i="84" s="1"/>
  <c r="AD30" i="81"/>
  <c r="AD65" i="81" s="1"/>
  <c r="AD17" i="22" s="1"/>
  <c r="AD17" i="93" s="1"/>
  <c r="Z33" i="79"/>
  <c r="Z69" i="79" s="1"/>
  <c r="Z21" i="32" s="1"/>
  <c r="Z21" i="90" s="1"/>
  <c r="AD36" i="77"/>
  <c r="AD5" i="78"/>
  <c r="Z32" i="75"/>
  <c r="Z61" i="75" s="1"/>
  <c r="Z13" i="30" s="1"/>
  <c r="Z13" i="86" s="1"/>
  <c r="AC10" i="77"/>
  <c r="AD37" i="59"/>
  <c r="AD66" i="59" s="1"/>
  <c r="AD18" i="23" s="1"/>
  <c r="AD18" i="84" s="1"/>
  <c r="AB6" i="81"/>
  <c r="AB53" i="81" s="1"/>
  <c r="AB5" i="22" s="1"/>
  <c r="AB5" i="93" s="1"/>
  <c r="AE20" i="74"/>
  <c r="AE20" i="81" s="1"/>
  <c r="AE39" i="74"/>
  <c r="AE39" i="80" s="1"/>
  <c r="AE25" i="74"/>
  <c r="AE25" i="78" s="1"/>
  <c r="AE36" i="74"/>
  <c r="AE36" i="80" s="1"/>
  <c r="AA32" i="74"/>
  <c r="AA61" i="74" s="1"/>
  <c r="AA13" i="26" s="1"/>
  <c r="AA13" i="91" s="1"/>
  <c r="Z11" i="74"/>
  <c r="Z54" i="74" s="1"/>
  <c r="Z6" i="26" s="1"/>
  <c r="Z6" i="91" s="1"/>
  <c r="AC7" i="81"/>
  <c r="W22" i="80"/>
  <c r="W58" i="80" s="1"/>
  <c r="W10" i="27" s="1"/>
  <c r="W10" i="92" s="1"/>
  <c r="AC15" i="79"/>
  <c r="Y11" i="76"/>
  <c r="Y54" i="76" s="1"/>
  <c r="Y6" i="31" s="1"/>
  <c r="Y6" i="87" s="1"/>
  <c r="X27" i="79"/>
  <c r="X62" i="79" s="1"/>
  <c r="X14" i="32" s="1"/>
  <c r="X14" i="90" s="1"/>
  <c r="AD38" i="77"/>
  <c r="AC35" i="76"/>
  <c r="AC67" i="76" s="1"/>
  <c r="AC19" i="31" s="1"/>
  <c r="AC19" i="87" s="1"/>
  <c r="AC43" i="81"/>
  <c r="AC73" i="81" s="1"/>
  <c r="AC25" i="22" s="1"/>
  <c r="AC25" i="93" s="1"/>
  <c r="AC13" i="80"/>
  <c r="AE2" i="79"/>
  <c r="AE50" i="79" s="1"/>
  <c r="AE2" i="32" s="1"/>
  <c r="AE2" i="90" s="1"/>
  <c r="AF44" i="77"/>
  <c r="AF74" i="77" s="1"/>
  <c r="AF26" i="25" s="1"/>
  <c r="AF26" i="88" s="1"/>
  <c r="AC18" i="81"/>
  <c r="AD8" i="79"/>
  <c r="Y28" i="76"/>
  <c r="Y63" i="76" s="1"/>
  <c r="Y15" i="31" s="1"/>
  <c r="Y15" i="87" s="1"/>
  <c r="Z33" i="80"/>
  <c r="Z69" i="80" s="1"/>
  <c r="Z21" i="27" s="1"/>
  <c r="Z21" i="92" s="1"/>
  <c r="AD36" i="79"/>
  <c r="AD66" i="79" s="1"/>
  <c r="AD18" i="32" s="1"/>
  <c r="AD18" i="90" s="1"/>
  <c r="AD5" i="77"/>
  <c r="Z32" i="76"/>
  <c r="Z61" i="76" s="1"/>
  <c r="Z13" i="31" s="1"/>
  <c r="Z13" i="87" s="1"/>
  <c r="Z24" i="75"/>
  <c r="AD14" i="81"/>
  <c r="AC10" i="79"/>
  <c r="AD37" i="76"/>
  <c r="AE14" i="74"/>
  <c r="AE14" i="80" s="1"/>
  <c r="AE30" i="74"/>
  <c r="AE65" i="74" s="1"/>
  <c r="AE17" i="26" s="1"/>
  <c r="AE17" i="91" s="1"/>
  <c r="AD35" i="74"/>
  <c r="AD67" i="74" s="1"/>
  <c r="AD19" i="26" s="1"/>
  <c r="AD19" i="91" s="1"/>
  <c r="W23" i="74"/>
  <c r="W59" i="74" s="1"/>
  <c r="W11" i="26" s="1"/>
  <c r="W11" i="91" s="1"/>
  <c r="AA24" i="74"/>
  <c r="AA24" i="81" s="1"/>
  <c r="W22" i="81"/>
  <c r="W58" i="81" s="1"/>
  <c r="W10" i="22" s="1"/>
  <c r="W10" i="93" s="1"/>
  <c r="AC15" i="80"/>
  <c r="Y11" i="75"/>
  <c r="Y54" i="75" s="1"/>
  <c r="Y6" i="30" s="1"/>
  <c r="Y6" i="86" s="1"/>
  <c r="X27" i="80"/>
  <c r="X62" i="80" s="1"/>
  <c r="X14" i="27" s="1"/>
  <c r="X14" i="92" s="1"/>
  <c r="AD38" i="79"/>
  <c r="AC35" i="75"/>
  <c r="AC67" i="75" s="1"/>
  <c r="AC19" i="30" s="1"/>
  <c r="AC19" i="86" s="1"/>
  <c r="AC43" i="59"/>
  <c r="AC73" i="59" s="1"/>
  <c r="AC25" i="23" s="1"/>
  <c r="AC25" i="84" s="1"/>
  <c r="AC13" i="75"/>
  <c r="AC13" i="81"/>
  <c r="AE2" i="80"/>
  <c r="AE50" i="80" s="1"/>
  <c r="AE2" i="27" s="1"/>
  <c r="AE2" i="92" s="1"/>
  <c r="AF44" i="79"/>
  <c r="AF74" i="79" s="1"/>
  <c r="AF26" i="32" s="1"/>
  <c r="AF26" i="90" s="1"/>
  <c r="AB4" i="75"/>
  <c r="AB52" i="75" s="1"/>
  <c r="AB4" i="30" s="1"/>
  <c r="AB4" i="86" s="1"/>
  <c r="AC18" i="59"/>
  <c r="AD42" i="81"/>
  <c r="AD72" i="81" s="1"/>
  <c r="AD24" i="22" s="1"/>
  <c r="AD24" i="93" s="1"/>
  <c r="AD8" i="80"/>
  <c r="Y28" i="75"/>
  <c r="Y63" i="75" s="1"/>
  <c r="Y15" i="30" s="1"/>
  <c r="Y15" i="86" s="1"/>
  <c r="Z33" i="59"/>
  <c r="Z69" i="59" s="1"/>
  <c r="Z21" i="23" s="1"/>
  <c r="Z21" i="84" s="1"/>
  <c r="Z33" i="81"/>
  <c r="Z69" i="81" s="1"/>
  <c r="Z21" i="22" s="1"/>
  <c r="Z21" i="93" s="1"/>
  <c r="AD36" i="80"/>
  <c r="AD5" i="79"/>
  <c r="Z32" i="78"/>
  <c r="Z61" i="78" s="1"/>
  <c r="Z13" i="28" s="1"/>
  <c r="Z13" i="89" s="1"/>
  <c r="AD37" i="75"/>
  <c r="AE37" i="74"/>
  <c r="AE37" i="75" s="1"/>
  <c r="AA31" i="74"/>
  <c r="AA71" i="74" s="1"/>
  <c r="AA23" i="26" s="1"/>
  <c r="AA23" i="91" s="1"/>
  <c r="Y29" i="74"/>
  <c r="Y64" i="74" s="1"/>
  <c r="Y16" i="26" s="1"/>
  <c r="Y16" i="91" s="1"/>
  <c r="AC15" i="81"/>
  <c r="AC55" i="81" s="1"/>
  <c r="AC7" i="22" s="1"/>
  <c r="AC7" i="93" s="1"/>
  <c r="Y11" i="78"/>
  <c r="Y54" i="78" s="1"/>
  <c r="Y6" i="28" s="1"/>
  <c r="Y6" i="89" s="1"/>
  <c r="X27" i="81"/>
  <c r="X62" i="81" s="1"/>
  <c r="X14" i="22" s="1"/>
  <c r="X14" i="93" s="1"/>
  <c r="AC35" i="78"/>
  <c r="AC67" i="78" s="1"/>
  <c r="AC19" i="28" s="1"/>
  <c r="AC19" i="89" s="1"/>
  <c r="AE2" i="59"/>
  <c r="AE50" i="59" s="1"/>
  <c r="AE2" i="23" s="1"/>
  <c r="AE2" i="84" s="1"/>
  <c r="AE2" i="81"/>
  <c r="AE50" i="81" s="1"/>
  <c r="AE2" i="22" s="1"/>
  <c r="AE2" i="93" s="1"/>
  <c r="AF44" i="80"/>
  <c r="AF74" i="80" s="1"/>
  <c r="AF26" i="27" s="1"/>
  <c r="AF26" i="92" s="1"/>
  <c r="AD8" i="59"/>
  <c r="AD8" i="81"/>
  <c r="Y28" i="78"/>
  <c r="Y63" i="78" s="1"/>
  <c r="Y15" i="28" s="1"/>
  <c r="Y15" i="89" s="1"/>
  <c r="AD36" i="81"/>
  <c r="Z32" i="77"/>
  <c r="Z61" i="77" s="1"/>
  <c r="Z13" i="25" s="1"/>
  <c r="Z13" i="88" s="1"/>
  <c r="AC10" i="81"/>
  <c r="AD37" i="78"/>
  <c r="AD66" i="78" s="1"/>
  <c r="AD18" i="28" s="1"/>
  <c r="AD18" i="89" s="1"/>
  <c r="AD15" i="74"/>
  <c r="AD15" i="81" s="1"/>
  <c r="AD43" i="74"/>
  <c r="AD43" i="59" s="1"/>
  <c r="AD73" i="59" s="1"/>
  <c r="AD25" i="23" s="1"/>
  <c r="AD25" i="84" s="1"/>
  <c r="AC6" i="74"/>
  <c r="AC53" i="74" s="1"/>
  <c r="AC5" i="26" s="1"/>
  <c r="AC5" i="91" s="1"/>
  <c r="AD38" i="81"/>
  <c r="AC35" i="77"/>
  <c r="AC67" i="77" s="1"/>
  <c r="AC19" i="25" s="1"/>
  <c r="AC19" i="88" s="1"/>
  <c r="AF44" i="81"/>
  <c r="AF74" i="81" s="1"/>
  <c r="AF26" i="22" s="1"/>
  <c r="AF26" i="93" s="1"/>
  <c r="Y28" i="77"/>
  <c r="Y63" i="77" s="1"/>
  <c r="Y15" i="25" s="1"/>
  <c r="Y15" i="88" s="1"/>
  <c r="AD5" i="81"/>
  <c r="Z32" i="79"/>
  <c r="Z61" i="79" s="1"/>
  <c r="Z13" i="32" s="1"/>
  <c r="Z13" i="90" s="1"/>
  <c r="AD37" i="77"/>
  <c r="AD40" i="74"/>
  <c r="AD40" i="76" s="1"/>
  <c r="Y11" i="81"/>
  <c r="Y54" i="81" s="1"/>
  <c r="Y6" i="22" s="1"/>
  <c r="Y6" i="93" s="1"/>
  <c r="AD10" i="74"/>
  <c r="AD10" i="79" s="1"/>
  <c r="AD16" i="74"/>
  <c r="AD16" i="78" s="1"/>
  <c r="Z17" i="74"/>
  <c r="Z56" i="74" s="1"/>
  <c r="Z8" i="26" s="1"/>
  <c r="Z8" i="91" s="1"/>
  <c r="AE5" i="74"/>
  <c r="AE5" i="76" s="1"/>
  <c r="AD13" i="74"/>
  <c r="AD13" i="76" s="1"/>
  <c r="Y27" i="74"/>
  <c r="Y62" i="74" s="1"/>
  <c r="Y14" i="26" s="1"/>
  <c r="Y14" i="91" s="1"/>
  <c r="W22" i="75"/>
  <c r="W58" i="75" s="1"/>
  <c r="W10" i="30" s="1"/>
  <c r="W10" i="86" s="1"/>
  <c r="AC15" i="75"/>
  <c r="AD39" i="81"/>
  <c r="Y11" i="79"/>
  <c r="Y54" i="79" s="1"/>
  <c r="Y6" i="32" s="1"/>
  <c r="Y6" i="90" s="1"/>
  <c r="Y17" i="77"/>
  <c r="Y56" i="77" s="1"/>
  <c r="Y8" i="25" s="1"/>
  <c r="Y8" i="88" s="1"/>
  <c r="X27" i="76"/>
  <c r="X62" i="76" s="1"/>
  <c r="X14" i="31" s="1"/>
  <c r="X14" i="87" s="1"/>
  <c r="AD38" i="59"/>
  <c r="AC35" i="79"/>
  <c r="AC67" i="79" s="1"/>
  <c r="AC19" i="32" s="1"/>
  <c r="AC19" i="90" s="1"/>
  <c r="Z31" i="79"/>
  <c r="Z71" i="79" s="1"/>
  <c r="Z23" i="32" s="1"/>
  <c r="Z23" i="90" s="1"/>
  <c r="V23" i="77"/>
  <c r="V59" i="77" s="1"/>
  <c r="V11" i="25" s="1"/>
  <c r="V11" i="88" s="1"/>
  <c r="AE2" i="75"/>
  <c r="AE50" i="75" s="1"/>
  <c r="AE2" i="30" s="1"/>
  <c r="AE2" i="86" s="1"/>
  <c r="AF44" i="59"/>
  <c r="AF74" i="59" s="1"/>
  <c r="AF26" i="23" s="1"/>
  <c r="AF26" i="84" s="1"/>
  <c r="AB4" i="77"/>
  <c r="AB52" i="77" s="1"/>
  <c r="AB4" i="25" s="1"/>
  <c r="AB4" i="88" s="1"/>
  <c r="Y21" i="79"/>
  <c r="Y57" i="79" s="1"/>
  <c r="Y9" i="32" s="1"/>
  <c r="Y9" i="90" s="1"/>
  <c r="Y26" i="77"/>
  <c r="Y60" i="77" s="1"/>
  <c r="Y12" i="25" s="1"/>
  <c r="Y12" i="88" s="1"/>
  <c r="AD42" i="76"/>
  <c r="AD72" i="76" s="1"/>
  <c r="AD24" i="31" s="1"/>
  <c r="AD24" i="87" s="1"/>
  <c r="Y28" i="79"/>
  <c r="Y63" i="79" s="1"/>
  <c r="Y15" i="32" s="1"/>
  <c r="Y15" i="90" s="1"/>
  <c r="AD30" i="77"/>
  <c r="AD65" i="77" s="1"/>
  <c r="AD17" i="25" s="1"/>
  <c r="AD17" i="88" s="1"/>
  <c r="Z33" i="76"/>
  <c r="Z69" i="76" s="1"/>
  <c r="Z21" i="31" s="1"/>
  <c r="Z21" i="87" s="1"/>
  <c r="AD36" i="75"/>
  <c r="AD5" i="76"/>
  <c r="Z32" i="80"/>
  <c r="Z61" i="80" s="1"/>
  <c r="Z13" i="27" s="1"/>
  <c r="Z13" i="92" s="1"/>
  <c r="AD14" i="78"/>
  <c r="AC10" i="75"/>
  <c r="Y34" i="75"/>
  <c r="Y70" i="75" s="1"/>
  <c r="Y22" i="30" s="1"/>
  <c r="Y22" i="86" s="1"/>
  <c r="Y34" i="81"/>
  <c r="Y70" i="81" s="1"/>
  <c r="Y22" i="22" s="1"/>
  <c r="Y22" i="93" s="1"/>
  <c r="V18" i="83"/>
  <c r="P10" i="83"/>
  <c r="S6" i="83"/>
  <c r="P11" i="83"/>
  <c r="R14" i="83"/>
  <c r="S8" i="83"/>
  <c r="V20" i="83"/>
  <c r="S12" i="83"/>
  <c r="S21" i="83"/>
  <c r="R16" i="83"/>
  <c r="W25" i="83"/>
  <c r="W19" i="83"/>
  <c r="Y26" i="83"/>
  <c r="W5" i="83"/>
  <c r="X17" i="83"/>
  <c r="S9" i="83"/>
  <c r="X7" i="83"/>
  <c r="S13" i="83"/>
  <c r="AB80" i="73"/>
  <c r="AA67" i="73"/>
  <c r="Z85" i="73"/>
  <c r="AA77" i="73"/>
  <c r="AA73" i="73"/>
  <c r="V22" i="83"/>
  <c r="AB89" i="73"/>
  <c r="AA90" i="73"/>
  <c r="AB87" i="73"/>
  <c r="Z83" i="73"/>
  <c r="U23" i="83"/>
  <c r="AB88" i="73"/>
  <c r="AD60" i="73"/>
  <c r="AA82" i="73"/>
  <c r="AA84" i="73"/>
  <c r="V15" i="83"/>
  <c r="X79" i="73"/>
  <c r="Y78" i="73"/>
  <c r="AB2" i="83"/>
  <c r="W4" i="83"/>
  <c r="AF70" i="73"/>
  <c r="AF93" i="73"/>
  <c r="AF61" i="73"/>
  <c r="AF94" i="73"/>
  <c r="AE69" i="73"/>
  <c r="AG65" i="73"/>
  <c r="AE91" i="73"/>
  <c r="AE63" i="73"/>
  <c r="AG58" i="73"/>
  <c r="AF81" i="73"/>
  <c r="AF98" i="73"/>
  <c r="AE71" i="73"/>
  <c r="AF92" i="73"/>
  <c r="AF64" i="73"/>
  <c r="AF76" i="73"/>
  <c r="AF86" i="73"/>
  <c r="AE75" i="73"/>
  <c r="AE74" i="73"/>
  <c r="AE99" i="73"/>
  <c r="AF68" i="73"/>
  <c r="AE96" i="73"/>
  <c r="AE66" i="73"/>
  <c r="AD62" i="73"/>
  <c r="AF95" i="73"/>
  <c r="AE72" i="73"/>
  <c r="AF97" i="73"/>
  <c r="AH100" i="73"/>
  <c r="AC55" i="59" l="1"/>
  <c r="AC7" i="23" s="1"/>
  <c r="AC7" i="84" s="1"/>
  <c r="AP28" i="59"/>
  <c r="AP63" i="59" s="1"/>
  <c r="AP15" i="23" s="1"/>
  <c r="AP15" i="84" s="1"/>
  <c r="AP28" i="77"/>
  <c r="AP63" i="77" s="1"/>
  <c r="AP15" i="25" s="1"/>
  <c r="AP15" i="88" s="1"/>
  <c r="AP28" i="78"/>
  <c r="AP63" i="78" s="1"/>
  <c r="AP15" i="28" s="1"/>
  <c r="AP15" i="89" s="1"/>
  <c r="AP27" i="76"/>
  <c r="AP62" i="76" s="1"/>
  <c r="AP14" i="31" s="1"/>
  <c r="AP14" i="87" s="1"/>
  <c r="AP27" i="79"/>
  <c r="AP62" i="79" s="1"/>
  <c r="AP14" i="32" s="1"/>
  <c r="AP14" i="90" s="1"/>
  <c r="AP41" i="80"/>
  <c r="AP4" i="74"/>
  <c r="AP4" i="77" s="1"/>
  <c r="AP52" i="77" s="1"/>
  <c r="AP4" i="25" s="1"/>
  <c r="AP4" i="88" s="1"/>
  <c r="AP41" i="77"/>
  <c r="AP42" i="59"/>
  <c r="AP72" i="59" s="1"/>
  <c r="AP24" i="23" s="1"/>
  <c r="AP24" i="84" s="1"/>
  <c r="AP19" i="59"/>
  <c r="AP42" i="79"/>
  <c r="AP72" i="79" s="1"/>
  <c r="AP24" i="32" s="1"/>
  <c r="AP24" i="90" s="1"/>
  <c r="AP42" i="76"/>
  <c r="AP72" i="76" s="1"/>
  <c r="AP24" i="31" s="1"/>
  <c r="AP24" i="87" s="1"/>
  <c r="AP27" i="80"/>
  <c r="AP62" i="80" s="1"/>
  <c r="AP14" i="27" s="1"/>
  <c r="AP14" i="92" s="1"/>
  <c r="AP28" i="79"/>
  <c r="AP63" i="79" s="1"/>
  <c r="AP15" i="32" s="1"/>
  <c r="AP15" i="90" s="1"/>
  <c r="AP42" i="77"/>
  <c r="AP72" i="77" s="1"/>
  <c r="AP24" i="25" s="1"/>
  <c r="AP24" i="88" s="1"/>
  <c r="AP19" i="76"/>
  <c r="AP41" i="78"/>
  <c r="AP27" i="75"/>
  <c r="AP62" i="75" s="1"/>
  <c r="AP14" i="30" s="1"/>
  <c r="AP14" i="86" s="1"/>
  <c r="AP28" i="76"/>
  <c r="AP63" i="76" s="1"/>
  <c r="AP15" i="31" s="1"/>
  <c r="AP15" i="87" s="1"/>
  <c r="AP24" i="80"/>
  <c r="AP41" i="75"/>
  <c r="AP27" i="59"/>
  <c r="AP62" i="59" s="1"/>
  <c r="AP14" i="23" s="1"/>
  <c r="AP14" i="84" s="1"/>
  <c r="AP24" i="81"/>
  <c r="AP41" i="76"/>
  <c r="AP27" i="77"/>
  <c r="AP62" i="77" s="1"/>
  <c r="AP14" i="25" s="1"/>
  <c r="AP14" i="88" s="1"/>
  <c r="AP28" i="81"/>
  <c r="AP63" i="81" s="1"/>
  <c r="AP15" i="22" s="1"/>
  <c r="AP15" i="93" s="1"/>
  <c r="AP27" i="78"/>
  <c r="AP62" i="78" s="1"/>
  <c r="AP14" i="28" s="1"/>
  <c r="AP14" i="89" s="1"/>
  <c r="AP28" i="75"/>
  <c r="AP63" i="75" s="1"/>
  <c r="AP15" i="30" s="1"/>
  <c r="AP15" i="86" s="1"/>
  <c r="AP5" i="79"/>
  <c r="AP24" i="78"/>
  <c r="AP24" i="75"/>
  <c r="AP10" i="76"/>
  <c r="AP37" i="59"/>
  <c r="AP28" i="80"/>
  <c r="AP63" i="80" s="1"/>
  <c r="AP15" i="27" s="1"/>
  <c r="AP15" i="92" s="1"/>
  <c r="AP10" i="80"/>
  <c r="AP37" i="78"/>
  <c r="AP6" i="74"/>
  <c r="AP6" i="80" s="1"/>
  <c r="AP18" i="74"/>
  <c r="AP18" i="80" s="1"/>
  <c r="AP29" i="74"/>
  <c r="AP64" i="74" s="1"/>
  <c r="AP16" i="26" s="1"/>
  <c r="AP16" i="91" s="1"/>
  <c r="AP24" i="59"/>
  <c r="AP37" i="79"/>
  <c r="AP42" i="78"/>
  <c r="AP72" i="78" s="1"/>
  <c r="AP24" i="28" s="1"/>
  <c r="AP24" i="89" s="1"/>
  <c r="AP8" i="81"/>
  <c r="AP19" i="75"/>
  <c r="AP41" i="79"/>
  <c r="AP39" i="74"/>
  <c r="AP39" i="78" s="1"/>
  <c r="AP73" i="78" s="1"/>
  <c r="AP25" i="28" s="1"/>
  <c r="AP25" i="89" s="1"/>
  <c r="AP20" i="74"/>
  <c r="AP20" i="59" s="1"/>
  <c r="AP20" i="80"/>
  <c r="AP20" i="75"/>
  <c r="AP12" i="74"/>
  <c r="AP12" i="78" s="1"/>
  <c r="AP30" i="74"/>
  <c r="AP65" i="74" s="1"/>
  <c r="AP17" i="26" s="1"/>
  <c r="AP17" i="91" s="1"/>
  <c r="AP11" i="74"/>
  <c r="AP11" i="59" s="1"/>
  <c r="AP15" i="74"/>
  <c r="AP15" i="81" s="1"/>
  <c r="AP38" i="74"/>
  <c r="AP38" i="59" s="1"/>
  <c r="AP40" i="74"/>
  <c r="AP40" i="79" s="1"/>
  <c r="AP10" i="78"/>
  <c r="AP8" i="79"/>
  <c r="AP5" i="75"/>
  <c r="AP33" i="74"/>
  <c r="AP69" i="74" s="1"/>
  <c r="AP21" i="26" s="1"/>
  <c r="AP21" i="91" s="1"/>
  <c r="AP34" i="74"/>
  <c r="AP70" i="74" s="1"/>
  <c r="AP22" i="26" s="1"/>
  <c r="AP22" i="91" s="1"/>
  <c r="AP32" i="74"/>
  <c r="AP61" i="74" s="1"/>
  <c r="AP13" i="26" s="1"/>
  <c r="AP13" i="91" s="1"/>
  <c r="AP24" i="79"/>
  <c r="AP10" i="77"/>
  <c r="AP37" i="76"/>
  <c r="AP9" i="74"/>
  <c r="AP9" i="81" s="1"/>
  <c r="AP42" i="75"/>
  <c r="AP72" i="75" s="1"/>
  <c r="AP24" i="30" s="1"/>
  <c r="AP24" i="86" s="1"/>
  <c r="AP8" i="75"/>
  <c r="AP13" i="74"/>
  <c r="AP13" i="77" s="1"/>
  <c r="AP5" i="59"/>
  <c r="AP19" i="77"/>
  <c r="AP41" i="81"/>
  <c r="AP27" i="81"/>
  <c r="AP62" i="81" s="1"/>
  <c r="AP14" i="22" s="1"/>
  <c r="AP14" i="93" s="1"/>
  <c r="AP31" i="74"/>
  <c r="AP71" i="74" s="1"/>
  <c r="AP23" i="26" s="1"/>
  <c r="AP23" i="91" s="1"/>
  <c r="AP17" i="74"/>
  <c r="AP10" i="75"/>
  <c r="AP37" i="81"/>
  <c r="AP42" i="80"/>
  <c r="AP72" i="80" s="1"/>
  <c r="AP24" i="27" s="1"/>
  <c r="AP24" i="92" s="1"/>
  <c r="AP8" i="80"/>
  <c r="AP5" i="78"/>
  <c r="AP19" i="79"/>
  <c r="AP10" i="59"/>
  <c r="AP37" i="77"/>
  <c r="AP8" i="76"/>
  <c r="AP5" i="77"/>
  <c r="AP79" i="73"/>
  <c r="AP19" i="80"/>
  <c r="AP36" i="74"/>
  <c r="AP36" i="80" s="1"/>
  <c r="AP66" i="80" s="1"/>
  <c r="AP18" i="27" s="1"/>
  <c r="AP18" i="92" s="1"/>
  <c r="AP24" i="76"/>
  <c r="AP25" i="74"/>
  <c r="AP25" i="79" s="1"/>
  <c r="AP10" i="79"/>
  <c r="AP37" i="75"/>
  <c r="AP42" i="81"/>
  <c r="AP72" i="81" s="1"/>
  <c r="AP24" i="22" s="1"/>
  <c r="AP24" i="93" s="1"/>
  <c r="AP8" i="77"/>
  <c r="AP5" i="81"/>
  <c r="AP14" i="74"/>
  <c r="AP14" i="76" s="1"/>
  <c r="AP7" i="74"/>
  <c r="AP7" i="77" s="1"/>
  <c r="AP16" i="74"/>
  <c r="AP16" i="81" s="1"/>
  <c r="AP22" i="74"/>
  <c r="AP58" i="74" s="1"/>
  <c r="AP10" i="26" s="1"/>
  <c r="AP10" i="91" s="1"/>
  <c r="AP8" i="78"/>
  <c r="AP5" i="76"/>
  <c r="AP21" i="74"/>
  <c r="AP21" i="79" s="1"/>
  <c r="AP19" i="81"/>
  <c r="AP26" i="74"/>
  <c r="AP60" i="74" s="1"/>
  <c r="AP12" i="26" s="1"/>
  <c r="AP12" i="91" s="1"/>
  <c r="AD66" i="80"/>
  <c r="AD18" i="27" s="1"/>
  <c r="AD18" i="92" s="1"/>
  <c r="AC55" i="79"/>
  <c r="AC7" i="32" s="1"/>
  <c r="AC7" i="90" s="1"/>
  <c r="AP44" i="78"/>
  <c r="AP74" i="78" s="1"/>
  <c r="AP26" i="28" s="1"/>
  <c r="AP26" i="89" s="1"/>
  <c r="AP44" i="75"/>
  <c r="AP74" i="75" s="1"/>
  <c r="AP26" i="30" s="1"/>
  <c r="AP26" i="86" s="1"/>
  <c r="AP44" i="59"/>
  <c r="AP74" i="59" s="1"/>
  <c r="AP26" i="23" s="1"/>
  <c r="AP26" i="84" s="1"/>
  <c r="AP44" i="80"/>
  <c r="AP74" i="80" s="1"/>
  <c r="AP26" i="27" s="1"/>
  <c r="AP26" i="92" s="1"/>
  <c r="AP44" i="79"/>
  <c r="AP74" i="79" s="1"/>
  <c r="AP26" i="32" s="1"/>
  <c r="AP26" i="90" s="1"/>
  <c r="AP44" i="76"/>
  <c r="AP74" i="76" s="1"/>
  <c r="AP26" i="31" s="1"/>
  <c r="AP26" i="87" s="1"/>
  <c r="AP44" i="81"/>
  <c r="AP74" i="81" s="1"/>
  <c r="AP26" i="22" s="1"/>
  <c r="AP26" i="93" s="1"/>
  <c r="AP44" i="77"/>
  <c r="AP74" i="77" s="1"/>
  <c r="AP26" i="25" s="1"/>
  <c r="AP26" i="88" s="1"/>
  <c r="AC55" i="78"/>
  <c r="AC7" i="28" s="1"/>
  <c r="AC7" i="89" s="1"/>
  <c r="AC55" i="75"/>
  <c r="AC7" i="30" s="1"/>
  <c r="AC7" i="86" s="1"/>
  <c r="AC55" i="76"/>
  <c r="AC7" i="31" s="1"/>
  <c r="AC7" i="87" s="1"/>
  <c r="W23" i="80"/>
  <c r="W59" i="80" s="1"/>
  <c r="W11" i="27" s="1"/>
  <c r="W11" i="92" s="1"/>
  <c r="AC55" i="80"/>
  <c r="AC7" i="27" s="1"/>
  <c r="AC7" i="92" s="1"/>
  <c r="AD16" i="59"/>
  <c r="AE39" i="76"/>
  <c r="Z26" i="75"/>
  <c r="Z60" i="75" s="1"/>
  <c r="Z12" i="30" s="1"/>
  <c r="Z12" i="86" s="1"/>
  <c r="AD16" i="76"/>
  <c r="AD15" i="80"/>
  <c r="AE36" i="78"/>
  <c r="Z26" i="80"/>
  <c r="Z60" i="80" s="1"/>
  <c r="Z12" i="27" s="1"/>
  <c r="Z12" i="92" s="1"/>
  <c r="AE36" i="77"/>
  <c r="Z26" i="76"/>
  <c r="Z60" i="76" s="1"/>
  <c r="Z12" i="31" s="1"/>
  <c r="Z12" i="87" s="1"/>
  <c r="Z28" i="78"/>
  <c r="Z63" i="78" s="1"/>
  <c r="Z15" i="28" s="1"/>
  <c r="Z15" i="89" s="1"/>
  <c r="AD66" i="75"/>
  <c r="AD18" i="30" s="1"/>
  <c r="AD18" i="86" s="1"/>
  <c r="AE30" i="78"/>
  <c r="AE65" i="78" s="1"/>
  <c r="AE17" i="28" s="1"/>
  <c r="AE17" i="89" s="1"/>
  <c r="Y29" i="80"/>
  <c r="Y64" i="80" s="1"/>
  <c r="Y16" i="27" s="1"/>
  <c r="Y16" i="92" s="1"/>
  <c r="AA31" i="78"/>
  <c r="AA71" i="78" s="1"/>
  <c r="AA23" i="28" s="1"/>
  <c r="AA23" i="89" s="1"/>
  <c r="AE36" i="75"/>
  <c r="AE66" i="75" s="1"/>
  <c r="AE18" i="30" s="1"/>
  <c r="AE18" i="86" s="1"/>
  <c r="AC55" i="77"/>
  <c r="AC7" i="25" s="1"/>
  <c r="AC7" i="88" s="1"/>
  <c r="AE30" i="75"/>
  <c r="AE65" i="75" s="1"/>
  <c r="AE17" i="30" s="1"/>
  <c r="AE17" i="86" s="1"/>
  <c r="AE36" i="76"/>
  <c r="AE39" i="81"/>
  <c r="AE20" i="80"/>
  <c r="AD40" i="81"/>
  <c r="Y29" i="76"/>
  <c r="Y64" i="76" s="1"/>
  <c r="Y16" i="31" s="1"/>
  <c r="Y16" i="87" s="1"/>
  <c r="AE37" i="78"/>
  <c r="W23" i="59"/>
  <c r="W59" i="59" s="1"/>
  <c r="W11" i="23" s="1"/>
  <c r="W11" i="84" s="1"/>
  <c r="AE14" i="59"/>
  <c r="AE36" i="79"/>
  <c r="Y29" i="78"/>
  <c r="Y64" i="78" s="1"/>
  <c r="Y16" i="28" s="1"/>
  <c r="Y16" i="89" s="1"/>
  <c r="AE14" i="75"/>
  <c r="Y29" i="77"/>
  <c r="Y64" i="77" s="1"/>
  <c r="Y16" i="25" s="1"/>
  <c r="Y16" i="88" s="1"/>
  <c r="AE14" i="79"/>
  <c r="AC6" i="77"/>
  <c r="AC53" i="77" s="1"/>
  <c r="AC5" i="25" s="1"/>
  <c r="AC5" i="88" s="1"/>
  <c r="Y29" i="79"/>
  <c r="Y64" i="79" s="1"/>
  <c r="Y16" i="32" s="1"/>
  <c r="Y16" i="90" s="1"/>
  <c r="AD16" i="81"/>
  <c r="AD55" i="81" s="1"/>
  <c r="AD7" i="22" s="1"/>
  <c r="AD7" i="93" s="1"/>
  <c r="AD40" i="79"/>
  <c r="AD68" i="79" s="1"/>
  <c r="AD20" i="32" s="1"/>
  <c r="AD20" i="90" s="1"/>
  <c r="AC6" i="80"/>
  <c r="AC53" i="80" s="1"/>
  <c r="AC5" i="27" s="1"/>
  <c r="AC5" i="92" s="1"/>
  <c r="AD15" i="79"/>
  <c r="AE14" i="77"/>
  <c r="AG44" i="77"/>
  <c r="AG74" i="77" s="1"/>
  <c r="AG26" i="25" s="1"/>
  <c r="AG26" i="88" s="1"/>
  <c r="AD7" i="78"/>
  <c r="X22" i="77"/>
  <c r="X58" i="77" s="1"/>
  <c r="X10" i="25" s="1"/>
  <c r="X10" i="88" s="1"/>
  <c r="AE5" i="75"/>
  <c r="AD10" i="75"/>
  <c r="AD43" i="75"/>
  <c r="AD73" i="75" s="1"/>
  <c r="AD25" i="30" s="1"/>
  <c r="AD25" i="86" s="1"/>
  <c r="AA32" i="76"/>
  <c r="AA61" i="76" s="1"/>
  <c r="AA13" i="31" s="1"/>
  <c r="AA13" i="87" s="1"/>
  <c r="AE42" i="59"/>
  <c r="AE72" i="59" s="1"/>
  <c r="AE24" i="23" s="1"/>
  <c r="AE24" i="84" s="1"/>
  <c r="Z34" i="75"/>
  <c r="Z70" i="75" s="1"/>
  <c r="Z22" i="30" s="1"/>
  <c r="Z22" i="86" s="1"/>
  <c r="AE41" i="77"/>
  <c r="AD18" i="59"/>
  <c r="AD10" i="76"/>
  <c r="AD43" i="78"/>
  <c r="AD73" i="78" s="1"/>
  <c r="AD25" i="28" s="1"/>
  <c r="AD25" i="89" s="1"/>
  <c r="AA32" i="77"/>
  <c r="AA61" i="77" s="1"/>
  <c r="AA13" i="25" s="1"/>
  <c r="AA13" i="88" s="1"/>
  <c r="AE42" i="75"/>
  <c r="AE72" i="75" s="1"/>
  <c r="AE24" i="30" s="1"/>
  <c r="AE24" i="86" s="1"/>
  <c r="Z34" i="76"/>
  <c r="Z70" i="76" s="1"/>
  <c r="Z22" i="31" s="1"/>
  <c r="Z22" i="87" s="1"/>
  <c r="AD18" i="75"/>
  <c r="AD73" i="74"/>
  <c r="AD25" i="26" s="1"/>
  <c r="AD25" i="91" s="1"/>
  <c r="AD43" i="79"/>
  <c r="AD73" i="79" s="1"/>
  <c r="AD25" i="32" s="1"/>
  <c r="AD25" i="90" s="1"/>
  <c r="AA32" i="78"/>
  <c r="AA61" i="78" s="1"/>
  <c r="AA13" i="28" s="1"/>
  <c r="AA13" i="89" s="1"/>
  <c r="AE42" i="79"/>
  <c r="AE72" i="79" s="1"/>
  <c r="AE24" i="32" s="1"/>
  <c r="AE24" i="90" s="1"/>
  <c r="Z34" i="78"/>
  <c r="Z70" i="78" s="1"/>
  <c r="Z22" i="28" s="1"/>
  <c r="Z22" i="89" s="1"/>
  <c r="AD18" i="76"/>
  <c r="AD40" i="59"/>
  <c r="AD68" i="59" s="1"/>
  <c r="AD20" i="23" s="1"/>
  <c r="AD20" i="84" s="1"/>
  <c r="AC6" i="76"/>
  <c r="AC53" i="76" s="1"/>
  <c r="AC5" i="31" s="1"/>
  <c r="AC5" i="87" s="1"/>
  <c r="AD43" i="80"/>
  <c r="AD73" i="80" s="1"/>
  <c r="AD25" i="27" s="1"/>
  <c r="AD25" i="92" s="1"/>
  <c r="AE14" i="76"/>
  <c r="AA32" i="79"/>
  <c r="AA61" i="79" s="1"/>
  <c r="AA13" i="32" s="1"/>
  <c r="AA13" i="90" s="1"/>
  <c r="Z21" i="59"/>
  <c r="Z57" i="59" s="1"/>
  <c r="Z9" i="23" s="1"/>
  <c r="Z9" i="84" s="1"/>
  <c r="AF9" i="76"/>
  <c r="Z28" i="76"/>
  <c r="Z63" i="76" s="1"/>
  <c r="Z15" i="31" s="1"/>
  <c r="Z15" i="87" s="1"/>
  <c r="AE42" i="80"/>
  <c r="AE72" i="80" s="1"/>
  <c r="AE24" i="27" s="1"/>
  <c r="AE24" i="92" s="1"/>
  <c r="Z34" i="77"/>
  <c r="Z70" i="77" s="1"/>
  <c r="Z22" i="25" s="1"/>
  <c r="Z22" i="88" s="1"/>
  <c r="AD18" i="78"/>
  <c r="AA32" i="80"/>
  <c r="AA61" i="80" s="1"/>
  <c r="AA13" i="27" s="1"/>
  <c r="AA13" i="92" s="1"/>
  <c r="AD18" i="77"/>
  <c r="AD40" i="77"/>
  <c r="AD68" i="77" s="1"/>
  <c r="AD20" i="25" s="1"/>
  <c r="AD20" i="88" s="1"/>
  <c r="AC6" i="79"/>
  <c r="AC53" i="79" s="1"/>
  <c r="AC5" i="32" s="1"/>
  <c r="AC5" i="90" s="1"/>
  <c r="AD15" i="78"/>
  <c r="AE14" i="78"/>
  <c r="AA32" i="81"/>
  <c r="AA61" i="81" s="1"/>
  <c r="AA13" i="22" s="1"/>
  <c r="AA13" i="93" s="1"/>
  <c r="Z21" i="76"/>
  <c r="Z57" i="76" s="1"/>
  <c r="Z9" i="31" s="1"/>
  <c r="Z9" i="87" s="1"/>
  <c r="AG44" i="59"/>
  <c r="AG74" i="59" s="1"/>
  <c r="AG26" i="23" s="1"/>
  <c r="AG26" i="84" s="1"/>
  <c r="Z28" i="81"/>
  <c r="Z63" i="81" s="1"/>
  <c r="Z15" i="22" s="1"/>
  <c r="Z15" i="93" s="1"/>
  <c r="AE12" i="75"/>
  <c r="AD7" i="75"/>
  <c r="X22" i="76"/>
  <c r="X58" i="76" s="1"/>
  <c r="X10" i="31" s="1"/>
  <c r="X10" i="87" s="1"/>
  <c r="AD18" i="79"/>
  <c r="AD13" i="75"/>
  <c r="AE5" i="78"/>
  <c r="AD35" i="75"/>
  <c r="AD67" i="75" s="1"/>
  <c r="AD19" i="30" s="1"/>
  <c r="AD19" i="86" s="1"/>
  <c r="AE39" i="78"/>
  <c r="AE8" i="59"/>
  <c r="AD7" i="76"/>
  <c r="X22" i="78"/>
  <c r="X58" i="78" s="1"/>
  <c r="X10" i="28" s="1"/>
  <c r="X10" i="89" s="1"/>
  <c r="AD13" i="78"/>
  <c r="AE5" i="77"/>
  <c r="AD35" i="78"/>
  <c r="AD67" i="78" s="1"/>
  <c r="AD19" i="28" s="1"/>
  <c r="AD19" i="89" s="1"/>
  <c r="AE30" i="77"/>
  <c r="AE65" i="77" s="1"/>
  <c r="AE17" i="25" s="1"/>
  <c r="AE17" i="88" s="1"/>
  <c r="AD13" i="77"/>
  <c r="AE5" i="79"/>
  <c r="AD68" i="74"/>
  <c r="AD20" i="26" s="1"/>
  <c r="AD20" i="91" s="1"/>
  <c r="AD15" i="59"/>
  <c r="W23" i="78"/>
  <c r="W59" i="78" s="1"/>
  <c r="W11" i="28" s="1"/>
  <c r="W11" i="89" s="1"/>
  <c r="AD35" i="77"/>
  <c r="AD67" i="77" s="1"/>
  <c r="AD19" i="25" s="1"/>
  <c r="AD19" i="88" s="1"/>
  <c r="AE30" i="79"/>
  <c r="AE65" i="79" s="1"/>
  <c r="AE17" i="32" s="1"/>
  <c r="AE17" i="90" s="1"/>
  <c r="Z21" i="78"/>
  <c r="Z57" i="78" s="1"/>
  <c r="Z9" i="28" s="1"/>
  <c r="Z9" i="89" s="1"/>
  <c r="AF9" i="79"/>
  <c r="AA33" i="78"/>
  <c r="AA69" i="78" s="1"/>
  <c r="AA21" i="28" s="1"/>
  <c r="AA21" i="89" s="1"/>
  <c r="AE8" i="76"/>
  <c r="AD7" i="77"/>
  <c r="AC4" i="75"/>
  <c r="AC52" i="75" s="1"/>
  <c r="AC4" i="30" s="1"/>
  <c r="AC4" i="86" s="1"/>
  <c r="X22" i="79"/>
  <c r="X58" i="79" s="1"/>
  <c r="X10" i="32" s="1"/>
  <c r="X10" i="90" s="1"/>
  <c r="AD13" i="79"/>
  <c r="AE5" i="80"/>
  <c r="AD10" i="59"/>
  <c r="AD40" i="78"/>
  <c r="AD68" i="78" s="1"/>
  <c r="AD20" i="28" s="1"/>
  <c r="AD20" i="89" s="1"/>
  <c r="AD43" i="76"/>
  <c r="AD73" i="76" s="1"/>
  <c r="AD25" i="31" s="1"/>
  <c r="AD25" i="87" s="1"/>
  <c r="AD15" i="75"/>
  <c r="Y29" i="59"/>
  <c r="Y64" i="59" s="1"/>
  <c r="Y16" i="23" s="1"/>
  <c r="Y16" i="84" s="1"/>
  <c r="Y29" i="81"/>
  <c r="Y64" i="81" s="1"/>
  <c r="Y16" i="22" s="1"/>
  <c r="Y16" i="93" s="1"/>
  <c r="W23" i="77"/>
  <c r="W59" i="77" s="1"/>
  <c r="W11" i="25" s="1"/>
  <c r="W11" i="88" s="1"/>
  <c r="AD35" i="79"/>
  <c r="AD67" i="79" s="1"/>
  <c r="AD19" i="32" s="1"/>
  <c r="AD19" i="90" s="1"/>
  <c r="AE30" i="80"/>
  <c r="AE65" i="80" s="1"/>
  <c r="AE17" i="27" s="1"/>
  <c r="AE17" i="92" s="1"/>
  <c r="AA32" i="59"/>
  <c r="AA61" i="59" s="1"/>
  <c r="AA13" i="23" s="1"/>
  <c r="AA13" i="84" s="1"/>
  <c r="AE25" i="77"/>
  <c r="AE20" i="59"/>
  <c r="Z21" i="81"/>
  <c r="Z57" i="81" s="1"/>
  <c r="Z9" i="22" s="1"/>
  <c r="Z9" i="93" s="1"/>
  <c r="Z28" i="59"/>
  <c r="Z63" i="59" s="1"/>
  <c r="Z15" i="23" s="1"/>
  <c r="Z15" i="84" s="1"/>
  <c r="AE8" i="75"/>
  <c r="Z34" i="79"/>
  <c r="Z70" i="79" s="1"/>
  <c r="Z22" i="32" s="1"/>
  <c r="Z22" i="90" s="1"/>
  <c r="AD7" i="79"/>
  <c r="X22" i="80"/>
  <c r="X58" i="80" s="1"/>
  <c r="X10" i="27" s="1"/>
  <c r="X10" i="92" s="1"/>
  <c r="AD13" i="80"/>
  <c r="AD15" i="76"/>
  <c r="AD55" i="76" s="1"/>
  <c r="AD7" i="31" s="1"/>
  <c r="AD7" i="87" s="1"/>
  <c r="W23" i="79"/>
  <c r="W59" i="79" s="1"/>
  <c r="W11" i="32" s="1"/>
  <c r="W11" i="90" s="1"/>
  <c r="AD35" i="80"/>
  <c r="AD67" i="80" s="1"/>
  <c r="AD19" i="27" s="1"/>
  <c r="AD19" i="92" s="1"/>
  <c r="AE39" i="59"/>
  <c r="AE20" i="76"/>
  <c r="AE8" i="80"/>
  <c r="Z34" i="80"/>
  <c r="Z70" i="80" s="1"/>
  <c r="Z22" i="27" s="1"/>
  <c r="Z22" i="92" s="1"/>
  <c r="AD7" i="80"/>
  <c r="X22" i="59"/>
  <c r="X58" i="59" s="1"/>
  <c r="X10" i="23" s="1"/>
  <c r="X10" i="84" s="1"/>
  <c r="AE8" i="81"/>
  <c r="Y27" i="78"/>
  <c r="Y62" i="78" s="1"/>
  <c r="Y14" i="28" s="1"/>
  <c r="Y14" i="89" s="1"/>
  <c r="AD55" i="74"/>
  <c r="AD7" i="26" s="1"/>
  <c r="AD7" i="91" s="1"/>
  <c r="AD10" i="80"/>
  <c r="AD40" i="80"/>
  <c r="AD68" i="80" s="1"/>
  <c r="AD20" i="27" s="1"/>
  <c r="AD20" i="92" s="1"/>
  <c r="AC6" i="78"/>
  <c r="AC53" i="78" s="1"/>
  <c r="AC5" i="28" s="1"/>
  <c r="AC5" i="89" s="1"/>
  <c r="AD43" i="77"/>
  <c r="AD73" i="77" s="1"/>
  <c r="AD25" i="25" s="1"/>
  <c r="AD25" i="88" s="1"/>
  <c r="AD15" i="77"/>
  <c r="AD66" i="81"/>
  <c r="AD18" i="22" s="1"/>
  <c r="AD18" i="93" s="1"/>
  <c r="Y29" i="75"/>
  <c r="Y64" i="75" s="1"/>
  <c r="Y16" i="30" s="1"/>
  <c r="Y16" i="86" s="1"/>
  <c r="W23" i="81"/>
  <c r="W59" i="81" s="1"/>
  <c r="W11" i="22" s="1"/>
  <c r="W11" i="93" s="1"/>
  <c r="AE30" i="76"/>
  <c r="AE65" i="76" s="1"/>
  <c r="AE17" i="31" s="1"/>
  <c r="AE17" i="87" s="1"/>
  <c r="AE39" i="75"/>
  <c r="Z21" i="75"/>
  <c r="Z57" i="75" s="1"/>
  <c r="Z9" i="30" s="1"/>
  <c r="Z9" i="86" s="1"/>
  <c r="AD7" i="59"/>
  <c r="AE41" i="78"/>
  <c r="X22" i="75"/>
  <c r="X58" i="75" s="1"/>
  <c r="X10" i="30" s="1"/>
  <c r="X10" i="86" s="1"/>
  <c r="AF36" i="74"/>
  <c r="AF36" i="80" s="1"/>
  <c r="AF12" i="74"/>
  <c r="AF12" i="81" s="1"/>
  <c r="AE38" i="81"/>
  <c r="AF2" i="81"/>
  <c r="AF50" i="81" s="1"/>
  <c r="AF2" i="22" s="1"/>
  <c r="AF2" i="93" s="1"/>
  <c r="AD19" i="81"/>
  <c r="AF39" i="74"/>
  <c r="AF39" i="59" s="1"/>
  <c r="X23" i="74"/>
  <c r="X59" i="74" s="1"/>
  <c r="X11" i="26" s="1"/>
  <c r="X11" i="91" s="1"/>
  <c r="AF38" i="74"/>
  <c r="AF38" i="59" s="1"/>
  <c r="Y27" i="81"/>
  <c r="Y62" i="81" s="1"/>
  <c r="Y14" i="22" s="1"/>
  <c r="Y14" i="93" s="1"/>
  <c r="AH44" i="74"/>
  <c r="AH74" i="74" s="1"/>
  <c r="AH26" i="26" s="1"/>
  <c r="AH26" i="91" s="1"/>
  <c r="AF5" i="74"/>
  <c r="AF5" i="80" s="1"/>
  <c r="Y27" i="59"/>
  <c r="Y62" i="59" s="1"/>
  <c r="Y14" i="23" s="1"/>
  <c r="Y14" i="84" s="1"/>
  <c r="AD13" i="81"/>
  <c r="Z17" i="79"/>
  <c r="Z56" i="79" s="1"/>
  <c r="Z8" i="32" s="1"/>
  <c r="Z8" i="90" s="1"/>
  <c r="AD16" i="77"/>
  <c r="AD10" i="78"/>
  <c r="AC6" i="81"/>
  <c r="AC53" i="81" s="1"/>
  <c r="AC5" i="22" s="1"/>
  <c r="AC5" i="93" s="1"/>
  <c r="AA31" i="79"/>
  <c r="AA71" i="79" s="1"/>
  <c r="AA23" i="32" s="1"/>
  <c r="AA23" i="90" s="1"/>
  <c r="AE37" i="77"/>
  <c r="AA24" i="75"/>
  <c r="AD35" i="81"/>
  <c r="AD67" i="81" s="1"/>
  <c r="AD19" i="22" s="1"/>
  <c r="AD19" i="93" s="1"/>
  <c r="Z11" i="59"/>
  <c r="Z54" i="59" s="1"/>
  <c r="Z6" i="23" s="1"/>
  <c r="Z6" i="84" s="1"/>
  <c r="AE25" i="79"/>
  <c r="AE39" i="77"/>
  <c r="AE20" i="78"/>
  <c r="Z21" i="77"/>
  <c r="Z57" i="77" s="1"/>
  <c r="Z9" i="25" s="1"/>
  <c r="Z9" i="88" s="1"/>
  <c r="Z26" i="78"/>
  <c r="Z60" i="78" s="1"/>
  <c r="Z12" i="28" s="1"/>
  <c r="Z12" i="89" s="1"/>
  <c r="AF9" i="75"/>
  <c r="AG44" i="76"/>
  <c r="AG74" i="76" s="1"/>
  <c r="AG26" i="31" s="1"/>
  <c r="AG26" i="87" s="1"/>
  <c r="AE38" i="59"/>
  <c r="AA33" i="79"/>
  <c r="AA69" i="79" s="1"/>
  <c r="AA21" i="32" s="1"/>
  <c r="AA21" i="90" s="1"/>
  <c r="Z28" i="77"/>
  <c r="Z63" i="77" s="1"/>
  <c r="Z15" i="25" s="1"/>
  <c r="Z15" i="88" s="1"/>
  <c r="AE8" i="78"/>
  <c r="AE42" i="76"/>
  <c r="AE72" i="76" s="1"/>
  <c r="AE24" i="31" s="1"/>
  <c r="AE24" i="87" s="1"/>
  <c r="AE12" i="59"/>
  <c r="AF2" i="75"/>
  <c r="AF50" i="75" s="1"/>
  <c r="AF2" i="30" s="1"/>
  <c r="AF2" i="86" s="1"/>
  <c r="Z34" i="81"/>
  <c r="Z70" i="81" s="1"/>
  <c r="Z22" i="22" s="1"/>
  <c r="Z22" i="93" s="1"/>
  <c r="AE41" i="79"/>
  <c r="AC4" i="76"/>
  <c r="AC52" i="76" s="1"/>
  <c r="AC4" i="31" s="1"/>
  <c r="AC4" i="87" s="1"/>
  <c r="AD19" i="59"/>
  <c r="X22" i="81"/>
  <c r="X58" i="81" s="1"/>
  <c r="X10" i="22" s="1"/>
  <c r="X10" i="93" s="1"/>
  <c r="AD18" i="80"/>
  <c r="AE7" i="74"/>
  <c r="AE7" i="77" s="1"/>
  <c r="AE13" i="74"/>
  <c r="AE13" i="79" s="1"/>
  <c r="AE15" i="74"/>
  <c r="AE15" i="80" s="1"/>
  <c r="Z11" i="81"/>
  <c r="Z54" i="81" s="1"/>
  <c r="Z6" i="22" s="1"/>
  <c r="Z6" i="93" s="1"/>
  <c r="AF42" i="74"/>
  <c r="AF72" i="74" s="1"/>
  <c r="AF24" i="26" s="1"/>
  <c r="AF24" i="91" s="1"/>
  <c r="AB33" i="74"/>
  <c r="AB69" i="74" s="1"/>
  <c r="AB21" i="26" s="1"/>
  <c r="AB21" i="91" s="1"/>
  <c r="AE18" i="74"/>
  <c r="AE18" i="76" s="1"/>
  <c r="AF37" i="74"/>
  <c r="AF37" i="78" s="1"/>
  <c r="AA26" i="74"/>
  <c r="AA60" i="74" s="1"/>
  <c r="AA12" i="26" s="1"/>
  <c r="AA12" i="91" s="1"/>
  <c r="Y27" i="76"/>
  <c r="Y62" i="76" s="1"/>
  <c r="Y14" i="31" s="1"/>
  <c r="Y14" i="87" s="1"/>
  <c r="AD13" i="59"/>
  <c r="AE5" i="81"/>
  <c r="Z17" i="80"/>
  <c r="Z56" i="80" s="1"/>
  <c r="Z8" i="27" s="1"/>
  <c r="Z8" i="92" s="1"/>
  <c r="AD16" i="79"/>
  <c r="AD10" i="77"/>
  <c r="AD40" i="75"/>
  <c r="AD68" i="75" s="1"/>
  <c r="AD20" i="30" s="1"/>
  <c r="AD20" i="86" s="1"/>
  <c r="AC6" i="75"/>
  <c r="AC53" i="75" s="1"/>
  <c r="AC5" i="30" s="1"/>
  <c r="AC5" i="86" s="1"/>
  <c r="AD43" i="81"/>
  <c r="AD73" i="81" s="1"/>
  <c r="AD25" i="22" s="1"/>
  <c r="AD25" i="93" s="1"/>
  <c r="AA31" i="80"/>
  <c r="AA71" i="80" s="1"/>
  <c r="AA23" i="27" s="1"/>
  <c r="AA23" i="92" s="1"/>
  <c r="AE37" i="79"/>
  <c r="AA24" i="76"/>
  <c r="W23" i="75"/>
  <c r="W59" i="75" s="1"/>
  <c r="W11" i="30" s="1"/>
  <c r="W11" i="86" s="1"/>
  <c r="AD35" i="59"/>
  <c r="AD67" i="59" s="1"/>
  <c r="AD19" i="23" s="1"/>
  <c r="AD19" i="84" s="1"/>
  <c r="AE30" i="81"/>
  <c r="AE65" i="81" s="1"/>
  <c r="AE17" i="22" s="1"/>
  <c r="AE17" i="93" s="1"/>
  <c r="Z11" i="75"/>
  <c r="Z54" i="75" s="1"/>
  <c r="Z6" i="30" s="1"/>
  <c r="Z6" i="86" s="1"/>
  <c r="AE66" i="74"/>
  <c r="AE18" i="26" s="1"/>
  <c r="AE18" i="91" s="1"/>
  <c r="AE36" i="81"/>
  <c r="AE25" i="80"/>
  <c r="AE39" i="79"/>
  <c r="AE20" i="77"/>
  <c r="Z21" i="79"/>
  <c r="Z57" i="79" s="1"/>
  <c r="Z9" i="32" s="1"/>
  <c r="Z9" i="90" s="1"/>
  <c r="Z26" i="77"/>
  <c r="Z60" i="77" s="1"/>
  <c r="Z12" i="25" s="1"/>
  <c r="Z12" i="88" s="1"/>
  <c r="AF9" i="78"/>
  <c r="AG44" i="75"/>
  <c r="AG74" i="75" s="1"/>
  <c r="AG26" i="30" s="1"/>
  <c r="AG26" i="86" s="1"/>
  <c r="AE38" i="76"/>
  <c r="AA33" i="80"/>
  <c r="AA69" i="80" s="1"/>
  <c r="AA21" i="27" s="1"/>
  <c r="AA21" i="92" s="1"/>
  <c r="Z28" i="79"/>
  <c r="Z63" i="79" s="1"/>
  <c r="Z15" i="32" s="1"/>
  <c r="Z15" i="90" s="1"/>
  <c r="AE8" i="77"/>
  <c r="AE42" i="78"/>
  <c r="AE72" i="78" s="1"/>
  <c r="AE24" i="28" s="1"/>
  <c r="AE24" i="89" s="1"/>
  <c r="AE12" i="76"/>
  <c r="AF2" i="76"/>
  <c r="AF50" i="76" s="1"/>
  <c r="AF2" i="31" s="1"/>
  <c r="AF2" i="87" s="1"/>
  <c r="Z34" i="59"/>
  <c r="Z70" i="59" s="1"/>
  <c r="Z22" i="23" s="1"/>
  <c r="Z22" i="84" s="1"/>
  <c r="AE41" i="80"/>
  <c r="AC4" i="59"/>
  <c r="AC52" i="59" s="1"/>
  <c r="AC4" i="23" s="1"/>
  <c r="AC4" i="84" s="1"/>
  <c r="AD19" i="76"/>
  <c r="AB31" i="74"/>
  <c r="AB71" i="74" s="1"/>
  <c r="AB23" i="26" s="1"/>
  <c r="AB23" i="91" s="1"/>
  <c r="AA34" i="74"/>
  <c r="AA70" i="74" s="1"/>
  <c r="AA22" i="26" s="1"/>
  <c r="AA22" i="91" s="1"/>
  <c r="Z17" i="77"/>
  <c r="Z56" i="77" s="1"/>
  <c r="Z8" i="25" s="1"/>
  <c r="Z8" i="88" s="1"/>
  <c r="AE43" i="74"/>
  <c r="AE43" i="75" s="1"/>
  <c r="AA28" i="74"/>
  <c r="AA63" i="74" s="1"/>
  <c r="AA15" i="26" s="1"/>
  <c r="AA15" i="91" s="1"/>
  <c r="AF41" i="74"/>
  <c r="AF41" i="81" s="1"/>
  <c r="AF25" i="74"/>
  <c r="AF25" i="80" s="1"/>
  <c r="AE16" i="74"/>
  <c r="AE16" i="77" s="1"/>
  <c r="AE19" i="74"/>
  <c r="AE19" i="80" s="1"/>
  <c r="AG2" i="74"/>
  <c r="AG50" i="74" s="1"/>
  <c r="AG2" i="26" s="1"/>
  <c r="AG2" i="91" s="1"/>
  <c r="AF14" i="74"/>
  <c r="AF14" i="80" s="1"/>
  <c r="AD4" i="74"/>
  <c r="AD52" i="74" s="1"/>
  <c r="AD4" i="26" s="1"/>
  <c r="AD4" i="91" s="1"/>
  <c r="AA17" i="74"/>
  <c r="AA56" i="74" s="1"/>
  <c r="AA8" i="26" s="1"/>
  <c r="AA8" i="91" s="1"/>
  <c r="Y27" i="75"/>
  <c r="Y62" i="75" s="1"/>
  <c r="Y14" i="30" s="1"/>
  <c r="Y14" i="86" s="1"/>
  <c r="AE5" i="59"/>
  <c r="Z17" i="59"/>
  <c r="Z56" i="59" s="1"/>
  <c r="Z8" i="23" s="1"/>
  <c r="Z8" i="84" s="1"/>
  <c r="Z17" i="81"/>
  <c r="Z56" i="81" s="1"/>
  <c r="Z8" i="22" s="1"/>
  <c r="Z8" i="93" s="1"/>
  <c r="AD16" i="80"/>
  <c r="AD55" i="80" s="1"/>
  <c r="AD7" i="27" s="1"/>
  <c r="AD7" i="92" s="1"/>
  <c r="AC6" i="59"/>
  <c r="AC53" i="59" s="1"/>
  <c r="AC5" i="23" s="1"/>
  <c r="AC5" i="84" s="1"/>
  <c r="AA31" i="59"/>
  <c r="AA71" i="59" s="1"/>
  <c r="AA23" i="23" s="1"/>
  <c r="AA23" i="84" s="1"/>
  <c r="AA31" i="81"/>
  <c r="AA71" i="81" s="1"/>
  <c r="AA23" i="22" s="1"/>
  <c r="AA23" i="93" s="1"/>
  <c r="AE37" i="80"/>
  <c r="AE66" i="80" s="1"/>
  <c r="AE18" i="27" s="1"/>
  <c r="AE18" i="92" s="1"/>
  <c r="AA24" i="77"/>
  <c r="W23" i="76"/>
  <c r="W59" i="76" s="1"/>
  <c r="W11" i="31" s="1"/>
  <c r="W11" i="87" s="1"/>
  <c r="AD35" i="76"/>
  <c r="AD67" i="76" s="1"/>
  <c r="AD19" i="31" s="1"/>
  <c r="AD19" i="87" s="1"/>
  <c r="AE30" i="59"/>
  <c r="AE65" i="59" s="1"/>
  <c r="AE17" i="23" s="1"/>
  <c r="AE17" i="84" s="1"/>
  <c r="AE14" i="81"/>
  <c r="Z11" i="76"/>
  <c r="Z54" i="76" s="1"/>
  <c r="Z6" i="31" s="1"/>
  <c r="Z6" i="87" s="1"/>
  <c r="AA32" i="75"/>
  <c r="AA61" i="75" s="1"/>
  <c r="AA13" i="30" s="1"/>
  <c r="AA13" i="86" s="1"/>
  <c r="AE36" i="59"/>
  <c r="AE25" i="59"/>
  <c r="AE25" i="81"/>
  <c r="AE20" i="79"/>
  <c r="Z21" i="80"/>
  <c r="Z57" i="80" s="1"/>
  <c r="Z9" i="27" s="1"/>
  <c r="Z9" i="92" s="1"/>
  <c r="Z26" i="79"/>
  <c r="Z60" i="79" s="1"/>
  <c r="Z12" i="32" s="1"/>
  <c r="Z12" i="90" s="1"/>
  <c r="AF9" i="77"/>
  <c r="AG44" i="78"/>
  <c r="AG74" i="78" s="1"/>
  <c r="AG26" i="28" s="1"/>
  <c r="AG26" i="89" s="1"/>
  <c r="AE38" i="75"/>
  <c r="AA33" i="59"/>
  <c r="AA69" i="59" s="1"/>
  <c r="AA21" i="23" s="1"/>
  <c r="AA21" i="84" s="1"/>
  <c r="AA33" i="81"/>
  <c r="AA69" i="81" s="1"/>
  <c r="AA21" i="22" s="1"/>
  <c r="AA21" i="93" s="1"/>
  <c r="Z28" i="80"/>
  <c r="Z63" i="80" s="1"/>
  <c r="Z15" i="27" s="1"/>
  <c r="Z15" i="92" s="1"/>
  <c r="AE42" i="77"/>
  <c r="AE72" i="77" s="1"/>
  <c r="AE24" i="25" s="1"/>
  <c r="AE24" i="88" s="1"/>
  <c r="AE12" i="78"/>
  <c r="AF2" i="59"/>
  <c r="AF50" i="59" s="1"/>
  <c r="AF2" i="23" s="1"/>
  <c r="AF2" i="84" s="1"/>
  <c r="AE41" i="59"/>
  <c r="AE41" i="81"/>
  <c r="AC4" i="78"/>
  <c r="AC52" i="78" s="1"/>
  <c r="AC4" i="28" s="1"/>
  <c r="AC4" i="89" s="1"/>
  <c r="AD19" i="75"/>
  <c r="AA21" i="74"/>
  <c r="AA57" i="74" s="1"/>
  <c r="AA9" i="26" s="1"/>
  <c r="AA9" i="91" s="1"/>
  <c r="AE37" i="81"/>
  <c r="AA24" i="78"/>
  <c r="Z11" i="78"/>
  <c r="Z54" i="78" s="1"/>
  <c r="Z6" i="28" s="1"/>
  <c r="Z6" i="89" s="1"/>
  <c r="AE38" i="78"/>
  <c r="AD68" i="76"/>
  <c r="AD20" i="31" s="1"/>
  <c r="AD20" i="87" s="1"/>
  <c r="AE12" i="77"/>
  <c r="AF2" i="78"/>
  <c r="AF50" i="78" s="1"/>
  <c r="AF2" i="28" s="1"/>
  <c r="AF2" i="89" s="1"/>
  <c r="AC4" i="77"/>
  <c r="AC52" i="77" s="1"/>
  <c r="AC4" i="25" s="1"/>
  <c r="AC4" i="88" s="1"/>
  <c r="AD19" i="78"/>
  <c r="AB32" i="74"/>
  <c r="AB61" i="74" s="1"/>
  <c r="AB13" i="26" s="1"/>
  <c r="AB13" i="91" s="1"/>
  <c r="AD6" i="74"/>
  <c r="AD53" i="74" s="1"/>
  <c r="AD5" i="26" s="1"/>
  <c r="AD5" i="91" s="1"/>
  <c r="AF20" i="74"/>
  <c r="AF20" i="81" s="1"/>
  <c r="AE35" i="74"/>
  <c r="AE67" i="74" s="1"/>
  <c r="AE19" i="26" s="1"/>
  <c r="AE19" i="91" s="1"/>
  <c r="Z29" i="74"/>
  <c r="Z64" i="74" s="1"/>
  <c r="Z16" i="26" s="1"/>
  <c r="Z16" i="91" s="1"/>
  <c r="AD55" i="78"/>
  <c r="AD7" i="28" s="1"/>
  <c r="AD7" i="89" s="1"/>
  <c r="Y27" i="77"/>
  <c r="Y62" i="77" s="1"/>
  <c r="Y14" i="25" s="1"/>
  <c r="Y14" i="88" s="1"/>
  <c r="Z17" i="75"/>
  <c r="Z56" i="75" s="1"/>
  <c r="Z8" i="30" s="1"/>
  <c r="Z8" i="86" s="1"/>
  <c r="AD16" i="75"/>
  <c r="AD10" i="81"/>
  <c r="AA31" i="75"/>
  <c r="AA71" i="75" s="1"/>
  <c r="AA23" i="30" s="1"/>
  <c r="AA23" i="86" s="1"/>
  <c r="AE37" i="59"/>
  <c r="AA24" i="79"/>
  <c r="Z11" i="77"/>
  <c r="Z54" i="77" s="1"/>
  <c r="Z6" i="25" s="1"/>
  <c r="Z6" i="88" s="1"/>
  <c r="AE25" i="76"/>
  <c r="AE20" i="75"/>
  <c r="AD66" i="77"/>
  <c r="AD18" i="25" s="1"/>
  <c r="AD18" i="88" s="1"/>
  <c r="Z26" i="81"/>
  <c r="Z60" i="81" s="1"/>
  <c r="Z12" i="22" s="1"/>
  <c r="Z12" i="93" s="1"/>
  <c r="AF9" i="80"/>
  <c r="AG44" i="79"/>
  <c r="AG74" i="79" s="1"/>
  <c r="AG26" i="32" s="1"/>
  <c r="AG26" i="90" s="1"/>
  <c r="AE38" i="77"/>
  <c r="AA33" i="75"/>
  <c r="AA69" i="75" s="1"/>
  <c r="AA21" i="30" s="1"/>
  <c r="AA21" i="86" s="1"/>
  <c r="AE12" i="79"/>
  <c r="AF2" i="77"/>
  <c r="AF50" i="77" s="1"/>
  <c r="AF2" i="25" s="1"/>
  <c r="AF2" i="88" s="1"/>
  <c r="AE41" i="76"/>
  <c r="AC4" i="79"/>
  <c r="AC52" i="79" s="1"/>
  <c r="AC4" i="32" s="1"/>
  <c r="AC4" i="90" s="1"/>
  <c r="AD19" i="77"/>
  <c r="AF30" i="74"/>
  <c r="AF65" i="74" s="1"/>
  <c r="AF17" i="26" s="1"/>
  <c r="AF17" i="91" s="1"/>
  <c r="AE10" i="74"/>
  <c r="AE10" i="80" s="1"/>
  <c r="AF8" i="74"/>
  <c r="AF8" i="80" s="1"/>
  <c r="AG9" i="74"/>
  <c r="AG9" i="76" s="1"/>
  <c r="Y22" i="74"/>
  <c r="Y58" i="74" s="1"/>
  <c r="Y10" i="26" s="1"/>
  <c r="Y10" i="91" s="1"/>
  <c r="Z27" i="74"/>
  <c r="Z62" i="74" s="1"/>
  <c r="Z14" i="26" s="1"/>
  <c r="Z14" i="91" s="1"/>
  <c r="AA11" i="74"/>
  <c r="AA54" i="74" s="1"/>
  <c r="AA6" i="26" s="1"/>
  <c r="AA6" i="91" s="1"/>
  <c r="Y27" i="79"/>
  <c r="Y62" i="79" s="1"/>
  <c r="Y14" i="32" s="1"/>
  <c r="Y14" i="90" s="1"/>
  <c r="Z17" i="76"/>
  <c r="Z56" i="76" s="1"/>
  <c r="Z8" i="31" s="1"/>
  <c r="Z8" i="87" s="1"/>
  <c r="AD68" i="81"/>
  <c r="AD20" i="22" s="1"/>
  <c r="AD20" i="93" s="1"/>
  <c r="AA31" i="76"/>
  <c r="AA71" i="76" s="1"/>
  <c r="AA23" i="31" s="1"/>
  <c r="AA23" i="87" s="1"/>
  <c r="AE37" i="76"/>
  <c r="AA24" i="80"/>
  <c r="Z11" i="79"/>
  <c r="Z54" i="79" s="1"/>
  <c r="Z6" i="32" s="1"/>
  <c r="Z6" i="90" s="1"/>
  <c r="AE25" i="75"/>
  <c r="Z26" i="59"/>
  <c r="Z60" i="59" s="1"/>
  <c r="Z12" i="23" s="1"/>
  <c r="Z12" i="84" s="1"/>
  <c r="AF9" i="59"/>
  <c r="AG44" i="80"/>
  <c r="AG74" i="80" s="1"/>
  <c r="AG26" i="27" s="1"/>
  <c r="AG26" i="92" s="1"/>
  <c r="AE38" i="79"/>
  <c r="AD66" i="76"/>
  <c r="AD18" i="31" s="1"/>
  <c r="AD18" i="87" s="1"/>
  <c r="AA33" i="76"/>
  <c r="AA69" i="76" s="1"/>
  <c r="AA21" i="31" s="1"/>
  <c r="AA21" i="87" s="1"/>
  <c r="Z28" i="75"/>
  <c r="Z63" i="75" s="1"/>
  <c r="Z15" i="30" s="1"/>
  <c r="Z15" i="86" s="1"/>
  <c r="AE42" i="81"/>
  <c r="AE72" i="81" s="1"/>
  <c r="AE24" i="22" s="1"/>
  <c r="AE24" i="93" s="1"/>
  <c r="AE12" i="80"/>
  <c r="AF2" i="79"/>
  <c r="AF50" i="79" s="1"/>
  <c r="AF2" i="32" s="1"/>
  <c r="AF2" i="90" s="1"/>
  <c r="AC4" i="80"/>
  <c r="AC52" i="80" s="1"/>
  <c r="AC4" i="27" s="1"/>
  <c r="AC4" i="92" s="1"/>
  <c r="AD19" i="79"/>
  <c r="AE40" i="74"/>
  <c r="AE40" i="80" s="1"/>
  <c r="AB24" i="74"/>
  <c r="AB24" i="81" s="1"/>
  <c r="Y27" i="80"/>
  <c r="Y62" i="80" s="1"/>
  <c r="Y14" i="27" s="1"/>
  <c r="Y14" i="92" s="1"/>
  <c r="Z17" i="78"/>
  <c r="Z56" i="78" s="1"/>
  <c r="Z8" i="28" s="1"/>
  <c r="Z8" i="89" s="1"/>
  <c r="AA31" i="77"/>
  <c r="AA71" i="77" s="1"/>
  <c r="AA23" i="25" s="1"/>
  <c r="AA23" i="88" s="1"/>
  <c r="AA24" i="59"/>
  <c r="Z11" i="80"/>
  <c r="Z54" i="80" s="1"/>
  <c r="Z6" i="27" s="1"/>
  <c r="Z6" i="92" s="1"/>
  <c r="AG44" i="81"/>
  <c r="AG74" i="81" s="1"/>
  <c r="AG26" i="22" s="1"/>
  <c r="AG26" i="93" s="1"/>
  <c r="AE38" i="80"/>
  <c r="AA33" i="77"/>
  <c r="AA69" i="77" s="1"/>
  <c r="AA21" i="25" s="1"/>
  <c r="AA21" i="88" s="1"/>
  <c r="AF2" i="80"/>
  <c r="AF50" i="80" s="1"/>
  <c r="AF2" i="27" s="1"/>
  <c r="AF2" i="92" s="1"/>
  <c r="AC4" i="81"/>
  <c r="AC52" i="81" s="1"/>
  <c r="AC4" i="22" s="1"/>
  <c r="AC4" i="93" s="1"/>
  <c r="AD19" i="80"/>
  <c r="W20" i="83"/>
  <c r="X25" i="83"/>
  <c r="T12" i="83"/>
  <c r="Q11" i="83"/>
  <c r="S16" i="83"/>
  <c r="W18" i="83"/>
  <c r="Y7" i="83"/>
  <c r="T8" i="83"/>
  <c r="X19" i="83"/>
  <c r="T9" i="83"/>
  <c r="Z26" i="83"/>
  <c r="Y17" i="83"/>
  <c r="X5" i="83"/>
  <c r="Q10" i="83"/>
  <c r="T13" i="83"/>
  <c r="T6" i="83"/>
  <c r="T21" i="83"/>
  <c r="S14" i="83"/>
  <c r="AB77" i="73"/>
  <c r="AB67" i="73"/>
  <c r="AB73" i="73"/>
  <c r="AC80" i="73"/>
  <c r="AA85" i="73"/>
  <c r="W22" i="83"/>
  <c r="AC89" i="73"/>
  <c r="AB90" i="73"/>
  <c r="AE62" i="73"/>
  <c r="AC87" i="73"/>
  <c r="AC88" i="73"/>
  <c r="V23" i="83"/>
  <c r="AB82" i="73"/>
  <c r="W15" i="83"/>
  <c r="AB84" i="73"/>
  <c r="AA83" i="73"/>
  <c r="Z78" i="73"/>
  <c r="Y79" i="73"/>
  <c r="X4" i="83"/>
  <c r="AC24" i="83"/>
  <c r="AC2" i="83"/>
  <c r="AB24" i="83"/>
  <c r="AE60" i="73"/>
  <c r="AG64" i="73"/>
  <c r="AH58" i="73"/>
  <c r="AG61" i="73"/>
  <c r="AG95" i="73"/>
  <c r="AF66" i="73"/>
  <c r="AG68" i="73"/>
  <c r="AF99" i="73"/>
  <c r="AF71" i="73"/>
  <c r="AG98" i="73"/>
  <c r="AG93" i="73"/>
  <c r="AG70" i="73"/>
  <c r="AG81" i="73"/>
  <c r="AF63" i="73"/>
  <c r="AF96" i="73"/>
  <c r="AG97" i="73"/>
  <c r="AF75" i="73"/>
  <c r="AG92" i="73"/>
  <c r="AG94" i="73"/>
  <c r="AF69" i="73"/>
  <c r="AI100" i="73"/>
  <c r="AF72" i="73"/>
  <c r="AG86" i="73"/>
  <c r="AF91" i="73"/>
  <c r="AG76" i="73"/>
  <c r="AF74" i="73"/>
  <c r="AH65" i="73"/>
  <c r="AP31" i="81" l="1"/>
  <c r="AP71" i="81" s="1"/>
  <c r="AP23" i="22" s="1"/>
  <c r="AP23" i="93" s="1"/>
  <c r="AP39" i="76"/>
  <c r="AP73" i="76" s="1"/>
  <c r="AP25" i="31" s="1"/>
  <c r="AP25" i="87" s="1"/>
  <c r="AP36" i="79"/>
  <c r="AP66" i="79" s="1"/>
  <c r="AP18" i="32" s="1"/>
  <c r="AP18" i="90" s="1"/>
  <c r="AP31" i="79"/>
  <c r="AP71" i="79" s="1"/>
  <c r="AP23" i="32" s="1"/>
  <c r="AP23" i="90" s="1"/>
  <c r="AP30" i="77"/>
  <c r="AP65" i="77" s="1"/>
  <c r="AP17" i="25" s="1"/>
  <c r="AP17" i="88" s="1"/>
  <c r="AE66" i="77"/>
  <c r="AE18" i="25" s="1"/>
  <c r="AE18" i="88" s="1"/>
  <c r="AP15" i="77"/>
  <c r="AP33" i="79"/>
  <c r="AP69" i="79" s="1"/>
  <c r="AP21" i="32" s="1"/>
  <c r="AP21" i="90" s="1"/>
  <c r="AP16" i="77"/>
  <c r="AP30" i="78"/>
  <c r="AP65" i="78" s="1"/>
  <c r="AP17" i="28" s="1"/>
  <c r="AP17" i="89" s="1"/>
  <c r="AP16" i="80"/>
  <c r="AP13" i="76"/>
  <c r="AP32" i="78"/>
  <c r="AP61" i="78" s="1"/>
  <c r="AP13" i="28" s="1"/>
  <c r="AP13" i="89" s="1"/>
  <c r="AP7" i="80"/>
  <c r="AP53" i="80" s="1"/>
  <c r="AP5" i="27" s="1"/>
  <c r="AP5" i="92" s="1"/>
  <c r="AP52" i="74"/>
  <c r="AP4" i="26" s="1"/>
  <c r="AP4" i="91" s="1"/>
  <c r="AP4" i="59"/>
  <c r="AP52" i="59" s="1"/>
  <c r="AP4" i="23" s="1"/>
  <c r="AP4" i="84" s="1"/>
  <c r="AP4" i="80"/>
  <c r="AP52" i="80" s="1"/>
  <c r="AP4" i="27" s="1"/>
  <c r="AP4" i="92" s="1"/>
  <c r="AP4" i="75"/>
  <c r="AP52" i="75" s="1"/>
  <c r="AP4" i="30" s="1"/>
  <c r="AP4" i="86" s="1"/>
  <c r="AP4" i="81"/>
  <c r="AP52" i="81" s="1"/>
  <c r="AP4" i="22" s="1"/>
  <c r="AP4" i="93" s="1"/>
  <c r="AP4" i="76"/>
  <c r="AP52" i="76" s="1"/>
  <c r="AP4" i="31" s="1"/>
  <c r="AP4" i="87" s="1"/>
  <c r="AP31" i="59"/>
  <c r="AP71" i="59" s="1"/>
  <c r="AP23" i="23" s="1"/>
  <c r="AP23" i="84" s="1"/>
  <c r="AP38" i="77"/>
  <c r="AP30" i="76"/>
  <c r="AP65" i="76" s="1"/>
  <c r="AP17" i="31" s="1"/>
  <c r="AP17" i="87" s="1"/>
  <c r="AP33" i="75"/>
  <c r="AP69" i="75" s="1"/>
  <c r="AP21" i="30" s="1"/>
  <c r="AP21" i="86" s="1"/>
  <c r="AP38" i="78"/>
  <c r="AP4" i="79"/>
  <c r="AP52" i="79" s="1"/>
  <c r="AP4" i="32" s="1"/>
  <c r="AP4" i="90" s="1"/>
  <c r="AP4" i="78"/>
  <c r="AP52" i="78" s="1"/>
  <c r="AP4" i="28" s="1"/>
  <c r="AP4" i="89" s="1"/>
  <c r="AP30" i="81"/>
  <c r="AP65" i="81" s="1"/>
  <c r="AP17" i="22" s="1"/>
  <c r="AP17" i="93" s="1"/>
  <c r="AP39" i="81"/>
  <c r="AP73" i="81" s="1"/>
  <c r="AP25" i="22" s="1"/>
  <c r="AP25" i="93" s="1"/>
  <c r="AP14" i="79"/>
  <c r="AP22" i="80"/>
  <c r="AP58" i="80" s="1"/>
  <c r="AP10" i="27" s="1"/>
  <c r="AP10" i="92" s="1"/>
  <c r="AP14" i="59"/>
  <c r="AP36" i="59"/>
  <c r="AP66" i="59" s="1"/>
  <c r="AP18" i="23" s="1"/>
  <c r="AP18" i="84" s="1"/>
  <c r="AP22" i="75"/>
  <c r="AP58" i="75" s="1"/>
  <c r="AP10" i="30" s="1"/>
  <c r="AP10" i="86" s="1"/>
  <c r="AP7" i="79"/>
  <c r="AP36" i="76"/>
  <c r="AP66" i="76" s="1"/>
  <c r="AP18" i="31" s="1"/>
  <c r="AP18" i="87" s="1"/>
  <c r="AP40" i="76"/>
  <c r="AP12" i="79"/>
  <c r="AP6" i="75"/>
  <c r="AP22" i="59"/>
  <c r="AP58" i="59" s="1"/>
  <c r="AP10" i="23" s="1"/>
  <c r="AP10" i="84" s="1"/>
  <c r="AP7" i="78"/>
  <c r="AP36" i="78"/>
  <c r="AP66" i="78" s="1"/>
  <c r="AP18" i="28" s="1"/>
  <c r="AP18" i="89" s="1"/>
  <c r="AP33" i="78"/>
  <c r="AP69" i="78" s="1"/>
  <c r="AP21" i="28" s="1"/>
  <c r="AP21" i="89" s="1"/>
  <c r="AP20" i="77"/>
  <c r="AP6" i="81"/>
  <c r="AP13" i="81"/>
  <c r="AP20" i="76"/>
  <c r="AP6" i="77"/>
  <c r="AP53" i="77" s="1"/>
  <c r="AP5" i="25" s="1"/>
  <c r="AP5" i="88" s="1"/>
  <c r="AP16" i="75"/>
  <c r="AP14" i="75"/>
  <c r="AP25" i="81"/>
  <c r="AP13" i="79"/>
  <c r="AP32" i="75"/>
  <c r="AP61" i="75" s="1"/>
  <c r="AP13" i="30" s="1"/>
  <c r="AP13" i="86" s="1"/>
  <c r="AP20" i="79"/>
  <c r="AP6" i="78"/>
  <c r="AP12" i="76"/>
  <c r="AP54" i="76" s="1"/>
  <c r="AP6" i="31" s="1"/>
  <c r="AP6" i="87" s="1"/>
  <c r="AP6" i="76"/>
  <c r="AP22" i="78"/>
  <c r="AP58" i="78" s="1"/>
  <c r="AP10" i="28" s="1"/>
  <c r="AP10" i="89" s="1"/>
  <c r="AP12" i="59"/>
  <c r="AP6" i="79"/>
  <c r="AP29" i="75"/>
  <c r="AP64" i="75" s="1"/>
  <c r="AP16" i="30" s="1"/>
  <c r="AP16" i="86" s="1"/>
  <c r="AP25" i="75"/>
  <c r="AP40" i="77"/>
  <c r="AP68" i="77" s="1"/>
  <c r="AP20" i="25" s="1"/>
  <c r="AP20" i="88" s="1"/>
  <c r="AP29" i="77"/>
  <c r="AP64" i="77" s="1"/>
  <c r="AP16" i="25" s="1"/>
  <c r="AP16" i="88" s="1"/>
  <c r="AP18" i="75"/>
  <c r="AP26" i="77"/>
  <c r="AP60" i="77" s="1"/>
  <c r="AP12" i="25" s="1"/>
  <c r="AP12" i="88" s="1"/>
  <c r="AP25" i="78"/>
  <c r="AP34" i="81"/>
  <c r="AP70" i="81" s="1"/>
  <c r="AP22" i="22" s="1"/>
  <c r="AP22" i="93" s="1"/>
  <c r="AP68" i="74"/>
  <c r="AP20" i="26" s="1"/>
  <c r="AP20" i="91" s="1"/>
  <c r="AP11" i="75"/>
  <c r="AP29" i="59"/>
  <c r="AP64" i="59" s="1"/>
  <c r="AP16" i="23" s="1"/>
  <c r="AP16" i="84" s="1"/>
  <c r="AP18" i="59"/>
  <c r="AP26" i="59"/>
  <c r="AP60" i="59" s="1"/>
  <c r="AP12" i="23" s="1"/>
  <c r="AP12" i="84" s="1"/>
  <c r="AP22" i="77"/>
  <c r="AP58" i="77" s="1"/>
  <c r="AP10" i="25" s="1"/>
  <c r="AP10" i="88" s="1"/>
  <c r="AP16" i="59"/>
  <c r="AP7" i="76"/>
  <c r="AP53" i="76" s="1"/>
  <c r="AP5" i="31" s="1"/>
  <c r="AP5" i="87" s="1"/>
  <c r="AP14" i="78"/>
  <c r="AP25" i="59"/>
  <c r="AP36" i="75"/>
  <c r="AP66" i="75" s="1"/>
  <c r="AP18" i="30" s="1"/>
  <c r="AP18" i="86" s="1"/>
  <c r="AP32" i="81"/>
  <c r="AP61" i="81" s="1"/>
  <c r="AP13" i="22" s="1"/>
  <c r="AP13" i="93" s="1"/>
  <c r="AP34" i="80"/>
  <c r="AP70" i="80" s="1"/>
  <c r="AP22" i="27" s="1"/>
  <c r="AP22" i="92" s="1"/>
  <c r="AP33" i="76"/>
  <c r="AP69" i="76" s="1"/>
  <c r="AP21" i="31" s="1"/>
  <c r="AP21" i="87" s="1"/>
  <c r="AP40" i="80"/>
  <c r="AP38" i="75"/>
  <c r="AP15" i="79"/>
  <c r="AP11" i="79"/>
  <c r="AP30" i="79"/>
  <c r="AP65" i="79" s="1"/>
  <c r="AP17" i="32" s="1"/>
  <c r="AP17" i="90" s="1"/>
  <c r="AP12" i="77"/>
  <c r="AP29" i="78"/>
  <c r="AP64" i="78" s="1"/>
  <c r="AP16" i="28" s="1"/>
  <c r="AP16" i="89" s="1"/>
  <c r="AP18" i="78"/>
  <c r="AP26" i="76"/>
  <c r="AP60" i="76" s="1"/>
  <c r="AP12" i="31" s="1"/>
  <c r="AP12" i="87" s="1"/>
  <c r="AP22" i="76"/>
  <c r="AP58" i="76" s="1"/>
  <c r="AP10" i="31" s="1"/>
  <c r="AP10" i="87" s="1"/>
  <c r="AP16" i="79"/>
  <c r="AP7" i="75"/>
  <c r="AP14" i="81"/>
  <c r="AP55" i="81" s="1"/>
  <c r="AP7" i="22" s="1"/>
  <c r="AP7" i="93" s="1"/>
  <c r="AP25" i="77"/>
  <c r="AP36" i="77"/>
  <c r="AP66" i="77" s="1"/>
  <c r="AP18" i="25" s="1"/>
  <c r="AP18" i="88" s="1"/>
  <c r="AP32" i="59"/>
  <c r="AP61" i="59" s="1"/>
  <c r="AP13" i="23" s="1"/>
  <c r="AP13" i="84" s="1"/>
  <c r="AP34" i="79"/>
  <c r="AP70" i="79" s="1"/>
  <c r="AP22" i="32" s="1"/>
  <c r="AP22" i="90" s="1"/>
  <c r="AP33" i="59"/>
  <c r="AP69" i="59" s="1"/>
  <c r="AP21" i="23" s="1"/>
  <c r="AP21" i="84" s="1"/>
  <c r="AP40" i="75"/>
  <c r="AP38" i="81"/>
  <c r="AP15" i="59"/>
  <c r="AP11" i="77"/>
  <c r="AP54" i="77" s="1"/>
  <c r="AP6" i="25" s="1"/>
  <c r="AP6" i="88" s="1"/>
  <c r="AP30" i="80"/>
  <c r="AP65" i="80" s="1"/>
  <c r="AP17" i="27" s="1"/>
  <c r="AP17" i="92" s="1"/>
  <c r="AP12" i="81"/>
  <c r="AP39" i="80"/>
  <c r="AP73" i="80" s="1"/>
  <c r="AP25" i="27" s="1"/>
  <c r="AP25" i="92" s="1"/>
  <c r="AP29" i="79"/>
  <c r="AP64" i="79" s="1"/>
  <c r="AP16" i="32" s="1"/>
  <c r="AP16" i="90" s="1"/>
  <c r="AP18" i="79"/>
  <c r="AP32" i="80"/>
  <c r="AP61" i="80" s="1"/>
  <c r="AP13" i="27" s="1"/>
  <c r="AP13" i="92" s="1"/>
  <c r="AP34" i="59"/>
  <c r="AP70" i="59" s="1"/>
  <c r="AP22" i="23" s="1"/>
  <c r="AP22" i="84" s="1"/>
  <c r="AP40" i="59"/>
  <c r="AP68" i="59" s="1"/>
  <c r="AP20" i="23" s="1"/>
  <c r="AP20" i="84" s="1"/>
  <c r="AP15" i="75"/>
  <c r="AP55" i="75" s="1"/>
  <c r="AP7" i="30" s="1"/>
  <c r="AP7" i="86" s="1"/>
  <c r="AP11" i="76"/>
  <c r="AP29" i="76"/>
  <c r="AP64" i="76" s="1"/>
  <c r="AP16" i="31" s="1"/>
  <c r="AP16" i="87" s="1"/>
  <c r="AP18" i="76"/>
  <c r="AP22" i="81"/>
  <c r="AP58" i="81" s="1"/>
  <c r="AP10" i="22" s="1"/>
  <c r="AP10" i="93" s="1"/>
  <c r="AP16" i="76"/>
  <c r="AP7" i="59"/>
  <c r="AP14" i="80"/>
  <c r="AP55" i="80" s="1"/>
  <c r="AP7" i="27" s="1"/>
  <c r="AP7" i="92" s="1"/>
  <c r="AP31" i="80"/>
  <c r="AP71" i="80" s="1"/>
  <c r="AP23" i="27" s="1"/>
  <c r="AP23" i="92" s="1"/>
  <c r="AP32" i="76"/>
  <c r="AP61" i="76" s="1"/>
  <c r="AP13" i="31" s="1"/>
  <c r="AP13" i="87" s="1"/>
  <c r="AP34" i="78"/>
  <c r="AP70" i="78" s="1"/>
  <c r="AP22" i="28" s="1"/>
  <c r="AP22" i="89" s="1"/>
  <c r="AP40" i="81"/>
  <c r="AP38" i="76"/>
  <c r="AP15" i="78"/>
  <c r="AP11" i="81"/>
  <c r="AP39" i="79"/>
  <c r="AP73" i="79" s="1"/>
  <c r="AP25" i="32" s="1"/>
  <c r="AP25" i="90" s="1"/>
  <c r="AP29" i="81"/>
  <c r="AP64" i="81" s="1"/>
  <c r="AP16" i="22" s="1"/>
  <c r="AP16" i="93" s="1"/>
  <c r="AP18" i="77"/>
  <c r="AP22" i="79"/>
  <c r="AP58" i="79" s="1"/>
  <c r="AP10" i="32" s="1"/>
  <c r="AP10" i="90" s="1"/>
  <c r="AP16" i="78"/>
  <c r="AP7" i="81"/>
  <c r="AP53" i="81" s="1"/>
  <c r="AP5" i="22" s="1"/>
  <c r="AP5" i="93" s="1"/>
  <c r="AP31" i="78"/>
  <c r="AP71" i="78" s="1"/>
  <c r="AP23" i="28" s="1"/>
  <c r="AP23" i="89" s="1"/>
  <c r="AP32" i="79"/>
  <c r="AP61" i="79" s="1"/>
  <c r="AP13" i="32" s="1"/>
  <c r="AP13" i="90" s="1"/>
  <c r="AP34" i="76"/>
  <c r="AP70" i="76" s="1"/>
  <c r="AP22" i="31" s="1"/>
  <c r="AP22" i="87" s="1"/>
  <c r="AP53" i="74"/>
  <c r="AP5" i="26" s="1"/>
  <c r="AP5" i="91" s="1"/>
  <c r="AP40" i="78"/>
  <c r="AP68" i="78" s="1"/>
  <c r="AP20" i="28" s="1"/>
  <c r="AP20" i="89" s="1"/>
  <c r="AP38" i="79"/>
  <c r="AP68" i="79" s="1"/>
  <c r="AP20" i="32" s="1"/>
  <c r="AP20" i="90" s="1"/>
  <c r="AP15" i="76"/>
  <c r="AP11" i="80"/>
  <c r="AP39" i="59"/>
  <c r="AP73" i="59" s="1"/>
  <c r="AP25" i="23" s="1"/>
  <c r="AP25" i="84" s="1"/>
  <c r="AP29" i="80"/>
  <c r="AP64" i="80" s="1"/>
  <c r="AP16" i="27" s="1"/>
  <c r="AP16" i="92" s="1"/>
  <c r="AP18" i="81"/>
  <c r="AP17" i="78"/>
  <c r="AP56" i="78" s="1"/>
  <c r="AP8" i="28" s="1"/>
  <c r="AP8" i="89" s="1"/>
  <c r="AP56" i="74"/>
  <c r="AP8" i="26" s="1"/>
  <c r="AP8" i="91" s="1"/>
  <c r="AP26" i="79"/>
  <c r="AP60" i="79" s="1"/>
  <c r="AP12" i="32" s="1"/>
  <c r="AP12" i="90" s="1"/>
  <c r="AP21" i="75"/>
  <c r="AP57" i="75" s="1"/>
  <c r="AP9" i="30" s="1"/>
  <c r="AP9" i="86" s="1"/>
  <c r="AP17" i="77"/>
  <c r="AP13" i="59"/>
  <c r="AP54" i="59" s="1"/>
  <c r="AP6" i="23" s="1"/>
  <c r="AP6" i="84" s="1"/>
  <c r="AP9" i="80"/>
  <c r="AP57" i="79"/>
  <c r="AP9" i="32" s="1"/>
  <c r="AP9" i="90" s="1"/>
  <c r="AP21" i="81"/>
  <c r="AP17" i="79"/>
  <c r="AP56" i="79" s="1"/>
  <c r="AP8" i="32" s="1"/>
  <c r="AP8" i="90" s="1"/>
  <c r="AP9" i="79"/>
  <c r="AP54" i="74"/>
  <c r="AP6" i="26" s="1"/>
  <c r="AP6" i="91" s="1"/>
  <c r="AP54" i="81"/>
  <c r="AP6" i="22" s="1"/>
  <c r="AP6" i="93" s="1"/>
  <c r="AP26" i="75"/>
  <c r="AP60" i="75" s="1"/>
  <c r="AP12" i="30" s="1"/>
  <c r="AP12" i="86" s="1"/>
  <c r="AP21" i="80"/>
  <c r="AP14" i="77"/>
  <c r="AP55" i="77" s="1"/>
  <c r="AP7" i="25" s="1"/>
  <c r="AP7" i="88" s="1"/>
  <c r="AP55" i="74"/>
  <c r="AP7" i="26" s="1"/>
  <c r="AP7" i="91" s="1"/>
  <c r="AP25" i="80"/>
  <c r="AP36" i="81"/>
  <c r="AP66" i="74"/>
  <c r="AP18" i="26" s="1"/>
  <c r="AP18" i="91" s="1"/>
  <c r="AP17" i="81"/>
  <c r="AP56" i="81" s="1"/>
  <c r="AP8" i="22" s="1"/>
  <c r="AP8" i="93" s="1"/>
  <c r="AP31" i="76"/>
  <c r="AP71" i="76" s="1"/>
  <c r="AP23" i="31" s="1"/>
  <c r="AP23" i="87" s="1"/>
  <c r="AP13" i="75"/>
  <c r="AP9" i="75"/>
  <c r="AP32" i="77"/>
  <c r="AP61" i="77" s="1"/>
  <c r="AP13" i="25" s="1"/>
  <c r="AP13" i="88" s="1"/>
  <c r="AP34" i="75"/>
  <c r="AP70" i="75" s="1"/>
  <c r="AP22" i="30" s="1"/>
  <c r="AP22" i="86" s="1"/>
  <c r="AP33" i="80"/>
  <c r="AP69" i="80" s="1"/>
  <c r="AP21" i="27" s="1"/>
  <c r="AP21" i="92" s="1"/>
  <c r="AP38" i="80"/>
  <c r="AP68" i="80" s="1"/>
  <c r="AP20" i="27" s="1"/>
  <c r="AP20" i="92" s="1"/>
  <c r="AP15" i="80"/>
  <c r="AP11" i="78"/>
  <c r="AP30" i="59"/>
  <c r="AP65" i="59" s="1"/>
  <c r="AP17" i="23" s="1"/>
  <c r="AP17" i="84" s="1"/>
  <c r="AP12" i="80"/>
  <c r="AP20" i="78"/>
  <c r="AP39" i="75"/>
  <c r="AP73" i="75" s="1"/>
  <c r="AP25" i="30" s="1"/>
  <c r="AP25" i="86" s="1"/>
  <c r="AP26" i="81"/>
  <c r="AP60" i="81" s="1"/>
  <c r="AP12" i="22" s="1"/>
  <c r="AP12" i="93" s="1"/>
  <c r="AP21" i="59"/>
  <c r="AP57" i="59" s="1"/>
  <c r="AP9" i="23" s="1"/>
  <c r="AP9" i="84" s="1"/>
  <c r="AP25" i="76"/>
  <c r="AP57" i="80"/>
  <c r="AP9" i="27" s="1"/>
  <c r="AP9" i="92" s="1"/>
  <c r="AP17" i="75"/>
  <c r="AP56" i="75" s="1"/>
  <c r="AP8" i="30" s="1"/>
  <c r="AP8" i="86" s="1"/>
  <c r="AP31" i="77"/>
  <c r="AP71" i="77" s="1"/>
  <c r="AP23" i="25" s="1"/>
  <c r="AP23" i="88" s="1"/>
  <c r="AP13" i="78"/>
  <c r="AP9" i="59"/>
  <c r="AP34" i="77"/>
  <c r="AP70" i="77" s="1"/>
  <c r="AP22" i="25" s="1"/>
  <c r="AP22" i="88" s="1"/>
  <c r="AP33" i="77"/>
  <c r="AP69" i="77" s="1"/>
  <c r="AP21" i="25" s="1"/>
  <c r="AP21" i="88" s="1"/>
  <c r="AP68" i="75"/>
  <c r="AP20" i="30" s="1"/>
  <c r="AP20" i="86" s="1"/>
  <c r="AP30" i="75"/>
  <c r="AP65" i="75" s="1"/>
  <c r="AP17" i="30" s="1"/>
  <c r="AP17" i="86" s="1"/>
  <c r="AP12" i="75"/>
  <c r="AP20" i="81"/>
  <c r="AP53" i="75"/>
  <c r="AP5" i="30" s="1"/>
  <c r="AP5" i="86" s="1"/>
  <c r="AP26" i="78"/>
  <c r="AP60" i="78" s="1"/>
  <c r="AP12" i="28" s="1"/>
  <c r="AP12" i="89" s="1"/>
  <c r="AP21" i="78"/>
  <c r="AP23" i="74"/>
  <c r="AP23" i="80" s="1"/>
  <c r="AP59" i="80" s="1"/>
  <c r="AP11" i="27" s="1"/>
  <c r="AP11" i="92" s="1"/>
  <c r="AP17" i="80"/>
  <c r="AP56" i="80" s="1"/>
  <c r="AP8" i="27" s="1"/>
  <c r="AP8" i="92" s="1"/>
  <c r="AP31" i="75"/>
  <c r="AP71" i="75" s="1"/>
  <c r="AP23" i="30" s="1"/>
  <c r="AP23" i="86" s="1"/>
  <c r="AP13" i="80"/>
  <c r="AP9" i="78"/>
  <c r="AP33" i="81"/>
  <c r="AP69" i="81" s="1"/>
  <c r="AP21" i="22" s="1"/>
  <c r="AP21" i="93" s="1"/>
  <c r="AP39" i="77"/>
  <c r="AP73" i="77" s="1"/>
  <c r="AP25" i="25" s="1"/>
  <c r="AP25" i="88" s="1"/>
  <c r="AP73" i="74"/>
  <c r="AP25" i="26" s="1"/>
  <c r="AP25" i="91" s="1"/>
  <c r="AP21" i="76"/>
  <c r="AP57" i="76" s="1"/>
  <c r="AP9" i="31" s="1"/>
  <c r="AP9" i="87" s="1"/>
  <c r="AP17" i="59"/>
  <c r="AP56" i="59" s="1"/>
  <c r="AP8" i="23" s="1"/>
  <c r="AP8" i="84" s="1"/>
  <c r="AP9" i="76"/>
  <c r="AP6" i="59"/>
  <c r="AP26" i="80"/>
  <c r="AP60" i="80" s="1"/>
  <c r="AP12" i="27" s="1"/>
  <c r="AP12" i="92" s="1"/>
  <c r="AP57" i="74"/>
  <c r="AP9" i="26" s="1"/>
  <c r="AP9" i="91" s="1"/>
  <c r="AP21" i="77"/>
  <c r="AP57" i="77" s="1"/>
  <c r="AP9" i="25" s="1"/>
  <c r="AP9" i="88" s="1"/>
  <c r="AP66" i="81"/>
  <c r="AP18" i="22" s="1"/>
  <c r="AP18" i="93" s="1"/>
  <c r="AP17" i="76"/>
  <c r="AP56" i="76" s="1"/>
  <c r="AP8" i="31" s="1"/>
  <c r="AP8" i="87" s="1"/>
  <c r="AP9" i="77"/>
  <c r="AP68" i="76"/>
  <c r="AP20" i="31" s="1"/>
  <c r="AP20" i="87" s="1"/>
  <c r="AE73" i="75"/>
  <c r="AE25" i="30" s="1"/>
  <c r="AE25" i="86" s="1"/>
  <c r="AD55" i="59"/>
  <c r="AD7" i="23" s="1"/>
  <c r="AD7" i="84" s="1"/>
  <c r="AD55" i="75"/>
  <c r="AD7" i="30" s="1"/>
  <c r="AD7" i="86" s="1"/>
  <c r="AE66" i="78"/>
  <c r="AE18" i="28" s="1"/>
  <c r="AE18" i="89" s="1"/>
  <c r="AD55" i="79"/>
  <c r="AD7" i="32" s="1"/>
  <c r="AD7" i="90" s="1"/>
  <c r="AE66" i="76"/>
  <c r="AE18" i="31" s="1"/>
  <c r="AE18" i="87" s="1"/>
  <c r="AF36" i="76"/>
  <c r="AF25" i="78"/>
  <c r="AE18" i="59"/>
  <c r="AE19" i="78"/>
  <c r="AE66" i="79"/>
  <c r="AE18" i="32" s="1"/>
  <c r="AE18" i="90" s="1"/>
  <c r="AF30" i="75"/>
  <c r="AF65" i="75" s="1"/>
  <c r="AF17" i="30" s="1"/>
  <c r="AF17" i="86" s="1"/>
  <c r="AE35" i="75"/>
  <c r="AE67" i="75" s="1"/>
  <c r="AE19" i="30" s="1"/>
  <c r="AE19" i="86" s="1"/>
  <c r="AA34" i="75"/>
  <c r="AA70" i="75" s="1"/>
  <c r="AA22" i="30" s="1"/>
  <c r="AA22" i="86" s="1"/>
  <c r="AB24" i="78"/>
  <c r="AA34" i="78"/>
  <c r="AA70" i="78" s="1"/>
  <c r="AA22" i="28" s="1"/>
  <c r="AA22" i="89" s="1"/>
  <c r="AE7" i="78"/>
  <c r="AF5" i="76"/>
  <c r="AF5" i="59"/>
  <c r="AE19" i="79"/>
  <c r="AE10" i="75"/>
  <c r="AE18" i="77"/>
  <c r="AF39" i="78"/>
  <c r="AF39" i="79"/>
  <c r="AE40" i="59"/>
  <c r="AE68" i="59" s="1"/>
  <c r="AE20" i="23" s="1"/>
  <c r="AE20" i="84" s="1"/>
  <c r="AA21" i="81"/>
  <c r="AA57" i="81" s="1"/>
  <c r="AA9" i="22" s="1"/>
  <c r="AA9" i="93" s="1"/>
  <c r="AE55" i="74"/>
  <c r="AE7" i="26" s="1"/>
  <c r="AE7" i="91" s="1"/>
  <c r="Z27" i="75"/>
  <c r="Z62" i="75" s="1"/>
  <c r="Z14" i="30" s="1"/>
  <c r="Z14" i="86" s="1"/>
  <c r="AG9" i="59"/>
  <c r="AE19" i="75"/>
  <c r="AB31" i="75"/>
  <c r="AB71" i="75" s="1"/>
  <c r="AB23" i="30" s="1"/>
  <c r="AB23" i="86" s="1"/>
  <c r="AE15" i="76"/>
  <c r="AH44" i="77"/>
  <c r="AH74" i="77" s="1"/>
  <c r="AH26" i="25" s="1"/>
  <c r="AH26" i="88" s="1"/>
  <c r="AB31" i="80"/>
  <c r="AB71" i="80" s="1"/>
  <c r="AB23" i="27" s="1"/>
  <c r="AB23" i="92" s="1"/>
  <c r="AE19" i="59"/>
  <c r="AE18" i="75"/>
  <c r="AF14" i="59"/>
  <c r="AF14" i="81"/>
  <c r="AA26" i="80"/>
  <c r="AA60" i="80" s="1"/>
  <c r="AA12" i="27" s="1"/>
  <c r="AA12" i="92" s="1"/>
  <c r="AF20" i="78"/>
  <c r="AF41" i="76"/>
  <c r="AF30" i="76"/>
  <c r="AF65" i="76" s="1"/>
  <c r="AF17" i="31" s="1"/>
  <c r="AF17" i="87" s="1"/>
  <c r="AF14" i="75"/>
  <c r="AG2" i="59"/>
  <c r="AG50" i="59" s="1"/>
  <c r="AG2" i="23" s="1"/>
  <c r="AG2" i="84" s="1"/>
  <c r="AF41" i="75"/>
  <c r="AA26" i="59"/>
  <c r="AA60" i="59" s="1"/>
  <c r="AA12" i="23" s="1"/>
  <c r="AA12" i="84" s="1"/>
  <c r="AF37" i="75"/>
  <c r="AE40" i="75"/>
  <c r="AE68" i="75" s="1"/>
  <c r="AE20" i="30" s="1"/>
  <c r="AE20" i="86" s="1"/>
  <c r="AG9" i="77"/>
  <c r="AF30" i="78"/>
  <c r="AF65" i="78" s="1"/>
  <c r="AF17" i="28" s="1"/>
  <c r="AF17" i="89" s="1"/>
  <c r="AF14" i="76"/>
  <c r="AG2" i="79"/>
  <c r="AG50" i="79" s="1"/>
  <c r="AG2" i="32" s="1"/>
  <c r="AG2" i="90" s="1"/>
  <c r="AF25" i="59"/>
  <c r="AF41" i="77"/>
  <c r="AA26" i="75"/>
  <c r="AA60" i="75" s="1"/>
  <c r="AA12" i="30" s="1"/>
  <c r="AA12" i="86" s="1"/>
  <c r="AE40" i="77"/>
  <c r="AE68" i="77" s="1"/>
  <c r="AE20" i="25" s="1"/>
  <c r="AE20" i="88" s="1"/>
  <c r="AA11" i="78"/>
  <c r="AA54" i="78" s="1"/>
  <c r="AA6" i="28" s="1"/>
  <c r="AA6" i="89" s="1"/>
  <c r="AF30" i="77"/>
  <c r="AF65" i="77" s="1"/>
  <c r="AF17" i="25" s="1"/>
  <c r="AF17" i="88" s="1"/>
  <c r="Z29" i="79"/>
  <c r="Z64" i="79" s="1"/>
  <c r="Z16" i="32" s="1"/>
  <c r="Z16" i="90" s="1"/>
  <c r="AF14" i="78"/>
  <c r="AA26" i="76"/>
  <c r="AA60" i="76" s="1"/>
  <c r="AA12" i="31" s="1"/>
  <c r="AA12" i="87" s="1"/>
  <c r="AF14" i="77"/>
  <c r="AF25" i="76"/>
  <c r="AA26" i="77"/>
  <c r="AA60" i="77" s="1"/>
  <c r="AA12" i="25" s="1"/>
  <c r="AA12" i="88" s="1"/>
  <c r="AF14" i="79"/>
  <c r="AA26" i="78"/>
  <c r="AA60" i="78" s="1"/>
  <c r="AA12" i="28" s="1"/>
  <c r="AA12" i="89" s="1"/>
  <c r="AF12" i="76"/>
  <c r="Z27" i="78"/>
  <c r="Z62" i="78" s="1"/>
  <c r="Z14" i="28" s="1"/>
  <c r="Z14" i="89" s="1"/>
  <c r="AE10" i="77"/>
  <c r="AE35" i="77"/>
  <c r="AE67" i="77" s="1"/>
  <c r="AE19" i="25" s="1"/>
  <c r="AE19" i="88" s="1"/>
  <c r="AA21" i="78"/>
  <c r="AA57" i="78" s="1"/>
  <c r="AA9" i="28" s="1"/>
  <c r="AA9" i="89" s="1"/>
  <c r="AE19" i="76"/>
  <c r="AF25" i="81"/>
  <c r="AA26" i="79"/>
  <c r="AA60" i="79" s="1"/>
  <c r="AA12" i="32" s="1"/>
  <c r="AA12" i="90" s="1"/>
  <c r="AF8" i="75"/>
  <c r="AF20" i="59"/>
  <c r="AD6" i="75"/>
  <c r="AD53" i="75" s="1"/>
  <c r="AD5" i="30" s="1"/>
  <c r="AD5" i="86" s="1"/>
  <c r="AF39" i="76"/>
  <c r="AF12" i="80"/>
  <c r="AF20" i="76"/>
  <c r="AB24" i="59"/>
  <c r="AE40" i="81"/>
  <c r="AE68" i="81" s="1"/>
  <c r="AE20" i="22" s="1"/>
  <c r="AE20" i="93" s="1"/>
  <c r="AA11" i="75"/>
  <c r="AA54" i="75" s="1"/>
  <c r="AA6" i="30" s="1"/>
  <c r="AA6" i="86" s="1"/>
  <c r="Z27" i="79"/>
  <c r="Z62" i="79" s="1"/>
  <c r="Z14" i="32" s="1"/>
  <c r="Z14" i="90" s="1"/>
  <c r="AG9" i="75"/>
  <c r="AF8" i="79"/>
  <c r="AB24" i="76"/>
  <c r="AA11" i="76"/>
  <c r="AA54" i="76" s="1"/>
  <c r="AA6" i="31" s="1"/>
  <c r="AA6" i="87" s="1"/>
  <c r="Y22" i="59"/>
  <c r="Y58" i="59" s="1"/>
  <c r="Y10" i="23" s="1"/>
  <c r="Y10" i="84" s="1"/>
  <c r="AG9" i="78"/>
  <c r="AF30" i="80"/>
  <c r="AF65" i="80" s="1"/>
  <c r="AF17" i="27" s="1"/>
  <c r="AF17" i="92" s="1"/>
  <c r="Z29" i="76"/>
  <c r="Z64" i="76" s="1"/>
  <c r="Z16" i="31" s="1"/>
  <c r="Z16" i="87" s="1"/>
  <c r="AF20" i="75"/>
  <c r="AE19" i="77"/>
  <c r="AF25" i="75"/>
  <c r="AF41" i="80"/>
  <c r="AB31" i="59"/>
  <c r="AB71" i="59" s="1"/>
  <c r="AB23" i="23" s="1"/>
  <c r="AB23" i="84" s="1"/>
  <c r="AE18" i="80"/>
  <c r="AE15" i="79"/>
  <c r="AF5" i="75"/>
  <c r="AF39" i="77"/>
  <c r="AF12" i="59"/>
  <c r="AF36" i="59"/>
  <c r="AB24" i="79"/>
  <c r="AA11" i="80"/>
  <c r="AA54" i="80" s="1"/>
  <c r="AA6" i="27" s="1"/>
  <c r="AA6" i="92" s="1"/>
  <c r="Y22" i="75"/>
  <c r="Y58" i="75" s="1"/>
  <c r="Y10" i="30" s="1"/>
  <c r="Y10" i="86" s="1"/>
  <c r="AG9" i="79"/>
  <c r="AF20" i="77"/>
  <c r="AA21" i="59"/>
  <c r="AA57" i="59" s="1"/>
  <c r="AA9" i="23" s="1"/>
  <c r="AA9" i="84" s="1"/>
  <c r="AE19" i="81"/>
  <c r="AF25" i="79"/>
  <c r="AB31" i="76"/>
  <c r="AB71" i="76" s="1"/>
  <c r="AB23" i="31" s="1"/>
  <c r="AB23" i="87" s="1"/>
  <c r="AB33" i="59"/>
  <c r="AB69" i="59" s="1"/>
  <c r="AB21" i="23" s="1"/>
  <c r="AB21" i="84" s="1"/>
  <c r="AE13" i="76"/>
  <c r="AD55" i="77"/>
  <c r="AD7" i="25" s="1"/>
  <c r="AD7" i="88" s="1"/>
  <c r="AF5" i="78"/>
  <c r="AF39" i="80"/>
  <c r="AF12" i="75"/>
  <c r="AF36" i="75"/>
  <c r="Y22" i="77"/>
  <c r="Y58" i="77" s="1"/>
  <c r="Y10" i="25" s="1"/>
  <c r="Y10" i="88" s="1"/>
  <c r="AG9" i="80"/>
  <c r="AF20" i="79"/>
  <c r="AB31" i="78"/>
  <c r="AB71" i="78" s="1"/>
  <c r="AB23" i="28" s="1"/>
  <c r="AB23" i="89" s="1"/>
  <c r="AB33" i="79"/>
  <c r="AB69" i="79" s="1"/>
  <c r="AB21" i="32" s="1"/>
  <c r="AB21" i="90" s="1"/>
  <c r="AE13" i="77"/>
  <c r="AF5" i="77"/>
  <c r="AF39" i="75"/>
  <c r="AF39" i="81"/>
  <c r="AF12" i="78"/>
  <c r="AF36" i="78"/>
  <c r="AF66" i="78" s="1"/>
  <c r="AF18" i="28" s="1"/>
  <c r="AF18" i="89" s="1"/>
  <c r="Z27" i="59"/>
  <c r="Z62" i="59" s="1"/>
  <c r="Z14" i="23" s="1"/>
  <c r="Z14" i="84" s="1"/>
  <c r="Y22" i="81"/>
  <c r="Y58" i="81" s="1"/>
  <c r="Y10" i="22" s="1"/>
  <c r="Y10" i="93" s="1"/>
  <c r="AG9" i="81"/>
  <c r="AF20" i="80"/>
  <c r="AA21" i="75"/>
  <c r="AA57" i="75" s="1"/>
  <c r="AA9" i="30" s="1"/>
  <c r="AA9" i="86" s="1"/>
  <c r="AE16" i="78"/>
  <c r="AB31" i="77"/>
  <c r="AB71" i="77" s="1"/>
  <c r="AB23" i="25" s="1"/>
  <c r="AB23" i="88" s="1"/>
  <c r="AF5" i="79"/>
  <c r="AF12" i="77"/>
  <c r="AF36" i="77"/>
  <c r="AF12" i="79"/>
  <c r="AF36" i="79"/>
  <c r="AG14" i="74"/>
  <c r="AG14" i="80" s="1"/>
  <c r="Y23" i="74"/>
  <c r="Y59" i="74" s="1"/>
  <c r="Y11" i="26" s="1"/>
  <c r="Y11" i="91" s="1"/>
  <c r="AB11" i="74"/>
  <c r="AB54" i="74" s="1"/>
  <c r="AB6" i="26" s="1"/>
  <c r="AB6" i="91" s="1"/>
  <c r="AH9" i="74"/>
  <c r="AH9" i="81" s="1"/>
  <c r="AG38" i="74"/>
  <c r="AG38" i="75" s="1"/>
  <c r="AG37" i="74"/>
  <c r="AG37" i="76" s="1"/>
  <c r="AH2" i="74"/>
  <c r="AH50" i="74" s="1"/>
  <c r="AH2" i="26" s="1"/>
  <c r="AH2" i="91" s="1"/>
  <c r="Z22" i="74"/>
  <c r="Z58" i="74" s="1"/>
  <c r="Z10" i="26" s="1"/>
  <c r="Z10" i="91" s="1"/>
  <c r="AE6" i="74"/>
  <c r="AE53" i="74" s="1"/>
  <c r="AE5" i="26" s="1"/>
  <c r="AE5" i="91" s="1"/>
  <c r="AB21" i="74"/>
  <c r="AB57" i="74" s="1"/>
  <c r="AB9" i="26" s="1"/>
  <c r="AB9" i="91" s="1"/>
  <c r="AB24" i="75"/>
  <c r="AE40" i="76"/>
  <c r="AE68" i="76" s="1"/>
  <c r="AE20" i="31" s="1"/>
  <c r="AE20" i="87" s="1"/>
  <c r="AA11" i="77"/>
  <c r="AA54" i="77" s="1"/>
  <c r="AA6" i="25" s="1"/>
  <c r="AA6" i="88" s="1"/>
  <c r="Z27" i="76"/>
  <c r="Z62" i="76" s="1"/>
  <c r="Z14" i="31" s="1"/>
  <c r="Z14" i="87" s="1"/>
  <c r="Y22" i="76"/>
  <c r="Y58" i="76" s="1"/>
  <c r="Y10" i="31" s="1"/>
  <c r="Y10" i="87" s="1"/>
  <c r="AF8" i="59"/>
  <c r="AF8" i="81"/>
  <c r="AF30" i="79"/>
  <c r="AF65" i="79" s="1"/>
  <c r="AF17" i="32" s="1"/>
  <c r="AF17" i="90" s="1"/>
  <c r="AE73" i="74"/>
  <c r="AE25" i="26" s="1"/>
  <c r="AE25" i="91" s="1"/>
  <c r="Z29" i="59"/>
  <c r="Z64" i="59" s="1"/>
  <c r="Z16" i="23" s="1"/>
  <c r="Z16" i="84" s="1"/>
  <c r="Z29" i="81"/>
  <c r="Z64" i="81" s="1"/>
  <c r="Z16" i="22" s="1"/>
  <c r="Z16" i="93" s="1"/>
  <c r="AE35" i="80"/>
  <c r="AE67" i="80" s="1"/>
  <c r="AE19" i="27" s="1"/>
  <c r="AE19" i="92" s="1"/>
  <c r="AD6" i="77"/>
  <c r="AD53" i="77" s="1"/>
  <c r="AD5" i="25" s="1"/>
  <c r="AD5" i="88" s="1"/>
  <c r="AB32" i="76"/>
  <c r="AB61" i="76" s="1"/>
  <c r="AB13" i="31" s="1"/>
  <c r="AB13" i="87" s="1"/>
  <c r="AA21" i="76"/>
  <c r="AA57" i="76" s="1"/>
  <c r="AA9" i="31" s="1"/>
  <c r="AA9" i="87" s="1"/>
  <c r="AA17" i="76"/>
  <c r="AA56" i="76" s="1"/>
  <c r="AA8" i="31" s="1"/>
  <c r="AA8" i="87" s="1"/>
  <c r="AD4" i="76"/>
  <c r="AD52" i="76" s="1"/>
  <c r="AD4" i="31" s="1"/>
  <c r="AD4" i="87" s="1"/>
  <c r="AG2" i="75"/>
  <c r="AG50" i="75" s="1"/>
  <c r="AG2" i="30" s="1"/>
  <c r="AG2" i="86" s="1"/>
  <c r="AG2" i="81"/>
  <c r="AG50" i="81" s="1"/>
  <c r="AG2" i="22" s="1"/>
  <c r="AG2" i="93" s="1"/>
  <c r="AE16" i="79"/>
  <c r="AF25" i="77"/>
  <c r="AF41" i="78"/>
  <c r="AA28" i="76"/>
  <c r="AA63" i="76" s="1"/>
  <c r="AA15" i="31" s="1"/>
  <c r="AA15" i="87" s="1"/>
  <c r="AE43" i="59"/>
  <c r="AE73" i="59" s="1"/>
  <c r="AE25" i="23" s="1"/>
  <c r="AE25" i="84" s="1"/>
  <c r="AA34" i="80"/>
  <c r="AA70" i="80" s="1"/>
  <c r="AA22" i="27" s="1"/>
  <c r="AA22" i="92" s="1"/>
  <c r="AB31" i="79"/>
  <c r="AB71" i="79" s="1"/>
  <c r="AB23" i="32" s="1"/>
  <c r="AB23" i="90" s="1"/>
  <c r="AF37" i="77"/>
  <c r="AE18" i="78"/>
  <c r="AB33" i="76"/>
  <c r="AB69" i="76" s="1"/>
  <c r="AB21" i="31" s="1"/>
  <c r="AB21" i="87" s="1"/>
  <c r="AF42" i="75"/>
  <c r="AF72" i="75" s="1"/>
  <c r="AF24" i="30" s="1"/>
  <c r="AF24" i="86" s="1"/>
  <c r="AE15" i="59"/>
  <c r="AE15" i="81"/>
  <c r="AE13" i="80"/>
  <c r="AE7" i="79"/>
  <c r="AF5" i="81"/>
  <c r="AH44" i="80"/>
  <c r="AH74" i="80" s="1"/>
  <c r="AH26" i="27" s="1"/>
  <c r="AH26" i="92" s="1"/>
  <c r="AF38" i="78"/>
  <c r="X23" i="76"/>
  <c r="X59" i="76" s="1"/>
  <c r="X11" i="31" s="1"/>
  <c r="X11" i="87" s="1"/>
  <c r="AI44" i="74"/>
  <c r="AI74" i="74" s="1"/>
  <c r="AI26" i="26" s="1"/>
  <c r="AI26" i="91" s="1"/>
  <c r="AF18" i="74"/>
  <c r="AF18" i="76" s="1"/>
  <c r="AG42" i="74"/>
  <c r="AG72" i="74" s="1"/>
  <c r="AG24" i="26" s="1"/>
  <c r="AG24" i="91" s="1"/>
  <c r="AB34" i="74"/>
  <c r="AB70" i="74" s="1"/>
  <c r="AB22" i="26" s="1"/>
  <c r="AB22" i="91" s="1"/>
  <c r="AE35" i="81"/>
  <c r="AE67" i="81" s="1"/>
  <c r="AE19" i="22" s="1"/>
  <c r="AE19" i="93" s="1"/>
  <c r="AD6" i="79"/>
  <c r="AD53" i="79" s="1"/>
  <c r="AD5" i="32" s="1"/>
  <c r="AD5" i="90" s="1"/>
  <c r="AB32" i="75"/>
  <c r="AB61" i="75" s="1"/>
  <c r="AB13" i="30" s="1"/>
  <c r="AB13" i="86" s="1"/>
  <c r="AA17" i="77"/>
  <c r="AA56" i="77" s="1"/>
  <c r="AA8" i="25" s="1"/>
  <c r="AA8" i="88" s="1"/>
  <c r="AD4" i="59"/>
  <c r="AD52" i="59" s="1"/>
  <c r="AD4" i="23" s="1"/>
  <c r="AD4" i="84" s="1"/>
  <c r="AE16" i="80"/>
  <c r="AE55" i="80" s="1"/>
  <c r="AE7" i="27" s="1"/>
  <c r="AE7" i="92" s="1"/>
  <c r="AA28" i="77"/>
  <c r="AA63" i="77" s="1"/>
  <c r="AA15" i="25" s="1"/>
  <c r="AA15" i="88" s="1"/>
  <c r="AE43" i="76"/>
  <c r="AE73" i="76" s="1"/>
  <c r="AE25" i="31" s="1"/>
  <c r="AE25" i="87" s="1"/>
  <c r="AA34" i="81"/>
  <c r="AA70" i="81" s="1"/>
  <c r="AA22" i="22" s="1"/>
  <c r="AA22" i="93" s="1"/>
  <c r="AF37" i="79"/>
  <c r="AB33" i="78"/>
  <c r="AB69" i="78" s="1"/>
  <c r="AB21" i="28" s="1"/>
  <c r="AB21" i="89" s="1"/>
  <c r="AF42" i="76"/>
  <c r="AF72" i="76" s="1"/>
  <c r="AF24" i="31" s="1"/>
  <c r="AF24" i="87" s="1"/>
  <c r="AE13" i="81"/>
  <c r="AE7" i="80"/>
  <c r="AH44" i="59"/>
  <c r="AH74" i="59" s="1"/>
  <c r="AH26" i="23" s="1"/>
  <c r="AH26" i="84" s="1"/>
  <c r="AH44" i="81"/>
  <c r="AH74" i="81" s="1"/>
  <c r="AH26" i="22" s="1"/>
  <c r="AH26" i="93" s="1"/>
  <c r="AF38" i="77"/>
  <c r="X23" i="78"/>
  <c r="X59" i="78" s="1"/>
  <c r="X11" i="28" s="1"/>
  <c r="X11" i="89" s="1"/>
  <c r="AF66" i="74"/>
  <c r="AF18" i="26" s="1"/>
  <c r="AF18" i="91" s="1"/>
  <c r="AF36" i="81"/>
  <c r="AG36" i="74"/>
  <c r="AG8" i="74"/>
  <c r="AG8" i="76" s="1"/>
  <c r="AA27" i="74"/>
  <c r="AA62" i="74" s="1"/>
  <c r="AA14" i="26" s="1"/>
  <c r="AA14" i="91" s="1"/>
  <c r="AE10" i="81"/>
  <c r="AG20" i="74"/>
  <c r="AG20" i="81" s="1"/>
  <c r="AF19" i="74"/>
  <c r="AF19" i="76" s="1"/>
  <c r="AF15" i="74"/>
  <c r="AF15" i="81" s="1"/>
  <c r="AE4" i="74"/>
  <c r="AE52" i="74" s="1"/>
  <c r="AE4" i="26" s="1"/>
  <c r="AE4" i="91" s="1"/>
  <c r="AB28" i="74"/>
  <c r="AB63" i="74" s="1"/>
  <c r="AB15" i="26" s="1"/>
  <c r="AB15" i="91" s="1"/>
  <c r="AC33" i="74"/>
  <c r="AC69" i="74" s="1"/>
  <c r="AC21" i="26" s="1"/>
  <c r="AC21" i="91" s="1"/>
  <c r="AB24" i="77"/>
  <c r="AE40" i="78"/>
  <c r="AE68" i="78" s="1"/>
  <c r="AE20" i="28" s="1"/>
  <c r="AE20" i="89" s="1"/>
  <c r="AA11" i="79"/>
  <c r="AA54" i="79" s="1"/>
  <c r="AA6" i="32" s="1"/>
  <c r="AA6" i="90" s="1"/>
  <c r="Z27" i="77"/>
  <c r="Z62" i="77" s="1"/>
  <c r="Z14" i="25" s="1"/>
  <c r="Z14" i="88" s="1"/>
  <c r="Y22" i="78"/>
  <c r="Y58" i="78" s="1"/>
  <c r="Y10" i="28" s="1"/>
  <c r="Y10" i="89" s="1"/>
  <c r="AF8" i="76"/>
  <c r="AE10" i="59"/>
  <c r="AF30" i="59"/>
  <c r="AF65" i="59" s="1"/>
  <c r="AF17" i="23" s="1"/>
  <c r="AF17" i="84" s="1"/>
  <c r="AF30" i="81"/>
  <c r="AF65" i="81" s="1"/>
  <c r="AF17" i="22" s="1"/>
  <c r="AF17" i="93" s="1"/>
  <c r="Z29" i="75"/>
  <c r="Z64" i="75" s="1"/>
  <c r="Z16" i="30" s="1"/>
  <c r="Z16" i="86" s="1"/>
  <c r="AE35" i="59"/>
  <c r="AE67" i="59" s="1"/>
  <c r="AE19" i="23" s="1"/>
  <c r="AE19" i="84" s="1"/>
  <c r="AD6" i="80"/>
  <c r="AD53" i="80" s="1"/>
  <c r="AD5" i="27" s="1"/>
  <c r="AD5" i="92" s="1"/>
  <c r="AB32" i="78"/>
  <c r="AB61" i="78" s="1"/>
  <c r="AB13" i="28" s="1"/>
  <c r="AB13" i="89" s="1"/>
  <c r="AA21" i="77"/>
  <c r="AA57" i="77" s="1"/>
  <c r="AA9" i="25" s="1"/>
  <c r="AA9" i="88" s="1"/>
  <c r="AE66" i="59"/>
  <c r="AE18" i="23" s="1"/>
  <c r="AE18" i="84" s="1"/>
  <c r="AA17" i="78"/>
  <c r="AA56" i="78" s="1"/>
  <c r="AA8" i="28" s="1"/>
  <c r="AA8" i="89" s="1"/>
  <c r="AD4" i="78"/>
  <c r="AD52" i="78" s="1"/>
  <c r="AD4" i="28" s="1"/>
  <c r="AD4" i="89" s="1"/>
  <c r="AG2" i="76"/>
  <c r="AG50" i="76" s="1"/>
  <c r="AG2" i="31" s="1"/>
  <c r="AG2" i="87" s="1"/>
  <c r="AE16" i="59"/>
  <c r="AE16" i="81"/>
  <c r="AF41" i="79"/>
  <c r="AA28" i="78"/>
  <c r="AA63" i="78" s="1"/>
  <c r="AA15" i="28" s="1"/>
  <c r="AA15" i="89" s="1"/>
  <c r="AE43" i="78"/>
  <c r="AE73" i="78" s="1"/>
  <c r="AE25" i="28" s="1"/>
  <c r="AE25" i="89" s="1"/>
  <c r="AA34" i="59"/>
  <c r="AA70" i="59" s="1"/>
  <c r="AA22" i="23" s="1"/>
  <c r="AA22" i="84" s="1"/>
  <c r="AB31" i="81"/>
  <c r="AB71" i="81" s="1"/>
  <c r="AB23" i="22" s="1"/>
  <c r="AB23" i="93" s="1"/>
  <c r="AA26" i="81"/>
  <c r="AA60" i="81" s="1"/>
  <c r="AA12" i="22" s="1"/>
  <c r="AA12" i="93" s="1"/>
  <c r="AF37" i="80"/>
  <c r="AF66" i="80" s="1"/>
  <c r="AF18" i="27" s="1"/>
  <c r="AF18" i="92" s="1"/>
  <c r="AE18" i="79"/>
  <c r="AB33" i="77"/>
  <c r="AB69" i="77" s="1"/>
  <c r="AB21" i="25" s="1"/>
  <c r="AB21" i="88" s="1"/>
  <c r="AF42" i="78"/>
  <c r="AF72" i="78" s="1"/>
  <c r="AF24" i="28" s="1"/>
  <c r="AF24" i="89" s="1"/>
  <c r="AE15" i="75"/>
  <c r="AE13" i="59"/>
  <c r="AE7" i="59"/>
  <c r="AE7" i="81"/>
  <c r="AH44" i="75"/>
  <c r="AH74" i="75" s="1"/>
  <c r="AH26" i="30" s="1"/>
  <c r="AH26" i="86" s="1"/>
  <c r="AF38" i="79"/>
  <c r="X23" i="77"/>
  <c r="X59" i="77" s="1"/>
  <c r="X11" i="25" s="1"/>
  <c r="X11" i="88" s="1"/>
  <c r="AG25" i="74"/>
  <c r="AG25" i="76" s="1"/>
  <c r="AF35" i="74"/>
  <c r="AF67" i="74" s="1"/>
  <c r="AF19" i="26" s="1"/>
  <c r="AF19" i="91" s="1"/>
  <c r="AD6" i="81"/>
  <c r="AD53" i="81" s="1"/>
  <c r="AD5" i="22" s="1"/>
  <c r="AD5" i="93" s="1"/>
  <c r="AB32" i="77"/>
  <c r="AB61" i="77" s="1"/>
  <c r="AB13" i="25" s="1"/>
  <c r="AB13" i="88" s="1"/>
  <c r="AA17" i="79"/>
  <c r="AA56" i="79" s="1"/>
  <c r="AA8" i="32" s="1"/>
  <c r="AA8" i="90" s="1"/>
  <c r="AD4" i="77"/>
  <c r="AD52" i="77" s="1"/>
  <c r="AD4" i="25" s="1"/>
  <c r="AD4" i="88" s="1"/>
  <c r="AA28" i="79"/>
  <c r="AA63" i="79" s="1"/>
  <c r="AA15" i="32" s="1"/>
  <c r="AA15" i="90" s="1"/>
  <c r="AE43" i="77"/>
  <c r="AE73" i="77" s="1"/>
  <c r="AE25" i="25" s="1"/>
  <c r="AE25" i="88" s="1"/>
  <c r="AF37" i="81"/>
  <c r="AF42" i="77"/>
  <c r="AF72" i="77" s="1"/>
  <c r="AF24" i="25" s="1"/>
  <c r="AF24" i="88" s="1"/>
  <c r="AF38" i="80"/>
  <c r="X23" i="79"/>
  <c r="X59" i="79" s="1"/>
  <c r="X11" i="32" s="1"/>
  <c r="X11" i="90" s="1"/>
  <c r="AE68" i="74"/>
  <c r="AE20" i="26" s="1"/>
  <c r="AE20" i="91" s="1"/>
  <c r="AC32" i="74"/>
  <c r="AC61" i="74" s="1"/>
  <c r="AC13" i="26" s="1"/>
  <c r="AC13" i="91" s="1"/>
  <c r="AG41" i="74"/>
  <c r="AG41" i="78" s="1"/>
  <c r="AF40" i="74"/>
  <c r="AF40" i="80" s="1"/>
  <c r="AG12" i="74"/>
  <c r="AG12" i="81" s="1"/>
  <c r="AB26" i="74"/>
  <c r="AB60" i="74" s="1"/>
  <c r="AB12" i="26" s="1"/>
  <c r="AB12" i="91" s="1"/>
  <c r="AA29" i="74"/>
  <c r="AA64" i="74" s="1"/>
  <c r="AA16" i="26" s="1"/>
  <c r="AA16" i="91" s="1"/>
  <c r="AB24" i="80"/>
  <c r="AE40" i="79"/>
  <c r="AE68" i="79" s="1"/>
  <c r="AE20" i="32" s="1"/>
  <c r="AE20" i="90" s="1"/>
  <c r="AA11" i="59"/>
  <c r="AA54" i="59" s="1"/>
  <c r="AA6" i="23" s="1"/>
  <c r="AA6" i="84" s="1"/>
  <c r="AA11" i="81"/>
  <c r="AA54" i="81" s="1"/>
  <c r="AA6" i="22" s="1"/>
  <c r="AA6" i="93" s="1"/>
  <c r="Z27" i="80"/>
  <c r="Z62" i="80" s="1"/>
  <c r="Z14" i="27" s="1"/>
  <c r="Z14" i="92" s="1"/>
  <c r="Y22" i="79"/>
  <c r="Y58" i="79" s="1"/>
  <c r="Y10" i="32" s="1"/>
  <c r="Y10" i="90" s="1"/>
  <c r="AF8" i="78"/>
  <c r="AE10" i="76"/>
  <c r="Z29" i="78"/>
  <c r="Z64" i="78" s="1"/>
  <c r="Z16" i="28" s="1"/>
  <c r="Z16" i="89" s="1"/>
  <c r="AE35" i="76"/>
  <c r="AE67" i="76" s="1"/>
  <c r="AE19" i="31" s="1"/>
  <c r="AE19" i="87" s="1"/>
  <c r="AD6" i="59"/>
  <c r="AD53" i="59" s="1"/>
  <c r="AD5" i="23" s="1"/>
  <c r="AD5" i="84" s="1"/>
  <c r="AB32" i="79"/>
  <c r="AB61" i="79" s="1"/>
  <c r="AB13" i="32" s="1"/>
  <c r="AB13" i="90" s="1"/>
  <c r="AA21" i="79"/>
  <c r="AA57" i="79" s="1"/>
  <c r="AA9" i="32" s="1"/>
  <c r="AA9" i="90" s="1"/>
  <c r="AA17" i="80"/>
  <c r="AA56" i="80" s="1"/>
  <c r="AA8" i="27" s="1"/>
  <c r="AA8" i="92" s="1"/>
  <c r="AD4" i="79"/>
  <c r="AD52" i="79" s="1"/>
  <c r="AD4" i="32" s="1"/>
  <c r="AD4" i="90" s="1"/>
  <c r="AG2" i="78"/>
  <c r="AG50" i="78" s="1"/>
  <c r="AG2" i="28" s="1"/>
  <c r="AG2" i="89" s="1"/>
  <c r="AE16" i="76"/>
  <c r="AE55" i="76" s="1"/>
  <c r="AE7" i="31" s="1"/>
  <c r="AE7" i="87" s="1"/>
  <c r="AF41" i="59"/>
  <c r="AA28" i="80"/>
  <c r="AA63" i="80" s="1"/>
  <c r="AA15" i="27" s="1"/>
  <c r="AA15" i="92" s="1"/>
  <c r="AE43" i="79"/>
  <c r="AE73" i="79" s="1"/>
  <c r="AE25" i="32" s="1"/>
  <c r="AE25" i="90" s="1"/>
  <c r="AA34" i="76"/>
  <c r="AA70" i="76" s="1"/>
  <c r="AA22" i="31" s="1"/>
  <c r="AA22" i="87" s="1"/>
  <c r="AF37" i="59"/>
  <c r="AE18" i="81"/>
  <c r="AB33" i="80"/>
  <c r="AB69" i="80" s="1"/>
  <c r="AB21" i="27" s="1"/>
  <c r="AB21" i="92" s="1"/>
  <c r="AF42" i="79"/>
  <c r="AF72" i="79" s="1"/>
  <c r="AF24" i="32" s="1"/>
  <c r="AF24" i="90" s="1"/>
  <c r="AE15" i="78"/>
  <c r="AE13" i="75"/>
  <c r="AE7" i="75"/>
  <c r="AH44" i="76"/>
  <c r="AH74" i="76" s="1"/>
  <c r="AH26" i="31" s="1"/>
  <c r="AH26" i="87" s="1"/>
  <c r="AF38" i="75"/>
  <c r="AF38" i="81"/>
  <c r="X23" i="80"/>
  <c r="X59" i="80" s="1"/>
  <c r="X11" i="27" s="1"/>
  <c r="X11" i="92" s="1"/>
  <c r="AF66" i="75"/>
  <c r="AF18" i="30" s="1"/>
  <c r="AF18" i="86" s="1"/>
  <c r="AB17" i="74"/>
  <c r="AB56" i="74" s="1"/>
  <c r="AB8" i="26" s="1"/>
  <c r="AB8" i="91" s="1"/>
  <c r="AF43" i="74"/>
  <c r="AF43" i="81" s="1"/>
  <c r="AG30" i="74"/>
  <c r="AG65" i="74" s="1"/>
  <c r="AG17" i="26" s="1"/>
  <c r="AG17" i="91" s="1"/>
  <c r="AF16" i="74"/>
  <c r="AF16" i="76" s="1"/>
  <c r="AF7" i="74"/>
  <c r="AF7" i="76" s="1"/>
  <c r="AF10" i="74"/>
  <c r="AF10" i="79" s="1"/>
  <c r="AC24" i="74"/>
  <c r="AC24" i="77" s="1"/>
  <c r="Z27" i="81"/>
  <c r="Z62" i="81" s="1"/>
  <c r="Z14" i="22" s="1"/>
  <c r="Z14" i="93" s="1"/>
  <c r="Y22" i="80"/>
  <c r="Y58" i="80" s="1"/>
  <c r="Y10" i="27" s="1"/>
  <c r="Y10" i="92" s="1"/>
  <c r="AF8" i="77"/>
  <c r="AE10" i="78"/>
  <c r="Z29" i="77"/>
  <c r="Z64" i="77" s="1"/>
  <c r="Z16" i="25" s="1"/>
  <c r="Z16" i="88" s="1"/>
  <c r="AE35" i="78"/>
  <c r="AE67" i="78" s="1"/>
  <c r="AE19" i="28" s="1"/>
  <c r="AE19" i="89" s="1"/>
  <c r="AD6" i="76"/>
  <c r="AD53" i="76" s="1"/>
  <c r="AD5" i="31" s="1"/>
  <c r="AD5" i="87" s="1"/>
  <c r="AB32" i="80"/>
  <c r="AB61" i="80" s="1"/>
  <c r="AB13" i="27" s="1"/>
  <c r="AB13" i="92" s="1"/>
  <c r="AA21" i="80"/>
  <c r="AA57" i="80" s="1"/>
  <c r="AA9" i="27" s="1"/>
  <c r="AA9" i="92" s="1"/>
  <c r="AA17" i="59"/>
  <c r="AA56" i="59" s="1"/>
  <c r="AA8" i="23" s="1"/>
  <c r="AA8" i="84" s="1"/>
  <c r="AA17" i="81"/>
  <c r="AA56" i="81" s="1"/>
  <c r="AA8" i="22" s="1"/>
  <c r="AA8" i="93" s="1"/>
  <c r="AD4" i="80"/>
  <c r="AD52" i="80" s="1"/>
  <c r="AD4" i="27" s="1"/>
  <c r="AD4" i="92" s="1"/>
  <c r="AG2" i="77"/>
  <c r="AG50" i="77" s="1"/>
  <c r="AG2" i="25" s="1"/>
  <c r="AG2" i="88" s="1"/>
  <c r="AE16" i="75"/>
  <c r="AA28" i="59"/>
  <c r="AA63" i="59" s="1"/>
  <c r="AA15" i="23" s="1"/>
  <c r="AA15" i="84" s="1"/>
  <c r="AA28" i="81"/>
  <c r="AA63" i="81" s="1"/>
  <c r="AA15" i="22" s="1"/>
  <c r="AA15" i="93" s="1"/>
  <c r="AE43" i="80"/>
  <c r="AE73" i="80" s="1"/>
  <c r="AE25" i="27" s="1"/>
  <c r="AE25" i="92" s="1"/>
  <c r="AA34" i="77"/>
  <c r="AA70" i="77" s="1"/>
  <c r="AA22" i="25" s="1"/>
  <c r="AA22" i="88" s="1"/>
  <c r="AE66" i="81"/>
  <c r="AE18" i="22" s="1"/>
  <c r="AE18" i="93" s="1"/>
  <c r="AF37" i="76"/>
  <c r="AB33" i="81"/>
  <c r="AB69" i="81" s="1"/>
  <c r="AB21" i="22" s="1"/>
  <c r="AB21" i="93" s="1"/>
  <c r="AF42" i="80"/>
  <c r="AF72" i="80" s="1"/>
  <c r="AF24" i="27" s="1"/>
  <c r="AF24" i="92" s="1"/>
  <c r="AE15" i="77"/>
  <c r="AE55" i="77" s="1"/>
  <c r="AE7" i="25" s="1"/>
  <c r="AE7" i="88" s="1"/>
  <c r="AE13" i="78"/>
  <c r="AE7" i="76"/>
  <c r="AH44" i="78"/>
  <c r="AH74" i="78" s="1"/>
  <c r="AH26" i="28" s="1"/>
  <c r="AH26" i="89" s="1"/>
  <c r="X23" i="59"/>
  <c r="X59" i="59" s="1"/>
  <c r="X11" i="23" s="1"/>
  <c r="X11" i="84" s="1"/>
  <c r="X23" i="81"/>
  <c r="X59" i="81" s="1"/>
  <c r="X11" i="22" s="1"/>
  <c r="X11" i="93" s="1"/>
  <c r="AG39" i="74"/>
  <c r="AG39" i="81" s="1"/>
  <c r="AB32" i="81"/>
  <c r="AB61" i="81" s="1"/>
  <c r="AB13" i="22" s="1"/>
  <c r="AB13" i="93" s="1"/>
  <c r="AD4" i="81"/>
  <c r="AD52" i="81" s="1"/>
  <c r="AD4" i="22" s="1"/>
  <c r="AD4" i="93" s="1"/>
  <c r="AE43" i="81"/>
  <c r="AE73" i="81" s="1"/>
  <c r="AE25" i="22" s="1"/>
  <c r="AE25" i="93" s="1"/>
  <c r="AF42" i="81"/>
  <c r="AF72" i="81" s="1"/>
  <c r="AF24" i="22" s="1"/>
  <c r="AF24" i="93" s="1"/>
  <c r="AF13" i="74"/>
  <c r="AF13" i="81" s="1"/>
  <c r="AG5" i="74"/>
  <c r="AG5" i="80" s="1"/>
  <c r="AC31" i="74"/>
  <c r="AC71" i="74" s="1"/>
  <c r="AC23" i="26" s="1"/>
  <c r="AC23" i="91" s="1"/>
  <c r="AE68" i="80"/>
  <c r="AE20" i="27" s="1"/>
  <c r="AE20" i="92" s="1"/>
  <c r="AE10" i="79"/>
  <c r="Z29" i="80"/>
  <c r="Z64" i="80" s="1"/>
  <c r="Z16" i="27" s="1"/>
  <c r="Z16" i="92" s="1"/>
  <c r="AE35" i="79"/>
  <c r="AE67" i="79" s="1"/>
  <c r="AE19" i="32" s="1"/>
  <c r="AE19" i="90" s="1"/>
  <c r="AD6" i="78"/>
  <c r="AD53" i="78" s="1"/>
  <c r="AD5" i="28" s="1"/>
  <c r="AD5" i="89" s="1"/>
  <c r="AB32" i="59"/>
  <c r="AB61" i="59" s="1"/>
  <c r="AB13" i="23" s="1"/>
  <c r="AB13" i="84" s="1"/>
  <c r="AA17" i="75"/>
  <c r="AA56" i="75" s="1"/>
  <c r="AA8" i="30" s="1"/>
  <c r="AA8" i="86" s="1"/>
  <c r="AD4" i="75"/>
  <c r="AD52" i="75" s="1"/>
  <c r="AD4" i="30" s="1"/>
  <c r="AD4" i="86" s="1"/>
  <c r="AG2" i="80"/>
  <c r="AG50" i="80" s="1"/>
  <c r="AG2" i="27" s="1"/>
  <c r="AG2" i="92" s="1"/>
  <c r="AA28" i="75"/>
  <c r="AA63" i="75" s="1"/>
  <c r="AA15" i="30" s="1"/>
  <c r="AA15" i="86" s="1"/>
  <c r="AA34" i="79"/>
  <c r="AA70" i="79" s="1"/>
  <c r="AA22" i="32" s="1"/>
  <c r="AA22" i="90" s="1"/>
  <c r="AB33" i="75"/>
  <c r="AB69" i="75" s="1"/>
  <c r="AB21" i="30" s="1"/>
  <c r="AB21" i="86" s="1"/>
  <c r="AF42" i="59"/>
  <c r="AF72" i="59" s="1"/>
  <c r="AF24" i="23" s="1"/>
  <c r="AF24" i="84" s="1"/>
  <c r="AH44" i="79"/>
  <c r="AH74" i="79" s="1"/>
  <c r="AH26" i="32" s="1"/>
  <c r="AH26" i="90" s="1"/>
  <c r="AF38" i="76"/>
  <c r="X23" i="75"/>
  <c r="X59" i="75" s="1"/>
  <c r="X11" i="30" s="1"/>
  <c r="X11" i="86" s="1"/>
  <c r="X18" i="83"/>
  <c r="X20" i="83"/>
  <c r="Y19" i="83"/>
  <c r="R10" i="83"/>
  <c r="Z7" i="83"/>
  <c r="T16" i="83"/>
  <c r="Y5" i="83"/>
  <c r="Z17" i="83"/>
  <c r="U9" i="83"/>
  <c r="U6" i="83"/>
  <c r="R11" i="83"/>
  <c r="T14" i="83"/>
  <c r="U21" i="83"/>
  <c r="Y25" i="83"/>
  <c r="AA26" i="83"/>
  <c r="U12" i="83"/>
  <c r="U13" i="83"/>
  <c r="U8" i="83"/>
  <c r="AB85" i="73"/>
  <c r="AC73" i="73"/>
  <c r="AC77" i="73"/>
  <c r="AC67" i="73"/>
  <c r="AD80" i="73"/>
  <c r="AD89" i="73"/>
  <c r="X22" i="83"/>
  <c r="AC90" i="73"/>
  <c r="W23" i="83"/>
  <c r="AD88" i="73"/>
  <c r="AD87" i="73"/>
  <c r="AA78" i="73"/>
  <c r="AC82" i="73"/>
  <c r="AB83" i="73"/>
  <c r="AC84" i="73"/>
  <c r="X15" i="83"/>
  <c r="Z79" i="73"/>
  <c r="Y4" i="83"/>
  <c r="AD2" i="83"/>
  <c r="AH94" i="73"/>
  <c r="AH93" i="73"/>
  <c r="AF60" i="73"/>
  <c r="AG91" i="73"/>
  <c r="AG69" i="73"/>
  <c r="AH97" i="73"/>
  <c r="AG63" i="73"/>
  <c r="AI58" i="73"/>
  <c r="AI65" i="73"/>
  <c r="AG96" i="73"/>
  <c r="AG74" i="73"/>
  <c r="AH92" i="73"/>
  <c r="AG99" i="73"/>
  <c r="AH68" i="73"/>
  <c r="AH76" i="73"/>
  <c r="AG72" i="73"/>
  <c r="AH98" i="73"/>
  <c r="AH86" i="73"/>
  <c r="AG75" i="73"/>
  <c r="AH81" i="73"/>
  <c r="AG71" i="73"/>
  <c r="AG66" i="73"/>
  <c r="AH70" i="73"/>
  <c r="AF62" i="73"/>
  <c r="AH95" i="73"/>
  <c r="AH64" i="73"/>
  <c r="AJ100" i="73"/>
  <c r="AH61" i="73"/>
  <c r="AP55" i="59" l="1"/>
  <c r="AP7" i="23" s="1"/>
  <c r="AP7" i="84" s="1"/>
  <c r="AP68" i="81"/>
  <c r="AP20" i="22" s="1"/>
  <c r="AP20" i="93" s="1"/>
  <c r="AP54" i="79"/>
  <c r="AP6" i="32" s="1"/>
  <c r="AP6" i="90" s="1"/>
  <c r="AP54" i="78"/>
  <c r="AP6" i="28" s="1"/>
  <c r="AP6" i="89" s="1"/>
  <c r="AP54" i="75"/>
  <c r="AP6" i="30" s="1"/>
  <c r="AP6" i="86" s="1"/>
  <c r="AP55" i="76"/>
  <c r="AP7" i="31" s="1"/>
  <c r="AP7" i="87" s="1"/>
  <c r="AP56" i="77"/>
  <c r="AP8" i="25" s="1"/>
  <c r="AP8" i="88" s="1"/>
  <c r="AP53" i="78"/>
  <c r="AP5" i="28" s="1"/>
  <c r="AP5" i="89" s="1"/>
  <c r="AP55" i="78"/>
  <c r="AP7" i="28" s="1"/>
  <c r="AP7" i="89" s="1"/>
  <c r="AP23" i="79"/>
  <c r="AP59" i="79" s="1"/>
  <c r="AP11" i="32" s="1"/>
  <c r="AP11" i="90" s="1"/>
  <c r="AP55" i="79"/>
  <c r="AP7" i="32" s="1"/>
  <c r="AP7" i="90" s="1"/>
  <c r="AP53" i="79"/>
  <c r="AP5" i="32" s="1"/>
  <c r="AP5" i="90" s="1"/>
  <c r="AP23" i="77"/>
  <c r="AP59" i="77" s="1"/>
  <c r="AP11" i="25" s="1"/>
  <c r="AP11" i="88" s="1"/>
  <c r="AP57" i="81"/>
  <c r="AP9" i="22" s="1"/>
  <c r="AP9" i="93" s="1"/>
  <c r="AP23" i="76"/>
  <c r="AP59" i="76" s="1"/>
  <c r="AP11" i="31" s="1"/>
  <c r="AP11" i="87" s="1"/>
  <c r="AP53" i="59"/>
  <c r="AP5" i="23" s="1"/>
  <c r="AP5" i="84" s="1"/>
  <c r="AP23" i="59"/>
  <c r="AP59" i="59" s="1"/>
  <c r="AP11" i="23" s="1"/>
  <c r="AP11" i="84" s="1"/>
  <c r="AP23" i="75"/>
  <c r="AP59" i="75" s="1"/>
  <c r="AP11" i="30" s="1"/>
  <c r="AP11" i="86" s="1"/>
  <c r="AP57" i="78"/>
  <c r="AP9" i="28" s="1"/>
  <c r="AP9" i="89" s="1"/>
  <c r="AP23" i="78"/>
  <c r="AP59" i="78" s="1"/>
  <c r="AP11" i="28" s="1"/>
  <c r="AP11" i="89" s="1"/>
  <c r="AP54" i="80"/>
  <c r="AP6" i="27" s="1"/>
  <c r="AP6" i="92" s="1"/>
  <c r="AP23" i="81"/>
  <c r="AP59" i="81" s="1"/>
  <c r="AP11" i="22" s="1"/>
  <c r="AP11" i="93" s="1"/>
  <c r="AP59" i="74"/>
  <c r="AP11" i="26" s="1"/>
  <c r="AP11" i="91" s="1"/>
  <c r="AF66" i="59"/>
  <c r="AF18" i="23" s="1"/>
  <c r="AF18" i="84" s="1"/>
  <c r="AF66" i="76"/>
  <c r="AF18" i="31" s="1"/>
  <c r="AF18" i="87" s="1"/>
  <c r="AF66" i="77"/>
  <c r="AF18" i="25" s="1"/>
  <c r="AF18" i="88" s="1"/>
  <c r="AG66" i="74"/>
  <c r="AG18" i="26" s="1"/>
  <c r="AG18" i="91" s="1"/>
  <c r="AB34" i="79"/>
  <c r="AB70" i="79" s="1"/>
  <c r="AB22" i="32" s="1"/>
  <c r="AB22" i="90" s="1"/>
  <c r="AF10" i="76"/>
  <c r="AF10" i="80"/>
  <c r="AB21" i="59"/>
  <c r="AB57" i="59" s="1"/>
  <c r="AB9" i="23" s="1"/>
  <c r="AB9" i="84" s="1"/>
  <c r="AF66" i="79"/>
  <c r="AF18" i="32" s="1"/>
  <c r="AF18" i="90" s="1"/>
  <c r="AE55" i="81"/>
  <c r="AE7" i="22" s="1"/>
  <c r="AE7" i="93" s="1"/>
  <c r="AF19" i="78"/>
  <c r="AG5" i="79"/>
  <c r="AG39" i="77"/>
  <c r="AE6" i="79"/>
  <c r="AF16" i="80"/>
  <c r="AC33" i="77"/>
  <c r="AC69" i="77" s="1"/>
  <c r="AC21" i="25" s="1"/>
  <c r="AC21" i="88" s="1"/>
  <c r="AG36" i="80"/>
  <c r="AG39" i="80"/>
  <c r="AB28" i="79"/>
  <c r="AB63" i="79" s="1"/>
  <c r="AB15" i="32" s="1"/>
  <c r="AB15" i="90" s="1"/>
  <c r="AB21" i="76"/>
  <c r="AB57" i="76" s="1"/>
  <c r="AB9" i="31" s="1"/>
  <c r="AB9" i="87" s="1"/>
  <c r="AB21" i="75"/>
  <c r="AB57" i="75" s="1"/>
  <c r="AB9" i="30" s="1"/>
  <c r="AB9" i="86" s="1"/>
  <c r="AG37" i="81"/>
  <c r="AF10" i="75"/>
  <c r="AB26" i="59"/>
  <c r="AB60" i="59" s="1"/>
  <c r="AB12" i="23" s="1"/>
  <c r="AB12" i="84" s="1"/>
  <c r="AF15" i="59"/>
  <c r="AB21" i="78"/>
  <c r="AB57" i="78" s="1"/>
  <c r="AB9" i="28" s="1"/>
  <c r="AB9" i="89" s="1"/>
  <c r="AG38" i="59"/>
  <c r="AF73" i="81"/>
  <c r="AF25" i="22" s="1"/>
  <c r="AF25" i="93" s="1"/>
  <c r="AB21" i="77"/>
  <c r="AB57" i="77" s="1"/>
  <c r="AB9" i="25" s="1"/>
  <c r="AB9" i="88" s="1"/>
  <c r="AF10" i="77"/>
  <c r="AF43" i="77"/>
  <c r="AF73" i="77" s="1"/>
  <c r="AF25" i="25" s="1"/>
  <c r="AF25" i="88" s="1"/>
  <c r="AG12" i="80"/>
  <c r="AG25" i="59"/>
  <c r="AF15" i="75"/>
  <c r="AG38" i="78"/>
  <c r="AE55" i="78"/>
  <c r="AE7" i="28" s="1"/>
  <c r="AE7" i="89" s="1"/>
  <c r="AF7" i="75"/>
  <c r="AG30" i="59"/>
  <c r="AG65" i="59" s="1"/>
  <c r="AG17" i="23" s="1"/>
  <c r="AG17" i="84" s="1"/>
  <c r="AC31" i="76"/>
  <c r="AC71" i="76" s="1"/>
  <c r="AC23" i="31" s="1"/>
  <c r="AC23" i="87" s="1"/>
  <c r="AF13" i="75"/>
  <c r="AG30" i="76"/>
  <c r="AG65" i="76" s="1"/>
  <c r="AG17" i="31" s="1"/>
  <c r="AG17" i="87" s="1"/>
  <c r="AF43" i="80"/>
  <c r="AF73" i="80" s="1"/>
  <c r="AF25" i="27" s="1"/>
  <c r="AF25" i="92" s="1"/>
  <c r="AB26" i="76"/>
  <c r="AB60" i="76" s="1"/>
  <c r="AB12" i="31" s="1"/>
  <c r="AB12" i="87" s="1"/>
  <c r="AG41" i="77"/>
  <c r="AG42" i="75"/>
  <c r="AG72" i="75" s="1"/>
  <c r="AG24" i="30" s="1"/>
  <c r="AG24" i="86" s="1"/>
  <c r="Z22" i="80"/>
  <c r="Z58" i="80" s="1"/>
  <c r="Z10" i="27" s="1"/>
  <c r="Z10" i="92" s="1"/>
  <c r="AB11" i="76"/>
  <c r="AB54" i="76" s="1"/>
  <c r="AB6" i="31" s="1"/>
  <c r="AB6" i="87" s="1"/>
  <c r="AC31" i="77"/>
  <c r="AC71" i="77" s="1"/>
  <c r="AC23" i="25" s="1"/>
  <c r="AC23" i="88" s="1"/>
  <c r="AF13" i="78"/>
  <c r="AG30" i="78"/>
  <c r="AG65" i="78" s="1"/>
  <c r="AG17" i="28" s="1"/>
  <c r="AG17" i="89" s="1"/>
  <c r="AB26" i="81"/>
  <c r="AB60" i="81" s="1"/>
  <c r="AB12" i="22" s="1"/>
  <c r="AB12" i="93" s="1"/>
  <c r="AG41" i="80"/>
  <c r="AG42" i="76"/>
  <c r="AG72" i="76" s="1"/>
  <c r="AG24" i="31" s="1"/>
  <c r="AG24" i="87" s="1"/>
  <c r="AE55" i="79"/>
  <c r="AE7" i="32" s="1"/>
  <c r="AE7" i="90" s="1"/>
  <c r="AB11" i="78"/>
  <c r="AB54" i="78" s="1"/>
  <c r="AB6" i="28" s="1"/>
  <c r="AB6" i="89" s="1"/>
  <c r="AF13" i="59"/>
  <c r="AG30" i="77"/>
  <c r="AG65" i="77" s="1"/>
  <c r="AG17" i="25" s="1"/>
  <c r="AG17" i="88" s="1"/>
  <c r="AC33" i="80"/>
  <c r="AC69" i="80" s="1"/>
  <c r="AC21" i="27" s="1"/>
  <c r="AC21" i="92" s="1"/>
  <c r="AF15" i="78"/>
  <c r="AG8" i="75"/>
  <c r="AG38" i="77"/>
  <c r="AG5" i="75"/>
  <c r="AF68" i="74"/>
  <c r="AF20" i="26" s="1"/>
  <c r="AF20" i="91" s="1"/>
  <c r="AG30" i="79"/>
  <c r="AG65" i="79" s="1"/>
  <c r="AG17" i="32" s="1"/>
  <c r="AG17" i="90" s="1"/>
  <c r="AG12" i="59"/>
  <c r="AG8" i="77"/>
  <c r="AF18" i="78"/>
  <c r="AB21" i="79"/>
  <c r="AB57" i="79" s="1"/>
  <c r="AB9" i="32" s="1"/>
  <c r="AB9" i="90" s="1"/>
  <c r="AG37" i="75"/>
  <c r="AG38" i="79"/>
  <c r="AG5" i="78"/>
  <c r="AF10" i="59"/>
  <c r="AF16" i="77"/>
  <c r="AG30" i="80"/>
  <c r="AG65" i="80" s="1"/>
  <c r="AG17" i="27" s="1"/>
  <c r="AG17" i="92" s="1"/>
  <c r="AG12" i="76"/>
  <c r="AB28" i="78"/>
  <c r="AB63" i="78" s="1"/>
  <c r="AB15" i="28" s="1"/>
  <c r="AB15" i="89" s="1"/>
  <c r="AF19" i="75"/>
  <c r="AG8" i="80"/>
  <c r="AF18" i="79"/>
  <c r="AB21" i="80"/>
  <c r="AB57" i="80" s="1"/>
  <c r="AB9" i="27" s="1"/>
  <c r="AB9" i="92" s="1"/>
  <c r="AG37" i="77"/>
  <c r="AG38" i="80"/>
  <c r="AG30" i="81"/>
  <c r="AG65" i="81" s="1"/>
  <c r="AG17" i="22" s="1"/>
  <c r="AG17" i="93" s="1"/>
  <c r="AB26" i="75"/>
  <c r="AB60" i="75" s="1"/>
  <c r="AB12" i="30" s="1"/>
  <c r="AB12" i="86" s="1"/>
  <c r="AG8" i="81"/>
  <c r="AG37" i="80"/>
  <c r="AG38" i="81"/>
  <c r="AF40" i="76"/>
  <c r="AF68" i="76" s="1"/>
  <c r="AF20" i="31" s="1"/>
  <c r="AF20" i="87" s="1"/>
  <c r="AF35" i="59"/>
  <c r="AF67" i="59" s="1"/>
  <c r="AF19" i="23" s="1"/>
  <c r="AF19" i="84" s="1"/>
  <c r="AA27" i="77"/>
  <c r="AA62" i="77" s="1"/>
  <c r="AA14" i="25" s="1"/>
  <c r="AA14" i="88" s="1"/>
  <c r="AI44" i="76"/>
  <c r="AI74" i="76" s="1"/>
  <c r="AI26" i="31" s="1"/>
  <c r="AI26" i="87" s="1"/>
  <c r="AG14" i="76"/>
  <c r="AC31" i="80"/>
  <c r="AC71" i="80" s="1"/>
  <c r="AC23" i="27" s="1"/>
  <c r="AC23" i="92" s="1"/>
  <c r="AC24" i="79"/>
  <c r="AB26" i="78"/>
  <c r="AB60" i="78" s="1"/>
  <c r="AB12" i="28" s="1"/>
  <c r="AB12" i="89" s="1"/>
  <c r="AG12" i="75"/>
  <c r="AF40" i="75"/>
  <c r="AF68" i="75" s="1"/>
  <c r="AF20" i="30" s="1"/>
  <c r="AF20" i="86" s="1"/>
  <c r="AF35" i="76"/>
  <c r="AF67" i="76" s="1"/>
  <c r="AF19" i="31" s="1"/>
  <c r="AF19" i="87" s="1"/>
  <c r="AG25" i="78"/>
  <c r="AF15" i="77"/>
  <c r="AF19" i="77"/>
  <c r="AA27" i="79"/>
  <c r="AA62" i="79" s="1"/>
  <c r="AA14" i="32" s="1"/>
  <c r="AA14" i="90" s="1"/>
  <c r="AG42" i="77"/>
  <c r="AG72" i="77" s="1"/>
  <c r="AG24" i="25" s="1"/>
  <c r="AG24" i="88" s="1"/>
  <c r="AI44" i="78"/>
  <c r="AI74" i="78" s="1"/>
  <c r="AI26" i="28" s="1"/>
  <c r="AI26" i="89" s="1"/>
  <c r="AH2" i="78"/>
  <c r="AH50" i="78" s="1"/>
  <c r="AH2" i="28" s="1"/>
  <c r="AH2" i="89" s="1"/>
  <c r="AB11" i="77"/>
  <c r="AB54" i="77" s="1"/>
  <c r="AB6" i="25" s="1"/>
  <c r="AB6" i="88" s="1"/>
  <c r="AG14" i="75"/>
  <c r="AF13" i="77"/>
  <c r="AF7" i="78"/>
  <c r="AF43" i="59"/>
  <c r="AF73" i="59" s="1"/>
  <c r="AF25" i="23" s="1"/>
  <c r="AF25" i="84" s="1"/>
  <c r="AB26" i="77"/>
  <c r="AB60" i="77" s="1"/>
  <c r="AB12" i="25" s="1"/>
  <c r="AB12" i="88" s="1"/>
  <c r="AG12" i="78"/>
  <c r="AF40" i="78"/>
  <c r="AF68" i="78" s="1"/>
  <c r="AF20" i="28" s="1"/>
  <c r="AF20" i="89" s="1"/>
  <c r="AC32" i="78"/>
  <c r="AC61" i="78" s="1"/>
  <c r="AC13" i="28" s="1"/>
  <c r="AC13" i="89" s="1"/>
  <c r="AF35" i="75"/>
  <c r="AF67" i="75" s="1"/>
  <c r="AF19" i="30" s="1"/>
  <c r="AF19" i="86" s="1"/>
  <c r="AG25" i="79"/>
  <c r="AE4" i="76"/>
  <c r="AE52" i="76" s="1"/>
  <c r="AE4" i="31" s="1"/>
  <c r="AE4" i="87" s="1"/>
  <c r="AF15" i="79"/>
  <c r="AF19" i="79"/>
  <c r="AA27" i="81"/>
  <c r="AA62" i="81" s="1"/>
  <c r="AA14" i="22" s="1"/>
  <c r="AA14" i="93" s="1"/>
  <c r="AG36" i="76"/>
  <c r="AG66" i="76" s="1"/>
  <c r="AG18" i="31" s="1"/>
  <c r="AG18" i="87" s="1"/>
  <c r="AG42" i="80"/>
  <c r="AG72" i="80" s="1"/>
  <c r="AG24" i="27" s="1"/>
  <c r="AG24" i="92" s="1"/>
  <c r="AI44" i="80"/>
  <c r="AI74" i="80" s="1"/>
  <c r="AI26" i="27" s="1"/>
  <c r="AI26" i="92" s="1"/>
  <c r="AH2" i="79"/>
  <c r="AH50" i="79" s="1"/>
  <c r="AH2" i="32" s="1"/>
  <c r="AH2" i="90" s="1"/>
  <c r="AH9" i="76"/>
  <c r="AB11" i="79"/>
  <c r="AB54" i="79" s="1"/>
  <c r="AB6" i="32" s="1"/>
  <c r="AB6" i="90" s="1"/>
  <c r="AG14" i="81"/>
  <c r="AF13" i="79"/>
  <c r="AF7" i="79"/>
  <c r="AF43" i="75"/>
  <c r="AF73" i="75" s="1"/>
  <c r="AF25" i="30" s="1"/>
  <c r="AF25" i="86" s="1"/>
  <c r="AB26" i="79"/>
  <c r="AB60" i="79" s="1"/>
  <c r="AB12" i="32" s="1"/>
  <c r="AB12" i="90" s="1"/>
  <c r="AG12" i="77"/>
  <c r="AF40" i="77"/>
  <c r="AF68" i="77" s="1"/>
  <c r="AF20" i="25" s="1"/>
  <c r="AF20" i="88" s="1"/>
  <c r="AC32" i="79"/>
  <c r="AC61" i="79" s="1"/>
  <c r="AC13" i="32" s="1"/>
  <c r="AC13" i="90" s="1"/>
  <c r="AF35" i="78"/>
  <c r="AF67" i="78" s="1"/>
  <c r="AF19" i="28" s="1"/>
  <c r="AF19" i="89" s="1"/>
  <c r="AG25" i="81"/>
  <c r="AE55" i="75"/>
  <c r="AE7" i="30" s="1"/>
  <c r="AE7" i="86" s="1"/>
  <c r="AE4" i="77"/>
  <c r="AE52" i="77" s="1"/>
  <c r="AE4" i="25" s="1"/>
  <c r="AE4" i="88" s="1"/>
  <c r="AF15" i="80"/>
  <c r="AF19" i="80"/>
  <c r="AG8" i="59"/>
  <c r="AG36" i="78"/>
  <c r="AI44" i="81"/>
  <c r="AI74" i="81" s="1"/>
  <c r="AI26" i="22" s="1"/>
  <c r="AI26" i="93" s="1"/>
  <c r="AG37" i="59"/>
  <c r="AG38" i="76"/>
  <c r="AH9" i="79"/>
  <c r="AB11" i="80"/>
  <c r="AB54" i="80" s="1"/>
  <c r="AB6" i="27" s="1"/>
  <c r="AB6" i="92" s="1"/>
  <c r="AF13" i="80"/>
  <c r="AF7" i="81"/>
  <c r="AF43" i="78"/>
  <c r="AF73" i="78" s="1"/>
  <c r="AF25" i="28" s="1"/>
  <c r="AF25" i="89" s="1"/>
  <c r="AB26" i="80"/>
  <c r="AB60" i="80" s="1"/>
  <c r="AB12" i="27" s="1"/>
  <c r="AB12" i="92" s="1"/>
  <c r="AG12" i="79"/>
  <c r="AF40" i="79"/>
  <c r="AF68" i="79" s="1"/>
  <c r="AF20" i="32" s="1"/>
  <c r="AF20" i="90" s="1"/>
  <c r="AF35" i="77"/>
  <c r="AF67" i="77" s="1"/>
  <c r="AF19" i="25" s="1"/>
  <c r="AF19" i="88" s="1"/>
  <c r="AE4" i="80"/>
  <c r="AE52" i="80" s="1"/>
  <c r="AE4" i="27" s="1"/>
  <c r="AE4" i="92" s="1"/>
  <c r="AG36" i="79"/>
  <c r="AE53" i="79"/>
  <c r="AE5" i="32" s="1"/>
  <c r="AE5" i="90" s="1"/>
  <c r="AB11" i="75"/>
  <c r="AB54" i="75" s="1"/>
  <c r="AB6" i="30" s="1"/>
  <c r="AB6" i="86" s="1"/>
  <c r="AB11" i="81"/>
  <c r="AB54" i="81" s="1"/>
  <c r="AB6" i="22" s="1"/>
  <c r="AB6" i="93" s="1"/>
  <c r="AF40" i="81"/>
  <c r="AF68" i="81" s="1"/>
  <c r="AF20" i="22" s="1"/>
  <c r="AF20" i="93" s="1"/>
  <c r="AF35" i="80"/>
  <c r="AF67" i="80" s="1"/>
  <c r="AF19" i="27" s="1"/>
  <c r="AF19" i="92" s="1"/>
  <c r="AC31" i="59"/>
  <c r="AC71" i="59" s="1"/>
  <c r="AC23" i="23" s="1"/>
  <c r="AC23" i="84" s="1"/>
  <c r="AG39" i="75"/>
  <c r="AF16" i="75"/>
  <c r="AF43" i="79"/>
  <c r="AF73" i="79" s="1"/>
  <c r="AF25" i="32" s="1"/>
  <c r="AF25" i="90" s="1"/>
  <c r="AF40" i="59"/>
  <c r="AF68" i="59" s="1"/>
  <c r="AF20" i="23" s="1"/>
  <c r="AF20" i="84" s="1"/>
  <c r="AG25" i="75"/>
  <c r="AF55" i="74"/>
  <c r="AF7" i="26" s="1"/>
  <c r="AF7" i="91" s="1"/>
  <c r="AF19" i="59"/>
  <c r="AA27" i="59"/>
  <c r="AA62" i="59" s="1"/>
  <c r="AA14" i="23" s="1"/>
  <c r="AA14" i="84" s="1"/>
  <c r="AG42" i="59"/>
  <c r="AG72" i="59" s="1"/>
  <c r="AG24" i="23" s="1"/>
  <c r="AG24" i="84" s="1"/>
  <c r="AI44" i="59"/>
  <c r="AI74" i="59" s="1"/>
  <c r="AI26" i="23" s="1"/>
  <c r="AI26" i="84" s="1"/>
  <c r="Z22" i="77"/>
  <c r="Z58" i="77" s="1"/>
  <c r="Z10" i="25" s="1"/>
  <c r="Z10" i="88" s="1"/>
  <c r="AB11" i="59"/>
  <c r="AB54" i="59" s="1"/>
  <c r="AB6" i="23" s="1"/>
  <c r="AB6" i="84" s="1"/>
  <c r="AG14" i="59"/>
  <c r="AB29" i="74"/>
  <c r="AB64" i="74" s="1"/>
  <c r="AB16" i="26" s="1"/>
  <c r="AB16" i="91" s="1"/>
  <c r="AG15" i="74"/>
  <c r="AG15" i="76" s="1"/>
  <c r="AG43" i="74"/>
  <c r="AG43" i="81" s="1"/>
  <c r="AG73" i="81" s="1"/>
  <c r="AG25" i="22" s="1"/>
  <c r="AG25" i="93" s="1"/>
  <c r="AG13" i="74"/>
  <c r="AG13" i="81" s="1"/>
  <c r="AC34" i="74"/>
  <c r="AC70" i="74" s="1"/>
  <c r="AC22" i="26" s="1"/>
  <c r="AC22" i="91" s="1"/>
  <c r="AC31" i="78"/>
  <c r="AC71" i="78" s="1"/>
  <c r="AC23" i="28" s="1"/>
  <c r="AC23" i="89" s="1"/>
  <c r="AG5" i="59"/>
  <c r="AF13" i="76"/>
  <c r="AG39" i="78"/>
  <c r="AC24" i="80"/>
  <c r="AF7" i="77"/>
  <c r="AF16" i="78"/>
  <c r="AG30" i="75"/>
  <c r="AG65" i="75" s="1"/>
  <c r="AG17" i="30" s="1"/>
  <c r="AG17" i="86" s="1"/>
  <c r="AF43" i="76"/>
  <c r="AF73" i="76" s="1"/>
  <c r="AF25" i="31" s="1"/>
  <c r="AF25" i="87" s="1"/>
  <c r="AB17" i="59"/>
  <c r="AB56" i="59" s="1"/>
  <c r="AB8" i="23" s="1"/>
  <c r="AB8" i="84" s="1"/>
  <c r="AA29" i="76"/>
  <c r="AA64" i="76" s="1"/>
  <c r="AA16" i="31" s="1"/>
  <c r="AA16" i="87" s="1"/>
  <c r="AG41" i="79"/>
  <c r="AC32" i="77"/>
  <c r="AC61" i="77" s="1"/>
  <c r="AC13" i="25" s="1"/>
  <c r="AC13" i="88" s="1"/>
  <c r="AF68" i="80"/>
  <c r="AF20" i="27" s="1"/>
  <c r="AF20" i="92" s="1"/>
  <c r="AF35" i="79"/>
  <c r="AF67" i="79" s="1"/>
  <c r="AF19" i="32" s="1"/>
  <c r="AF19" i="90" s="1"/>
  <c r="AG25" i="77"/>
  <c r="AC33" i="79"/>
  <c r="AC69" i="79" s="1"/>
  <c r="AC21" i="32" s="1"/>
  <c r="AC21" i="90" s="1"/>
  <c r="AB28" i="77"/>
  <c r="AB63" i="77" s="1"/>
  <c r="AB15" i="25" s="1"/>
  <c r="AB15" i="88" s="1"/>
  <c r="AE4" i="78"/>
  <c r="AE52" i="78" s="1"/>
  <c r="AE4" i="28" s="1"/>
  <c r="AE4" i="89" s="1"/>
  <c r="AF15" i="76"/>
  <c r="AF55" i="76" s="1"/>
  <c r="AF7" i="31" s="1"/>
  <c r="AF7" i="87" s="1"/>
  <c r="AG20" i="59"/>
  <c r="AA27" i="78"/>
  <c r="AA62" i="78" s="1"/>
  <c r="AA14" i="28" s="1"/>
  <c r="AA14" i="89" s="1"/>
  <c r="AG8" i="78"/>
  <c r="AG36" i="75"/>
  <c r="AB34" i="80"/>
  <c r="AB70" i="80" s="1"/>
  <c r="AB22" i="27" s="1"/>
  <c r="AB22" i="92" s="1"/>
  <c r="AG42" i="79"/>
  <c r="AG72" i="79" s="1"/>
  <c r="AG24" i="32" s="1"/>
  <c r="AG24" i="90" s="1"/>
  <c r="AF18" i="77"/>
  <c r="AI44" i="77"/>
  <c r="AI74" i="77" s="1"/>
  <c r="AI26" i="25" s="1"/>
  <c r="AI26" i="88" s="1"/>
  <c r="AB21" i="81"/>
  <c r="AB57" i="81" s="1"/>
  <c r="AB9" i="22" s="1"/>
  <c r="AB9" i="93" s="1"/>
  <c r="AE6" i="80"/>
  <c r="AE53" i="80" s="1"/>
  <c r="AE5" i="27" s="1"/>
  <c r="AE5" i="92" s="1"/>
  <c r="Z22" i="79"/>
  <c r="Z58" i="79" s="1"/>
  <c r="Z10" i="32" s="1"/>
  <c r="Z10" i="90" s="1"/>
  <c r="AH2" i="77"/>
  <c r="AH50" i="77" s="1"/>
  <c r="AH2" i="25" s="1"/>
  <c r="AH2" i="88" s="1"/>
  <c r="AG37" i="78"/>
  <c r="AG66" i="78" s="1"/>
  <c r="AG18" i="28" s="1"/>
  <c r="AG18" i="89" s="1"/>
  <c r="AH9" i="75"/>
  <c r="Y23" i="59"/>
  <c r="Y59" i="59" s="1"/>
  <c r="Y11" i="23" s="1"/>
  <c r="Y11" i="84" s="1"/>
  <c r="Y23" i="81"/>
  <c r="Y59" i="81" s="1"/>
  <c r="Y11" i="22" s="1"/>
  <c r="Y11" i="93" s="1"/>
  <c r="AH36" i="74"/>
  <c r="AH36" i="75" s="1"/>
  <c r="AC24" i="81"/>
  <c r="AB17" i="75"/>
  <c r="AB56" i="75" s="1"/>
  <c r="AB8" i="30" s="1"/>
  <c r="AB8" i="86" s="1"/>
  <c r="AA29" i="75"/>
  <c r="AA64" i="75" s="1"/>
  <c r="AA16" i="30" s="1"/>
  <c r="AA16" i="86" s="1"/>
  <c r="AG20" i="76"/>
  <c r="AB34" i="81"/>
  <c r="AB70" i="81" s="1"/>
  <c r="AB22" i="22" s="1"/>
  <c r="AB22" i="93" s="1"/>
  <c r="AE6" i="81"/>
  <c r="AE53" i="81" s="1"/>
  <c r="AE5" i="22" s="1"/>
  <c r="AE5" i="93" s="1"/>
  <c r="AH12" i="74"/>
  <c r="AH12" i="76" s="1"/>
  <c r="AC28" i="74"/>
  <c r="AC63" i="74" s="1"/>
  <c r="AC15" i="26" s="1"/>
  <c r="AC15" i="91" s="1"/>
  <c r="AJ44" i="74"/>
  <c r="AJ74" i="74" s="1"/>
  <c r="AJ26" i="26" s="1"/>
  <c r="AJ26" i="91" s="1"/>
  <c r="AG19" i="74"/>
  <c r="AG19" i="79" s="1"/>
  <c r="AG18" i="74"/>
  <c r="AG18" i="59" s="1"/>
  <c r="AF4" i="74"/>
  <c r="AF52" i="74" s="1"/>
  <c r="AF4" i="26" s="1"/>
  <c r="AF4" i="91" s="1"/>
  <c r="AB27" i="74"/>
  <c r="AB62" i="74" s="1"/>
  <c r="AB14" i="26" s="1"/>
  <c r="AB14" i="91" s="1"/>
  <c r="AD33" i="74"/>
  <c r="AD69" i="74" s="1"/>
  <c r="AD21" i="26" s="1"/>
  <c r="AD21" i="91" s="1"/>
  <c r="AC31" i="79"/>
  <c r="AC71" i="79" s="1"/>
  <c r="AC23" i="32" s="1"/>
  <c r="AC23" i="90" s="1"/>
  <c r="AG5" i="77"/>
  <c r="AG39" i="79"/>
  <c r="AC24" i="59"/>
  <c r="AF10" i="81"/>
  <c r="AF7" i="80"/>
  <c r="AF16" i="79"/>
  <c r="AF55" i="79" s="1"/>
  <c r="AF7" i="32" s="1"/>
  <c r="AF7" i="90" s="1"/>
  <c r="AB17" i="76"/>
  <c r="AB56" i="76" s="1"/>
  <c r="AB8" i="31" s="1"/>
  <c r="AB8" i="87" s="1"/>
  <c r="AA29" i="77"/>
  <c r="AA64" i="77" s="1"/>
  <c r="AA16" i="25" s="1"/>
  <c r="AA16" i="88" s="1"/>
  <c r="AG41" i="59"/>
  <c r="AG41" i="81"/>
  <c r="AC32" i="80"/>
  <c r="AC61" i="80" s="1"/>
  <c r="AC13" i="27" s="1"/>
  <c r="AC13" i="92" s="1"/>
  <c r="AF35" i="81"/>
  <c r="AF67" i="81" s="1"/>
  <c r="AF19" i="22" s="1"/>
  <c r="AF19" i="93" s="1"/>
  <c r="AG25" i="80"/>
  <c r="AC33" i="59"/>
  <c r="AC69" i="59" s="1"/>
  <c r="AC21" i="23" s="1"/>
  <c r="AC21" i="84" s="1"/>
  <c r="AC33" i="81"/>
  <c r="AC69" i="81" s="1"/>
  <c r="AC21" i="22" s="1"/>
  <c r="AC21" i="93" s="1"/>
  <c r="AB28" i="80"/>
  <c r="AB63" i="80" s="1"/>
  <c r="AB15" i="27" s="1"/>
  <c r="AB15" i="92" s="1"/>
  <c r="AE4" i="79"/>
  <c r="AE52" i="79" s="1"/>
  <c r="AE4" i="32" s="1"/>
  <c r="AE4" i="90" s="1"/>
  <c r="AG20" i="75"/>
  <c r="AA27" i="80"/>
  <c r="AA62" i="80" s="1"/>
  <c r="AA14" i="27" s="1"/>
  <c r="AA14" i="92" s="1"/>
  <c r="AG8" i="79"/>
  <c r="AG36" i="77"/>
  <c r="AB34" i="59"/>
  <c r="AB70" i="59" s="1"/>
  <c r="AB22" i="23" s="1"/>
  <c r="AB22" i="84" s="1"/>
  <c r="AG42" i="81"/>
  <c r="AG72" i="81" s="1"/>
  <c r="AG24" i="22" s="1"/>
  <c r="AG24" i="93" s="1"/>
  <c r="AF18" i="80"/>
  <c r="AI44" i="79"/>
  <c r="AI74" i="79" s="1"/>
  <c r="AI26" i="32" s="1"/>
  <c r="AI26" i="90" s="1"/>
  <c r="AE6" i="59"/>
  <c r="AE53" i="59" s="1"/>
  <c r="AE5" i="23" s="1"/>
  <c r="AE5" i="84" s="1"/>
  <c r="Z22" i="59"/>
  <c r="Z58" i="59" s="1"/>
  <c r="Z10" i="23" s="1"/>
  <c r="Z10" i="84" s="1"/>
  <c r="Z22" i="81"/>
  <c r="Z58" i="81" s="1"/>
  <c r="Z10" i="22" s="1"/>
  <c r="Z10" i="93" s="1"/>
  <c r="AH2" i="80"/>
  <c r="AH50" i="80" s="1"/>
  <c r="AH2" i="27" s="1"/>
  <c r="AH2" i="92" s="1"/>
  <c r="AG37" i="79"/>
  <c r="AH9" i="78"/>
  <c r="Y23" i="76"/>
  <c r="Y59" i="76" s="1"/>
  <c r="Y11" i="31" s="1"/>
  <c r="Y11" i="87" s="1"/>
  <c r="AH25" i="74"/>
  <c r="AH25" i="75" s="1"/>
  <c r="AG40" i="74"/>
  <c r="AG40" i="81" s="1"/>
  <c r="AC24" i="76"/>
  <c r="AB17" i="78"/>
  <c r="AB56" i="78" s="1"/>
  <c r="AB8" i="28" s="1"/>
  <c r="AB8" i="89" s="1"/>
  <c r="AA29" i="78"/>
  <c r="AA64" i="78" s="1"/>
  <c r="AA16" i="28" s="1"/>
  <c r="AA16" i="89" s="1"/>
  <c r="AC32" i="81"/>
  <c r="AC61" i="81" s="1"/>
  <c r="AC13" i="22" s="1"/>
  <c r="AC13" i="93" s="1"/>
  <c r="AB28" i="81"/>
  <c r="AB63" i="81" s="1"/>
  <c r="AB15" i="22" s="1"/>
  <c r="AB15" i="93" s="1"/>
  <c r="AG20" i="78"/>
  <c r="AB34" i="75"/>
  <c r="AB70" i="75" s="1"/>
  <c r="AB22" i="30" s="1"/>
  <c r="AB22" i="86" s="1"/>
  <c r="AF18" i="81"/>
  <c r="AE6" i="76"/>
  <c r="AE53" i="76" s="1"/>
  <c r="AE5" i="31" s="1"/>
  <c r="AE5" i="87" s="1"/>
  <c r="AH2" i="81"/>
  <c r="AH50" i="81" s="1"/>
  <c r="AH2" i="22" s="1"/>
  <c r="AH2" i="93" s="1"/>
  <c r="AH9" i="77"/>
  <c r="Y23" i="75"/>
  <c r="Y59" i="75" s="1"/>
  <c r="Y11" i="30" s="1"/>
  <c r="Y11" i="86" s="1"/>
  <c r="AH5" i="74"/>
  <c r="AH5" i="80" s="1"/>
  <c r="AH30" i="74"/>
  <c r="AH65" i="74" s="1"/>
  <c r="AH17" i="26" s="1"/>
  <c r="AH17" i="91" s="1"/>
  <c r="AD24" i="74"/>
  <c r="AD24" i="76" s="1"/>
  <c r="AH42" i="74"/>
  <c r="AH72" i="74" s="1"/>
  <c r="AH24" i="26" s="1"/>
  <c r="AH24" i="91" s="1"/>
  <c r="AH38" i="74"/>
  <c r="AH38" i="81" s="1"/>
  <c r="AA22" i="74"/>
  <c r="AA58" i="74" s="1"/>
  <c r="AA10" i="26" s="1"/>
  <c r="AA10" i="91" s="1"/>
  <c r="AC11" i="74"/>
  <c r="AC54" i="74" s="1"/>
  <c r="AC6" i="26" s="1"/>
  <c r="AC6" i="91" s="1"/>
  <c r="AC31" i="81"/>
  <c r="AC71" i="81" s="1"/>
  <c r="AC23" i="22" s="1"/>
  <c r="AC23" i="93" s="1"/>
  <c r="AG39" i="59"/>
  <c r="AC24" i="75"/>
  <c r="AF7" i="59"/>
  <c r="AF16" i="59"/>
  <c r="AF16" i="81"/>
  <c r="AF55" i="81" s="1"/>
  <c r="AF7" i="22" s="1"/>
  <c r="AF7" i="93" s="1"/>
  <c r="AB17" i="77"/>
  <c r="AB56" i="77" s="1"/>
  <c r="AB8" i="25" s="1"/>
  <c r="AB8" i="88" s="1"/>
  <c r="AA29" i="79"/>
  <c r="AA64" i="79" s="1"/>
  <c r="AA16" i="32" s="1"/>
  <c r="AA16" i="90" s="1"/>
  <c r="AG41" i="75"/>
  <c r="AC32" i="59"/>
  <c r="AC61" i="59" s="1"/>
  <c r="AC13" i="23" s="1"/>
  <c r="AC13" i="84" s="1"/>
  <c r="AC33" i="75"/>
  <c r="AC69" i="75" s="1"/>
  <c r="AC21" i="30" s="1"/>
  <c r="AC21" i="86" s="1"/>
  <c r="AB28" i="59"/>
  <c r="AB63" i="59" s="1"/>
  <c r="AB15" i="23" s="1"/>
  <c r="AB15" i="84" s="1"/>
  <c r="AE4" i="81"/>
  <c r="AE52" i="81" s="1"/>
  <c r="AE4" i="22" s="1"/>
  <c r="AE4" i="93" s="1"/>
  <c r="AG20" i="77"/>
  <c r="AB34" i="76"/>
  <c r="AB70" i="76" s="1"/>
  <c r="AB22" i="31" s="1"/>
  <c r="AB22" i="87" s="1"/>
  <c r="AF18" i="59"/>
  <c r="AE6" i="75"/>
  <c r="AE53" i="75" s="1"/>
  <c r="AE5" i="30" s="1"/>
  <c r="AE5" i="86" s="1"/>
  <c r="Z22" i="75"/>
  <c r="Z58" i="75" s="1"/>
  <c r="Z10" i="30" s="1"/>
  <c r="Z10" i="86" s="1"/>
  <c r="AH2" i="59"/>
  <c r="AH50" i="59" s="1"/>
  <c r="AH2" i="23" s="1"/>
  <c r="AH2" i="84" s="1"/>
  <c r="Y23" i="78"/>
  <c r="Y59" i="78" s="1"/>
  <c r="Y11" i="28" s="1"/>
  <c r="Y11" i="89" s="1"/>
  <c r="Z23" i="74"/>
  <c r="Z59" i="74" s="1"/>
  <c r="Z11" i="26" s="1"/>
  <c r="Z11" i="91" s="1"/>
  <c r="AH8" i="74"/>
  <c r="AH8" i="80" s="1"/>
  <c r="AC26" i="74"/>
  <c r="AC60" i="74" s="1"/>
  <c r="AC12" i="26" s="1"/>
  <c r="AC12" i="91" s="1"/>
  <c r="AI9" i="74"/>
  <c r="AI9" i="81" s="1"/>
  <c r="AG16" i="74"/>
  <c r="AG16" i="80" s="1"/>
  <c r="AD31" i="74"/>
  <c r="AD71" i="74" s="1"/>
  <c r="AD23" i="26" s="1"/>
  <c r="AD23" i="91" s="1"/>
  <c r="AG5" i="81"/>
  <c r="AC24" i="78"/>
  <c r="AB17" i="79"/>
  <c r="AB56" i="79" s="1"/>
  <c r="AB8" i="32" s="1"/>
  <c r="AB8" i="90" s="1"/>
  <c r="AA29" i="80"/>
  <c r="AA64" i="80" s="1"/>
  <c r="AA16" i="27" s="1"/>
  <c r="AA16" i="92" s="1"/>
  <c r="AG41" i="76"/>
  <c r="AC32" i="76"/>
  <c r="AC61" i="76" s="1"/>
  <c r="AC13" i="31" s="1"/>
  <c r="AC13" i="87" s="1"/>
  <c r="AC33" i="76"/>
  <c r="AC69" i="76" s="1"/>
  <c r="AC21" i="31" s="1"/>
  <c r="AC21" i="87" s="1"/>
  <c r="AB28" i="75"/>
  <c r="AB63" i="75" s="1"/>
  <c r="AB15" i="30" s="1"/>
  <c r="AB15" i="86" s="1"/>
  <c r="AE4" i="75"/>
  <c r="AE52" i="75" s="1"/>
  <c r="AE4" i="30" s="1"/>
  <c r="AE4" i="86" s="1"/>
  <c r="AG20" i="79"/>
  <c r="AA27" i="75"/>
  <c r="AA62" i="75" s="1"/>
  <c r="AA14" i="30" s="1"/>
  <c r="AA14" i="86" s="1"/>
  <c r="AG36" i="81"/>
  <c r="AG66" i="81" s="1"/>
  <c r="AG18" i="22" s="1"/>
  <c r="AG18" i="93" s="1"/>
  <c r="AB34" i="78"/>
  <c r="AB70" i="78" s="1"/>
  <c r="AB22" i="28" s="1"/>
  <c r="AB22" i="89" s="1"/>
  <c r="AF18" i="75"/>
  <c r="AF73" i="74"/>
  <c r="AF25" i="26" s="1"/>
  <c r="AF25" i="91" s="1"/>
  <c r="AE6" i="78"/>
  <c r="AE53" i="78" s="1"/>
  <c r="AE5" i="28" s="1"/>
  <c r="AE5" i="89" s="1"/>
  <c r="Z22" i="76"/>
  <c r="Z58" i="76" s="1"/>
  <c r="Z10" i="31" s="1"/>
  <c r="Z10" i="87" s="1"/>
  <c r="AH2" i="75"/>
  <c r="AH50" i="75" s="1"/>
  <c r="AH2" i="30" s="1"/>
  <c r="AH2" i="86" s="1"/>
  <c r="AH9" i="80"/>
  <c r="Y23" i="77"/>
  <c r="Y59" i="77" s="1"/>
  <c r="Y11" i="25" s="1"/>
  <c r="Y11" i="88" s="1"/>
  <c r="AG14" i="78"/>
  <c r="AG10" i="74"/>
  <c r="AG10" i="80" s="1"/>
  <c r="AG35" i="74"/>
  <c r="AG67" i="74" s="1"/>
  <c r="AG19" i="26" s="1"/>
  <c r="AG19" i="91" s="1"/>
  <c r="AH37" i="74"/>
  <c r="AH37" i="75" s="1"/>
  <c r="AH39" i="74"/>
  <c r="AH39" i="81" s="1"/>
  <c r="AF6" i="74"/>
  <c r="AF53" i="74" s="1"/>
  <c r="AF5" i="26" s="1"/>
  <c r="AF5" i="91" s="1"/>
  <c r="AI2" i="74"/>
  <c r="AI50" i="74" s="1"/>
  <c r="AI2" i="26" s="1"/>
  <c r="AI2" i="91" s="1"/>
  <c r="AC21" i="74"/>
  <c r="AC57" i="74" s="1"/>
  <c r="AC9" i="26" s="1"/>
  <c r="AC9" i="91" s="1"/>
  <c r="AH14" i="74"/>
  <c r="AH14" i="80" s="1"/>
  <c r="AH20" i="74"/>
  <c r="AH20" i="75" s="1"/>
  <c r="AG7" i="74"/>
  <c r="AG7" i="81" s="1"/>
  <c r="AD32" i="74"/>
  <c r="AD61" i="74" s="1"/>
  <c r="AD13" i="26" s="1"/>
  <c r="AD13" i="91" s="1"/>
  <c r="AC17" i="74"/>
  <c r="AC56" i="74" s="1"/>
  <c r="AC8" i="26" s="1"/>
  <c r="AC8" i="91" s="1"/>
  <c r="AC31" i="75"/>
  <c r="AC71" i="75" s="1"/>
  <c r="AC23" i="30" s="1"/>
  <c r="AC23" i="86" s="1"/>
  <c r="AG5" i="76"/>
  <c r="AG39" i="76"/>
  <c r="AF10" i="78"/>
  <c r="AB17" i="80"/>
  <c r="AB56" i="80" s="1"/>
  <c r="AB8" i="27" s="1"/>
  <c r="AB8" i="92" s="1"/>
  <c r="AA29" i="59"/>
  <c r="AA64" i="59" s="1"/>
  <c r="AA16" i="23" s="1"/>
  <c r="AA16" i="84" s="1"/>
  <c r="AA29" i="81"/>
  <c r="AA64" i="81" s="1"/>
  <c r="AA16" i="22" s="1"/>
  <c r="AA16" i="93" s="1"/>
  <c r="AC32" i="75"/>
  <c r="AC61" i="75" s="1"/>
  <c r="AC13" i="30" s="1"/>
  <c r="AC13" i="86" s="1"/>
  <c r="AC33" i="78"/>
  <c r="AC69" i="78" s="1"/>
  <c r="AC21" i="28" s="1"/>
  <c r="AC21" i="89" s="1"/>
  <c r="AB28" i="76"/>
  <c r="AB63" i="76" s="1"/>
  <c r="AB15" i="31" s="1"/>
  <c r="AB15" i="87" s="1"/>
  <c r="AE4" i="59"/>
  <c r="AE52" i="59" s="1"/>
  <c r="AE4" i="23" s="1"/>
  <c r="AE4" i="84" s="1"/>
  <c r="AF19" i="81"/>
  <c r="AG20" i="80"/>
  <c r="AA27" i="76"/>
  <c r="AA62" i="76" s="1"/>
  <c r="AA14" i="31" s="1"/>
  <c r="AA14" i="87" s="1"/>
  <c r="AG36" i="59"/>
  <c r="AB34" i="77"/>
  <c r="AB70" i="77" s="1"/>
  <c r="AB22" i="25" s="1"/>
  <c r="AB22" i="88" s="1"/>
  <c r="AG42" i="78"/>
  <c r="AG72" i="78" s="1"/>
  <c r="AG24" i="28" s="1"/>
  <c r="AG24" i="89" s="1"/>
  <c r="AI44" i="75"/>
  <c r="AI74" i="75" s="1"/>
  <c r="AI26" i="30" s="1"/>
  <c r="AI26" i="86" s="1"/>
  <c r="AE6" i="77"/>
  <c r="AE53" i="77" s="1"/>
  <c r="AE5" i="25" s="1"/>
  <c r="AE5" i="88" s="1"/>
  <c r="Z22" i="78"/>
  <c r="Z58" i="78" s="1"/>
  <c r="Z10" i="28" s="1"/>
  <c r="Z10" i="89" s="1"/>
  <c r="AH2" i="76"/>
  <c r="AH50" i="76" s="1"/>
  <c r="AH2" i="31" s="1"/>
  <c r="AH2" i="87" s="1"/>
  <c r="AH9" i="59"/>
  <c r="Y23" i="79"/>
  <c r="Y59" i="79" s="1"/>
  <c r="Y11" i="32" s="1"/>
  <c r="Y11" i="90" s="1"/>
  <c r="AG14" i="77"/>
  <c r="AH41" i="74"/>
  <c r="AH41" i="80" s="1"/>
  <c r="AB17" i="81"/>
  <c r="AB56" i="81" s="1"/>
  <c r="AB8" i="22" s="1"/>
  <c r="AB8" i="93" s="1"/>
  <c r="AF66" i="81"/>
  <c r="AF18" i="22" s="1"/>
  <c r="AF18" i="93" s="1"/>
  <c r="AE55" i="59"/>
  <c r="AE7" i="23" s="1"/>
  <c r="AE7" i="84" s="1"/>
  <c r="Y23" i="80"/>
  <c r="Y59" i="80" s="1"/>
  <c r="Y11" i="27" s="1"/>
  <c r="Y11" i="92" s="1"/>
  <c r="AG14" i="79"/>
  <c r="Y20" i="83"/>
  <c r="S11" i="83"/>
  <c r="U16" i="83"/>
  <c r="V13" i="83"/>
  <c r="Z25" i="83"/>
  <c r="Y18" i="83"/>
  <c r="V21" i="83"/>
  <c r="S10" i="83"/>
  <c r="AA17" i="83"/>
  <c r="V12" i="83"/>
  <c r="V8" i="83"/>
  <c r="Z5" i="83"/>
  <c r="U14" i="83"/>
  <c r="V6" i="83"/>
  <c r="AA7" i="83"/>
  <c r="Z19" i="83"/>
  <c r="V9" i="83"/>
  <c r="AB26" i="83"/>
  <c r="AD77" i="73"/>
  <c r="AC85" i="73"/>
  <c r="AD67" i="73"/>
  <c r="AE80" i="73"/>
  <c r="AD73" i="73"/>
  <c r="AE89" i="73"/>
  <c r="Y22" i="83"/>
  <c r="AD90" i="73"/>
  <c r="AE87" i="73"/>
  <c r="X23" i="83"/>
  <c r="AE88" i="73"/>
  <c r="AD82" i="73"/>
  <c r="AD84" i="73"/>
  <c r="Y15" i="83"/>
  <c r="AC83" i="73"/>
  <c r="AG62" i="73"/>
  <c r="AB78" i="73"/>
  <c r="AA79" i="73"/>
  <c r="AD24" i="83"/>
  <c r="AG60" i="73"/>
  <c r="Z4" i="83"/>
  <c r="AE2" i="83"/>
  <c r="AI64" i="73"/>
  <c r="AH66" i="73"/>
  <c r="AH96" i="73"/>
  <c r="AJ65" i="73"/>
  <c r="AK100" i="73"/>
  <c r="AI98" i="73"/>
  <c r="AI93" i="73"/>
  <c r="AH75" i="73"/>
  <c r="AI95" i="73"/>
  <c r="AI68" i="73"/>
  <c r="AJ58" i="73"/>
  <c r="AH63" i="73"/>
  <c r="AI92" i="73"/>
  <c r="AH71" i="73"/>
  <c r="AH99" i="73"/>
  <c r="AI97" i="73"/>
  <c r="AH91" i="73"/>
  <c r="AI70" i="73"/>
  <c r="AI81" i="73"/>
  <c r="AI86" i="73"/>
  <c r="AH72" i="73"/>
  <c r="AH74" i="73"/>
  <c r="AI94" i="73"/>
  <c r="AI61" i="73"/>
  <c r="AI76" i="73"/>
  <c r="AH69" i="73"/>
  <c r="AG66" i="75" l="1"/>
  <c r="AG18" i="30" s="1"/>
  <c r="AG18" i="86" s="1"/>
  <c r="AG66" i="80"/>
  <c r="AG18" i="27" s="1"/>
  <c r="AG18" i="92" s="1"/>
  <c r="AF55" i="75"/>
  <c r="AF7" i="30" s="1"/>
  <c r="AF7" i="86" s="1"/>
  <c r="AF55" i="78"/>
  <c r="AF7" i="28" s="1"/>
  <c r="AF7" i="89" s="1"/>
  <c r="AF4" i="78"/>
  <c r="AF52" i="78" s="1"/>
  <c r="AF4" i="28" s="1"/>
  <c r="AF4" i="89" s="1"/>
  <c r="AG66" i="79"/>
  <c r="AG18" i="32" s="1"/>
  <c r="AG18" i="90" s="1"/>
  <c r="AG73" i="74"/>
  <c r="AG25" i="26" s="1"/>
  <c r="AG25" i="91" s="1"/>
  <c r="AH41" i="59"/>
  <c r="AG68" i="81"/>
  <c r="AG20" i="22" s="1"/>
  <c r="AG20" i="93" s="1"/>
  <c r="AH14" i="59"/>
  <c r="AF55" i="80"/>
  <c r="AF7" i="27" s="1"/>
  <c r="AF7" i="92" s="1"/>
  <c r="AA22" i="81"/>
  <c r="AA58" i="81" s="1"/>
  <c r="AA10" i="22" s="1"/>
  <c r="AA10" i="93" s="1"/>
  <c r="AG68" i="74"/>
  <c r="AG20" i="26" s="1"/>
  <c r="AG20" i="91" s="1"/>
  <c r="AH39" i="79"/>
  <c r="AH39" i="80"/>
  <c r="AG40" i="76"/>
  <c r="AG68" i="76" s="1"/>
  <c r="AG20" i="31" s="1"/>
  <c r="AG20" i="87" s="1"/>
  <c r="AH41" i="75"/>
  <c r="AH38" i="79"/>
  <c r="AC28" i="76"/>
  <c r="AC63" i="76" s="1"/>
  <c r="AC15" i="31" s="1"/>
  <c r="AC15" i="87" s="1"/>
  <c r="AG16" i="79"/>
  <c r="AG15" i="75"/>
  <c r="AI9" i="75"/>
  <c r="AG40" i="75"/>
  <c r="AG68" i="75" s="1"/>
  <c r="AG20" i="30" s="1"/>
  <c r="AG20" i="86" s="1"/>
  <c r="AF55" i="77"/>
  <c r="AF7" i="25" s="1"/>
  <c r="AF7" i="88" s="1"/>
  <c r="AG40" i="78"/>
  <c r="AG68" i="78" s="1"/>
  <c r="AG20" i="28" s="1"/>
  <c r="AG20" i="89" s="1"/>
  <c r="AF6" i="77"/>
  <c r="AF53" i="77" s="1"/>
  <c r="AF5" i="25" s="1"/>
  <c r="AF5" i="88" s="1"/>
  <c r="AH37" i="78"/>
  <c r="AD33" i="80"/>
  <c r="AD69" i="80" s="1"/>
  <c r="AD21" i="27" s="1"/>
  <c r="AD21" i="92" s="1"/>
  <c r="AF6" i="79"/>
  <c r="AF53" i="79" s="1"/>
  <c r="AF5" i="32" s="1"/>
  <c r="AF5" i="90" s="1"/>
  <c r="AG66" i="77"/>
  <c r="AG18" i="25" s="1"/>
  <c r="AG18" i="88" s="1"/>
  <c r="AH41" i="76"/>
  <c r="AF6" i="81"/>
  <c r="AF53" i="81" s="1"/>
  <c r="AF5" i="22" s="1"/>
  <c r="AF5" i="93" s="1"/>
  <c r="AI9" i="76"/>
  <c r="AG40" i="77"/>
  <c r="AG68" i="77" s="1"/>
  <c r="AG20" i="25" s="1"/>
  <c r="AG20" i="88" s="1"/>
  <c r="AG43" i="76"/>
  <c r="AH14" i="76"/>
  <c r="AG10" i="77"/>
  <c r="AG16" i="59"/>
  <c r="AI9" i="79"/>
  <c r="AG40" i="79"/>
  <c r="AG68" i="79" s="1"/>
  <c r="AG20" i="32" s="1"/>
  <c r="AG20" i="90" s="1"/>
  <c r="AF4" i="75"/>
  <c r="AF52" i="75" s="1"/>
  <c r="AF4" i="30" s="1"/>
  <c r="AF4" i="86" s="1"/>
  <c r="AG66" i="59"/>
  <c r="AG18" i="23" s="1"/>
  <c r="AG18" i="84" s="1"/>
  <c r="AC17" i="79"/>
  <c r="AC56" i="79" s="1"/>
  <c r="AC8" i="32" s="1"/>
  <c r="AC8" i="90" s="1"/>
  <c r="AG16" i="76"/>
  <c r="AG55" i="76" s="1"/>
  <c r="AG7" i="31" s="1"/>
  <c r="AG7" i="87" s="1"/>
  <c r="AA22" i="78"/>
  <c r="AA58" i="78" s="1"/>
  <c r="AA10" i="28" s="1"/>
  <c r="AA10" i="89" s="1"/>
  <c r="AH30" i="76"/>
  <c r="AH65" i="76" s="1"/>
  <c r="AH17" i="31" s="1"/>
  <c r="AH17" i="87" s="1"/>
  <c r="AH25" i="78"/>
  <c r="AF6" i="59"/>
  <c r="AF53" i="59" s="1"/>
  <c r="AF5" i="23" s="1"/>
  <c r="AF5" i="84" s="1"/>
  <c r="AH37" i="59"/>
  <c r="AG16" i="77"/>
  <c r="AF55" i="59"/>
  <c r="AF7" i="23" s="1"/>
  <c r="AF7" i="84" s="1"/>
  <c r="AA22" i="79"/>
  <c r="AA58" i="79" s="1"/>
  <c r="AA10" i="32" s="1"/>
  <c r="AA10" i="90" s="1"/>
  <c r="AH30" i="78"/>
  <c r="AH65" i="78" s="1"/>
  <c r="AH17" i="28" s="1"/>
  <c r="AH17" i="89" s="1"/>
  <c r="AD32" i="81"/>
  <c r="AD61" i="81" s="1"/>
  <c r="AD13" i="22" s="1"/>
  <c r="AD13" i="93" s="1"/>
  <c r="AH39" i="59"/>
  <c r="AC26" i="77"/>
  <c r="AC60" i="77" s="1"/>
  <c r="AC12" i="25" s="1"/>
  <c r="AC12" i="88" s="1"/>
  <c r="AD33" i="75"/>
  <c r="AD69" i="75" s="1"/>
  <c r="AD21" i="30" s="1"/>
  <c r="AD21" i="86" s="1"/>
  <c r="AB27" i="80"/>
  <c r="AB62" i="80" s="1"/>
  <c r="AB14" i="27" s="1"/>
  <c r="AB14" i="92" s="1"/>
  <c r="AC28" i="79"/>
  <c r="AC63" i="79" s="1"/>
  <c r="AC15" i="32" s="1"/>
  <c r="AC15" i="90" s="1"/>
  <c r="AC17" i="81"/>
  <c r="AC56" i="81" s="1"/>
  <c r="AC8" i="22" s="1"/>
  <c r="AC8" i="93" s="1"/>
  <c r="AG7" i="75"/>
  <c r="AH39" i="78"/>
  <c r="AH37" i="79"/>
  <c r="AG16" i="75"/>
  <c r="AI9" i="77"/>
  <c r="AH8" i="76"/>
  <c r="AD24" i="77"/>
  <c r="AD33" i="78"/>
  <c r="AD69" i="78" s="1"/>
  <c r="AD21" i="28" s="1"/>
  <c r="AD21" i="89" s="1"/>
  <c r="AF4" i="76"/>
  <c r="AF52" i="76" s="1"/>
  <c r="AF4" i="31" s="1"/>
  <c r="AF4" i="87" s="1"/>
  <c r="AG19" i="76"/>
  <c r="AH12" i="78"/>
  <c r="AG13" i="75"/>
  <c r="AD32" i="75"/>
  <c r="AD61" i="75" s="1"/>
  <c r="AD13" i="30" s="1"/>
  <c r="AD13" i="86" s="1"/>
  <c r="AG7" i="79"/>
  <c r="AH39" i="77"/>
  <c r="AH37" i="80"/>
  <c r="AG16" i="78"/>
  <c r="AI9" i="78"/>
  <c r="AH8" i="77"/>
  <c r="AD33" i="79"/>
  <c r="AD69" i="79" s="1"/>
  <c r="AD21" i="32" s="1"/>
  <c r="AD21" i="90" s="1"/>
  <c r="AF4" i="59"/>
  <c r="AF52" i="59" s="1"/>
  <c r="AF4" i="23" s="1"/>
  <c r="AF4" i="84" s="1"/>
  <c r="AH12" i="77"/>
  <c r="AG13" i="78"/>
  <c r="AG35" i="77"/>
  <c r="AG67" i="77" s="1"/>
  <c r="AG19" i="25" s="1"/>
  <c r="AG19" i="88" s="1"/>
  <c r="AD32" i="76"/>
  <c r="AD61" i="76" s="1"/>
  <c r="AD13" i="31" s="1"/>
  <c r="AD13" i="87" s="1"/>
  <c r="AH41" i="81"/>
  <c r="AD32" i="78"/>
  <c r="AD61" i="78" s="1"/>
  <c r="AD13" i="28" s="1"/>
  <c r="AD13" i="89" s="1"/>
  <c r="AF6" i="80"/>
  <c r="AF53" i="80" s="1"/>
  <c r="AF5" i="27" s="1"/>
  <c r="AF5" i="92" s="1"/>
  <c r="AG16" i="81"/>
  <c r="AC26" i="75"/>
  <c r="AC60" i="75" s="1"/>
  <c r="AC12" i="30" s="1"/>
  <c r="AC12" i="86" s="1"/>
  <c r="AG55" i="74"/>
  <c r="AG7" i="26" s="1"/>
  <c r="AG7" i="91" s="1"/>
  <c r="AB27" i="78"/>
  <c r="AB62" i="78" s="1"/>
  <c r="AB14" i="28" s="1"/>
  <c r="AB14" i="89" s="1"/>
  <c r="AF4" i="77"/>
  <c r="AF52" i="77" s="1"/>
  <c r="AF4" i="25" s="1"/>
  <c r="AF4" i="88" s="1"/>
  <c r="AC28" i="78"/>
  <c r="AC63" i="78" s="1"/>
  <c r="AC15" i="28" s="1"/>
  <c r="AC15" i="89" s="1"/>
  <c r="AG43" i="75"/>
  <c r="AG73" i="75" s="1"/>
  <c r="AG25" i="30" s="1"/>
  <c r="AG25" i="86" s="1"/>
  <c r="AD32" i="79"/>
  <c r="AD61" i="79" s="1"/>
  <c r="AD13" i="32" s="1"/>
  <c r="AD13" i="90" s="1"/>
  <c r="AC26" i="76"/>
  <c r="AC60" i="76" s="1"/>
  <c r="AC12" i="31" s="1"/>
  <c r="AC12" i="87" s="1"/>
  <c r="AB27" i="79"/>
  <c r="AB62" i="79" s="1"/>
  <c r="AB14" i="32" s="1"/>
  <c r="AB14" i="90" s="1"/>
  <c r="AF4" i="79"/>
  <c r="AF52" i="79" s="1"/>
  <c r="AF4" i="32" s="1"/>
  <c r="AF4" i="90" s="1"/>
  <c r="AC28" i="77"/>
  <c r="AC63" i="77" s="1"/>
  <c r="AC15" i="25" s="1"/>
  <c r="AC15" i="88" s="1"/>
  <c r="AG73" i="76"/>
  <c r="AG25" i="31" s="1"/>
  <c r="AG25" i="87" s="1"/>
  <c r="AC17" i="80"/>
  <c r="AC56" i="80" s="1"/>
  <c r="AC8" i="27" s="1"/>
  <c r="AC8" i="92" s="1"/>
  <c r="AD32" i="80"/>
  <c r="AD61" i="80" s="1"/>
  <c r="AD13" i="27" s="1"/>
  <c r="AD13" i="92" s="1"/>
  <c r="AG7" i="80"/>
  <c r="AH14" i="81"/>
  <c r="AH37" i="77"/>
  <c r="AG35" i="78"/>
  <c r="AG67" i="78" s="1"/>
  <c r="AG19" i="28" s="1"/>
  <c r="AG19" i="89" s="1"/>
  <c r="AG10" i="78"/>
  <c r="AC26" i="59"/>
  <c r="AC60" i="59" s="1"/>
  <c r="AC12" i="23" s="1"/>
  <c r="AC12" i="84" s="1"/>
  <c r="AH8" i="75"/>
  <c r="AA22" i="75"/>
  <c r="AA58" i="75" s="1"/>
  <c r="AA10" i="30" s="1"/>
  <c r="AA10" i="86" s="1"/>
  <c r="AH38" i="80"/>
  <c r="AH5" i="81"/>
  <c r="AH25" i="76"/>
  <c r="AD33" i="77"/>
  <c r="AD69" i="77" s="1"/>
  <c r="AD21" i="25" s="1"/>
  <c r="AD21" i="88" s="1"/>
  <c r="AB27" i="77"/>
  <c r="AB62" i="77" s="1"/>
  <c r="AB14" i="25" s="1"/>
  <c r="AB14" i="88" s="1"/>
  <c r="AG19" i="80"/>
  <c r="AG13" i="76"/>
  <c r="AG43" i="59"/>
  <c r="AG73" i="59" s="1"/>
  <c r="AG25" i="23" s="1"/>
  <c r="AG25" i="84" s="1"/>
  <c r="AG15" i="78"/>
  <c r="AH20" i="76"/>
  <c r="AC21" i="59"/>
  <c r="AC57" i="59" s="1"/>
  <c r="AC9" i="23" s="1"/>
  <c r="AC9" i="84" s="1"/>
  <c r="AG35" i="79"/>
  <c r="AG67" i="79" s="1"/>
  <c r="AG19" i="32" s="1"/>
  <c r="AG19" i="90" s="1"/>
  <c r="AG10" i="79"/>
  <c r="AD31" i="59"/>
  <c r="AD71" i="59" s="1"/>
  <c r="AD23" i="23" s="1"/>
  <c r="AD23" i="84" s="1"/>
  <c r="AH42" i="76"/>
  <c r="AH72" i="76" s="1"/>
  <c r="AH24" i="31" s="1"/>
  <c r="AH24" i="87" s="1"/>
  <c r="AJ44" i="59"/>
  <c r="AJ74" i="59" s="1"/>
  <c r="AJ26" i="23" s="1"/>
  <c r="AJ26" i="84" s="1"/>
  <c r="AH36" i="78"/>
  <c r="AH66" i="78" s="1"/>
  <c r="AH18" i="28" s="1"/>
  <c r="AH18" i="89" s="1"/>
  <c r="AC34" i="78"/>
  <c r="AC70" i="78" s="1"/>
  <c r="AC22" i="28" s="1"/>
  <c r="AC22" i="89" s="1"/>
  <c r="AB29" i="59"/>
  <c r="AB64" i="59" s="1"/>
  <c r="AB16" i="23" s="1"/>
  <c r="AB16" i="84" s="1"/>
  <c r="AC17" i="59"/>
  <c r="AC56" i="59" s="1"/>
  <c r="AC8" i="23" s="1"/>
  <c r="AC8" i="84" s="1"/>
  <c r="AG7" i="76"/>
  <c r="AH20" i="78"/>
  <c r="AC21" i="75"/>
  <c r="AC57" i="75" s="1"/>
  <c r="AC9" i="30" s="1"/>
  <c r="AC9" i="86" s="1"/>
  <c r="AH37" i="81"/>
  <c r="AG35" i="80"/>
  <c r="AG67" i="80" s="1"/>
  <c r="AG19" i="27" s="1"/>
  <c r="AG19" i="92" s="1"/>
  <c r="AD31" i="78"/>
  <c r="AD71" i="78" s="1"/>
  <c r="AD23" i="28" s="1"/>
  <c r="AD23" i="89" s="1"/>
  <c r="AC26" i="78"/>
  <c r="AC60" i="78" s="1"/>
  <c r="AC12" i="28" s="1"/>
  <c r="AC12" i="89" s="1"/>
  <c r="AH8" i="81"/>
  <c r="AA22" i="80"/>
  <c r="AA58" i="80" s="1"/>
  <c r="AA10" i="27" s="1"/>
  <c r="AA10" i="92" s="1"/>
  <c r="AH42" i="77"/>
  <c r="AH72" i="77" s="1"/>
  <c r="AH24" i="25" s="1"/>
  <c r="AH24" i="88" s="1"/>
  <c r="AH5" i="75"/>
  <c r="AD33" i="81"/>
  <c r="AD69" i="81" s="1"/>
  <c r="AD21" i="22" s="1"/>
  <c r="AD21" i="93" s="1"/>
  <c r="AG18" i="75"/>
  <c r="AH36" i="77"/>
  <c r="AC34" i="77"/>
  <c r="AC70" i="77" s="1"/>
  <c r="AC22" i="25" s="1"/>
  <c r="AC22" i="88" s="1"/>
  <c r="AG13" i="77"/>
  <c r="AG43" i="78"/>
  <c r="AG73" i="78" s="1"/>
  <c r="AG25" i="28" s="1"/>
  <c r="AG25" i="89" s="1"/>
  <c r="AD31" i="77"/>
  <c r="AD71" i="77" s="1"/>
  <c r="AD23" i="25" s="1"/>
  <c r="AD23" i="88" s="1"/>
  <c r="AH42" i="79"/>
  <c r="AH72" i="79" s="1"/>
  <c r="AH24" i="32" s="1"/>
  <c r="AH24" i="90" s="1"/>
  <c r="AG18" i="76"/>
  <c r="AC34" i="79"/>
  <c r="AC70" i="79" s="1"/>
  <c r="AC22" i="32" s="1"/>
  <c r="AC22" i="90" s="1"/>
  <c r="AG13" i="79"/>
  <c r="AG43" i="77"/>
  <c r="AG73" i="77" s="1"/>
  <c r="AG25" i="25" s="1"/>
  <c r="AG25" i="88" s="1"/>
  <c r="AC21" i="80"/>
  <c r="AC57" i="80" s="1"/>
  <c r="AC9" i="27" s="1"/>
  <c r="AC9" i="92" s="1"/>
  <c r="AC17" i="78"/>
  <c r="AC56" i="78" s="1"/>
  <c r="AC8" i="28" s="1"/>
  <c r="AC8" i="89" s="1"/>
  <c r="AG7" i="78"/>
  <c r="AG35" i="59"/>
  <c r="AG67" i="59" s="1"/>
  <c r="AG19" i="23" s="1"/>
  <c r="AG19" i="84" s="1"/>
  <c r="AG10" i="59"/>
  <c r="AD31" i="79"/>
  <c r="AD71" i="79" s="1"/>
  <c r="AD23" i="32" s="1"/>
  <c r="AD23" i="90" s="1"/>
  <c r="AC26" i="79"/>
  <c r="AC60" i="79" s="1"/>
  <c r="AC12" i="32" s="1"/>
  <c r="AC12" i="90" s="1"/>
  <c r="Z23" i="75"/>
  <c r="Z59" i="75" s="1"/>
  <c r="Z11" i="30" s="1"/>
  <c r="Z11" i="86" s="1"/>
  <c r="AC11" i="59"/>
  <c r="AC54" i="59" s="1"/>
  <c r="AC6" i="23" s="1"/>
  <c r="AC6" i="84" s="1"/>
  <c r="AH5" i="59"/>
  <c r="AB27" i="59"/>
  <c r="AB62" i="59" s="1"/>
  <c r="AB14" i="23" s="1"/>
  <c r="AB14" i="84" s="1"/>
  <c r="AC34" i="80"/>
  <c r="AC70" i="80" s="1"/>
  <c r="AC22" i="27" s="1"/>
  <c r="AC22" i="92" s="1"/>
  <c r="AG13" i="80"/>
  <c r="AG43" i="79"/>
  <c r="AG73" i="79" s="1"/>
  <c r="AG25" i="32" s="1"/>
  <c r="AG25" i="90" s="1"/>
  <c r="AC17" i="77"/>
  <c r="AC56" i="77" s="1"/>
  <c r="AC8" i="25" s="1"/>
  <c r="AC8" i="88" s="1"/>
  <c r="AD32" i="77"/>
  <c r="AD61" i="77" s="1"/>
  <c r="AD13" i="25" s="1"/>
  <c r="AD13" i="88" s="1"/>
  <c r="AG7" i="77"/>
  <c r="AH14" i="75"/>
  <c r="AF6" i="75"/>
  <c r="AF53" i="75" s="1"/>
  <c r="AF5" i="30" s="1"/>
  <c r="AF5" i="86" s="1"/>
  <c r="AH37" i="76"/>
  <c r="AG35" i="76"/>
  <c r="AG67" i="76" s="1"/>
  <c r="AG19" i="31" s="1"/>
  <c r="AG19" i="87" s="1"/>
  <c r="AG10" i="75"/>
  <c r="AD31" i="80"/>
  <c r="AD71" i="80" s="1"/>
  <c r="AD23" i="27" s="1"/>
  <c r="AD23" i="92" s="1"/>
  <c r="AI9" i="80"/>
  <c r="AH8" i="59"/>
  <c r="AA22" i="59"/>
  <c r="AA58" i="59" s="1"/>
  <c r="AA10" i="23" s="1"/>
  <c r="AA10" i="84" s="1"/>
  <c r="AH38" i="78"/>
  <c r="AD24" i="78"/>
  <c r="AH5" i="76"/>
  <c r="AG40" i="80"/>
  <c r="AG68" i="80" s="1"/>
  <c r="AG20" i="27" s="1"/>
  <c r="AG20" i="92" s="1"/>
  <c r="AD33" i="76"/>
  <c r="AD69" i="76" s="1"/>
  <c r="AD21" i="31" s="1"/>
  <c r="AD21" i="87" s="1"/>
  <c r="AB27" i="76"/>
  <c r="AB62" i="76" s="1"/>
  <c r="AB14" i="31" s="1"/>
  <c r="AB14" i="87" s="1"/>
  <c r="AG19" i="59"/>
  <c r="AG13" i="59"/>
  <c r="AG35" i="75"/>
  <c r="AG67" i="75" s="1"/>
  <c r="AG19" i="30" s="1"/>
  <c r="AG19" i="86" s="1"/>
  <c r="AG10" i="76"/>
  <c r="AH5" i="77"/>
  <c r="AH66" i="75"/>
  <c r="AH18" i="30" s="1"/>
  <c r="AH18" i="86" s="1"/>
  <c r="AE31" i="74"/>
  <c r="AE71" i="74" s="1"/>
  <c r="AE23" i="26" s="1"/>
  <c r="AE23" i="91" s="1"/>
  <c r="AI2" i="81"/>
  <c r="AI50" i="81" s="1"/>
  <c r="AI2" i="22" s="1"/>
  <c r="AI2" i="93" s="1"/>
  <c r="AC11" i="81"/>
  <c r="AC54" i="81" s="1"/>
  <c r="AC6" i="22" s="1"/>
  <c r="AC6" i="93" s="1"/>
  <c r="AJ44" i="81"/>
  <c r="AJ74" i="81" s="1"/>
  <c r="AJ26" i="22" s="1"/>
  <c r="AJ26" i="93" s="1"/>
  <c r="AB29" i="81"/>
  <c r="AB64" i="81" s="1"/>
  <c r="AB16" i="22" s="1"/>
  <c r="AB16" i="93" s="1"/>
  <c r="AH40" i="74"/>
  <c r="AH40" i="75" s="1"/>
  <c r="AI12" i="74"/>
  <c r="AI12" i="76" s="1"/>
  <c r="AH16" i="74"/>
  <c r="AH16" i="81" s="1"/>
  <c r="AD21" i="74"/>
  <c r="AD57" i="74" s="1"/>
  <c r="AD9" i="26" s="1"/>
  <c r="AD9" i="91" s="1"/>
  <c r="AI14" i="74"/>
  <c r="AI14" i="81" s="1"/>
  <c r="AC27" i="74"/>
  <c r="AC62" i="74" s="1"/>
  <c r="AC14" i="26" s="1"/>
  <c r="AC14" i="91" s="1"/>
  <c r="AH20" i="77"/>
  <c r="AH14" i="78"/>
  <c r="AC21" i="76"/>
  <c r="AC57" i="76" s="1"/>
  <c r="AC9" i="31" s="1"/>
  <c r="AC9" i="87" s="1"/>
  <c r="AI2" i="75"/>
  <c r="AI50" i="75" s="1"/>
  <c r="AI2" i="30" s="1"/>
  <c r="AI2" i="86" s="1"/>
  <c r="AD31" i="81"/>
  <c r="AD71" i="81" s="1"/>
  <c r="AD23" i="22" s="1"/>
  <c r="AD23" i="93" s="1"/>
  <c r="AH8" i="78"/>
  <c r="Z23" i="76"/>
  <c r="Z59" i="76" s="1"/>
  <c r="Z11" i="31" s="1"/>
  <c r="Z11" i="87" s="1"/>
  <c r="AC11" i="76"/>
  <c r="AC54" i="76" s="1"/>
  <c r="AC6" i="31" s="1"/>
  <c r="AC6" i="87" s="1"/>
  <c r="AH38" i="59"/>
  <c r="AH42" i="80"/>
  <c r="AH72" i="80" s="1"/>
  <c r="AH24" i="27" s="1"/>
  <c r="AH24" i="92" s="1"/>
  <c r="AD24" i="79"/>
  <c r="AH30" i="77"/>
  <c r="AH65" i="77" s="1"/>
  <c r="AH17" i="25" s="1"/>
  <c r="AH17" i="88" s="1"/>
  <c r="AH5" i="78"/>
  <c r="AH25" i="77"/>
  <c r="AG18" i="78"/>
  <c r="AG19" i="75"/>
  <c r="AJ44" i="75"/>
  <c r="AJ74" i="75" s="1"/>
  <c r="AJ26" i="30" s="1"/>
  <c r="AJ26" i="86" s="1"/>
  <c r="AC28" i="80"/>
  <c r="AC63" i="80" s="1"/>
  <c r="AC15" i="27" s="1"/>
  <c r="AC15" i="92" s="1"/>
  <c r="AH12" i="79"/>
  <c r="AH36" i="79"/>
  <c r="AH66" i="79" s="1"/>
  <c r="AH18" i="32" s="1"/>
  <c r="AH18" i="90" s="1"/>
  <c r="AC34" i="81"/>
  <c r="AC70" i="81" s="1"/>
  <c r="AC22" i="22" s="1"/>
  <c r="AC22" i="93" s="1"/>
  <c r="AG15" i="77"/>
  <c r="AB29" i="76"/>
  <c r="AB64" i="76" s="1"/>
  <c r="AB16" i="31" s="1"/>
  <c r="AB16" i="87" s="1"/>
  <c r="AI25" i="74"/>
  <c r="AI25" i="75" s="1"/>
  <c r="AH13" i="74"/>
  <c r="AH13" i="81" s="1"/>
  <c r="AG6" i="74"/>
  <c r="AG53" i="74" s="1"/>
  <c r="AG5" i="26" s="1"/>
  <c r="AG5" i="91" s="1"/>
  <c r="AI39" i="74"/>
  <c r="AI39" i="81" s="1"/>
  <c r="AI5" i="74"/>
  <c r="AI5" i="79" s="1"/>
  <c r="AH19" i="74"/>
  <c r="AH19" i="79" s="1"/>
  <c r="AH41" i="77"/>
  <c r="Z23" i="78"/>
  <c r="Z59" i="78" s="1"/>
  <c r="Z11" i="28" s="1"/>
  <c r="Z11" i="89" s="1"/>
  <c r="AC11" i="75"/>
  <c r="AC54" i="75" s="1"/>
  <c r="AC6" i="30" s="1"/>
  <c r="AC6" i="86" s="1"/>
  <c r="AH68" i="74"/>
  <c r="AH20" i="26" s="1"/>
  <c r="AH20" i="91" s="1"/>
  <c r="AH42" i="81"/>
  <c r="AH72" i="81" s="1"/>
  <c r="AH24" i="22" s="1"/>
  <c r="AH24" i="93" s="1"/>
  <c r="AD24" i="80"/>
  <c r="AH30" i="79"/>
  <c r="AH65" i="79" s="1"/>
  <c r="AH17" i="32" s="1"/>
  <c r="AH17" i="90" s="1"/>
  <c r="AH25" i="79"/>
  <c r="AG18" i="77"/>
  <c r="AG19" i="78"/>
  <c r="AJ44" i="76"/>
  <c r="AJ74" i="76" s="1"/>
  <c r="AJ26" i="31" s="1"/>
  <c r="AJ26" i="87" s="1"/>
  <c r="AC28" i="81"/>
  <c r="AC63" i="81" s="1"/>
  <c r="AC15" i="22" s="1"/>
  <c r="AC15" i="93" s="1"/>
  <c r="AH12" i="80"/>
  <c r="AH36" i="80"/>
  <c r="AC34" i="59"/>
  <c r="AC70" i="59" s="1"/>
  <c r="AC22" i="23" s="1"/>
  <c r="AC22" i="84" s="1"/>
  <c r="AG43" i="80"/>
  <c r="AG73" i="80" s="1"/>
  <c r="AG25" i="27" s="1"/>
  <c r="AG25" i="92" s="1"/>
  <c r="AG15" i="79"/>
  <c r="AB29" i="75"/>
  <c r="AB64" i="75" s="1"/>
  <c r="AB16" i="30" s="1"/>
  <c r="AB16" i="86" s="1"/>
  <c r="AB22" i="74"/>
  <c r="AB58" i="74" s="1"/>
  <c r="AB10" i="26" s="1"/>
  <c r="AB10" i="91" s="1"/>
  <c r="AH10" i="74"/>
  <c r="AH10" i="80" s="1"/>
  <c r="AI20" i="74"/>
  <c r="AI20" i="78" s="1"/>
  <c r="AI8" i="74"/>
  <c r="AI8" i="81" s="1"/>
  <c r="AI41" i="74"/>
  <c r="AI41" i="80" s="1"/>
  <c r="AE33" i="74"/>
  <c r="AE69" i="74" s="1"/>
  <c r="AE21" i="26" s="1"/>
  <c r="AE21" i="91" s="1"/>
  <c r="AH20" i="79"/>
  <c r="AH14" i="77"/>
  <c r="AC21" i="78"/>
  <c r="AC57" i="78" s="1"/>
  <c r="AC9" i="28" s="1"/>
  <c r="AC9" i="89" s="1"/>
  <c r="AI2" i="76"/>
  <c r="AI50" i="76" s="1"/>
  <c r="AI2" i="31" s="1"/>
  <c r="AI2" i="87" s="1"/>
  <c r="AI38" i="74"/>
  <c r="AI38" i="76" s="1"/>
  <c r="AH43" i="74"/>
  <c r="AH43" i="59" s="1"/>
  <c r="AI37" i="74"/>
  <c r="AI37" i="76" s="1"/>
  <c r="AD28" i="74"/>
  <c r="AD63" i="74" s="1"/>
  <c r="AD15" i="26" s="1"/>
  <c r="AD15" i="91" s="1"/>
  <c r="AD17" i="74"/>
  <c r="AD56" i="74" s="1"/>
  <c r="AD8" i="26" s="1"/>
  <c r="AD8" i="91" s="1"/>
  <c r="AH41" i="79"/>
  <c r="AC17" i="75"/>
  <c r="AC56" i="75" s="1"/>
  <c r="AC8" i="30" s="1"/>
  <c r="AC8" i="86" s="1"/>
  <c r="AD32" i="59"/>
  <c r="AD61" i="59" s="1"/>
  <c r="AD13" i="23" s="1"/>
  <c r="AD13" i="84" s="1"/>
  <c r="AG7" i="59"/>
  <c r="AH20" i="80"/>
  <c r="AH14" i="79"/>
  <c r="AC21" i="77"/>
  <c r="AC57" i="77" s="1"/>
  <c r="AC9" i="25" s="1"/>
  <c r="AC9" i="88" s="1"/>
  <c r="AI2" i="77"/>
  <c r="AI50" i="77" s="1"/>
  <c r="AI2" i="25" s="1"/>
  <c r="AI2" i="88" s="1"/>
  <c r="AF6" i="76"/>
  <c r="AF53" i="76" s="1"/>
  <c r="AF5" i="31" s="1"/>
  <c r="AF5" i="87" s="1"/>
  <c r="AH39" i="75"/>
  <c r="AG35" i="81"/>
  <c r="AG67" i="81" s="1"/>
  <c r="AG19" i="22" s="1"/>
  <c r="AG19" i="93" s="1"/>
  <c r="AD31" i="75"/>
  <c r="AD71" i="75" s="1"/>
  <c r="AD23" i="30" s="1"/>
  <c r="AD23" i="86" s="1"/>
  <c r="AI9" i="59"/>
  <c r="AC26" i="80"/>
  <c r="AC60" i="80" s="1"/>
  <c r="AC12" i="27" s="1"/>
  <c r="AC12" i="92" s="1"/>
  <c r="AH8" i="79"/>
  <c r="Z23" i="77"/>
  <c r="Z59" i="77" s="1"/>
  <c r="Z11" i="25" s="1"/>
  <c r="Z11" i="88" s="1"/>
  <c r="AC11" i="78"/>
  <c r="AC54" i="78" s="1"/>
  <c r="AC6" i="28" s="1"/>
  <c r="AC6" i="89" s="1"/>
  <c r="AA22" i="76"/>
  <c r="AA58" i="76" s="1"/>
  <c r="AA10" i="31" s="1"/>
  <c r="AA10" i="87" s="1"/>
  <c r="AH38" i="75"/>
  <c r="AH42" i="59"/>
  <c r="AH72" i="59" s="1"/>
  <c r="AH24" i="23" s="1"/>
  <c r="AH24" i="84" s="1"/>
  <c r="AD24" i="75"/>
  <c r="AD24" i="81"/>
  <c r="AH30" i="80"/>
  <c r="AH65" i="80" s="1"/>
  <c r="AH17" i="27" s="1"/>
  <c r="AH17" i="92" s="1"/>
  <c r="AH5" i="79"/>
  <c r="AG40" i="59"/>
  <c r="AG68" i="59" s="1"/>
  <c r="AG20" i="23" s="1"/>
  <c r="AG20" i="84" s="1"/>
  <c r="AH25" i="80"/>
  <c r="AD33" i="59"/>
  <c r="AD69" i="59" s="1"/>
  <c r="AD21" i="23" s="1"/>
  <c r="AD21" i="84" s="1"/>
  <c r="AB27" i="75"/>
  <c r="AB62" i="75" s="1"/>
  <c r="AB14" i="30" s="1"/>
  <c r="AB14" i="86" s="1"/>
  <c r="AB27" i="81"/>
  <c r="AB62" i="81" s="1"/>
  <c r="AB14" i="22" s="1"/>
  <c r="AB14" i="93" s="1"/>
  <c r="AF4" i="80"/>
  <c r="AF52" i="80" s="1"/>
  <c r="AF4" i="27" s="1"/>
  <c r="AF4" i="92" s="1"/>
  <c r="AG18" i="79"/>
  <c r="AG19" i="77"/>
  <c r="AJ44" i="78"/>
  <c r="AJ74" i="78" s="1"/>
  <c r="AJ26" i="28" s="1"/>
  <c r="AJ26" i="89" s="1"/>
  <c r="AC28" i="59"/>
  <c r="AC63" i="59" s="1"/>
  <c r="AC15" i="23" s="1"/>
  <c r="AC15" i="84" s="1"/>
  <c r="AH12" i="59"/>
  <c r="AH12" i="81"/>
  <c r="AH36" i="59"/>
  <c r="AH36" i="81"/>
  <c r="AC34" i="75"/>
  <c r="AC70" i="75" s="1"/>
  <c r="AC22" i="30" s="1"/>
  <c r="AC22" i="86" s="1"/>
  <c r="AG15" i="80"/>
  <c r="AG55" i="80" s="1"/>
  <c r="AG7" i="27" s="1"/>
  <c r="AG7" i="92" s="1"/>
  <c r="AB29" i="78"/>
  <c r="AB64" i="78" s="1"/>
  <c r="AB16" i="28" s="1"/>
  <c r="AB16" i="89" s="1"/>
  <c r="AJ2" i="74"/>
  <c r="AJ50" i="74" s="1"/>
  <c r="AJ2" i="26" s="1"/>
  <c r="AJ2" i="91" s="1"/>
  <c r="AD34" i="74"/>
  <c r="AD70" i="74" s="1"/>
  <c r="AD22" i="26" s="1"/>
  <c r="AD22" i="91" s="1"/>
  <c r="AI2" i="59"/>
  <c r="AI50" i="59" s="1"/>
  <c r="AI2" i="23" s="1"/>
  <c r="AI2" i="84" s="1"/>
  <c r="AH35" i="74"/>
  <c r="AH67" i="74" s="1"/>
  <c r="AH19" i="26" s="1"/>
  <c r="AH19" i="91" s="1"/>
  <c r="AH41" i="78"/>
  <c r="AH18" i="74"/>
  <c r="AH18" i="80" s="1"/>
  <c r="AH15" i="74"/>
  <c r="AH15" i="81" s="1"/>
  <c r="AI42" i="74"/>
  <c r="AI72" i="74" s="1"/>
  <c r="AI24" i="26" s="1"/>
  <c r="AI24" i="91" s="1"/>
  <c r="AG4" i="74"/>
  <c r="AG52" i="74" s="1"/>
  <c r="AG4" i="26" s="1"/>
  <c r="AG4" i="91" s="1"/>
  <c r="AD26" i="74"/>
  <c r="AD60" i="74" s="1"/>
  <c r="AD12" i="26" s="1"/>
  <c r="AD12" i="91" s="1"/>
  <c r="AE24" i="74"/>
  <c r="AE24" i="78" s="1"/>
  <c r="AC17" i="76"/>
  <c r="AC56" i="76" s="1"/>
  <c r="AC8" i="31" s="1"/>
  <c r="AC8" i="87" s="1"/>
  <c r="AH20" i="59"/>
  <c r="AH20" i="81"/>
  <c r="AC21" i="79"/>
  <c r="AC57" i="79" s="1"/>
  <c r="AC9" i="32" s="1"/>
  <c r="AC9" i="90" s="1"/>
  <c r="AI2" i="78"/>
  <c r="AI50" i="78" s="1"/>
  <c r="AI2" i="28" s="1"/>
  <c r="AI2" i="89" s="1"/>
  <c r="AF6" i="78"/>
  <c r="AF53" i="78" s="1"/>
  <c r="AF5" i="28" s="1"/>
  <c r="AF5" i="89" s="1"/>
  <c r="AH39" i="76"/>
  <c r="AG10" i="81"/>
  <c r="AD31" i="76"/>
  <c r="AD71" i="76" s="1"/>
  <c r="AD23" i="31" s="1"/>
  <c r="AD23" i="87" s="1"/>
  <c r="AC26" i="81"/>
  <c r="AC60" i="81" s="1"/>
  <c r="AC12" i="22" s="1"/>
  <c r="AC12" i="93" s="1"/>
  <c r="Z23" i="79"/>
  <c r="Z59" i="79" s="1"/>
  <c r="Z11" i="32" s="1"/>
  <c r="Z11" i="90" s="1"/>
  <c r="AC11" i="77"/>
  <c r="AC54" i="77" s="1"/>
  <c r="AC6" i="25" s="1"/>
  <c r="AC6" i="88" s="1"/>
  <c r="AA22" i="77"/>
  <c r="AA58" i="77" s="1"/>
  <c r="AA10" i="25" s="1"/>
  <c r="AA10" i="88" s="1"/>
  <c r="AH38" i="76"/>
  <c r="AH42" i="75"/>
  <c r="AH72" i="75" s="1"/>
  <c r="AH24" i="30" s="1"/>
  <c r="AH24" i="86" s="1"/>
  <c r="AD24" i="59"/>
  <c r="AH30" i="59"/>
  <c r="AH65" i="59" s="1"/>
  <c r="AH17" i="23" s="1"/>
  <c r="AH17" i="84" s="1"/>
  <c r="AH30" i="81"/>
  <c r="AH65" i="81" s="1"/>
  <c r="AH17" i="22" s="1"/>
  <c r="AH17" i="93" s="1"/>
  <c r="AH25" i="59"/>
  <c r="AH25" i="81"/>
  <c r="AF4" i="81"/>
  <c r="AF52" i="81" s="1"/>
  <c r="AF4" i="22" s="1"/>
  <c r="AF4" i="93" s="1"/>
  <c r="AG18" i="80"/>
  <c r="AJ44" i="77"/>
  <c r="AJ74" i="77" s="1"/>
  <c r="AJ26" i="25" s="1"/>
  <c r="AJ26" i="88" s="1"/>
  <c r="AC28" i="75"/>
  <c r="AC63" i="75" s="1"/>
  <c r="AC15" i="30" s="1"/>
  <c r="AC15" i="86" s="1"/>
  <c r="AH12" i="75"/>
  <c r="AC34" i="76"/>
  <c r="AC70" i="76" s="1"/>
  <c r="AC22" i="31" s="1"/>
  <c r="AC22" i="87" s="1"/>
  <c r="AG15" i="59"/>
  <c r="AG55" i="59" s="1"/>
  <c r="AG7" i="23" s="1"/>
  <c r="AG7" i="84" s="1"/>
  <c r="AG15" i="81"/>
  <c r="AG55" i="81" s="1"/>
  <c r="AG7" i="22" s="1"/>
  <c r="AG7" i="93" s="1"/>
  <c r="AB29" i="77"/>
  <c r="AB64" i="77" s="1"/>
  <c r="AB16" i="25" s="1"/>
  <c r="AB16" i="88" s="1"/>
  <c r="AK44" i="74"/>
  <c r="AK74" i="74" s="1"/>
  <c r="AK26" i="26" s="1"/>
  <c r="AK26" i="91" s="1"/>
  <c r="AE32" i="74"/>
  <c r="AE61" i="74" s="1"/>
  <c r="AE13" i="26" s="1"/>
  <c r="AE13" i="91" s="1"/>
  <c r="AD11" i="74"/>
  <c r="AD54" i="74" s="1"/>
  <c r="AD6" i="26" s="1"/>
  <c r="AD6" i="91" s="1"/>
  <c r="AI2" i="79"/>
  <c r="AI50" i="79" s="1"/>
  <c r="AI2" i="32" s="1"/>
  <c r="AI2" i="90" s="1"/>
  <c r="Z23" i="80"/>
  <c r="Z59" i="80" s="1"/>
  <c r="Z11" i="27" s="1"/>
  <c r="Z11" i="92" s="1"/>
  <c r="AC11" i="79"/>
  <c r="AC54" i="79" s="1"/>
  <c r="AC6" i="32" s="1"/>
  <c r="AC6" i="90" s="1"/>
  <c r="AG18" i="81"/>
  <c r="AJ44" i="79"/>
  <c r="AJ74" i="79" s="1"/>
  <c r="AJ26" i="32" s="1"/>
  <c r="AJ26" i="90" s="1"/>
  <c r="AH66" i="74"/>
  <c r="AH18" i="26" s="1"/>
  <c r="AH18" i="91" s="1"/>
  <c r="AB29" i="79"/>
  <c r="AB64" i="79" s="1"/>
  <c r="AB16" i="32" s="1"/>
  <c r="AB16" i="90" s="1"/>
  <c r="AI36" i="74"/>
  <c r="AI30" i="74"/>
  <c r="AI65" i="74" s="1"/>
  <c r="AI17" i="26" s="1"/>
  <c r="AI17" i="91" s="1"/>
  <c r="AH7" i="74"/>
  <c r="AH7" i="80" s="1"/>
  <c r="AJ9" i="74"/>
  <c r="AJ9" i="81" s="1"/>
  <c r="AA23" i="74"/>
  <c r="AA59" i="74" s="1"/>
  <c r="AA11" i="26" s="1"/>
  <c r="AA11" i="91" s="1"/>
  <c r="AC29" i="74"/>
  <c r="AC64" i="74" s="1"/>
  <c r="AC16" i="26" s="1"/>
  <c r="AC16" i="91" s="1"/>
  <c r="AC21" i="81"/>
  <c r="AC57" i="81" s="1"/>
  <c r="AC9" i="22" s="1"/>
  <c r="AC9" i="93" s="1"/>
  <c r="AI2" i="80"/>
  <c r="AI50" i="80" s="1"/>
  <c r="AI2" i="27" s="1"/>
  <c r="AI2" i="92" s="1"/>
  <c r="Z23" i="59"/>
  <c r="Z59" i="59" s="1"/>
  <c r="Z11" i="23" s="1"/>
  <c r="Z11" i="84" s="1"/>
  <c r="Z23" i="81"/>
  <c r="Z59" i="81" s="1"/>
  <c r="Z11" i="22" s="1"/>
  <c r="Z11" i="93" s="1"/>
  <c r="AC11" i="80"/>
  <c r="AC54" i="80" s="1"/>
  <c r="AC6" i="27" s="1"/>
  <c r="AC6" i="92" s="1"/>
  <c r="AH38" i="77"/>
  <c r="AH42" i="78"/>
  <c r="AH72" i="78" s="1"/>
  <c r="AH24" i="28" s="1"/>
  <c r="AH24" i="89" s="1"/>
  <c r="AH30" i="75"/>
  <c r="AH65" i="75" s="1"/>
  <c r="AH17" i="30" s="1"/>
  <c r="AH17" i="86" s="1"/>
  <c r="AG19" i="81"/>
  <c r="AJ44" i="80"/>
  <c r="AJ74" i="80" s="1"/>
  <c r="AJ26" i="27" s="1"/>
  <c r="AJ26" i="92" s="1"/>
  <c r="AH36" i="76"/>
  <c r="AB29" i="80"/>
  <c r="AB64" i="80" s="1"/>
  <c r="AB16" i="27" s="1"/>
  <c r="AB16" i="92" s="1"/>
  <c r="T11" i="83"/>
  <c r="W6" i="83"/>
  <c r="W13" i="83"/>
  <c r="Z20" i="83"/>
  <c r="AA19" i="83"/>
  <c r="AA25" i="83"/>
  <c r="AB7" i="83"/>
  <c r="W12" i="83"/>
  <c r="AC26" i="83"/>
  <c r="W9" i="83"/>
  <c r="W21" i="83"/>
  <c r="T10" i="83"/>
  <c r="AB17" i="83"/>
  <c r="W8" i="83"/>
  <c r="AA5" i="83"/>
  <c r="Z18" i="83"/>
  <c r="V14" i="83"/>
  <c r="V16" i="83"/>
  <c r="AF80" i="73"/>
  <c r="AE77" i="73"/>
  <c r="AE67" i="73"/>
  <c r="AE73" i="73"/>
  <c r="AD85" i="73"/>
  <c r="AE90" i="73"/>
  <c r="Z22" i="83"/>
  <c r="AF89" i="73"/>
  <c r="AF87" i="73"/>
  <c r="Y23" i="83"/>
  <c r="AF88" i="73"/>
  <c r="AE82" i="73"/>
  <c r="AD83" i="73"/>
  <c r="AE84" i="73"/>
  <c r="Z15" i="83"/>
  <c r="AC78" i="73"/>
  <c r="AB79" i="73"/>
  <c r="AE24" i="83"/>
  <c r="AF2" i="83"/>
  <c r="AA4" i="83"/>
  <c r="AH60" i="73"/>
  <c r="AH62" i="73"/>
  <c r="AJ61" i="73"/>
  <c r="AI63" i="73"/>
  <c r="AJ95" i="73"/>
  <c r="AL100" i="73"/>
  <c r="AK65" i="73"/>
  <c r="AJ97" i="73"/>
  <c r="AJ98" i="73"/>
  <c r="AJ94" i="73"/>
  <c r="AJ70" i="73"/>
  <c r="AK58" i="73"/>
  <c r="AI66" i="73"/>
  <c r="AI72" i="73"/>
  <c r="AJ92" i="73"/>
  <c r="AI96" i="73"/>
  <c r="AJ86" i="73"/>
  <c r="AI69" i="73"/>
  <c r="AJ76" i="73"/>
  <c r="AI99" i="73"/>
  <c r="AI75" i="73"/>
  <c r="AJ64" i="73"/>
  <c r="AJ81" i="73"/>
  <c r="AI91" i="73"/>
  <c r="AI71" i="73"/>
  <c r="AJ68" i="73"/>
  <c r="AJ93" i="73"/>
  <c r="AI74" i="73"/>
  <c r="AH55" i="81" l="1"/>
  <c r="AH7" i="22" s="1"/>
  <c r="AH7" i="93" s="1"/>
  <c r="AH73" i="59"/>
  <c r="AH25" i="23" s="1"/>
  <c r="AH25" i="84" s="1"/>
  <c r="AG55" i="77"/>
  <c r="AG7" i="25" s="1"/>
  <c r="AG7" i="88" s="1"/>
  <c r="AH66" i="77"/>
  <c r="AH18" i="25" s="1"/>
  <c r="AH18" i="88" s="1"/>
  <c r="AI66" i="74"/>
  <c r="AI18" i="26" s="1"/>
  <c r="AI18" i="91" s="1"/>
  <c r="AE32" i="78"/>
  <c r="AE61" i="78" s="1"/>
  <c r="AE13" i="28" s="1"/>
  <c r="AE13" i="89" s="1"/>
  <c r="AG55" i="79"/>
  <c r="AG7" i="32" s="1"/>
  <c r="AG7" i="90" s="1"/>
  <c r="AH66" i="80"/>
  <c r="AH18" i="27" s="1"/>
  <c r="AH18" i="92" s="1"/>
  <c r="AE32" i="76"/>
  <c r="AE61" i="76" s="1"/>
  <c r="AE13" i="31" s="1"/>
  <c r="AE13" i="87" s="1"/>
  <c r="AG55" i="75"/>
  <c r="AG7" i="30" s="1"/>
  <c r="AG7" i="86" s="1"/>
  <c r="AG55" i="78"/>
  <c r="AG7" i="28" s="1"/>
  <c r="AG7" i="89" s="1"/>
  <c r="AC29" i="76"/>
  <c r="AC64" i="76" s="1"/>
  <c r="AC16" i="31" s="1"/>
  <c r="AC16" i="87" s="1"/>
  <c r="AA23" i="75"/>
  <c r="AA59" i="75" s="1"/>
  <c r="AA11" i="30" s="1"/>
  <c r="AA11" i="86" s="1"/>
  <c r="AH55" i="74"/>
  <c r="AH7" i="26" s="1"/>
  <c r="AH7" i="91" s="1"/>
  <c r="AH15" i="76"/>
  <c r="AD17" i="76"/>
  <c r="AD56" i="76" s="1"/>
  <c r="AD8" i="31" s="1"/>
  <c r="AD8" i="87" s="1"/>
  <c r="AK44" i="59"/>
  <c r="AK74" i="59" s="1"/>
  <c r="AK26" i="23" s="1"/>
  <c r="AK26" i="84" s="1"/>
  <c r="AH13" i="59"/>
  <c r="AH15" i="80"/>
  <c r="AD17" i="59"/>
  <c r="AD56" i="59" s="1"/>
  <c r="AD8" i="23" s="1"/>
  <c r="AD8" i="84" s="1"/>
  <c r="AI14" i="77"/>
  <c r="AI14" i="80"/>
  <c r="AJ9" i="77"/>
  <c r="AI36" i="76"/>
  <c r="AI66" i="76" s="1"/>
  <c r="AI18" i="31" s="1"/>
  <c r="AI18" i="87" s="1"/>
  <c r="AB22" i="75"/>
  <c r="AB58" i="75" s="1"/>
  <c r="AB10" i="30" s="1"/>
  <c r="AB10" i="86" s="1"/>
  <c r="AG6" i="76"/>
  <c r="AG53" i="76" s="1"/>
  <c r="AG5" i="31" s="1"/>
  <c r="AG5" i="87" s="1"/>
  <c r="AH66" i="81"/>
  <c r="AH18" i="22" s="1"/>
  <c r="AH18" i="93" s="1"/>
  <c r="AI36" i="75"/>
  <c r="AC29" i="77"/>
  <c r="AC64" i="77" s="1"/>
  <c r="AC16" i="25" s="1"/>
  <c r="AC16" i="88" s="1"/>
  <c r="AH7" i="78"/>
  <c r="AD11" i="59"/>
  <c r="AD54" i="59" s="1"/>
  <c r="AD6" i="23" s="1"/>
  <c r="AD6" i="84" s="1"/>
  <c r="AK44" i="80"/>
  <c r="AK74" i="80" s="1"/>
  <c r="AK26" i="27" s="1"/>
  <c r="AK26" i="92" s="1"/>
  <c r="AD26" i="75"/>
  <c r="AD60" i="75" s="1"/>
  <c r="AD12" i="30" s="1"/>
  <c r="AD12" i="86" s="1"/>
  <c r="AH66" i="59"/>
  <c r="AH18" i="23" s="1"/>
  <c r="AH18" i="84" s="1"/>
  <c r="AH7" i="77"/>
  <c r="AD11" i="76"/>
  <c r="AD54" i="76" s="1"/>
  <c r="AD6" i="31" s="1"/>
  <c r="AD6" i="87" s="1"/>
  <c r="AJ9" i="78"/>
  <c r="AH66" i="76"/>
  <c r="AH18" i="31" s="1"/>
  <c r="AH18" i="87" s="1"/>
  <c r="AH7" i="81"/>
  <c r="AD11" i="80"/>
  <c r="AD54" i="80" s="1"/>
  <c r="AD6" i="27" s="1"/>
  <c r="AD6" i="92" s="1"/>
  <c r="AC27" i="78"/>
  <c r="AC62" i="78" s="1"/>
  <c r="AC14" i="28" s="1"/>
  <c r="AC14" i="89" s="1"/>
  <c r="AH40" i="76"/>
  <c r="AH68" i="76" s="1"/>
  <c r="AH20" i="31" s="1"/>
  <c r="AH20" i="87" s="1"/>
  <c r="AA23" i="77"/>
  <c r="AA59" i="77" s="1"/>
  <c r="AA11" i="25" s="1"/>
  <c r="AA11" i="88" s="1"/>
  <c r="AI5" i="77"/>
  <c r="AH40" i="78"/>
  <c r="AH68" i="78" s="1"/>
  <c r="AH20" i="28" s="1"/>
  <c r="AH20" i="89" s="1"/>
  <c r="AI20" i="75"/>
  <c r="AI30" i="76"/>
  <c r="AI65" i="76" s="1"/>
  <c r="AI17" i="31" s="1"/>
  <c r="AI17" i="87" s="1"/>
  <c r="AA23" i="78"/>
  <c r="AA59" i="78" s="1"/>
  <c r="AA11" i="28" s="1"/>
  <c r="AA11" i="89" s="1"/>
  <c r="AJ9" i="79"/>
  <c r="AI30" i="80"/>
  <c r="AI65" i="80" s="1"/>
  <c r="AI17" i="27" s="1"/>
  <c r="AI17" i="92" s="1"/>
  <c r="AD11" i="75"/>
  <c r="AD54" i="75" s="1"/>
  <c r="AD6" i="30" s="1"/>
  <c r="AD6" i="86" s="1"/>
  <c r="AE32" i="79"/>
  <c r="AE61" i="79" s="1"/>
  <c r="AE13" i="32" s="1"/>
  <c r="AE13" i="90" s="1"/>
  <c r="AG4" i="75"/>
  <c r="AG52" i="75" s="1"/>
  <c r="AG4" i="30" s="1"/>
  <c r="AG4" i="86" s="1"/>
  <c r="AH18" i="75"/>
  <c r="AI38" i="78"/>
  <c r="AI41" i="77"/>
  <c r="AH19" i="80"/>
  <c r="AD21" i="76"/>
  <c r="AD57" i="76" s="1"/>
  <c r="AD9" i="31" s="1"/>
  <c r="AD9" i="87" s="1"/>
  <c r="AH40" i="80"/>
  <c r="AH68" i="80" s="1"/>
  <c r="AH20" i="27" s="1"/>
  <c r="AH20" i="92" s="1"/>
  <c r="AC29" i="75"/>
  <c r="AC64" i="75" s="1"/>
  <c r="AC16" i="30" s="1"/>
  <c r="AC16" i="86" s="1"/>
  <c r="AA23" i="79"/>
  <c r="AA59" i="79" s="1"/>
  <c r="AA11" i="32" s="1"/>
  <c r="AA11" i="90" s="1"/>
  <c r="AD11" i="77"/>
  <c r="AD54" i="77" s="1"/>
  <c r="AD6" i="25" s="1"/>
  <c r="AD6" i="88" s="1"/>
  <c r="AE32" i="81"/>
  <c r="AE61" i="81" s="1"/>
  <c r="AE13" i="22" s="1"/>
  <c r="AE13" i="93" s="1"/>
  <c r="AG4" i="78"/>
  <c r="AG52" i="78" s="1"/>
  <c r="AG4" i="28" s="1"/>
  <c r="AG4" i="89" s="1"/>
  <c r="AI38" i="80"/>
  <c r="AI41" i="79"/>
  <c r="AH10" i="75"/>
  <c r="AH13" i="76"/>
  <c r="AA23" i="80"/>
  <c r="AA59" i="80" s="1"/>
  <c r="AA11" i="27" s="1"/>
  <c r="AA11" i="92" s="1"/>
  <c r="AD11" i="79"/>
  <c r="AD54" i="79" s="1"/>
  <c r="AD6" i="32" s="1"/>
  <c r="AD6" i="90" s="1"/>
  <c r="AG4" i="77"/>
  <c r="AG52" i="77" s="1"/>
  <c r="AG4" i="25" s="1"/>
  <c r="AG4" i="88" s="1"/>
  <c r="AI41" i="81"/>
  <c r="AI12" i="59"/>
  <c r="AC29" i="80"/>
  <c r="AC64" i="80" s="1"/>
  <c r="AC16" i="27" s="1"/>
  <c r="AC16" i="92" s="1"/>
  <c r="AJ9" i="59"/>
  <c r="AH7" i="79"/>
  <c r="AI36" i="77"/>
  <c r="AE32" i="59"/>
  <c r="AE61" i="59" s="1"/>
  <c r="AE13" i="23" s="1"/>
  <c r="AE13" i="84" s="1"/>
  <c r="AK44" i="76"/>
  <c r="AK74" i="76" s="1"/>
  <c r="AK26" i="31" s="1"/>
  <c r="AK26" i="87" s="1"/>
  <c r="AE24" i="80"/>
  <c r="AD28" i="79"/>
  <c r="AD63" i="79" s="1"/>
  <c r="AD15" i="32" s="1"/>
  <c r="AD15" i="90" s="1"/>
  <c r="AI8" i="80"/>
  <c r="AB22" i="78"/>
  <c r="AB58" i="78" s="1"/>
  <c r="AB10" i="28" s="1"/>
  <c r="AB10" i="89" s="1"/>
  <c r="AG6" i="59"/>
  <c r="AG53" i="59" s="1"/>
  <c r="AG5" i="23" s="1"/>
  <c r="AG5" i="84" s="1"/>
  <c r="AI12" i="75"/>
  <c r="AJ9" i="76"/>
  <c r="AI20" i="59"/>
  <c r="AD28" i="75"/>
  <c r="AD63" i="75" s="1"/>
  <c r="AD15" i="30" s="1"/>
  <c r="AD15" i="86" s="1"/>
  <c r="AH10" i="59"/>
  <c r="AC27" i="76"/>
  <c r="AC62" i="76" s="1"/>
  <c r="AC14" i="31" s="1"/>
  <c r="AC14" i="87" s="1"/>
  <c r="AA23" i="59"/>
  <c r="AA59" i="59" s="1"/>
  <c r="AA11" i="23" s="1"/>
  <c r="AA11" i="84" s="1"/>
  <c r="AA23" i="81"/>
  <c r="AA59" i="81" s="1"/>
  <c r="AA11" i="22" s="1"/>
  <c r="AA11" i="93" s="1"/>
  <c r="AJ9" i="80"/>
  <c r="AI36" i="79"/>
  <c r="AD26" i="78"/>
  <c r="AD60" i="78" s="1"/>
  <c r="AD12" i="28" s="1"/>
  <c r="AD12" i="89" s="1"/>
  <c r="AG4" i="79"/>
  <c r="AG52" i="79" s="1"/>
  <c r="AG4" i="32" s="1"/>
  <c r="AG4" i="90" s="1"/>
  <c r="AH18" i="79"/>
  <c r="AJ2" i="76"/>
  <c r="AJ50" i="76" s="1"/>
  <c r="AJ2" i="31" s="1"/>
  <c r="AJ2" i="87" s="1"/>
  <c r="AD17" i="78"/>
  <c r="AD56" i="78" s="1"/>
  <c r="AD8" i="28" s="1"/>
  <c r="AD8" i="89" s="1"/>
  <c r="AI8" i="59"/>
  <c r="AI20" i="76"/>
  <c r="AH10" i="76"/>
  <c r="AG6" i="78"/>
  <c r="AG53" i="78" s="1"/>
  <c r="AG5" i="28" s="1"/>
  <c r="AG5" i="89" s="1"/>
  <c r="AH13" i="78"/>
  <c r="AC27" i="79"/>
  <c r="AC62" i="79" s="1"/>
  <c r="AC14" i="32" s="1"/>
  <c r="AC14" i="90" s="1"/>
  <c r="AD21" i="75"/>
  <c r="AD57" i="75" s="1"/>
  <c r="AD9" i="30" s="1"/>
  <c r="AD9" i="86" s="1"/>
  <c r="AI12" i="77"/>
  <c r="AH7" i="59"/>
  <c r="AI36" i="80"/>
  <c r="AD26" i="79"/>
  <c r="AD60" i="79" s="1"/>
  <c r="AD12" i="32" s="1"/>
  <c r="AD12" i="90" s="1"/>
  <c r="AG4" i="80"/>
  <c r="AG52" i="80" s="1"/>
  <c r="AG4" i="27" s="1"/>
  <c r="AG4" i="92" s="1"/>
  <c r="AJ2" i="80"/>
  <c r="AJ50" i="80" s="1"/>
  <c r="AJ2" i="27" s="1"/>
  <c r="AJ2" i="92" s="1"/>
  <c r="AD17" i="77"/>
  <c r="AD56" i="77" s="1"/>
  <c r="AD8" i="25" s="1"/>
  <c r="AD8" i="88" s="1"/>
  <c r="AI20" i="77"/>
  <c r="AH10" i="77"/>
  <c r="AG6" i="77"/>
  <c r="AG53" i="77" s="1"/>
  <c r="AG5" i="25" s="1"/>
  <c r="AG5" i="88" s="1"/>
  <c r="AH13" i="77"/>
  <c r="AC27" i="80"/>
  <c r="AC62" i="80" s="1"/>
  <c r="AC14" i="27" s="1"/>
  <c r="AC14" i="92" s="1"/>
  <c r="AD21" i="79"/>
  <c r="AD57" i="79" s="1"/>
  <c r="AD9" i="32" s="1"/>
  <c r="AD9" i="90" s="1"/>
  <c r="AI12" i="78"/>
  <c r="AI36" i="81"/>
  <c r="AD17" i="79"/>
  <c r="AD56" i="79" s="1"/>
  <c r="AD8" i="32" s="1"/>
  <c r="AD8" i="90" s="1"/>
  <c r="AI8" i="76"/>
  <c r="AI20" i="79"/>
  <c r="AH10" i="79"/>
  <c r="AH19" i="59"/>
  <c r="AI39" i="76"/>
  <c r="AG6" i="79"/>
  <c r="AG53" i="79" s="1"/>
  <c r="AG5" i="32" s="1"/>
  <c r="AG5" i="90" s="1"/>
  <c r="AH13" i="79"/>
  <c r="AI12" i="81"/>
  <c r="AA23" i="76"/>
  <c r="AA59" i="76" s="1"/>
  <c r="AA11" i="31" s="1"/>
  <c r="AA11" i="87" s="1"/>
  <c r="AJ9" i="75"/>
  <c r="AH7" i="75"/>
  <c r="AI36" i="59"/>
  <c r="AK44" i="77"/>
  <c r="AK74" i="77" s="1"/>
  <c r="AK26" i="25" s="1"/>
  <c r="AK26" i="88" s="1"/>
  <c r="AE24" i="75"/>
  <c r="AG4" i="76"/>
  <c r="AG52" i="76" s="1"/>
  <c r="AG4" i="31" s="1"/>
  <c r="AG4" i="87" s="1"/>
  <c r="AH35" i="78"/>
  <c r="AH67" i="78" s="1"/>
  <c r="AH19" i="28" s="1"/>
  <c r="AH19" i="89" s="1"/>
  <c r="AD17" i="80"/>
  <c r="AD56" i="80" s="1"/>
  <c r="AD8" i="27" s="1"/>
  <c r="AD8" i="92" s="1"/>
  <c r="AI41" i="59"/>
  <c r="AI8" i="78"/>
  <c r="AI20" i="80"/>
  <c r="AH19" i="76"/>
  <c r="AI39" i="78"/>
  <c r="AG6" i="81"/>
  <c r="AG53" i="81" s="1"/>
  <c r="AG5" i="22" s="1"/>
  <c r="AG5" i="93" s="1"/>
  <c r="AH13" i="80"/>
  <c r="AI14" i="76"/>
  <c r="AH16" i="75"/>
  <c r="AE24" i="77"/>
  <c r="AG4" i="59"/>
  <c r="AG52" i="59" s="1"/>
  <c r="AG4" i="23" s="1"/>
  <c r="AG4" i="84" s="1"/>
  <c r="AD17" i="75"/>
  <c r="AD56" i="75" s="1"/>
  <c r="AD8" i="30" s="1"/>
  <c r="AD8" i="86" s="1"/>
  <c r="AD17" i="81"/>
  <c r="AD56" i="81" s="1"/>
  <c r="AD8" i="22" s="1"/>
  <c r="AD8" i="93" s="1"/>
  <c r="AI20" i="81"/>
  <c r="AH19" i="77"/>
  <c r="AI39" i="80"/>
  <c r="AH13" i="75"/>
  <c r="AB23" i="74"/>
  <c r="AB59" i="74" s="1"/>
  <c r="AB11" i="26" s="1"/>
  <c r="AB11" i="91" s="1"/>
  <c r="AJ20" i="74"/>
  <c r="AJ20" i="81" s="1"/>
  <c r="AJ5" i="74"/>
  <c r="AI42" i="75"/>
  <c r="AI72" i="75" s="1"/>
  <c r="AI24" i="30" s="1"/>
  <c r="AI24" i="86" s="1"/>
  <c r="AH18" i="81"/>
  <c r="AH35" i="79"/>
  <c r="AH67" i="79" s="1"/>
  <c r="AH19" i="32" s="1"/>
  <c r="AH19" i="90" s="1"/>
  <c r="AD34" i="75"/>
  <c r="AD70" i="75" s="1"/>
  <c r="AD22" i="30" s="1"/>
  <c r="AD22" i="86" s="1"/>
  <c r="AD28" i="78"/>
  <c r="AD63" i="78" s="1"/>
  <c r="AD15" i="28" s="1"/>
  <c r="AD15" i="89" s="1"/>
  <c r="AI37" i="75"/>
  <c r="AH43" i="75"/>
  <c r="AH73" i="75" s="1"/>
  <c r="AH25" i="30" s="1"/>
  <c r="AH25" i="86" s="1"/>
  <c r="AH73" i="74"/>
  <c r="AH25" i="26" s="1"/>
  <c r="AH25" i="91" s="1"/>
  <c r="AE33" i="75"/>
  <c r="AE69" i="75" s="1"/>
  <c r="AE21" i="30" s="1"/>
  <c r="AE21" i="86" s="1"/>
  <c r="AI41" i="75"/>
  <c r="AB22" i="79"/>
  <c r="AB58" i="79" s="1"/>
  <c r="AB10" i="32" s="1"/>
  <c r="AB10" i="90" s="1"/>
  <c r="AI5" i="81"/>
  <c r="AI25" i="76"/>
  <c r="AC27" i="81"/>
  <c r="AC62" i="81" s="1"/>
  <c r="AC14" i="22" s="1"/>
  <c r="AC14" i="93" s="1"/>
  <c r="AI14" i="78"/>
  <c r="AD21" i="78"/>
  <c r="AD57" i="78" s="1"/>
  <c r="AD9" i="28" s="1"/>
  <c r="AD9" i="89" s="1"/>
  <c r="AH16" i="76"/>
  <c r="AH55" i="76" s="1"/>
  <c r="AH7" i="31" s="1"/>
  <c r="AH7" i="87" s="1"/>
  <c r="AI12" i="79"/>
  <c r="AH40" i="77"/>
  <c r="AH68" i="77" s="1"/>
  <c r="AH20" i="25" s="1"/>
  <c r="AH20" i="88" s="1"/>
  <c r="AE31" i="80"/>
  <c r="AE71" i="80" s="1"/>
  <c r="AE23" i="27" s="1"/>
  <c r="AE23" i="92" s="1"/>
  <c r="AJ39" i="74"/>
  <c r="AJ39" i="80" s="1"/>
  <c r="AJ37" i="74"/>
  <c r="AJ37" i="81" s="1"/>
  <c r="AJ14" i="74"/>
  <c r="AJ14" i="59" s="1"/>
  <c r="AJ12" i="74"/>
  <c r="AJ12" i="80" s="1"/>
  <c r="AI13" i="74"/>
  <c r="AI13" i="81" s="1"/>
  <c r="AJ38" i="74"/>
  <c r="AJ38" i="78" s="1"/>
  <c r="AH6" i="74"/>
  <c r="AH53" i="74" s="1"/>
  <c r="AH5" i="26" s="1"/>
  <c r="AH5" i="91" s="1"/>
  <c r="AE28" i="74"/>
  <c r="AE63" i="74" s="1"/>
  <c r="AE15" i="26" s="1"/>
  <c r="AE15" i="91" s="1"/>
  <c r="AE34" i="74"/>
  <c r="AE70" i="74" s="1"/>
  <c r="AE22" i="26" s="1"/>
  <c r="AE22" i="91" s="1"/>
  <c r="AC29" i="79"/>
  <c r="AC64" i="79" s="1"/>
  <c r="AC16" i="32" s="1"/>
  <c r="AC16" i="90" s="1"/>
  <c r="AH7" i="76"/>
  <c r="AI30" i="75"/>
  <c r="AI65" i="75" s="1"/>
  <c r="AI17" i="30" s="1"/>
  <c r="AI17" i="86" s="1"/>
  <c r="AD11" i="81"/>
  <c r="AD54" i="81" s="1"/>
  <c r="AD6" i="22" s="1"/>
  <c r="AD6" i="93" s="1"/>
  <c r="AE32" i="80"/>
  <c r="AE61" i="80" s="1"/>
  <c r="AE13" i="27" s="1"/>
  <c r="AE13" i="92" s="1"/>
  <c r="AK44" i="79"/>
  <c r="AK74" i="79" s="1"/>
  <c r="AK26" i="32" s="1"/>
  <c r="AK26" i="90" s="1"/>
  <c r="AE24" i="79"/>
  <c r="AD26" i="77"/>
  <c r="AD60" i="77" s="1"/>
  <c r="AD12" i="25" s="1"/>
  <c r="AD12" i="88" s="1"/>
  <c r="AI42" i="76"/>
  <c r="AI72" i="76" s="1"/>
  <c r="AI24" i="31" s="1"/>
  <c r="AI24" i="87" s="1"/>
  <c r="AH15" i="75"/>
  <c r="AH18" i="59"/>
  <c r="AH35" i="80"/>
  <c r="AH67" i="80" s="1"/>
  <c r="AH19" i="27" s="1"/>
  <c r="AH19" i="92" s="1"/>
  <c r="AD34" i="76"/>
  <c r="AD70" i="76" s="1"/>
  <c r="AD22" i="31" s="1"/>
  <c r="AD22" i="87" s="1"/>
  <c r="AJ2" i="75"/>
  <c r="AJ50" i="75" s="1"/>
  <c r="AJ2" i="30" s="1"/>
  <c r="AJ2" i="86" s="1"/>
  <c r="AD28" i="77"/>
  <c r="AD63" i="77" s="1"/>
  <c r="AD15" i="25" s="1"/>
  <c r="AD15" i="88" s="1"/>
  <c r="AI37" i="77"/>
  <c r="AH43" i="76"/>
  <c r="AH73" i="76" s="1"/>
  <c r="AH25" i="31" s="1"/>
  <c r="AH25" i="87" s="1"/>
  <c r="AI38" i="75"/>
  <c r="AE33" i="78"/>
  <c r="AE69" i="78" s="1"/>
  <c r="AE21" i="28" s="1"/>
  <c r="AE21" i="89" s="1"/>
  <c r="AI41" i="76"/>
  <c r="AI8" i="75"/>
  <c r="AH10" i="81"/>
  <c r="AB22" i="80"/>
  <c r="AB58" i="80" s="1"/>
  <c r="AB10" i="27" s="1"/>
  <c r="AB10" i="92" s="1"/>
  <c r="AH19" i="75"/>
  <c r="AI5" i="59"/>
  <c r="AI39" i="59"/>
  <c r="AG6" i="80"/>
  <c r="AG53" i="80" s="1"/>
  <c r="AG5" i="27" s="1"/>
  <c r="AG5" i="92" s="1"/>
  <c r="AI25" i="77"/>
  <c r="AC27" i="59"/>
  <c r="AC62" i="59" s="1"/>
  <c r="AC14" i="23" s="1"/>
  <c r="AC14" i="84" s="1"/>
  <c r="AI14" i="79"/>
  <c r="AD21" i="77"/>
  <c r="AD57" i="77" s="1"/>
  <c r="AD9" i="25" s="1"/>
  <c r="AD9" i="88" s="1"/>
  <c r="AH16" i="78"/>
  <c r="AI12" i="80"/>
  <c r="AH40" i="79"/>
  <c r="AH68" i="79" s="1"/>
  <c r="AH20" i="32" s="1"/>
  <c r="AH20" i="90" s="1"/>
  <c r="AE31" i="59"/>
  <c r="AE71" i="59" s="1"/>
  <c r="AE23" i="23" s="1"/>
  <c r="AE23" i="84" s="1"/>
  <c r="AE31" i="81"/>
  <c r="AE71" i="81" s="1"/>
  <c r="AE23" i="22" s="1"/>
  <c r="AE23" i="93" s="1"/>
  <c r="AF24" i="74"/>
  <c r="AF24" i="77" s="1"/>
  <c r="AJ42" i="74"/>
  <c r="AJ72" i="74" s="1"/>
  <c r="AJ24" i="26" s="1"/>
  <c r="AJ24" i="91" s="1"/>
  <c r="AI42" i="77"/>
  <c r="AI72" i="77" s="1"/>
  <c r="AI24" i="25" s="1"/>
  <c r="AI24" i="88" s="1"/>
  <c r="AH35" i="81"/>
  <c r="AH67" i="81" s="1"/>
  <c r="AH19" i="22" s="1"/>
  <c r="AH19" i="93" s="1"/>
  <c r="AD34" i="78"/>
  <c r="AD70" i="78" s="1"/>
  <c r="AD22" i="28" s="1"/>
  <c r="AD22" i="89" s="1"/>
  <c r="AI37" i="78"/>
  <c r="AH43" i="78"/>
  <c r="AH73" i="78" s="1"/>
  <c r="AH25" i="28" s="1"/>
  <c r="AH25" i="89" s="1"/>
  <c r="AE33" i="77"/>
  <c r="AE69" i="77" s="1"/>
  <c r="AE21" i="25" s="1"/>
  <c r="AE21" i="88" s="1"/>
  <c r="AB22" i="81"/>
  <c r="AB58" i="81" s="1"/>
  <c r="AB10" i="22" s="1"/>
  <c r="AB10" i="93" s="1"/>
  <c r="AI5" i="76"/>
  <c r="AI25" i="78"/>
  <c r="AH16" i="77"/>
  <c r="AH4" i="74"/>
  <c r="AH52" i="74" s="1"/>
  <c r="AH4" i="26" s="1"/>
  <c r="AH4" i="91" s="1"/>
  <c r="AI40" i="74"/>
  <c r="AI40" i="81" s="1"/>
  <c r="AE26" i="74"/>
  <c r="AE60" i="74" s="1"/>
  <c r="AE12" i="26" s="1"/>
  <c r="AE12" i="91" s="1"/>
  <c r="AE17" i="74"/>
  <c r="AE56" i="74" s="1"/>
  <c r="AE8" i="26" s="1"/>
  <c r="AE8" i="91" s="1"/>
  <c r="AC29" i="81"/>
  <c r="AC64" i="81" s="1"/>
  <c r="AC16" i="22" s="1"/>
  <c r="AC16" i="93" s="1"/>
  <c r="AI30" i="77"/>
  <c r="AI65" i="77" s="1"/>
  <c r="AI17" i="25" s="1"/>
  <c r="AI17" i="88" s="1"/>
  <c r="AK44" i="81"/>
  <c r="AK74" i="81" s="1"/>
  <c r="AK26" i="22" s="1"/>
  <c r="AK26" i="93" s="1"/>
  <c r="AE24" i="59"/>
  <c r="AE24" i="81"/>
  <c r="AD26" i="80"/>
  <c r="AD60" i="80" s="1"/>
  <c r="AD12" i="27" s="1"/>
  <c r="AD12" i="92" s="1"/>
  <c r="AI42" i="78"/>
  <c r="AI72" i="78" s="1"/>
  <c r="AI24" i="28" s="1"/>
  <c r="AI24" i="89" s="1"/>
  <c r="AH15" i="78"/>
  <c r="AH18" i="76"/>
  <c r="AH35" i="59"/>
  <c r="AH67" i="59" s="1"/>
  <c r="AH19" i="23" s="1"/>
  <c r="AH19" i="84" s="1"/>
  <c r="AD34" i="77"/>
  <c r="AD70" i="77" s="1"/>
  <c r="AD22" i="25" s="1"/>
  <c r="AD22" i="88" s="1"/>
  <c r="AJ2" i="78"/>
  <c r="AJ50" i="78" s="1"/>
  <c r="AJ2" i="28" s="1"/>
  <c r="AJ2" i="89" s="1"/>
  <c r="AD28" i="80"/>
  <c r="AD63" i="80" s="1"/>
  <c r="AD15" i="27" s="1"/>
  <c r="AD15" i="92" s="1"/>
  <c r="AI37" i="79"/>
  <c r="AI66" i="79" s="1"/>
  <c r="AI18" i="32" s="1"/>
  <c r="AI18" i="90" s="1"/>
  <c r="AH43" i="77"/>
  <c r="AH73" i="77" s="1"/>
  <c r="AH25" i="25" s="1"/>
  <c r="AH25" i="88" s="1"/>
  <c r="AI38" i="77"/>
  <c r="AE33" i="79"/>
  <c r="AE69" i="79" s="1"/>
  <c r="AE21" i="32" s="1"/>
  <c r="AE21" i="90" s="1"/>
  <c r="AI41" i="78"/>
  <c r="AI8" i="77"/>
  <c r="AB22" i="59"/>
  <c r="AB58" i="59" s="1"/>
  <c r="AB10" i="23" s="1"/>
  <c r="AB10" i="84" s="1"/>
  <c r="AH19" i="78"/>
  <c r="AI5" i="75"/>
  <c r="AI39" i="75"/>
  <c r="AI25" i="79"/>
  <c r="AC27" i="75"/>
  <c r="AC62" i="75" s="1"/>
  <c r="AC14" i="30" s="1"/>
  <c r="AC14" i="86" s="1"/>
  <c r="AI14" i="59"/>
  <c r="AD21" i="80"/>
  <c r="AD57" i="80" s="1"/>
  <c r="AD9" i="27" s="1"/>
  <c r="AD9" i="92" s="1"/>
  <c r="AH16" i="79"/>
  <c r="AH40" i="59"/>
  <c r="AH68" i="59" s="1"/>
  <c r="AH20" i="23" s="1"/>
  <c r="AH20" i="84" s="1"/>
  <c r="AH40" i="81"/>
  <c r="AH68" i="81" s="1"/>
  <c r="AH20" i="22" s="1"/>
  <c r="AH20" i="93" s="1"/>
  <c r="AE31" i="75"/>
  <c r="AE71" i="75" s="1"/>
  <c r="AE23" i="30" s="1"/>
  <c r="AE23" i="86" s="1"/>
  <c r="AI19" i="74"/>
  <c r="AI19" i="80" s="1"/>
  <c r="AJ30" i="74"/>
  <c r="AJ65" i="74" s="1"/>
  <c r="AJ17" i="26" s="1"/>
  <c r="AJ17" i="91" s="1"/>
  <c r="AD29" i="74"/>
  <c r="AD64" i="74" s="1"/>
  <c r="AD16" i="26" s="1"/>
  <c r="AD16" i="91" s="1"/>
  <c r="AI35" i="74"/>
  <c r="AI67" i="74" s="1"/>
  <c r="AI19" i="26" s="1"/>
  <c r="AI19" i="91" s="1"/>
  <c r="AJ25" i="74"/>
  <c r="AJ25" i="75" s="1"/>
  <c r="AK9" i="74"/>
  <c r="AK9" i="76" s="1"/>
  <c r="AE11" i="74"/>
  <c r="AE54" i="74" s="1"/>
  <c r="AE6" i="26" s="1"/>
  <c r="AE6" i="91" s="1"/>
  <c r="AD26" i="81"/>
  <c r="AD60" i="81" s="1"/>
  <c r="AD12" i="22" s="1"/>
  <c r="AD12" i="93" s="1"/>
  <c r="AI42" i="79"/>
  <c r="AI72" i="79" s="1"/>
  <c r="AI24" i="32" s="1"/>
  <c r="AI24" i="90" s="1"/>
  <c r="AH15" i="77"/>
  <c r="AH18" i="78"/>
  <c r="AH35" i="75"/>
  <c r="AH67" i="75" s="1"/>
  <c r="AH19" i="30" s="1"/>
  <c r="AH19" i="86" s="1"/>
  <c r="AD34" i="79"/>
  <c r="AD70" i="79" s="1"/>
  <c r="AD22" i="32" s="1"/>
  <c r="AD22" i="90" s="1"/>
  <c r="AJ2" i="77"/>
  <c r="AJ50" i="77" s="1"/>
  <c r="AJ2" i="25" s="1"/>
  <c r="AJ2" i="88" s="1"/>
  <c r="AD28" i="81"/>
  <c r="AD63" i="81" s="1"/>
  <c r="AD15" i="22" s="1"/>
  <c r="AD15" i="93" s="1"/>
  <c r="AI37" i="80"/>
  <c r="AH43" i="79"/>
  <c r="AH73" i="79" s="1"/>
  <c r="AH25" i="32" s="1"/>
  <c r="AH25" i="90" s="1"/>
  <c r="AE33" i="80"/>
  <c r="AE69" i="80" s="1"/>
  <c r="AE21" i="27" s="1"/>
  <c r="AE21" i="92" s="1"/>
  <c r="AI25" i="80"/>
  <c r="AD21" i="81"/>
  <c r="AD57" i="81" s="1"/>
  <c r="AD9" i="22" s="1"/>
  <c r="AD9" i="93" s="1"/>
  <c r="AH16" i="80"/>
  <c r="AH55" i="80" s="1"/>
  <c r="AH7" i="27" s="1"/>
  <c r="AH7" i="92" s="1"/>
  <c r="AE31" i="76"/>
  <c r="AE71" i="76" s="1"/>
  <c r="AE23" i="31" s="1"/>
  <c r="AE23" i="87" s="1"/>
  <c r="AI15" i="74"/>
  <c r="AI15" i="81" s="1"/>
  <c r="AD27" i="74"/>
  <c r="AD62" i="74" s="1"/>
  <c r="AD14" i="26" s="1"/>
  <c r="AD14" i="91" s="1"/>
  <c r="AJ41" i="74"/>
  <c r="AJ41" i="81" s="1"/>
  <c r="AJ36" i="74"/>
  <c r="AF32" i="74"/>
  <c r="AF61" i="74" s="1"/>
  <c r="AF13" i="26" s="1"/>
  <c r="AF13" i="91" s="1"/>
  <c r="AI30" i="78"/>
  <c r="AI65" i="78" s="1"/>
  <c r="AI17" i="28" s="1"/>
  <c r="AI17" i="89" s="1"/>
  <c r="AJ8" i="74"/>
  <c r="AJ8" i="81" s="1"/>
  <c r="AI16" i="74"/>
  <c r="AI16" i="78" s="1"/>
  <c r="AL44" i="74"/>
  <c r="AL74" i="74" s="1"/>
  <c r="AL26" i="26" s="1"/>
  <c r="AL26" i="91" s="1"/>
  <c r="AE21" i="74"/>
  <c r="AE57" i="74" s="1"/>
  <c r="AE9" i="26" s="1"/>
  <c r="AE9" i="91" s="1"/>
  <c r="AC29" i="59"/>
  <c r="AC64" i="59" s="1"/>
  <c r="AC16" i="23" s="1"/>
  <c r="AC16" i="84" s="1"/>
  <c r="AI30" i="79"/>
  <c r="AI65" i="79" s="1"/>
  <c r="AI17" i="32" s="1"/>
  <c r="AI17" i="90" s="1"/>
  <c r="AI36" i="78"/>
  <c r="AD11" i="78"/>
  <c r="AD54" i="78" s="1"/>
  <c r="AD6" i="28" s="1"/>
  <c r="AD6" i="89" s="1"/>
  <c r="AE32" i="75"/>
  <c r="AE61" i="75" s="1"/>
  <c r="AE13" i="30" s="1"/>
  <c r="AE13" i="86" s="1"/>
  <c r="AK44" i="75"/>
  <c r="AK74" i="75" s="1"/>
  <c r="AK26" i="30" s="1"/>
  <c r="AK26" i="86" s="1"/>
  <c r="AE24" i="76"/>
  <c r="AD26" i="59"/>
  <c r="AD60" i="59" s="1"/>
  <c r="AD12" i="23" s="1"/>
  <c r="AD12" i="84" s="1"/>
  <c r="AG4" i="81"/>
  <c r="AG52" i="81" s="1"/>
  <c r="AG4" i="22" s="1"/>
  <c r="AG4" i="93" s="1"/>
  <c r="AI42" i="80"/>
  <c r="AI72" i="80" s="1"/>
  <c r="AI24" i="27" s="1"/>
  <c r="AI24" i="92" s="1"/>
  <c r="AH15" i="79"/>
  <c r="AH18" i="77"/>
  <c r="AH35" i="76"/>
  <c r="AH67" i="76" s="1"/>
  <c r="AH19" i="31" s="1"/>
  <c r="AH19" i="87" s="1"/>
  <c r="AD34" i="80"/>
  <c r="AD70" i="80" s="1"/>
  <c r="AD22" i="27" s="1"/>
  <c r="AD22" i="92" s="1"/>
  <c r="AJ2" i="79"/>
  <c r="AJ50" i="79" s="1"/>
  <c r="AJ2" i="32" s="1"/>
  <c r="AJ2" i="90" s="1"/>
  <c r="AD28" i="59"/>
  <c r="AD63" i="59" s="1"/>
  <c r="AD15" i="23" s="1"/>
  <c r="AD15" i="84" s="1"/>
  <c r="AI37" i="59"/>
  <c r="AI37" i="81"/>
  <c r="AH43" i="80"/>
  <c r="AH73" i="80" s="1"/>
  <c r="AH25" i="27" s="1"/>
  <c r="AH25" i="92" s="1"/>
  <c r="AI38" i="79"/>
  <c r="AE33" i="59"/>
  <c r="AE69" i="59" s="1"/>
  <c r="AE21" i="23" s="1"/>
  <c r="AE21" i="84" s="1"/>
  <c r="AE33" i="81"/>
  <c r="AE69" i="81" s="1"/>
  <c r="AE21" i="22" s="1"/>
  <c r="AE21" i="93" s="1"/>
  <c r="AI8" i="79"/>
  <c r="AH10" i="78"/>
  <c r="AB22" i="76"/>
  <c r="AB58" i="76" s="1"/>
  <c r="AB10" i="31" s="1"/>
  <c r="AB10" i="87" s="1"/>
  <c r="AI5" i="78"/>
  <c r="AI39" i="77"/>
  <c r="AG6" i="75"/>
  <c r="AG53" i="75" s="1"/>
  <c r="AG5" i="30" s="1"/>
  <c r="AG5" i="86" s="1"/>
  <c r="AI25" i="59"/>
  <c r="AI25" i="81"/>
  <c r="AC27" i="77"/>
  <c r="AC62" i="77" s="1"/>
  <c r="AC14" i="25" s="1"/>
  <c r="AC14" i="88" s="1"/>
  <c r="AI14" i="75"/>
  <c r="AD21" i="59"/>
  <c r="AD57" i="59" s="1"/>
  <c r="AD9" i="23" s="1"/>
  <c r="AD9" i="84" s="1"/>
  <c r="AH16" i="59"/>
  <c r="AE31" i="78"/>
  <c r="AE71" i="78" s="1"/>
  <c r="AE23" i="28" s="1"/>
  <c r="AE23" i="89" s="1"/>
  <c r="AI10" i="74"/>
  <c r="AI10" i="75" s="1"/>
  <c r="AI42" i="81"/>
  <c r="AI72" i="81" s="1"/>
  <c r="AI24" i="22" s="1"/>
  <c r="AI24" i="93" s="1"/>
  <c r="AD34" i="81"/>
  <c r="AD70" i="81" s="1"/>
  <c r="AD22" i="22" s="1"/>
  <c r="AD22" i="93" s="1"/>
  <c r="AH68" i="75"/>
  <c r="AH20" i="30" s="1"/>
  <c r="AH20" i="86" s="1"/>
  <c r="AH43" i="81"/>
  <c r="AH73" i="81" s="1"/>
  <c r="AH25" i="22" s="1"/>
  <c r="AH25" i="93" s="1"/>
  <c r="AE31" i="77"/>
  <c r="AE71" i="77" s="1"/>
  <c r="AE23" i="25" s="1"/>
  <c r="AE23" i="88" s="1"/>
  <c r="AF31" i="74"/>
  <c r="AF71" i="74" s="1"/>
  <c r="AF23" i="26" s="1"/>
  <c r="AF23" i="91" s="1"/>
  <c r="AI18" i="74"/>
  <c r="AI18" i="81" s="1"/>
  <c r="AI43" i="74"/>
  <c r="AI73" i="74" s="1"/>
  <c r="AI25" i="26" s="1"/>
  <c r="AI25" i="91" s="1"/>
  <c r="AK2" i="74"/>
  <c r="AK50" i="74" s="1"/>
  <c r="AK2" i="26" s="1"/>
  <c r="AK2" i="91" s="1"/>
  <c r="AI7" i="74"/>
  <c r="AI7" i="80" s="1"/>
  <c r="AC22" i="74"/>
  <c r="AC58" i="74" s="1"/>
  <c r="AC10" i="26" s="1"/>
  <c r="AC10" i="91" s="1"/>
  <c r="AF33" i="74"/>
  <c r="AF69" i="74" s="1"/>
  <c r="AF21" i="26" s="1"/>
  <c r="AF21" i="91" s="1"/>
  <c r="AC29" i="78"/>
  <c r="AC64" i="78" s="1"/>
  <c r="AC16" i="28" s="1"/>
  <c r="AC16" i="89" s="1"/>
  <c r="AI30" i="59"/>
  <c r="AI65" i="59" s="1"/>
  <c r="AI17" i="23" s="1"/>
  <c r="AI17" i="84" s="1"/>
  <c r="AI30" i="81"/>
  <c r="AI65" i="81" s="1"/>
  <c r="AI17" i="22" s="1"/>
  <c r="AI17" i="93" s="1"/>
  <c r="AE32" i="77"/>
  <c r="AE61" i="77" s="1"/>
  <c r="AE13" i="25" s="1"/>
  <c r="AE13" i="88" s="1"/>
  <c r="AK44" i="78"/>
  <c r="AK74" i="78" s="1"/>
  <c r="AK26" i="28" s="1"/>
  <c r="AK26" i="89" s="1"/>
  <c r="AD26" i="76"/>
  <c r="AD60" i="76" s="1"/>
  <c r="AD12" i="31" s="1"/>
  <c r="AD12" i="87" s="1"/>
  <c r="AI42" i="59"/>
  <c r="AI72" i="59" s="1"/>
  <c r="AI24" i="23" s="1"/>
  <c r="AI24" i="84" s="1"/>
  <c r="AH15" i="59"/>
  <c r="AH35" i="77"/>
  <c r="AH67" i="77" s="1"/>
  <c r="AH19" i="25" s="1"/>
  <c r="AH19" i="88" s="1"/>
  <c r="AD34" i="59"/>
  <c r="AD70" i="59" s="1"/>
  <c r="AD22" i="23" s="1"/>
  <c r="AD22" i="84" s="1"/>
  <c r="AJ2" i="59"/>
  <c r="AJ50" i="59" s="1"/>
  <c r="AJ2" i="23" s="1"/>
  <c r="AJ2" i="84" s="1"/>
  <c r="AJ2" i="81"/>
  <c r="AJ50" i="81" s="1"/>
  <c r="AJ2" i="22" s="1"/>
  <c r="AJ2" i="93" s="1"/>
  <c r="AD28" i="76"/>
  <c r="AD63" i="76" s="1"/>
  <c r="AD15" i="31" s="1"/>
  <c r="AD15" i="87" s="1"/>
  <c r="AI38" i="59"/>
  <c r="AI38" i="81"/>
  <c r="AE33" i="76"/>
  <c r="AE69" i="76" s="1"/>
  <c r="AE21" i="31" s="1"/>
  <c r="AE21" i="87" s="1"/>
  <c r="AB22" i="77"/>
  <c r="AB58" i="77" s="1"/>
  <c r="AB10" i="25" s="1"/>
  <c r="AB10" i="88" s="1"/>
  <c r="AH19" i="81"/>
  <c r="AI5" i="80"/>
  <c r="AI39" i="79"/>
  <c r="AE31" i="79"/>
  <c r="AE71" i="79" s="1"/>
  <c r="AE23" i="32" s="1"/>
  <c r="AE23" i="90" s="1"/>
  <c r="AA18" i="83"/>
  <c r="W14" i="83"/>
  <c r="U11" i="83"/>
  <c r="X8" i="83"/>
  <c r="AD26" i="83"/>
  <c r="X6" i="83"/>
  <c r="AC7" i="83"/>
  <c r="AC17" i="83"/>
  <c r="X21" i="83"/>
  <c r="U10" i="83"/>
  <c r="X9" i="83"/>
  <c r="AB5" i="83"/>
  <c r="W16" i="83"/>
  <c r="AA20" i="83"/>
  <c r="AB25" i="83"/>
  <c r="X12" i="83"/>
  <c r="X13" i="83"/>
  <c r="AB19" i="83"/>
  <c r="AE85" i="73"/>
  <c r="AF73" i="73"/>
  <c r="AG80" i="73"/>
  <c r="AF77" i="73"/>
  <c r="AF67" i="73"/>
  <c r="AG89" i="73"/>
  <c r="AA22" i="83"/>
  <c r="AF90" i="73"/>
  <c r="Z23" i="83"/>
  <c r="AG87" i="73"/>
  <c r="AG88" i="73"/>
  <c r="AE83" i="73"/>
  <c r="AF82" i="73"/>
  <c r="AA15" i="83"/>
  <c r="AF84" i="73"/>
  <c r="AC79" i="73"/>
  <c r="AD78" i="73"/>
  <c r="AF24" i="83"/>
  <c r="AG2" i="83"/>
  <c r="AB4" i="83"/>
  <c r="AI62" i="73"/>
  <c r="AJ75" i="73"/>
  <c r="AI60" i="73"/>
  <c r="AJ66" i="73"/>
  <c r="AJ91" i="73"/>
  <c r="AK64" i="73"/>
  <c r="AK61" i="73"/>
  <c r="AJ71" i="73"/>
  <c r="AJ74" i="73"/>
  <c r="AK93" i="73"/>
  <c r="AK76" i="73"/>
  <c r="AL65" i="73"/>
  <c r="AK70" i="73"/>
  <c r="AK98" i="73"/>
  <c r="AJ63" i="73"/>
  <c r="AK68" i="73"/>
  <c r="AJ69" i="73"/>
  <c r="AJ96" i="73"/>
  <c r="AL58" i="73"/>
  <c r="AK94" i="73"/>
  <c r="AM100" i="73"/>
  <c r="AK81" i="73"/>
  <c r="AK92" i="73"/>
  <c r="AJ99" i="73"/>
  <c r="AJ72" i="73"/>
  <c r="AK86" i="73"/>
  <c r="AK97" i="73"/>
  <c r="AK95" i="73"/>
  <c r="AJ66" i="74" l="1"/>
  <c r="AJ18" i="26" s="1"/>
  <c r="AJ18" i="91" s="1"/>
  <c r="AI66" i="80"/>
  <c r="AI18" i="27" s="1"/>
  <c r="AI18" i="92" s="1"/>
  <c r="AI66" i="59"/>
  <c r="AI18" i="23" s="1"/>
  <c r="AI18" i="84" s="1"/>
  <c r="AI15" i="79"/>
  <c r="AI43" i="78"/>
  <c r="AI73" i="78" s="1"/>
  <c r="AI25" i="28" s="1"/>
  <c r="AI25" i="89" s="1"/>
  <c r="AI66" i="81"/>
  <c r="AI18" i="22" s="1"/>
  <c r="AI18" i="93" s="1"/>
  <c r="AI16" i="79"/>
  <c r="AI55" i="79" s="1"/>
  <c r="AI7" i="32" s="1"/>
  <c r="AI7" i="90" s="1"/>
  <c r="AI15" i="76"/>
  <c r="AI35" i="75"/>
  <c r="AI67" i="75" s="1"/>
  <c r="AI19" i="30" s="1"/>
  <c r="AI19" i="86" s="1"/>
  <c r="AI55" i="74"/>
  <c r="AI7" i="26" s="1"/>
  <c r="AI7" i="91" s="1"/>
  <c r="AI35" i="59"/>
  <c r="AI67" i="59" s="1"/>
  <c r="AI19" i="23" s="1"/>
  <c r="AI19" i="84" s="1"/>
  <c r="AH55" i="78"/>
  <c r="AH7" i="28" s="1"/>
  <c r="AH7" i="89" s="1"/>
  <c r="AI66" i="75"/>
  <c r="AI18" i="30" s="1"/>
  <c r="AI18" i="86" s="1"/>
  <c r="AJ30" i="78"/>
  <c r="AJ65" i="78" s="1"/>
  <c r="AJ17" i="28" s="1"/>
  <c r="AJ17" i="89" s="1"/>
  <c r="AH55" i="75"/>
  <c r="AH7" i="30" s="1"/>
  <c r="AH7" i="86" s="1"/>
  <c r="AI43" i="80"/>
  <c r="AI73" i="80" s="1"/>
  <c r="AI25" i="27" s="1"/>
  <c r="AI25" i="92" s="1"/>
  <c r="AI16" i="59"/>
  <c r="AJ38" i="59"/>
  <c r="AI16" i="80"/>
  <c r="AI16" i="81"/>
  <c r="AI43" i="77"/>
  <c r="AI73" i="77" s="1"/>
  <c r="AI25" i="25" s="1"/>
  <c r="AI25" i="88" s="1"/>
  <c r="AE21" i="76"/>
  <c r="AE57" i="76" s="1"/>
  <c r="AE9" i="31" s="1"/>
  <c r="AE9" i="87" s="1"/>
  <c r="AJ20" i="59"/>
  <c r="AJ14" i="78"/>
  <c r="AI43" i="79"/>
  <c r="AI73" i="79" s="1"/>
  <c r="AI25" i="32" s="1"/>
  <c r="AI25" i="90" s="1"/>
  <c r="AI19" i="75"/>
  <c r="AE28" i="78"/>
  <c r="AE63" i="78" s="1"/>
  <c r="AE15" i="28" s="1"/>
  <c r="AE15" i="89" s="1"/>
  <c r="AJ14" i="77"/>
  <c r="AJ20" i="78"/>
  <c r="AI18" i="77"/>
  <c r="AD29" i="59"/>
  <c r="AD64" i="59" s="1"/>
  <c r="AD16" i="23" s="1"/>
  <c r="AD16" i="84" s="1"/>
  <c r="AF31" i="75"/>
  <c r="AF71" i="75" s="1"/>
  <c r="AF23" i="30" s="1"/>
  <c r="AF23" i="86" s="1"/>
  <c r="AJ36" i="80"/>
  <c r="AD29" i="77"/>
  <c r="AD64" i="77" s="1"/>
  <c r="AD16" i="25" s="1"/>
  <c r="AD16" i="88" s="1"/>
  <c r="AI40" i="77"/>
  <c r="AI68" i="77" s="1"/>
  <c r="AI20" i="25" s="1"/>
  <c r="AI20" i="88" s="1"/>
  <c r="AC22" i="79"/>
  <c r="AC58" i="79" s="1"/>
  <c r="AC10" i="32" s="1"/>
  <c r="AC10" i="90" s="1"/>
  <c r="AJ41" i="75"/>
  <c r="AH4" i="81"/>
  <c r="AH52" i="81" s="1"/>
  <c r="AH4" i="22" s="1"/>
  <c r="AH4" i="93" s="1"/>
  <c r="AJ14" i="80"/>
  <c r="AJ41" i="79"/>
  <c r="AI66" i="77"/>
  <c r="AI18" i="25" s="1"/>
  <c r="AI18" i="88" s="1"/>
  <c r="AJ8" i="77"/>
  <c r="AJ41" i="80"/>
  <c r="AE11" i="59"/>
  <c r="AE54" i="59" s="1"/>
  <c r="AE6" i="23" s="1"/>
  <c r="AE6" i="84" s="1"/>
  <c r="AI19" i="81"/>
  <c r="AJ12" i="76"/>
  <c r="AE11" i="77"/>
  <c r="AE54" i="77" s="1"/>
  <c r="AE6" i="25" s="1"/>
  <c r="AE6" i="88" s="1"/>
  <c r="AI43" i="75"/>
  <c r="AI73" i="75" s="1"/>
  <c r="AI25" i="30" s="1"/>
  <c r="AI25" i="86" s="1"/>
  <c r="AJ14" i="75"/>
  <c r="AB23" i="75"/>
  <c r="AB59" i="75" s="1"/>
  <c r="AB11" i="30" s="1"/>
  <c r="AB11" i="86" s="1"/>
  <c r="AI43" i="76"/>
  <c r="AI73" i="76" s="1"/>
  <c r="AI25" i="31" s="1"/>
  <c r="AI25" i="87" s="1"/>
  <c r="AH55" i="79"/>
  <c r="AH7" i="32" s="1"/>
  <c r="AH7" i="90" s="1"/>
  <c r="AI66" i="78"/>
  <c r="AI18" i="28" s="1"/>
  <c r="AI18" i="89" s="1"/>
  <c r="AI16" i="75"/>
  <c r="AH55" i="77"/>
  <c r="AH7" i="25" s="1"/>
  <c r="AH7" i="88" s="1"/>
  <c r="AK9" i="78"/>
  <c r="AD29" i="80"/>
  <c r="AD64" i="80" s="1"/>
  <c r="AD16" i="27" s="1"/>
  <c r="AD16" i="92" s="1"/>
  <c r="AH6" i="80"/>
  <c r="AH53" i="80" s="1"/>
  <c r="AH5" i="27" s="1"/>
  <c r="AH5" i="92" s="1"/>
  <c r="AJ14" i="76"/>
  <c r="AB23" i="77"/>
  <c r="AB59" i="77" s="1"/>
  <c r="AB11" i="25" s="1"/>
  <c r="AB11" i="88" s="1"/>
  <c r="AF33" i="75"/>
  <c r="AF69" i="75" s="1"/>
  <c r="AF21" i="30" s="1"/>
  <c r="AF21" i="86" s="1"/>
  <c r="AI18" i="79"/>
  <c r="AK9" i="59"/>
  <c r="AJ25" i="80"/>
  <c r="AJ42" i="79"/>
  <c r="AJ72" i="79" s="1"/>
  <c r="AJ24" i="32" s="1"/>
  <c r="AJ24" i="90" s="1"/>
  <c r="AJ37" i="75"/>
  <c r="AJ20" i="79"/>
  <c r="AF33" i="79"/>
  <c r="AF69" i="79" s="1"/>
  <c r="AF21" i="32" s="1"/>
  <c r="AF21" i="90" s="1"/>
  <c r="AH4" i="59"/>
  <c r="AH52" i="59" s="1"/>
  <c r="AH4" i="23" s="1"/>
  <c r="AH4" i="84" s="1"/>
  <c r="AJ42" i="80"/>
  <c r="AJ72" i="80" s="1"/>
  <c r="AJ24" i="27" s="1"/>
  <c r="AJ24" i="92" s="1"/>
  <c r="AJ37" i="78"/>
  <c r="AF33" i="81"/>
  <c r="AF69" i="81" s="1"/>
  <c r="AF21" i="22" s="1"/>
  <c r="AF21" i="93" s="1"/>
  <c r="AK2" i="59"/>
  <c r="AK50" i="59" s="1"/>
  <c r="AK2" i="23" s="1"/>
  <c r="AK2" i="84" s="1"/>
  <c r="AI10" i="59"/>
  <c r="AJ8" i="59"/>
  <c r="AI15" i="75"/>
  <c r="AE11" i="75"/>
  <c r="AE54" i="75" s="1"/>
  <c r="AE6" i="30" s="1"/>
  <c r="AE6" i="86" s="1"/>
  <c r="AK9" i="75"/>
  <c r="AE17" i="75"/>
  <c r="AE56" i="75" s="1"/>
  <c r="AE8" i="30" s="1"/>
  <c r="AE8" i="86" s="1"/>
  <c r="AH4" i="78"/>
  <c r="AH52" i="78" s="1"/>
  <c r="AH4" i="28" s="1"/>
  <c r="AH4" i="89" s="1"/>
  <c r="AH6" i="59"/>
  <c r="AH53" i="59" s="1"/>
  <c r="AH5" i="23" s="1"/>
  <c r="AH5" i="84" s="1"/>
  <c r="AJ38" i="80"/>
  <c r="AJ37" i="77"/>
  <c r="AB23" i="59"/>
  <c r="AB59" i="59" s="1"/>
  <c r="AB11" i="23" s="1"/>
  <c r="AB11" i="84" s="1"/>
  <c r="AK2" i="77"/>
  <c r="AK50" i="77" s="1"/>
  <c r="AK2" i="25" s="1"/>
  <c r="AK2" i="88" s="1"/>
  <c r="AJ37" i="79"/>
  <c r="AI10" i="76"/>
  <c r="AC22" i="75"/>
  <c r="AC58" i="75" s="1"/>
  <c r="AC10" i="30" s="1"/>
  <c r="AC10" i="86" s="1"/>
  <c r="AI18" i="75"/>
  <c r="AI10" i="78"/>
  <c r="AJ8" i="79"/>
  <c r="AJ41" i="77"/>
  <c r="AI15" i="77"/>
  <c r="AE11" i="76"/>
  <c r="AE54" i="76" s="1"/>
  <c r="AE6" i="31" s="1"/>
  <c r="AE6" i="87" s="1"/>
  <c r="AK9" i="77"/>
  <c r="AI35" i="79"/>
  <c r="AI67" i="79" s="1"/>
  <c r="AI19" i="32" s="1"/>
  <c r="AI19" i="90" s="1"/>
  <c r="AI19" i="59"/>
  <c r="AE26" i="79"/>
  <c r="AE60" i="79" s="1"/>
  <c r="AE12" i="32" s="1"/>
  <c r="AE12" i="90" s="1"/>
  <c r="AH6" i="76"/>
  <c r="AH53" i="76" s="1"/>
  <c r="AH5" i="31" s="1"/>
  <c r="AH5" i="87" s="1"/>
  <c r="AI13" i="77"/>
  <c r="AJ14" i="79"/>
  <c r="AJ20" i="75"/>
  <c r="AB23" i="76"/>
  <c r="AB59" i="76" s="1"/>
  <c r="AB11" i="31" s="1"/>
  <c r="AB11" i="87" s="1"/>
  <c r="AC22" i="77"/>
  <c r="AC58" i="77" s="1"/>
  <c r="AC10" i="25" s="1"/>
  <c r="AC10" i="88" s="1"/>
  <c r="AI18" i="76"/>
  <c r="AJ8" i="80"/>
  <c r="AI15" i="78"/>
  <c r="AI55" i="78" s="1"/>
  <c r="AI7" i="28" s="1"/>
  <c r="AI7" i="89" s="1"/>
  <c r="AE11" i="78"/>
  <c r="AE54" i="78" s="1"/>
  <c r="AE6" i="28" s="1"/>
  <c r="AE6" i="89" s="1"/>
  <c r="AK9" i="81"/>
  <c r="AH6" i="79"/>
  <c r="AH53" i="79" s="1"/>
  <c r="AH5" i="32" s="1"/>
  <c r="AH5" i="90" s="1"/>
  <c r="AJ20" i="76"/>
  <c r="AB23" i="78"/>
  <c r="AB59" i="78" s="1"/>
  <c r="AB11" i="28" s="1"/>
  <c r="AB11" i="89" s="1"/>
  <c r="AF33" i="76"/>
  <c r="AF69" i="76" s="1"/>
  <c r="AF21" i="31" s="1"/>
  <c r="AF21" i="87" s="1"/>
  <c r="AC22" i="80"/>
  <c r="AC58" i="80" s="1"/>
  <c r="AC10" i="27" s="1"/>
  <c r="AC10" i="92" s="1"/>
  <c r="AI18" i="78"/>
  <c r="AI15" i="80"/>
  <c r="AE11" i="79"/>
  <c r="AE54" i="79" s="1"/>
  <c r="AE6" i="32" s="1"/>
  <c r="AE6" i="90" s="1"/>
  <c r="AJ25" i="59"/>
  <c r="AD29" i="76"/>
  <c r="AD64" i="76" s="1"/>
  <c r="AD16" i="31" s="1"/>
  <c r="AD16" i="87" s="1"/>
  <c r="AI19" i="77"/>
  <c r="AH4" i="75"/>
  <c r="AH52" i="75" s="1"/>
  <c r="AH4" i="30" s="1"/>
  <c r="AH4" i="86" s="1"/>
  <c r="AJ42" i="59"/>
  <c r="AJ72" i="59" s="1"/>
  <c r="AJ24" i="23" s="1"/>
  <c r="AJ24" i="84" s="1"/>
  <c r="AH6" i="81"/>
  <c r="AH53" i="81" s="1"/>
  <c r="AH5" i="22" s="1"/>
  <c r="AH5" i="93" s="1"/>
  <c r="AJ37" i="76"/>
  <c r="AJ20" i="77"/>
  <c r="AB23" i="79"/>
  <c r="AB59" i="79" s="1"/>
  <c r="AB11" i="32" s="1"/>
  <c r="AB11" i="90" s="1"/>
  <c r="AF33" i="80"/>
  <c r="AF69" i="80" s="1"/>
  <c r="AF21" i="27" s="1"/>
  <c r="AF21" i="92" s="1"/>
  <c r="AI7" i="59"/>
  <c r="AK2" i="78"/>
  <c r="AK50" i="78" s="1"/>
  <c r="AK2" i="28" s="1"/>
  <c r="AK2" i="89" s="1"/>
  <c r="AI10" i="77"/>
  <c r="AE21" i="59"/>
  <c r="AE57" i="59" s="1"/>
  <c r="AE9" i="23" s="1"/>
  <c r="AE9" i="84" s="1"/>
  <c r="AJ36" i="79"/>
  <c r="AI35" i="76"/>
  <c r="AI67" i="76" s="1"/>
  <c r="AI19" i="31" s="1"/>
  <c r="AI19" i="87" s="1"/>
  <c r="AD29" i="79"/>
  <c r="AD64" i="79" s="1"/>
  <c r="AD16" i="32" s="1"/>
  <c r="AD16" i="90" s="1"/>
  <c r="AI19" i="76"/>
  <c r="AE17" i="76"/>
  <c r="AE56" i="76" s="1"/>
  <c r="AE8" i="31" s="1"/>
  <c r="AE8" i="87" s="1"/>
  <c r="AE26" i="77"/>
  <c r="AE60" i="77" s="1"/>
  <c r="AE12" i="25" s="1"/>
  <c r="AE12" i="88" s="1"/>
  <c r="AH4" i="76"/>
  <c r="AH52" i="76" s="1"/>
  <c r="AH4" i="31" s="1"/>
  <c r="AH4" i="87" s="1"/>
  <c r="AE28" i="80"/>
  <c r="AE63" i="80" s="1"/>
  <c r="AE15" i="27" s="1"/>
  <c r="AE15" i="92" s="1"/>
  <c r="AI7" i="77"/>
  <c r="AK2" i="80"/>
  <c r="AK50" i="80" s="1"/>
  <c r="AK2" i="27" s="1"/>
  <c r="AK2" i="92" s="1"/>
  <c r="AI10" i="79"/>
  <c r="AE21" i="77"/>
  <c r="AE57" i="77" s="1"/>
  <c r="AE9" i="25" s="1"/>
  <c r="AE9" i="88" s="1"/>
  <c r="AI16" i="76"/>
  <c r="AI55" i="76" s="1"/>
  <c r="AI7" i="31" s="1"/>
  <c r="AI7" i="87" s="1"/>
  <c r="AJ8" i="76"/>
  <c r="AF32" i="75"/>
  <c r="AF61" i="75" s="1"/>
  <c r="AF13" i="30" s="1"/>
  <c r="AF13" i="86" s="1"/>
  <c r="AD27" i="75"/>
  <c r="AD62" i="75" s="1"/>
  <c r="AD14" i="30" s="1"/>
  <c r="AD14" i="86" s="1"/>
  <c r="AJ25" i="76"/>
  <c r="AI35" i="80"/>
  <c r="AI67" i="80" s="1"/>
  <c r="AI19" i="27" s="1"/>
  <c r="AI19" i="92" s="1"/>
  <c r="AI19" i="78"/>
  <c r="AE17" i="79"/>
  <c r="AE56" i="79" s="1"/>
  <c r="AE8" i="32" s="1"/>
  <c r="AE8" i="90" s="1"/>
  <c r="AE26" i="80"/>
  <c r="AE60" i="80" s="1"/>
  <c r="AE12" i="27" s="1"/>
  <c r="AE12" i="92" s="1"/>
  <c r="AH4" i="77"/>
  <c r="AH52" i="77" s="1"/>
  <c r="AH4" i="25" s="1"/>
  <c r="AH4" i="88" s="1"/>
  <c r="AJ42" i="76"/>
  <c r="AJ72" i="76" s="1"/>
  <c r="AJ24" i="31" s="1"/>
  <c r="AJ24" i="87" s="1"/>
  <c r="AJ38" i="75"/>
  <c r="AJ39" i="59"/>
  <c r="AJ20" i="80"/>
  <c r="AF33" i="59"/>
  <c r="AF69" i="59" s="1"/>
  <c r="AF21" i="23" s="1"/>
  <c r="AF21" i="84" s="1"/>
  <c r="AC22" i="59"/>
  <c r="AC58" i="59" s="1"/>
  <c r="AC10" i="23" s="1"/>
  <c r="AC10" i="84" s="1"/>
  <c r="AI7" i="78"/>
  <c r="AI18" i="59"/>
  <c r="AF31" i="81"/>
  <c r="AF71" i="81" s="1"/>
  <c r="AF23" i="22" s="1"/>
  <c r="AF23" i="93" s="1"/>
  <c r="AI10" i="80"/>
  <c r="AE21" i="79"/>
  <c r="AE57" i="79" s="1"/>
  <c r="AE9" i="32" s="1"/>
  <c r="AE9" i="90" s="1"/>
  <c r="AI16" i="77"/>
  <c r="AI55" i="77" s="1"/>
  <c r="AI7" i="25" s="1"/>
  <c r="AI7" i="88" s="1"/>
  <c r="AJ8" i="75"/>
  <c r="AF32" i="78"/>
  <c r="AF61" i="78" s="1"/>
  <c r="AF13" i="28" s="1"/>
  <c r="AF13" i="89" s="1"/>
  <c r="AJ41" i="59"/>
  <c r="AI55" i="81"/>
  <c r="AI7" i="22" s="1"/>
  <c r="AI7" i="93" s="1"/>
  <c r="AJ25" i="78"/>
  <c r="AI35" i="81"/>
  <c r="AI67" i="81" s="1"/>
  <c r="AI19" i="22" s="1"/>
  <c r="AI19" i="93" s="1"/>
  <c r="AJ30" i="59"/>
  <c r="AJ65" i="59" s="1"/>
  <c r="AJ17" i="23" s="1"/>
  <c r="AJ17" i="84" s="1"/>
  <c r="AI19" i="79"/>
  <c r="AE17" i="80"/>
  <c r="AE56" i="80" s="1"/>
  <c r="AE8" i="27" s="1"/>
  <c r="AE8" i="92" s="1"/>
  <c r="AH4" i="79"/>
  <c r="AH52" i="79" s="1"/>
  <c r="AH4" i="32" s="1"/>
  <c r="AH4" i="90" s="1"/>
  <c r="AJ42" i="78"/>
  <c r="AJ72" i="78" s="1"/>
  <c r="AJ24" i="28" s="1"/>
  <c r="AJ24" i="89" s="1"/>
  <c r="AH6" i="75"/>
  <c r="AH53" i="75" s="1"/>
  <c r="AH5" i="30" s="1"/>
  <c r="AH5" i="86" s="1"/>
  <c r="AJ38" i="77"/>
  <c r="AJ37" i="59"/>
  <c r="AJ39" i="75"/>
  <c r="AI7" i="79"/>
  <c r="AE21" i="80"/>
  <c r="AE57" i="80" s="1"/>
  <c r="AE9" i="27" s="1"/>
  <c r="AE9" i="92" s="1"/>
  <c r="AJ8" i="78"/>
  <c r="AF32" i="80"/>
  <c r="AF61" i="80" s="1"/>
  <c r="AF13" i="27" s="1"/>
  <c r="AF13" i="92" s="1"/>
  <c r="AE17" i="81"/>
  <c r="AE56" i="81" s="1"/>
  <c r="AE8" i="22" s="1"/>
  <c r="AE8" i="93" s="1"/>
  <c r="AH4" i="80"/>
  <c r="AH52" i="80" s="1"/>
  <c r="AH4" i="27" s="1"/>
  <c r="AH4" i="92" s="1"/>
  <c r="AJ42" i="77"/>
  <c r="AJ72" i="77" s="1"/>
  <c r="AJ24" i="25" s="1"/>
  <c r="AJ24" i="88" s="1"/>
  <c r="AJ38" i="79"/>
  <c r="AJ39" i="78"/>
  <c r="AI7" i="81"/>
  <c r="AJ39" i="77"/>
  <c r="AL44" i="78"/>
  <c r="AL74" i="78" s="1"/>
  <c r="AL26" i="28" s="1"/>
  <c r="AL26" i="89" s="1"/>
  <c r="AJ36" i="75"/>
  <c r="AE17" i="59"/>
  <c r="AE56" i="59" s="1"/>
  <c r="AE8" i="23" s="1"/>
  <c r="AE8" i="84" s="1"/>
  <c r="AE26" i="59"/>
  <c r="AE60" i="59" s="1"/>
  <c r="AE12" i="23" s="1"/>
  <c r="AE12" i="84" s="1"/>
  <c r="AE28" i="76"/>
  <c r="AE63" i="76" s="1"/>
  <c r="AE15" i="31" s="1"/>
  <c r="AE15" i="87" s="1"/>
  <c r="AJ36" i="76"/>
  <c r="AE26" i="75"/>
  <c r="AE60" i="75" s="1"/>
  <c r="AE12" i="30" s="1"/>
  <c r="AE12" i="86" s="1"/>
  <c r="AE34" i="81"/>
  <c r="AE70" i="81" s="1"/>
  <c r="AE22" i="22" s="1"/>
  <c r="AE22" i="93" s="1"/>
  <c r="AH55" i="59"/>
  <c r="AH7" i="23" s="1"/>
  <c r="AH7" i="84" s="1"/>
  <c r="AK25" i="74"/>
  <c r="AK25" i="77" s="1"/>
  <c r="AK8" i="74"/>
  <c r="AK8" i="59" s="1"/>
  <c r="AF31" i="78"/>
  <c r="AF71" i="78" s="1"/>
  <c r="AF23" i="28" s="1"/>
  <c r="AF23" i="89" s="1"/>
  <c r="AK14" i="74"/>
  <c r="AK14" i="80" s="1"/>
  <c r="AD22" i="74"/>
  <c r="AD58" i="74" s="1"/>
  <c r="AD10" i="26" s="1"/>
  <c r="AD10" i="91" s="1"/>
  <c r="AD27" i="81"/>
  <c r="AD62" i="81" s="1"/>
  <c r="AD14" i="22" s="1"/>
  <c r="AD14" i="93" s="1"/>
  <c r="AF24" i="79"/>
  <c r="AE34" i="77"/>
  <c r="AE70" i="77" s="1"/>
  <c r="AE22" i="25" s="1"/>
  <c r="AE22" i="88" s="1"/>
  <c r="AJ12" i="81"/>
  <c r="AJ5" i="81"/>
  <c r="AJ40" i="74"/>
  <c r="AJ40" i="59" s="1"/>
  <c r="AJ68" i="59" s="1"/>
  <c r="AJ20" i="23" s="1"/>
  <c r="AJ20" i="84" s="1"/>
  <c r="AF26" i="74"/>
  <c r="AF60" i="74" s="1"/>
  <c r="AF12" i="26" s="1"/>
  <c r="AF12" i="91" s="1"/>
  <c r="AK12" i="74"/>
  <c r="AK12" i="81" s="1"/>
  <c r="AK42" i="74"/>
  <c r="AK72" i="74" s="1"/>
  <c r="AK24" i="26" s="1"/>
  <c r="AK24" i="91" s="1"/>
  <c r="AJ35" i="74"/>
  <c r="AJ67" i="74" s="1"/>
  <c r="AJ19" i="26" s="1"/>
  <c r="AJ19" i="91" s="1"/>
  <c r="AL44" i="59"/>
  <c r="AL74" i="59" s="1"/>
  <c r="AL26" i="23" s="1"/>
  <c r="AL26" i="84" s="1"/>
  <c r="AK39" i="74"/>
  <c r="AK39" i="76" s="1"/>
  <c r="AK38" i="74"/>
  <c r="AK38" i="78" s="1"/>
  <c r="AL9" i="74"/>
  <c r="AL9" i="59" s="1"/>
  <c r="AJ10" i="74"/>
  <c r="AJ10" i="77" s="1"/>
  <c r="AC23" i="74"/>
  <c r="AC59" i="74" s="1"/>
  <c r="AC11" i="26" s="1"/>
  <c r="AC11" i="91" s="1"/>
  <c r="AF34" i="74"/>
  <c r="AF70" i="74" s="1"/>
  <c r="AF22" i="26" s="1"/>
  <c r="AF22" i="91" s="1"/>
  <c r="AF33" i="78"/>
  <c r="AF69" i="78" s="1"/>
  <c r="AF21" i="28" s="1"/>
  <c r="AF21" i="89" s="1"/>
  <c r="AC22" i="76"/>
  <c r="AC58" i="76" s="1"/>
  <c r="AC10" i="31" s="1"/>
  <c r="AC10" i="87" s="1"/>
  <c r="AI7" i="75"/>
  <c r="AK2" i="75"/>
  <c r="AK50" i="75" s="1"/>
  <c r="AK2" i="30" s="1"/>
  <c r="AK2" i="86" s="1"/>
  <c r="AI43" i="59"/>
  <c r="AI73" i="59" s="1"/>
  <c r="AI25" i="23" s="1"/>
  <c r="AI25" i="84" s="1"/>
  <c r="AI43" i="81"/>
  <c r="AI73" i="81" s="1"/>
  <c r="AI25" i="22" s="1"/>
  <c r="AI25" i="93" s="1"/>
  <c r="AI18" i="80"/>
  <c r="AF31" i="79"/>
  <c r="AF71" i="79" s="1"/>
  <c r="AF23" i="32" s="1"/>
  <c r="AF23" i="90" s="1"/>
  <c r="AI10" i="81"/>
  <c r="AE21" i="75"/>
  <c r="AE57" i="75" s="1"/>
  <c r="AE9" i="30" s="1"/>
  <c r="AE9" i="86" s="1"/>
  <c r="AL44" i="75"/>
  <c r="AL74" i="75" s="1"/>
  <c r="AL26" i="30" s="1"/>
  <c r="AL26" i="86" s="1"/>
  <c r="AF32" i="77"/>
  <c r="AF61" i="77" s="1"/>
  <c r="AF13" i="25" s="1"/>
  <c r="AF13" i="88" s="1"/>
  <c r="AJ36" i="78"/>
  <c r="AJ41" i="76"/>
  <c r="AD27" i="59"/>
  <c r="AD62" i="59" s="1"/>
  <c r="AD14" i="23" s="1"/>
  <c r="AD14" i="84" s="1"/>
  <c r="AI15" i="59"/>
  <c r="AE11" i="80"/>
  <c r="AE54" i="80" s="1"/>
  <c r="AE6" i="27" s="1"/>
  <c r="AE6" i="92" s="1"/>
  <c r="AK9" i="79"/>
  <c r="AJ25" i="77"/>
  <c r="AI35" i="77"/>
  <c r="AI67" i="77" s="1"/>
  <c r="AI19" i="25" s="1"/>
  <c r="AI19" i="88" s="1"/>
  <c r="AD29" i="75"/>
  <c r="AD64" i="75" s="1"/>
  <c r="AD16" i="30" s="1"/>
  <c r="AD16" i="86" s="1"/>
  <c r="AJ30" i="75"/>
  <c r="AJ65" i="75" s="1"/>
  <c r="AJ17" i="30" s="1"/>
  <c r="AJ17" i="86" s="1"/>
  <c r="AE17" i="78"/>
  <c r="AE56" i="78" s="1"/>
  <c r="AE8" i="28" s="1"/>
  <c r="AE8" i="89" s="1"/>
  <c r="AE26" i="76"/>
  <c r="AE60" i="76" s="1"/>
  <c r="AE12" i="31" s="1"/>
  <c r="AE12" i="87" s="1"/>
  <c r="AI40" i="75"/>
  <c r="AI68" i="75" s="1"/>
  <c r="AI20" i="30" s="1"/>
  <c r="AI20" i="86" s="1"/>
  <c r="AJ42" i="75"/>
  <c r="AJ72" i="75" s="1"/>
  <c r="AJ24" i="30" s="1"/>
  <c r="AJ24" i="86" s="1"/>
  <c r="AJ42" i="81"/>
  <c r="AJ72" i="81" s="1"/>
  <c r="AJ24" i="22" s="1"/>
  <c r="AJ24" i="93" s="1"/>
  <c r="AF24" i="80"/>
  <c r="AE34" i="79"/>
  <c r="AE70" i="79" s="1"/>
  <c r="AE22" i="32" s="1"/>
  <c r="AE22" i="90" s="1"/>
  <c r="AE28" i="77"/>
  <c r="AE63" i="77" s="1"/>
  <c r="AE15" i="25" s="1"/>
  <c r="AE15" i="88" s="1"/>
  <c r="AH6" i="78"/>
  <c r="AH53" i="78" s="1"/>
  <c r="AH5" i="28" s="1"/>
  <c r="AH5" i="89" s="1"/>
  <c r="AJ38" i="76"/>
  <c r="AI13" i="76"/>
  <c r="AJ12" i="59"/>
  <c r="AJ14" i="81"/>
  <c r="AJ37" i="80"/>
  <c r="AJ39" i="79"/>
  <c r="AJ5" i="59"/>
  <c r="AB23" i="80"/>
  <c r="AB59" i="80" s="1"/>
  <c r="AB11" i="27" s="1"/>
  <c r="AB11" i="92" s="1"/>
  <c r="AK30" i="74"/>
  <c r="AK65" i="74" s="1"/>
  <c r="AK17" i="26" s="1"/>
  <c r="AK17" i="91" s="1"/>
  <c r="AJ18" i="74"/>
  <c r="AJ18" i="76" s="1"/>
  <c r="AJ15" i="74"/>
  <c r="AJ15" i="81" s="1"/>
  <c r="AF17" i="74"/>
  <c r="AF56" i="74" s="1"/>
  <c r="AF8" i="26" s="1"/>
  <c r="AF8" i="91" s="1"/>
  <c r="AM44" i="74"/>
  <c r="AM74" i="74" s="1"/>
  <c r="AM26" i="26" s="1"/>
  <c r="AM26" i="91" s="1"/>
  <c r="AE29" i="74"/>
  <c r="AE64" i="74" s="1"/>
  <c r="AE16" i="26" s="1"/>
  <c r="AE16" i="91" s="1"/>
  <c r="AK2" i="81"/>
  <c r="AK50" i="81" s="1"/>
  <c r="AK2" i="22" s="1"/>
  <c r="AK2" i="93" s="1"/>
  <c r="AF31" i="77"/>
  <c r="AF71" i="77" s="1"/>
  <c r="AF23" i="25" s="1"/>
  <c r="AF23" i="88" s="1"/>
  <c r="AK41" i="74"/>
  <c r="AK41" i="76" s="1"/>
  <c r="AL2" i="74"/>
  <c r="AL50" i="74" s="1"/>
  <c r="AL2" i="26" s="1"/>
  <c r="AL2" i="91" s="1"/>
  <c r="AK20" i="74"/>
  <c r="AK20" i="77" s="1"/>
  <c r="AI4" i="74"/>
  <c r="AI52" i="74" s="1"/>
  <c r="AI4" i="26" s="1"/>
  <c r="AI4" i="91" s="1"/>
  <c r="AF28" i="74"/>
  <c r="AF63" i="74" s="1"/>
  <c r="AF15" i="26" s="1"/>
  <c r="AF15" i="91" s="1"/>
  <c r="AF33" i="77"/>
  <c r="AF69" i="77" s="1"/>
  <c r="AF21" i="25" s="1"/>
  <c r="AF21" i="88" s="1"/>
  <c r="AC22" i="78"/>
  <c r="AC58" i="78" s="1"/>
  <c r="AC10" i="28" s="1"/>
  <c r="AC10" i="89" s="1"/>
  <c r="AI7" i="76"/>
  <c r="AK2" i="76"/>
  <c r="AK50" i="76" s="1"/>
  <c r="AK2" i="31" s="1"/>
  <c r="AK2" i="87" s="1"/>
  <c r="AF31" i="80"/>
  <c r="AF71" i="80" s="1"/>
  <c r="AF23" i="27" s="1"/>
  <c r="AF23" i="92" s="1"/>
  <c r="AE21" i="78"/>
  <c r="AE57" i="78" s="1"/>
  <c r="AE9" i="28" s="1"/>
  <c r="AE9" i="89" s="1"/>
  <c r="AL44" i="76"/>
  <c r="AL74" i="76" s="1"/>
  <c r="AL26" i="31" s="1"/>
  <c r="AL26" i="87" s="1"/>
  <c r="AF32" i="79"/>
  <c r="AF61" i="79" s="1"/>
  <c r="AF13" i="32" s="1"/>
  <c r="AF13" i="90" s="1"/>
  <c r="AJ36" i="77"/>
  <c r="AJ41" i="78"/>
  <c r="AD27" i="76"/>
  <c r="AD62" i="76" s="1"/>
  <c r="AD14" i="31" s="1"/>
  <c r="AD14" i="87" s="1"/>
  <c r="AE11" i="81"/>
  <c r="AE54" i="81" s="1"/>
  <c r="AE6" i="22" s="1"/>
  <c r="AE6" i="93" s="1"/>
  <c r="AK9" i="80"/>
  <c r="AJ25" i="79"/>
  <c r="AI35" i="78"/>
  <c r="AI67" i="78" s="1"/>
  <c r="AI19" i="28" s="1"/>
  <c r="AI19" i="89" s="1"/>
  <c r="AD29" i="78"/>
  <c r="AD64" i="78" s="1"/>
  <c r="AD16" i="28" s="1"/>
  <c r="AD16" i="89" s="1"/>
  <c r="AJ30" i="76"/>
  <c r="AJ65" i="76" s="1"/>
  <c r="AJ17" i="31" s="1"/>
  <c r="AJ17" i="87" s="1"/>
  <c r="AE17" i="77"/>
  <c r="AE56" i="77" s="1"/>
  <c r="AE8" i="25" s="1"/>
  <c r="AE8" i="88" s="1"/>
  <c r="AE26" i="78"/>
  <c r="AE60" i="78" s="1"/>
  <c r="AE12" i="28" s="1"/>
  <c r="AE12" i="89" s="1"/>
  <c r="AI40" i="76"/>
  <c r="AI68" i="76" s="1"/>
  <c r="AI20" i="31" s="1"/>
  <c r="AI20" i="87" s="1"/>
  <c r="AF24" i="59"/>
  <c r="AF24" i="81"/>
  <c r="AE34" i="80"/>
  <c r="AE70" i="80" s="1"/>
  <c r="AE22" i="27" s="1"/>
  <c r="AE22" i="92" s="1"/>
  <c r="AE28" i="79"/>
  <c r="AE63" i="79" s="1"/>
  <c r="AE15" i="32" s="1"/>
  <c r="AE15" i="90" s="1"/>
  <c r="AH6" i="77"/>
  <c r="AH53" i="77" s="1"/>
  <c r="AH5" i="25" s="1"/>
  <c r="AH5" i="88" s="1"/>
  <c r="AI13" i="75"/>
  <c r="AJ12" i="75"/>
  <c r="AJ5" i="76"/>
  <c r="AB23" i="81"/>
  <c r="AB59" i="81" s="1"/>
  <c r="AB11" i="22" s="1"/>
  <c r="AB11" i="93" s="1"/>
  <c r="AJ39" i="81"/>
  <c r="AJ5" i="75"/>
  <c r="AJ16" i="74"/>
  <c r="AJ16" i="81" s="1"/>
  <c r="AI68" i="81"/>
  <c r="AI20" i="22" s="1"/>
  <c r="AI20" i="93" s="1"/>
  <c r="AF31" i="59"/>
  <c r="AF71" i="59" s="1"/>
  <c r="AF23" i="23" s="1"/>
  <c r="AF23" i="84" s="1"/>
  <c r="AL44" i="77"/>
  <c r="AL74" i="77" s="1"/>
  <c r="AL26" i="25" s="1"/>
  <c r="AL26" i="88" s="1"/>
  <c r="AF32" i="59"/>
  <c r="AF61" i="59" s="1"/>
  <c r="AF13" i="23" s="1"/>
  <c r="AF13" i="84" s="1"/>
  <c r="AF32" i="81"/>
  <c r="AF61" i="81" s="1"/>
  <c r="AF13" i="22" s="1"/>
  <c r="AF13" i="93" s="1"/>
  <c r="AD27" i="78"/>
  <c r="AD62" i="78" s="1"/>
  <c r="AD14" i="28" s="1"/>
  <c r="AD14" i="89" s="1"/>
  <c r="AJ25" i="81"/>
  <c r="AJ30" i="77"/>
  <c r="AJ65" i="77" s="1"/>
  <c r="AJ17" i="25" s="1"/>
  <c r="AJ17" i="88" s="1"/>
  <c r="AI40" i="78"/>
  <c r="AI68" i="78" s="1"/>
  <c r="AI20" i="28" s="1"/>
  <c r="AI20" i="89" s="1"/>
  <c r="AF24" i="76"/>
  <c r="AE34" i="59"/>
  <c r="AE70" i="59" s="1"/>
  <c r="AE22" i="23" s="1"/>
  <c r="AE22" i="84" s="1"/>
  <c r="AE28" i="81"/>
  <c r="AE63" i="81" s="1"/>
  <c r="AE15" i="22" s="1"/>
  <c r="AE15" i="93" s="1"/>
  <c r="AI13" i="78"/>
  <c r="AJ12" i="78"/>
  <c r="AJ5" i="78"/>
  <c r="AJ19" i="74"/>
  <c r="AJ19" i="76" s="1"/>
  <c r="AI6" i="74"/>
  <c r="AI53" i="74" s="1"/>
  <c r="AI5" i="26" s="1"/>
  <c r="AI5" i="91" s="1"/>
  <c r="AF21" i="74"/>
  <c r="AF57" i="74" s="1"/>
  <c r="AF9" i="26" s="1"/>
  <c r="AF9" i="91" s="1"/>
  <c r="AL44" i="79"/>
  <c r="AL74" i="79" s="1"/>
  <c r="AL26" i="32" s="1"/>
  <c r="AL26" i="90" s="1"/>
  <c r="AJ36" i="81"/>
  <c r="AJ66" i="81" s="1"/>
  <c r="AJ18" i="22" s="1"/>
  <c r="AJ18" i="93" s="1"/>
  <c r="AD27" i="77"/>
  <c r="AD62" i="77" s="1"/>
  <c r="AD14" i="25" s="1"/>
  <c r="AD14" i="88" s="1"/>
  <c r="AJ30" i="79"/>
  <c r="AJ65" i="79" s="1"/>
  <c r="AJ17" i="32" s="1"/>
  <c r="AJ17" i="90" s="1"/>
  <c r="AI40" i="79"/>
  <c r="AI68" i="79" s="1"/>
  <c r="AI20" i="32" s="1"/>
  <c r="AI20" i="90" s="1"/>
  <c r="AF24" i="75"/>
  <c r="AE34" i="75"/>
  <c r="AE70" i="75" s="1"/>
  <c r="AE22" i="30" s="1"/>
  <c r="AE22" i="86" s="1"/>
  <c r="AE28" i="59"/>
  <c r="AE63" i="59" s="1"/>
  <c r="AE15" i="23" s="1"/>
  <c r="AE15" i="84" s="1"/>
  <c r="AI13" i="79"/>
  <c r="AJ12" i="77"/>
  <c r="AJ5" i="77"/>
  <c r="AK37" i="74"/>
  <c r="AK37" i="77" s="1"/>
  <c r="AF11" i="74"/>
  <c r="AF54" i="74" s="1"/>
  <c r="AF6" i="26" s="1"/>
  <c r="AF6" i="91" s="1"/>
  <c r="AJ43" i="74"/>
  <c r="AJ43" i="59" s="1"/>
  <c r="AK36" i="74"/>
  <c r="AK36" i="80" s="1"/>
  <c r="AJ7" i="74"/>
  <c r="AJ7" i="81" s="1"/>
  <c r="AK5" i="74"/>
  <c r="AK5" i="77" s="1"/>
  <c r="AG32" i="74"/>
  <c r="AG61" i="74" s="1"/>
  <c r="AG13" i="26" s="1"/>
  <c r="AG13" i="91" s="1"/>
  <c r="AG24" i="74"/>
  <c r="AG24" i="75" s="1"/>
  <c r="AC22" i="81"/>
  <c r="AC58" i="81" s="1"/>
  <c r="AC10" i="22" s="1"/>
  <c r="AC10" i="93" s="1"/>
  <c r="AK2" i="79"/>
  <c r="AK50" i="79" s="1"/>
  <c r="AK2" i="32" s="1"/>
  <c r="AK2" i="90" s="1"/>
  <c r="AF31" i="76"/>
  <c r="AF71" i="76" s="1"/>
  <c r="AF23" i="31" s="1"/>
  <c r="AF23" i="87" s="1"/>
  <c r="AE21" i="81"/>
  <c r="AE57" i="81" s="1"/>
  <c r="AE9" i="22" s="1"/>
  <c r="AE9" i="93" s="1"/>
  <c r="AL44" i="80"/>
  <c r="AL74" i="80" s="1"/>
  <c r="AL26" i="27" s="1"/>
  <c r="AL26" i="92" s="1"/>
  <c r="AF32" i="76"/>
  <c r="AF61" i="76" s="1"/>
  <c r="AF13" i="31" s="1"/>
  <c r="AF13" i="87" s="1"/>
  <c r="AJ36" i="59"/>
  <c r="AD27" i="79"/>
  <c r="AD62" i="79" s="1"/>
  <c r="AD14" i="32" s="1"/>
  <c r="AD14" i="90" s="1"/>
  <c r="AD29" i="81"/>
  <c r="AD64" i="81" s="1"/>
  <c r="AD16" i="22" s="1"/>
  <c r="AD16" i="93" s="1"/>
  <c r="AJ30" i="80"/>
  <c r="AJ65" i="80" s="1"/>
  <c r="AJ17" i="27" s="1"/>
  <c r="AJ17" i="92" s="1"/>
  <c r="AE26" i="81"/>
  <c r="AE60" i="81" s="1"/>
  <c r="AE12" i="22" s="1"/>
  <c r="AE12" i="93" s="1"/>
  <c r="AI40" i="80"/>
  <c r="AI68" i="80" s="1"/>
  <c r="AI20" i="27" s="1"/>
  <c r="AI20" i="92" s="1"/>
  <c r="AF24" i="78"/>
  <c r="AE34" i="76"/>
  <c r="AE70" i="76" s="1"/>
  <c r="AE22" i="31" s="1"/>
  <c r="AE22" i="87" s="1"/>
  <c r="AE28" i="75"/>
  <c r="AE63" i="75" s="1"/>
  <c r="AE15" i="30" s="1"/>
  <c r="AE15" i="86" s="1"/>
  <c r="AJ38" i="81"/>
  <c r="AI13" i="80"/>
  <c r="AJ12" i="79"/>
  <c r="AJ39" i="76"/>
  <c r="AI68" i="74"/>
  <c r="AI20" i="26" s="1"/>
  <c r="AI20" i="91" s="1"/>
  <c r="AJ5" i="79"/>
  <c r="AG33" i="74"/>
  <c r="AG69" i="74" s="1"/>
  <c r="AG21" i="26" s="1"/>
  <c r="AG21" i="91" s="1"/>
  <c r="AJ13" i="74"/>
  <c r="AJ13" i="59" s="1"/>
  <c r="AE27" i="74"/>
  <c r="AE62" i="74" s="1"/>
  <c r="AE14" i="26" s="1"/>
  <c r="AE14" i="91" s="1"/>
  <c r="AG31" i="74"/>
  <c r="AG71" i="74" s="1"/>
  <c r="AG23" i="26" s="1"/>
  <c r="AG23" i="91" s="1"/>
  <c r="AL44" i="81"/>
  <c r="AL74" i="81" s="1"/>
  <c r="AL26" i="22" s="1"/>
  <c r="AL26" i="93" s="1"/>
  <c r="AD27" i="80"/>
  <c r="AD62" i="80" s="1"/>
  <c r="AD14" i="27" s="1"/>
  <c r="AD14" i="92" s="1"/>
  <c r="AJ30" i="81"/>
  <c r="AJ65" i="81" s="1"/>
  <c r="AJ17" i="22" s="1"/>
  <c r="AJ17" i="93" s="1"/>
  <c r="AI40" i="59"/>
  <c r="AI68" i="59" s="1"/>
  <c r="AI20" i="23" s="1"/>
  <c r="AI20" i="84" s="1"/>
  <c r="AE34" i="78"/>
  <c r="AE70" i="78" s="1"/>
  <c r="AE22" i="28" s="1"/>
  <c r="AE22" i="89" s="1"/>
  <c r="AI13" i="59"/>
  <c r="AJ5" i="80"/>
  <c r="Y12" i="83"/>
  <c r="V11" i="83"/>
  <c r="AB20" i="83"/>
  <c r="AD17" i="83"/>
  <c r="AD7" i="83"/>
  <c r="AB18" i="83"/>
  <c r="Y6" i="83"/>
  <c r="X14" i="83"/>
  <c r="AE26" i="83"/>
  <c r="AC5" i="83"/>
  <c r="AC25" i="83"/>
  <c r="Y9" i="83"/>
  <c r="V10" i="83"/>
  <c r="X16" i="83"/>
  <c r="Y21" i="83"/>
  <c r="Y8" i="83"/>
  <c r="AC19" i="83"/>
  <c r="Y13" i="83"/>
  <c r="AF85" i="73"/>
  <c r="AH80" i="73"/>
  <c r="AG73" i="73"/>
  <c r="AG67" i="73"/>
  <c r="AG77" i="73"/>
  <c r="AB22" i="83"/>
  <c r="AH89" i="73"/>
  <c r="AG90" i="73"/>
  <c r="AA23" i="83"/>
  <c r="AH88" i="73"/>
  <c r="AH87" i="73"/>
  <c r="AF83" i="73"/>
  <c r="AG82" i="73"/>
  <c r="AB15" i="83"/>
  <c r="AG84" i="73"/>
  <c r="AE78" i="73"/>
  <c r="AD79" i="73"/>
  <c r="AG24" i="83"/>
  <c r="AH2" i="83"/>
  <c r="AH24" i="83"/>
  <c r="AC4" i="83"/>
  <c r="AL95" i="73"/>
  <c r="AJ60" i="73"/>
  <c r="AM58" i="73"/>
  <c r="AL68" i="73"/>
  <c r="AL64" i="73"/>
  <c r="AL70" i="73"/>
  <c r="AL76" i="73"/>
  <c r="AK71" i="73"/>
  <c r="AL97" i="73"/>
  <c r="AK72" i="73"/>
  <c r="AO100" i="73"/>
  <c r="AN100" i="73"/>
  <c r="AK63" i="73"/>
  <c r="AJ62" i="73"/>
  <c r="AK91" i="73"/>
  <c r="AK75" i="73"/>
  <c r="AL81" i="73"/>
  <c r="AL93" i="73"/>
  <c r="AK96" i="73"/>
  <c r="AK74" i="73"/>
  <c r="AL86" i="73"/>
  <c r="AL92" i="73"/>
  <c r="AM65" i="73"/>
  <c r="AK66" i="73"/>
  <c r="AK99" i="73"/>
  <c r="AL94" i="73"/>
  <c r="AK69" i="73"/>
  <c r="AL98" i="73"/>
  <c r="AL61" i="73"/>
  <c r="AI55" i="75" l="1"/>
  <c r="AI7" i="30" s="1"/>
  <c r="AI7" i="86" s="1"/>
  <c r="AJ68" i="74"/>
  <c r="AJ20" i="26" s="1"/>
  <c r="AJ20" i="91" s="1"/>
  <c r="AJ66" i="78"/>
  <c r="AJ18" i="28" s="1"/>
  <c r="AJ18" i="89" s="1"/>
  <c r="AI55" i="59"/>
  <c r="AI7" i="23" s="1"/>
  <c r="AI7" i="84" s="1"/>
  <c r="AJ66" i="80"/>
  <c r="AJ18" i="27" s="1"/>
  <c r="AJ18" i="92" s="1"/>
  <c r="AJ66" i="79"/>
  <c r="AJ18" i="32" s="1"/>
  <c r="AJ18" i="90" s="1"/>
  <c r="AK5" i="76"/>
  <c r="AJ66" i="75"/>
  <c r="AJ18" i="30" s="1"/>
  <c r="AJ18" i="86" s="1"/>
  <c r="AI55" i="80"/>
  <c r="AI7" i="27" s="1"/>
  <c r="AI7" i="92" s="1"/>
  <c r="AJ7" i="77"/>
  <c r="AI6" i="77"/>
  <c r="AI53" i="77" s="1"/>
  <c r="AI5" i="25" s="1"/>
  <c r="AI5" i="88" s="1"/>
  <c r="AF17" i="76"/>
  <c r="AF56" i="76" s="1"/>
  <c r="AF8" i="31" s="1"/>
  <c r="AF8" i="87" s="1"/>
  <c r="AF21" i="79"/>
  <c r="AF57" i="79" s="1"/>
  <c r="AF9" i="32" s="1"/>
  <c r="AF9" i="90" s="1"/>
  <c r="AL2" i="76"/>
  <c r="AL50" i="76" s="1"/>
  <c r="AL2" i="31" s="1"/>
  <c r="AL2" i="87" s="1"/>
  <c r="AF21" i="80"/>
  <c r="AF57" i="80" s="1"/>
  <c r="AF9" i="27" s="1"/>
  <c r="AF9" i="92" s="1"/>
  <c r="AL2" i="59"/>
  <c r="AL50" i="59" s="1"/>
  <c r="AL2" i="23" s="1"/>
  <c r="AL2" i="84" s="1"/>
  <c r="AL2" i="77"/>
  <c r="AL50" i="77" s="1"/>
  <c r="AL2" i="25" s="1"/>
  <c r="AL2" i="88" s="1"/>
  <c r="AJ66" i="59"/>
  <c r="AJ18" i="23" s="1"/>
  <c r="AJ18" i="84" s="1"/>
  <c r="AJ66" i="77"/>
  <c r="AJ18" i="25" s="1"/>
  <c r="AJ18" i="88" s="1"/>
  <c r="AL2" i="79"/>
  <c r="AL50" i="79" s="1"/>
  <c r="AL2" i="32" s="1"/>
  <c r="AL2" i="90" s="1"/>
  <c r="AL2" i="80"/>
  <c r="AL50" i="80" s="1"/>
  <c r="AL2" i="27" s="1"/>
  <c r="AL2" i="92" s="1"/>
  <c r="AJ73" i="59"/>
  <c r="AJ25" i="23" s="1"/>
  <c r="AJ25" i="84" s="1"/>
  <c r="AF11" i="76"/>
  <c r="AF54" i="76" s="1"/>
  <c r="AF6" i="31" s="1"/>
  <c r="AF6" i="87" s="1"/>
  <c r="AJ66" i="76"/>
  <c r="AJ18" i="31" s="1"/>
  <c r="AJ18" i="87" s="1"/>
  <c r="AF21" i="77"/>
  <c r="AF57" i="77" s="1"/>
  <c r="AF9" i="25" s="1"/>
  <c r="AF9" i="88" s="1"/>
  <c r="AJ13" i="76"/>
  <c r="AJ7" i="75"/>
  <c r="AG24" i="78"/>
  <c r="AJ10" i="59"/>
  <c r="AG24" i="81"/>
  <c r="AJ10" i="80"/>
  <c r="AF21" i="59"/>
  <c r="AF57" i="59" s="1"/>
  <c r="AF9" i="23" s="1"/>
  <c r="AF9" i="84" s="1"/>
  <c r="AJ10" i="81"/>
  <c r="AF11" i="75"/>
  <c r="AF54" i="75" s="1"/>
  <c r="AF6" i="30" s="1"/>
  <c r="AF6" i="86" s="1"/>
  <c r="AF28" i="78"/>
  <c r="AF63" i="78" s="1"/>
  <c r="AF15" i="28" s="1"/>
  <c r="AF15" i="89" s="1"/>
  <c r="AL2" i="78"/>
  <c r="AL50" i="78" s="1"/>
  <c r="AL2" i="28" s="1"/>
  <c r="AL2" i="89" s="1"/>
  <c r="AF11" i="78"/>
  <c r="AF54" i="78" s="1"/>
  <c r="AF6" i="28" s="1"/>
  <c r="AF6" i="89" s="1"/>
  <c r="AF11" i="80"/>
  <c r="AF54" i="80" s="1"/>
  <c r="AF6" i="27" s="1"/>
  <c r="AF6" i="92" s="1"/>
  <c r="AI4" i="76"/>
  <c r="AI52" i="76" s="1"/>
  <c r="AI4" i="31" s="1"/>
  <c r="AI4" i="87" s="1"/>
  <c r="AD22" i="76"/>
  <c r="AD58" i="76" s="1"/>
  <c r="AD10" i="31" s="1"/>
  <c r="AD10" i="87" s="1"/>
  <c r="AK36" i="78"/>
  <c r="AJ10" i="75"/>
  <c r="AG32" i="81"/>
  <c r="AG61" i="81" s="1"/>
  <c r="AG13" i="22" s="1"/>
  <c r="AG13" i="93" s="1"/>
  <c r="AL2" i="75"/>
  <c r="AL50" i="75" s="1"/>
  <c r="AL2" i="30" s="1"/>
  <c r="AL2" i="86" s="1"/>
  <c r="AK41" i="77"/>
  <c r="AJ15" i="59"/>
  <c r="AG24" i="59"/>
  <c r="AJ10" i="79"/>
  <c r="AF26" i="78"/>
  <c r="AF60" i="78" s="1"/>
  <c r="AF12" i="28" s="1"/>
  <c r="AF12" i="89" s="1"/>
  <c r="AD22" i="79"/>
  <c r="AD58" i="79" s="1"/>
  <c r="AD10" i="32" s="1"/>
  <c r="AD10" i="90" s="1"/>
  <c r="AK8" i="80"/>
  <c r="AE29" i="59"/>
  <c r="AE64" i="59" s="1"/>
  <c r="AE16" i="23" s="1"/>
  <c r="AE16" i="84" s="1"/>
  <c r="AC23" i="78"/>
  <c r="AC59" i="78" s="1"/>
  <c r="AC11" i="28" s="1"/>
  <c r="AC11" i="89" s="1"/>
  <c r="AJ40" i="76"/>
  <c r="AG32" i="59"/>
  <c r="AG61" i="59" s="1"/>
  <c r="AG13" i="23" s="1"/>
  <c r="AG13" i="84" s="1"/>
  <c r="AF11" i="77"/>
  <c r="AF54" i="77" s="1"/>
  <c r="AF6" i="25" s="1"/>
  <c r="AF6" i="88" s="1"/>
  <c r="AJ19" i="78"/>
  <c r="AK20" i="75"/>
  <c r="AE29" i="78"/>
  <c r="AE64" i="78" s="1"/>
  <c r="AE16" i="28" s="1"/>
  <c r="AE16" i="89" s="1"/>
  <c r="AK30" i="76"/>
  <c r="AK65" i="76" s="1"/>
  <c r="AK17" i="31" s="1"/>
  <c r="AK17" i="87" s="1"/>
  <c r="AJ55" i="74"/>
  <c r="AJ7" i="26" s="1"/>
  <c r="AJ7" i="91" s="1"/>
  <c r="AC23" i="80"/>
  <c r="AC59" i="80" s="1"/>
  <c r="AC11" i="27" s="1"/>
  <c r="AC11" i="92" s="1"/>
  <c r="AK12" i="75"/>
  <c r="AJ40" i="75"/>
  <c r="AJ68" i="75" s="1"/>
  <c r="AJ20" i="30" s="1"/>
  <c r="AJ20" i="86" s="1"/>
  <c r="AK8" i="76"/>
  <c r="AF11" i="79"/>
  <c r="AF54" i="79" s="1"/>
  <c r="AF6" i="32" s="1"/>
  <c r="AF6" i="90" s="1"/>
  <c r="AJ19" i="77"/>
  <c r="AK20" i="76"/>
  <c r="AK30" i="78"/>
  <c r="AK65" i="78" s="1"/>
  <c r="AK17" i="28" s="1"/>
  <c r="AK17" i="89" s="1"/>
  <c r="AK12" i="79"/>
  <c r="AJ40" i="78"/>
  <c r="AJ68" i="78" s="1"/>
  <c r="AJ20" i="28" s="1"/>
  <c r="AJ20" i="89" s="1"/>
  <c r="AK8" i="78"/>
  <c r="AK12" i="80"/>
  <c r="AJ40" i="77"/>
  <c r="AJ68" i="77" s="1"/>
  <c r="AJ20" i="25" s="1"/>
  <c r="AJ20" i="88" s="1"/>
  <c r="AK8" i="77"/>
  <c r="AG33" i="78"/>
  <c r="AG69" i="78" s="1"/>
  <c r="AG21" i="28" s="1"/>
  <c r="AG21" i="89" s="1"/>
  <c r="AJ43" i="76"/>
  <c r="AJ73" i="76" s="1"/>
  <c r="AJ25" i="31" s="1"/>
  <c r="AJ25" i="87" s="1"/>
  <c r="AJ40" i="79"/>
  <c r="AJ68" i="79" s="1"/>
  <c r="AJ20" i="32" s="1"/>
  <c r="AJ20" i="90" s="1"/>
  <c r="AK8" i="79"/>
  <c r="AJ13" i="75"/>
  <c r="AG33" i="77"/>
  <c r="AG69" i="77" s="1"/>
  <c r="AG21" i="25" s="1"/>
  <c r="AG21" i="88" s="1"/>
  <c r="AK5" i="59"/>
  <c r="AJ7" i="79"/>
  <c r="AJ43" i="78"/>
  <c r="AJ73" i="78" s="1"/>
  <c r="AJ25" i="28" s="1"/>
  <c r="AJ25" i="89" s="1"/>
  <c r="AJ19" i="79"/>
  <c r="AK20" i="78"/>
  <c r="AK41" i="81"/>
  <c r="AM44" i="76"/>
  <c r="AM74" i="76" s="1"/>
  <c r="AM26" i="31" s="1"/>
  <c r="AM26" i="87" s="1"/>
  <c r="AF17" i="75"/>
  <c r="AF56" i="75" s="1"/>
  <c r="AF8" i="30" s="1"/>
  <c r="AF8" i="86" s="1"/>
  <c r="AJ15" i="75"/>
  <c r="AJ18" i="59"/>
  <c r="AK30" i="80"/>
  <c r="AK65" i="80" s="1"/>
  <c r="AK17" i="27" s="1"/>
  <c r="AK17" i="92" s="1"/>
  <c r="AL9" i="77"/>
  <c r="AK42" i="78"/>
  <c r="AK72" i="78" s="1"/>
  <c r="AK24" i="28" s="1"/>
  <c r="AK24" i="89" s="1"/>
  <c r="AK14" i="59"/>
  <c r="AJ13" i="78"/>
  <c r="AG33" i="81"/>
  <c r="AG69" i="81" s="1"/>
  <c r="AG21" i="22" s="1"/>
  <c r="AG21" i="93" s="1"/>
  <c r="AG32" i="75"/>
  <c r="AG61" i="75" s="1"/>
  <c r="AG13" i="30" s="1"/>
  <c r="AG13" i="86" s="1"/>
  <c r="AK5" i="79"/>
  <c r="AJ7" i="80"/>
  <c r="AJ43" i="77"/>
  <c r="AJ73" i="77" s="1"/>
  <c r="AJ25" i="25" s="1"/>
  <c r="AJ25" i="88" s="1"/>
  <c r="AJ19" i="80"/>
  <c r="AJ73" i="74"/>
  <c r="AJ25" i="26" s="1"/>
  <c r="AJ25" i="91" s="1"/>
  <c r="AF28" i="59"/>
  <c r="AF63" i="59" s="1"/>
  <c r="AF15" i="23" s="1"/>
  <c r="AF15" i="84" s="1"/>
  <c r="AK20" i="79"/>
  <c r="AM44" i="78"/>
  <c r="AM74" i="78" s="1"/>
  <c r="AM26" i="28" s="1"/>
  <c r="AM26" i="89" s="1"/>
  <c r="AF17" i="78"/>
  <c r="AF56" i="78" s="1"/>
  <c r="AF8" i="28" s="1"/>
  <c r="AF8" i="89" s="1"/>
  <c r="AJ15" i="76"/>
  <c r="AJ18" i="78"/>
  <c r="AK42" i="80"/>
  <c r="AK72" i="80" s="1"/>
  <c r="AK24" i="27" s="1"/>
  <c r="AK24" i="92" s="1"/>
  <c r="AF26" i="59"/>
  <c r="AF60" i="59" s="1"/>
  <c r="AF12" i="23" s="1"/>
  <c r="AF12" i="84" s="1"/>
  <c r="AK14" i="78"/>
  <c r="AJ13" i="77"/>
  <c r="AG32" i="78"/>
  <c r="AG61" i="78" s="1"/>
  <c r="AG13" i="28" s="1"/>
  <c r="AG13" i="89" s="1"/>
  <c r="AK5" i="80"/>
  <c r="AJ43" i="79"/>
  <c r="AJ73" i="79" s="1"/>
  <c r="AJ25" i="32" s="1"/>
  <c r="AJ25" i="90" s="1"/>
  <c r="AJ19" i="81"/>
  <c r="AK20" i="80"/>
  <c r="AM44" i="77"/>
  <c r="AM74" i="77" s="1"/>
  <c r="AM26" i="25" s="1"/>
  <c r="AM26" i="88" s="1"/>
  <c r="AF17" i="77"/>
  <c r="AF56" i="77" s="1"/>
  <c r="AF8" i="25" s="1"/>
  <c r="AF8" i="88" s="1"/>
  <c r="AJ15" i="78"/>
  <c r="AJ18" i="77"/>
  <c r="AG31" i="78"/>
  <c r="AG71" i="78" s="1"/>
  <c r="AG23" i="28" s="1"/>
  <c r="AG23" i="89" s="1"/>
  <c r="AJ13" i="79"/>
  <c r="AG32" i="80"/>
  <c r="AG61" i="80" s="1"/>
  <c r="AG13" i="27" s="1"/>
  <c r="AG13" i="92" s="1"/>
  <c r="AK5" i="81"/>
  <c r="AK36" i="59"/>
  <c r="AJ43" i="80"/>
  <c r="AJ73" i="80" s="1"/>
  <c r="AJ25" i="27" s="1"/>
  <c r="AJ25" i="92" s="1"/>
  <c r="AJ19" i="75"/>
  <c r="AK41" i="59"/>
  <c r="AM44" i="80"/>
  <c r="AM74" i="80" s="1"/>
  <c r="AM26" i="27" s="1"/>
  <c r="AM26" i="92" s="1"/>
  <c r="AF17" i="79"/>
  <c r="AF56" i="79" s="1"/>
  <c r="AF8" i="32" s="1"/>
  <c r="AF8" i="90" s="1"/>
  <c r="AJ15" i="77"/>
  <c r="AJ18" i="81"/>
  <c r="AJ10" i="76"/>
  <c r="AK12" i="59"/>
  <c r="AF26" i="77"/>
  <c r="AF60" i="77" s="1"/>
  <c r="AF12" i="25" s="1"/>
  <c r="AF12" i="88" s="1"/>
  <c r="AJ40" i="80"/>
  <c r="AJ68" i="80" s="1"/>
  <c r="AJ20" i="27" s="1"/>
  <c r="AJ20" i="92" s="1"/>
  <c r="AD22" i="59"/>
  <c r="AD58" i="59" s="1"/>
  <c r="AD10" i="23" s="1"/>
  <c r="AD10" i="84" s="1"/>
  <c r="AK25" i="79"/>
  <c r="AJ43" i="81"/>
  <c r="AJ73" i="81" s="1"/>
  <c r="AJ25" i="22" s="1"/>
  <c r="AJ25" i="93" s="1"/>
  <c r="AM44" i="81"/>
  <c r="AM74" i="81" s="1"/>
  <c r="AM26" i="22" s="1"/>
  <c r="AM26" i="93" s="1"/>
  <c r="AF17" i="80"/>
  <c r="AF56" i="80" s="1"/>
  <c r="AF8" i="27" s="1"/>
  <c r="AF8" i="92" s="1"/>
  <c r="AJ15" i="79"/>
  <c r="AJ13" i="80"/>
  <c r="AE27" i="76"/>
  <c r="AE62" i="76" s="1"/>
  <c r="AE14" i="31" s="1"/>
  <c r="AE14" i="87" s="1"/>
  <c r="AG33" i="59"/>
  <c r="AG69" i="59" s="1"/>
  <c r="AG21" i="23" s="1"/>
  <c r="AG21" i="84" s="1"/>
  <c r="AG24" i="77"/>
  <c r="AK5" i="75"/>
  <c r="AJ7" i="59"/>
  <c r="AJ43" i="75"/>
  <c r="AJ73" i="75" s="1"/>
  <c r="AJ25" i="30" s="1"/>
  <c r="AJ25" i="86" s="1"/>
  <c r="AF21" i="76"/>
  <c r="AF57" i="76" s="1"/>
  <c r="AF9" i="31" s="1"/>
  <c r="AF9" i="87" s="1"/>
  <c r="AJ16" i="59"/>
  <c r="AK41" i="75"/>
  <c r="AF17" i="59"/>
  <c r="AF56" i="59" s="1"/>
  <c r="AF8" i="23" s="1"/>
  <c r="AF8" i="84" s="1"/>
  <c r="AF17" i="81"/>
  <c r="AF56" i="81" s="1"/>
  <c r="AF8" i="22" s="1"/>
  <c r="AF8" i="93" s="1"/>
  <c r="AJ15" i="80"/>
  <c r="AK30" i="75"/>
  <c r="AK65" i="75" s="1"/>
  <c r="AK17" i="30" s="1"/>
  <c r="AK17" i="86" s="1"/>
  <c r="AK12" i="77"/>
  <c r="AD22" i="77"/>
  <c r="AD58" i="77" s="1"/>
  <c r="AD10" i="25" s="1"/>
  <c r="AD10" i="88" s="1"/>
  <c r="AK8" i="75"/>
  <c r="AJ16" i="78"/>
  <c r="AK41" i="78"/>
  <c r="AM44" i="75"/>
  <c r="AM74" i="75" s="1"/>
  <c r="AM26" i="30" s="1"/>
  <c r="AM26" i="86" s="1"/>
  <c r="AJ18" i="75"/>
  <c r="AG21" i="74"/>
  <c r="AG57" i="74" s="1"/>
  <c r="AG9" i="26" s="1"/>
  <c r="AG9" i="91" s="1"/>
  <c r="AN44" i="74"/>
  <c r="AN74" i="74" s="1"/>
  <c r="AN26" i="26" s="1"/>
  <c r="AN26" i="91" s="1"/>
  <c r="AO44" i="74"/>
  <c r="AO74" i="74" s="1"/>
  <c r="AO26" i="26" s="1"/>
  <c r="AO26" i="91" s="1"/>
  <c r="AG34" i="74"/>
  <c r="AG70" i="74" s="1"/>
  <c r="AG22" i="26" s="1"/>
  <c r="AG22" i="91" s="1"/>
  <c r="AE27" i="81"/>
  <c r="AE62" i="81" s="1"/>
  <c r="AE14" i="22" s="1"/>
  <c r="AE14" i="93" s="1"/>
  <c r="AK37" i="79"/>
  <c r="AI4" i="81"/>
  <c r="AI52" i="81" s="1"/>
  <c r="AI4" i="22" s="1"/>
  <c r="AI4" i="93" s="1"/>
  <c r="AF34" i="77"/>
  <c r="AF70" i="77" s="1"/>
  <c r="AF22" i="25" s="1"/>
  <c r="AF22" i="88" s="1"/>
  <c r="AK39" i="81"/>
  <c r="AJ35" i="79"/>
  <c r="AJ67" i="79" s="1"/>
  <c r="AJ19" i="32" s="1"/>
  <c r="AJ19" i="90" s="1"/>
  <c r="AK19" i="74"/>
  <c r="AK19" i="80" s="1"/>
  <c r="AF34" i="81"/>
  <c r="AF70" i="81" s="1"/>
  <c r="AF22" i="22" s="1"/>
  <c r="AF22" i="93" s="1"/>
  <c r="AK18" i="74"/>
  <c r="AK18" i="81" s="1"/>
  <c r="AK40" i="74"/>
  <c r="AK68" i="74" s="1"/>
  <c r="AK20" i="26" s="1"/>
  <c r="AK20" i="91" s="1"/>
  <c r="AE22" i="74"/>
  <c r="AE58" i="74" s="1"/>
  <c r="AE10" i="26" s="1"/>
  <c r="AE10" i="91" s="1"/>
  <c r="AL38" i="74"/>
  <c r="AL38" i="59" s="1"/>
  <c r="AK16" i="74"/>
  <c r="AK16" i="81" s="1"/>
  <c r="AJ4" i="74"/>
  <c r="AJ52" i="74" s="1"/>
  <c r="AJ4" i="26" s="1"/>
  <c r="AJ4" i="91" s="1"/>
  <c r="AG28" i="74"/>
  <c r="AG63" i="74" s="1"/>
  <c r="AG15" i="26" s="1"/>
  <c r="AG15" i="91" s="1"/>
  <c r="AH33" i="74"/>
  <c r="AH69" i="74" s="1"/>
  <c r="AH21" i="26" s="1"/>
  <c r="AH21" i="91" s="1"/>
  <c r="AG31" i="76"/>
  <c r="AG71" i="76" s="1"/>
  <c r="AG23" i="31" s="1"/>
  <c r="AG23" i="87" s="1"/>
  <c r="AE27" i="59"/>
  <c r="AE62" i="59" s="1"/>
  <c r="AE14" i="23" s="1"/>
  <c r="AE14" i="84" s="1"/>
  <c r="AJ13" i="81"/>
  <c r="AG33" i="79"/>
  <c r="AG69" i="79" s="1"/>
  <c r="AG21" i="32" s="1"/>
  <c r="AG21" i="90" s="1"/>
  <c r="AG24" i="79"/>
  <c r="AG32" i="77"/>
  <c r="AG61" i="77" s="1"/>
  <c r="AG13" i="25" s="1"/>
  <c r="AG13" i="88" s="1"/>
  <c r="AK5" i="78"/>
  <c r="AJ7" i="76"/>
  <c r="AK36" i="75"/>
  <c r="AF11" i="81"/>
  <c r="AF54" i="81" s="1"/>
  <c r="AF6" i="22" s="1"/>
  <c r="AF6" i="93" s="1"/>
  <c r="AK37" i="80"/>
  <c r="AK66" i="80" s="1"/>
  <c r="AK18" i="27" s="1"/>
  <c r="AK18" i="92" s="1"/>
  <c r="AF21" i="75"/>
  <c r="AF57" i="75" s="1"/>
  <c r="AF9" i="30" s="1"/>
  <c r="AF9" i="86" s="1"/>
  <c r="AI6" i="75"/>
  <c r="AI53" i="75" s="1"/>
  <c r="AI5" i="30" s="1"/>
  <c r="AI5" i="86" s="1"/>
  <c r="AJ16" i="76"/>
  <c r="AF28" i="76"/>
  <c r="AF63" i="76" s="1"/>
  <c r="AF15" i="31" s="1"/>
  <c r="AF15" i="87" s="1"/>
  <c r="AI4" i="59"/>
  <c r="AI52" i="59" s="1"/>
  <c r="AI4" i="23" s="1"/>
  <c r="AI4" i="84" s="1"/>
  <c r="AK20" i="81"/>
  <c r="AK41" i="79"/>
  <c r="AE29" i="76"/>
  <c r="AE64" i="76" s="1"/>
  <c r="AE16" i="31" s="1"/>
  <c r="AE16" i="87" s="1"/>
  <c r="AJ18" i="79"/>
  <c r="AK30" i="77"/>
  <c r="AK65" i="77" s="1"/>
  <c r="AK17" i="25" s="1"/>
  <c r="AK17" i="88" s="1"/>
  <c r="AF34" i="79"/>
  <c r="AF70" i="79" s="1"/>
  <c r="AF22" i="32" s="1"/>
  <c r="AF22" i="90" s="1"/>
  <c r="AC23" i="77"/>
  <c r="AC59" i="77" s="1"/>
  <c r="AC11" i="25" s="1"/>
  <c r="AC11" i="88" s="1"/>
  <c r="AJ10" i="78"/>
  <c r="AL9" i="76"/>
  <c r="AK38" i="59"/>
  <c r="AK39" i="59"/>
  <c r="AJ35" i="80"/>
  <c r="AJ67" i="80" s="1"/>
  <c r="AJ19" i="27" s="1"/>
  <c r="AJ19" i="92" s="1"/>
  <c r="AK42" i="77"/>
  <c r="AK72" i="77" s="1"/>
  <c r="AK24" i="25" s="1"/>
  <c r="AK24" i="88" s="1"/>
  <c r="AK12" i="76"/>
  <c r="AF26" i="75"/>
  <c r="AF60" i="75" s="1"/>
  <c r="AF12" i="30" s="1"/>
  <c r="AF12" i="86" s="1"/>
  <c r="AJ40" i="81"/>
  <c r="AJ68" i="81" s="1"/>
  <c r="AJ20" i="22" s="1"/>
  <c r="AJ20" i="93" s="1"/>
  <c r="AD22" i="75"/>
  <c r="AD58" i="75" s="1"/>
  <c r="AD10" i="30" s="1"/>
  <c r="AD10" i="86" s="1"/>
  <c r="AK14" i="75"/>
  <c r="AK8" i="81"/>
  <c r="AK25" i="80"/>
  <c r="AL42" i="74"/>
  <c r="AL72" i="74" s="1"/>
  <c r="AL24" i="26" s="1"/>
  <c r="AL24" i="91" s="1"/>
  <c r="AK13" i="74"/>
  <c r="AK13" i="77" s="1"/>
  <c r="AM2" i="74"/>
  <c r="AM50" i="74" s="1"/>
  <c r="AM2" i="26" s="1"/>
  <c r="AM2" i="91" s="1"/>
  <c r="AL37" i="74"/>
  <c r="AL37" i="81" s="1"/>
  <c r="AK43" i="74"/>
  <c r="AK73" i="74" s="1"/>
  <c r="AK25" i="26" s="1"/>
  <c r="AK25" i="91" s="1"/>
  <c r="AL25" i="74"/>
  <c r="AL25" i="59" s="1"/>
  <c r="AL41" i="74"/>
  <c r="AL41" i="79" s="1"/>
  <c r="AL39" i="74"/>
  <c r="AL39" i="79" s="1"/>
  <c r="AG31" i="75"/>
  <c r="AG71" i="75" s="1"/>
  <c r="AG23" i="30" s="1"/>
  <c r="AG23" i="86" s="1"/>
  <c r="AE27" i="75"/>
  <c r="AE62" i="75" s="1"/>
  <c r="AE14" i="30" s="1"/>
  <c r="AE14" i="86" s="1"/>
  <c r="AG33" i="80"/>
  <c r="AG69" i="80" s="1"/>
  <c r="AG21" i="27" s="1"/>
  <c r="AG21" i="92" s="1"/>
  <c r="AG24" i="80"/>
  <c r="AG32" i="79"/>
  <c r="AG61" i="79" s="1"/>
  <c r="AG13" i="32" s="1"/>
  <c r="AG13" i="90" s="1"/>
  <c r="AJ7" i="78"/>
  <c r="AK36" i="76"/>
  <c r="AF11" i="59"/>
  <c r="AF54" i="59" s="1"/>
  <c r="AF6" i="23" s="1"/>
  <c r="AF6" i="84" s="1"/>
  <c r="AK37" i="75"/>
  <c r="AK37" i="81"/>
  <c r="AF21" i="78"/>
  <c r="AF57" i="78" s="1"/>
  <c r="AF9" i="28" s="1"/>
  <c r="AF9" i="89" s="1"/>
  <c r="AI6" i="76"/>
  <c r="AI53" i="76" s="1"/>
  <c r="AI5" i="31" s="1"/>
  <c r="AI5" i="87" s="1"/>
  <c r="AJ19" i="59"/>
  <c r="AJ16" i="75"/>
  <c r="AF28" i="75"/>
  <c r="AF63" i="75" s="1"/>
  <c r="AF15" i="30" s="1"/>
  <c r="AF15" i="86" s="1"/>
  <c r="AI4" i="75"/>
  <c r="AI52" i="75" s="1"/>
  <c r="AI4" i="30" s="1"/>
  <c r="AI4" i="86" s="1"/>
  <c r="AK20" i="59"/>
  <c r="AL2" i="81"/>
  <c r="AL50" i="81" s="1"/>
  <c r="AL2" i="22" s="1"/>
  <c r="AL2" i="93" s="1"/>
  <c r="AK41" i="80"/>
  <c r="AE29" i="75"/>
  <c r="AE64" i="75" s="1"/>
  <c r="AE16" i="30" s="1"/>
  <c r="AE16" i="86" s="1"/>
  <c r="AM44" i="59"/>
  <c r="AM74" i="59" s="1"/>
  <c r="AM26" i="23" s="1"/>
  <c r="AM26" i="84" s="1"/>
  <c r="AJ18" i="80"/>
  <c r="AK30" i="79"/>
  <c r="AK65" i="79" s="1"/>
  <c r="AK17" i="32" s="1"/>
  <c r="AK17" i="90" s="1"/>
  <c r="AJ55" i="81"/>
  <c r="AJ7" i="22" s="1"/>
  <c r="AJ7" i="93" s="1"/>
  <c r="AF34" i="80"/>
  <c r="AF70" i="80" s="1"/>
  <c r="AF22" i="27" s="1"/>
  <c r="AF22" i="92" s="1"/>
  <c r="AC23" i="79"/>
  <c r="AC59" i="79" s="1"/>
  <c r="AC11" i="32" s="1"/>
  <c r="AC11" i="90" s="1"/>
  <c r="AL9" i="78"/>
  <c r="AK38" i="76"/>
  <c r="AK39" i="75"/>
  <c r="AJ35" i="75"/>
  <c r="AJ67" i="75" s="1"/>
  <c r="AJ19" i="30" s="1"/>
  <c r="AJ19" i="86" s="1"/>
  <c r="AJ35" i="81"/>
  <c r="AJ67" i="81" s="1"/>
  <c r="AJ19" i="22" s="1"/>
  <c r="AJ19" i="93" s="1"/>
  <c r="AK42" i="79"/>
  <c r="AK72" i="79" s="1"/>
  <c r="AK24" i="32" s="1"/>
  <c r="AK24" i="90" s="1"/>
  <c r="AK12" i="78"/>
  <c r="AF26" i="76"/>
  <c r="AF60" i="76" s="1"/>
  <c r="AF12" i="31" s="1"/>
  <c r="AF12" i="87" s="1"/>
  <c r="AD22" i="78"/>
  <c r="AD58" i="78" s="1"/>
  <c r="AD10" i="28" s="1"/>
  <c r="AD10" i="89" s="1"/>
  <c r="AK14" i="76"/>
  <c r="AK25" i="59"/>
  <c r="AK25" i="81"/>
  <c r="AK15" i="74"/>
  <c r="AK15" i="81" s="1"/>
  <c r="AK35" i="74"/>
  <c r="AK67" i="74" s="1"/>
  <c r="AK19" i="26" s="1"/>
  <c r="AK19" i="91" s="1"/>
  <c r="AG11" i="74"/>
  <c r="AG54" i="74" s="1"/>
  <c r="AG6" i="26" s="1"/>
  <c r="AG6" i="91" s="1"/>
  <c r="AG31" i="77"/>
  <c r="AG71" i="77" s="1"/>
  <c r="AG23" i="25" s="1"/>
  <c r="AG23" i="88" s="1"/>
  <c r="AE27" i="78"/>
  <c r="AE62" i="78" s="1"/>
  <c r="AE14" i="28" s="1"/>
  <c r="AE14" i="89" s="1"/>
  <c r="AK36" i="77"/>
  <c r="AK66" i="77" s="1"/>
  <c r="AK18" i="25" s="1"/>
  <c r="AK18" i="88" s="1"/>
  <c r="AK37" i="59"/>
  <c r="AI6" i="78"/>
  <c r="AI53" i="78" s="1"/>
  <c r="AI5" i="28" s="1"/>
  <c r="AI5" i="89" s="1"/>
  <c r="AJ16" i="77"/>
  <c r="AF28" i="77"/>
  <c r="AF63" i="77" s="1"/>
  <c r="AF15" i="25" s="1"/>
  <c r="AF15" i="88" s="1"/>
  <c r="AI4" i="77"/>
  <c r="AI52" i="77" s="1"/>
  <c r="AI4" i="25" s="1"/>
  <c r="AI4" i="88" s="1"/>
  <c r="AE29" i="77"/>
  <c r="AE64" i="77" s="1"/>
  <c r="AE16" i="25" s="1"/>
  <c r="AE16" i="88" s="1"/>
  <c r="AK30" i="81"/>
  <c r="AK65" i="81" s="1"/>
  <c r="AK17" i="22" s="1"/>
  <c r="AK17" i="93" s="1"/>
  <c r="AF34" i="59"/>
  <c r="AF70" i="59" s="1"/>
  <c r="AF22" i="23" s="1"/>
  <c r="AF22" i="84" s="1"/>
  <c r="AC23" i="81"/>
  <c r="AC59" i="81" s="1"/>
  <c r="AC11" i="22" s="1"/>
  <c r="AC11" i="93" s="1"/>
  <c r="AL9" i="79"/>
  <c r="AK38" i="77"/>
  <c r="AK39" i="78"/>
  <c r="AJ35" i="59"/>
  <c r="AJ67" i="59" s="1"/>
  <c r="AJ19" i="23" s="1"/>
  <c r="AJ19" i="84" s="1"/>
  <c r="AK42" i="81"/>
  <c r="AK72" i="81" s="1"/>
  <c r="AK24" i="22" s="1"/>
  <c r="AK24" i="93" s="1"/>
  <c r="AK14" i="77"/>
  <c r="AK25" i="75"/>
  <c r="AL20" i="74"/>
  <c r="AL20" i="77" s="1"/>
  <c r="AL36" i="74"/>
  <c r="AL36" i="76" s="1"/>
  <c r="AL14" i="74"/>
  <c r="AL14" i="76" s="1"/>
  <c r="AH31" i="74"/>
  <c r="AH71" i="74" s="1"/>
  <c r="AH23" i="26" s="1"/>
  <c r="AH23" i="91" s="1"/>
  <c r="AG17" i="74"/>
  <c r="AG56" i="74" s="1"/>
  <c r="AG8" i="26" s="1"/>
  <c r="AG8" i="91" s="1"/>
  <c r="AG31" i="79"/>
  <c r="AG71" i="79" s="1"/>
  <c r="AG23" i="32" s="1"/>
  <c r="AG23" i="90" s="1"/>
  <c r="AE27" i="77"/>
  <c r="AE62" i="77" s="1"/>
  <c r="AE14" i="25" s="1"/>
  <c r="AE14" i="88" s="1"/>
  <c r="AG33" i="75"/>
  <c r="AG69" i="75" s="1"/>
  <c r="AG21" i="30" s="1"/>
  <c r="AG21" i="86" s="1"/>
  <c r="AG24" i="76"/>
  <c r="AK36" i="79"/>
  <c r="AK37" i="76"/>
  <c r="AI6" i="79"/>
  <c r="AI53" i="79" s="1"/>
  <c r="AI5" i="32" s="1"/>
  <c r="AI5" i="90" s="1"/>
  <c r="AJ16" i="79"/>
  <c r="AF28" i="79"/>
  <c r="AF63" i="79" s="1"/>
  <c r="AF15" i="32" s="1"/>
  <c r="AF15" i="90" s="1"/>
  <c r="AI4" i="78"/>
  <c r="AI52" i="78" s="1"/>
  <c r="AI4" i="28" s="1"/>
  <c r="AI4" i="89" s="1"/>
  <c r="AE29" i="79"/>
  <c r="AE64" i="79" s="1"/>
  <c r="AE16" i="32" s="1"/>
  <c r="AE16" i="90" s="1"/>
  <c r="AF34" i="75"/>
  <c r="AF70" i="75" s="1"/>
  <c r="AF22" i="30" s="1"/>
  <c r="AF22" i="86" s="1"/>
  <c r="AC23" i="59"/>
  <c r="AC59" i="59" s="1"/>
  <c r="AC11" i="23" s="1"/>
  <c r="AC11" i="84" s="1"/>
  <c r="AL9" i="80"/>
  <c r="AK38" i="79"/>
  <c r="AK39" i="77"/>
  <c r="AJ35" i="76"/>
  <c r="AJ67" i="76" s="1"/>
  <c r="AJ19" i="31" s="1"/>
  <c r="AJ19" i="87" s="1"/>
  <c r="AK42" i="59"/>
  <c r="AK72" i="59" s="1"/>
  <c r="AK24" i="23" s="1"/>
  <c r="AK24" i="84" s="1"/>
  <c r="AF26" i="79"/>
  <c r="AF60" i="79" s="1"/>
  <c r="AF12" i="32" s="1"/>
  <c r="AF12" i="90" s="1"/>
  <c r="AD22" i="80"/>
  <c r="AD58" i="80" s="1"/>
  <c r="AD10" i="27" s="1"/>
  <c r="AD10" i="92" s="1"/>
  <c r="AK14" i="79"/>
  <c r="AK25" i="76"/>
  <c r="AK10" i="74"/>
  <c r="AK10" i="80" s="1"/>
  <c r="AM9" i="74"/>
  <c r="AM9" i="79" s="1"/>
  <c r="AF27" i="74"/>
  <c r="AF62" i="74" s="1"/>
  <c r="AF14" i="26" s="1"/>
  <c r="AF14" i="91" s="1"/>
  <c r="AJ6" i="74"/>
  <c r="AJ53" i="74" s="1"/>
  <c r="AJ5" i="26" s="1"/>
  <c r="AJ5" i="91" s="1"/>
  <c r="AL5" i="74"/>
  <c r="AL5" i="77" s="1"/>
  <c r="AL30" i="74"/>
  <c r="AL65" i="74" s="1"/>
  <c r="AL17" i="26" s="1"/>
  <c r="AL17" i="91" s="1"/>
  <c r="AK7" i="74"/>
  <c r="AK7" i="78" s="1"/>
  <c r="AL8" i="74"/>
  <c r="AL8" i="77" s="1"/>
  <c r="AH32" i="74"/>
  <c r="AH61" i="74" s="1"/>
  <c r="AH13" i="26" s="1"/>
  <c r="AH13" i="91" s="1"/>
  <c r="AH24" i="74"/>
  <c r="AH24" i="79" s="1"/>
  <c r="AG31" i="80"/>
  <c r="AG71" i="80" s="1"/>
  <c r="AG23" i="27" s="1"/>
  <c r="AG23" i="92" s="1"/>
  <c r="AE27" i="79"/>
  <c r="AE62" i="79" s="1"/>
  <c r="AE14" i="32" s="1"/>
  <c r="AE14" i="90" s="1"/>
  <c r="AG33" i="76"/>
  <c r="AG69" i="76" s="1"/>
  <c r="AG21" i="31" s="1"/>
  <c r="AG21" i="87" s="1"/>
  <c r="AG32" i="76"/>
  <c r="AG61" i="76" s="1"/>
  <c r="AG13" i="31" s="1"/>
  <c r="AG13" i="87" s="1"/>
  <c r="AK37" i="78"/>
  <c r="AF21" i="81"/>
  <c r="AF57" i="81" s="1"/>
  <c r="AF9" i="22" s="1"/>
  <c r="AF9" i="93" s="1"/>
  <c r="AI6" i="80"/>
  <c r="AI53" i="80" s="1"/>
  <c r="AI5" i="27" s="1"/>
  <c r="AI5" i="92" s="1"/>
  <c r="AJ16" i="80"/>
  <c r="AF28" i="80"/>
  <c r="AF63" i="80" s="1"/>
  <c r="AF15" i="27" s="1"/>
  <c r="AF15" i="92" s="1"/>
  <c r="AI4" i="79"/>
  <c r="AI52" i="79" s="1"/>
  <c r="AI4" i="32" s="1"/>
  <c r="AI4" i="90" s="1"/>
  <c r="AE29" i="80"/>
  <c r="AE64" i="80" s="1"/>
  <c r="AE16" i="27" s="1"/>
  <c r="AE16" i="92" s="1"/>
  <c r="AM44" i="79"/>
  <c r="AM74" i="79" s="1"/>
  <c r="AM26" i="32" s="1"/>
  <c r="AM26" i="90" s="1"/>
  <c r="AK30" i="59"/>
  <c r="AK65" i="59" s="1"/>
  <c r="AK17" i="23" s="1"/>
  <c r="AK17" i="84" s="1"/>
  <c r="AJ68" i="76"/>
  <c r="AJ20" i="31" s="1"/>
  <c r="AJ20" i="87" s="1"/>
  <c r="AF34" i="76"/>
  <c r="AF70" i="76" s="1"/>
  <c r="AF22" i="31" s="1"/>
  <c r="AF22" i="87" s="1"/>
  <c r="AC23" i="75"/>
  <c r="AC59" i="75" s="1"/>
  <c r="AC11" i="30" s="1"/>
  <c r="AC11" i="86" s="1"/>
  <c r="AL9" i="75"/>
  <c r="AL9" i="81"/>
  <c r="AK38" i="80"/>
  <c r="AK39" i="79"/>
  <c r="AJ35" i="78"/>
  <c r="AJ67" i="78" s="1"/>
  <c r="AJ19" i="28" s="1"/>
  <c r="AJ19" i="89" s="1"/>
  <c r="AK42" i="75"/>
  <c r="AK72" i="75" s="1"/>
  <c r="AK24" i="30" s="1"/>
  <c r="AK24" i="86" s="1"/>
  <c r="AF26" i="80"/>
  <c r="AF60" i="80" s="1"/>
  <c r="AF12" i="27" s="1"/>
  <c r="AF12" i="92" s="1"/>
  <c r="AD22" i="81"/>
  <c r="AD58" i="81" s="1"/>
  <c r="AD10" i="22" s="1"/>
  <c r="AD10" i="93" s="1"/>
  <c r="AK25" i="78"/>
  <c r="AG26" i="74"/>
  <c r="AG60" i="74" s="1"/>
  <c r="AG12" i="26" s="1"/>
  <c r="AG12" i="91" s="1"/>
  <c r="AL12" i="74"/>
  <c r="AL12" i="80" s="1"/>
  <c r="AD23" i="74"/>
  <c r="AD59" i="74" s="1"/>
  <c r="AD11" i="26" s="1"/>
  <c r="AD11" i="91" s="1"/>
  <c r="AF29" i="74"/>
  <c r="AF64" i="74" s="1"/>
  <c r="AF16" i="26" s="1"/>
  <c r="AF16" i="91" s="1"/>
  <c r="AG31" i="59"/>
  <c r="AG71" i="59" s="1"/>
  <c r="AG23" i="23" s="1"/>
  <c r="AG23" i="84" s="1"/>
  <c r="AG31" i="81"/>
  <c r="AG71" i="81" s="1"/>
  <c r="AG23" i="22" s="1"/>
  <c r="AG23" i="93" s="1"/>
  <c r="AE27" i="80"/>
  <c r="AE62" i="80" s="1"/>
  <c r="AE14" i="27" s="1"/>
  <c r="AE14" i="92" s="1"/>
  <c r="AK66" i="74"/>
  <c r="AK18" i="26" s="1"/>
  <c r="AK18" i="91" s="1"/>
  <c r="AK36" i="81"/>
  <c r="AI6" i="59"/>
  <c r="AI53" i="59" s="1"/>
  <c r="AI5" i="23" s="1"/>
  <c r="AI5" i="84" s="1"/>
  <c r="AI6" i="81"/>
  <c r="AI53" i="81" s="1"/>
  <c r="AI5" i="22" s="1"/>
  <c r="AI5" i="93" s="1"/>
  <c r="AF28" i="81"/>
  <c r="AF63" i="81" s="1"/>
  <c r="AF15" i="22" s="1"/>
  <c r="AF15" i="93" s="1"/>
  <c r="AI4" i="80"/>
  <c r="AI52" i="80" s="1"/>
  <c r="AI4" i="27" s="1"/>
  <c r="AI4" i="92" s="1"/>
  <c r="AE29" i="81"/>
  <c r="AE64" i="81" s="1"/>
  <c r="AE16" i="22" s="1"/>
  <c r="AE16" i="93" s="1"/>
  <c r="AF34" i="78"/>
  <c r="AF70" i="78" s="1"/>
  <c r="AF22" i="28" s="1"/>
  <c r="AF22" i="89" s="1"/>
  <c r="AC23" i="76"/>
  <c r="AC59" i="76" s="1"/>
  <c r="AC11" i="31" s="1"/>
  <c r="AC11" i="87" s="1"/>
  <c r="AK38" i="75"/>
  <c r="AK38" i="81"/>
  <c r="AK39" i="80"/>
  <c r="AJ35" i="77"/>
  <c r="AJ67" i="77" s="1"/>
  <c r="AJ19" i="25" s="1"/>
  <c r="AJ19" i="88" s="1"/>
  <c r="AK42" i="76"/>
  <c r="AK72" i="76" s="1"/>
  <c r="AK24" i="31" s="1"/>
  <c r="AK24" i="87" s="1"/>
  <c r="AF26" i="81"/>
  <c r="AF60" i="81" s="1"/>
  <c r="AF12" i="22" s="1"/>
  <c r="AF12" i="93" s="1"/>
  <c r="AK14" i="81"/>
  <c r="AC18" i="83"/>
  <c r="Y16" i="83"/>
  <c r="AD5" i="83"/>
  <c r="AD19" i="83"/>
  <c r="AE17" i="83"/>
  <c r="Y14" i="83"/>
  <c r="W10" i="83"/>
  <c r="Z12" i="83"/>
  <c r="AE7" i="83"/>
  <c r="AF26" i="83"/>
  <c r="Z6" i="83"/>
  <c r="W11" i="83"/>
  <c r="Z9" i="83"/>
  <c r="Z13" i="83"/>
  <c r="AD25" i="83"/>
  <c r="Z8" i="83"/>
  <c r="AC20" i="83"/>
  <c r="Z21" i="83"/>
  <c r="AG85" i="73"/>
  <c r="AH77" i="73"/>
  <c r="AH73" i="73"/>
  <c r="AH67" i="73"/>
  <c r="AI80" i="73"/>
  <c r="AC22" i="83"/>
  <c r="AH90" i="73"/>
  <c r="AI89" i="73"/>
  <c r="AI87" i="73"/>
  <c r="AB23" i="83"/>
  <c r="AI88" i="73"/>
  <c r="AH82" i="73"/>
  <c r="AG83" i="73"/>
  <c r="AC15" i="83"/>
  <c r="AH84" i="73"/>
  <c r="AF78" i="73"/>
  <c r="AE79" i="73"/>
  <c r="AI2" i="83"/>
  <c r="AD4" i="83"/>
  <c r="AK60" i="73"/>
  <c r="AK62" i="73"/>
  <c r="AM76" i="73"/>
  <c r="AM98" i="73"/>
  <c r="AL66" i="73"/>
  <c r="AL75" i="73"/>
  <c r="AM97" i="73"/>
  <c r="AL99" i="73"/>
  <c r="AM92" i="73"/>
  <c r="AM64" i="73"/>
  <c r="AO58" i="73"/>
  <c r="AN58" i="73"/>
  <c r="AM70" i="73"/>
  <c r="AN65" i="73"/>
  <c r="AO65" i="73"/>
  <c r="AM86" i="73"/>
  <c r="AM61" i="73"/>
  <c r="AL69" i="73"/>
  <c r="AL96" i="73"/>
  <c r="AL91" i="73"/>
  <c r="AL63" i="73"/>
  <c r="AL72" i="73"/>
  <c r="AL71" i="73"/>
  <c r="AM93" i="73"/>
  <c r="AM94" i="73"/>
  <c r="AM81" i="73"/>
  <c r="AM95" i="73"/>
  <c r="AL74" i="73"/>
  <c r="AM68" i="73"/>
  <c r="AK66" i="81" l="1"/>
  <c r="AK18" i="22" s="1"/>
  <c r="AK18" i="93" s="1"/>
  <c r="AJ55" i="75"/>
  <c r="AJ7" i="30" s="1"/>
  <c r="AJ7" i="86" s="1"/>
  <c r="AK66" i="78"/>
  <c r="AK18" i="28" s="1"/>
  <c r="AK18" i="89" s="1"/>
  <c r="AJ55" i="78"/>
  <c r="AJ7" i="28" s="1"/>
  <c r="AJ7" i="89" s="1"/>
  <c r="AJ55" i="59"/>
  <c r="AJ7" i="23" s="1"/>
  <c r="AJ7" i="84" s="1"/>
  <c r="AK13" i="80"/>
  <c r="AJ55" i="76"/>
  <c r="AJ7" i="31" s="1"/>
  <c r="AJ7" i="87" s="1"/>
  <c r="AO44" i="59"/>
  <c r="AO74" i="59" s="1"/>
  <c r="AO26" i="23" s="1"/>
  <c r="AO26" i="84" s="1"/>
  <c r="AK10" i="75"/>
  <c r="AJ55" i="77"/>
  <c r="AJ7" i="25" s="1"/>
  <c r="AJ7" i="88" s="1"/>
  <c r="AK66" i="79"/>
  <c r="AK18" i="32" s="1"/>
  <c r="AK18" i="90" s="1"/>
  <c r="AK66" i="59"/>
  <c r="AK18" i="23" s="1"/>
  <c r="AK18" i="84" s="1"/>
  <c r="AK13" i="75"/>
  <c r="AL41" i="77"/>
  <c r="AK13" i="76"/>
  <c r="AK43" i="79"/>
  <c r="AK73" i="79" s="1"/>
  <c r="AK25" i="32" s="1"/>
  <c r="AK25" i="90" s="1"/>
  <c r="AH32" i="79"/>
  <c r="AH61" i="79" s="1"/>
  <c r="AH13" i="32" s="1"/>
  <c r="AH13" i="90" s="1"/>
  <c r="AK10" i="59"/>
  <c r="AL36" i="59"/>
  <c r="AH33" i="59"/>
  <c r="AH69" i="59" s="1"/>
  <c r="AH21" i="23" s="1"/>
  <c r="AH21" i="84" s="1"/>
  <c r="AK55" i="74"/>
  <c r="AK7" i="26" s="1"/>
  <c r="AK7" i="91" s="1"/>
  <c r="AG26" i="76"/>
  <c r="AG60" i="76" s="1"/>
  <c r="AG12" i="31" s="1"/>
  <c r="AG12" i="87" s="1"/>
  <c r="AL37" i="59"/>
  <c r="AL37" i="76"/>
  <c r="AL66" i="76" s="1"/>
  <c r="AL18" i="31" s="1"/>
  <c r="AL18" i="87" s="1"/>
  <c r="AH33" i="77"/>
  <c r="AH69" i="77" s="1"/>
  <c r="AH21" i="25" s="1"/>
  <c r="AH21" i="88" s="1"/>
  <c r="AL66" i="74"/>
  <c r="AL18" i="26" s="1"/>
  <c r="AL18" i="91" s="1"/>
  <c r="AK43" i="59"/>
  <c r="AK73" i="59" s="1"/>
  <c r="AK25" i="23" s="1"/>
  <c r="AK25" i="84" s="1"/>
  <c r="AL37" i="75"/>
  <c r="AH33" i="79"/>
  <c r="AH69" i="79" s="1"/>
  <c r="AH21" i="32" s="1"/>
  <c r="AH21" i="90" s="1"/>
  <c r="AK43" i="76"/>
  <c r="AK73" i="76" s="1"/>
  <c r="AK25" i="31" s="1"/>
  <c r="AK25" i="87" s="1"/>
  <c r="AL37" i="79"/>
  <c r="AH33" i="80"/>
  <c r="AH69" i="80" s="1"/>
  <c r="AH21" i="27" s="1"/>
  <c r="AH21" i="92" s="1"/>
  <c r="AH32" i="76"/>
  <c r="AH61" i="76" s="1"/>
  <c r="AH13" i="31" s="1"/>
  <c r="AH13" i="87" s="1"/>
  <c r="AL36" i="75"/>
  <c r="AK43" i="75"/>
  <c r="AK73" i="75" s="1"/>
  <c r="AK25" i="30" s="1"/>
  <c r="AK25" i="86" s="1"/>
  <c r="AM2" i="59"/>
  <c r="AM50" i="59" s="1"/>
  <c r="AM2" i="23" s="1"/>
  <c r="AM2" i="84" s="1"/>
  <c r="AH33" i="81"/>
  <c r="AH69" i="81" s="1"/>
  <c r="AH21" i="22" s="1"/>
  <c r="AH21" i="93" s="1"/>
  <c r="AL41" i="78"/>
  <c r="AK43" i="80"/>
  <c r="AK73" i="80" s="1"/>
  <c r="AK25" i="27" s="1"/>
  <c r="AK25" i="92" s="1"/>
  <c r="AL30" i="80"/>
  <c r="AL65" i="80" s="1"/>
  <c r="AL17" i="27" s="1"/>
  <c r="AL17" i="92" s="1"/>
  <c r="AG11" i="77"/>
  <c r="AG54" i="77" s="1"/>
  <c r="AG6" i="25" s="1"/>
  <c r="AG6" i="88" s="1"/>
  <c r="AK40" i="75"/>
  <c r="AK68" i="75" s="1"/>
  <c r="AK20" i="30" s="1"/>
  <c r="AK20" i="86" s="1"/>
  <c r="AH32" i="80"/>
  <c r="AH61" i="80" s="1"/>
  <c r="AH13" i="27" s="1"/>
  <c r="AH13" i="92" s="1"/>
  <c r="AK10" i="77"/>
  <c r="AJ55" i="79"/>
  <c r="AJ7" i="32" s="1"/>
  <c r="AJ7" i="90" s="1"/>
  <c r="AL36" i="79"/>
  <c r="AL41" i="80"/>
  <c r="AM2" i="76"/>
  <c r="AM50" i="76" s="1"/>
  <c r="AM2" i="31" s="1"/>
  <c r="AM2" i="87" s="1"/>
  <c r="AL42" i="59"/>
  <c r="AL72" i="59" s="1"/>
  <c r="AL24" i="23" s="1"/>
  <c r="AL24" i="84" s="1"/>
  <c r="AJ4" i="59"/>
  <c r="AJ52" i="59" s="1"/>
  <c r="AJ4" i="23" s="1"/>
  <c r="AJ4" i="84" s="1"/>
  <c r="AK40" i="78"/>
  <c r="AK68" i="78" s="1"/>
  <c r="AK20" i="28" s="1"/>
  <c r="AK20" i="89" s="1"/>
  <c r="AF27" i="78"/>
  <c r="AF62" i="78" s="1"/>
  <c r="AF14" i="28" s="1"/>
  <c r="AF14" i="89" s="1"/>
  <c r="AK10" i="79"/>
  <c r="AG17" i="77"/>
  <c r="AG56" i="77" s="1"/>
  <c r="AG8" i="25" s="1"/>
  <c r="AG8" i="88" s="1"/>
  <c r="AL36" i="80"/>
  <c r="AK35" i="80"/>
  <c r="AK67" i="80" s="1"/>
  <c r="AK19" i="27" s="1"/>
  <c r="AK19" i="92" s="1"/>
  <c r="AL41" i="81"/>
  <c r="AM2" i="78"/>
  <c r="AM50" i="78" s="1"/>
  <c r="AM2" i="28" s="1"/>
  <c r="AM2" i="89" s="1"/>
  <c r="AL42" i="75"/>
  <c r="AL72" i="75" s="1"/>
  <c r="AL24" i="30" s="1"/>
  <c r="AL24" i="86" s="1"/>
  <c r="AH33" i="76"/>
  <c r="AH69" i="76" s="1"/>
  <c r="AH21" i="31" s="1"/>
  <c r="AH21" i="87" s="1"/>
  <c r="AJ4" i="79"/>
  <c r="AJ52" i="79" s="1"/>
  <c r="AJ4" i="32" s="1"/>
  <c r="AJ4" i="90" s="1"/>
  <c r="AK40" i="80"/>
  <c r="AK68" i="80" s="1"/>
  <c r="AK20" i="27" s="1"/>
  <c r="AK20" i="92" s="1"/>
  <c r="AM2" i="80"/>
  <c r="AM50" i="80" s="1"/>
  <c r="AM2" i="27" s="1"/>
  <c r="AM2" i="92" s="1"/>
  <c r="AL42" i="80"/>
  <c r="AL72" i="80" s="1"/>
  <c r="AL24" i="27" s="1"/>
  <c r="AL24" i="92" s="1"/>
  <c r="AK7" i="77"/>
  <c r="AM9" i="81"/>
  <c r="AL39" i="75"/>
  <c r="AK16" i="78"/>
  <c r="AL39" i="77"/>
  <c r="AH32" i="75"/>
  <c r="AH61" i="75" s="1"/>
  <c r="AH13" i="30" s="1"/>
  <c r="AH13" i="86" s="1"/>
  <c r="AL30" i="78"/>
  <c r="AL65" i="78" s="1"/>
  <c r="AL17" i="28" s="1"/>
  <c r="AL17" i="89" s="1"/>
  <c r="AL5" i="79"/>
  <c r="AJ6" i="79"/>
  <c r="AJ53" i="79" s="1"/>
  <c r="AJ5" i="32" s="1"/>
  <c r="AJ5" i="90" s="1"/>
  <c r="AL20" i="75"/>
  <c r="AK35" i="78"/>
  <c r="AK67" i="78" s="1"/>
  <c r="AK19" i="28" s="1"/>
  <c r="AK19" i="89" s="1"/>
  <c r="AL41" i="75"/>
  <c r="AL25" i="77"/>
  <c r="AK43" i="77"/>
  <c r="AK73" i="77" s="1"/>
  <c r="AK25" i="25" s="1"/>
  <c r="AK25" i="88" s="1"/>
  <c r="AL37" i="77"/>
  <c r="AL42" i="79"/>
  <c r="AL72" i="79" s="1"/>
  <c r="AL24" i="32" s="1"/>
  <c r="AL24" i="90" s="1"/>
  <c r="AH33" i="75"/>
  <c r="AH69" i="75" s="1"/>
  <c r="AH21" i="30" s="1"/>
  <c r="AH21" i="86" s="1"/>
  <c r="AG28" i="76"/>
  <c r="AG63" i="76" s="1"/>
  <c r="AG15" i="31" s="1"/>
  <c r="AG15" i="87" s="1"/>
  <c r="AJ4" i="78"/>
  <c r="AJ52" i="78" s="1"/>
  <c r="AJ4" i="28" s="1"/>
  <c r="AJ4" i="89" s="1"/>
  <c r="AG34" i="75"/>
  <c r="AG70" i="75" s="1"/>
  <c r="AG22" i="30" s="1"/>
  <c r="AG22" i="86" s="1"/>
  <c r="AH24" i="59"/>
  <c r="AL5" i="80"/>
  <c r="AL20" i="79"/>
  <c r="AL25" i="80"/>
  <c r="AG28" i="78"/>
  <c r="AG63" i="78" s="1"/>
  <c r="AG15" i="28" s="1"/>
  <c r="AG15" i="89" s="1"/>
  <c r="AJ4" i="77"/>
  <c r="AJ52" i="77" s="1"/>
  <c r="AJ4" i="25" s="1"/>
  <c r="AJ4" i="88" s="1"/>
  <c r="AG34" i="77"/>
  <c r="AG70" i="77" s="1"/>
  <c r="AG22" i="25" s="1"/>
  <c r="AG22" i="88" s="1"/>
  <c r="AL25" i="81"/>
  <c r="AG28" i="77"/>
  <c r="AG63" i="77" s="1"/>
  <c r="AG15" i="25" s="1"/>
  <c r="AG15" i="88" s="1"/>
  <c r="AG34" i="79"/>
  <c r="AG70" i="79" s="1"/>
  <c r="AG22" i="32" s="1"/>
  <c r="AG22" i="90" s="1"/>
  <c r="AH24" i="75"/>
  <c r="AL5" i="76"/>
  <c r="AJ6" i="59"/>
  <c r="AJ53" i="59" s="1"/>
  <c r="AJ5" i="23" s="1"/>
  <c r="AJ5" i="84" s="1"/>
  <c r="AF27" i="77"/>
  <c r="AF62" i="77" s="1"/>
  <c r="AF14" i="25" s="1"/>
  <c r="AF14" i="88" s="1"/>
  <c r="AK15" i="59"/>
  <c r="AG28" i="79"/>
  <c r="AG63" i="79" s="1"/>
  <c r="AG15" i="32" s="1"/>
  <c r="AG15" i="90" s="1"/>
  <c r="AH24" i="76"/>
  <c r="AL5" i="75"/>
  <c r="AJ6" i="75"/>
  <c r="AJ53" i="75" s="1"/>
  <c r="AJ5" i="30" s="1"/>
  <c r="AJ5" i="86" s="1"/>
  <c r="AK15" i="78"/>
  <c r="AG28" i="80"/>
  <c r="AG63" i="80" s="1"/>
  <c r="AG15" i="27" s="1"/>
  <c r="AG15" i="92" s="1"/>
  <c r="AG26" i="59"/>
  <c r="AG60" i="59" s="1"/>
  <c r="AG12" i="23" s="1"/>
  <c r="AG12" i="84" s="1"/>
  <c r="AH24" i="80"/>
  <c r="AL5" i="59"/>
  <c r="AJ6" i="76"/>
  <c r="AJ53" i="76" s="1"/>
  <c r="AJ5" i="31" s="1"/>
  <c r="AJ5" i="87" s="1"/>
  <c r="AM9" i="75"/>
  <c r="AG17" i="79"/>
  <c r="AG56" i="79" s="1"/>
  <c r="AG8" i="32" s="1"/>
  <c r="AG8" i="90" s="1"/>
  <c r="AO44" i="78"/>
  <c r="AO74" i="78" s="1"/>
  <c r="AO26" i="28" s="1"/>
  <c r="AO26" i="89" s="1"/>
  <c r="AH24" i="81"/>
  <c r="AL5" i="78"/>
  <c r="AJ6" i="78"/>
  <c r="AJ53" i="78" s="1"/>
  <c r="AJ5" i="28" s="1"/>
  <c r="AJ5" i="89" s="1"/>
  <c r="AG26" i="80"/>
  <c r="AG60" i="80" s="1"/>
  <c r="AG12" i="27" s="1"/>
  <c r="AG12" i="92" s="1"/>
  <c r="AJ6" i="77"/>
  <c r="AJ53" i="77" s="1"/>
  <c r="AJ5" i="25" s="1"/>
  <c r="AJ5" i="88" s="1"/>
  <c r="AL20" i="59"/>
  <c r="AL39" i="80"/>
  <c r="AL25" i="78"/>
  <c r="AK43" i="78"/>
  <c r="AK73" i="78" s="1"/>
  <c r="AK25" i="28" s="1"/>
  <c r="AK25" i="89" s="1"/>
  <c r="AL37" i="78"/>
  <c r="AM2" i="81"/>
  <c r="AM50" i="81" s="1"/>
  <c r="AM2" i="22" s="1"/>
  <c r="AM2" i="93" s="1"/>
  <c r="AL42" i="77"/>
  <c r="AL72" i="77" s="1"/>
  <c r="AL24" i="25" s="1"/>
  <c r="AL24" i="88" s="1"/>
  <c r="AG28" i="59"/>
  <c r="AG63" i="59" s="1"/>
  <c r="AG15" i="23" s="1"/>
  <c r="AG15" i="84" s="1"/>
  <c r="AJ4" i="75"/>
  <c r="AJ52" i="75" s="1"/>
  <c r="AJ4" i="30" s="1"/>
  <c r="AJ4" i="86" s="1"/>
  <c r="AE22" i="77"/>
  <c r="AE58" i="77" s="1"/>
  <c r="AE10" i="25" s="1"/>
  <c r="AE10" i="88" s="1"/>
  <c r="AG34" i="59"/>
  <c r="AG70" i="59" s="1"/>
  <c r="AG22" i="23" s="1"/>
  <c r="AG22" i="84" s="1"/>
  <c r="AD23" i="59"/>
  <c r="AD59" i="59" s="1"/>
  <c r="AD11" i="23" s="1"/>
  <c r="AD11" i="84" s="1"/>
  <c r="AL8" i="79"/>
  <c r="AK18" i="59"/>
  <c r="AK19" i="76"/>
  <c r="AF29" i="59"/>
  <c r="AF64" i="59" s="1"/>
  <c r="AF16" i="23" s="1"/>
  <c r="AF16" i="84" s="1"/>
  <c r="AD23" i="78"/>
  <c r="AD59" i="78" s="1"/>
  <c r="AD11" i="28" s="1"/>
  <c r="AD11" i="89" s="1"/>
  <c r="AM9" i="59"/>
  <c r="AK15" i="77"/>
  <c r="AL41" i="59"/>
  <c r="AL25" i="75"/>
  <c r="AK13" i="79"/>
  <c r="AH33" i="78"/>
  <c r="AH69" i="78" s="1"/>
  <c r="AH21" i="28" s="1"/>
  <c r="AH21" i="89" s="1"/>
  <c r="AG28" i="75"/>
  <c r="AG63" i="75" s="1"/>
  <c r="AG15" i="30" s="1"/>
  <c r="AG15" i="86" s="1"/>
  <c r="AJ4" i="76"/>
  <c r="AJ52" i="76" s="1"/>
  <c r="AJ4" i="31" s="1"/>
  <c r="AJ4" i="87" s="1"/>
  <c r="AK18" i="75"/>
  <c r="AK19" i="75"/>
  <c r="AF29" i="76"/>
  <c r="AF64" i="76" s="1"/>
  <c r="AF16" i="31" s="1"/>
  <c r="AF16" i="87" s="1"/>
  <c r="AJ55" i="80"/>
  <c r="AJ7" i="27" s="1"/>
  <c r="AJ7" i="92" s="1"/>
  <c r="AK18" i="76"/>
  <c r="AK19" i="79"/>
  <c r="AF29" i="75"/>
  <c r="AF64" i="75" s="1"/>
  <c r="AF16" i="30" s="1"/>
  <c r="AF16" i="86" s="1"/>
  <c r="AM9" i="76"/>
  <c r="AL39" i="59"/>
  <c r="AL41" i="76"/>
  <c r="AL25" i="76"/>
  <c r="AK18" i="78"/>
  <c r="AF29" i="78"/>
  <c r="AF64" i="78" s="1"/>
  <c r="AF16" i="28" s="1"/>
  <c r="AF16" i="89" s="1"/>
  <c r="AK18" i="79"/>
  <c r="AF29" i="77"/>
  <c r="AF64" i="77" s="1"/>
  <c r="AF16" i="25" s="1"/>
  <c r="AF16" i="88" s="1"/>
  <c r="AM9" i="78"/>
  <c r="AG17" i="75"/>
  <c r="AG56" i="75" s="1"/>
  <c r="AG8" i="30" s="1"/>
  <c r="AG8" i="86" s="1"/>
  <c r="AK18" i="80"/>
  <c r="AF29" i="79"/>
  <c r="AF64" i="79" s="1"/>
  <c r="AF16" i="32" s="1"/>
  <c r="AF16" i="90" s="1"/>
  <c r="AG26" i="79"/>
  <c r="AG60" i="79" s="1"/>
  <c r="AG12" i="32" s="1"/>
  <c r="AG12" i="90" s="1"/>
  <c r="AH24" i="78"/>
  <c r="AL8" i="75"/>
  <c r="AF27" i="59"/>
  <c r="AF62" i="59" s="1"/>
  <c r="AF14" i="23" s="1"/>
  <c r="AF14" i="84" s="1"/>
  <c r="AM9" i="80"/>
  <c r="AG17" i="78"/>
  <c r="AG56" i="78" s="1"/>
  <c r="AG8" i="28" s="1"/>
  <c r="AG8" i="89" s="1"/>
  <c r="AL25" i="79"/>
  <c r="AK16" i="59"/>
  <c r="AG34" i="76"/>
  <c r="AG70" i="76" s="1"/>
  <c r="AG22" i="31" s="1"/>
  <c r="AG22" i="87" s="1"/>
  <c r="AG21" i="79"/>
  <c r="AG57" i="79" s="1"/>
  <c r="AG9" i="32" s="1"/>
  <c r="AG9" i="90" s="1"/>
  <c r="AN44" i="81"/>
  <c r="AN74" i="81" s="1"/>
  <c r="AN26" i="22" s="1"/>
  <c r="AN26" i="93" s="1"/>
  <c r="AM37" i="74"/>
  <c r="AM37" i="80" s="1"/>
  <c r="AM30" i="74"/>
  <c r="AM65" i="74" s="1"/>
  <c r="AM17" i="26" s="1"/>
  <c r="AM17" i="91" s="1"/>
  <c r="AL43" i="74"/>
  <c r="AL43" i="81" s="1"/>
  <c r="AI32" i="74"/>
  <c r="AI61" i="74" s="1"/>
  <c r="AI13" i="26" s="1"/>
  <c r="AI13" i="91" s="1"/>
  <c r="AH17" i="74"/>
  <c r="AH56" i="74" s="1"/>
  <c r="AH8" i="26" s="1"/>
  <c r="AH8" i="91" s="1"/>
  <c r="AD23" i="75"/>
  <c r="AD59" i="75" s="1"/>
  <c r="AD11" i="30" s="1"/>
  <c r="AD11" i="86" s="1"/>
  <c r="AL12" i="59"/>
  <c r="AG26" i="75"/>
  <c r="AG60" i="75" s="1"/>
  <c r="AG12" i="30" s="1"/>
  <c r="AG12" i="86" s="1"/>
  <c r="AG26" i="81"/>
  <c r="AG60" i="81" s="1"/>
  <c r="AG12" i="22" s="1"/>
  <c r="AG12" i="93" s="1"/>
  <c r="AH32" i="59"/>
  <c r="AH61" i="59" s="1"/>
  <c r="AH13" i="23" s="1"/>
  <c r="AH13" i="84" s="1"/>
  <c r="AH32" i="81"/>
  <c r="AH61" i="81" s="1"/>
  <c r="AH13" i="22" s="1"/>
  <c r="AH13" i="93" s="1"/>
  <c r="AL8" i="80"/>
  <c r="AK7" i="79"/>
  <c r="AL30" i="77"/>
  <c r="AL65" i="77" s="1"/>
  <c r="AL17" i="25" s="1"/>
  <c r="AL17" i="88" s="1"/>
  <c r="AF27" i="76"/>
  <c r="AF62" i="76" s="1"/>
  <c r="AF14" i="31" s="1"/>
  <c r="AF14" i="87" s="1"/>
  <c r="AG17" i="76"/>
  <c r="AG56" i="76" s="1"/>
  <c r="AG8" i="31" s="1"/>
  <c r="AG8" i="87" s="1"/>
  <c r="AH31" i="75"/>
  <c r="AH71" i="75" s="1"/>
  <c r="AH23" i="30" s="1"/>
  <c r="AH23" i="86" s="1"/>
  <c r="AL14" i="59"/>
  <c r="AL36" i="81"/>
  <c r="AL66" i="81" s="1"/>
  <c r="AL18" i="22" s="1"/>
  <c r="AL18" i="93" s="1"/>
  <c r="AL20" i="80"/>
  <c r="AG11" i="79"/>
  <c r="AG54" i="79" s="1"/>
  <c r="AG6" i="32" s="1"/>
  <c r="AG6" i="90" s="1"/>
  <c r="AK35" i="77"/>
  <c r="AK67" i="77" s="1"/>
  <c r="AK19" i="25" s="1"/>
  <c r="AK19" i="88" s="1"/>
  <c r="AK15" i="75"/>
  <c r="AK13" i="81"/>
  <c r="AK16" i="76"/>
  <c r="AE22" i="79"/>
  <c r="AE58" i="79" s="1"/>
  <c r="AE10" i="32" s="1"/>
  <c r="AE10" i="90" s="1"/>
  <c r="AK40" i="77"/>
  <c r="AK68" i="77" s="1"/>
  <c r="AK20" i="25" s="1"/>
  <c r="AK20" i="88" s="1"/>
  <c r="AK19" i="81"/>
  <c r="AO44" i="76"/>
  <c r="AO74" i="76" s="1"/>
  <c r="AO26" i="31" s="1"/>
  <c r="AO26" i="87" s="1"/>
  <c r="AN44" i="59"/>
  <c r="AN74" i="59" s="1"/>
  <c r="AN26" i="23" s="1"/>
  <c r="AG21" i="80"/>
  <c r="AG57" i="80" s="1"/>
  <c r="AG9" i="27" s="1"/>
  <c r="AG9" i="92" s="1"/>
  <c r="AK4" i="74"/>
  <c r="AK52" i="74" s="1"/>
  <c r="AK4" i="26" s="1"/>
  <c r="AK4" i="91" s="1"/>
  <c r="AL12" i="81"/>
  <c r="AL38" i="81"/>
  <c r="AL15" i="74"/>
  <c r="AL15" i="77" s="1"/>
  <c r="AO9" i="74"/>
  <c r="AO9" i="79" s="1"/>
  <c r="AM41" i="74"/>
  <c r="AM41" i="81" s="1"/>
  <c r="AH21" i="74"/>
  <c r="AH57" i="74" s="1"/>
  <c r="AH9" i="26" s="1"/>
  <c r="AH9" i="91" s="1"/>
  <c r="AD23" i="76"/>
  <c r="AD59" i="76" s="1"/>
  <c r="AD11" i="31" s="1"/>
  <c r="AD11" i="87" s="1"/>
  <c r="AL12" i="75"/>
  <c r="AL8" i="59"/>
  <c r="AL8" i="81"/>
  <c r="AK7" i="80"/>
  <c r="AL30" i="79"/>
  <c r="AL65" i="79" s="1"/>
  <c r="AL17" i="32" s="1"/>
  <c r="AL17" i="90" s="1"/>
  <c r="AF27" i="75"/>
  <c r="AF62" i="75" s="1"/>
  <c r="AF14" i="30" s="1"/>
  <c r="AF14" i="86" s="1"/>
  <c r="AK10" i="81"/>
  <c r="AH31" i="76"/>
  <c r="AH71" i="76" s="1"/>
  <c r="AH23" i="31" s="1"/>
  <c r="AH23" i="87" s="1"/>
  <c r="AL20" i="81"/>
  <c r="AG11" i="80"/>
  <c r="AG54" i="80" s="1"/>
  <c r="AG6" i="27" s="1"/>
  <c r="AG6" i="92" s="1"/>
  <c r="AK35" i="79"/>
  <c r="AK67" i="79" s="1"/>
  <c r="AK19" i="32" s="1"/>
  <c r="AK19" i="90" s="1"/>
  <c r="AK15" i="76"/>
  <c r="AK66" i="76"/>
  <c r="AK18" i="31" s="1"/>
  <c r="AK18" i="87" s="1"/>
  <c r="AL39" i="81"/>
  <c r="AM2" i="75"/>
  <c r="AM50" i="75" s="1"/>
  <c r="AM2" i="30" s="1"/>
  <c r="AM2" i="86" s="1"/>
  <c r="AK13" i="59"/>
  <c r="AL42" i="81"/>
  <c r="AL72" i="81" s="1"/>
  <c r="AL24" i="22" s="1"/>
  <c r="AL24" i="93" s="1"/>
  <c r="AK16" i="75"/>
  <c r="AL38" i="76"/>
  <c r="AE22" i="80"/>
  <c r="AE58" i="80" s="1"/>
  <c r="AE10" i="27" s="1"/>
  <c r="AE10" i="92" s="1"/>
  <c r="AK40" i="79"/>
  <c r="AK68" i="79" s="1"/>
  <c r="AK20" i="32" s="1"/>
  <c r="AK20" i="90" s="1"/>
  <c r="AK18" i="77"/>
  <c r="AK19" i="59"/>
  <c r="AG34" i="78"/>
  <c r="AG70" i="78" s="1"/>
  <c r="AG22" i="28" s="1"/>
  <c r="AG22" i="89" s="1"/>
  <c r="AO44" i="75"/>
  <c r="AO74" i="75" s="1"/>
  <c r="AO26" i="30" s="1"/>
  <c r="AO26" i="86" s="1"/>
  <c r="AN44" i="76"/>
  <c r="AN74" i="76" s="1"/>
  <c r="AN26" i="31" s="1"/>
  <c r="AN26" i="87" s="1"/>
  <c r="AG21" i="59"/>
  <c r="AG57" i="59" s="1"/>
  <c r="AG9" i="23" s="1"/>
  <c r="AG9" i="84" s="1"/>
  <c r="AG21" i="81"/>
  <c r="AG57" i="81" s="1"/>
  <c r="AG9" i="22" s="1"/>
  <c r="AG9" i="93" s="1"/>
  <c r="AM38" i="74"/>
  <c r="AM38" i="79" s="1"/>
  <c r="AE23" i="74"/>
  <c r="AE59" i="74" s="1"/>
  <c r="AE11" i="26" s="1"/>
  <c r="AE11" i="91" s="1"/>
  <c r="AK7" i="81"/>
  <c r="AG11" i="81"/>
  <c r="AG54" i="81" s="1"/>
  <c r="AG6" i="22" s="1"/>
  <c r="AG6" i="93" s="1"/>
  <c r="AK66" i="75"/>
  <c r="AK18" i="30" s="1"/>
  <c r="AK18" i="86" s="1"/>
  <c r="AL38" i="75"/>
  <c r="AE22" i="81"/>
  <c r="AE58" i="81" s="1"/>
  <c r="AE10" i="22" s="1"/>
  <c r="AE10" i="93" s="1"/>
  <c r="AN44" i="75"/>
  <c r="AN74" i="75" s="1"/>
  <c r="AN26" i="30" s="1"/>
  <c r="AN26" i="86" s="1"/>
  <c r="AM5" i="74"/>
  <c r="AM5" i="80" s="1"/>
  <c r="AL14" i="81"/>
  <c r="AL19" i="74"/>
  <c r="AL19" i="80" s="1"/>
  <c r="AL7" i="74"/>
  <c r="AL7" i="80" s="1"/>
  <c r="AI33" i="74"/>
  <c r="AI69" i="74" s="1"/>
  <c r="AI21" i="26" s="1"/>
  <c r="AI21" i="91" s="1"/>
  <c r="AD23" i="77"/>
  <c r="AD59" i="77" s="1"/>
  <c r="AD11" i="25" s="1"/>
  <c r="AD11" i="88" s="1"/>
  <c r="AK7" i="59"/>
  <c r="AH31" i="77"/>
  <c r="AH71" i="77" s="1"/>
  <c r="AH23" i="25" s="1"/>
  <c r="AH23" i="88" s="1"/>
  <c r="AL14" i="78"/>
  <c r="AG11" i="59"/>
  <c r="AG54" i="59" s="1"/>
  <c r="AG6" i="23" s="1"/>
  <c r="AG6" i="84" s="1"/>
  <c r="AK35" i="81"/>
  <c r="AK67" i="81" s="1"/>
  <c r="AK19" i="22" s="1"/>
  <c r="AK19" i="93" s="1"/>
  <c r="AK16" i="77"/>
  <c r="AL38" i="78"/>
  <c r="AE22" i="59"/>
  <c r="AE58" i="59" s="1"/>
  <c r="AE10" i="23" s="1"/>
  <c r="AE10" i="84" s="1"/>
  <c r="AK40" i="81"/>
  <c r="AK68" i="81" s="1"/>
  <c r="AK20" i="22" s="1"/>
  <c r="AK20" i="93" s="1"/>
  <c r="AO44" i="77"/>
  <c r="AO74" i="77" s="1"/>
  <c r="AO26" i="25" s="1"/>
  <c r="AO26" i="88" s="1"/>
  <c r="AN44" i="78"/>
  <c r="AN74" i="78" s="1"/>
  <c r="AN26" i="28" s="1"/>
  <c r="AN26" i="89" s="1"/>
  <c r="AG21" i="76"/>
  <c r="AG57" i="76" s="1"/>
  <c r="AG9" i="31" s="1"/>
  <c r="AG9" i="87" s="1"/>
  <c r="AH26" i="74"/>
  <c r="AH60" i="74" s="1"/>
  <c r="AH12" i="26" s="1"/>
  <c r="AH12" i="91" s="1"/>
  <c r="AN9" i="74"/>
  <c r="AN9" i="77" s="1"/>
  <c r="AG29" i="74"/>
  <c r="AG64" i="74" s="1"/>
  <c r="AG16" i="26" s="1"/>
  <c r="AG16" i="91" s="1"/>
  <c r="AL12" i="76"/>
  <c r="AH31" i="78"/>
  <c r="AH71" i="78" s="1"/>
  <c r="AH23" i="28" s="1"/>
  <c r="AH23" i="89" s="1"/>
  <c r="AL14" i="75"/>
  <c r="AM14" i="74"/>
  <c r="AM14" i="77" s="1"/>
  <c r="AL10" i="74"/>
  <c r="AL10" i="80" s="1"/>
  <c r="AL30" i="81"/>
  <c r="AL65" i="81" s="1"/>
  <c r="AL17" i="22" s="1"/>
  <c r="AL17" i="93" s="1"/>
  <c r="AL18" i="74"/>
  <c r="AL18" i="81" s="1"/>
  <c r="AL35" i="74"/>
  <c r="AL67" i="74" s="1"/>
  <c r="AL19" i="26" s="1"/>
  <c r="AL19" i="91" s="1"/>
  <c r="AN2" i="74"/>
  <c r="AN50" i="74" s="1"/>
  <c r="AN2" i="26" s="1"/>
  <c r="AN2" i="91" s="1"/>
  <c r="AM42" i="74"/>
  <c r="AM72" i="74" s="1"/>
  <c r="AM24" i="26" s="1"/>
  <c r="AM24" i="91" s="1"/>
  <c r="AH28" i="74"/>
  <c r="AH63" i="74" s="1"/>
  <c r="AH15" i="26" s="1"/>
  <c r="AH15" i="91" s="1"/>
  <c r="AH34" i="74"/>
  <c r="AH70" i="74" s="1"/>
  <c r="AH22" i="26" s="1"/>
  <c r="AH22" i="91" s="1"/>
  <c r="AF29" i="80"/>
  <c r="AF64" i="80" s="1"/>
  <c r="AF16" i="27" s="1"/>
  <c r="AF16" i="92" s="1"/>
  <c r="AD23" i="79"/>
  <c r="AD59" i="79" s="1"/>
  <c r="AD11" i="32" s="1"/>
  <c r="AD11" i="90" s="1"/>
  <c r="AL12" i="77"/>
  <c r="AG26" i="78"/>
  <c r="AG60" i="78" s="1"/>
  <c r="AG12" i="28" s="1"/>
  <c r="AG12" i="89" s="1"/>
  <c r="AH24" i="77"/>
  <c r="AH32" i="78"/>
  <c r="AH61" i="78" s="1"/>
  <c r="AH13" i="28" s="1"/>
  <c r="AH13" i="89" s="1"/>
  <c r="AL8" i="76"/>
  <c r="AK7" i="75"/>
  <c r="AL30" i="59"/>
  <c r="AL65" i="59" s="1"/>
  <c r="AL17" i="23" s="1"/>
  <c r="AL17" i="84" s="1"/>
  <c r="AL5" i="81"/>
  <c r="AJ6" i="80"/>
  <c r="AJ53" i="80" s="1"/>
  <c r="AJ5" i="27" s="1"/>
  <c r="AJ5" i="92" s="1"/>
  <c r="AF27" i="79"/>
  <c r="AF62" i="79" s="1"/>
  <c r="AF14" i="32" s="1"/>
  <c r="AF14" i="90" s="1"/>
  <c r="AM9" i="77"/>
  <c r="AK10" i="76"/>
  <c r="AG17" i="80"/>
  <c r="AG56" i="80" s="1"/>
  <c r="AG8" i="27" s="1"/>
  <c r="AG8" i="92" s="1"/>
  <c r="AH31" i="79"/>
  <c r="AH71" i="79" s="1"/>
  <c r="AH23" i="32" s="1"/>
  <c r="AH23" i="90" s="1"/>
  <c r="AL14" i="77"/>
  <c r="AL36" i="78"/>
  <c r="AL66" i="78" s="1"/>
  <c r="AL18" i="28" s="1"/>
  <c r="AL18" i="89" s="1"/>
  <c r="AL20" i="76"/>
  <c r="AG11" i="76"/>
  <c r="AG54" i="76" s="1"/>
  <c r="AG6" i="31" s="1"/>
  <c r="AG6" i="87" s="1"/>
  <c r="AK35" i="59"/>
  <c r="AK67" i="59" s="1"/>
  <c r="AK19" i="23" s="1"/>
  <c r="AK19" i="84" s="1"/>
  <c r="AK15" i="79"/>
  <c r="AL39" i="76"/>
  <c r="AK43" i="81"/>
  <c r="AK73" i="81" s="1"/>
  <c r="AK25" i="22" s="1"/>
  <c r="AK25" i="93" s="1"/>
  <c r="AL37" i="80"/>
  <c r="AM2" i="77"/>
  <c r="AM50" i="77" s="1"/>
  <c r="AM2" i="25" s="1"/>
  <c r="AM2" i="88" s="1"/>
  <c r="AK13" i="78"/>
  <c r="AL42" i="76"/>
  <c r="AL72" i="76" s="1"/>
  <c r="AL24" i="31" s="1"/>
  <c r="AL24" i="87" s="1"/>
  <c r="AG28" i="81"/>
  <c r="AG63" i="81" s="1"/>
  <c r="AG15" i="22" s="1"/>
  <c r="AG15" i="93" s="1"/>
  <c r="AJ4" i="80"/>
  <c r="AJ52" i="80" s="1"/>
  <c r="AJ4" i="27" s="1"/>
  <c r="AJ4" i="92" s="1"/>
  <c r="AK16" i="79"/>
  <c r="AL38" i="77"/>
  <c r="AE22" i="76"/>
  <c r="AE58" i="76" s="1"/>
  <c r="AE10" i="31" s="1"/>
  <c r="AE10" i="87" s="1"/>
  <c r="AK40" i="59"/>
  <c r="AK68" i="59" s="1"/>
  <c r="AK20" i="23" s="1"/>
  <c r="AK20" i="84" s="1"/>
  <c r="AK19" i="78"/>
  <c r="AG34" i="80"/>
  <c r="AG70" i="80" s="1"/>
  <c r="AG22" i="27" s="1"/>
  <c r="AG22" i="92" s="1"/>
  <c r="AO44" i="79"/>
  <c r="AO74" i="79" s="1"/>
  <c r="AO26" i="32" s="1"/>
  <c r="AO26" i="90" s="1"/>
  <c r="AN44" i="77"/>
  <c r="AN74" i="77" s="1"/>
  <c r="AN26" i="25" s="1"/>
  <c r="AN26" i="88" s="1"/>
  <c r="AG21" i="75"/>
  <c r="AG57" i="75" s="1"/>
  <c r="AG9" i="30" s="1"/>
  <c r="AG9" i="86" s="1"/>
  <c r="AH11" i="74"/>
  <c r="AH54" i="74" s="1"/>
  <c r="AH6" i="26" s="1"/>
  <c r="AH6" i="91" s="1"/>
  <c r="AL16" i="74"/>
  <c r="AI31" i="74"/>
  <c r="AI71" i="74" s="1"/>
  <c r="AI23" i="26" s="1"/>
  <c r="AI23" i="91" s="1"/>
  <c r="AM12" i="74"/>
  <c r="AM12" i="78" s="1"/>
  <c r="AF22" i="74"/>
  <c r="AF58" i="74" s="1"/>
  <c r="AF10" i="26" s="1"/>
  <c r="AF10" i="91" s="1"/>
  <c r="AL12" i="78"/>
  <c r="AM39" i="74"/>
  <c r="AL40" i="74"/>
  <c r="AL40" i="75" s="1"/>
  <c r="AO2" i="74"/>
  <c r="AO50" i="74" s="1"/>
  <c r="AO2" i="26" s="1"/>
  <c r="AO2" i="91" s="1"/>
  <c r="AM20" i="74"/>
  <c r="AM20" i="81" s="1"/>
  <c r="AK55" i="81"/>
  <c r="AK7" i="22" s="1"/>
  <c r="AK7" i="93" s="1"/>
  <c r="AF29" i="81"/>
  <c r="AF64" i="81" s="1"/>
  <c r="AF16" i="22" s="1"/>
  <c r="AF16" i="93" s="1"/>
  <c r="AD23" i="80"/>
  <c r="AD59" i="80" s="1"/>
  <c r="AD11" i="27" s="1"/>
  <c r="AD11" i="92" s="1"/>
  <c r="AL12" i="79"/>
  <c r="AG26" i="77"/>
  <c r="AG60" i="77" s="1"/>
  <c r="AG12" i="25" s="1"/>
  <c r="AG12" i="88" s="1"/>
  <c r="AH32" i="77"/>
  <c r="AH61" i="77" s="1"/>
  <c r="AH13" i="25" s="1"/>
  <c r="AH13" i="88" s="1"/>
  <c r="AL8" i="78"/>
  <c r="AK7" i="76"/>
  <c r="AL30" i="76"/>
  <c r="AL65" i="76" s="1"/>
  <c r="AL17" i="31" s="1"/>
  <c r="AL17" i="87" s="1"/>
  <c r="AJ6" i="81"/>
  <c r="AJ53" i="81" s="1"/>
  <c r="AJ5" i="22" s="1"/>
  <c r="AJ5" i="93" s="1"/>
  <c r="AF27" i="80"/>
  <c r="AF62" i="80" s="1"/>
  <c r="AF14" i="27" s="1"/>
  <c r="AF14" i="92" s="1"/>
  <c r="AK10" i="78"/>
  <c r="AG17" i="59"/>
  <c r="AG56" i="59" s="1"/>
  <c r="AG8" i="23" s="1"/>
  <c r="AG8" i="84" s="1"/>
  <c r="AG17" i="81"/>
  <c r="AG56" i="81" s="1"/>
  <c r="AG8" i="22" s="1"/>
  <c r="AG8" i="93" s="1"/>
  <c r="AH31" i="80"/>
  <c r="AH71" i="80" s="1"/>
  <c r="AH23" i="27" s="1"/>
  <c r="AH23" i="92" s="1"/>
  <c r="AL14" i="79"/>
  <c r="AL36" i="77"/>
  <c r="AL20" i="78"/>
  <c r="AG11" i="75"/>
  <c r="AG54" i="75" s="1"/>
  <c r="AG6" i="30" s="1"/>
  <c r="AG6" i="86" s="1"/>
  <c r="AK35" i="76"/>
  <c r="AK67" i="76" s="1"/>
  <c r="AK19" i="31" s="1"/>
  <c r="AK19" i="87" s="1"/>
  <c r="AK15" i="80"/>
  <c r="AL39" i="78"/>
  <c r="AM2" i="79"/>
  <c r="AM50" i="79" s="1"/>
  <c r="AM2" i="32" s="1"/>
  <c r="AM2" i="90" s="1"/>
  <c r="AL42" i="78"/>
  <c r="AL72" i="78" s="1"/>
  <c r="AL24" i="28" s="1"/>
  <c r="AL24" i="89" s="1"/>
  <c r="AJ4" i="81"/>
  <c r="AJ52" i="81" s="1"/>
  <c r="AJ4" i="22" s="1"/>
  <c r="AJ4" i="93" s="1"/>
  <c r="AK16" i="80"/>
  <c r="AL38" i="79"/>
  <c r="AE22" i="75"/>
  <c r="AE58" i="75" s="1"/>
  <c r="AE10" i="30" s="1"/>
  <c r="AE10" i="86" s="1"/>
  <c r="AK40" i="76"/>
  <c r="AK68" i="76" s="1"/>
  <c r="AK20" i="31" s="1"/>
  <c r="AK20" i="87" s="1"/>
  <c r="AK19" i="77"/>
  <c r="AG34" i="81"/>
  <c r="AG70" i="81" s="1"/>
  <c r="AG22" i="22" s="1"/>
  <c r="AG22" i="93" s="1"/>
  <c r="AO44" i="80"/>
  <c r="AO74" i="80" s="1"/>
  <c r="AO26" i="27" s="1"/>
  <c r="AO26" i="92" s="1"/>
  <c r="AN44" i="79"/>
  <c r="AN74" i="79" s="1"/>
  <c r="AN26" i="32" s="1"/>
  <c r="AN26" i="90" s="1"/>
  <c r="AG21" i="78"/>
  <c r="AG57" i="78" s="1"/>
  <c r="AG9" i="28" s="1"/>
  <c r="AG9" i="89" s="1"/>
  <c r="AM36" i="74"/>
  <c r="AM25" i="74"/>
  <c r="AM25" i="76" s="1"/>
  <c r="AL13" i="74"/>
  <c r="AL13" i="75" s="1"/>
  <c r="AM8" i="74"/>
  <c r="AM8" i="78" s="1"/>
  <c r="AK6" i="74"/>
  <c r="AK53" i="74" s="1"/>
  <c r="AK5" i="26" s="1"/>
  <c r="AK5" i="91" s="1"/>
  <c r="AG27" i="74"/>
  <c r="AG62" i="74" s="1"/>
  <c r="AG14" i="26" s="1"/>
  <c r="AG14" i="91" s="1"/>
  <c r="AI24" i="74"/>
  <c r="AI24" i="80" s="1"/>
  <c r="AD23" i="81"/>
  <c r="AD59" i="81" s="1"/>
  <c r="AD11" i="22" s="1"/>
  <c r="AD11" i="93" s="1"/>
  <c r="AL30" i="75"/>
  <c r="AL65" i="75" s="1"/>
  <c r="AL17" i="30" s="1"/>
  <c r="AL17" i="86" s="1"/>
  <c r="AF27" i="81"/>
  <c r="AF62" i="81" s="1"/>
  <c r="AF14" i="22" s="1"/>
  <c r="AF14" i="93" s="1"/>
  <c r="AH31" i="59"/>
  <c r="AH71" i="59" s="1"/>
  <c r="AH23" i="23" s="1"/>
  <c r="AH23" i="84" s="1"/>
  <c r="AH31" i="81"/>
  <c r="AH71" i="81" s="1"/>
  <c r="AH23" i="22" s="1"/>
  <c r="AH23" i="93" s="1"/>
  <c r="AL14" i="80"/>
  <c r="AG11" i="78"/>
  <c r="AG54" i="78" s="1"/>
  <c r="AG6" i="28" s="1"/>
  <c r="AG6" i="89" s="1"/>
  <c r="AK35" i="75"/>
  <c r="AK67" i="75" s="1"/>
  <c r="AK19" i="30" s="1"/>
  <c r="AK19" i="86" s="1"/>
  <c r="AL38" i="80"/>
  <c r="AE22" i="78"/>
  <c r="AE58" i="78" s="1"/>
  <c r="AE10" i="28" s="1"/>
  <c r="AE10" i="89" s="1"/>
  <c r="AO44" i="81"/>
  <c r="AO74" i="81" s="1"/>
  <c r="AO26" i="22" s="1"/>
  <c r="AO26" i="93" s="1"/>
  <c r="AN44" i="80"/>
  <c r="AN74" i="80" s="1"/>
  <c r="AN26" i="27" s="1"/>
  <c r="AN26" i="92" s="1"/>
  <c r="AG21" i="77"/>
  <c r="AG57" i="77" s="1"/>
  <c r="AG9" i="25" s="1"/>
  <c r="AG9" i="88" s="1"/>
  <c r="AE19" i="83"/>
  <c r="AF17" i="83"/>
  <c r="X10" i="83"/>
  <c r="AA9" i="83"/>
  <c r="AA6" i="83"/>
  <c r="Z16" i="83"/>
  <c r="AA13" i="83"/>
  <c r="AG26" i="83"/>
  <c r="AA21" i="83"/>
  <c r="X11" i="83"/>
  <c r="AE25" i="83"/>
  <c r="AD20" i="83"/>
  <c r="Z14" i="83"/>
  <c r="AA8" i="83"/>
  <c r="AF7" i="83"/>
  <c r="AD18" i="83"/>
  <c r="AE5" i="83"/>
  <c r="AA12" i="83"/>
  <c r="AH85" i="73"/>
  <c r="AJ80" i="73"/>
  <c r="AI67" i="73"/>
  <c r="AI77" i="73"/>
  <c r="AI73" i="73"/>
  <c r="AI90" i="73"/>
  <c r="AD22" i="83"/>
  <c r="AJ89" i="73"/>
  <c r="AC23" i="83"/>
  <c r="AJ88" i="73"/>
  <c r="AJ87" i="73"/>
  <c r="AI82" i="73"/>
  <c r="AH83" i="73"/>
  <c r="AI84" i="73"/>
  <c r="AD15" i="83"/>
  <c r="AG78" i="73"/>
  <c r="AF79" i="73"/>
  <c r="AL62" i="73"/>
  <c r="AJ2" i="83"/>
  <c r="AE4" i="83"/>
  <c r="AI24" i="83"/>
  <c r="AO68" i="73"/>
  <c r="AN68" i="73"/>
  <c r="AM74" i="73"/>
  <c r="AM91" i="73"/>
  <c r="AN61" i="73"/>
  <c r="AO61" i="73"/>
  <c r="AL60" i="73"/>
  <c r="AN81" i="73"/>
  <c r="AO81" i="73"/>
  <c r="AN94" i="73"/>
  <c r="AO94" i="73"/>
  <c r="AM71" i="73"/>
  <c r="AO70" i="73"/>
  <c r="AN70" i="73"/>
  <c r="AN97" i="73"/>
  <c r="AO97" i="73"/>
  <c r="AM66" i="73"/>
  <c r="AO92" i="73"/>
  <c r="AN92" i="73"/>
  <c r="AN93" i="73"/>
  <c r="AO93" i="73"/>
  <c r="AM72" i="73"/>
  <c r="AM96" i="73"/>
  <c r="AO86" i="73"/>
  <c r="AN86" i="73"/>
  <c r="AM75" i="73"/>
  <c r="AO98" i="73"/>
  <c r="AN98" i="73"/>
  <c r="AO95" i="73"/>
  <c r="AN95" i="73"/>
  <c r="AO64" i="73"/>
  <c r="AN64" i="73"/>
  <c r="AM99" i="73"/>
  <c r="AM63" i="73"/>
  <c r="AM69" i="73"/>
  <c r="AN76" i="73"/>
  <c r="AO76" i="73"/>
  <c r="AM66" i="74" l="1"/>
  <c r="AM18" i="26" s="1"/>
  <c r="AM18" i="91" s="1"/>
  <c r="AL66" i="77"/>
  <c r="AL18" i="25" s="1"/>
  <c r="AL18" i="88" s="1"/>
  <c r="AL55" i="74"/>
  <c r="AL7" i="26" s="1"/>
  <c r="AL7" i="91" s="1"/>
  <c r="AL66" i="80"/>
  <c r="AL18" i="27" s="1"/>
  <c r="AL18" i="92" s="1"/>
  <c r="AL66" i="59"/>
  <c r="AL18" i="23" s="1"/>
  <c r="AL18" i="84" s="1"/>
  <c r="AK55" i="77"/>
  <c r="AK7" i="25" s="1"/>
  <c r="AK7" i="88" s="1"/>
  <c r="AK55" i="75"/>
  <c r="AK7" i="30" s="1"/>
  <c r="AK7" i="86" s="1"/>
  <c r="AM38" i="59"/>
  <c r="AL15" i="79"/>
  <c r="AL16" i="76"/>
  <c r="AL18" i="78"/>
  <c r="AG29" i="77"/>
  <c r="AG64" i="77" s="1"/>
  <c r="AG16" i="25" s="1"/>
  <c r="AG16" i="88" s="1"/>
  <c r="AL66" i="75"/>
  <c r="AL18" i="30" s="1"/>
  <c r="AL18" i="86" s="1"/>
  <c r="AE23" i="75"/>
  <c r="AE59" i="75" s="1"/>
  <c r="AE11" i="30" s="1"/>
  <c r="AE11" i="86" s="1"/>
  <c r="AL66" i="79"/>
  <c r="AL18" i="32" s="1"/>
  <c r="AL18" i="90" s="1"/>
  <c r="AH21" i="77"/>
  <c r="AH57" i="77" s="1"/>
  <c r="AH9" i="25" s="1"/>
  <c r="AH9" i="88" s="1"/>
  <c r="AI24" i="81"/>
  <c r="AK55" i="76"/>
  <c r="AK7" i="31" s="1"/>
  <c r="AK7" i="87" s="1"/>
  <c r="AO9" i="75"/>
  <c r="AM20" i="78"/>
  <c r="AM5" i="79"/>
  <c r="AO9" i="80"/>
  <c r="AM20" i="80"/>
  <c r="AL43" i="59"/>
  <c r="AL73" i="59" s="1"/>
  <c r="AL25" i="23" s="1"/>
  <c r="AL25" i="84" s="1"/>
  <c r="AM25" i="80"/>
  <c r="AM12" i="79"/>
  <c r="AO2" i="79"/>
  <c r="AO50" i="79" s="1"/>
  <c r="AO2" i="32" s="1"/>
  <c r="AO2" i="90" s="1"/>
  <c r="AL16" i="59"/>
  <c r="AM42" i="77"/>
  <c r="AM72" i="77" s="1"/>
  <c r="AM24" i="25" s="1"/>
  <c r="AM24" i="88" s="1"/>
  <c r="AH26" i="59"/>
  <c r="AH60" i="59" s="1"/>
  <c r="AH12" i="23" s="1"/>
  <c r="AH12" i="84" s="1"/>
  <c r="AK55" i="59"/>
  <c r="AK7" i="23" s="1"/>
  <c r="AK7" i="84" s="1"/>
  <c r="AH26" i="76"/>
  <c r="AH60" i="76" s="1"/>
  <c r="AH12" i="31" s="1"/>
  <c r="AH12" i="87" s="1"/>
  <c r="AK55" i="78"/>
  <c r="AK7" i="28" s="1"/>
  <c r="AK7" i="89" s="1"/>
  <c r="AM8" i="77"/>
  <c r="AL16" i="78"/>
  <c r="AK4" i="78"/>
  <c r="AK52" i="78" s="1"/>
  <c r="AK4" i="28" s="1"/>
  <c r="AK4" i="89" s="1"/>
  <c r="AM20" i="76"/>
  <c r="AL18" i="76"/>
  <c r="AK4" i="79"/>
  <c r="AK52" i="79" s="1"/>
  <c r="AK4" i="32" s="1"/>
  <c r="AK4" i="90" s="1"/>
  <c r="AI24" i="59"/>
  <c r="AM20" i="59"/>
  <c r="AO2" i="76"/>
  <c r="AO50" i="76" s="1"/>
  <c r="AO2" i="31" s="1"/>
  <c r="AO2" i="87" s="1"/>
  <c r="AL16" i="77"/>
  <c r="AN2" i="80"/>
  <c r="AN50" i="80" s="1"/>
  <c r="AN2" i="27" s="1"/>
  <c r="AN2" i="92" s="1"/>
  <c r="AG29" i="81"/>
  <c r="AG64" i="81" s="1"/>
  <c r="AG16" i="22" s="1"/>
  <c r="AG16" i="93" s="1"/>
  <c r="AL19" i="77"/>
  <c r="AO9" i="59"/>
  <c r="AM20" i="75"/>
  <c r="AO2" i="59"/>
  <c r="AO50" i="59" s="1"/>
  <c r="AO2" i="23" s="1"/>
  <c r="AO2" i="84" s="1"/>
  <c r="AL16" i="79"/>
  <c r="AL19" i="79"/>
  <c r="AI31" i="59"/>
  <c r="AI71" i="59" s="1"/>
  <c r="AI23" i="23" s="1"/>
  <c r="AI23" i="84" s="1"/>
  <c r="AM20" i="77"/>
  <c r="AM5" i="76"/>
  <c r="AM38" i="76"/>
  <c r="AM30" i="59"/>
  <c r="AM65" i="59" s="1"/>
  <c r="AM17" i="23" s="1"/>
  <c r="AM17" i="84" s="1"/>
  <c r="AM20" i="79"/>
  <c r="AK55" i="79"/>
  <c r="AK7" i="32" s="1"/>
  <c r="AK7" i="90" s="1"/>
  <c r="AG29" i="76"/>
  <c r="AG64" i="76" s="1"/>
  <c r="AG16" i="31" s="1"/>
  <c r="AG16" i="87" s="1"/>
  <c r="AH26" i="77"/>
  <c r="AH60" i="77" s="1"/>
  <c r="AH12" i="25" s="1"/>
  <c r="AH12" i="88" s="1"/>
  <c r="AM5" i="75"/>
  <c r="AM38" i="75"/>
  <c r="AH21" i="75"/>
  <c r="AH57" i="75" s="1"/>
  <c r="AH9" i="30" s="1"/>
  <c r="AH9" i="86" s="1"/>
  <c r="AL15" i="75"/>
  <c r="AM8" i="79"/>
  <c r="AF22" i="80"/>
  <c r="AF58" i="80" s="1"/>
  <c r="AF10" i="27" s="1"/>
  <c r="AF10" i="92" s="1"/>
  <c r="AL10" i="77"/>
  <c r="AG29" i="80"/>
  <c r="AG64" i="80" s="1"/>
  <c r="AG16" i="27" s="1"/>
  <c r="AG16" i="92" s="1"/>
  <c r="AL19" i="75"/>
  <c r="AL15" i="80"/>
  <c r="AK6" i="80"/>
  <c r="AK53" i="80" s="1"/>
  <c r="AK5" i="27" s="1"/>
  <c r="AK5" i="92" s="1"/>
  <c r="AM25" i="75"/>
  <c r="AM36" i="77"/>
  <c r="AM12" i="77"/>
  <c r="AH11" i="76"/>
  <c r="AH54" i="76" s="1"/>
  <c r="AH6" i="31" s="1"/>
  <c r="AH6" i="87" s="1"/>
  <c r="AH28" i="59"/>
  <c r="AH63" i="59" s="1"/>
  <c r="AH15" i="23" s="1"/>
  <c r="AH15" i="84" s="1"/>
  <c r="AH28" i="81"/>
  <c r="AH63" i="81" s="1"/>
  <c r="AH15" i="22" s="1"/>
  <c r="AH15" i="93" s="1"/>
  <c r="AN2" i="77"/>
  <c r="AN50" i="77" s="1"/>
  <c r="AN2" i="25" s="1"/>
  <c r="AN2" i="88" s="1"/>
  <c r="AL18" i="59"/>
  <c r="AM14" i="79"/>
  <c r="AG29" i="75"/>
  <c r="AG64" i="75" s="1"/>
  <c r="AG16" i="30" s="1"/>
  <c r="AG16" i="86" s="1"/>
  <c r="AN9" i="80"/>
  <c r="AL19" i="59"/>
  <c r="AM38" i="80"/>
  <c r="AL73" i="74"/>
  <c r="AL25" i="26" s="1"/>
  <c r="AL25" i="91" s="1"/>
  <c r="AO9" i="81"/>
  <c r="AK4" i="76"/>
  <c r="AK52" i="76" s="1"/>
  <c r="AK4" i="31" s="1"/>
  <c r="AK4" i="87" s="1"/>
  <c r="AH17" i="78"/>
  <c r="AH56" i="78" s="1"/>
  <c r="AH8" i="28" s="1"/>
  <c r="AH8" i="89" s="1"/>
  <c r="AI32" i="80"/>
  <c r="AI61" i="80" s="1"/>
  <c r="AI13" i="27" s="1"/>
  <c r="AI13" i="92" s="1"/>
  <c r="AL43" i="79"/>
  <c r="AL73" i="79" s="1"/>
  <c r="AL25" i="32" s="1"/>
  <c r="AL25" i="90" s="1"/>
  <c r="AM30" i="79"/>
  <c r="AM65" i="79" s="1"/>
  <c r="AM17" i="32" s="1"/>
  <c r="AM17" i="90" s="1"/>
  <c r="AM25" i="78"/>
  <c r="AM36" i="80"/>
  <c r="AM66" i="80" s="1"/>
  <c r="AM18" i="27" s="1"/>
  <c r="AM18" i="92" s="1"/>
  <c r="AH11" i="79"/>
  <c r="AH54" i="79" s="1"/>
  <c r="AH6" i="32" s="1"/>
  <c r="AH6" i="90" s="1"/>
  <c r="AH28" i="75"/>
  <c r="AH63" i="75" s="1"/>
  <c r="AH15" i="30" s="1"/>
  <c r="AH15" i="86" s="1"/>
  <c r="AN2" i="79"/>
  <c r="AN50" i="79" s="1"/>
  <c r="AN2" i="32" s="1"/>
  <c r="AN2" i="90" s="1"/>
  <c r="AL18" i="75"/>
  <c r="AM14" i="80"/>
  <c r="AK4" i="59"/>
  <c r="AK52" i="59" s="1"/>
  <c r="AK4" i="23" s="1"/>
  <c r="AK4" i="84" s="1"/>
  <c r="AH17" i="80"/>
  <c r="AH56" i="80" s="1"/>
  <c r="AH8" i="27" s="1"/>
  <c r="AH8" i="92" s="1"/>
  <c r="AI32" i="81"/>
  <c r="AI61" i="81" s="1"/>
  <c r="AI13" i="22" s="1"/>
  <c r="AI13" i="93" s="1"/>
  <c r="AL43" i="80"/>
  <c r="AL73" i="80" s="1"/>
  <c r="AL25" i="27" s="1"/>
  <c r="AL25" i="92" s="1"/>
  <c r="AI32" i="59"/>
  <c r="AI61" i="59" s="1"/>
  <c r="AI13" i="23" s="1"/>
  <c r="AI13" i="84" s="1"/>
  <c r="AG27" i="80"/>
  <c r="AG62" i="80" s="1"/>
  <c r="AG14" i="27" s="1"/>
  <c r="AG14" i="92" s="1"/>
  <c r="AH34" i="59"/>
  <c r="AH70" i="59" s="1"/>
  <c r="AH22" i="23" s="1"/>
  <c r="AH22" i="84" s="1"/>
  <c r="AH28" i="76"/>
  <c r="AH63" i="76" s="1"/>
  <c r="AH15" i="31" s="1"/>
  <c r="AH15" i="87" s="1"/>
  <c r="AM14" i="59"/>
  <c r="AM36" i="75"/>
  <c r="AI31" i="77"/>
  <c r="AI71" i="77" s="1"/>
  <c r="AI23" i="25" s="1"/>
  <c r="AI23" i="88" s="1"/>
  <c r="AH34" i="75"/>
  <c r="AH70" i="75" s="1"/>
  <c r="AH22" i="30" s="1"/>
  <c r="AH22" i="86" s="1"/>
  <c r="AH28" i="78"/>
  <c r="AH63" i="78" s="1"/>
  <c r="AH15" i="28" s="1"/>
  <c r="AH15" i="89" s="1"/>
  <c r="AN2" i="75"/>
  <c r="AN50" i="75" s="1"/>
  <c r="AN2" i="30" s="1"/>
  <c r="AN2" i="86" s="1"/>
  <c r="AL35" i="76"/>
  <c r="AL67" i="76" s="1"/>
  <c r="AL19" i="31" s="1"/>
  <c r="AL19" i="87" s="1"/>
  <c r="AL18" i="77"/>
  <c r="AM14" i="76"/>
  <c r="AE23" i="78"/>
  <c r="AE59" i="78" s="1"/>
  <c r="AE11" i="28" s="1"/>
  <c r="AE11" i="89" s="1"/>
  <c r="AI32" i="76"/>
  <c r="AI61" i="76" s="1"/>
  <c r="AI13" i="31" s="1"/>
  <c r="AI13" i="87" s="1"/>
  <c r="AL43" i="76"/>
  <c r="AL73" i="76" s="1"/>
  <c r="AL25" i="31" s="1"/>
  <c r="AL25" i="87" s="1"/>
  <c r="AM30" i="76"/>
  <c r="AM65" i="76" s="1"/>
  <c r="AM17" i="31" s="1"/>
  <c r="AM17" i="87" s="1"/>
  <c r="AK6" i="59"/>
  <c r="AK53" i="59" s="1"/>
  <c r="AK5" i="23" s="1"/>
  <c r="AK5" i="84" s="1"/>
  <c r="AL13" i="78"/>
  <c r="AM36" i="59"/>
  <c r="AF22" i="79"/>
  <c r="AF58" i="79" s="1"/>
  <c r="AF10" i="32" s="1"/>
  <c r="AF10" i="90" s="1"/>
  <c r="AI31" i="78"/>
  <c r="AI71" i="78" s="1"/>
  <c r="AI23" i="28" s="1"/>
  <c r="AI23" i="89" s="1"/>
  <c r="AL16" i="80"/>
  <c r="AH34" i="78"/>
  <c r="AH70" i="78" s="1"/>
  <c r="AH22" i="28" s="1"/>
  <c r="AH22" i="89" s="1"/>
  <c r="AH28" i="77"/>
  <c r="AH63" i="77" s="1"/>
  <c r="AH15" i="25" s="1"/>
  <c r="AH15" i="88" s="1"/>
  <c r="AN2" i="76"/>
  <c r="AN50" i="76" s="1"/>
  <c r="AN2" i="31" s="1"/>
  <c r="AN2" i="87" s="1"/>
  <c r="AL35" i="75"/>
  <c r="AL67" i="75" s="1"/>
  <c r="AL19" i="30" s="1"/>
  <c r="AL19" i="86" s="1"/>
  <c r="AL18" i="80"/>
  <c r="AM14" i="75"/>
  <c r="AG29" i="59"/>
  <c r="AG64" i="59" s="1"/>
  <c r="AG16" i="23" s="1"/>
  <c r="AG16" i="84" s="1"/>
  <c r="AN9" i="76"/>
  <c r="AH26" i="79"/>
  <c r="AH60" i="79" s="1"/>
  <c r="AH12" i="32" s="1"/>
  <c r="AH12" i="90" s="1"/>
  <c r="AE23" i="79"/>
  <c r="AE59" i="79" s="1"/>
  <c r="AE11" i="32" s="1"/>
  <c r="AE11" i="90" s="1"/>
  <c r="AM38" i="78"/>
  <c r="AI32" i="77"/>
  <c r="AI61" i="77" s="1"/>
  <c r="AI13" i="25" s="1"/>
  <c r="AI13" i="88" s="1"/>
  <c r="AL43" i="75"/>
  <c r="AL73" i="75" s="1"/>
  <c r="AL25" i="30" s="1"/>
  <c r="AL25" i="86" s="1"/>
  <c r="AM30" i="75"/>
  <c r="AM65" i="75" s="1"/>
  <c r="AM17" i="30" s="1"/>
  <c r="AM17" i="86" s="1"/>
  <c r="AK6" i="78"/>
  <c r="AK53" i="78" s="1"/>
  <c r="AK5" i="28" s="1"/>
  <c r="AK5" i="89" s="1"/>
  <c r="AL13" i="77"/>
  <c r="AM36" i="76"/>
  <c r="AI31" i="81"/>
  <c r="AI71" i="81" s="1"/>
  <c r="AI23" i="22" s="1"/>
  <c r="AI23" i="93" s="1"/>
  <c r="AH34" i="79"/>
  <c r="AH70" i="79" s="1"/>
  <c r="AH22" i="32" s="1"/>
  <c r="AH22" i="90" s="1"/>
  <c r="AH28" i="79"/>
  <c r="AH63" i="79" s="1"/>
  <c r="AH15" i="32" s="1"/>
  <c r="AH15" i="90" s="1"/>
  <c r="AN2" i="59"/>
  <c r="AN50" i="59" s="1"/>
  <c r="AN2" i="23" s="1"/>
  <c r="AN2" i="84" s="1"/>
  <c r="AL35" i="79"/>
  <c r="AL67" i="79" s="1"/>
  <c r="AL19" i="32" s="1"/>
  <c r="AL19" i="90" s="1"/>
  <c r="AM14" i="78"/>
  <c r="AN9" i="78"/>
  <c r="AE23" i="80"/>
  <c r="AE59" i="80" s="1"/>
  <c r="AE11" i="27" s="1"/>
  <c r="AE11" i="92" s="1"/>
  <c r="AM38" i="77"/>
  <c r="AI32" i="78"/>
  <c r="AI61" i="78" s="1"/>
  <c r="AI13" i="28" s="1"/>
  <c r="AI13" i="89" s="1"/>
  <c r="AL43" i="78"/>
  <c r="AL73" i="78" s="1"/>
  <c r="AL25" i="28" s="1"/>
  <c r="AL25" i="89" s="1"/>
  <c r="AM30" i="78"/>
  <c r="AM65" i="78" s="1"/>
  <c r="AM17" i="28" s="1"/>
  <c r="AM17" i="89" s="1"/>
  <c r="AK6" i="79"/>
  <c r="AK53" i="79" s="1"/>
  <c r="AK5" i="32" s="1"/>
  <c r="AK5" i="90" s="1"/>
  <c r="AM36" i="78"/>
  <c r="AH11" i="75"/>
  <c r="AH54" i="75" s="1"/>
  <c r="AH6" i="30" s="1"/>
  <c r="AH6" i="86" s="1"/>
  <c r="AH34" i="80"/>
  <c r="AH70" i="80" s="1"/>
  <c r="AH22" i="27" s="1"/>
  <c r="AH22" i="92" s="1"/>
  <c r="AH28" i="80"/>
  <c r="AH63" i="80" s="1"/>
  <c r="AH15" i="27" s="1"/>
  <c r="AH15" i="92" s="1"/>
  <c r="AN2" i="78"/>
  <c r="AN50" i="78" s="1"/>
  <c r="AN2" i="28" s="1"/>
  <c r="AN2" i="89" s="1"/>
  <c r="AN9" i="79"/>
  <c r="AI32" i="79"/>
  <c r="AI61" i="79" s="1"/>
  <c r="AI13" i="32" s="1"/>
  <c r="AI13" i="90" s="1"/>
  <c r="AL43" i="77"/>
  <c r="AL73" i="77" s="1"/>
  <c r="AL25" i="25" s="1"/>
  <c r="AL25" i="88" s="1"/>
  <c r="AM30" i="77"/>
  <c r="AM65" i="77" s="1"/>
  <c r="AM17" i="25" s="1"/>
  <c r="AM17" i="88" s="1"/>
  <c r="AL7" i="81"/>
  <c r="AM37" i="81"/>
  <c r="AI17" i="74"/>
  <c r="AI56" i="74" s="1"/>
  <c r="AI8" i="26" s="1"/>
  <c r="AI8" i="91" s="1"/>
  <c r="AL4" i="74"/>
  <c r="AL52" i="74" s="1"/>
  <c r="AL4" i="26" s="1"/>
  <c r="AL4" i="91" s="1"/>
  <c r="AN39" i="74"/>
  <c r="AN39" i="80" s="1"/>
  <c r="AM16" i="74"/>
  <c r="AM16" i="80" s="1"/>
  <c r="AN14" i="74"/>
  <c r="AN14" i="75" s="1"/>
  <c r="AO5" i="74"/>
  <c r="AO5" i="80" s="1"/>
  <c r="AJ31" i="74"/>
  <c r="AJ71" i="74" s="1"/>
  <c r="AJ23" i="26" s="1"/>
  <c r="AJ23" i="91" s="1"/>
  <c r="AI11" i="74"/>
  <c r="AI54" i="74" s="1"/>
  <c r="AI6" i="26" s="1"/>
  <c r="AI6" i="91" s="1"/>
  <c r="AI24" i="75"/>
  <c r="AG27" i="59"/>
  <c r="AG62" i="59" s="1"/>
  <c r="AG14" i="23" s="1"/>
  <c r="AG14" i="84" s="1"/>
  <c r="AK6" i="75"/>
  <c r="AK53" i="75" s="1"/>
  <c r="AK5" i="30" s="1"/>
  <c r="AK5" i="86" s="1"/>
  <c r="AK6" i="81"/>
  <c r="AK53" i="81" s="1"/>
  <c r="AK5" i="22" s="1"/>
  <c r="AK5" i="93" s="1"/>
  <c r="AM8" i="80"/>
  <c r="AL13" i="79"/>
  <c r="AM25" i="77"/>
  <c r="AO2" i="78"/>
  <c r="AO50" i="78" s="1"/>
  <c r="AO2" i="28" s="1"/>
  <c r="AO2" i="89" s="1"/>
  <c r="AL40" i="76"/>
  <c r="AL68" i="76" s="1"/>
  <c r="AL20" i="31" s="1"/>
  <c r="AL20" i="87" s="1"/>
  <c r="AM39" i="75"/>
  <c r="AF22" i="59"/>
  <c r="AF58" i="59" s="1"/>
  <c r="AF10" i="23" s="1"/>
  <c r="AF10" i="84" s="1"/>
  <c r="AF22" i="81"/>
  <c r="AF58" i="81" s="1"/>
  <c r="AF10" i="22" s="1"/>
  <c r="AF10" i="93" s="1"/>
  <c r="AM12" i="80"/>
  <c r="AI31" i="79"/>
  <c r="AI71" i="79" s="1"/>
  <c r="AI23" i="32" s="1"/>
  <c r="AI23" i="90" s="1"/>
  <c r="AH11" i="78"/>
  <c r="AH54" i="78" s="1"/>
  <c r="AH6" i="28" s="1"/>
  <c r="AH6" i="89" s="1"/>
  <c r="AH34" i="81"/>
  <c r="AH70" i="81" s="1"/>
  <c r="AH22" i="22" s="1"/>
  <c r="AH22" i="93" s="1"/>
  <c r="AM42" i="79"/>
  <c r="AM72" i="79" s="1"/>
  <c r="AM24" i="32" s="1"/>
  <c r="AM24" i="90" s="1"/>
  <c r="AL35" i="78"/>
  <c r="AL67" i="78" s="1"/>
  <c r="AL19" i="28" s="1"/>
  <c r="AL19" i="89" s="1"/>
  <c r="AL10" i="79"/>
  <c r="AN9" i="59"/>
  <c r="AN9" i="81"/>
  <c r="AH26" i="80"/>
  <c r="AH60" i="80" s="1"/>
  <c r="AH12" i="27" s="1"/>
  <c r="AH12" i="92" s="1"/>
  <c r="AI33" i="75"/>
  <c r="AI69" i="75" s="1"/>
  <c r="AI21" i="30" s="1"/>
  <c r="AI21" i="86" s="1"/>
  <c r="AL7" i="59"/>
  <c r="AM5" i="78"/>
  <c r="AL68" i="75"/>
  <c r="AL20" i="30" s="1"/>
  <c r="AL20" i="86" s="1"/>
  <c r="AE23" i="59"/>
  <c r="AE59" i="59" s="1"/>
  <c r="AE11" i="23" s="1"/>
  <c r="AE11" i="84" s="1"/>
  <c r="AE23" i="81"/>
  <c r="AE59" i="81" s="1"/>
  <c r="AE11" i="22" s="1"/>
  <c r="AE11" i="93" s="1"/>
  <c r="AH21" i="76"/>
  <c r="AH57" i="76" s="1"/>
  <c r="AH9" i="31" s="1"/>
  <c r="AH9" i="87" s="1"/>
  <c r="AM41" i="76"/>
  <c r="AL15" i="81"/>
  <c r="AH17" i="77"/>
  <c r="AH56" i="77" s="1"/>
  <c r="AH8" i="25" s="1"/>
  <c r="AH8" i="88" s="1"/>
  <c r="AM37" i="59"/>
  <c r="AH27" i="74"/>
  <c r="AH62" i="74" s="1"/>
  <c r="AH14" i="26" s="1"/>
  <c r="AH14" i="91" s="1"/>
  <c r="AN41" i="74"/>
  <c r="AN41" i="76" s="1"/>
  <c r="AO39" i="74"/>
  <c r="AO39" i="76" s="1"/>
  <c r="AO37" i="74"/>
  <c r="AO37" i="78" s="1"/>
  <c r="AO14" i="74"/>
  <c r="AO14" i="81" s="1"/>
  <c r="AN5" i="74"/>
  <c r="AN5" i="59" s="1"/>
  <c r="AL6" i="74"/>
  <c r="AL53" i="74" s="1"/>
  <c r="AL5" i="26" s="1"/>
  <c r="AL5" i="91" s="1"/>
  <c r="AJ32" i="74"/>
  <c r="AJ61" i="74" s="1"/>
  <c r="AJ13" i="26" s="1"/>
  <c r="AJ13" i="91" s="1"/>
  <c r="AJ24" i="74"/>
  <c r="AJ24" i="59" s="1"/>
  <c r="AI24" i="76"/>
  <c r="AG27" i="76"/>
  <c r="AG62" i="76" s="1"/>
  <c r="AG14" i="31" s="1"/>
  <c r="AG14" i="87" s="1"/>
  <c r="AM8" i="59"/>
  <c r="AM8" i="81"/>
  <c r="AL13" i="80"/>
  <c r="AM25" i="79"/>
  <c r="AO2" i="77"/>
  <c r="AO50" i="77" s="1"/>
  <c r="AO2" i="25" s="1"/>
  <c r="AO2" i="88" s="1"/>
  <c r="AL40" i="78"/>
  <c r="AL68" i="78" s="1"/>
  <c r="AL20" i="28" s="1"/>
  <c r="AL20" i="89" s="1"/>
  <c r="AM39" i="76"/>
  <c r="AF22" i="75"/>
  <c r="AF58" i="75" s="1"/>
  <c r="AF10" i="30" s="1"/>
  <c r="AF10" i="86" s="1"/>
  <c r="AM12" i="75"/>
  <c r="AM12" i="81"/>
  <c r="AI31" i="80"/>
  <c r="AI71" i="80" s="1"/>
  <c r="AI23" i="27" s="1"/>
  <c r="AI23" i="92" s="1"/>
  <c r="AH11" i="77"/>
  <c r="AH54" i="77" s="1"/>
  <c r="AH6" i="25" s="1"/>
  <c r="AH6" i="88" s="1"/>
  <c r="AM42" i="80"/>
  <c r="AM72" i="80" s="1"/>
  <c r="AM24" i="27" s="1"/>
  <c r="AM24" i="92" s="1"/>
  <c r="AL35" i="77"/>
  <c r="AL67" i="77" s="1"/>
  <c r="AL19" i="25" s="1"/>
  <c r="AL19" i="88" s="1"/>
  <c r="AH26" i="81"/>
  <c r="AH60" i="81" s="1"/>
  <c r="AH12" i="22" s="1"/>
  <c r="AH12" i="93" s="1"/>
  <c r="AI33" i="76"/>
  <c r="AI69" i="76" s="1"/>
  <c r="AI21" i="31" s="1"/>
  <c r="AI21" i="87" s="1"/>
  <c r="AL7" i="75"/>
  <c r="AL19" i="81"/>
  <c r="AM5" i="77"/>
  <c r="AH21" i="78"/>
  <c r="AH57" i="78" s="1"/>
  <c r="AH9" i="28" s="1"/>
  <c r="AH9" i="89" s="1"/>
  <c r="AM41" i="75"/>
  <c r="AO9" i="76"/>
  <c r="AL15" i="59"/>
  <c r="AK4" i="77"/>
  <c r="AK52" i="77" s="1"/>
  <c r="AK4" i="25" s="1"/>
  <c r="AK4" i="88" s="1"/>
  <c r="AH17" i="79"/>
  <c r="AH56" i="79" s="1"/>
  <c r="AH8" i="32" s="1"/>
  <c r="AH8" i="90" s="1"/>
  <c r="AM37" i="76"/>
  <c r="AN25" i="74"/>
  <c r="AN25" i="81" s="1"/>
  <c r="AI21" i="74"/>
  <c r="AI57" i="74" s="1"/>
  <c r="AI9" i="26" s="1"/>
  <c r="AI9" i="91" s="1"/>
  <c r="AO20" i="74"/>
  <c r="AO20" i="81" s="1"/>
  <c r="AM35" i="74"/>
  <c r="AM67" i="74" s="1"/>
  <c r="AM19" i="26" s="1"/>
  <c r="AM19" i="91" s="1"/>
  <c r="AI24" i="77"/>
  <c r="AM42" i="81"/>
  <c r="AM72" i="81" s="1"/>
  <c r="AM24" i="22" s="1"/>
  <c r="AM24" i="93" s="1"/>
  <c r="AL10" i="81"/>
  <c r="AI33" i="77"/>
  <c r="AI69" i="77" s="1"/>
  <c r="AI21" i="25" s="1"/>
  <c r="AI21" i="88" s="1"/>
  <c r="AL7" i="76"/>
  <c r="AL73" i="81"/>
  <c r="AL25" i="22" s="1"/>
  <c r="AL25" i="93" s="1"/>
  <c r="AM41" i="78"/>
  <c r="AL68" i="74"/>
  <c r="AL20" i="26" s="1"/>
  <c r="AL20" i="91" s="1"/>
  <c r="AM37" i="75"/>
  <c r="AN8" i="74"/>
  <c r="AN8" i="77" s="1"/>
  <c r="AO8" i="74"/>
  <c r="AO8" i="78" s="1"/>
  <c r="AN42" i="74"/>
  <c r="AN72" i="74" s="1"/>
  <c r="AN24" i="26" s="1"/>
  <c r="AN24" i="91" s="1"/>
  <c r="AM15" i="74"/>
  <c r="AM15" i="81" s="1"/>
  <c r="AL13" i="81"/>
  <c r="AL40" i="77"/>
  <c r="AL68" i="77" s="1"/>
  <c r="AL20" i="25" s="1"/>
  <c r="AL20" i="88" s="1"/>
  <c r="AM39" i="78"/>
  <c r="AM13" i="74"/>
  <c r="AM13" i="75" s="1"/>
  <c r="AO42" i="74"/>
  <c r="AO72" i="74" s="1"/>
  <c r="AO24" i="26" s="1"/>
  <c r="AO24" i="91" s="1"/>
  <c r="AN36" i="74"/>
  <c r="AN36" i="59" s="1"/>
  <c r="AO38" i="74"/>
  <c r="AO38" i="76" s="1"/>
  <c r="AM18" i="74"/>
  <c r="AM18" i="59" s="1"/>
  <c r="AG22" i="74"/>
  <c r="AG58" i="74" s="1"/>
  <c r="AG10" i="26" s="1"/>
  <c r="AG10" i="91" s="1"/>
  <c r="AJ33" i="74"/>
  <c r="AJ69" i="74" s="1"/>
  <c r="AJ21" i="26" s="1"/>
  <c r="AJ21" i="91" s="1"/>
  <c r="AI24" i="78"/>
  <c r="AG27" i="78"/>
  <c r="AG62" i="78" s="1"/>
  <c r="AG14" i="28" s="1"/>
  <c r="AG14" i="89" s="1"/>
  <c r="AK6" i="76"/>
  <c r="AK53" i="76" s="1"/>
  <c r="AK5" i="31" s="1"/>
  <c r="AK5" i="87" s="1"/>
  <c r="AM8" i="76"/>
  <c r="AL13" i="59"/>
  <c r="AM25" i="59"/>
  <c r="AM25" i="81"/>
  <c r="AM36" i="79"/>
  <c r="AO2" i="80"/>
  <c r="AO50" i="80" s="1"/>
  <c r="AO2" i="27" s="1"/>
  <c r="AO2" i="92" s="1"/>
  <c r="AL40" i="79"/>
  <c r="AL68" i="79" s="1"/>
  <c r="AL20" i="32" s="1"/>
  <c r="AL20" i="90" s="1"/>
  <c r="AM39" i="77"/>
  <c r="AF22" i="76"/>
  <c r="AF58" i="76" s="1"/>
  <c r="AF10" i="31" s="1"/>
  <c r="AF10" i="87" s="1"/>
  <c r="AM12" i="59"/>
  <c r="AI31" i="75"/>
  <c r="AI71" i="75" s="1"/>
  <c r="AI23" i="30" s="1"/>
  <c r="AI23" i="86" s="1"/>
  <c r="AL16" i="75"/>
  <c r="AL16" i="81"/>
  <c r="AH11" i="80"/>
  <c r="AH54" i="80" s="1"/>
  <c r="AH6" i="27" s="1"/>
  <c r="AH6" i="92" s="1"/>
  <c r="AH34" i="76"/>
  <c r="AH70" i="76" s="1"/>
  <c r="AH22" i="31" s="1"/>
  <c r="AH22" i="87" s="1"/>
  <c r="AM42" i="59"/>
  <c r="AM72" i="59" s="1"/>
  <c r="AM24" i="23" s="1"/>
  <c r="AM24" i="84" s="1"/>
  <c r="AN2" i="81"/>
  <c r="AN50" i="81" s="1"/>
  <c r="AN2" i="22" s="1"/>
  <c r="AN2" i="93" s="1"/>
  <c r="AL35" i="80"/>
  <c r="AL67" i="80" s="1"/>
  <c r="AL19" i="27" s="1"/>
  <c r="AL19" i="92" s="1"/>
  <c r="AL18" i="79"/>
  <c r="AL10" i="59"/>
  <c r="AM14" i="81"/>
  <c r="AG29" i="78"/>
  <c r="AG64" i="78" s="1"/>
  <c r="AG16" i="28" s="1"/>
  <c r="AG16" i="89" s="1"/>
  <c r="AN9" i="75"/>
  <c r="AH26" i="75"/>
  <c r="AH60" i="75" s="1"/>
  <c r="AH12" i="30" s="1"/>
  <c r="AH12" i="86" s="1"/>
  <c r="AI33" i="78"/>
  <c r="AI69" i="78" s="1"/>
  <c r="AI21" i="28" s="1"/>
  <c r="AI21" i="89" s="1"/>
  <c r="AL7" i="78"/>
  <c r="AL19" i="76"/>
  <c r="AE23" i="76"/>
  <c r="AE59" i="76" s="1"/>
  <c r="AE11" i="31" s="1"/>
  <c r="AE11" i="87" s="1"/>
  <c r="AM38" i="81"/>
  <c r="AH21" i="79"/>
  <c r="AH57" i="79" s="1"/>
  <c r="AH9" i="32" s="1"/>
  <c r="AH9" i="90" s="1"/>
  <c r="AM41" i="77"/>
  <c r="AO9" i="78"/>
  <c r="AL15" i="76"/>
  <c r="AK4" i="80"/>
  <c r="AK52" i="80" s="1"/>
  <c r="AK4" i="27" s="1"/>
  <c r="AK4" i="92" s="1"/>
  <c r="AH17" i="59"/>
  <c r="AH56" i="59" s="1"/>
  <c r="AH8" i="23" s="1"/>
  <c r="AH8" i="84" s="1"/>
  <c r="AH17" i="81"/>
  <c r="AH56" i="81" s="1"/>
  <c r="AH8" i="22" s="1"/>
  <c r="AH8" i="93" s="1"/>
  <c r="AM37" i="78"/>
  <c r="AO41" i="74"/>
  <c r="AO41" i="80" s="1"/>
  <c r="AI26" i="74"/>
  <c r="AI60" i="74" s="1"/>
  <c r="AI12" i="26" s="1"/>
  <c r="AI12" i="91" s="1"/>
  <c r="AN20" i="74"/>
  <c r="AN20" i="59" s="1"/>
  <c r="AF23" i="74"/>
  <c r="AF59" i="74" s="1"/>
  <c r="AF11" i="26" s="1"/>
  <c r="AF11" i="91" s="1"/>
  <c r="AG27" i="75"/>
  <c r="AG62" i="75" s="1"/>
  <c r="AG14" i="30" s="1"/>
  <c r="AG14" i="86" s="1"/>
  <c r="AO36" i="74"/>
  <c r="AN12" i="74"/>
  <c r="AN12" i="75" s="1"/>
  <c r="AI24" i="79"/>
  <c r="AL13" i="76"/>
  <c r="AO2" i="81"/>
  <c r="AO50" i="81" s="1"/>
  <c r="AO2" i="22" s="1"/>
  <c r="AO2" i="93" s="1"/>
  <c r="AL40" i="80"/>
  <c r="AL68" i="80" s="1"/>
  <c r="AL20" i="27" s="1"/>
  <c r="AL20" i="92" s="1"/>
  <c r="AM39" i="79"/>
  <c r="AF22" i="78"/>
  <c r="AF58" i="78" s="1"/>
  <c r="AF10" i="28" s="1"/>
  <c r="AF10" i="89" s="1"/>
  <c r="AM12" i="76"/>
  <c r="AH11" i="81"/>
  <c r="AH54" i="81" s="1"/>
  <c r="AH6" i="22" s="1"/>
  <c r="AH6" i="93" s="1"/>
  <c r="AM42" i="75"/>
  <c r="AM72" i="75" s="1"/>
  <c r="AM24" i="30" s="1"/>
  <c r="AM24" i="86" s="1"/>
  <c r="AL35" i="81"/>
  <c r="AL67" i="81" s="1"/>
  <c r="AL19" i="22" s="1"/>
  <c r="AL19" i="93" s="1"/>
  <c r="AL10" i="75"/>
  <c r="AI33" i="79"/>
  <c r="AI69" i="79" s="1"/>
  <c r="AI21" i="32" s="1"/>
  <c r="AI21" i="90" s="1"/>
  <c r="AL7" i="77"/>
  <c r="AM5" i="81"/>
  <c r="AH21" i="80"/>
  <c r="AH57" i="80" s="1"/>
  <c r="AH9" i="27" s="1"/>
  <c r="AH9" i="92" s="1"/>
  <c r="AM41" i="79"/>
  <c r="AO9" i="77"/>
  <c r="AL15" i="78"/>
  <c r="AL55" i="78" s="1"/>
  <c r="AL7" i="28" s="1"/>
  <c r="AL7" i="89" s="1"/>
  <c r="AK4" i="81"/>
  <c r="AK52" i="81" s="1"/>
  <c r="AK4" i="22" s="1"/>
  <c r="AK4" i="93" s="1"/>
  <c r="AM37" i="77"/>
  <c r="AO30" i="74"/>
  <c r="AO65" i="74" s="1"/>
  <c r="AO17" i="26" s="1"/>
  <c r="AO17" i="91" s="1"/>
  <c r="AM40" i="74"/>
  <c r="AM40" i="76" s="1"/>
  <c r="AG27" i="81"/>
  <c r="AG62" i="81" s="1"/>
  <c r="AG14" i="22" s="1"/>
  <c r="AG14" i="93" s="1"/>
  <c r="AN37" i="74"/>
  <c r="AN37" i="78" s="1"/>
  <c r="AH29" i="74"/>
  <c r="AH64" i="74" s="1"/>
  <c r="AH16" i="26" s="1"/>
  <c r="AH16" i="91" s="1"/>
  <c r="AM7" i="74"/>
  <c r="AM7" i="78" s="1"/>
  <c r="AM19" i="74"/>
  <c r="AM19" i="59" s="1"/>
  <c r="AN38" i="74"/>
  <c r="AN38" i="75" s="1"/>
  <c r="AG27" i="77"/>
  <c r="AG62" i="77" s="1"/>
  <c r="AG14" i="25" s="1"/>
  <c r="AG14" i="88" s="1"/>
  <c r="AM8" i="75"/>
  <c r="AM43" i="74"/>
  <c r="AM73" i="74" s="1"/>
  <c r="AM25" i="26" s="1"/>
  <c r="AM25" i="91" s="1"/>
  <c r="AN30" i="74"/>
  <c r="AN65" i="74" s="1"/>
  <c r="AN17" i="26" s="1"/>
  <c r="AN17" i="91" s="1"/>
  <c r="AM10" i="74"/>
  <c r="AM10" i="78" s="1"/>
  <c r="AO25" i="74"/>
  <c r="AO25" i="78" s="1"/>
  <c r="AO12" i="74"/>
  <c r="AO12" i="80" s="1"/>
  <c r="AI28" i="74"/>
  <c r="AI63" i="74" s="1"/>
  <c r="AI15" i="26" s="1"/>
  <c r="AI15" i="91" s="1"/>
  <c r="AI34" i="74"/>
  <c r="AI70" i="74" s="1"/>
  <c r="AI22" i="26" s="1"/>
  <c r="AI22" i="91" s="1"/>
  <c r="AG27" i="79"/>
  <c r="AG62" i="79" s="1"/>
  <c r="AG14" i="32" s="1"/>
  <c r="AG14" i="90" s="1"/>
  <c r="AK6" i="77"/>
  <c r="AK53" i="77" s="1"/>
  <c r="AK5" i="25" s="1"/>
  <c r="AK5" i="88" s="1"/>
  <c r="AM36" i="81"/>
  <c r="AK55" i="80"/>
  <c r="AK7" i="27" s="1"/>
  <c r="AK7" i="92" s="1"/>
  <c r="AO2" i="75"/>
  <c r="AO50" i="75" s="1"/>
  <c r="AO2" i="30" s="1"/>
  <c r="AO2" i="86" s="1"/>
  <c r="AL40" i="59"/>
  <c r="AL68" i="59" s="1"/>
  <c r="AL20" i="23" s="1"/>
  <c r="AL20" i="84" s="1"/>
  <c r="AL40" i="81"/>
  <c r="AL68" i="81" s="1"/>
  <c r="AL20" i="22" s="1"/>
  <c r="AL20" i="93" s="1"/>
  <c r="AM39" i="80"/>
  <c r="AF22" i="77"/>
  <c r="AF58" i="77" s="1"/>
  <c r="AF10" i="25" s="1"/>
  <c r="AF10" i="88" s="1"/>
  <c r="AI31" i="76"/>
  <c r="AI71" i="76" s="1"/>
  <c r="AI23" i="31" s="1"/>
  <c r="AI23" i="87" s="1"/>
  <c r="AH11" i="59"/>
  <c r="AH54" i="59" s="1"/>
  <c r="AH6" i="23" s="1"/>
  <c r="AH6" i="84" s="1"/>
  <c r="AH34" i="77"/>
  <c r="AH70" i="77" s="1"/>
  <c r="AH22" i="25" s="1"/>
  <c r="AH22" i="88" s="1"/>
  <c r="AM42" i="76"/>
  <c r="AM72" i="76" s="1"/>
  <c r="AM24" i="31" s="1"/>
  <c r="AM24" i="87" s="1"/>
  <c r="AL35" i="59"/>
  <c r="AL67" i="59" s="1"/>
  <c r="AL19" i="23" s="1"/>
  <c r="AL19" i="84" s="1"/>
  <c r="AL10" i="76"/>
  <c r="AG29" i="79"/>
  <c r="AG64" i="79" s="1"/>
  <c r="AG16" i="32" s="1"/>
  <c r="AG16" i="90" s="1"/>
  <c r="AH26" i="78"/>
  <c r="AH60" i="78" s="1"/>
  <c r="AH12" i="28" s="1"/>
  <c r="AH12" i="89" s="1"/>
  <c r="AI33" i="80"/>
  <c r="AI69" i="80" s="1"/>
  <c r="AI21" i="27" s="1"/>
  <c r="AI21" i="92" s="1"/>
  <c r="AL7" i="79"/>
  <c r="AL19" i="78"/>
  <c r="AM5" i="59"/>
  <c r="AE23" i="77"/>
  <c r="AE59" i="77" s="1"/>
  <c r="AE11" i="25" s="1"/>
  <c r="AE11" i="88" s="1"/>
  <c r="AH21" i="59"/>
  <c r="AH57" i="59" s="1"/>
  <c r="AH9" i="23" s="1"/>
  <c r="AH9" i="84" s="1"/>
  <c r="AH21" i="81"/>
  <c r="AH57" i="81" s="1"/>
  <c r="AH9" i="22" s="1"/>
  <c r="AH9" i="93" s="1"/>
  <c r="AM41" i="80"/>
  <c r="AK4" i="75"/>
  <c r="AK52" i="75" s="1"/>
  <c r="AK4" i="30" s="1"/>
  <c r="AK4" i="86" s="1"/>
  <c r="AH17" i="75"/>
  <c r="AH56" i="75" s="1"/>
  <c r="AH8" i="30" s="1"/>
  <c r="AH8" i="86" s="1"/>
  <c r="AI32" i="75"/>
  <c r="AI61" i="75" s="1"/>
  <c r="AI13" i="30" s="1"/>
  <c r="AI13" i="86" s="1"/>
  <c r="AM30" i="80"/>
  <c r="AM65" i="80" s="1"/>
  <c r="AM17" i="27" s="1"/>
  <c r="AM17" i="92" s="1"/>
  <c r="AM37" i="79"/>
  <c r="AM39" i="59"/>
  <c r="AM39" i="81"/>
  <c r="AL55" i="77"/>
  <c r="AL7" i="25" s="1"/>
  <c r="AL7" i="88" s="1"/>
  <c r="AM42" i="78"/>
  <c r="AM72" i="78" s="1"/>
  <c r="AM24" i="28" s="1"/>
  <c r="AM24" i="89" s="1"/>
  <c r="AL10" i="78"/>
  <c r="AI33" i="59"/>
  <c r="AI69" i="59" s="1"/>
  <c r="AI21" i="23" s="1"/>
  <c r="AI21" i="84" s="1"/>
  <c r="AI33" i="81"/>
  <c r="AI69" i="81" s="1"/>
  <c r="AI21" i="22" s="1"/>
  <c r="AI21" i="93" s="1"/>
  <c r="AM41" i="59"/>
  <c r="AN26" i="84"/>
  <c r="AN26" i="83"/>
  <c r="AH17" i="76"/>
  <c r="AH56" i="76" s="1"/>
  <c r="AH8" i="31" s="1"/>
  <c r="AH8" i="87" s="1"/>
  <c r="AM30" i="81"/>
  <c r="AM65" i="81" s="1"/>
  <c r="AM17" i="22" s="1"/>
  <c r="AM17" i="93" s="1"/>
  <c r="AH26" i="83"/>
  <c r="AA16" i="83"/>
  <c r="AF5" i="83"/>
  <c r="AA14" i="83"/>
  <c r="AG17" i="83"/>
  <c r="AB13" i="83"/>
  <c r="AE18" i="83"/>
  <c r="AG7" i="83"/>
  <c r="Y11" i="83"/>
  <c r="AE20" i="83"/>
  <c r="Y10" i="83"/>
  <c r="AF19" i="83"/>
  <c r="AB12" i="83"/>
  <c r="AB6" i="83"/>
  <c r="AF25" i="83"/>
  <c r="AB8" i="83"/>
  <c r="AB21" i="83"/>
  <c r="AB9" i="83"/>
  <c r="AI85" i="73"/>
  <c r="AJ77" i="73"/>
  <c r="AK80" i="73"/>
  <c r="AJ73" i="73"/>
  <c r="AJ67" i="73"/>
  <c r="AE22" i="83"/>
  <c r="AK89" i="73"/>
  <c r="AJ90" i="73"/>
  <c r="AK88" i="73"/>
  <c r="AK87" i="73"/>
  <c r="AD23" i="83"/>
  <c r="AE15" i="83"/>
  <c r="AJ82" i="73"/>
  <c r="AI83" i="73"/>
  <c r="AJ84" i="73"/>
  <c r="AH78" i="73"/>
  <c r="AG79" i="73"/>
  <c r="AJ24" i="83"/>
  <c r="AK2" i="83"/>
  <c r="AF4" i="83"/>
  <c r="AO75" i="73"/>
  <c r="AN75" i="73"/>
  <c r="AO96" i="73"/>
  <c r="AN96" i="73"/>
  <c r="AM62" i="73"/>
  <c r="AM60" i="73"/>
  <c r="AO63" i="73"/>
  <c r="AN63" i="73"/>
  <c r="AO72" i="73"/>
  <c r="AN72" i="73"/>
  <c r="AO99" i="73"/>
  <c r="AN99" i="73"/>
  <c r="AO69" i="73"/>
  <c r="AN69" i="73"/>
  <c r="AO66" i="73"/>
  <c r="AN66" i="73"/>
  <c r="AO71" i="73"/>
  <c r="AN71" i="73"/>
  <c r="AO91" i="73"/>
  <c r="AN91" i="73"/>
  <c r="AO74" i="73"/>
  <c r="AN74" i="73"/>
  <c r="AL55" i="80" l="1"/>
  <c r="AL7" i="27" s="1"/>
  <c r="AL7" i="92" s="1"/>
  <c r="AM66" i="59"/>
  <c r="AM18" i="23" s="1"/>
  <c r="AM18" i="84" s="1"/>
  <c r="AL55" i="76"/>
  <c r="AL7" i="31" s="1"/>
  <c r="AL7" i="87" s="1"/>
  <c r="AL55" i="79"/>
  <c r="AL7" i="32" s="1"/>
  <c r="AL7" i="90" s="1"/>
  <c r="AL55" i="75"/>
  <c r="AL7" i="30" s="1"/>
  <c r="AL7" i="86" s="1"/>
  <c r="AM66" i="78"/>
  <c r="AM18" i="28" s="1"/>
  <c r="AM18" i="89" s="1"/>
  <c r="AM66" i="75"/>
  <c r="AM18" i="30" s="1"/>
  <c r="AM18" i="86" s="1"/>
  <c r="AL55" i="59"/>
  <c r="AL7" i="23" s="1"/>
  <c r="AL7" i="84" s="1"/>
  <c r="AO66" i="74"/>
  <c r="AO18" i="26" s="1"/>
  <c r="AO18" i="91" s="1"/>
  <c r="AI17" i="78"/>
  <c r="AI56" i="78" s="1"/>
  <c r="AI8" i="28" s="1"/>
  <c r="AI8" i="89" s="1"/>
  <c r="AM66" i="77"/>
  <c r="AM18" i="25" s="1"/>
  <c r="AM18" i="88" s="1"/>
  <c r="AM66" i="76"/>
  <c r="AM18" i="31" s="1"/>
  <c r="AM18" i="87" s="1"/>
  <c r="AO12" i="59"/>
  <c r="AM18" i="76"/>
  <c r="AM13" i="77"/>
  <c r="AJ31" i="78"/>
  <c r="AJ71" i="78" s="1"/>
  <c r="AJ23" i="28" s="1"/>
  <c r="AJ23" i="89" s="1"/>
  <c r="AL55" i="81"/>
  <c r="AL7" i="22" s="1"/>
  <c r="AL7" i="93" s="1"/>
  <c r="AO36" i="75"/>
  <c r="AM43" i="76"/>
  <c r="AM73" i="76" s="1"/>
  <c r="AM25" i="31" s="1"/>
  <c r="AM25" i="87" s="1"/>
  <c r="AM15" i="80"/>
  <c r="AM55" i="80" s="1"/>
  <c r="AM7" i="27" s="1"/>
  <c r="AM7" i="92" s="1"/>
  <c r="AM10" i="77"/>
  <c r="AH29" i="79"/>
  <c r="AH64" i="79" s="1"/>
  <c r="AH16" i="32" s="1"/>
  <c r="AH16" i="90" s="1"/>
  <c r="AM10" i="79"/>
  <c r="AO38" i="80"/>
  <c r="AM35" i="78"/>
  <c r="AM67" i="78" s="1"/>
  <c r="AM19" i="28" s="1"/>
  <c r="AM19" i="89" s="1"/>
  <c r="AO39" i="75"/>
  <c r="AM10" i="80"/>
  <c r="AM7" i="75"/>
  <c r="AM40" i="78"/>
  <c r="AM68" i="78" s="1"/>
  <c r="AM20" i="28" s="1"/>
  <c r="AM20" i="89" s="1"/>
  <c r="AL6" i="59"/>
  <c r="AM7" i="79"/>
  <c r="AM7" i="80"/>
  <c r="AM13" i="78"/>
  <c r="AM13" i="79"/>
  <c r="AN39" i="75"/>
  <c r="AM68" i="76"/>
  <c r="AM20" i="31" s="1"/>
  <c r="AM20" i="87" s="1"/>
  <c r="AN39" i="79"/>
  <c r="AN39" i="81"/>
  <c r="AM66" i="81"/>
  <c r="AM18" i="22" s="1"/>
  <c r="AM18" i="93" s="1"/>
  <c r="AM10" i="59"/>
  <c r="AM7" i="81"/>
  <c r="AO30" i="79"/>
  <c r="AO65" i="79" s="1"/>
  <c r="AO17" i="32" s="1"/>
  <c r="AO17" i="90" s="1"/>
  <c r="AJ33" i="78"/>
  <c r="AJ69" i="78" s="1"/>
  <c r="AJ21" i="28" s="1"/>
  <c r="AJ21" i="89" s="1"/>
  <c r="AO39" i="79"/>
  <c r="AO5" i="59"/>
  <c r="AL4" i="59"/>
  <c r="AL52" i="59" s="1"/>
  <c r="AL4" i="23" s="1"/>
  <c r="AL4" i="84" s="1"/>
  <c r="AI26" i="80"/>
  <c r="AI60" i="80" s="1"/>
  <c r="AI12" i="27" s="1"/>
  <c r="AI12" i="92" s="1"/>
  <c r="AM7" i="59"/>
  <c r="AO30" i="76"/>
  <c r="AO65" i="76" s="1"/>
  <c r="AO17" i="31" s="1"/>
  <c r="AO17" i="87" s="1"/>
  <c r="AN20" i="76"/>
  <c r="AO8" i="75"/>
  <c r="AN25" i="76"/>
  <c r="AJ32" i="59"/>
  <c r="AJ61" i="59" s="1"/>
  <c r="AJ13" i="23" s="1"/>
  <c r="AJ13" i="84" s="1"/>
  <c r="AO14" i="76"/>
  <c r="AO39" i="78"/>
  <c r="AH27" i="76"/>
  <c r="AH62" i="76" s="1"/>
  <c r="AH14" i="31" s="1"/>
  <c r="AH14" i="87" s="1"/>
  <c r="AJ31" i="59"/>
  <c r="AJ71" i="59" s="1"/>
  <c r="AJ23" i="23" s="1"/>
  <c r="AJ23" i="84" s="1"/>
  <c r="AN39" i="59"/>
  <c r="AO30" i="75"/>
  <c r="AO65" i="75" s="1"/>
  <c r="AO17" i="30" s="1"/>
  <c r="AO17" i="86" s="1"/>
  <c r="AF23" i="75"/>
  <c r="AF59" i="75" s="1"/>
  <c r="AF11" i="30" s="1"/>
  <c r="AF11" i="86" s="1"/>
  <c r="AN20" i="75"/>
  <c r="AM66" i="79"/>
  <c r="AM18" i="32" s="1"/>
  <c r="AM18" i="90" s="1"/>
  <c r="AO8" i="79"/>
  <c r="AI21" i="59"/>
  <c r="AI57" i="59" s="1"/>
  <c r="AI9" i="23" s="1"/>
  <c r="AI9" i="84" s="1"/>
  <c r="AJ32" i="76"/>
  <c r="AJ61" i="76" s="1"/>
  <c r="AJ13" i="31" s="1"/>
  <c r="AJ13" i="87" s="1"/>
  <c r="AO14" i="79"/>
  <c r="AO39" i="77"/>
  <c r="AJ31" i="76"/>
  <c r="AJ71" i="76" s="1"/>
  <c r="AJ23" i="31" s="1"/>
  <c r="AJ23" i="87" s="1"/>
  <c r="AJ32" i="78"/>
  <c r="AJ61" i="78" s="1"/>
  <c r="AJ13" i="28" s="1"/>
  <c r="AJ13" i="89" s="1"/>
  <c r="AO14" i="80"/>
  <c r="AM10" i="75"/>
  <c r="AM7" i="76"/>
  <c r="AO30" i="81"/>
  <c r="AO65" i="81" s="1"/>
  <c r="AO17" i="22" s="1"/>
  <c r="AO17" i="93" s="1"/>
  <c r="AN12" i="59"/>
  <c r="AF23" i="76"/>
  <c r="AF59" i="76" s="1"/>
  <c r="AF11" i="31" s="1"/>
  <c r="AF11" i="87" s="1"/>
  <c r="AI26" i="59"/>
  <c r="AI60" i="59" s="1"/>
  <c r="AI12" i="23" s="1"/>
  <c r="AI12" i="84" s="1"/>
  <c r="AN8" i="76"/>
  <c r="AI21" i="76"/>
  <c r="AI57" i="76" s="1"/>
  <c r="AI9" i="31" s="1"/>
  <c r="AI9" i="87" s="1"/>
  <c r="AJ32" i="80"/>
  <c r="AJ61" i="80" s="1"/>
  <c r="AJ13" i="27" s="1"/>
  <c r="AJ13" i="92" s="1"/>
  <c r="AO39" i="80"/>
  <c r="AI11" i="75"/>
  <c r="AI54" i="75" s="1"/>
  <c r="AI6" i="30" s="1"/>
  <c r="AI6" i="86" s="1"/>
  <c r="AJ31" i="77"/>
  <c r="AJ71" i="77" s="1"/>
  <c r="AJ23" i="25" s="1"/>
  <c r="AJ23" i="88" s="1"/>
  <c r="AN39" i="76"/>
  <c r="AI17" i="75"/>
  <c r="AI56" i="75" s="1"/>
  <c r="AI8" i="30" s="1"/>
  <c r="AI8" i="86" s="1"/>
  <c r="AM7" i="77"/>
  <c r="AN12" i="77"/>
  <c r="AF23" i="78"/>
  <c r="AF59" i="78" s="1"/>
  <c r="AF11" i="28" s="1"/>
  <c r="AF11" i="89" s="1"/>
  <c r="AI26" i="75"/>
  <c r="AI60" i="75" s="1"/>
  <c r="AI12" i="30" s="1"/>
  <c r="AI12" i="86" s="1"/>
  <c r="AM13" i="59"/>
  <c r="AM15" i="75"/>
  <c r="AN8" i="79"/>
  <c r="AI21" i="75"/>
  <c r="AI57" i="75" s="1"/>
  <c r="AI9" i="30" s="1"/>
  <c r="AI9" i="86" s="1"/>
  <c r="AO39" i="59"/>
  <c r="AO39" i="81"/>
  <c r="AI11" i="77"/>
  <c r="AI54" i="77" s="1"/>
  <c r="AI6" i="25" s="1"/>
  <c r="AI6" i="88" s="1"/>
  <c r="AN39" i="77"/>
  <c r="AI17" i="77"/>
  <c r="AI56" i="77" s="1"/>
  <c r="AI8" i="25" s="1"/>
  <c r="AI8" i="88" s="1"/>
  <c r="AN12" i="79"/>
  <c r="AF23" i="79"/>
  <c r="AF59" i="79" s="1"/>
  <c r="AF11" i="32" s="1"/>
  <c r="AF11" i="90" s="1"/>
  <c r="AI26" i="77"/>
  <c r="AI60" i="77" s="1"/>
  <c r="AI12" i="25" s="1"/>
  <c r="AI12" i="88" s="1"/>
  <c r="AI21" i="78"/>
  <c r="AI57" i="78" s="1"/>
  <c r="AI9" i="28" s="1"/>
  <c r="AI9" i="89" s="1"/>
  <c r="AL53" i="59"/>
  <c r="AL5" i="23" s="1"/>
  <c r="AL5" i="84" s="1"/>
  <c r="AI11" i="78"/>
  <c r="AI54" i="78" s="1"/>
  <c r="AI6" i="28" s="1"/>
  <c r="AI6" i="89" s="1"/>
  <c r="AO30" i="59"/>
  <c r="AO65" i="59" s="1"/>
  <c r="AO17" i="23" s="1"/>
  <c r="AO17" i="84" s="1"/>
  <c r="AF23" i="80"/>
  <c r="AF59" i="80" s="1"/>
  <c r="AF11" i="27" s="1"/>
  <c r="AF11" i="92" s="1"/>
  <c r="AI26" i="78"/>
  <c r="AI60" i="78" s="1"/>
  <c r="AI12" i="28" s="1"/>
  <c r="AI12" i="89" s="1"/>
  <c r="AI21" i="81"/>
  <c r="AI57" i="81" s="1"/>
  <c r="AI9" i="22" s="1"/>
  <c r="AI9" i="93" s="1"/>
  <c r="AJ24" i="75"/>
  <c r="AN41" i="78"/>
  <c r="AI11" i="79"/>
  <c r="AI54" i="79" s="1"/>
  <c r="AI6" i="32" s="1"/>
  <c r="AI6" i="90" s="1"/>
  <c r="AI17" i="79"/>
  <c r="AI56" i="79" s="1"/>
  <c r="AI8" i="32" s="1"/>
  <c r="AI8" i="90" s="1"/>
  <c r="AI34" i="75"/>
  <c r="AI70" i="75" s="1"/>
  <c r="AI22" i="30" s="1"/>
  <c r="AI22" i="86" s="1"/>
  <c r="AO25" i="76"/>
  <c r="AN30" i="76"/>
  <c r="AN65" i="76" s="1"/>
  <c r="AN17" i="31" s="1"/>
  <c r="AN17" i="87" s="1"/>
  <c r="AM43" i="59"/>
  <c r="AH29" i="80"/>
  <c r="AH64" i="80" s="1"/>
  <c r="AH16" i="27" s="1"/>
  <c r="AH16" i="92" s="1"/>
  <c r="AM40" i="75"/>
  <c r="AM68" i="75" s="1"/>
  <c r="AM20" i="30" s="1"/>
  <c r="AM20" i="86" s="1"/>
  <c r="AO36" i="59"/>
  <c r="AJ33" i="77"/>
  <c r="AJ69" i="77" s="1"/>
  <c r="AJ21" i="25" s="1"/>
  <c r="AJ21" i="88" s="1"/>
  <c r="AN66" i="74"/>
  <c r="AN18" i="26" s="1"/>
  <c r="AN18" i="91" s="1"/>
  <c r="AO8" i="77"/>
  <c r="AN8" i="80"/>
  <c r="AM35" i="77"/>
  <c r="AM67" i="77" s="1"/>
  <c r="AM19" i="25" s="1"/>
  <c r="AM19" i="88" s="1"/>
  <c r="AO20" i="80"/>
  <c r="AO5" i="77"/>
  <c r="AL4" i="78"/>
  <c r="AL52" i="78" s="1"/>
  <c r="AL4" i="28" s="1"/>
  <c r="AL4" i="89" s="1"/>
  <c r="AI34" i="76"/>
  <c r="AI70" i="76" s="1"/>
  <c r="AI22" i="31" s="1"/>
  <c r="AI22" i="87" s="1"/>
  <c r="AN30" i="78"/>
  <c r="AN65" i="78" s="1"/>
  <c r="AN17" i="28" s="1"/>
  <c r="AN17" i="89" s="1"/>
  <c r="AO5" i="79"/>
  <c r="AL4" i="77"/>
  <c r="AL52" i="77" s="1"/>
  <c r="AL4" i="25" s="1"/>
  <c r="AL4" i="88" s="1"/>
  <c r="AO25" i="77"/>
  <c r="AN30" i="77"/>
  <c r="AN65" i="77" s="1"/>
  <c r="AN17" i="25" s="1"/>
  <c r="AN17" i="88" s="1"/>
  <c r="AM43" i="78"/>
  <c r="AM73" i="78" s="1"/>
  <c r="AM25" i="28" s="1"/>
  <c r="AM25" i="89" s="1"/>
  <c r="AN37" i="59"/>
  <c r="AN66" i="59" s="1"/>
  <c r="AN18" i="23" s="1"/>
  <c r="AN18" i="84" s="1"/>
  <c r="AN12" i="76"/>
  <c r="AO36" i="77"/>
  <c r="AG22" i="78"/>
  <c r="AG58" i="78" s="1"/>
  <c r="AG10" i="28" s="1"/>
  <c r="AG10" i="89" s="1"/>
  <c r="AN36" i="79"/>
  <c r="AM13" i="80"/>
  <c r="AN42" i="59"/>
  <c r="AN72" i="59" s="1"/>
  <c r="AN24" i="23" s="1"/>
  <c r="AN24" i="84" s="1"/>
  <c r="AO8" i="80"/>
  <c r="AO20" i="59"/>
  <c r="AN25" i="80"/>
  <c r="AL6" i="79"/>
  <c r="AL53" i="79" s="1"/>
  <c r="AL5" i="32" s="1"/>
  <c r="AL5" i="90" s="1"/>
  <c r="AO37" i="76"/>
  <c r="AI11" i="80"/>
  <c r="AI54" i="80" s="1"/>
  <c r="AI6" i="27" s="1"/>
  <c r="AI6" i="92" s="1"/>
  <c r="AJ31" i="79"/>
  <c r="AJ71" i="79" s="1"/>
  <c r="AJ23" i="32" s="1"/>
  <c r="AJ23" i="90" s="1"/>
  <c r="AO5" i="81"/>
  <c r="AL4" i="79"/>
  <c r="AL52" i="79" s="1"/>
  <c r="AL4" i="32" s="1"/>
  <c r="AL4" i="90" s="1"/>
  <c r="AI17" i="80"/>
  <c r="AI56" i="80" s="1"/>
  <c r="AI8" i="27" s="1"/>
  <c r="AI8" i="92" s="1"/>
  <c r="AO25" i="75"/>
  <c r="AI28" i="75"/>
  <c r="AI63" i="75" s="1"/>
  <c r="AI15" i="30" s="1"/>
  <c r="AI15" i="86" s="1"/>
  <c r="AO25" i="79"/>
  <c r="AN30" i="79"/>
  <c r="AN65" i="79" s="1"/>
  <c r="AN17" i="32" s="1"/>
  <c r="AN17" i="90" s="1"/>
  <c r="AM43" i="77"/>
  <c r="AM73" i="77" s="1"/>
  <c r="AM25" i="25" s="1"/>
  <c r="AM25" i="88" s="1"/>
  <c r="AN37" i="75"/>
  <c r="AN12" i="78"/>
  <c r="AO36" i="79"/>
  <c r="AN42" i="79"/>
  <c r="AN72" i="79" s="1"/>
  <c r="AN24" i="32" s="1"/>
  <c r="AN24" i="90" s="1"/>
  <c r="AO8" i="81"/>
  <c r="AO20" i="76"/>
  <c r="AO37" i="77"/>
  <c r="AI11" i="59"/>
  <c r="AI54" i="59" s="1"/>
  <c r="AI6" i="23" s="1"/>
  <c r="AI6" i="84" s="1"/>
  <c r="AI11" i="81"/>
  <c r="AI54" i="81" s="1"/>
  <c r="AI6" i="22" s="1"/>
  <c r="AI6" i="93" s="1"/>
  <c r="AJ31" i="80"/>
  <c r="AJ71" i="80" s="1"/>
  <c r="AJ23" i="27" s="1"/>
  <c r="AJ23" i="92" s="1"/>
  <c r="AI17" i="59"/>
  <c r="AI56" i="59" s="1"/>
  <c r="AI8" i="23" s="1"/>
  <c r="AI8" i="84" s="1"/>
  <c r="AI17" i="81"/>
  <c r="AI56" i="81" s="1"/>
  <c r="AI8" i="22" s="1"/>
  <c r="AI8" i="93" s="1"/>
  <c r="AO25" i="80"/>
  <c r="AN30" i="80"/>
  <c r="AN65" i="80" s="1"/>
  <c r="AN17" i="27" s="1"/>
  <c r="AN17" i="92" s="1"/>
  <c r="AM43" i="79"/>
  <c r="AM73" i="79" s="1"/>
  <c r="AM25" i="32" s="1"/>
  <c r="AM25" i="90" s="1"/>
  <c r="AN37" i="77"/>
  <c r="AO8" i="59"/>
  <c r="AO20" i="75"/>
  <c r="AO37" i="79"/>
  <c r="AO5" i="75"/>
  <c r="AO25" i="81"/>
  <c r="AN30" i="75"/>
  <c r="AN65" i="75" s="1"/>
  <c r="AN17" i="30" s="1"/>
  <c r="AN17" i="86" s="1"/>
  <c r="AN30" i="81"/>
  <c r="AN65" i="81" s="1"/>
  <c r="AN17" i="22" s="1"/>
  <c r="AN17" i="93" s="1"/>
  <c r="AM43" i="80"/>
  <c r="AM73" i="80" s="1"/>
  <c r="AM25" i="27" s="1"/>
  <c r="AM25" i="92" s="1"/>
  <c r="AO20" i="78"/>
  <c r="AN37" i="79"/>
  <c r="AN66" i="79" s="1"/>
  <c r="AN18" i="32" s="1"/>
  <c r="AN18" i="90" s="1"/>
  <c r="AO25" i="59"/>
  <c r="AN30" i="59"/>
  <c r="AN65" i="59" s="1"/>
  <c r="AN17" i="23" s="1"/>
  <c r="AN17" i="84" s="1"/>
  <c r="AM43" i="75"/>
  <c r="AM73" i="75" s="1"/>
  <c r="AM25" i="30" s="1"/>
  <c r="AM25" i="86" s="1"/>
  <c r="AM43" i="81"/>
  <c r="AM73" i="81" s="1"/>
  <c r="AM25" i="22" s="1"/>
  <c r="AM25" i="93" s="1"/>
  <c r="AH29" i="78"/>
  <c r="AH64" i="78" s="1"/>
  <c r="AH16" i="28" s="1"/>
  <c r="AH16" i="89" s="1"/>
  <c r="AO30" i="77"/>
  <c r="AO65" i="77" s="1"/>
  <c r="AO17" i="25" s="1"/>
  <c r="AO17" i="88" s="1"/>
  <c r="AN12" i="80"/>
  <c r="AJ33" i="75"/>
  <c r="AJ69" i="75" s="1"/>
  <c r="AJ21" i="30" s="1"/>
  <c r="AJ21" i="86" s="1"/>
  <c r="AM13" i="76"/>
  <c r="AO8" i="76"/>
  <c r="AN8" i="78"/>
  <c r="AM35" i="59"/>
  <c r="AM67" i="59" s="1"/>
  <c r="AM19" i="23" s="1"/>
  <c r="AM19" i="84" s="1"/>
  <c r="AO20" i="77"/>
  <c r="AI21" i="79"/>
  <c r="AI57" i="79" s="1"/>
  <c r="AI9" i="32" s="1"/>
  <c r="AI9" i="90" s="1"/>
  <c r="AJ32" i="77"/>
  <c r="AJ61" i="77" s="1"/>
  <c r="AJ13" i="25" s="1"/>
  <c r="AJ13" i="88" s="1"/>
  <c r="AO14" i="78"/>
  <c r="AI11" i="76"/>
  <c r="AI54" i="76" s="1"/>
  <c r="AI6" i="31" s="1"/>
  <c r="AI6" i="87" s="1"/>
  <c r="AJ31" i="75"/>
  <c r="AJ71" i="75" s="1"/>
  <c r="AJ23" i="30" s="1"/>
  <c r="AJ23" i="86" s="1"/>
  <c r="AO5" i="76"/>
  <c r="AL4" i="75"/>
  <c r="AL52" i="75" s="1"/>
  <c r="AL4" i="30" s="1"/>
  <c r="AL4" i="86" s="1"/>
  <c r="AI17" i="76"/>
  <c r="AI56" i="76" s="1"/>
  <c r="AI8" i="31" s="1"/>
  <c r="AI8" i="87" s="1"/>
  <c r="AO20" i="79"/>
  <c r="AO12" i="81"/>
  <c r="AM19" i="81"/>
  <c r="AO41" i="59"/>
  <c r="AO41" i="81"/>
  <c r="AG22" i="75"/>
  <c r="AG58" i="75" s="1"/>
  <c r="AG10" i="30" s="1"/>
  <c r="AG10" i="86" s="1"/>
  <c r="AM18" i="75"/>
  <c r="AN36" i="81"/>
  <c r="AO42" i="80"/>
  <c r="AO72" i="80" s="1"/>
  <c r="AO24" i="27" s="1"/>
  <c r="AO24" i="92" s="1"/>
  <c r="AN42" i="81"/>
  <c r="AN72" i="81" s="1"/>
  <c r="AN24" i="22" s="1"/>
  <c r="AN24" i="93" s="1"/>
  <c r="AJ24" i="76"/>
  <c r="AL6" i="81"/>
  <c r="AL53" i="81" s="1"/>
  <c r="AL5" i="22" s="1"/>
  <c r="AL5" i="93" s="1"/>
  <c r="AN5" i="80"/>
  <c r="AN41" i="75"/>
  <c r="AH27" i="75"/>
  <c r="AH62" i="75" s="1"/>
  <c r="AH14" i="30" s="1"/>
  <c r="AH14" i="86" s="1"/>
  <c r="AM16" i="59"/>
  <c r="AM16" i="81"/>
  <c r="AM55" i="81" s="1"/>
  <c r="AM7" i="22" s="1"/>
  <c r="AM7" i="93" s="1"/>
  <c r="AN10" i="74"/>
  <c r="AN10" i="80" s="1"/>
  <c r="AK24" i="74"/>
  <c r="AK24" i="79" s="1"/>
  <c r="AN18" i="74"/>
  <c r="AN18" i="80" s="1"/>
  <c r="AN13" i="74"/>
  <c r="AN13" i="81" s="1"/>
  <c r="AM4" i="74"/>
  <c r="AM52" i="74" s="1"/>
  <c r="AM4" i="26" s="1"/>
  <c r="AM4" i="91" s="1"/>
  <c r="AK31" i="74"/>
  <c r="AK71" i="74" s="1"/>
  <c r="AK23" i="26" s="1"/>
  <c r="AK23" i="91" s="1"/>
  <c r="AJ21" i="74"/>
  <c r="AJ57" i="74" s="1"/>
  <c r="AJ9" i="26" s="1"/>
  <c r="AJ9" i="91" s="1"/>
  <c r="AN2" i="83"/>
  <c r="AI34" i="77"/>
  <c r="AI70" i="77" s="1"/>
  <c r="AI22" i="25" s="1"/>
  <c r="AI22" i="88" s="1"/>
  <c r="AI28" i="76"/>
  <c r="AI63" i="76" s="1"/>
  <c r="AI15" i="31" s="1"/>
  <c r="AI15" i="87" s="1"/>
  <c r="AO12" i="76"/>
  <c r="AM10" i="81"/>
  <c r="AN38" i="76"/>
  <c r="AM19" i="75"/>
  <c r="AH29" i="59"/>
  <c r="AH64" i="59" s="1"/>
  <c r="AH16" i="23" s="1"/>
  <c r="AH16" i="84" s="1"/>
  <c r="AH29" i="81"/>
  <c r="AH64" i="81" s="1"/>
  <c r="AH16" i="22" s="1"/>
  <c r="AH16" i="93" s="1"/>
  <c r="AN37" i="80"/>
  <c r="AM40" i="77"/>
  <c r="AM68" i="77" s="1"/>
  <c r="AM20" i="25" s="1"/>
  <c r="AM20" i="88" s="1"/>
  <c r="AO30" i="78"/>
  <c r="AO65" i="78" s="1"/>
  <c r="AO17" i="28" s="1"/>
  <c r="AO17" i="89" s="1"/>
  <c r="AN12" i="81"/>
  <c r="AO36" i="80"/>
  <c r="AF23" i="77"/>
  <c r="AF59" i="77" s="1"/>
  <c r="AF11" i="25" s="1"/>
  <c r="AF11" i="88" s="1"/>
  <c r="AN20" i="78"/>
  <c r="AI26" i="76"/>
  <c r="AI60" i="76" s="1"/>
  <c r="AI12" i="31" s="1"/>
  <c r="AI12" i="87" s="1"/>
  <c r="AO41" i="76"/>
  <c r="AJ33" i="79"/>
  <c r="AJ69" i="79" s="1"/>
  <c r="AJ21" i="32" s="1"/>
  <c r="AJ21" i="90" s="1"/>
  <c r="AG22" i="77"/>
  <c r="AG58" i="77" s="1"/>
  <c r="AG10" i="25" s="1"/>
  <c r="AG10" i="88" s="1"/>
  <c r="AM18" i="78"/>
  <c r="AO38" i="75"/>
  <c r="AN36" i="76"/>
  <c r="AO42" i="59"/>
  <c r="AO72" i="59" s="1"/>
  <c r="AO24" i="23" s="1"/>
  <c r="AO24" i="84" s="1"/>
  <c r="AM13" i="81"/>
  <c r="AM15" i="76"/>
  <c r="AN42" i="75"/>
  <c r="AN72" i="75" s="1"/>
  <c r="AN24" i="30" s="1"/>
  <c r="AN24" i="86" s="1"/>
  <c r="AN8" i="59"/>
  <c r="AN8" i="81"/>
  <c r="AM35" i="79"/>
  <c r="AM67" i="79" s="1"/>
  <c r="AM19" i="32" s="1"/>
  <c r="AM19" i="90" s="1"/>
  <c r="AI21" i="77"/>
  <c r="AI57" i="77" s="1"/>
  <c r="AI9" i="25" s="1"/>
  <c r="AI9" i="88" s="1"/>
  <c r="AN25" i="75"/>
  <c r="AJ24" i="78"/>
  <c r="AJ32" i="75"/>
  <c r="AJ61" i="75" s="1"/>
  <c r="AJ13" i="30" s="1"/>
  <c r="AJ13" i="86" s="1"/>
  <c r="AL6" i="76"/>
  <c r="AL53" i="76" s="1"/>
  <c r="AL5" i="31" s="1"/>
  <c r="AL5" i="87" s="1"/>
  <c r="AN5" i="76"/>
  <c r="AO14" i="59"/>
  <c r="AO37" i="80"/>
  <c r="AN41" i="77"/>
  <c r="AH27" i="78"/>
  <c r="AH62" i="78" s="1"/>
  <c r="AH14" i="28" s="1"/>
  <c r="AH14" i="89" s="1"/>
  <c r="AO5" i="78"/>
  <c r="AN14" i="76"/>
  <c r="AM16" i="76"/>
  <c r="AL4" i="80"/>
  <c r="AL52" i="80" s="1"/>
  <c r="AL4" i="27" s="1"/>
  <c r="AL4" i="92" s="1"/>
  <c r="AO10" i="74"/>
  <c r="AO10" i="79" s="1"/>
  <c r="AO42" i="81"/>
  <c r="AO72" i="81" s="1"/>
  <c r="AO24" i="22" s="1"/>
  <c r="AO24" i="93" s="1"/>
  <c r="AO13" i="74"/>
  <c r="AO13" i="80" s="1"/>
  <c r="AK32" i="74"/>
  <c r="AK61" i="74" s="1"/>
  <c r="AK13" i="26" s="1"/>
  <c r="AK13" i="91" s="1"/>
  <c r="AI34" i="78"/>
  <c r="AI70" i="78" s="1"/>
  <c r="AI22" i="28" s="1"/>
  <c r="AI22" i="89" s="1"/>
  <c r="AI28" i="77"/>
  <c r="AI63" i="77" s="1"/>
  <c r="AI15" i="25" s="1"/>
  <c r="AI15" i="88" s="1"/>
  <c r="AO12" i="75"/>
  <c r="AN38" i="78"/>
  <c r="AM19" i="76"/>
  <c r="AH29" i="75"/>
  <c r="AH64" i="75" s="1"/>
  <c r="AH16" i="30" s="1"/>
  <c r="AH16" i="86" s="1"/>
  <c r="AN37" i="81"/>
  <c r="AM40" i="79"/>
  <c r="AM68" i="79" s="1"/>
  <c r="AM20" i="32" s="1"/>
  <c r="AM20" i="90" s="1"/>
  <c r="AO36" i="81"/>
  <c r="AN20" i="77"/>
  <c r="AO41" i="75"/>
  <c r="AM68" i="74"/>
  <c r="AM20" i="26" s="1"/>
  <c r="AM20" i="91" s="1"/>
  <c r="AJ33" i="80"/>
  <c r="AJ69" i="80" s="1"/>
  <c r="AJ21" i="27" s="1"/>
  <c r="AJ21" i="92" s="1"/>
  <c r="AG22" i="79"/>
  <c r="AG58" i="79" s="1"/>
  <c r="AG10" i="32" s="1"/>
  <c r="AG10" i="90" s="1"/>
  <c r="AM18" i="77"/>
  <c r="AO38" i="78"/>
  <c r="AN36" i="75"/>
  <c r="AO42" i="76"/>
  <c r="AO72" i="76" s="1"/>
  <c r="AO24" i="31" s="1"/>
  <c r="AO24" i="87" s="1"/>
  <c r="AM15" i="78"/>
  <c r="AN42" i="76"/>
  <c r="AN72" i="76" s="1"/>
  <c r="AN24" i="31" s="1"/>
  <c r="AN24" i="87" s="1"/>
  <c r="AM35" i="80"/>
  <c r="AM67" i="80" s="1"/>
  <c r="AM19" i="27" s="1"/>
  <c r="AM19" i="92" s="1"/>
  <c r="AN25" i="78"/>
  <c r="AJ24" i="77"/>
  <c r="AL6" i="75"/>
  <c r="AL53" i="75" s="1"/>
  <c r="AL5" i="30" s="1"/>
  <c r="AL5" i="86" s="1"/>
  <c r="AN5" i="75"/>
  <c r="AO37" i="59"/>
  <c r="AO66" i="59" s="1"/>
  <c r="AO18" i="23" s="1"/>
  <c r="AO18" i="84" s="1"/>
  <c r="AO37" i="81"/>
  <c r="AN41" i="79"/>
  <c r="AH27" i="77"/>
  <c r="AH62" i="77" s="1"/>
  <c r="AH14" i="25" s="1"/>
  <c r="AH14" i="88" s="1"/>
  <c r="AN14" i="78"/>
  <c r="AM16" i="75"/>
  <c r="AM55" i="75" s="1"/>
  <c r="AM7" i="30" s="1"/>
  <c r="AM7" i="86" s="1"/>
  <c r="AL4" i="81"/>
  <c r="AL52" i="81" s="1"/>
  <c r="AL4" i="22" s="1"/>
  <c r="AL4" i="93" s="1"/>
  <c r="AJ17" i="74"/>
  <c r="AJ56" i="74" s="1"/>
  <c r="AJ8" i="26" s="1"/>
  <c r="AJ8" i="91" s="1"/>
  <c r="AM6" i="74"/>
  <c r="AM53" i="74" s="1"/>
  <c r="AM5" i="26" s="1"/>
  <c r="AM5" i="91" s="1"/>
  <c r="AI29" i="74"/>
  <c r="AI64" i="74" s="1"/>
  <c r="AI16" i="26" s="1"/>
  <c r="AI16" i="91" s="1"/>
  <c r="AN43" i="74"/>
  <c r="AN43" i="81" s="1"/>
  <c r="AN73" i="81" s="1"/>
  <c r="AN25" i="22" s="1"/>
  <c r="AN25" i="93" s="1"/>
  <c r="AH22" i="74"/>
  <c r="AH58" i="74" s="1"/>
  <c r="AH10" i="26" s="1"/>
  <c r="AH10" i="91" s="1"/>
  <c r="AI34" i="79"/>
  <c r="AI70" i="79" s="1"/>
  <c r="AI22" i="32" s="1"/>
  <c r="AI22" i="90" s="1"/>
  <c r="AI28" i="78"/>
  <c r="AI63" i="78" s="1"/>
  <c r="AI15" i="28" s="1"/>
  <c r="AI15" i="89" s="1"/>
  <c r="AO12" i="78"/>
  <c r="AO41" i="78"/>
  <c r="AJ33" i="81"/>
  <c r="AJ69" i="81" s="1"/>
  <c r="AJ21" i="22" s="1"/>
  <c r="AJ21" i="93" s="1"/>
  <c r="AG22" i="80"/>
  <c r="AG58" i="80" s="1"/>
  <c r="AG10" i="27" s="1"/>
  <c r="AG10" i="92" s="1"/>
  <c r="AM18" i="79"/>
  <c r="AO38" i="77"/>
  <c r="AN36" i="78"/>
  <c r="AN66" i="78" s="1"/>
  <c r="AN18" i="28" s="1"/>
  <c r="AN18" i="89" s="1"/>
  <c r="AO42" i="75"/>
  <c r="AO72" i="75" s="1"/>
  <c r="AO24" i="30" s="1"/>
  <c r="AO24" i="86" s="1"/>
  <c r="AM15" i="77"/>
  <c r="AN42" i="78"/>
  <c r="AN72" i="78" s="1"/>
  <c r="AN24" i="28" s="1"/>
  <c r="AN24" i="89" s="1"/>
  <c r="AM35" i="81"/>
  <c r="AM67" i="81" s="1"/>
  <c r="AM19" i="22" s="1"/>
  <c r="AM19" i="93" s="1"/>
  <c r="AN25" i="77"/>
  <c r="AJ24" i="79"/>
  <c r="AL6" i="78"/>
  <c r="AL53" i="78" s="1"/>
  <c r="AL5" i="28" s="1"/>
  <c r="AL5" i="89" s="1"/>
  <c r="AN41" i="80"/>
  <c r="AH27" i="79"/>
  <c r="AH62" i="79" s="1"/>
  <c r="AH14" i="32" s="1"/>
  <c r="AH14" i="90" s="1"/>
  <c r="AN14" i="77"/>
  <c r="AM16" i="78"/>
  <c r="AO7" i="74"/>
  <c r="AO7" i="80" s="1"/>
  <c r="AN5" i="81"/>
  <c r="AO18" i="74"/>
  <c r="AO18" i="78" s="1"/>
  <c r="AG23" i="74"/>
  <c r="AG59" i="74" s="1"/>
  <c r="AG11" i="26" s="1"/>
  <c r="AG11" i="91" s="1"/>
  <c r="AN35" i="74"/>
  <c r="AN67" i="74" s="1"/>
  <c r="AN19" i="26" s="1"/>
  <c r="AN19" i="91" s="1"/>
  <c r="AN40" i="74"/>
  <c r="AN40" i="80" s="1"/>
  <c r="AJ34" i="74"/>
  <c r="AJ70" i="74" s="1"/>
  <c r="AJ22" i="26" s="1"/>
  <c r="AJ22" i="91" s="1"/>
  <c r="AN38" i="77"/>
  <c r="AM19" i="78"/>
  <c r="AM40" i="80"/>
  <c r="AM68" i="80" s="1"/>
  <c r="AM20" i="27" s="1"/>
  <c r="AM20" i="92" s="1"/>
  <c r="AN20" i="79"/>
  <c r="AM55" i="74"/>
  <c r="AM7" i="26" s="1"/>
  <c r="AM7" i="91" s="1"/>
  <c r="AO35" i="74"/>
  <c r="AO67" i="74" s="1"/>
  <c r="AO19" i="26" s="1"/>
  <c r="AO19" i="91" s="1"/>
  <c r="AO43" i="74"/>
  <c r="AO43" i="76" s="1"/>
  <c r="AO73" i="76" s="1"/>
  <c r="AO25" i="31" s="1"/>
  <c r="AO25" i="87" s="1"/>
  <c r="AO40" i="74"/>
  <c r="AO40" i="75" s="1"/>
  <c r="AJ28" i="74"/>
  <c r="AJ63" i="74" s="1"/>
  <c r="AJ15" i="26" s="1"/>
  <c r="AJ15" i="91" s="1"/>
  <c r="AK33" i="74"/>
  <c r="AK69" i="74" s="1"/>
  <c r="AK21" i="26" s="1"/>
  <c r="AK21" i="91" s="1"/>
  <c r="AI34" i="80"/>
  <c r="AI70" i="80" s="1"/>
  <c r="AI22" i="27" s="1"/>
  <c r="AI22" i="92" s="1"/>
  <c r="AI28" i="79"/>
  <c r="AI63" i="79" s="1"/>
  <c r="AI15" i="32" s="1"/>
  <c r="AI15" i="90" s="1"/>
  <c r="AO12" i="77"/>
  <c r="AM10" i="76"/>
  <c r="AN38" i="79"/>
  <c r="AM19" i="77"/>
  <c r="AH29" i="76"/>
  <c r="AH64" i="76" s="1"/>
  <c r="AH16" i="31" s="1"/>
  <c r="AH16" i="87" s="1"/>
  <c r="AN37" i="76"/>
  <c r="AM40" i="59"/>
  <c r="AM68" i="59" s="1"/>
  <c r="AM20" i="23" s="1"/>
  <c r="AM20" i="84" s="1"/>
  <c r="AM40" i="81"/>
  <c r="AM68" i="81" s="1"/>
  <c r="AM20" i="22" s="1"/>
  <c r="AM20" i="93" s="1"/>
  <c r="AO30" i="80"/>
  <c r="AO65" i="80" s="1"/>
  <c r="AO17" i="27" s="1"/>
  <c r="AO17" i="92" s="1"/>
  <c r="AO36" i="76"/>
  <c r="AF23" i="59"/>
  <c r="AF59" i="59" s="1"/>
  <c r="AF11" i="23" s="1"/>
  <c r="AF11" i="84" s="1"/>
  <c r="AF23" i="81"/>
  <c r="AF59" i="81" s="1"/>
  <c r="AF11" i="22" s="1"/>
  <c r="AF11" i="93" s="1"/>
  <c r="AN20" i="80"/>
  <c r="AI26" i="79"/>
  <c r="AI60" i="79" s="1"/>
  <c r="AI12" i="32" s="1"/>
  <c r="AI12" i="90" s="1"/>
  <c r="AO41" i="77"/>
  <c r="AJ33" i="59"/>
  <c r="AJ69" i="59" s="1"/>
  <c r="AJ21" i="23" s="1"/>
  <c r="AJ21" i="84" s="1"/>
  <c r="AG22" i="59"/>
  <c r="AG58" i="59" s="1"/>
  <c r="AG10" i="23" s="1"/>
  <c r="AG10" i="84" s="1"/>
  <c r="AG22" i="81"/>
  <c r="AG58" i="81" s="1"/>
  <c r="AG10" i="22" s="1"/>
  <c r="AG10" i="93" s="1"/>
  <c r="AM18" i="80"/>
  <c r="AO38" i="79"/>
  <c r="AN36" i="77"/>
  <c r="AO42" i="78"/>
  <c r="AO72" i="78" s="1"/>
  <c r="AO24" i="28" s="1"/>
  <c r="AO24" i="89" s="1"/>
  <c r="AM15" i="79"/>
  <c r="AN42" i="77"/>
  <c r="AN72" i="77" s="1"/>
  <c r="AN24" i="25" s="1"/>
  <c r="AN24" i="88" s="1"/>
  <c r="AN8" i="75"/>
  <c r="AM35" i="75"/>
  <c r="AM67" i="75" s="1"/>
  <c r="AM19" i="30" s="1"/>
  <c r="AM19" i="86" s="1"/>
  <c r="AI21" i="80"/>
  <c r="AI57" i="80" s="1"/>
  <c r="AI9" i="27" s="1"/>
  <c r="AI9" i="92" s="1"/>
  <c r="AN25" i="79"/>
  <c r="AJ24" i="80"/>
  <c r="AJ32" i="79"/>
  <c r="AJ61" i="79" s="1"/>
  <c r="AJ13" i="32" s="1"/>
  <c r="AJ13" i="90" s="1"/>
  <c r="AL6" i="77"/>
  <c r="AL53" i="77" s="1"/>
  <c r="AL5" i="25" s="1"/>
  <c r="AL5" i="88" s="1"/>
  <c r="AN5" i="78"/>
  <c r="AO14" i="75"/>
  <c r="AO37" i="75"/>
  <c r="AO66" i="75" s="1"/>
  <c r="AO18" i="30" s="1"/>
  <c r="AO18" i="86" s="1"/>
  <c r="AN41" i="59"/>
  <c r="AN41" i="81"/>
  <c r="AH27" i="80"/>
  <c r="AH62" i="80" s="1"/>
  <c r="AH14" i="27" s="1"/>
  <c r="AH14" i="92" s="1"/>
  <c r="AJ31" i="81"/>
  <c r="AJ71" i="81" s="1"/>
  <c r="AJ23" i="22" s="1"/>
  <c r="AJ23" i="93" s="1"/>
  <c r="AN14" i="79"/>
  <c r="AM16" i="77"/>
  <c r="AN39" i="78"/>
  <c r="AL4" i="76"/>
  <c r="AL52" i="76" s="1"/>
  <c r="AL4" i="31" s="1"/>
  <c r="AL4" i="87" s="1"/>
  <c r="AN7" i="74"/>
  <c r="AN7" i="79" s="1"/>
  <c r="AN16" i="74"/>
  <c r="AN16" i="76" s="1"/>
  <c r="AN19" i="74"/>
  <c r="AN19" i="80" s="1"/>
  <c r="AI34" i="81"/>
  <c r="AI70" i="81" s="1"/>
  <c r="AI22" i="22" s="1"/>
  <c r="AI22" i="93" s="1"/>
  <c r="AI28" i="80"/>
  <c r="AI63" i="80" s="1"/>
  <c r="AI15" i="27" s="1"/>
  <c r="AI15" i="92" s="1"/>
  <c r="AO12" i="79"/>
  <c r="AN20" i="81"/>
  <c r="AO41" i="79"/>
  <c r="AM18" i="81"/>
  <c r="AO42" i="77"/>
  <c r="AO72" i="77" s="1"/>
  <c r="AO24" i="25" s="1"/>
  <c r="AO24" i="88" s="1"/>
  <c r="AJ24" i="81"/>
  <c r="AN5" i="77"/>
  <c r="AH27" i="81"/>
  <c r="AH62" i="81" s="1"/>
  <c r="AH14" i="22" s="1"/>
  <c r="AH14" i="93" s="1"/>
  <c r="AN14" i="80"/>
  <c r="AM16" i="79"/>
  <c r="AN15" i="74"/>
  <c r="AN15" i="78" s="1"/>
  <c r="AI27" i="74"/>
  <c r="AI62" i="74" s="1"/>
  <c r="AI14" i="26" s="1"/>
  <c r="AI14" i="91" s="1"/>
  <c r="AN38" i="80"/>
  <c r="AM19" i="79"/>
  <c r="AO15" i="74"/>
  <c r="AO16" i="74"/>
  <c r="AO16" i="79" s="1"/>
  <c r="AO19" i="74"/>
  <c r="AO19" i="80" s="1"/>
  <c r="AJ26" i="74"/>
  <c r="AJ60" i="74" s="1"/>
  <c r="AJ12" i="26" s="1"/>
  <c r="AJ12" i="91" s="1"/>
  <c r="AJ11" i="74"/>
  <c r="AJ54" i="74" s="1"/>
  <c r="AJ6" i="26" s="1"/>
  <c r="AJ6" i="91" s="1"/>
  <c r="AM73" i="59"/>
  <c r="AM25" i="23" s="1"/>
  <c r="AM25" i="84" s="1"/>
  <c r="AI34" i="59"/>
  <c r="AI70" i="59" s="1"/>
  <c r="AI22" i="23" s="1"/>
  <c r="AI22" i="84" s="1"/>
  <c r="AI28" i="59"/>
  <c r="AI63" i="59" s="1"/>
  <c r="AI15" i="23" s="1"/>
  <c r="AI15" i="84" s="1"/>
  <c r="AI28" i="81"/>
  <c r="AI63" i="81" s="1"/>
  <c r="AI15" i="22" s="1"/>
  <c r="AI15" i="93" s="1"/>
  <c r="AN38" i="59"/>
  <c r="AN38" i="81"/>
  <c r="AM19" i="80"/>
  <c r="AH29" i="77"/>
  <c r="AH64" i="77" s="1"/>
  <c r="AH16" i="25" s="1"/>
  <c r="AH16" i="88" s="1"/>
  <c r="AO36" i="78"/>
  <c r="AO66" i="78" s="1"/>
  <c r="AO18" i="28" s="1"/>
  <c r="AO18" i="89" s="1"/>
  <c r="AI26" i="81"/>
  <c r="AI60" i="81" s="1"/>
  <c r="AI12" i="22" s="1"/>
  <c r="AI12" i="93" s="1"/>
  <c r="AJ33" i="76"/>
  <c r="AJ69" i="76" s="1"/>
  <c r="AJ21" i="31" s="1"/>
  <c r="AJ21" i="87" s="1"/>
  <c r="AG22" i="76"/>
  <c r="AG58" i="76" s="1"/>
  <c r="AG10" i="31" s="1"/>
  <c r="AG10" i="87" s="1"/>
  <c r="AO38" i="59"/>
  <c r="AO38" i="81"/>
  <c r="AN36" i="80"/>
  <c r="AO42" i="79"/>
  <c r="AO72" i="79" s="1"/>
  <c r="AO24" i="32" s="1"/>
  <c r="AO24" i="90" s="1"/>
  <c r="AM15" i="59"/>
  <c r="AM55" i="59" s="1"/>
  <c r="AM7" i="23" s="1"/>
  <c r="AM7" i="84" s="1"/>
  <c r="AN42" i="80"/>
  <c r="AN72" i="80" s="1"/>
  <c r="AN24" i="27" s="1"/>
  <c r="AN24" i="92" s="1"/>
  <c r="AM35" i="76"/>
  <c r="AM67" i="76" s="1"/>
  <c r="AM19" i="31" s="1"/>
  <c r="AM19" i="87" s="1"/>
  <c r="AN25" i="59"/>
  <c r="AJ32" i="81"/>
  <c r="AJ61" i="81" s="1"/>
  <c r="AJ13" i="22" s="1"/>
  <c r="AJ13" i="93" s="1"/>
  <c r="AL6" i="80"/>
  <c r="AL53" i="80" s="1"/>
  <c r="AL5" i="27" s="1"/>
  <c r="AL5" i="92" s="1"/>
  <c r="AN5" i="79"/>
  <c r="AO14" i="77"/>
  <c r="AH27" i="59"/>
  <c r="AH62" i="59" s="1"/>
  <c r="AH14" i="23" s="1"/>
  <c r="AH14" i="84" s="1"/>
  <c r="AN14" i="59"/>
  <c r="AN14" i="81"/>
  <c r="AF18" i="83"/>
  <c r="AH7" i="83"/>
  <c r="AG19" i="83"/>
  <c r="AH17" i="83"/>
  <c r="AC13" i="83"/>
  <c r="AC8" i="83"/>
  <c r="AG5" i="83"/>
  <c r="AG25" i="83"/>
  <c r="AI26" i="83"/>
  <c r="Z11" i="83"/>
  <c r="AB16" i="83"/>
  <c r="AC9" i="83"/>
  <c r="Z10" i="83"/>
  <c r="AB14" i="83"/>
  <c r="AC6" i="83"/>
  <c r="AF20" i="83"/>
  <c r="AC21" i="83"/>
  <c r="AC12" i="83"/>
  <c r="AJ85" i="73"/>
  <c r="AK67" i="73"/>
  <c r="AK73" i="73"/>
  <c r="AK77" i="73"/>
  <c r="AL80" i="73"/>
  <c r="AK90" i="73"/>
  <c r="AF22" i="83"/>
  <c r="AL89" i="73"/>
  <c r="AL88" i="73"/>
  <c r="AE23" i="83"/>
  <c r="AL87" i="73"/>
  <c r="AJ83" i="73"/>
  <c r="AK82" i="73"/>
  <c r="AK84" i="73"/>
  <c r="AF15" i="83"/>
  <c r="AH79" i="73"/>
  <c r="AI78" i="73"/>
  <c r="AK24" i="83"/>
  <c r="AN62" i="73"/>
  <c r="AN60" i="73"/>
  <c r="AM2" i="83"/>
  <c r="AG4" i="83"/>
  <c r="AL2" i="83"/>
  <c r="AO60" i="73"/>
  <c r="AO62" i="73"/>
  <c r="AN66" i="80" l="1"/>
  <c r="AN18" i="27" s="1"/>
  <c r="AN18" i="92" s="1"/>
  <c r="AO66" i="76"/>
  <c r="AO18" i="31" s="1"/>
  <c r="AO18" i="87" s="1"/>
  <c r="AN66" i="77"/>
  <c r="AN18" i="25" s="1"/>
  <c r="AN18" i="88" s="1"/>
  <c r="AM6" i="80"/>
  <c r="AM53" i="80" s="1"/>
  <c r="AM5" i="27" s="1"/>
  <c r="AM5" i="92" s="1"/>
  <c r="AJ11" i="76"/>
  <c r="AJ54" i="76" s="1"/>
  <c r="AJ6" i="31" s="1"/>
  <c r="AJ6" i="87" s="1"/>
  <c r="AI27" i="77"/>
  <c r="AI62" i="77" s="1"/>
  <c r="AI14" i="25" s="1"/>
  <c r="AI14" i="88" s="1"/>
  <c r="AM6" i="59"/>
  <c r="AM53" i="59" s="1"/>
  <c r="AM5" i="23" s="1"/>
  <c r="AM5" i="84" s="1"/>
  <c r="AM6" i="78"/>
  <c r="AM53" i="78" s="1"/>
  <c r="AM5" i="28" s="1"/>
  <c r="AM5" i="89" s="1"/>
  <c r="AN15" i="77"/>
  <c r="AO40" i="80"/>
  <c r="AO68" i="80" s="1"/>
  <c r="AO20" i="27" s="1"/>
  <c r="AO20" i="92" s="1"/>
  <c r="AK32" i="75"/>
  <c r="AK61" i="75" s="1"/>
  <c r="AK13" i="30" s="1"/>
  <c r="AK13" i="86" s="1"/>
  <c r="AN10" i="77"/>
  <c r="AO16" i="76"/>
  <c r="AJ26" i="59"/>
  <c r="AJ60" i="59" s="1"/>
  <c r="AJ12" i="23" s="1"/>
  <c r="AJ12" i="84" s="1"/>
  <c r="AO16" i="75"/>
  <c r="AO43" i="75"/>
  <c r="AO73" i="75" s="1"/>
  <c r="AO25" i="30" s="1"/>
  <c r="AO25" i="86" s="1"/>
  <c r="AJ26" i="76"/>
  <c r="AJ60" i="76" s="1"/>
  <c r="AJ12" i="31" s="1"/>
  <c r="AJ12" i="87" s="1"/>
  <c r="AO16" i="78"/>
  <c r="AJ26" i="78"/>
  <c r="AJ60" i="78" s="1"/>
  <c r="AJ12" i="28" s="1"/>
  <c r="AJ12" i="89" s="1"/>
  <c r="AO16" i="77"/>
  <c r="AK33" i="59"/>
  <c r="AK69" i="59" s="1"/>
  <c r="AK21" i="23" s="1"/>
  <c r="AK21" i="84" s="1"/>
  <c r="AO35" i="78"/>
  <c r="AO67" i="78" s="1"/>
  <c r="AO19" i="28" s="1"/>
  <c r="AO19" i="89" s="1"/>
  <c r="AN40" i="59"/>
  <c r="AN68" i="59" s="1"/>
  <c r="AN20" i="23" s="1"/>
  <c r="AH22" i="78"/>
  <c r="AH58" i="78" s="1"/>
  <c r="AH10" i="28" s="1"/>
  <c r="AH10" i="89" s="1"/>
  <c r="AJ17" i="59"/>
  <c r="AJ56" i="59" s="1"/>
  <c r="AJ8" i="23" s="1"/>
  <c r="AJ8" i="84" s="1"/>
  <c r="AO16" i="80"/>
  <c r="AJ17" i="76"/>
  <c r="AJ56" i="76" s="1"/>
  <c r="AJ8" i="31" s="1"/>
  <c r="AJ8" i="87" s="1"/>
  <c r="AN66" i="75"/>
  <c r="AN18" i="30" s="1"/>
  <c r="AN18" i="86" s="1"/>
  <c r="AO19" i="79"/>
  <c r="AO16" i="81"/>
  <c r="AN40" i="77"/>
  <c r="AN68" i="77" s="1"/>
  <c r="AN20" i="25" s="1"/>
  <c r="AN20" i="88" s="1"/>
  <c r="AO16" i="59"/>
  <c r="AO55" i="74"/>
  <c r="AO7" i="26" s="1"/>
  <c r="AO7" i="91" s="1"/>
  <c r="AO19" i="75"/>
  <c r="AO40" i="78"/>
  <c r="AJ34" i="76"/>
  <c r="AJ70" i="76" s="1"/>
  <c r="AJ22" i="31" s="1"/>
  <c r="AJ22" i="87" s="1"/>
  <c r="AG23" i="78"/>
  <c r="AG59" i="78" s="1"/>
  <c r="AG11" i="28" s="1"/>
  <c r="AG11" i="89" s="1"/>
  <c r="AH22" i="76"/>
  <c r="AH58" i="76" s="1"/>
  <c r="AH10" i="31" s="1"/>
  <c r="AH10" i="87" s="1"/>
  <c r="AM6" i="76"/>
  <c r="AM53" i="76" s="1"/>
  <c r="AM5" i="31" s="1"/>
  <c r="AM5" i="87" s="1"/>
  <c r="AK32" i="76"/>
  <c r="AK61" i="76" s="1"/>
  <c r="AK13" i="31" s="1"/>
  <c r="AK13" i="87" s="1"/>
  <c r="AN18" i="59"/>
  <c r="AJ11" i="78"/>
  <c r="AJ54" i="78" s="1"/>
  <c r="AJ6" i="28" s="1"/>
  <c r="AJ6" i="89" s="1"/>
  <c r="AO18" i="75"/>
  <c r="AH22" i="77"/>
  <c r="AH58" i="77" s="1"/>
  <c r="AH10" i="25" s="1"/>
  <c r="AH10" i="88" s="1"/>
  <c r="AN7" i="77"/>
  <c r="AK33" i="79"/>
  <c r="AK69" i="79" s="1"/>
  <c r="AK21" i="32" s="1"/>
  <c r="AK21" i="90" s="1"/>
  <c r="AO43" i="59"/>
  <c r="AO73" i="59" s="1"/>
  <c r="AO25" i="23" s="1"/>
  <c r="AO25" i="84" s="1"/>
  <c r="AN40" i="75"/>
  <c r="AN68" i="75" s="1"/>
  <c r="AN20" i="30" s="1"/>
  <c r="AN20" i="86" s="1"/>
  <c r="AO18" i="77"/>
  <c r="AH22" i="81"/>
  <c r="AH58" i="81" s="1"/>
  <c r="AH10" i="22" s="1"/>
  <c r="AH10" i="93" s="1"/>
  <c r="AO13" i="76"/>
  <c r="AO18" i="80"/>
  <c r="AI27" i="59"/>
  <c r="AI62" i="59" s="1"/>
  <c r="AI14" i="23" s="1"/>
  <c r="AI14" i="84" s="1"/>
  <c r="AJ28" i="77"/>
  <c r="AJ63" i="77" s="1"/>
  <c r="AJ15" i="25" s="1"/>
  <c r="AJ15" i="88" s="1"/>
  <c r="AN17" i="83"/>
  <c r="AN40" i="79"/>
  <c r="AN68" i="79" s="1"/>
  <c r="AN20" i="32" s="1"/>
  <c r="AN20" i="90" s="1"/>
  <c r="AJ28" i="80"/>
  <c r="AJ63" i="80" s="1"/>
  <c r="AJ15" i="27" s="1"/>
  <c r="AJ15" i="92" s="1"/>
  <c r="AH22" i="59"/>
  <c r="AH58" i="59" s="1"/>
  <c r="AH10" i="23" s="1"/>
  <c r="AH10" i="84" s="1"/>
  <c r="AO10" i="75"/>
  <c r="AJ11" i="77"/>
  <c r="AJ54" i="77" s="1"/>
  <c r="AJ6" i="25" s="1"/>
  <c r="AJ6" i="88" s="1"/>
  <c r="AJ26" i="77"/>
  <c r="AJ60" i="77" s="1"/>
  <c r="AJ12" i="25" s="1"/>
  <c r="AJ12" i="88" s="1"/>
  <c r="AN15" i="80"/>
  <c r="AN7" i="80"/>
  <c r="AG23" i="79"/>
  <c r="AG59" i="79" s="1"/>
  <c r="AG11" i="32" s="1"/>
  <c r="AG11" i="90" s="1"/>
  <c r="AJ17" i="78"/>
  <c r="AJ56" i="78" s="1"/>
  <c r="AJ8" i="28" s="1"/>
  <c r="AJ8" i="89" s="1"/>
  <c r="AK31" i="78"/>
  <c r="AK71" i="78" s="1"/>
  <c r="AK23" i="28" s="1"/>
  <c r="AK23" i="89" s="1"/>
  <c r="AJ11" i="79"/>
  <c r="AJ54" i="79" s="1"/>
  <c r="AJ6" i="32" s="1"/>
  <c r="AJ6" i="90" s="1"/>
  <c r="AJ26" i="80"/>
  <c r="AJ60" i="80" s="1"/>
  <c r="AJ12" i="27" s="1"/>
  <c r="AJ12" i="92" s="1"/>
  <c r="AN15" i="81"/>
  <c r="AN7" i="81"/>
  <c r="AG23" i="81"/>
  <c r="AG59" i="81" s="1"/>
  <c r="AG11" i="22" s="1"/>
  <c r="AG11" i="93" s="1"/>
  <c r="AJ11" i="81"/>
  <c r="AJ54" i="81" s="1"/>
  <c r="AJ6" i="22" s="1"/>
  <c r="AJ6" i="93" s="1"/>
  <c r="AJ11" i="75"/>
  <c r="AJ54" i="75" s="1"/>
  <c r="AJ6" i="30" s="1"/>
  <c r="AJ6" i="86" s="1"/>
  <c r="AO19" i="59"/>
  <c r="AN7" i="59"/>
  <c r="AJ11" i="59"/>
  <c r="AJ54" i="59" s="1"/>
  <c r="AJ6" i="23" s="1"/>
  <c r="AJ6" i="84" s="1"/>
  <c r="AJ26" i="75"/>
  <c r="AJ60" i="75" s="1"/>
  <c r="AJ12" i="30" s="1"/>
  <c r="AJ12" i="86" s="1"/>
  <c r="AO19" i="77"/>
  <c r="AI27" i="79"/>
  <c r="AI62" i="79" s="1"/>
  <c r="AI14" i="32" s="1"/>
  <c r="AI14" i="90" s="1"/>
  <c r="AN7" i="75"/>
  <c r="AG23" i="59"/>
  <c r="AG59" i="59" s="1"/>
  <c r="AG11" i="23" s="1"/>
  <c r="AG11" i="84" s="1"/>
  <c r="AN18" i="77"/>
  <c r="AN7" i="78"/>
  <c r="AI29" i="59"/>
  <c r="AI64" i="59" s="1"/>
  <c r="AI16" i="23" s="1"/>
  <c r="AI16" i="84" s="1"/>
  <c r="AM4" i="80"/>
  <c r="AM52" i="80" s="1"/>
  <c r="AM4" i="27" s="1"/>
  <c r="AM4" i="92" s="1"/>
  <c r="AN66" i="81"/>
  <c r="AN18" i="22" s="1"/>
  <c r="AN18" i="93" s="1"/>
  <c r="AN35" i="59"/>
  <c r="AN67" i="59" s="1"/>
  <c r="AN19" i="23" s="1"/>
  <c r="AN19" i="84" s="1"/>
  <c r="AN19" i="59"/>
  <c r="AN16" i="75"/>
  <c r="AI27" i="81"/>
  <c r="AI62" i="81" s="1"/>
  <c r="AI14" i="22" s="1"/>
  <c r="AI14" i="93" s="1"/>
  <c r="AN19" i="76"/>
  <c r="AN16" i="77"/>
  <c r="AO43" i="77"/>
  <c r="AO73" i="77" s="1"/>
  <c r="AO25" i="25" s="1"/>
  <c r="AO25" i="88" s="1"/>
  <c r="AN35" i="76"/>
  <c r="AN67" i="76" s="1"/>
  <c r="AN19" i="31" s="1"/>
  <c r="AN19" i="87" s="1"/>
  <c r="AN43" i="59"/>
  <c r="AN73" i="59" s="1"/>
  <c r="AN25" i="23" s="1"/>
  <c r="AN25" i="84" s="1"/>
  <c r="AI29" i="76"/>
  <c r="AI64" i="76" s="1"/>
  <c r="AI16" i="31" s="1"/>
  <c r="AI16" i="87" s="1"/>
  <c r="AJ17" i="77"/>
  <c r="AJ56" i="77" s="1"/>
  <c r="AJ8" i="25" s="1"/>
  <c r="AJ8" i="88" s="1"/>
  <c r="AK32" i="78"/>
  <c r="AK61" i="78" s="1"/>
  <c r="AK13" i="28" s="1"/>
  <c r="AK13" i="89" s="1"/>
  <c r="AO13" i="78"/>
  <c r="AO10" i="77"/>
  <c r="AJ21" i="59"/>
  <c r="AJ57" i="59" s="1"/>
  <c r="AJ9" i="23" s="1"/>
  <c r="AJ9" i="84" s="1"/>
  <c r="AM4" i="75"/>
  <c r="AM52" i="75" s="1"/>
  <c r="AM4" i="30" s="1"/>
  <c r="AM4" i="86" s="1"/>
  <c r="AN13" i="59"/>
  <c r="AJ11" i="80"/>
  <c r="AJ54" i="80" s="1"/>
  <c r="AJ6" i="27" s="1"/>
  <c r="AJ6" i="92" s="1"/>
  <c r="AJ26" i="79"/>
  <c r="AJ60" i="79" s="1"/>
  <c r="AJ12" i="32" s="1"/>
  <c r="AJ12" i="90" s="1"/>
  <c r="AO15" i="75"/>
  <c r="AN15" i="59"/>
  <c r="AN19" i="75"/>
  <c r="AN16" i="79"/>
  <c r="AO73" i="74"/>
  <c r="AO25" i="26" s="1"/>
  <c r="AO25" i="91" s="1"/>
  <c r="AK33" i="78"/>
  <c r="AK69" i="78" s="1"/>
  <c r="AK21" i="28" s="1"/>
  <c r="AK21" i="89" s="1"/>
  <c r="AO40" i="76"/>
  <c r="AO68" i="76" s="1"/>
  <c r="AO20" i="31" s="1"/>
  <c r="AO20" i="87" s="1"/>
  <c r="AO43" i="79"/>
  <c r="AO73" i="79" s="1"/>
  <c r="AO25" i="32" s="1"/>
  <c r="AO25" i="90" s="1"/>
  <c r="AN40" i="76"/>
  <c r="AN68" i="76" s="1"/>
  <c r="AN20" i="31" s="1"/>
  <c r="AN20" i="87" s="1"/>
  <c r="AN35" i="78"/>
  <c r="AN67" i="78" s="1"/>
  <c r="AN19" i="28" s="1"/>
  <c r="AN19" i="89" s="1"/>
  <c r="AH22" i="75"/>
  <c r="AH58" i="75" s="1"/>
  <c r="AH10" i="30" s="1"/>
  <c r="AH10" i="86" s="1"/>
  <c r="AN43" i="76"/>
  <c r="AN73" i="76" s="1"/>
  <c r="AN25" i="31" s="1"/>
  <c r="AN25" i="87" s="1"/>
  <c r="AI29" i="75"/>
  <c r="AI64" i="75" s="1"/>
  <c r="AI16" i="30" s="1"/>
  <c r="AI16" i="86" s="1"/>
  <c r="AM6" i="77"/>
  <c r="AM53" i="77" s="1"/>
  <c r="AM5" i="25" s="1"/>
  <c r="AM5" i="88" s="1"/>
  <c r="AJ17" i="79"/>
  <c r="AJ56" i="79" s="1"/>
  <c r="AJ8" i="32" s="1"/>
  <c r="AJ8" i="90" s="1"/>
  <c r="AK32" i="77"/>
  <c r="AK61" i="77" s="1"/>
  <c r="AK13" i="25" s="1"/>
  <c r="AK13" i="88" s="1"/>
  <c r="AO13" i="77"/>
  <c r="AO10" i="80"/>
  <c r="AO66" i="80"/>
  <c r="AO18" i="27" s="1"/>
  <c r="AO18" i="92" s="1"/>
  <c r="AJ21" i="75"/>
  <c r="AJ57" i="75" s="1"/>
  <c r="AJ9" i="30" s="1"/>
  <c r="AJ9" i="86" s="1"/>
  <c r="AM4" i="59"/>
  <c r="AM52" i="59" s="1"/>
  <c r="AM4" i="23" s="1"/>
  <c r="AM4" i="84" s="1"/>
  <c r="AN13" i="76"/>
  <c r="AN10" i="76"/>
  <c r="AN19" i="78"/>
  <c r="AN35" i="77"/>
  <c r="AN67" i="77" s="1"/>
  <c r="AN19" i="25" s="1"/>
  <c r="AN19" i="88" s="1"/>
  <c r="AN43" i="75"/>
  <c r="AN73" i="75" s="1"/>
  <c r="AN25" i="30" s="1"/>
  <c r="AN25" i="86" s="1"/>
  <c r="AI29" i="78"/>
  <c r="AI64" i="78" s="1"/>
  <c r="AI16" i="28" s="1"/>
  <c r="AI16" i="89" s="1"/>
  <c r="AJ17" i="80"/>
  <c r="AJ56" i="80" s="1"/>
  <c r="AJ8" i="27" s="1"/>
  <c r="AJ8" i="92" s="1"/>
  <c r="AK32" i="79"/>
  <c r="AK61" i="79" s="1"/>
  <c r="AK13" i="32" s="1"/>
  <c r="AK13" i="90" s="1"/>
  <c r="AO13" i="79"/>
  <c r="AJ21" i="78"/>
  <c r="AJ57" i="78" s="1"/>
  <c r="AJ9" i="28" s="1"/>
  <c r="AJ9" i="89" s="1"/>
  <c r="AM4" i="76"/>
  <c r="AM52" i="76" s="1"/>
  <c r="AM4" i="31" s="1"/>
  <c r="AM4" i="87" s="1"/>
  <c r="AN13" i="79"/>
  <c r="AO66" i="77"/>
  <c r="AO18" i="25" s="1"/>
  <c r="AO18" i="88" s="1"/>
  <c r="AN15" i="76"/>
  <c r="AN55" i="76" s="1"/>
  <c r="AN7" i="31" s="1"/>
  <c r="AN7" i="87" s="1"/>
  <c r="AN19" i="77"/>
  <c r="AK33" i="81"/>
  <c r="AK69" i="81" s="1"/>
  <c r="AK21" i="22" s="1"/>
  <c r="AK21" i="93" s="1"/>
  <c r="AO40" i="79"/>
  <c r="AO68" i="79" s="1"/>
  <c r="AO20" i="32" s="1"/>
  <c r="AO20" i="90" s="1"/>
  <c r="AO35" i="76"/>
  <c r="AO67" i="76" s="1"/>
  <c r="AO19" i="31" s="1"/>
  <c r="AO19" i="87" s="1"/>
  <c r="AN35" i="80"/>
  <c r="AN67" i="80" s="1"/>
  <c r="AN19" i="27" s="1"/>
  <c r="AN19" i="92" s="1"/>
  <c r="AN43" i="78"/>
  <c r="AN73" i="78" s="1"/>
  <c r="AN25" i="28" s="1"/>
  <c r="AN25" i="89" s="1"/>
  <c r="AI29" i="79"/>
  <c r="AI64" i="79" s="1"/>
  <c r="AI16" i="32" s="1"/>
  <c r="AI16" i="90" s="1"/>
  <c r="AO68" i="78"/>
  <c r="AO20" i="28" s="1"/>
  <c r="AO20" i="89" s="1"/>
  <c r="AO66" i="81"/>
  <c r="AO18" i="22" s="1"/>
  <c r="AO18" i="93" s="1"/>
  <c r="AK32" i="80"/>
  <c r="AK61" i="80" s="1"/>
  <c r="AK13" i="27" s="1"/>
  <c r="AK13" i="92" s="1"/>
  <c r="AO13" i="81"/>
  <c r="AJ21" i="77"/>
  <c r="AJ57" i="77" s="1"/>
  <c r="AJ9" i="25" s="1"/>
  <c r="AJ9" i="88" s="1"/>
  <c r="AM4" i="78"/>
  <c r="AM52" i="78" s="1"/>
  <c r="AM4" i="28" s="1"/>
  <c r="AM4" i="89" s="1"/>
  <c r="AN10" i="79"/>
  <c r="AO66" i="79"/>
  <c r="AO18" i="32" s="1"/>
  <c r="AO18" i="90" s="1"/>
  <c r="AN19" i="79"/>
  <c r="AN43" i="79"/>
  <c r="AN73" i="79" s="1"/>
  <c r="AN25" i="32" s="1"/>
  <c r="AN25" i="90" s="1"/>
  <c r="AI29" i="81"/>
  <c r="AI64" i="81" s="1"/>
  <c r="AI16" i="22" s="1"/>
  <c r="AI16" i="93" s="1"/>
  <c r="AO13" i="75"/>
  <c r="AJ21" i="79"/>
  <c r="AJ57" i="79" s="1"/>
  <c r="AJ9" i="32" s="1"/>
  <c r="AJ9" i="90" s="1"/>
  <c r="AM4" i="77"/>
  <c r="AM52" i="77" s="1"/>
  <c r="AM4" i="25" s="1"/>
  <c r="AM4" i="88" s="1"/>
  <c r="AN68" i="74"/>
  <c r="AN20" i="26" s="1"/>
  <c r="AN20" i="91" s="1"/>
  <c r="AJ28" i="76"/>
  <c r="AJ63" i="76" s="1"/>
  <c r="AJ15" i="31" s="1"/>
  <c r="AJ15" i="87" s="1"/>
  <c r="AN40" i="81"/>
  <c r="AN68" i="81" s="1"/>
  <c r="AN20" i="22" s="1"/>
  <c r="AN20" i="93" s="1"/>
  <c r="AH22" i="80"/>
  <c r="AH58" i="80" s="1"/>
  <c r="AH10" i="27" s="1"/>
  <c r="AH10" i="92" s="1"/>
  <c r="AN43" i="80"/>
  <c r="AN73" i="80" s="1"/>
  <c r="AN25" i="27" s="1"/>
  <c r="AN25" i="92" s="1"/>
  <c r="AJ17" i="75"/>
  <c r="AJ56" i="75" s="1"/>
  <c r="AJ8" i="30" s="1"/>
  <c r="AJ8" i="86" s="1"/>
  <c r="AK32" i="59"/>
  <c r="AK61" i="59" s="1"/>
  <c r="AK13" i="23" s="1"/>
  <c r="AK13" i="84" s="1"/>
  <c r="AO13" i="59"/>
  <c r="AM4" i="79"/>
  <c r="AM52" i="79" s="1"/>
  <c r="AM4" i="32" s="1"/>
  <c r="AM4" i="90" s="1"/>
  <c r="AI22" i="74"/>
  <c r="AI58" i="74" s="1"/>
  <c r="AI10" i="26" s="1"/>
  <c r="AI10" i="91" s="1"/>
  <c r="AJ29" i="74"/>
  <c r="AJ64" i="74" s="1"/>
  <c r="AJ16" i="26" s="1"/>
  <c r="AJ16" i="91" s="1"/>
  <c r="AO4" i="74"/>
  <c r="AO52" i="74" s="1"/>
  <c r="AO4" i="26" s="1"/>
  <c r="AO4" i="91" s="1"/>
  <c r="AH23" i="74"/>
  <c r="AH59" i="74" s="1"/>
  <c r="AH11" i="26" s="1"/>
  <c r="AH11" i="91" s="1"/>
  <c r="AL33" i="74"/>
  <c r="AL69" i="74" s="1"/>
  <c r="AL21" i="26" s="1"/>
  <c r="AL21" i="91" s="1"/>
  <c r="AO19" i="78"/>
  <c r="AO15" i="76"/>
  <c r="AN68" i="80"/>
  <c r="AN20" i="27" s="1"/>
  <c r="AN20" i="92" s="1"/>
  <c r="AI27" i="80"/>
  <c r="AI62" i="80" s="1"/>
  <c r="AI14" i="27" s="1"/>
  <c r="AI14" i="92" s="1"/>
  <c r="AN15" i="79"/>
  <c r="AN16" i="78"/>
  <c r="AN7" i="76"/>
  <c r="AK33" i="80"/>
  <c r="AK69" i="80" s="1"/>
  <c r="AK21" i="27" s="1"/>
  <c r="AK21" i="92" s="1"/>
  <c r="AJ28" i="79"/>
  <c r="AJ63" i="79" s="1"/>
  <c r="AJ15" i="32" s="1"/>
  <c r="AJ15" i="90" s="1"/>
  <c r="AO40" i="77"/>
  <c r="AO68" i="77" s="1"/>
  <c r="AO20" i="25" s="1"/>
  <c r="AO20" i="88" s="1"/>
  <c r="AO43" i="78"/>
  <c r="AO73" i="78" s="1"/>
  <c r="AO25" i="28" s="1"/>
  <c r="AO25" i="89" s="1"/>
  <c r="AO35" i="75"/>
  <c r="AO67" i="75" s="1"/>
  <c r="AO19" i="30" s="1"/>
  <c r="AO19" i="86" s="1"/>
  <c r="AJ34" i="59"/>
  <c r="AJ70" i="59" s="1"/>
  <c r="AJ22" i="23" s="1"/>
  <c r="AJ22" i="84" s="1"/>
  <c r="AN35" i="81"/>
  <c r="AN67" i="81" s="1"/>
  <c r="AN19" i="22" s="1"/>
  <c r="AN19" i="93" s="1"/>
  <c r="AG23" i="80"/>
  <c r="AG59" i="80" s="1"/>
  <c r="AG11" i="27" s="1"/>
  <c r="AG11" i="92" s="1"/>
  <c r="AO18" i="79"/>
  <c r="AO7" i="59"/>
  <c r="AO7" i="81"/>
  <c r="AM55" i="77"/>
  <c r="AM7" i="25" s="1"/>
  <c r="AM7" i="88" s="1"/>
  <c r="AM6" i="81"/>
  <c r="AM53" i="81" s="1"/>
  <c r="AM5" i="22" s="1"/>
  <c r="AM5" i="93" s="1"/>
  <c r="AM55" i="76"/>
  <c r="AM7" i="31" s="1"/>
  <c r="AM7" i="87" s="1"/>
  <c r="AK31" i="76"/>
  <c r="AK71" i="76" s="1"/>
  <c r="AK23" i="31" s="1"/>
  <c r="AK23" i="87" s="1"/>
  <c r="AN18" i="81"/>
  <c r="AK24" i="80"/>
  <c r="AK24" i="81"/>
  <c r="AJ28" i="81"/>
  <c r="AJ63" i="81" s="1"/>
  <c r="AJ15" i="22" s="1"/>
  <c r="AJ15" i="93" s="1"/>
  <c r="AO35" i="77"/>
  <c r="AO67" i="77" s="1"/>
  <c r="AO19" i="25" s="1"/>
  <c r="AO19" i="88" s="1"/>
  <c r="AJ34" i="78"/>
  <c r="AJ70" i="78" s="1"/>
  <c r="AJ22" i="28" s="1"/>
  <c r="AJ22" i="89" s="1"/>
  <c r="AO18" i="81"/>
  <c r="AO7" i="76"/>
  <c r="AO10" i="81"/>
  <c r="AK31" i="77"/>
  <c r="AK71" i="77" s="1"/>
  <c r="AK23" i="25" s="1"/>
  <c r="AK23" i="88" s="1"/>
  <c r="AN13" i="75"/>
  <c r="AN18" i="75"/>
  <c r="AK24" i="59"/>
  <c r="AN10" i="81"/>
  <c r="AO68" i="74"/>
  <c r="AO20" i="26" s="1"/>
  <c r="AO20" i="91" s="1"/>
  <c r="AK34" i="74"/>
  <c r="AK70" i="74" s="1"/>
  <c r="AK22" i="26" s="1"/>
  <c r="AK22" i="91" s="1"/>
  <c r="AO15" i="78"/>
  <c r="AK26" i="74"/>
  <c r="AK60" i="74" s="1"/>
  <c r="AK12" i="26" s="1"/>
  <c r="AK12" i="91" s="1"/>
  <c r="AL24" i="74"/>
  <c r="AL24" i="79" s="1"/>
  <c r="AJ26" i="81"/>
  <c r="AJ60" i="81" s="1"/>
  <c r="AJ12" i="22" s="1"/>
  <c r="AJ12" i="93" s="1"/>
  <c r="AO15" i="77"/>
  <c r="AO55" i="77" s="1"/>
  <c r="AO7" i="25" s="1"/>
  <c r="AO7" i="88" s="1"/>
  <c r="AI27" i="75"/>
  <c r="AI62" i="75" s="1"/>
  <c r="AI14" i="30" s="1"/>
  <c r="AI14" i="86" s="1"/>
  <c r="AN15" i="75"/>
  <c r="AN19" i="81"/>
  <c r="AN16" i="80"/>
  <c r="AN55" i="80" s="1"/>
  <c r="AN7" i="27" s="1"/>
  <c r="AN7" i="92" s="1"/>
  <c r="AM55" i="79"/>
  <c r="AM7" i="32" s="1"/>
  <c r="AM7" i="90" s="1"/>
  <c r="AK33" i="75"/>
  <c r="AK69" i="75" s="1"/>
  <c r="AK21" i="30" s="1"/>
  <c r="AK21" i="86" s="1"/>
  <c r="AJ28" i="59"/>
  <c r="AJ63" i="59" s="1"/>
  <c r="AJ15" i="23" s="1"/>
  <c r="AJ15" i="84" s="1"/>
  <c r="AO40" i="59"/>
  <c r="AO68" i="59" s="1"/>
  <c r="AO20" i="23" s="1"/>
  <c r="AO20" i="84" s="1"/>
  <c r="AO40" i="81"/>
  <c r="AO68" i="81" s="1"/>
  <c r="AO20" i="22" s="1"/>
  <c r="AO20" i="93" s="1"/>
  <c r="AO43" i="80"/>
  <c r="AO73" i="80" s="1"/>
  <c r="AO25" i="27" s="1"/>
  <c r="AO25" i="92" s="1"/>
  <c r="AO35" i="79"/>
  <c r="AO67" i="79" s="1"/>
  <c r="AO19" i="32" s="1"/>
  <c r="AO19" i="90" s="1"/>
  <c r="AJ34" i="77"/>
  <c r="AJ70" i="77" s="1"/>
  <c r="AJ22" i="25" s="1"/>
  <c r="AJ22" i="88" s="1"/>
  <c r="AN40" i="78"/>
  <c r="AN68" i="78" s="1"/>
  <c r="AN20" i="28" s="1"/>
  <c r="AN20" i="89" s="1"/>
  <c r="AN35" i="75"/>
  <c r="AN67" i="75" s="1"/>
  <c r="AN19" i="30" s="1"/>
  <c r="AN19" i="86" s="1"/>
  <c r="AG23" i="76"/>
  <c r="AG59" i="76" s="1"/>
  <c r="AG11" i="31" s="1"/>
  <c r="AG11" i="87" s="1"/>
  <c r="AO18" i="59"/>
  <c r="AO7" i="75"/>
  <c r="AH22" i="79"/>
  <c r="AH58" i="79" s="1"/>
  <c r="AH10" i="32" s="1"/>
  <c r="AH10" i="90" s="1"/>
  <c r="AN43" i="77"/>
  <c r="AN73" i="77" s="1"/>
  <c r="AN25" i="25" s="1"/>
  <c r="AN25" i="88" s="1"/>
  <c r="AI29" i="77"/>
  <c r="AI64" i="77" s="1"/>
  <c r="AI16" i="25" s="1"/>
  <c r="AI16" i="88" s="1"/>
  <c r="AM6" i="75"/>
  <c r="AM53" i="75" s="1"/>
  <c r="AM5" i="30" s="1"/>
  <c r="AM5" i="86" s="1"/>
  <c r="AJ17" i="81"/>
  <c r="AJ56" i="81" s="1"/>
  <c r="AJ8" i="22" s="1"/>
  <c r="AJ8" i="93" s="1"/>
  <c r="AK32" i="81"/>
  <c r="AK61" i="81" s="1"/>
  <c r="AK13" i="22" s="1"/>
  <c r="AK13" i="93" s="1"/>
  <c r="AO10" i="59"/>
  <c r="AN66" i="76"/>
  <c r="AN18" i="31" s="1"/>
  <c r="AN18" i="87" s="1"/>
  <c r="AJ21" i="80"/>
  <c r="AJ57" i="80" s="1"/>
  <c r="AJ9" i="27" s="1"/>
  <c r="AJ9" i="92" s="1"/>
  <c r="AK31" i="79"/>
  <c r="AK71" i="79" s="1"/>
  <c r="AK23" i="32" s="1"/>
  <c r="AK23" i="90" s="1"/>
  <c r="AN13" i="78"/>
  <c r="AN18" i="76"/>
  <c r="AN55" i="74"/>
  <c r="AN7" i="26" s="1"/>
  <c r="AN7" i="91" s="1"/>
  <c r="AK24" i="76"/>
  <c r="AN10" i="59"/>
  <c r="AK28" i="74"/>
  <c r="AK63" i="74" s="1"/>
  <c r="AK15" i="26" s="1"/>
  <c r="AK15" i="91" s="1"/>
  <c r="AN4" i="74"/>
  <c r="AN52" i="74" s="1"/>
  <c r="AN4" i="26" s="1"/>
  <c r="AN4" i="91" s="1"/>
  <c r="AJ27" i="74"/>
  <c r="AJ62" i="74" s="1"/>
  <c r="AJ14" i="26" s="1"/>
  <c r="AJ14" i="91" s="1"/>
  <c r="AK21" i="74"/>
  <c r="AK57" i="74" s="1"/>
  <c r="AK9" i="26" s="1"/>
  <c r="AK9" i="91" s="1"/>
  <c r="AO19" i="81"/>
  <c r="AO15" i="79"/>
  <c r="AO55" i="79" s="1"/>
  <c r="AO7" i="32" s="1"/>
  <c r="AO7" i="90" s="1"/>
  <c r="AI27" i="76"/>
  <c r="AI62" i="76" s="1"/>
  <c r="AI14" i="31" s="1"/>
  <c r="AI14" i="87" s="1"/>
  <c r="AN16" i="59"/>
  <c r="AN55" i="59" s="1"/>
  <c r="AN7" i="23" s="1"/>
  <c r="AN16" i="81"/>
  <c r="AK33" i="76"/>
  <c r="AK69" i="76" s="1"/>
  <c r="AK21" i="31" s="1"/>
  <c r="AK21" i="87" s="1"/>
  <c r="AJ28" i="75"/>
  <c r="AJ63" i="75" s="1"/>
  <c r="AJ15" i="30" s="1"/>
  <c r="AJ15" i="86" s="1"/>
  <c r="AO43" i="81"/>
  <c r="AO73" i="81" s="1"/>
  <c r="AO25" i="22" s="1"/>
  <c r="AO25" i="93" s="1"/>
  <c r="AO35" i="80"/>
  <c r="AO67" i="80" s="1"/>
  <c r="AO19" i="27" s="1"/>
  <c r="AO19" i="92" s="1"/>
  <c r="AJ34" i="79"/>
  <c r="AJ70" i="79" s="1"/>
  <c r="AJ22" i="32" s="1"/>
  <c r="AJ22" i="90" s="1"/>
  <c r="AG23" i="75"/>
  <c r="AG59" i="75" s="1"/>
  <c r="AG11" i="30" s="1"/>
  <c r="AG11" i="86" s="1"/>
  <c r="AO18" i="76"/>
  <c r="AO7" i="78"/>
  <c r="AO10" i="76"/>
  <c r="AN73" i="74"/>
  <c r="AN25" i="26" s="1"/>
  <c r="AN25" i="91" s="1"/>
  <c r="AO68" i="75"/>
  <c r="AO20" i="30" s="1"/>
  <c r="AO20" i="86" s="1"/>
  <c r="AJ21" i="81"/>
  <c r="AJ57" i="81" s="1"/>
  <c r="AJ9" i="22" s="1"/>
  <c r="AJ9" i="93" s="1"/>
  <c r="AK31" i="80"/>
  <c r="AK71" i="80" s="1"/>
  <c r="AK23" i="27" s="1"/>
  <c r="AK23" i="92" s="1"/>
  <c r="AN13" i="77"/>
  <c r="AN18" i="78"/>
  <c r="AK24" i="75"/>
  <c r="AN10" i="75"/>
  <c r="AN6" i="74"/>
  <c r="AN53" i="74" s="1"/>
  <c r="AN5" i="26" s="1"/>
  <c r="AN5" i="91" s="1"/>
  <c r="AK17" i="74"/>
  <c r="AK56" i="74" s="1"/>
  <c r="AK8" i="26" s="1"/>
  <c r="AK8" i="91" s="1"/>
  <c r="AO15" i="80"/>
  <c r="AO35" i="81"/>
  <c r="AO67" i="81" s="1"/>
  <c r="AO19" i="22" s="1"/>
  <c r="AO19" i="93" s="1"/>
  <c r="AJ34" i="80"/>
  <c r="AJ70" i="80" s="1"/>
  <c r="AJ22" i="27" s="1"/>
  <c r="AJ22" i="92" s="1"/>
  <c r="AN24" i="83"/>
  <c r="AO7" i="77"/>
  <c r="AK31" i="81"/>
  <c r="AK71" i="81" s="1"/>
  <c r="AK23" i="22" s="1"/>
  <c r="AK23" i="93" s="1"/>
  <c r="AK24" i="78"/>
  <c r="AL31" i="74"/>
  <c r="AL71" i="74" s="1"/>
  <c r="AL23" i="26" s="1"/>
  <c r="AL23" i="91" s="1"/>
  <c r="AK11" i="74"/>
  <c r="AK54" i="74" s="1"/>
  <c r="AK6" i="26" s="1"/>
  <c r="AK6" i="91" s="1"/>
  <c r="AO19" i="76"/>
  <c r="AO15" i="59"/>
  <c r="AO15" i="81"/>
  <c r="AO55" i="81" s="1"/>
  <c r="AO7" i="22" s="1"/>
  <c r="AO7" i="93" s="1"/>
  <c r="AI27" i="78"/>
  <c r="AI62" i="78" s="1"/>
  <c r="AI14" i="28" s="1"/>
  <c r="AI14" i="89" s="1"/>
  <c r="AK33" i="77"/>
  <c r="AK69" i="77" s="1"/>
  <c r="AK21" i="25" s="1"/>
  <c r="AK21" i="88" s="1"/>
  <c r="AJ28" i="78"/>
  <c r="AJ63" i="78" s="1"/>
  <c r="AJ15" i="28" s="1"/>
  <c r="AJ15" i="89" s="1"/>
  <c r="AO35" i="59"/>
  <c r="AO67" i="59" s="1"/>
  <c r="AO19" i="23" s="1"/>
  <c r="AO19" i="84" s="1"/>
  <c r="AJ34" i="75"/>
  <c r="AJ70" i="75" s="1"/>
  <c r="AJ22" i="30" s="1"/>
  <c r="AJ22" i="86" s="1"/>
  <c r="AJ34" i="81"/>
  <c r="AJ70" i="81" s="1"/>
  <c r="AJ22" i="22" s="1"/>
  <c r="AJ22" i="93" s="1"/>
  <c r="AN35" i="79"/>
  <c r="AN67" i="79" s="1"/>
  <c r="AN19" i="32" s="1"/>
  <c r="AN19" i="90" s="1"/>
  <c r="AG23" i="77"/>
  <c r="AG59" i="77" s="1"/>
  <c r="AG11" i="25" s="1"/>
  <c r="AG11" i="88" s="1"/>
  <c r="AO7" i="79"/>
  <c r="AI29" i="80"/>
  <c r="AI64" i="80" s="1"/>
  <c r="AI16" i="27" s="1"/>
  <c r="AI16" i="92" s="1"/>
  <c r="AM6" i="79"/>
  <c r="AM53" i="79" s="1"/>
  <c r="AM5" i="32" s="1"/>
  <c r="AM5" i="90" s="1"/>
  <c r="AM55" i="78"/>
  <c r="AM7" i="28" s="1"/>
  <c r="AM7" i="89" s="1"/>
  <c r="AO10" i="78"/>
  <c r="AJ21" i="76"/>
  <c r="AJ57" i="76" s="1"/>
  <c r="AJ9" i="31" s="1"/>
  <c r="AJ9" i="87" s="1"/>
  <c r="AK31" i="59"/>
  <c r="AK71" i="59" s="1"/>
  <c r="AK23" i="23" s="1"/>
  <c r="AK23" i="84" s="1"/>
  <c r="AM4" i="81"/>
  <c r="AM52" i="81" s="1"/>
  <c r="AM4" i="22" s="1"/>
  <c r="AM4" i="93" s="1"/>
  <c r="AN13" i="80"/>
  <c r="AN18" i="79"/>
  <c r="AK24" i="77"/>
  <c r="AN10" i="78"/>
  <c r="AO6" i="74"/>
  <c r="AO53" i="74" s="1"/>
  <c r="AO5" i="26" s="1"/>
  <c r="AO5" i="91" s="1"/>
  <c r="AL32" i="74"/>
  <c r="AL61" i="74" s="1"/>
  <c r="AL13" i="26" s="1"/>
  <c r="AL13" i="91" s="1"/>
  <c r="AN55" i="78"/>
  <c r="AN7" i="28" s="1"/>
  <c r="AN7" i="89" s="1"/>
  <c r="AK31" i="75"/>
  <c r="AK71" i="75" s="1"/>
  <c r="AK23" i="30" s="1"/>
  <c r="AK23" i="86" s="1"/>
  <c r="AG20" i="83"/>
  <c r="AD8" i="83"/>
  <c r="AD21" i="83"/>
  <c r="AD13" i="83"/>
  <c r="AA11" i="83"/>
  <c r="AI17" i="83"/>
  <c r="AD12" i="83"/>
  <c r="AH5" i="83"/>
  <c r="AJ26" i="83"/>
  <c r="AH25" i="83"/>
  <c r="AD6" i="83"/>
  <c r="AI7" i="83"/>
  <c r="AA10" i="83"/>
  <c r="AC16" i="83"/>
  <c r="AH19" i="83"/>
  <c r="AC14" i="83"/>
  <c r="AG18" i="83"/>
  <c r="AD9" i="83"/>
  <c r="AM80" i="73"/>
  <c r="AL77" i="73"/>
  <c r="AL67" i="73"/>
  <c r="AK85" i="73"/>
  <c r="AL73" i="73"/>
  <c r="AM89" i="73"/>
  <c r="AL90" i="73"/>
  <c r="AG22" i="83"/>
  <c r="AM87" i="73"/>
  <c r="AK83" i="73"/>
  <c r="AM88" i="73"/>
  <c r="AF23" i="83"/>
  <c r="AL82" i="73"/>
  <c r="AL84" i="73"/>
  <c r="AG15" i="83"/>
  <c r="AI79" i="73"/>
  <c r="AJ78" i="73"/>
  <c r="AL24" i="83"/>
  <c r="AM24" i="83"/>
  <c r="AH4" i="83"/>
  <c r="AN55" i="81" l="1"/>
  <c r="AN7" i="22" s="1"/>
  <c r="AN7" i="93" s="1"/>
  <c r="AN55" i="79"/>
  <c r="AN7" i="32" s="1"/>
  <c r="AN7" i="90" s="1"/>
  <c r="AO55" i="76"/>
  <c r="AO7" i="31" s="1"/>
  <c r="AO7" i="87" s="1"/>
  <c r="AO55" i="75"/>
  <c r="AO7" i="30" s="1"/>
  <c r="AO7" i="86" s="1"/>
  <c r="AO55" i="78"/>
  <c r="AO7" i="28" s="1"/>
  <c r="AO7" i="89" s="1"/>
  <c r="AO55" i="80"/>
  <c r="AO7" i="27" s="1"/>
  <c r="AO7" i="92" s="1"/>
  <c r="AN55" i="77"/>
  <c r="AN7" i="25" s="1"/>
  <c r="AN7" i="88" s="1"/>
  <c r="AO55" i="59"/>
  <c r="AO7" i="23" s="1"/>
  <c r="AO7" i="84" s="1"/>
  <c r="AN55" i="75"/>
  <c r="AN7" i="30" s="1"/>
  <c r="AN7" i="86" s="1"/>
  <c r="AK28" i="59"/>
  <c r="AK63" i="59" s="1"/>
  <c r="AK15" i="23" s="1"/>
  <c r="AK15" i="84" s="1"/>
  <c r="AK28" i="75"/>
  <c r="AK63" i="75" s="1"/>
  <c r="AK15" i="30" s="1"/>
  <c r="AK15" i="86" s="1"/>
  <c r="AJ29" i="79"/>
  <c r="AJ64" i="79" s="1"/>
  <c r="AJ16" i="32" s="1"/>
  <c r="AJ16" i="90" s="1"/>
  <c r="AK11" i="77"/>
  <c r="AK54" i="77" s="1"/>
  <c r="AK6" i="25" s="1"/>
  <c r="AK6" i="88" s="1"/>
  <c r="AJ29" i="76"/>
  <c r="AJ64" i="76" s="1"/>
  <c r="AJ16" i="31" s="1"/>
  <c r="AJ16" i="87" s="1"/>
  <c r="AN6" i="75"/>
  <c r="AN53" i="75" s="1"/>
  <c r="AN5" i="30" s="1"/>
  <c r="AN5" i="86" s="1"/>
  <c r="AK28" i="77"/>
  <c r="AK63" i="77" s="1"/>
  <c r="AK15" i="25" s="1"/>
  <c r="AK15" i="88" s="1"/>
  <c r="AK28" i="79"/>
  <c r="AK63" i="79" s="1"/>
  <c r="AK15" i="32" s="1"/>
  <c r="AK15" i="90" s="1"/>
  <c r="AK28" i="80"/>
  <c r="AK63" i="80" s="1"/>
  <c r="AK15" i="27" s="1"/>
  <c r="AK15" i="92" s="1"/>
  <c r="AJ27" i="78"/>
  <c r="AJ62" i="78" s="1"/>
  <c r="AJ14" i="28" s="1"/>
  <c r="AJ14" i="89" s="1"/>
  <c r="AK11" i="59"/>
  <c r="AK54" i="59" s="1"/>
  <c r="AK6" i="23" s="1"/>
  <c r="AK6" i="84" s="1"/>
  <c r="AN18" i="83"/>
  <c r="AK11" i="76"/>
  <c r="AK54" i="76" s="1"/>
  <c r="AK6" i="31" s="1"/>
  <c r="AK6" i="87" s="1"/>
  <c r="AK21" i="79"/>
  <c r="AK57" i="79" s="1"/>
  <c r="AK9" i="32" s="1"/>
  <c r="AK9" i="90" s="1"/>
  <c r="AK28" i="76"/>
  <c r="AK63" i="76" s="1"/>
  <c r="AK15" i="31" s="1"/>
  <c r="AK15" i="87" s="1"/>
  <c r="AL24" i="81"/>
  <c r="AJ29" i="59"/>
  <c r="AJ64" i="59" s="1"/>
  <c r="AJ16" i="23" s="1"/>
  <c r="AJ16" i="84" s="1"/>
  <c r="AL24" i="75"/>
  <c r="AK11" i="79"/>
  <c r="AK54" i="79" s="1"/>
  <c r="AK6" i="32" s="1"/>
  <c r="AK6" i="90" s="1"/>
  <c r="AJ27" i="75"/>
  <c r="AJ62" i="75" s="1"/>
  <c r="AJ14" i="30" s="1"/>
  <c r="AJ14" i="86" s="1"/>
  <c r="AL24" i="59"/>
  <c r="AJ29" i="75"/>
  <c r="AJ64" i="75" s="1"/>
  <c r="AJ16" i="30" s="1"/>
  <c r="AJ16" i="86" s="1"/>
  <c r="AL24" i="76"/>
  <c r="AK34" i="76"/>
  <c r="AK70" i="76" s="1"/>
  <c r="AK22" i="31" s="1"/>
  <c r="AK22" i="87" s="1"/>
  <c r="AJ29" i="80"/>
  <c r="AJ64" i="80" s="1"/>
  <c r="AJ16" i="27" s="1"/>
  <c r="AJ16" i="92" s="1"/>
  <c r="AL24" i="78"/>
  <c r="AK34" i="78"/>
  <c r="AK70" i="78" s="1"/>
  <c r="AK22" i="28" s="1"/>
  <c r="AK22" i="89" s="1"/>
  <c r="AL24" i="77"/>
  <c r="AL24" i="80"/>
  <c r="AL32" i="75"/>
  <c r="AL61" i="75" s="1"/>
  <c r="AL13" i="30" s="1"/>
  <c r="AL13" i="86" s="1"/>
  <c r="AO6" i="76"/>
  <c r="AO53" i="76" s="1"/>
  <c r="AO5" i="31" s="1"/>
  <c r="AO5" i="87" s="1"/>
  <c r="AK11" i="78"/>
  <c r="AK54" i="78" s="1"/>
  <c r="AK6" i="28" s="1"/>
  <c r="AK6" i="89" s="1"/>
  <c r="AK17" i="75"/>
  <c r="AK56" i="75" s="1"/>
  <c r="AK8" i="30" s="1"/>
  <c r="AK8" i="86" s="1"/>
  <c r="AN6" i="76"/>
  <c r="AN53" i="76" s="1"/>
  <c r="AN5" i="31" s="1"/>
  <c r="AN5" i="87" s="1"/>
  <c r="AK28" i="78"/>
  <c r="AK63" i="78" s="1"/>
  <c r="AK15" i="28" s="1"/>
  <c r="AK15" i="89" s="1"/>
  <c r="AK34" i="80"/>
  <c r="AK70" i="80" s="1"/>
  <c r="AK22" i="27" s="1"/>
  <c r="AK22" i="92" s="1"/>
  <c r="AL33" i="75"/>
  <c r="AL69" i="75" s="1"/>
  <c r="AL21" i="30" s="1"/>
  <c r="AL21" i="86" s="1"/>
  <c r="AJ29" i="77"/>
  <c r="AJ64" i="77" s="1"/>
  <c r="AJ16" i="25" s="1"/>
  <c r="AJ16" i="88" s="1"/>
  <c r="AL32" i="76"/>
  <c r="AL61" i="76" s="1"/>
  <c r="AL13" i="31" s="1"/>
  <c r="AL13" i="87" s="1"/>
  <c r="AO6" i="75"/>
  <c r="AO53" i="75" s="1"/>
  <c r="AO5" i="30" s="1"/>
  <c r="AO5" i="86" s="1"/>
  <c r="AK17" i="76"/>
  <c r="AK56" i="76" s="1"/>
  <c r="AK8" i="31" s="1"/>
  <c r="AK8" i="87" s="1"/>
  <c r="AN6" i="79"/>
  <c r="AN53" i="79" s="1"/>
  <c r="AN5" i="32" s="1"/>
  <c r="AN5" i="90" s="1"/>
  <c r="AL33" i="77"/>
  <c r="AL69" i="77" s="1"/>
  <c r="AL21" i="25" s="1"/>
  <c r="AL21" i="88" s="1"/>
  <c r="AL32" i="78"/>
  <c r="AL61" i="78" s="1"/>
  <c r="AL13" i="28" s="1"/>
  <c r="AL13" i="89" s="1"/>
  <c r="AO6" i="79"/>
  <c r="AO53" i="79" s="1"/>
  <c r="AO5" i="32" s="1"/>
  <c r="AO5" i="90" s="1"/>
  <c r="AK17" i="78"/>
  <c r="AK56" i="78" s="1"/>
  <c r="AK8" i="28" s="1"/>
  <c r="AK8" i="89" s="1"/>
  <c r="AN6" i="80"/>
  <c r="AN53" i="80" s="1"/>
  <c r="AN5" i="27" s="1"/>
  <c r="AN5" i="92" s="1"/>
  <c r="AL32" i="77"/>
  <c r="AL61" i="77" s="1"/>
  <c r="AL13" i="25" s="1"/>
  <c r="AL13" i="88" s="1"/>
  <c r="AK17" i="79"/>
  <c r="AK56" i="79" s="1"/>
  <c r="AK8" i="32" s="1"/>
  <c r="AK8" i="90" s="1"/>
  <c r="AL32" i="79"/>
  <c r="AL61" i="79" s="1"/>
  <c r="AL13" i="32" s="1"/>
  <c r="AL13" i="90" s="1"/>
  <c r="AL31" i="77"/>
  <c r="AL71" i="77" s="1"/>
  <c r="AL23" i="25" s="1"/>
  <c r="AL23" i="88" s="1"/>
  <c r="AK17" i="80"/>
  <c r="AK56" i="80" s="1"/>
  <c r="AK8" i="27" s="1"/>
  <c r="AK8" i="92" s="1"/>
  <c r="AK21" i="75"/>
  <c r="AK57" i="75" s="1"/>
  <c r="AK9" i="30" s="1"/>
  <c r="AK9" i="86" s="1"/>
  <c r="AI22" i="79"/>
  <c r="AI58" i="79" s="1"/>
  <c r="AI10" i="32" s="1"/>
  <c r="AI10" i="90" s="1"/>
  <c r="AL32" i="80"/>
  <c r="AL61" i="80" s="1"/>
  <c r="AL13" i="27" s="1"/>
  <c r="AL13" i="92" s="1"/>
  <c r="AK17" i="81"/>
  <c r="AK56" i="81" s="1"/>
  <c r="AK8" i="22" s="1"/>
  <c r="AK8" i="93" s="1"/>
  <c r="AK21" i="59"/>
  <c r="AK57" i="59" s="1"/>
  <c r="AK9" i="23" s="1"/>
  <c r="AK9" i="84" s="1"/>
  <c r="AL32" i="59"/>
  <c r="AL61" i="59" s="1"/>
  <c r="AL13" i="23" s="1"/>
  <c r="AL13" i="84" s="1"/>
  <c r="AL32" i="81"/>
  <c r="AL61" i="81" s="1"/>
  <c r="AL13" i="22" s="1"/>
  <c r="AL13" i="93" s="1"/>
  <c r="AK17" i="59"/>
  <c r="AK56" i="59" s="1"/>
  <c r="AK8" i="23" s="1"/>
  <c r="AK8" i="84" s="1"/>
  <c r="AK21" i="77"/>
  <c r="AK57" i="77" s="1"/>
  <c r="AK9" i="25" s="1"/>
  <c r="AK9" i="88" s="1"/>
  <c r="AN7" i="84"/>
  <c r="AN4" i="81"/>
  <c r="AN52" i="81" s="1"/>
  <c r="AN4" i="22" s="1"/>
  <c r="AN4" i="93" s="1"/>
  <c r="AK26" i="81"/>
  <c r="AK60" i="81" s="1"/>
  <c r="AK12" i="22" s="1"/>
  <c r="AK12" i="93" s="1"/>
  <c r="AO4" i="81"/>
  <c r="AO52" i="81" s="1"/>
  <c r="AO4" i="22" s="1"/>
  <c r="AO4" i="93" s="1"/>
  <c r="AL28" i="74"/>
  <c r="AL63" i="74" s="1"/>
  <c r="AL15" i="26" s="1"/>
  <c r="AL15" i="91" s="1"/>
  <c r="AM33" i="74"/>
  <c r="AM69" i="74" s="1"/>
  <c r="AM21" i="26" s="1"/>
  <c r="AM21" i="91" s="1"/>
  <c r="AO6" i="78"/>
  <c r="AO53" i="78" s="1"/>
  <c r="AO5" i="28" s="1"/>
  <c r="AO5" i="89" s="1"/>
  <c r="AK11" i="80"/>
  <c r="AK54" i="80" s="1"/>
  <c r="AK6" i="27" s="1"/>
  <c r="AK6" i="92" s="1"/>
  <c r="AL31" i="79"/>
  <c r="AL71" i="79" s="1"/>
  <c r="AL23" i="32" s="1"/>
  <c r="AL23" i="90" s="1"/>
  <c r="AK17" i="77"/>
  <c r="AK56" i="77" s="1"/>
  <c r="AK8" i="25" s="1"/>
  <c r="AK8" i="88" s="1"/>
  <c r="AN6" i="78"/>
  <c r="AN53" i="78" s="1"/>
  <c r="AN5" i="28" s="1"/>
  <c r="AN5" i="89" s="1"/>
  <c r="AK21" i="76"/>
  <c r="AK57" i="76" s="1"/>
  <c r="AK9" i="31" s="1"/>
  <c r="AK9" i="87" s="1"/>
  <c r="AJ27" i="59"/>
  <c r="AJ62" i="59" s="1"/>
  <c r="AJ14" i="23" s="1"/>
  <c r="AJ14" i="84" s="1"/>
  <c r="AN4" i="76"/>
  <c r="AN52" i="76" s="1"/>
  <c r="AN4" i="31" s="1"/>
  <c r="AN4" i="87" s="1"/>
  <c r="AK28" i="81"/>
  <c r="AK63" i="81" s="1"/>
  <c r="AK15" i="22" s="1"/>
  <c r="AK15" i="93" s="1"/>
  <c r="AK26" i="59"/>
  <c r="AK60" i="59" s="1"/>
  <c r="AK12" i="23" s="1"/>
  <c r="AK12" i="84" s="1"/>
  <c r="AK34" i="77"/>
  <c r="AK70" i="77" s="1"/>
  <c r="AK22" i="25" s="1"/>
  <c r="AK22" i="88" s="1"/>
  <c r="AL33" i="76"/>
  <c r="AL69" i="76" s="1"/>
  <c r="AL21" i="31" s="1"/>
  <c r="AL21" i="87" s="1"/>
  <c r="AH23" i="75"/>
  <c r="AH59" i="75" s="1"/>
  <c r="AH11" i="30" s="1"/>
  <c r="AH11" i="86" s="1"/>
  <c r="AO4" i="76"/>
  <c r="AO52" i="76" s="1"/>
  <c r="AO4" i="31" s="1"/>
  <c r="AO4" i="87" s="1"/>
  <c r="AJ29" i="81"/>
  <c r="AJ64" i="81" s="1"/>
  <c r="AJ16" i="22" s="1"/>
  <c r="AJ16" i="93" s="1"/>
  <c r="AI22" i="80"/>
  <c r="AI58" i="80" s="1"/>
  <c r="AI10" i="27" s="1"/>
  <c r="AI10" i="92" s="1"/>
  <c r="AL26" i="74"/>
  <c r="AL60" i="74" s="1"/>
  <c r="AL12" i="26" s="1"/>
  <c r="AL12" i="91" s="1"/>
  <c r="AL17" i="74"/>
  <c r="AL56" i="74" s="1"/>
  <c r="AL8" i="26" s="1"/>
  <c r="AL8" i="91" s="1"/>
  <c r="AO6" i="77"/>
  <c r="AO53" i="77" s="1"/>
  <c r="AO5" i="25" s="1"/>
  <c r="AO5" i="88" s="1"/>
  <c r="AK11" i="81"/>
  <c r="AK54" i="81" s="1"/>
  <c r="AK6" i="22" s="1"/>
  <c r="AK6" i="93" s="1"/>
  <c r="AL31" i="80"/>
  <c r="AL71" i="80" s="1"/>
  <c r="AL23" i="27" s="1"/>
  <c r="AL23" i="92" s="1"/>
  <c r="AN6" i="77"/>
  <c r="AN53" i="77" s="1"/>
  <c r="AN5" i="25" s="1"/>
  <c r="AN5" i="88" s="1"/>
  <c r="AK21" i="78"/>
  <c r="AK57" i="78" s="1"/>
  <c r="AK9" i="28" s="1"/>
  <c r="AK9" i="89" s="1"/>
  <c r="AJ27" i="76"/>
  <c r="AJ62" i="76" s="1"/>
  <c r="AJ14" i="31" s="1"/>
  <c r="AJ14" i="87" s="1"/>
  <c r="AN4" i="59"/>
  <c r="AN52" i="59" s="1"/>
  <c r="AN4" i="23" s="1"/>
  <c r="AN19" i="83"/>
  <c r="AK26" i="75"/>
  <c r="AK60" i="75" s="1"/>
  <c r="AK12" i="30" s="1"/>
  <c r="AK12" i="86" s="1"/>
  <c r="AK34" i="79"/>
  <c r="AK70" i="79" s="1"/>
  <c r="AK22" i="32" s="1"/>
  <c r="AK22" i="90" s="1"/>
  <c r="AL33" i="78"/>
  <c r="AL69" i="78" s="1"/>
  <c r="AL21" i="28" s="1"/>
  <c r="AL21" i="89" s="1"/>
  <c r="AH23" i="76"/>
  <c r="AH59" i="76" s="1"/>
  <c r="AH11" i="31" s="1"/>
  <c r="AH11" i="87" s="1"/>
  <c r="AO4" i="59"/>
  <c r="AO52" i="59" s="1"/>
  <c r="AO4" i="23" s="1"/>
  <c r="AO4" i="84" s="1"/>
  <c r="AI22" i="59"/>
  <c r="AI58" i="59" s="1"/>
  <c r="AI10" i="23" s="1"/>
  <c r="AI10" i="84" s="1"/>
  <c r="AI22" i="81"/>
  <c r="AI58" i="81" s="1"/>
  <c r="AI10" i="22" s="1"/>
  <c r="AI10" i="93" s="1"/>
  <c r="AN4" i="75"/>
  <c r="AN52" i="75" s="1"/>
  <c r="AN4" i="30" s="1"/>
  <c r="AN4" i="86" s="1"/>
  <c r="AK26" i="76"/>
  <c r="AK60" i="76" s="1"/>
  <c r="AK12" i="31" s="1"/>
  <c r="AK12" i="87" s="1"/>
  <c r="AH23" i="78"/>
  <c r="AH59" i="78" s="1"/>
  <c r="AH11" i="28" s="1"/>
  <c r="AH11" i="89" s="1"/>
  <c r="AO4" i="75"/>
  <c r="AO52" i="75" s="1"/>
  <c r="AO4" i="30" s="1"/>
  <c r="AO4" i="86" s="1"/>
  <c r="AI23" i="74"/>
  <c r="AI59" i="74" s="1"/>
  <c r="AI11" i="26" s="1"/>
  <c r="AI11" i="91" s="1"/>
  <c r="AL31" i="81"/>
  <c r="AL71" i="81" s="1"/>
  <c r="AL23" i="22" s="1"/>
  <c r="AL23" i="93" s="1"/>
  <c r="AL11" i="74"/>
  <c r="AL54" i="74" s="1"/>
  <c r="AL6" i="26" s="1"/>
  <c r="AL6" i="91" s="1"/>
  <c r="AO6" i="80"/>
  <c r="AO53" i="80" s="1"/>
  <c r="AO5" i="27" s="1"/>
  <c r="AO5" i="92" s="1"/>
  <c r="AL31" i="59"/>
  <c r="AL71" i="59" s="1"/>
  <c r="AL23" i="23" s="1"/>
  <c r="AL23" i="84" s="1"/>
  <c r="AJ27" i="77"/>
  <c r="AJ62" i="77" s="1"/>
  <c r="AJ14" i="25" s="1"/>
  <c r="AJ14" i="88" s="1"/>
  <c r="AN4" i="78"/>
  <c r="AN52" i="78" s="1"/>
  <c r="AN4" i="28" s="1"/>
  <c r="AN4" i="89" s="1"/>
  <c r="AN20" i="84"/>
  <c r="AN20" i="83"/>
  <c r="AK26" i="78"/>
  <c r="AK60" i="78" s="1"/>
  <c r="AK12" i="28" s="1"/>
  <c r="AK12" i="89" s="1"/>
  <c r="AK34" i="81"/>
  <c r="AK70" i="81" s="1"/>
  <c r="AK22" i="22" s="1"/>
  <c r="AK22" i="93" s="1"/>
  <c r="AL33" i="79"/>
  <c r="AL69" i="79" s="1"/>
  <c r="AL21" i="32" s="1"/>
  <c r="AL21" i="90" s="1"/>
  <c r="AH23" i="77"/>
  <c r="AH59" i="77" s="1"/>
  <c r="AH11" i="25" s="1"/>
  <c r="AH11" i="88" s="1"/>
  <c r="AO4" i="78"/>
  <c r="AO52" i="78" s="1"/>
  <c r="AO4" i="28" s="1"/>
  <c r="AO4" i="89" s="1"/>
  <c r="AI22" i="75"/>
  <c r="AI58" i="75" s="1"/>
  <c r="AI10" i="30" s="1"/>
  <c r="AI10" i="86" s="1"/>
  <c r="AL34" i="74"/>
  <c r="AL70" i="74" s="1"/>
  <c r="AL22" i="26" s="1"/>
  <c r="AL22" i="91" s="1"/>
  <c r="AK29" i="74"/>
  <c r="AK64" i="74" s="1"/>
  <c r="AK16" i="26" s="1"/>
  <c r="AK16" i="91" s="1"/>
  <c r="AM32" i="74"/>
  <c r="AM61" i="74" s="1"/>
  <c r="AM13" i="26" s="1"/>
  <c r="AM13" i="91" s="1"/>
  <c r="AK27" i="74"/>
  <c r="AK62" i="74" s="1"/>
  <c r="AK14" i="26" s="1"/>
  <c r="AK14" i="91" s="1"/>
  <c r="AL21" i="74"/>
  <c r="AL57" i="74" s="1"/>
  <c r="AL9" i="26" s="1"/>
  <c r="AL9" i="91" s="1"/>
  <c r="AO6" i="59"/>
  <c r="AO53" i="59" s="1"/>
  <c r="AO5" i="23" s="1"/>
  <c r="AO5" i="84" s="1"/>
  <c r="AO6" i="81"/>
  <c r="AO53" i="81" s="1"/>
  <c r="AO5" i="22" s="1"/>
  <c r="AO5" i="93" s="1"/>
  <c r="AK11" i="75"/>
  <c r="AK54" i="75" s="1"/>
  <c r="AK6" i="30" s="1"/>
  <c r="AK6" i="86" s="1"/>
  <c r="AL31" i="75"/>
  <c r="AL71" i="75" s="1"/>
  <c r="AL23" i="30" s="1"/>
  <c r="AL23" i="86" s="1"/>
  <c r="AN6" i="59"/>
  <c r="AN53" i="59" s="1"/>
  <c r="AN5" i="23" s="1"/>
  <c r="AN6" i="81"/>
  <c r="AN53" i="81" s="1"/>
  <c r="AN5" i="22" s="1"/>
  <c r="AN5" i="93" s="1"/>
  <c r="AK21" i="80"/>
  <c r="AK57" i="80" s="1"/>
  <c r="AK9" i="27" s="1"/>
  <c r="AK9" i="92" s="1"/>
  <c r="AJ27" i="79"/>
  <c r="AJ62" i="79" s="1"/>
  <c r="AJ14" i="32" s="1"/>
  <c r="AJ14" i="90" s="1"/>
  <c r="AN4" i="77"/>
  <c r="AN52" i="77" s="1"/>
  <c r="AN4" i="25" s="1"/>
  <c r="AN4" i="88" s="1"/>
  <c r="AK26" i="77"/>
  <c r="AK60" i="77" s="1"/>
  <c r="AK12" i="25" s="1"/>
  <c r="AK12" i="88" s="1"/>
  <c r="AK34" i="59"/>
  <c r="AK70" i="59" s="1"/>
  <c r="AK22" i="23" s="1"/>
  <c r="AK22" i="84" s="1"/>
  <c r="AL33" i="80"/>
  <c r="AL69" i="80" s="1"/>
  <c r="AL21" i="27" s="1"/>
  <c r="AL21" i="92" s="1"/>
  <c r="AH23" i="79"/>
  <c r="AH59" i="79" s="1"/>
  <c r="AH11" i="32" s="1"/>
  <c r="AH11" i="90" s="1"/>
  <c r="AO4" i="77"/>
  <c r="AO52" i="77" s="1"/>
  <c r="AO4" i="25" s="1"/>
  <c r="AO4" i="88" s="1"/>
  <c r="AJ29" i="78"/>
  <c r="AJ64" i="78" s="1"/>
  <c r="AJ16" i="28" s="1"/>
  <c r="AJ16" i="89" s="1"/>
  <c r="AI22" i="76"/>
  <c r="AI58" i="76" s="1"/>
  <c r="AI10" i="31" s="1"/>
  <c r="AI10" i="87" s="1"/>
  <c r="AN25" i="83"/>
  <c r="AJ22" i="74"/>
  <c r="AJ58" i="74" s="1"/>
  <c r="AJ10" i="26" s="1"/>
  <c r="AJ10" i="91" s="1"/>
  <c r="AM31" i="74"/>
  <c r="AM71" i="74" s="1"/>
  <c r="AM23" i="26" s="1"/>
  <c r="AM23" i="91" s="1"/>
  <c r="AM24" i="74"/>
  <c r="AM24" i="78" s="1"/>
  <c r="AL31" i="76"/>
  <c r="AL71" i="76" s="1"/>
  <c r="AL23" i="31" s="1"/>
  <c r="AL23" i="87" s="1"/>
  <c r="AK21" i="81"/>
  <c r="AK57" i="81" s="1"/>
  <c r="AK9" i="22" s="1"/>
  <c r="AK9" i="93" s="1"/>
  <c r="AJ27" i="80"/>
  <c r="AJ62" i="80" s="1"/>
  <c r="AJ14" i="27" s="1"/>
  <c r="AJ14" i="92" s="1"/>
  <c r="AN4" i="79"/>
  <c r="AN52" i="79" s="1"/>
  <c r="AN4" i="32" s="1"/>
  <c r="AN4" i="90" s="1"/>
  <c r="AK26" i="79"/>
  <c r="AK60" i="79" s="1"/>
  <c r="AK12" i="32" s="1"/>
  <c r="AK12" i="90" s="1"/>
  <c r="AK34" i="75"/>
  <c r="AK70" i="75" s="1"/>
  <c r="AK22" i="30" s="1"/>
  <c r="AK22" i="86" s="1"/>
  <c r="AL33" i="59"/>
  <c r="AL69" i="59" s="1"/>
  <c r="AL21" i="23" s="1"/>
  <c r="AL21" i="84" s="1"/>
  <c r="AL33" i="81"/>
  <c r="AL69" i="81" s="1"/>
  <c r="AL21" i="22" s="1"/>
  <c r="AL21" i="93" s="1"/>
  <c r="AH23" i="80"/>
  <c r="AH59" i="80" s="1"/>
  <c r="AH11" i="27" s="1"/>
  <c r="AH11" i="92" s="1"/>
  <c r="AO4" i="79"/>
  <c r="AO52" i="79" s="1"/>
  <c r="AO4" i="32" s="1"/>
  <c r="AO4" i="90" s="1"/>
  <c r="AI22" i="77"/>
  <c r="AI58" i="77" s="1"/>
  <c r="AI10" i="25" s="1"/>
  <c r="AI10" i="88" s="1"/>
  <c r="AL31" i="78"/>
  <c r="AL71" i="78" s="1"/>
  <c r="AL23" i="28" s="1"/>
  <c r="AL23" i="89" s="1"/>
  <c r="AJ27" i="81"/>
  <c r="AJ62" i="81" s="1"/>
  <c r="AJ14" i="22" s="1"/>
  <c r="AJ14" i="93" s="1"/>
  <c r="AN4" i="80"/>
  <c r="AN52" i="80" s="1"/>
  <c r="AN4" i="27" s="1"/>
  <c r="AN4" i="92" s="1"/>
  <c r="AK26" i="80"/>
  <c r="AK60" i="80" s="1"/>
  <c r="AK12" i="27" s="1"/>
  <c r="AK12" i="92" s="1"/>
  <c r="AH23" i="59"/>
  <c r="AH59" i="59" s="1"/>
  <c r="AH11" i="23" s="1"/>
  <c r="AH11" i="84" s="1"/>
  <c r="AH23" i="81"/>
  <c r="AH59" i="81" s="1"/>
  <c r="AH11" i="22" s="1"/>
  <c r="AH11" i="93" s="1"/>
  <c r="AO4" i="80"/>
  <c r="AO52" i="80" s="1"/>
  <c r="AO4" i="27" s="1"/>
  <c r="AO4" i="92" s="1"/>
  <c r="AI22" i="78"/>
  <c r="AI58" i="78" s="1"/>
  <c r="AI10" i="28" s="1"/>
  <c r="AI10" i="89" s="1"/>
  <c r="AJ7" i="83"/>
  <c r="AI25" i="83"/>
  <c r="AE9" i="83"/>
  <c r="AE12" i="83"/>
  <c r="AI5" i="83"/>
  <c r="AB11" i="83"/>
  <c r="AE21" i="83"/>
  <c r="AB10" i="83"/>
  <c r="AH20" i="83"/>
  <c r="AE13" i="83"/>
  <c r="AE8" i="83"/>
  <c r="AD14" i="83"/>
  <c r="AI19" i="83"/>
  <c r="AH18" i="83"/>
  <c r="AK26" i="83"/>
  <c r="AE6" i="83"/>
  <c r="AJ17" i="83"/>
  <c r="AD16" i="83"/>
  <c r="AL85" i="73"/>
  <c r="AM73" i="73"/>
  <c r="AM67" i="73"/>
  <c r="AM77" i="73"/>
  <c r="AO80" i="73"/>
  <c r="AN80" i="73"/>
  <c r="AH22" i="83"/>
  <c r="AM90" i="73"/>
  <c r="AN89" i="73"/>
  <c r="AO89" i="73"/>
  <c r="AG23" i="83"/>
  <c r="AN88" i="73"/>
  <c r="AO88" i="73"/>
  <c r="AN87" i="73"/>
  <c r="AO87" i="73"/>
  <c r="AM82" i="73"/>
  <c r="AM84" i="73"/>
  <c r="AH15" i="83"/>
  <c r="AL83" i="73"/>
  <c r="AK78" i="73"/>
  <c r="AJ79" i="73"/>
  <c r="AI4" i="83"/>
  <c r="AN7" i="83" l="1"/>
  <c r="AM31" i="59"/>
  <c r="AM71" i="59" s="1"/>
  <c r="AM23" i="23" s="1"/>
  <c r="AM23" i="84" s="1"/>
  <c r="AI23" i="59"/>
  <c r="AI59" i="59" s="1"/>
  <c r="AI11" i="23" s="1"/>
  <c r="AI11" i="84" s="1"/>
  <c r="AI23" i="76"/>
  <c r="AI59" i="76" s="1"/>
  <c r="AI11" i="31" s="1"/>
  <c r="AI11" i="87" s="1"/>
  <c r="AL28" i="76"/>
  <c r="AL63" i="76" s="1"/>
  <c r="AL15" i="31" s="1"/>
  <c r="AL15" i="87" s="1"/>
  <c r="AM32" i="59"/>
  <c r="AM61" i="59" s="1"/>
  <c r="AM13" i="23" s="1"/>
  <c r="AM13" i="84" s="1"/>
  <c r="AJ22" i="80"/>
  <c r="AJ58" i="80" s="1"/>
  <c r="AJ10" i="27" s="1"/>
  <c r="AJ10" i="92" s="1"/>
  <c r="AL11" i="59"/>
  <c r="AL54" i="59" s="1"/>
  <c r="AL6" i="23" s="1"/>
  <c r="AL6" i="84" s="1"/>
  <c r="AM31" i="78"/>
  <c r="AM71" i="78" s="1"/>
  <c r="AM23" i="28" s="1"/>
  <c r="AM23" i="89" s="1"/>
  <c r="AL21" i="59"/>
  <c r="AL57" i="59" s="1"/>
  <c r="AL9" i="23" s="1"/>
  <c r="AL9" i="84" s="1"/>
  <c r="AL34" i="76"/>
  <c r="AL70" i="76" s="1"/>
  <c r="AL22" i="31" s="1"/>
  <c r="AL22" i="87" s="1"/>
  <c r="AL11" i="78"/>
  <c r="AL54" i="78" s="1"/>
  <c r="AL6" i="28" s="1"/>
  <c r="AL6" i="89" s="1"/>
  <c r="AM31" i="79"/>
  <c r="AM71" i="79" s="1"/>
  <c r="AM23" i="32" s="1"/>
  <c r="AM23" i="90" s="1"/>
  <c r="AL21" i="76"/>
  <c r="AL57" i="76" s="1"/>
  <c r="AL9" i="31" s="1"/>
  <c r="AL9" i="87" s="1"/>
  <c r="AL34" i="77"/>
  <c r="AL70" i="77" s="1"/>
  <c r="AL22" i="25" s="1"/>
  <c r="AL22" i="88" s="1"/>
  <c r="AM31" i="80"/>
  <c r="AM71" i="80" s="1"/>
  <c r="AM23" i="27" s="1"/>
  <c r="AM23" i="92" s="1"/>
  <c r="AL21" i="75"/>
  <c r="AL57" i="75" s="1"/>
  <c r="AL9" i="30" s="1"/>
  <c r="AL9" i="86" s="1"/>
  <c r="AM31" i="81"/>
  <c r="AM71" i="81" s="1"/>
  <c r="AM23" i="22" s="1"/>
  <c r="AM23" i="93" s="1"/>
  <c r="AM24" i="81"/>
  <c r="AJ22" i="79"/>
  <c r="AJ58" i="79" s="1"/>
  <c r="AJ10" i="32" s="1"/>
  <c r="AJ10" i="90" s="1"/>
  <c r="AL21" i="80"/>
  <c r="AL57" i="80" s="1"/>
  <c r="AL9" i="27" s="1"/>
  <c r="AL9" i="92" s="1"/>
  <c r="AM32" i="81"/>
  <c r="AM61" i="81" s="1"/>
  <c r="AM13" i="22" s="1"/>
  <c r="AM13" i="93" s="1"/>
  <c r="AL34" i="80"/>
  <c r="AL70" i="80" s="1"/>
  <c r="AL22" i="27" s="1"/>
  <c r="AL22" i="92" s="1"/>
  <c r="AL11" i="75"/>
  <c r="AL54" i="75" s="1"/>
  <c r="AL6" i="30" s="1"/>
  <c r="AL6" i="86" s="1"/>
  <c r="AI23" i="75"/>
  <c r="AI59" i="75" s="1"/>
  <c r="AI11" i="30" s="1"/>
  <c r="AI11" i="86" s="1"/>
  <c r="AL26" i="80"/>
  <c r="AL60" i="80" s="1"/>
  <c r="AL12" i="27" s="1"/>
  <c r="AL12" i="92" s="1"/>
  <c r="AL28" i="75"/>
  <c r="AL63" i="75" s="1"/>
  <c r="AL15" i="30" s="1"/>
  <c r="AL15" i="86" s="1"/>
  <c r="AM24" i="59"/>
  <c r="AK27" i="59"/>
  <c r="AK62" i="59" s="1"/>
  <c r="AK14" i="23" s="1"/>
  <c r="AK14" i="84" s="1"/>
  <c r="AK29" i="78"/>
  <c r="AK64" i="78" s="1"/>
  <c r="AK16" i="28" s="1"/>
  <c r="AK16" i="89" s="1"/>
  <c r="AL11" i="77"/>
  <c r="AL54" i="77" s="1"/>
  <c r="AL6" i="25" s="1"/>
  <c r="AL6" i="88" s="1"/>
  <c r="AI23" i="77"/>
  <c r="AI59" i="77" s="1"/>
  <c r="AI11" i="25" s="1"/>
  <c r="AI11" i="88" s="1"/>
  <c r="AL26" i="59"/>
  <c r="AL60" i="59" s="1"/>
  <c r="AL12" i="23" s="1"/>
  <c r="AL12" i="84" s="1"/>
  <c r="AM33" i="76"/>
  <c r="AM69" i="76" s="1"/>
  <c r="AM21" i="31" s="1"/>
  <c r="AM21" i="87" s="1"/>
  <c r="AL28" i="79"/>
  <c r="AL63" i="79" s="1"/>
  <c r="AL15" i="32" s="1"/>
  <c r="AL15" i="90" s="1"/>
  <c r="AK27" i="76"/>
  <c r="AK62" i="76" s="1"/>
  <c r="AK14" i="31" s="1"/>
  <c r="AK14" i="87" s="1"/>
  <c r="AK29" i="80"/>
  <c r="AK64" i="80" s="1"/>
  <c r="AK16" i="27" s="1"/>
  <c r="AK16" i="92" s="1"/>
  <c r="AL11" i="79"/>
  <c r="AL54" i="79" s="1"/>
  <c r="AL6" i="32" s="1"/>
  <c r="AL6" i="90" s="1"/>
  <c r="AI23" i="78"/>
  <c r="AI59" i="78" s="1"/>
  <c r="AI11" i="28" s="1"/>
  <c r="AI11" i="89" s="1"/>
  <c r="AL26" i="75"/>
  <c r="AL60" i="75" s="1"/>
  <c r="AL12" i="30" s="1"/>
  <c r="AL12" i="86" s="1"/>
  <c r="AM33" i="75"/>
  <c r="AM69" i="75" s="1"/>
  <c r="AM21" i="30" s="1"/>
  <c r="AM21" i="86" s="1"/>
  <c r="AM24" i="77"/>
  <c r="AK27" i="79"/>
  <c r="AK62" i="79" s="1"/>
  <c r="AK14" i="32" s="1"/>
  <c r="AK14" i="90" s="1"/>
  <c r="AL11" i="80"/>
  <c r="AL54" i="80" s="1"/>
  <c r="AL6" i="27" s="1"/>
  <c r="AL6" i="92" s="1"/>
  <c r="AI23" i="81"/>
  <c r="AI59" i="81" s="1"/>
  <c r="AI11" i="22" s="1"/>
  <c r="AI11" i="93" s="1"/>
  <c r="AL26" i="76"/>
  <c r="AL60" i="76" s="1"/>
  <c r="AL12" i="31" s="1"/>
  <c r="AL12" i="87" s="1"/>
  <c r="AM33" i="78"/>
  <c r="AM69" i="78" s="1"/>
  <c r="AM21" i="28" s="1"/>
  <c r="AM21" i="89" s="1"/>
  <c r="AL26" i="78"/>
  <c r="AL60" i="78" s="1"/>
  <c r="AL12" i="28" s="1"/>
  <c r="AL12" i="89" s="1"/>
  <c r="AM33" i="80"/>
  <c r="AM69" i="80" s="1"/>
  <c r="AM21" i="27" s="1"/>
  <c r="AM21" i="92" s="1"/>
  <c r="AM24" i="80"/>
  <c r="AJ22" i="76"/>
  <c r="AJ58" i="76" s="1"/>
  <c r="AJ10" i="31" s="1"/>
  <c r="AJ10" i="87" s="1"/>
  <c r="AL26" i="77"/>
  <c r="AL60" i="77" s="1"/>
  <c r="AL12" i="25" s="1"/>
  <c r="AL12" i="88" s="1"/>
  <c r="AJ22" i="77"/>
  <c r="AJ58" i="77" s="1"/>
  <c r="AJ10" i="25" s="1"/>
  <c r="AJ10" i="88" s="1"/>
  <c r="AL21" i="78"/>
  <c r="AL57" i="78" s="1"/>
  <c r="AL9" i="28" s="1"/>
  <c r="AL9" i="89" s="1"/>
  <c r="AM32" i="77"/>
  <c r="AM61" i="77" s="1"/>
  <c r="AM13" i="25" s="1"/>
  <c r="AM13" i="88" s="1"/>
  <c r="AL34" i="79"/>
  <c r="AL70" i="79" s="1"/>
  <c r="AL22" i="32" s="1"/>
  <c r="AL22" i="90" s="1"/>
  <c r="AL11" i="76"/>
  <c r="AL54" i="76" s="1"/>
  <c r="AL6" i="31" s="1"/>
  <c r="AL6" i="87" s="1"/>
  <c r="AL26" i="79"/>
  <c r="AL60" i="79" s="1"/>
  <c r="AL12" i="32" s="1"/>
  <c r="AL12" i="90" s="1"/>
  <c r="AL28" i="59"/>
  <c r="AL63" i="59" s="1"/>
  <c r="AL15" i="23" s="1"/>
  <c r="AL15" i="84" s="1"/>
  <c r="AO33" i="74"/>
  <c r="AO69" i="74" s="1"/>
  <c r="AO21" i="26" s="1"/>
  <c r="AO21" i="91" s="1"/>
  <c r="AM17" i="74"/>
  <c r="AM56" i="74" s="1"/>
  <c r="AM8" i="26" s="1"/>
  <c r="AM8" i="91" s="1"/>
  <c r="AM24" i="79"/>
  <c r="AM31" i="77"/>
  <c r="AM71" i="77" s="1"/>
  <c r="AM23" i="25" s="1"/>
  <c r="AM23" i="88" s="1"/>
  <c r="AJ22" i="78"/>
  <c r="AJ58" i="78" s="1"/>
  <c r="AJ10" i="28" s="1"/>
  <c r="AJ10" i="89" s="1"/>
  <c r="AL21" i="81"/>
  <c r="AL57" i="81" s="1"/>
  <c r="AL9" i="22" s="1"/>
  <c r="AL9" i="93" s="1"/>
  <c r="AK27" i="80"/>
  <c r="AK62" i="80" s="1"/>
  <c r="AK14" i="27" s="1"/>
  <c r="AK14" i="92" s="1"/>
  <c r="AM32" i="79"/>
  <c r="AM61" i="79" s="1"/>
  <c r="AM13" i="32" s="1"/>
  <c r="AM13" i="90" s="1"/>
  <c r="AK29" i="77"/>
  <c r="AK64" i="77" s="1"/>
  <c r="AK16" i="25" s="1"/>
  <c r="AK16" i="88" s="1"/>
  <c r="AL34" i="78"/>
  <c r="AL70" i="78" s="1"/>
  <c r="AL22" i="28" s="1"/>
  <c r="AL22" i="89" s="1"/>
  <c r="AL17" i="76"/>
  <c r="AL56" i="76" s="1"/>
  <c r="AL8" i="31" s="1"/>
  <c r="AL8" i="87" s="1"/>
  <c r="AM33" i="59"/>
  <c r="AM69" i="59" s="1"/>
  <c r="AM21" i="23" s="1"/>
  <c r="AM21" i="84" s="1"/>
  <c r="AM33" i="81"/>
  <c r="AM69" i="81" s="1"/>
  <c r="AM21" i="22" s="1"/>
  <c r="AM21" i="93" s="1"/>
  <c r="AL28" i="80"/>
  <c r="AL63" i="80" s="1"/>
  <c r="AL15" i="27" s="1"/>
  <c r="AL15" i="92" s="1"/>
  <c r="AL29" i="74"/>
  <c r="AL64" i="74" s="1"/>
  <c r="AL16" i="26" s="1"/>
  <c r="AL16" i="91" s="1"/>
  <c r="AK27" i="81"/>
  <c r="AK62" i="81" s="1"/>
  <c r="AK14" i="22" s="1"/>
  <c r="AK14" i="93" s="1"/>
  <c r="AM32" i="80"/>
  <c r="AM61" i="80" s="1"/>
  <c r="AM13" i="27" s="1"/>
  <c r="AM13" i="92" s="1"/>
  <c r="AK29" i="79"/>
  <c r="AK64" i="79" s="1"/>
  <c r="AK16" i="32" s="1"/>
  <c r="AK16" i="90" s="1"/>
  <c r="AL17" i="78"/>
  <c r="AL56" i="78" s="1"/>
  <c r="AL8" i="28" s="1"/>
  <c r="AL8" i="89" s="1"/>
  <c r="AL28" i="81"/>
  <c r="AL63" i="81" s="1"/>
  <c r="AL15" i="22" s="1"/>
  <c r="AL15" i="93" s="1"/>
  <c r="AM28" i="74"/>
  <c r="AM63" i="74" s="1"/>
  <c r="AM15" i="26" s="1"/>
  <c r="AM15" i="91" s="1"/>
  <c r="AL17" i="77"/>
  <c r="AL56" i="77" s="1"/>
  <c r="AL8" i="25" s="1"/>
  <c r="AL8" i="88" s="1"/>
  <c r="AM11" i="74"/>
  <c r="AM54" i="74" s="1"/>
  <c r="AM6" i="26" s="1"/>
  <c r="AM6" i="91" s="1"/>
  <c r="AM34" i="74"/>
  <c r="AM70" i="74" s="1"/>
  <c r="AM22" i="26" s="1"/>
  <c r="AM22" i="91" s="1"/>
  <c r="AN5" i="84"/>
  <c r="AN5" i="83"/>
  <c r="AK29" i="81"/>
  <c r="AK64" i="81" s="1"/>
  <c r="AK16" i="22" s="1"/>
  <c r="AK16" i="93" s="1"/>
  <c r="AL17" i="79"/>
  <c r="AL56" i="79" s="1"/>
  <c r="AL8" i="32" s="1"/>
  <c r="AL8" i="90" s="1"/>
  <c r="AN33" i="74"/>
  <c r="AN69" i="74" s="1"/>
  <c r="AN21" i="26" s="1"/>
  <c r="AN21" i="91" s="1"/>
  <c r="AO31" i="74"/>
  <c r="AO71" i="74" s="1"/>
  <c r="AO23" i="26" s="1"/>
  <c r="AO23" i="91" s="1"/>
  <c r="AN24" i="74"/>
  <c r="AN24" i="79" s="1"/>
  <c r="AJ22" i="81"/>
  <c r="AJ58" i="81" s="1"/>
  <c r="AJ10" i="22" s="1"/>
  <c r="AJ10" i="93" s="1"/>
  <c r="AK27" i="75"/>
  <c r="AK62" i="75" s="1"/>
  <c r="AK14" i="30" s="1"/>
  <c r="AK14" i="86" s="1"/>
  <c r="AM32" i="76"/>
  <c r="AM61" i="76" s="1"/>
  <c r="AM13" i="31" s="1"/>
  <c r="AM13" i="87" s="1"/>
  <c r="AK29" i="75"/>
  <c r="AK64" i="75" s="1"/>
  <c r="AK16" i="30" s="1"/>
  <c r="AK16" i="86" s="1"/>
  <c r="AL34" i="81"/>
  <c r="AL70" i="81" s="1"/>
  <c r="AL22" i="22" s="1"/>
  <c r="AL22" i="93" s="1"/>
  <c r="AL17" i="80"/>
  <c r="AL56" i="80" s="1"/>
  <c r="AL8" i="27" s="1"/>
  <c r="AL8" i="92" s="1"/>
  <c r="AL27" i="74"/>
  <c r="AL62" i="74" s="1"/>
  <c r="AL14" i="26" s="1"/>
  <c r="AL14" i="91" s="1"/>
  <c r="AN31" i="74"/>
  <c r="AN71" i="74" s="1"/>
  <c r="AN23" i="26" s="1"/>
  <c r="AN23" i="91" s="1"/>
  <c r="AM24" i="76"/>
  <c r="AJ23" i="74"/>
  <c r="AJ59" i="74" s="1"/>
  <c r="AJ11" i="26" s="1"/>
  <c r="AJ11" i="91" s="1"/>
  <c r="AO32" i="74"/>
  <c r="AO61" i="74" s="1"/>
  <c r="AO13" i="26" s="1"/>
  <c r="AO13" i="91" s="1"/>
  <c r="AO24" i="74"/>
  <c r="AO24" i="76" s="1"/>
  <c r="AM24" i="75"/>
  <c r="AM31" i="75"/>
  <c r="AM71" i="75" s="1"/>
  <c r="AM23" i="30" s="1"/>
  <c r="AM23" i="86" s="1"/>
  <c r="AJ22" i="59"/>
  <c r="AJ58" i="59" s="1"/>
  <c r="AJ10" i="23" s="1"/>
  <c r="AJ10" i="84" s="1"/>
  <c r="AL21" i="77"/>
  <c r="AL57" i="77" s="1"/>
  <c r="AL9" i="25" s="1"/>
  <c r="AL9" i="88" s="1"/>
  <c r="AK27" i="78"/>
  <c r="AK62" i="78" s="1"/>
  <c r="AK14" i="28" s="1"/>
  <c r="AK14" i="89" s="1"/>
  <c r="AM32" i="75"/>
  <c r="AM61" i="75" s="1"/>
  <c r="AM13" i="30" s="1"/>
  <c r="AM13" i="86" s="1"/>
  <c r="AK29" i="59"/>
  <c r="AK64" i="59" s="1"/>
  <c r="AK16" i="23" s="1"/>
  <c r="AK16" i="84" s="1"/>
  <c r="AL34" i="59"/>
  <c r="AL70" i="59" s="1"/>
  <c r="AL22" i="23" s="1"/>
  <c r="AL22" i="84" s="1"/>
  <c r="AL11" i="81"/>
  <c r="AL54" i="81" s="1"/>
  <c r="AL6" i="22" s="1"/>
  <c r="AL6" i="93" s="1"/>
  <c r="AI23" i="79"/>
  <c r="AI59" i="79" s="1"/>
  <c r="AI11" i="32" s="1"/>
  <c r="AI11" i="90" s="1"/>
  <c r="AN4" i="84"/>
  <c r="AN4" i="83"/>
  <c r="AL17" i="75"/>
  <c r="AL56" i="75" s="1"/>
  <c r="AL8" i="30" s="1"/>
  <c r="AL8" i="86" s="1"/>
  <c r="AL17" i="81"/>
  <c r="AL56" i="81" s="1"/>
  <c r="AL8" i="22" s="1"/>
  <c r="AL8" i="93" s="1"/>
  <c r="AM33" i="77"/>
  <c r="AM69" i="77" s="1"/>
  <c r="AM21" i="25" s="1"/>
  <c r="AM21" i="88" s="1"/>
  <c r="AL28" i="78"/>
  <c r="AL63" i="78" s="1"/>
  <c r="AL15" i="28" s="1"/>
  <c r="AL15" i="89" s="1"/>
  <c r="AM26" i="74"/>
  <c r="AM60" i="74" s="1"/>
  <c r="AM12" i="26" s="1"/>
  <c r="AM12" i="91" s="1"/>
  <c r="AK22" i="74"/>
  <c r="AK58" i="74" s="1"/>
  <c r="AK10" i="26" s="1"/>
  <c r="AK10" i="91" s="1"/>
  <c r="AN32" i="74"/>
  <c r="AN61" i="74" s="1"/>
  <c r="AN13" i="26" s="1"/>
  <c r="AN13" i="91" s="1"/>
  <c r="AM21" i="74"/>
  <c r="AM57" i="74" s="1"/>
  <c r="AM9" i="26" s="1"/>
  <c r="AM9" i="91" s="1"/>
  <c r="AM31" i="76"/>
  <c r="AM71" i="76" s="1"/>
  <c r="AM23" i="31" s="1"/>
  <c r="AM23" i="87" s="1"/>
  <c r="AJ22" i="75"/>
  <c r="AJ58" i="75" s="1"/>
  <c r="AJ10" i="30" s="1"/>
  <c r="AJ10" i="86" s="1"/>
  <c r="AL21" i="79"/>
  <c r="AL57" i="79" s="1"/>
  <c r="AL9" i="32" s="1"/>
  <c r="AL9" i="90" s="1"/>
  <c r="AK27" i="77"/>
  <c r="AK62" i="77" s="1"/>
  <c r="AK14" i="25" s="1"/>
  <c r="AK14" i="88" s="1"/>
  <c r="AM32" i="78"/>
  <c r="AM61" i="78" s="1"/>
  <c r="AM13" i="28" s="1"/>
  <c r="AM13" i="89" s="1"/>
  <c r="AK29" i="76"/>
  <c r="AK64" i="76" s="1"/>
  <c r="AK16" i="31" s="1"/>
  <c r="AK16" i="87" s="1"/>
  <c r="AL34" i="75"/>
  <c r="AL70" i="75" s="1"/>
  <c r="AL22" i="30" s="1"/>
  <c r="AL22" i="86" s="1"/>
  <c r="AI23" i="80"/>
  <c r="AI59" i="80" s="1"/>
  <c r="AI11" i="27" s="1"/>
  <c r="AI11" i="92" s="1"/>
  <c r="AL17" i="59"/>
  <c r="AL56" i="59" s="1"/>
  <c r="AL8" i="23" s="1"/>
  <c r="AL8" i="84" s="1"/>
  <c r="AL26" i="81"/>
  <c r="AL60" i="81" s="1"/>
  <c r="AL12" i="22" s="1"/>
  <c r="AL12" i="93" s="1"/>
  <c r="AM33" i="79"/>
  <c r="AM69" i="79" s="1"/>
  <c r="AM21" i="32" s="1"/>
  <c r="AM21" i="90" s="1"/>
  <c r="AL28" i="77"/>
  <c r="AL63" i="77" s="1"/>
  <c r="AL15" i="25" s="1"/>
  <c r="AL15" i="88" s="1"/>
  <c r="AF13" i="83"/>
  <c r="AJ19" i="83"/>
  <c r="AI20" i="83"/>
  <c r="AE16" i="83"/>
  <c r="AF8" i="83"/>
  <c r="AE14" i="83"/>
  <c r="AK17" i="83"/>
  <c r="AF9" i="83"/>
  <c r="AJ25" i="83"/>
  <c r="AC10" i="83"/>
  <c r="AM26" i="83"/>
  <c r="AK7" i="83"/>
  <c r="AC11" i="83"/>
  <c r="AF12" i="83"/>
  <c r="AF21" i="83"/>
  <c r="AJ5" i="83"/>
  <c r="AI18" i="83"/>
  <c r="AF6" i="83"/>
  <c r="AL26" i="83"/>
  <c r="AO67" i="73"/>
  <c r="AN67" i="73"/>
  <c r="AM85" i="73"/>
  <c r="AO73" i="73"/>
  <c r="AN73" i="73"/>
  <c r="AO77" i="73"/>
  <c r="AN77" i="73"/>
  <c r="AO90" i="73"/>
  <c r="AN90" i="73"/>
  <c r="AI22" i="83"/>
  <c r="AH23" i="83"/>
  <c r="AN82" i="73"/>
  <c r="AO82" i="73"/>
  <c r="AN84" i="73"/>
  <c r="AO84" i="73"/>
  <c r="AI15" i="83"/>
  <c r="AM83" i="73"/>
  <c r="AL78" i="73"/>
  <c r="AK79" i="73"/>
  <c r="AJ4" i="83"/>
  <c r="AM28" i="59" l="1"/>
  <c r="AM63" i="59" s="1"/>
  <c r="AM15" i="23" s="1"/>
  <c r="AM15" i="84" s="1"/>
  <c r="AM28" i="78"/>
  <c r="AM63" i="78" s="1"/>
  <c r="AM15" i="28" s="1"/>
  <c r="AM15" i="89" s="1"/>
  <c r="AM21" i="77"/>
  <c r="AM57" i="77" s="1"/>
  <c r="AM9" i="25" s="1"/>
  <c r="AM9" i="88" s="1"/>
  <c r="AK22" i="76"/>
  <c r="AK58" i="76" s="1"/>
  <c r="AK10" i="31" s="1"/>
  <c r="AK10" i="87" s="1"/>
  <c r="AO31" i="79"/>
  <c r="AO71" i="79" s="1"/>
  <c r="AO23" i="32" s="1"/>
  <c r="AO23" i="90" s="1"/>
  <c r="AK22" i="78"/>
  <c r="AK58" i="78" s="1"/>
  <c r="AK10" i="28" s="1"/>
  <c r="AK10" i="89" s="1"/>
  <c r="AK22" i="77"/>
  <c r="AK58" i="77" s="1"/>
  <c r="AK10" i="25" s="1"/>
  <c r="AK10" i="88" s="1"/>
  <c r="AK22" i="80"/>
  <c r="AK58" i="80" s="1"/>
  <c r="AK10" i="27" s="1"/>
  <c r="AK10" i="92" s="1"/>
  <c r="AO31" i="77"/>
  <c r="AO71" i="77" s="1"/>
  <c r="AO23" i="25" s="1"/>
  <c r="AO23" i="88" s="1"/>
  <c r="AO31" i="80"/>
  <c r="AO71" i="80" s="1"/>
  <c r="AO23" i="27" s="1"/>
  <c r="AO23" i="92" s="1"/>
  <c r="AM11" i="76"/>
  <c r="AM54" i="76" s="1"/>
  <c r="AM6" i="31" s="1"/>
  <c r="AM6" i="87" s="1"/>
  <c r="AK22" i="75"/>
  <c r="AK58" i="75" s="1"/>
  <c r="AK10" i="30" s="1"/>
  <c r="AK10" i="86" s="1"/>
  <c r="AO31" i="78"/>
  <c r="AO71" i="78" s="1"/>
  <c r="AO23" i="28" s="1"/>
  <c r="AO23" i="89" s="1"/>
  <c r="AN32" i="76"/>
  <c r="AN61" i="76" s="1"/>
  <c r="AN13" i="31" s="1"/>
  <c r="AN13" i="87" s="1"/>
  <c r="AO32" i="79"/>
  <c r="AO61" i="79" s="1"/>
  <c r="AO13" i="32" s="1"/>
  <c r="AO13" i="90" s="1"/>
  <c r="AN31" i="77"/>
  <c r="AN71" i="77" s="1"/>
  <c r="AN23" i="25" s="1"/>
  <c r="AN23" i="88" s="1"/>
  <c r="AN32" i="78"/>
  <c r="AN61" i="78" s="1"/>
  <c r="AN13" i="28" s="1"/>
  <c r="AN13" i="89" s="1"/>
  <c r="AN31" i="79"/>
  <c r="AN71" i="79" s="1"/>
  <c r="AN23" i="32" s="1"/>
  <c r="AN23" i="90" s="1"/>
  <c r="AN32" i="77"/>
  <c r="AN61" i="77" s="1"/>
  <c r="AN13" i="25" s="1"/>
  <c r="AN13" i="88" s="1"/>
  <c r="AJ23" i="59"/>
  <c r="AJ59" i="59" s="1"/>
  <c r="AJ11" i="23" s="1"/>
  <c r="AJ11" i="84" s="1"/>
  <c r="AN31" i="80"/>
  <c r="AN71" i="80" s="1"/>
  <c r="AN23" i="27" s="1"/>
  <c r="AN23" i="92" s="1"/>
  <c r="AN32" i="79"/>
  <c r="AN61" i="79" s="1"/>
  <c r="AN13" i="32" s="1"/>
  <c r="AN13" i="90" s="1"/>
  <c r="AK22" i="79"/>
  <c r="AK58" i="79" s="1"/>
  <c r="AK10" i="32" s="1"/>
  <c r="AK10" i="90" s="1"/>
  <c r="AJ23" i="75"/>
  <c r="AJ59" i="75" s="1"/>
  <c r="AJ11" i="30" s="1"/>
  <c r="AJ11" i="86" s="1"/>
  <c r="AN31" i="81"/>
  <c r="AN71" i="81" s="1"/>
  <c r="AN23" i="22" s="1"/>
  <c r="AN23" i="93" s="1"/>
  <c r="AO33" i="76"/>
  <c r="AO69" i="76" s="1"/>
  <c r="AO21" i="31" s="1"/>
  <c r="AO21" i="87" s="1"/>
  <c r="AN32" i="80"/>
  <c r="AN61" i="80" s="1"/>
  <c r="AN13" i="27" s="1"/>
  <c r="AN13" i="92" s="1"/>
  <c r="AJ23" i="77"/>
  <c r="AJ59" i="77" s="1"/>
  <c r="AJ11" i="25" s="1"/>
  <c r="AJ11" i="88" s="1"/>
  <c r="AM21" i="75"/>
  <c r="AM57" i="75" s="1"/>
  <c r="AM9" i="30" s="1"/>
  <c r="AM9" i="86" s="1"/>
  <c r="AN32" i="81"/>
  <c r="AN61" i="81" s="1"/>
  <c r="AN13" i="22" s="1"/>
  <c r="AN13" i="93" s="1"/>
  <c r="AJ23" i="80"/>
  <c r="AJ59" i="80" s="1"/>
  <c r="AJ11" i="27" s="1"/>
  <c r="AJ11" i="92" s="1"/>
  <c r="AO31" i="76"/>
  <c r="AO71" i="76" s="1"/>
  <c r="AO23" i="31" s="1"/>
  <c r="AO23" i="87" s="1"/>
  <c r="AM28" i="76"/>
  <c r="AM63" i="76" s="1"/>
  <c r="AM15" i="31" s="1"/>
  <c r="AM15" i="87" s="1"/>
  <c r="AM21" i="80"/>
  <c r="AM57" i="80" s="1"/>
  <c r="AM9" i="27" s="1"/>
  <c r="AM9" i="92" s="1"/>
  <c r="AN24" i="80"/>
  <c r="AN33" i="75"/>
  <c r="AN69" i="75" s="1"/>
  <c r="AN21" i="30" s="1"/>
  <c r="AN21" i="86" s="1"/>
  <c r="AM11" i="77"/>
  <c r="AM54" i="77" s="1"/>
  <c r="AM6" i="25" s="1"/>
  <c r="AM6" i="88" s="1"/>
  <c r="AM28" i="77"/>
  <c r="AM63" i="77" s="1"/>
  <c r="AM15" i="25" s="1"/>
  <c r="AM15" i="88" s="1"/>
  <c r="AL29" i="75"/>
  <c r="AL64" i="75" s="1"/>
  <c r="AL16" i="30" s="1"/>
  <c r="AL16" i="86" s="1"/>
  <c r="AO33" i="77"/>
  <c r="AO69" i="77" s="1"/>
  <c r="AO21" i="25" s="1"/>
  <c r="AO21" i="88" s="1"/>
  <c r="AN31" i="75"/>
  <c r="AN71" i="75" s="1"/>
  <c r="AN23" i="30" s="1"/>
  <c r="AN23" i="86" s="1"/>
  <c r="AM11" i="79"/>
  <c r="AM54" i="79" s="1"/>
  <c r="AM6" i="32" s="1"/>
  <c r="AM6" i="90" s="1"/>
  <c r="AM28" i="79"/>
  <c r="AM63" i="79" s="1"/>
  <c r="AM15" i="32" s="1"/>
  <c r="AM15" i="90" s="1"/>
  <c r="AO33" i="80"/>
  <c r="AO69" i="80" s="1"/>
  <c r="AO21" i="27" s="1"/>
  <c r="AO21" i="92" s="1"/>
  <c r="AM11" i="80"/>
  <c r="AM54" i="80" s="1"/>
  <c r="AM6" i="27" s="1"/>
  <c r="AM6" i="92" s="1"/>
  <c r="AN31" i="76"/>
  <c r="AN71" i="76" s="1"/>
  <c r="AN23" i="31" s="1"/>
  <c r="AN23" i="87" s="1"/>
  <c r="AM26" i="78"/>
  <c r="AM60" i="78" s="1"/>
  <c r="AM12" i="28" s="1"/>
  <c r="AM12" i="89" s="1"/>
  <c r="AL27" i="78"/>
  <c r="AL62" i="78" s="1"/>
  <c r="AL14" i="28" s="1"/>
  <c r="AL14" i="89" s="1"/>
  <c r="AO31" i="59"/>
  <c r="AO71" i="59" s="1"/>
  <c r="AO23" i="23" s="1"/>
  <c r="AO23" i="84" s="1"/>
  <c r="AM34" i="79"/>
  <c r="AM70" i="79" s="1"/>
  <c r="AM22" i="32" s="1"/>
  <c r="AM22" i="90" s="1"/>
  <c r="AL29" i="80"/>
  <c r="AL64" i="80" s="1"/>
  <c r="AL16" i="27" s="1"/>
  <c r="AL16" i="92" s="1"/>
  <c r="AM17" i="75"/>
  <c r="AM56" i="75" s="1"/>
  <c r="AM8" i="30" s="1"/>
  <c r="AM8" i="86" s="1"/>
  <c r="AL27" i="77"/>
  <c r="AL62" i="77" s="1"/>
  <c r="AL14" i="25" s="1"/>
  <c r="AL14" i="88" s="1"/>
  <c r="AM11" i="75"/>
  <c r="AM54" i="75" s="1"/>
  <c r="AM6" i="30" s="1"/>
  <c r="AM6" i="86" s="1"/>
  <c r="AM17" i="79"/>
  <c r="AM56" i="79" s="1"/>
  <c r="AM8" i="32" s="1"/>
  <c r="AM8" i="90" s="1"/>
  <c r="AO32" i="59"/>
  <c r="AO61" i="59" s="1"/>
  <c r="AO13" i="23" s="1"/>
  <c r="AO13" i="84" s="1"/>
  <c r="AL27" i="79"/>
  <c r="AL62" i="79" s="1"/>
  <c r="AL14" i="32" s="1"/>
  <c r="AL14" i="90" s="1"/>
  <c r="AN24" i="59"/>
  <c r="AM17" i="81"/>
  <c r="AM56" i="81" s="1"/>
  <c r="AM8" i="22" s="1"/>
  <c r="AM8" i="93" s="1"/>
  <c r="AL27" i="80"/>
  <c r="AL62" i="80" s="1"/>
  <c r="AL14" i="27" s="1"/>
  <c r="AL14" i="92" s="1"/>
  <c r="AO32" i="76"/>
  <c r="AO61" i="76" s="1"/>
  <c r="AO13" i="31" s="1"/>
  <c r="AO13" i="87" s="1"/>
  <c r="AN24" i="75"/>
  <c r="AM21" i="79"/>
  <c r="AM57" i="79" s="1"/>
  <c r="AM9" i="32" s="1"/>
  <c r="AM9" i="90" s="1"/>
  <c r="AO32" i="75"/>
  <c r="AO61" i="75" s="1"/>
  <c r="AO13" i="30" s="1"/>
  <c r="AO13" i="86" s="1"/>
  <c r="AN24" i="77"/>
  <c r="AM17" i="59"/>
  <c r="AM56" i="59" s="1"/>
  <c r="AM8" i="23" s="1"/>
  <c r="AM8" i="84" s="1"/>
  <c r="AN32" i="59"/>
  <c r="AN61" i="59" s="1"/>
  <c r="AN13" i="23" s="1"/>
  <c r="AN13" i="84" s="1"/>
  <c r="AM26" i="75"/>
  <c r="AM60" i="75" s="1"/>
  <c r="AM12" i="30" s="1"/>
  <c r="AM12" i="86" s="1"/>
  <c r="AO32" i="81"/>
  <c r="AO61" i="81" s="1"/>
  <c r="AO13" i="22" s="1"/>
  <c r="AO13" i="93" s="1"/>
  <c r="AN31" i="59"/>
  <c r="AN71" i="59" s="1"/>
  <c r="AN23" i="23" s="1"/>
  <c r="AN23" i="84" s="1"/>
  <c r="AL27" i="76"/>
  <c r="AL62" i="76" s="1"/>
  <c r="AL14" i="31" s="1"/>
  <c r="AL14" i="87" s="1"/>
  <c r="AN24" i="81"/>
  <c r="AO31" i="81"/>
  <c r="AO71" i="81" s="1"/>
  <c r="AO23" i="22" s="1"/>
  <c r="AO23" i="93" s="1"/>
  <c r="AM34" i="78"/>
  <c r="AM70" i="78" s="1"/>
  <c r="AM22" i="28" s="1"/>
  <c r="AM22" i="89" s="1"/>
  <c r="AM11" i="81"/>
  <c r="AM54" i="81" s="1"/>
  <c r="AM6" i="22" s="1"/>
  <c r="AM6" i="93" s="1"/>
  <c r="AM28" i="80"/>
  <c r="AM63" i="80" s="1"/>
  <c r="AM15" i="27" s="1"/>
  <c r="AM15" i="92" s="1"/>
  <c r="AL29" i="77"/>
  <c r="AL64" i="77" s="1"/>
  <c r="AL16" i="25" s="1"/>
  <c r="AL16" i="88" s="1"/>
  <c r="AM17" i="76"/>
  <c r="AM56" i="76" s="1"/>
  <c r="AM8" i="31" s="1"/>
  <c r="AM8" i="87" s="1"/>
  <c r="AL22" i="74"/>
  <c r="AL58" i="74" s="1"/>
  <c r="AL10" i="26" s="1"/>
  <c r="AL10" i="91" s="1"/>
  <c r="AO24" i="75"/>
  <c r="AN33" i="77"/>
  <c r="AN69" i="77" s="1"/>
  <c r="AN21" i="25" s="1"/>
  <c r="AN21" i="88" s="1"/>
  <c r="AM34" i="81"/>
  <c r="AM70" i="81" s="1"/>
  <c r="AM22" i="22" s="1"/>
  <c r="AM22" i="93" s="1"/>
  <c r="AO17" i="74"/>
  <c r="AO56" i="74" s="1"/>
  <c r="AO8" i="26" s="1"/>
  <c r="AO8" i="91" s="1"/>
  <c r="AN11" i="74"/>
  <c r="AN54" i="74" s="1"/>
  <c r="AN6" i="26" s="1"/>
  <c r="AN6" i="91" s="1"/>
  <c r="AN34" i="74"/>
  <c r="AN70" i="74" s="1"/>
  <c r="AN22" i="26" s="1"/>
  <c r="AN22" i="91" s="1"/>
  <c r="AM21" i="81"/>
  <c r="AM57" i="81" s="1"/>
  <c r="AM9" i="22" s="1"/>
  <c r="AM9" i="93" s="1"/>
  <c r="AM26" i="77"/>
  <c r="AM60" i="77" s="1"/>
  <c r="AM12" i="25" s="1"/>
  <c r="AM12" i="88" s="1"/>
  <c r="AO24" i="78"/>
  <c r="AN33" i="79"/>
  <c r="AN69" i="79" s="1"/>
  <c r="AN21" i="32" s="1"/>
  <c r="AN21" i="90" s="1"/>
  <c r="AM34" i="59"/>
  <c r="AM70" i="59" s="1"/>
  <c r="AM22" i="23" s="1"/>
  <c r="AM22" i="84" s="1"/>
  <c r="AL29" i="81"/>
  <c r="AL64" i="81" s="1"/>
  <c r="AL16" i="22" s="1"/>
  <c r="AL16" i="93" s="1"/>
  <c r="AK23" i="74"/>
  <c r="AK59" i="74" s="1"/>
  <c r="AK11" i="26" s="1"/>
  <c r="AK11" i="91" s="1"/>
  <c r="AO11" i="74"/>
  <c r="AO54" i="74" s="1"/>
  <c r="AO6" i="26" s="1"/>
  <c r="AO6" i="91" s="1"/>
  <c r="AM21" i="59"/>
  <c r="AM57" i="59" s="1"/>
  <c r="AM9" i="23" s="1"/>
  <c r="AM9" i="84" s="1"/>
  <c r="AM26" i="79"/>
  <c r="AM60" i="79" s="1"/>
  <c r="AM12" i="32" s="1"/>
  <c r="AM12" i="90" s="1"/>
  <c r="AO24" i="77"/>
  <c r="AO32" i="78"/>
  <c r="AO61" i="78" s="1"/>
  <c r="AO13" i="28" s="1"/>
  <c r="AO13" i="89" s="1"/>
  <c r="AJ23" i="76"/>
  <c r="AJ59" i="76" s="1"/>
  <c r="AJ11" i="31" s="1"/>
  <c r="AJ11" i="87" s="1"/>
  <c r="AL27" i="81"/>
  <c r="AL62" i="81" s="1"/>
  <c r="AL14" i="22" s="1"/>
  <c r="AL14" i="93" s="1"/>
  <c r="AN33" i="80"/>
  <c r="AN69" i="80" s="1"/>
  <c r="AN21" i="27" s="1"/>
  <c r="AN21" i="92" s="1"/>
  <c r="AM34" i="75"/>
  <c r="AM70" i="75" s="1"/>
  <c r="AM22" i="30" s="1"/>
  <c r="AM22" i="86" s="1"/>
  <c r="AL29" i="59"/>
  <c r="AL64" i="59" s="1"/>
  <c r="AL16" i="23" s="1"/>
  <c r="AL16" i="84" s="1"/>
  <c r="AM17" i="78"/>
  <c r="AM56" i="78" s="1"/>
  <c r="AM8" i="28" s="1"/>
  <c r="AM8" i="89" s="1"/>
  <c r="AO33" i="75"/>
  <c r="AO69" i="75" s="1"/>
  <c r="AO21" i="30" s="1"/>
  <c r="AO21" i="86" s="1"/>
  <c r="AM29" i="74"/>
  <c r="AM64" i="74" s="1"/>
  <c r="AM16" i="26" s="1"/>
  <c r="AM16" i="91" s="1"/>
  <c r="AM27" i="74"/>
  <c r="AM62" i="74" s="1"/>
  <c r="AM14" i="26" s="1"/>
  <c r="AM14" i="91" s="1"/>
  <c r="AO34" i="74"/>
  <c r="AO70" i="74" s="1"/>
  <c r="AO22" i="26" s="1"/>
  <c r="AO22" i="91" s="1"/>
  <c r="AO28" i="74"/>
  <c r="AO63" i="74" s="1"/>
  <c r="AO15" i="26" s="1"/>
  <c r="AO15" i="91" s="1"/>
  <c r="AN21" i="74"/>
  <c r="AN57" i="74" s="1"/>
  <c r="AN9" i="26" s="1"/>
  <c r="AN9" i="91" s="1"/>
  <c r="AM21" i="76"/>
  <c r="AM57" i="76" s="1"/>
  <c r="AM9" i="31" s="1"/>
  <c r="AM9" i="87" s="1"/>
  <c r="AK22" i="81"/>
  <c r="AK58" i="81" s="1"/>
  <c r="AK10" i="22" s="1"/>
  <c r="AK10" i="93" s="1"/>
  <c r="AM26" i="80"/>
  <c r="AM60" i="80" s="1"/>
  <c r="AM12" i="27" s="1"/>
  <c r="AM12" i="92" s="1"/>
  <c r="AO24" i="79"/>
  <c r="AO32" i="77"/>
  <c r="AO61" i="77" s="1"/>
  <c r="AO13" i="25" s="1"/>
  <c r="AO13" i="88" s="1"/>
  <c r="AJ23" i="78"/>
  <c r="AJ59" i="78" s="1"/>
  <c r="AJ11" i="28" s="1"/>
  <c r="AJ11" i="89" s="1"/>
  <c r="AL27" i="59"/>
  <c r="AL62" i="59" s="1"/>
  <c r="AL14" i="23" s="1"/>
  <c r="AL14" i="84" s="1"/>
  <c r="AN24" i="76"/>
  <c r="AN33" i="59"/>
  <c r="AN69" i="59" s="1"/>
  <c r="AN21" i="23" s="1"/>
  <c r="AN33" i="81"/>
  <c r="AN69" i="81" s="1"/>
  <c r="AN21" i="22" s="1"/>
  <c r="AN21" i="93" s="1"/>
  <c r="AM34" i="76"/>
  <c r="AM70" i="76" s="1"/>
  <c r="AM22" i="31" s="1"/>
  <c r="AM22" i="87" s="1"/>
  <c r="AM11" i="59"/>
  <c r="AM54" i="59" s="1"/>
  <c r="AM6" i="23" s="1"/>
  <c r="AM6" i="84" s="1"/>
  <c r="AM28" i="81"/>
  <c r="AM63" i="81" s="1"/>
  <c r="AM15" i="22" s="1"/>
  <c r="AM15" i="93" s="1"/>
  <c r="AL29" i="76"/>
  <c r="AL64" i="76" s="1"/>
  <c r="AL16" i="31" s="1"/>
  <c r="AL16" i="87" s="1"/>
  <c r="AM17" i="77"/>
  <c r="AM56" i="77" s="1"/>
  <c r="AM8" i="25" s="1"/>
  <c r="AM8" i="88" s="1"/>
  <c r="AO33" i="78"/>
  <c r="AO69" i="78" s="1"/>
  <c r="AO21" i="28" s="1"/>
  <c r="AO21" i="89" s="1"/>
  <c r="AN26" i="74"/>
  <c r="AN60" i="74" s="1"/>
  <c r="AN12" i="26" s="1"/>
  <c r="AN12" i="91" s="1"/>
  <c r="AO21" i="74"/>
  <c r="AO57" i="74" s="1"/>
  <c r="AO9" i="26" s="1"/>
  <c r="AO9" i="91" s="1"/>
  <c r="AO24" i="80"/>
  <c r="AN28" i="74"/>
  <c r="AN63" i="74" s="1"/>
  <c r="AN15" i="26" s="1"/>
  <c r="AN15" i="91" s="1"/>
  <c r="AM26" i="81"/>
  <c r="AM60" i="81" s="1"/>
  <c r="AM12" i="22" s="1"/>
  <c r="AM12" i="93" s="1"/>
  <c r="AO26" i="74"/>
  <c r="AO60" i="74" s="1"/>
  <c r="AO12" i="26" s="1"/>
  <c r="AO12" i="91" s="1"/>
  <c r="AN17" i="74"/>
  <c r="AN56" i="74" s="1"/>
  <c r="AN8" i="26" s="1"/>
  <c r="AN8" i="91" s="1"/>
  <c r="AM21" i="78"/>
  <c r="AM57" i="78" s="1"/>
  <c r="AM9" i="28" s="1"/>
  <c r="AM9" i="89" s="1"/>
  <c r="AN32" i="75"/>
  <c r="AN61" i="75" s="1"/>
  <c r="AN13" i="30" s="1"/>
  <c r="AN13" i="86" s="1"/>
  <c r="AK22" i="59"/>
  <c r="AK58" i="59" s="1"/>
  <c r="AK10" i="23" s="1"/>
  <c r="AK10" i="84" s="1"/>
  <c r="AM26" i="59"/>
  <c r="AM60" i="59" s="1"/>
  <c r="AM12" i="23" s="1"/>
  <c r="AM12" i="84" s="1"/>
  <c r="AO24" i="59"/>
  <c r="AO24" i="81"/>
  <c r="AO32" i="80"/>
  <c r="AO61" i="80" s="1"/>
  <c r="AO13" i="27" s="1"/>
  <c r="AO13" i="92" s="1"/>
  <c r="AJ23" i="79"/>
  <c r="AJ59" i="79" s="1"/>
  <c r="AJ11" i="32" s="1"/>
  <c r="AJ11" i="90" s="1"/>
  <c r="AN31" i="78"/>
  <c r="AN71" i="78" s="1"/>
  <c r="AN23" i="28" s="1"/>
  <c r="AN23" i="89" s="1"/>
  <c r="AL27" i="75"/>
  <c r="AL62" i="75" s="1"/>
  <c r="AL14" i="30" s="1"/>
  <c r="AL14" i="86" s="1"/>
  <c r="AN24" i="78"/>
  <c r="AO31" i="75"/>
  <c r="AO71" i="75" s="1"/>
  <c r="AO23" i="30" s="1"/>
  <c r="AO23" i="86" s="1"/>
  <c r="AN33" i="76"/>
  <c r="AN69" i="76" s="1"/>
  <c r="AN21" i="31" s="1"/>
  <c r="AN21" i="87" s="1"/>
  <c r="AM34" i="77"/>
  <c r="AM70" i="77" s="1"/>
  <c r="AM22" i="25" s="1"/>
  <c r="AM22" i="88" s="1"/>
  <c r="AM11" i="78"/>
  <c r="AM54" i="78" s="1"/>
  <c r="AM6" i="28" s="1"/>
  <c r="AM6" i="89" s="1"/>
  <c r="AM28" i="75"/>
  <c r="AM63" i="75" s="1"/>
  <c r="AM15" i="30" s="1"/>
  <c r="AM15" i="86" s="1"/>
  <c r="AL29" i="78"/>
  <c r="AL64" i="78" s="1"/>
  <c r="AL16" i="28" s="1"/>
  <c r="AL16" i="89" s="1"/>
  <c r="AM17" i="80"/>
  <c r="AM56" i="80" s="1"/>
  <c r="AM8" i="27" s="1"/>
  <c r="AM8" i="92" s="1"/>
  <c r="AO33" i="79"/>
  <c r="AO69" i="79" s="1"/>
  <c r="AO21" i="32" s="1"/>
  <c r="AO21" i="90" s="1"/>
  <c r="AM26" i="76"/>
  <c r="AM60" i="76" s="1"/>
  <c r="AM12" i="31" s="1"/>
  <c r="AM12" i="87" s="1"/>
  <c r="AJ23" i="81"/>
  <c r="AJ59" i="81" s="1"/>
  <c r="AJ11" i="22" s="1"/>
  <c r="AJ11" i="93" s="1"/>
  <c r="AN33" i="78"/>
  <c r="AN69" i="78" s="1"/>
  <c r="AN21" i="28" s="1"/>
  <c r="AN21" i="89" s="1"/>
  <c r="AM34" i="80"/>
  <c r="AM70" i="80" s="1"/>
  <c r="AM22" i="27" s="1"/>
  <c r="AM22" i="92" s="1"/>
  <c r="AL29" i="79"/>
  <c r="AL64" i="79" s="1"/>
  <c r="AL16" i="32" s="1"/>
  <c r="AL16" i="90" s="1"/>
  <c r="AO33" i="59"/>
  <c r="AO69" i="59" s="1"/>
  <c r="AO21" i="23" s="1"/>
  <c r="AO21" i="84" s="1"/>
  <c r="AO33" i="81"/>
  <c r="AO69" i="81" s="1"/>
  <c r="AO21" i="22" s="1"/>
  <c r="AO21" i="93" s="1"/>
  <c r="AL17" i="83"/>
  <c r="AG8" i="83"/>
  <c r="AM7" i="83"/>
  <c r="AJ18" i="83"/>
  <c r="AK25" i="83"/>
  <c r="AD11" i="83"/>
  <c r="AG21" i="83"/>
  <c r="AF16" i="83"/>
  <c r="AG13" i="83"/>
  <c r="AF14" i="83"/>
  <c r="AJ20" i="83"/>
  <c r="AK5" i="83"/>
  <c r="AL7" i="83"/>
  <c r="AK19" i="83"/>
  <c r="AG6" i="83"/>
  <c r="AD10" i="83"/>
  <c r="AG9" i="83"/>
  <c r="AG12" i="83"/>
  <c r="AM17" i="83"/>
  <c r="AN85" i="73"/>
  <c r="AO85" i="73"/>
  <c r="AJ22" i="83"/>
  <c r="AI23" i="83"/>
  <c r="AJ15" i="83"/>
  <c r="AO83" i="73"/>
  <c r="AN83" i="73"/>
  <c r="AL79" i="73"/>
  <c r="AM78" i="73"/>
  <c r="AK4" i="83"/>
  <c r="AL22" i="59" l="1"/>
  <c r="AL58" i="59" s="1"/>
  <c r="AL10" i="23" s="1"/>
  <c r="AL10" i="84" s="1"/>
  <c r="AN34" i="78"/>
  <c r="AN70" i="78" s="1"/>
  <c r="AN22" i="28" s="1"/>
  <c r="AN22" i="89" s="1"/>
  <c r="AN11" i="79"/>
  <c r="AN54" i="79" s="1"/>
  <c r="AN6" i="32" s="1"/>
  <c r="AN6" i="90" s="1"/>
  <c r="AO21" i="77"/>
  <c r="AO57" i="77" s="1"/>
  <c r="AO9" i="25" s="1"/>
  <c r="AO9" i="88" s="1"/>
  <c r="AN28" i="80"/>
  <c r="AN63" i="80" s="1"/>
  <c r="AN15" i="27" s="1"/>
  <c r="AN15" i="92" s="1"/>
  <c r="AO21" i="78"/>
  <c r="AO57" i="78" s="1"/>
  <c r="AO9" i="28" s="1"/>
  <c r="AO9" i="89" s="1"/>
  <c r="AK23" i="76"/>
  <c r="AK59" i="76" s="1"/>
  <c r="AK11" i="31" s="1"/>
  <c r="AK11" i="87" s="1"/>
  <c r="AN34" i="76"/>
  <c r="AN70" i="76" s="1"/>
  <c r="AN22" i="31" s="1"/>
  <c r="AN22" i="87" s="1"/>
  <c r="AN28" i="59"/>
  <c r="AN63" i="59" s="1"/>
  <c r="AN15" i="23" s="1"/>
  <c r="AN15" i="84" s="1"/>
  <c r="AN26" i="78"/>
  <c r="AN60" i="78" s="1"/>
  <c r="AN12" i="28" s="1"/>
  <c r="AN12" i="89" s="1"/>
  <c r="AN11" i="76"/>
  <c r="AN54" i="76" s="1"/>
  <c r="AN6" i="31" s="1"/>
  <c r="AN6" i="87" s="1"/>
  <c r="AN28" i="79"/>
  <c r="AN63" i="79" s="1"/>
  <c r="AN15" i="32" s="1"/>
  <c r="AN15" i="90" s="1"/>
  <c r="AN21" i="80"/>
  <c r="AN57" i="80" s="1"/>
  <c r="AN9" i="27" s="1"/>
  <c r="AN9" i="92" s="1"/>
  <c r="AN34" i="80"/>
  <c r="AN70" i="80" s="1"/>
  <c r="AN22" i="27" s="1"/>
  <c r="AN22" i="92" s="1"/>
  <c r="AN28" i="76"/>
  <c r="AN63" i="76" s="1"/>
  <c r="AN15" i="31" s="1"/>
  <c r="AN15" i="87" s="1"/>
  <c r="AN28" i="75"/>
  <c r="AN63" i="75" s="1"/>
  <c r="AN15" i="30" s="1"/>
  <c r="AN15" i="86" s="1"/>
  <c r="AN26" i="76"/>
  <c r="AN60" i="76" s="1"/>
  <c r="AN12" i="31" s="1"/>
  <c r="AN12" i="87" s="1"/>
  <c r="AM29" i="79"/>
  <c r="AM64" i="79" s="1"/>
  <c r="AM16" i="32" s="1"/>
  <c r="AM16" i="90" s="1"/>
  <c r="AK23" i="75"/>
  <c r="AK59" i="75" s="1"/>
  <c r="AK11" i="30" s="1"/>
  <c r="AK11" i="86" s="1"/>
  <c r="AO21" i="75"/>
  <c r="AO57" i="75" s="1"/>
  <c r="AO9" i="30" s="1"/>
  <c r="AO9" i="86" s="1"/>
  <c r="AN21" i="76"/>
  <c r="AN57" i="76" s="1"/>
  <c r="AN9" i="31" s="1"/>
  <c r="AN9" i="87" s="1"/>
  <c r="AO28" i="77"/>
  <c r="AO63" i="77" s="1"/>
  <c r="AO15" i="25" s="1"/>
  <c r="AO15" i="88" s="1"/>
  <c r="AM29" i="76"/>
  <c r="AM64" i="76" s="1"/>
  <c r="AM16" i="31" s="1"/>
  <c r="AM16" i="87" s="1"/>
  <c r="AO11" i="80"/>
  <c r="AO54" i="80" s="1"/>
  <c r="AO6" i="27" s="1"/>
  <c r="AO6" i="92" s="1"/>
  <c r="AN34" i="79"/>
  <c r="AN70" i="79" s="1"/>
  <c r="AN22" i="32" s="1"/>
  <c r="AN22" i="90" s="1"/>
  <c r="AO17" i="76"/>
  <c r="AO56" i="76" s="1"/>
  <c r="AO8" i="31" s="1"/>
  <c r="AO8" i="87" s="1"/>
  <c r="AN21" i="75"/>
  <c r="AN57" i="75" s="1"/>
  <c r="AN9" i="30" s="1"/>
  <c r="AN9" i="86" s="1"/>
  <c r="AO28" i="79"/>
  <c r="AO63" i="79" s="1"/>
  <c r="AO15" i="32" s="1"/>
  <c r="AO15" i="90" s="1"/>
  <c r="AM29" i="75"/>
  <c r="AM64" i="75" s="1"/>
  <c r="AM16" i="30" s="1"/>
  <c r="AM16" i="86" s="1"/>
  <c r="AO17" i="78"/>
  <c r="AO56" i="78" s="1"/>
  <c r="AO8" i="28" s="1"/>
  <c r="AO8" i="89" s="1"/>
  <c r="AO28" i="80"/>
  <c r="AO63" i="80" s="1"/>
  <c r="AO15" i="27" s="1"/>
  <c r="AO15" i="92" s="1"/>
  <c r="AM29" i="78"/>
  <c r="AM64" i="78" s="1"/>
  <c r="AM16" i="28" s="1"/>
  <c r="AM16" i="89" s="1"/>
  <c r="AO17" i="77"/>
  <c r="AO56" i="77" s="1"/>
  <c r="AO8" i="25" s="1"/>
  <c r="AO8" i="88" s="1"/>
  <c r="AN23" i="83"/>
  <c r="AN28" i="78"/>
  <c r="AN63" i="78" s="1"/>
  <c r="AN15" i="28" s="1"/>
  <c r="AN15" i="89" s="1"/>
  <c r="AO28" i="59"/>
  <c r="AO63" i="59" s="1"/>
  <c r="AO15" i="23" s="1"/>
  <c r="AO15" i="84" s="1"/>
  <c r="AO34" i="59"/>
  <c r="AO70" i="59" s="1"/>
  <c r="AO22" i="23" s="1"/>
  <c r="AO22" i="84" s="1"/>
  <c r="AM29" i="80"/>
  <c r="AM64" i="80" s="1"/>
  <c r="AM16" i="27" s="1"/>
  <c r="AM16" i="92" s="1"/>
  <c r="AO11" i="59"/>
  <c r="AO54" i="59" s="1"/>
  <c r="AO6" i="23" s="1"/>
  <c r="AO6" i="84" s="1"/>
  <c r="AK23" i="77"/>
  <c r="AK59" i="77" s="1"/>
  <c r="AK11" i="25" s="1"/>
  <c r="AK11" i="88" s="1"/>
  <c r="AN11" i="75"/>
  <c r="AN54" i="75" s="1"/>
  <c r="AN6" i="30" s="1"/>
  <c r="AN6" i="86" s="1"/>
  <c r="AO28" i="76"/>
  <c r="AO63" i="76" s="1"/>
  <c r="AO15" i="31" s="1"/>
  <c r="AO15" i="87" s="1"/>
  <c r="AO11" i="75"/>
  <c r="AO54" i="75" s="1"/>
  <c r="AO6" i="30" s="1"/>
  <c r="AO6" i="86" s="1"/>
  <c r="AK23" i="79"/>
  <c r="AK59" i="79" s="1"/>
  <c r="AK11" i="32" s="1"/>
  <c r="AK11" i="90" s="1"/>
  <c r="AN34" i="59"/>
  <c r="AN70" i="59" s="1"/>
  <c r="AN22" i="23" s="1"/>
  <c r="AN22" i="84" s="1"/>
  <c r="AN11" i="77"/>
  <c r="AN54" i="77" s="1"/>
  <c r="AN6" i="25" s="1"/>
  <c r="AN6" i="88" s="1"/>
  <c r="AO28" i="75"/>
  <c r="AO63" i="75" s="1"/>
  <c r="AO15" i="30" s="1"/>
  <c r="AO15" i="86" s="1"/>
  <c r="AO11" i="78"/>
  <c r="AO54" i="78" s="1"/>
  <c r="AO6" i="28" s="1"/>
  <c r="AO6" i="89" s="1"/>
  <c r="AO28" i="78"/>
  <c r="AO63" i="78" s="1"/>
  <c r="AO15" i="28" s="1"/>
  <c r="AO15" i="89" s="1"/>
  <c r="AM29" i="59"/>
  <c r="AM64" i="59" s="1"/>
  <c r="AM16" i="23" s="1"/>
  <c r="AM16" i="84" s="1"/>
  <c r="AO11" i="79"/>
  <c r="AO54" i="79" s="1"/>
  <c r="AO6" i="32" s="1"/>
  <c r="AO6" i="90" s="1"/>
  <c r="AL23" i="74"/>
  <c r="AL59" i="74" s="1"/>
  <c r="AL11" i="26" s="1"/>
  <c r="AL11" i="91" s="1"/>
  <c r="AN17" i="75"/>
  <c r="AN56" i="75" s="1"/>
  <c r="AN8" i="30" s="1"/>
  <c r="AN8" i="86" s="1"/>
  <c r="AO26" i="76"/>
  <c r="AO60" i="76" s="1"/>
  <c r="AO12" i="31" s="1"/>
  <c r="AO12" i="87" s="1"/>
  <c r="AN28" i="81"/>
  <c r="AN63" i="81" s="1"/>
  <c r="AN15" i="22" s="1"/>
  <c r="AN15" i="93" s="1"/>
  <c r="AO21" i="79"/>
  <c r="AO57" i="79" s="1"/>
  <c r="AO9" i="32" s="1"/>
  <c r="AO9" i="90" s="1"/>
  <c r="AN26" i="77"/>
  <c r="AN60" i="77" s="1"/>
  <c r="AN12" i="25" s="1"/>
  <c r="AN12" i="88" s="1"/>
  <c r="AN21" i="78"/>
  <c r="AN57" i="78" s="1"/>
  <c r="AN9" i="28" s="1"/>
  <c r="AN9" i="89" s="1"/>
  <c r="AO34" i="76"/>
  <c r="AO70" i="76" s="1"/>
  <c r="AO22" i="31" s="1"/>
  <c r="AO22" i="87" s="1"/>
  <c r="AM27" i="59"/>
  <c r="AM62" i="59" s="1"/>
  <c r="AM14" i="23" s="1"/>
  <c r="AM14" i="84" s="1"/>
  <c r="AM29" i="81"/>
  <c r="AM64" i="81" s="1"/>
  <c r="AM16" i="22" s="1"/>
  <c r="AM16" i="93" s="1"/>
  <c r="AO11" i="81"/>
  <c r="AO54" i="81" s="1"/>
  <c r="AO6" i="22" s="1"/>
  <c r="AO6" i="93" s="1"/>
  <c r="AK23" i="80"/>
  <c r="AK59" i="80" s="1"/>
  <c r="AK11" i="27" s="1"/>
  <c r="AK11" i="92" s="1"/>
  <c r="AN34" i="81"/>
  <c r="AN70" i="81" s="1"/>
  <c r="AN22" i="22" s="1"/>
  <c r="AN22" i="93" s="1"/>
  <c r="AN11" i="80"/>
  <c r="AN54" i="80" s="1"/>
  <c r="AN6" i="27" s="1"/>
  <c r="AN6" i="92" s="1"/>
  <c r="AO17" i="79"/>
  <c r="AO56" i="79" s="1"/>
  <c r="AO8" i="32" s="1"/>
  <c r="AO8" i="90" s="1"/>
  <c r="AL22" i="76"/>
  <c r="AL58" i="76" s="1"/>
  <c r="AL10" i="31" s="1"/>
  <c r="AL10" i="87" s="1"/>
  <c r="AN17" i="76"/>
  <c r="AN56" i="76" s="1"/>
  <c r="AN8" i="31" s="1"/>
  <c r="AN8" i="87" s="1"/>
  <c r="AO26" i="59"/>
  <c r="AO60" i="59" s="1"/>
  <c r="AO12" i="23" s="1"/>
  <c r="AO12" i="84" s="1"/>
  <c r="AN27" i="74"/>
  <c r="AN62" i="74" s="1"/>
  <c r="AN14" i="26" s="1"/>
  <c r="AN14" i="91" s="1"/>
  <c r="AO21" i="80"/>
  <c r="AO57" i="80" s="1"/>
  <c r="AO9" i="27" s="1"/>
  <c r="AO9" i="92" s="1"/>
  <c r="AN26" i="79"/>
  <c r="AN60" i="79" s="1"/>
  <c r="AN12" i="32" s="1"/>
  <c r="AN12" i="90" s="1"/>
  <c r="AN21" i="77"/>
  <c r="AN57" i="77" s="1"/>
  <c r="AN9" i="25" s="1"/>
  <c r="AN9" i="88" s="1"/>
  <c r="AO34" i="75"/>
  <c r="AO70" i="75" s="1"/>
  <c r="AO22" i="30" s="1"/>
  <c r="AO22" i="86" s="1"/>
  <c r="AM27" i="75"/>
  <c r="AM62" i="75" s="1"/>
  <c r="AM14" i="30" s="1"/>
  <c r="AM14" i="86" s="1"/>
  <c r="AK23" i="81"/>
  <c r="AK59" i="81" s="1"/>
  <c r="AK11" i="22" s="1"/>
  <c r="AK11" i="93" s="1"/>
  <c r="AN11" i="81"/>
  <c r="AN54" i="81" s="1"/>
  <c r="AN6" i="22" s="1"/>
  <c r="AN6" i="93" s="1"/>
  <c r="AO17" i="80"/>
  <c r="AO56" i="80" s="1"/>
  <c r="AO8" i="27" s="1"/>
  <c r="AO8" i="92" s="1"/>
  <c r="AL22" i="75"/>
  <c r="AL58" i="75" s="1"/>
  <c r="AL10" i="30" s="1"/>
  <c r="AL10" i="86" s="1"/>
  <c r="AM22" i="74"/>
  <c r="AM58" i="74" s="1"/>
  <c r="AM10" i="26" s="1"/>
  <c r="AM10" i="91" s="1"/>
  <c r="AM27" i="81"/>
  <c r="AM62" i="81" s="1"/>
  <c r="AM14" i="22" s="1"/>
  <c r="AM14" i="93" s="1"/>
  <c r="AN17" i="78"/>
  <c r="AN56" i="78" s="1"/>
  <c r="AN8" i="28" s="1"/>
  <c r="AN8" i="89" s="1"/>
  <c r="AO26" i="75"/>
  <c r="AO60" i="75" s="1"/>
  <c r="AO12" i="30" s="1"/>
  <c r="AO12" i="86" s="1"/>
  <c r="AO27" i="74"/>
  <c r="AO62" i="74" s="1"/>
  <c r="AO14" i="26" s="1"/>
  <c r="AO14" i="91" s="1"/>
  <c r="AN17" i="77"/>
  <c r="AN56" i="77" s="1"/>
  <c r="AN8" i="25" s="1"/>
  <c r="AN8" i="88" s="1"/>
  <c r="AO26" i="78"/>
  <c r="AO60" i="78" s="1"/>
  <c r="AO12" i="28" s="1"/>
  <c r="AO12" i="89" s="1"/>
  <c r="AO21" i="59"/>
  <c r="AO57" i="59" s="1"/>
  <c r="AO9" i="23" s="1"/>
  <c r="AO9" i="84" s="1"/>
  <c r="AO21" i="81"/>
  <c r="AO57" i="81" s="1"/>
  <c r="AO9" i="22" s="1"/>
  <c r="AO9" i="93" s="1"/>
  <c r="AN26" i="80"/>
  <c r="AN60" i="80" s="1"/>
  <c r="AN12" i="27" s="1"/>
  <c r="AN12" i="92" s="1"/>
  <c r="AN21" i="79"/>
  <c r="AN57" i="79" s="1"/>
  <c r="AN9" i="32" s="1"/>
  <c r="AN9" i="90" s="1"/>
  <c r="AO34" i="78"/>
  <c r="AO70" i="78" s="1"/>
  <c r="AO22" i="28" s="1"/>
  <c r="AO22" i="89" s="1"/>
  <c r="AM27" i="76"/>
  <c r="AM62" i="76" s="1"/>
  <c r="AM14" i="31" s="1"/>
  <c r="AM14" i="87" s="1"/>
  <c r="AO11" i="76"/>
  <c r="AO54" i="76" s="1"/>
  <c r="AO6" i="31" s="1"/>
  <c r="AO6" i="87" s="1"/>
  <c r="AK23" i="59"/>
  <c r="AK59" i="59" s="1"/>
  <c r="AK11" i="23" s="1"/>
  <c r="AK11" i="84" s="1"/>
  <c r="AN34" i="75"/>
  <c r="AN70" i="75" s="1"/>
  <c r="AN22" i="30" s="1"/>
  <c r="AN22" i="86" s="1"/>
  <c r="AN11" i="59"/>
  <c r="AN54" i="59" s="1"/>
  <c r="AN6" i="23" s="1"/>
  <c r="AO17" i="59"/>
  <c r="AO56" i="59" s="1"/>
  <c r="AO8" i="23" s="1"/>
  <c r="AO8" i="84" s="1"/>
  <c r="AO17" i="81"/>
  <c r="AO56" i="81" s="1"/>
  <c r="AO8" i="22" s="1"/>
  <c r="AO8" i="93" s="1"/>
  <c r="AL22" i="78"/>
  <c r="AL58" i="78" s="1"/>
  <c r="AL10" i="28" s="1"/>
  <c r="AL10" i="89" s="1"/>
  <c r="AN17" i="79"/>
  <c r="AN56" i="79" s="1"/>
  <c r="AN8" i="32" s="1"/>
  <c r="AN8" i="90" s="1"/>
  <c r="AO26" i="77"/>
  <c r="AO60" i="77" s="1"/>
  <c r="AO12" i="25" s="1"/>
  <c r="AO12" i="88" s="1"/>
  <c r="AN26" i="81"/>
  <c r="AN60" i="81" s="1"/>
  <c r="AN12" i="22" s="1"/>
  <c r="AN12" i="93" s="1"/>
  <c r="AN21" i="84"/>
  <c r="AN21" i="83"/>
  <c r="AO34" i="77"/>
  <c r="AO70" i="77" s="1"/>
  <c r="AO22" i="25" s="1"/>
  <c r="AO22" i="88" s="1"/>
  <c r="AM27" i="78"/>
  <c r="AM62" i="78" s="1"/>
  <c r="AM14" i="28" s="1"/>
  <c r="AM14" i="89" s="1"/>
  <c r="AL22" i="77"/>
  <c r="AL58" i="77" s="1"/>
  <c r="AL10" i="25" s="1"/>
  <c r="AL10" i="88" s="1"/>
  <c r="AO26" i="81"/>
  <c r="AO60" i="81" s="1"/>
  <c r="AO12" i="22" s="1"/>
  <c r="AO12" i="93" s="1"/>
  <c r="AN26" i="59"/>
  <c r="AN60" i="59" s="1"/>
  <c r="AN12" i="23" s="1"/>
  <c r="AN21" i="81"/>
  <c r="AN57" i="81" s="1"/>
  <c r="AN9" i="22" s="1"/>
  <c r="AN9" i="93" s="1"/>
  <c r="AL22" i="79"/>
  <c r="AL58" i="79" s="1"/>
  <c r="AL10" i="32" s="1"/>
  <c r="AL10" i="90" s="1"/>
  <c r="AN29" i="74"/>
  <c r="AN64" i="74" s="1"/>
  <c r="AN16" i="26" s="1"/>
  <c r="AN16" i="91" s="1"/>
  <c r="AN17" i="80"/>
  <c r="AN56" i="80" s="1"/>
  <c r="AN8" i="27" s="1"/>
  <c r="AN8" i="92" s="1"/>
  <c r="AO26" i="79"/>
  <c r="AO60" i="79" s="1"/>
  <c r="AO12" i="32" s="1"/>
  <c r="AO12" i="90" s="1"/>
  <c r="AO34" i="79"/>
  <c r="AO70" i="79" s="1"/>
  <c r="AO22" i="32" s="1"/>
  <c r="AO22" i="90" s="1"/>
  <c r="AM27" i="77"/>
  <c r="AM62" i="77" s="1"/>
  <c r="AM14" i="25" s="1"/>
  <c r="AM14" i="88" s="1"/>
  <c r="AN17" i="59"/>
  <c r="AN56" i="59" s="1"/>
  <c r="AN8" i="23" s="1"/>
  <c r="AN17" i="81"/>
  <c r="AN56" i="81" s="1"/>
  <c r="AN8" i="22" s="1"/>
  <c r="AN8" i="93" s="1"/>
  <c r="AO26" i="80"/>
  <c r="AO60" i="80" s="1"/>
  <c r="AO12" i="27" s="1"/>
  <c r="AO12" i="92" s="1"/>
  <c r="AN28" i="77"/>
  <c r="AN63" i="77" s="1"/>
  <c r="AN15" i="25" s="1"/>
  <c r="AN15" i="88" s="1"/>
  <c r="AO21" i="76"/>
  <c r="AO57" i="76" s="1"/>
  <c r="AO9" i="31" s="1"/>
  <c r="AO9" i="87" s="1"/>
  <c r="AN26" i="75"/>
  <c r="AN60" i="75" s="1"/>
  <c r="AN12" i="30" s="1"/>
  <c r="AN12" i="86" s="1"/>
  <c r="AN21" i="59"/>
  <c r="AN57" i="59" s="1"/>
  <c r="AN9" i="23" s="1"/>
  <c r="AO28" i="81"/>
  <c r="AO63" i="81" s="1"/>
  <c r="AO15" i="22" s="1"/>
  <c r="AO15" i="93" s="1"/>
  <c r="AO34" i="80"/>
  <c r="AO70" i="80" s="1"/>
  <c r="AO22" i="27" s="1"/>
  <c r="AO22" i="92" s="1"/>
  <c r="AM27" i="79"/>
  <c r="AM62" i="79" s="1"/>
  <c r="AM14" i="32" s="1"/>
  <c r="AM14" i="90" s="1"/>
  <c r="AM29" i="77"/>
  <c r="AM64" i="77" s="1"/>
  <c r="AM16" i="25" s="1"/>
  <c r="AM16" i="88" s="1"/>
  <c r="AN13" i="83"/>
  <c r="AO11" i="77"/>
  <c r="AO54" i="77" s="1"/>
  <c r="AO6" i="25" s="1"/>
  <c r="AO6" i="88" s="1"/>
  <c r="AK23" i="78"/>
  <c r="AK59" i="78" s="1"/>
  <c r="AK11" i="28" s="1"/>
  <c r="AK11" i="89" s="1"/>
  <c r="AN34" i="77"/>
  <c r="AN70" i="77" s="1"/>
  <c r="AN22" i="25" s="1"/>
  <c r="AN22" i="88" s="1"/>
  <c r="AN11" i="78"/>
  <c r="AN54" i="78" s="1"/>
  <c r="AN6" i="28" s="1"/>
  <c r="AN6" i="89" s="1"/>
  <c r="AO17" i="75"/>
  <c r="AO56" i="75" s="1"/>
  <c r="AO8" i="30" s="1"/>
  <c r="AO8" i="86" s="1"/>
  <c r="AL22" i="80"/>
  <c r="AL58" i="80" s="1"/>
  <c r="AL10" i="27" s="1"/>
  <c r="AL10" i="92" s="1"/>
  <c r="AO29" i="74"/>
  <c r="AO64" i="74" s="1"/>
  <c r="AO16" i="26" s="1"/>
  <c r="AO16" i="91" s="1"/>
  <c r="AO34" i="81"/>
  <c r="AO70" i="81" s="1"/>
  <c r="AO22" i="22" s="1"/>
  <c r="AO22" i="93" s="1"/>
  <c r="AM27" i="80"/>
  <c r="AM62" i="80" s="1"/>
  <c r="AM14" i="27" s="1"/>
  <c r="AM14" i="92" s="1"/>
  <c r="AL22" i="81"/>
  <c r="AL58" i="81" s="1"/>
  <c r="AL10" i="22" s="1"/>
  <c r="AL10" i="93" s="1"/>
  <c r="AG14" i="83"/>
  <c r="AL19" i="83"/>
  <c r="AH8" i="83"/>
  <c r="AH6" i="83"/>
  <c r="AM19" i="83"/>
  <c r="AG16" i="83"/>
  <c r="AH9" i="83"/>
  <c r="AL25" i="83"/>
  <c r="AH13" i="83"/>
  <c r="AL5" i="83"/>
  <c r="AM25" i="83"/>
  <c r="AK20" i="83"/>
  <c r="AH12" i="83"/>
  <c r="AE11" i="83"/>
  <c r="AK18" i="83"/>
  <c r="AM5" i="83"/>
  <c r="AH21" i="83"/>
  <c r="AE10" i="83"/>
  <c r="AK22" i="83"/>
  <c r="AJ23" i="83"/>
  <c r="AK15" i="83"/>
  <c r="AM79" i="73"/>
  <c r="AO78" i="73"/>
  <c r="AN78" i="73"/>
  <c r="AM4" i="83"/>
  <c r="AL4" i="83"/>
  <c r="AN27" i="59" l="1"/>
  <c r="AN62" i="59" s="1"/>
  <c r="AN14" i="23" s="1"/>
  <c r="AN27" i="76"/>
  <c r="AN62" i="76" s="1"/>
  <c r="AN14" i="31" s="1"/>
  <c r="AN14" i="87" s="1"/>
  <c r="AL23" i="59"/>
  <c r="AL59" i="59" s="1"/>
  <c r="AL11" i="23" s="1"/>
  <c r="AL11" i="84" s="1"/>
  <c r="AO29" i="59"/>
  <c r="AO64" i="59" s="1"/>
  <c r="AO16" i="23" s="1"/>
  <c r="AO16" i="84" s="1"/>
  <c r="AO29" i="75"/>
  <c r="AO64" i="75" s="1"/>
  <c r="AO16" i="30" s="1"/>
  <c r="AO16" i="86" s="1"/>
  <c r="AO27" i="77"/>
  <c r="AO62" i="77" s="1"/>
  <c r="AO14" i="25" s="1"/>
  <c r="AO14" i="88" s="1"/>
  <c r="AN29" i="75"/>
  <c r="AN64" i="75" s="1"/>
  <c r="AN16" i="30" s="1"/>
  <c r="AN16" i="86" s="1"/>
  <c r="AN29" i="80"/>
  <c r="AN64" i="80" s="1"/>
  <c r="AN16" i="27" s="1"/>
  <c r="AN16" i="92" s="1"/>
  <c r="AN27" i="77"/>
  <c r="AN62" i="77" s="1"/>
  <c r="AN14" i="25" s="1"/>
  <c r="AN14" i="88" s="1"/>
  <c r="AN29" i="77"/>
  <c r="AN64" i="77" s="1"/>
  <c r="AN16" i="25" s="1"/>
  <c r="AN16" i="88" s="1"/>
  <c r="AN29" i="79"/>
  <c r="AN64" i="79" s="1"/>
  <c r="AN16" i="32" s="1"/>
  <c r="AN16" i="90" s="1"/>
  <c r="AM22" i="59"/>
  <c r="AM58" i="59" s="1"/>
  <c r="AM10" i="23" s="1"/>
  <c r="AM10" i="84" s="1"/>
  <c r="AN29" i="59"/>
  <c r="AN64" i="59" s="1"/>
  <c r="AN16" i="23" s="1"/>
  <c r="AN16" i="84" s="1"/>
  <c r="AM22" i="76"/>
  <c r="AM58" i="76" s="1"/>
  <c r="AM10" i="31" s="1"/>
  <c r="AM10" i="87" s="1"/>
  <c r="AN29" i="76"/>
  <c r="AN64" i="76" s="1"/>
  <c r="AN16" i="31" s="1"/>
  <c r="AN16" i="87" s="1"/>
  <c r="AO27" i="75"/>
  <c r="AO62" i="75" s="1"/>
  <c r="AO14" i="30" s="1"/>
  <c r="AO14" i="86" s="1"/>
  <c r="AO27" i="78"/>
  <c r="AO62" i="78" s="1"/>
  <c r="AO14" i="28" s="1"/>
  <c r="AO14" i="89" s="1"/>
  <c r="AO29" i="79"/>
  <c r="AO64" i="79" s="1"/>
  <c r="AO16" i="32" s="1"/>
  <c r="AO16" i="90" s="1"/>
  <c r="AO27" i="79"/>
  <c r="AO62" i="79" s="1"/>
  <c r="AO14" i="32" s="1"/>
  <c r="AO14" i="90" s="1"/>
  <c r="AM22" i="75"/>
  <c r="AM58" i="75" s="1"/>
  <c r="AM10" i="30" s="1"/>
  <c r="AM10" i="86" s="1"/>
  <c r="AN27" i="75"/>
  <c r="AN62" i="75" s="1"/>
  <c r="AN14" i="30" s="1"/>
  <c r="AN14" i="86" s="1"/>
  <c r="AL23" i="75"/>
  <c r="AL59" i="75" s="1"/>
  <c r="AL11" i="30" s="1"/>
  <c r="AL11" i="86" s="1"/>
  <c r="AO29" i="81"/>
  <c r="AO64" i="81" s="1"/>
  <c r="AO16" i="22" s="1"/>
  <c r="AO16" i="93" s="1"/>
  <c r="AO27" i="80"/>
  <c r="AO62" i="80" s="1"/>
  <c r="AO14" i="27" s="1"/>
  <c r="AO14" i="92" s="1"/>
  <c r="AM22" i="80"/>
  <c r="AM58" i="80" s="1"/>
  <c r="AM10" i="27" s="1"/>
  <c r="AM10" i="92" s="1"/>
  <c r="AN27" i="78"/>
  <c r="AN62" i="78" s="1"/>
  <c r="AN14" i="28" s="1"/>
  <c r="AN14" i="89" s="1"/>
  <c r="AL23" i="76"/>
  <c r="AL59" i="76" s="1"/>
  <c r="AL11" i="31" s="1"/>
  <c r="AL11" i="87" s="1"/>
  <c r="AL23" i="78"/>
  <c r="AL59" i="78" s="1"/>
  <c r="AL11" i="28" s="1"/>
  <c r="AL11" i="89" s="1"/>
  <c r="AO27" i="59"/>
  <c r="AO62" i="59" s="1"/>
  <c r="AO14" i="23" s="1"/>
  <c r="AO14" i="84" s="1"/>
  <c r="AN27" i="79"/>
  <c r="AN62" i="79" s="1"/>
  <c r="AN14" i="32" s="1"/>
  <c r="AN14" i="90" s="1"/>
  <c r="AL23" i="77"/>
  <c r="AL59" i="77" s="1"/>
  <c r="AL11" i="25" s="1"/>
  <c r="AL11" i="88" s="1"/>
  <c r="AO27" i="76"/>
  <c r="AO62" i="76" s="1"/>
  <c r="AO14" i="31" s="1"/>
  <c r="AO14" i="87" s="1"/>
  <c r="AN27" i="80"/>
  <c r="AN62" i="80" s="1"/>
  <c r="AN14" i="27" s="1"/>
  <c r="AN14" i="92" s="1"/>
  <c r="AL23" i="80"/>
  <c r="AL59" i="80" s="1"/>
  <c r="AL11" i="27" s="1"/>
  <c r="AL11" i="92" s="1"/>
  <c r="AO22" i="74"/>
  <c r="AO58" i="74" s="1"/>
  <c r="AO10" i="26" s="1"/>
  <c r="AO10" i="91" s="1"/>
  <c r="AN8" i="84"/>
  <c r="AN8" i="83"/>
  <c r="AN12" i="84"/>
  <c r="AN12" i="83"/>
  <c r="AO29" i="76"/>
  <c r="AO64" i="76" s="1"/>
  <c r="AO16" i="31" s="1"/>
  <c r="AO16" i="87" s="1"/>
  <c r="AN29" i="78"/>
  <c r="AN64" i="78" s="1"/>
  <c r="AN16" i="28" s="1"/>
  <c r="AN16" i="89" s="1"/>
  <c r="AO27" i="81"/>
  <c r="AO62" i="81" s="1"/>
  <c r="AO14" i="22" s="1"/>
  <c r="AO14" i="93" s="1"/>
  <c r="AM22" i="78"/>
  <c r="AM58" i="78" s="1"/>
  <c r="AM10" i="28" s="1"/>
  <c r="AM10" i="89" s="1"/>
  <c r="AN22" i="83"/>
  <c r="AN15" i="83"/>
  <c r="AO29" i="78"/>
  <c r="AO64" i="78" s="1"/>
  <c r="AO16" i="28" s="1"/>
  <c r="AO16" i="89" s="1"/>
  <c r="AN9" i="84"/>
  <c r="AN9" i="83"/>
  <c r="AM22" i="77"/>
  <c r="AM58" i="77" s="1"/>
  <c r="AM10" i="25" s="1"/>
  <c r="AM10" i="88" s="1"/>
  <c r="AN22" i="74"/>
  <c r="AN58" i="74" s="1"/>
  <c r="AN10" i="26" s="1"/>
  <c r="AN10" i="91" s="1"/>
  <c r="AO29" i="77"/>
  <c r="AO64" i="77" s="1"/>
  <c r="AO16" i="25" s="1"/>
  <c r="AO16" i="88" s="1"/>
  <c r="AM22" i="79"/>
  <c r="AM58" i="79" s="1"/>
  <c r="AM10" i="32" s="1"/>
  <c r="AM10" i="90" s="1"/>
  <c r="AN27" i="81"/>
  <c r="AN62" i="81" s="1"/>
  <c r="AN14" i="22" s="1"/>
  <c r="AN14" i="93" s="1"/>
  <c r="AL23" i="79"/>
  <c r="AL59" i="79" s="1"/>
  <c r="AL11" i="32" s="1"/>
  <c r="AL11" i="90" s="1"/>
  <c r="AN14" i="84"/>
  <c r="AM23" i="74"/>
  <c r="AM59" i="74" s="1"/>
  <c r="AM11" i="26" s="1"/>
  <c r="AM11" i="91" s="1"/>
  <c r="AO29" i="80"/>
  <c r="AO64" i="80" s="1"/>
  <c r="AO16" i="27" s="1"/>
  <c r="AO16" i="92" s="1"/>
  <c r="AN29" i="81"/>
  <c r="AN64" i="81" s="1"/>
  <c r="AN16" i="22" s="1"/>
  <c r="AN16" i="93" s="1"/>
  <c r="AN6" i="84"/>
  <c r="AN6" i="83"/>
  <c r="AM22" i="81"/>
  <c r="AM58" i="81" s="1"/>
  <c r="AM10" i="22" s="1"/>
  <c r="AM10" i="93" s="1"/>
  <c r="AL23" i="81"/>
  <c r="AL59" i="81" s="1"/>
  <c r="AL11" i="22" s="1"/>
  <c r="AL11" i="93" s="1"/>
  <c r="AM20" i="83"/>
  <c r="AL18" i="83"/>
  <c r="AM18" i="83"/>
  <c r="AI13" i="83"/>
  <c r="AF10" i="83"/>
  <c r="AF11" i="83"/>
  <c r="AI8" i="83"/>
  <c r="AH16" i="83"/>
  <c r="AI12" i="83"/>
  <c r="AI9" i="83"/>
  <c r="AL20" i="83"/>
  <c r="AH14" i="83"/>
  <c r="AI21" i="83"/>
  <c r="AI6" i="83"/>
  <c r="AL22" i="83"/>
  <c r="AM22" i="83"/>
  <c r="AL15" i="83"/>
  <c r="AK23" i="83"/>
  <c r="AM15" i="83"/>
  <c r="AN79" i="73"/>
  <c r="AO79" i="73"/>
  <c r="AM23" i="59" l="1"/>
  <c r="AM59" i="59" s="1"/>
  <c r="AM11" i="23" s="1"/>
  <c r="AM11" i="84" s="1"/>
  <c r="AM23" i="81"/>
  <c r="AM59" i="81" s="1"/>
  <c r="AM11" i="22" s="1"/>
  <c r="AM11" i="93" s="1"/>
  <c r="AM23" i="76"/>
  <c r="AM59" i="76" s="1"/>
  <c r="AM11" i="31" s="1"/>
  <c r="AM11" i="87" s="1"/>
  <c r="AM23" i="78"/>
  <c r="AM59" i="78" s="1"/>
  <c r="AM11" i="28" s="1"/>
  <c r="AM11" i="89" s="1"/>
  <c r="AN22" i="59"/>
  <c r="AN58" i="59" s="1"/>
  <c r="AN10" i="23" s="1"/>
  <c r="AN10" i="84" s="1"/>
  <c r="AM23" i="80"/>
  <c r="AM59" i="80" s="1"/>
  <c r="AM11" i="27" s="1"/>
  <c r="AM11" i="92" s="1"/>
  <c r="AN22" i="75"/>
  <c r="AN58" i="75" s="1"/>
  <c r="AN10" i="30" s="1"/>
  <c r="AN10" i="86" s="1"/>
  <c r="AN22" i="81"/>
  <c r="AN58" i="81" s="1"/>
  <c r="AN10" i="22" s="1"/>
  <c r="AN10" i="93" s="1"/>
  <c r="AO22" i="76"/>
  <c r="AO58" i="76" s="1"/>
  <c r="AO10" i="31" s="1"/>
  <c r="AO10" i="87" s="1"/>
  <c r="AO22" i="75"/>
  <c r="AO58" i="75" s="1"/>
  <c r="AO10" i="30" s="1"/>
  <c r="AO10" i="86" s="1"/>
  <c r="AN14" i="83"/>
  <c r="AM23" i="75"/>
  <c r="AM59" i="75" s="1"/>
  <c r="AM11" i="30" s="1"/>
  <c r="AM11" i="86" s="1"/>
  <c r="AN22" i="76"/>
  <c r="AN58" i="76" s="1"/>
  <c r="AN10" i="31" s="1"/>
  <c r="AN10" i="87" s="1"/>
  <c r="AO22" i="78"/>
  <c r="AO58" i="78" s="1"/>
  <c r="AO10" i="28" s="1"/>
  <c r="AO10" i="89" s="1"/>
  <c r="AN22" i="78"/>
  <c r="AN58" i="78" s="1"/>
  <c r="AN10" i="28" s="1"/>
  <c r="AN10" i="89" s="1"/>
  <c r="AO22" i="77"/>
  <c r="AO58" i="77" s="1"/>
  <c r="AO10" i="25" s="1"/>
  <c r="AO10" i="88" s="1"/>
  <c r="AN22" i="77"/>
  <c r="AN58" i="77" s="1"/>
  <c r="AN10" i="25" s="1"/>
  <c r="AN10" i="88" s="1"/>
  <c r="AO22" i="79"/>
  <c r="AO58" i="79" s="1"/>
  <c r="AO10" i="32" s="1"/>
  <c r="AO10" i="90" s="1"/>
  <c r="AO23" i="74"/>
  <c r="AO59" i="74" s="1"/>
  <c r="AO11" i="26" s="1"/>
  <c r="AO11" i="91" s="1"/>
  <c r="AM23" i="77"/>
  <c r="AM59" i="77" s="1"/>
  <c r="AM11" i="25" s="1"/>
  <c r="AM11" i="88" s="1"/>
  <c r="AN22" i="79"/>
  <c r="AN58" i="79" s="1"/>
  <c r="AN10" i="32" s="1"/>
  <c r="AN10" i="90" s="1"/>
  <c r="AO22" i="80"/>
  <c r="AO58" i="80" s="1"/>
  <c r="AO10" i="27" s="1"/>
  <c r="AO10" i="92" s="1"/>
  <c r="AN23" i="74"/>
  <c r="AN59" i="74" s="1"/>
  <c r="AN11" i="26" s="1"/>
  <c r="AN11" i="91" s="1"/>
  <c r="AM23" i="79"/>
  <c r="AM59" i="79" s="1"/>
  <c r="AM11" i="32" s="1"/>
  <c r="AM11" i="90" s="1"/>
  <c r="AN22" i="80"/>
  <c r="AN58" i="80" s="1"/>
  <c r="AN10" i="27" s="1"/>
  <c r="AN10" i="92" s="1"/>
  <c r="AO22" i="59"/>
  <c r="AO58" i="59" s="1"/>
  <c r="AO10" i="23" s="1"/>
  <c r="AO10" i="84" s="1"/>
  <c r="AO22" i="81"/>
  <c r="AO58" i="81" s="1"/>
  <c r="AO10" i="22" s="1"/>
  <c r="AO10" i="93" s="1"/>
  <c r="AN16" i="83"/>
  <c r="AG11" i="83"/>
  <c r="AJ12" i="83"/>
  <c r="AJ13" i="83"/>
  <c r="AJ8" i="83"/>
  <c r="AJ9" i="83"/>
  <c r="AG10" i="83"/>
  <c r="AJ6" i="83"/>
  <c r="AJ21" i="83"/>
  <c r="AI14" i="83"/>
  <c r="AI16" i="83"/>
  <c r="AM23" i="83"/>
  <c r="AL23" i="83"/>
  <c r="AO23" i="59" l="1"/>
  <c r="AO59" i="59" s="1"/>
  <c r="AO11" i="23" s="1"/>
  <c r="AO11" i="84" s="1"/>
  <c r="AO23" i="76"/>
  <c r="AO59" i="76" s="1"/>
  <c r="AO11" i="31" s="1"/>
  <c r="AO11" i="87" s="1"/>
  <c r="AO23" i="80"/>
  <c r="AO59" i="80" s="1"/>
  <c r="AO11" i="27" s="1"/>
  <c r="AO11" i="92" s="1"/>
  <c r="AO23" i="79"/>
  <c r="AO59" i="79" s="1"/>
  <c r="AO11" i="32" s="1"/>
  <c r="AO11" i="90" s="1"/>
  <c r="AO23" i="81"/>
  <c r="AO59" i="81" s="1"/>
  <c r="AO11" i="22" s="1"/>
  <c r="AO11" i="93" s="1"/>
  <c r="AN23" i="80"/>
  <c r="AN59" i="80" s="1"/>
  <c r="AN11" i="27" s="1"/>
  <c r="AN11" i="92" s="1"/>
  <c r="AO23" i="75"/>
  <c r="AO59" i="75" s="1"/>
  <c r="AO11" i="30" s="1"/>
  <c r="AO11" i="86" s="1"/>
  <c r="AN23" i="75"/>
  <c r="AN59" i="75" s="1"/>
  <c r="AN11" i="30" s="1"/>
  <c r="AN11" i="86" s="1"/>
  <c r="AN23" i="81"/>
  <c r="AN59" i="81" s="1"/>
  <c r="AN11" i="22" s="1"/>
  <c r="AN11" i="93" s="1"/>
  <c r="AO23" i="78"/>
  <c r="AO59" i="78" s="1"/>
  <c r="AO11" i="28" s="1"/>
  <c r="AO11" i="89" s="1"/>
  <c r="AN23" i="76"/>
  <c r="AN59" i="76" s="1"/>
  <c r="AN11" i="31" s="1"/>
  <c r="AN11" i="87" s="1"/>
  <c r="AN23" i="77"/>
  <c r="AN59" i="77" s="1"/>
  <c r="AN11" i="25" s="1"/>
  <c r="AN11" i="88" s="1"/>
  <c r="AN23" i="79"/>
  <c r="AN59" i="79" s="1"/>
  <c r="AN11" i="32" s="1"/>
  <c r="AN11" i="90" s="1"/>
  <c r="AN23" i="59"/>
  <c r="AN59" i="59" s="1"/>
  <c r="AN11" i="23" s="1"/>
  <c r="AO23" i="77"/>
  <c r="AO59" i="77" s="1"/>
  <c r="AO11" i="25" s="1"/>
  <c r="AO11" i="88" s="1"/>
  <c r="AN10" i="83"/>
  <c r="AN23" i="78"/>
  <c r="AN59" i="78" s="1"/>
  <c r="AN11" i="28" s="1"/>
  <c r="AN11" i="89" s="1"/>
  <c r="AK9" i="83"/>
  <c r="AH10" i="83"/>
  <c r="AJ14" i="83"/>
  <c r="AK8" i="83"/>
  <c r="AK6" i="83"/>
  <c r="AJ16" i="83"/>
  <c r="AK12" i="83"/>
  <c r="AH11" i="83"/>
  <c r="AK21" i="83"/>
  <c r="AK13" i="83"/>
  <c r="AN11" i="84" l="1"/>
  <c r="AN11" i="83"/>
  <c r="AL9" i="83"/>
  <c r="AM12" i="83"/>
  <c r="AM8" i="83"/>
  <c r="AL8" i="83"/>
  <c r="AL12" i="83"/>
  <c r="AL21" i="83"/>
  <c r="AM9" i="83"/>
  <c r="AM13" i="83"/>
  <c r="AK14" i="83"/>
  <c r="AM6" i="83"/>
  <c r="AM21" i="83"/>
  <c r="AL6" i="83"/>
  <c r="AK16" i="83"/>
  <c r="AI10" i="83"/>
  <c r="AL13" i="83"/>
  <c r="AI11" i="83"/>
  <c r="AM16" i="83" l="1"/>
  <c r="AJ10" i="83"/>
  <c r="AL14" i="83"/>
  <c r="AJ11" i="83"/>
  <c r="AM14" i="83"/>
  <c r="AL16" i="83"/>
  <c r="AK10" i="83" l="1"/>
  <c r="AK11" i="83"/>
  <c r="AL10" i="83" l="1"/>
  <c r="AM10" i="83"/>
  <c r="AM11" i="83"/>
  <c r="AL11" i="83"/>
  <c r="G59" i="73"/>
  <c r="G101" i="73" s="1"/>
  <c r="H59" i="73"/>
  <c r="H101" i="73" s="1"/>
  <c r="F59" i="73"/>
  <c r="F101" i="73" s="1"/>
  <c r="F3" i="74" l="1"/>
  <c r="F3" i="80" s="1"/>
  <c r="F51" i="80" s="1"/>
  <c r="F3" i="27" s="1"/>
  <c r="F3" i="92" s="1"/>
  <c r="H3" i="74"/>
  <c r="H3" i="59" s="1"/>
  <c r="H51" i="59" s="1"/>
  <c r="H3" i="23" s="1"/>
  <c r="G3" i="74"/>
  <c r="G3" i="77" s="1"/>
  <c r="G51" i="77" s="1"/>
  <c r="G3" i="25" s="1"/>
  <c r="G3" i="88" s="1"/>
  <c r="AP59" i="73"/>
  <c r="AP101" i="73" s="1"/>
  <c r="I59" i="73"/>
  <c r="I101" i="73" s="1"/>
  <c r="K59" i="73"/>
  <c r="K101" i="73" s="1"/>
  <c r="L59" i="73"/>
  <c r="L101" i="73" s="1"/>
  <c r="G3" i="79" l="1"/>
  <c r="G51" i="79" s="1"/>
  <c r="G3" i="32" s="1"/>
  <c r="G3" i="90" s="1"/>
  <c r="G3" i="80"/>
  <c r="G51" i="80" s="1"/>
  <c r="G3" i="27" s="1"/>
  <c r="G3" i="92" s="1"/>
  <c r="H3" i="78"/>
  <c r="H51" i="78" s="1"/>
  <c r="H3" i="28" s="1"/>
  <c r="H3" i="89" s="1"/>
  <c r="H3" i="79"/>
  <c r="H51" i="79" s="1"/>
  <c r="H3" i="32" s="1"/>
  <c r="H3" i="90" s="1"/>
  <c r="H3" i="80"/>
  <c r="H51" i="80" s="1"/>
  <c r="H3" i="27" s="1"/>
  <c r="H3" i="92" s="1"/>
  <c r="F3" i="75"/>
  <c r="F51" i="75" s="1"/>
  <c r="F3" i="30" s="1"/>
  <c r="F3" i="86" s="1"/>
  <c r="F3" i="78"/>
  <c r="F51" i="78" s="1"/>
  <c r="F3" i="28" s="1"/>
  <c r="F3" i="89" s="1"/>
  <c r="F3" i="79"/>
  <c r="F51" i="79" s="1"/>
  <c r="F3" i="32" s="1"/>
  <c r="F3" i="90" s="1"/>
  <c r="F3" i="77"/>
  <c r="F51" i="77" s="1"/>
  <c r="F3" i="25" s="1"/>
  <c r="F3" i="88" s="1"/>
  <c r="H3" i="77"/>
  <c r="H51" i="77" s="1"/>
  <c r="H3" i="25" s="1"/>
  <c r="H3" i="88" s="1"/>
  <c r="H3" i="84"/>
  <c r="G95" i="63"/>
  <c r="G51" i="74"/>
  <c r="G3" i="26" s="1"/>
  <c r="G3" i="91" s="1"/>
  <c r="G3" i="81"/>
  <c r="G51" i="81" s="1"/>
  <c r="G3" i="22" s="1"/>
  <c r="G3" i="93" s="1"/>
  <c r="G3" i="76"/>
  <c r="G51" i="76" s="1"/>
  <c r="G3" i="31" s="1"/>
  <c r="G3" i="87" s="1"/>
  <c r="H3" i="76"/>
  <c r="H51" i="76" s="1"/>
  <c r="H3" i="31" s="1"/>
  <c r="H3" i="87" s="1"/>
  <c r="F95" i="63"/>
  <c r="F51" i="74"/>
  <c r="F3" i="26" s="1"/>
  <c r="F3" i="91" s="1"/>
  <c r="F3" i="81"/>
  <c r="F51" i="81" s="1"/>
  <c r="F3" i="22" s="1"/>
  <c r="F3" i="93" s="1"/>
  <c r="G3" i="75"/>
  <c r="G51" i="75" s="1"/>
  <c r="G3" i="30" s="1"/>
  <c r="G3" i="86" s="1"/>
  <c r="F3" i="76"/>
  <c r="F51" i="76" s="1"/>
  <c r="F3" i="31" s="1"/>
  <c r="F3" i="87" s="1"/>
  <c r="G3" i="59"/>
  <c r="G51" i="59" s="1"/>
  <c r="G3" i="23" s="1"/>
  <c r="G3" i="84" s="1"/>
  <c r="H95" i="63"/>
  <c r="H51" i="74"/>
  <c r="H3" i="26" s="1"/>
  <c r="H3" i="91" s="1"/>
  <c r="H3" i="81"/>
  <c r="H51" i="81" s="1"/>
  <c r="H3" i="22" s="1"/>
  <c r="H3" i="93" s="1"/>
  <c r="L3" i="74"/>
  <c r="L3" i="80" s="1"/>
  <c r="L51" i="80" s="1"/>
  <c r="L3" i="27" s="1"/>
  <c r="L3" i="92" s="1"/>
  <c r="G3" i="78"/>
  <c r="G51" i="78" s="1"/>
  <c r="G3" i="28" s="1"/>
  <c r="G3" i="89" s="1"/>
  <c r="H3" i="75"/>
  <c r="H51" i="75" s="1"/>
  <c r="H3" i="30" s="1"/>
  <c r="H3" i="86" s="1"/>
  <c r="F3" i="59"/>
  <c r="F51" i="59" s="1"/>
  <c r="F3" i="23" s="1"/>
  <c r="F3" i="84" s="1"/>
  <c r="I3" i="74"/>
  <c r="I3" i="79" s="1"/>
  <c r="I51" i="79" s="1"/>
  <c r="I3" i="32" s="1"/>
  <c r="I3" i="90" s="1"/>
  <c r="AP3" i="74"/>
  <c r="AP3" i="75" s="1"/>
  <c r="AP51" i="75" s="1"/>
  <c r="AP3" i="30" s="1"/>
  <c r="AP3" i="86" s="1"/>
  <c r="K3" i="74"/>
  <c r="K3" i="80" s="1"/>
  <c r="K51" i="80" s="1"/>
  <c r="K3" i="27" s="1"/>
  <c r="K3" i="92" s="1"/>
  <c r="N59" i="73"/>
  <c r="N101" i="73" s="1"/>
  <c r="M59" i="73"/>
  <c r="M101" i="73" s="1"/>
  <c r="P59" i="73"/>
  <c r="P101" i="73" s="1"/>
  <c r="U59" i="73"/>
  <c r="U101" i="73" s="1"/>
  <c r="L3" i="59" l="1"/>
  <c r="L51" i="59" s="1"/>
  <c r="L3" i="23" s="1"/>
  <c r="L3" i="84" s="1"/>
  <c r="K3" i="77"/>
  <c r="K51" i="77" s="1"/>
  <c r="K3" i="25" s="1"/>
  <c r="K3" i="88" s="1"/>
  <c r="K3" i="78"/>
  <c r="K51" i="78" s="1"/>
  <c r="K3" i="28" s="1"/>
  <c r="K3" i="89" s="1"/>
  <c r="K3" i="59"/>
  <c r="K51" i="59" s="1"/>
  <c r="K3" i="23" s="1"/>
  <c r="K3" i="84" s="1"/>
  <c r="K3" i="75"/>
  <c r="K51" i="75" s="1"/>
  <c r="K3" i="30" s="1"/>
  <c r="K3" i="86" s="1"/>
  <c r="K3" i="76"/>
  <c r="K51" i="76" s="1"/>
  <c r="K3" i="31" s="1"/>
  <c r="K3" i="87" s="1"/>
  <c r="I3" i="76"/>
  <c r="I51" i="76" s="1"/>
  <c r="I3" i="31" s="1"/>
  <c r="I3" i="87" s="1"/>
  <c r="L3" i="75"/>
  <c r="L51" i="75" s="1"/>
  <c r="L3" i="30" s="1"/>
  <c r="L3" i="86" s="1"/>
  <c r="I3" i="59"/>
  <c r="I51" i="59" s="1"/>
  <c r="I3" i="23" s="1"/>
  <c r="I3" i="84" s="1"/>
  <c r="L3" i="76"/>
  <c r="L51" i="76" s="1"/>
  <c r="L3" i="31" s="1"/>
  <c r="L3" i="87" s="1"/>
  <c r="I3" i="80"/>
  <c r="I51" i="80" s="1"/>
  <c r="I3" i="27" s="1"/>
  <c r="I3" i="92" s="1"/>
  <c r="L3" i="78"/>
  <c r="L51" i="78" s="1"/>
  <c r="L3" i="28" s="1"/>
  <c r="L3" i="89" s="1"/>
  <c r="L3" i="77"/>
  <c r="L51" i="77" s="1"/>
  <c r="L3" i="25" s="1"/>
  <c r="L3" i="88" s="1"/>
  <c r="L3" i="79"/>
  <c r="L51" i="79" s="1"/>
  <c r="L3" i="32" s="1"/>
  <c r="L3" i="90" s="1"/>
  <c r="P3" i="74"/>
  <c r="P3" i="79" s="1"/>
  <c r="P51" i="79" s="1"/>
  <c r="P3" i="32" s="1"/>
  <c r="P3" i="90" s="1"/>
  <c r="N3" i="74"/>
  <c r="N3" i="80" s="1"/>
  <c r="N51" i="80" s="1"/>
  <c r="N3" i="27" s="1"/>
  <c r="N3" i="92" s="1"/>
  <c r="AP3" i="79"/>
  <c r="AP51" i="79" s="1"/>
  <c r="AP3" i="32" s="1"/>
  <c r="AP3" i="90" s="1"/>
  <c r="I3" i="77"/>
  <c r="I51" i="77" s="1"/>
  <c r="I3" i="25" s="1"/>
  <c r="I3" i="88" s="1"/>
  <c r="U3" i="74"/>
  <c r="U3" i="79" s="1"/>
  <c r="U51" i="79" s="1"/>
  <c r="U3" i="32" s="1"/>
  <c r="U3" i="90" s="1"/>
  <c r="K95" i="63"/>
  <c r="K51" i="74"/>
  <c r="K3" i="26" s="1"/>
  <c r="K3" i="91" s="1"/>
  <c r="K3" i="81"/>
  <c r="K51" i="81" s="1"/>
  <c r="K3" i="22" s="1"/>
  <c r="K3" i="93" s="1"/>
  <c r="AP3" i="80"/>
  <c r="AP51" i="80" s="1"/>
  <c r="AP3" i="27" s="1"/>
  <c r="AP3" i="92" s="1"/>
  <c r="AP3" i="59"/>
  <c r="AP51" i="59" s="1"/>
  <c r="AP3" i="23" s="1"/>
  <c r="AP3" i="84" s="1"/>
  <c r="I95" i="63"/>
  <c r="I51" i="74"/>
  <c r="I3" i="26" s="1"/>
  <c r="I3" i="91" s="1"/>
  <c r="I3" i="81"/>
  <c r="I51" i="81" s="1"/>
  <c r="I3" i="22" s="1"/>
  <c r="I3" i="93" s="1"/>
  <c r="AP3" i="81"/>
  <c r="AP51" i="81" s="1"/>
  <c r="AP3" i="22" s="1"/>
  <c r="AP3" i="93" s="1"/>
  <c r="AP95" i="63"/>
  <c r="AP51" i="74"/>
  <c r="AP3" i="26" s="1"/>
  <c r="AP3" i="91" s="1"/>
  <c r="AP3" i="78"/>
  <c r="AP51" i="78" s="1"/>
  <c r="AP3" i="28" s="1"/>
  <c r="AP3" i="89" s="1"/>
  <c r="I3" i="75"/>
  <c r="I51" i="75" s="1"/>
  <c r="I3" i="30" s="1"/>
  <c r="I3" i="86" s="1"/>
  <c r="H3" i="83"/>
  <c r="H27" i="83" s="1"/>
  <c r="AP3" i="76"/>
  <c r="AP51" i="76" s="1"/>
  <c r="AP3" i="31" s="1"/>
  <c r="AP3" i="87" s="1"/>
  <c r="M3" i="74"/>
  <c r="M3" i="78" s="1"/>
  <c r="M51" i="78" s="1"/>
  <c r="M3" i="28" s="1"/>
  <c r="M3" i="89" s="1"/>
  <c r="K3" i="79"/>
  <c r="K51" i="79" s="1"/>
  <c r="K3" i="32" s="1"/>
  <c r="K3" i="90" s="1"/>
  <c r="AP3" i="77"/>
  <c r="AP51" i="77" s="1"/>
  <c r="AP3" i="25" s="1"/>
  <c r="AP3" i="88" s="1"/>
  <c r="I3" i="78"/>
  <c r="I51" i="78" s="1"/>
  <c r="I3" i="28" s="1"/>
  <c r="I3" i="89" s="1"/>
  <c r="L95" i="63"/>
  <c r="L51" i="74"/>
  <c r="L3" i="26" s="1"/>
  <c r="L3" i="91" s="1"/>
  <c r="L3" i="81"/>
  <c r="L51" i="81" s="1"/>
  <c r="L3" i="22" s="1"/>
  <c r="L3" i="93" s="1"/>
  <c r="V59" i="73"/>
  <c r="V101" i="73" s="1"/>
  <c r="Q59" i="73"/>
  <c r="Q101" i="73" s="1"/>
  <c r="E3" i="83"/>
  <c r="E27" i="83" s="1"/>
  <c r="D3" i="83"/>
  <c r="D27" i="83" s="1"/>
  <c r="F3" i="83"/>
  <c r="F27" i="83" s="1"/>
  <c r="U3" i="75" l="1"/>
  <c r="U51" i="75" s="1"/>
  <c r="U3" i="30" s="1"/>
  <c r="U3" i="86" s="1"/>
  <c r="U3" i="80"/>
  <c r="U51" i="80" s="1"/>
  <c r="U3" i="27" s="1"/>
  <c r="U3" i="92" s="1"/>
  <c r="M3" i="59"/>
  <c r="M51" i="59" s="1"/>
  <c r="M3" i="23" s="1"/>
  <c r="M3" i="84" s="1"/>
  <c r="M3" i="77"/>
  <c r="M51" i="77" s="1"/>
  <c r="M3" i="25" s="1"/>
  <c r="M3" i="88" s="1"/>
  <c r="M3" i="75"/>
  <c r="M51" i="75" s="1"/>
  <c r="M3" i="30" s="1"/>
  <c r="M3" i="86" s="1"/>
  <c r="M3" i="79"/>
  <c r="M51" i="79" s="1"/>
  <c r="M3" i="32" s="1"/>
  <c r="M3" i="90" s="1"/>
  <c r="M3" i="80"/>
  <c r="M51" i="80" s="1"/>
  <c r="M3" i="27" s="1"/>
  <c r="M3" i="92" s="1"/>
  <c r="U3" i="76"/>
  <c r="U51" i="76" s="1"/>
  <c r="U3" i="31" s="1"/>
  <c r="U3" i="87" s="1"/>
  <c r="M3" i="76"/>
  <c r="M51" i="76" s="1"/>
  <c r="M3" i="31" s="1"/>
  <c r="M3" i="87" s="1"/>
  <c r="U3" i="59"/>
  <c r="U51" i="59" s="1"/>
  <c r="U3" i="23" s="1"/>
  <c r="U3" i="84" s="1"/>
  <c r="N3" i="81"/>
  <c r="N51" i="81" s="1"/>
  <c r="N3" i="22" s="1"/>
  <c r="N3" i="93" s="1"/>
  <c r="U3" i="77"/>
  <c r="U51" i="77" s="1"/>
  <c r="U3" i="25" s="1"/>
  <c r="U3" i="88" s="1"/>
  <c r="P3" i="75"/>
  <c r="P51" i="75" s="1"/>
  <c r="P3" i="30" s="1"/>
  <c r="P3" i="86" s="1"/>
  <c r="P3" i="80"/>
  <c r="P51" i="80" s="1"/>
  <c r="P3" i="27" s="1"/>
  <c r="P3" i="92" s="1"/>
  <c r="N3" i="59"/>
  <c r="N51" i="59" s="1"/>
  <c r="N3" i="23" s="1"/>
  <c r="N3" i="84" s="1"/>
  <c r="P3" i="76"/>
  <c r="P51" i="76" s="1"/>
  <c r="P3" i="31" s="1"/>
  <c r="P3" i="87" s="1"/>
  <c r="N3" i="75"/>
  <c r="N51" i="75" s="1"/>
  <c r="N3" i="30" s="1"/>
  <c r="N3" i="86" s="1"/>
  <c r="P3" i="59"/>
  <c r="P51" i="59" s="1"/>
  <c r="P3" i="23" s="1"/>
  <c r="P3" i="84" s="1"/>
  <c r="N3" i="78"/>
  <c r="N51" i="78" s="1"/>
  <c r="N3" i="28" s="1"/>
  <c r="N3" i="89" s="1"/>
  <c r="Q3" i="74"/>
  <c r="Q3" i="79" s="1"/>
  <c r="Q51" i="79" s="1"/>
  <c r="Q3" i="32" s="1"/>
  <c r="Q3" i="90" s="1"/>
  <c r="M95" i="63"/>
  <c r="M51" i="74"/>
  <c r="M3" i="26" s="1"/>
  <c r="M3" i="91" s="1"/>
  <c r="M3" i="81"/>
  <c r="M51" i="81" s="1"/>
  <c r="M3" i="22" s="1"/>
  <c r="M3" i="93" s="1"/>
  <c r="U95" i="63"/>
  <c r="U51" i="74"/>
  <c r="U3" i="26" s="1"/>
  <c r="U3" i="91" s="1"/>
  <c r="U3" i="81"/>
  <c r="U51" i="81" s="1"/>
  <c r="U3" i="22" s="1"/>
  <c r="U3" i="93" s="1"/>
  <c r="N3" i="77"/>
  <c r="N51" i="77" s="1"/>
  <c r="N3" i="25" s="1"/>
  <c r="N3" i="88" s="1"/>
  <c r="P3" i="78"/>
  <c r="P51" i="78" s="1"/>
  <c r="P3" i="28" s="1"/>
  <c r="P3" i="89" s="1"/>
  <c r="N3" i="79"/>
  <c r="N51" i="79" s="1"/>
  <c r="N3" i="32" s="1"/>
  <c r="N3" i="90" s="1"/>
  <c r="P3" i="77"/>
  <c r="P51" i="77" s="1"/>
  <c r="P3" i="25" s="1"/>
  <c r="P3" i="88" s="1"/>
  <c r="V3" i="74"/>
  <c r="V3" i="75" s="1"/>
  <c r="V51" i="75" s="1"/>
  <c r="V3" i="30" s="1"/>
  <c r="V3" i="86" s="1"/>
  <c r="N95" i="63"/>
  <c r="N51" i="74"/>
  <c r="N3" i="26" s="1"/>
  <c r="N3" i="91" s="1"/>
  <c r="U3" i="78"/>
  <c r="U51" i="78" s="1"/>
  <c r="U3" i="28" s="1"/>
  <c r="U3" i="89" s="1"/>
  <c r="N3" i="76"/>
  <c r="N51" i="76" s="1"/>
  <c r="N3" i="31" s="1"/>
  <c r="N3" i="87" s="1"/>
  <c r="P95" i="63"/>
  <c r="P51" i="74"/>
  <c r="P3" i="26" s="1"/>
  <c r="P3" i="91" s="1"/>
  <c r="P3" i="81"/>
  <c r="P51" i="81" s="1"/>
  <c r="P3" i="22" s="1"/>
  <c r="P3" i="93" s="1"/>
  <c r="W59" i="73"/>
  <c r="W101" i="73" s="1"/>
  <c r="G3" i="83"/>
  <c r="G27" i="83" s="1"/>
  <c r="J3" i="83"/>
  <c r="J27" i="83" s="1"/>
  <c r="S59" i="73"/>
  <c r="S101" i="73" s="1"/>
  <c r="R59" i="73"/>
  <c r="R101" i="73" s="1"/>
  <c r="I3" i="83"/>
  <c r="I27" i="83" s="1"/>
  <c r="Q3" i="78" l="1"/>
  <c r="Q51" i="78" s="1"/>
  <c r="Q3" i="28" s="1"/>
  <c r="Q3" i="89" s="1"/>
  <c r="Q3" i="75"/>
  <c r="Q51" i="75" s="1"/>
  <c r="Q3" i="30" s="1"/>
  <c r="Q3" i="86" s="1"/>
  <c r="Q3" i="77"/>
  <c r="Q51" i="77" s="1"/>
  <c r="Q3" i="25" s="1"/>
  <c r="Q3" i="88" s="1"/>
  <c r="Q3" i="80"/>
  <c r="Q51" i="80" s="1"/>
  <c r="Q3" i="27" s="1"/>
  <c r="Q3" i="92" s="1"/>
  <c r="Q3" i="76"/>
  <c r="Q51" i="76" s="1"/>
  <c r="Q3" i="31" s="1"/>
  <c r="Q3" i="87" s="1"/>
  <c r="Q3" i="59"/>
  <c r="Q51" i="59" s="1"/>
  <c r="Q3" i="23" s="1"/>
  <c r="Q3" i="84" s="1"/>
  <c r="R3" i="74"/>
  <c r="R3" i="80" s="1"/>
  <c r="R51" i="80" s="1"/>
  <c r="R3" i="27" s="1"/>
  <c r="R3" i="92" s="1"/>
  <c r="V3" i="76"/>
  <c r="V51" i="76" s="1"/>
  <c r="V3" i="31" s="1"/>
  <c r="V3" i="87" s="1"/>
  <c r="Q95" i="63"/>
  <c r="Q51" i="74"/>
  <c r="Q3" i="26" s="1"/>
  <c r="Q3" i="91" s="1"/>
  <c r="Q3" i="81"/>
  <c r="Q51" i="81" s="1"/>
  <c r="Q3" i="22" s="1"/>
  <c r="Q3" i="93" s="1"/>
  <c r="V95" i="63"/>
  <c r="V51" i="74"/>
  <c r="V3" i="26" s="1"/>
  <c r="V3" i="91" s="1"/>
  <c r="V3" i="81"/>
  <c r="V51" i="81" s="1"/>
  <c r="V3" i="22" s="1"/>
  <c r="V3" i="93" s="1"/>
  <c r="V3" i="59"/>
  <c r="V51" i="59" s="1"/>
  <c r="V3" i="23" s="1"/>
  <c r="V3" i="84" s="1"/>
  <c r="V3" i="77"/>
  <c r="V51" i="77" s="1"/>
  <c r="V3" i="25" s="1"/>
  <c r="V3" i="88" s="1"/>
  <c r="S3" i="74"/>
  <c r="S3" i="77" s="1"/>
  <c r="S51" i="77" s="1"/>
  <c r="S3" i="25" s="1"/>
  <c r="S3" i="88" s="1"/>
  <c r="W3" i="74"/>
  <c r="W3" i="77" s="1"/>
  <c r="W51" i="77" s="1"/>
  <c r="W3" i="25" s="1"/>
  <c r="W3" i="88" s="1"/>
  <c r="M3" i="83"/>
  <c r="M27" i="83" s="1"/>
  <c r="V3" i="79"/>
  <c r="V51" i="79" s="1"/>
  <c r="V3" i="32" s="1"/>
  <c r="V3" i="90" s="1"/>
  <c r="V3" i="78"/>
  <c r="V51" i="78" s="1"/>
  <c r="V3" i="28" s="1"/>
  <c r="V3" i="89" s="1"/>
  <c r="V3" i="80"/>
  <c r="V51" i="80" s="1"/>
  <c r="V3" i="27" s="1"/>
  <c r="V3" i="92" s="1"/>
  <c r="L3" i="83"/>
  <c r="L27" i="83" s="1"/>
  <c r="N3" i="83"/>
  <c r="N27" i="83" s="1"/>
  <c r="K3" i="83"/>
  <c r="K27" i="83" s="1"/>
  <c r="X59" i="73"/>
  <c r="X101" i="73" s="1"/>
  <c r="S3" i="78" l="1"/>
  <c r="S51" i="78" s="1"/>
  <c r="S3" i="28" s="1"/>
  <c r="S3" i="89" s="1"/>
  <c r="W3" i="80"/>
  <c r="W51" i="80" s="1"/>
  <c r="W3" i="27" s="1"/>
  <c r="W3" i="92" s="1"/>
  <c r="W3" i="79"/>
  <c r="W51" i="79" s="1"/>
  <c r="W3" i="32" s="1"/>
  <c r="W3" i="90" s="1"/>
  <c r="W3" i="76"/>
  <c r="W51" i="76" s="1"/>
  <c r="W3" i="31" s="1"/>
  <c r="W3" i="87" s="1"/>
  <c r="S3" i="80"/>
  <c r="S51" i="80" s="1"/>
  <c r="S3" i="27" s="1"/>
  <c r="S3" i="92" s="1"/>
  <c r="S3" i="59"/>
  <c r="S51" i="59" s="1"/>
  <c r="S3" i="23" s="1"/>
  <c r="S3" i="84" s="1"/>
  <c r="S3" i="75"/>
  <c r="S51" i="75" s="1"/>
  <c r="S3" i="30" s="1"/>
  <c r="S3" i="86" s="1"/>
  <c r="S3" i="79"/>
  <c r="S51" i="79" s="1"/>
  <c r="S3" i="32" s="1"/>
  <c r="S3" i="90" s="1"/>
  <c r="X3" i="74"/>
  <c r="X3" i="79" s="1"/>
  <c r="X51" i="79" s="1"/>
  <c r="X3" i="32" s="1"/>
  <c r="X3" i="90" s="1"/>
  <c r="W3" i="78"/>
  <c r="W51" i="78" s="1"/>
  <c r="W3" i="28" s="1"/>
  <c r="W3" i="89" s="1"/>
  <c r="S3" i="76"/>
  <c r="S51" i="76" s="1"/>
  <c r="S3" i="31" s="1"/>
  <c r="S3" i="87" s="1"/>
  <c r="R3" i="59"/>
  <c r="R51" i="59" s="1"/>
  <c r="R3" i="23" s="1"/>
  <c r="W3" i="75"/>
  <c r="W51" i="75" s="1"/>
  <c r="W3" i="30" s="1"/>
  <c r="W3" i="86" s="1"/>
  <c r="R3" i="75"/>
  <c r="R51" i="75" s="1"/>
  <c r="R3" i="30" s="1"/>
  <c r="R3" i="86" s="1"/>
  <c r="R3" i="76"/>
  <c r="R51" i="76" s="1"/>
  <c r="R3" i="31" s="1"/>
  <c r="R3" i="87" s="1"/>
  <c r="R3" i="78"/>
  <c r="R51" i="78" s="1"/>
  <c r="R3" i="28" s="1"/>
  <c r="R3" i="89" s="1"/>
  <c r="W95" i="63"/>
  <c r="W51" i="74"/>
  <c r="W3" i="26" s="1"/>
  <c r="W3" i="91" s="1"/>
  <c r="W3" i="81"/>
  <c r="W51" i="81" s="1"/>
  <c r="W3" i="22" s="1"/>
  <c r="W3" i="93" s="1"/>
  <c r="R3" i="77"/>
  <c r="R51" i="77" s="1"/>
  <c r="R3" i="25" s="1"/>
  <c r="R3" i="88" s="1"/>
  <c r="W3" i="59"/>
  <c r="W51" i="59" s="1"/>
  <c r="W3" i="23" s="1"/>
  <c r="W3" i="84" s="1"/>
  <c r="S95" i="63"/>
  <c r="S51" i="74"/>
  <c r="S3" i="26" s="1"/>
  <c r="S3" i="91" s="1"/>
  <c r="S3" i="81"/>
  <c r="S51" i="81" s="1"/>
  <c r="S3" i="22" s="1"/>
  <c r="S3" i="93" s="1"/>
  <c r="R3" i="79"/>
  <c r="R51" i="79" s="1"/>
  <c r="R3" i="32" s="1"/>
  <c r="R3" i="90" s="1"/>
  <c r="R95" i="63"/>
  <c r="R51" i="74"/>
  <c r="R3" i="26" s="1"/>
  <c r="R3" i="91" s="1"/>
  <c r="R3" i="81"/>
  <c r="R51" i="81" s="1"/>
  <c r="R3" i="22" s="1"/>
  <c r="R3" i="93" s="1"/>
  <c r="T3" i="83"/>
  <c r="T27" i="83" s="1"/>
  <c r="Y59" i="73"/>
  <c r="Y101" i="73" s="1"/>
  <c r="O3" i="83"/>
  <c r="O27" i="83" s="1"/>
  <c r="X3" i="76" l="1"/>
  <c r="X51" i="76" s="1"/>
  <c r="X3" i="31" s="1"/>
  <c r="X3" i="87" s="1"/>
  <c r="X3" i="77"/>
  <c r="X51" i="77" s="1"/>
  <c r="X3" i="25" s="1"/>
  <c r="X3" i="88" s="1"/>
  <c r="X3" i="75"/>
  <c r="X51" i="75" s="1"/>
  <c r="X3" i="30" s="1"/>
  <c r="X3" i="86" s="1"/>
  <c r="X3" i="80"/>
  <c r="X51" i="80" s="1"/>
  <c r="X3" i="27" s="1"/>
  <c r="X3" i="92" s="1"/>
  <c r="Y3" i="74"/>
  <c r="Y3" i="80" s="1"/>
  <c r="Y51" i="80" s="1"/>
  <c r="Y3" i="27" s="1"/>
  <c r="Y3" i="92" s="1"/>
  <c r="X3" i="59"/>
  <c r="X51" i="59" s="1"/>
  <c r="X3" i="23" s="1"/>
  <c r="X3" i="84" s="1"/>
  <c r="S3" i="83"/>
  <c r="S27" i="83" s="1"/>
  <c r="X3" i="78"/>
  <c r="X51" i="78" s="1"/>
  <c r="X3" i="28" s="1"/>
  <c r="X3" i="89" s="1"/>
  <c r="R3" i="84"/>
  <c r="R3" i="83"/>
  <c r="R27" i="83" s="1"/>
  <c r="X95" i="63"/>
  <c r="X51" i="74"/>
  <c r="X3" i="26" s="1"/>
  <c r="X3" i="91" s="1"/>
  <c r="X3" i="81"/>
  <c r="X51" i="81" s="1"/>
  <c r="X3" i="22" s="1"/>
  <c r="X3" i="93" s="1"/>
  <c r="P3" i="83"/>
  <c r="P27" i="83" s="1"/>
  <c r="Q3" i="83"/>
  <c r="Q27" i="83" s="1"/>
  <c r="U3" i="83"/>
  <c r="U27" i="83" s="1"/>
  <c r="Z59" i="73"/>
  <c r="Z101" i="73" s="1"/>
  <c r="Y3" i="75" l="1"/>
  <c r="Y51" i="75" s="1"/>
  <c r="Y3" i="30" s="1"/>
  <c r="Y3" i="86" s="1"/>
  <c r="Y3" i="76"/>
  <c r="Y51" i="76" s="1"/>
  <c r="Y3" i="31" s="1"/>
  <c r="Y3" i="87" s="1"/>
  <c r="Y3" i="59"/>
  <c r="Y51" i="59" s="1"/>
  <c r="Y3" i="23" s="1"/>
  <c r="Y3" i="84" s="1"/>
  <c r="Y3" i="78"/>
  <c r="Y51" i="78" s="1"/>
  <c r="Y3" i="28" s="1"/>
  <c r="Y3" i="89" s="1"/>
  <c r="Y3" i="77"/>
  <c r="Y51" i="77" s="1"/>
  <c r="Y3" i="25" s="1"/>
  <c r="Y3" i="88" s="1"/>
  <c r="Z3" i="74"/>
  <c r="Z3" i="80" s="1"/>
  <c r="Z51" i="80" s="1"/>
  <c r="Z3" i="27" s="1"/>
  <c r="Z3" i="92" s="1"/>
  <c r="Y3" i="79"/>
  <c r="Y51" i="79" s="1"/>
  <c r="Y3" i="32" s="1"/>
  <c r="Y3" i="90" s="1"/>
  <c r="Y95" i="63"/>
  <c r="Y51" i="74"/>
  <c r="Y3" i="26" s="1"/>
  <c r="Y3" i="91" s="1"/>
  <c r="Y3" i="81"/>
  <c r="Y51" i="81" s="1"/>
  <c r="Y3" i="22" s="1"/>
  <c r="Y3" i="93" s="1"/>
  <c r="V3" i="83"/>
  <c r="V27" i="83" s="1"/>
  <c r="AA59" i="73"/>
  <c r="AA101" i="73" s="1"/>
  <c r="Z3" i="76" l="1"/>
  <c r="Z51" i="76" s="1"/>
  <c r="Z3" i="31" s="1"/>
  <c r="Z3" i="87" s="1"/>
  <c r="Z3" i="75"/>
  <c r="Z51" i="75" s="1"/>
  <c r="Z3" i="30" s="1"/>
  <c r="Z3" i="86" s="1"/>
  <c r="Z3" i="59"/>
  <c r="Z51" i="59" s="1"/>
  <c r="Z3" i="23" s="1"/>
  <c r="Z3" i="84" s="1"/>
  <c r="Z3" i="78"/>
  <c r="Z51" i="78" s="1"/>
  <c r="Z3" i="28" s="1"/>
  <c r="Z3" i="89" s="1"/>
  <c r="AA3" i="74"/>
  <c r="AA3" i="80" s="1"/>
  <c r="AA51" i="80" s="1"/>
  <c r="AA3" i="27" s="1"/>
  <c r="AA3" i="92" s="1"/>
  <c r="Z3" i="77"/>
  <c r="Z51" i="77" s="1"/>
  <c r="Z3" i="25" s="1"/>
  <c r="Z3" i="88" s="1"/>
  <c r="Z3" i="79"/>
  <c r="Z51" i="79" s="1"/>
  <c r="Z3" i="32" s="1"/>
  <c r="Z3" i="90" s="1"/>
  <c r="Z95" i="63"/>
  <c r="Z51" i="74"/>
  <c r="Z3" i="26" s="1"/>
  <c r="Z3" i="91" s="1"/>
  <c r="Z3" i="81"/>
  <c r="Z51" i="81" s="1"/>
  <c r="Z3" i="22" s="1"/>
  <c r="Z3" i="93" s="1"/>
  <c r="AB59" i="73"/>
  <c r="AB101" i="73" s="1"/>
  <c r="W3" i="83"/>
  <c r="W27" i="83" s="1"/>
  <c r="AA95" i="63" l="1"/>
  <c r="AA51" i="74"/>
  <c r="AA3" i="26" s="1"/>
  <c r="AA3" i="91" s="1"/>
  <c r="AA3" i="81"/>
  <c r="AA51" i="81" s="1"/>
  <c r="AA3" i="22" s="1"/>
  <c r="AA3" i="93" s="1"/>
  <c r="AA3" i="59"/>
  <c r="AA51" i="59" s="1"/>
  <c r="AA3" i="23" s="1"/>
  <c r="AA3" i="84" s="1"/>
  <c r="AA3" i="76"/>
  <c r="AA51" i="76" s="1"/>
  <c r="AA3" i="31" s="1"/>
  <c r="AA3" i="87" s="1"/>
  <c r="AA3" i="77"/>
  <c r="AA51" i="77" s="1"/>
  <c r="AA3" i="25" s="1"/>
  <c r="AA3" i="88" s="1"/>
  <c r="AB3" i="74"/>
  <c r="AB3" i="81" s="1"/>
  <c r="AB51" i="81" s="1"/>
  <c r="AB3" i="22" s="1"/>
  <c r="AB3" i="93" s="1"/>
  <c r="AA3" i="75"/>
  <c r="AA51" i="75" s="1"/>
  <c r="AA3" i="30" s="1"/>
  <c r="AA3" i="86" s="1"/>
  <c r="AA3" i="78"/>
  <c r="AA51" i="78" s="1"/>
  <c r="AA3" i="28" s="1"/>
  <c r="AA3" i="89" s="1"/>
  <c r="AA3" i="79"/>
  <c r="AA51" i="79" s="1"/>
  <c r="AA3" i="32" s="1"/>
  <c r="AA3" i="90" s="1"/>
  <c r="AC59" i="73"/>
  <c r="AC101" i="73" s="1"/>
  <c r="X3" i="83"/>
  <c r="X27" i="83" s="1"/>
  <c r="AB3" i="78" l="1"/>
  <c r="AB51" i="78" s="1"/>
  <c r="AB3" i="28" s="1"/>
  <c r="AB3" i="89" s="1"/>
  <c r="AB3" i="75"/>
  <c r="AB51" i="75" s="1"/>
  <c r="AB3" i="30" s="1"/>
  <c r="AB3" i="86" s="1"/>
  <c r="AB3" i="79"/>
  <c r="AB51" i="79" s="1"/>
  <c r="AB3" i="32" s="1"/>
  <c r="AB3" i="90" s="1"/>
  <c r="AB3" i="80"/>
  <c r="AB51" i="80" s="1"/>
  <c r="AB3" i="27" s="1"/>
  <c r="AB3" i="92" s="1"/>
  <c r="AC3" i="74"/>
  <c r="AC3" i="80" s="1"/>
  <c r="AC51" i="80" s="1"/>
  <c r="AC3" i="27" s="1"/>
  <c r="AC3" i="92" s="1"/>
  <c r="AB3" i="59"/>
  <c r="AB51" i="59" s="1"/>
  <c r="AB3" i="23" s="1"/>
  <c r="AB3" i="84" s="1"/>
  <c r="AB95" i="63"/>
  <c r="AB51" i="74"/>
  <c r="AB3" i="26" s="1"/>
  <c r="AB3" i="91" s="1"/>
  <c r="AB3" i="76"/>
  <c r="AB51" i="76" s="1"/>
  <c r="AB3" i="31" s="1"/>
  <c r="AB3" i="87" s="1"/>
  <c r="AB3" i="77"/>
  <c r="AB51" i="77" s="1"/>
  <c r="AB3" i="25" s="1"/>
  <c r="AB3" i="88" s="1"/>
  <c r="Y3" i="83"/>
  <c r="Y27" i="83" s="1"/>
  <c r="AD59" i="73"/>
  <c r="AD101" i="73" s="1"/>
  <c r="AC3" i="76" l="1"/>
  <c r="AC51" i="76" s="1"/>
  <c r="AC3" i="31" s="1"/>
  <c r="AC3" i="87" s="1"/>
  <c r="AC3" i="59"/>
  <c r="AC51" i="59" s="1"/>
  <c r="AC3" i="23" s="1"/>
  <c r="AC3" i="84" s="1"/>
  <c r="AC3" i="75"/>
  <c r="AC51" i="75" s="1"/>
  <c r="AC3" i="30" s="1"/>
  <c r="AC3" i="86" s="1"/>
  <c r="AC3" i="78"/>
  <c r="AC51" i="78" s="1"/>
  <c r="AC3" i="28" s="1"/>
  <c r="AC3" i="89" s="1"/>
  <c r="AC3" i="77"/>
  <c r="AC51" i="77" s="1"/>
  <c r="AC3" i="25" s="1"/>
  <c r="AC3" i="88" s="1"/>
  <c r="AC3" i="79"/>
  <c r="AC51" i="79" s="1"/>
  <c r="AC3" i="32" s="1"/>
  <c r="AC3" i="90" s="1"/>
  <c r="AD3" i="74"/>
  <c r="AD3" i="79" s="1"/>
  <c r="AD51" i="79" s="1"/>
  <c r="AD3" i="32" s="1"/>
  <c r="AD3" i="90" s="1"/>
  <c r="AC95" i="63"/>
  <c r="AC51" i="74"/>
  <c r="AC3" i="26" s="1"/>
  <c r="AC3" i="91" s="1"/>
  <c r="AC3" i="81"/>
  <c r="AC51" i="81" s="1"/>
  <c r="AC3" i="22" s="1"/>
  <c r="AC3" i="93" s="1"/>
  <c r="AE59" i="73"/>
  <c r="AE101" i="73" s="1"/>
  <c r="Z3" i="83"/>
  <c r="Z27" i="83" s="1"/>
  <c r="AD3" i="77" l="1"/>
  <c r="AD51" i="77" s="1"/>
  <c r="AD3" i="25" s="1"/>
  <c r="AD3" i="88" s="1"/>
  <c r="AD3" i="80"/>
  <c r="AD51" i="80" s="1"/>
  <c r="AD3" i="27" s="1"/>
  <c r="AD3" i="92" s="1"/>
  <c r="AD3" i="76"/>
  <c r="AD51" i="76" s="1"/>
  <c r="AD3" i="31" s="1"/>
  <c r="AD3" i="87" s="1"/>
  <c r="AD3" i="59"/>
  <c r="AD51" i="59" s="1"/>
  <c r="AD3" i="23" s="1"/>
  <c r="AD3" i="84" s="1"/>
  <c r="AD3" i="75"/>
  <c r="AD51" i="75" s="1"/>
  <c r="AD3" i="30" s="1"/>
  <c r="AD3" i="86" s="1"/>
  <c r="AD3" i="78"/>
  <c r="AD51" i="78" s="1"/>
  <c r="AD3" i="28" s="1"/>
  <c r="AD3" i="89" s="1"/>
  <c r="AE3" i="74"/>
  <c r="AE3" i="77" s="1"/>
  <c r="AE51" i="77" s="1"/>
  <c r="AE3" i="25" s="1"/>
  <c r="AE3" i="88" s="1"/>
  <c r="AD95" i="63"/>
  <c r="AD51" i="74"/>
  <c r="AD3" i="26" s="1"/>
  <c r="AD3" i="91" s="1"/>
  <c r="AD3" i="81"/>
  <c r="AD51" i="81" s="1"/>
  <c r="AD3" i="22" s="1"/>
  <c r="AD3" i="93" s="1"/>
  <c r="AF59" i="73"/>
  <c r="AF101" i="73" s="1"/>
  <c r="AA3" i="83"/>
  <c r="AA27" i="83" s="1"/>
  <c r="AE95" i="63" l="1"/>
  <c r="AE51" i="74"/>
  <c r="AE3" i="26" s="1"/>
  <c r="AE3" i="91" s="1"/>
  <c r="AE3" i="59"/>
  <c r="AE51" i="59" s="1"/>
  <c r="AE3" i="23" s="1"/>
  <c r="AE3" i="84" s="1"/>
  <c r="AE3" i="76"/>
  <c r="AE51" i="76" s="1"/>
  <c r="AE3" i="31" s="1"/>
  <c r="AE3" i="87" s="1"/>
  <c r="AE3" i="75"/>
  <c r="AE51" i="75" s="1"/>
  <c r="AE3" i="30" s="1"/>
  <c r="AE3" i="86" s="1"/>
  <c r="AF3" i="74"/>
  <c r="AE3" i="78"/>
  <c r="AE51" i="78" s="1"/>
  <c r="AE3" i="28" s="1"/>
  <c r="AE3" i="89" s="1"/>
  <c r="AE3" i="80"/>
  <c r="AE51" i="80" s="1"/>
  <c r="AE3" i="27" s="1"/>
  <c r="AE3" i="92" s="1"/>
  <c r="AE3" i="79"/>
  <c r="AE51" i="79" s="1"/>
  <c r="AE3" i="32" s="1"/>
  <c r="AE3" i="90" s="1"/>
  <c r="AE3" i="81"/>
  <c r="AE51" i="81" s="1"/>
  <c r="AE3" i="22" s="1"/>
  <c r="AE3" i="93" s="1"/>
  <c r="AB3" i="83"/>
  <c r="AB27" i="83" s="1"/>
  <c r="AG59" i="73"/>
  <c r="AG101" i="73" s="1"/>
  <c r="AF95" i="63" l="1"/>
  <c r="AF51" i="74"/>
  <c r="AF3" i="26" s="1"/>
  <c r="AF3" i="91" s="1"/>
  <c r="AF3" i="81"/>
  <c r="AF51" i="81" s="1"/>
  <c r="AF3" i="22" s="1"/>
  <c r="AF3" i="93" s="1"/>
  <c r="AF3" i="76"/>
  <c r="AF51" i="76" s="1"/>
  <c r="AF3" i="31" s="1"/>
  <c r="AF3" i="87" s="1"/>
  <c r="AF3" i="79"/>
  <c r="AF51" i="79" s="1"/>
  <c r="AF3" i="32" s="1"/>
  <c r="AF3" i="90" s="1"/>
  <c r="AF3" i="78"/>
  <c r="AF51" i="78" s="1"/>
  <c r="AF3" i="28" s="1"/>
  <c r="AF3" i="89" s="1"/>
  <c r="AF3" i="77"/>
  <c r="AF51" i="77" s="1"/>
  <c r="AF3" i="25" s="1"/>
  <c r="AF3" i="88" s="1"/>
  <c r="AF3" i="80"/>
  <c r="AF51" i="80" s="1"/>
  <c r="AF3" i="27" s="1"/>
  <c r="AF3" i="92" s="1"/>
  <c r="AG3" i="74"/>
  <c r="AG3" i="80" s="1"/>
  <c r="AG51" i="80" s="1"/>
  <c r="AG3" i="27" s="1"/>
  <c r="AG3" i="92" s="1"/>
  <c r="AF3" i="59"/>
  <c r="AF51" i="59" s="1"/>
  <c r="AF3" i="23" s="1"/>
  <c r="AF3" i="84" s="1"/>
  <c r="AF3" i="75"/>
  <c r="AF51" i="75" s="1"/>
  <c r="AF3" i="30" s="1"/>
  <c r="AF3" i="86" s="1"/>
  <c r="AH59" i="73"/>
  <c r="AH101" i="73" s="1"/>
  <c r="AC3" i="83"/>
  <c r="AC27" i="83" s="1"/>
  <c r="AG3" i="76" l="1"/>
  <c r="AG51" i="76" s="1"/>
  <c r="AG3" i="31" s="1"/>
  <c r="AG3" i="87" s="1"/>
  <c r="AG3" i="59"/>
  <c r="AG51" i="59" s="1"/>
  <c r="AG3" i="23" s="1"/>
  <c r="AG3" i="84" s="1"/>
  <c r="AG3" i="75"/>
  <c r="AG51" i="75" s="1"/>
  <c r="AG3" i="30" s="1"/>
  <c r="AG3" i="86" s="1"/>
  <c r="AG3" i="78"/>
  <c r="AG51" i="78" s="1"/>
  <c r="AG3" i="28" s="1"/>
  <c r="AG3" i="89" s="1"/>
  <c r="AG3" i="77"/>
  <c r="AG51" i="77" s="1"/>
  <c r="AG3" i="25" s="1"/>
  <c r="AG3" i="88" s="1"/>
  <c r="AG3" i="79"/>
  <c r="AG51" i="79" s="1"/>
  <c r="AG3" i="32" s="1"/>
  <c r="AG3" i="90" s="1"/>
  <c r="AH3" i="74"/>
  <c r="AH3" i="77" s="1"/>
  <c r="AH51" i="77" s="1"/>
  <c r="AH3" i="25" s="1"/>
  <c r="AH3" i="88" s="1"/>
  <c r="AG95" i="63"/>
  <c r="AG51" i="74"/>
  <c r="AG3" i="26" s="1"/>
  <c r="AG3" i="91" s="1"/>
  <c r="AG3" i="81"/>
  <c r="AG51" i="81" s="1"/>
  <c r="AG3" i="22" s="1"/>
  <c r="AG3" i="93" s="1"/>
  <c r="AD3" i="83"/>
  <c r="AD27" i="83" s="1"/>
  <c r="AI59" i="73"/>
  <c r="AI101" i="73" s="1"/>
  <c r="AH3" i="79" l="1"/>
  <c r="AH51" i="79" s="1"/>
  <c r="AH3" i="32" s="1"/>
  <c r="AH3" i="90" s="1"/>
  <c r="AH3" i="78"/>
  <c r="AH51" i="78" s="1"/>
  <c r="AH3" i="28" s="1"/>
  <c r="AH3" i="89" s="1"/>
  <c r="AH95" i="63"/>
  <c r="AH51" i="74"/>
  <c r="AH3" i="26" s="1"/>
  <c r="AH3" i="91" s="1"/>
  <c r="AH3" i="81"/>
  <c r="AH51" i="81" s="1"/>
  <c r="AH3" i="22" s="1"/>
  <c r="AH3" i="93" s="1"/>
  <c r="AH3" i="59"/>
  <c r="AH51" i="59" s="1"/>
  <c r="AH3" i="23" s="1"/>
  <c r="AH3" i="84" s="1"/>
  <c r="AH3" i="75"/>
  <c r="AH51" i="75" s="1"/>
  <c r="AH3" i="30" s="1"/>
  <c r="AH3" i="86" s="1"/>
  <c r="AI3" i="74"/>
  <c r="AI3" i="75" s="1"/>
  <c r="AI51" i="75" s="1"/>
  <c r="AI3" i="30" s="1"/>
  <c r="AI3" i="86" s="1"/>
  <c r="AH3" i="76"/>
  <c r="AH51" i="76" s="1"/>
  <c r="AH3" i="31" s="1"/>
  <c r="AH3" i="87" s="1"/>
  <c r="AH3" i="80"/>
  <c r="AH51" i="80" s="1"/>
  <c r="AH3" i="27" s="1"/>
  <c r="AH3" i="92" s="1"/>
  <c r="AJ59" i="73"/>
  <c r="AJ101" i="73" s="1"/>
  <c r="AE3" i="83"/>
  <c r="AE27" i="83" s="1"/>
  <c r="AI3" i="77" l="1"/>
  <c r="AI51" i="77" s="1"/>
  <c r="AI3" i="25" s="1"/>
  <c r="AI3" i="88" s="1"/>
  <c r="AI3" i="79"/>
  <c r="AI51" i="79" s="1"/>
  <c r="AI3" i="32" s="1"/>
  <c r="AI3" i="90" s="1"/>
  <c r="AJ3" i="74"/>
  <c r="AJ3" i="81" s="1"/>
  <c r="AJ51" i="81" s="1"/>
  <c r="AJ3" i="22" s="1"/>
  <c r="AJ3" i="93" s="1"/>
  <c r="AI3" i="78"/>
  <c r="AI51" i="78" s="1"/>
  <c r="AI3" i="28" s="1"/>
  <c r="AI3" i="89" s="1"/>
  <c r="AI3" i="80"/>
  <c r="AI51" i="80" s="1"/>
  <c r="AI3" i="27" s="1"/>
  <c r="AI3" i="92" s="1"/>
  <c r="AI95" i="63"/>
  <c r="AI51" i="74"/>
  <c r="AI3" i="26" s="1"/>
  <c r="AI3" i="91" s="1"/>
  <c r="AI3" i="81"/>
  <c r="AI51" i="81" s="1"/>
  <c r="AI3" i="22" s="1"/>
  <c r="AI3" i="93" s="1"/>
  <c r="AI3" i="59"/>
  <c r="AI51" i="59" s="1"/>
  <c r="AI3" i="23" s="1"/>
  <c r="AI3" i="84" s="1"/>
  <c r="AI3" i="76"/>
  <c r="AI51" i="76" s="1"/>
  <c r="AI3" i="31" s="1"/>
  <c r="AI3" i="87" s="1"/>
  <c r="AK59" i="73"/>
  <c r="AK101" i="73" s="1"/>
  <c r="AF3" i="83"/>
  <c r="AF27" i="83" s="1"/>
  <c r="AJ3" i="59" l="1"/>
  <c r="AJ51" i="59" s="1"/>
  <c r="AJ3" i="23" s="1"/>
  <c r="AJ3" i="84" s="1"/>
  <c r="AJ3" i="75"/>
  <c r="AJ51" i="75" s="1"/>
  <c r="AJ3" i="30" s="1"/>
  <c r="AJ3" i="86" s="1"/>
  <c r="AJ3" i="78"/>
  <c r="AJ51" i="78" s="1"/>
  <c r="AJ3" i="28" s="1"/>
  <c r="AJ3" i="89" s="1"/>
  <c r="AJ3" i="77"/>
  <c r="AJ51" i="77" s="1"/>
  <c r="AJ3" i="25" s="1"/>
  <c r="AJ3" i="88" s="1"/>
  <c r="AJ3" i="79"/>
  <c r="AJ51" i="79" s="1"/>
  <c r="AJ3" i="32" s="1"/>
  <c r="AJ3" i="90" s="1"/>
  <c r="AJ3" i="80"/>
  <c r="AJ51" i="80" s="1"/>
  <c r="AJ3" i="27" s="1"/>
  <c r="AJ3" i="92" s="1"/>
  <c r="AJ95" i="63"/>
  <c r="AJ51" i="74"/>
  <c r="AJ3" i="26" s="1"/>
  <c r="AJ3" i="91" s="1"/>
  <c r="AK3" i="74"/>
  <c r="AK3" i="80" s="1"/>
  <c r="AK51" i="80" s="1"/>
  <c r="AK3" i="27" s="1"/>
  <c r="AK3" i="92" s="1"/>
  <c r="AJ3" i="76"/>
  <c r="AJ51" i="76" s="1"/>
  <c r="AJ3" i="31" s="1"/>
  <c r="AJ3" i="87" s="1"/>
  <c r="AL59" i="73"/>
  <c r="AL101" i="73" s="1"/>
  <c r="AG3" i="83"/>
  <c r="AG27" i="83" s="1"/>
  <c r="AK3" i="76" l="1"/>
  <c r="AK51" i="76" s="1"/>
  <c r="AK3" i="31" s="1"/>
  <c r="AK3" i="87" s="1"/>
  <c r="AK3" i="75"/>
  <c r="AK51" i="75" s="1"/>
  <c r="AK3" i="30" s="1"/>
  <c r="AK3" i="86" s="1"/>
  <c r="AK3" i="79"/>
  <c r="AK51" i="79" s="1"/>
  <c r="AK3" i="32" s="1"/>
  <c r="AK3" i="90" s="1"/>
  <c r="AK3" i="59"/>
  <c r="AK51" i="59" s="1"/>
  <c r="AK3" i="23" s="1"/>
  <c r="AK3" i="84" s="1"/>
  <c r="AK3" i="78"/>
  <c r="AK51" i="78" s="1"/>
  <c r="AK3" i="28" s="1"/>
  <c r="AK3" i="89" s="1"/>
  <c r="AK3" i="77"/>
  <c r="AK51" i="77" s="1"/>
  <c r="AK3" i="25" s="1"/>
  <c r="AK3" i="88" s="1"/>
  <c r="AK95" i="63"/>
  <c r="AK51" i="74"/>
  <c r="AK3" i="26" s="1"/>
  <c r="AK3" i="91" s="1"/>
  <c r="AK3" i="81"/>
  <c r="AK51" i="81" s="1"/>
  <c r="AK3" i="22" s="1"/>
  <c r="AK3" i="93" s="1"/>
  <c r="AL3" i="74"/>
  <c r="AL3" i="80" s="1"/>
  <c r="AL51" i="80" s="1"/>
  <c r="AL3" i="27" s="1"/>
  <c r="AL3" i="92" s="1"/>
  <c r="AM59" i="73"/>
  <c r="AM101" i="73" s="1"/>
  <c r="AH3" i="83"/>
  <c r="AH27" i="83" s="1"/>
  <c r="AL3" i="75" l="1"/>
  <c r="AL51" i="75" s="1"/>
  <c r="AL3" i="30" s="1"/>
  <c r="AL3" i="86" s="1"/>
  <c r="AL3" i="76"/>
  <c r="AL51" i="76" s="1"/>
  <c r="AL3" i="31" s="1"/>
  <c r="AL3" i="87" s="1"/>
  <c r="AL3" i="59"/>
  <c r="AL51" i="59" s="1"/>
  <c r="AL3" i="23" s="1"/>
  <c r="AL3" i="84" s="1"/>
  <c r="AL3" i="78"/>
  <c r="AL51" i="78" s="1"/>
  <c r="AL3" i="28" s="1"/>
  <c r="AL3" i="89" s="1"/>
  <c r="AL3" i="77"/>
  <c r="AL51" i="77" s="1"/>
  <c r="AL3" i="25" s="1"/>
  <c r="AL3" i="88" s="1"/>
  <c r="AL3" i="79"/>
  <c r="AL51" i="79" s="1"/>
  <c r="AL3" i="32" s="1"/>
  <c r="AL3" i="90" s="1"/>
  <c r="AM3" i="74"/>
  <c r="AM3" i="80" s="1"/>
  <c r="AM51" i="80" s="1"/>
  <c r="AM3" i="27" s="1"/>
  <c r="AM3" i="92" s="1"/>
  <c r="AL95" i="63"/>
  <c r="AL51" i="74"/>
  <c r="AL3" i="26" s="1"/>
  <c r="AL3" i="91" s="1"/>
  <c r="AL3" i="81"/>
  <c r="AL51" i="81" s="1"/>
  <c r="AL3" i="22" s="1"/>
  <c r="AL3" i="93" s="1"/>
  <c r="AO59" i="73"/>
  <c r="AO101" i="73" s="1"/>
  <c r="AN59" i="73"/>
  <c r="AN101" i="73" s="1"/>
  <c r="AI3" i="83"/>
  <c r="AI27" i="83" s="1"/>
  <c r="AM3" i="79" l="1"/>
  <c r="AM51" i="79" s="1"/>
  <c r="AM3" i="32" s="1"/>
  <c r="AM3" i="90" s="1"/>
  <c r="AM3" i="75"/>
  <c r="AM51" i="75" s="1"/>
  <c r="AM3" i="30" s="1"/>
  <c r="AM3" i="86" s="1"/>
  <c r="AM3" i="78"/>
  <c r="AM51" i="78" s="1"/>
  <c r="AM3" i="28" s="1"/>
  <c r="AM3" i="89" s="1"/>
  <c r="AM3" i="77"/>
  <c r="AM51" i="77" s="1"/>
  <c r="AM3" i="25" s="1"/>
  <c r="AM3" i="88" s="1"/>
  <c r="AM3" i="59"/>
  <c r="AM51" i="59" s="1"/>
  <c r="AM3" i="23" s="1"/>
  <c r="AM3" i="84" s="1"/>
  <c r="AM3" i="76"/>
  <c r="AM51" i="76" s="1"/>
  <c r="AM3" i="31" s="1"/>
  <c r="AM3" i="87" s="1"/>
  <c r="AN3" i="74"/>
  <c r="AN3" i="80" s="1"/>
  <c r="AN51" i="80" s="1"/>
  <c r="AN3" i="27" s="1"/>
  <c r="AN3" i="92" s="1"/>
  <c r="AO3" i="74"/>
  <c r="AO3" i="80" s="1"/>
  <c r="AO51" i="80" s="1"/>
  <c r="AO3" i="27" s="1"/>
  <c r="AO3" i="92" s="1"/>
  <c r="AM95" i="63"/>
  <c r="AM51" i="74"/>
  <c r="AM3" i="26" s="1"/>
  <c r="AM3" i="91" s="1"/>
  <c r="AM3" i="81"/>
  <c r="AM51" i="81" s="1"/>
  <c r="AM3" i="22" s="1"/>
  <c r="AM3" i="93" s="1"/>
  <c r="AJ3" i="83"/>
  <c r="AJ27" i="83" s="1"/>
  <c r="AN3" i="76" l="1"/>
  <c r="AN51" i="76" s="1"/>
  <c r="AN3" i="31" s="1"/>
  <c r="AN3" i="87" s="1"/>
  <c r="AO3" i="59"/>
  <c r="AO51" i="59" s="1"/>
  <c r="AO3" i="23" s="1"/>
  <c r="AO3" i="84" s="1"/>
  <c r="AN3" i="59"/>
  <c r="AN51" i="59" s="1"/>
  <c r="AN3" i="23" s="1"/>
  <c r="AN3" i="84" s="1"/>
  <c r="AO3" i="75"/>
  <c r="AO51" i="75" s="1"/>
  <c r="AO3" i="30" s="1"/>
  <c r="AO3" i="86" s="1"/>
  <c r="AN3" i="75"/>
  <c r="AN51" i="75" s="1"/>
  <c r="AN3" i="30" s="1"/>
  <c r="AN3" i="86" s="1"/>
  <c r="AO3" i="78"/>
  <c r="AO51" i="78" s="1"/>
  <c r="AO3" i="28" s="1"/>
  <c r="AO3" i="89" s="1"/>
  <c r="AN3" i="78"/>
  <c r="AN51" i="78" s="1"/>
  <c r="AN3" i="28" s="1"/>
  <c r="AN3" i="89" s="1"/>
  <c r="AO3" i="77"/>
  <c r="AO51" i="77" s="1"/>
  <c r="AO3" i="25" s="1"/>
  <c r="AO3" i="88" s="1"/>
  <c r="AN3" i="77"/>
  <c r="AN51" i="77" s="1"/>
  <c r="AN3" i="25" s="1"/>
  <c r="AN3" i="88" s="1"/>
  <c r="AO3" i="79"/>
  <c r="AO51" i="79" s="1"/>
  <c r="AO3" i="32" s="1"/>
  <c r="AO3" i="90" s="1"/>
  <c r="AN3" i="79"/>
  <c r="AN51" i="79" s="1"/>
  <c r="AN3" i="32" s="1"/>
  <c r="AN3" i="90" s="1"/>
  <c r="AO95" i="63"/>
  <c r="AO51" i="74"/>
  <c r="AO3" i="26" s="1"/>
  <c r="AO3" i="91" s="1"/>
  <c r="AO3" i="81"/>
  <c r="AO51" i="81" s="1"/>
  <c r="AO3" i="22" s="1"/>
  <c r="AO3" i="93" s="1"/>
  <c r="AO3" i="76"/>
  <c r="AO51" i="76" s="1"/>
  <c r="AO3" i="31" s="1"/>
  <c r="AO3" i="87" s="1"/>
  <c r="AN95" i="63"/>
  <c r="AN51" i="74"/>
  <c r="AN3" i="26" s="1"/>
  <c r="AN3" i="91" s="1"/>
  <c r="AN3" i="81"/>
  <c r="AN51" i="81" s="1"/>
  <c r="AN3" i="22" s="1"/>
  <c r="AN3" i="93" s="1"/>
  <c r="AK3" i="83"/>
  <c r="AK27" i="83" s="1"/>
  <c r="AN3" i="83" l="1"/>
  <c r="AN27" i="83" s="1"/>
  <c r="AL3" i="83"/>
  <c r="AL27" i="83" s="1"/>
  <c r="AM3" i="83"/>
  <c r="AM27" i="83" s="1"/>
</calcChain>
</file>

<file path=xl/sharedStrings.xml><?xml version="1.0" encoding="utf-8"?>
<sst xmlns="http://schemas.openxmlformats.org/spreadsheetml/2006/main" count="4801" uniqueCount="518">
  <si>
    <t>行 业</t>
  </si>
  <si>
    <t>化学原料和化学制品制造业</t>
  </si>
  <si>
    <t>煤炭开采和洗选业</t>
  </si>
  <si>
    <t>石油和天然气开采业</t>
  </si>
  <si>
    <t>黑色金属矿采选业</t>
  </si>
  <si>
    <t>有色金属矿采选业</t>
  </si>
  <si>
    <t>非金属矿采选业</t>
  </si>
  <si>
    <t>开采专业及辅助性活动</t>
  </si>
  <si>
    <t>其他采矿业</t>
  </si>
  <si>
    <t>农副食品加工业</t>
  </si>
  <si>
    <t>食品制造业</t>
  </si>
  <si>
    <t>酒、饮料和精制茶制造业</t>
  </si>
  <si>
    <t>烟草制品业</t>
  </si>
  <si>
    <t>纺织业</t>
  </si>
  <si>
    <t>纺织服装、服饰业</t>
  </si>
  <si>
    <t>皮革、毛皮、羽毛及其制品和制鞋业</t>
  </si>
  <si>
    <t>木材加工和木、竹、藤、棕、草制品业</t>
  </si>
  <si>
    <t>家具制造业</t>
  </si>
  <si>
    <t>造纸和纸制品业</t>
  </si>
  <si>
    <t>印刷和记录媒介复制业</t>
  </si>
  <si>
    <t>文教、工美、体育和娱乐用品制造业</t>
  </si>
  <si>
    <t>石油、煤炭及其他燃料加工业</t>
  </si>
  <si>
    <t>医药制造业</t>
  </si>
  <si>
    <t>化学纤维制造业</t>
  </si>
  <si>
    <t>橡胶和塑料制品业</t>
  </si>
  <si>
    <t>非金属矿物制品业</t>
  </si>
  <si>
    <t>黑色金属冶炼和压延加工业</t>
  </si>
  <si>
    <t>有色金属冶炼和压延加工业</t>
  </si>
  <si>
    <t>金属制品业</t>
  </si>
  <si>
    <t>通用设备制造业</t>
  </si>
  <si>
    <t>专用设备制造业</t>
  </si>
  <si>
    <t>汽车制造业</t>
  </si>
  <si>
    <t>铁路、船舶、航空航天和其他运输设备制造业</t>
  </si>
  <si>
    <t>电气机械和器材制造业</t>
  </si>
  <si>
    <t>计算机、通信和其他电子设备制造业</t>
  </si>
  <si>
    <t>仪器仪表制造业</t>
  </si>
  <si>
    <t>其他制造业</t>
  </si>
  <si>
    <t>废弃资源综合利用业</t>
  </si>
  <si>
    <t>金属制品、机械和设备修理业</t>
  </si>
  <si>
    <t>电力、热力生产和供应业</t>
  </si>
  <si>
    <t>燃气生产和供应业</t>
  </si>
  <si>
    <t>水的生产和供应业</t>
  </si>
  <si>
    <r>
      <t>煤合计_x000D_
(万吨)_x000D_
Coal Total_x000D_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</si>
  <si>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r>
      <t>原煤_x000D_
(万吨)_x000D_
Raw Coal_x000D_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</si>
  <si>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r>
      <t>洗精煤_x000D_
(万吨)_x000D_
Cleaned_x000D_
Coal_x000D_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</si>
  <si>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r>
      <t>其他洗煤_x000D_
(万吨)_x000D_
Other_x000D_
Washed Coal_x000D_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</si>
  <si>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r>
      <t>焦炭_x000D_
(万吨)_x000D_
Coke_x000D_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</si>
  <si>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r>
      <t>焦炉煤气_x000D_
(亿立方米)_x000D_
Coke Oven_x000D_
Gas_x000D_
(10</t>
    </r>
    <r>
      <rPr>
        <vertAlign val="superscript"/>
        <sz val="10"/>
        <rFont val="宋体"/>
        <family val="3"/>
        <charset val="134"/>
      </rPr>
      <t>8</t>
    </r>
    <r>
      <rPr>
        <sz val="10"/>
        <rFont val="宋体"/>
        <family val="3"/>
        <charset val="134"/>
      </rPr>
      <t xml:space="preserve"> cu.m)</t>
    </r>
  </si>
  <si>
    <r>
      <t>高炉煤气_x000D_
(亿立方米)_x000D_
Blast Furnace_x000D_
Gas_x000D_
(10</t>
    </r>
    <r>
      <rPr>
        <vertAlign val="superscript"/>
        <sz val="10"/>
        <rFont val="宋体"/>
        <family val="3"/>
        <charset val="134"/>
      </rPr>
      <t>8</t>
    </r>
    <r>
      <rPr>
        <sz val="10"/>
        <rFont val="宋体"/>
        <family val="3"/>
        <charset val="134"/>
      </rPr>
      <t xml:space="preserve"> cu.m)</t>
    </r>
  </si>
  <si>
    <r>
      <t>转炉煤气_x000D_
(亿立方米)_x000D_
Converter_x000D_
Gas_x000D_
(10</t>
    </r>
    <r>
      <rPr>
        <vertAlign val="superscript"/>
        <sz val="10"/>
        <rFont val="宋体"/>
        <family val="3"/>
        <charset val="134"/>
      </rPr>
      <t>8</t>
    </r>
    <r>
      <rPr>
        <sz val="10"/>
        <rFont val="宋体"/>
        <family val="3"/>
        <charset val="134"/>
      </rPr>
      <t xml:space="preserve"> cu.m)</t>
    </r>
  </si>
  <si>
    <r>
      <t>其他煤气_x000D_
(亿立方米)_x000D_
Other Gas_x000D_
(10</t>
    </r>
    <r>
      <rPr>
        <vertAlign val="superscript"/>
        <sz val="10"/>
        <rFont val="宋体"/>
        <family val="3"/>
        <charset val="134"/>
      </rPr>
      <t>8</t>
    </r>
    <r>
      <rPr>
        <sz val="10"/>
        <rFont val="宋体"/>
        <family val="3"/>
        <charset val="134"/>
      </rPr>
      <t xml:space="preserve"> cu.m)</t>
    </r>
  </si>
  <si>
    <r>
      <t>其他焦化产品_x000D_
(万吨)_x000D_
Other Coking_x000D_
Products_x000D_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</si>
  <si>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r>
      <t>原油_x000D_
(万吨)_x000D_
Crude Oil_x000D_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</si>
  <si>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r>
      <t>汽油_x000D_
(万吨)_x000D_
Gasoline_x000D_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</si>
  <si>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r>
      <t>煤油_x000D_
(万吨)_x000D_
Kerosene_x000D_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</si>
  <si>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r>
      <t>柴油_x000D_
(万吨)_x000D_
Diesel Oil_x000D_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</si>
  <si>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r>
      <t>燃料油_x000D_
(万吨)_x000D_
Fuel Oil_x000D_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</si>
  <si>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r>
      <t>石脑油_x000D_
(万吨)_x000D_
Naphtha_x000D_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</si>
  <si>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r>
      <t>润滑油_x000D_
(万吨)_x000D_
Lubricants_x000D_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</si>
  <si>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r>
      <t>石蜡_x000D_
(万吨)_x000D_
Paraffin_x000D_
Waxes_x000D_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</si>
  <si>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r>
      <t>溶剂油_x000D_
(万吨)_x000D_
White Spirit_x000D_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</si>
  <si>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r>
      <t>石油沥青_x000D_
(万吨)_x000D_
Bitumen_x000D_
Asphalt_x000D_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</si>
  <si>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r>
      <t>石油焦_x000D_
(万吨)_x000D_
Petroleum_x000D_
Coke_x000D_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</si>
  <si>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r>
      <t>液化石油气_x000D_
(万吨)_x000D_
Liquefied_x000D_
Petroleum Gas_x000D_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</si>
  <si>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r>
      <t>炼厂干气_x000D_
(万吨)_x000D_
Refinery_x000D_
Gas_x000D_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</si>
  <si>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r>
      <t>其他石油制品_x000D_
(万吨)_x000D_
Other Petroleum_x000D_
Products_x000D_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</si>
  <si>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r>
      <t>天然气_x000D_
(亿立方米)_x000D_
Natural Gas_x000D_
(10</t>
    </r>
    <r>
      <rPr>
        <vertAlign val="superscript"/>
        <sz val="10"/>
        <rFont val="宋体"/>
        <family val="3"/>
        <charset val="134"/>
      </rPr>
      <t>8</t>
    </r>
    <r>
      <rPr>
        <sz val="10"/>
        <rFont val="宋体"/>
        <family val="3"/>
        <charset val="134"/>
      </rPr>
      <t xml:space="preserve"> cu.m)</t>
    </r>
  </si>
  <si>
    <r>
      <t>液化天然气_x000D_
(万吨)_x000D_
Liquefied_x000D_
Natural Gas_x000D_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</si>
  <si>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r>
      <t>热力_x000D_
(万百万千焦)_x000D_
Heat_x000D_
(10</t>
    </r>
    <r>
      <rPr>
        <vertAlign val="superscript"/>
        <sz val="10"/>
        <rFont val="宋体"/>
        <family val="3"/>
        <charset val="134"/>
      </rPr>
      <t>10</t>
    </r>
    <r>
      <rPr>
        <sz val="10"/>
        <rFont val="宋体"/>
        <family val="3"/>
        <charset val="134"/>
      </rPr>
      <t xml:space="preserve"> kJ)</t>
    </r>
  </si>
  <si>
    <r>
      <t>电力_x000D_
(亿千瓦小时)_x000D_
Electricity_x000D_
(10</t>
    </r>
    <r>
      <rPr>
        <vertAlign val="superscript"/>
        <sz val="10"/>
        <rFont val="宋体"/>
        <family val="3"/>
        <charset val="134"/>
      </rPr>
      <t>8</t>
    </r>
    <r>
      <rPr>
        <sz val="10"/>
        <rFont val="宋体"/>
        <family val="3"/>
        <charset val="134"/>
      </rPr>
      <t xml:space="preserve"> kW·h)</t>
    </r>
  </si>
  <si>
    <r>
      <t>其他能源_x000D_
(万吨标准煤)_x000D_
Other Energy_x000D_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tce)</t>
    </r>
  </si>
  <si>
    <t>项 目</t>
  </si>
  <si>
    <r>
      <t>其他洗煤_x000D_
(万吨)_x000D_
Other_x000D_
Washed_x000D_
Coal_x000D_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</si>
  <si>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r>
      <t>煤制品_x000D_
(万吨)_x000D_
Briquettes_x000D_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</si>
  <si>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r>
      <t>煤矸石_x000D_
(万吨)_x000D_
Gangue_x000D_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</si>
  <si>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t>一.可供本地区消费的能源量</t>
  </si>
  <si>
    <t xml:space="preserve">  1.一次能源生产量</t>
  </si>
  <si>
    <t xml:space="preserve">    水电</t>
  </si>
  <si>
    <t xml:space="preserve">    核电</t>
  </si>
  <si>
    <t xml:space="preserve">    风电</t>
  </si>
  <si>
    <t xml:space="preserve">  2.进口量</t>
  </si>
  <si>
    <t xml:space="preserve">  3.境内飞机和轮船在境外的加油量</t>
  </si>
  <si>
    <t xml:space="preserve">  4.出口量(-)</t>
  </si>
  <si>
    <t xml:space="preserve">  5.境外飞机和轮船在境内的加油量(-)</t>
  </si>
  <si>
    <t xml:space="preserve">  6.库存增(-)、减(+)量</t>
  </si>
  <si>
    <t>二.加工转换投入(-)产出(+)量</t>
  </si>
  <si>
    <t xml:space="preserve">  1.火力发电</t>
  </si>
  <si>
    <t xml:space="preserve">  2.供热</t>
  </si>
  <si>
    <t xml:space="preserve">  3.煤炭洗选</t>
  </si>
  <si>
    <t xml:space="preserve">  4.炼焦</t>
  </si>
  <si>
    <t xml:space="preserve">  5.炼油及煤制油</t>
  </si>
  <si>
    <t xml:space="preserve">    #油品再投入量(-)</t>
  </si>
  <si>
    <t xml:space="preserve">  6.制气</t>
  </si>
  <si>
    <t xml:space="preserve">    #焦炭再投入量(-)</t>
  </si>
  <si>
    <t xml:space="preserve">  7.天然气液化</t>
  </si>
  <si>
    <t xml:space="preserve">  8.煤制品加工</t>
  </si>
  <si>
    <t xml:space="preserve">  9.回收能</t>
  </si>
  <si>
    <t>三.损失量</t>
  </si>
  <si>
    <t>四.终端消费量</t>
  </si>
  <si>
    <t xml:space="preserve">  2.工业</t>
  </si>
  <si>
    <t xml:space="preserve">    #用作原料、材料</t>
  </si>
  <si>
    <t xml:space="preserve">  4.交通运输、仓储和邮政业</t>
  </si>
  <si>
    <t xml:space="preserve">  5.批发和零售业、住宿和餐饮业</t>
  </si>
  <si>
    <t xml:space="preserve">  6.其他</t>
  </si>
  <si>
    <t xml:space="preserve">  7.居民生活</t>
  </si>
  <si>
    <t xml:space="preserve">    城镇</t>
  </si>
  <si>
    <t xml:space="preserve">    乡村</t>
  </si>
  <si>
    <t>五.平衡差额</t>
  </si>
  <si>
    <t>六.消费量合计</t>
  </si>
  <si>
    <r>
      <t>其他焦化产品_x000D_
(万吨)_x000D_
Other_x000D_
Coking_x000D_
Products_x000D_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</si>
  <si>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r>
      <t>油品合计_x000D_
(万吨)_x000D_
Petroleum_x000D_
Products_x000D_
Total_x000D_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</si>
  <si>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r>
      <t>其他石油制品_x000D_
(万吨)_x000D_
Other_x000D_
Petroleum_x000D_
Products_x000D_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tons)</t>
    </r>
  </si>
  <si>
    <r>
      <t>其他能源_x000D_
(万吨标准煤)_x000D_
Other_x000D_
Energy_x000D_
(10</t>
    </r>
    <r>
      <rPr>
        <vertAlign val="superscript"/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 tce)</t>
    </r>
  </si>
  <si>
    <t>4.2.1. #用作原料、材料</t>
    <phoneticPr fontId="3" type="noConversion"/>
  </si>
  <si>
    <t>“准确界定原料用能范畴”一节是《通知》的重要内容。该节具体指出，对原料用能的基本定义是:</t>
    <phoneticPr fontId="3" type="noConversion"/>
  </si>
  <si>
    <t>“指用作原材料的能源消费，即能源产品不作为燃料、动力使用，而作为生产非能源产品的原料、材料使用。”</t>
    <phoneticPr fontId="3" type="noConversion"/>
  </si>
  <si>
    <t>具体范畴则表述为</t>
    <phoneticPr fontId="3" type="noConversion"/>
  </si>
  <si>
    <t>“用于生产非能源用途的烯烃、芳烃、炔烃、醇类、合成氨等产品的煤炭、石油、天然气及其制品等，属于原料用能范畴；若用作燃料、动力使用，不属于原料用能范畴”。</t>
  </si>
  <si>
    <t>Definition of "Energy Product used as Material"</t>
    <phoneticPr fontId="3" type="noConversion"/>
  </si>
  <si>
    <t>Definition of Energy Product not used as Fuel based on US EPS Model</t>
    <phoneticPr fontId="3" type="noConversion"/>
  </si>
  <si>
    <t>Coking Coal: Hard coal used in Iron and Steel Industry</t>
    <phoneticPr fontId="3" type="noConversion"/>
  </si>
  <si>
    <t>Petrochem: Natural Gas, Crude Oil,  in refined petroleum and coke</t>
    <phoneticPr fontId="3" type="noConversion"/>
  </si>
  <si>
    <t>Chemical: Natural as Feedstock, LPG propane or butane as Feedstock</t>
    <phoneticPr fontId="3" type="noConversion"/>
  </si>
  <si>
    <t>建筑业</t>
    <phoneticPr fontId="3" type="noConversion"/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</si>
  <si>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</si>
  <si>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</si>
  <si>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</si>
  <si>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</si>
  <si>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</si>
  <si>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</si>
  <si>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</si>
  <si>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</si>
  <si>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</si>
  <si>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</si>
  <si>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</si>
  <si>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</si>
  <si>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</si>
  <si>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</si>
  <si>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</si>
  <si>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</si>
  <si>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</si>
  <si>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</si>
  <si>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</si>
  <si>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</si>
  <si>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</si>
  <si>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</si>
  <si>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</si>
  <si>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</si>
  <si>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</si>
  <si>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Mining Support Service Activities 09</t>
    <phoneticPr fontId="3" type="noConversion"/>
  </si>
  <si>
    <t>EPS Fuel</t>
  </si>
  <si>
    <t>Chinese Model Fuel</t>
  </si>
  <si>
    <t>crude oil</t>
  </si>
  <si>
    <t>Crude Oil</t>
  </si>
  <si>
    <t>原油</t>
  </si>
  <si>
    <t>electricity</t>
  </si>
  <si>
    <t>Electricity</t>
  </si>
  <si>
    <t>电力</t>
  </si>
  <si>
    <t>Raw Coal</t>
  </si>
  <si>
    <t>原煤</t>
  </si>
  <si>
    <t>Cleaned Coal</t>
  </si>
  <si>
    <t>洗精煤</t>
  </si>
  <si>
    <t>Briquettes</t>
  </si>
  <si>
    <t>煤制品</t>
  </si>
  <si>
    <t>heat</t>
  </si>
  <si>
    <t>Heat</t>
  </si>
  <si>
    <t>热力</t>
  </si>
  <si>
    <t>heavy fuel oil</t>
  </si>
  <si>
    <t>Fuel Oil</t>
  </si>
  <si>
    <t>燃料油</t>
  </si>
  <si>
    <t>White Spirit</t>
  </si>
  <si>
    <t>溶剂油</t>
  </si>
  <si>
    <t>Other Petroleum Products</t>
  </si>
  <si>
    <t>其他石油制品</t>
  </si>
  <si>
    <t>jet fuel or kerosene</t>
  </si>
  <si>
    <t>Kerosene</t>
  </si>
  <si>
    <t>煤油</t>
  </si>
  <si>
    <t>lignite</t>
  </si>
  <si>
    <t>Gangue</t>
  </si>
  <si>
    <t>煤矸石</t>
  </si>
  <si>
    <t>Other Washed Coal</t>
  </si>
  <si>
    <t>其他洗煤</t>
  </si>
  <si>
    <t>petroleum diesel</t>
  </si>
  <si>
    <t>Other Coking Products</t>
  </si>
  <si>
    <t>其他焦化产品</t>
  </si>
  <si>
    <t>Diesel Oil</t>
  </si>
  <si>
    <t>柴油</t>
  </si>
  <si>
    <t>Bitumen Asphalt</t>
  </si>
  <si>
    <t>石油沥青</t>
  </si>
  <si>
    <t>Petroleum Coke</t>
  </si>
  <si>
    <t>石油焦</t>
  </si>
  <si>
    <t>petroleum gasoline</t>
  </si>
  <si>
    <t>Gasoline</t>
  </si>
  <si>
    <t>汽油</t>
  </si>
  <si>
    <t>LPG propane or butane</t>
  </si>
  <si>
    <t>Coke Oven Gas</t>
  </si>
  <si>
    <t>焦炉煤气</t>
  </si>
  <si>
    <t>Blast Furnance Gas</t>
  </si>
  <si>
    <t>高炉煤气</t>
  </si>
  <si>
    <t>Converter Gas</t>
  </si>
  <si>
    <t>转炉煤气</t>
  </si>
  <si>
    <t>Other Gas</t>
  </si>
  <si>
    <t>其他煤气</t>
  </si>
  <si>
    <t>Naphtha</t>
  </si>
  <si>
    <t>石脑油</t>
  </si>
  <si>
    <t>润滑油</t>
  </si>
  <si>
    <t>Paraffin Waxes</t>
  </si>
  <si>
    <t>石蜡</t>
  </si>
  <si>
    <t>Liquefied Petroleum Gas</t>
  </si>
  <si>
    <t>液化石油气</t>
  </si>
  <si>
    <t>Refinery Gas</t>
  </si>
  <si>
    <t>炼厂干气</t>
  </si>
  <si>
    <t>natural gas</t>
  </si>
  <si>
    <t>Natural Gas</t>
  </si>
  <si>
    <t>天然气</t>
  </si>
  <si>
    <t>Liquefied Natural Gas</t>
  </si>
  <si>
    <t>液化天然气</t>
  </si>
  <si>
    <t>biofuel gasoline</t>
  </si>
  <si>
    <t>生物质汽油</t>
  </si>
  <si>
    <t>biofuel diesel</t>
  </si>
  <si>
    <t>生物质柴油</t>
  </si>
  <si>
    <t>biomass</t>
  </si>
  <si>
    <t>生物质</t>
  </si>
  <si>
    <t>municipal solid waste</t>
  </si>
  <si>
    <t>城市生活垃圾</t>
  </si>
  <si>
    <t>Other Energy</t>
  </si>
  <si>
    <t>Coke</t>
  </si>
  <si>
    <t>焦炭</t>
  </si>
  <si>
    <t>其他能源</t>
  </si>
  <si>
    <t>实物量单位</t>
  </si>
  <si>
    <t>平均低位发热量</t>
  </si>
  <si>
    <t>折标准煤系数</t>
  </si>
  <si>
    <t>单位热值含碳量</t>
  </si>
  <si>
    <t>燃料碳氧化率</t>
  </si>
  <si>
    <t>排放因子1</t>
  </si>
  <si>
    <t>排放因子2</t>
  </si>
  <si>
    <t>数据来源</t>
    <phoneticPr fontId="3" type="noConversion"/>
  </si>
  <si>
    <t>TJ/单位</t>
  </si>
  <si>
    <t>万吨标煤/单位</t>
  </si>
  <si>
    <t>万吨碳/TJ</t>
  </si>
  <si>
    <t>%</t>
  </si>
  <si>
    <t>万tCO2/单位</t>
  </si>
  <si>
    <t>万tCO2/万吨标煤</t>
  </si>
  <si>
    <t>万吨</t>
  </si>
  <si>
    <t>能源统计年鉴2020</t>
    <phoneticPr fontId="3" type="noConversion"/>
  </si>
  <si>
    <t>型煤</t>
  </si>
  <si>
    <t>万吨</t>
    <phoneticPr fontId="3" type="noConversion"/>
  </si>
  <si>
    <t>2020中国区域电网二氧化碳基准线排放因子</t>
  </si>
  <si>
    <t>综合能耗计算通则GBT2589-2020</t>
    <phoneticPr fontId="3" type="noConversion"/>
  </si>
  <si>
    <t>亿立方米</t>
  </si>
  <si>
    <t>2021中国区域电网二氧化碳基准线排放因子</t>
  </si>
  <si>
    <t>2022中国区域电网二氧化碳基准线排放因子</t>
  </si>
  <si>
    <t>2023中国区域电网二氧化碳基准线排放因子</t>
  </si>
  <si>
    <t>2024中国区域电网二氧化碳基准线排放因子</t>
  </si>
  <si>
    <t>2025中国区域电网二氧化碳基准线排放因子</t>
  </si>
  <si>
    <t>万百万千焦</t>
    <phoneticPr fontId="3" type="noConversion"/>
  </si>
  <si>
    <t>排放清单缺省值</t>
    <phoneticPr fontId="3" type="noConversion"/>
  </si>
  <si>
    <t>亿千瓦时</t>
    <phoneticPr fontId="3" type="noConversion"/>
  </si>
  <si>
    <t>氢能源</t>
  </si>
  <si>
    <t>万吨标煤</t>
    <phoneticPr fontId="3" type="noConversion"/>
  </si>
  <si>
    <t>折EPS BTU 系数</t>
    <phoneticPr fontId="3" type="noConversion"/>
  </si>
  <si>
    <t>BTU/单位</t>
    <phoneticPr fontId="3" type="noConversion"/>
  </si>
  <si>
    <t>coal</t>
    <phoneticPr fontId="3" type="noConversion"/>
  </si>
  <si>
    <t>natural gas</t>
    <phoneticPr fontId="3" type="noConversion"/>
  </si>
  <si>
    <t>biomass</t>
    <phoneticPr fontId="3" type="noConversion"/>
  </si>
  <si>
    <t>crude oil</t>
    <phoneticPr fontId="3" type="noConversion"/>
  </si>
  <si>
    <t>petroleum diesel</t>
    <phoneticPr fontId="3" type="noConversion"/>
  </si>
  <si>
    <t>LPG propane or butane</t>
    <phoneticPr fontId="3" type="noConversion"/>
  </si>
  <si>
    <t>EPS Industrial Module Fuel</t>
    <phoneticPr fontId="3" type="noConversion"/>
  </si>
  <si>
    <t>other energy</t>
    <phoneticPr fontId="3" type="noConversion"/>
  </si>
  <si>
    <t>焦炭</t>
    <phoneticPr fontId="3" type="noConversion"/>
  </si>
  <si>
    <t>煤化工产业链</t>
    <phoneticPr fontId="3" type="noConversion"/>
  </si>
  <si>
    <t>1.煤焦化，制焦炭，煤焦油，焦煤气，对应炼焦环节的原煤与洗精煤消费</t>
    <phoneticPr fontId="3" type="noConversion"/>
  </si>
  <si>
    <t>3.煤液化：直接液化制造甲醇，烯烃和汽油等液体燃料，属于石油，煤炭及其他燃料加工业</t>
    <phoneticPr fontId="3" type="noConversion"/>
  </si>
  <si>
    <t>2.煤气化：煤炭-合成气-制合成氨，水煤气，甲醇，属于石油，煤炭及其他燃料加工业</t>
    <phoneticPr fontId="3" type="noConversion"/>
  </si>
  <si>
    <t>工业</t>
    <phoneticPr fontId="3" type="noConversion"/>
  </si>
  <si>
    <t>Unit:BTU</t>
  </si>
  <si>
    <t>heavy fuel oil</t>
    <phoneticPr fontId="3" type="noConversion"/>
  </si>
  <si>
    <t>BIFUBC</t>
    <phoneticPr fontId="3" type="noConversion"/>
  </si>
  <si>
    <t>农、林、牧、渔业</t>
  </si>
  <si>
    <t>cement and other nonmetallic minerals 239</t>
    <phoneticPr fontId="44" type="noConversion"/>
  </si>
  <si>
    <t>建筑业</t>
  </si>
  <si>
    <t>crude oil</t>
    <phoneticPr fontId="44" type="noConversion"/>
  </si>
  <si>
    <t>electricity</t>
    <phoneticPr fontId="44" type="noConversion"/>
  </si>
  <si>
    <t>heat</t>
    <phoneticPr fontId="44" type="noConversion"/>
  </si>
  <si>
    <t>heavy fuel oil</t>
    <phoneticPr fontId="44" type="noConversion"/>
  </si>
  <si>
    <t>petroleum diesel</t>
    <phoneticPr fontId="44" type="noConversion"/>
  </si>
  <si>
    <t>Lubricant</t>
    <phoneticPr fontId="44" type="noConversion"/>
  </si>
  <si>
    <t>natural gas</t>
    <phoneticPr fontId="44" type="noConversion"/>
  </si>
  <si>
    <t>能源名称</t>
    <phoneticPr fontId="44" type="noConversion"/>
  </si>
  <si>
    <t>各燃料用作工业原料的拆分原则</t>
    <phoneticPr fontId="3" type="noConversion"/>
  </si>
  <si>
    <t>原料分配</t>
    <phoneticPr fontId="3" type="noConversion"/>
  </si>
  <si>
    <t>原煤：煤炭作为原料主要用于炼焦和气化。</t>
    <phoneticPr fontId="3" type="noConversion"/>
  </si>
  <si>
    <t>洗精煤：洗精煤作为原料主要用于炼焦。</t>
    <phoneticPr fontId="3" type="noConversion"/>
  </si>
  <si>
    <t>其他洗煤：作为原料主要用于炼制土焦和水泥熟料的生产。</t>
    <phoneticPr fontId="3" type="noConversion"/>
  </si>
  <si>
    <t>煤制品、煤矸石：同其他洗煤。</t>
    <phoneticPr fontId="3" type="noConversion"/>
  </si>
  <si>
    <t>焦炭：作为原料主要用于冶金还原剂和化工原料。</t>
    <phoneticPr fontId="3" type="noConversion"/>
  </si>
  <si>
    <t>焦炉、高炉、转炉和其他煤气：作为原料主要用于化工原料。比如制取氢气、</t>
    <phoneticPr fontId="3" type="noConversion"/>
  </si>
  <si>
    <t>天然气、合成氨等。</t>
    <phoneticPr fontId="3" type="noConversion"/>
  </si>
  <si>
    <t>基于工业企业数据库，甲醇生产主要分布于有机化学原料制造业，和专化学用品制造，</t>
    <phoneticPr fontId="3" type="noConversion"/>
  </si>
  <si>
    <t>以及炼焦及氮肥制造业的副产品，固按照行业煤炭使用量分配原煤和型煤的非燃料使用</t>
  </si>
  <si>
    <t>其他焦化产品：主要包括煤焦油、化学产品（如氨、粗苯等）。</t>
    <phoneticPr fontId="3" type="noConversion"/>
  </si>
  <si>
    <t>作为原料主要用做化工原料。</t>
    <phoneticPr fontId="3" type="noConversion"/>
  </si>
  <si>
    <t>原油：主要用作燃料和炼制其他油品。2020-2022能源年鉴中原油都没有作为原料使用。</t>
    <phoneticPr fontId="3" type="noConversion"/>
  </si>
  <si>
    <t>若有，可将其全部划分为化工行业。</t>
    <phoneticPr fontId="3" type="noConversion"/>
  </si>
  <si>
    <t>汽油：作为原料使用主要是溶剂汽油。用于橡胶行业、油漆、油脂、染料(化学原料和化学制品业)，</t>
    <phoneticPr fontId="3" type="noConversion"/>
  </si>
  <si>
    <t>煤油：作为原料使用主要用于器械零部件的洗涤剂、橡胶和制药工业的溶剂、有机化工的裂解原料</t>
    <phoneticPr fontId="3" type="noConversion"/>
  </si>
  <si>
    <t>通用设备制造业</t>
    <phoneticPr fontId="3" type="noConversion"/>
  </si>
  <si>
    <t>专用设备制造业</t>
    <phoneticPr fontId="3" type="noConversion"/>
  </si>
  <si>
    <t>柴油：生物柴油可作为润滑剂、油漆和化妆品的工业原料。</t>
    <phoneticPr fontId="3" type="noConversion"/>
  </si>
  <si>
    <t>燃料油：燃料油作为工业原料主要用于生产化肥。</t>
    <phoneticPr fontId="3" type="noConversion"/>
  </si>
  <si>
    <t>石脑油：石脑油是裂解制取烯烃，催化重整苯、二甲苯、汽油的工业原料。也是制取化肥的原料。</t>
    <phoneticPr fontId="3" type="noConversion"/>
  </si>
  <si>
    <t>原料分配</t>
    <phoneticPr fontId="3" type="noConversion"/>
  </si>
  <si>
    <t>润滑油：润滑油可以用作能源化工、车用制造和设备制造。</t>
    <phoneticPr fontId="3" type="noConversion"/>
  </si>
  <si>
    <t>石蜡：石蜡分食品级和工业级。工业级石蜡主要用于制造蜡烛等化工品。</t>
    <phoneticPr fontId="3" type="noConversion"/>
  </si>
  <si>
    <t>食品级石蜡可用于食品制造、口服药制造。</t>
    <phoneticPr fontId="3" type="noConversion"/>
  </si>
  <si>
    <t>还可以用于制造某些文化用品（如蜡纸、蜡笔、蜡烛、复写纸）和木制品防蛀。</t>
    <phoneticPr fontId="3" type="noConversion"/>
  </si>
  <si>
    <t>木材加工和木、竹、藤、棕、草制品业</t>
    <phoneticPr fontId="3" type="noConversion"/>
  </si>
  <si>
    <t>木材加工和木、竹、藤、棕、草制品业
/家具制造业</t>
    <phoneticPr fontId="3" type="noConversion"/>
  </si>
  <si>
    <t>溶剂油：主要用作化工原料</t>
    <phoneticPr fontId="3" type="noConversion"/>
  </si>
  <si>
    <t>非金属矿物制品</t>
    <phoneticPr fontId="3" type="noConversion"/>
  </si>
  <si>
    <t>非金属矿物制品业</t>
    <phoneticPr fontId="3" type="noConversion"/>
  </si>
  <si>
    <t>石油焦的主要用途是电解铝所用的预焙阳极和阳极糊、碳素行业生产增炭剂、石墨电极、冶炼工业硅</t>
    <phoneticPr fontId="3" type="noConversion"/>
  </si>
  <si>
    <t>有色金属冶炼和压延业</t>
    <phoneticPr fontId="3" type="noConversion"/>
  </si>
  <si>
    <t>用来生产合成树脂、合成橡胶、合成纤维及生产医药、炸药、染料等产品。</t>
  </si>
  <si>
    <t>液化石油气：作为一种基本化工原料，液化石油气经过分离得到乙烯、丙烯、丁烯、丁二烯等，</t>
    <phoneticPr fontId="3" type="noConversion"/>
  </si>
  <si>
    <t>炼厂干气：化工原料。</t>
    <phoneticPr fontId="3" type="noConversion"/>
  </si>
  <si>
    <t>其他石油制品：划分至煤化工和化工行业。</t>
    <phoneticPr fontId="3" type="noConversion"/>
  </si>
  <si>
    <t>天然气：作为化工原料，生产丙烷、丁烷、合成氨等化工原料。生产氮肥。</t>
    <phoneticPr fontId="3" type="noConversion"/>
  </si>
  <si>
    <t>液化天然气：同天然气。</t>
    <phoneticPr fontId="3" type="noConversion"/>
  </si>
  <si>
    <t>其他能源：包括城市垃圾、工业废料、生物质废料等</t>
    <phoneticPr fontId="3" type="noConversion"/>
  </si>
  <si>
    <t>城市垃圾、工业废料可以作为生态水泥的原料。</t>
    <phoneticPr fontId="3" type="noConversion"/>
  </si>
  <si>
    <t>行 业</t>
    <phoneticPr fontId="7" type="noConversion"/>
  </si>
  <si>
    <t>加工转换投入(-)产出(+)量</t>
  </si>
  <si>
    <t>工业原料</t>
    <phoneticPr fontId="3" type="noConversion"/>
  </si>
  <si>
    <t>Feedstock - BTU</t>
    <phoneticPr fontId="3" type="noConversion"/>
  </si>
  <si>
    <t>Rename</t>
    <phoneticPr fontId="3" type="noConversion"/>
  </si>
  <si>
    <t>Transformation - BTU</t>
    <phoneticPr fontId="3" type="noConversion"/>
  </si>
  <si>
    <t>Non-energy Use - BTU</t>
    <phoneticPr fontId="3" type="noConversion"/>
  </si>
  <si>
    <t>agriculture and forestry 01T03</t>
    <phoneticPr fontId="3" type="noConversion"/>
  </si>
  <si>
    <t>construction 41T43</t>
    <phoneticPr fontId="3" type="noConversion"/>
  </si>
  <si>
    <t>煤制品</t>
    <phoneticPr fontId="3" type="noConversion"/>
  </si>
  <si>
    <t>coal</t>
    <phoneticPr fontId="44" type="noConversion"/>
  </si>
  <si>
    <t>行业</t>
    <phoneticPr fontId="3" type="noConversion"/>
  </si>
  <si>
    <t>煤炭开采和洗选业</t>
    <phoneticPr fontId="3" type="noConversion"/>
  </si>
  <si>
    <t>石油、煤炭及其他燃料加工业</t>
    <phoneticPr fontId="3" type="noConversion"/>
  </si>
  <si>
    <t>燃气生产和供应业</t>
    <phoneticPr fontId="3" type="noConversion"/>
  </si>
  <si>
    <t>加工转换
投入(-)产出(+)量</t>
    <phoneticPr fontId="3" type="noConversion"/>
  </si>
  <si>
    <t>EPS 行业</t>
    <phoneticPr fontId="44" type="noConversion"/>
  </si>
  <si>
    <t>Industrial Final Energy Consumption - BTU</t>
    <phoneticPr fontId="3" type="noConversion"/>
  </si>
  <si>
    <t>Energy Use - BTU</t>
    <phoneticPr fontId="3" type="noConversion"/>
  </si>
  <si>
    <t>农、林、牧、渔业</t>
    <phoneticPr fontId="3" type="noConversion"/>
  </si>
  <si>
    <t>Agriculture and Constrution Final Energy Consumption - BTU</t>
    <phoneticPr fontId="3" type="noConversion"/>
  </si>
  <si>
    <t>注：</t>
    <phoneticPr fontId="3" type="noConversion"/>
  </si>
  <si>
    <t>农林牧渔业：汽油保留原数值的20%；柴油保留90%</t>
  </si>
  <si>
    <t>建筑业的石油沥青全部作为Non-energy use</t>
    <phoneticPr fontId="3" type="noConversion"/>
  </si>
  <si>
    <t xml:space="preserve">  1.农、林、牧、渔业</t>
    <phoneticPr fontId="3" type="noConversion"/>
  </si>
  <si>
    <t xml:space="preserve">  3.建筑业</t>
    <phoneticPr fontId="3" type="noConversion"/>
  </si>
  <si>
    <t>计量指标</t>
    <phoneticPr fontId="3" type="noConversion"/>
  </si>
  <si>
    <t>计量单位</t>
    <phoneticPr fontId="3" type="noConversion"/>
  </si>
  <si>
    <t>纸和纸板</t>
    <phoneticPr fontId="3" type="noConversion"/>
  </si>
  <si>
    <t>原油加工量</t>
    <phoneticPr fontId="3" type="noConversion"/>
  </si>
  <si>
    <t>烧碱</t>
    <phoneticPr fontId="3" type="noConversion"/>
  </si>
  <si>
    <t>纯碱</t>
    <phoneticPr fontId="3" type="noConversion"/>
  </si>
  <si>
    <t>乙烯</t>
    <phoneticPr fontId="3" type="noConversion"/>
  </si>
  <si>
    <t>合成氨</t>
    <phoneticPr fontId="3" type="noConversion"/>
  </si>
  <si>
    <t>水泥</t>
    <phoneticPr fontId="3" type="noConversion"/>
  </si>
  <si>
    <t>平板玻璃</t>
    <phoneticPr fontId="3" type="noConversion"/>
  </si>
  <si>
    <t>电解铝</t>
    <phoneticPr fontId="3" type="noConversion"/>
  </si>
  <si>
    <t>原煤</t>
    <phoneticPr fontId="3" type="noConversion"/>
  </si>
  <si>
    <t>天然气</t>
    <phoneticPr fontId="3" type="noConversion"/>
  </si>
  <si>
    <t>铁矿石原矿</t>
    <phoneticPr fontId="3" type="noConversion"/>
  </si>
  <si>
    <t>铜矿</t>
    <phoneticPr fontId="3" type="noConversion"/>
  </si>
  <si>
    <t>石灰石</t>
    <phoneticPr fontId="3" type="noConversion"/>
  </si>
  <si>
    <t>原油</t>
    <phoneticPr fontId="3" type="noConversion"/>
  </si>
  <si>
    <t>精炼铜</t>
    <phoneticPr fontId="3" type="noConversion"/>
  </si>
  <si>
    <t>铝土矿</t>
    <phoneticPr fontId="3" type="noConversion"/>
  </si>
  <si>
    <t>汽车</t>
    <phoneticPr fontId="3" type="noConversion"/>
  </si>
  <si>
    <t>增加值</t>
    <phoneticPr fontId="3" type="noConversion"/>
  </si>
  <si>
    <t>铜冶炼综合能耗</t>
    <phoneticPr fontId="3" type="noConversion"/>
  </si>
  <si>
    <t>千克标准煤/吨</t>
    <phoneticPr fontId="3" type="noConversion"/>
  </si>
  <si>
    <t>平板玻璃综合能耗</t>
    <phoneticPr fontId="3" type="noConversion"/>
  </si>
  <si>
    <t>千克标准煤/重量箱</t>
    <phoneticPr fontId="3" type="noConversion"/>
  </si>
  <si>
    <t>水泥综合能耗</t>
    <phoneticPr fontId="3" type="noConversion"/>
  </si>
  <si>
    <t>王庆一《2021能源数据》</t>
    <phoneticPr fontId="3" type="noConversion"/>
  </si>
  <si>
    <t>2020有色金属经济运行公报</t>
    <phoneticPr fontId="3" type="noConversion"/>
  </si>
  <si>
    <t>炼油综合能耗</t>
    <phoneticPr fontId="3" type="noConversion"/>
  </si>
  <si>
    <t>千克标煤/吨·能量因数</t>
    <phoneticPr fontId="3" type="noConversion"/>
  </si>
  <si>
    <t>顶装焦炉炼焦综合能耗</t>
    <phoneticPr fontId="3" type="noConversion"/>
  </si>
  <si>
    <t>千克标煤/吨</t>
    <phoneticPr fontId="3" type="noConversion"/>
  </si>
  <si>
    <t>2021基准水平</t>
    <phoneticPr fontId="3" type="noConversion"/>
  </si>
  <si>
    <t>烧碱综合能耗</t>
    <phoneticPr fontId="3" type="noConversion"/>
  </si>
  <si>
    <t>纯碱综合能耗</t>
    <phoneticPr fontId="3" type="noConversion"/>
  </si>
  <si>
    <t>乙烯综合能耗</t>
    <phoneticPr fontId="3" type="noConversion"/>
  </si>
  <si>
    <t>合成氨综合能耗</t>
    <phoneticPr fontId="3" type="noConversion"/>
  </si>
  <si>
    <t>原油开采</t>
    <phoneticPr fontId="3" type="noConversion"/>
  </si>
  <si>
    <t>天然气开采</t>
    <phoneticPr fontId="3" type="noConversion"/>
  </si>
  <si>
    <t>无数据</t>
    <phoneticPr fontId="3" type="noConversion"/>
  </si>
  <si>
    <t>铜矿采选</t>
    <phoneticPr fontId="3" type="noConversion"/>
  </si>
  <si>
    <t>铝土矿采选</t>
    <phoneticPr fontId="3" type="noConversion"/>
  </si>
  <si>
    <t>电解铝综合能耗</t>
    <phoneticPr fontId="3" type="noConversion"/>
  </si>
  <si>
    <t>2020有色金属经济运行公报
综合交流电耗13543千瓦时/吨</t>
    <phoneticPr fontId="3" type="noConversion"/>
  </si>
  <si>
    <t>无数据；1立方米=0.7174kg</t>
    <phoneticPr fontId="3" type="noConversion"/>
  </si>
  <si>
    <t>千克标煤/亿吨</t>
    <phoneticPr fontId="3" type="noConversion"/>
  </si>
  <si>
    <t>千克标煤/亿立方米</t>
    <phoneticPr fontId="3" type="noConversion"/>
  </si>
  <si>
    <t>合计</t>
    <phoneticPr fontId="3" type="noConversion"/>
  </si>
  <si>
    <t>2020单位产品综合能耗</t>
    <phoneticPr fontId="3" type="noConversion"/>
  </si>
  <si>
    <t>说明</t>
    <phoneticPr fontId="3" type="noConversion"/>
  </si>
  <si>
    <t>产量</t>
    <phoneticPr fontId="3" type="noConversion"/>
  </si>
  <si>
    <t>产量加权</t>
    <phoneticPr fontId="3" type="noConversion"/>
  </si>
  <si>
    <t>指标</t>
    <phoneticPr fontId="3" type="noConversion"/>
  </si>
  <si>
    <t>能耗单位</t>
    <phoneticPr fontId="3" type="noConversion"/>
  </si>
  <si>
    <t>BTU/亿吨</t>
    <phoneticPr fontId="3" type="noConversion"/>
  </si>
  <si>
    <t>BTU/亿立方米</t>
    <phoneticPr fontId="3" type="noConversion"/>
  </si>
  <si>
    <t>BTU/万吨</t>
    <phoneticPr fontId="3" type="noConversion"/>
  </si>
  <si>
    <t>BTU/万重量厢</t>
    <phoneticPr fontId="3" type="noConversion"/>
  </si>
  <si>
    <t>BTU/万辆</t>
    <phoneticPr fontId="3" type="noConversion"/>
  </si>
  <si>
    <t>BTU/亿美元</t>
    <phoneticPr fontId="3" type="noConversion"/>
  </si>
  <si>
    <t>2025-2030</t>
    <phoneticPr fontId="3" type="noConversion"/>
  </si>
  <si>
    <t>2030-2060</t>
    <phoneticPr fontId="3" type="noConversion"/>
  </si>
  <si>
    <t>年均能耗累计下降率</t>
    <phoneticPr fontId="3" type="noConversion"/>
  </si>
  <si>
    <t>BTU</t>
    <phoneticPr fontId="3" type="noConversion"/>
  </si>
  <si>
    <t>工业原料用能</t>
    <phoneticPr fontId="3" type="noConversion"/>
  </si>
  <si>
    <t>电气化率(电力消费/终端能源消费）</t>
    <phoneticPr fontId="3" type="noConversion"/>
  </si>
  <si>
    <t>2020-2025</t>
    <phoneticPr fontId="3" type="noConversion"/>
  </si>
  <si>
    <t>Energy use</t>
    <phoneticPr fontId="3" type="noConversion"/>
  </si>
  <si>
    <t>Energy Use Structure</t>
    <phoneticPr fontId="3" type="noConversion"/>
  </si>
  <si>
    <t>Unit: dimensionless (%)</t>
  </si>
  <si>
    <t>煤合计_x000D_
(万吨)_x000D_
Coal Total_x000D_
(104 tons)</t>
  </si>
  <si>
    <t>原煤_x000D_
(万吨)_x000D_
Raw Coal_x000D_
(104 tons)</t>
  </si>
  <si>
    <t>洗精煤_x000D_
(万吨)_x000D_
Cleaned_x000D_
Coal_x000D_
(104 tons)</t>
  </si>
  <si>
    <t>其他洗煤_x000D_
(万吨)_x000D_
Other_x000D_
Washed_x000D_
Coal_x000D_
(104 tons)</t>
  </si>
  <si>
    <t>煤制品_x000D_
(万吨)_x000D_
Briquettes_x000D_
(104 tons)</t>
  </si>
  <si>
    <t>煤矸石_x000D_
(万吨)_x000D_
Gangue_x000D_
(104 tons)</t>
  </si>
  <si>
    <t>焦炭_x000D_
(万吨)_x000D_
Coke_x000D_
(104 tons)</t>
  </si>
  <si>
    <t>焦炉煤气_x000D_
(亿立方米)_x000D_
Coke Oven_x000D_
Gas_x000D_
(108 cu.m)</t>
  </si>
  <si>
    <t>高炉煤气_x000D_
(亿立方米)_x000D_
Blast Furnace_x000D_
Gas_x000D_
(108 cu.m)</t>
  </si>
  <si>
    <t>转炉煤气_x000D_
(亿立方米)_x000D_
Converter_x000D_
Gas_x000D_
(108 cu.m)</t>
  </si>
  <si>
    <t>其他煤气_x000D_
(亿立方米)_x000D_
Other Gas_x000D_
(108 cu.m)</t>
  </si>
  <si>
    <t>其他焦化产品_x000D_
(万吨)_x000D_
Other_x000D_
Coking_x000D_
Products_x000D_
(104 tons)</t>
  </si>
  <si>
    <t>油品合计_x000D_
(万吨)_x000D_
Petroleum_x000D_
Products_x000D_
Total_x000D_
(104 tons)</t>
  </si>
  <si>
    <t>原油_x000D_
(万吨)_x000D_
Crude Oil_x000D_
(104 tons)</t>
  </si>
  <si>
    <t>汽油_x000D_
(万吨)_x000D_
Gasoline_x000D_
(104 tons)</t>
  </si>
  <si>
    <t>煤油_x000D_
(万吨)_x000D_
Kerosene_x000D_
(104 tons)</t>
  </si>
  <si>
    <t>柴油_x000D_
(万吨)_x000D_
Diesel Oil_x000D_
(104 tons)</t>
  </si>
  <si>
    <t>燃料油_x000D_
(万吨)_x000D_
Fuel Oil_x000D_
(104 tons)</t>
  </si>
  <si>
    <t>石脑油_x000D_
(万吨)_x000D_
Naphtha_x000D_
(104 tons)</t>
  </si>
  <si>
    <t>润滑油_x000D_
(万吨)_x000D_
Lubricants_x000D_
(104 tons)</t>
  </si>
  <si>
    <t>石蜡_x000D_
(万吨)_x000D_
Paraffin_x000D_
Waxes_x000D_
(104 tons)</t>
  </si>
  <si>
    <t>溶剂油_x000D_
(万吨)_x000D_
White Spirit_x000D_
(104 tons)</t>
  </si>
  <si>
    <t>石油沥青_x000D_
(万吨)_x000D_
Bitumen_x000D_
Asphalt_x000D_
(104 tons)</t>
  </si>
  <si>
    <t>石油焦_x000D_
(万吨)_x000D_
Petroleum_x000D_
Coke_x000D_
(104 tons)</t>
  </si>
  <si>
    <t>液化石油气_x000D_
(万吨)_x000D_
Liquefied_x000D_
Petroleum Gas_x000D_
(104 tons)</t>
  </si>
  <si>
    <t>炼厂干气_x000D_
(万吨)_x000D_
Refinery_x000D_
Gas_x000D_
(104 tons)</t>
  </si>
  <si>
    <t>其他石油制品_x000D_
(万吨)_x000D_
Other_x000D_
Petroleum_x000D_
Products_x000D_
(104 tons)</t>
  </si>
  <si>
    <t>天然气_x000D_
(亿立方米)_x000D_
Natural Gas_x000D_
(108 cu.m)</t>
  </si>
  <si>
    <t>液化天然气_x000D_
(万吨)_x000D_
Liquefied_x000D_
Natural Gas_x000D_
(104 tons)</t>
  </si>
  <si>
    <t>热力_x000D_
(万百万千焦)_x000D_
Heat_x000D_
(1010 kJ)</t>
  </si>
  <si>
    <t>电力_x000D_
(亿千瓦小时)_x000D_
Electricity_x000D_
(108 kW·h)</t>
  </si>
  <si>
    <t>其他能源_x000D_
(万吨标准煤)_x000D_
Other_x000D_
Energy_x000D_
(104 tce)</t>
  </si>
  <si>
    <t>其他洗煤_x000D_
(万吨)_x000D_
Other_x000D_
Washed Coal_x000D_
(104 tons)</t>
  </si>
  <si>
    <t>其他焦化产品_x000D_
(万吨)_x000D_
Other Coking_x000D_
Products_x000D_
(104 tons)</t>
  </si>
  <si>
    <t>油品合计_x000D_
(万吨)_x000D_
Petroleum_x000D_
Products Total_x000D_
(104 tons)</t>
  </si>
  <si>
    <t>其他石油制品_x000D_
(万吨)_x000D_
Other Petroleum_x000D_
Products_x000D_
(104 tons)</t>
  </si>
  <si>
    <t>其他能源_x000D_
(万吨标准煤)_x000D_
Other Energy_x000D_
(104 tce)</t>
  </si>
  <si>
    <t>2022终端用能</t>
    <phoneticPr fontId="3" type="noConversion"/>
  </si>
  <si>
    <t>石油沥青：主要是生产沥青混合物用于道路铺设，生产涂料和防水材料。</t>
    <phoneticPr fontId="3" type="noConversion"/>
  </si>
  <si>
    <t>黑色金属冶炼和压延加工业</t>
    <phoneticPr fontId="3" type="noConversion"/>
  </si>
  <si>
    <t>农副食品加工业</t>
    <phoneticPr fontId="3" type="noConversion"/>
  </si>
  <si>
    <t>行业</t>
  </si>
  <si>
    <t>计量指标</t>
  </si>
  <si>
    <t>计量单位</t>
  </si>
  <si>
    <t>数据来源</t>
  </si>
  <si>
    <t>亿吨</t>
  </si>
  <si>
    <t>中石化《中国能源展望2060》</t>
  </si>
  <si>
    <t>中石油《世界与中国能源展望2021》</t>
  </si>
  <si>
    <t>铁矿石原矿</t>
  </si>
  <si>
    <t>产品产量与粗钢产量挂钩</t>
  </si>
  <si>
    <t>铜矿</t>
  </si>
  <si>
    <t>铝土矿</t>
  </si>
  <si>
    <t>产量与电解铝产量挂钩</t>
  </si>
  <si>
    <t>石灰石</t>
  </si>
  <si>
    <t>产品产量与水泥产量挂钩;https://www.sohu.com/a/716515038_121388092</t>
  </si>
  <si>
    <t>纸和纸板</t>
  </si>
  <si>
    <t>中国能源研究会-内部报告</t>
  </si>
  <si>
    <t>原油加工量</t>
  </si>
  <si>
    <t>加工量与原油产量挂钩</t>
  </si>
  <si>
    <t>焦炭产量与钢铁产量挂钩</t>
  </si>
  <si>
    <t>烧碱</t>
  </si>
  <si>
    <t>纯碱</t>
  </si>
  <si>
    <t>乙烯</t>
  </si>
  <si>
    <t>合成氨</t>
  </si>
  <si>
    <t>水泥</t>
  </si>
  <si>
    <t>平板玻璃</t>
  </si>
  <si>
    <t>万重量厢</t>
  </si>
  <si>
    <t>电解铝</t>
  </si>
  <si>
    <t>精炼铜</t>
  </si>
  <si>
    <t>拍数</t>
  </si>
  <si>
    <t>汽车</t>
  </si>
  <si>
    <t>万辆</t>
  </si>
  <si>
    <t>2023节能与新能源汽车发展报告-结果微调</t>
  </si>
  <si>
    <t>4-2 工业分行业终端能源消费量(实物量)-2019</t>
  </si>
  <si>
    <t>2019终端能源消费量</t>
    <phoneticPr fontId="3" type="noConversion"/>
  </si>
  <si>
    <t>4-2 工业分行业终端能源消费量(实物量)-2020</t>
  </si>
  <si>
    <t>2020终端能源消费量</t>
  </si>
  <si>
    <t>2020终端能源消费量</t>
    <phoneticPr fontId="3" type="noConversion"/>
  </si>
  <si>
    <t>全国能源平衡表(实物量)-2019</t>
    <phoneticPr fontId="3" type="noConversion"/>
  </si>
  <si>
    <t>-5,07</t>
  </si>
  <si>
    <t>全国能源平衡表(实物量)-2020</t>
    <phoneticPr fontId="3" type="noConversion"/>
  </si>
  <si>
    <t>-4.60</t>
  </si>
  <si>
    <t>产量与精炼铜产量挂钩；https://www.wkqh.cn/ueditor/jsp/upload/file/20240603/1717376096015027949.pdf</t>
    <phoneticPr fontId="3" type="noConversion"/>
  </si>
  <si>
    <t>粗钢</t>
    <phoneticPr fontId="3" type="noConversion"/>
  </si>
  <si>
    <t>2021-2025</t>
    <phoneticPr fontId="3" type="noConversion"/>
  </si>
  <si>
    <t>2030-2035</t>
    <phoneticPr fontId="3" type="noConversion"/>
  </si>
  <si>
    <t>2035-2060</t>
    <phoneticPr fontId="3" type="noConversion"/>
  </si>
  <si>
    <t>coal</t>
  </si>
  <si>
    <t>统计原则：如果A类能源加工转换成A类能源，计算A类能源的净投入量；如果A类能源加工转换成B类能源，计算A类能源的全部投入量。</t>
    <phoneticPr fontId="3" type="noConversion"/>
  </si>
  <si>
    <t>工业：保留汽油的21%，柴油的74%。扣除部分在交通运输行业进行统计。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</si>
</sst>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 * #,##0.00_ ;_ * \-#,##0.00_ ;_ * &quot;-&quot;??_ ;_ @_ "/>
    <numFmt numFmtId="176" formatCode="0.00_);[Red]\(0.00\)"/>
    <numFmt numFmtId="177" formatCode="0.0000"/>
    <numFmt numFmtId="178" formatCode="0.00000"/>
    <numFmt numFmtId="179" formatCode="0.000"/>
    <numFmt numFmtId="180" formatCode="0.00_ "/>
    <numFmt numFmtId="181" formatCode="0.0%"/>
    <numFmt numFmtId="182" formatCode="0.0E+00"/>
    <numFmt numFmtId="183" formatCode="0.0"/>
  </numFmts>
  <fonts count="6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0"/>
      <name val="宋体"/>
      <family val="3"/>
      <charset val="134"/>
    </font>
    <font>
      <sz val="9"/>
      <name val="等线"/>
      <family val="2"/>
      <charset val="134"/>
      <scheme val="minor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vertAlign val="superscript"/>
      <sz val="10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b/>
      <sz val="11"/>
      <color theme="1"/>
      <name val="等线"/>
      <family val="2"/>
      <scheme val="minor"/>
    </font>
    <font>
      <b/>
      <sz val="9"/>
      <color theme="1"/>
      <name val="等线"/>
      <family val="2"/>
      <scheme val="minor"/>
    </font>
    <font>
      <sz val="9"/>
      <color theme="1"/>
      <name val="等线"/>
      <family val="2"/>
      <scheme val="minor"/>
    </font>
    <font>
      <u/>
      <sz val="10"/>
      <color theme="4"/>
      <name val="等线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等线"/>
      <family val="2"/>
      <scheme val="minor"/>
    </font>
    <font>
      <sz val="12"/>
      <name val="Helv"/>
    </font>
    <font>
      <b/>
      <sz val="9"/>
      <color indexed="8"/>
      <name val="Calibri"/>
      <family val="2"/>
    </font>
    <font>
      <sz val="11"/>
      <color rgb="FFFF0000"/>
      <name val="等线"/>
      <family val="2"/>
      <scheme val="minor"/>
    </font>
    <font>
      <sz val="9"/>
      <color indexed="8"/>
      <name val="Calibri"/>
      <family val="2"/>
    </font>
    <font>
      <b/>
      <sz val="12"/>
      <color indexed="30"/>
      <name val="Calibri"/>
      <family val="2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i/>
      <sz val="11"/>
      <color rgb="FF7F7F7F"/>
      <name val="等线"/>
      <family val="2"/>
      <scheme val="minor"/>
    </font>
    <font>
      <sz val="11"/>
      <color theme="0"/>
      <name val="等线"/>
      <family val="2"/>
      <scheme val="minor"/>
    </font>
    <font>
      <sz val="11"/>
      <color rgb="FF9C6500"/>
      <name val="等线"/>
      <family val="2"/>
      <scheme val="minor"/>
    </font>
    <font>
      <sz val="10"/>
      <color theme="1"/>
      <name val="Calibri"/>
      <family val="2"/>
    </font>
    <font>
      <sz val="11"/>
      <color theme="1"/>
      <name val="等线"/>
      <family val="2"/>
      <charset val="134"/>
      <scheme val="minor"/>
    </font>
    <font>
      <sz val="10"/>
      <color theme="1"/>
      <name val="宋体"/>
      <family val="3"/>
      <charset val="134"/>
    </font>
    <font>
      <b/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10"/>
      <color theme="1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u/>
      <sz val="11"/>
      <color theme="10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FFFFFF"/>
      <name val="Calibri"/>
      <family val="2"/>
    </font>
    <font>
      <b/>
      <sz val="10"/>
      <color theme="4" tint="-0.249977111117893"/>
      <name val="Calibri"/>
      <family val="2"/>
    </font>
    <font>
      <sz val="1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2"/>
      <name val="宋体"/>
      <family val="3"/>
      <charset val="134"/>
    </font>
    <font>
      <u/>
      <sz val="12"/>
      <color indexed="12"/>
      <name val="宋体"/>
      <family val="3"/>
      <charset val="134"/>
    </font>
    <font>
      <u/>
      <sz val="10"/>
      <color theme="10"/>
      <name val="等线"/>
      <family val="2"/>
      <scheme val="minor"/>
    </font>
    <font>
      <sz val="12"/>
      <name val="宋体"/>
      <charset val="134"/>
    </font>
    <font>
      <sz val="10"/>
      <name val="宋体"/>
      <charset val="134"/>
    </font>
    <font>
      <u/>
      <sz val="12"/>
      <color indexed="12"/>
      <name val="宋体"/>
      <charset val="134"/>
    </font>
  </fonts>
  <fills count="58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8D7CD"/>
        <bgColor indexed="64"/>
      </patternFill>
    </fill>
    <fill>
      <patternFill patternType="solid">
        <fgColor rgb="FFFCECE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ashDot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 style="medium">
        <color rgb="FF0096D7"/>
      </top>
      <bottom/>
      <diagonal/>
    </border>
  </borders>
  <cellStyleXfs count="98">
    <xf numFmtId="0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" fillId="0" borderId="0"/>
    <xf numFmtId="0" fontId="16" fillId="0" borderId="22" applyNumberFormat="0" applyProtection="0">
      <alignment wrapText="1"/>
    </xf>
    <xf numFmtId="0" fontId="17" fillId="0" borderId="31" applyNumberFormat="0" applyFont="0" applyProtection="0">
      <alignment wrapText="1"/>
    </xf>
    <xf numFmtId="0" fontId="16" fillId="0" borderId="36" applyNumberFormat="0" applyProtection="0">
      <alignment horizontal="left" wrapText="1"/>
    </xf>
    <xf numFmtId="0" fontId="16" fillId="0" borderId="35" applyNumberFormat="0" applyFill="0" applyProtection="0">
      <alignment wrapText="1"/>
    </xf>
    <xf numFmtId="0" fontId="16" fillId="0" borderId="33" applyNumberFormat="0" applyProtection="0">
      <alignment wrapText="1"/>
    </xf>
    <xf numFmtId="0" fontId="17" fillId="0" borderId="32" applyNumberFormat="0" applyProtection="0">
      <alignment vertical="top" wrapText="1"/>
    </xf>
    <xf numFmtId="0" fontId="17" fillId="0" borderId="34" applyNumberFormat="0" applyFont="0" applyFill="0" applyProtection="0">
      <alignment wrapText="1"/>
    </xf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Protection="0">
      <alignment vertical="top" wrapText="1"/>
    </xf>
    <xf numFmtId="0" fontId="20" fillId="0" borderId="0" applyNumberFormat="0" applyProtection="0">
      <alignment horizontal="left"/>
    </xf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4" fillId="0" borderId="0"/>
    <xf numFmtId="0" fontId="24" fillId="0" borderId="0" applyNumberFormat="0" applyFill="0" applyBorder="0" applyAlignment="0" applyProtection="0"/>
    <xf numFmtId="0" fontId="22" fillId="0" borderId="39" applyNumberFormat="0" applyProtection="0">
      <alignment wrapText="1"/>
    </xf>
    <xf numFmtId="0" fontId="25" fillId="0" borderId="0" applyNumberFormat="0" applyProtection="0">
      <alignment horizontal="left"/>
    </xf>
    <xf numFmtId="0" fontId="22" fillId="0" borderId="38" applyNumberFormat="0" applyProtection="0">
      <alignment wrapText="1"/>
    </xf>
    <xf numFmtId="0" fontId="24" fillId="0" borderId="37" applyNumberFormat="0" applyFont="0" applyProtection="0">
      <alignment wrapText="1"/>
    </xf>
    <xf numFmtId="0" fontId="24" fillId="0" borderId="40" applyNumberFormat="0" applyProtection="0">
      <alignment wrapText="1"/>
    </xf>
    <xf numFmtId="0" fontId="26" fillId="0" borderId="0" applyNumberFormat="0" applyFill="0" applyBorder="0" applyAlignment="0" applyProtection="0"/>
    <xf numFmtId="0" fontId="27" fillId="0" borderId="22" applyNumberFormat="0" applyFill="0" applyAlignment="0" applyProtection="0"/>
    <xf numFmtId="0" fontId="28" fillId="0" borderId="23" applyNumberFormat="0" applyFill="0" applyAlignment="0" applyProtection="0"/>
    <xf numFmtId="0" fontId="29" fillId="0" borderId="24" applyNumberFormat="0" applyFill="0" applyAlignment="0" applyProtection="0"/>
    <xf numFmtId="0" fontId="29" fillId="0" borderId="0" applyNumberFormat="0" applyFill="0" applyBorder="0" applyAlignment="0" applyProtection="0"/>
    <xf numFmtId="0" fontId="30" fillId="13" borderId="0" applyNumberFormat="0" applyBorder="0" applyAlignment="0" applyProtection="0"/>
    <xf numFmtId="0" fontId="31" fillId="14" borderId="0" applyNumberFormat="0" applyBorder="0" applyAlignment="0" applyProtection="0"/>
    <xf numFmtId="0" fontId="32" fillId="16" borderId="25" applyNumberFormat="0" applyAlignment="0" applyProtection="0"/>
    <xf numFmtId="0" fontId="33" fillId="17" borderId="26" applyNumberFormat="0" applyAlignment="0" applyProtection="0"/>
    <xf numFmtId="0" fontId="34" fillId="17" borderId="25" applyNumberFormat="0" applyAlignment="0" applyProtection="0"/>
    <xf numFmtId="0" fontId="35" fillId="0" borderId="27" applyNumberFormat="0" applyFill="0" applyAlignment="0" applyProtection="0"/>
    <xf numFmtId="0" fontId="36" fillId="18" borderId="28" applyNumberFormat="0" applyAlignment="0" applyProtection="0"/>
    <xf numFmtId="0" fontId="23" fillId="0" borderId="0" applyNumberFormat="0" applyFill="0" applyBorder="0" applyAlignment="0" applyProtection="0"/>
    <xf numFmtId="0" fontId="1" fillId="19" borderId="29" applyNumberFormat="0" applyFont="0" applyAlignment="0" applyProtection="0"/>
    <xf numFmtId="0" fontId="37" fillId="0" borderId="0" applyNumberFormat="0" applyFill="0" applyBorder="0" applyAlignment="0" applyProtection="0"/>
    <xf numFmtId="0" fontId="15" fillId="0" borderId="30" applyNumberFormat="0" applyFill="0" applyAlignment="0" applyProtection="0"/>
    <xf numFmtId="0" fontId="38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8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8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8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8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38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39" fillId="15" borderId="0" applyNumberFormat="0" applyBorder="0" applyAlignment="0" applyProtection="0"/>
    <xf numFmtId="0" fontId="38" fillId="23" borderId="0" applyNumberFormat="0" applyBorder="0" applyAlignment="0" applyProtection="0"/>
    <xf numFmtId="0" fontId="38" fillId="27" borderId="0" applyNumberFormat="0" applyBorder="0" applyAlignment="0" applyProtection="0"/>
    <xf numFmtId="0" fontId="38" fillId="31" borderId="0" applyNumberFormat="0" applyBorder="0" applyAlignment="0" applyProtection="0"/>
    <xf numFmtId="0" fontId="38" fillId="35" borderId="0" applyNumberFormat="0" applyBorder="0" applyAlignment="0" applyProtection="0"/>
    <xf numFmtId="0" fontId="38" fillId="39" borderId="0" applyNumberFormat="0" applyBorder="0" applyAlignment="0" applyProtection="0"/>
    <xf numFmtId="0" fontId="38" fillId="43" borderId="0" applyNumberFormat="0" applyBorder="0" applyAlignment="0" applyProtection="0"/>
    <xf numFmtId="0" fontId="1" fillId="19" borderId="29" applyNumberFormat="0" applyFont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40" fillId="0" borderId="0"/>
    <xf numFmtId="0" fontId="1" fillId="0" borderId="0"/>
    <xf numFmtId="0" fontId="1" fillId="0" borderId="0"/>
    <xf numFmtId="43" fontId="40" fillId="0" borderId="0" applyFont="0" applyFill="0" applyBorder="0" applyAlignment="0" applyProtection="0"/>
    <xf numFmtId="0" fontId="14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63" fillId="0" borderId="0">
      <alignment vertical="center"/>
    </xf>
    <xf numFmtId="0" fontId="64" fillId="0" borderId="0" applyNumberFormat="0" applyFill="0" applyBorder="0" applyAlignment="0" applyProtection="0">
      <alignment vertical="top"/>
      <protection locked="0"/>
    </xf>
    <xf numFmtId="0" fontId="66" fillId="0" borderId="0">
      <alignment vertical="center"/>
    </xf>
    <xf numFmtId="0" fontId="68" fillId="0" borderId="0" applyNumberFormat="0" applyFill="0" applyBorder="0" applyAlignment="0" applyProtection="0">
      <alignment vertical="top"/>
      <protection locked="0"/>
    </xf>
  </cellStyleXfs>
  <cellXfs count="432">
    <xf numFmtId="0" fontId="0" fillId="0" borderId="0" xfId="0">
      <alignment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4" xfId="0" applyNumberFormat="1" applyFont="1" applyBorder="1">
      <alignment vertical="center"/>
    </xf>
    <xf numFmtId="49" fontId="4" fillId="0" borderId="4" xfId="0" applyNumberFormat="1" applyFont="1" applyBorder="1" applyAlignment="1">
      <alignment horizontal="right" vertical="center"/>
    </xf>
    <xf numFmtId="49" fontId="5" fillId="0" borderId="0" xfId="0" applyNumberFormat="1" applyFont="1">
      <alignment vertical="center"/>
    </xf>
    <xf numFmtId="49" fontId="4" fillId="0" borderId="0" xfId="0" applyNumberFormat="1" applyFont="1" applyAlignment="1">
      <alignment horizontal="right" vertical="center"/>
    </xf>
    <xf numFmtId="49" fontId="5" fillId="0" borderId="7" xfId="0" applyNumberFormat="1" applyFont="1" applyBorder="1">
      <alignment vertical="center"/>
    </xf>
    <xf numFmtId="49" fontId="4" fillId="0" borderId="7" xfId="0" applyNumberFormat="1" applyFont="1" applyBorder="1" applyAlignment="1">
      <alignment horizontal="right" vertical="center"/>
    </xf>
    <xf numFmtId="49" fontId="4" fillId="0" borderId="5" xfId="0" applyNumberFormat="1" applyFont="1" applyBorder="1" applyAlignment="1">
      <alignment horizontal="right" vertical="center"/>
    </xf>
    <xf numFmtId="49" fontId="4" fillId="0" borderId="6" xfId="0" applyNumberFormat="1" applyFont="1" applyBorder="1" applyAlignment="1">
      <alignment horizontal="right" vertical="center"/>
    </xf>
    <xf numFmtId="49" fontId="4" fillId="0" borderId="8" xfId="0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0" fillId="0" borderId="10" xfId="0" applyBorder="1">
      <alignment vertical="center"/>
    </xf>
    <xf numFmtId="0" fontId="4" fillId="0" borderId="5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49" fontId="2" fillId="0" borderId="0" xfId="0" applyNumberFormat="1" applyFont="1">
      <alignment vertical="center"/>
    </xf>
    <xf numFmtId="0" fontId="10" fillId="0" borderId="0" xfId="0" applyFont="1">
      <alignment vertical="center"/>
    </xf>
    <xf numFmtId="49" fontId="4" fillId="0" borderId="2" xfId="0" applyNumberFormat="1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4" xfId="0" applyBorder="1">
      <alignment vertical="center"/>
    </xf>
    <xf numFmtId="0" fontId="0" fillId="0" borderId="2" xfId="0" applyBorder="1">
      <alignment vertical="center"/>
    </xf>
    <xf numFmtId="49" fontId="4" fillId="0" borderId="6" xfId="0" applyNumberFormat="1" applyFont="1" applyBorder="1" applyAlignment="1">
      <alignment horizontal="left" vertical="center"/>
    </xf>
    <xf numFmtId="0" fontId="0" fillId="0" borderId="7" xfId="0" applyBorder="1">
      <alignment vertical="center"/>
    </xf>
    <xf numFmtId="0" fontId="0" fillId="0" borderId="13" xfId="0" applyBorder="1">
      <alignment vertical="center"/>
    </xf>
    <xf numFmtId="0" fontId="0" fillId="0" borderId="3" xfId="0" applyBorder="1">
      <alignment vertical="center"/>
    </xf>
    <xf numFmtId="0" fontId="0" fillId="0" borderId="0" xfId="0" applyAlignment="1"/>
    <xf numFmtId="49" fontId="4" fillId="0" borderId="0" xfId="0" applyNumberFormat="1" applyFont="1" applyAlignment="1">
      <alignment horizontal="left" vertical="center"/>
    </xf>
    <xf numFmtId="9" fontId="0" fillId="0" borderId="0" xfId="0" applyNumberFormat="1">
      <alignment vertical="center"/>
    </xf>
    <xf numFmtId="181" fontId="0" fillId="0" borderId="0" xfId="0" applyNumberFormat="1">
      <alignment vertical="center"/>
    </xf>
    <xf numFmtId="49" fontId="2" fillId="0" borderId="0" xfId="0" applyNumberFormat="1" applyFont="1" applyAlignment="1">
      <alignment horizontal="left" vertical="center"/>
    </xf>
    <xf numFmtId="49" fontId="4" fillId="0" borderId="15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0" fontId="42" fillId="0" borderId="0" xfId="0" applyFont="1">
      <alignment vertical="center"/>
    </xf>
    <xf numFmtId="49" fontId="2" fillId="0" borderId="2" xfId="3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0" fontId="0" fillId="0" borderId="9" xfId="0" applyBorder="1">
      <alignment vertical="center"/>
    </xf>
    <xf numFmtId="49" fontId="2" fillId="0" borderId="7" xfId="0" applyNumberFormat="1" applyFont="1" applyBorder="1" applyAlignment="1">
      <alignment horizontal="left" vertical="center"/>
    </xf>
    <xf numFmtId="0" fontId="45" fillId="0" borderId="2" xfId="0" applyFon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181" fontId="0" fillId="0" borderId="2" xfId="92" applyNumberFormat="1" applyFont="1" applyBorder="1">
      <alignment vertical="center"/>
    </xf>
    <xf numFmtId="181" fontId="0" fillId="53" borderId="2" xfId="92" applyNumberFormat="1" applyFont="1" applyFill="1" applyBorder="1">
      <alignment vertical="center"/>
    </xf>
    <xf numFmtId="0" fontId="0" fillId="53" borderId="5" xfId="0" applyFill="1" applyBorder="1">
      <alignment vertical="center"/>
    </xf>
    <xf numFmtId="0" fontId="0" fillId="53" borderId="6" xfId="0" applyFill="1" applyBorder="1">
      <alignment vertical="center"/>
    </xf>
    <xf numFmtId="0" fontId="0" fillId="53" borderId="8" xfId="0" applyFill="1" applyBorder="1">
      <alignment vertical="center"/>
    </xf>
    <xf numFmtId="0" fontId="43" fillId="48" borderId="0" xfId="0" applyFont="1" applyFill="1">
      <alignment vertical="center"/>
    </xf>
    <xf numFmtId="9" fontId="0" fillId="0" borderId="4" xfId="92" applyFont="1" applyBorder="1">
      <alignment vertical="center"/>
    </xf>
    <xf numFmtId="9" fontId="0" fillId="0" borderId="0" xfId="92" applyFont="1" applyFill="1" applyBorder="1">
      <alignment vertical="center"/>
    </xf>
    <xf numFmtId="9" fontId="0" fillId="0" borderId="0" xfId="92" applyFont="1" applyBorder="1">
      <alignment vertical="center"/>
    </xf>
    <xf numFmtId="9" fontId="0" fillId="0" borderId="7" xfId="92" applyFont="1" applyBorder="1">
      <alignment vertical="center"/>
    </xf>
    <xf numFmtId="0" fontId="10" fillId="53" borderId="0" xfId="0" applyFont="1" applyFill="1">
      <alignment vertical="center"/>
    </xf>
    <xf numFmtId="181" fontId="0" fillId="0" borderId="0" xfId="92" applyNumberFormat="1" applyFont="1" applyFill="1" applyBorder="1">
      <alignment vertical="center"/>
    </xf>
    <xf numFmtId="0" fontId="43" fillId="0" borderId="2" xfId="0" applyFont="1" applyBorder="1">
      <alignment vertical="center"/>
    </xf>
    <xf numFmtId="181" fontId="0" fillId="0" borderId="2" xfId="92" applyNumberFormat="1" applyFont="1" applyFill="1" applyBorder="1">
      <alignment vertical="center"/>
    </xf>
    <xf numFmtId="0" fontId="10" fillId="0" borderId="2" xfId="0" applyFont="1" applyBorder="1">
      <alignment vertical="center"/>
    </xf>
    <xf numFmtId="9" fontId="0" fillId="0" borderId="2" xfId="0" applyNumberFormat="1" applyBorder="1">
      <alignment vertical="center"/>
    </xf>
    <xf numFmtId="0" fontId="4" fillId="0" borderId="2" xfId="0" applyFont="1" applyBorder="1" applyAlignment="1">
      <alignment horizontal="right" vertical="center"/>
    </xf>
    <xf numFmtId="9" fontId="0" fillId="0" borderId="2" xfId="92" applyFont="1" applyFill="1" applyBorder="1">
      <alignment vertical="center"/>
    </xf>
    <xf numFmtId="181" fontId="0" fillId="49" borderId="2" xfId="92" applyNumberFormat="1" applyFont="1" applyFill="1" applyBorder="1">
      <alignment vertical="center"/>
    </xf>
    <xf numFmtId="0" fontId="0" fillId="49" borderId="4" xfId="0" applyFill="1" applyBorder="1">
      <alignment vertical="center"/>
    </xf>
    <xf numFmtId="0" fontId="0" fillId="49" borderId="0" xfId="0" applyFill="1">
      <alignment vertical="center"/>
    </xf>
    <xf numFmtId="0" fontId="0" fillId="49" borderId="7" xfId="0" applyFill="1" applyBorder="1">
      <alignment vertical="center"/>
    </xf>
    <xf numFmtId="0" fontId="10" fillId="49" borderId="0" xfId="0" applyFont="1" applyFill="1">
      <alignment vertical="center"/>
    </xf>
    <xf numFmtId="176" fontId="0" fillId="0" borderId="2" xfId="0" applyNumberFormat="1" applyBorder="1">
      <alignment vertical="center"/>
    </xf>
    <xf numFmtId="9" fontId="0" fillId="0" borderId="2" xfId="92" applyFont="1" applyBorder="1">
      <alignment vertical="center"/>
    </xf>
    <xf numFmtId="176" fontId="0" fillId="0" borderId="2" xfId="92" applyNumberFormat="1" applyFont="1" applyBorder="1">
      <alignment vertical="center"/>
    </xf>
    <xf numFmtId="49" fontId="2" fillId="0" borderId="9" xfId="0" applyNumberFormat="1" applyFont="1" applyBorder="1" applyAlignment="1">
      <alignment horizontal="left" vertical="center"/>
    </xf>
    <xf numFmtId="9" fontId="0" fillId="0" borderId="4" xfId="0" applyNumberFormat="1" applyBorder="1">
      <alignment vertical="center"/>
    </xf>
    <xf numFmtId="49" fontId="2" fillId="0" borderId="2" xfId="0" applyNumberFormat="1" applyFont="1" applyBorder="1" applyAlignment="1">
      <alignment horizontal="left" vertical="center"/>
    </xf>
    <xf numFmtId="0" fontId="4" fillId="49" borderId="6" xfId="0" applyFont="1" applyFill="1" applyBorder="1" applyAlignment="1">
      <alignment horizontal="right" vertical="center"/>
    </xf>
    <xf numFmtId="0" fontId="4" fillId="49" borderId="0" xfId="0" applyFont="1" applyFill="1" applyAlignment="1">
      <alignment horizontal="right" vertical="center"/>
    </xf>
    <xf numFmtId="49" fontId="4" fillId="49" borderId="0" xfId="0" applyNumberFormat="1" applyFont="1" applyFill="1" applyAlignment="1">
      <alignment horizontal="right" vertical="center"/>
    </xf>
    <xf numFmtId="0" fontId="10" fillId="55" borderId="0" xfId="0" applyFont="1" applyFill="1">
      <alignment vertical="center"/>
    </xf>
    <xf numFmtId="0" fontId="0" fillId="55" borderId="0" xfId="0" applyFill="1">
      <alignment vertical="center"/>
    </xf>
    <xf numFmtId="9" fontId="0" fillId="0" borderId="12" xfId="0" applyNumberFormat="1" applyBorder="1">
      <alignment vertical="center"/>
    </xf>
    <xf numFmtId="9" fontId="0" fillId="0" borderId="13" xfId="0" applyNumberFormat="1" applyBorder="1">
      <alignment vertical="center"/>
    </xf>
    <xf numFmtId="9" fontId="0" fillId="0" borderId="11" xfId="0" applyNumberFormat="1" applyBorder="1">
      <alignment vertical="center"/>
    </xf>
    <xf numFmtId="0" fontId="46" fillId="0" borderId="0" xfId="0" applyFont="1">
      <alignment vertical="center"/>
    </xf>
    <xf numFmtId="0" fontId="47" fillId="56" borderId="2" xfId="0" applyFont="1" applyFill="1" applyBorder="1">
      <alignment vertical="center"/>
    </xf>
    <xf numFmtId="49" fontId="2" fillId="56" borderId="1" xfId="0" applyNumberFormat="1" applyFont="1" applyFill="1" applyBorder="1" applyAlignment="1">
      <alignment horizontal="center" vertical="center"/>
    </xf>
    <xf numFmtId="0" fontId="48" fillId="0" borderId="9" xfId="0" applyFont="1" applyBorder="1">
      <alignment vertical="center"/>
    </xf>
    <xf numFmtId="0" fontId="48" fillId="0" borderId="16" xfId="0" applyFont="1" applyBorder="1">
      <alignment vertical="center"/>
    </xf>
    <xf numFmtId="49" fontId="2" fillId="0" borderId="7" xfId="0" applyNumberFormat="1" applyFont="1" applyBorder="1">
      <alignment vertical="center"/>
    </xf>
    <xf numFmtId="181" fontId="0" fillId="48" borderId="2" xfId="92" applyNumberFormat="1" applyFont="1" applyFill="1" applyBorder="1">
      <alignment vertical="center"/>
    </xf>
    <xf numFmtId="9" fontId="0" fillId="48" borderId="4" xfId="92" applyFont="1" applyFill="1" applyBorder="1">
      <alignment vertical="center"/>
    </xf>
    <xf numFmtId="9" fontId="0" fillId="48" borderId="0" xfId="92" applyFont="1" applyFill="1">
      <alignment vertical="center"/>
    </xf>
    <xf numFmtId="9" fontId="0" fillId="48" borderId="7" xfId="92" applyFont="1" applyFill="1" applyBorder="1">
      <alignment vertical="center"/>
    </xf>
    <xf numFmtId="0" fontId="50" fillId="48" borderId="0" xfId="0" applyFont="1" applyFill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49" fontId="2" fillId="0" borderId="0" xfId="0" applyNumberFormat="1" applyFont="1" applyAlignment="1">
      <alignment horizontal="center" vertical="center"/>
    </xf>
    <xf numFmtId="0" fontId="13" fillId="54" borderId="2" xfId="0" applyFont="1" applyFill="1" applyBorder="1" applyAlignment="1"/>
    <xf numFmtId="0" fontId="10" fillId="54" borderId="2" xfId="0" applyFont="1" applyFill="1" applyBorder="1" applyAlignment="1"/>
    <xf numFmtId="49" fontId="0" fillId="0" borderId="5" xfId="0" applyNumberFormat="1" applyBorder="1">
      <alignment vertical="center"/>
    </xf>
    <xf numFmtId="49" fontId="0" fillId="48" borderId="2" xfId="0" applyNumberFormat="1" applyFill="1" applyBorder="1">
      <alignment vertical="center"/>
    </xf>
    <xf numFmtId="49" fontId="2" fillId="56" borderId="0" xfId="0" applyNumberFormat="1" applyFont="1" applyFill="1" applyAlignment="1">
      <alignment horizontal="center" vertical="center"/>
    </xf>
    <xf numFmtId="0" fontId="0" fillId="48" borderId="2" xfId="0" applyFill="1" applyBorder="1">
      <alignment vertical="center"/>
    </xf>
    <xf numFmtId="0" fontId="51" fillId="0" borderId="5" xfId="0" applyFont="1" applyBorder="1">
      <alignment vertical="center"/>
    </xf>
    <xf numFmtId="0" fontId="51" fillId="0" borderId="6" xfId="0" applyFont="1" applyBorder="1">
      <alignment vertical="center"/>
    </xf>
    <xf numFmtId="0" fontId="51" fillId="0" borderId="8" xfId="0" applyFont="1" applyBorder="1">
      <alignment vertical="center"/>
    </xf>
    <xf numFmtId="0" fontId="13" fillId="54" borderId="15" xfId="0" applyFont="1" applyFill="1" applyBorder="1" applyAlignment="1">
      <alignment horizontal="center" vertical="center" wrapText="1"/>
    </xf>
    <xf numFmtId="49" fontId="2" fillId="0" borderId="13" xfId="0" applyNumberFormat="1" applyFont="1" applyBorder="1">
      <alignment vertical="center"/>
    </xf>
    <xf numFmtId="49" fontId="2" fillId="56" borderId="1" xfId="0" applyNumberFormat="1" applyFont="1" applyFill="1" applyBorder="1" applyAlignment="1">
      <alignment horizontal="center" vertical="center" wrapText="1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49" fontId="4" fillId="0" borderId="5" xfId="0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center" vertical="center"/>
    </xf>
    <xf numFmtId="0" fontId="50" fillId="48" borderId="16" xfId="0" applyFont="1" applyFill="1" applyBorder="1">
      <alignment vertical="center"/>
    </xf>
    <xf numFmtId="49" fontId="4" fillId="0" borderId="2" xfId="0" applyNumberFormat="1" applyFont="1" applyBorder="1" applyAlignment="1">
      <alignment horizontal="center" vertical="center"/>
    </xf>
    <xf numFmtId="0" fontId="52" fillId="54" borderId="2" xfId="0" applyFont="1" applyFill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right" vertical="center"/>
    </xf>
    <xf numFmtId="49" fontId="4" fillId="0" borderId="12" xfId="0" applyNumberFormat="1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49" fontId="4" fillId="0" borderId="13" xfId="0" applyNumberFormat="1" applyFont="1" applyBorder="1" applyAlignment="1">
      <alignment horizontal="right" vertical="center"/>
    </xf>
    <xf numFmtId="0" fontId="52" fillId="54" borderId="2" xfId="0" applyFont="1" applyFill="1" applyBorder="1" applyAlignment="1"/>
    <xf numFmtId="0" fontId="50" fillId="54" borderId="2" xfId="0" applyFont="1" applyFill="1" applyBorder="1" applyAlignment="1"/>
    <xf numFmtId="0" fontId="49" fillId="0" borderId="0" xfId="0" applyFont="1">
      <alignment vertical="center"/>
    </xf>
    <xf numFmtId="0" fontId="52" fillId="54" borderId="5" xfId="0" applyFont="1" applyFill="1" applyBorder="1" applyAlignment="1"/>
    <xf numFmtId="0" fontId="52" fillId="54" borderId="4" xfId="0" applyFont="1" applyFill="1" applyBorder="1" applyAlignment="1"/>
    <xf numFmtId="0" fontId="50" fillId="54" borderId="4" xfId="0" applyFont="1" applyFill="1" applyBorder="1" applyAlignment="1"/>
    <xf numFmtId="0" fontId="50" fillId="54" borderId="11" xfId="0" applyFont="1" applyFill="1" applyBorder="1" applyAlignment="1"/>
    <xf numFmtId="182" fontId="46" fillId="0" borderId="5" xfId="0" applyNumberFormat="1" applyFont="1" applyBorder="1">
      <alignment vertical="center"/>
    </xf>
    <xf numFmtId="182" fontId="46" fillId="0" borderId="4" xfId="0" applyNumberFormat="1" applyFont="1" applyBorder="1">
      <alignment vertical="center"/>
    </xf>
    <xf numFmtId="182" fontId="46" fillId="0" borderId="11" xfId="0" applyNumberFormat="1" applyFont="1" applyBorder="1">
      <alignment vertical="center"/>
    </xf>
    <xf numFmtId="182" fontId="46" fillId="0" borderId="6" xfId="0" applyNumberFormat="1" applyFont="1" applyBorder="1">
      <alignment vertical="center"/>
    </xf>
    <xf numFmtId="182" fontId="46" fillId="0" borderId="0" xfId="0" applyNumberFormat="1" applyFont="1">
      <alignment vertical="center"/>
    </xf>
    <xf numFmtId="182" fontId="46" fillId="0" borderId="12" xfId="0" applyNumberFormat="1" applyFont="1" applyBorder="1">
      <alignment vertical="center"/>
    </xf>
    <xf numFmtId="182" fontId="46" fillId="0" borderId="8" xfId="0" applyNumberFormat="1" applyFont="1" applyBorder="1">
      <alignment vertical="center"/>
    </xf>
    <xf numFmtId="182" fontId="46" fillId="0" borderId="7" xfId="0" applyNumberFormat="1" applyFont="1" applyBorder="1">
      <alignment vertical="center"/>
    </xf>
    <xf numFmtId="182" fontId="46" fillId="0" borderId="13" xfId="0" applyNumberFormat="1" applyFont="1" applyBorder="1">
      <alignment vertical="center"/>
    </xf>
    <xf numFmtId="182" fontId="46" fillId="0" borderId="5" xfId="0" applyNumberFormat="1" applyFont="1" applyBorder="1" applyAlignment="1">
      <alignment horizontal="center" vertical="center"/>
    </xf>
    <xf numFmtId="182" fontId="46" fillId="0" borderId="4" xfId="0" applyNumberFormat="1" applyFont="1" applyBorder="1" applyAlignment="1">
      <alignment horizontal="center" vertical="center"/>
    </xf>
    <xf numFmtId="182" fontId="46" fillId="0" borderId="11" xfId="0" applyNumberFormat="1" applyFont="1" applyBorder="1" applyAlignment="1">
      <alignment horizontal="center" vertical="center"/>
    </xf>
    <xf numFmtId="182" fontId="46" fillId="0" borderId="6" xfId="0" applyNumberFormat="1" applyFont="1" applyBorder="1" applyAlignment="1">
      <alignment horizontal="center" vertical="center"/>
    </xf>
    <xf numFmtId="182" fontId="46" fillId="0" borderId="0" xfId="0" applyNumberFormat="1" applyFont="1" applyAlignment="1">
      <alignment horizontal="center" vertical="center"/>
    </xf>
    <xf numFmtId="182" fontId="46" fillId="0" borderId="12" xfId="0" applyNumberFormat="1" applyFont="1" applyBorder="1" applyAlignment="1">
      <alignment horizontal="center" vertical="center"/>
    </xf>
    <xf numFmtId="182" fontId="46" fillId="0" borderId="8" xfId="0" applyNumberFormat="1" applyFont="1" applyBorder="1" applyAlignment="1">
      <alignment horizontal="center" vertical="center"/>
    </xf>
    <xf numFmtId="182" fontId="46" fillId="0" borderId="7" xfId="0" applyNumberFormat="1" applyFont="1" applyBorder="1" applyAlignment="1">
      <alignment horizontal="center" vertical="center"/>
    </xf>
    <xf numFmtId="182" fontId="46" fillId="0" borderId="13" xfId="0" applyNumberFormat="1" applyFont="1" applyBorder="1" applyAlignment="1">
      <alignment horizontal="center" vertical="center"/>
    </xf>
    <xf numFmtId="0" fontId="52" fillId="54" borderId="14" xfId="0" applyFont="1" applyFill="1" applyBorder="1" applyAlignment="1"/>
    <xf numFmtId="0" fontId="42" fillId="0" borderId="15" xfId="0" applyFont="1" applyBorder="1">
      <alignment vertical="center"/>
    </xf>
    <xf numFmtId="0" fontId="42" fillId="0" borderId="9" xfId="0" applyFont="1" applyBorder="1">
      <alignment vertical="center"/>
    </xf>
    <xf numFmtId="0" fontId="42" fillId="0" borderId="16" xfId="0" applyFont="1" applyBorder="1">
      <alignment vertical="center"/>
    </xf>
    <xf numFmtId="49" fontId="2" fillId="0" borderId="5" xfId="0" applyNumberFormat="1" applyFont="1" applyBorder="1" applyAlignment="1">
      <alignment horizontal="right" vertical="center"/>
    </xf>
    <xf numFmtId="0" fontId="52" fillId="54" borderId="2" xfId="0" applyFont="1" applyFill="1" applyBorder="1" applyAlignment="1">
      <alignment wrapText="1"/>
    </xf>
    <xf numFmtId="0" fontId="42" fillId="0" borderId="5" xfId="0" applyFont="1" applyBorder="1">
      <alignment vertical="center"/>
    </xf>
    <xf numFmtId="0" fontId="42" fillId="0" borderId="4" xfId="0" applyFont="1" applyBorder="1">
      <alignment vertical="center"/>
    </xf>
    <xf numFmtId="49" fontId="42" fillId="0" borderId="4" xfId="0" applyNumberFormat="1" applyFont="1" applyBorder="1">
      <alignment vertical="center"/>
    </xf>
    <xf numFmtId="0" fontId="42" fillId="0" borderId="11" xfId="0" applyFont="1" applyBorder="1">
      <alignment vertical="center"/>
    </xf>
    <xf numFmtId="0" fontId="42" fillId="0" borderId="8" xfId="0" applyFont="1" applyBorder="1">
      <alignment vertical="center"/>
    </xf>
    <xf numFmtId="0" fontId="42" fillId="0" borderId="7" xfId="0" applyFont="1" applyBorder="1">
      <alignment vertical="center"/>
    </xf>
    <xf numFmtId="49" fontId="42" fillId="0" borderId="7" xfId="0" applyNumberFormat="1" applyFont="1" applyBorder="1">
      <alignment vertical="center"/>
    </xf>
    <xf numFmtId="0" fontId="42" fillId="0" borderId="13" xfId="0" applyFont="1" applyBorder="1">
      <alignment vertical="center"/>
    </xf>
    <xf numFmtId="0" fontId="42" fillId="0" borderId="4" xfId="0" applyFont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center" wrapText="1"/>
    </xf>
    <xf numFmtId="0" fontId="42" fillId="0" borderId="1" xfId="0" applyFont="1" applyBorder="1">
      <alignment vertical="center"/>
    </xf>
    <xf numFmtId="0" fontId="42" fillId="0" borderId="14" xfId="0" applyFont="1" applyBorder="1">
      <alignment vertical="center"/>
    </xf>
    <xf numFmtId="0" fontId="46" fillId="0" borderId="0" xfId="0" applyFont="1" applyAlignment="1">
      <alignment horizontal="left" vertical="center"/>
    </xf>
    <xf numFmtId="0" fontId="53" fillId="0" borderId="2" xfId="0" applyFont="1" applyBorder="1" applyAlignment="1">
      <alignment horizontal="center" vertical="center"/>
    </xf>
    <xf numFmtId="49" fontId="4" fillId="50" borderId="9" xfId="0" applyNumberFormat="1" applyFont="1" applyFill="1" applyBorder="1" applyAlignment="1">
      <alignment horizontal="left" vertical="center"/>
    </xf>
    <xf numFmtId="49" fontId="4" fillId="51" borderId="9" xfId="0" applyNumberFormat="1" applyFont="1" applyFill="1" applyBorder="1" applyAlignment="1">
      <alignment horizontal="left" vertical="center"/>
    </xf>
    <xf numFmtId="49" fontId="4" fillId="51" borderId="15" xfId="0" applyNumberFormat="1" applyFont="1" applyFill="1" applyBorder="1" applyAlignment="1">
      <alignment horizontal="left" vertical="center"/>
    </xf>
    <xf numFmtId="0" fontId="53" fillId="0" borderId="14" xfId="0" applyFont="1" applyBorder="1" applyAlignment="1">
      <alignment horizontal="center" vertical="center"/>
    </xf>
    <xf numFmtId="0" fontId="42" fillId="0" borderId="9" xfId="0" applyFont="1" applyBorder="1" applyAlignment="1">
      <alignment horizontal="left" vertical="center"/>
    </xf>
    <xf numFmtId="0" fontId="53" fillId="0" borderId="1" xfId="0" applyFont="1" applyBorder="1" applyAlignment="1">
      <alignment horizontal="center" vertical="center"/>
    </xf>
    <xf numFmtId="0" fontId="42" fillId="0" borderId="6" xfId="0" applyFont="1" applyBorder="1" applyAlignment="1">
      <alignment horizontal="left" vertical="center"/>
    </xf>
    <xf numFmtId="0" fontId="53" fillId="0" borderId="3" xfId="0" applyFont="1" applyBorder="1" applyAlignment="1">
      <alignment horizontal="center" vertical="center"/>
    </xf>
    <xf numFmtId="0" fontId="46" fillId="52" borderId="12" xfId="0" applyFont="1" applyFill="1" applyBorder="1">
      <alignment vertical="center"/>
    </xf>
    <xf numFmtId="183" fontId="46" fillId="52" borderId="12" xfId="0" applyNumberFormat="1" applyFont="1" applyFill="1" applyBorder="1">
      <alignment vertical="center"/>
    </xf>
    <xf numFmtId="179" fontId="46" fillId="52" borderId="12" xfId="0" applyNumberFormat="1" applyFont="1" applyFill="1" applyBorder="1">
      <alignment vertical="center"/>
    </xf>
    <xf numFmtId="2" fontId="46" fillId="52" borderId="12" xfId="0" applyNumberFormat="1" applyFont="1" applyFill="1" applyBorder="1">
      <alignment vertical="center"/>
    </xf>
    <xf numFmtId="2" fontId="46" fillId="52" borderId="12" xfId="0" applyNumberFormat="1" applyFont="1" applyFill="1" applyBorder="1" applyAlignment="1">
      <alignment horizontal="right" vertical="center"/>
    </xf>
    <xf numFmtId="1" fontId="46" fillId="52" borderId="12" xfId="0" applyNumberFormat="1" applyFont="1" applyFill="1" applyBorder="1">
      <alignment vertical="center"/>
    </xf>
    <xf numFmtId="1" fontId="46" fillId="0" borderId="6" xfId="0" applyNumberFormat="1" applyFont="1" applyBorder="1">
      <alignment vertical="center"/>
    </xf>
    <xf numFmtId="1" fontId="46" fillId="0" borderId="0" xfId="0" applyNumberFormat="1" applyFont="1">
      <alignment vertical="center"/>
    </xf>
    <xf numFmtId="49" fontId="4" fillId="51" borderId="16" xfId="0" applyNumberFormat="1" applyFont="1" applyFill="1" applyBorder="1" applyAlignment="1">
      <alignment horizontal="left" vertical="center"/>
    </xf>
    <xf numFmtId="0" fontId="42" fillId="0" borderId="16" xfId="0" applyFont="1" applyBorder="1" applyAlignment="1">
      <alignment horizontal="left" vertical="center"/>
    </xf>
    <xf numFmtId="0" fontId="42" fillId="0" borderId="8" xfId="0" applyFont="1" applyBorder="1" applyAlignment="1">
      <alignment horizontal="left" vertical="center"/>
    </xf>
    <xf numFmtId="183" fontId="46" fillId="52" borderId="13" xfId="0" applyNumberFormat="1" applyFont="1" applyFill="1" applyBorder="1">
      <alignment vertical="center"/>
    </xf>
    <xf numFmtId="1" fontId="53" fillId="0" borderId="3" xfId="0" applyNumberFormat="1" applyFont="1" applyBorder="1" applyAlignment="1">
      <alignment horizontal="center" vertical="center"/>
    </xf>
    <xf numFmtId="1" fontId="53" fillId="0" borderId="1" xfId="0" applyNumberFormat="1" applyFont="1" applyBorder="1" applyAlignment="1">
      <alignment horizontal="center" vertical="center"/>
    </xf>
    <xf numFmtId="1" fontId="46" fillId="0" borderId="8" xfId="0" applyNumberFormat="1" applyFont="1" applyBorder="1">
      <alignment vertical="center"/>
    </xf>
    <xf numFmtId="1" fontId="46" fillId="0" borderId="7" xfId="0" applyNumberFormat="1" applyFont="1" applyBorder="1">
      <alignment vertical="center"/>
    </xf>
    <xf numFmtId="0" fontId="52" fillId="0" borderId="5" xfId="0" applyFont="1" applyBorder="1" applyAlignment="1"/>
    <xf numFmtId="0" fontId="52" fillId="0" borderId="6" xfId="0" applyFont="1" applyBorder="1" applyAlignment="1"/>
    <xf numFmtId="0" fontId="52" fillId="0" borderId="8" xfId="0" applyFont="1" applyBorder="1" applyAlignment="1"/>
    <xf numFmtId="0" fontId="49" fillId="0" borderId="2" xfId="0" applyFont="1" applyBorder="1">
      <alignment vertical="center"/>
    </xf>
    <xf numFmtId="1" fontId="0" fillId="0" borderId="3" xfId="0" applyNumberFormat="1" applyBorder="1">
      <alignment vertical="center"/>
    </xf>
    <xf numFmtId="1" fontId="0" fillId="0" borderId="1" xfId="0" applyNumberFormat="1" applyBorder="1">
      <alignment vertical="center"/>
    </xf>
    <xf numFmtId="1" fontId="0" fillId="0" borderId="14" xfId="0" applyNumberFormat="1" applyBorder="1">
      <alignment vertical="center"/>
    </xf>
    <xf numFmtId="0" fontId="49" fillId="0" borderId="3" xfId="0" applyFont="1" applyBorder="1">
      <alignment vertic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" fontId="0" fillId="0" borderId="6" xfId="0" applyNumberFormat="1" applyBorder="1">
      <alignment vertical="center"/>
    </xf>
    <xf numFmtId="1" fontId="0" fillId="0" borderId="0" xfId="0" applyNumberFormat="1">
      <alignment vertical="center"/>
    </xf>
    <xf numFmtId="1" fontId="0" fillId="0" borderId="12" xfId="0" applyNumberFormat="1" applyBorder="1">
      <alignment vertical="center"/>
    </xf>
    <xf numFmtId="1" fontId="0" fillId="0" borderId="8" xfId="0" applyNumberFormat="1" applyBorder="1">
      <alignment vertical="center"/>
    </xf>
    <xf numFmtId="1" fontId="0" fillId="0" borderId="7" xfId="0" applyNumberFormat="1" applyBorder="1">
      <alignment vertical="center"/>
    </xf>
    <xf numFmtId="1" fontId="0" fillId="0" borderId="13" xfId="0" applyNumberFormat="1" applyBorder="1">
      <alignment vertical="center"/>
    </xf>
    <xf numFmtId="0" fontId="42" fillId="0" borderId="15" xfId="0" applyFont="1" applyBorder="1" applyAlignment="1">
      <alignment horizontal="left" vertical="center"/>
    </xf>
    <xf numFmtId="49" fontId="2" fillId="0" borderId="16" xfId="0" applyNumberFormat="1" applyFont="1" applyBorder="1" applyAlignment="1">
      <alignment horizontal="left" vertical="center"/>
    </xf>
    <xf numFmtId="0" fontId="42" fillId="0" borderId="9" xfId="0" applyFont="1" applyBorder="1" applyAlignment="1">
      <alignment horizontal="left" vertical="center" wrapText="1"/>
    </xf>
    <xf numFmtId="1" fontId="0" fillId="0" borderId="9" xfId="0" applyNumberFormat="1" applyBorder="1">
      <alignment vertical="center"/>
    </xf>
    <xf numFmtId="0" fontId="49" fillId="0" borderId="1" xfId="0" applyFont="1" applyBorder="1">
      <alignment vertical="center"/>
    </xf>
    <xf numFmtId="0" fontId="49" fillId="0" borderId="14" xfId="0" applyFont="1" applyBorder="1">
      <alignment vertical="center"/>
    </xf>
    <xf numFmtId="49" fontId="4" fillId="50" borderId="15" xfId="0" applyNumberFormat="1" applyFont="1" applyFill="1" applyBorder="1" applyAlignment="1">
      <alignment horizontal="left" vertical="center"/>
    </xf>
    <xf numFmtId="49" fontId="4" fillId="50" borderId="16" xfId="0" applyNumberFormat="1" applyFont="1" applyFill="1" applyBorder="1" applyAlignment="1">
      <alignment horizontal="left" vertical="center"/>
    </xf>
    <xf numFmtId="49" fontId="2" fillId="51" borderId="15" xfId="0" applyNumberFormat="1" applyFont="1" applyFill="1" applyBorder="1" applyAlignment="1">
      <alignment horizontal="left" vertical="center"/>
    </xf>
    <xf numFmtId="49" fontId="2" fillId="50" borderId="9" xfId="0" applyNumberFormat="1" applyFont="1" applyFill="1" applyBorder="1" applyAlignment="1">
      <alignment horizontal="left" vertical="center"/>
    </xf>
    <xf numFmtId="49" fontId="2" fillId="51" borderId="9" xfId="0" applyNumberFormat="1" applyFont="1" applyFill="1" applyBorder="1" applyAlignment="1">
      <alignment horizontal="left" vertical="center"/>
    </xf>
    <xf numFmtId="49" fontId="2" fillId="51" borderId="16" xfId="0" applyNumberFormat="1" applyFont="1" applyFill="1" applyBorder="1" applyAlignment="1">
      <alignment horizontal="left" vertical="center"/>
    </xf>
    <xf numFmtId="0" fontId="49" fillId="0" borderId="5" xfId="0" applyFont="1" applyBorder="1">
      <alignment vertical="center"/>
    </xf>
    <xf numFmtId="0" fontId="49" fillId="0" borderId="4" xfId="0" applyFont="1" applyBorder="1">
      <alignment vertical="center"/>
    </xf>
    <xf numFmtId="0" fontId="49" fillId="0" borderId="11" xfId="0" applyFont="1" applyBorder="1">
      <alignment vertical="center"/>
    </xf>
    <xf numFmtId="0" fontId="49" fillId="0" borderId="6" xfId="0" applyFont="1" applyBorder="1">
      <alignment vertical="center"/>
    </xf>
    <xf numFmtId="0" fontId="49" fillId="0" borderId="12" xfId="0" applyFont="1" applyBorder="1">
      <alignment vertical="center"/>
    </xf>
    <xf numFmtId="0" fontId="49" fillId="0" borderId="8" xfId="0" applyFont="1" applyBorder="1">
      <alignment vertical="center"/>
    </xf>
    <xf numFmtId="0" fontId="49" fillId="0" borderId="7" xfId="0" applyFont="1" applyBorder="1">
      <alignment vertical="center"/>
    </xf>
    <xf numFmtId="0" fontId="49" fillId="0" borderId="13" xfId="0" applyFont="1" applyBorder="1">
      <alignment vertical="center"/>
    </xf>
    <xf numFmtId="11" fontId="49" fillId="0" borderId="0" xfId="0" applyNumberFormat="1" applyFont="1">
      <alignment vertical="center"/>
    </xf>
    <xf numFmtId="0" fontId="52" fillId="0" borderId="1" xfId="0" applyFont="1" applyBorder="1">
      <alignment vertical="center"/>
    </xf>
    <xf numFmtId="0" fontId="52" fillId="0" borderId="14" xfId="0" applyFont="1" applyBorder="1">
      <alignment vertical="center"/>
    </xf>
    <xf numFmtId="9" fontId="0" fillId="0" borderId="12" xfId="92" applyFont="1" applyBorder="1">
      <alignment vertical="center"/>
    </xf>
    <xf numFmtId="9" fontId="0" fillId="0" borderId="13" xfId="92" applyFont="1" applyBorder="1">
      <alignment vertical="center"/>
    </xf>
    <xf numFmtId="9" fontId="0" fillId="0" borderId="11" xfId="92" applyFont="1" applyBorder="1">
      <alignment vertical="center"/>
    </xf>
    <xf numFmtId="11" fontId="49" fillId="0" borderId="5" xfId="0" applyNumberFormat="1" applyFont="1" applyBorder="1">
      <alignment vertical="center"/>
    </xf>
    <xf numFmtId="11" fontId="49" fillId="0" borderId="6" xfId="0" applyNumberFormat="1" applyFont="1" applyBorder="1">
      <alignment vertical="center"/>
    </xf>
    <xf numFmtId="11" fontId="49" fillId="0" borderId="8" xfId="0" applyNumberFormat="1" applyFont="1" applyBorder="1">
      <alignment vertical="center"/>
    </xf>
    <xf numFmtId="182" fontId="49" fillId="0" borderId="0" xfId="0" applyNumberFormat="1" applyFont="1">
      <alignment vertical="center"/>
    </xf>
    <xf numFmtId="182" fontId="49" fillId="0" borderId="7" xfId="0" applyNumberFormat="1" applyFont="1" applyBorder="1">
      <alignment vertical="center"/>
    </xf>
    <xf numFmtId="182" fontId="49" fillId="0" borderId="4" xfId="0" applyNumberFormat="1" applyFont="1" applyBorder="1">
      <alignment vertical="center"/>
    </xf>
    <xf numFmtId="11" fontId="49" fillId="0" borderId="7" xfId="0" applyNumberFormat="1" applyFont="1" applyBorder="1">
      <alignment vertical="center"/>
    </xf>
    <xf numFmtId="11" fontId="49" fillId="0" borderId="4" xfId="0" applyNumberFormat="1" applyFont="1" applyBorder="1">
      <alignment vertical="center"/>
    </xf>
    <xf numFmtId="11" fontId="49" fillId="0" borderId="1" xfId="0" applyNumberFormat="1" applyFont="1" applyBorder="1">
      <alignment vertical="center"/>
    </xf>
    <xf numFmtId="11" fontId="55" fillId="0" borderId="3" xfId="0" applyNumberFormat="1" applyFont="1" applyBorder="1">
      <alignment vertical="center"/>
    </xf>
    <xf numFmtId="11" fontId="55" fillId="0" borderId="1" xfId="0" applyNumberFormat="1" applyFont="1" applyBorder="1">
      <alignment vertical="center"/>
    </xf>
    <xf numFmtId="11" fontId="55" fillId="0" borderId="14" xfId="0" applyNumberFormat="1" applyFont="1" applyBorder="1">
      <alignment vertical="center"/>
    </xf>
    <xf numFmtId="11" fontId="55" fillId="0" borderId="6" xfId="0" applyNumberFormat="1" applyFont="1" applyBorder="1">
      <alignment vertical="center"/>
    </xf>
    <xf numFmtId="11" fontId="55" fillId="0" borderId="0" xfId="0" applyNumberFormat="1" applyFont="1">
      <alignment vertical="center"/>
    </xf>
    <xf numFmtId="11" fontId="55" fillId="0" borderId="12" xfId="0" applyNumberFormat="1" applyFont="1" applyBorder="1">
      <alignment vertical="center"/>
    </xf>
    <xf numFmtId="0" fontId="50" fillId="47" borderId="0" xfId="0" applyFont="1" applyFill="1">
      <alignment vertical="center"/>
    </xf>
    <xf numFmtId="182" fontId="49" fillId="0" borderId="15" xfId="0" applyNumberFormat="1" applyFont="1" applyBorder="1">
      <alignment vertical="center"/>
    </xf>
    <xf numFmtId="182" fontId="49" fillId="0" borderId="9" xfId="0" applyNumberFormat="1" applyFont="1" applyBorder="1">
      <alignment vertical="center"/>
    </xf>
    <xf numFmtId="182" fontId="49" fillId="0" borderId="16" xfId="0" applyNumberFormat="1" applyFont="1" applyBorder="1">
      <alignment vertical="center"/>
    </xf>
    <xf numFmtId="0" fontId="52" fillId="54" borderId="2" xfId="0" applyFont="1" applyFill="1" applyBorder="1" applyAlignment="1">
      <alignment horizontal="center" vertical="center" wrapText="1"/>
    </xf>
    <xf numFmtId="0" fontId="42" fillId="0" borderId="9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 wrapText="1"/>
    </xf>
    <xf numFmtId="0" fontId="49" fillId="0" borderId="9" xfId="0" applyFont="1" applyBorder="1">
      <alignment vertical="center"/>
    </xf>
    <xf numFmtId="9" fontId="49" fillId="0" borderId="16" xfId="92" applyFont="1" applyBorder="1">
      <alignment vertical="center"/>
    </xf>
    <xf numFmtId="49" fontId="4" fillId="10" borderId="15" xfId="0" applyNumberFormat="1" applyFont="1" applyFill="1" applyBorder="1" applyAlignment="1">
      <alignment horizontal="left" vertical="center"/>
    </xf>
    <xf numFmtId="49" fontId="2" fillId="10" borderId="2" xfId="0" applyNumberFormat="1" applyFont="1" applyFill="1" applyBorder="1" applyAlignment="1">
      <alignment horizontal="left" vertical="center"/>
    </xf>
    <xf numFmtId="0" fontId="49" fillId="10" borderId="2" xfId="0" applyFont="1" applyFill="1" applyBorder="1">
      <alignment vertical="center"/>
    </xf>
    <xf numFmtId="0" fontId="49" fillId="55" borderId="2" xfId="0" applyFont="1" applyFill="1" applyBorder="1">
      <alignment vertical="center"/>
    </xf>
    <xf numFmtId="181" fontId="49" fillId="0" borderId="1" xfId="92" applyNumberFormat="1" applyFont="1" applyBorder="1">
      <alignment vertical="center"/>
    </xf>
    <xf numFmtId="181" fontId="49" fillId="0" borderId="0" xfId="92" applyNumberFormat="1" applyFont="1">
      <alignment vertical="center"/>
    </xf>
    <xf numFmtId="181" fontId="49" fillId="0" borderId="5" xfId="92" applyNumberFormat="1" applyFont="1" applyBorder="1">
      <alignment vertical="center"/>
    </xf>
    <xf numFmtId="181" fontId="49" fillId="0" borderId="4" xfId="92" applyNumberFormat="1" applyFont="1" applyBorder="1">
      <alignment vertical="center"/>
    </xf>
    <xf numFmtId="182" fontId="49" fillId="0" borderId="1" xfId="0" applyNumberFormat="1" applyFont="1" applyBorder="1">
      <alignment vertical="center"/>
    </xf>
    <xf numFmtId="181" fontId="49" fillId="55" borderId="1" xfId="92" applyNumberFormat="1" applyFont="1" applyFill="1" applyBorder="1">
      <alignment vertical="center"/>
    </xf>
    <xf numFmtId="181" fontId="49" fillId="0" borderId="9" xfId="92" applyNumberFormat="1" applyFont="1" applyBorder="1">
      <alignment vertical="center"/>
    </xf>
    <xf numFmtId="0" fontId="52" fillId="54" borderId="15" xfId="0" applyFont="1" applyFill="1" applyBorder="1" applyAlignment="1">
      <alignment horizontal="center" vertical="center" wrapText="1"/>
    </xf>
    <xf numFmtId="181" fontId="49" fillId="0" borderId="6" xfId="92" applyNumberFormat="1" applyFont="1" applyBorder="1">
      <alignment vertical="center"/>
    </xf>
    <xf numFmtId="181" fontId="49" fillId="0" borderId="8" xfId="92" applyNumberFormat="1" applyFont="1" applyBorder="1">
      <alignment vertical="center"/>
    </xf>
    <xf numFmtId="181" fontId="49" fillId="0" borderId="0" xfId="92" applyNumberFormat="1" applyFont="1" applyBorder="1">
      <alignment vertical="center"/>
    </xf>
    <xf numFmtId="181" fontId="49" fillId="0" borderId="7" xfId="92" applyNumberFormat="1" applyFont="1" applyBorder="1">
      <alignment vertical="center"/>
    </xf>
    <xf numFmtId="181" fontId="49" fillId="0" borderId="11" xfId="92" applyNumberFormat="1" applyFont="1" applyBorder="1">
      <alignment vertical="center"/>
    </xf>
    <xf numFmtId="181" fontId="49" fillId="0" borderId="12" xfId="92" applyNumberFormat="1" applyFont="1" applyBorder="1">
      <alignment vertical="center"/>
    </xf>
    <xf numFmtId="181" fontId="49" fillId="0" borderId="13" xfId="92" applyNumberFormat="1" applyFont="1" applyBorder="1">
      <alignment vertical="center"/>
    </xf>
    <xf numFmtId="49" fontId="2" fillId="0" borderId="15" xfId="0" applyNumberFormat="1" applyFont="1" applyBorder="1" applyAlignment="1">
      <alignment horizontal="left" vertical="center"/>
    </xf>
    <xf numFmtId="0" fontId="52" fillId="0" borderId="5" xfId="0" applyFont="1" applyBorder="1">
      <alignment vertical="center"/>
    </xf>
    <xf numFmtId="0" fontId="52" fillId="0" borderId="6" xfId="0" applyFont="1" applyBorder="1">
      <alignment vertical="center"/>
    </xf>
    <xf numFmtId="0" fontId="52" fillId="0" borderId="8" xfId="0" applyFont="1" applyBorder="1">
      <alignment vertical="center"/>
    </xf>
    <xf numFmtId="0" fontId="49" fillId="0" borderId="2" xfId="0" applyFont="1" applyBorder="1" applyAlignment="1"/>
    <xf numFmtId="0" fontId="49" fillId="0" borderId="15" xfId="0" applyFont="1" applyBorder="1" applyAlignment="1"/>
    <xf numFmtId="0" fontId="49" fillId="0" borderId="9" xfId="0" applyFont="1" applyBorder="1" applyAlignment="1"/>
    <xf numFmtId="0" fontId="49" fillId="0" borderId="16" xfId="0" applyFont="1" applyBorder="1" applyAlignment="1"/>
    <xf numFmtId="0" fontId="56" fillId="46" borderId="17" xfId="0" applyFont="1" applyFill="1" applyBorder="1" applyAlignment="1">
      <alignment horizontal="center" vertical="center" wrapText="1" readingOrder="1"/>
    </xf>
    <xf numFmtId="0" fontId="57" fillId="3" borderId="20" xfId="0" applyFont="1" applyFill="1" applyBorder="1" applyAlignment="1">
      <alignment horizontal="left" vertical="center" wrapText="1" readingOrder="1"/>
    </xf>
    <xf numFmtId="0" fontId="58" fillId="3" borderId="20" xfId="0" applyFont="1" applyFill="1" applyBorder="1" applyAlignment="1">
      <alignment horizontal="left" vertical="center" wrapText="1" readingOrder="1"/>
    </xf>
    <xf numFmtId="0" fontId="59" fillId="45" borderId="20" xfId="0" applyFont="1" applyFill="1" applyBorder="1" applyAlignment="1">
      <alignment horizontal="left" wrapText="1" readingOrder="1"/>
    </xf>
    <xf numFmtId="0" fontId="57" fillId="4" borderId="21" xfId="0" applyFont="1" applyFill="1" applyBorder="1" applyAlignment="1">
      <alignment horizontal="left" vertical="center" wrapText="1" readingOrder="1"/>
    </xf>
    <xf numFmtId="0" fontId="58" fillId="4" borderId="21" xfId="0" applyFont="1" applyFill="1" applyBorder="1" applyAlignment="1">
      <alignment horizontal="left" vertical="center" wrapText="1" readingOrder="1"/>
    </xf>
    <xf numFmtId="0" fontId="59" fillId="45" borderId="21" xfId="0" applyFont="1" applyFill="1" applyBorder="1" applyAlignment="1">
      <alignment horizontal="left" wrapText="1" readingOrder="1"/>
    </xf>
    <xf numFmtId="0" fontId="57" fillId="3" borderId="21" xfId="0" applyFont="1" applyFill="1" applyBorder="1" applyAlignment="1">
      <alignment horizontal="left" vertical="center" wrapText="1" readingOrder="1"/>
    </xf>
    <xf numFmtId="0" fontId="58" fillId="3" borderId="21" xfId="0" applyFont="1" applyFill="1" applyBorder="1" applyAlignment="1">
      <alignment horizontal="left" vertical="center" wrapText="1" readingOrder="1"/>
    </xf>
    <xf numFmtId="0" fontId="60" fillId="46" borderId="21" xfId="0" applyFont="1" applyFill="1" applyBorder="1" applyAlignment="1">
      <alignment horizontal="left" wrapText="1" readingOrder="1"/>
    </xf>
    <xf numFmtId="0" fontId="57" fillId="3" borderId="21" xfId="0" applyFont="1" applyFill="1" applyBorder="1" applyAlignment="1">
      <alignment horizontal="left" wrapText="1" readingOrder="1"/>
    </xf>
    <xf numFmtId="0" fontId="59" fillId="44" borderId="21" xfId="0" applyFont="1" applyFill="1" applyBorder="1" applyAlignment="1">
      <alignment horizontal="left" wrapText="1" readingOrder="1"/>
    </xf>
    <xf numFmtId="0" fontId="57" fillId="4" borderId="21" xfId="0" applyFont="1" applyFill="1" applyBorder="1" applyAlignment="1">
      <alignment horizontal="left" wrapText="1" readingOrder="1"/>
    </xf>
    <xf numFmtId="0" fontId="59" fillId="45" borderId="21" xfId="0" applyFont="1" applyFill="1" applyBorder="1" applyAlignment="1">
      <alignment horizontal="left" vertical="center" wrapText="1" readingOrder="1"/>
    </xf>
    <xf numFmtId="0" fontId="60" fillId="46" borderId="21" xfId="0" applyFont="1" applyFill="1" applyBorder="1" applyAlignment="1">
      <alignment horizontal="left" vertical="center" wrapText="1" readingOrder="1"/>
    </xf>
    <xf numFmtId="0" fontId="61" fillId="5" borderId="2" xfId="0" applyFont="1" applyFill="1" applyBorder="1" applyAlignment="1">
      <alignment horizontal="center" vertical="center"/>
    </xf>
    <xf numFmtId="0" fontId="52" fillId="0" borderId="0" xfId="0" applyFont="1">
      <alignment vertical="center"/>
    </xf>
    <xf numFmtId="0" fontId="52" fillId="6" borderId="2" xfId="0" applyFont="1" applyFill="1" applyBorder="1" applyAlignment="1"/>
    <xf numFmtId="2" fontId="52" fillId="0" borderId="2" xfId="0" applyNumberFormat="1" applyFont="1" applyBorder="1" applyAlignment="1"/>
    <xf numFmtId="177" fontId="52" fillId="0" borderId="2" xfId="0" applyNumberFormat="1" applyFont="1" applyBorder="1" applyAlignment="1"/>
    <xf numFmtId="11" fontId="52" fillId="0" borderId="2" xfId="0" applyNumberFormat="1" applyFont="1" applyBorder="1" applyAlignment="1"/>
    <xf numFmtId="178" fontId="52" fillId="0" borderId="2" xfId="0" applyNumberFormat="1" applyFont="1" applyBorder="1" applyAlignment="1"/>
    <xf numFmtId="9" fontId="52" fillId="0" borderId="2" xfId="0" applyNumberFormat="1" applyFont="1" applyBorder="1" applyAlignment="1"/>
    <xf numFmtId="179" fontId="52" fillId="0" borderId="2" xfId="0" applyNumberFormat="1" applyFont="1" applyBorder="1" applyAlignment="1"/>
    <xf numFmtId="0" fontId="61" fillId="0" borderId="2" xfId="5" applyFont="1" applyBorder="1"/>
    <xf numFmtId="2" fontId="62" fillId="0" borderId="2" xfId="0" applyNumberFormat="1" applyFont="1" applyBorder="1" applyAlignment="1"/>
    <xf numFmtId="177" fontId="62" fillId="0" borderId="2" xfId="0" applyNumberFormat="1" applyFont="1" applyBorder="1" applyAlignment="1"/>
    <xf numFmtId="178" fontId="62" fillId="0" borderId="2" xfId="0" applyNumberFormat="1" applyFont="1" applyBorder="1" applyAlignment="1"/>
    <xf numFmtId="0" fontId="52" fillId="7" borderId="2" xfId="0" applyFont="1" applyFill="1" applyBorder="1" applyAlignment="1"/>
    <xf numFmtId="0" fontId="52" fillId="0" borderId="2" xfId="0" applyFont="1" applyBorder="1" applyAlignment="1"/>
    <xf numFmtId="0" fontId="52" fillId="8" borderId="2" xfId="0" applyFont="1" applyFill="1" applyBorder="1" applyAlignment="1"/>
    <xf numFmtId="0" fontId="50" fillId="9" borderId="2" xfId="0" applyFont="1" applyFill="1" applyBorder="1" applyAlignment="1"/>
    <xf numFmtId="0" fontId="50" fillId="10" borderId="2" xfId="0" applyFont="1" applyFill="1" applyBorder="1" applyAlignment="1"/>
    <xf numFmtId="179" fontId="62" fillId="0" borderId="2" xfId="0" applyNumberFormat="1" applyFont="1" applyBorder="1" applyAlignment="1"/>
    <xf numFmtId="0" fontId="50" fillId="11" borderId="2" xfId="0" applyFont="1" applyFill="1" applyBorder="1" applyAlignment="1"/>
    <xf numFmtId="180" fontId="61" fillId="0" borderId="2" xfId="5" applyNumberFormat="1" applyFont="1" applyBorder="1"/>
    <xf numFmtId="0" fontId="50" fillId="12" borderId="2" xfId="0" applyFont="1" applyFill="1" applyBorder="1" applyAlignment="1"/>
    <xf numFmtId="0" fontId="52" fillId="0" borderId="0" xfId="0" applyFont="1" applyAlignment="1"/>
    <xf numFmtId="2" fontId="42" fillId="0" borderId="4" xfId="0" applyNumberFormat="1" applyFont="1" applyBorder="1">
      <alignment vertical="center"/>
    </xf>
    <xf numFmtId="2" fontId="42" fillId="0" borderId="11" xfId="0" applyNumberFormat="1" applyFont="1" applyBorder="1">
      <alignment vertical="center"/>
    </xf>
    <xf numFmtId="2" fontId="42" fillId="0" borderId="0" xfId="0" applyNumberFormat="1" applyFont="1">
      <alignment vertical="center"/>
    </xf>
    <xf numFmtId="2" fontId="42" fillId="0" borderId="12" xfId="0" applyNumberFormat="1" applyFont="1" applyBorder="1">
      <alignment vertical="center"/>
    </xf>
    <xf numFmtId="2" fontId="42" fillId="0" borderId="7" xfId="0" applyNumberFormat="1" applyFont="1" applyBorder="1">
      <alignment vertical="center"/>
    </xf>
    <xf numFmtId="2" fontId="42" fillId="0" borderId="13" xfId="0" applyNumberFormat="1" applyFont="1" applyBorder="1">
      <alignment vertical="center"/>
    </xf>
    <xf numFmtId="2" fontId="42" fillId="0" borderId="5" xfId="0" applyNumberFormat="1" applyFont="1" applyBorder="1">
      <alignment vertical="center"/>
    </xf>
    <xf numFmtId="2" fontId="42" fillId="0" borderId="6" xfId="0" applyNumberFormat="1" applyFont="1" applyBorder="1">
      <alignment vertical="center"/>
    </xf>
    <xf numFmtId="2" fontId="42" fillId="0" borderId="8" xfId="0" applyNumberFormat="1" applyFont="1" applyBorder="1">
      <alignment vertical="center"/>
    </xf>
    <xf numFmtId="11" fontId="52" fillId="0" borderId="0" xfId="0" applyNumberFormat="1" applyFo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49" borderId="0" xfId="0" applyNumberFormat="1" applyFont="1" applyFill="1">
      <alignment vertical="center"/>
    </xf>
    <xf numFmtId="11" fontId="0" fillId="48" borderId="2" xfId="0" applyNumberFormat="1" applyFill="1" applyBorder="1">
      <alignment vertical="center"/>
    </xf>
    <xf numFmtId="49" fontId="0" fillId="0" borderId="6" xfId="0" applyNumberFormat="1" applyBorder="1">
      <alignment vertical="center"/>
    </xf>
    <xf numFmtId="0" fontId="0" fillId="57" borderId="0" xfId="0" applyFill="1">
      <alignment vertical="center"/>
    </xf>
    <xf numFmtId="0" fontId="4" fillId="57" borderId="0" xfId="0" applyFont="1" applyFill="1" applyAlignment="1">
      <alignment horizontal="right" vertical="center"/>
    </xf>
    <xf numFmtId="0" fontId="46" fillId="0" borderId="2" xfId="0" applyFont="1" applyBorder="1">
      <alignment vertical="center"/>
    </xf>
    <xf numFmtId="176" fontId="0" fillId="0" borderId="0" xfId="0" applyNumberFormat="1">
      <alignment vertical="center"/>
    </xf>
    <xf numFmtId="180" fontId="0" fillId="0" borderId="0" xfId="0" applyNumberFormat="1">
      <alignment vertical="center"/>
    </xf>
    <xf numFmtId="49" fontId="49" fillId="0" borderId="0" xfId="0" applyNumberFormat="1" applyFont="1">
      <alignment vertical="center"/>
    </xf>
    <xf numFmtId="181" fontId="0" fillId="0" borderId="5" xfId="92" applyNumberFormat="1" applyFont="1" applyBorder="1">
      <alignment vertical="center"/>
    </xf>
    <xf numFmtId="181" fontId="0" fillId="0" borderId="6" xfId="92" applyNumberFormat="1" applyFont="1" applyBorder="1">
      <alignment vertical="center"/>
    </xf>
    <xf numFmtId="181" fontId="0" fillId="0" borderId="8" xfId="92" applyNumberFormat="1" applyFont="1" applyBorder="1">
      <alignment vertical="center"/>
    </xf>
    <xf numFmtId="0" fontId="46" fillId="0" borderId="12" xfId="0" applyFont="1" applyBorder="1">
      <alignment vertical="center"/>
    </xf>
    <xf numFmtId="183" fontId="46" fillId="0" borderId="6" xfId="0" applyNumberFormat="1" applyFont="1" applyBorder="1">
      <alignment vertical="center"/>
    </xf>
    <xf numFmtId="183" fontId="46" fillId="52" borderId="0" xfId="0" applyNumberFormat="1" applyFont="1" applyFill="1">
      <alignment vertical="center"/>
    </xf>
    <xf numFmtId="2" fontId="46" fillId="0" borderId="12" xfId="0" applyNumberFormat="1" applyFont="1" applyBorder="1">
      <alignment vertical="center"/>
    </xf>
    <xf numFmtId="2" fontId="46" fillId="0" borderId="6" xfId="0" applyNumberFormat="1" applyFont="1" applyBorder="1">
      <alignment vertical="center"/>
    </xf>
    <xf numFmtId="2" fontId="46" fillId="52" borderId="0" xfId="0" applyNumberFormat="1" applyFont="1" applyFill="1">
      <alignment vertical="center"/>
    </xf>
    <xf numFmtId="1" fontId="46" fillId="0" borderId="12" xfId="0" applyNumberFormat="1" applyFont="1" applyBorder="1">
      <alignment vertical="center"/>
    </xf>
    <xf numFmtId="1" fontId="46" fillId="52" borderId="0" xfId="0" applyNumberFormat="1" applyFont="1" applyFill="1">
      <alignment vertical="center"/>
    </xf>
    <xf numFmtId="0" fontId="65" fillId="0" borderId="9" xfId="93" applyFont="1" applyBorder="1" applyAlignment="1">
      <alignment horizontal="left" vertical="center"/>
    </xf>
    <xf numFmtId="0" fontId="46" fillId="0" borderId="13" xfId="0" applyFont="1" applyBorder="1">
      <alignment vertical="center"/>
    </xf>
    <xf numFmtId="1" fontId="46" fillId="52" borderId="7" xfId="0" applyNumberFormat="1" applyFont="1" applyFill="1" applyBorder="1">
      <alignment vertical="center"/>
    </xf>
    <xf numFmtId="183" fontId="46" fillId="0" borderId="0" xfId="0" applyNumberFormat="1" applyFont="1">
      <alignment vertical="center"/>
    </xf>
    <xf numFmtId="2" fontId="46" fillId="0" borderId="0" xfId="0" applyNumberFormat="1" applyFont="1">
      <alignment vertical="center"/>
    </xf>
    <xf numFmtId="0" fontId="42" fillId="52" borderId="9" xfId="0" applyFont="1" applyFill="1" applyBorder="1" applyAlignment="1">
      <alignment horizontal="left" vertical="center"/>
    </xf>
    <xf numFmtId="49" fontId="67" fillId="0" borderId="0" xfId="96" applyNumberFormat="1" applyFont="1">
      <alignment vertical="center"/>
    </xf>
    <xf numFmtId="49" fontId="2" fillId="0" borderId="0" xfId="2" applyNumberFormat="1" applyFont="1" applyAlignment="1"/>
    <xf numFmtId="0" fontId="42" fillId="0" borderId="12" xfId="0" applyFont="1" applyBorder="1" applyAlignment="1">
      <alignment horizontal="left" vertical="center"/>
    </xf>
    <xf numFmtId="0" fontId="42" fillId="0" borderId="13" xfId="0" applyFont="1" applyBorder="1" applyAlignment="1">
      <alignment horizontal="left" vertical="center"/>
    </xf>
    <xf numFmtId="2" fontId="46" fillId="0" borderId="12" xfId="0" applyNumberFormat="1" applyFont="1" applyBorder="1" applyAlignment="1">
      <alignment horizontal="left" vertical="center"/>
    </xf>
    <xf numFmtId="49" fontId="0" fillId="0" borderId="4" xfId="0" applyNumberFormat="1" applyBorder="1">
      <alignment vertical="center"/>
    </xf>
    <xf numFmtId="49" fontId="0" fillId="0" borderId="11" xfId="0" applyNumberFormat="1" applyBorder="1">
      <alignment vertical="center"/>
    </xf>
    <xf numFmtId="49" fontId="0" fillId="0" borderId="0" xfId="0" applyNumberFormat="1">
      <alignment vertical="center"/>
    </xf>
    <xf numFmtId="49" fontId="0" fillId="0" borderId="12" xfId="0" applyNumberFormat="1" applyBorder="1">
      <alignment vertical="center"/>
    </xf>
    <xf numFmtId="49" fontId="0" fillId="0" borderId="8" xfId="0" applyNumberFormat="1" applyBorder="1">
      <alignment vertical="center"/>
    </xf>
    <xf numFmtId="49" fontId="0" fillId="0" borderId="7" xfId="0" applyNumberFormat="1" applyBorder="1">
      <alignment vertical="center"/>
    </xf>
    <xf numFmtId="49" fontId="0" fillId="0" borderId="13" xfId="0" applyNumberFormat="1" applyBorder="1">
      <alignment vertical="center"/>
    </xf>
    <xf numFmtId="49" fontId="0" fillId="57" borderId="0" xfId="0" applyNumberFormat="1" applyFill="1">
      <alignment vertical="center"/>
    </xf>
    <xf numFmtId="49" fontId="4" fillId="0" borderId="11" xfId="0" applyNumberFormat="1" applyFont="1" applyBorder="1" applyAlignment="1">
      <alignment horizontal="right" vertical="center"/>
    </xf>
    <xf numFmtId="49" fontId="4" fillId="57" borderId="0" xfId="0" applyNumberFormat="1" applyFont="1" applyFill="1" applyAlignment="1">
      <alignment horizontal="right" vertical="center"/>
    </xf>
    <xf numFmtId="49" fontId="42" fillId="0" borderId="5" xfId="0" applyNumberFormat="1" applyFont="1" applyBorder="1">
      <alignment vertical="center"/>
    </xf>
    <xf numFmtId="49" fontId="42" fillId="0" borderId="11" xfId="0" applyNumberFormat="1" applyFont="1" applyBorder="1">
      <alignment vertical="center"/>
    </xf>
    <xf numFmtId="49" fontId="42" fillId="0" borderId="8" xfId="0" applyNumberFormat="1" applyFont="1" applyBorder="1">
      <alignment vertical="center"/>
    </xf>
    <xf numFmtId="49" fontId="42" fillId="0" borderId="13" xfId="0" applyNumberFormat="1" applyFont="1" applyBorder="1">
      <alignment vertical="center"/>
    </xf>
    <xf numFmtId="49" fontId="42" fillId="0" borderId="1" xfId="0" applyNumberFormat="1" applyFont="1" applyBorder="1">
      <alignment vertical="center"/>
    </xf>
    <xf numFmtId="49" fontId="42" fillId="0" borderId="14" xfId="0" applyNumberFormat="1" applyFont="1" applyBorder="1">
      <alignment vertical="center"/>
    </xf>
    <xf numFmtId="49" fontId="49" fillId="0" borderId="4" xfId="0" applyNumberFormat="1" applyFont="1" applyBorder="1">
      <alignment vertical="center"/>
    </xf>
    <xf numFmtId="0" fontId="49" fillId="0" borderId="4" xfId="0" applyFont="1" applyBorder="1" applyAlignment="1">
      <alignment horizontal="right" vertical="center"/>
    </xf>
    <xf numFmtId="182" fontId="49" fillId="48" borderId="0" xfId="0" applyNumberFormat="1" applyFont="1" applyFill="1">
      <alignment vertical="center"/>
    </xf>
    <xf numFmtId="182" fontId="49" fillId="48" borderId="7" xfId="0" applyNumberFormat="1" applyFont="1" applyFill="1" applyBorder="1">
      <alignment vertical="center"/>
    </xf>
    <xf numFmtId="182" fontId="49" fillId="48" borderId="4" xfId="0" applyNumberFormat="1" applyFont="1" applyFill="1" applyBorder="1">
      <alignment vertical="center"/>
    </xf>
    <xf numFmtId="181" fontId="0" fillId="0" borderId="4" xfId="92" applyNumberFormat="1" applyFont="1" applyBorder="1">
      <alignment vertical="center"/>
    </xf>
    <xf numFmtId="181" fontId="0" fillId="0" borderId="0" xfId="92" applyNumberFormat="1" applyFont="1" applyBorder="1">
      <alignment vertical="center"/>
    </xf>
    <xf numFmtId="181" fontId="0" fillId="0" borderId="7" xfId="92" applyNumberFormat="1" applyFont="1" applyBorder="1">
      <alignment vertical="center"/>
    </xf>
    <xf numFmtId="11" fontId="49" fillId="53" borderId="0" xfId="0" applyNumberFormat="1" applyFont="1" applyFill="1">
      <alignment vertical="center"/>
    </xf>
    <xf numFmtId="11" fontId="49" fillId="53" borderId="7" xfId="0" applyNumberFormat="1" applyFont="1" applyFill="1" applyBorder="1">
      <alignment vertical="center"/>
    </xf>
    <xf numFmtId="11" fontId="49" fillId="53" borderId="4" xfId="0" applyNumberFormat="1" applyFont="1" applyFill="1" applyBorder="1">
      <alignment vertical="center"/>
    </xf>
    <xf numFmtId="11" fontId="50" fillId="53" borderId="7" xfId="0" applyNumberFormat="1" applyFont="1" applyFill="1" applyBorder="1">
      <alignment vertical="center"/>
    </xf>
    <xf numFmtId="181" fontId="49" fillId="48" borderId="0" xfId="92" applyNumberFormat="1" applyFont="1" applyFill="1" applyBorder="1">
      <alignment vertical="center"/>
    </xf>
    <xf numFmtId="181" fontId="49" fillId="55" borderId="0" xfId="92" applyNumberFormat="1" applyFont="1" applyFill="1" applyBorder="1">
      <alignment vertical="center"/>
    </xf>
    <xf numFmtId="181" fontId="49" fillId="48" borderId="1" xfId="92" applyNumberFormat="1" applyFont="1" applyFill="1" applyBorder="1">
      <alignment vertical="center"/>
    </xf>
    <xf numFmtId="181" fontId="49" fillId="48" borderId="0" xfId="92" applyNumberFormat="1" applyFont="1" applyFill="1">
      <alignment vertical="center"/>
    </xf>
    <xf numFmtId="181" fontId="49" fillId="48" borderId="4" xfId="92" applyNumberFormat="1" applyFont="1" applyFill="1" applyBorder="1">
      <alignment vertical="center"/>
    </xf>
    <xf numFmtId="11" fontId="0" fillId="0" borderId="0" xfId="0" applyNumberFormat="1">
      <alignment vertical="center"/>
    </xf>
    <xf numFmtId="0" fontId="56" fillId="2" borderId="18" xfId="0" applyFont="1" applyFill="1" applyBorder="1" applyAlignment="1">
      <alignment horizontal="center" vertical="center" wrapText="1" readingOrder="1"/>
    </xf>
    <xf numFmtId="0" fontId="56" fillId="2" borderId="19" xfId="0" applyFont="1" applyFill="1" applyBorder="1" applyAlignment="1">
      <alignment horizontal="center" vertical="center" wrapText="1" readingOrder="1"/>
    </xf>
    <xf numFmtId="0" fontId="61" fillId="5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14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/>
    </xf>
    <xf numFmtId="0" fontId="46" fillId="0" borderId="2" xfId="0" applyFont="1" applyBorder="1" applyAlignment="1">
      <alignment horizontal="left" vertical="center"/>
    </xf>
    <xf numFmtId="0" fontId="42" fillId="0" borderId="7" xfId="0" applyNumberFormat="1" applyFont="1" applyBorder="1">
      <alignment vertical="center"/>
    </xf>
    <xf numFmtId="11" fontId="42" fillId="0" borderId="7" xfId="0" applyNumberFormat="1" applyFont="1" applyBorder="1">
      <alignment vertical="center"/>
    </xf>
    <xf numFmtId="49" fontId="4" fillId="47" borderId="2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right" vertical="center"/>
    </xf>
  </cellXfs>
  <cellStyles count="98">
    <cellStyle name="20% - Accent1 2" xfId="73" xr:uid="{16CF7FCB-9793-4851-B895-1AC38AA81433}"/>
    <cellStyle name="20% - Accent2 2" xfId="75" xr:uid="{1623980A-EE98-413F-8520-3E57105DC807}"/>
    <cellStyle name="20% - Accent3 2" xfId="77" xr:uid="{BC8845BB-28D6-4371-A30C-0499EFC2827D}"/>
    <cellStyle name="20% - Accent4 2" xfId="79" xr:uid="{C05A4BE7-99ED-4D0B-8D3F-9D8A08D93611}"/>
    <cellStyle name="20% - Accent5 2" xfId="81" xr:uid="{8D36F107-A829-4982-B06B-5942AEBCD2C7}"/>
    <cellStyle name="20% - Accent6 2" xfId="83" xr:uid="{CB01920A-7F63-4E10-9060-A7DE1FA33E48}"/>
    <cellStyle name="20% - 着色 1 2" xfId="48" xr:uid="{39468FE6-4777-4E88-9BED-3B93A2D68F4F}"/>
    <cellStyle name="20% - 着色 2 2" xfId="51" xr:uid="{173D49F2-AABF-4716-B40B-33BD11B887A5}"/>
    <cellStyle name="20% - 着色 3 2" xfId="54" xr:uid="{DFCDE0EF-8B72-43DC-BEE3-99AF5A480BF5}"/>
    <cellStyle name="20% - 着色 4 2" xfId="57" xr:uid="{C48B4844-5840-4578-A7AB-7BE528F9097E}"/>
    <cellStyle name="20% - 着色 5 2" xfId="60" xr:uid="{1CFBA1E3-8432-44A3-B2EB-7A39936F4A8B}"/>
    <cellStyle name="20% - 着色 6 2" xfId="63" xr:uid="{12313A6A-35C6-4003-B717-D009AE79EF38}"/>
    <cellStyle name="40% - Accent1 2" xfId="74" xr:uid="{FC69F012-38AA-449B-9F9D-C9A83B25E696}"/>
    <cellStyle name="40% - Accent2 2" xfId="76" xr:uid="{5AB3D07E-2C8D-4EB7-BC8C-97184BAD01AB}"/>
    <cellStyle name="40% - Accent3 2" xfId="78" xr:uid="{CFEA88F5-63C6-4072-8E30-122B4B2EB442}"/>
    <cellStyle name="40% - Accent4 2" xfId="80" xr:uid="{4C1F9AA5-F74C-476B-B976-1A6CDEE430D1}"/>
    <cellStyle name="40% - Accent5 2" xfId="82" xr:uid="{DDB13812-DFDB-421E-AA81-984FEA08066D}"/>
    <cellStyle name="40% - Accent6 2" xfId="84" xr:uid="{2BFE376F-0C14-4EFC-8C87-9C15E9888CDB}"/>
    <cellStyle name="40% - 着色 1 2" xfId="49" xr:uid="{B5554A40-AC4C-4D5A-948C-CA4B375EE88A}"/>
    <cellStyle name="40% - 着色 2 2" xfId="52" xr:uid="{8859DAAE-C58E-4FFF-AD07-EF563AC24F6F}"/>
    <cellStyle name="40% - 着色 3 2" xfId="55" xr:uid="{55CF832B-8388-4277-8B26-532B0FDF488E}"/>
    <cellStyle name="40% - 着色 4 2" xfId="58" xr:uid="{068513BA-8778-4D68-9B20-09BD41C99907}"/>
    <cellStyle name="40% - 着色 5 2" xfId="61" xr:uid="{D6E0C689-9023-4079-9DC4-7A3CB6AE31B1}"/>
    <cellStyle name="40% - 着色 6 2" xfId="64" xr:uid="{94758226-02C4-448D-A60D-B110576C5343}"/>
    <cellStyle name="60% - Accent1 2" xfId="66" xr:uid="{4F477B90-BC96-418F-80FD-D19EC31CABA9}"/>
    <cellStyle name="60% - Accent2 2" xfId="67" xr:uid="{5BF0A414-9D9A-41F7-A9A2-80AD8ADDAEE4}"/>
    <cellStyle name="60% - Accent3 2" xfId="68" xr:uid="{D8821066-B55E-4848-A64B-CA3005F1D6AF}"/>
    <cellStyle name="60% - Accent4 2" xfId="69" xr:uid="{82BBF3F6-92BC-4E49-BFF9-56C06FFC81C0}"/>
    <cellStyle name="60% - Accent5 2" xfId="70" xr:uid="{A999112A-3678-432B-A13C-D115BF44EB3A}"/>
    <cellStyle name="60% - Accent6 2" xfId="71" xr:uid="{EBEFD689-D415-4C81-89CD-EF9B7FDF7223}"/>
    <cellStyle name="Body: normal cell" xfId="8" xr:uid="{E241528C-C343-4714-A4B2-CB3D10BAFA1B}"/>
    <cellStyle name="Body: normal cell 2" xfId="29" xr:uid="{35BAA717-AC5B-4DDB-96A8-EA8DE00EA135}"/>
    <cellStyle name="Comma 2" xfId="88" xr:uid="{A70EAA1E-C33E-439B-9F5B-D3B156554F6C}"/>
    <cellStyle name="Font: Calibri, 9pt regular" xfId="14" xr:uid="{6D6E935B-EB99-4FDB-A75E-87FC41B7B15E}"/>
    <cellStyle name="Font: Calibri, 9pt regular 2" xfId="25" xr:uid="{C1F44E02-325C-4389-B141-109B07ED5714}"/>
    <cellStyle name="Footnotes: all except top row" xfId="17" xr:uid="{944F6E97-8D76-43EC-A2C0-A4BBF06FD5ED}"/>
    <cellStyle name="Footnotes: top row" xfId="12" xr:uid="{A0EF55D1-F212-46AA-AC9D-F0883AF3803F}"/>
    <cellStyle name="Footnotes: top row 2" xfId="30" xr:uid="{14551F04-7347-4C88-AC23-7751D2E5E3B0}"/>
    <cellStyle name="Header: bottom row" xfId="7" xr:uid="{854073B1-F04D-42D4-9896-EF2D2781D85F}"/>
    <cellStyle name="Header: bottom row 2" xfId="26" xr:uid="{5513313D-A4B0-456D-A120-5FC0A10FA7DE}"/>
    <cellStyle name="Header: top rows" xfId="9" xr:uid="{78FE9128-B413-4CCD-905D-2CC9C55B5139}"/>
    <cellStyle name="Neutral 2" xfId="65" xr:uid="{0D7AF2ED-B569-4A0B-B42B-F149820AB315}"/>
    <cellStyle name="Normal 2" xfId="5" xr:uid="{AE309EEF-B474-447C-9306-105009DF0ACB}"/>
    <cellStyle name="Normal 2 2" xfId="86" xr:uid="{BC4962BD-44E6-4484-BB85-727FAEDD08D8}"/>
    <cellStyle name="Normal 2 3" xfId="24" xr:uid="{EA6D4AC8-7498-422D-867F-305F56FFE10F}"/>
    <cellStyle name="Normal 3" xfId="19" xr:uid="{A5A8B658-FBBA-4253-B200-C85940336F57}"/>
    <cellStyle name="Normal 3 2" xfId="85" xr:uid="{32A26315-662B-4F65-995B-BD0B823A27F5}"/>
    <cellStyle name="Normal 4" xfId="20" xr:uid="{4AAE2714-21FF-4562-9E8B-6BDC7EAFDA3C}"/>
    <cellStyle name="Normal 4 2 2" xfId="87" xr:uid="{A61CD137-D84D-490A-A107-6D4146D29C2E}"/>
    <cellStyle name="Normal 5" xfId="21" xr:uid="{75CD5909-2D3F-49D0-B1EB-2118FF8B8873}"/>
    <cellStyle name="Normal 58" xfId="23" xr:uid="{D1F23AB6-031E-4EAE-96A7-8DEBD4C2BF92}"/>
    <cellStyle name="Normal 6" xfId="22" xr:uid="{614A89EB-50BA-40CA-B2B3-D8A986193654}"/>
    <cellStyle name="Normal 7" xfId="90" xr:uid="{1EB3AACF-FA8D-4C4D-A488-9D8BF0FF5F0A}"/>
    <cellStyle name="Note 2" xfId="72" xr:uid="{AD6563BD-02A8-4D20-8D08-B2A0CEA6C7EE}"/>
    <cellStyle name="Parent row" xfId="11" xr:uid="{B69B0E65-5AA7-42DC-BDA7-95E60E5616EC}"/>
    <cellStyle name="Parent row 2" xfId="28" xr:uid="{A5814009-9CF0-4126-A85E-EDCC1A290D54}"/>
    <cellStyle name="Section Break" xfId="13" xr:uid="{EE24867D-9A89-4129-BDBE-D0335F6D0BA6}"/>
    <cellStyle name="Section Break: parent row" xfId="10" xr:uid="{8CBBAC58-4752-4A8B-898F-A98E800C0F13}"/>
    <cellStyle name="Table title" xfId="18" xr:uid="{86269DD2-0ED2-40C9-9EF0-6EBCABF1BE14}"/>
    <cellStyle name="Table title 2" xfId="27" xr:uid="{D30A6167-F113-4FA8-8CC5-766C6DC484F9}"/>
    <cellStyle name="百分比" xfId="92" builtinId="5"/>
    <cellStyle name="标题 1 2" xfId="32" xr:uid="{817C7D19-0CAF-4FFA-8D9A-E461B15A1D60}"/>
    <cellStyle name="标题 2 2" xfId="33" xr:uid="{D737CC91-7148-4CF4-AA69-3B3D560FD80C}"/>
    <cellStyle name="标题 3 2" xfId="34" xr:uid="{18A9B362-E6A3-49F3-B8D2-A65B29A70219}"/>
    <cellStyle name="标题 4 2" xfId="35" xr:uid="{B4106395-17D0-4398-94BE-F1C3D3646C11}"/>
    <cellStyle name="标题 5" xfId="31" xr:uid="{615EFE89-3A5B-4D22-8DF4-93C79498BD4C}"/>
    <cellStyle name="差 2" xfId="37" xr:uid="{CCD0C9D2-42CD-4DEF-9949-549AFCA5126A}"/>
    <cellStyle name="常规" xfId="0" builtinId="0"/>
    <cellStyle name="常规 2" xfId="1" xr:uid="{B52188AC-8A2E-4DF0-8738-A391F41DA9EA}"/>
    <cellStyle name="常规 3" xfId="2" xr:uid="{1E2187EA-E297-459A-BE47-2D445B2A9B0A}"/>
    <cellStyle name="常规 4" xfId="3" xr:uid="{C1782E0D-640C-4966-8EEA-A7158871CCB9}"/>
    <cellStyle name="常规 5" xfId="6" xr:uid="{97CA537C-239F-46EF-B4A7-3F85336C4FC9}"/>
    <cellStyle name="常规 6" xfId="89" xr:uid="{D2D2BD56-C1FA-450A-9B07-617A276BBA0D}"/>
    <cellStyle name="常规 7" xfId="91" xr:uid="{B13B731D-0CC5-437D-B598-884138AAF3F3}"/>
    <cellStyle name="常规 8" xfId="94" xr:uid="{032CA7E0-B882-4252-947E-57B886E7E3F0}"/>
    <cellStyle name="常规 9" xfId="96" xr:uid="{85616938-C259-492B-BECC-28E706889328}"/>
    <cellStyle name="超链接" xfId="93" builtinId="8"/>
    <cellStyle name="超链接 2" xfId="4" xr:uid="{2242527A-64B5-44E2-9CDD-FD51986A3E9A}"/>
    <cellStyle name="超链接 3" xfId="15" xr:uid="{799C6558-4D77-422F-B88D-988841FF17E0}"/>
    <cellStyle name="超链接 4" xfId="95" xr:uid="{49A9ECEF-02D1-47CE-A02E-E71CC2B1E48E}"/>
    <cellStyle name="超链接 5" xfId="97" xr:uid="{38D0A378-59A9-4F00-89E0-CCB7B6014981}"/>
    <cellStyle name="好 2" xfId="36" xr:uid="{F49C938B-7271-4064-9BD7-213103739306}"/>
    <cellStyle name="汇总 2" xfId="46" xr:uid="{2C570657-5298-4B12-8631-B2DC110BB581}"/>
    <cellStyle name="计算 2" xfId="40" xr:uid="{6475D7BD-5352-4995-9240-6A0E51F59CAA}"/>
    <cellStyle name="检查单元格 2" xfId="42" xr:uid="{C4D9004F-9A8D-4BCC-9681-89CB8653F425}"/>
    <cellStyle name="解释性文本 2" xfId="45" xr:uid="{5FC7C3C5-1B26-4999-B05D-C94D0A67813B}"/>
    <cellStyle name="警告文本 2" xfId="43" xr:uid="{784D068C-583E-4779-868A-83C668F795B8}"/>
    <cellStyle name="链接单元格 2" xfId="41" xr:uid="{70572AFF-1A39-426B-97E1-9B7C14AE5C7A}"/>
    <cellStyle name="输出 2" xfId="39" xr:uid="{0029BA8F-60AD-4AAE-B2BD-9D30A5A18EDB}"/>
    <cellStyle name="输入 2" xfId="38" xr:uid="{498CA8A1-97F5-4C14-9760-7B13FFCAC569}"/>
    <cellStyle name="已访问的超链接 2" xfId="16" xr:uid="{D9979FDF-0931-4438-9248-C579E287E592}"/>
    <cellStyle name="着色 1 2" xfId="47" xr:uid="{7A453D4D-FDE1-4337-BFCC-869E3D1AE470}"/>
    <cellStyle name="着色 2 2" xfId="50" xr:uid="{C90247F7-E6A2-429B-914A-BB8943B34186}"/>
    <cellStyle name="着色 3 2" xfId="53" xr:uid="{48B0DD2C-D3D0-4723-ADC9-30E13643494D}"/>
    <cellStyle name="着色 4 2" xfId="56" xr:uid="{FB60A604-4896-4E9A-A9B6-8974C54F0B0D}"/>
    <cellStyle name="着色 5 2" xfId="59" xr:uid="{00706DF6-5549-44BE-9359-C4790542ACDE}"/>
    <cellStyle name="着色 6 2" xfId="62" xr:uid="{48A897E9-D8EE-4987-9950-8F54773A8DBF}"/>
    <cellStyle name="注释 2" xfId="44" xr:uid="{6F3EDD04-1B1B-410C-8F24-3432DA0B4E0A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FAA707B5-050D-4343-8397-FD6E4C78A2F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'Value Added'!$I$1:$Q$1</c:f>
              <c:numCache>
                <c:formatCode>General</c:formatCod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</c:numCache>
            </c:numRef>
          </c:cat>
          <c:val>
            <c:numRef>
              <c:f>'Value Added'!$I$45:$R$45</c:f>
              <c:numCache>
                <c:formatCode>0</c:formatCode>
                <c:ptCount val="10"/>
                <c:pt idx="0">
                  <c:v>63157.176423001714</c:v>
                </c:pt>
                <c:pt idx="1">
                  <c:v>64292.336045766177</c:v>
                </c:pt>
                <c:pt idx="2">
                  <c:v>71045.233640655948</c:v>
                </c:pt>
                <c:pt idx="3">
                  <c:v>74400.209591576815</c:v>
                </c:pt>
                <c:pt idx="4">
                  <c:v>76430.436756897398</c:v>
                </c:pt>
                <c:pt idx="5">
                  <c:v>79953.723956507107</c:v>
                </c:pt>
                <c:pt idx="6">
                  <c:v>83722.518395049905</c:v>
                </c:pt>
                <c:pt idx="7">
                  <c:v>87984.718106075525</c:v>
                </c:pt>
                <c:pt idx="8">
                  <c:v>91554.489129614783</c:v>
                </c:pt>
                <c:pt idx="9">
                  <c:v>94793.464099773308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FD-4488-8294-19DFC7F9F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9997872"/>
        <c:axId val="1230005552"/>
      </c:lineChart>
      <c:catAx>
        <c:axId val="122999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005552"/>
        <c:crosses val="autoZero"/>
        <c:auto val="1"/>
        <c:lblAlgn val="ctr"/>
        <c:lblOffset val="100"/>
        <c:noMultiLvlLbl val="0"/>
      </c:catAx>
      <c:valAx>
        <c:axId val="123000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999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'Energy Use'!$B$57:$AQ$57</c:f>
              <c:numCache>
                <c:formatCode>General</c:formatCode>
                <c:ptCount val="4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numCache>
            </c:numRef>
          </c:cat>
          <c:val>
            <c:numRef>
              <c:f>'Energy Use'!$B$101:$AQ$101</c:f>
              <c:numCache>
                <c:formatCode>0.00E+00</c:formatCode>
                <c:ptCount val="42"/>
                <c:pt idx="0">
                  <c:v>5.6216361508809232E+16</c:v>
                </c:pt>
                <c:pt idx="1">
                  <c:v>5.7204023007267344E+16</c:v>
                </c:pt>
                <c:pt idx="2">
                  <c:v>6.0618727641697256E+16</c:v>
                </c:pt>
                <c:pt idx="3">
                  <c:v>6.2879567314424024E+16</c:v>
                </c:pt>
                <c:pt idx="4">
                  <c:v>6.4894832073702624E+16</c:v>
                </c:pt>
                <c:pt idx="5">
                  <c:v>6.7283813309320528E+16</c:v>
                </c:pt>
                <c:pt idx="6">
                  <c:v>6.9767284746603824E+16</c:v>
                </c:pt>
                <c:pt idx="7">
                  <c:v>7.1848490162438888E+16</c:v>
                </c:pt>
                <c:pt idx="8">
                  <c:v>7.3774326183921696E+16</c:v>
                </c:pt>
                <c:pt idx="9">
                  <c:v>7.560599965158824E+16</c:v>
                </c:pt>
                <c:pt idx="10">
                  <c:v>7.7366534568077488E+16</c:v>
                </c:pt>
                <c:pt idx="11">
                  <c:v>7.91331238656948E+16</c:v>
                </c:pt>
                <c:pt idx="12">
                  <c:v>7.9802799819678256E+16</c:v>
                </c:pt>
                <c:pt idx="13">
                  <c:v>8.05177216380684E+16</c:v>
                </c:pt>
                <c:pt idx="14">
                  <c:v>8.12273403486284E+16</c:v>
                </c:pt>
                <c:pt idx="15">
                  <c:v>8.1928159386728464E+16</c:v>
                </c:pt>
                <c:pt idx="16">
                  <c:v>8.2595419857761776E+16</c:v>
                </c:pt>
                <c:pt idx="17">
                  <c:v>8.2843653139390528E+16</c:v>
                </c:pt>
                <c:pt idx="18">
                  <c:v>8.3055799293122816E+16</c:v>
                </c:pt>
                <c:pt idx="19">
                  <c:v>8.325018571851048E+16</c:v>
                </c:pt>
                <c:pt idx="20">
                  <c:v>8.342560556414384E+16</c:v>
                </c:pt>
                <c:pt idx="21">
                  <c:v>8.3580958017423296E+16</c:v>
                </c:pt>
                <c:pt idx="22">
                  <c:v>8.324425284228768E+16</c:v>
                </c:pt>
                <c:pt idx="23">
                  <c:v>8.2886124652577072E+16</c:v>
                </c:pt>
                <c:pt idx="24">
                  <c:v>8.250577186315264E+16</c:v>
                </c:pt>
                <c:pt idx="25">
                  <c:v>8.2102485784859696E+16</c:v>
                </c:pt>
                <c:pt idx="26">
                  <c:v>8.1675647516039264E+16</c:v>
                </c:pt>
                <c:pt idx="27">
                  <c:v>8.1128790049260096E+16</c:v>
                </c:pt>
                <c:pt idx="28">
                  <c:v>8.0557523460108256E+16</c:v>
                </c:pt>
                <c:pt idx="29">
                  <c:v>7.996148590576352E+16</c:v>
                </c:pt>
                <c:pt idx="30">
                  <c:v>7.9340400239420768E+16</c:v>
                </c:pt>
                <c:pt idx="31">
                  <c:v>7.869407549518904E+16</c:v>
                </c:pt>
                <c:pt idx="32">
                  <c:v>7.8048383900725184E+16</c:v>
                </c:pt>
                <c:pt idx="33">
                  <c:v>7.737733928567968E+16</c:v>
                </c:pt>
                <c:pt idx="34">
                  <c:v>7.6681032346716784E+16</c:v>
                </c:pt>
                <c:pt idx="35">
                  <c:v>7.5959660350714288E+16</c:v>
                </c:pt>
                <c:pt idx="36">
                  <c:v>7.521353592640464E+16</c:v>
                </c:pt>
                <c:pt idx="37">
                  <c:v>7.4435388466513216E+16</c:v>
                </c:pt>
                <c:pt idx="38">
                  <c:v>7.3633517222044064E+16</c:v>
                </c:pt>
                <c:pt idx="39">
                  <c:v>7.2808646349564832E+16</c:v>
                </c:pt>
                <c:pt idx="40">
                  <c:v>7.196166232680104E+16</c:v>
                </c:pt>
                <c:pt idx="41">
                  <c:v>7.0805098943054224E+16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7C-4AB9-B3EA-9F42B2998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9946032"/>
        <c:axId val="1229961872"/>
      </c:lineChart>
      <c:catAx>
        <c:axId val="122994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9961872"/>
        <c:crosses val="autoZero"/>
        <c:auto val="1"/>
        <c:lblAlgn val="ctr"/>
        <c:lblOffset val="100"/>
        <c:noMultiLvlLbl val="0"/>
      </c:catAx>
      <c:valAx>
        <c:axId val="122996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994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18618908992454"/>
          <c:y val="3.5003977724741446E-2"/>
          <c:w val="0.85426557231663636"/>
          <c:h val="0.55346199863441892"/>
        </c:manualLayout>
      </c:layout>
      <c:areaChart>
        <c:grouping val="stacked"/>
        <c:varyColors val="0"/>
        <c:ser>
          <c:idx val="0"/>
          <c:order val="0"/>
          <c:tx>
            <c:strRef>
              <c:f>'BIFUbC-sum'!$A$2</c:f>
              <c:strCache>
                <c:ptCount val="1"/>
                <c:pt idx="0">
                  <c:v>agriculture and forestry 01T03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'BIFUbC-sum'!$B$1:$AN$1</c:f>
              <c:numCache>
                <c:formatCode>General</c:formatCode>
                <c:ptCount val="3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</c:numCache>
            </c:numRef>
          </c:cat>
          <c:val>
            <c:numRef>
              <c:f>'BIFUbC-sum'!$B$2:$AN$2</c:f>
              <c:numCache>
                <c:formatCode>0.00E+00</c:formatCode>
                <c:ptCount val="39"/>
                <c:pt idx="0">
                  <c:v>1655905952087749.5</c:v>
                </c:pt>
                <c:pt idx="1">
                  <c:v>1692415509188447.3</c:v>
                </c:pt>
                <c:pt idx="2">
                  <c:v>1716291743999729.5</c:v>
                </c:pt>
                <c:pt idx="3">
                  <c:v>1782067425215856.5</c:v>
                </c:pt>
                <c:pt idx="4">
                  <c:v>1853640567488169</c:v>
                </c:pt>
                <c:pt idx="5">
                  <c:v>1938230627983082.3</c:v>
                </c:pt>
                <c:pt idx="6">
                  <c:v>1982173582441684</c:v>
                </c:pt>
                <c:pt idx="7">
                  <c:v>2101219430748356.8</c:v>
                </c:pt>
                <c:pt idx="8">
                  <c:v>2178937887741666</c:v>
                </c:pt>
                <c:pt idx="9">
                  <c:v>2253183920344091</c:v>
                </c:pt>
                <c:pt idx="10">
                  <c:v>2323640860962861.5</c:v>
                </c:pt>
                <c:pt idx="11">
                  <c:v>2430300713119251</c:v>
                </c:pt>
                <c:pt idx="12">
                  <c:v>2453363678923105</c:v>
                </c:pt>
                <c:pt idx="13">
                  <c:v>2512284353214459</c:v>
                </c:pt>
                <c:pt idx="14">
                  <c:v>2566651933094394</c:v>
                </c:pt>
                <c:pt idx="15">
                  <c:v>2616367349780268</c:v>
                </c:pt>
                <c:pt idx="16">
                  <c:v>2645009117025076</c:v>
                </c:pt>
                <c:pt idx="17">
                  <c:v>2710026760507549</c:v>
                </c:pt>
                <c:pt idx="18">
                  <c:v>2754279602525153.5</c:v>
                </c:pt>
                <c:pt idx="19">
                  <c:v>2794164007739350</c:v>
                </c:pt>
                <c:pt idx="20">
                  <c:v>2829746153306371</c:v>
                </c:pt>
                <c:pt idx="21">
                  <c:v>2861126581816516</c:v>
                </c:pt>
                <c:pt idx="22">
                  <c:v>2888437470579964</c:v>
                </c:pt>
                <c:pt idx="23">
                  <c:v>2911839723200267.5</c:v>
                </c:pt>
                <c:pt idx="24">
                  <c:v>2931519953297716</c:v>
                </c:pt>
                <c:pt idx="25">
                  <c:v>2947687426076830</c:v>
                </c:pt>
                <c:pt idx="26">
                  <c:v>2960571018236863.5</c:v>
                </c:pt>
                <c:pt idx="27">
                  <c:v>2970416250780083.5</c:v>
                </c:pt>
                <c:pt idx="28">
                  <c:v>2977482442847458</c:v>
                </c:pt>
                <c:pt idx="29">
                  <c:v>2982040028053949</c:v>
                </c:pt>
                <c:pt idx="30">
                  <c:v>2984368068129380</c:v>
                </c:pt>
                <c:pt idx="31">
                  <c:v>2984751992193441.5</c:v>
                </c:pt>
                <c:pt idx="32">
                  <c:v>2983481583869279</c:v>
                </c:pt>
                <c:pt idx="33">
                  <c:v>2980849232807685</c:v>
                </c:pt>
                <c:pt idx="34">
                  <c:v>2977148462158234.5</c:v>
                </c:pt>
                <c:pt idx="35">
                  <c:v>2972672739165513.5</c:v>
                </c:pt>
                <c:pt idx="36">
                  <c:v>2967714572441858</c:v>
                </c:pt>
                <c:pt idx="37">
                  <c:v>2962564896607263</c:v>
                </c:pt>
                <c:pt idx="38">
                  <c:v>2957512742908538.5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D9-4127-84B9-6C70BE1A946B}"/>
            </c:ext>
          </c:extLst>
        </c:ser>
        <c:ser>
          <c:idx val="1"/>
          <c:order val="1"/>
          <c:tx>
            <c:strRef>
              <c:f>'BIFUbC-sum'!$A$3</c:f>
              <c:strCache>
                <c:ptCount val="1"/>
                <c:pt idx="0">
                  <c:v>coal mining 05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'BIFUbC-sum'!$B$1:$AN$1</c:f>
              <c:numCache>
                <c:formatCode>General</c:formatCode>
                <c:ptCount val="3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</c:numCache>
            </c:numRef>
          </c:cat>
          <c:val>
            <c:numRef>
              <c:f>'BIFUbC-sum'!$B$3:$AN$3</c:f>
              <c:numCache>
                <c:formatCode>0.00E+00</c:formatCode>
                <c:ptCount val="39"/>
                <c:pt idx="0">
                  <c:v>2951806328954053.5</c:v>
                </c:pt>
                <c:pt idx="1">
                  <c:v>2598594570567993.5</c:v>
                </c:pt>
                <c:pt idx="2">
                  <c:v>2728612032978505</c:v>
                </c:pt>
                <c:pt idx="3">
                  <c:v>2858346358134141.5</c:v>
                </c:pt>
                <c:pt idx="4">
                  <c:v>2987797546034903</c:v>
                </c:pt>
                <c:pt idx="5">
                  <c:v>3116965596680787.5</c:v>
                </c:pt>
                <c:pt idx="6">
                  <c:v>3245850510071797.5</c:v>
                </c:pt>
                <c:pt idx="7">
                  <c:v>3295953533742182.5</c:v>
                </c:pt>
                <c:pt idx="8">
                  <c:v>3345963691419151.5</c:v>
                </c:pt>
                <c:pt idx="9">
                  <c:v>3395880983102704.5</c:v>
                </c:pt>
                <c:pt idx="10">
                  <c:v>3445705408792841.5</c:v>
                </c:pt>
                <c:pt idx="11">
                  <c:v>3495436968489563</c:v>
                </c:pt>
                <c:pt idx="12">
                  <c:v>3512581558925058.5</c:v>
                </c:pt>
                <c:pt idx="13">
                  <c:v>3529696420634411.5</c:v>
                </c:pt>
                <c:pt idx="14">
                  <c:v>3546781553617621.5</c:v>
                </c:pt>
                <c:pt idx="15">
                  <c:v>3563836957874691</c:v>
                </c:pt>
                <c:pt idx="16">
                  <c:v>3580862633405616.5</c:v>
                </c:pt>
                <c:pt idx="17">
                  <c:v>3547333553731910</c:v>
                </c:pt>
                <c:pt idx="18">
                  <c:v>3513817013482434</c:v>
                </c:pt>
                <c:pt idx="19">
                  <c:v>3480313012657191</c:v>
                </c:pt>
                <c:pt idx="20">
                  <c:v>3446821551256180</c:v>
                </c:pt>
                <c:pt idx="21">
                  <c:v>3413342629279399.5</c:v>
                </c:pt>
                <c:pt idx="22">
                  <c:v>3360187647231356</c:v>
                </c:pt>
                <c:pt idx="23">
                  <c:v>3307052728262082.5</c:v>
                </c:pt>
                <c:pt idx="24">
                  <c:v>3253937872371581</c:v>
                </c:pt>
                <c:pt idx="25">
                  <c:v>3200843079559848.5</c:v>
                </c:pt>
                <c:pt idx="26">
                  <c:v>3147768349826888</c:v>
                </c:pt>
                <c:pt idx="27">
                  <c:v>3094713683172698</c:v>
                </c:pt>
                <c:pt idx="28">
                  <c:v>3041679079597280</c:v>
                </c:pt>
                <c:pt idx="29">
                  <c:v>2988664539100632</c:v>
                </c:pt>
                <c:pt idx="30">
                  <c:v>2935670061682755</c:v>
                </c:pt>
                <c:pt idx="31">
                  <c:v>2882695647343648</c:v>
                </c:pt>
                <c:pt idx="32">
                  <c:v>2816640641934778.5</c:v>
                </c:pt>
                <c:pt idx="33">
                  <c:v>2750610715374374.5</c:v>
                </c:pt>
                <c:pt idx="34">
                  <c:v>2684605867662432.5</c:v>
                </c:pt>
                <c:pt idx="35">
                  <c:v>2618626098798954</c:v>
                </c:pt>
                <c:pt idx="36">
                  <c:v>2552671408783939.5</c:v>
                </c:pt>
                <c:pt idx="37">
                  <c:v>2499829912341691</c:v>
                </c:pt>
                <c:pt idx="38">
                  <c:v>2447008478978213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D9-4127-84B9-6C70BE1A946B}"/>
            </c:ext>
          </c:extLst>
        </c:ser>
        <c:ser>
          <c:idx val="2"/>
          <c:order val="2"/>
          <c:tx>
            <c:strRef>
              <c:f>'BIFUbC-sum'!$A$4</c:f>
              <c:strCache>
                <c:ptCount val="1"/>
                <c:pt idx="0">
                  <c:v>oil and gas extraction 06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'BIFUbC-sum'!$B$1:$AN$1</c:f>
              <c:numCache>
                <c:formatCode>General</c:formatCode>
                <c:ptCount val="3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</c:numCache>
            </c:numRef>
          </c:cat>
          <c:val>
            <c:numRef>
              <c:f>'BIFUbC-sum'!$B$4:$AN$4</c:f>
              <c:numCache>
                <c:formatCode>0.00E+00</c:formatCode>
                <c:ptCount val="39"/>
                <c:pt idx="0">
                  <c:v>776052254786322.25</c:v>
                </c:pt>
                <c:pt idx="1">
                  <c:v>746042001520583</c:v>
                </c:pt>
                <c:pt idx="2">
                  <c:v>787201729614393.13</c:v>
                </c:pt>
                <c:pt idx="3">
                  <c:v>828044629676333.88</c:v>
                </c:pt>
                <c:pt idx="4">
                  <c:v>868570701706404.63</c:v>
                </c:pt>
                <c:pt idx="5">
                  <c:v>908779945704606.13</c:v>
                </c:pt>
                <c:pt idx="6">
                  <c:v>948672361670938.13</c:v>
                </c:pt>
                <c:pt idx="7">
                  <c:v>969103080245477</c:v>
                </c:pt>
                <c:pt idx="8">
                  <c:v>989393718164090.63</c:v>
                </c:pt>
                <c:pt idx="9">
                  <c:v>1009544275426779.4</c:v>
                </c:pt>
                <c:pt idx="10">
                  <c:v>1029554752033543</c:v>
                </c:pt>
                <c:pt idx="11">
                  <c:v>1049425147984381.1</c:v>
                </c:pt>
                <c:pt idx="12">
                  <c:v>1061643688795562.9</c:v>
                </c:pt>
                <c:pt idx="13">
                  <c:v>1073784302355672.9</c:v>
                </c:pt>
                <c:pt idx="14">
                  <c:v>1085846988664711.5</c:v>
                </c:pt>
                <c:pt idx="15">
                  <c:v>1097831747722678.1</c:v>
                </c:pt>
                <c:pt idx="16">
                  <c:v>1109738579529573.5</c:v>
                </c:pt>
                <c:pt idx="17">
                  <c:v>1123775652083002.9</c:v>
                </c:pt>
                <c:pt idx="18">
                  <c:v>1137793008961618.8</c:v>
                </c:pt>
                <c:pt idx="19">
                  <c:v>1151790650165420.3</c:v>
                </c:pt>
                <c:pt idx="20">
                  <c:v>1165768575694407.5</c:v>
                </c:pt>
                <c:pt idx="21">
                  <c:v>1179726785548581.5</c:v>
                </c:pt>
                <c:pt idx="22">
                  <c:v>1186293375809840.3</c:v>
                </c:pt>
                <c:pt idx="23">
                  <c:v>1192850119076229.5</c:v>
                </c:pt>
                <c:pt idx="24">
                  <c:v>1199397015347748.5</c:v>
                </c:pt>
                <c:pt idx="25">
                  <c:v>1205934064624397</c:v>
                </c:pt>
                <c:pt idx="26">
                  <c:v>1212461266906175.5</c:v>
                </c:pt>
                <c:pt idx="27">
                  <c:v>1218978622193084.5</c:v>
                </c:pt>
                <c:pt idx="28">
                  <c:v>1225486130485122.5</c:v>
                </c:pt>
                <c:pt idx="29">
                  <c:v>1231983791782290.8</c:v>
                </c:pt>
                <c:pt idx="30">
                  <c:v>1238471606084589.3</c:v>
                </c:pt>
                <c:pt idx="31">
                  <c:v>1244949573392017.3</c:v>
                </c:pt>
                <c:pt idx="32">
                  <c:v>1251414036812586.5</c:v>
                </c:pt>
                <c:pt idx="33">
                  <c:v>1257868658166711.3</c:v>
                </c:pt>
                <c:pt idx="34">
                  <c:v>1264313437454391.8</c:v>
                </c:pt>
                <c:pt idx="35">
                  <c:v>1270748374675628.5</c:v>
                </c:pt>
                <c:pt idx="36">
                  <c:v>1277173469830420.5</c:v>
                </c:pt>
                <c:pt idx="37">
                  <c:v>1276306141298128.5</c:v>
                </c:pt>
                <c:pt idx="38">
                  <c:v>1275438818679948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D9-4127-84B9-6C70BE1A946B}"/>
            </c:ext>
          </c:extLst>
        </c:ser>
        <c:ser>
          <c:idx val="3"/>
          <c:order val="3"/>
          <c:tx>
            <c:strRef>
              <c:f>'BIFUbC-sum'!$A$5</c:f>
              <c:strCache>
                <c:ptCount val="1"/>
                <c:pt idx="0">
                  <c:v>other mining and quarrying 07T08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'BIFUbC-sum'!$B$1:$AN$1</c:f>
              <c:numCache>
                <c:formatCode>General</c:formatCode>
                <c:ptCount val="3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</c:numCache>
            </c:numRef>
          </c:cat>
          <c:val>
            <c:numRef>
              <c:f>'BIFUbC-sum'!$B$5:$AN$5</c:f>
              <c:numCache>
                <c:formatCode>0.00E+00</c:formatCode>
                <c:ptCount val="39"/>
                <c:pt idx="0">
                  <c:v>608089209703922.38</c:v>
                </c:pt>
                <c:pt idx="1">
                  <c:v>577278798012446.5</c:v>
                </c:pt>
                <c:pt idx="2">
                  <c:v>600582218449171.63</c:v>
                </c:pt>
                <c:pt idx="3">
                  <c:v>623702230923643.75</c:v>
                </c:pt>
                <c:pt idx="4">
                  <c:v>646638835435862.88</c:v>
                </c:pt>
                <c:pt idx="5">
                  <c:v>669392031985829</c:v>
                </c:pt>
                <c:pt idx="6">
                  <c:v>691961820573542.38</c:v>
                </c:pt>
                <c:pt idx="7">
                  <c:v>708400344304862.13</c:v>
                </c:pt>
                <c:pt idx="8">
                  <c:v>724727447318871.88</c:v>
                </c:pt>
                <c:pt idx="9">
                  <c:v>740943129615571.63</c:v>
                </c:pt>
                <c:pt idx="10">
                  <c:v>757047391194961.25</c:v>
                </c:pt>
                <c:pt idx="11">
                  <c:v>773040232057040.38</c:v>
                </c:pt>
                <c:pt idx="12">
                  <c:v>773934027756536.38</c:v>
                </c:pt>
                <c:pt idx="13">
                  <c:v>774812684854092.63</c:v>
                </c:pt>
                <c:pt idx="14">
                  <c:v>775676203349708.88</c:v>
                </c:pt>
                <c:pt idx="15">
                  <c:v>776524583243385.38</c:v>
                </c:pt>
                <c:pt idx="16">
                  <c:v>777357824535122</c:v>
                </c:pt>
                <c:pt idx="17">
                  <c:v>770840699910419.25</c:v>
                </c:pt>
                <c:pt idx="18">
                  <c:v>764331579136383.38</c:v>
                </c:pt>
                <c:pt idx="19">
                  <c:v>757830462213014.75</c:v>
                </c:pt>
                <c:pt idx="20">
                  <c:v>751337349140313.38</c:v>
                </c:pt>
                <c:pt idx="21">
                  <c:v>744852239918279.13</c:v>
                </c:pt>
                <c:pt idx="22">
                  <c:v>731587579514438.25</c:v>
                </c:pt>
                <c:pt idx="23">
                  <c:v>718340009380317.75</c:v>
                </c:pt>
                <c:pt idx="24">
                  <c:v>705109529515916.88</c:v>
                </c:pt>
                <c:pt idx="25">
                  <c:v>691896139921236.13</c:v>
                </c:pt>
                <c:pt idx="26">
                  <c:v>678699840596275.25</c:v>
                </c:pt>
                <c:pt idx="27">
                  <c:v>664018335937372.5</c:v>
                </c:pt>
                <c:pt idx="28">
                  <c:v>649355939406622.75</c:v>
                </c:pt>
                <c:pt idx="29">
                  <c:v>634712651004026.5</c:v>
                </c:pt>
                <c:pt idx="30">
                  <c:v>620088470729583.63</c:v>
                </c:pt>
                <c:pt idx="31">
                  <c:v>605483398583294</c:v>
                </c:pt>
                <c:pt idx="32">
                  <c:v>591367798496334.25</c:v>
                </c:pt>
                <c:pt idx="33">
                  <c:v>577270672623873.88</c:v>
                </c:pt>
                <c:pt idx="34">
                  <c:v>563192020965912.88</c:v>
                </c:pt>
                <c:pt idx="35">
                  <c:v>549131843522451.56</c:v>
                </c:pt>
                <c:pt idx="36">
                  <c:v>535090140293489.63</c:v>
                </c:pt>
                <c:pt idx="37">
                  <c:v>521741470166595.88</c:v>
                </c:pt>
                <c:pt idx="38">
                  <c:v>508410362071797.81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D9-4127-84B9-6C70BE1A946B}"/>
            </c:ext>
          </c:extLst>
        </c:ser>
        <c:ser>
          <c:idx val="4"/>
          <c:order val="4"/>
          <c:tx>
            <c:strRef>
              <c:f>'BIFUbC-sum'!$A$6</c:f>
              <c:strCache>
                <c:ptCount val="1"/>
                <c:pt idx="0">
                  <c:v>food beverage and tobacco 10T12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'BIFUbC-sum'!$B$1:$AN$1</c:f>
              <c:numCache>
                <c:formatCode>General</c:formatCode>
                <c:ptCount val="3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</c:numCache>
            </c:numRef>
          </c:cat>
          <c:val>
            <c:numRef>
              <c:f>'BIFUbC-sum'!$B$6:$AN$6</c:f>
              <c:numCache>
                <c:formatCode>0.00E+00</c:formatCode>
                <c:ptCount val="39"/>
                <c:pt idx="0">
                  <c:v>1509634345493653.3</c:v>
                </c:pt>
                <c:pt idx="1">
                  <c:v>1425244594325504.3</c:v>
                </c:pt>
                <c:pt idx="2">
                  <c:v>1598201825232422</c:v>
                </c:pt>
                <c:pt idx="3">
                  <c:v>1653175278237560</c:v>
                </c:pt>
                <c:pt idx="4">
                  <c:v>1662568976824761.8</c:v>
                </c:pt>
                <c:pt idx="5">
                  <c:v>1698940930637353.5</c:v>
                </c:pt>
                <c:pt idx="6">
                  <c:v>1749795583773973.8</c:v>
                </c:pt>
                <c:pt idx="7">
                  <c:v>1805035340680300.5</c:v>
                </c:pt>
                <c:pt idx="8">
                  <c:v>1859995173708868</c:v>
                </c:pt>
                <c:pt idx="9">
                  <c:v>1913289623225524.8</c:v>
                </c:pt>
                <c:pt idx="10">
                  <c:v>1963436895219835</c:v>
                </c:pt>
                <c:pt idx="11">
                  <c:v>2008871794535264</c:v>
                </c:pt>
                <c:pt idx="12">
                  <c:v>2049286605182175.5</c:v>
                </c:pt>
                <c:pt idx="13">
                  <c:v>2083564938546593.3</c:v>
                </c:pt>
                <c:pt idx="14">
                  <c:v>2111937548275528</c:v>
                </c:pt>
                <c:pt idx="15">
                  <c:v>2134718949749450</c:v>
                </c:pt>
                <c:pt idx="16">
                  <c:v>2152295682065584.5</c:v>
                </c:pt>
                <c:pt idx="17">
                  <c:v>2171728897520835.5</c:v>
                </c:pt>
                <c:pt idx="18">
                  <c:v>2186756916915336.3</c:v>
                </c:pt>
                <c:pt idx="19">
                  <c:v>2197621294606468.5</c:v>
                </c:pt>
                <c:pt idx="20">
                  <c:v>2204592433805762.8</c:v>
                </c:pt>
                <c:pt idx="21">
                  <c:v>2207963855191326.8</c:v>
                </c:pt>
                <c:pt idx="22">
                  <c:v>2208046746930831.3</c:v>
                </c:pt>
                <c:pt idx="23">
                  <c:v>2205164895697778.8</c:v>
                </c:pt>
                <c:pt idx="24">
                  <c:v>2199650075053685.5</c:v>
                </c:pt>
                <c:pt idx="25">
                  <c:v>2191837945693170.3</c:v>
                </c:pt>
                <c:pt idx="26">
                  <c:v>2182064502161248.8</c:v>
                </c:pt>
                <c:pt idx="27">
                  <c:v>2170663083210092.8</c:v>
                </c:pt>
                <c:pt idx="28">
                  <c:v>2157961948246013.5</c:v>
                </c:pt>
                <c:pt idx="29">
                  <c:v>2144282410452270.3</c:v>
                </c:pt>
                <c:pt idx="30">
                  <c:v>2129937508160037</c:v>
                </c:pt>
                <c:pt idx="31">
                  <c:v>2115231189781777.3</c:v>
                </c:pt>
                <c:pt idx="32">
                  <c:v>2100457983954639.5</c:v>
                </c:pt>
                <c:pt idx="33">
                  <c:v>2085903125262032.8</c:v>
                </c:pt>
                <c:pt idx="34">
                  <c:v>2071843106789375</c:v>
                </c:pt>
                <c:pt idx="35">
                  <c:v>2058546633611606</c:v>
                </c:pt>
                <c:pt idx="36">
                  <c:v>2046275955916854.8</c:v>
                </c:pt>
                <c:pt idx="37">
                  <c:v>2035288566696210</c:v>
                </c:pt>
                <c:pt idx="38">
                  <c:v>2025839256682686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D9-4127-84B9-6C70BE1A946B}"/>
            </c:ext>
          </c:extLst>
        </c:ser>
        <c:ser>
          <c:idx val="5"/>
          <c:order val="5"/>
          <c:tx>
            <c:strRef>
              <c:f>'BIFUbC-sum'!$A$7</c:f>
              <c:strCache>
                <c:ptCount val="1"/>
                <c:pt idx="0">
                  <c:v>textiles apparel and leather 13T15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'BIFUbC-sum'!$B$1:$AN$1</c:f>
              <c:numCache>
                <c:formatCode>General</c:formatCode>
                <c:ptCount val="3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</c:numCache>
            </c:numRef>
          </c:cat>
          <c:val>
            <c:numRef>
              <c:f>'BIFUbC-sum'!$B$7:$AN$7</c:f>
              <c:numCache>
                <c:formatCode>0.00E+00</c:formatCode>
                <c:ptCount val="39"/>
                <c:pt idx="0">
                  <c:v>1367959693352726.5</c:v>
                </c:pt>
                <c:pt idx="1">
                  <c:v>1302551989023140.8</c:v>
                </c:pt>
                <c:pt idx="2">
                  <c:v>1382622125753254</c:v>
                </c:pt>
                <c:pt idx="3">
                  <c:v>1362610696161255.8</c:v>
                </c:pt>
                <c:pt idx="4">
                  <c:v>1361386809388113.5</c:v>
                </c:pt>
                <c:pt idx="5">
                  <c:v>1368785423685143.3</c:v>
                </c:pt>
                <c:pt idx="6">
                  <c:v>1380818976086149.8</c:v>
                </c:pt>
                <c:pt idx="7">
                  <c:v>1394838265878235</c:v>
                </c:pt>
                <c:pt idx="8">
                  <c:v>1407666888865445.8</c:v>
                </c:pt>
                <c:pt idx="9">
                  <c:v>1417457459235658.8</c:v>
                </c:pt>
                <c:pt idx="10">
                  <c:v>1422332176851220</c:v>
                </c:pt>
                <c:pt idx="11">
                  <c:v>1420432004453844.3</c:v>
                </c:pt>
                <c:pt idx="12">
                  <c:v>1411293840827208.8</c:v>
                </c:pt>
                <c:pt idx="13">
                  <c:v>1395541656103394</c:v>
                </c:pt>
                <c:pt idx="14">
                  <c:v>1375137631464003</c:v>
                </c:pt>
                <c:pt idx="15">
                  <c:v>1351998789895616.5</c:v>
                </c:pt>
                <c:pt idx="16">
                  <c:v>1327948545859054.5</c:v>
                </c:pt>
                <c:pt idx="17">
                  <c:v>1308460155319937.3</c:v>
                </c:pt>
                <c:pt idx="18">
                  <c:v>1289666626395623.3</c:v>
                </c:pt>
                <c:pt idx="19">
                  <c:v>1271572529331924.5</c:v>
                </c:pt>
                <c:pt idx="20">
                  <c:v>1254183363749414</c:v>
                </c:pt>
                <c:pt idx="21">
                  <c:v>1237505127832384.8</c:v>
                </c:pt>
                <c:pt idx="22">
                  <c:v>1221543964989417.8</c:v>
                </c:pt>
                <c:pt idx="23">
                  <c:v>1206305887457601.3</c:v>
                </c:pt>
                <c:pt idx="24">
                  <c:v>1191796573842343</c:v>
                </c:pt>
                <c:pt idx="25">
                  <c:v>1178021235707808</c:v>
                </c:pt>
                <c:pt idx="26">
                  <c:v>1164984547036765</c:v>
                </c:pt>
                <c:pt idx="27">
                  <c:v>1152690629615930.8</c:v>
                </c:pt>
                <c:pt idx="28">
                  <c:v>1141143087109052.3</c:v>
                </c:pt>
                <c:pt idx="29">
                  <c:v>1130345080682847.3</c:v>
                </c:pt>
                <c:pt idx="30">
                  <c:v>1120299439474805.3</c:v>
                </c:pt>
                <c:pt idx="31">
                  <c:v>1111008799865863.3</c:v>
                </c:pt>
                <c:pt idx="32">
                  <c:v>1102475768381086.3</c:v>
                </c:pt>
                <c:pt idx="33">
                  <c:v>1094703104033417.5</c:v>
                </c:pt>
                <c:pt idx="34">
                  <c:v>1087693917008498.4</c:v>
                </c:pt>
                <c:pt idx="35">
                  <c:v>1081451881733043.1</c:v>
                </c:pt>
                <c:pt idx="36">
                  <c:v>1075981463561086.1</c:v>
                </c:pt>
                <c:pt idx="37">
                  <c:v>1071288159550009.4</c:v>
                </c:pt>
                <c:pt idx="38">
                  <c:v>1067378755095172.6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D9-4127-84B9-6C70BE1A946B}"/>
            </c:ext>
          </c:extLst>
        </c:ser>
        <c:ser>
          <c:idx val="6"/>
          <c:order val="6"/>
          <c:tx>
            <c:strRef>
              <c:f>'BIFUbC-sum'!$A$8</c:f>
              <c:strCache>
                <c:ptCount val="1"/>
                <c:pt idx="0">
                  <c:v>wood products 16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'BIFUbC-sum'!$B$1:$AN$1</c:f>
              <c:numCache>
                <c:formatCode>General</c:formatCode>
                <c:ptCount val="3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</c:numCache>
            </c:numRef>
          </c:cat>
          <c:val>
            <c:numRef>
              <c:f>'BIFUbC-sum'!$B$8:$AN$8</c:f>
              <c:numCache>
                <c:formatCode>0.00E+00</c:formatCode>
                <c:ptCount val="39"/>
                <c:pt idx="0">
                  <c:v>201486927312900.06</c:v>
                </c:pt>
                <c:pt idx="1">
                  <c:v>195039262090248.59</c:v>
                </c:pt>
                <c:pt idx="2">
                  <c:v>224001990177737.72</c:v>
                </c:pt>
                <c:pt idx="3">
                  <c:v>221655917152689.38</c:v>
                </c:pt>
                <c:pt idx="4">
                  <c:v>221625057800761.03</c:v>
                </c:pt>
                <c:pt idx="5">
                  <c:v>223376163936326.25</c:v>
                </c:pt>
                <c:pt idx="6">
                  <c:v>226346591561857.88</c:v>
                </c:pt>
                <c:pt idx="7">
                  <c:v>230189216613828.31</c:v>
                </c:pt>
                <c:pt idx="8">
                  <c:v>234414349472909.38</c:v>
                </c:pt>
                <c:pt idx="9">
                  <c:v>238724593211361.44</c:v>
                </c:pt>
                <c:pt idx="10">
                  <c:v>242800433869187.5</c:v>
                </c:pt>
                <c:pt idx="11">
                  <c:v>246301286670934.28</c:v>
                </c:pt>
                <c:pt idx="12">
                  <c:v>249061454817974.19</c:v>
                </c:pt>
                <c:pt idx="13">
                  <c:v>250931756167401.34</c:v>
                </c:pt>
                <c:pt idx="14">
                  <c:v>251959590505008.19</c:v>
                </c:pt>
                <c:pt idx="15">
                  <c:v>252202402743691.06</c:v>
                </c:pt>
                <c:pt idx="16">
                  <c:v>251725666187960.22</c:v>
                </c:pt>
                <c:pt idx="17">
                  <c:v>251370782737506.31</c:v>
                </c:pt>
                <c:pt idx="18">
                  <c:v>250422770234212.38</c:v>
                </c:pt>
                <c:pt idx="19">
                  <c:v>248938846758341.16</c:v>
                </c:pt>
                <c:pt idx="20">
                  <c:v>246978694115408.88</c:v>
                </c:pt>
                <c:pt idx="21">
                  <c:v>244603340333925.28</c:v>
                </c:pt>
                <c:pt idx="22">
                  <c:v>241874158021210.81</c:v>
                </c:pt>
                <c:pt idx="23">
                  <c:v>238851991424418.13</c:v>
                </c:pt>
                <c:pt idx="24">
                  <c:v>235596419399769.56</c:v>
                </c:pt>
                <c:pt idx="25">
                  <c:v>232165156548081.63</c:v>
                </c:pt>
                <c:pt idx="26">
                  <c:v>228613590625777.91</c:v>
                </c:pt>
                <c:pt idx="27">
                  <c:v>224994451031011.53</c:v>
                </c:pt>
                <c:pt idx="28">
                  <c:v>221357600692787.69</c:v>
                </c:pt>
                <c:pt idx="29">
                  <c:v>217749942020885.66</c:v>
                </c:pt>
                <c:pt idx="30">
                  <c:v>214215426644427.78</c:v>
                </c:pt>
                <c:pt idx="31">
                  <c:v>210795158400365.31</c:v>
                </c:pt>
                <c:pt idx="32">
                  <c:v>207527579345533.84</c:v>
                </c:pt>
                <c:pt idx="33">
                  <c:v>204448729373244.03</c:v>
                </c:pt>
                <c:pt idx="34">
                  <c:v>201592571239536.88</c:v>
                </c:pt>
                <c:pt idx="35">
                  <c:v>198991374378272.5</c:v>
                </c:pt>
                <c:pt idx="36">
                  <c:v>196676152756069.22</c:v>
                </c:pt>
                <c:pt idx="37">
                  <c:v>194677154153797.16</c:v>
                </c:pt>
                <c:pt idx="38">
                  <c:v>193024400647528.59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D9-4127-84B9-6C70BE1A946B}"/>
            </c:ext>
          </c:extLst>
        </c:ser>
        <c:ser>
          <c:idx val="7"/>
          <c:order val="7"/>
          <c:tx>
            <c:strRef>
              <c:f>'BIFUbC-sum'!$A$9</c:f>
              <c:strCache>
                <c:ptCount val="1"/>
                <c:pt idx="0">
                  <c:v>pulp paper and printing 17T18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'BIFUbC-sum'!$B$1:$AN$1</c:f>
              <c:numCache>
                <c:formatCode>General</c:formatCode>
                <c:ptCount val="3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</c:numCache>
            </c:numRef>
          </c:cat>
          <c:val>
            <c:numRef>
              <c:f>'BIFUbC-sum'!$B$9:$AN$9</c:f>
              <c:numCache>
                <c:formatCode>0.00E+00</c:formatCode>
                <c:ptCount val="39"/>
                <c:pt idx="0">
                  <c:v>866107660869327.5</c:v>
                </c:pt>
                <c:pt idx="1">
                  <c:v>860208644806812.88</c:v>
                </c:pt>
                <c:pt idx="2">
                  <c:v>922573707452296.13</c:v>
                </c:pt>
                <c:pt idx="3">
                  <c:v>954755767187742.13</c:v>
                </c:pt>
                <c:pt idx="4">
                  <c:v>988087406254882.75</c:v>
                </c:pt>
                <c:pt idx="5">
                  <c:v>1024026467679370.3</c:v>
                </c:pt>
                <c:pt idx="6">
                  <c:v>1061257768470004.1</c:v>
                </c:pt>
                <c:pt idx="7">
                  <c:v>1085377255574293</c:v>
                </c:pt>
                <c:pt idx="8">
                  <c:v>1109381969128995.8</c:v>
                </c:pt>
                <c:pt idx="9">
                  <c:v>1133091205644458.3</c:v>
                </c:pt>
                <c:pt idx="10">
                  <c:v>1156306300340439.3</c:v>
                </c:pt>
                <c:pt idx="11">
                  <c:v>1178812687813100.3</c:v>
                </c:pt>
                <c:pt idx="12">
                  <c:v>1190741798115025</c:v>
                </c:pt>
                <c:pt idx="13">
                  <c:v>1201852923640803.3</c:v>
                </c:pt>
                <c:pt idx="14">
                  <c:v>1212176672612849</c:v>
                </c:pt>
                <c:pt idx="15">
                  <c:v>1221753525430330.8</c:v>
                </c:pt>
                <c:pt idx="16">
                  <c:v>1230632325677793.5</c:v>
                </c:pt>
                <c:pt idx="17">
                  <c:v>1236512115204599.3</c:v>
                </c:pt>
                <c:pt idx="18">
                  <c:v>1241843830822413</c:v>
                </c:pt>
                <c:pt idx="19">
                  <c:v>1246659846589224</c:v>
                </c:pt>
                <c:pt idx="20">
                  <c:v>1250996144681684</c:v>
                </c:pt>
                <c:pt idx="21">
                  <c:v>1254891586983014.3</c:v>
                </c:pt>
                <c:pt idx="22">
                  <c:v>1248129047675667.3</c:v>
                </c:pt>
                <c:pt idx="23">
                  <c:v>1241029908814686</c:v>
                </c:pt>
                <c:pt idx="24">
                  <c:v>1233637672166181.5</c:v>
                </c:pt>
                <c:pt idx="25">
                  <c:v>1225996233121642</c:v>
                </c:pt>
                <c:pt idx="26">
                  <c:v>1218149413153577.8</c:v>
                </c:pt>
                <c:pt idx="27">
                  <c:v>1202995965483854.5</c:v>
                </c:pt>
                <c:pt idx="28">
                  <c:v>1187737495656799.3</c:v>
                </c:pt>
                <c:pt idx="29">
                  <c:v>1172415519628853.5</c:v>
                </c:pt>
                <c:pt idx="30">
                  <c:v>1157070330984697.8</c:v>
                </c:pt>
                <c:pt idx="31">
                  <c:v>1141740889843707.5</c:v>
                </c:pt>
                <c:pt idx="32">
                  <c:v>1125449279827381.8</c:v>
                </c:pt>
                <c:pt idx="33">
                  <c:v>1109249277799640</c:v>
                </c:pt>
                <c:pt idx="34">
                  <c:v>1093175807778624.5</c:v>
                </c:pt>
                <c:pt idx="35">
                  <c:v>1077262628324628.6</c:v>
                </c:pt>
                <c:pt idx="36">
                  <c:v>1061542509808096</c:v>
                </c:pt>
                <c:pt idx="37">
                  <c:v>1044026786299693.8</c:v>
                </c:pt>
                <c:pt idx="38">
                  <c:v>1026771776800384.4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5D9-4127-84B9-6C70BE1A946B}"/>
            </c:ext>
          </c:extLst>
        </c:ser>
        <c:ser>
          <c:idx val="8"/>
          <c:order val="8"/>
          <c:tx>
            <c:strRef>
              <c:f>'BIFUbC-sum'!$A$10</c:f>
              <c:strCache>
                <c:ptCount val="1"/>
                <c:pt idx="0">
                  <c:v>refined petroleum and coke 19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'BIFUbC-sum'!$B$1:$AN$1</c:f>
              <c:numCache>
                <c:formatCode>General</c:formatCode>
                <c:ptCount val="3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</c:numCache>
            </c:numRef>
          </c:cat>
          <c:val>
            <c:numRef>
              <c:f>'BIFUbC-sum'!$B$10:$AN$10</c:f>
              <c:numCache>
                <c:formatCode>0.00E+00</c:formatCode>
                <c:ptCount val="39"/>
                <c:pt idx="0">
                  <c:v>4.1497579810331368E+16</c:v>
                </c:pt>
                <c:pt idx="1">
                  <c:v>4.4110012596191944E+16</c:v>
                </c:pt>
                <c:pt idx="2">
                  <c:v>4.6233626787933776E+16</c:v>
                </c:pt>
                <c:pt idx="3">
                  <c:v>4.8355701806766928E+16</c:v>
                </c:pt>
                <c:pt idx="4">
                  <c:v>5.0476237652691464E+16</c:v>
                </c:pt>
                <c:pt idx="5">
                  <c:v>5.2595234325707312E+16</c:v>
                </c:pt>
                <c:pt idx="6">
                  <c:v>5.4712691825814544E+16</c:v>
                </c:pt>
                <c:pt idx="7">
                  <c:v>5.5912034317553112E+16</c:v>
                </c:pt>
                <c:pt idx="8">
                  <c:v>5.7110659992189136E+16</c:v>
                </c:pt>
                <c:pt idx="9">
                  <c:v>5.83085688497226E+16</c:v>
                </c:pt>
                <c:pt idx="10">
                  <c:v>5.9505760890153488E+16</c:v>
                </c:pt>
                <c:pt idx="11">
                  <c:v>6.0702236113481824E+16</c:v>
                </c:pt>
                <c:pt idx="12">
                  <c:v>6.0773636067936408E+16</c:v>
                </c:pt>
                <c:pt idx="13">
                  <c:v>6.0844992312092384E+16</c:v>
                </c:pt>
                <c:pt idx="14">
                  <c:v>6.0916304845949704E+16</c:v>
                </c:pt>
                <c:pt idx="15">
                  <c:v>6.0987573669508432E+16</c:v>
                </c:pt>
                <c:pt idx="16">
                  <c:v>6.1058798782768488E+16</c:v>
                </c:pt>
                <c:pt idx="17">
                  <c:v>6.0362083747277704E+16</c:v>
                </c:pt>
                <c:pt idx="18">
                  <c:v>5.9665457205063856E+16</c:v>
                </c:pt>
                <c:pt idx="19">
                  <c:v>5.8968919156126856E+16</c:v>
                </c:pt>
                <c:pt idx="20">
                  <c:v>5.827246960046676E+16</c:v>
                </c:pt>
                <c:pt idx="21">
                  <c:v>5.7576108538083552E+16</c:v>
                </c:pt>
                <c:pt idx="22">
                  <c:v>5.6273810425497992E+16</c:v>
                </c:pt>
                <c:pt idx="23">
                  <c:v>5.4971678238487048E+16</c:v>
                </c:pt>
                <c:pt idx="24">
                  <c:v>5.3669711977050736E+16</c:v>
                </c:pt>
                <c:pt idx="25">
                  <c:v>5.2367911641189048E+16</c:v>
                </c:pt>
                <c:pt idx="26">
                  <c:v>5.1066277230901984E+16</c:v>
                </c:pt>
                <c:pt idx="27">
                  <c:v>4.9764808746189544E+16</c:v>
                </c:pt>
                <c:pt idx="28">
                  <c:v>4.8463506187051728E+16</c:v>
                </c:pt>
                <c:pt idx="29">
                  <c:v>4.7162369553488536E+16</c:v>
                </c:pt>
                <c:pt idx="30">
                  <c:v>4.5861398845499976E+16</c:v>
                </c:pt>
                <c:pt idx="31">
                  <c:v>4.4560594063086024E+16</c:v>
                </c:pt>
                <c:pt idx="32">
                  <c:v>4.3432991481518808E+16</c:v>
                </c:pt>
                <c:pt idx="33">
                  <c:v>4.230553270242968E+16</c:v>
                </c:pt>
                <c:pt idx="34">
                  <c:v>4.117821772581864E+16</c:v>
                </c:pt>
                <c:pt idx="35">
                  <c:v>4.0051046551685696E+16</c:v>
                </c:pt>
                <c:pt idx="36">
                  <c:v>3.8924019180030848E+16</c:v>
                </c:pt>
                <c:pt idx="37">
                  <c:v>3.7740653688916528E+16</c:v>
                </c:pt>
                <c:pt idx="38">
                  <c:v>3.6557439223936336E+16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D9-4127-84B9-6C70BE1A946B}"/>
            </c:ext>
          </c:extLst>
        </c:ser>
        <c:ser>
          <c:idx val="9"/>
          <c:order val="9"/>
          <c:tx>
            <c:strRef>
              <c:f>'BIFUbC-sum'!$A$11</c:f>
              <c:strCache>
                <c:ptCount val="1"/>
                <c:pt idx="0">
                  <c:v>chemicals 20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'BIFUbC-sum'!$B$1:$AN$1</c:f>
              <c:numCache>
                <c:formatCode>General</c:formatCode>
                <c:ptCount val="3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</c:numCache>
            </c:numRef>
          </c:cat>
          <c:val>
            <c:numRef>
              <c:f>'BIFUbC-sum'!$B$11:$AN$11</c:f>
              <c:numCache>
                <c:formatCode>0.00E+00</c:formatCode>
                <c:ptCount val="39"/>
                <c:pt idx="0">
                  <c:v>1.1770879949746738E+16</c:v>
                </c:pt>
                <c:pt idx="1">
                  <c:v>1.2640830464093442E+16</c:v>
                </c:pt>
                <c:pt idx="2">
                  <c:v>1.3511366090306762E+16</c:v>
                </c:pt>
                <c:pt idx="3">
                  <c:v>1.4343357566366694E+16</c:v>
                </c:pt>
                <c:pt idx="4">
                  <c:v>1.5170259081635626E+16</c:v>
                </c:pt>
                <c:pt idx="5">
                  <c:v>1.6008996621335352E+16</c:v>
                </c:pt>
                <c:pt idx="6">
                  <c:v>1.6850220953302414E+16</c:v>
                </c:pt>
                <c:pt idx="7">
                  <c:v>1.743869643604987E+16</c:v>
                </c:pt>
                <c:pt idx="8">
                  <c:v>1.8019939786809916E+16</c:v>
                </c:pt>
                <c:pt idx="9">
                  <c:v>1.8593953659546772E+16</c:v>
                </c:pt>
                <c:pt idx="10">
                  <c:v>1.9160970922007616E+16</c:v>
                </c:pt>
                <c:pt idx="11">
                  <c:v>1.9721417568276984E+16</c:v>
                </c:pt>
                <c:pt idx="12">
                  <c:v>2.0032818431015044E+16</c:v>
                </c:pt>
                <c:pt idx="13">
                  <c:v>2.0340096736367712E+16</c:v>
                </c:pt>
                <c:pt idx="14">
                  <c:v>2.0643914092072476E+16</c:v>
                </c:pt>
                <c:pt idx="15">
                  <c:v>2.0944973423065752E+16</c:v>
                </c:pt>
                <c:pt idx="16">
                  <c:v>2.1243997057377776E+16</c:v>
                </c:pt>
                <c:pt idx="17">
                  <c:v>2.1409241915574428E+16</c:v>
                </c:pt>
                <c:pt idx="18">
                  <c:v>2.1574189582545744E+16</c:v>
                </c:pt>
                <c:pt idx="19">
                  <c:v>2.1738842328979248E+16</c:v>
                </c:pt>
                <c:pt idx="20">
                  <c:v>2.1903202515361092E+16</c:v>
                </c:pt>
                <c:pt idx="21">
                  <c:v>2.20672725870424E+16</c:v>
                </c:pt>
                <c:pt idx="22">
                  <c:v>2.2135698043376724E+16</c:v>
                </c:pt>
                <c:pt idx="23">
                  <c:v>2.220392915918372E+16</c:v>
                </c:pt>
                <c:pt idx="24">
                  <c:v>2.2271968605146192E+16</c:v>
                </c:pt>
                <c:pt idx="25">
                  <c:v>2.23398191174708E+16</c:v>
                </c:pt>
                <c:pt idx="26">
                  <c:v>2.2407483493203996E+16</c:v>
                </c:pt>
                <c:pt idx="27">
                  <c:v>2.239315002507676E+16</c:v>
                </c:pt>
                <c:pt idx="28">
                  <c:v>2.23787049432015E+16</c:v>
                </c:pt>
                <c:pt idx="29">
                  <c:v>2.2364151199879832E+16</c:v>
                </c:pt>
                <c:pt idx="30">
                  <c:v>2.2349491790398156E+16</c:v>
                </c:pt>
                <c:pt idx="31">
                  <c:v>2.23347297488234E+16</c:v>
                </c:pt>
                <c:pt idx="32">
                  <c:v>2.2245892374568336E+16</c:v>
                </c:pt>
                <c:pt idx="33">
                  <c:v>2.2157031558044068E+16</c:v>
                </c:pt>
                <c:pt idx="34">
                  <c:v>2.2068150425638324E+16</c:v>
                </c:pt>
                <c:pt idx="35">
                  <c:v>2.1979252126934892E+16</c:v>
                </c:pt>
                <c:pt idx="36">
                  <c:v>2.1890339831151588E+16</c:v>
                </c:pt>
                <c:pt idx="37">
                  <c:v>2.1787814324812296E+16</c:v>
                </c:pt>
                <c:pt idx="38">
                  <c:v>2.1685292686166052E+16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5D9-4127-84B9-6C70BE1A946B}"/>
            </c:ext>
          </c:extLst>
        </c:ser>
        <c:ser>
          <c:idx val="10"/>
          <c:order val="10"/>
          <c:tx>
            <c:strRef>
              <c:f>'BIFUbC-sum'!$A$12</c:f>
              <c:strCache>
                <c:ptCount val="1"/>
                <c:pt idx="0">
                  <c:v>rubber and plastic products 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'BIFUbC-sum'!$B$1:$AN$1</c:f>
              <c:numCache>
                <c:formatCode>General</c:formatCode>
                <c:ptCount val="3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</c:numCache>
            </c:numRef>
          </c:cat>
          <c:val>
            <c:numRef>
              <c:f>'BIFUbC-sum'!$B$12:$AN$12</c:f>
              <c:numCache>
                <c:formatCode>0.00E+00</c:formatCode>
                <c:ptCount val="39"/>
                <c:pt idx="0">
                  <c:v>638794421991973.25</c:v>
                </c:pt>
                <c:pt idx="1">
                  <c:v>654321612312751</c:v>
                </c:pt>
                <c:pt idx="2">
                  <c:v>720574406297537.5</c:v>
                </c:pt>
                <c:pt idx="3">
                  <c:v>715197278728149.88</c:v>
                </c:pt>
                <c:pt idx="4">
                  <c:v>721931608751125.63</c:v>
                </c:pt>
                <c:pt idx="5">
                  <c:v>743462409198515.13</c:v>
                </c:pt>
                <c:pt idx="6">
                  <c:v>770846069482146.13</c:v>
                </c:pt>
                <c:pt idx="7">
                  <c:v>796443165489358.25</c:v>
                </c:pt>
                <c:pt idx="8">
                  <c:v>817655595940362.38</c:v>
                </c:pt>
                <c:pt idx="9">
                  <c:v>834144698772563.13</c:v>
                </c:pt>
                <c:pt idx="10">
                  <c:v>845657669808354.5</c:v>
                </c:pt>
                <c:pt idx="11">
                  <c:v>852033884575716.25</c:v>
                </c:pt>
                <c:pt idx="12">
                  <c:v>853804271838013.25</c:v>
                </c:pt>
                <c:pt idx="13">
                  <c:v>851410718089496.5</c:v>
                </c:pt>
                <c:pt idx="14">
                  <c:v>845942402236282.25</c:v>
                </c:pt>
                <c:pt idx="15">
                  <c:v>838503586898307.13</c:v>
                </c:pt>
                <c:pt idx="16">
                  <c:v>830181520464338.25</c:v>
                </c:pt>
                <c:pt idx="17">
                  <c:v>824399904106116.75</c:v>
                </c:pt>
                <c:pt idx="18">
                  <c:v>818765138757642.38</c:v>
                </c:pt>
                <c:pt idx="19">
                  <c:v>813282597021383.88</c:v>
                </c:pt>
                <c:pt idx="20">
                  <c:v>807957518648936</c:v>
                </c:pt>
                <c:pt idx="21">
                  <c:v>802795023376043.25</c:v>
                </c:pt>
                <c:pt idx="22">
                  <c:v>797800124081172.38</c:v>
                </c:pt>
                <c:pt idx="23">
                  <c:v>792977740261323.75</c:v>
                </c:pt>
                <c:pt idx="24">
                  <c:v>788332711821841</c:v>
                </c:pt>
                <c:pt idx="25">
                  <c:v>783869813180144.5</c:v>
                </c:pt>
                <c:pt idx="26">
                  <c:v>779593767686495.13</c:v>
                </c:pt>
                <c:pt idx="27">
                  <c:v>775509262368175</c:v>
                </c:pt>
                <c:pt idx="28">
                  <c:v>771620963006836.5</c:v>
                </c:pt>
                <c:pt idx="29">
                  <c:v>767933529562213.38</c:v>
                </c:pt>
                <c:pt idx="30">
                  <c:v>764451631958898.75</c:v>
                </c:pt>
                <c:pt idx="31">
                  <c:v>761179966256553</c:v>
                </c:pt>
                <c:pt idx="32">
                  <c:v>758123271227666.75</c:v>
                </c:pt>
                <c:pt idx="33">
                  <c:v>755286345370902.88</c:v>
                </c:pt>
                <c:pt idx="34">
                  <c:v>752674064392070.75</c:v>
                </c:pt>
                <c:pt idx="35">
                  <c:v>750291399189019.13</c:v>
                </c:pt>
                <c:pt idx="36">
                  <c:v>748143434381154.13</c:v>
                </c:pt>
                <c:pt idx="37">
                  <c:v>746235387428902.88</c:v>
                </c:pt>
                <c:pt idx="38">
                  <c:v>744572628393324.5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5D9-4127-84B9-6C70BE1A946B}"/>
            </c:ext>
          </c:extLst>
        </c:ser>
        <c:ser>
          <c:idx val="11"/>
          <c:order val="11"/>
          <c:tx>
            <c:strRef>
              <c:f>'BIFUbC-sum'!$A$13</c:f>
              <c:strCache>
                <c:ptCount val="1"/>
                <c:pt idx="0">
                  <c:v>glass and glass products 231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'BIFUbC-sum'!$B$1:$AN$1</c:f>
              <c:numCache>
                <c:formatCode>General</c:formatCode>
                <c:ptCount val="3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</c:numCache>
            </c:numRef>
          </c:cat>
          <c:val>
            <c:numRef>
              <c:f>'BIFUbC-sum'!$B$13:$AN$13</c:f>
              <c:numCache>
                <c:formatCode>0.00E+00</c:formatCode>
                <c:ptCount val="39"/>
                <c:pt idx="0">
                  <c:v>273312106546776.66</c:v>
                </c:pt>
                <c:pt idx="1">
                  <c:v>256717958341257.5</c:v>
                </c:pt>
                <c:pt idx="2">
                  <c:v>299474833317552.88</c:v>
                </c:pt>
                <c:pt idx="3">
                  <c:v>313593551293547.88</c:v>
                </c:pt>
                <c:pt idx="4">
                  <c:v>319239554510051.44</c:v>
                </c:pt>
                <c:pt idx="5">
                  <c:v>335413459854253.5</c:v>
                </c:pt>
                <c:pt idx="6">
                  <c:v>356073950699258.44</c:v>
                </c:pt>
                <c:pt idx="7">
                  <c:v>375623641522892.06</c:v>
                </c:pt>
                <c:pt idx="8">
                  <c:v>392631548236238.25</c:v>
                </c:pt>
                <c:pt idx="9">
                  <c:v>407357739446640.5</c:v>
                </c:pt>
                <c:pt idx="10">
                  <c:v>420207890423304.63</c:v>
                </c:pt>
                <c:pt idx="11">
                  <c:v>431706742027454.5</c:v>
                </c:pt>
                <c:pt idx="12">
                  <c:v>442602652553808.81</c:v>
                </c:pt>
                <c:pt idx="13">
                  <c:v>452906921658064.69</c:v>
                </c:pt>
                <c:pt idx="14">
                  <c:v>462771144742307.88</c:v>
                </c:pt>
                <c:pt idx="15">
                  <c:v>472365918962841.75</c:v>
                </c:pt>
                <c:pt idx="16">
                  <c:v>481879458194297.25</c:v>
                </c:pt>
                <c:pt idx="17">
                  <c:v>492986182151938.25</c:v>
                </c:pt>
                <c:pt idx="18">
                  <c:v>504253630610124.25</c:v>
                </c:pt>
                <c:pt idx="19">
                  <c:v>515646814092569.25</c:v>
                </c:pt>
                <c:pt idx="20">
                  <c:v>527127563104462.94</c:v>
                </c:pt>
                <c:pt idx="21">
                  <c:v>538654458122293.56</c:v>
                </c:pt>
                <c:pt idx="22">
                  <c:v>550182790111789.13</c:v>
                </c:pt>
                <c:pt idx="23">
                  <c:v>561664555633149.38</c:v>
                </c:pt>
                <c:pt idx="24">
                  <c:v>573048490617349</c:v>
                </c:pt>
                <c:pt idx="25">
                  <c:v>584280146839495.63</c:v>
                </c:pt>
                <c:pt idx="26">
                  <c:v>595302014963684.25</c:v>
                </c:pt>
                <c:pt idx="27">
                  <c:v>606053697777682.5</c:v>
                </c:pt>
                <c:pt idx="28">
                  <c:v>616472136865541.25</c:v>
                </c:pt>
                <c:pt idx="29">
                  <c:v>626491895473148.88</c:v>
                </c:pt>
                <c:pt idx="30">
                  <c:v>636045499699896.13</c:v>
                </c:pt>
                <c:pt idx="31">
                  <c:v>645063839394976.38</c:v>
                </c:pt>
                <c:pt idx="32">
                  <c:v>653476629248827.63</c:v>
                </c:pt>
                <c:pt idx="33">
                  <c:v>661212929551805</c:v>
                </c:pt>
                <c:pt idx="34">
                  <c:v>668201724950604.38</c:v>
                </c:pt>
                <c:pt idx="35">
                  <c:v>674372558279874.75</c:v>
                </c:pt>
                <c:pt idx="36">
                  <c:v>679656215198842.38</c:v>
                </c:pt>
                <c:pt idx="37">
                  <c:v>683985453942445</c:v>
                </c:pt>
                <c:pt idx="38">
                  <c:v>687295773030838.63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5D9-4127-84B9-6C70BE1A946B}"/>
            </c:ext>
          </c:extLst>
        </c:ser>
        <c:ser>
          <c:idx val="12"/>
          <c:order val="12"/>
          <c:tx>
            <c:strRef>
              <c:f>'BIFUbC-sum'!$A$14</c:f>
              <c:strCache>
                <c:ptCount val="1"/>
                <c:pt idx="0">
                  <c:v>cement and other nonmetallic minerals 239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'BIFUbC-sum'!$B$1:$AN$1</c:f>
              <c:numCache>
                <c:formatCode>General</c:formatCode>
                <c:ptCount val="3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</c:numCache>
            </c:numRef>
          </c:cat>
          <c:val>
            <c:numRef>
              <c:f>'BIFUbC-sum'!$B$14:$AN$14</c:f>
              <c:numCache>
                <c:formatCode>0.00E+00</c:formatCode>
                <c:ptCount val="39"/>
                <c:pt idx="0">
                  <c:v>6792751203536761</c:v>
                </c:pt>
                <c:pt idx="1">
                  <c:v>7270449478798682</c:v>
                </c:pt>
                <c:pt idx="2">
                  <c:v>7267633158094326</c:v>
                </c:pt>
                <c:pt idx="3">
                  <c:v>7264737095795813</c:v>
                </c:pt>
                <c:pt idx="4">
                  <c:v>7261761291903143</c:v>
                </c:pt>
                <c:pt idx="5">
                  <c:v>7258705746416313</c:v>
                </c:pt>
                <c:pt idx="6">
                  <c:v>7255570459335323</c:v>
                </c:pt>
                <c:pt idx="7">
                  <c:v>7329762714597184</c:v>
                </c:pt>
                <c:pt idx="8">
                  <c:v>7403509586371622</c:v>
                </c:pt>
                <c:pt idx="9">
                  <c:v>7476811074658639</c:v>
                </c:pt>
                <c:pt idx="10">
                  <c:v>7549667179458232</c:v>
                </c:pt>
                <c:pt idx="11">
                  <c:v>7622077900770402</c:v>
                </c:pt>
                <c:pt idx="12">
                  <c:v>7518907907579165</c:v>
                </c:pt>
                <c:pt idx="13">
                  <c:v>7416126329295706</c:v>
                </c:pt>
                <c:pt idx="14">
                  <c:v>7313733165920017</c:v>
                </c:pt>
                <c:pt idx="15">
                  <c:v>7211728417452106</c:v>
                </c:pt>
                <c:pt idx="16">
                  <c:v>7110112083891968</c:v>
                </c:pt>
                <c:pt idx="17">
                  <c:v>6985401695755275</c:v>
                </c:pt>
                <c:pt idx="18">
                  <c:v>6860795714675241</c:v>
                </c:pt>
                <c:pt idx="19">
                  <c:v>6736294140651867</c:v>
                </c:pt>
                <c:pt idx="20">
                  <c:v>6611896973685157</c:v>
                </c:pt>
                <c:pt idx="21">
                  <c:v>6487604213775105</c:v>
                </c:pt>
                <c:pt idx="22">
                  <c:v>6318321491498035</c:v>
                </c:pt>
                <c:pt idx="23">
                  <c:v>6149182279184590</c:v>
                </c:pt>
                <c:pt idx="24">
                  <c:v>5980186576834771</c:v>
                </c:pt>
                <c:pt idx="25">
                  <c:v>5811334384448577</c:v>
                </c:pt>
                <c:pt idx="26">
                  <c:v>5642625702026009</c:v>
                </c:pt>
                <c:pt idx="27">
                  <c:v>5511910153001329</c:v>
                </c:pt>
                <c:pt idx="28">
                  <c:v>5381304779859617</c:v>
                </c:pt>
                <c:pt idx="29">
                  <c:v>5250809582600875</c:v>
                </c:pt>
                <c:pt idx="30">
                  <c:v>5120424561225102</c:v>
                </c:pt>
                <c:pt idx="31">
                  <c:v>4990149715732299</c:v>
                </c:pt>
                <c:pt idx="32">
                  <c:v>4911002994470798</c:v>
                </c:pt>
                <c:pt idx="33">
                  <c:v>4831922164667618</c:v>
                </c:pt>
                <c:pt idx="34">
                  <c:v>4752907226322759</c:v>
                </c:pt>
                <c:pt idx="35">
                  <c:v>4673958179436219</c:v>
                </c:pt>
                <c:pt idx="36">
                  <c:v>4595075024007999</c:v>
                </c:pt>
                <c:pt idx="37">
                  <c:v>4554721267858172</c:v>
                </c:pt>
                <c:pt idx="38">
                  <c:v>4514399535799305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5D9-4127-84B9-6C70BE1A946B}"/>
            </c:ext>
          </c:extLst>
        </c:ser>
        <c:ser>
          <c:idx val="13"/>
          <c:order val="13"/>
          <c:tx>
            <c:strRef>
              <c:f>'BIFUbC-sum'!$A$15</c:f>
              <c:strCache>
                <c:ptCount val="1"/>
                <c:pt idx="0">
                  <c:v>iron and steel 241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'BIFUbC-sum'!$B$1:$AN$1</c:f>
              <c:numCache>
                <c:formatCode>General</c:formatCode>
                <c:ptCount val="3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</c:numCache>
            </c:numRef>
          </c:cat>
          <c:val>
            <c:numRef>
              <c:f>'BIFUbC-sum'!$B$15:$AN$15</c:f>
              <c:numCache>
                <c:formatCode>0.00E+00</c:formatCode>
                <c:ptCount val="39"/>
                <c:pt idx="0">
                  <c:v>1.9182455039033244E+16</c:v>
                </c:pt>
                <c:pt idx="1">
                  <c:v>1.9850244077183216E+16</c:v>
                </c:pt>
                <c:pt idx="2">
                  <c:v>2.0520862377025084E+16</c:v>
                </c:pt>
                <c:pt idx="3">
                  <c:v>2.1187425312670492E+16</c:v>
                </c:pt>
                <c:pt idx="4">
                  <c:v>2.1849932884119444E+16</c:v>
                </c:pt>
                <c:pt idx="5">
                  <c:v>2.2508385091371932E+16</c:v>
                </c:pt>
                <c:pt idx="6">
                  <c:v>2.3162781934427948E+16</c:v>
                </c:pt>
                <c:pt idx="7">
                  <c:v>2.36160203403548E+16</c:v>
                </c:pt>
                <c:pt idx="8">
                  <c:v>2.4066585264477088E+16</c:v>
                </c:pt>
                <c:pt idx="9">
                  <c:v>2.4514476706794816E+16</c:v>
                </c:pt>
                <c:pt idx="10">
                  <c:v>2.495969466730798E+16</c:v>
                </c:pt>
                <c:pt idx="11">
                  <c:v>2.5402239146016588E+16</c:v>
                </c:pt>
                <c:pt idx="12">
                  <c:v>2.5377246550078836E+16</c:v>
                </c:pt>
                <c:pt idx="13">
                  <c:v>2.5352079113887152E+16</c:v>
                </c:pt>
                <c:pt idx="14">
                  <c:v>2.5326736837441532E+16</c:v>
                </c:pt>
                <c:pt idx="15">
                  <c:v>2.5301219720741984E+16</c:v>
                </c:pt>
                <c:pt idx="16">
                  <c:v>2.5275527763788508E+16</c:v>
                </c:pt>
                <c:pt idx="17">
                  <c:v>2.4977147934586416E+16</c:v>
                </c:pt>
                <c:pt idx="18">
                  <c:v>2.4679033593585304E+16</c:v>
                </c:pt>
                <c:pt idx="19">
                  <c:v>2.4381184740785156E+16</c:v>
                </c:pt>
                <c:pt idx="20">
                  <c:v>2.408360137618598E+16</c:v>
                </c:pt>
                <c:pt idx="21">
                  <c:v>2.3786283499787788E+16</c:v>
                </c:pt>
                <c:pt idx="22">
                  <c:v>2.3238965331101768E+16</c:v>
                </c:pt>
                <c:pt idx="23">
                  <c:v>2.2692144952792576E+16</c:v>
                </c:pt>
                <c:pt idx="24">
                  <c:v>2.2145822364860212E+16</c:v>
                </c:pt>
                <c:pt idx="25">
                  <c:v>2.159999756730466E+16</c:v>
                </c:pt>
                <c:pt idx="26">
                  <c:v>2.1054670560125932E+16</c:v>
                </c:pt>
                <c:pt idx="27">
                  <c:v>2.0509841343324032E+16</c:v>
                </c:pt>
                <c:pt idx="28">
                  <c:v>1.9965509916898948E+16</c:v>
                </c:pt>
                <c:pt idx="29">
                  <c:v>1.9421676280850692E+16</c:v>
                </c:pt>
                <c:pt idx="30">
                  <c:v>1.8878340435179252E+16</c:v>
                </c:pt>
                <c:pt idx="31">
                  <c:v>1.833550237988464E+16</c:v>
                </c:pt>
                <c:pt idx="32">
                  <c:v>1.786433476342672E+16</c:v>
                </c:pt>
                <c:pt idx="33">
                  <c:v>1.7393598565295372E+16</c:v>
                </c:pt>
                <c:pt idx="34">
                  <c:v>1.6923293785490612E+16</c:v>
                </c:pt>
                <c:pt idx="35">
                  <c:v>1.6453420424012424E+16</c:v>
                </c:pt>
                <c:pt idx="36">
                  <c:v>1.598397848086082E+16</c:v>
                </c:pt>
                <c:pt idx="37">
                  <c:v>1.5491781599747716E+16</c:v>
                </c:pt>
                <c:pt idx="38">
                  <c:v>1.5000037809924552E+16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5D9-4127-84B9-6C70BE1A946B}"/>
            </c:ext>
          </c:extLst>
        </c:ser>
        <c:ser>
          <c:idx val="14"/>
          <c:order val="14"/>
          <c:tx>
            <c:strRef>
              <c:f>'BIFUbC-sum'!$A$16</c:f>
              <c:strCache>
                <c:ptCount val="1"/>
                <c:pt idx="0">
                  <c:v>other metals 242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'BIFUbC-sum'!$B$1:$AN$1</c:f>
              <c:numCache>
                <c:formatCode>General</c:formatCode>
                <c:ptCount val="3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</c:numCache>
            </c:numRef>
          </c:cat>
          <c:val>
            <c:numRef>
              <c:f>'BIFUbC-sum'!$B$16:$AN$16</c:f>
              <c:numCache>
                <c:formatCode>0.00E+00</c:formatCode>
                <c:ptCount val="39"/>
                <c:pt idx="0">
                  <c:v>3412184346785054.5</c:v>
                </c:pt>
                <c:pt idx="1">
                  <c:v>3528271983527696</c:v>
                </c:pt>
                <c:pt idx="2">
                  <c:v>3767613332286219</c:v>
                </c:pt>
                <c:pt idx="3">
                  <c:v>4005464802558806</c:v>
                </c:pt>
                <c:pt idx="4">
                  <c:v>4241826394345459</c:v>
                </c:pt>
                <c:pt idx="5">
                  <c:v>4476698107646176.5</c:v>
                </c:pt>
                <c:pt idx="6">
                  <c:v>4710079942460960</c:v>
                </c:pt>
                <c:pt idx="7">
                  <c:v>4940136234263878</c:v>
                </c:pt>
                <c:pt idx="8">
                  <c:v>5168850964510871</c:v>
                </c:pt>
                <c:pt idx="9">
                  <c:v>5396224133201937</c:v>
                </c:pt>
                <c:pt idx="10">
                  <c:v>5622255740337080</c:v>
                </c:pt>
                <c:pt idx="11">
                  <c:v>5846945785916297</c:v>
                </c:pt>
                <c:pt idx="12">
                  <c:v>5961388898480166</c:v>
                </c:pt>
                <c:pt idx="13">
                  <c:v>6075170868859222</c:v>
                </c:pt>
                <c:pt idx="14">
                  <c:v>6188291697053465</c:v>
                </c:pt>
                <c:pt idx="15">
                  <c:v>6300751383062894</c:v>
                </c:pt>
                <c:pt idx="16">
                  <c:v>6412549926887507</c:v>
                </c:pt>
                <c:pt idx="17">
                  <c:v>6446894381003412</c:v>
                </c:pt>
                <c:pt idx="18">
                  <c:v>6481201297857336</c:v>
                </c:pt>
                <c:pt idx="19">
                  <c:v>6515470677449283</c:v>
                </c:pt>
                <c:pt idx="20">
                  <c:v>6549702519779250</c:v>
                </c:pt>
                <c:pt idx="21">
                  <c:v>6583896824847239</c:v>
                </c:pt>
                <c:pt idx="22">
                  <c:v>6564150467057559</c:v>
                </c:pt>
                <c:pt idx="23">
                  <c:v>6544419932626598</c:v>
                </c:pt>
                <c:pt idx="24">
                  <c:v>6524705221554359</c:v>
                </c:pt>
                <c:pt idx="25">
                  <c:v>6505006333840838</c:v>
                </c:pt>
                <c:pt idx="26">
                  <c:v>6485323269486035</c:v>
                </c:pt>
                <c:pt idx="27">
                  <c:v>6395454774101790</c:v>
                </c:pt>
                <c:pt idx="28">
                  <c:v>6305671286055685</c:v>
                </c:pt>
                <c:pt idx="29">
                  <c:v>6215972805347716</c:v>
                </c:pt>
                <c:pt idx="30">
                  <c:v>6126359331977886</c:v>
                </c:pt>
                <c:pt idx="31">
                  <c:v>6036830865946196</c:v>
                </c:pt>
                <c:pt idx="32">
                  <c:v>5894866186422929</c:v>
                </c:pt>
                <c:pt idx="33">
                  <c:v>5753038402222366</c:v>
                </c:pt>
                <c:pt idx="34">
                  <c:v>5611347513344504</c:v>
                </c:pt>
                <c:pt idx="35">
                  <c:v>5469793519789345</c:v>
                </c:pt>
                <c:pt idx="36">
                  <c:v>5328376421556888</c:v>
                </c:pt>
                <c:pt idx="37">
                  <c:v>5186873934632705</c:v>
                </c:pt>
                <c:pt idx="38">
                  <c:v>5045508637558451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5D9-4127-84B9-6C70BE1A946B}"/>
            </c:ext>
          </c:extLst>
        </c:ser>
        <c:ser>
          <c:idx val="15"/>
          <c:order val="15"/>
          <c:tx>
            <c:strRef>
              <c:f>'BIFUbC-sum'!$A$17</c:f>
              <c:strCache>
                <c:ptCount val="1"/>
                <c:pt idx="0">
                  <c:v>metal products except machinery and vehicles 25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'BIFUbC-sum'!$B$1:$AN$1</c:f>
              <c:numCache>
                <c:formatCode>General</c:formatCode>
                <c:ptCount val="3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</c:numCache>
            </c:numRef>
          </c:cat>
          <c:val>
            <c:numRef>
              <c:f>'BIFUbC-sum'!$B$17:$AN$17</c:f>
              <c:numCache>
                <c:formatCode>0.00E+00</c:formatCode>
                <c:ptCount val="39"/>
                <c:pt idx="0">
                  <c:v>1008234159922434.6</c:v>
                </c:pt>
                <c:pt idx="1">
                  <c:v>1048127730402139.3</c:v>
                </c:pt>
                <c:pt idx="2">
                  <c:v>1259577749795397.3</c:v>
                </c:pt>
                <c:pt idx="3">
                  <c:v>1267997254939444.3</c:v>
                </c:pt>
                <c:pt idx="4">
                  <c:v>1278612985941683</c:v>
                </c:pt>
                <c:pt idx="5">
                  <c:v>1313583604829439.5</c:v>
                </c:pt>
                <c:pt idx="6">
                  <c:v>1358245394210046.8</c:v>
                </c:pt>
                <c:pt idx="7">
                  <c:v>1400384252374617.8</c:v>
                </c:pt>
                <c:pt idx="8">
                  <c:v>1436406619034591</c:v>
                </c:pt>
                <c:pt idx="9">
                  <c:v>1466631310187348</c:v>
                </c:pt>
                <c:pt idx="10">
                  <c:v>1491523341437955.5</c:v>
                </c:pt>
                <c:pt idx="11">
                  <c:v>1511669583913565.3</c:v>
                </c:pt>
                <c:pt idx="12">
                  <c:v>1528487414442388</c:v>
                </c:pt>
                <c:pt idx="13">
                  <c:v>1541823683622928</c:v>
                </c:pt>
                <c:pt idx="14">
                  <c:v>1552285257189138.5</c:v>
                </c:pt>
                <c:pt idx="15">
                  <c:v>1560516802410451.5</c:v>
                </c:pt>
                <c:pt idx="16">
                  <c:v>1567189748159211.5</c:v>
                </c:pt>
                <c:pt idx="17">
                  <c:v>1577747339263899.8</c:v>
                </c:pt>
                <c:pt idx="18">
                  <c:v>1587525097660713</c:v>
                </c:pt>
                <c:pt idx="19">
                  <c:v>1596537575005107.5</c:v>
                </c:pt>
                <c:pt idx="20">
                  <c:v>1604801129289962</c:v>
                </c:pt>
                <c:pt idx="21">
                  <c:v>1612333816583947.5</c:v>
                </c:pt>
                <c:pt idx="22">
                  <c:v>1619155281164870.3</c:v>
                </c:pt>
                <c:pt idx="23">
                  <c:v>1625286644824952.3</c:v>
                </c:pt>
                <c:pt idx="24">
                  <c:v>1630750396088572.8</c:v>
                </c:pt>
                <c:pt idx="25">
                  <c:v>1635570280042776</c:v>
                </c:pt>
                <c:pt idx="26">
                  <c:v>1639771189438469.8</c:v>
                </c:pt>
                <c:pt idx="27">
                  <c:v>1643379057675721</c:v>
                </c:pt>
                <c:pt idx="28">
                  <c:v>1646420754240591.8</c:v>
                </c:pt>
                <c:pt idx="29">
                  <c:v>1648923983114545</c:v>
                </c:pt>
                <c:pt idx="30">
                  <c:v>1650917184630251.5</c:v>
                </c:pt>
                <c:pt idx="31">
                  <c:v>1652429441201142.3</c:v>
                </c:pt>
                <c:pt idx="32">
                  <c:v>1653490387305868</c:v>
                </c:pt>
                <c:pt idx="33">
                  <c:v>1654130124063992</c:v>
                </c:pt>
                <c:pt idx="34">
                  <c:v>1654379138695571</c:v>
                </c:pt>
                <c:pt idx="35">
                  <c:v>1654268229115707.8</c:v>
                </c:pt>
                <c:pt idx="36">
                  <c:v>1653828433875331</c:v>
                </c:pt>
                <c:pt idx="37">
                  <c:v>1653090967622295.8</c:v>
                </c:pt>
                <c:pt idx="38">
                  <c:v>1652087162221776.3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5D9-4127-84B9-6C70BE1A946B}"/>
            </c:ext>
          </c:extLst>
        </c:ser>
        <c:ser>
          <c:idx val="16"/>
          <c:order val="16"/>
          <c:tx>
            <c:strRef>
              <c:f>'BIFUbC-sum'!$A$18</c:f>
              <c:strCache>
                <c:ptCount val="1"/>
                <c:pt idx="0">
                  <c:v>computers and electronics 26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'BIFUbC-sum'!$B$1:$AN$1</c:f>
              <c:numCache>
                <c:formatCode>General</c:formatCode>
                <c:ptCount val="3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</c:numCache>
            </c:numRef>
          </c:cat>
          <c:val>
            <c:numRef>
              <c:f>'BIFUbC-sum'!$B$18:$AN$18</c:f>
              <c:numCache>
                <c:formatCode>0.00E+00</c:formatCode>
                <c:ptCount val="39"/>
                <c:pt idx="0">
                  <c:v>685539162900239</c:v>
                </c:pt>
                <c:pt idx="1">
                  <c:v>683327662072107.38</c:v>
                </c:pt>
                <c:pt idx="2">
                  <c:v>817853548525302.88</c:v>
                </c:pt>
                <c:pt idx="3">
                  <c:v>888344207280692</c:v>
                </c:pt>
                <c:pt idx="4">
                  <c:v>908157835984943.88</c:v>
                </c:pt>
                <c:pt idx="5">
                  <c:v>962839943862772.75</c:v>
                </c:pt>
                <c:pt idx="6">
                  <c:v>1030749885601920.5</c:v>
                </c:pt>
                <c:pt idx="7">
                  <c:v>1091168735052908.9</c:v>
                </c:pt>
                <c:pt idx="8">
                  <c:v>1140292262098029.5</c:v>
                </c:pt>
                <c:pt idx="9">
                  <c:v>1181212797446864.5</c:v>
                </c:pt>
                <c:pt idx="10">
                  <c:v>1217958252109203</c:v>
                </c:pt>
                <c:pt idx="11">
                  <c:v>1255264900501673.3</c:v>
                </c:pt>
                <c:pt idx="12">
                  <c:v>1298020724778081.8</c:v>
                </c:pt>
                <c:pt idx="13">
                  <c:v>1345732845436170.5</c:v>
                </c:pt>
                <c:pt idx="14">
                  <c:v>1397298304856718.3</c:v>
                </c:pt>
                <c:pt idx="15">
                  <c:v>1451422923830278.3</c:v>
                </c:pt>
                <c:pt idx="16">
                  <c:v>1506587581707092.3</c:v>
                </c:pt>
                <c:pt idx="17">
                  <c:v>1566150162440469</c:v>
                </c:pt>
                <c:pt idx="18">
                  <c:v>1625175542385993</c:v>
                </c:pt>
                <c:pt idx="19">
                  <c:v>1683449515049427.3</c:v>
                </c:pt>
                <c:pt idx="20">
                  <c:v>1740756747758383</c:v>
                </c:pt>
                <c:pt idx="21">
                  <c:v>1796882219179192.8</c:v>
                </c:pt>
                <c:pt idx="22">
                  <c:v>1851612670667802.8</c:v>
                </c:pt>
                <c:pt idx="23">
                  <c:v>1904738056676679.8</c:v>
                </c:pt>
                <c:pt idx="24">
                  <c:v>1956052979478459</c:v>
                </c:pt>
                <c:pt idx="25">
                  <c:v>2005358093711653.8</c:v>
                </c:pt>
                <c:pt idx="26">
                  <c:v>2052461466696311.8</c:v>
                </c:pt>
                <c:pt idx="27">
                  <c:v>2097179881098249.8</c:v>
                </c:pt>
                <c:pt idx="28">
                  <c:v>2139340067324872.8</c:v>
                </c:pt>
                <c:pt idx="29">
                  <c:v>2178779853997622.3</c:v>
                </c:pt>
                <c:pt idx="30">
                  <c:v>2215349225945969.3</c:v>
                </c:pt>
                <c:pt idx="31">
                  <c:v>2248911280385202.8</c:v>
                </c:pt>
                <c:pt idx="32">
                  <c:v>2279343073252118.5</c:v>
                </c:pt>
                <c:pt idx="33">
                  <c:v>2306536349055784</c:v>
                </c:pt>
                <c:pt idx="34">
                  <c:v>2330398149031329.5</c:v>
                </c:pt>
                <c:pt idx="35">
                  <c:v>2350851293839008.5</c:v>
                </c:pt>
                <c:pt idx="36">
                  <c:v>2367834738506204.5</c:v>
                </c:pt>
                <c:pt idx="37">
                  <c:v>2381303798744284</c:v>
                </c:pt>
                <c:pt idx="38">
                  <c:v>2391230249165041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5D9-4127-84B9-6C70BE1A946B}"/>
            </c:ext>
          </c:extLst>
        </c:ser>
        <c:ser>
          <c:idx val="17"/>
          <c:order val="17"/>
          <c:tx>
            <c:strRef>
              <c:f>'BIFUbC-sum'!$A$19</c:f>
              <c:strCache>
                <c:ptCount val="1"/>
                <c:pt idx="0">
                  <c:v>appliances and electrical equipment 27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'BIFUbC-sum'!$B$1:$AN$1</c:f>
              <c:numCache>
                <c:formatCode>General</c:formatCode>
                <c:ptCount val="3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</c:numCache>
            </c:numRef>
          </c:cat>
          <c:val>
            <c:numRef>
              <c:f>'BIFUbC-sum'!$B$19:$AN$19</c:f>
              <c:numCache>
                <c:formatCode>0.00E+00</c:formatCode>
                <c:ptCount val="39"/>
                <c:pt idx="0">
                  <c:v>361835974309795.94</c:v>
                </c:pt>
                <c:pt idx="1">
                  <c:v>398913075333405.5</c:v>
                </c:pt>
                <c:pt idx="2">
                  <c:v>482696215855071.94</c:v>
                </c:pt>
                <c:pt idx="3">
                  <c:v>545931275827617.44</c:v>
                </c:pt>
                <c:pt idx="4">
                  <c:v>560587225527111.94</c:v>
                </c:pt>
                <c:pt idx="5">
                  <c:v>601157047655487.38</c:v>
                </c:pt>
                <c:pt idx="6">
                  <c:v>653635473342439.25</c:v>
                </c:pt>
                <c:pt idx="7">
                  <c:v>703905985029343.38</c:v>
                </c:pt>
                <c:pt idx="8">
                  <c:v>748359303156959.75</c:v>
                </c:pt>
                <c:pt idx="9">
                  <c:v>787715239737831.13</c:v>
                </c:pt>
                <c:pt idx="10">
                  <c:v>823263831900889.75</c:v>
                </c:pt>
                <c:pt idx="11">
                  <c:v>856774726414088.25</c:v>
                </c:pt>
                <c:pt idx="12">
                  <c:v>890436945287392.38</c:v>
                </c:pt>
                <c:pt idx="13">
                  <c:v>924084497551444.88</c:v>
                </c:pt>
                <c:pt idx="14">
                  <c:v>957541031942152.75</c:v>
                </c:pt>
                <c:pt idx="15">
                  <c:v>990616373218929.13</c:v>
                </c:pt>
                <c:pt idx="16">
                  <c:v>1023107374512779.4</c:v>
                </c:pt>
                <c:pt idx="17">
                  <c:v>1058081658298623</c:v>
                </c:pt>
                <c:pt idx="18">
                  <c:v>1092366185564689</c:v>
                </c:pt>
                <c:pt idx="19">
                  <c:v>1125848316866010.4</c:v>
                </c:pt>
                <c:pt idx="20">
                  <c:v>1158418734710023.8</c:v>
                </c:pt>
                <c:pt idx="21">
                  <c:v>1189972154704609</c:v>
                </c:pt>
                <c:pt idx="22">
                  <c:v>1220407995021206.5</c:v>
                </c:pt>
                <c:pt idx="23">
                  <c:v>1249630997971785.3</c:v>
                </c:pt>
                <c:pt idx="24">
                  <c:v>1277551798244361</c:v>
                </c:pt>
                <c:pt idx="25">
                  <c:v>1304087433142502.8</c:v>
                </c:pt>
                <c:pt idx="26">
                  <c:v>1329161791014000.8</c:v>
                </c:pt>
                <c:pt idx="27">
                  <c:v>1352705994918073.5</c:v>
                </c:pt>
                <c:pt idx="28">
                  <c:v>1374658719453587</c:v>
                </c:pt>
                <c:pt idx="29">
                  <c:v>1394966439538795.8</c:v>
                </c:pt>
                <c:pt idx="30">
                  <c:v>1413583610782070</c:v>
                </c:pt>
                <c:pt idx="31">
                  <c:v>1430472781900849.3</c:v>
                </c:pt>
                <c:pt idx="32">
                  <c:v>1445604640420998</c:v>
                </c:pt>
                <c:pt idx="33">
                  <c:v>1458957993611024.8</c:v>
                </c:pt>
                <c:pt idx="34">
                  <c:v>1470519687266971.8</c:v>
                </c:pt>
                <c:pt idx="35">
                  <c:v>1480284465557175</c:v>
                </c:pt>
                <c:pt idx="36">
                  <c:v>1488254775656319</c:v>
                </c:pt>
                <c:pt idx="37">
                  <c:v>1494440521341596.5</c:v>
                </c:pt>
                <c:pt idx="38">
                  <c:v>1498858770088352.8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5D9-4127-84B9-6C70BE1A946B}"/>
            </c:ext>
          </c:extLst>
        </c:ser>
        <c:ser>
          <c:idx val="18"/>
          <c:order val="18"/>
          <c:tx>
            <c:strRef>
              <c:f>'BIFUbC-sum'!$A$20</c:f>
              <c:strCache>
                <c:ptCount val="1"/>
                <c:pt idx="0">
                  <c:v>other machinery 28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numRef>
              <c:f>'BIFUbC-sum'!$B$1:$AN$1</c:f>
              <c:numCache>
                <c:formatCode>General</c:formatCode>
                <c:ptCount val="3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</c:numCache>
            </c:numRef>
          </c:cat>
          <c:val>
            <c:numRef>
              <c:f>'BIFUbC-sum'!$B$20:$AN$20</c:f>
              <c:numCache>
                <c:formatCode>0.00E+00</c:formatCode>
                <c:ptCount val="39"/>
                <c:pt idx="0">
                  <c:v>226554548258274.66</c:v>
                </c:pt>
                <c:pt idx="1">
                  <c:v>232978399964324.22</c:v>
                </c:pt>
                <c:pt idx="2">
                  <c:v>263194555129239.19</c:v>
                </c:pt>
                <c:pt idx="3">
                  <c:v>288005482551536</c:v>
                </c:pt>
                <c:pt idx="4">
                  <c:v>289740759099937.56</c:v>
                </c:pt>
                <c:pt idx="5">
                  <c:v>296330776589588.19</c:v>
                </c:pt>
                <c:pt idx="6">
                  <c:v>305510050638169.56</c:v>
                </c:pt>
                <c:pt idx="7">
                  <c:v>315457629085218.19</c:v>
                </c:pt>
                <c:pt idx="8">
                  <c:v>325357618235490.94</c:v>
                </c:pt>
                <c:pt idx="9">
                  <c:v>334978809599995.25</c:v>
                </c:pt>
                <c:pt idx="10">
                  <c:v>344070032410350.88</c:v>
                </c:pt>
                <c:pt idx="11">
                  <c:v>352362780217515.38</c:v>
                </c:pt>
                <c:pt idx="12">
                  <c:v>359807908822222.19</c:v>
                </c:pt>
                <c:pt idx="13">
                  <c:v>366210847511476.19</c:v>
                </c:pt>
                <c:pt idx="14">
                  <c:v>371614274275844.31</c:v>
                </c:pt>
                <c:pt idx="15">
                  <c:v>376075611802441.56</c:v>
                </c:pt>
                <c:pt idx="16">
                  <c:v>379664966723236.13</c:v>
                </c:pt>
                <c:pt idx="17">
                  <c:v>383637430439808.75</c:v>
                </c:pt>
                <c:pt idx="18">
                  <c:v>386875621229968.44</c:v>
                </c:pt>
                <c:pt idx="19">
                  <c:v>389413503000614.31</c:v>
                </c:pt>
                <c:pt idx="20">
                  <c:v>391290161430009.88</c:v>
                </c:pt>
                <c:pt idx="21">
                  <c:v>392548967777693.63</c:v>
                </c:pt>
                <c:pt idx="22">
                  <c:v>393236762747020.5</c:v>
                </c:pt>
                <c:pt idx="23">
                  <c:v>393403077105364.5</c:v>
                </c:pt>
                <c:pt idx="24">
                  <c:v>393099402978467.75</c:v>
                </c:pt>
                <c:pt idx="25">
                  <c:v>392378526938206.38</c:v>
                </c:pt>
                <c:pt idx="26">
                  <c:v>391293933299468.69</c:v>
                </c:pt>
                <c:pt idx="27">
                  <c:v>389899283515363.06</c:v>
                </c:pt>
                <c:pt idx="28">
                  <c:v>388247975275116.13</c:v>
                </c:pt>
                <c:pt idx="29">
                  <c:v>386392782912222</c:v>
                </c:pt>
                <c:pt idx="30">
                  <c:v>384385579051335.38</c:v>
                </c:pt>
                <c:pt idx="31">
                  <c:v>382277136076236.94</c:v>
                </c:pt>
                <c:pt idx="32">
                  <c:v>380117004990991.69</c:v>
                </c:pt>
                <c:pt idx="33">
                  <c:v>377953468565595.94</c:v>
                </c:pt>
                <c:pt idx="34">
                  <c:v>375833565292707.25</c:v>
                </c:pt>
                <c:pt idx="35">
                  <c:v>373803180615732.44</c:v>
                </c:pt>
                <c:pt idx="36">
                  <c:v>371907202101284.31</c:v>
                </c:pt>
                <c:pt idx="37">
                  <c:v>370189735701715.06</c:v>
                </c:pt>
                <c:pt idx="38">
                  <c:v>368694380969697.75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5D9-4127-84B9-6C70BE1A946B}"/>
            </c:ext>
          </c:extLst>
        </c:ser>
        <c:ser>
          <c:idx val="19"/>
          <c:order val="19"/>
          <c:tx>
            <c:strRef>
              <c:f>'BIFUbC-sum'!$A$21</c:f>
              <c:strCache>
                <c:ptCount val="1"/>
                <c:pt idx="0">
                  <c:v>road vehicles 29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numRef>
              <c:f>'BIFUbC-sum'!$B$1:$AN$1</c:f>
              <c:numCache>
                <c:formatCode>General</c:formatCode>
                <c:ptCount val="3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</c:numCache>
            </c:numRef>
          </c:cat>
          <c:val>
            <c:numRef>
              <c:f>'BIFUbC-sum'!$B$21:$AN$21</c:f>
              <c:numCache>
                <c:formatCode>0.00E+00</c:formatCode>
                <c:ptCount val="39"/>
                <c:pt idx="0">
                  <c:v>498065387249404.88</c:v>
                </c:pt>
                <c:pt idx="1">
                  <c:v>547087188914217.13</c:v>
                </c:pt>
                <c:pt idx="2">
                  <c:v>583287990544058.38</c:v>
                </c:pt>
                <c:pt idx="3">
                  <c:v>619214640563449.75</c:v>
                </c:pt>
                <c:pt idx="4">
                  <c:v>654867138972390.75</c:v>
                </c:pt>
                <c:pt idx="5">
                  <c:v>690245485770882</c:v>
                </c:pt>
                <c:pt idx="6">
                  <c:v>725349680958923.25</c:v>
                </c:pt>
                <c:pt idx="7">
                  <c:v>744614074159896</c:v>
                </c:pt>
                <c:pt idx="8">
                  <c:v>763750268845887</c:v>
                </c:pt>
                <c:pt idx="9">
                  <c:v>782758265016895.88</c:v>
                </c:pt>
                <c:pt idx="10">
                  <c:v>801638062672923</c:v>
                </c:pt>
                <c:pt idx="11">
                  <c:v>820389661813968.5</c:v>
                </c:pt>
                <c:pt idx="12">
                  <c:v>828827598440117.25</c:v>
                </c:pt>
                <c:pt idx="13">
                  <c:v>837210815666787.88</c:v>
                </c:pt>
                <c:pt idx="14">
                  <c:v>845539313493980.38</c:v>
                </c:pt>
                <c:pt idx="15">
                  <c:v>853813091921694.75</c:v>
                </c:pt>
                <c:pt idx="16">
                  <c:v>862032150949931.13</c:v>
                </c:pt>
                <c:pt idx="17">
                  <c:v>858850424376178.75</c:v>
                </c:pt>
                <c:pt idx="18">
                  <c:v>855672159856739.25</c:v>
                </c:pt>
                <c:pt idx="19">
                  <c:v>852497357391612.88</c:v>
                </c:pt>
                <c:pt idx="20">
                  <c:v>849326016980799.63</c:v>
                </c:pt>
                <c:pt idx="21">
                  <c:v>846158138624299.25</c:v>
                </c:pt>
                <c:pt idx="22">
                  <c:v>842993722322112.38</c:v>
                </c:pt>
                <c:pt idx="23">
                  <c:v>839832768074238.63</c:v>
                </c:pt>
                <c:pt idx="24">
                  <c:v>836675275880677.75</c:v>
                </c:pt>
                <c:pt idx="25">
                  <c:v>833521245741430.25</c:v>
                </c:pt>
                <c:pt idx="26">
                  <c:v>830370677656495.63</c:v>
                </c:pt>
                <c:pt idx="27">
                  <c:v>827223571625874.5</c:v>
                </c:pt>
                <c:pt idx="28">
                  <c:v>824079927649566.13</c:v>
                </c:pt>
                <c:pt idx="29">
                  <c:v>820939745727571.25</c:v>
                </c:pt>
                <c:pt idx="30">
                  <c:v>817803025859889.5</c:v>
                </c:pt>
                <c:pt idx="31">
                  <c:v>814669768046520.5</c:v>
                </c:pt>
                <c:pt idx="32">
                  <c:v>813090685610307</c:v>
                </c:pt>
                <c:pt idx="33">
                  <c:v>811512987995818.88</c:v>
                </c:pt>
                <c:pt idx="34">
                  <c:v>809936675203056</c:v>
                </c:pt>
                <c:pt idx="35">
                  <c:v>808361747232018.25</c:v>
                </c:pt>
                <c:pt idx="36">
                  <c:v>806788204082706</c:v>
                </c:pt>
                <c:pt idx="37">
                  <c:v>804700872341328</c:v>
                </c:pt>
                <c:pt idx="38">
                  <c:v>802615617832538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5D9-4127-84B9-6C70BE1A946B}"/>
            </c:ext>
          </c:extLst>
        </c:ser>
        <c:ser>
          <c:idx val="20"/>
          <c:order val="20"/>
          <c:tx>
            <c:strRef>
              <c:f>'BIFUbC-sum'!$A$22</c:f>
              <c:strCache>
                <c:ptCount val="1"/>
                <c:pt idx="0">
                  <c:v>nonroad vehicles 30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numRef>
              <c:f>'BIFUbC-sum'!$B$1:$AN$1</c:f>
              <c:numCache>
                <c:formatCode>General</c:formatCode>
                <c:ptCount val="3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</c:numCache>
            </c:numRef>
          </c:cat>
          <c:val>
            <c:numRef>
              <c:f>'BIFUbC-sum'!$B$22:$AN$22</c:f>
              <c:numCache>
                <c:formatCode>0.00E+00</c:formatCode>
                <c:ptCount val="39"/>
                <c:pt idx="0">
                  <c:v>152135137395807.06</c:v>
                </c:pt>
                <c:pt idx="1">
                  <c:v>148624601059744.88</c:v>
                </c:pt>
                <c:pt idx="2">
                  <c:v>166907032757984.94</c:v>
                </c:pt>
                <c:pt idx="3">
                  <c:v>172746986136509.31</c:v>
                </c:pt>
                <c:pt idx="4">
                  <c:v>173407842384999.22</c:v>
                </c:pt>
                <c:pt idx="5">
                  <c:v>176256281724626.56</c:v>
                </c:pt>
                <c:pt idx="6">
                  <c:v>179976260689143.47</c:v>
                </c:pt>
                <c:pt idx="7">
                  <c:v>183547696767187.13</c:v>
                </c:pt>
                <c:pt idx="8">
                  <c:v>186585137127925.75</c:v>
                </c:pt>
                <c:pt idx="9">
                  <c:v>189068440561123.47</c:v>
                </c:pt>
                <c:pt idx="10">
                  <c:v>190982873579485.13</c:v>
                </c:pt>
                <c:pt idx="11">
                  <c:v>192319218426546.81</c:v>
                </c:pt>
                <c:pt idx="12">
                  <c:v>193183704531490.72</c:v>
                </c:pt>
                <c:pt idx="13">
                  <c:v>193548783404722.44</c:v>
                </c:pt>
                <c:pt idx="14">
                  <c:v>193499786746771.78</c:v>
                </c:pt>
                <c:pt idx="15">
                  <c:v>193125028890037.38</c:v>
                </c:pt>
                <c:pt idx="16">
                  <c:v>192514122980532.28</c:v>
                </c:pt>
                <c:pt idx="17">
                  <c:v>192336770896729.25</c:v>
                </c:pt>
                <c:pt idx="18">
                  <c:v>192025286220587.19</c:v>
                </c:pt>
                <c:pt idx="19">
                  <c:v>191591653609942.28</c:v>
                </c:pt>
                <c:pt idx="20">
                  <c:v>191048003370055.44</c:v>
                </c:pt>
                <c:pt idx="21">
                  <c:v>190406540435087.09</c:v>
                </c:pt>
                <c:pt idx="22">
                  <c:v>189679480488080.72</c:v>
                </c:pt>
                <c:pt idx="23">
                  <c:v>188878993449446.66</c:v>
                </c:pt>
                <c:pt idx="24">
                  <c:v>188017154461822.34</c:v>
                </c:pt>
                <c:pt idx="25">
                  <c:v>187105902409153</c:v>
                </c:pt>
                <c:pt idx="26">
                  <c:v>186157005930416.75</c:v>
                </c:pt>
                <c:pt idx="27">
                  <c:v>185182036823795.59</c:v>
                </c:pt>
                <c:pt idx="28">
                  <c:v>184192350685346.28</c:v>
                </c:pt>
                <c:pt idx="29">
                  <c:v>183199074587049.66</c:v>
                </c:pt>
                <c:pt idx="30">
                  <c:v>182213101572278.19</c:v>
                </c:pt>
                <c:pt idx="31">
                  <c:v>181245091731653.22</c:v>
                </c:pt>
                <c:pt idx="32">
                  <c:v>180305479618516.78</c:v>
                </c:pt>
                <c:pt idx="33">
                  <c:v>179404487770195.56</c:v>
                </c:pt>
                <c:pt idx="34">
                  <c:v>178552146118386.59</c:v>
                </c:pt>
                <c:pt idx="35">
                  <c:v>177758317098774.28</c:v>
                </c:pt>
                <c:pt idx="36">
                  <c:v>177032726305989.78</c:v>
                </c:pt>
                <c:pt idx="37">
                  <c:v>176384998584873.28</c:v>
                </c:pt>
                <c:pt idx="38">
                  <c:v>175824699502507.94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5D9-4127-84B9-6C70BE1A946B}"/>
            </c:ext>
          </c:extLst>
        </c:ser>
        <c:ser>
          <c:idx val="21"/>
          <c:order val="21"/>
          <c:tx>
            <c:strRef>
              <c:f>'BIFUbC-sum'!$A$23</c:f>
              <c:strCache>
                <c:ptCount val="1"/>
                <c:pt idx="0">
                  <c:v>other manufacturing 31T33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numRef>
              <c:f>'BIFUbC-sum'!$B$1:$AN$1</c:f>
              <c:numCache>
                <c:formatCode>General</c:formatCode>
                <c:ptCount val="3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</c:numCache>
            </c:numRef>
          </c:cat>
          <c:val>
            <c:numRef>
              <c:f>'BIFUbC-sum'!$B$23:$AN$23</c:f>
              <c:numCache>
                <c:formatCode>0.00E+00</c:formatCode>
                <c:ptCount val="39"/>
                <c:pt idx="0">
                  <c:v>505098913702056.63</c:v>
                </c:pt>
                <c:pt idx="1">
                  <c:v>574289917565975.25</c:v>
                </c:pt>
                <c:pt idx="2">
                  <c:v>668738385120879.25</c:v>
                </c:pt>
                <c:pt idx="3">
                  <c:v>667810465771319.88</c:v>
                </c:pt>
                <c:pt idx="4">
                  <c:v>673973913964498.88</c:v>
                </c:pt>
                <c:pt idx="5">
                  <c:v>693786903205582.75</c:v>
                </c:pt>
                <c:pt idx="6">
                  <c:v>719052042301106.63</c:v>
                </c:pt>
                <c:pt idx="7">
                  <c:v>742865550741513.38</c:v>
                </c:pt>
                <c:pt idx="8">
                  <c:v>763251284056110.38</c:v>
                </c:pt>
                <c:pt idx="9">
                  <c:v>780418292492504.63</c:v>
                </c:pt>
                <c:pt idx="10">
                  <c:v>794666767006229.75</c:v>
                </c:pt>
                <c:pt idx="11">
                  <c:v>806372143698820.63</c:v>
                </c:pt>
                <c:pt idx="12">
                  <c:v>816346277063865</c:v>
                </c:pt>
                <c:pt idx="13">
                  <c:v>824515717770685.25</c:v>
                </c:pt>
                <c:pt idx="14">
                  <c:v>831198748437403.75</c:v>
                </c:pt>
                <c:pt idx="15">
                  <c:v>836735195476943.88</c:v>
                </c:pt>
                <c:pt idx="16">
                  <c:v>841480784908888.88</c:v>
                </c:pt>
                <c:pt idx="17">
                  <c:v>848350176877555.13</c:v>
                </c:pt>
                <c:pt idx="18">
                  <c:v>854843373975634.63</c:v>
                </c:pt>
                <c:pt idx="19">
                  <c:v>860960578685655.25</c:v>
                </c:pt>
                <c:pt idx="20">
                  <c:v>866702767672839.63</c:v>
                </c:pt>
                <c:pt idx="21">
                  <c:v>872071670036619.63</c:v>
                </c:pt>
                <c:pt idx="22">
                  <c:v>877069743740656</c:v>
                </c:pt>
                <c:pt idx="23">
                  <c:v>881700150401974.5</c:v>
                </c:pt>
                <c:pt idx="24">
                  <c:v>885966728620714.13</c:v>
                </c:pt>
                <c:pt idx="25">
                  <c:v>889873966031601.88</c:v>
                </c:pt>
                <c:pt idx="26">
                  <c:v>893426970256940.38</c:v>
                </c:pt>
                <c:pt idx="27">
                  <c:v>896631438938325.5</c:v>
                </c:pt>
                <c:pt idx="28">
                  <c:v>899493629021066.13</c:v>
                </c:pt>
                <c:pt idx="29">
                  <c:v>902020325460915.88</c:v>
                </c:pt>
                <c:pt idx="30">
                  <c:v>904218809517734.38</c:v>
                </c:pt>
                <c:pt idx="31">
                  <c:v>906096826795001.63</c:v>
                </c:pt>
                <c:pt idx="32">
                  <c:v>907662555177676.5</c:v>
                </c:pt>
                <c:pt idx="33">
                  <c:v>908924572814072.63</c:v>
                </c:pt>
                <c:pt idx="34">
                  <c:v>909891826280052.13</c:v>
                </c:pt>
                <c:pt idx="35">
                  <c:v>910573599056146.13</c:v>
                </c:pt>
                <c:pt idx="36">
                  <c:v>910979480440198.13</c:v>
                </c:pt>
                <c:pt idx="37">
                  <c:v>911119335009905</c:v>
                </c:pt>
                <c:pt idx="38">
                  <c:v>911003272741276.25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5D9-4127-84B9-6C70BE1A946B}"/>
            </c:ext>
          </c:extLst>
        </c:ser>
        <c:ser>
          <c:idx val="22"/>
          <c:order val="22"/>
          <c:tx>
            <c:strRef>
              <c:f>'BIFUbC-sum'!$A$24</c:f>
              <c:strCache>
                <c:ptCount val="1"/>
                <c:pt idx="0">
                  <c:v>energy pipelines and gas processing 352T353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numRef>
              <c:f>'BIFUbC-sum'!$B$1:$AN$1</c:f>
              <c:numCache>
                <c:formatCode>General</c:formatCode>
                <c:ptCount val="3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</c:numCache>
            </c:numRef>
          </c:cat>
          <c:val>
            <c:numRef>
              <c:f>'BIFUbC-sum'!$B$24:$AN$24</c:f>
              <c:numCache>
                <c:formatCode>0.00E+00</c:formatCode>
                <c:ptCount val="39"/>
                <c:pt idx="0">
                  <c:v>659881319054341.88</c:v>
                </c:pt>
                <c:pt idx="1">
                  <c:v>983397616924260.5</c:v>
                </c:pt>
                <c:pt idx="2">
                  <c:v>1208107731704002.5</c:v>
                </c:pt>
                <c:pt idx="3">
                  <c:v>1303338877750490.8</c:v>
                </c:pt>
                <c:pt idx="4">
                  <c:v>1361488410166037</c:v>
                </c:pt>
                <c:pt idx="5">
                  <c:v>1512148331930643</c:v>
                </c:pt>
                <c:pt idx="6">
                  <c:v>1712591265856921.8</c:v>
                </c:pt>
                <c:pt idx="7">
                  <c:v>1911768567891284.3</c:v>
                </c:pt>
                <c:pt idx="8">
                  <c:v>2095997919506539.3</c:v>
                </c:pt>
                <c:pt idx="9">
                  <c:v>2266523538505288</c:v>
                </c:pt>
                <c:pt idx="10">
                  <c:v>2427635022770165</c:v>
                </c:pt>
                <c:pt idx="11">
                  <c:v>2586427129610433.5</c:v>
                </c:pt>
                <c:pt idx="12">
                  <c:v>2750920326594579.5</c:v>
                </c:pt>
                <c:pt idx="13">
                  <c:v>2922543371915069.5</c:v>
                </c:pt>
                <c:pt idx="14">
                  <c:v>3101134651063665</c:v>
                </c:pt>
                <c:pt idx="15">
                  <c:v>3286461181800015</c:v>
                </c:pt>
                <c:pt idx="16">
                  <c:v>3478212675508804.5</c:v>
                </c:pt>
                <c:pt idx="17">
                  <c:v>3677983259189729</c:v>
                </c:pt>
                <c:pt idx="18">
                  <c:v>3883512167681800.5</c:v>
                </c:pt>
                <c:pt idx="19">
                  <c:v>4094215853124762</c:v>
                </c:pt>
                <c:pt idx="20">
                  <c:v>4309409654248234.5</c:v>
                </c:pt>
                <c:pt idx="21">
                  <c:v>4528304682654761</c:v>
                </c:pt>
                <c:pt idx="22">
                  <c:v>4750005927110577</c:v>
                </c:pt>
                <c:pt idx="23">
                  <c:v>4973511770828361</c:v>
                </c:pt>
                <c:pt idx="24">
                  <c:v>5197715111516938</c:v>
                </c:pt>
                <c:pt idx="25">
                  <c:v>5421406262844956</c:v>
                </c:pt>
                <c:pt idx="26">
                  <c:v>5643277798336134</c:v>
                </c:pt>
                <c:pt idx="27">
                  <c:v>5861931474135448</c:v>
                </c:pt>
                <c:pt idx="28">
                  <c:v>6075887335288632</c:v>
                </c:pt>
                <c:pt idx="29">
                  <c:v>6283595071112174</c:v>
                </c:pt>
                <c:pt idx="30">
                  <c:v>6483447639103302</c:v>
                </c:pt>
                <c:pt idx="31">
                  <c:v>6673797124149384</c:v>
                </c:pt>
                <c:pt idx="32">
                  <c:v>6852972741358669</c:v>
                </c:pt>
                <c:pt idx="33">
                  <c:v>7019300827800431</c:v>
                </c:pt>
                <c:pt idx="34">
                  <c:v>7171126602296064</c:v>
                </c:pt>
                <c:pt idx="35">
                  <c:v>7306837404955625</c:v>
                </c:pt>
                <c:pt idx="36">
                  <c:v>7424887061508500</c:v>
                </c:pt>
                <c:pt idx="37">
                  <c:v>7523820953984271</c:v>
                </c:pt>
                <c:pt idx="38">
                  <c:v>7602301321488717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5D9-4127-84B9-6C70BE1A946B}"/>
            </c:ext>
          </c:extLst>
        </c:ser>
        <c:ser>
          <c:idx val="23"/>
          <c:order val="23"/>
          <c:tx>
            <c:strRef>
              <c:f>'BIFUbC-sum'!$A$25</c:f>
              <c:strCache>
                <c:ptCount val="1"/>
                <c:pt idx="0">
                  <c:v>water and waste 36T39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numRef>
              <c:f>'BIFUbC-sum'!$B$1:$AN$1</c:f>
              <c:numCache>
                <c:formatCode>General</c:formatCode>
                <c:ptCount val="3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</c:numCache>
            </c:numRef>
          </c:cat>
          <c:val>
            <c:numRef>
              <c:f>'BIFUbC-sum'!$B$25:$AN$25</c:f>
              <c:numCache>
                <c:formatCode>0.00E+00</c:formatCode>
                <c:ptCount val="39"/>
                <c:pt idx="0">
                  <c:v>352039662994143.88</c:v>
                </c:pt>
                <c:pt idx="1">
                  <c:v>368268749710264.19</c:v>
                </c:pt>
                <c:pt idx="2">
                  <c:v>448500130202747.19</c:v>
                </c:pt>
                <c:pt idx="3">
                  <c:v>504434346521991.5</c:v>
                </c:pt>
                <c:pt idx="4">
                  <c:v>518917358040700.75</c:v>
                </c:pt>
                <c:pt idx="5">
                  <c:v>559247433051918</c:v>
                </c:pt>
                <c:pt idx="6">
                  <c:v>612581079998848.5</c:v>
                </c:pt>
                <c:pt idx="7">
                  <c:v>665627352709276.25</c:v>
                </c:pt>
                <c:pt idx="8">
                  <c:v>714748322517283</c:v>
                </c:pt>
                <c:pt idx="9">
                  <c:v>760311252368150.38</c:v>
                </c:pt>
                <c:pt idx="10">
                  <c:v>803185964019694.13</c:v>
                </c:pt>
                <c:pt idx="11">
                  <c:v>844704570216868.75</c:v>
                </c:pt>
                <c:pt idx="12">
                  <c:v>886731376874895.25</c:v>
                </c:pt>
                <c:pt idx="13">
                  <c:v>929207506319634.13</c:v>
                </c:pt>
                <c:pt idx="14">
                  <c:v>972191271631609</c:v>
                </c:pt>
                <c:pt idx="15">
                  <c:v>1015770920564373.1</c:v>
                </c:pt>
                <c:pt idx="16">
                  <c:v>1060066950022257.5</c:v>
                </c:pt>
                <c:pt idx="17">
                  <c:v>1108608284337784.3</c:v>
                </c:pt>
                <c:pt idx="18">
                  <c:v>1158232072291202</c:v>
                </c:pt>
                <c:pt idx="19">
                  <c:v>1208832303719207</c:v>
                </c:pt>
                <c:pt idx="20">
                  <c:v>1260281859187612</c:v>
                </c:pt>
                <c:pt idx="21">
                  <c:v>1312430730994724</c:v>
                </c:pt>
                <c:pt idx="22">
                  <c:v>1365104412461467.5</c:v>
                </c:pt>
                <c:pt idx="23">
                  <c:v>1418102529506184.8</c:v>
                </c:pt>
                <c:pt idx="24">
                  <c:v>1471197794375278.3</c:v>
                </c:pt>
                <c:pt idx="25">
                  <c:v>1524135365549715.8</c:v>
                </c:pt>
                <c:pt idx="26">
                  <c:v>1576632699763125</c:v>
                </c:pt>
                <c:pt idx="27">
                  <c:v>1628379981234789</c:v>
                </c:pt>
                <c:pt idx="28">
                  <c:v>1679041209145343</c:v>
                </c:pt>
                <c:pt idx="29">
                  <c:v>1728256016619325.8</c:v>
                </c:pt>
                <c:pt idx="30">
                  <c:v>1775642282667148.8</c:v>
                </c:pt>
                <c:pt idx="31">
                  <c:v>1820799582442133.3</c:v>
                </c:pt>
                <c:pt idx="32">
                  <c:v>1863313500709781.3</c:v>
                </c:pt>
                <c:pt idx="33">
                  <c:v>1902760808729482</c:v>
                </c:pt>
                <c:pt idx="34">
                  <c:v>1938715476167452.3</c:v>
                </c:pt>
                <c:pt idx="35">
                  <c:v>1970755457806441.3</c:v>
                </c:pt>
                <c:pt idx="36">
                  <c:v>1998470160577446.3</c:v>
                </c:pt>
                <c:pt idx="37">
                  <c:v>2021468460969744.3</c:v>
                </c:pt>
                <c:pt idx="38">
                  <c:v>2039387107593553.8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5D9-4127-84B9-6C70BE1A946B}"/>
            </c:ext>
          </c:extLst>
        </c:ser>
        <c:ser>
          <c:idx val="24"/>
          <c:order val="24"/>
          <c:tx>
            <c:strRef>
              <c:f>'BIFUbC-sum'!$A$26</c:f>
              <c:strCache>
                <c:ptCount val="1"/>
                <c:pt idx="0">
                  <c:v>construction 41T43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'BIFUbC-sum'!$B$1:$AN$1</c:f>
              <c:numCache>
                <c:formatCode>General</c:formatCode>
                <c:ptCount val="3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</c:numCache>
            </c:numRef>
          </c:cat>
          <c:val>
            <c:numRef>
              <c:f>'BIFUbC-sum'!$B$26:$AN$26</c:f>
              <c:numCache>
                <c:formatCode>0.00E+00</c:formatCode>
                <c:ptCount val="39"/>
                <c:pt idx="0">
                  <c:v>2041542330768556.5</c:v>
                </c:pt>
                <c:pt idx="1">
                  <c:v>2087381887603391</c:v>
                </c:pt>
                <c:pt idx="2">
                  <c:v>2202392881775949.5</c:v>
                </c:pt>
                <c:pt idx="3">
                  <c:v>2236158024029025.5</c:v>
                </c:pt>
                <c:pt idx="4">
                  <c:v>2346453569420535</c:v>
                </c:pt>
                <c:pt idx="5">
                  <c:v>2461727876773962.5</c:v>
                </c:pt>
                <c:pt idx="6">
                  <c:v>2558675406156177</c:v>
                </c:pt>
                <c:pt idx="7">
                  <c:v>2686989591555387.5</c:v>
                </c:pt>
                <c:pt idx="8">
                  <c:v>2796054202040805</c:v>
                </c:pt>
                <c:pt idx="9">
                  <c:v>2901852192272703</c:v>
                </c:pt>
                <c:pt idx="10">
                  <c:v>3003970351299535.5</c:v>
                </c:pt>
                <c:pt idx="11">
                  <c:v>3119466631341115</c:v>
                </c:pt>
                <c:pt idx="12">
                  <c:v>3196459536924206.5</c:v>
                </c:pt>
                <c:pt idx="13">
                  <c:v>3286275090012825</c:v>
                </c:pt>
                <c:pt idx="14">
                  <c:v>3371257055540959.5</c:v>
                </c:pt>
                <c:pt idx="15">
                  <c:v>3451227806326745.5</c:v>
                </c:pt>
                <c:pt idx="16">
                  <c:v>3518773838984910.5</c:v>
                </c:pt>
                <c:pt idx="17">
                  <c:v>3600668101241119</c:v>
                </c:pt>
                <c:pt idx="18">
                  <c:v>3670230052400030.5</c:v>
                </c:pt>
                <c:pt idx="19">
                  <c:v>3734744470440231</c:v>
                </c:pt>
                <c:pt idx="20">
                  <c:v>3794254601780937</c:v>
                </c:pt>
                <c:pt idx="21">
                  <c:v>3848846378048034.5</c:v>
                </c:pt>
                <c:pt idx="22">
                  <c:v>3898645760754958</c:v>
                </c:pt>
                <c:pt idx="23">
                  <c:v>3943815837842116.5</c:v>
                </c:pt>
                <c:pt idx="24">
                  <c:v>3984553748647354</c:v>
                </c:pt>
                <c:pt idx="25">
                  <c:v>4021087510794664</c:v>
                </c:pt>
                <c:pt idx="26">
                  <c:v>4053672818187706.5</c:v>
                </c:pt>
                <c:pt idx="27">
                  <c:v>4082589874059458.5</c:v>
                </c:pt>
                <c:pt idx="28">
                  <c:v>4108140317129491</c:v>
                </c:pt>
                <c:pt idx="29">
                  <c:v>4130644292617772</c:v>
                </c:pt>
                <c:pt idx="30">
                  <c:v>4150437713398878.5</c:v>
                </c:pt>
                <c:pt idx="31">
                  <c:v>4167869750172386</c:v>
                </c:pt>
                <c:pt idx="32">
                  <c:v>4183300583365040.5</c:v>
                </c:pt>
                <c:pt idx="33">
                  <c:v>4197099443735768</c:v>
                </c:pt>
                <c:pt idx="34">
                  <c:v>4209642963461345.5</c:v>
                </c:pt>
                <c:pt idx="35">
                  <c:v>4221313854953185.5</c:v>
                </c:pt>
                <c:pt idx="36">
                  <c:v>4232499930882357.5</c:v>
                </c:pt>
                <c:pt idx="37">
                  <c:v>4243593475939260</c:v>
                </c:pt>
                <c:pt idx="38">
                  <c:v>4254990978778384.5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5D9-4127-84B9-6C70BE1A9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40544"/>
        <c:axId val="49441504"/>
      </c:areaChart>
      <c:catAx>
        <c:axId val="49440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441504"/>
        <c:crosses val="autoZero"/>
        <c:auto val="1"/>
        <c:lblAlgn val="ctr"/>
        <c:lblOffset val="100"/>
        <c:noMultiLvlLbl val="0"/>
      </c:catAx>
      <c:valAx>
        <c:axId val="4944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440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6738366897215932E-2"/>
          <c:y val="0.70007579601475833"/>
          <c:w val="0.87594948175118426"/>
          <c:h val="0.29674202419208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'BIFUbC-sum'!$B$1:$AN$1</c:f>
              <c:numCache>
                <c:formatCode>General</c:formatCode>
                <c:ptCount val="3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</c:numCache>
            </c:numRef>
          </c:cat>
          <c:val>
            <c:numRef>
              <c:f>'BIFUbC-sum'!$B$27:$AN$27</c:f>
              <c:numCache>
                <c:formatCode>0.00E+00</c:formatCode>
                <c:ptCount val="39"/>
                <c:pt idx="0">
                  <c:v>9.9995925847087632E+16</c:v>
                </c:pt>
                <c:pt idx="1">
                  <c:v>1.04780620369534E+17</c:v>
                </c:pt>
                <c:pt idx="2">
                  <c:v>1.1038249458032939E+17</c:v>
                </c:pt>
                <c:pt idx="3">
                  <c:v>1.1496381727824171E+17</c:v>
                </c:pt>
                <c:pt idx="4">
                  <c:v>1.1939771140839296E+17</c:v>
                </c:pt>
                <c:pt idx="5">
                  <c:v>1.2414271663521726E+17</c:v>
                </c:pt>
                <c:pt idx="6">
                  <c:v>1.2896150886992626E+17</c:v>
                </c:pt>
                <c:pt idx="7">
                  <c:v>1.3244516275298526E+17</c:v>
                </c:pt>
                <c:pt idx="8">
                  <c:v>1.3580111680097485E+17</c:v>
                </c:pt>
                <c:pt idx="9">
                  <c:v>1.390851221901388E+17</c:v>
                </c:pt>
                <c:pt idx="10">
                  <c:v>1.4230393367796736E+17</c:v>
                </c:pt>
                <c:pt idx="11">
                  <c:v>1.4552702932234323E+17</c:v>
                </c:pt>
                <c:pt idx="12">
                  <c:v>1.464115332465833E+17</c:v>
                </c:pt>
                <c:pt idx="13">
                  <c:v>1.473264051949783E+17</c:v>
                </c:pt>
                <c:pt idx="14">
                  <c:v>1.4821742200217789E+17</c:v>
                </c:pt>
                <c:pt idx="15">
                  <c:v>1.4908811536237437E+17</c:v>
                </c:pt>
                <c:pt idx="16">
                  <c:v>1.4991824716211632E+17</c:v>
                </c:pt>
                <c:pt idx="17">
                  <c:v>1.4949061798483296E+17</c:v>
                </c:pt>
                <c:pt idx="18">
                  <c:v>1.4902906507083581E+17</c:v>
                </c:pt>
                <c:pt idx="19">
                  <c:v>1.4855662223205984E+17</c:v>
                </c:pt>
                <c:pt idx="20">
                  <c:v>1.4807267200941002E+17</c:v>
                </c:pt>
                <c:pt idx="21">
                  <c:v>1.4757658259097683E+17</c:v>
                </c:pt>
                <c:pt idx="22">
                  <c:v>1.4597294041995648E+17</c:v>
                </c:pt>
                <c:pt idx="23">
                  <c:v>1.4435633294816352E+17</c:v>
                </c:pt>
                <c:pt idx="24">
                  <c:v>1.4272600144917306E+17</c:v>
                </c:pt>
                <c:pt idx="25">
                  <c:v>1.4108112487273322E+17</c:v>
                </c:pt>
                <c:pt idx="26">
                  <c:v>1.3942081491751677E+17</c:v>
                </c:pt>
                <c:pt idx="27">
                  <c:v>1.3762130161728854E+17</c:v>
                </c:pt>
                <c:pt idx="28">
                  <c:v>1.3580449622219461E+17</c:v>
                </c:pt>
                <c:pt idx="29">
                  <c:v>1.3396931639561675E+17</c:v>
                </c:pt>
                <c:pt idx="30">
                  <c:v>1.3211463118035829E+17</c:v>
                </c:pt>
                <c:pt idx="31">
                  <c:v>1.3023927601142872E+17</c:v>
                </c:pt>
                <c:pt idx="32">
                  <c:v>1.2849870302531566E+17</c:v>
                </c:pt>
                <c:pt idx="33">
                  <c:v>1.2673510724716496E+17</c:v>
                </c:pt>
                <c:pt idx="34">
                  <c:v>1.2494735388682742E+17</c:v>
                </c:pt>
                <c:pt idx="35">
                  <c:v>1.2313437388376738E+17</c:v>
                </c:pt>
                <c:pt idx="36">
                  <c:v>1.2129519697451627E+17</c:v>
                </c:pt>
                <c:pt idx="37">
                  <c:v>1.1937790186469144E+17</c:v>
                </c:pt>
                <c:pt idx="38">
                  <c:v>1.1743292444705499E+17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BF-4118-B893-908B3179C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2630399"/>
        <c:axId val="2082645279"/>
      </c:lineChart>
      <c:catAx>
        <c:axId val="208263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2645279"/>
        <c:crosses val="autoZero"/>
        <c:auto val="1"/>
        <c:lblAlgn val="ctr"/>
        <c:lblOffset val="100"/>
        <c:noMultiLvlLbl val="0"/>
      </c:catAx>
      <c:valAx>
        <c:axId val="208264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263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912283</xdr:colOff>
      <xdr:row>46</xdr:row>
      <xdr:rowOff>80434</xdr:rowOff>
    </xdr:from>
    <xdr:to>
      <xdr:col>10</xdr:col>
      <xdr:colOff>278341</xdr:colOff>
      <xdr:row>65</xdr:row>
      <xdr:rowOff>175683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767B60F-F890-1706-7E3F-70EC371C7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1557337</xdr:colOff>
      <xdr:row>102</xdr:row>
      <xdr:rowOff>38100</xdr:rowOff>
    </xdr:from>
    <xdr:to>
      <xdr:col>7</xdr:col>
      <xdr:colOff>471487</xdr:colOff>
      <xdr:row>117</xdr:row>
      <xdr:rowOff>66675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71D8307-6DDE-5351-64E7-D66B9B931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28</xdr:row>
      <xdr:rowOff>19049</xdr:rowOff>
    </xdr:from>
    <xdr:to>
      <xdr:col>7</xdr:col>
      <xdr:colOff>523874</xdr:colOff>
      <xdr:row>52</xdr:row>
      <xdr:rowOff>123824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FBDDAC7-294C-1587-526E-1B7914AFC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28</xdr:row>
      <xdr:rowOff>17145</xdr:rowOff>
    </xdr:from>
    <xdr:to>
      <xdr:col>14</xdr:col>
      <xdr:colOff>514350</xdr:colOff>
      <xdr:row>45</xdr:row>
      <xdr:rowOff>43815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10437F0-0DB0-5821-3326-801A36B6A4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ohu.com/a/716515038_121388092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3234-AAD5-4594-8C91-3E764F759FDE}">
  <sheetPr codeName="Sheet1"/>
  <dimension ref="A1:B17"/>
  <sheetViews>
    <sheetView workbookViewId="0">
      <selection activeCell="A4" sqref="A4"/>
    </sheetView>
  </sheetViews>
  <sheetFormatPr defaultRowHeight="14.25" x14ac:dyDescent="0.2"/>
  <sheetData>
    <row r="1" spans="1:2" x14ac:dyDescent="0.2">
      <c r="A1" t="s">
        <v>278</v>
      </c>
    </row>
    <row r="7" spans="1:2" x14ac:dyDescent="0.2">
      <c r="B7" s="22" t="s">
        <v>119</v>
      </c>
    </row>
    <row r="8" spans="1:2" x14ac:dyDescent="0.2">
      <c r="B8" t="s">
        <v>120</v>
      </c>
    </row>
    <row r="9" spans="1:2" x14ac:dyDescent="0.2">
      <c r="B9" t="s">
        <v>121</v>
      </c>
    </row>
    <row r="10" spans="1:2" x14ac:dyDescent="0.2">
      <c r="B10" t="s">
        <v>122</v>
      </c>
    </row>
    <row r="12" spans="1:2" x14ac:dyDescent="0.2">
      <c r="B12" s="22" t="s">
        <v>118</v>
      </c>
    </row>
    <row r="13" spans="1:2" x14ac:dyDescent="0.2">
      <c r="B13" t="s">
        <v>113</v>
      </c>
    </row>
    <row r="14" spans="1:2" x14ac:dyDescent="0.2">
      <c r="B14" t="s">
        <v>114</v>
      </c>
    </row>
    <row r="15" spans="1:2" x14ac:dyDescent="0.2">
      <c r="B15" t="s">
        <v>115</v>
      </c>
    </row>
    <row r="16" spans="1:2" x14ac:dyDescent="0.2">
      <c r="B16" t="s">
        <v>116</v>
      </c>
    </row>
    <row r="17" spans="2:2" x14ac:dyDescent="0.2">
      <c r="B17" t="s">
        <v>117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1DFB7-5BF7-4F73-B3D9-80CA028F9C58}">
  <sheetPr codeName="Sheet2">
    <tabColor theme="0" tint="-0.249977111117893"/>
  </sheetPr>
  <dimension ref="A1:B43"/>
  <sheetViews>
    <sheetView workbookViewId="0">
      <selection sqref="A1:XFD1048576"/>
    </sheetView>
  </sheetViews>
  <sheetFormatPr defaultColWidth="9" defaultRowHeight="12.75" x14ac:dyDescent="0.2"/>
  <cols>
    <col min="1" max="1" width="36.625" style="136" bestFit="1" customWidth="1"/>
    <col min="2" max="2" width="45.125" style="136" bestFit="1" customWidth="1"/>
    <col min="3" max="16384" width="9" style="136"/>
  </cols>
  <sheetData>
    <row r="1" spans="1:2" x14ac:dyDescent="0.2">
      <c r="A1" s="39" t="s">
        <v>279</v>
      </c>
      <c r="B1" s="293" t="s">
        <v>124</v>
      </c>
    </row>
    <row r="2" spans="1:2" x14ac:dyDescent="0.2">
      <c r="A2" s="40" t="s">
        <v>2</v>
      </c>
      <c r="B2" s="294" t="s">
        <v>125</v>
      </c>
    </row>
    <row r="3" spans="1:2" x14ac:dyDescent="0.2">
      <c r="A3" s="35" t="s">
        <v>3</v>
      </c>
      <c r="B3" s="295" t="s">
        <v>126</v>
      </c>
    </row>
    <row r="4" spans="1:2" x14ac:dyDescent="0.2">
      <c r="A4" s="35" t="s">
        <v>4</v>
      </c>
      <c r="B4" s="295" t="s">
        <v>127</v>
      </c>
    </row>
    <row r="5" spans="1:2" x14ac:dyDescent="0.2">
      <c r="A5" s="35" t="s">
        <v>5</v>
      </c>
      <c r="B5" s="295" t="s">
        <v>127</v>
      </c>
    </row>
    <row r="6" spans="1:2" x14ac:dyDescent="0.2">
      <c r="A6" s="35" t="s">
        <v>6</v>
      </c>
      <c r="B6" s="295" t="s">
        <v>127</v>
      </c>
    </row>
    <row r="7" spans="1:2" x14ac:dyDescent="0.2">
      <c r="A7" s="35" t="s">
        <v>7</v>
      </c>
      <c r="B7" s="295" t="s">
        <v>149</v>
      </c>
    </row>
    <row r="8" spans="1:2" x14ac:dyDescent="0.2">
      <c r="A8" s="35" t="s">
        <v>8</v>
      </c>
      <c r="B8" s="295" t="s">
        <v>149</v>
      </c>
    </row>
    <row r="9" spans="1:2" x14ac:dyDescent="0.2">
      <c r="A9" s="35" t="s">
        <v>9</v>
      </c>
      <c r="B9" s="295" t="s">
        <v>128</v>
      </c>
    </row>
    <row r="10" spans="1:2" x14ac:dyDescent="0.2">
      <c r="A10" s="35" t="s">
        <v>10</v>
      </c>
      <c r="B10" s="295" t="s">
        <v>128</v>
      </c>
    </row>
    <row r="11" spans="1:2" x14ac:dyDescent="0.2">
      <c r="A11" s="35" t="s">
        <v>11</v>
      </c>
      <c r="B11" s="295" t="s">
        <v>128</v>
      </c>
    </row>
    <row r="12" spans="1:2" x14ac:dyDescent="0.2">
      <c r="A12" s="35" t="s">
        <v>12</v>
      </c>
      <c r="B12" s="295" t="s">
        <v>128</v>
      </c>
    </row>
    <row r="13" spans="1:2" x14ac:dyDescent="0.2">
      <c r="A13" s="35" t="s">
        <v>13</v>
      </c>
      <c r="B13" s="295" t="s">
        <v>129</v>
      </c>
    </row>
    <row r="14" spans="1:2" x14ac:dyDescent="0.2">
      <c r="A14" s="35" t="s">
        <v>14</v>
      </c>
      <c r="B14" s="295" t="s">
        <v>129</v>
      </c>
    </row>
    <row r="15" spans="1:2" x14ac:dyDescent="0.2">
      <c r="A15" s="35" t="s">
        <v>15</v>
      </c>
      <c r="B15" s="295" t="s">
        <v>129</v>
      </c>
    </row>
    <row r="16" spans="1:2" x14ac:dyDescent="0.2">
      <c r="A16" s="35" t="s">
        <v>16</v>
      </c>
      <c r="B16" s="295" t="s">
        <v>130</v>
      </c>
    </row>
    <row r="17" spans="1:2" x14ac:dyDescent="0.2">
      <c r="A17" s="35" t="s">
        <v>17</v>
      </c>
      <c r="B17" s="295" t="s">
        <v>130</v>
      </c>
    </row>
    <row r="18" spans="1:2" x14ac:dyDescent="0.2">
      <c r="A18" s="35" t="s">
        <v>18</v>
      </c>
      <c r="B18" s="295" t="s">
        <v>131</v>
      </c>
    </row>
    <row r="19" spans="1:2" x14ac:dyDescent="0.2">
      <c r="A19" s="35" t="s">
        <v>19</v>
      </c>
      <c r="B19" s="295" t="s">
        <v>131</v>
      </c>
    </row>
    <row r="20" spans="1:2" x14ac:dyDescent="0.2">
      <c r="A20" s="35" t="s">
        <v>20</v>
      </c>
      <c r="B20" s="295" t="s">
        <v>131</v>
      </c>
    </row>
    <row r="21" spans="1:2" x14ac:dyDescent="0.2">
      <c r="A21" s="35" t="s">
        <v>21</v>
      </c>
      <c r="B21" s="295" t="s">
        <v>132</v>
      </c>
    </row>
    <row r="22" spans="1:2" x14ac:dyDescent="0.2">
      <c r="A22" s="35" t="s">
        <v>1</v>
      </c>
      <c r="B22" s="295" t="s">
        <v>133</v>
      </c>
    </row>
    <row r="23" spans="1:2" x14ac:dyDescent="0.2">
      <c r="A23" s="35" t="s">
        <v>22</v>
      </c>
      <c r="B23" s="268"/>
    </row>
    <row r="24" spans="1:2" x14ac:dyDescent="0.2">
      <c r="A24" s="35" t="s">
        <v>23</v>
      </c>
      <c r="B24" s="295" t="s">
        <v>133</v>
      </c>
    </row>
    <row r="25" spans="1:2" x14ac:dyDescent="0.2">
      <c r="A25" s="35" t="s">
        <v>24</v>
      </c>
      <c r="B25" s="295" t="s">
        <v>134</v>
      </c>
    </row>
    <row r="26" spans="1:2" x14ac:dyDescent="0.2">
      <c r="A26" s="35" t="s">
        <v>25</v>
      </c>
      <c r="B26" s="295" t="s">
        <v>280</v>
      </c>
    </row>
    <row r="27" spans="1:2" x14ac:dyDescent="0.2">
      <c r="A27" s="35" t="s">
        <v>26</v>
      </c>
      <c r="B27" s="295" t="s">
        <v>137</v>
      </c>
    </row>
    <row r="28" spans="1:2" x14ac:dyDescent="0.2">
      <c r="A28" s="35" t="s">
        <v>27</v>
      </c>
      <c r="B28" s="295" t="s">
        <v>138</v>
      </c>
    </row>
    <row r="29" spans="1:2" x14ac:dyDescent="0.2">
      <c r="A29" s="35" t="s">
        <v>28</v>
      </c>
      <c r="B29" s="295" t="s">
        <v>139</v>
      </c>
    </row>
    <row r="30" spans="1:2" x14ac:dyDescent="0.2">
      <c r="A30" s="35" t="s">
        <v>29</v>
      </c>
      <c r="B30" s="295" t="s">
        <v>145</v>
      </c>
    </row>
    <row r="31" spans="1:2" x14ac:dyDescent="0.2">
      <c r="A31" s="35" t="s">
        <v>30</v>
      </c>
      <c r="B31" s="295" t="s">
        <v>135</v>
      </c>
    </row>
    <row r="32" spans="1:2" x14ac:dyDescent="0.2">
      <c r="A32" s="35" t="s">
        <v>31</v>
      </c>
      <c r="B32" s="295" t="s">
        <v>143</v>
      </c>
    </row>
    <row r="33" spans="1:2" x14ac:dyDescent="0.2">
      <c r="A33" s="35" t="s">
        <v>32</v>
      </c>
      <c r="B33" s="295" t="s">
        <v>144</v>
      </c>
    </row>
    <row r="34" spans="1:2" x14ac:dyDescent="0.2">
      <c r="A34" s="35" t="s">
        <v>33</v>
      </c>
      <c r="B34" s="295" t="s">
        <v>141</v>
      </c>
    </row>
    <row r="35" spans="1:2" x14ac:dyDescent="0.2">
      <c r="A35" s="35" t="s">
        <v>34</v>
      </c>
      <c r="B35" s="295" t="s">
        <v>140</v>
      </c>
    </row>
    <row r="36" spans="1:2" x14ac:dyDescent="0.2">
      <c r="A36" s="35" t="s">
        <v>35</v>
      </c>
      <c r="B36" s="295" t="s">
        <v>140</v>
      </c>
    </row>
    <row r="37" spans="1:2" x14ac:dyDescent="0.2">
      <c r="A37" s="35" t="s">
        <v>36</v>
      </c>
      <c r="B37" s="295" t="s">
        <v>142</v>
      </c>
    </row>
    <row r="38" spans="1:2" x14ac:dyDescent="0.2">
      <c r="A38" s="35" t="s">
        <v>37</v>
      </c>
      <c r="B38" s="295" t="s">
        <v>147</v>
      </c>
    </row>
    <row r="39" spans="1:2" x14ac:dyDescent="0.2">
      <c r="A39" s="35" t="s">
        <v>38</v>
      </c>
      <c r="B39" s="295" t="s">
        <v>142</v>
      </c>
    </row>
    <row r="40" spans="1:2" x14ac:dyDescent="0.2">
      <c r="A40" s="35" t="s">
        <v>39</v>
      </c>
      <c r="B40" s="268"/>
    </row>
    <row r="41" spans="1:2" x14ac:dyDescent="0.2">
      <c r="A41" s="35" t="s">
        <v>40</v>
      </c>
      <c r="B41" s="295" t="s">
        <v>146</v>
      </c>
    </row>
    <row r="42" spans="1:2" x14ac:dyDescent="0.2">
      <c r="A42" s="42" t="s">
        <v>41</v>
      </c>
      <c r="B42" s="296" t="s">
        <v>147</v>
      </c>
    </row>
    <row r="43" spans="1:2" x14ac:dyDescent="0.2">
      <c r="A43" s="39" t="s">
        <v>281</v>
      </c>
      <c r="B43" s="293" t="s">
        <v>148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4F519-88FA-475B-B470-1348906D2CC1}">
  <sheetPr codeName="Sheet4">
    <tabColor theme="0" tint="-0.249977111117893"/>
  </sheetPr>
  <dimension ref="A1:D37"/>
  <sheetViews>
    <sheetView workbookViewId="0">
      <selection sqref="A1:XFD1048576"/>
    </sheetView>
  </sheetViews>
  <sheetFormatPr defaultColWidth="9" defaultRowHeight="12.75" x14ac:dyDescent="0.2"/>
  <cols>
    <col min="1" max="4" width="34.625" style="136" customWidth="1"/>
    <col min="5" max="16384" width="9" style="136"/>
  </cols>
  <sheetData>
    <row r="1" spans="1:4" ht="15.75" customHeight="1" thickBot="1" x14ac:dyDescent="0.25">
      <c r="A1" s="411" t="s">
        <v>151</v>
      </c>
      <c r="B1" s="412"/>
      <c r="C1" s="297" t="s">
        <v>150</v>
      </c>
      <c r="D1" s="297" t="s">
        <v>268</v>
      </c>
    </row>
    <row r="2" spans="1:4" ht="15.75" customHeight="1" thickTop="1" thickBot="1" x14ac:dyDescent="0.25">
      <c r="A2" s="298" t="s">
        <v>153</v>
      </c>
      <c r="B2" s="299" t="s">
        <v>154</v>
      </c>
      <c r="C2" s="300" t="s">
        <v>152</v>
      </c>
      <c r="D2" s="300" t="s">
        <v>282</v>
      </c>
    </row>
    <row r="3" spans="1:4" ht="15.75" customHeight="1" thickBot="1" x14ac:dyDescent="0.25">
      <c r="A3" s="301" t="s">
        <v>156</v>
      </c>
      <c r="B3" s="302" t="s">
        <v>157</v>
      </c>
      <c r="C3" s="303" t="s">
        <v>155</v>
      </c>
      <c r="D3" s="303" t="s">
        <v>283</v>
      </c>
    </row>
    <row r="4" spans="1:4" ht="15.75" customHeight="1" thickBot="1" x14ac:dyDescent="0.25">
      <c r="A4" s="304" t="s">
        <v>158</v>
      </c>
      <c r="B4" s="305" t="s">
        <v>159</v>
      </c>
      <c r="C4" s="303" t="s">
        <v>262</v>
      </c>
      <c r="D4" s="303" t="s">
        <v>262</v>
      </c>
    </row>
    <row r="5" spans="1:4" ht="15.75" customHeight="1" thickBot="1" x14ac:dyDescent="0.25">
      <c r="A5" s="301" t="s">
        <v>160</v>
      </c>
      <c r="B5" s="302" t="s">
        <v>161</v>
      </c>
      <c r="C5" s="303" t="s">
        <v>262</v>
      </c>
      <c r="D5" s="303" t="s">
        <v>262</v>
      </c>
    </row>
    <row r="6" spans="1:4" ht="15.75" customHeight="1" thickBot="1" x14ac:dyDescent="0.25">
      <c r="A6" s="304" t="s">
        <v>162</v>
      </c>
      <c r="B6" s="305" t="s">
        <v>163</v>
      </c>
      <c r="C6" s="303" t="s">
        <v>262</v>
      </c>
      <c r="D6" s="303" t="s">
        <v>262</v>
      </c>
    </row>
    <row r="7" spans="1:4" ht="15.75" customHeight="1" thickBot="1" x14ac:dyDescent="0.25">
      <c r="A7" s="301" t="s">
        <v>165</v>
      </c>
      <c r="B7" s="302" t="s">
        <v>166</v>
      </c>
      <c r="C7" s="303" t="s">
        <v>164</v>
      </c>
      <c r="D7" s="303" t="s">
        <v>284</v>
      </c>
    </row>
    <row r="8" spans="1:4" ht="15.75" customHeight="1" thickBot="1" x14ac:dyDescent="0.25">
      <c r="A8" s="304" t="s">
        <v>168</v>
      </c>
      <c r="B8" s="305" t="s">
        <v>169</v>
      </c>
      <c r="C8" s="303" t="s">
        <v>167</v>
      </c>
      <c r="D8" s="303" t="s">
        <v>285</v>
      </c>
    </row>
    <row r="9" spans="1:4" ht="15.75" customHeight="1" thickBot="1" x14ac:dyDescent="0.25">
      <c r="A9" s="301" t="s">
        <v>170</v>
      </c>
      <c r="B9" s="302" t="s">
        <v>171</v>
      </c>
      <c r="C9" s="303" t="s">
        <v>167</v>
      </c>
      <c r="D9" s="303" t="s">
        <v>167</v>
      </c>
    </row>
    <row r="10" spans="1:4" ht="15.75" customHeight="1" thickBot="1" x14ac:dyDescent="0.25">
      <c r="A10" s="304" t="s">
        <v>172</v>
      </c>
      <c r="B10" s="305" t="s">
        <v>173</v>
      </c>
      <c r="C10" s="303" t="s">
        <v>167</v>
      </c>
      <c r="D10" s="303" t="s">
        <v>167</v>
      </c>
    </row>
    <row r="11" spans="1:4" ht="15.75" customHeight="1" thickBot="1" x14ac:dyDescent="0.25">
      <c r="A11" s="301" t="s">
        <v>175</v>
      </c>
      <c r="B11" s="302" t="s">
        <v>176</v>
      </c>
      <c r="C11" s="303" t="s">
        <v>174</v>
      </c>
      <c r="D11" s="306" t="s">
        <v>182</v>
      </c>
    </row>
    <row r="12" spans="1:4" ht="15.75" customHeight="1" thickBot="1" x14ac:dyDescent="0.25">
      <c r="A12" s="304" t="s">
        <v>178</v>
      </c>
      <c r="B12" s="305" t="s">
        <v>179</v>
      </c>
      <c r="C12" s="303" t="s">
        <v>177</v>
      </c>
      <c r="D12" s="306" t="s">
        <v>262</v>
      </c>
    </row>
    <row r="13" spans="1:4" ht="15.75" customHeight="1" thickBot="1" x14ac:dyDescent="0.25">
      <c r="A13" s="301" t="s">
        <v>180</v>
      </c>
      <c r="B13" s="302" t="s">
        <v>181</v>
      </c>
      <c r="C13" s="303" t="s">
        <v>177</v>
      </c>
      <c r="D13" s="306" t="s">
        <v>262</v>
      </c>
    </row>
    <row r="14" spans="1:4" ht="15.75" customHeight="1" thickBot="1" x14ac:dyDescent="0.25">
      <c r="A14" s="304" t="s">
        <v>183</v>
      </c>
      <c r="B14" s="305" t="s">
        <v>184</v>
      </c>
      <c r="C14" s="303" t="s">
        <v>182</v>
      </c>
      <c r="D14" s="303" t="s">
        <v>286</v>
      </c>
    </row>
    <row r="15" spans="1:4" ht="15.75" customHeight="1" thickBot="1" x14ac:dyDescent="0.25">
      <c r="A15" s="301" t="s">
        <v>185</v>
      </c>
      <c r="B15" s="302" t="s">
        <v>186</v>
      </c>
      <c r="C15" s="303" t="s">
        <v>182</v>
      </c>
      <c r="D15" s="303" t="s">
        <v>182</v>
      </c>
    </row>
    <row r="16" spans="1:4" ht="15.75" customHeight="1" thickBot="1" x14ac:dyDescent="0.25">
      <c r="A16" s="304" t="s">
        <v>187</v>
      </c>
      <c r="B16" s="305" t="s">
        <v>188</v>
      </c>
      <c r="C16" s="303" t="s">
        <v>182</v>
      </c>
      <c r="D16" s="306" t="s">
        <v>167</v>
      </c>
    </row>
    <row r="17" spans="1:4" ht="15.75" customHeight="1" thickBot="1" x14ac:dyDescent="0.25">
      <c r="A17" s="301" t="s">
        <v>189</v>
      </c>
      <c r="B17" s="302" t="s">
        <v>190</v>
      </c>
      <c r="C17" s="303" t="s">
        <v>182</v>
      </c>
      <c r="D17" s="306" t="s">
        <v>167</v>
      </c>
    </row>
    <row r="18" spans="1:4" ht="15.75" customHeight="1" thickBot="1" x14ac:dyDescent="0.25">
      <c r="A18" s="304" t="s">
        <v>192</v>
      </c>
      <c r="B18" s="305" t="s">
        <v>193</v>
      </c>
      <c r="C18" s="303" t="s">
        <v>191</v>
      </c>
      <c r="D18" s="306" t="s">
        <v>182</v>
      </c>
    </row>
    <row r="19" spans="1:4" ht="15.75" customHeight="1" thickBot="1" x14ac:dyDescent="0.25">
      <c r="A19" s="301" t="s">
        <v>195</v>
      </c>
      <c r="B19" s="302" t="s">
        <v>196</v>
      </c>
      <c r="C19" s="303" t="s">
        <v>194</v>
      </c>
      <c r="D19" s="303" t="s">
        <v>194</v>
      </c>
    </row>
    <row r="20" spans="1:4" ht="15.75" customHeight="1" thickTop="1" thickBot="1" x14ac:dyDescent="0.25">
      <c r="A20" s="298" t="s">
        <v>197</v>
      </c>
      <c r="B20" s="299" t="s">
        <v>198</v>
      </c>
      <c r="C20" s="300" t="s">
        <v>194</v>
      </c>
      <c r="D20" s="300" t="s">
        <v>194</v>
      </c>
    </row>
    <row r="21" spans="1:4" ht="15.75" customHeight="1" thickBot="1" x14ac:dyDescent="0.25">
      <c r="A21" s="301" t="s">
        <v>199</v>
      </c>
      <c r="B21" s="302" t="s">
        <v>200</v>
      </c>
      <c r="C21" s="303" t="s">
        <v>194</v>
      </c>
      <c r="D21" s="303" t="s">
        <v>194</v>
      </c>
    </row>
    <row r="22" spans="1:4" ht="15.75" customHeight="1" thickBot="1" x14ac:dyDescent="0.25">
      <c r="A22" s="304" t="s">
        <v>201</v>
      </c>
      <c r="B22" s="305" t="s">
        <v>202</v>
      </c>
      <c r="C22" s="303" t="s">
        <v>194</v>
      </c>
      <c r="D22" s="303" t="s">
        <v>194</v>
      </c>
    </row>
    <row r="23" spans="1:4" ht="15.75" customHeight="1" thickBot="1" x14ac:dyDescent="0.25">
      <c r="A23" s="301" t="s">
        <v>203</v>
      </c>
      <c r="B23" s="302" t="s">
        <v>204</v>
      </c>
      <c r="C23" s="303" t="s">
        <v>194</v>
      </c>
      <c r="D23" s="303" t="s">
        <v>194</v>
      </c>
    </row>
    <row r="24" spans="1:4" ht="15.75" customHeight="1" thickBot="1" x14ac:dyDescent="0.25">
      <c r="A24" s="304" t="s">
        <v>287</v>
      </c>
      <c r="B24" s="305" t="s">
        <v>205</v>
      </c>
      <c r="C24" s="303" t="s">
        <v>194</v>
      </c>
      <c r="D24" s="303" t="s">
        <v>194</v>
      </c>
    </row>
    <row r="25" spans="1:4" ht="15.75" customHeight="1" thickBot="1" x14ac:dyDescent="0.25">
      <c r="A25" s="301" t="s">
        <v>206</v>
      </c>
      <c r="B25" s="302" t="s">
        <v>207</v>
      </c>
      <c r="C25" s="303" t="s">
        <v>194</v>
      </c>
      <c r="D25" s="306" t="s">
        <v>167</v>
      </c>
    </row>
    <row r="26" spans="1:4" ht="15.75" customHeight="1" thickBot="1" x14ac:dyDescent="0.25">
      <c r="A26" s="304" t="s">
        <v>208</v>
      </c>
      <c r="B26" s="305" t="s">
        <v>209</v>
      </c>
      <c r="C26" s="303" t="s">
        <v>194</v>
      </c>
      <c r="D26" s="303" t="s">
        <v>194</v>
      </c>
    </row>
    <row r="27" spans="1:4" ht="15.75" customHeight="1" thickBot="1" x14ac:dyDescent="0.25">
      <c r="A27" s="301" t="s">
        <v>210</v>
      </c>
      <c r="B27" s="302" t="s">
        <v>211</v>
      </c>
      <c r="C27" s="303" t="s">
        <v>194</v>
      </c>
      <c r="D27" s="303" t="s">
        <v>194</v>
      </c>
    </row>
    <row r="28" spans="1:4" ht="15.75" customHeight="1" thickBot="1" x14ac:dyDescent="0.25">
      <c r="A28" s="304" t="s">
        <v>213</v>
      </c>
      <c r="B28" s="305" t="s">
        <v>214</v>
      </c>
      <c r="C28" s="303" t="s">
        <v>212</v>
      </c>
      <c r="D28" s="303" t="s">
        <v>288</v>
      </c>
    </row>
    <row r="29" spans="1:4" ht="15.75" customHeight="1" thickBot="1" x14ac:dyDescent="0.25">
      <c r="A29" s="301" t="s">
        <v>215</v>
      </c>
      <c r="B29" s="302" t="s">
        <v>216</v>
      </c>
      <c r="C29" s="303" t="s">
        <v>212</v>
      </c>
      <c r="D29" s="303" t="s">
        <v>212</v>
      </c>
    </row>
    <row r="30" spans="1:4" ht="15.75" customHeight="1" thickBot="1" x14ac:dyDescent="0.25">
      <c r="A30" s="307" t="s">
        <v>217</v>
      </c>
      <c r="B30" s="305" t="s">
        <v>218</v>
      </c>
      <c r="C30" s="303" t="s">
        <v>217</v>
      </c>
      <c r="D30" s="308" t="s">
        <v>269</v>
      </c>
    </row>
    <row r="31" spans="1:4" ht="15.75" customHeight="1" thickBot="1" x14ac:dyDescent="0.25">
      <c r="A31" s="309" t="s">
        <v>219</v>
      </c>
      <c r="B31" s="302" t="s">
        <v>220</v>
      </c>
      <c r="C31" s="303" t="s">
        <v>219</v>
      </c>
      <c r="D31" s="308" t="s">
        <v>269</v>
      </c>
    </row>
    <row r="32" spans="1:4" ht="15.75" customHeight="1" thickBot="1" x14ac:dyDescent="0.25">
      <c r="A32" s="307" t="s">
        <v>221</v>
      </c>
      <c r="B32" s="305" t="s">
        <v>222</v>
      </c>
      <c r="C32" s="303" t="s">
        <v>221</v>
      </c>
      <c r="D32" s="308" t="s">
        <v>269</v>
      </c>
    </row>
    <row r="33" spans="1:4" ht="15.75" customHeight="1" thickBot="1" x14ac:dyDescent="0.25">
      <c r="A33" s="309" t="s">
        <v>223</v>
      </c>
      <c r="B33" s="302" t="s">
        <v>224</v>
      </c>
      <c r="C33" s="303" t="s">
        <v>223</v>
      </c>
      <c r="D33" s="308" t="s">
        <v>269</v>
      </c>
    </row>
    <row r="34" spans="1:4" ht="15.75" customHeight="1" thickBot="1" x14ac:dyDescent="0.25">
      <c r="A34" s="304" t="s">
        <v>226</v>
      </c>
      <c r="B34" s="305" t="s">
        <v>227</v>
      </c>
      <c r="C34" s="303" t="s">
        <v>269</v>
      </c>
      <c r="D34" s="306" t="s">
        <v>262</v>
      </c>
    </row>
    <row r="35" spans="1:4" ht="15.75" customHeight="1" thickBot="1" x14ac:dyDescent="0.25">
      <c r="A35" s="301" t="s">
        <v>225</v>
      </c>
      <c r="B35" s="302" t="s">
        <v>228</v>
      </c>
      <c r="C35" s="310" t="s">
        <v>269</v>
      </c>
      <c r="D35" s="311" t="s">
        <v>264</v>
      </c>
    </row>
    <row r="36" spans="1:4" ht="15.75" customHeight="1" x14ac:dyDescent="0.2"/>
    <row r="37" spans="1:4" ht="15.75" customHeight="1" x14ac:dyDescent="0.2"/>
  </sheetData>
  <mergeCells count="1">
    <mergeCell ref="A1:B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5F52-3CEC-4D52-9337-4CB1556E7962}">
  <sheetPr codeName="Sheet5">
    <tabColor theme="0" tint="-0.34998626667073579"/>
  </sheetPr>
  <dimension ref="A1:J33"/>
  <sheetViews>
    <sheetView workbookViewId="0">
      <selection sqref="A1:XFD1048576"/>
    </sheetView>
  </sheetViews>
  <sheetFormatPr defaultColWidth="9" defaultRowHeight="12.75" x14ac:dyDescent="0.2"/>
  <cols>
    <col min="1" max="1" width="15.25" style="334" customWidth="1"/>
    <col min="2" max="2" width="14.125" style="334" customWidth="1"/>
    <col min="3" max="9" width="15.25" style="334" customWidth="1"/>
    <col min="10" max="10" width="42.125" style="334" customWidth="1"/>
    <col min="11" max="16384" width="9" style="313"/>
  </cols>
  <sheetData>
    <row r="1" spans="1:10" x14ac:dyDescent="0.2">
      <c r="A1" s="413" t="s">
        <v>289</v>
      </c>
      <c r="B1" s="413" t="s">
        <v>229</v>
      </c>
      <c r="C1" s="312" t="s">
        <v>230</v>
      </c>
      <c r="D1" s="312" t="s">
        <v>231</v>
      </c>
      <c r="E1" s="312" t="s">
        <v>260</v>
      </c>
      <c r="F1" s="312" t="s">
        <v>232</v>
      </c>
      <c r="G1" s="312" t="s">
        <v>233</v>
      </c>
      <c r="H1" s="312" t="s">
        <v>234</v>
      </c>
      <c r="I1" s="312" t="s">
        <v>235</v>
      </c>
      <c r="J1" s="312" t="s">
        <v>236</v>
      </c>
    </row>
    <row r="2" spans="1:10" x14ac:dyDescent="0.2">
      <c r="A2" s="413"/>
      <c r="B2" s="413"/>
      <c r="C2" s="312" t="s">
        <v>237</v>
      </c>
      <c r="D2" s="312" t="s">
        <v>238</v>
      </c>
      <c r="E2" s="312" t="s">
        <v>261</v>
      </c>
      <c r="F2" s="312" t="s">
        <v>239</v>
      </c>
      <c r="G2" s="312" t="s">
        <v>240</v>
      </c>
      <c r="H2" s="312" t="s">
        <v>241</v>
      </c>
      <c r="I2" s="312" t="s">
        <v>242</v>
      </c>
      <c r="J2" s="312"/>
    </row>
    <row r="3" spans="1:10" x14ac:dyDescent="0.2">
      <c r="A3" s="314" t="s">
        <v>159</v>
      </c>
      <c r="B3" s="315" t="s">
        <v>243</v>
      </c>
      <c r="C3" s="315">
        <v>209.08</v>
      </c>
      <c r="D3" s="316">
        <v>0.71430000000000005</v>
      </c>
      <c r="E3" s="317">
        <f>C3*10^12/1055.05585</f>
        <v>198169604007.21915</v>
      </c>
      <c r="F3" s="318">
        <v>2.7489999999999997E-3</v>
      </c>
      <c r="G3" s="319">
        <v>0.94</v>
      </c>
      <c r="H3" s="320">
        <f t="shared" ref="H3:H29" si="0">C3*F3*G3*44/12</f>
        <v>1.9810093042666665</v>
      </c>
      <c r="I3" s="316">
        <f>H3/D3</f>
        <v>2.7733575588221564</v>
      </c>
      <c r="J3" s="321" t="s">
        <v>244</v>
      </c>
    </row>
    <row r="4" spans="1:10" x14ac:dyDescent="0.2">
      <c r="A4" s="314" t="s">
        <v>161</v>
      </c>
      <c r="B4" s="315" t="s">
        <v>243</v>
      </c>
      <c r="C4" s="315">
        <v>263.44</v>
      </c>
      <c r="D4" s="316">
        <v>0.9</v>
      </c>
      <c r="E4" s="317">
        <f t="shared" ref="E4:E33" si="1">C4*10^12/1055.05585</f>
        <v>249692942795.39801</v>
      </c>
      <c r="F4" s="318">
        <v>2.5399999999999997E-3</v>
      </c>
      <c r="G4" s="319">
        <v>0.93</v>
      </c>
      <c r="H4" s="320">
        <f t="shared" si="0"/>
        <v>2.2817592159999998</v>
      </c>
      <c r="I4" s="316">
        <f t="shared" ref="I4:I29" si="2">H4/D4</f>
        <v>2.5352880177777775</v>
      </c>
      <c r="J4" s="321" t="s">
        <v>244</v>
      </c>
    </row>
    <row r="5" spans="1:10" x14ac:dyDescent="0.2">
      <c r="A5" s="314" t="s">
        <v>181</v>
      </c>
      <c r="B5" s="315" t="s">
        <v>243</v>
      </c>
      <c r="C5" s="322">
        <v>83.63</v>
      </c>
      <c r="D5" s="323">
        <v>0.28570000000000001</v>
      </c>
      <c r="E5" s="317">
        <f t="shared" si="1"/>
        <v>79265945968.642319</v>
      </c>
      <c r="F5" s="324">
        <v>2.5400000000000002E-3</v>
      </c>
      <c r="G5" s="319">
        <v>0.9</v>
      </c>
      <c r="H5" s="320">
        <f t="shared" si="0"/>
        <v>0.70098665999999998</v>
      </c>
      <c r="I5" s="316">
        <f t="shared" si="2"/>
        <v>2.4535759887994399</v>
      </c>
      <c r="J5" s="321" t="s">
        <v>244</v>
      </c>
    </row>
    <row r="6" spans="1:10" x14ac:dyDescent="0.2">
      <c r="A6" s="314" t="s">
        <v>245</v>
      </c>
      <c r="B6" s="315" t="s">
        <v>246</v>
      </c>
      <c r="C6" s="315">
        <v>154.72999999999999</v>
      </c>
      <c r="D6" s="316">
        <f>C6/292.7</f>
        <v>0.5286299965835326</v>
      </c>
      <c r="E6" s="317">
        <f t="shared" si="1"/>
        <v>146655743390.26697</v>
      </c>
      <c r="F6" s="318">
        <v>2.66E-3</v>
      </c>
      <c r="G6" s="319">
        <v>0.9</v>
      </c>
      <c r="H6" s="320">
        <f t="shared" si="0"/>
        <v>1.3582199399999999</v>
      </c>
      <c r="I6" s="316">
        <f t="shared" si="2"/>
        <v>2.5693205999999997</v>
      </c>
      <c r="J6" s="321" t="s">
        <v>247</v>
      </c>
    </row>
    <row r="7" spans="1:10" x14ac:dyDescent="0.2">
      <c r="A7" s="314" t="s">
        <v>179</v>
      </c>
      <c r="B7" s="315" t="s">
        <v>246</v>
      </c>
      <c r="C7" s="315">
        <v>83.74</v>
      </c>
      <c r="D7" s="316">
        <f>C7/292.7</f>
        <v>0.28609497779296206</v>
      </c>
      <c r="E7" s="317">
        <f t="shared" si="1"/>
        <v>79370205852.135696</v>
      </c>
      <c r="F7" s="318">
        <v>2.7299999999999998E-3</v>
      </c>
      <c r="G7" s="319">
        <v>0.98</v>
      </c>
      <c r="H7" s="320">
        <f t="shared" si="0"/>
        <v>0.82147265199999986</v>
      </c>
      <c r="I7" s="316">
        <f t="shared" si="2"/>
        <v>2.8713284599999995</v>
      </c>
      <c r="J7" s="321" t="s">
        <v>248</v>
      </c>
    </row>
    <row r="8" spans="1:10" x14ac:dyDescent="0.2">
      <c r="A8" s="314" t="s">
        <v>227</v>
      </c>
      <c r="B8" s="315" t="s">
        <v>243</v>
      </c>
      <c r="C8" s="315">
        <v>284.35000000000002</v>
      </c>
      <c r="D8" s="316">
        <v>0.97140000000000004</v>
      </c>
      <c r="E8" s="317">
        <f t="shared" si="1"/>
        <v>269511798830.36523</v>
      </c>
      <c r="F8" s="318">
        <v>2.9399999999999999E-3</v>
      </c>
      <c r="G8" s="319">
        <v>0.93</v>
      </c>
      <c r="H8" s="320">
        <f t="shared" si="0"/>
        <v>2.8507224900000008</v>
      </c>
      <c r="I8" s="316">
        <f t="shared" si="2"/>
        <v>2.9346535824583082</v>
      </c>
      <c r="J8" s="321" t="s">
        <v>244</v>
      </c>
    </row>
    <row r="9" spans="1:10" x14ac:dyDescent="0.2">
      <c r="A9" s="314" t="s">
        <v>196</v>
      </c>
      <c r="B9" s="315" t="s">
        <v>249</v>
      </c>
      <c r="C9" s="315">
        <v>1735.35</v>
      </c>
      <c r="D9" s="316">
        <v>5.9284999999999997</v>
      </c>
      <c r="E9" s="317">
        <f t="shared" si="1"/>
        <v>1644794443820.2017</v>
      </c>
      <c r="F9" s="318">
        <v>1.3599999999999999E-3</v>
      </c>
      <c r="G9" s="319">
        <v>0.99</v>
      </c>
      <c r="H9" s="320">
        <f t="shared" si="0"/>
        <v>8.5670758799999991</v>
      </c>
      <c r="I9" s="316">
        <f t="shared" si="2"/>
        <v>1.4450663540524584</v>
      </c>
      <c r="J9" s="321" t="s">
        <v>244</v>
      </c>
    </row>
    <row r="10" spans="1:10" x14ac:dyDescent="0.2">
      <c r="A10" s="314" t="s">
        <v>198</v>
      </c>
      <c r="B10" s="315" t="s">
        <v>249</v>
      </c>
      <c r="C10" s="315">
        <v>376.3</v>
      </c>
      <c r="D10" s="316">
        <f>C10/292.7</f>
        <v>1.2856166723607791</v>
      </c>
      <c r="E10" s="317">
        <f t="shared" si="1"/>
        <v>356663583259.59711</v>
      </c>
      <c r="F10" s="318">
        <v>7.0800000000000004E-3</v>
      </c>
      <c r="G10" s="319">
        <v>0.99</v>
      </c>
      <c r="H10" s="320">
        <f t="shared" si="0"/>
        <v>9.671060520000001</v>
      </c>
      <c r="I10" s="316">
        <f t="shared" si="2"/>
        <v>7.5225070799999996</v>
      </c>
      <c r="J10" s="321" t="s">
        <v>247</v>
      </c>
    </row>
    <row r="11" spans="1:10" x14ac:dyDescent="0.2">
      <c r="A11" s="314" t="s">
        <v>200</v>
      </c>
      <c r="B11" s="315" t="s">
        <v>249</v>
      </c>
      <c r="C11" s="315">
        <v>794.5</v>
      </c>
      <c r="D11" s="316">
        <f>C11/292.7</f>
        <v>2.7143833276392213</v>
      </c>
      <c r="E11" s="317">
        <f t="shared" si="1"/>
        <v>753040703958.94214</v>
      </c>
      <c r="F11" s="318">
        <v>4.6899999999999997E-3</v>
      </c>
      <c r="G11" s="319">
        <v>0.99</v>
      </c>
      <c r="H11" s="320">
        <f t="shared" si="0"/>
        <v>13.526124149999999</v>
      </c>
      <c r="I11" s="316">
        <f t="shared" si="2"/>
        <v>4.9831296899999993</v>
      </c>
      <c r="J11" s="321" t="s">
        <v>247</v>
      </c>
    </row>
    <row r="12" spans="1:10" x14ac:dyDescent="0.2">
      <c r="A12" s="314" t="s">
        <v>202</v>
      </c>
      <c r="B12" s="315" t="s">
        <v>249</v>
      </c>
      <c r="C12" s="322">
        <v>522.70000000000005</v>
      </c>
      <c r="D12" s="323">
        <v>1.786</v>
      </c>
      <c r="E12" s="317">
        <f t="shared" si="1"/>
        <v>495424010018.04791</v>
      </c>
      <c r="F12" s="318">
        <v>1.2199999999999999E-3</v>
      </c>
      <c r="G12" s="319">
        <v>0.99</v>
      </c>
      <c r="H12" s="320">
        <f t="shared" si="0"/>
        <v>2.31482922</v>
      </c>
      <c r="I12" s="316">
        <f t="shared" si="2"/>
        <v>1.2960969876819708</v>
      </c>
      <c r="J12" s="321" t="s">
        <v>244</v>
      </c>
    </row>
    <row r="13" spans="1:10" x14ac:dyDescent="0.2">
      <c r="A13" s="314" t="s">
        <v>184</v>
      </c>
      <c r="B13" s="315" t="s">
        <v>243</v>
      </c>
      <c r="C13" s="315">
        <v>334.53</v>
      </c>
      <c r="D13" s="316">
        <f>C13/292.7</f>
        <v>1.1429108302015716</v>
      </c>
      <c r="E13" s="317">
        <f t="shared" si="1"/>
        <v>317073262045.79596</v>
      </c>
      <c r="F13" s="318">
        <v>2.5799999999999998E-3</v>
      </c>
      <c r="G13" s="319">
        <v>0.93</v>
      </c>
      <c r="H13" s="320">
        <f t="shared" si="0"/>
        <v>2.9431280339999994</v>
      </c>
      <c r="I13" s="316">
        <f t="shared" si="2"/>
        <v>2.5751160599999996</v>
      </c>
      <c r="J13" s="321" t="s">
        <v>247</v>
      </c>
    </row>
    <row r="14" spans="1:10" x14ac:dyDescent="0.2">
      <c r="A14" s="325" t="s">
        <v>154</v>
      </c>
      <c r="B14" s="315" t="s">
        <v>243</v>
      </c>
      <c r="C14" s="315">
        <v>418.16</v>
      </c>
      <c r="D14" s="316">
        <v>1.4286000000000001</v>
      </c>
      <c r="E14" s="317">
        <f t="shared" si="1"/>
        <v>396339208014.43829</v>
      </c>
      <c r="F14" s="318">
        <v>2.0100000000000001E-3</v>
      </c>
      <c r="G14" s="319">
        <v>0.98</v>
      </c>
      <c r="H14" s="320">
        <f t="shared" si="0"/>
        <v>3.0202024160000001</v>
      </c>
      <c r="I14" s="316">
        <f t="shared" si="2"/>
        <v>2.1140994092118155</v>
      </c>
      <c r="J14" s="321" t="s">
        <v>244</v>
      </c>
    </row>
    <row r="15" spans="1:10" x14ac:dyDescent="0.2">
      <c r="A15" s="325" t="s">
        <v>193</v>
      </c>
      <c r="B15" s="315" t="s">
        <v>243</v>
      </c>
      <c r="C15" s="315">
        <v>430.7</v>
      </c>
      <c r="D15" s="316">
        <v>1.4714</v>
      </c>
      <c r="E15" s="317">
        <f t="shared" si="1"/>
        <v>408224834732.68268</v>
      </c>
      <c r="F15" s="318">
        <v>1.89E-3</v>
      </c>
      <c r="G15" s="319">
        <v>0.98</v>
      </c>
      <c r="H15" s="320">
        <f t="shared" si="0"/>
        <v>2.9250559799999998</v>
      </c>
      <c r="I15" s="316">
        <f t="shared" si="2"/>
        <v>1.987940723120837</v>
      </c>
      <c r="J15" s="321" t="s">
        <v>244</v>
      </c>
    </row>
    <row r="16" spans="1:10" x14ac:dyDescent="0.2">
      <c r="A16" s="325" t="s">
        <v>176</v>
      </c>
      <c r="B16" s="315" t="s">
        <v>243</v>
      </c>
      <c r="C16" s="315">
        <v>430.7</v>
      </c>
      <c r="D16" s="316">
        <v>1.4714</v>
      </c>
      <c r="E16" s="317">
        <f t="shared" si="1"/>
        <v>408224834732.68268</v>
      </c>
      <c r="F16" s="318">
        <v>1.89E-3</v>
      </c>
      <c r="G16" s="319">
        <v>0.98</v>
      </c>
      <c r="H16" s="320">
        <f t="shared" si="0"/>
        <v>2.9250559799999998</v>
      </c>
      <c r="I16" s="316">
        <f t="shared" si="2"/>
        <v>1.987940723120837</v>
      </c>
      <c r="J16" s="321" t="s">
        <v>244</v>
      </c>
    </row>
    <row r="17" spans="1:10" x14ac:dyDescent="0.2">
      <c r="A17" s="325" t="s">
        <v>186</v>
      </c>
      <c r="B17" s="315" t="s">
        <v>243</v>
      </c>
      <c r="C17" s="315">
        <v>426.52</v>
      </c>
      <c r="D17" s="316">
        <v>1.4571000000000001</v>
      </c>
      <c r="E17" s="317">
        <f t="shared" si="1"/>
        <v>404262959159.93451</v>
      </c>
      <c r="F17" s="318">
        <v>2.0200000000000001E-3</v>
      </c>
      <c r="G17" s="319">
        <v>0.98</v>
      </c>
      <c r="H17" s="320">
        <f t="shared" si="0"/>
        <v>3.095909637333333</v>
      </c>
      <c r="I17" s="316">
        <f t="shared" si="2"/>
        <v>2.1247063601217024</v>
      </c>
      <c r="J17" s="321" t="s">
        <v>244</v>
      </c>
    </row>
    <row r="18" spans="1:10" x14ac:dyDescent="0.2">
      <c r="A18" s="325" t="s">
        <v>169</v>
      </c>
      <c r="B18" s="315" t="s">
        <v>243</v>
      </c>
      <c r="C18" s="315">
        <v>418.16</v>
      </c>
      <c r="D18" s="316">
        <v>1.4286000000000001</v>
      </c>
      <c r="E18" s="317">
        <f t="shared" si="1"/>
        <v>396339208014.43829</v>
      </c>
      <c r="F18" s="318">
        <v>2.1099999999999999E-3</v>
      </c>
      <c r="G18" s="319">
        <v>0.98</v>
      </c>
      <c r="H18" s="320">
        <f t="shared" si="0"/>
        <v>3.1704612426666667</v>
      </c>
      <c r="I18" s="316">
        <f t="shared" si="2"/>
        <v>2.2192784842969808</v>
      </c>
      <c r="J18" s="321" t="s">
        <v>244</v>
      </c>
    </row>
    <row r="19" spans="1:10" x14ac:dyDescent="0.2">
      <c r="A19" s="325" t="s">
        <v>204</v>
      </c>
      <c r="B19" s="315" t="s">
        <v>243</v>
      </c>
      <c r="C19" s="315">
        <v>439.07</v>
      </c>
      <c r="D19" s="316">
        <f t="shared" ref="D19:D24" si="3">C19/292.7</f>
        <v>1.5000683293474548</v>
      </c>
      <c r="E19" s="317">
        <f t="shared" si="1"/>
        <v>416158064049.40558</v>
      </c>
      <c r="F19" s="318">
        <v>2E-3</v>
      </c>
      <c r="G19" s="319">
        <v>0.98</v>
      </c>
      <c r="H19" s="320">
        <f t="shared" si="0"/>
        <v>3.1554497333333331</v>
      </c>
      <c r="I19" s="316">
        <f t="shared" si="2"/>
        <v>2.1035373333333331</v>
      </c>
      <c r="J19" s="321" t="s">
        <v>247</v>
      </c>
    </row>
    <row r="20" spans="1:10" x14ac:dyDescent="0.2">
      <c r="A20" s="325" t="s">
        <v>205</v>
      </c>
      <c r="B20" s="315" t="s">
        <v>243</v>
      </c>
      <c r="C20" s="315">
        <v>413.98</v>
      </c>
      <c r="D20" s="316">
        <f t="shared" si="3"/>
        <v>1.4143491629654938</v>
      </c>
      <c r="E20" s="317">
        <f t="shared" si="1"/>
        <v>392377332441.69019</v>
      </c>
      <c r="F20" s="318">
        <v>2E-3</v>
      </c>
      <c r="G20" s="319">
        <v>0.98</v>
      </c>
      <c r="H20" s="320">
        <f t="shared" si="0"/>
        <v>2.9751362666666665</v>
      </c>
      <c r="I20" s="316">
        <f t="shared" si="2"/>
        <v>2.1035373333333331</v>
      </c>
      <c r="J20" s="321" t="s">
        <v>250</v>
      </c>
    </row>
    <row r="21" spans="1:10" x14ac:dyDescent="0.2">
      <c r="A21" s="325" t="s">
        <v>207</v>
      </c>
      <c r="B21" s="315" t="s">
        <v>243</v>
      </c>
      <c r="C21" s="315">
        <v>399.25</v>
      </c>
      <c r="D21" s="316">
        <f t="shared" si="3"/>
        <v>1.3640245985650838</v>
      </c>
      <c r="E21" s="317">
        <f t="shared" si="1"/>
        <v>378415986224.80505</v>
      </c>
      <c r="F21" s="318">
        <v>2E-3</v>
      </c>
      <c r="G21" s="319">
        <v>0.98</v>
      </c>
      <c r="H21" s="320">
        <f t="shared" si="0"/>
        <v>2.8692766666666665</v>
      </c>
      <c r="I21" s="316">
        <f t="shared" si="2"/>
        <v>2.1035373333333331</v>
      </c>
      <c r="J21" s="321" t="s">
        <v>251</v>
      </c>
    </row>
    <row r="22" spans="1:10" x14ac:dyDescent="0.2">
      <c r="A22" s="325" t="s">
        <v>171</v>
      </c>
      <c r="B22" s="315" t="s">
        <v>243</v>
      </c>
      <c r="C22" s="315">
        <v>429.45</v>
      </c>
      <c r="D22" s="316">
        <f t="shared" si="3"/>
        <v>1.4672019132217287</v>
      </c>
      <c r="E22" s="317">
        <f t="shared" si="1"/>
        <v>407040063329.34888</v>
      </c>
      <c r="F22" s="318">
        <v>2E-3</v>
      </c>
      <c r="G22" s="319">
        <v>0.98</v>
      </c>
      <c r="H22" s="320">
        <f t="shared" si="0"/>
        <v>3.0863139999999998</v>
      </c>
      <c r="I22" s="316">
        <f t="shared" si="2"/>
        <v>2.1035373333333331</v>
      </c>
      <c r="J22" s="321" t="s">
        <v>252</v>
      </c>
    </row>
    <row r="23" spans="1:10" x14ac:dyDescent="0.2">
      <c r="A23" s="325" t="s">
        <v>188</v>
      </c>
      <c r="B23" s="315" t="s">
        <v>243</v>
      </c>
      <c r="C23" s="315">
        <v>389.31</v>
      </c>
      <c r="D23" s="316">
        <f t="shared" si="3"/>
        <v>1.3300649128800821</v>
      </c>
      <c r="E23" s="317">
        <f t="shared" si="1"/>
        <v>368994684025.495</v>
      </c>
      <c r="F23" s="326">
        <v>2.2000000000000001E-3</v>
      </c>
      <c r="G23" s="319">
        <v>0.98</v>
      </c>
      <c r="H23" s="320">
        <f t="shared" si="0"/>
        <v>3.0776253199999997</v>
      </c>
      <c r="I23" s="316">
        <f t="shared" si="2"/>
        <v>2.3138910666666663</v>
      </c>
      <c r="J23" s="321" t="s">
        <v>253</v>
      </c>
    </row>
    <row r="24" spans="1:10" x14ac:dyDescent="0.2">
      <c r="A24" s="325" t="s">
        <v>190</v>
      </c>
      <c r="B24" s="315" t="s">
        <v>243</v>
      </c>
      <c r="C24" s="315">
        <v>319.47000000000003</v>
      </c>
      <c r="D24" s="316">
        <f t="shared" si="3"/>
        <v>1.0914588315681586</v>
      </c>
      <c r="E24" s="317">
        <f t="shared" si="1"/>
        <v>302799136178.43073</v>
      </c>
      <c r="F24" s="326">
        <v>2.7499999999999998E-3</v>
      </c>
      <c r="G24" s="319">
        <v>0.98</v>
      </c>
      <c r="H24" s="320">
        <f t="shared" si="0"/>
        <v>3.1568960499999998</v>
      </c>
      <c r="I24" s="316">
        <f t="shared" si="2"/>
        <v>2.892363833333333</v>
      </c>
      <c r="J24" s="321" t="s">
        <v>254</v>
      </c>
    </row>
    <row r="25" spans="1:10" x14ac:dyDescent="0.2">
      <c r="A25" s="325" t="s">
        <v>209</v>
      </c>
      <c r="B25" s="315" t="s">
        <v>243</v>
      </c>
      <c r="C25" s="315">
        <v>501.79</v>
      </c>
      <c r="D25" s="316">
        <v>1.7142999999999999</v>
      </c>
      <c r="E25" s="317">
        <f t="shared" si="1"/>
        <v>475605153983.08063</v>
      </c>
      <c r="F25" s="318">
        <v>1.72E-3</v>
      </c>
      <c r="G25" s="319">
        <v>0.99</v>
      </c>
      <c r="H25" s="320">
        <f t="shared" si="0"/>
        <v>3.1329760439999998</v>
      </c>
      <c r="I25" s="316">
        <f t="shared" si="2"/>
        <v>1.827554129382255</v>
      </c>
      <c r="J25" s="321" t="s">
        <v>244</v>
      </c>
    </row>
    <row r="26" spans="1:10" x14ac:dyDescent="0.2">
      <c r="A26" s="325" t="s">
        <v>211</v>
      </c>
      <c r="B26" s="315" t="s">
        <v>243</v>
      </c>
      <c r="C26" s="315">
        <v>459.98</v>
      </c>
      <c r="D26" s="316">
        <v>1.5713999999999999</v>
      </c>
      <c r="E26" s="317">
        <f t="shared" si="1"/>
        <v>435976920084.3728</v>
      </c>
      <c r="F26" s="318">
        <v>1.82E-3</v>
      </c>
      <c r="G26" s="319">
        <v>0.99</v>
      </c>
      <c r="H26" s="320">
        <f t="shared" si="0"/>
        <v>3.0389038680000002</v>
      </c>
      <c r="I26" s="316">
        <f t="shared" si="2"/>
        <v>1.9338830775105005</v>
      </c>
      <c r="J26" s="321" t="s">
        <v>244</v>
      </c>
    </row>
    <row r="27" spans="1:10" x14ac:dyDescent="0.2">
      <c r="A27" s="325" t="s">
        <v>173</v>
      </c>
      <c r="B27" s="315" t="s">
        <v>243</v>
      </c>
      <c r="C27" s="315">
        <v>409.8</v>
      </c>
      <c r="D27" s="316">
        <f>C27/292.7</f>
        <v>1.4000683293474547</v>
      </c>
      <c r="E27" s="317">
        <f t="shared" si="1"/>
        <v>388415456868.94208</v>
      </c>
      <c r="F27" s="318">
        <v>2E-3</v>
      </c>
      <c r="G27" s="319">
        <v>0.99</v>
      </c>
      <c r="H27" s="320">
        <f t="shared" si="0"/>
        <v>2.9751480000000003</v>
      </c>
      <c r="I27" s="316">
        <f t="shared" si="2"/>
        <v>2.1250020000000003</v>
      </c>
      <c r="J27" s="321" t="s">
        <v>254</v>
      </c>
    </row>
    <row r="28" spans="1:10" x14ac:dyDescent="0.2">
      <c r="A28" s="327" t="s">
        <v>214</v>
      </c>
      <c r="B28" s="315" t="s">
        <v>249</v>
      </c>
      <c r="C28" s="315">
        <v>3558.45</v>
      </c>
      <c r="D28" s="316">
        <v>12.15</v>
      </c>
      <c r="E28" s="317">
        <f>C28*10^12/1055.05585</f>
        <v>3372759840154.4336</v>
      </c>
      <c r="F28" s="318">
        <v>1.5300000000000001E-3</v>
      </c>
      <c r="G28" s="319">
        <v>0.99</v>
      </c>
      <c r="H28" s="320">
        <f t="shared" si="0"/>
        <v>19.763275455000002</v>
      </c>
      <c r="I28" s="316">
        <f t="shared" si="2"/>
        <v>1.6266070333333336</v>
      </c>
      <c r="J28" s="321" t="s">
        <v>244</v>
      </c>
    </row>
    <row r="29" spans="1:10" x14ac:dyDescent="0.2">
      <c r="A29" s="327" t="s">
        <v>216</v>
      </c>
      <c r="B29" s="315" t="s">
        <v>243</v>
      </c>
      <c r="C29" s="315">
        <v>514.34</v>
      </c>
      <c r="D29" s="316">
        <f t="shared" ref="D29" si="4">C29/292.7</f>
        <v>1.757225828493338</v>
      </c>
      <c r="E29" s="317">
        <f t="shared" si="1"/>
        <v>487500258872.5517</v>
      </c>
      <c r="F29" s="318">
        <v>1.5299999999999999E-3</v>
      </c>
      <c r="G29" s="319">
        <v>1</v>
      </c>
      <c r="H29" s="320">
        <f t="shared" si="0"/>
        <v>2.8854473999999999</v>
      </c>
      <c r="I29" s="316">
        <f t="shared" si="2"/>
        <v>1.6420469999999998</v>
      </c>
      <c r="J29" s="321" t="s">
        <v>254</v>
      </c>
    </row>
    <row r="30" spans="1:10" x14ac:dyDescent="0.2">
      <c r="A30" s="328" t="s">
        <v>166</v>
      </c>
      <c r="B30" s="321" t="s">
        <v>255</v>
      </c>
      <c r="C30" s="315">
        <v>10</v>
      </c>
      <c r="D30" s="316">
        <f>C30/292.7</f>
        <v>3.4164673727365903E-2</v>
      </c>
      <c r="E30" s="317">
        <f t="shared" si="1"/>
        <v>9478171226.6701336</v>
      </c>
      <c r="F30" s="324"/>
      <c r="G30" s="319">
        <v>1</v>
      </c>
      <c r="H30" s="320"/>
      <c r="I30" s="316"/>
      <c r="J30" s="321" t="s">
        <v>256</v>
      </c>
    </row>
    <row r="31" spans="1:10" x14ac:dyDescent="0.2">
      <c r="A31" s="329" t="s">
        <v>157</v>
      </c>
      <c r="B31" s="321" t="s">
        <v>257</v>
      </c>
      <c r="C31" s="321">
        <v>360</v>
      </c>
      <c r="D31" s="316">
        <f>C31/292.7</f>
        <v>1.2299282541851726</v>
      </c>
      <c r="E31" s="317">
        <f t="shared" si="1"/>
        <v>341214164160.12482</v>
      </c>
      <c r="F31" s="321"/>
      <c r="G31" s="319">
        <v>1</v>
      </c>
      <c r="H31" s="330"/>
      <c r="I31" s="323"/>
      <c r="J31" s="321"/>
    </row>
    <row r="32" spans="1:10" x14ac:dyDescent="0.2">
      <c r="A32" s="331" t="s">
        <v>258</v>
      </c>
      <c r="B32" s="321" t="s">
        <v>246</v>
      </c>
      <c r="C32" s="332">
        <v>9.6903209999999991</v>
      </c>
      <c r="D32" s="321"/>
      <c r="E32" s="317">
        <f t="shared" si="1"/>
        <v>9184652167.9397354</v>
      </c>
      <c r="F32" s="321"/>
      <c r="G32" s="321"/>
      <c r="H32" s="321"/>
      <c r="I32" s="321"/>
      <c r="J32" s="321"/>
    </row>
    <row r="33" spans="1:10" x14ac:dyDescent="0.2">
      <c r="A33" s="333" t="s">
        <v>228</v>
      </c>
      <c r="B33" s="326" t="s">
        <v>259</v>
      </c>
      <c r="C33" s="315">
        <v>292.70999999999998</v>
      </c>
      <c r="D33" s="316">
        <f t="shared" ref="D33" si="5">C33/292.7</f>
        <v>1.0000341646737274</v>
      </c>
      <c r="E33" s="317">
        <f t="shared" si="1"/>
        <v>277435549975.86145</v>
      </c>
      <c r="F33" s="318">
        <v>0</v>
      </c>
      <c r="G33" s="319">
        <v>1</v>
      </c>
      <c r="H33" s="320">
        <f t="shared" ref="H33" si="6">C33*F33*G33*44/12</f>
        <v>0</v>
      </c>
      <c r="I33" s="316">
        <f t="shared" ref="I33" si="7">H33/D33</f>
        <v>0</v>
      </c>
      <c r="J33" s="321" t="s">
        <v>254</v>
      </c>
    </row>
  </sheetData>
  <mergeCells count="2">
    <mergeCell ref="A1:A2"/>
    <mergeCell ref="B1:B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ED18-CDB1-40A7-A08D-33106A7F2B59}">
  <sheetPr codeName="Sheet9">
    <tabColor theme="7" tint="0.39997558519241921"/>
  </sheetPr>
  <dimension ref="A1:AE43"/>
  <sheetViews>
    <sheetView zoomScale="80" zoomScaleNormal="80" workbookViewId="0">
      <selection activeCell="C72" sqref="C72"/>
    </sheetView>
  </sheetViews>
  <sheetFormatPr defaultRowHeight="14.25" x14ac:dyDescent="0.2"/>
  <cols>
    <col min="1" max="1" width="31.625" customWidth="1"/>
  </cols>
  <sheetData>
    <row r="1" spans="1:31" x14ac:dyDescent="0.2">
      <c r="A1" s="372" t="s">
        <v>501</v>
      </c>
    </row>
    <row r="2" spans="1:31" ht="96" x14ac:dyDescent="0.2">
      <c r="A2" s="1" t="s">
        <v>0</v>
      </c>
      <c r="B2" s="13" t="s">
        <v>428</v>
      </c>
      <c r="C2" s="13" t="s">
        <v>429</v>
      </c>
      <c r="D2" s="13" t="s">
        <v>430</v>
      </c>
      <c r="E2" s="13" t="s">
        <v>460</v>
      </c>
      <c r="F2" s="13" t="s">
        <v>434</v>
      </c>
      <c r="G2" s="13" t="s">
        <v>435</v>
      </c>
      <c r="H2" s="13" t="s">
        <v>436</v>
      </c>
      <c r="I2" s="13" t="s">
        <v>437</v>
      </c>
      <c r="J2" s="13" t="s">
        <v>438</v>
      </c>
      <c r="K2" s="14" t="s">
        <v>461</v>
      </c>
      <c r="L2" s="13" t="s">
        <v>462</v>
      </c>
      <c r="M2" s="13" t="s">
        <v>441</v>
      </c>
      <c r="N2" s="13" t="s">
        <v>442</v>
      </c>
      <c r="O2" s="13" t="s">
        <v>443</v>
      </c>
      <c r="P2" s="13" t="s">
        <v>444</v>
      </c>
      <c r="Q2" s="13" t="s">
        <v>445</v>
      </c>
      <c r="R2" s="13" t="s">
        <v>446</v>
      </c>
      <c r="S2" s="13" t="s">
        <v>447</v>
      </c>
      <c r="T2" s="13" t="s">
        <v>448</v>
      </c>
      <c r="U2" s="14" t="s">
        <v>449</v>
      </c>
      <c r="V2" s="13" t="s">
        <v>450</v>
      </c>
      <c r="W2" s="13" t="s">
        <v>451</v>
      </c>
      <c r="X2" s="13" t="s">
        <v>452</v>
      </c>
      <c r="Y2" s="13" t="s">
        <v>453</v>
      </c>
      <c r="Z2" s="13" t="s">
        <v>463</v>
      </c>
      <c r="AA2" s="13" t="s">
        <v>455</v>
      </c>
      <c r="AB2" s="13" t="s">
        <v>456</v>
      </c>
      <c r="AC2" s="13" t="s">
        <v>457</v>
      </c>
      <c r="AD2" s="13" t="s">
        <v>458</v>
      </c>
      <c r="AE2" s="14" t="s">
        <v>464</v>
      </c>
    </row>
    <row r="3" spans="1:31" x14ac:dyDescent="0.2">
      <c r="A3" s="36" t="s">
        <v>2</v>
      </c>
      <c r="B3" s="15">
        <v>2931.16</v>
      </c>
      <c r="C3" s="11">
        <v>1628.55</v>
      </c>
      <c r="D3" s="5"/>
      <c r="E3" s="11">
        <v>1297.1099999999999</v>
      </c>
      <c r="F3" s="11">
        <v>48.92</v>
      </c>
      <c r="G3" s="11">
        <v>1.04</v>
      </c>
      <c r="H3" s="11">
        <v>25.03</v>
      </c>
      <c r="I3" s="11">
        <v>0.72</v>
      </c>
      <c r="J3" s="11">
        <v>1.42</v>
      </c>
      <c r="K3" s="11">
        <v>6.5</v>
      </c>
      <c r="L3" s="15">
        <v>351.52</v>
      </c>
      <c r="M3" s="11">
        <v>0.22</v>
      </c>
      <c r="N3" s="11">
        <v>4.95</v>
      </c>
      <c r="O3" s="11">
        <v>0.75</v>
      </c>
      <c r="P3" s="11">
        <v>152.6</v>
      </c>
      <c r="Q3" s="11">
        <v>0.27</v>
      </c>
      <c r="R3" s="11">
        <v>149.36000000000001</v>
      </c>
      <c r="S3" s="11">
        <v>1.01</v>
      </c>
      <c r="T3" s="5"/>
      <c r="U3" s="5"/>
      <c r="V3" s="15">
        <v>0.1</v>
      </c>
      <c r="W3" s="5"/>
      <c r="X3" s="11">
        <v>41.75</v>
      </c>
      <c r="Y3" s="5"/>
      <c r="Z3" s="11">
        <v>0.52</v>
      </c>
      <c r="AA3" s="11">
        <v>14.35</v>
      </c>
      <c r="AB3" s="11">
        <v>13.45</v>
      </c>
      <c r="AC3" s="11">
        <v>705.5</v>
      </c>
      <c r="AD3" s="11">
        <v>1026.76</v>
      </c>
      <c r="AE3" s="11">
        <v>2.88</v>
      </c>
    </row>
    <row r="4" spans="1:31" x14ac:dyDescent="0.2">
      <c r="A4" s="12" t="s">
        <v>3</v>
      </c>
      <c r="B4" s="15">
        <v>105.6</v>
      </c>
      <c r="C4" s="11">
        <v>105.6</v>
      </c>
      <c r="D4" s="5"/>
      <c r="E4" s="5"/>
      <c r="F4" s="5"/>
      <c r="G4" s="5"/>
      <c r="H4" s="5"/>
      <c r="I4" s="5"/>
      <c r="J4" s="5"/>
      <c r="K4" s="5"/>
      <c r="L4" s="15">
        <v>347.07</v>
      </c>
      <c r="M4" s="11">
        <v>268.2</v>
      </c>
      <c r="N4" s="11">
        <v>6.99</v>
      </c>
      <c r="O4" s="5"/>
      <c r="P4" s="11">
        <v>40.56</v>
      </c>
      <c r="Q4" s="11">
        <v>0.87</v>
      </c>
      <c r="R4" s="5"/>
      <c r="S4" s="11">
        <v>0.01</v>
      </c>
      <c r="T4" s="5"/>
      <c r="U4" s="5"/>
      <c r="V4" s="9"/>
      <c r="W4" s="5"/>
      <c r="X4" s="11">
        <v>0.13</v>
      </c>
      <c r="Y4" s="11">
        <v>12.82</v>
      </c>
      <c r="Z4" s="11">
        <v>17.510000000000002</v>
      </c>
      <c r="AA4" s="11">
        <v>132.38</v>
      </c>
      <c r="AB4" s="11">
        <v>4.59</v>
      </c>
      <c r="AC4" s="11">
        <v>2778.26</v>
      </c>
      <c r="AD4" s="11">
        <v>434.44</v>
      </c>
      <c r="AE4" s="5"/>
    </row>
    <row r="5" spans="1:31" x14ac:dyDescent="0.2">
      <c r="A5" s="12" t="s">
        <v>4</v>
      </c>
      <c r="B5" s="15">
        <v>175.95</v>
      </c>
      <c r="C5" s="11">
        <v>167.23</v>
      </c>
      <c r="D5" s="5"/>
      <c r="E5" s="11">
        <v>5.54</v>
      </c>
      <c r="F5" s="11">
        <v>147.75</v>
      </c>
      <c r="G5" s="11">
        <v>3.17</v>
      </c>
      <c r="H5" s="11">
        <v>18.22</v>
      </c>
      <c r="I5" s="11">
        <v>0.56000000000000005</v>
      </c>
      <c r="J5" s="5"/>
      <c r="K5" s="11">
        <v>0.17</v>
      </c>
      <c r="L5" s="15">
        <v>43.64</v>
      </c>
      <c r="M5" s="5"/>
      <c r="N5" s="11">
        <v>0.81</v>
      </c>
      <c r="O5" s="5"/>
      <c r="P5" s="11">
        <v>42.54</v>
      </c>
      <c r="Q5" s="11">
        <v>0.05</v>
      </c>
      <c r="R5" s="5"/>
      <c r="S5" s="11">
        <v>0.23</v>
      </c>
      <c r="T5" s="5"/>
      <c r="U5" s="5"/>
      <c r="V5" s="9"/>
      <c r="W5" s="5"/>
      <c r="X5" s="5"/>
      <c r="Y5" s="5"/>
      <c r="Z5" s="5"/>
      <c r="AA5" s="11">
        <v>0.02</v>
      </c>
      <c r="AB5" s="5"/>
      <c r="AC5" s="11">
        <v>162.15</v>
      </c>
      <c r="AD5" s="11">
        <v>419.28</v>
      </c>
      <c r="AE5" s="11">
        <v>1.04</v>
      </c>
    </row>
    <row r="6" spans="1:31" x14ac:dyDescent="0.2">
      <c r="A6" s="12" t="s">
        <v>5</v>
      </c>
      <c r="B6" s="15">
        <v>80.3</v>
      </c>
      <c r="C6" s="11">
        <v>77.930000000000007</v>
      </c>
      <c r="D6" s="5"/>
      <c r="E6" s="11">
        <v>1.84</v>
      </c>
      <c r="F6" s="11">
        <v>3.57</v>
      </c>
      <c r="G6" s="5"/>
      <c r="H6" s="5"/>
      <c r="I6" s="5"/>
      <c r="J6" s="5"/>
      <c r="K6" s="5"/>
      <c r="L6" s="15">
        <v>25.06</v>
      </c>
      <c r="M6" s="5"/>
      <c r="N6" s="11">
        <v>1.64</v>
      </c>
      <c r="O6" s="11">
        <v>0.46</v>
      </c>
      <c r="P6" s="11">
        <v>21.82</v>
      </c>
      <c r="Q6" s="11">
        <v>0.96</v>
      </c>
      <c r="R6" s="5"/>
      <c r="S6" s="11">
        <v>0.03</v>
      </c>
      <c r="T6" s="5"/>
      <c r="U6" s="5"/>
      <c r="V6" s="15">
        <v>0.15</v>
      </c>
      <c r="W6" s="5"/>
      <c r="X6" s="5"/>
      <c r="Y6" s="5"/>
      <c r="Z6" s="5"/>
      <c r="AA6" s="11">
        <v>0.66</v>
      </c>
      <c r="AB6" s="5"/>
      <c r="AC6" s="11">
        <v>0.09</v>
      </c>
      <c r="AD6" s="11">
        <v>386.17</v>
      </c>
      <c r="AE6" s="11">
        <v>2.41</v>
      </c>
    </row>
    <row r="7" spans="1:31" x14ac:dyDescent="0.2">
      <c r="A7" s="12" t="s">
        <v>6</v>
      </c>
      <c r="B7" s="15">
        <v>509.68</v>
      </c>
      <c r="C7" s="11">
        <v>247.69</v>
      </c>
      <c r="D7" s="5"/>
      <c r="E7" s="11">
        <v>256.97000000000003</v>
      </c>
      <c r="F7" s="11">
        <v>7.74</v>
      </c>
      <c r="G7" s="11">
        <v>1.1000000000000001</v>
      </c>
      <c r="H7" s="5"/>
      <c r="I7" s="11">
        <v>1.39</v>
      </c>
      <c r="J7" s="5"/>
      <c r="K7" s="5"/>
      <c r="L7" s="15">
        <v>57.14</v>
      </c>
      <c r="M7" s="5"/>
      <c r="N7" s="11">
        <v>1.05</v>
      </c>
      <c r="O7" s="11">
        <v>0.02</v>
      </c>
      <c r="P7" s="11">
        <v>53.79</v>
      </c>
      <c r="Q7" s="11">
        <v>0.04</v>
      </c>
      <c r="R7" s="5"/>
      <c r="S7" s="11">
        <v>0.05</v>
      </c>
      <c r="T7" s="5"/>
      <c r="U7" s="5"/>
      <c r="V7" s="15">
        <v>0.6</v>
      </c>
      <c r="W7" s="11">
        <v>1.53</v>
      </c>
      <c r="X7" s="11">
        <v>0.01</v>
      </c>
      <c r="Y7" s="5"/>
      <c r="Z7" s="11">
        <v>0.05</v>
      </c>
      <c r="AA7" s="11">
        <v>0.62</v>
      </c>
      <c r="AB7" s="11">
        <v>7.24</v>
      </c>
      <c r="AC7" s="11">
        <v>2247.71</v>
      </c>
      <c r="AD7" s="11">
        <v>257.36</v>
      </c>
      <c r="AE7" s="11">
        <v>0.19</v>
      </c>
    </row>
    <row r="8" spans="1:31" x14ac:dyDescent="0.2">
      <c r="A8" s="12" t="s">
        <v>7</v>
      </c>
      <c r="B8" s="15">
        <v>6.95</v>
      </c>
      <c r="C8" s="11">
        <v>6.95</v>
      </c>
      <c r="D8" s="5"/>
      <c r="E8" s="5"/>
      <c r="F8" s="5"/>
      <c r="G8" s="5"/>
      <c r="H8" s="5"/>
      <c r="I8" s="5"/>
      <c r="J8" s="5"/>
      <c r="K8" s="5"/>
      <c r="L8" s="15">
        <v>158.72</v>
      </c>
      <c r="M8" s="11">
        <v>0.1</v>
      </c>
      <c r="N8" s="11">
        <v>3.82</v>
      </c>
      <c r="O8" s="5"/>
      <c r="P8" s="11">
        <v>153.85</v>
      </c>
      <c r="Q8" s="11">
        <v>0.3</v>
      </c>
      <c r="R8" s="5"/>
      <c r="S8" s="11">
        <v>0.28000000000000003</v>
      </c>
      <c r="T8" s="5"/>
      <c r="U8" s="5"/>
      <c r="V8" s="9"/>
      <c r="W8" s="5"/>
      <c r="X8" s="11">
        <v>0.08</v>
      </c>
      <c r="Y8" s="5"/>
      <c r="Z8" s="11">
        <v>0.28999999999999998</v>
      </c>
      <c r="AA8" s="11">
        <v>2.38</v>
      </c>
      <c r="AB8" s="11">
        <v>0.38</v>
      </c>
      <c r="AC8" s="11">
        <v>277.93</v>
      </c>
      <c r="AD8" s="11">
        <v>41.3</v>
      </c>
      <c r="AE8" s="5"/>
    </row>
    <row r="9" spans="1:31" x14ac:dyDescent="0.2">
      <c r="A9" s="12" t="s">
        <v>8</v>
      </c>
      <c r="B9" s="15">
        <v>0.12</v>
      </c>
      <c r="C9" s="11">
        <v>0.12</v>
      </c>
      <c r="D9" s="5"/>
      <c r="E9" s="5"/>
      <c r="F9" s="5"/>
      <c r="G9" s="5"/>
      <c r="H9" s="5"/>
      <c r="I9" s="5"/>
      <c r="J9" s="5"/>
      <c r="K9" s="5"/>
      <c r="L9" s="15">
        <v>0.11</v>
      </c>
      <c r="M9" s="5"/>
      <c r="N9" s="5"/>
      <c r="O9" s="5"/>
      <c r="P9" s="11">
        <v>0.1</v>
      </c>
      <c r="Q9" s="5"/>
      <c r="R9" s="5"/>
      <c r="S9" s="5"/>
      <c r="T9" s="5"/>
      <c r="U9" s="5"/>
      <c r="V9" s="9"/>
      <c r="W9" s="5"/>
      <c r="X9" s="5"/>
      <c r="Y9" s="5"/>
      <c r="Z9" s="5"/>
      <c r="AA9" s="5"/>
      <c r="AB9" s="5"/>
      <c r="AC9" s="5"/>
      <c r="AD9" s="11">
        <v>211.62</v>
      </c>
      <c r="AE9" s="5"/>
    </row>
    <row r="10" spans="1:31" x14ac:dyDescent="0.2">
      <c r="A10" s="74" t="s">
        <v>468</v>
      </c>
      <c r="B10" s="15">
        <v>952.96</v>
      </c>
      <c r="C10" s="11">
        <v>929.67</v>
      </c>
      <c r="D10" s="5"/>
      <c r="E10" s="11">
        <v>21.32</v>
      </c>
      <c r="F10" s="11">
        <v>124.44</v>
      </c>
      <c r="G10" s="11">
        <v>0.03</v>
      </c>
      <c r="H10" s="11">
        <v>26.33</v>
      </c>
      <c r="I10" s="11">
        <v>2.1</v>
      </c>
      <c r="J10" s="11">
        <v>0.16</v>
      </c>
      <c r="K10" s="11">
        <v>0.01</v>
      </c>
      <c r="L10" s="15">
        <v>33.01</v>
      </c>
      <c r="M10" s="5"/>
      <c r="N10" s="11">
        <v>7.09</v>
      </c>
      <c r="O10" s="11">
        <v>0.09</v>
      </c>
      <c r="P10" s="11">
        <v>21.51</v>
      </c>
      <c r="Q10" s="11">
        <v>1.51</v>
      </c>
      <c r="R10" s="5"/>
      <c r="S10" s="11">
        <v>0.09</v>
      </c>
      <c r="T10" s="11">
        <v>0.03</v>
      </c>
      <c r="U10" s="11">
        <v>1.5</v>
      </c>
      <c r="V10" s="9"/>
      <c r="W10" s="5"/>
      <c r="X10" s="11">
        <v>0.95</v>
      </c>
      <c r="Y10" s="5"/>
      <c r="Z10" s="11">
        <v>0.24</v>
      </c>
      <c r="AA10" s="11">
        <v>3.86</v>
      </c>
      <c r="AB10" s="11">
        <v>198.52</v>
      </c>
      <c r="AC10" s="11">
        <v>7615.31</v>
      </c>
      <c r="AD10" s="11">
        <v>797.43</v>
      </c>
      <c r="AE10" s="11">
        <v>221.48</v>
      </c>
    </row>
    <row r="11" spans="1:31" x14ac:dyDescent="0.2">
      <c r="A11" s="12" t="s">
        <v>10</v>
      </c>
      <c r="B11" s="15">
        <v>912.52</v>
      </c>
      <c r="C11" s="11">
        <v>906.34</v>
      </c>
      <c r="D11" s="5"/>
      <c r="E11" s="11">
        <v>1.1299999999999999</v>
      </c>
      <c r="F11" s="11">
        <v>1.57</v>
      </c>
      <c r="G11" s="5"/>
      <c r="H11" s="5"/>
      <c r="I11" s="5"/>
      <c r="J11" s="5"/>
      <c r="K11" s="5"/>
      <c r="L11" s="15">
        <v>15.51</v>
      </c>
      <c r="M11" s="5"/>
      <c r="N11" s="11">
        <v>4.21</v>
      </c>
      <c r="O11" s="5"/>
      <c r="P11" s="11">
        <v>8.26</v>
      </c>
      <c r="Q11" s="11">
        <v>1.1200000000000001</v>
      </c>
      <c r="R11" s="5"/>
      <c r="S11" s="5"/>
      <c r="T11" s="11">
        <v>0.41</v>
      </c>
      <c r="U11" s="5"/>
      <c r="V11" s="9"/>
      <c r="W11" s="5"/>
      <c r="X11" s="11">
        <v>1.17</v>
      </c>
      <c r="Y11" s="5"/>
      <c r="Z11" s="11">
        <v>0.33</v>
      </c>
      <c r="AA11" s="11">
        <v>12.87</v>
      </c>
      <c r="AB11" s="11">
        <v>82.51</v>
      </c>
      <c r="AC11" s="11">
        <v>7297.6</v>
      </c>
      <c r="AD11" s="11">
        <v>301.94</v>
      </c>
      <c r="AE11" s="11">
        <v>39.14</v>
      </c>
    </row>
    <row r="12" spans="1:31" x14ac:dyDescent="0.2">
      <c r="A12" s="12" t="s">
        <v>11</v>
      </c>
      <c r="B12" s="15">
        <v>523.51</v>
      </c>
      <c r="C12" s="11">
        <v>516.79</v>
      </c>
      <c r="D12" s="5"/>
      <c r="E12" s="11">
        <v>5.74</v>
      </c>
      <c r="F12" s="11">
        <v>0.08</v>
      </c>
      <c r="G12" s="11">
        <v>0.03</v>
      </c>
      <c r="H12" s="5"/>
      <c r="I12" s="5"/>
      <c r="J12" s="5"/>
      <c r="K12" s="11">
        <v>0.01</v>
      </c>
      <c r="L12" s="15">
        <v>8.81</v>
      </c>
      <c r="M12" s="5"/>
      <c r="N12" s="11">
        <v>2.89</v>
      </c>
      <c r="O12" s="11">
        <v>0.06</v>
      </c>
      <c r="P12" s="11">
        <v>4.7699999999999996</v>
      </c>
      <c r="Q12" s="11">
        <v>0.36</v>
      </c>
      <c r="R12" s="5"/>
      <c r="S12" s="11">
        <v>0.01</v>
      </c>
      <c r="T12" s="5"/>
      <c r="U12" s="5"/>
      <c r="V12" s="9"/>
      <c r="W12" s="5"/>
      <c r="X12" s="11">
        <v>0.68</v>
      </c>
      <c r="Y12" s="5"/>
      <c r="Z12" s="11">
        <v>0.04</v>
      </c>
      <c r="AA12" s="11">
        <v>9.92</v>
      </c>
      <c r="AB12" s="11">
        <v>48.46</v>
      </c>
      <c r="AC12" s="11">
        <v>5461.59</v>
      </c>
      <c r="AD12" s="11">
        <v>173.56</v>
      </c>
      <c r="AE12" s="11">
        <v>13.23</v>
      </c>
    </row>
    <row r="13" spans="1:31" x14ac:dyDescent="0.2">
      <c r="A13" s="12" t="s">
        <v>12</v>
      </c>
      <c r="B13" s="15">
        <v>6.57</v>
      </c>
      <c r="C13" s="11">
        <v>6.09</v>
      </c>
      <c r="D13" s="5"/>
      <c r="E13" s="11">
        <v>0.44</v>
      </c>
      <c r="F13" s="5"/>
      <c r="G13" s="5"/>
      <c r="H13" s="5"/>
      <c r="I13" s="5"/>
      <c r="J13" s="5"/>
      <c r="K13" s="5"/>
      <c r="L13" s="15">
        <v>1.47</v>
      </c>
      <c r="M13" s="5"/>
      <c r="N13" s="11">
        <v>0.38</v>
      </c>
      <c r="O13" s="5"/>
      <c r="P13" s="11">
        <v>1.04</v>
      </c>
      <c r="Q13" s="5"/>
      <c r="R13" s="5"/>
      <c r="S13" s="5"/>
      <c r="T13" s="5"/>
      <c r="U13" s="5"/>
      <c r="V13" s="9"/>
      <c r="W13" s="5"/>
      <c r="X13" s="11">
        <v>0.05</v>
      </c>
      <c r="Y13" s="5"/>
      <c r="Z13" s="5"/>
      <c r="AA13" s="11">
        <v>1.21</v>
      </c>
      <c r="AB13" s="5"/>
      <c r="AC13" s="11">
        <v>257.7</v>
      </c>
      <c r="AD13" s="11">
        <v>52.91</v>
      </c>
      <c r="AE13" s="11">
        <v>2.52</v>
      </c>
    </row>
    <row r="14" spans="1:31" x14ac:dyDescent="0.2">
      <c r="A14" s="12" t="s">
        <v>13</v>
      </c>
      <c r="B14" s="15">
        <v>417.78</v>
      </c>
      <c r="C14" s="11">
        <v>374.64</v>
      </c>
      <c r="D14" s="5"/>
      <c r="E14" s="11">
        <v>6.41</v>
      </c>
      <c r="F14" s="11">
        <v>1.19</v>
      </c>
      <c r="G14" s="5"/>
      <c r="H14" s="5"/>
      <c r="I14" s="11">
        <v>0.01</v>
      </c>
      <c r="J14" s="5"/>
      <c r="K14" s="5"/>
      <c r="L14" s="15">
        <v>19.13</v>
      </c>
      <c r="M14" s="5"/>
      <c r="N14" s="11">
        <v>5.59</v>
      </c>
      <c r="O14" s="11">
        <v>0.03</v>
      </c>
      <c r="P14" s="11">
        <v>5.91</v>
      </c>
      <c r="Q14" s="11">
        <v>3.45</v>
      </c>
      <c r="R14" s="5"/>
      <c r="S14" s="11">
        <v>0.1</v>
      </c>
      <c r="T14" s="5"/>
      <c r="U14" s="5"/>
      <c r="V14" s="15">
        <v>1.56</v>
      </c>
      <c r="W14" s="5"/>
      <c r="X14" s="11">
        <v>1.54</v>
      </c>
      <c r="Y14" s="5"/>
      <c r="Z14" s="11">
        <v>0.95</v>
      </c>
      <c r="AA14" s="11">
        <v>14.83</v>
      </c>
      <c r="AB14" s="11">
        <v>217.53</v>
      </c>
      <c r="AC14" s="11">
        <v>32377.38</v>
      </c>
      <c r="AD14" s="11">
        <v>1760.15</v>
      </c>
      <c r="AE14" s="11">
        <v>65.489999999999995</v>
      </c>
    </row>
    <row r="15" spans="1:31" x14ac:dyDescent="0.2">
      <c r="A15" s="12" t="s">
        <v>14</v>
      </c>
      <c r="B15" s="15">
        <v>36.67</v>
      </c>
      <c r="C15" s="11">
        <v>35.950000000000003</v>
      </c>
      <c r="D15" s="5"/>
      <c r="E15" s="11">
        <v>0.43</v>
      </c>
      <c r="F15" s="11">
        <v>0.05</v>
      </c>
      <c r="G15" s="5"/>
      <c r="H15" s="5"/>
      <c r="I15" s="5"/>
      <c r="J15" s="5"/>
      <c r="K15" s="5"/>
      <c r="L15" s="15">
        <v>11.4</v>
      </c>
      <c r="M15" s="5"/>
      <c r="N15" s="11">
        <v>4.8899999999999997</v>
      </c>
      <c r="O15" s="11">
        <v>0.05</v>
      </c>
      <c r="P15" s="11">
        <v>5.37</v>
      </c>
      <c r="Q15" s="11">
        <v>0.49</v>
      </c>
      <c r="R15" s="5"/>
      <c r="S15" s="11">
        <v>0.01</v>
      </c>
      <c r="T15" s="5"/>
      <c r="U15" s="5"/>
      <c r="V15" s="9"/>
      <c r="W15" s="5"/>
      <c r="X15" s="11">
        <v>0.37</v>
      </c>
      <c r="Y15" s="5"/>
      <c r="Z15" s="11">
        <v>0.22</v>
      </c>
      <c r="AA15" s="11">
        <v>1.31</v>
      </c>
      <c r="AB15" s="11">
        <v>68.930000000000007</v>
      </c>
      <c r="AC15" s="11">
        <v>593.54</v>
      </c>
      <c r="AD15" s="11">
        <v>231.59</v>
      </c>
      <c r="AE15" s="11">
        <v>8.27</v>
      </c>
    </row>
    <row r="16" spans="1:31" x14ac:dyDescent="0.2">
      <c r="A16" s="12" t="s">
        <v>15</v>
      </c>
      <c r="B16" s="15">
        <v>21.78</v>
      </c>
      <c r="C16" s="11">
        <v>20.18</v>
      </c>
      <c r="D16" s="5"/>
      <c r="E16" s="11">
        <v>0.09</v>
      </c>
      <c r="F16" s="5"/>
      <c r="G16" s="5"/>
      <c r="H16" s="5"/>
      <c r="I16" s="5"/>
      <c r="J16" s="5"/>
      <c r="K16" s="5"/>
      <c r="L16" s="15">
        <v>5.7</v>
      </c>
      <c r="M16" s="5"/>
      <c r="N16" s="11">
        <v>2.86</v>
      </c>
      <c r="O16" s="11">
        <v>0.01</v>
      </c>
      <c r="P16" s="11">
        <v>1.94</v>
      </c>
      <c r="Q16" s="11">
        <v>0.34</v>
      </c>
      <c r="R16" s="11">
        <v>0.01</v>
      </c>
      <c r="S16" s="11">
        <v>0.05</v>
      </c>
      <c r="T16" s="11">
        <v>0.04</v>
      </c>
      <c r="U16" s="11">
        <v>0.12</v>
      </c>
      <c r="V16" s="9"/>
      <c r="W16" s="5"/>
      <c r="X16" s="11">
        <v>0.28999999999999998</v>
      </c>
      <c r="Y16" s="5"/>
      <c r="Z16" s="11">
        <v>0.04</v>
      </c>
      <c r="AA16" s="11">
        <v>0.12</v>
      </c>
      <c r="AB16" s="11">
        <v>14.82</v>
      </c>
      <c r="AC16" s="11">
        <v>227.8</v>
      </c>
      <c r="AD16" s="11">
        <v>156.81</v>
      </c>
      <c r="AE16" s="11">
        <v>9.6999999999999993</v>
      </c>
    </row>
    <row r="17" spans="1:31" x14ac:dyDescent="0.2">
      <c r="A17" s="74" t="s">
        <v>16</v>
      </c>
      <c r="B17" s="15">
        <v>48.66</v>
      </c>
      <c r="C17" s="11">
        <v>47.78</v>
      </c>
      <c r="D17" s="5"/>
      <c r="E17" s="11">
        <v>0.88</v>
      </c>
      <c r="F17" s="11">
        <v>0.05</v>
      </c>
      <c r="G17" s="5"/>
      <c r="H17" s="5"/>
      <c r="I17" s="5"/>
      <c r="J17" s="5"/>
      <c r="K17" s="5"/>
      <c r="L17" s="15">
        <v>9.07</v>
      </c>
      <c r="M17" s="5"/>
      <c r="N17" s="11">
        <v>1.7</v>
      </c>
      <c r="O17" s="5"/>
      <c r="P17" s="11">
        <v>5.21</v>
      </c>
      <c r="Q17" s="11">
        <v>0.21</v>
      </c>
      <c r="R17" s="5"/>
      <c r="S17" s="11">
        <v>0.04</v>
      </c>
      <c r="T17" s="11">
        <v>1.71</v>
      </c>
      <c r="U17" s="5"/>
      <c r="V17" s="9"/>
      <c r="W17" s="5"/>
      <c r="X17" s="11">
        <v>0.21</v>
      </c>
      <c r="Y17" s="5"/>
      <c r="Z17" s="5"/>
      <c r="AA17" s="11">
        <v>2.63</v>
      </c>
      <c r="AB17" s="11">
        <v>1.84</v>
      </c>
      <c r="AC17" s="11">
        <v>671.94</v>
      </c>
      <c r="AD17" s="11">
        <v>279.32</v>
      </c>
      <c r="AE17" s="11">
        <v>104.92</v>
      </c>
    </row>
    <row r="18" spans="1:31" x14ac:dyDescent="0.2">
      <c r="A18" s="12" t="s">
        <v>17</v>
      </c>
      <c r="B18" s="15">
        <v>2.09</v>
      </c>
      <c r="C18" s="11">
        <v>1.8</v>
      </c>
      <c r="D18" s="5"/>
      <c r="E18" s="11">
        <v>0.26</v>
      </c>
      <c r="F18" s="11">
        <v>0.54</v>
      </c>
      <c r="G18" s="5"/>
      <c r="H18" s="5"/>
      <c r="I18" s="5"/>
      <c r="J18" s="5"/>
      <c r="K18" s="5"/>
      <c r="L18" s="15">
        <v>5.82</v>
      </c>
      <c r="M18" s="5"/>
      <c r="N18" s="11">
        <v>2.4</v>
      </c>
      <c r="O18" s="5"/>
      <c r="P18" s="11">
        <v>2.99</v>
      </c>
      <c r="Q18" s="11">
        <v>0.14000000000000001</v>
      </c>
      <c r="R18" s="5"/>
      <c r="S18" s="11">
        <v>0.01</v>
      </c>
      <c r="T18" s="5"/>
      <c r="U18" s="5"/>
      <c r="V18" s="9"/>
      <c r="W18" s="5"/>
      <c r="X18" s="11">
        <v>0.27</v>
      </c>
      <c r="Y18" s="5"/>
      <c r="Z18" s="5"/>
      <c r="AA18" s="11">
        <v>1.35</v>
      </c>
      <c r="AB18" s="11">
        <v>2.34</v>
      </c>
      <c r="AC18" s="11">
        <v>60.67</v>
      </c>
      <c r="AD18" s="11">
        <v>115.36</v>
      </c>
      <c r="AE18" s="11">
        <v>5.01</v>
      </c>
    </row>
    <row r="19" spans="1:31" x14ac:dyDescent="0.2">
      <c r="A19" s="12" t="s">
        <v>18</v>
      </c>
      <c r="B19" s="15">
        <v>715.5</v>
      </c>
      <c r="C19" s="11">
        <v>654.91999999999996</v>
      </c>
      <c r="D19" s="5"/>
      <c r="E19" s="11">
        <v>39.31</v>
      </c>
      <c r="F19" s="11">
        <v>0.23</v>
      </c>
      <c r="G19" s="11">
        <v>0.09</v>
      </c>
      <c r="H19" s="5"/>
      <c r="I19" s="5"/>
      <c r="J19" s="5"/>
      <c r="K19" s="5"/>
      <c r="L19" s="15">
        <v>27.98</v>
      </c>
      <c r="M19" s="11">
        <v>0.03</v>
      </c>
      <c r="N19" s="11">
        <v>2.5099999999999998</v>
      </c>
      <c r="O19" s="11">
        <v>0.01</v>
      </c>
      <c r="P19" s="11">
        <v>14.99</v>
      </c>
      <c r="Q19" s="11">
        <v>8.01</v>
      </c>
      <c r="R19" s="5"/>
      <c r="S19" s="11">
        <v>0.1</v>
      </c>
      <c r="T19" s="11">
        <v>0.03</v>
      </c>
      <c r="U19" s="11">
        <v>0.3</v>
      </c>
      <c r="V19" s="9"/>
      <c r="W19" s="5"/>
      <c r="X19" s="11">
        <v>1.9</v>
      </c>
      <c r="Y19" s="5"/>
      <c r="Z19" s="11">
        <v>0.09</v>
      </c>
      <c r="AA19" s="11">
        <v>4.8600000000000003</v>
      </c>
      <c r="AB19" s="11">
        <v>123.83</v>
      </c>
      <c r="AC19" s="11">
        <v>21416.18</v>
      </c>
      <c r="AD19" s="11">
        <v>744.61</v>
      </c>
      <c r="AE19" s="11">
        <v>90.62</v>
      </c>
    </row>
    <row r="20" spans="1:31" x14ac:dyDescent="0.2">
      <c r="A20" s="12" t="s">
        <v>19</v>
      </c>
      <c r="B20" s="15">
        <v>15.39</v>
      </c>
      <c r="C20" s="11">
        <v>14.67</v>
      </c>
      <c r="D20" s="5"/>
      <c r="E20" s="11">
        <v>0.33</v>
      </c>
      <c r="F20" s="11">
        <v>0.02</v>
      </c>
      <c r="G20" s="11">
        <v>7.0000000000000007E-2</v>
      </c>
      <c r="H20" s="5"/>
      <c r="I20" s="5"/>
      <c r="J20" s="11">
        <v>0.09</v>
      </c>
      <c r="K20" s="5"/>
      <c r="L20" s="15">
        <v>9.06</v>
      </c>
      <c r="M20" s="5"/>
      <c r="N20" s="11">
        <v>3.59</v>
      </c>
      <c r="O20" s="11">
        <v>0.01</v>
      </c>
      <c r="P20" s="11">
        <v>4.22</v>
      </c>
      <c r="Q20" s="11">
        <v>0.4</v>
      </c>
      <c r="R20" s="5"/>
      <c r="S20" s="11">
        <v>0.03</v>
      </c>
      <c r="T20" s="5"/>
      <c r="U20" s="11">
        <v>0.05</v>
      </c>
      <c r="V20" s="9"/>
      <c r="W20" s="5"/>
      <c r="X20" s="11">
        <v>0.41</v>
      </c>
      <c r="Y20" s="5"/>
      <c r="Z20" s="11">
        <v>0.35</v>
      </c>
      <c r="AA20" s="11">
        <v>3.4</v>
      </c>
      <c r="AB20" s="11">
        <v>11.47</v>
      </c>
      <c r="AC20" s="11">
        <v>488.67</v>
      </c>
      <c r="AD20" s="11">
        <v>131.05000000000001</v>
      </c>
      <c r="AE20" s="11">
        <v>9.07</v>
      </c>
    </row>
    <row r="21" spans="1:31" x14ac:dyDescent="0.2">
      <c r="A21" s="12" t="s">
        <v>20</v>
      </c>
      <c r="B21" s="15">
        <v>14.47</v>
      </c>
      <c r="C21" s="11">
        <v>13.69</v>
      </c>
      <c r="D21" s="5"/>
      <c r="E21" s="11">
        <v>0.37</v>
      </c>
      <c r="F21" s="11">
        <v>0.43</v>
      </c>
      <c r="G21" s="5"/>
      <c r="H21" s="5"/>
      <c r="I21" s="5"/>
      <c r="J21" s="5"/>
      <c r="K21" s="5"/>
      <c r="L21" s="15">
        <v>20.34</v>
      </c>
      <c r="M21" s="5"/>
      <c r="N21" s="11">
        <v>3.31</v>
      </c>
      <c r="O21" s="11">
        <v>0.11</v>
      </c>
      <c r="P21" s="11">
        <v>3.49</v>
      </c>
      <c r="Q21" s="11">
        <v>0.46</v>
      </c>
      <c r="R21" s="11">
        <v>0.01</v>
      </c>
      <c r="S21" s="11">
        <v>0.02</v>
      </c>
      <c r="T21" s="11">
        <v>0.53</v>
      </c>
      <c r="U21" s="11">
        <v>0.01</v>
      </c>
      <c r="V21" s="9"/>
      <c r="W21" s="11">
        <v>11.56</v>
      </c>
      <c r="X21" s="11">
        <v>0.67</v>
      </c>
      <c r="Y21" s="5"/>
      <c r="Z21" s="11">
        <v>0.18</v>
      </c>
      <c r="AA21" s="11">
        <v>2.97</v>
      </c>
      <c r="AB21" s="11">
        <v>80.599999999999994</v>
      </c>
      <c r="AC21" s="11">
        <v>86.85</v>
      </c>
      <c r="AD21" s="11">
        <v>89.78</v>
      </c>
      <c r="AE21" s="11">
        <v>5.89</v>
      </c>
    </row>
    <row r="22" spans="1:31" x14ac:dyDescent="0.2">
      <c r="A22" s="12" t="s">
        <v>21</v>
      </c>
      <c r="B22" s="15">
        <v>2588.48</v>
      </c>
      <c r="C22" s="11">
        <v>1309.1099999999999</v>
      </c>
      <c r="D22" s="5"/>
      <c r="E22" s="11">
        <v>1151.3499999999999</v>
      </c>
      <c r="F22" s="11">
        <v>52.92</v>
      </c>
      <c r="G22" s="11">
        <v>208.3</v>
      </c>
      <c r="H22" s="11">
        <v>97.9</v>
      </c>
      <c r="I22" s="5"/>
      <c r="J22" s="11">
        <v>11.26</v>
      </c>
      <c r="K22" s="11">
        <v>143.22</v>
      </c>
      <c r="L22" s="15">
        <v>9293.1299999999992</v>
      </c>
      <c r="M22" s="11">
        <v>55.95</v>
      </c>
      <c r="N22" s="11">
        <v>1.42</v>
      </c>
      <c r="O22" s="11">
        <v>0.18</v>
      </c>
      <c r="P22" s="11">
        <v>22.54</v>
      </c>
      <c r="Q22" s="11">
        <v>27.38</v>
      </c>
      <c r="R22" s="11">
        <v>1390.01</v>
      </c>
      <c r="S22" s="11">
        <v>219.89</v>
      </c>
      <c r="T22" s="11">
        <v>0.06</v>
      </c>
      <c r="U22" s="11">
        <v>6.03</v>
      </c>
      <c r="V22" s="15">
        <v>4.87</v>
      </c>
      <c r="W22" s="11">
        <v>230.56</v>
      </c>
      <c r="X22" s="11">
        <v>1057.3900000000001</v>
      </c>
      <c r="Y22" s="11">
        <v>1739.05</v>
      </c>
      <c r="Z22" s="11">
        <v>4537.82</v>
      </c>
      <c r="AA22" s="11">
        <v>26.77</v>
      </c>
      <c r="AB22" s="11">
        <v>835.63</v>
      </c>
      <c r="AC22" s="11">
        <v>63440.85</v>
      </c>
      <c r="AD22" s="11">
        <v>1198.93</v>
      </c>
      <c r="AE22" s="11">
        <v>6.16</v>
      </c>
    </row>
    <row r="23" spans="1:31" x14ac:dyDescent="0.2">
      <c r="A23" s="12" t="s">
        <v>1</v>
      </c>
      <c r="B23" s="15">
        <v>11986.77</v>
      </c>
      <c r="C23" s="11">
        <v>11475.78</v>
      </c>
      <c r="D23" s="5"/>
      <c r="E23" s="11">
        <v>175.06</v>
      </c>
      <c r="F23" s="11">
        <v>3955.42</v>
      </c>
      <c r="G23" s="11">
        <v>79.540000000000006</v>
      </c>
      <c r="H23" s="11">
        <v>9</v>
      </c>
      <c r="I23" s="11">
        <v>10.06</v>
      </c>
      <c r="J23" s="11">
        <v>22.56</v>
      </c>
      <c r="K23" s="11">
        <v>624.80999999999995</v>
      </c>
      <c r="L23" s="15">
        <v>7269.24</v>
      </c>
      <c r="M23" s="11">
        <v>1.35</v>
      </c>
      <c r="N23" s="11">
        <v>12.09</v>
      </c>
      <c r="O23" s="11">
        <v>1.9</v>
      </c>
      <c r="P23" s="11">
        <v>37.97</v>
      </c>
      <c r="Q23" s="11">
        <v>44.02</v>
      </c>
      <c r="R23" s="11">
        <v>4207.62</v>
      </c>
      <c r="S23" s="11">
        <v>5.29</v>
      </c>
      <c r="T23" s="11">
        <v>252.74</v>
      </c>
      <c r="U23" s="11">
        <v>82.44</v>
      </c>
      <c r="V23" s="15">
        <v>1.52</v>
      </c>
      <c r="W23" s="11">
        <v>51.52</v>
      </c>
      <c r="X23" s="11">
        <v>1058.99</v>
      </c>
      <c r="Y23" s="11">
        <v>75.47</v>
      </c>
      <c r="Z23" s="11">
        <v>1436.3</v>
      </c>
      <c r="AA23" s="11">
        <v>206.99</v>
      </c>
      <c r="AB23" s="11">
        <v>1379.26</v>
      </c>
      <c r="AC23" s="11">
        <v>145178.14000000001</v>
      </c>
      <c r="AD23" s="11">
        <v>5427.38</v>
      </c>
      <c r="AE23" s="11">
        <v>90.95</v>
      </c>
    </row>
    <row r="24" spans="1:31" x14ac:dyDescent="0.2">
      <c r="A24" s="12" t="s">
        <v>22</v>
      </c>
      <c r="B24" s="15">
        <v>468.86</v>
      </c>
      <c r="C24" s="11">
        <v>461.02</v>
      </c>
      <c r="D24" s="5"/>
      <c r="E24" s="11">
        <v>1.92</v>
      </c>
      <c r="F24" s="11">
        <v>1.95</v>
      </c>
      <c r="G24" s="11">
        <v>0.37</v>
      </c>
      <c r="H24" s="5"/>
      <c r="I24" s="5"/>
      <c r="J24" s="5"/>
      <c r="K24" s="11">
        <v>0.08</v>
      </c>
      <c r="L24" s="15">
        <v>13.7</v>
      </c>
      <c r="M24" s="11">
        <v>0.03</v>
      </c>
      <c r="N24" s="11">
        <v>3.92</v>
      </c>
      <c r="O24" s="11">
        <v>0.01</v>
      </c>
      <c r="P24" s="11">
        <v>5.73</v>
      </c>
      <c r="Q24" s="11">
        <v>2.72</v>
      </c>
      <c r="R24" s="11">
        <v>0.03</v>
      </c>
      <c r="S24" s="5"/>
      <c r="T24" s="11">
        <v>0.03</v>
      </c>
      <c r="U24" s="11">
        <v>0.23</v>
      </c>
      <c r="V24" s="9"/>
      <c r="W24" s="5"/>
      <c r="X24" s="11">
        <v>0.21</v>
      </c>
      <c r="Y24" s="5"/>
      <c r="Z24" s="11">
        <v>0.78</v>
      </c>
      <c r="AA24" s="11">
        <v>7.46</v>
      </c>
      <c r="AB24" s="11">
        <v>53.64</v>
      </c>
      <c r="AC24" s="11">
        <v>10234.32</v>
      </c>
      <c r="AD24" s="11">
        <v>407.71</v>
      </c>
      <c r="AE24" s="11">
        <v>25.21</v>
      </c>
    </row>
    <row r="25" spans="1:31" x14ac:dyDescent="0.2">
      <c r="A25" s="12" t="s">
        <v>23</v>
      </c>
      <c r="B25" s="15">
        <v>584.87</v>
      </c>
      <c r="C25" s="11">
        <v>478.34</v>
      </c>
      <c r="D25" s="5"/>
      <c r="E25" s="11">
        <v>4.74</v>
      </c>
      <c r="F25" s="11">
        <v>18.57</v>
      </c>
      <c r="G25" s="5"/>
      <c r="H25" s="5"/>
      <c r="I25" s="5"/>
      <c r="J25" s="5"/>
      <c r="K25" s="5"/>
      <c r="L25" s="15">
        <v>2.87</v>
      </c>
      <c r="M25" s="5"/>
      <c r="N25" s="11">
        <v>0.61</v>
      </c>
      <c r="O25" s="11">
        <v>0.02</v>
      </c>
      <c r="P25" s="11">
        <v>1.64</v>
      </c>
      <c r="Q25" s="11">
        <v>0.38</v>
      </c>
      <c r="R25" s="5"/>
      <c r="S25" s="11">
        <v>0.05</v>
      </c>
      <c r="T25" s="5"/>
      <c r="U25" s="11">
        <v>0.04</v>
      </c>
      <c r="V25" s="9"/>
      <c r="W25" s="5"/>
      <c r="X25" s="11">
        <v>0.06</v>
      </c>
      <c r="Y25" s="5"/>
      <c r="Z25" s="11">
        <v>7.0000000000000007E-2</v>
      </c>
      <c r="AA25" s="11">
        <v>1.71</v>
      </c>
      <c r="AB25" s="11">
        <v>90.04</v>
      </c>
      <c r="AC25" s="11">
        <v>11473.54</v>
      </c>
      <c r="AD25" s="11">
        <v>455.15</v>
      </c>
      <c r="AE25" s="11">
        <v>12.62</v>
      </c>
    </row>
    <row r="26" spans="1:31" x14ac:dyDescent="0.2">
      <c r="A26" s="12" t="s">
        <v>24</v>
      </c>
      <c r="B26" s="15">
        <v>261.77</v>
      </c>
      <c r="C26" s="11">
        <v>244.32</v>
      </c>
      <c r="D26" s="5"/>
      <c r="E26" s="11">
        <v>2.5299999999999998</v>
      </c>
      <c r="F26" s="11">
        <v>0.03</v>
      </c>
      <c r="G26" s="11">
        <v>0.62</v>
      </c>
      <c r="H26" s="5"/>
      <c r="I26" s="5"/>
      <c r="J26" s="5"/>
      <c r="K26" s="11">
        <v>5.33</v>
      </c>
      <c r="L26" s="15">
        <v>32.619999999999997</v>
      </c>
      <c r="M26" s="11">
        <v>0.01</v>
      </c>
      <c r="N26" s="11">
        <v>9.4499999999999993</v>
      </c>
      <c r="O26" s="11">
        <v>0.06</v>
      </c>
      <c r="P26" s="11">
        <v>11.9</v>
      </c>
      <c r="Q26" s="11">
        <v>3.38</v>
      </c>
      <c r="R26" s="5"/>
      <c r="S26" s="11">
        <v>0.45</v>
      </c>
      <c r="T26" s="11">
        <v>0.43</v>
      </c>
      <c r="U26" s="11">
        <v>0.41</v>
      </c>
      <c r="V26" s="15">
        <v>1.54</v>
      </c>
      <c r="W26" s="5"/>
      <c r="X26" s="11">
        <v>2.2599999999999998</v>
      </c>
      <c r="Y26" s="5"/>
      <c r="Z26" s="11">
        <v>2.73</v>
      </c>
      <c r="AA26" s="11">
        <v>7.95</v>
      </c>
      <c r="AB26" s="11">
        <v>63.03</v>
      </c>
      <c r="AC26" s="11">
        <v>3139.12</v>
      </c>
      <c r="AD26" s="11">
        <v>1426.38</v>
      </c>
      <c r="AE26" s="11">
        <v>16.28</v>
      </c>
    </row>
    <row r="27" spans="1:31" x14ac:dyDescent="0.2">
      <c r="A27" s="12" t="s">
        <v>25</v>
      </c>
      <c r="B27" s="15">
        <v>22238.05</v>
      </c>
      <c r="C27" s="11">
        <v>13725.93</v>
      </c>
      <c r="D27" s="5"/>
      <c r="E27" s="11">
        <v>8413.7099999999991</v>
      </c>
      <c r="F27" s="11">
        <v>1340.43</v>
      </c>
      <c r="G27" s="11">
        <v>35.94</v>
      </c>
      <c r="H27" s="11">
        <v>42.5</v>
      </c>
      <c r="I27" s="11">
        <v>5.62</v>
      </c>
      <c r="J27" s="11">
        <v>8.56</v>
      </c>
      <c r="K27" s="11">
        <v>22.25</v>
      </c>
      <c r="L27" s="15">
        <v>3189.68</v>
      </c>
      <c r="M27" s="11">
        <v>0.1</v>
      </c>
      <c r="N27" s="11">
        <v>14.75</v>
      </c>
      <c r="O27" s="11">
        <v>0.83</v>
      </c>
      <c r="P27" s="11">
        <v>314.07</v>
      </c>
      <c r="Q27" s="11">
        <v>96.29</v>
      </c>
      <c r="R27" s="5"/>
      <c r="S27" s="11">
        <v>0.59</v>
      </c>
      <c r="T27" s="11">
        <v>0.73</v>
      </c>
      <c r="U27" s="11">
        <v>0.16</v>
      </c>
      <c r="V27" s="15">
        <v>241.25</v>
      </c>
      <c r="W27" s="11">
        <v>2446.5100000000002</v>
      </c>
      <c r="X27" s="11">
        <v>61.41</v>
      </c>
      <c r="Y27" s="11">
        <v>0.11</v>
      </c>
      <c r="Z27" s="11">
        <v>12.87</v>
      </c>
      <c r="AA27" s="11">
        <v>36.979999999999997</v>
      </c>
      <c r="AB27" s="11">
        <v>1024.69</v>
      </c>
      <c r="AC27" s="11">
        <v>2518.62</v>
      </c>
      <c r="AD27" s="11">
        <v>3760.64</v>
      </c>
      <c r="AE27" s="11">
        <v>90.04</v>
      </c>
    </row>
    <row r="28" spans="1:31" x14ac:dyDescent="0.2">
      <c r="A28" s="12" t="s">
        <v>26</v>
      </c>
      <c r="B28" s="15">
        <v>9211.61</v>
      </c>
      <c r="C28" s="11">
        <v>8451.73</v>
      </c>
      <c r="D28" s="5"/>
      <c r="E28" s="11">
        <v>669.94</v>
      </c>
      <c r="F28" s="11">
        <v>39247.4</v>
      </c>
      <c r="G28" s="11">
        <v>343.31</v>
      </c>
      <c r="H28" s="11">
        <v>8060.77</v>
      </c>
      <c r="I28" s="11">
        <v>556.61</v>
      </c>
      <c r="J28" s="11">
        <v>1.51</v>
      </c>
      <c r="K28" s="11">
        <v>304.58</v>
      </c>
      <c r="L28" s="15">
        <v>87.38</v>
      </c>
      <c r="M28" s="5"/>
      <c r="N28" s="11">
        <v>3.35</v>
      </c>
      <c r="O28" s="11">
        <v>0.02</v>
      </c>
      <c r="P28" s="11">
        <v>52.53</v>
      </c>
      <c r="Q28" s="11">
        <v>0.64</v>
      </c>
      <c r="R28" s="5"/>
      <c r="S28" s="11">
        <v>0.77</v>
      </c>
      <c r="T28" s="11">
        <v>0.02</v>
      </c>
      <c r="U28" s="5"/>
      <c r="V28" s="9"/>
      <c r="W28" s="11">
        <v>18.02</v>
      </c>
      <c r="X28" s="11">
        <v>9.6</v>
      </c>
      <c r="Y28" s="11">
        <v>1.58</v>
      </c>
      <c r="Z28" s="11">
        <v>0.85</v>
      </c>
      <c r="AA28" s="11">
        <v>46.6</v>
      </c>
      <c r="AB28" s="11">
        <v>654.5</v>
      </c>
      <c r="AC28" s="11">
        <v>19472.740000000002</v>
      </c>
      <c r="AD28" s="11">
        <v>6459.68</v>
      </c>
      <c r="AE28" s="11">
        <v>101.48</v>
      </c>
    </row>
    <row r="29" spans="1:31" x14ac:dyDescent="0.2">
      <c r="A29" s="12" t="s">
        <v>27</v>
      </c>
      <c r="B29" s="15">
        <v>2361.87</v>
      </c>
      <c r="C29" s="11">
        <v>2098.02</v>
      </c>
      <c r="D29" s="5"/>
      <c r="E29" s="11">
        <v>256.64</v>
      </c>
      <c r="F29" s="11">
        <v>406.15</v>
      </c>
      <c r="G29" s="11">
        <v>19.34</v>
      </c>
      <c r="H29" s="5"/>
      <c r="I29" s="11">
        <v>0.08</v>
      </c>
      <c r="J29" s="11">
        <v>89.53</v>
      </c>
      <c r="K29" s="11">
        <v>20.62</v>
      </c>
      <c r="L29" s="15">
        <v>332.3</v>
      </c>
      <c r="M29" s="11">
        <v>0.3</v>
      </c>
      <c r="N29" s="11">
        <v>3.39</v>
      </c>
      <c r="O29" s="11">
        <v>0.54</v>
      </c>
      <c r="P29" s="11">
        <v>33.380000000000003</v>
      </c>
      <c r="Q29" s="11">
        <v>13.82</v>
      </c>
      <c r="R29" s="5"/>
      <c r="S29" s="11">
        <v>0.42</v>
      </c>
      <c r="T29" s="5"/>
      <c r="U29" s="11">
        <v>0.1</v>
      </c>
      <c r="V29" s="15">
        <v>10.01</v>
      </c>
      <c r="W29" s="11">
        <v>262.08999999999997</v>
      </c>
      <c r="X29" s="11">
        <v>3.24</v>
      </c>
      <c r="Y29" s="5"/>
      <c r="Z29" s="11">
        <v>5.01</v>
      </c>
      <c r="AA29" s="11">
        <v>20.75</v>
      </c>
      <c r="AB29" s="11">
        <v>256.51</v>
      </c>
      <c r="AC29" s="11">
        <v>21858.02</v>
      </c>
      <c r="AD29" s="11">
        <v>6673.67</v>
      </c>
      <c r="AE29" s="11">
        <v>5.96</v>
      </c>
    </row>
    <row r="30" spans="1:31" x14ac:dyDescent="0.2">
      <c r="A30" s="12" t="s">
        <v>28</v>
      </c>
      <c r="B30" s="15">
        <v>255.08</v>
      </c>
      <c r="C30" s="11">
        <v>203.46</v>
      </c>
      <c r="D30" s="5"/>
      <c r="E30" s="11">
        <v>50.46</v>
      </c>
      <c r="F30" s="11">
        <v>469.08</v>
      </c>
      <c r="G30" s="11">
        <v>4.55</v>
      </c>
      <c r="H30" s="11">
        <v>48.79</v>
      </c>
      <c r="I30" s="11">
        <v>2.2200000000000002</v>
      </c>
      <c r="J30" s="11">
        <v>0.53</v>
      </c>
      <c r="K30" s="11">
        <v>2.61</v>
      </c>
      <c r="L30" s="15">
        <v>39.75</v>
      </c>
      <c r="M30" s="5"/>
      <c r="N30" s="11">
        <v>11.6</v>
      </c>
      <c r="O30" s="11">
        <v>0.45</v>
      </c>
      <c r="P30" s="11">
        <v>19.52</v>
      </c>
      <c r="Q30" s="11">
        <v>1.6</v>
      </c>
      <c r="R30" s="5"/>
      <c r="S30" s="11">
        <v>0.59</v>
      </c>
      <c r="T30" s="11">
        <v>0.02</v>
      </c>
      <c r="U30" s="11">
        <v>0.02</v>
      </c>
      <c r="V30" s="15">
        <v>0.32</v>
      </c>
      <c r="W30" s="5"/>
      <c r="X30" s="11">
        <v>4.33</v>
      </c>
      <c r="Y30" s="11">
        <v>0.01</v>
      </c>
      <c r="Z30" s="11">
        <v>1.28</v>
      </c>
      <c r="AA30" s="11">
        <v>11.68</v>
      </c>
      <c r="AB30" s="11">
        <v>372.68</v>
      </c>
      <c r="AC30" s="11">
        <v>637.35</v>
      </c>
      <c r="AD30" s="11">
        <v>1672.84</v>
      </c>
      <c r="AE30" s="11">
        <v>4.88</v>
      </c>
    </row>
    <row r="31" spans="1:31" x14ac:dyDescent="0.2">
      <c r="A31" s="12" t="s">
        <v>29</v>
      </c>
      <c r="B31" s="15">
        <v>18.989999999999998</v>
      </c>
      <c r="C31" s="11">
        <v>17.21</v>
      </c>
      <c r="D31" s="5"/>
      <c r="E31" s="11">
        <v>0.8</v>
      </c>
      <c r="F31" s="11">
        <v>244.56</v>
      </c>
      <c r="G31" s="11">
        <v>0.15</v>
      </c>
      <c r="H31" s="11">
        <v>0.08</v>
      </c>
      <c r="I31" s="11">
        <v>0.05</v>
      </c>
      <c r="J31" s="5"/>
      <c r="K31" s="5"/>
      <c r="L31" s="15">
        <v>46.46</v>
      </c>
      <c r="M31" s="5"/>
      <c r="N31" s="11">
        <v>15.29</v>
      </c>
      <c r="O31" s="11">
        <v>1.62</v>
      </c>
      <c r="P31" s="11">
        <v>21.25</v>
      </c>
      <c r="Q31" s="11">
        <v>0.7</v>
      </c>
      <c r="R31" s="11">
        <v>0.03</v>
      </c>
      <c r="S31" s="11">
        <v>2.92</v>
      </c>
      <c r="T31" s="11">
        <v>0.08</v>
      </c>
      <c r="U31" s="11">
        <v>0.04</v>
      </c>
      <c r="V31" s="9"/>
      <c r="W31" s="5"/>
      <c r="X31" s="11">
        <v>2.8</v>
      </c>
      <c r="Y31" s="5"/>
      <c r="Z31" s="11">
        <v>1.73</v>
      </c>
      <c r="AA31" s="11">
        <v>10.36</v>
      </c>
      <c r="AB31" s="11">
        <v>82.5</v>
      </c>
      <c r="AC31" s="11">
        <v>343.7</v>
      </c>
      <c r="AD31" s="11">
        <v>1007.43</v>
      </c>
      <c r="AE31" s="11">
        <v>5.1100000000000003</v>
      </c>
    </row>
    <row r="32" spans="1:31" x14ac:dyDescent="0.2">
      <c r="A32" s="12" t="s">
        <v>30</v>
      </c>
      <c r="B32" s="15">
        <v>20.010000000000002</v>
      </c>
      <c r="C32" s="11">
        <v>17.18</v>
      </c>
      <c r="D32" s="5"/>
      <c r="E32" s="11">
        <v>1.5</v>
      </c>
      <c r="F32" s="11">
        <v>6.54</v>
      </c>
      <c r="G32" s="11">
        <v>1.34</v>
      </c>
      <c r="H32" s="11">
        <v>2.34</v>
      </c>
      <c r="I32" s="5"/>
      <c r="J32" s="11">
        <v>3.51</v>
      </c>
      <c r="K32" s="11">
        <v>0.56999999999999995</v>
      </c>
      <c r="L32" s="15">
        <v>37.97</v>
      </c>
      <c r="M32" s="5"/>
      <c r="N32" s="11">
        <v>11.84</v>
      </c>
      <c r="O32" s="11">
        <v>0.77</v>
      </c>
      <c r="P32" s="11">
        <v>14.46</v>
      </c>
      <c r="Q32" s="11">
        <v>0.64</v>
      </c>
      <c r="R32" s="5"/>
      <c r="S32" s="11">
        <v>2.89</v>
      </c>
      <c r="T32" s="11">
        <v>0.04</v>
      </c>
      <c r="U32" s="11">
        <v>0.08</v>
      </c>
      <c r="V32" s="9"/>
      <c r="W32" s="5"/>
      <c r="X32" s="11">
        <v>3.62</v>
      </c>
      <c r="Y32" s="5"/>
      <c r="Z32" s="11">
        <v>3.64</v>
      </c>
      <c r="AA32" s="11">
        <v>4.8499999999999996</v>
      </c>
      <c r="AB32" s="11">
        <v>113.88</v>
      </c>
      <c r="AC32" s="11">
        <v>955.3</v>
      </c>
      <c r="AD32" s="11">
        <v>499.42</v>
      </c>
      <c r="AE32" s="11">
        <v>5.42</v>
      </c>
    </row>
    <row r="33" spans="1:31" x14ac:dyDescent="0.2">
      <c r="A33" s="12" t="s">
        <v>31</v>
      </c>
      <c r="B33" s="15">
        <v>21.53</v>
      </c>
      <c r="C33" s="11">
        <v>20.87</v>
      </c>
      <c r="D33" s="5"/>
      <c r="E33" s="11">
        <v>0.11</v>
      </c>
      <c r="F33" s="11">
        <v>14.23</v>
      </c>
      <c r="G33" s="11">
        <v>0.06</v>
      </c>
      <c r="H33" s="11">
        <v>0.03</v>
      </c>
      <c r="I33" s="11">
        <v>0.01</v>
      </c>
      <c r="J33" s="11">
        <v>0.18</v>
      </c>
      <c r="K33" s="5"/>
      <c r="L33" s="15">
        <v>65.680000000000007</v>
      </c>
      <c r="M33" s="11">
        <v>0.01</v>
      </c>
      <c r="N33" s="11">
        <v>24.72</v>
      </c>
      <c r="O33" s="11">
        <v>0.27</v>
      </c>
      <c r="P33" s="11">
        <v>26.95</v>
      </c>
      <c r="Q33" s="11">
        <v>0.32</v>
      </c>
      <c r="R33" s="11">
        <v>0.01</v>
      </c>
      <c r="S33" s="11">
        <v>9.25</v>
      </c>
      <c r="T33" s="11">
        <v>0.01</v>
      </c>
      <c r="U33" s="11">
        <v>0.13</v>
      </c>
      <c r="V33" s="15">
        <v>0.01</v>
      </c>
      <c r="W33" s="5"/>
      <c r="X33" s="11">
        <v>2.0699999999999998</v>
      </c>
      <c r="Y33" s="5"/>
      <c r="Z33" s="11">
        <v>1.94</v>
      </c>
      <c r="AA33" s="11">
        <v>7.29</v>
      </c>
      <c r="AB33" s="11">
        <v>140.31</v>
      </c>
      <c r="AC33" s="11">
        <v>2982.62</v>
      </c>
      <c r="AD33" s="11">
        <v>1031.4100000000001</v>
      </c>
      <c r="AE33" s="11">
        <v>3.01</v>
      </c>
    </row>
    <row r="34" spans="1:31" x14ac:dyDescent="0.2">
      <c r="A34" s="12" t="s">
        <v>32</v>
      </c>
      <c r="B34" s="15">
        <v>41.15</v>
      </c>
      <c r="C34" s="11">
        <v>20.350000000000001</v>
      </c>
      <c r="D34" s="5"/>
      <c r="E34" s="11">
        <v>20.8</v>
      </c>
      <c r="F34" s="11">
        <v>0.28000000000000003</v>
      </c>
      <c r="G34" s="11">
        <v>0.46</v>
      </c>
      <c r="H34" s="5"/>
      <c r="I34" s="5"/>
      <c r="J34" s="11">
        <v>0.01</v>
      </c>
      <c r="K34" s="5"/>
      <c r="L34" s="15">
        <v>19.079999999999998</v>
      </c>
      <c r="M34" s="11">
        <v>0.01</v>
      </c>
      <c r="N34" s="11">
        <v>3.5</v>
      </c>
      <c r="O34" s="11">
        <v>0.95</v>
      </c>
      <c r="P34" s="11">
        <v>11.25</v>
      </c>
      <c r="Q34" s="11">
        <v>1.39</v>
      </c>
      <c r="R34" s="5"/>
      <c r="S34" s="11">
        <v>0.23</v>
      </c>
      <c r="T34" s="5"/>
      <c r="U34" s="5"/>
      <c r="V34" s="9"/>
      <c r="W34" s="5"/>
      <c r="X34" s="11">
        <v>1.34</v>
      </c>
      <c r="Y34" s="5"/>
      <c r="Z34" s="11">
        <v>0.41</v>
      </c>
      <c r="AA34" s="11">
        <v>4.9800000000000004</v>
      </c>
      <c r="AB34" s="11">
        <v>123.53</v>
      </c>
      <c r="AC34" s="11">
        <v>666.6</v>
      </c>
      <c r="AD34" s="11">
        <v>166.18</v>
      </c>
      <c r="AE34" s="11">
        <v>0.3</v>
      </c>
    </row>
    <row r="35" spans="1:31" x14ac:dyDescent="0.2">
      <c r="A35" s="12" t="s">
        <v>33</v>
      </c>
      <c r="B35" s="15">
        <v>16.170000000000002</v>
      </c>
      <c r="C35" s="11">
        <v>16.05</v>
      </c>
      <c r="D35" s="5"/>
      <c r="E35" s="11">
        <v>7.0000000000000007E-2</v>
      </c>
      <c r="F35" s="11">
        <v>0.56000000000000005</v>
      </c>
      <c r="G35" s="11">
        <v>0.02</v>
      </c>
      <c r="H35" s="5"/>
      <c r="I35" s="5"/>
      <c r="J35" s="5"/>
      <c r="K35" s="5"/>
      <c r="L35" s="15">
        <v>35.46</v>
      </c>
      <c r="M35" s="5"/>
      <c r="N35" s="11">
        <v>14.94</v>
      </c>
      <c r="O35" s="11">
        <v>0.42</v>
      </c>
      <c r="P35" s="11">
        <v>10.72</v>
      </c>
      <c r="Q35" s="11">
        <v>2.0699999999999998</v>
      </c>
      <c r="R35" s="5"/>
      <c r="S35" s="11">
        <v>1.81</v>
      </c>
      <c r="T35" s="11">
        <v>0.15</v>
      </c>
      <c r="U35" s="11">
        <v>0.05</v>
      </c>
      <c r="V35" s="15">
        <v>0.04</v>
      </c>
      <c r="W35" s="11">
        <v>0.38</v>
      </c>
      <c r="X35" s="11">
        <v>3.4</v>
      </c>
      <c r="Y35" s="5"/>
      <c r="Z35" s="11">
        <v>1.48</v>
      </c>
      <c r="AA35" s="11">
        <v>3.42</v>
      </c>
      <c r="AB35" s="11">
        <v>61.56</v>
      </c>
      <c r="AC35" s="11">
        <v>1414.4</v>
      </c>
      <c r="AD35" s="11">
        <v>859.31</v>
      </c>
      <c r="AE35" s="11">
        <v>6.19</v>
      </c>
    </row>
    <row r="36" spans="1:31" x14ac:dyDescent="0.2">
      <c r="A36" s="12" t="s">
        <v>34</v>
      </c>
      <c r="B36" s="15">
        <v>17.03</v>
      </c>
      <c r="C36" s="11">
        <v>15.92</v>
      </c>
      <c r="D36" s="5"/>
      <c r="E36" s="11">
        <v>1.1100000000000001</v>
      </c>
      <c r="F36" s="5"/>
      <c r="G36" s="11">
        <v>0.01</v>
      </c>
      <c r="H36" s="11">
        <v>0.01</v>
      </c>
      <c r="I36" s="5"/>
      <c r="J36" s="5"/>
      <c r="K36" s="5"/>
      <c r="L36" s="15">
        <v>19.39</v>
      </c>
      <c r="M36" s="5"/>
      <c r="N36" s="11">
        <v>9.59</v>
      </c>
      <c r="O36" s="11">
        <v>0.15</v>
      </c>
      <c r="P36" s="11">
        <v>6.43</v>
      </c>
      <c r="Q36" s="11">
        <v>0.41</v>
      </c>
      <c r="R36" s="5"/>
      <c r="S36" s="11">
        <v>0.66</v>
      </c>
      <c r="T36" s="11">
        <v>0.02</v>
      </c>
      <c r="U36" s="11">
        <v>0.02</v>
      </c>
      <c r="V36" s="9"/>
      <c r="W36" s="5"/>
      <c r="X36" s="11">
        <v>1.96</v>
      </c>
      <c r="Y36" s="5"/>
      <c r="Z36" s="11">
        <v>0.14000000000000001</v>
      </c>
      <c r="AA36" s="11">
        <v>11.61</v>
      </c>
      <c r="AB36" s="11">
        <v>164.44</v>
      </c>
      <c r="AC36" s="11">
        <v>1558.86</v>
      </c>
      <c r="AD36" s="11">
        <v>1500.45</v>
      </c>
      <c r="AE36" s="11">
        <v>2.2599999999999998</v>
      </c>
    </row>
    <row r="37" spans="1:31" x14ac:dyDescent="0.2">
      <c r="A37" s="12" t="s">
        <v>35</v>
      </c>
      <c r="B37" s="15">
        <v>1.92</v>
      </c>
      <c r="C37" s="11">
        <v>1.92</v>
      </c>
      <c r="D37" s="5"/>
      <c r="E37" s="5"/>
      <c r="F37" s="11">
        <v>0.01</v>
      </c>
      <c r="G37" s="5"/>
      <c r="H37" s="5"/>
      <c r="I37" s="5"/>
      <c r="J37" s="5"/>
      <c r="K37" s="5"/>
      <c r="L37" s="15">
        <v>5.52</v>
      </c>
      <c r="M37" s="5"/>
      <c r="N37" s="11">
        <v>3.84</v>
      </c>
      <c r="O37" s="11">
        <v>0.12</v>
      </c>
      <c r="P37" s="11">
        <v>1.01</v>
      </c>
      <c r="Q37" s="11">
        <v>0.09</v>
      </c>
      <c r="R37" s="5"/>
      <c r="S37" s="11">
        <v>0.1</v>
      </c>
      <c r="T37" s="11">
        <v>0.03</v>
      </c>
      <c r="U37" s="5"/>
      <c r="V37" s="9"/>
      <c r="W37" s="5"/>
      <c r="X37" s="11">
        <v>0.17</v>
      </c>
      <c r="Y37" s="5"/>
      <c r="Z37" s="11">
        <v>0.15</v>
      </c>
      <c r="AA37" s="11">
        <v>0.52</v>
      </c>
      <c r="AB37" s="11">
        <v>3.94</v>
      </c>
      <c r="AC37" s="11">
        <v>57.44</v>
      </c>
      <c r="AD37" s="11">
        <v>74.53</v>
      </c>
      <c r="AE37" s="11">
        <v>1.47</v>
      </c>
    </row>
    <row r="38" spans="1:31" x14ac:dyDescent="0.2">
      <c r="A38" s="12" t="s">
        <v>36</v>
      </c>
      <c r="B38" s="15">
        <v>1.98</v>
      </c>
      <c r="C38" s="11">
        <v>1.45</v>
      </c>
      <c r="D38" s="5"/>
      <c r="E38" s="11">
        <v>0.17</v>
      </c>
      <c r="F38" s="5"/>
      <c r="G38" s="11">
        <v>0.01</v>
      </c>
      <c r="H38" s="5"/>
      <c r="I38" s="5"/>
      <c r="J38" s="5"/>
      <c r="K38" s="11">
        <v>0.75</v>
      </c>
      <c r="L38" s="15">
        <v>4.9400000000000004</v>
      </c>
      <c r="M38" s="5"/>
      <c r="N38" s="11">
        <v>0.68</v>
      </c>
      <c r="O38" s="11">
        <v>0.08</v>
      </c>
      <c r="P38" s="11">
        <v>1.1299999999999999</v>
      </c>
      <c r="Q38" s="5"/>
      <c r="R38" s="5"/>
      <c r="S38" s="5"/>
      <c r="T38" s="5"/>
      <c r="U38" s="5"/>
      <c r="V38" s="9"/>
      <c r="W38" s="5"/>
      <c r="X38" s="11">
        <v>3.04</v>
      </c>
      <c r="Y38" s="5"/>
      <c r="Z38" s="5"/>
      <c r="AA38" s="11">
        <v>0.04</v>
      </c>
      <c r="AB38" s="11">
        <v>31.96</v>
      </c>
      <c r="AC38" s="11">
        <v>68.84</v>
      </c>
      <c r="AD38" s="11">
        <v>578.41</v>
      </c>
      <c r="AE38" s="11">
        <v>1.04</v>
      </c>
    </row>
    <row r="39" spans="1:31" x14ac:dyDescent="0.2">
      <c r="A39" s="12" t="s">
        <v>37</v>
      </c>
      <c r="B39" s="15">
        <v>132.4</v>
      </c>
      <c r="C39" s="11">
        <v>105.97</v>
      </c>
      <c r="D39" s="5"/>
      <c r="E39" s="11">
        <v>19.47</v>
      </c>
      <c r="F39" s="11">
        <v>97.06</v>
      </c>
      <c r="G39" s="11">
        <v>0.51</v>
      </c>
      <c r="H39" s="11">
        <v>5.3</v>
      </c>
      <c r="I39" s="11">
        <v>2.1</v>
      </c>
      <c r="J39" s="5"/>
      <c r="K39" s="11">
        <v>1.17</v>
      </c>
      <c r="L39" s="15">
        <v>6.81</v>
      </c>
      <c r="M39" s="5"/>
      <c r="N39" s="11">
        <v>0.31</v>
      </c>
      <c r="O39" s="11">
        <v>0.02</v>
      </c>
      <c r="P39" s="11">
        <v>4.83</v>
      </c>
      <c r="Q39" s="11">
        <v>1.32</v>
      </c>
      <c r="R39" s="5"/>
      <c r="S39" s="11">
        <v>0.02</v>
      </c>
      <c r="T39" s="5"/>
      <c r="U39" s="5"/>
      <c r="V39" s="9"/>
      <c r="W39" s="5"/>
      <c r="X39" s="11">
        <v>0.31</v>
      </c>
      <c r="Y39" s="5"/>
      <c r="Z39" s="5"/>
      <c r="AA39" s="11">
        <v>2.19</v>
      </c>
      <c r="AB39" s="11">
        <v>123.44</v>
      </c>
      <c r="AC39" s="11">
        <v>19.73</v>
      </c>
      <c r="AD39" s="11">
        <v>57.94</v>
      </c>
      <c r="AE39" s="11">
        <v>5.87</v>
      </c>
    </row>
    <row r="40" spans="1:31" x14ac:dyDescent="0.2">
      <c r="A40" s="12" t="s">
        <v>38</v>
      </c>
      <c r="B40" s="15">
        <v>0.5</v>
      </c>
      <c r="C40" s="11">
        <v>0.5</v>
      </c>
      <c r="D40" s="5"/>
      <c r="E40" s="5"/>
      <c r="F40" s="5"/>
      <c r="G40" s="11">
        <v>7.0000000000000007E-2</v>
      </c>
      <c r="H40" s="11">
        <v>0.14000000000000001</v>
      </c>
      <c r="I40" s="5"/>
      <c r="J40" s="5"/>
      <c r="K40" s="5"/>
      <c r="L40" s="15">
        <v>6.17</v>
      </c>
      <c r="M40" s="11">
        <v>0.01</v>
      </c>
      <c r="N40" s="11">
        <v>0.44</v>
      </c>
      <c r="O40" s="11">
        <v>0.93</v>
      </c>
      <c r="P40" s="11">
        <v>4.4000000000000004</v>
      </c>
      <c r="Q40" s="11">
        <v>0.31</v>
      </c>
      <c r="R40" s="5"/>
      <c r="S40" s="11">
        <v>0.05</v>
      </c>
      <c r="T40" s="5"/>
      <c r="U40" s="5"/>
      <c r="V40" s="9"/>
      <c r="W40" s="5"/>
      <c r="X40" s="11">
        <v>0.02</v>
      </c>
      <c r="Y40" s="5"/>
      <c r="Z40" s="5"/>
      <c r="AA40" s="11">
        <v>0.21</v>
      </c>
      <c r="AB40" s="11">
        <v>2.98</v>
      </c>
      <c r="AC40" s="11">
        <v>14.9</v>
      </c>
      <c r="AD40" s="11">
        <v>16.559999999999999</v>
      </c>
      <c r="AE40" s="5"/>
    </row>
    <row r="41" spans="1:31" x14ac:dyDescent="0.2">
      <c r="A41" s="12" t="s">
        <v>39</v>
      </c>
      <c r="B41" s="15">
        <v>948.29</v>
      </c>
      <c r="C41" s="11">
        <v>945.4</v>
      </c>
      <c r="D41" s="5"/>
      <c r="E41" s="11">
        <v>2.29</v>
      </c>
      <c r="F41" s="11">
        <v>39.08</v>
      </c>
      <c r="G41" s="11">
        <v>0.82</v>
      </c>
      <c r="H41" s="11">
        <v>0.21</v>
      </c>
      <c r="I41" s="5"/>
      <c r="J41" s="11">
        <v>1.3</v>
      </c>
      <c r="K41" s="11">
        <v>0.43</v>
      </c>
      <c r="L41" s="15">
        <v>64.260000000000005</v>
      </c>
      <c r="M41" s="11">
        <v>0.17</v>
      </c>
      <c r="N41" s="11">
        <v>21.5</v>
      </c>
      <c r="O41" s="5"/>
      <c r="P41" s="11">
        <v>28.23</v>
      </c>
      <c r="Q41" s="11">
        <v>0.9</v>
      </c>
      <c r="R41" s="5"/>
      <c r="S41" s="11">
        <v>0.27</v>
      </c>
      <c r="T41" s="5"/>
      <c r="U41" s="5"/>
      <c r="V41" s="15">
        <v>2.4700000000000002</v>
      </c>
      <c r="W41" s="11">
        <v>8.8000000000000007</v>
      </c>
      <c r="X41" s="11">
        <v>0.03</v>
      </c>
      <c r="Y41" s="11">
        <v>1.51</v>
      </c>
      <c r="Z41" s="11">
        <v>0.38</v>
      </c>
      <c r="AA41" s="11">
        <v>1.25</v>
      </c>
      <c r="AB41" s="5"/>
      <c r="AC41" s="11">
        <v>9585.94</v>
      </c>
      <c r="AD41" s="11">
        <v>5703.13</v>
      </c>
      <c r="AE41" s="11">
        <v>10.76</v>
      </c>
    </row>
    <row r="42" spans="1:31" x14ac:dyDescent="0.2">
      <c r="A42" s="12" t="s">
        <v>40</v>
      </c>
      <c r="B42" s="15">
        <v>143.01</v>
      </c>
      <c r="C42" s="11">
        <v>143.01</v>
      </c>
      <c r="D42" s="5"/>
      <c r="E42" s="5"/>
      <c r="F42" s="5"/>
      <c r="G42" s="11">
        <v>0.9</v>
      </c>
      <c r="H42" s="11">
        <v>2.83</v>
      </c>
      <c r="I42" s="5"/>
      <c r="J42" s="11">
        <v>0.3</v>
      </c>
      <c r="K42" s="5"/>
      <c r="L42" s="15">
        <v>4.1100000000000003</v>
      </c>
      <c r="M42" s="5"/>
      <c r="N42" s="11">
        <v>2.5499999999999998</v>
      </c>
      <c r="O42" s="5"/>
      <c r="P42" s="11">
        <v>1.38</v>
      </c>
      <c r="Q42" s="11">
        <v>0.11</v>
      </c>
      <c r="R42" s="5"/>
      <c r="S42" s="11">
        <v>0.02</v>
      </c>
      <c r="T42" s="5"/>
      <c r="U42" s="5"/>
      <c r="V42" s="9"/>
      <c r="W42" s="5"/>
      <c r="X42" s="11">
        <v>0.04</v>
      </c>
      <c r="Y42" s="5"/>
      <c r="Z42" s="11">
        <v>0.01</v>
      </c>
      <c r="AA42" s="11">
        <v>7.25</v>
      </c>
      <c r="AB42" s="11">
        <v>53.33</v>
      </c>
      <c r="AC42" s="11">
        <v>2201.27</v>
      </c>
      <c r="AD42" s="11">
        <v>185.85</v>
      </c>
      <c r="AE42" s="5"/>
    </row>
    <row r="43" spans="1:31" x14ac:dyDescent="0.2">
      <c r="A43" s="37" t="s">
        <v>41</v>
      </c>
      <c r="B43" s="16">
        <v>4.3499999999999996</v>
      </c>
      <c r="C43" s="17">
        <v>4.3</v>
      </c>
      <c r="D43" s="7"/>
      <c r="E43" s="7"/>
      <c r="F43" s="7"/>
      <c r="G43" s="7"/>
      <c r="H43" s="7"/>
      <c r="I43" s="7"/>
      <c r="J43" s="7"/>
      <c r="K43" s="7"/>
      <c r="L43" s="16">
        <v>5.29</v>
      </c>
      <c r="M43" s="7"/>
      <c r="N43" s="17">
        <v>2.96</v>
      </c>
      <c r="O43" s="7"/>
      <c r="P43" s="17">
        <v>2</v>
      </c>
      <c r="Q43" s="17">
        <v>0.09</v>
      </c>
      <c r="R43" s="7"/>
      <c r="S43" s="7"/>
      <c r="T43" s="7"/>
      <c r="U43" s="7"/>
      <c r="V43" s="10"/>
      <c r="W43" s="7"/>
      <c r="X43" s="17">
        <v>0.23</v>
      </c>
      <c r="Y43" s="7"/>
      <c r="Z43" s="7"/>
      <c r="AA43" s="17">
        <v>0.43</v>
      </c>
      <c r="AB43" s="17">
        <v>0.11</v>
      </c>
      <c r="AC43" s="17">
        <v>147.34</v>
      </c>
      <c r="AD43" s="17">
        <v>593.76</v>
      </c>
      <c r="AE43" s="7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0F10A-D0FF-4B99-B55A-093F796642DF}">
  <sheetPr codeName="Sheet6">
    <tabColor theme="0" tint="-0.34998626667073579"/>
  </sheetPr>
  <dimension ref="A1:AG91"/>
  <sheetViews>
    <sheetView zoomScale="90" zoomScaleNormal="90" workbookViewId="0">
      <selection activeCell="F70" sqref="F70"/>
    </sheetView>
  </sheetViews>
  <sheetFormatPr defaultRowHeight="14.25" x14ac:dyDescent="0.2"/>
  <cols>
    <col min="1" max="1" width="32.625" bestFit="1" customWidth="1"/>
    <col min="32" max="32" width="8.875" customWidth="1"/>
  </cols>
  <sheetData>
    <row r="1" spans="1:33" ht="98.25" x14ac:dyDescent="0.2">
      <c r="B1" s="13" t="s">
        <v>42</v>
      </c>
      <c r="C1" s="13" t="s">
        <v>43</v>
      </c>
      <c r="D1" s="13" t="s">
        <v>44</v>
      </c>
      <c r="E1" s="13" t="s">
        <v>72</v>
      </c>
      <c r="F1" s="13" t="s">
        <v>73</v>
      </c>
      <c r="G1" s="13" t="s">
        <v>74</v>
      </c>
      <c r="H1" s="13" t="s">
        <v>46</v>
      </c>
      <c r="I1" s="13" t="s">
        <v>47</v>
      </c>
      <c r="J1" s="13" t="s">
        <v>48</v>
      </c>
      <c r="K1" s="13" t="s">
        <v>49</v>
      </c>
      <c r="L1" s="13" t="s">
        <v>50</v>
      </c>
      <c r="M1" s="13" t="s">
        <v>109</v>
      </c>
      <c r="N1" s="13" t="s">
        <v>110</v>
      </c>
      <c r="O1" s="13" t="s">
        <v>52</v>
      </c>
      <c r="P1" s="13" t="s">
        <v>53</v>
      </c>
      <c r="Q1" s="13" t="s">
        <v>54</v>
      </c>
      <c r="R1" s="13" t="s">
        <v>55</v>
      </c>
      <c r="S1" s="13" t="s">
        <v>56</v>
      </c>
      <c r="T1" s="13" t="s">
        <v>57</v>
      </c>
      <c r="U1" s="13" t="s">
        <v>58</v>
      </c>
      <c r="V1" s="13" t="s">
        <v>59</v>
      </c>
      <c r="W1" s="13" t="s">
        <v>60</v>
      </c>
      <c r="X1" s="13" t="s">
        <v>61</v>
      </c>
      <c r="Y1" s="13" t="s">
        <v>62</v>
      </c>
      <c r="Z1" s="13" t="s">
        <v>63</v>
      </c>
      <c r="AA1" s="13" t="s">
        <v>64</v>
      </c>
      <c r="AB1" s="13" t="s">
        <v>111</v>
      </c>
      <c r="AC1" s="13" t="s">
        <v>66</v>
      </c>
      <c r="AD1" s="13" t="s">
        <v>67</v>
      </c>
      <c r="AE1" s="13" t="s">
        <v>68</v>
      </c>
      <c r="AF1" s="13" t="s">
        <v>69</v>
      </c>
      <c r="AG1" s="13" t="s">
        <v>112</v>
      </c>
    </row>
    <row r="2" spans="1:33" x14ac:dyDescent="0.2">
      <c r="A2" s="43" t="s">
        <v>275</v>
      </c>
      <c r="B2" s="49">
        <f>SUM(B3:B43)</f>
        <v>0</v>
      </c>
      <c r="C2" s="48">
        <f>SUM(C3:C43)</f>
        <v>1</v>
      </c>
      <c r="D2" s="48">
        <f t="shared" ref="D2:AG2" si="0">SUM(D3:D43)</f>
        <v>1</v>
      </c>
      <c r="E2" s="48">
        <f t="shared" si="0"/>
        <v>0.99999999999999978</v>
      </c>
      <c r="F2" s="48">
        <f t="shared" si="0"/>
        <v>0.99999999999999978</v>
      </c>
      <c r="G2" s="48">
        <f t="shared" si="0"/>
        <v>0.99999999999999978</v>
      </c>
      <c r="H2" s="48">
        <f t="shared" si="0"/>
        <v>1</v>
      </c>
      <c r="I2" s="48">
        <f t="shared" si="0"/>
        <v>1</v>
      </c>
      <c r="J2" s="48">
        <f t="shared" si="0"/>
        <v>1</v>
      </c>
      <c r="K2" s="48">
        <f t="shared" si="0"/>
        <v>1</v>
      </c>
      <c r="L2" s="48">
        <f t="shared" si="0"/>
        <v>1</v>
      </c>
      <c r="M2" s="48">
        <f t="shared" si="0"/>
        <v>1</v>
      </c>
      <c r="N2" s="66">
        <f t="shared" si="0"/>
        <v>0</v>
      </c>
      <c r="O2" s="48">
        <f t="shared" si="0"/>
        <v>1</v>
      </c>
      <c r="P2" s="48">
        <f t="shared" si="0"/>
        <v>1</v>
      </c>
      <c r="Q2" s="48">
        <f t="shared" si="0"/>
        <v>1.0000000000000002</v>
      </c>
      <c r="R2" s="48">
        <f t="shared" si="0"/>
        <v>1</v>
      </c>
      <c r="S2" s="48">
        <f t="shared" si="0"/>
        <v>1</v>
      </c>
      <c r="T2" s="48">
        <f t="shared" si="0"/>
        <v>1</v>
      </c>
      <c r="U2" s="48">
        <f t="shared" si="0"/>
        <v>1</v>
      </c>
      <c r="V2" s="48">
        <f t="shared" si="0"/>
        <v>0.99999999999999989</v>
      </c>
      <c r="W2" s="48">
        <f t="shared" si="0"/>
        <v>1</v>
      </c>
      <c r="X2" s="48">
        <f t="shared" si="0"/>
        <v>1</v>
      </c>
      <c r="Y2" s="48">
        <f t="shared" si="0"/>
        <v>0.99999999999999989</v>
      </c>
      <c r="Z2" s="48">
        <f t="shared" si="0"/>
        <v>1</v>
      </c>
      <c r="AA2" s="48">
        <f t="shared" si="0"/>
        <v>1</v>
      </c>
      <c r="AB2" s="48">
        <f t="shared" si="0"/>
        <v>1</v>
      </c>
      <c r="AC2" s="48">
        <f t="shared" si="0"/>
        <v>1</v>
      </c>
      <c r="AD2" s="48">
        <f t="shared" si="0"/>
        <v>1</v>
      </c>
      <c r="AE2" s="91">
        <f t="shared" si="0"/>
        <v>0</v>
      </c>
      <c r="AF2" s="91">
        <f t="shared" si="0"/>
        <v>0</v>
      </c>
      <c r="AG2" s="48">
        <f t="shared" si="0"/>
        <v>1</v>
      </c>
    </row>
    <row r="3" spans="1:33" x14ac:dyDescent="0.2">
      <c r="A3" s="36" t="s">
        <v>2</v>
      </c>
      <c r="B3" s="50"/>
      <c r="C3" s="54">
        <v>0</v>
      </c>
      <c r="D3" s="54">
        <v>0</v>
      </c>
      <c r="E3" s="54">
        <v>0</v>
      </c>
      <c r="F3" s="54">
        <v>0</v>
      </c>
      <c r="G3" s="54">
        <v>0</v>
      </c>
      <c r="H3" s="54">
        <v>0</v>
      </c>
      <c r="I3" s="54">
        <v>0</v>
      </c>
      <c r="J3" s="54">
        <v>0</v>
      </c>
      <c r="K3" s="54">
        <v>0</v>
      </c>
      <c r="L3" s="54">
        <v>0</v>
      </c>
      <c r="M3" s="54">
        <v>0</v>
      </c>
      <c r="N3" s="67"/>
      <c r="O3" s="54">
        <v>0</v>
      </c>
      <c r="P3" s="54">
        <v>0</v>
      </c>
      <c r="Q3" s="54">
        <v>0</v>
      </c>
      <c r="R3" s="54">
        <v>0</v>
      </c>
      <c r="S3" s="54">
        <v>0</v>
      </c>
      <c r="T3" s="54">
        <v>0</v>
      </c>
      <c r="U3" s="54">
        <v>0</v>
      </c>
      <c r="V3" s="75">
        <v>0</v>
      </c>
      <c r="W3" s="54">
        <v>0</v>
      </c>
      <c r="X3" s="75">
        <v>0</v>
      </c>
      <c r="Y3" s="75">
        <v>0</v>
      </c>
      <c r="Z3" s="75">
        <v>0</v>
      </c>
      <c r="AA3" s="75">
        <v>0</v>
      </c>
      <c r="AB3" s="75">
        <v>0</v>
      </c>
      <c r="AC3" s="75">
        <v>0</v>
      </c>
      <c r="AD3" s="75">
        <v>0</v>
      </c>
      <c r="AE3" s="92">
        <v>0</v>
      </c>
      <c r="AF3" s="92">
        <v>0</v>
      </c>
      <c r="AG3" s="84">
        <v>0</v>
      </c>
    </row>
    <row r="4" spans="1:33" x14ac:dyDescent="0.2">
      <c r="A4" s="12" t="s">
        <v>3</v>
      </c>
      <c r="B4" s="51"/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68"/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33">
        <v>0</v>
      </c>
      <c r="Y4" s="33">
        <v>0</v>
      </c>
      <c r="Z4" s="33">
        <v>0</v>
      </c>
      <c r="AA4" s="33">
        <v>0</v>
      </c>
      <c r="AB4" s="33">
        <v>0</v>
      </c>
      <c r="AC4" s="33">
        <v>0</v>
      </c>
      <c r="AD4" s="33">
        <v>0</v>
      </c>
      <c r="AE4" s="93">
        <v>0</v>
      </c>
      <c r="AF4" s="93">
        <v>0</v>
      </c>
      <c r="AG4" s="82">
        <v>0</v>
      </c>
    </row>
    <row r="5" spans="1:33" x14ac:dyDescent="0.2">
      <c r="A5" s="12" t="s">
        <v>4</v>
      </c>
      <c r="B5" s="51"/>
      <c r="C5" s="56">
        <v>0</v>
      </c>
      <c r="D5" s="56">
        <v>0</v>
      </c>
      <c r="E5" s="56">
        <v>0</v>
      </c>
      <c r="F5" s="56">
        <v>0</v>
      </c>
      <c r="G5" s="56">
        <v>0</v>
      </c>
      <c r="H5" s="56">
        <v>0</v>
      </c>
      <c r="I5" s="56">
        <v>0</v>
      </c>
      <c r="J5" s="56">
        <v>0</v>
      </c>
      <c r="K5" s="56">
        <v>0</v>
      </c>
      <c r="L5" s="56">
        <v>0</v>
      </c>
      <c r="M5" s="56">
        <v>0</v>
      </c>
      <c r="N5" s="68"/>
      <c r="O5" s="56">
        <v>0</v>
      </c>
      <c r="P5" s="56">
        <v>0</v>
      </c>
      <c r="Q5" s="56">
        <v>0</v>
      </c>
      <c r="R5" s="56">
        <v>0</v>
      </c>
      <c r="S5" s="56">
        <v>0</v>
      </c>
      <c r="T5" s="56">
        <v>0</v>
      </c>
      <c r="U5" s="56">
        <v>0</v>
      </c>
      <c r="V5" s="56">
        <v>0</v>
      </c>
      <c r="W5" s="56">
        <v>0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  <c r="AE5" s="93">
        <v>0</v>
      </c>
      <c r="AF5" s="93">
        <v>0</v>
      </c>
      <c r="AG5" s="82">
        <v>0</v>
      </c>
    </row>
    <row r="6" spans="1:33" x14ac:dyDescent="0.2">
      <c r="A6" s="12" t="s">
        <v>5</v>
      </c>
      <c r="B6" s="51"/>
      <c r="C6" s="56">
        <v>0</v>
      </c>
      <c r="D6" s="56">
        <v>0</v>
      </c>
      <c r="E6" s="56">
        <v>0</v>
      </c>
      <c r="F6" s="56">
        <v>0</v>
      </c>
      <c r="G6" s="56">
        <v>0</v>
      </c>
      <c r="H6" s="56">
        <v>0</v>
      </c>
      <c r="I6" s="56">
        <v>0</v>
      </c>
      <c r="J6" s="56">
        <v>0</v>
      </c>
      <c r="K6" s="56">
        <v>0</v>
      </c>
      <c r="L6" s="56">
        <v>0</v>
      </c>
      <c r="M6" s="56">
        <v>0</v>
      </c>
      <c r="N6" s="68"/>
      <c r="O6" s="56">
        <v>0</v>
      </c>
      <c r="P6" s="56">
        <v>0</v>
      </c>
      <c r="Q6" s="56">
        <v>0</v>
      </c>
      <c r="R6" s="56">
        <v>0</v>
      </c>
      <c r="S6" s="56">
        <v>0</v>
      </c>
      <c r="T6" s="56">
        <v>0</v>
      </c>
      <c r="U6" s="56">
        <v>0</v>
      </c>
      <c r="V6" s="56">
        <v>0</v>
      </c>
      <c r="W6" s="56">
        <v>0</v>
      </c>
      <c r="X6" s="33">
        <v>0</v>
      </c>
      <c r="Y6" s="33">
        <v>0</v>
      </c>
      <c r="Z6" s="33">
        <v>0</v>
      </c>
      <c r="AA6" s="33">
        <v>0</v>
      </c>
      <c r="AB6" s="33">
        <v>0</v>
      </c>
      <c r="AC6" s="33">
        <v>0</v>
      </c>
      <c r="AD6" s="33">
        <v>0</v>
      </c>
      <c r="AE6" s="93">
        <v>0</v>
      </c>
      <c r="AF6" s="93">
        <v>0</v>
      </c>
      <c r="AG6" s="82">
        <v>0</v>
      </c>
    </row>
    <row r="7" spans="1:33" x14ac:dyDescent="0.2">
      <c r="A7" s="12" t="s">
        <v>6</v>
      </c>
      <c r="B7" s="51"/>
      <c r="C7" s="56">
        <v>0</v>
      </c>
      <c r="D7" s="56">
        <v>0</v>
      </c>
      <c r="E7" s="56">
        <v>0</v>
      </c>
      <c r="F7" s="56">
        <v>0</v>
      </c>
      <c r="G7" s="56">
        <v>0</v>
      </c>
      <c r="H7" s="56">
        <v>0</v>
      </c>
      <c r="I7" s="56">
        <v>0</v>
      </c>
      <c r="J7" s="56">
        <v>0</v>
      </c>
      <c r="K7" s="56">
        <v>0</v>
      </c>
      <c r="L7" s="56">
        <v>0</v>
      </c>
      <c r="M7" s="56">
        <v>0</v>
      </c>
      <c r="N7" s="68"/>
      <c r="O7" s="56">
        <v>0</v>
      </c>
      <c r="P7" s="56">
        <v>0</v>
      </c>
      <c r="Q7" s="56">
        <v>0</v>
      </c>
      <c r="R7" s="56">
        <v>0</v>
      </c>
      <c r="S7" s="56">
        <v>0</v>
      </c>
      <c r="T7" s="56">
        <v>0</v>
      </c>
      <c r="U7" s="56">
        <v>0</v>
      </c>
      <c r="V7" s="56">
        <v>0</v>
      </c>
      <c r="W7" s="56">
        <v>0</v>
      </c>
      <c r="X7" s="33">
        <v>0</v>
      </c>
      <c r="Y7" s="33">
        <v>0</v>
      </c>
      <c r="Z7" s="33">
        <v>0</v>
      </c>
      <c r="AA7" s="33">
        <v>0</v>
      </c>
      <c r="AB7" s="33">
        <v>0</v>
      </c>
      <c r="AC7" s="33">
        <v>0</v>
      </c>
      <c r="AD7" s="33">
        <v>0</v>
      </c>
      <c r="AE7" s="93">
        <v>0</v>
      </c>
      <c r="AF7" s="93">
        <v>0</v>
      </c>
      <c r="AG7" s="82">
        <v>0</v>
      </c>
    </row>
    <row r="8" spans="1:33" x14ac:dyDescent="0.2">
      <c r="A8" s="12" t="s">
        <v>7</v>
      </c>
      <c r="B8" s="51"/>
      <c r="C8" s="56">
        <v>0</v>
      </c>
      <c r="D8" s="56">
        <v>0</v>
      </c>
      <c r="E8" s="56">
        <v>0</v>
      </c>
      <c r="F8" s="56">
        <v>0</v>
      </c>
      <c r="G8" s="56">
        <v>0</v>
      </c>
      <c r="H8" s="56">
        <v>0</v>
      </c>
      <c r="I8" s="56">
        <v>0</v>
      </c>
      <c r="J8" s="56">
        <v>0</v>
      </c>
      <c r="K8" s="56">
        <v>0</v>
      </c>
      <c r="L8" s="56">
        <v>0</v>
      </c>
      <c r="M8" s="56">
        <v>0</v>
      </c>
      <c r="N8" s="68"/>
      <c r="O8" s="56">
        <v>0</v>
      </c>
      <c r="P8" s="56">
        <v>0</v>
      </c>
      <c r="Q8" s="56">
        <v>0</v>
      </c>
      <c r="R8" s="56">
        <v>0</v>
      </c>
      <c r="S8" s="56">
        <v>0</v>
      </c>
      <c r="T8" s="56">
        <v>0</v>
      </c>
      <c r="U8" s="56">
        <v>0</v>
      </c>
      <c r="V8" s="56">
        <v>0</v>
      </c>
      <c r="W8" s="56">
        <v>0</v>
      </c>
      <c r="X8" s="33">
        <v>0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0</v>
      </c>
      <c r="AE8" s="93">
        <v>0</v>
      </c>
      <c r="AF8" s="93">
        <v>0</v>
      </c>
      <c r="AG8" s="82">
        <v>0</v>
      </c>
    </row>
    <row r="9" spans="1:33" x14ac:dyDescent="0.2">
      <c r="A9" s="12" t="s">
        <v>8</v>
      </c>
      <c r="B9" s="51"/>
      <c r="C9" s="56">
        <v>0</v>
      </c>
      <c r="D9" s="56">
        <v>0</v>
      </c>
      <c r="E9" s="56">
        <v>0</v>
      </c>
      <c r="F9" s="56">
        <v>0</v>
      </c>
      <c r="G9" s="56">
        <v>0</v>
      </c>
      <c r="H9" s="56">
        <v>0</v>
      </c>
      <c r="I9" s="56">
        <v>0</v>
      </c>
      <c r="J9" s="56">
        <v>0</v>
      </c>
      <c r="K9" s="56">
        <v>0</v>
      </c>
      <c r="L9" s="56">
        <v>0</v>
      </c>
      <c r="M9" s="56">
        <v>0</v>
      </c>
      <c r="N9" s="68"/>
      <c r="O9" s="56">
        <v>0</v>
      </c>
      <c r="P9" s="56">
        <v>0</v>
      </c>
      <c r="Q9" s="56">
        <v>0</v>
      </c>
      <c r="R9" s="56">
        <v>0</v>
      </c>
      <c r="S9" s="56">
        <v>0</v>
      </c>
      <c r="T9" s="56">
        <v>0</v>
      </c>
      <c r="U9" s="56">
        <v>0</v>
      </c>
      <c r="V9" s="56">
        <v>0</v>
      </c>
      <c r="W9" s="56">
        <v>0</v>
      </c>
      <c r="X9" s="33">
        <v>0</v>
      </c>
      <c r="Y9" s="33">
        <v>0</v>
      </c>
      <c r="Z9" s="33">
        <v>0</v>
      </c>
      <c r="AA9" s="33">
        <v>0</v>
      </c>
      <c r="AB9" s="33">
        <v>0</v>
      </c>
      <c r="AC9" s="33">
        <v>0</v>
      </c>
      <c r="AD9" s="33">
        <v>0</v>
      </c>
      <c r="AE9" s="93">
        <v>0</v>
      </c>
      <c r="AF9" s="93">
        <v>0</v>
      </c>
      <c r="AG9" s="82">
        <v>0</v>
      </c>
    </row>
    <row r="10" spans="1:33" x14ac:dyDescent="0.2">
      <c r="A10" s="12" t="s">
        <v>9</v>
      </c>
      <c r="B10" s="51"/>
      <c r="C10" s="56">
        <v>0</v>
      </c>
      <c r="D10" s="56">
        <v>0</v>
      </c>
      <c r="E10" s="56">
        <v>0</v>
      </c>
      <c r="F10" s="56">
        <v>0</v>
      </c>
      <c r="G10" s="56">
        <v>0</v>
      </c>
      <c r="H10" s="56">
        <v>0</v>
      </c>
      <c r="I10" s="56">
        <v>0</v>
      </c>
      <c r="J10" s="56">
        <v>0</v>
      </c>
      <c r="K10" s="56">
        <v>0</v>
      </c>
      <c r="L10" s="56">
        <v>0</v>
      </c>
      <c r="M10" s="56">
        <v>0</v>
      </c>
      <c r="N10" s="68"/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</v>
      </c>
      <c r="U10" s="56">
        <v>0</v>
      </c>
      <c r="V10" s="56">
        <v>0</v>
      </c>
      <c r="W10" s="56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93">
        <v>0</v>
      </c>
      <c r="AF10" s="93">
        <v>0</v>
      </c>
      <c r="AG10" s="82">
        <f>AE65</f>
        <v>0.54200621589212739</v>
      </c>
    </row>
    <row r="11" spans="1:33" x14ac:dyDescent="0.2">
      <c r="A11" s="12" t="s">
        <v>10</v>
      </c>
      <c r="B11" s="51"/>
      <c r="C11" s="56">
        <v>0</v>
      </c>
      <c r="D11" s="56">
        <v>0</v>
      </c>
      <c r="E11" s="56">
        <v>0</v>
      </c>
      <c r="F11" s="56">
        <v>0</v>
      </c>
      <c r="G11" s="56">
        <v>0</v>
      </c>
      <c r="H11" s="56">
        <v>0</v>
      </c>
      <c r="I11" s="56">
        <v>0</v>
      </c>
      <c r="J11" s="56">
        <v>0</v>
      </c>
      <c r="K11" s="56">
        <v>0</v>
      </c>
      <c r="L11" s="56">
        <v>0</v>
      </c>
      <c r="M11" s="56">
        <v>0</v>
      </c>
      <c r="N11" s="68"/>
      <c r="O11" s="56">
        <v>0</v>
      </c>
      <c r="P11" s="56">
        <v>0</v>
      </c>
      <c r="Q11" s="56">
        <v>0</v>
      </c>
      <c r="R11" s="56">
        <v>0</v>
      </c>
      <c r="S11" s="56">
        <v>0</v>
      </c>
      <c r="T11" s="56">
        <v>0</v>
      </c>
      <c r="U11" s="56">
        <v>0</v>
      </c>
      <c r="V11" s="34">
        <f>V55</f>
        <v>1.605199279617884E-3</v>
      </c>
      <c r="W11" s="56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0</v>
      </c>
      <c r="AE11" s="93">
        <v>0</v>
      </c>
      <c r="AF11" s="93">
        <v>0</v>
      </c>
      <c r="AG11" s="82">
        <v>0</v>
      </c>
    </row>
    <row r="12" spans="1:33" x14ac:dyDescent="0.2">
      <c r="A12" s="12" t="s">
        <v>11</v>
      </c>
      <c r="B12" s="51"/>
      <c r="C12" s="56">
        <v>0</v>
      </c>
      <c r="D12" s="56">
        <v>0</v>
      </c>
      <c r="E12" s="56">
        <v>0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68"/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56">
        <v>0</v>
      </c>
      <c r="V12" s="33">
        <v>0</v>
      </c>
      <c r="W12" s="56">
        <v>0</v>
      </c>
      <c r="X12" s="33">
        <v>0</v>
      </c>
      <c r="Y12" s="33">
        <v>0</v>
      </c>
      <c r="Z12" s="33">
        <v>0</v>
      </c>
      <c r="AA12" s="33">
        <v>0</v>
      </c>
      <c r="AB12" s="33">
        <v>0</v>
      </c>
      <c r="AC12" s="33">
        <v>0</v>
      </c>
      <c r="AD12" s="33">
        <v>0</v>
      </c>
      <c r="AE12" s="93">
        <v>0</v>
      </c>
      <c r="AF12" s="93">
        <v>0</v>
      </c>
      <c r="AG12" s="82">
        <v>0</v>
      </c>
    </row>
    <row r="13" spans="1:33" x14ac:dyDescent="0.2">
      <c r="A13" s="12" t="s">
        <v>12</v>
      </c>
      <c r="B13" s="51"/>
      <c r="C13" s="56">
        <v>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68"/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33">
        <v>0</v>
      </c>
      <c r="W13" s="56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  <c r="AE13" s="93">
        <v>0</v>
      </c>
      <c r="AF13" s="93">
        <v>0</v>
      </c>
      <c r="AG13" s="82">
        <v>0</v>
      </c>
    </row>
    <row r="14" spans="1:33" x14ac:dyDescent="0.2">
      <c r="A14" s="12" t="s">
        <v>13</v>
      </c>
      <c r="B14" s="51"/>
      <c r="C14" s="56">
        <v>0</v>
      </c>
      <c r="D14" s="56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56">
        <v>0</v>
      </c>
      <c r="M14" s="56">
        <v>0</v>
      </c>
      <c r="N14" s="68"/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33">
        <v>0</v>
      </c>
      <c r="W14" s="56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  <c r="AC14" s="33">
        <v>0</v>
      </c>
      <c r="AD14" s="33">
        <v>0</v>
      </c>
      <c r="AE14" s="93">
        <v>0</v>
      </c>
      <c r="AF14" s="93">
        <v>0</v>
      </c>
      <c r="AG14" s="82">
        <v>0</v>
      </c>
    </row>
    <row r="15" spans="1:33" x14ac:dyDescent="0.2">
      <c r="A15" s="12" t="s">
        <v>14</v>
      </c>
      <c r="B15" s="51"/>
      <c r="C15" s="56">
        <v>0</v>
      </c>
      <c r="D15" s="56">
        <v>0</v>
      </c>
      <c r="E15" s="56">
        <v>0</v>
      </c>
      <c r="F15" s="56">
        <v>0</v>
      </c>
      <c r="G15" s="56">
        <v>0</v>
      </c>
      <c r="H15" s="56">
        <v>0</v>
      </c>
      <c r="I15" s="56">
        <v>0</v>
      </c>
      <c r="J15" s="56">
        <v>0</v>
      </c>
      <c r="K15" s="56">
        <v>0</v>
      </c>
      <c r="L15" s="56">
        <v>0</v>
      </c>
      <c r="M15" s="56">
        <v>0</v>
      </c>
      <c r="N15" s="68"/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0</v>
      </c>
      <c r="U15" s="56">
        <v>0</v>
      </c>
      <c r="V15" s="33">
        <v>0</v>
      </c>
      <c r="W15" s="56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0</v>
      </c>
      <c r="AE15" s="93">
        <v>0</v>
      </c>
      <c r="AF15" s="93">
        <v>0</v>
      </c>
      <c r="AG15" s="82">
        <v>0</v>
      </c>
    </row>
    <row r="16" spans="1:33" x14ac:dyDescent="0.2">
      <c r="A16" s="12" t="s">
        <v>15</v>
      </c>
      <c r="B16" s="51"/>
      <c r="C16" s="56">
        <v>0</v>
      </c>
      <c r="D16" s="56">
        <v>0</v>
      </c>
      <c r="E16" s="56">
        <v>0</v>
      </c>
      <c r="F16" s="56">
        <v>0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56">
        <v>0</v>
      </c>
      <c r="M16" s="56">
        <v>0</v>
      </c>
      <c r="N16" s="68"/>
      <c r="O16" s="56">
        <v>0</v>
      </c>
      <c r="P16" s="56">
        <v>0</v>
      </c>
      <c r="Q16" s="56">
        <v>0</v>
      </c>
      <c r="R16" s="56">
        <v>0</v>
      </c>
      <c r="S16" s="56">
        <v>0</v>
      </c>
      <c r="T16" s="56">
        <v>0</v>
      </c>
      <c r="U16" s="56">
        <v>0</v>
      </c>
      <c r="V16" s="33">
        <v>0</v>
      </c>
      <c r="W16" s="56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  <c r="AC16" s="33">
        <v>0</v>
      </c>
      <c r="AD16" s="33">
        <v>0</v>
      </c>
      <c r="AE16" s="93">
        <v>0</v>
      </c>
      <c r="AF16" s="93">
        <v>0</v>
      </c>
      <c r="AG16" s="82">
        <v>0</v>
      </c>
    </row>
    <row r="17" spans="1:33" x14ac:dyDescent="0.2">
      <c r="A17" s="12" t="s">
        <v>16</v>
      </c>
      <c r="B17" s="51"/>
      <c r="C17" s="56">
        <v>0</v>
      </c>
      <c r="D17" s="56">
        <v>0</v>
      </c>
      <c r="E17" s="56">
        <v>0</v>
      </c>
      <c r="F17" s="56">
        <v>0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56">
        <v>0</v>
      </c>
      <c r="M17" s="56">
        <v>0</v>
      </c>
      <c r="N17" s="68"/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0</v>
      </c>
      <c r="U17" s="56">
        <v>0</v>
      </c>
      <c r="V17" s="34">
        <f>V56</f>
        <v>6.6948555320648336E-3</v>
      </c>
      <c r="W17" s="56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  <c r="AC17" s="33">
        <v>0</v>
      </c>
      <c r="AD17" s="33">
        <v>0</v>
      </c>
      <c r="AE17" s="93">
        <v>0</v>
      </c>
      <c r="AF17" s="93">
        <v>0</v>
      </c>
      <c r="AG17" s="82">
        <v>0</v>
      </c>
    </row>
    <row r="18" spans="1:33" x14ac:dyDescent="0.2">
      <c r="A18" s="12" t="s">
        <v>17</v>
      </c>
      <c r="B18" s="51"/>
      <c r="C18" s="56">
        <v>0</v>
      </c>
      <c r="D18" s="56">
        <v>0</v>
      </c>
      <c r="E18" s="56">
        <v>0</v>
      </c>
      <c r="F18" s="56">
        <v>0</v>
      </c>
      <c r="G18" s="56">
        <v>0</v>
      </c>
      <c r="H18" s="56">
        <v>0</v>
      </c>
      <c r="I18" s="56">
        <v>0</v>
      </c>
      <c r="J18" s="56">
        <v>0</v>
      </c>
      <c r="K18" s="56">
        <v>0</v>
      </c>
      <c r="L18" s="56">
        <v>0</v>
      </c>
      <c r="M18" s="56">
        <v>0</v>
      </c>
      <c r="N18" s="68"/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0</v>
      </c>
      <c r="U18" s="56">
        <v>0</v>
      </c>
      <c r="V18" s="33">
        <v>0</v>
      </c>
      <c r="W18" s="56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0</v>
      </c>
      <c r="AE18" s="93">
        <v>0</v>
      </c>
      <c r="AF18" s="93">
        <v>0</v>
      </c>
      <c r="AG18" s="82">
        <v>0</v>
      </c>
    </row>
    <row r="19" spans="1:33" x14ac:dyDescent="0.2">
      <c r="A19" s="12" t="s">
        <v>18</v>
      </c>
      <c r="B19" s="51"/>
      <c r="C19" s="56">
        <v>0</v>
      </c>
      <c r="D19" s="56">
        <v>0</v>
      </c>
      <c r="E19" s="56">
        <v>0</v>
      </c>
      <c r="F19" s="56">
        <v>0</v>
      </c>
      <c r="G19" s="56">
        <v>0</v>
      </c>
      <c r="H19" s="56">
        <v>0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68"/>
      <c r="O19" s="56">
        <v>0</v>
      </c>
      <c r="P19" s="56">
        <v>0</v>
      </c>
      <c r="Q19" s="56">
        <v>0</v>
      </c>
      <c r="R19" s="56">
        <v>0</v>
      </c>
      <c r="S19" s="56">
        <v>0</v>
      </c>
      <c r="T19" s="56">
        <v>0</v>
      </c>
      <c r="U19" s="56">
        <v>0</v>
      </c>
      <c r="V19" s="33">
        <v>0</v>
      </c>
      <c r="W19" s="56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0</v>
      </c>
      <c r="AE19" s="93">
        <v>0</v>
      </c>
      <c r="AF19" s="93">
        <v>0</v>
      </c>
      <c r="AG19" s="82">
        <v>0</v>
      </c>
    </row>
    <row r="20" spans="1:33" x14ac:dyDescent="0.2">
      <c r="A20" s="12" t="s">
        <v>19</v>
      </c>
      <c r="B20" s="51"/>
      <c r="C20" s="56">
        <v>0</v>
      </c>
      <c r="D20" s="56">
        <v>0</v>
      </c>
      <c r="E20" s="56">
        <v>0</v>
      </c>
      <c r="F20" s="56">
        <v>0</v>
      </c>
      <c r="G20" s="56">
        <v>0</v>
      </c>
      <c r="H20" s="56">
        <v>0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N20" s="68"/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0</v>
      </c>
      <c r="U20" s="56">
        <v>0</v>
      </c>
      <c r="V20" s="33">
        <v>0</v>
      </c>
      <c r="W20" s="56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  <c r="AE20" s="93">
        <v>0</v>
      </c>
      <c r="AF20" s="93">
        <v>0</v>
      </c>
      <c r="AG20" s="82">
        <v>0</v>
      </c>
    </row>
    <row r="21" spans="1:33" x14ac:dyDescent="0.2">
      <c r="A21" s="12" t="s">
        <v>20</v>
      </c>
      <c r="B21" s="51"/>
      <c r="C21" s="56">
        <v>0</v>
      </c>
      <c r="D21" s="56">
        <v>0</v>
      </c>
      <c r="E21" s="56">
        <v>0</v>
      </c>
      <c r="F21" s="56">
        <v>0</v>
      </c>
      <c r="G21" s="56">
        <v>0</v>
      </c>
      <c r="H21" s="56">
        <v>0</v>
      </c>
      <c r="I21" s="56">
        <v>0</v>
      </c>
      <c r="J21" s="56">
        <v>0</v>
      </c>
      <c r="K21" s="56">
        <v>0</v>
      </c>
      <c r="L21" s="56">
        <v>0</v>
      </c>
      <c r="M21" s="56">
        <v>0</v>
      </c>
      <c r="N21" s="68"/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0</v>
      </c>
      <c r="U21" s="56">
        <v>0</v>
      </c>
      <c r="V21" s="34">
        <f>V57</f>
        <v>2.0750137029206797E-3</v>
      </c>
      <c r="W21" s="56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0</v>
      </c>
      <c r="AE21" s="93">
        <v>0</v>
      </c>
      <c r="AF21" s="93">
        <v>0</v>
      </c>
      <c r="AG21" s="82">
        <v>0</v>
      </c>
    </row>
    <row r="22" spans="1:33" x14ac:dyDescent="0.2">
      <c r="A22" s="12" t="s">
        <v>21</v>
      </c>
      <c r="B22" s="51"/>
      <c r="C22" s="34">
        <f>C59</f>
        <v>6.1643990427855268E-2</v>
      </c>
      <c r="D22" s="33">
        <f>B65</f>
        <v>1</v>
      </c>
      <c r="E22" s="34">
        <f>C69</f>
        <v>0.1124914509037616</v>
      </c>
      <c r="F22" s="34">
        <f>C69</f>
        <v>0.1124914509037616</v>
      </c>
      <c r="G22" s="34">
        <f>C69</f>
        <v>0.1124914509037616</v>
      </c>
      <c r="H22" s="56">
        <v>0</v>
      </c>
      <c r="I22" s="56">
        <v>0</v>
      </c>
      <c r="J22" s="56">
        <v>0</v>
      </c>
      <c r="K22" s="56">
        <v>0</v>
      </c>
      <c r="L22" s="56">
        <v>0</v>
      </c>
      <c r="M22" s="56">
        <f>C88</f>
        <v>0.13081124527336829</v>
      </c>
      <c r="N22" s="68"/>
      <c r="O22" s="56">
        <v>0</v>
      </c>
      <c r="P22" s="56">
        <f>L60</f>
        <v>6.1846689895470375E-2</v>
      </c>
      <c r="Q22" s="56">
        <v>0</v>
      </c>
      <c r="R22" s="56">
        <f>L71</f>
        <v>0</v>
      </c>
      <c r="S22" s="56">
        <f>L75</f>
        <v>0.38347338935574227</v>
      </c>
      <c r="T22" s="33">
        <f>L78</f>
        <v>0.24832116449282998</v>
      </c>
      <c r="U22" s="34">
        <f>L83</f>
        <v>0.93498596819457447</v>
      </c>
      <c r="V22" s="33">
        <v>0</v>
      </c>
      <c r="W22" s="33">
        <f>V63</f>
        <v>6.8035653841814286E-2</v>
      </c>
      <c r="X22" s="33">
        <f>V70</f>
        <v>1.9665643676304311E-2</v>
      </c>
      <c r="Y22" s="33">
        <v>0</v>
      </c>
      <c r="Z22" s="33">
        <f>V79</f>
        <v>0.49962199604985874</v>
      </c>
      <c r="AA22" s="33">
        <f>U84</f>
        <v>1</v>
      </c>
      <c r="AB22" s="33">
        <f>V88</f>
        <v>0.75957965357240897</v>
      </c>
      <c r="AC22" s="33">
        <v>0</v>
      </c>
      <c r="AD22" s="33">
        <v>0</v>
      </c>
      <c r="AE22" s="93">
        <v>0</v>
      </c>
      <c r="AF22" s="93">
        <v>0</v>
      </c>
      <c r="AG22" s="82">
        <f>AE62</f>
        <v>1.5074762009641975E-2</v>
      </c>
    </row>
    <row r="23" spans="1:33" x14ac:dyDescent="0.2">
      <c r="A23" s="12" t="s">
        <v>1</v>
      </c>
      <c r="B23" s="51"/>
      <c r="C23" s="34">
        <f>C60</f>
        <v>0.54037695264123953</v>
      </c>
      <c r="D23" s="33">
        <v>0</v>
      </c>
      <c r="E23" s="33">
        <v>0</v>
      </c>
      <c r="F23" s="33">
        <v>0</v>
      </c>
      <c r="G23" s="33">
        <v>0</v>
      </c>
      <c r="H23" s="34">
        <f>C77</f>
        <v>9.1554671662636838E-2</v>
      </c>
      <c r="I23" s="33">
        <f>B83</f>
        <v>1</v>
      </c>
      <c r="J23" s="33">
        <f>B83</f>
        <v>1</v>
      </c>
      <c r="K23" s="33">
        <f>B83</f>
        <v>1</v>
      </c>
      <c r="L23" s="33">
        <f>B83</f>
        <v>1</v>
      </c>
      <c r="M23" s="56">
        <f>C89</f>
        <v>0.57067570282958557</v>
      </c>
      <c r="N23" s="68"/>
      <c r="O23" s="33">
        <f>K54</f>
        <v>1</v>
      </c>
      <c r="P23" s="33">
        <f>L59</f>
        <v>0.52656794425087106</v>
      </c>
      <c r="Q23" s="33">
        <f>L64</f>
        <v>0.37109375000000006</v>
      </c>
      <c r="R23" s="33">
        <f>K70</f>
        <v>1</v>
      </c>
      <c r="S23" s="33">
        <f>L74</f>
        <v>0.61652661064425773</v>
      </c>
      <c r="T23" s="33">
        <f>L79</f>
        <v>0.75167883550716996</v>
      </c>
      <c r="U23" s="33">
        <v>0</v>
      </c>
      <c r="V23" s="34">
        <f>V58</f>
        <v>0.98950747787957083</v>
      </c>
      <c r="W23" s="33">
        <f>V64</f>
        <v>0.93015908834480432</v>
      </c>
      <c r="X23" s="33">
        <f>V68</f>
        <v>6.137942174123728E-3</v>
      </c>
      <c r="Y23" s="33">
        <f>W68</f>
        <v>0</v>
      </c>
      <c r="Z23" s="33">
        <f>V80</f>
        <v>0.5003780039501412</v>
      </c>
      <c r="AA23" s="33">
        <v>0</v>
      </c>
      <c r="AB23" s="33">
        <f>V89</f>
        <v>0.240420346427591</v>
      </c>
      <c r="AC23" s="33">
        <f>AD53</f>
        <v>1</v>
      </c>
      <c r="AD23" s="33">
        <f>AD57</f>
        <v>1</v>
      </c>
      <c r="AE23" s="93">
        <v>0</v>
      </c>
      <c r="AF23" s="93">
        <v>0</v>
      </c>
      <c r="AG23" s="82">
        <f>AE63</f>
        <v>0.22257298778846391</v>
      </c>
    </row>
    <row r="24" spans="1:33" x14ac:dyDescent="0.2">
      <c r="A24" s="12" t="s">
        <v>22</v>
      </c>
      <c r="B24" s="51"/>
      <c r="C24" s="55">
        <v>0</v>
      </c>
      <c r="D24" s="55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68"/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4">
        <f>V59</f>
        <v>1.1745360582569884E-4</v>
      </c>
      <c r="W24" s="34">
        <f>W59</f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0</v>
      </c>
      <c r="AC24" s="33">
        <v>0</v>
      </c>
      <c r="AD24" s="33">
        <v>0</v>
      </c>
      <c r="AE24" s="93">
        <v>0</v>
      </c>
      <c r="AF24" s="93">
        <v>0</v>
      </c>
      <c r="AG24" s="82">
        <v>0</v>
      </c>
    </row>
    <row r="25" spans="1:33" x14ac:dyDescent="0.2">
      <c r="A25" s="12" t="s">
        <v>23</v>
      </c>
      <c r="B25" s="51"/>
      <c r="C25" s="56">
        <v>0</v>
      </c>
      <c r="D25" s="56">
        <v>0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68"/>
      <c r="O25" s="33">
        <v>0</v>
      </c>
      <c r="P25" s="33">
        <v>0</v>
      </c>
      <c r="Q25" s="33">
        <v>0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0</v>
      </c>
      <c r="AC25" s="33">
        <v>0</v>
      </c>
      <c r="AD25" s="33">
        <v>0</v>
      </c>
      <c r="AE25" s="93">
        <v>0</v>
      </c>
      <c r="AF25" s="93">
        <v>0</v>
      </c>
      <c r="AG25" s="82">
        <v>0</v>
      </c>
    </row>
    <row r="26" spans="1:33" x14ac:dyDescent="0.2">
      <c r="A26" s="12" t="s">
        <v>24</v>
      </c>
      <c r="B26" s="51"/>
      <c r="C26" s="56">
        <v>0</v>
      </c>
      <c r="D26" s="56">
        <v>0</v>
      </c>
      <c r="E26" s="33">
        <v>0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68"/>
      <c r="O26" s="33">
        <v>0</v>
      </c>
      <c r="P26" s="33">
        <f>L58</f>
        <v>0.41158536585365851</v>
      </c>
      <c r="Q26" s="33">
        <f>L63</f>
        <v>0.16210937500000003</v>
      </c>
      <c r="R26" s="33">
        <v>0</v>
      </c>
      <c r="S26" s="33">
        <v>0</v>
      </c>
      <c r="T26" s="33">
        <v>0</v>
      </c>
      <c r="U26" s="33">
        <v>0</v>
      </c>
      <c r="V26" s="33">
        <v>0</v>
      </c>
      <c r="W26" s="33">
        <v>0</v>
      </c>
      <c r="X26" s="33">
        <v>0</v>
      </c>
      <c r="Y26" s="33">
        <v>0</v>
      </c>
      <c r="Z26" s="33">
        <v>0</v>
      </c>
      <c r="AA26" s="33">
        <v>0</v>
      </c>
      <c r="AB26" s="33">
        <v>0</v>
      </c>
      <c r="AC26" s="33">
        <v>0</v>
      </c>
      <c r="AD26" s="33">
        <v>0</v>
      </c>
      <c r="AE26" s="93">
        <v>0</v>
      </c>
      <c r="AF26" s="93">
        <v>0</v>
      </c>
      <c r="AG26" s="82">
        <v>0</v>
      </c>
    </row>
    <row r="27" spans="1:33" x14ac:dyDescent="0.2">
      <c r="A27" s="12" t="s">
        <v>25</v>
      </c>
      <c r="B27" s="51"/>
      <c r="C27" s="56">
        <v>0</v>
      </c>
      <c r="D27" s="56">
        <v>0</v>
      </c>
      <c r="E27" s="34">
        <f>C70</f>
        <v>0.82205276013678541</v>
      </c>
      <c r="F27" s="34">
        <f>C70</f>
        <v>0.82205276013678541</v>
      </c>
      <c r="G27" s="34">
        <f>C70</f>
        <v>0.82205276013678541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f>C90</f>
        <v>2.0322232979559034E-2</v>
      </c>
      <c r="N27" s="68"/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f>V65</f>
        <v>1.8052578133814737E-3</v>
      </c>
      <c r="X27" s="33">
        <f>V69</f>
        <v>0.97419641414957192</v>
      </c>
      <c r="Y27" s="33">
        <f>V74</f>
        <v>0.90323783504393407</v>
      </c>
      <c r="Z27" s="33">
        <v>0</v>
      </c>
      <c r="AA27" s="33">
        <v>0</v>
      </c>
      <c r="AB27" s="33">
        <v>0</v>
      </c>
      <c r="AC27" s="33">
        <v>0</v>
      </c>
      <c r="AD27" s="33">
        <v>0</v>
      </c>
      <c r="AE27" s="93">
        <v>0</v>
      </c>
      <c r="AF27" s="93">
        <v>0</v>
      </c>
      <c r="AG27" s="82">
        <f>AE64</f>
        <v>0.22034603430976679</v>
      </c>
    </row>
    <row r="28" spans="1:33" x14ac:dyDescent="0.2">
      <c r="A28" s="12" t="s">
        <v>26</v>
      </c>
      <c r="B28" s="51"/>
      <c r="C28" s="56">
        <f>C61</f>
        <v>0.39797905693090513</v>
      </c>
      <c r="D28" s="56">
        <v>0</v>
      </c>
      <c r="E28" s="56">
        <f>C71</f>
        <v>6.5455788959452865E-2</v>
      </c>
      <c r="F28" s="56">
        <f>C71</f>
        <v>6.5455788959452865E-2</v>
      </c>
      <c r="G28" s="56">
        <f>C71</f>
        <v>6.5455788959452865E-2</v>
      </c>
      <c r="H28" s="34">
        <f>C78</f>
        <v>0.90844532833736324</v>
      </c>
      <c r="I28" s="33">
        <v>0</v>
      </c>
      <c r="J28" s="33">
        <v>0</v>
      </c>
      <c r="K28" s="33">
        <v>0</v>
      </c>
      <c r="L28" s="33">
        <v>0</v>
      </c>
      <c r="M28" s="33">
        <f>C91</f>
        <v>0.2781908189174872</v>
      </c>
      <c r="N28" s="68"/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  <c r="AC28" s="33">
        <v>0</v>
      </c>
      <c r="AD28" s="33">
        <v>0</v>
      </c>
      <c r="AE28" s="93">
        <v>0</v>
      </c>
      <c r="AF28" s="93">
        <v>0</v>
      </c>
      <c r="AG28" s="82">
        <v>0</v>
      </c>
    </row>
    <row r="29" spans="1:33" x14ac:dyDescent="0.2">
      <c r="A29" s="12" t="s">
        <v>27</v>
      </c>
      <c r="B29" s="51"/>
      <c r="C29" s="56">
        <v>0</v>
      </c>
      <c r="D29" s="56">
        <v>0</v>
      </c>
      <c r="E29" s="56">
        <v>0</v>
      </c>
      <c r="F29" s="56">
        <v>0</v>
      </c>
      <c r="G29" s="56">
        <v>0</v>
      </c>
      <c r="H29" s="56">
        <v>0</v>
      </c>
      <c r="I29" s="56">
        <v>0</v>
      </c>
      <c r="J29" s="56">
        <v>0</v>
      </c>
      <c r="K29" s="56">
        <v>0</v>
      </c>
      <c r="L29" s="56">
        <v>0</v>
      </c>
      <c r="M29" s="56">
        <v>0</v>
      </c>
      <c r="N29" s="68"/>
      <c r="O29" s="56">
        <v>0</v>
      </c>
      <c r="P29" s="56">
        <v>0</v>
      </c>
      <c r="Q29" s="56">
        <v>0</v>
      </c>
      <c r="R29" s="56">
        <v>0</v>
      </c>
      <c r="S29" s="56">
        <v>0</v>
      </c>
      <c r="T29" s="56">
        <v>0</v>
      </c>
      <c r="U29" s="33">
        <v>0</v>
      </c>
      <c r="V29" s="33">
        <v>0</v>
      </c>
      <c r="W29" s="33">
        <v>0</v>
      </c>
      <c r="X29" s="33">
        <v>0</v>
      </c>
      <c r="Y29" s="33">
        <f>V73</f>
        <v>9.6762164956065835E-2</v>
      </c>
      <c r="Z29" s="33">
        <v>0</v>
      </c>
      <c r="AA29" s="33">
        <v>0</v>
      </c>
      <c r="AB29" s="33">
        <v>0</v>
      </c>
      <c r="AC29" s="33">
        <v>0</v>
      </c>
      <c r="AD29" s="33">
        <v>0</v>
      </c>
      <c r="AE29" s="93">
        <v>0</v>
      </c>
      <c r="AF29" s="93">
        <v>0</v>
      </c>
      <c r="AG29" s="82">
        <v>0</v>
      </c>
    </row>
    <row r="30" spans="1:33" x14ac:dyDescent="0.2">
      <c r="A30" s="12" t="s">
        <v>28</v>
      </c>
      <c r="B30" s="51"/>
      <c r="C30" s="56">
        <v>0</v>
      </c>
      <c r="D30" s="56">
        <v>0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68"/>
      <c r="O30" s="56">
        <v>0</v>
      </c>
      <c r="P30" s="56">
        <v>0</v>
      </c>
      <c r="Q30" s="56">
        <v>0</v>
      </c>
      <c r="R30" s="56">
        <v>0</v>
      </c>
      <c r="S30" s="56">
        <v>0</v>
      </c>
      <c r="T30" s="56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  <c r="AC30" s="33">
        <v>0</v>
      </c>
      <c r="AD30" s="33">
        <v>0</v>
      </c>
      <c r="AE30" s="93">
        <v>0</v>
      </c>
      <c r="AF30" s="93">
        <v>0</v>
      </c>
      <c r="AG30" s="82">
        <v>0</v>
      </c>
    </row>
    <row r="31" spans="1:33" x14ac:dyDescent="0.2">
      <c r="A31" s="12" t="s">
        <v>29</v>
      </c>
      <c r="B31" s="51"/>
      <c r="C31" s="56">
        <v>0</v>
      </c>
      <c r="D31" s="56">
        <v>0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56">
        <v>0</v>
      </c>
      <c r="M31" s="56">
        <v>0</v>
      </c>
      <c r="N31" s="68"/>
      <c r="O31" s="56">
        <v>0</v>
      </c>
      <c r="P31" s="56">
        <v>0</v>
      </c>
      <c r="Q31" s="33">
        <f>L65</f>
        <v>0.31640625000000006</v>
      </c>
      <c r="R31" s="56">
        <v>0</v>
      </c>
      <c r="S31" s="56">
        <v>0</v>
      </c>
      <c r="T31" s="56">
        <v>0</v>
      </c>
      <c r="U31" s="34">
        <f>L84</f>
        <v>1.2416021770558724E-2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  <c r="AC31" s="33">
        <v>0</v>
      </c>
      <c r="AD31" s="33">
        <v>0</v>
      </c>
      <c r="AE31" s="93">
        <v>0</v>
      </c>
      <c r="AF31" s="93">
        <v>0</v>
      </c>
      <c r="AG31" s="82">
        <v>0</v>
      </c>
    </row>
    <row r="32" spans="1:33" x14ac:dyDescent="0.2">
      <c r="A32" s="12" t="s">
        <v>30</v>
      </c>
      <c r="B32" s="51"/>
      <c r="C32" s="56">
        <v>0</v>
      </c>
      <c r="D32" s="56">
        <v>0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56">
        <v>0</v>
      </c>
      <c r="K32" s="56">
        <v>0</v>
      </c>
      <c r="L32" s="56">
        <v>0</v>
      </c>
      <c r="M32" s="56">
        <v>0</v>
      </c>
      <c r="N32" s="68"/>
      <c r="O32" s="56">
        <v>0</v>
      </c>
      <c r="P32" s="56">
        <v>0</v>
      </c>
      <c r="Q32" s="33">
        <f>L66</f>
        <v>0.15039062500000003</v>
      </c>
      <c r="R32" s="56">
        <v>0</v>
      </c>
      <c r="S32" s="56">
        <v>0</v>
      </c>
      <c r="T32" s="56">
        <v>0</v>
      </c>
      <c r="U32" s="34">
        <f t="shared" ref="U32:U34" si="1">L85</f>
        <v>1.2288459903052985E-2</v>
      </c>
      <c r="V32" s="33">
        <v>0</v>
      </c>
      <c r="W32" s="33">
        <v>0</v>
      </c>
      <c r="X32" s="33">
        <v>0</v>
      </c>
      <c r="Y32" s="33">
        <v>0</v>
      </c>
      <c r="Z32" s="33">
        <v>0</v>
      </c>
      <c r="AA32" s="33">
        <v>0</v>
      </c>
      <c r="AB32" s="33">
        <v>0</v>
      </c>
      <c r="AC32" s="33">
        <v>0</v>
      </c>
      <c r="AD32" s="33">
        <v>0</v>
      </c>
      <c r="AE32" s="93">
        <v>0</v>
      </c>
      <c r="AF32" s="93">
        <v>0</v>
      </c>
      <c r="AG32" s="82">
        <v>0</v>
      </c>
    </row>
    <row r="33" spans="1:33" x14ac:dyDescent="0.2">
      <c r="A33" s="12" t="s">
        <v>31</v>
      </c>
      <c r="B33" s="51"/>
      <c r="C33" s="56">
        <v>0</v>
      </c>
      <c r="D33" s="56">
        <v>0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56">
        <v>0</v>
      </c>
      <c r="K33" s="56">
        <v>0</v>
      </c>
      <c r="L33" s="56">
        <v>0</v>
      </c>
      <c r="M33" s="56">
        <v>0</v>
      </c>
      <c r="N33" s="68"/>
      <c r="O33" s="56">
        <v>0</v>
      </c>
      <c r="P33" s="56">
        <v>0</v>
      </c>
      <c r="Q33" s="56">
        <v>0</v>
      </c>
      <c r="R33" s="56">
        <v>0</v>
      </c>
      <c r="S33" s="56">
        <v>0</v>
      </c>
      <c r="T33" s="56">
        <v>0</v>
      </c>
      <c r="U33" s="34">
        <f t="shared" si="1"/>
        <v>3.933157581426993E-2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33">
        <v>0</v>
      </c>
      <c r="AC33" s="33">
        <v>0</v>
      </c>
      <c r="AD33" s="33">
        <v>0</v>
      </c>
      <c r="AE33" s="93">
        <v>0</v>
      </c>
      <c r="AF33" s="93">
        <v>0</v>
      </c>
      <c r="AG33" s="82">
        <v>0</v>
      </c>
    </row>
    <row r="34" spans="1:33" x14ac:dyDescent="0.2">
      <c r="A34" s="12" t="s">
        <v>32</v>
      </c>
      <c r="B34" s="51"/>
      <c r="C34" s="56">
        <v>0</v>
      </c>
      <c r="D34" s="56">
        <v>0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6">
        <v>0</v>
      </c>
      <c r="K34" s="56">
        <v>0</v>
      </c>
      <c r="L34" s="56">
        <v>0</v>
      </c>
      <c r="M34" s="56">
        <v>0</v>
      </c>
      <c r="N34" s="68"/>
      <c r="O34" s="56">
        <v>0</v>
      </c>
      <c r="P34" s="56">
        <v>0</v>
      </c>
      <c r="Q34" s="56">
        <v>0</v>
      </c>
      <c r="R34" s="56">
        <v>0</v>
      </c>
      <c r="S34" s="56">
        <v>0</v>
      </c>
      <c r="T34" s="56">
        <v>0</v>
      </c>
      <c r="U34" s="34">
        <f t="shared" si="1"/>
        <v>9.7797431754400904E-4</v>
      </c>
      <c r="V34" s="33">
        <v>0</v>
      </c>
      <c r="W34" s="33">
        <v>0</v>
      </c>
      <c r="X34" s="33">
        <v>0</v>
      </c>
      <c r="Y34" s="33">
        <v>0</v>
      </c>
      <c r="Z34" s="33">
        <v>0</v>
      </c>
      <c r="AA34" s="33">
        <v>0</v>
      </c>
      <c r="AB34" s="33">
        <v>0</v>
      </c>
      <c r="AC34" s="33">
        <v>0</v>
      </c>
      <c r="AD34" s="33">
        <v>0</v>
      </c>
      <c r="AE34" s="93">
        <v>0</v>
      </c>
      <c r="AF34" s="93">
        <v>0</v>
      </c>
      <c r="AG34" s="82">
        <v>0</v>
      </c>
    </row>
    <row r="35" spans="1:33" x14ac:dyDescent="0.2">
      <c r="A35" s="12" t="s">
        <v>33</v>
      </c>
      <c r="B35" s="51"/>
      <c r="C35" s="56">
        <v>0</v>
      </c>
      <c r="D35" s="56">
        <v>0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6">
        <v>0</v>
      </c>
      <c r="K35" s="56">
        <v>0</v>
      </c>
      <c r="L35" s="56">
        <v>0</v>
      </c>
      <c r="M35" s="56">
        <v>0</v>
      </c>
      <c r="N35" s="68"/>
      <c r="O35" s="56">
        <v>0</v>
      </c>
      <c r="P35" s="56">
        <v>0</v>
      </c>
      <c r="Q35" s="56">
        <v>0</v>
      </c>
      <c r="R35" s="56">
        <v>0</v>
      </c>
      <c r="S35" s="56">
        <v>0</v>
      </c>
      <c r="T35" s="56">
        <v>0</v>
      </c>
      <c r="U35" s="56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  <c r="AC35" s="33">
        <v>0</v>
      </c>
      <c r="AD35" s="33">
        <v>0</v>
      </c>
      <c r="AE35" s="93">
        <v>0</v>
      </c>
      <c r="AF35" s="93">
        <v>0</v>
      </c>
      <c r="AG35" s="82">
        <v>0</v>
      </c>
    </row>
    <row r="36" spans="1:33" x14ac:dyDescent="0.2">
      <c r="A36" s="12" t="s">
        <v>34</v>
      </c>
      <c r="B36" s="51"/>
      <c r="C36" s="56">
        <v>0</v>
      </c>
      <c r="D36" s="56">
        <v>0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6">
        <v>0</v>
      </c>
      <c r="K36" s="56">
        <v>0</v>
      </c>
      <c r="L36" s="56">
        <v>0</v>
      </c>
      <c r="M36" s="56">
        <v>0</v>
      </c>
      <c r="N36" s="68"/>
      <c r="O36" s="56">
        <v>0</v>
      </c>
      <c r="P36" s="56">
        <v>0</v>
      </c>
      <c r="Q36" s="56">
        <v>0</v>
      </c>
      <c r="R36" s="56">
        <v>0</v>
      </c>
      <c r="S36" s="56">
        <v>0</v>
      </c>
      <c r="T36" s="56">
        <v>0</v>
      </c>
      <c r="U36" s="56">
        <v>0</v>
      </c>
      <c r="V36" s="33">
        <v>0</v>
      </c>
      <c r="W36" s="33">
        <v>0</v>
      </c>
      <c r="X36" s="33">
        <v>0</v>
      </c>
      <c r="Y36" s="33">
        <v>0</v>
      </c>
      <c r="Z36" s="33">
        <v>0</v>
      </c>
      <c r="AA36" s="33">
        <v>0</v>
      </c>
      <c r="AB36" s="33">
        <v>0</v>
      </c>
      <c r="AC36" s="33">
        <v>0</v>
      </c>
      <c r="AD36" s="33">
        <v>0</v>
      </c>
      <c r="AE36" s="93">
        <v>0</v>
      </c>
      <c r="AF36" s="93">
        <v>0</v>
      </c>
      <c r="AG36" s="82">
        <v>0</v>
      </c>
    </row>
    <row r="37" spans="1:33" x14ac:dyDescent="0.2">
      <c r="A37" s="12" t="s">
        <v>35</v>
      </c>
      <c r="B37" s="51"/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68"/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0</v>
      </c>
      <c r="U37" s="56">
        <v>0</v>
      </c>
      <c r="V37" s="56">
        <v>0</v>
      </c>
      <c r="W37" s="56">
        <v>0</v>
      </c>
      <c r="X37" s="56">
        <v>0</v>
      </c>
      <c r="Y37" s="56">
        <v>0</v>
      </c>
      <c r="Z37" s="33">
        <v>0</v>
      </c>
      <c r="AA37" s="33">
        <v>0</v>
      </c>
      <c r="AB37" s="33">
        <v>0</v>
      </c>
      <c r="AC37" s="33">
        <v>0</v>
      </c>
      <c r="AD37" s="33">
        <v>0</v>
      </c>
      <c r="AE37" s="93">
        <v>0</v>
      </c>
      <c r="AF37" s="93">
        <v>0</v>
      </c>
      <c r="AG37" s="82">
        <v>0</v>
      </c>
    </row>
    <row r="38" spans="1:33" x14ac:dyDescent="0.2">
      <c r="A38" s="12" t="s">
        <v>36</v>
      </c>
      <c r="B38" s="51"/>
      <c r="C38" s="56">
        <v>0</v>
      </c>
      <c r="D38" s="56">
        <v>0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6">
        <v>0</v>
      </c>
      <c r="K38" s="56">
        <v>0</v>
      </c>
      <c r="L38" s="56">
        <v>0</v>
      </c>
      <c r="M38" s="56">
        <v>0</v>
      </c>
      <c r="N38" s="68"/>
      <c r="O38" s="56">
        <v>0</v>
      </c>
      <c r="P38" s="56">
        <v>0</v>
      </c>
      <c r="Q38" s="56">
        <v>0</v>
      </c>
      <c r="R38" s="56">
        <v>0</v>
      </c>
      <c r="S38" s="56">
        <v>0</v>
      </c>
      <c r="T38" s="56">
        <v>0</v>
      </c>
      <c r="U38" s="56">
        <v>0</v>
      </c>
      <c r="V38" s="56">
        <v>0</v>
      </c>
      <c r="W38" s="56">
        <v>0</v>
      </c>
      <c r="X38" s="56">
        <v>0</v>
      </c>
      <c r="Y38" s="56">
        <v>0</v>
      </c>
      <c r="Z38" s="33">
        <v>0</v>
      </c>
      <c r="AA38" s="33">
        <v>0</v>
      </c>
      <c r="AB38" s="33">
        <v>0</v>
      </c>
      <c r="AC38" s="33">
        <v>0</v>
      </c>
      <c r="AD38" s="33">
        <v>0</v>
      </c>
      <c r="AE38" s="93">
        <v>0</v>
      </c>
      <c r="AF38" s="93">
        <v>0</v>
      </c>
      <c r="AG38" s="82">
        <v>0</v>
      </c>
    </row>
    <row r="39" spans="1:33" x14ac:dyDescent="0.2">
      <c r="A39" s="12" t="s">
        <v>37</v>
      </c>
      <c r="B39" s="51"/>
      <c r="C39" s="56">
        <v>0</v>
      </c>
      <c r="D39" s="56">
        <v>0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6">
        <v>0</v>
      </c>
      <c r="K39" s="56">
        <v>0</v>
      </c>
      <c r="L39" s="56">
        <v>0</v>
      </c>
      <c r="M39" s="56">
        <v>0</v>
      </c>
      <c r="N39" s="68"/>
      <c r="O39" s="56">
        <v>0</v>
      </c>
      <c r="P39" s="56">
        <v>0</v>
      </c>
      <c r="Q39" s="56">
        <v>0</v>
      </c>
      <c r="R39" s="56">
        <v>0</v>
      </c>
      <c r="S39" s="56">
        <v>0</v>
      </c>
      <c r="T39" s="56">
        <v>0</v>
      </c>
      <c r="U39" s="56">
        <v>0</v>
      </c>
      <c r="V39" s="56">
        <v>0</v>
      </c>
      <c r="W39" s="56">
        <v>0</v>
      </c>
      <c r="X39" s="56">
        <v>0</v>
      </c>
      <c r="Y39" s="56">
        <v>0</v>
      </c>
      <c r="Z39" s="33">
        <v>0</v>
      </c>
      <c r="AA39" s="33">
        <v>0</v>
      </c>
      <c r="AB39" s="33">
        <v>0</v>
      </c>
      <c r="AC39" s="33">
        <v>0</v>
      </c>
      <c r="AD39" s="33">
        <v>0</v>
      </c>
      <c r="AE39" s="93">
        <v>0</v>
      </c>
      <c r="AF39" s="93">
        <v>0</v>
      </c>
      <c r="AG39" s="82">
        <v>0</v>
      </c>
    </row>
    <row r="40" spans="1:33" x14ac:dyDescent="0.2">
      <c r="A40" s="12" t="s">
        <v>38</v>
      </c>
      <c r="B40" s="51"/>
      <c r="C40" s="56">
        <v>0</v>
      </c>
      <c r="D40" s="56">
        <v>0</v>
      </c>
      <c r="E40" s="56">
        <v>0</v>
      </c>
      <c r="F40" s="56">
        <v>0</v>
      </c>
      <c r="G40" s="56">
        <v>0</v>
      </c>
      <c r="H40" s="56">
        <v>0</v>
      </c>
      <c r="I40" s="56">
        <v>0</v>
      </c>
      <c r="J40" s="56">
        <v>0</v>
      </c>
      <c r="K40" s="56">
        <v>0</v>
      </c>
      <c r="L40" s="56">
        <v>0</v>
      </c>
      <c r="M40" s="56">
        <v>0</v>
      </c>
      <c r="N40" s="68"/>
      <c r="O40" s="56">
        <v>0</v>
      </c>
      <c r="P40" s="56">
        <v>0</v>
      </c>
      <c r="Q40" s="56">
        <v>0</v>
      </c>
      <c r="R40" s="56">
        <v>0</v>
      </c>
      <c r="S40" s="56">
        <v>0</v>
      </c>
      <c r="T40" s="56">
        <v>0</v>
      </c>
      <c r="U40" s="56">
        <v>0</v>
      </c>
      <c r="V40" s="56">
        <v>0</v>
      </c>
      <c r="W40" s="56">
        <v>0</v>
      </c>
      <c r="X40" s="56">
        <v>0</v>
      </c>
      <c r="Y40" s="56">
        <v>0</v>
      </c>
      <c r="Z40" s="33">
        <v>0</v>
      </c>
      <c r="AA40" s="33">
        <v>0</v>
      </c>
      <c r="AB40" s="33">
        <v>0</v>
      </c>
      <c r="AC40" s="33">
        <v>0</v>
      </c>
      <c r="AD40" s="33">
        <v>0</v>
      </c>
      <c r="AE40" s="93">
        <v>0</v>
      </c>
      <c r="AF40" s="93">
        <v>0</v>
      </c>
      <c r="AG40" s="82">
        <v>0</v>
      </c>
    </row>
    <row r="41" spans="1:33" x14ac:dyDescent="0.2">
      <c r="A41" s="12" t="s">
        <v>39</v>
      </c>
      <c r="B41" s="51"/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56">
        <v>0</v>
      </c>
      <c r="M41" s="56">
        <v>0</v>
      </c>
      <c r="N41" s="68"/>
      <c r="O41" s="56">
        <v>0</v>
      </c>
      <c r="P41" s="56">
        <v>0</v>
      </c>
      <c r="Q41" s="56">
        <v>0</v>
      </c>
      <c r="R41" s="56">
        <v>0</v>
      </c>
      <c r="S41" s="56">
        <v>0</v>
      </c>
      <c r="T41" s="56">
        <v>0</v>
      </c>
      <c r="U41" s="56">
        <v>0</v>
      </c>
      <c r="V41" s="56">
        <v>0</v>
      </c>
      <c r="W41" s="56">
        <v>0</v>
      </c>
      <c r="X41" s="56">
        <v>0</v>
      </c>
      <c r="Y41" s="56">
        <v>0</v>
      </c>
      <c r="Z41" s="33">
        <v>0</v>
      </c>
      <c r="AA41" s="33">
        <v>0</v>
      </c>
      <c r="AB41" s="33">
        <v>0</v>
      </c>
      <c r="AC41" s="33">
        <v>0</v>
      </c>
      <c r="AD41" s="33">
        <v>0</v>
      </c>
      <c r="AE41" s="93">
        <v>0</v>
      </c>
      <c r="AF41" s="93">
        <v>0</v>
      </c>
      <c r="AG41" s="82">
        <v>0</v>
      </c>
    </row>
    <row r="42" spans="1:33" x14ac:dyDescent="0.2">
      <c r="A42" s="12" t="s">
        <v>40</v>
      </c>
      <c r="B42" s="51"/>
      <c r="C42" s="56">
        <v>0</v>
      </c>
      <c r="D42" s="56">
        <v>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6">
        <v>0</v>
      </c>
      <c r="K42" s="56">
        <v>0</v>
      </c>
      <c r="L42" s="56">
        <v>0</v>
      </c>
      <c r="M42" s="56">
        <v>0</v>
      </c>
      <c r="N42" s="68"/>
      <c r="O42" s="56">
        <v>0</v>
      </c>
      <c r="P42" s="56">
        <v>0</v>
      </c>
      <c r="Q42" s="56">
        <v>0</v>
      </c>
      <c r="R42" s="56">
        <v>0</v>
      </c>
      <c r="S42" s="56">
        <v>0</v>
      </c>
      <c r="T42" s="56">
        <v>0</v>
      </c>
      <c r="U42" s="56">
        <v>0</v>
      </c>
      <c r="V42" s="56">
        <v>0</v>
      </c>
      <c r="W42" s="56">
        <v>0</v>
      </c>
      <c r="X42" s="56">
        <v>0</v>
      </c>
      <c r="Y42" s="56">
        <v>0</v>
      </c>
      <c r="Z42" s="56">
        <v>0</v>
      </c>
      <c r="AA42" s="56">
        <v>0</v>
      </c>
      <c r="AB42" s="56">
        <v>0</v>
      </c>
      <c r="AC42" s="56">
        <v>0</v>
      </c>
      <c r="AD42" s="56">
        <v>0</v>
      </c>
      <c r="AE42" s="93">
        <v>0</v>
      </c>
      <c r="AF42" s="93">
        <v>0</v>
      </c>
      <c r="AG42" s="82">
        <v>0</v>
      </c>
    </row>
    <row r="43" spans="1:33" x14ac:dyDescent="0.2">
      <c r="A43" s="37" t="s">
        <v>41</v>
      </c>
      <c r="B43" s="52"/>
      <c r="C43" s="57">
        <v>0</v>
      </c>
      <c r="D43" s="57">
        <v>0</v>
      </c>
      <c r="E43" s="57">
        <v>0</v>
      </c>
      <c r="F43" s="57">
        <v>0</v>
      </c>
      <c r="G43" s="57">
        <v>0</v>
      </c>
      <c r="H43" s="57">
        <v>0</v>
      </c>
      <c r="I43" s="57">
        <v>0</v>
      </c>
      <c r="J43" s="57">
        <v>0</v>
      </c>
      <c r="K43" s="57">
        <v>0</v>
      </c>
      <c r="L43" s="57">
        <v>0</v>
      </c>
      <c r="M43" s="57">
        <v>0</v>
      </c>
      <c r="N43" s="69"/>
      <c r="O43" s="57">
        <v>0</v>
      </c>
      <c r="P43" s="57">
        <v>0</v>
      </c>
      <c r="Q43" s="57">
        <v>0</v>
      </c>
      <c r="R43" s="57">
        <v>0</v>
      </c>
      <c r="S43" s="57">
        <v>0</v>
      </c>
      <c r="T43" s="57">
        <v>0</v>
      </c>
      <c r="U43" s="57">
        <v>0</v>
      </c>
      <c r="V43" s="57">
        <v>0</v>
      </c>
      <c r="W43" s="57">
        <v>0</v>
      </c>
      <c r="X43" s="57">
        <v>0</v>
      </c>
      <c r="Y43" s="57">
        <v>0</v>
      </c>
      <c r="Z43" s="57">
        <v>0</v>
      </c>
      <c r="AA43" s="57">
        <v>0</v>
      </c>
      <c r="AB43" s="57">
        <v>0</v>
      </c>
      <c r="AC43" s="57">
        <v>0</v>
      </c>
      <c r="AD43" s="57">
        <v>0</v>
      </c>
      <c r="AE43" s="94">
        <v>0</v>
      </c>
      <c r="AF43" s="94">
        <v>0</v>
      </c>
      <c r="AG43" s="83">
        <v>0</v>
      </c>
    </row>
    <row r="49" spans="1:31" ht="15.75" x14ac:dyDescent="0.2">
      <c r="A49" s="53" t="s">
        <v>290</v>
      </c>
    </row>
    <row r="51" spans="1:31" x14ac:dyDescent="0.2">
      <c r="A51" s="58" t="s">
        <v>292</v>
      </c>
      <c r="H51" s="70" t="s">
        <v>303</v>
      </c>
      <c r="I51" s="68"/>
      <c r="J51" s="68"/>
      <c r="K51" s="68"/>
      <c r="L51" s="68"/>
      <c r="M51" s="68"/>
      <c r="N51" s="68"/>
      <c r="R51" s="70" t="s">
        <v>314</v>
      </c>
      <c r="AA51" s="80" t="s">
        <v>328</v>
      </c>
    </row>
    <row r="52" spans="1:31" x14ac:dyDescent="0.2">
      <c r="A52" s="22" t="s">
        <v>271</v>
      </c>
      <c r="H52" s="22" t="s">
        <v>304</v>
      </c>
      <c r="R52" s="22" t="s">
        <v>316</v>
      </c>
      <c r="AA52" s="419"/>
      <c r="AB52" s="420"/>
      <c r="AC52" s="421"/>
      <c r="AD52" s="26" t="s">
        <v>291</v>
      </c>
    </row>
    <row r="53" spans="1:31" x14ac:dyDescent="0.2">
      <c r="A53" s="22" t="s">
        <v>272</v>
      </c>
      <c r="H53" s="418"/>
      <c r="I53" s="418"/>
      <c r="J53" s="418"/>
      <c r="K53" s="26" t="s">
        <v>291</v>
      </c>
      <c r="R53" s="22" t="s">
        <v>315</v>
      </c>
      <c r="AA53" s="422" t="s">
        <v>1</v>
      </c>
      <c r="AB53" s="416"/>
      <c r="AC53" s="417"/>
      <c r="AD53" s="63">
        <v>1</v>
      </c>
    </row>
    <row r="54" spans="1:31" x14ac:dyDescent="0.2">
      <c r="A54" s="22" t="s">
        <v>274</v>
      </c>
      <c r="H54" s="414" t="s">
        <v>1</v>
      </c>
      <c r="I54" s="414"/>
      <c r="J54" s="414"/>
      <c r="K54" s="63">
        <v>1</v>
      </c>
      <c r="R54" s="418"/>
      <c r="S54" s="418"/>
      <c r="T54" s="418"/>
      <c r="U54" s="26" t="s">
        <v>502</v>
      </c>
      <c r="V54" s="26" t="s">
        <v>312</v>
      </c>
    </row>
    <row r="55" spans="1:31" x14ac:dyDescent="0.2">
      <c r="A55" s="22" t="s">
        <v>273</v>
      </c>
      <c r="R55" s="414" t="s">
        <v>10</v>
      </c>
      <c r="S55" s="414"/>
      <c r="T55" s="414"/>
      <c r="U55" s="73">
        <f>'Final Energy Consumption-2019'!T11</f>
        <v>0.41</v>
      </c>
      <c r="V55" s="48">
        <f>U55/SUM(U55:U59)</f>
        <v>1.605199279617884E-3</v>
      </c>
      <c r="AA55" s="81" t="s">
        <v>329</v>
      </c>
    </row>
    <row r="56" spans="1:31" x14ac:dyDescent="0.2">
      <c r="A56" s="22" t="s">
        <v>299</v>
      </c>
      <c r="H56" s="70" t="s">
        <v>305</v>
      </c>
      <c r="I56" s="68"/>
      <c r="J56" s="68"/>
      <c r="K56" s="68"/>
      <c r="L56" s="68"/>
      <c r="M56" s="68"/>
      <c r="N56" s="68"/>
      <c r="R56" s="425" t="s">
        <v>318</v>
      </c>
      <c r="S56" s="416"/>
      <c r="T56" s="417"/>
      <c r="U56" s="73">
        <f>'Final Energy Consumption-2019'!T17</f>
        <v>1.71</v>
      </c>
      <c r="V56" s="48">
        <f>U56/SUM(U55:U59)</f>
        <v>6.6948555320648336E-3</v>
      </c>
      <c r="AA56" s="419"/>
      <c r="AB56" s="420"/>
      <c r="AC56" s="421"/>
      <c r="AD56" s="26" t="s">
        <v>291</v>
      </c>
    </row>
    <row r="57" spans="1:31" x14ac:dyDescent="0.2">
      <c r="A57" s="22" t="s">
        <v>300</v>
      </c>
      <c r="H57" s="418"/>
      <c r="I57" s="418"/>
      <c r="J57" s="418"/>
      <c r="K57" s="26" t="s">
        <v>502</v>
      </c>
      <c r="L57" s="26" t="s">
        <v>291</v>
      </c>
      <c r="R57" s="422" t="s">
        <v>20</v>
      </c>
      <c r="S57" s="416"/>
      <c r="T57" s="417"/>
      <c r="U57" s="26">
        <f>'Final Energy Consumption-2019'!T21</f>
        <v>0.53</v>
      </c>
      <c r="V57" s="48">
        <f>U57/SUM(U55:U59)</f>
        <v>2.0750137029206797E-3</v>
      </c>
      <c r="AA57" s="422" t="s">
        <v>1</v>
      </c>
      <c r="AB57" s="416"/>
      <c r="AC57" s="417"/>
      <c r="AD57" s="63">
        <v>1</v>
      </c>
    </row>
    <row r="58" spans="1:31" ht="15.75" x14ac:dyDescent="0.2">
      <c r="A58" s="60"/>
      <c r="B58" s="26" t="s">
        <v>502</v>
      </c>
      <c r="C58" s="26" t="s">
        <v>291</v>
      </c>
      <c r="H58" s="414" t="s">
        <v>24</v>
      </c>
      <c r="I58" s="414"/>
      <c r="J58" s="414"/>
      <c r="K58" s="71">
        <f>'Final Energy Consumption-2019'!N26</f>
        <v>9.4499999999999993</v>
      </c>
      <c r="L58" s="65">
        <f>K58/SUM(K58:K60)</f>
        <v>0.41158536585365851</v>
      </c>
      <c r="R58" s="414" t="s">
        <v>1</v>
      </c>
      <c r="S58" s="414"/>
      <c r="T58" s="414"/>
      <c r="U58" s="26">
        <f>'Final Energy Consumption-2019'!T23</f>
        <v>252.74</v>
      </c>
      <c r="V58" s="48">
        <f>U58/SUM(U55:U59)</f>
        <v>0.98950747787957083</v>
      </c>
    </row>
    <row r="59" spans="1:31" x14ac:dyDescent="0.2">
      <c r="A59" s="23" t="s">
        <v>21</v>
      </c>
      <c r="B59" s="26">
        <f>'Final Energy Consumption-2019'!C22</f>
        <v>1309.1099999999999</v>
      </c>
      <c r="C59" s="61">
        <f>B59/(B59+B60+B61)</f>
        <v>6.1643990427855268E-2</v>
      </c>
      <c r="H59" s="414" t="s">
        <v>1</v>
      </c>
      <c r="I59" s="414"/>
      <c r="J59" s="414"/>
      <c r="K59" s="26">
        <f>'Final Energy Consumption-2019'!N23</f>
        <v>12.09</v>
      </c>
      <c r="L59" s="65">
        <f>K59/SUM(K58:K60)</f>
        <v>0.52656794425087106</v>
      </c>
      <c r="R59" s="414" t="s">
        <v>22</v>
      </c>
      <c r="S59" s="414"/>
      <c r="T59" s="414"/>
      <c r="U59" s="26">
        <f>'Final Energy Consumption-2019'!T24</f>
        <v>0.03</v>
      </c>
      <c r="V59" s="48">
        <f>U59/SUM(U55:U59)</f>
        <v>1.1745360582569884E-4</v>
      </c>
      <c r="AA59" s="80" t="s">
        <v>330</v>
      </c>
    </row>
    <row r="60" spans="1:31" x14ac:dyDescent="0.2">
      <c r="A60" s="23" t="s">
        <v>1</v>
      </c>
      <c r="B60" s="26">
        <f>'Final Energy Consumption-2019'!C23</f>
        <v>11475.78</v>
      </c>
      <c r="C60" s="61">
        <f>B60/(B59+B60+B61)</f>
        <v>0.54037695264123953</v>
      </c>
      <c r="H60" s="427" t="s">
        <v>345</v>
      </c>
      <c r="I60" s="427"/>
      <c r="J60" s="427"/>
      <c r="K60" s="26">
        <f>'Final Energy Consumption-2019'!N22</f>
        <v>1.42</v>
      </c>
      <c r="L60" s="72">
        <f>K60/SUM(K58:K60)</f>
        <v>6.1846689895470375E-2</v>
      </c>
      <c r="AA60" s="22" t="s">
        <v>331</v>
      </c>
    </row>
    <row r="61" spans="1:31" x14ac:dyDescent="0.2">
      <c r="A61" s="23" t="s">
        <v>26</v>
      </c>
      <c r="B61" s="26">
        <f>'Final Energy Consumption-2019'!C28</f>
        <v>8451.73</v>
      </c>
      <c r="C61" s="61">
        <f>B61/SUM(B59:B61)</f>
        <v>0.39797905693090513</v>
      </c>
      <c r="H61" s="70" t="s">
        <v>306</v>
      </c>
      <c r="R61" s="70" t="s">
        <v>319</v>
      </c>
      <c r="AA61" s="418"/>
      <c r="AB61" s="418"/>
      <c r="AC61" s="418"/>
      <c r="AD61" s="26" t="s">
        <v>502</v>
      </c>
      <c r="AE61" s="26" t="s">
        <v>312</v>
      </c>
    </row>
    <row r="62" spans="1:31" x14ac:dyDescent="0.2">
      <c r="A62" s="32"/>
      <c r="C62" s="59"/>
      <c r="H62" s="418"/>
      <c r="I62" s="418"/>
      <c r="J62" s="418"/>
      <c r="K62" s="26" t="s">
        <v>465</v>
      </c>
      <c r="L62" s="26" t="s">
        <v>291</v>
      </c>
      <c r="R62" s="418"/>
      <c r="S62" s="418"/>
      <c r="T62" s="418"/>
      <c r="U62" s="26" t="s">
        <v>502</v>
      </c>
      <c r="V62" s="26" t="s">
        <v>312</v>
      </c>
      <c r="AA62" s="414" t="s">
        <v>21</v>
      </c>
      <c r="AB62" s="414"/>
      <c r="AC62" s="414"/>
      <c r="AD62" s="73">
        <f>'Final Energy Consumption-2019'!AE22</f>
        <v>6.16</v>
      </c>
      <c r="AE62" s="72">
        <f>AD62/SUM(AD62:AD65)</f>
        <v>1.5074762009641975E-2</v>
      </c>
    </row>
    <row r="63" spans="1:31" x14ac:dyDescent="0.2">
      <c r="A63" s="58" t="s">
        <v>293</v>
      </c>
      <c r="H63" s="414" t="s">
        <v>24</v>
      </c>
      <c r="I63" s="414"/>
      <c r="J63" s="414"/>
      <c r="K63" s="71">
        <f>'Final Energy Consumption-2019'!O27</f>
        <v>0.83</v>
      </c>
      <c r="L63" s="65">
        <f>K63/SUM(K63:K66)</f>
        <v>0.16210937500000003</v>
      </c>
      <c r="R63" s="414" t="s">
        <v>21</v>
      </c>
      <c r="S63" s="414"/>
      <c r="T63" s="414"/>
      <c r="U63" s="73">
        <f>'Final Energy Consumption-2019'!U22</f>
        <v>6.03</v>
      </c>
      <c r="V63" s="72">
        <f>U63/SUM(U63:U65)</f>
        <v>6.8035653841814286E-2</v>
      </c>
      <c r="AA63" s="414" t="s">
        <v>1</v>
      </c>
      <c r="AB63" s="414"/>
      <c r="AC63" s="414"/>
      <c r="AD63" s="73">
        <f>'Final Energy Consumption-2019'!AE23</f>
        <v>90.95</v>
      </c>
      <c r="AE63" s="72">
        <f>AD63/SUM(AD62:AD65)</f>
        <v>0.22257298778846391</v>
      </c>
    </row>
    <row r="64" spans="1:31" x14ac:dyDescent="0.2">
      <c r="A64" s="62"/>
      <c r="B64" s="26" t="s">
        <v>291</v>
      </c>
      <c r="H64" s="414" t="s">
        <v>1</v>
      </c>
      <c r="I64" s="414"/>
      <c r="J64" s="414"/>
      <c r="K64" s="26">
        <f>'Final Energy Consumption-2019'!O23</f>
        <v>1.9</v>
      </c>
      <c r="L64" s="65">
        <f>K64/SUM(K63:K66)</f>
        <v>0.37109375000000006</v>
      </c>
      <c r="R64" s="414" t="s">
        <v>1</v>
      </c>
      <c r="S64" s="414"/>
      <c r="T64" s="414"/>
      <c r="U64" s="73">
        <f>'Final Energy Consumption-2019'!U23</f>
        <v>82.44</v>
      </c>
      <c r="V64" s="72">
        <f>U64/SUM(U63:U65)</f>
        <v>0.93015908834480432</v>
      </c>
      <c r="AA64" s="423" t="s">
        <v>320</v>
      </c>
      <c r="AB64" s="414"/>
      <c r="AC64" s="414"/>
      <c r="AD64" s="73">
        <f>'Final Energy Consumption-2019'!AE27</f>
        <v>90.04</v>
      </c>
      <c r="AE64" s="72">
        <f>AD64/SUM(AD62:AD65)</f>
        <v>0.22034603430976679</v>
      </c>
    </row>
    <row r="65" spans="1:31" x14ac:dyDescent="0.2">
      <c r="A65" s="23" t="s">
        <v>21</v>
      </c>
      <c r="B65" s="63">
        <v>1</v>
      </c>
      <c r="H65" s="415" t="s">
        <v>307</v>
      </c>
      <c r="I65" s="416"/>
      <c r="J65" s="417"/>
      <c r="K65" s="26">
        <f>'Final Energy Consumption-2019'!O31</f>
        <v>1.62</v>
      </c>
      <c r="L65" s="65">
        <f>K65/SUM(K63:K66)</f>
        <v>0.31640625000000006</v>
      </c>
      <c r="R65" s="424" t="s">
        <v>321</v>
      </c>
      <c r="S65" s="424"/>
      <c r="T65" s="424"/>
      <c r="U65" s="26">
        <f>'Final Energy Consumption-2019'!U27</f>
        <v>0.16</v>
      </c>
      <c r="V65" s="48">
        <f>U65/SUM(U63:U65)</f>
        <v>1.8052578133814737E-3</v>
      </c>
      <c r="AA65" s="423" t="s">
        <v>468</v>
      </c>
      <c r="AB65" s="414"/>
      <c r="AC65" s="414"/>
      <c r="AD65" s="73">
        <f>'Final Energy Consumption-2019'!AE10</f>
        <v>221.48</v>
      </c>
      <c r="AE65" s="72">
        <f>AD65/SUM(AD62:AD65)</f>
        <v>0.54200621589212739</v>
      </c>
    </row>
    <row r="66" spans="1:31" x14ac:dyDescent="0.2">
      <c r="A66" s="32"/>
      <c r="B66" s="33"/>
      <c r="H66" s="415" t="s">
        <v>308</v>
      </c>
      <c r="I66" s="416"/>
      <c r="J66" s="417"/>
      <c r="K66" s="26">
        <f>'Final Energy Consumption-2019'!O32</f>
        <v>0.77</v>
      </c>
      <c r="L66" s="65">
        <f>K66/SUM(K63:K66)</f>
        <v>0.15039062500000003</v>
      </c>
      <c r="R66" s="70" t="s">
        <v>466</v>
      </c>
    </row>
    <row r="67" spans="1:31" x14ac:dyDescent="0.2">
      <c r="A67" s="58" t="s">
        <v>294</v>
      </c>
      <c r="R67" s="418"/>
      <c r="S67" s="418"/>
      <c r="T67" s="418"/>
      <c r="U67" s="26" t="s">
        <v>502</v>
      </c>
      <c r="V67" s="26" t="s">
        <v>312</v>
      </c>
    </row>
    <row r="68" spans="1:31" x14ac:dyDescent="0.2">
      <c r="A68" s="62"/>
      <c r="B68" s="26" t="s">
        <v>502</v>
      </c>
      <c r="C68" s="26" t="s">
        <v>291</v>
      </c>
      <c r="H68" s="70" t="s">
        <v>309</v>
      </c>
      <c r="R68" s="414" t="s">
        <v>1</v>
      </c>
      <c r="S68" s="414"/>
      <c r="T68" s="414"/>
      <c r="U68" s="73">
        <f>'Final Energy Consumption-2019'!V23</f>
        <v>1.52</v>
      </c>
      <c r="V68" s="72">
        <f>U68/SUM(U68:U70)</f>
        <v>6.137942174123728E-3</v>
      </c>
    </row>
    <row r="69" spans="1:31" x14ac:dyDescent="0.2">
      <c r="A69" s="23" t="s">
        <v>21</v>
      </c>
      <c r="B69" s="64">
        <f>'Final Energy Consumption-2019'!E22</f>
        <v>1151.3499999999999</v>
      </c>
      <c r="C69" s="61">
        <f>B69/SUM(B69:B71)</f>
        <v>0.1124914509037616</v>
      </c>
      <c r="H69" s="418"/>
      <c r="I69" s="418"/>
      <c r="J69" s="418"/>
      <c r="K69" s="26" t="s">
        <v>291</v>
      </c>
      <c r="R69" s="423" t="s">
        <v>321</v>
      </c>
      <c r="S69" s="414"/>
      <c r="T69" s="414"/>
      <c r="U69" s="73">
        <f>'Final Energy Consumption-2019'!V27</f>
        <v>241.25</v>
      </c>
      <c r="V69" s="72">
        <f>U69/SUM(U68:U70)</f>
        <v>0.97419641414957192</v>
      </c>
    </row>
    <row r="70" spans="1:31" x14ac:dyDescent="0.2">
      <c r="A70" s="23" t="s">
        <v>25</v>
      </c>
      <c r="B70" s="26">
        <f>'Final Energy Consumption-2019'!E27</f>
        <v>8413.7099999999991</v>
      </c>
      <c r="C70" s="61">
        <f>B70/SUM(B69:B71)</f>
        <v>0.82205276013678541</v>
      </c>
      <c r="H70" s="414" t="s">
        <v>1</v>
      </c>
      <c r="I70" s="414"/>
      <c r="J70" s="414"/>
      <c r="K70" s="72">
        <v>1</v>
      </c>
      <c r="L70" s="56"/>
      <c r="R70" s="414" t="s">
        <v>21</v>
      </c>
      <c r="S70" s="414"/>
      <c r="T70" s="414"/>
      <c r="U70" s="73">
        <f>'Final Energy Consumption-2019'!V22</f>
        <v>4.87</v>
      </c>
      <c r="V70" s="72">
        <f>U70/SUM(U68:U70)</f>
        <v>1.9665643676304311E-2</v>
      </c>
    </row>
    <row r="71" spans="1:31" x14ac:dyDescent="0.2">
      <c r="A71" s="76" t="s">
        <v>467</v>
      </c>
      <c r="B71" s="26">
        <f>'Final Energy Consumption-2019'!E28</f>
        <v>669.94</v>
      </c>
      <c r="C71" s="61">
        <f>B71/SUM(B69:B71)</f>
        <v>6.5455788959452865E-2</v>
      </c>
      <c r="H71" s="426"/>
      <c r="I71" s="426"/>
      <c r="J71" s="426"/>
      <c r="K71" s="352"/>
      <c r="L71" s="56"/>
      <c r="R71" s="70" t="s">
        <v>322</v>
      </c>
    </row>
    <row r="72" spans="1:31" x14ac:dyDescent="0.2">
      <c r="A72" s="32"/>
      <c r="C72" s="59"/>
      <c r="H72" s="70" t="s">
        <v>310</v>
      </c>
      <c r="R72" s="418"/>
      <c r="S72" s="418"/>
      <c r="T72" s="418"/>
      <c r="U72" s="26" t="s">
        <v>502</v>
      </c>
      <c r="V72" s="26" t="s">
        <v>312</v>
      </c>
    </row>
    <row r="73" spans="1:31" x14ac:dyDescent="0.2">
      <c r="A73" s="58" t="s">
        <v>295</v>
      </c>
      <c r="H73" s="419"/>
      <c r="I73" s="420"/>
      <c r="J73" s="421"/>
      <c r="K73" s="26" t="s">
        <v>502</v>
      </c>
      <c r="L73" s="26" t="s">
        <v>291</v>
      </c>
      <c r="R73" s="423" t="s">
        <v>323</v>
      </c>
      <c r="S73" s="414"/>
      <c r="T73" s="414"/>
      <c r="U73" s="73">
        <f>'Final Energy Consumption-2019'!W29</f>
        <v>262.08999999999997</v>
      </c>
      <c r="V73" s="72">
        <f>U73/(U73+U74)</f>
        <v>9.6762164956065835E-2</v>
      </c>
    </row>
    <row r="74" spans="1:31" x14ac:dyDescent="0.2">
      <c r="A74" s="22"/>
      <c r="H74" s="414" t="s">
        <v>1</v>
      </c>
      <c r="I74" s="414"/>
      <c r="J74" s="414"/>
      <c r="K74" s="71">
        <f>'Final Energy Consumption-2019'!Q23</f>
        <v>44.02</v>
      </c>
      <c r="L74" s="72">
        <f>K74/SUM(K74:K75)</f>
        <v>0.61652661064425773</v>
      </c>
      <c r="R74" s="423" t="s">
        <v>321</v>
      </c>
      <c r="S74" s="414"/>
      <c r="T74" s="414"/>
      <c r="U74" s="73">
        <f>'Final Energy Consumption-2019'!W27</f>
        <v>2446.5100000000002</v>
      </c>
      <c r="V74" s="72">
        <f>U74/SUM(U73:U74)</f>
        <v>0.90323783504393407</v>
      </c>
    </row>
    <row r="75" spans="1:31" x14ac:dyDescent="0.2">
      <c r="A75" s="58" t="s">
        <v>296</v>
      </c>
      <c r="H75" s="414" t="s">
        <v>21</v>
      </c>
      <c r="I75" s="414"/>
      <c r="J75" s="414"/>
      <c r="K75" s="71">
        <f>'Final Energy Consumption-2019'!Q22</f>
        <v>27.38</v>
      </c>
      <c r="L75" s="72">
        <f>K75/SUM(K74:K75)</f>
        <v>0.38347338935574227</v>
      </c>
    </row>
    <row r="76" spans="1:31" x14ac:dyDescent="0.2">
      <c r="A76" s="62"/>
      <c r="B76" s="26" t="s">
        <v>502</v>
      </c>
      <c r="C76" s="26" t="s">
        <v>291</v>
      </c>
      <c r="H76" s="70" t="s">
        <v>311</v>
      </c>
      <c r="R76" s="70" t="s">
        <v>325</v>
      </c>
    </row>
    <row r="77" spans="1:31" x14ac:dyDescent="0.2">
      <c r="A77" s="23" t="s">
        <v>1</v>
      </c>
      <c r="B77" s="26">
        <f>'Final Energy Consumption-2019'!F23</f>
        <v>3955.42</v>
      </c>
      <c r="C77" s="61">
        <f>B77/SUM(B77:B78)</f>
        <v>9.1554671662636838E-2</v>
      </c>
      <c r="H77" s="418"/>
      <c r="I77" s="418"/>
      <c r="J77" s="418"/>
      <c r="K77" s="26" t="s">
        <v>502</v>
      </c>
      <c r="L77" s="26" t="s">
        <v>312</v>
      </c>
      <c r="R77" s="22" t="s">
        <v>324</v>
      </c>
    </row>
    <row r="78" spans="1:31" x14ac:dyDescent="0.2">
      <c r="A78" s="23" t="s">
        <v>26</v>
      </c>
      <c r="B78" s="26">
        <f>'Final Energy Consumption-2019'!F28</f>
        <v>39247.4</v>
      </c>
      <c r="C78" s="61">
        <f>B78/SUM(B77:B78)</f>
        <v>0.90844532833736324</v>
      </c>
      <c r="H78" s="414" t="s">
        <v>21</v>
      </c>
      <c r="I78" s="414"/>
      <c r="J78" s="414"/>
      <c r="K78" s="73">
        <f>'Final Energy Consumption-2019'!R22</f>
        <v>1390.01</v>
      </c>
      <c r="L78" s="72">
        <f>K78/(K78+K79)</f>
        <v>0.24832116449282998</v>
      </c>
      <c r="R78" s="418"/>
      <c r="S78" s="418"/>
      <c r="T78" s="418"/>
      <c r="U78" s="26" t="s">
        <v>502</v>
      </c>
      <c r="V78" s="26" t="s">
        <v>312</v>
      </c>
    </row>
    <row r="79" spans="1:31" x14ac:dyDescent="0.2">
      <c r="A79" s="32"/>
      <c r="C79" s="59"/>
      <c r="H79" s="414" t="s">
        <v>1</v>
      </c>
      <c r="I79" s="414"/>
      <c r="J79" s="414"/>
      <c r="K79" s="73">
        <f>'Final Energy Consumption-2019'!R23</f>
        <v>4207.62</v>
      </c>
      <c r="L79" s="72">
        <f>K79/SUM(K78:K79)</f>
        <v>0.75167883550716996</v>
      </c>
      <c r="R79" s="414" t="s">
        <v>21</v>
      </c>
      <c r="S79" s="414"/>
      <c r="T79" s="414"/>
      <c r="U79" s="73">
        <f>'Final Energy Consumption-2019'!X22</f>
        <v>1057.3900000000001</v>
      </c>
      <c r="V79" s="72">
        <f>U79/(U79+U80)</f>
        <v>0.49962199604985874</v>
      </c>
    </row>
    <row r="80" spans="1:31" x14ac:dyDescent="0.2">
      <c r="A80" s="58" t="s">
        <v>297</v>
      </c>
      <c r="C80" s="59"/>
      <c r="R80" s="414" t="s">
        <v>1</v>
      </c>
      <c r="S80" s="414"/>
      <c r="T80" s="414"/>
      <c r="U80" s="73">
        <f>'Final Energy Consumption-2019'!X23</f>
        <v>1058.99</v>
      </c>
      <c r="V80" s="72">
        <f>U80/SUM(U79:U80)</f>
        <v>0.5003780039501412</v>
      </c>
    </row>
    <row r="81" spans="1:22" x14ac:dyDescent="0.2">
      <c r="A81" s="22" t="s">
        <v>298</v>
      </c>
      <c r="H81" s="70" t="s">
        <v>313</v>
      </c>
    </row>
    <row r="82" spans="1:22" x14ac:dyDescent="0.2">
      <c r="A82" s="62"/>
      <c r="B82" s="26" t="s">
        <v>291</v>
      </c>
      <c r="H82" s="418"/>
      <c r="I82" s="418"/>
      <c r="J82" s="418"/>
      <c r="K82" s="26" t="s">
        <v>502</v>
      </c>
      <c r="L82" s="26" t="s">
        <v>312</v>
      </c>
      <c r="R82" s="70" t="s">
        <v>326</v>
      </c>
    </row>
    <row r="83" spans="1:22" x14ac:dyDescent="0.2">
      <c r="A83" s="23" t="s">
        <v>1</v>
      </c>
      <c r="B83" s="63">
        <v>1</v>
      </c>
      <c r="H83" s="414" t="s">
        <v>21</v>
      </c>
      <c r="I83" s="414"/>
      <c r="J83" s="414"/>
      <c r="K83" s="73">
        <f>'Final Energy Consumption-2019'!S22</f>
        <v>219.89</v>
      </c>
      <c r="L83" s="48">
        <f>K83/SUM(K83:K87)</f>
        <v>0.93498596819457447</v>
      </c>
      <c r="R83" s="419"/>
      <c r="S83" s="420"/>
      <c r="T83" s="421"/>
      <c r="U83" s="26" t="s">
        <v>291</v>
      </c>
    </row>
    <row r="84" spans="1:22" x14ac:dyDescent="0.2">
      <c r="H84" s="414" t="s">
        <v>29</v>
      </c>
      <c r="I84" s="414"/>
      <c r="J84" s="414"/>
      <c r="K84" s="73">
        <f>'Final Energy Consumption-2019'!S31</f>
        <v>2.92</v>
      </c>
      <c r="L84" s="48">
        <f>K84/SUM(K83:K87)</f>
        <v>1.2416021770558724E-2</v>
      </c>
      <c r="R84" s="415" t="s">
        <v>345</v>
      </c>
      <c r="S84" s="416"/>
      <c r="T84" s="417"/>
      <c r="U84" s="63">
        <v>1</v>
      </c>
    </row>
    <row r="85" spans="1:22" x14ac:dyDescent="0.2">
      <c r="A85" s="58" t="s">
        <v>301</v>
      </c>
      <c r="H85" s="414" t="s">
        <v>30</v>
      </c>
      <c r="I85" s="414"/>
      <c r="J85" s="414"/>
      <c r="K85" s="73">
        <f>'Final Energy Consumption-2019'!S32</f>
        <v>2.89</v>
      </c>
      <c r="L85" s="48">
        <f>K85/SUM(K83:K87)</f>
        <v>1.2288459903052985E-2</v>
      </c>
    </row>
    <row r="86" spans="1:22" x14ac:dyDescent="0.2">
      <c r="A86" s="22" t="s">
        <v>302</v>
      </c>
      <c r="H86" s="414" t="s">
        <v>31</v>
      </c>
      <c r="I86" s="414"/>
      <c r="J86" s="414"/>
      <c r="K86" s="26">
        <f>'Final Energy Consumption-2019'!S33</f>
        <v>9.25</v>
      </c>
      <c r="L86" s="48">
        <f>K86/SUM(K83:K87)</f>
        <v>3.933157581426993E-2</v>
      </c>
      <c r="R86" s="70" t="s">
        <v>327</v>
      </c>
    </row>
    <row r="87" spans="1:22" x14ac:dyDescent="0.2">
      <c r="A87" s="62"/>
      <c r="B87" s="26" t="s">
        <v>502</v>
      </c>
      <c r="C87" s="26" t="s">
        <v>291</v>
      </c>
      <c r="H87" s="414" t="s">
        <v>32</v>
      </c>
      <c r="I87" s="414"/>
      <c r="J87" s="414"/>
      <c r="K87" s="26">
        <f>'Final Energy Consumption-2019'!S34</f>
        <v>0.23</v>
      </c>
      <c r="L87" s="48">
        <f>K87/SUM(K83:K87)</f>
        <v>9.7797431754400904E-4</v>
      </c>
      <c r="R87" s="418"/>
      <c r="S87" s="418"/>
      <c r="T87" s="418"/>
      <c r="U87" s="26" t="s">
        <v>502</v>
      </c>
      <c r="V87" s="26" t="s">
        <v>312</v>
      </c>
    </row>
    <row r="88" spans="1:22" x14ac:dyDescent="0.2">
      <c r="A88" s="76" t="s">
        <v>21</v>
      </c>
      <c r="B88" s="71">
        <f>'Final Energy Consumption-2019'!K22</f>
        <v>143.22</v>
      </c>
      <c r="C88" s="48">
        <f>B88/SUM($B$88:$B$91)</f>
        <v>0.13081124527336829</v>
      </c>
      <c r="R88" s="414" t="s">
        <v>21</v>
      </c>
      <c r="S88" s="414"/>
      <c r="T88" s="414"/>
      <c r="U88" s="73">
        <f>'Final Energy Consumption-2019'!Z22</f>
        <v>4537.82</v>
      </c>
      <c r="V88" s="72">
        <f>U88/(U88+U89)</f>
        <v>0.75957965357240897</v>
      </c>
    </row>
    <row r="89" spans="1:22" x14ac:dyDescent="0.2">
      <c r="A89" s="351" t="s">
        <v>1</v>
      </c>
      <c r="B89" s="71">
        <f>'Final Energy Consumption-2019'!K23</f>
        <v>624.80999999999995</v>
      </c>
      <c r="C89" s="48">
        <f t="shared" ref="C89:C91" si="2">B89/SUM($B$88:$B$91)</f>
        <v>0.57067570282958557</v>
      </c>
      <c r="R89" s="414" t="s">
        <v>1</v>
      </c>
      <c r="S89" s="414"/>
      <c r="T89" s="414"/>
      <c r="U89" s="73">
        <f>'Final Energy Consumption-2019'!Z23</f>
        <v>1436.3</v>
      </c>
      <c r="V89" s="72">
        <f>U89/SUM(U88:U89)</f>
        <v>0.240420346427591</v>
      </c>
    </row>
    <row r="90" spans="1:22" x14ac:dyDescent="0.2">
      <c r="A90" s="351" t="s">
        <v>25</v>
      </c>
      <c r="B90" s="26">
        <f>'Final Energy Consumption-2019'!K27</f>
        <v>22.25</v>
      </c>
      <c r="C90" s="48">
        <f t="shared" si="2"/>
        <v>2.0322232979559034E-2</v>
      </c>
    </row>
    <row r="91" spans="1:22" x14ac:dyDescent="0.2">
      <c r="A91" s="351" t="s">
        <v>26</v>
      </c>
      <c r="B91" s="26">
        <f>'Final Energy Consumption-2019'!K28</f>
        <v>304.58</v>
      </c>
      <c r="C91" s="48">
        <f t="shared" si="2"/>
        <v>0.2781908189174872</v>
      </c>
    </row>
  </sheetData>
  <mergeCells count="60">
    <mergeCell ref="H53:J53"/>
    <mergeCell ref="H54:J54"/>
    <mergeCell ref="H57:J57"/>
    <mergeCell ref="H58:J58"/>
    <mergeCell ref="H59:J59"/>
    <mergeCell ref="R54:T54"/>
    <mergeCell ref="R55:T55"/>
    <mergeCell ref="R62:T62"/>
    <mergeCell ref="R63:T63"/>
    <mergeCell ref="R64:T64"/>
    <mergeCell ref="R58:T58"/>
    <mergeCell ref="R59:T59"/>
    <mergeCell ref="H87:J87"/>
    <mergeCell ref="R67:T67"/>
    <mergeCell ref="R68:T68"/>
    <mergeCell ref="R69:T69"/>
    <mergeCell ref="R72:T72"/>
    <mergeCell ref="R73:T73"/>
    <mergeCell ref="R74:T74"/>
    <mergeCell ref="R78:T78"/>
    <mergeCell ref="R79:T79"/>
    <mergeCell ref="H78:J78"/>
    <mergeCell ref="H79:J79"/>
    <mergeCell ref="H82:J82"/>
    <mergeCell ref="H83:J83"/>
    <mergeCell ref="H84:J84"/>
    <mergeCell ref="H69:J69"/>
    <mergeCell ref="H70:J70"/>
    <mergeCell ref="AA65:AC65"/>
    <mergeCell ref="R56:T56"/>
    <mergeCell ref="R57:T57"/>
    <mergeCell ref="H85:J85"/>
    <mergeCell ref="H86:J86"/>
    <mergeCell ref="H73:J73"/>
    <mergeCell ref="H74:J74"/>
    <mergeCell ref="H77:J77"/>
    <mergeCell ref="H71:J71"/>
    <mergeCell ref="H75:J75"/>
    <mergeCell ref="H63:J63"/>
    <mergeCell ref="H64:J64"/>
    <mergeCell ref="H65:J65"/>
    <mergeCell ref="H66:J66"/>
    <mergeCell ref="H62:J62"/>
    <mergeCell ref="H60:J60"/>
    <mergeCell ref="R88:T88"/>
    <mergeCell ref="R89:T89"/>
    <mergeCell ref="R84:T84"/>
    <mergeCell ref="R87:T87"/>
    <mergeCell ref="AA52:AC52"/>
    <mergeCell ref="AA53:AC53"/>
    <mergeCell ref="AA56:AC56"/>
    <mergeCell ref="AA57:AC57"/>
    <mergeCell ref="AA61:AC61"/>
    <mergeCell ref="AA62:AC62"/>
    <mergeCell ref="AA63:AC63"/>
    <mergeCell ref="AA64:AC64"/>
    <mergeCell ref="R80:T80"/>
    <mergeCell ref="R83:T83"/>
    <mergeCell ref="R65:T65"/>
    <mergeCell ref="R70:T70"/>
  </mergeCells>
  <phoneticPr fontId="3" type="noConversion"/>
  <conditionalFormatting sqref="B3:AG4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{9B640D5A-6D11-4B15-A6C3-8218BC520B71}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640D5A-6D11-4B15-A6C3-8218BC520B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B3:AG43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67D6-3AB4-4A33-A408-C25E5FA933C9}">
  <sheetPr>
    <tabColor theme="7" tint="0.39997558519241921"/>
  </sheetPr>
  <dimension ref="A1:AE43"/>
  <sheetViews>
    <sheetView topLeftCell="A15" zoomScale="80" zoomScaleNormal="80" workbookViewId="0">
      <selection activeCell="J19" sqref="J19"/>
    </sheetView>
  </sheetViews>
  <sheetFormatPr defaultRowHeight="14.25" x14ac:dyDescent="0.2"/>
  <cols>
    <col min="1" max="1" width="31.625" customWidth="1"/>
  </cols>
  <sheetData>
    <row r="1" spans="1:31" x14ac:dyDescent="0.15">
      <c r="A1" s="373" t="s">
        <v>503</v>
      </c>
    </row>
    <row r="2" spans="1:31" ht="96" x14ac:dyDescent="0.2">
      <c r="A2" s="1" t="s">
        <v>0</v>
      </c>
      <c r="B2" s="13" t="s">
        <v>428</v>
      </c>
      <c r="C2" s="13" t="s">
        <v>429</v>
      </c>
      <c r="D2" s="13" t="s">
        <v>430</v>
      </c>
      <c r="E2" s="13" t="s">
        <v>460</v>
      </c>
      <c r="F2" s="13" t="s">
        <v>434</v>
      </c>
      <c r="G2" s="13" t="s">
        <v>435</v>
      </c>
      <c r="H2" s="13" t="s">
        <v>436</v>
      </c>
      <c r="I2" s="13" t="s">
        <v>437</v>
      </c>
      <c r="J2" s="13" t="s">
        <v>438</v>
      </c>
      <c r="K2" s="14" t="s">
        <v>461</v>
      </c>
      <c r="L2" s="13" t="s">
        <v>462</v>
      </c>
      <c r="M2" s="13" t="s">
        <v>441</v>
      </c>
      <c r="N2" s="13" t="s">
        <v>442</v>
      </c>
      <c r="O2" s="13" t="s">
        <v>443</v>
      </c>
      <c r="P2" s="13" t="s">
        <v>444</v>
      </c>
      <c r="Q2" s="13" t="s">
        <v>445</v>
      </c>
      <c r="R2" s="13" t="s">
        <v>446</v>
      </c>
      <c r="S2" s="13" t="s">
        <v>447</v>
      </c>
      <c r="T2" s="13" t="s">
        <v>448</v>
      </c>
      <c r="U2" s="14" t="s">
        <v>449</v>
      </c>
      <c r="V2" s="13" t="s">
        <v>450</v>
      </c>
      <c r="W2" s="13" t="s">
        <v>451</v>
      </c>
      <c r="X2" s="13" t="s">
        <v>452</v>
      </c>
      <c r="Y2" s="13" t="s">
        <v>453</v>
      </c>
      <c r="Z2" s="13" t="s">
        <v>463</v>
      </c>
      <c r="AA2" s="13" t="s">
        <v>455</v>
      </c>
      <c r="AB2" s="13" t="s">
        <v>456</v>
      </c>
      <c r="AC2" s="13" t="s">
        <v>457</v>
      </c>
      <c r="AD2" s="13" t="s">
        <v>458</v>
      </c>
      <c r="AE2" s="14" t="s">
        <v>464</v>
      </c>
    </row>
    <row r="3" spans="1:31" x14ac:dyDescent="0.2">
      <c r="A3" s="36" t="s">
        <v>2</v>
      </c>
      <c r="B3" s="15">
        <v>1987.31</v>
      </c>
      <c r="C3" s="11">
        <v>1115.1600000000001</v>
      </c>
      <c r="D3" s="5"/>
      <c r="E3" s="11">
        <v>867.99</v>
      </c>
      <c r="F3" s="11">
        <v>4.91</v>
      </c>
      <c r="G3" s="11">
        <v>0.95</v>
      </c>
      <c r="H3" s="11">
        <v>0.39</v>
      </c>
      <c r="I3" s="11"/>
      <c r="J3" s="11">
        <v>1.1299999999999999</v>
      </c>
      <c r="K3" s="11">
        <v>0.56999999999999995</v>
      </c>
      <c r="L3" s="15">
        <v>332.66</v>
      </c>
      <c r="M3" s="11">
        <v>0.08</v>
      </c>
      <c r="N3" s="11">
        <v>3.22</v>
      </c>
      <c r="O3" s="11">
        <v>0.61</v>
      </c>
      <c r="P3" s="11">
        <v>147.41999999999999</v>
      </c>
      <c r="Q3" s="11">
        <v>0.2</v>
      </c>
      <c r="R3" s="11">
        <v>142.6</v>
      </c>
      <c r="S3" s="11">
        <v>1.22</v>
      </c>
      <c r="T3" s="5"/>
      <c r="U3" s="5"/>
      <c r="V3" s="15">
        <v>0.36</v>
      </c>
      <c r="W3" s="5"/>
      <c r="X3" s="11">
        <v>36.44</v>
      </c>
      <c r="Y3" s="5"/>
      <c r="Z3" s="11">
        <v>0.5</v>
      </c>
      <c r="AA3" s="11">
        <v>8.66</v>
      </c>
      <c r="AB3" s="11">
        <v>15.21</v>
      </c>
      <c r="AC3" s="11">
        <v>627.63</v>
      </c>
      <c r="AD3" s="11">
        <v>908.81</v>
      </c>
      <c r="AE3" s="11">
        <v>1.1299999999999999</v>
      </c>
    </row>
    <row r="4" spans="1:31" x14ac:dyDescent="0.2">
      <c r="A4" s="12" t="s">
        <v>3</v>
      </c>
      <c r="B4" s="15">
        <v>65.59</v>
      </c>
      <c r="C4" s="11">
        <v>65.59</v>
      </c>
      <c r="D4" s="5"/>
      <c r="E4" s="5"/>
      <c r="F4" s="5"/>
      <c r="G4" s="5"/>
      <c r="H4" s="5"/>
      <c r="I4" s="5"/>
      <c r="J4" s="5"/>
      <c r="K4" s="5"/>
      <c r="L4" s="15">
        <v>305.5</v>
      </c>
      <c r="M4" s="11">
        <v>247.51</v>
      </c>
      <c r="N4" s="11">
        <v>5.65</v>
      </c>
      <c r="O4" s="5"/>
      <c r="P4" s="11">
        <v>25</v>
      </c>
      <c r="Q4" s="11">
        <v>0.3</v>
      </c>
      <c r="R4" s="5"/>
      <c r="S4" s="11">
        <v>0.01</v>
      </c>
      <c r="T4" s="5"/>
      <c r="U4" s="5"/>
      <c r="V4" s="9"/>
      <c r="W4" s="5"/>
      <c r="X4" s="11">
        <v>0.1</v>
      </c>
      <c r="Y4" s="11">
        <v>10.63</v>
      </c>
      <c r="Z4" s="11">
        <v>16.309999999999999</v>
      </c>
      <c r="AA4" s="11">
        <v>126.49</v>
      </c>
      <c r="AB4" s="11">
        <v>11.65</v>
      </c>
      <c r="AC4" s="11">
        <v>2685.32</v>
      </c>
      <c r="AD4" s="11">
        <v>463.32</v>
      </c>
      <c r="AE4" s="5"/>
    </row>
    <row r="5" spans="1:31" x14ac:dyDescent="0.2">
      <c r="A5" s="12" t="s">
        <v>4</v>
      </c>
      <c r="B5" s="15">
        <v>163.66</v>
      </c>
      <c r="C5" s="11">
        <v>150.61000000000001</v>
      </c>
      <c r="D5" s="5"/>
      <c r="E5" s="11">
        <v>5.14</v>
      </c>
      <c r="F5" s="11">
        <v>169.63</v>
      </c>
      <c r="G5" s="11">
        <v>2.77</v>
      </c>
      <c r="H5" s="11">
        <v>19.7</v>
      </c>
      <c r="I5" s="11">
        <v>0.1</v>
      </c>
      <c r="J5" s="5"/>
      <c r="K5" s="11"/>
      <c r="L5" s="15">
        <v>35.799999999999997</v>
      </c>
      <c r="M5" s="5"/>
      <c r="N5" s="11">
        <v>0.6</v>
      </c>
      <c r="O5" s="5">
        <v>0.01</v>
      </c>
      <c r="P5" s="11">
        <v>34.89</v>
      </c>
      <c r="Q5" s="11">
        <v>0.01</v>
      </c>
      <c r="R5" s="5"/>
      <c r="S5" s="11">
        <v>0.28999999999999998</v>
      </c>
      <c r="T5" s="5"/>
      <c r="U5" s="5"/>
      <c r="V5" s="9"/>
      <c r="W5" s="5"/>
      <c r="X5" s="5"/>
      <c r="Y5" s="5"/>
      <c r="Z5" s="5"/>
      <c r="AA5" s="11">
        <v>0.05</v>
      </c>
      <c r="AB5" s="5"/>
      <c r="AC5" s="11">
        <v>130.58000000000001</v>
      </c>
      <c r="AD5" s="11">
        <v>447.44</v>
      </c>
      <c r="AE5" s="11">
        <v>2.39</v>
      </c>
    </row>
    <row r="6" spans="1:31" x14ac:dyDescent="0.2">
      <c r="A6" s="12" t="s">
        <v>5</v>
      </c>
      <c r="B6" s="15">
        <v>76.010000000000005</v>
      </c>
      <c r="C6" s="11">
        <v>74.75</v>
      </c>
      <c r="D6" s="5"/>
      <c r="E6" s="11">
        <v>1.25</v>
      </c>
      <c r="F6" s="11">
        <v>3.65</v>
      </c>
      <c r="G6" s="5">
        <v>1.01</v>
      </c>
      <c r="H6" s="5"/>
      <c r="I6" s="5"/>
      <c r="J6" s="5"/>
      <c r="K6" s="5"/>
      <c r="L6" s="15">
        <v>19.3</v>
      </c>
      <c r="M6" s="5"/>
      <c r="N6" s="11">
        <v>1.07</v>
      </c>
      <c r="O6" s="11">
        <v>0.4</v>
      </c>
      <c r="P6" s="11">
        <v>16.57</v>
      </c>
      <c r="Q6" s="11">
        <v>0.52</v>
      </c>
      <c r="R6" s="5"/>
      <c r="S6" s="11">
        <v>0.04</v>
      </c>
      <c r="T6" s="5"/>
      <c r="U6" s="5"/>
      <c r="V6" s="15">
        <v>0.4</v>
      </c>
      <c r="W6" s="5">
        <v>0.31</v>
      </c>
      <c r="X6" s="5"/>
      <c r="Y6" s="5"/>
      <c r="Z6" s="5"/>
      <c r="AA6" s="11">
        <v>0.83</v>
      </c>
      <c r="AB6" s="5"/>
      <c r="AC6" s="11">
        <v>0.34</v>
      </c>
      <c r="AD6" s="11">
        <v>329.47</v>
      </c>
      <c r="AE6" s="11">
        <v>6.01</v>
      </c>
    </row>
    <row r="7" spans="1:31" x14ac:dyDescent="0.2">
      <c r="A7" s="12" t="s">
        <v>6</v>
      </c>
      <c r="B7" s="15">
        <v>285.91000000000003</v>
      </c>
      <c r="C7" s="11">
        <v>246.51</v>
      </c>
      <c r="D7" s="5"/>
      <c r="E7" s="11">
        <v>33.630000000000003</v>
      </c>
      <c r="F7" s="11">
        <v>14.73</v>
      </c>
      <c r="G7" s="11">
        <v>1.66</v>
      </c>
      <c r="H7" s="5"/>
      <c r="I7" s="11">
        <v>1.22</v>
      </c>
      <c r="J7" s="5"/>
      <c r="K7" s="5"/>
      <c r="L7" s="15">
        <v>50.26</v>
      </c>
      <c r="M7" s="5"/>
      <c r="N7" s="11">
        <v>0.77</v>
      </c>
      <c r="O7" s="11">
        <v>0.01</v>
      </c>
      <c r="P7" s="11">
        <v>47.82</v>
      </c>
      <c r="Q7" s="11">
        <v>0.04</v>
      </c>
      <c r="R7" s="5"/>
      <c r="S7" s="11">
        <v>0.16</v>
      </c>
      <c r="T7" s="5"/>
      <c r="U7" s="5"/>
      <c r="V7" s="15">
        <v>0.59</v>
      </c>
      <c r="W7" s="11">
        <v>0.73</v>
      </c>
      <c r="X7" s="11">
        <v>0.06</v>
      </c>
      <c r="Y7" s="5"/>
      <c r="Z7" s="11">
        <v>7.0000000000000007E-2</v>
      </c>
      <c r="AA7" s="11">
        <v>0.84</v>
      </c>
      <c r="AB7" s="11">
        <v>17.34</v>
      </c>
      <c r="AC7" s="11">
        <v>2289.5300000000002</v>
      </c>
      <c r="AD7" s="11">
        <v>225.7</v>
      </c>
      <c r="AE7" s="11">
        <v>0.33</v>
      </c>
    </row>
    <row r="8" spans="1:31" x14ac:dyDescent="0.2">
      <c r="A8" s="12" t="s">
        <v>7</v>
      </c>
      <c r="B8" s="15">
        <v>3.33</v>
      </c>
      <c r="C8" s="11">
        <v>3.33</v>
      </c>
      <c r="D8" s="5"/>
      <c r="E8" s="5"/>
      <c r="F8" s="5"/>
      <c r="G8" s="5"/>
      <c r="H8" s="5"/>
      <c r="I8" s="5"/>
      <c r="J8" s="5"/>
      <c r="K8" s="5"/>
      <c r="L8" s="15">
        <v>108.59</v>
      </c>
      <c r="M8" s="11">
        <v>0.09</v>
      </c>
      <c r="N8" s="11">
        <v>2.59</v>
      </c>
      <c r="O8" s="5"/>
      <c r="P8" s="11">
        <v>105.17</v>
      </c>
      <c r="Q8" s="11">
        <v>7.0000000000000007E-2</v>
      </c>
      <c r="R8" s="5"/>
      <c r="S8" s="11">
        <v>0.44</v>
      </c>
      <c r="T8" s="5"/>
      <c r="U8" s="5"/>
      <c r="V8" s="9"/>
      <c r="W8" s="5"/>
      <c r="X8" s="11">
        <v>0.06</v>
      </c>
      <c r="Y8" s="5"/>
      <c r="Z8" s="11">
        <v>0.17</v>
      </c>
      <c r="AA8" s="11">
        <v>2.97</v>
      </c>
      <c r="AB8" s="11">
        <v>0.5</v>
      </c>
      <c r="AC8" s="11">
        <v>251.17</v>
      </c>
      <c r="AD8" s="11">
        <v>29.53</v>
      </c>
      <c r="AE8" s="5"/>
    </row>
    <row r="9" spans="1:31" x14ac:dyDescent="0.2">
      <c r="A9" s="12" t="s">
        <v>8</v>
      </c>
      <c r="B9" s="15">
        <v>8.2899999999999991</v>
      </c>
      <c r="C9" s="11">
        <v>8.2899999999999991</v>
      </c>
      <c r="D9" s="5"/>
      <c r="E9" s="5"/>
      <c r="F9" s="5"/>
      <c r="G9" s="5"/>
      <c r="H9" s="5"/>
      <c r="I9" s="5"/>
      <c r="J9" s="5"/>
      <c r="K9" s="5"/>
      <c r="L9" s="15">
        <v>0.23</v>
      </c>
      <c r="M9" s="5"/>
      <c r="N9" s="5"/>
      <c r="O9" s="5"/>
      <c r="P9" s="11">
        <v>0.23</v>
      </c>
      <c r="Q9" s="5"/>
      <c r="R9" s="5"/>
      <c r="S9" s="5"/>
      <c r="T9" s="5"/>
      <c r="U9" s="5"/>
      <c r="V9" s="9"/>
      <c r="W9" s="5"/>
      <c r="X9" s="5"/>
      <c r="Y9" s="5"/>
      <c r="Z9" s="5"/>
      <c r="AA9" s="5"/>
      <c r="AB9" s="5"/>
      <c r="AC9" s="5"/>
      <c r="AD9" s="11">
        <v>161.71</v>
      </c>
      <c r="AE9" s="5"/>
    </row>
    <row r="10" spans="1:31" x14ac:dyDescent="0.2">
      <c r="A10" s="74" t="s">
        <v>468</v>
      </c>
      <c r="B10" s="15">
        <v>772.08</v>
      </c>
      <c r="C10" s="11">
        <v>700.34</v>
      </c>
      <c r="D10" s="5"/>
      <c r="E10" s="11">
        <v>67.55</v>
      </c>
      <c r="F10" s="11">
        <v>14</v>
      </c>
      <c r="G10" s="11">
        <v>0.03</v>
      </c>
      <c r="H10" s="11"/>
      <c r="I10" s="11"/>
      <c r="J10" s="11">
        <v>0.14000000000000001</v>
      </c>
      <c r="K10" s="11"/>
      <c r="L10" s="15">
        <v>20.7</v>
      </c>
      <c r="M10" s="5"/>
      <c r="N10" s="11">
        <v>4.8499999999999996</v>
      </c>
      <c r="O10" s="11">
        <v>0.04</v>
      </c>
      <c r="P10" s="11">
        <v>12.33</v>
      </c>
      <c r="Q10" s="11">
        <v>0.93</v>
      </c>
      <c r="R10" s="5"/>
      <c r="S10" s="11">
        <v>0.03</v>
      </c>
      <c r="T10" s="11">
        <v>0.02</v>
      </c>
      <c r="U10" s="11">
        <v>1.34</v>
      </c>
      <c r="V10" s="9"/>
      <c r="W10" s="5"/>
      <c r="X10" s="11">
        <v>0.97</v>
      </c>
      <c r="Y10" s="5"/>
      <c r="Z10" s="11">
        <v>0.18</v>
      </c>
      <c r="AA10" s="11">
        <v>4.2</v>
      </c>
      <c r="AB10" s="11">
        <v>187.09</v>
      </c>
      <c r="AC10" s="11">
        <v>8733.15</v>
      </c>
      <c r="AD10" s="11">
        <v>842.42</v>
      </c>
      <c r="AE10" s="11">
        <v>186.82</v>
      </c>
    </row>
    <row r="11" spans="1:31" x14ac:dyDescent="0.2">
      <c r="A11" s="12" t="s">
        <v>10</v>
      </c>
      <c r="B11" s="15">
        <v>846.89</v>
      </c>
      <c r="C11" s="11">
        <v>837.51</v>
      </c>
      <c r="D11" s="5"/>
      <c r="E11" s="11">
        <v>2.91</v>
      </c>
      <c r="F11" s="11">
        <v>1.84</v>
      </c>
      <c r="G11" s="5"/>
      <c r="H11" s="5"/>
      <c r="I11" s="5"/>
      <c r="J11" s="5"/>
      <c r="K11" s="5"/>
      <c r="L11" s="15">
        <v>11.33</v>
      </c>
      <c r="M11" s="5"/>
      <c r="N11" s="11">
        <v>3.69</v>
      </c>
      <c r="O11" s="5">
        <v>0.01</v>
      </c>
      <c r="P11" s="11">
        <v>5.01</v>
      </c>
      <c r="Q11" s="11">
        <v>0.43</v>
      </c>
      <c r="R11" s="5"/>
      <c r="S11" s="5">
        <v>0.01</v>
      </c>
      <c r="T11" s="11"/>
      <c r="U11" s="5"/>
      <c r="V11" s="9"/>
      <c r="W11" s="5"/>
      <c r="X11" s="11">
        <v>1.21</v>
      </c>
      <c r="Y11" s="5"/>
      <c r="Z11" s="11">
        <v>0.97</v>
      </c>
      <c r="AA11" s="11">
        <v>13.87</v>
      </c>
      <c r="AB11" s="11">
        <v>89.28</v>
      </c>
      <c r="AC11" s="11">
        <v>8795.58</v>
      </c>
      <c r="AD11" s="11">
        <v>334.09</v>
      </c>
      <c r="AE11" s="11">
        <v>38.619999999999997</v>
      </c>
    </row>
    <row r="12" spans="1:31" x14ac:dyDescent="0.2">
      <c r="A12" s="12" t="s">
        <v>11</v>
      </c>
      <c r="B12" s="15">
        <v>404.07</v>
      </c>
      <c r="C12" s="11">
        <v>397.26</v>
      </c>
      <c r="D12" s="5"/>
      <c r="E12" s="11">
        <v>4.9800000000000004</v>
      </c>
      <c r="F12" s="11">
        <v>0.01</v>
      </c>
      <c r="G12" s="11">
        <v>0.02</v>
      </c>
      <c r="H12" s="5"/>
      <c r="I12" s="5"/>
      <c r="J12" s="5">
        <v>0.02</v>
      </c>
      <c r="K12" s="11">
        <v>0.01</v>
      </c>
      <c r="L12" s="15">
        <v>5.81</v>
      </c>
      <c r="M12" s="5"/>
      <c r="N12" s="11">
        <v>1.82</v>
      </c>
      <c r="O12" s="11"/>
      <c r="P12" s="11">
        <v>2.89</v>
      </c>
      <c r="Q12" s="11">
        <v>0.39</v>
      </c>
      <c r="R12" s="5"/>
      <c r="S12" s="11">
        <v>0.01</v>
      </c>
      <c r="T12" s="5"/>
      <c r="U12" s="5"/>
      <c r="V12" s="9"/>
      <c r="W12" s="5"/>
      <c r="X12" s="11">
        <v>0.7</v>
      </c>
      <c r="Y12" s="5"/>
      <c r="Z12" s="11">
        <v>0.01</v>
      </c>
      <c r="AA12" s="11">
        <v>9.9700000000000006</v>
      </c>
      <c r="AB12" s="11">
        <v>34.71</v>
      </c>
      <c r="AC12" s="11">
        <v>5889.74</v>
      </c>
      <c r="AD12" s="11">
        <v>176.06</v>
      </c>
      <c r="AE12" s="11">
        <v>15.13</v>
      </c>
    </row>
    <row r="13" spans="1:31" x14ac:dyDescent="0.2">
      <c r="A13" s="12" t="s">
        <v>12</v>
      </c>
      <c r="B13" s="15">
        <v>4.07</v>
      </c>
      <c r="C13" s="11">
        <v>4.07</v>
      </c>
      <c r="D13" s="5"/>
      <c r="E13" s="11"/>
      <c r="F13" s="5"/>
      <c r="G13" s="5"/>
      <c r="H13" s="5"/>
      <c r="I13" s="5"/>
      <c r="J13" s="5"/>
      <c r="K13" s="5"/>
      <c r="L13" s="15">
        <v>0.68</v>
      </c>
      <c r="M13" s="5"/>
      <c r="N13" s="11">
        <v>0.08</v>
      </c>
      <c r="O13" s="5"/>
      <c r="P13" s="11">
        <v>0.55000000000000004</v>
      </c>
      <c r="Q13" s="5"/>
      <c r="R13" s="5"/>
      <c r="S13" s="5"/>
      <c r="T13" s="5"/>
      <c r="U13" s="5"/>
      <c r="V13" s="9"/>
      <c r="W13" s="5"/>
      <c r="X13" s="11">
        <v>0.04</v>
      </c>
      <c r="Y13" s="5"/>
      <c r="Z13" s="5"/>
      <c r="AA13" s="11">
        <v>1.1399999999999999</v>
      </c>
      <c r="AB13" s="5"/>
      <c r="AC13" s="11">
        <v>214.86</v>
      </c>
      <c r="AD13" s="11">
        <v>50.87</v>
      </c>
      <c r="AE13" s="11">
        <v>2.23</v>
      </c>
    </row>
    <row r="14" spans="1:31" x14ac:dyDescent="0.2">
      <c r="A14" s="12" t="s">
        <v>13</v>
      </c>
      <c r="B14" s="15">
        <v>285.95</v>
      </c>
      <c r="C14" s="11">
        <v>231.19</v>
      </c>
      <c r="D14" s="5"/>
      <c r="E14" s="11">
        <v>7.28</v>
      </c>
      <c r="F14" s="11">
        <v>3.93</v>
      </c>
      <c r="G14" s="5"/>
      <c r="H14" s="5"/>
      <c r="I14" s="11"/>
      <c r="J14" s="5"/>
      <c r="K14" s="5"/>
      <c r="L14" s="15">
        <v>11.87</v>
      </c>
      <c r="M14" s="5"/>
      <c r="N14" s="11">
        <v>3.27</v>
      </c>
      <c r="O14" s="11">
        <v>0.01</v>
      </c>
      <c r="P14" s="11">
        <v>3.8</v>
      </c>
      <c r="Q14" s="11">
        <v>1.17</v>
      </c>
      <c r="R14" s="5"/>
      <c r="S14" s="11">
        <v>0.1</v>
      </c>
      <c r="T14" s="5"/>
      <c r="U14" s="5"/>
      <c r="V14" s="15">
        <v>1.58</v>
      </c>
      <c r="W14" s="5"/>
      <c r="X14" s="11">
        <v>1.36</v>
      </c>
      <c r="Y14" s="5"/>
      <c r="Z14" s="11">
        <v>0.56999999999999995</v>
      </c>
      <c r="AA14" s="11">
        <v>15.9</v>
      </c>
      <c r="AB14" s="11">
        <v>252.62</v>
      </c>
      <c r="AC14" s="11">
        <v>32049.84</v>
      </c>
      <c r="AD14" s="11">
        <v>1650.38</v>
      </c>
      <c r="AE14" s="11">
        <v>52.08</v>
      </c>
    </row>
    <row r="15" spans="1:31" x14ac:dyDescent="0.2">
      <c r="A15" s="12" t="s">
        <v>14</v>
      </c>
      <c r="B15" s="15">
        <v>28.66</v>
      </c>
      <c r="C15" s="11">
        <v>28.28</v>
      </c>
      <c r="D15" s="5"/>
      <c r="E15" s="11">
        <v>0.3</v>
      </c>
      <c r="F15" s="11">
        <v>0.04</v>
      </c>
      <c r="G15" s="5"/>
      <c r="H15" s="5"/>
      <c r="I15" s="5"/>
      <c r="J15" s="5"/>
      <c r="K15" s="5"/>
      <c r="L15" s="15">
        <v>5.57</v>
      </c>
      <c r="M15" s="5"/>
      <c r="N15" s="11">
        <v>2.89</v>
      </c>
      <c r="O15" s="11"/>
      <c r="P15" s="11">
        <v>2.16</v>
      </c>
      <c r="Q15" s="11">
        <v>0.25</v>
      </c>
      <c r="R15" s="5"/>
      <c r="S15" s="11">
        <v>0.02</v>
      </c>
      <c r="T15" s="5"/>
      <c r="U15" s="5"/>
      <c r="V15" s="9"/>
      <c r="W15" s="5"/>
      <c r="X15" s="11">
        <v>0.2</v>
      </c>
      <c r="Y15" s="5"/>
      <c r="Z15" s="11">
        <v>0.03</v>
      </c>
      <c r="AA15" s="11">
        <v>1.01</v>
      </c>
      <c r="AB15" s="11">
        <v>76.67</v>
      </c>
      <c r="AC15" s="11">
        <v>321.44</v>
      </c>
      <c r="AD15" s="11">
        <v>220.24</v>
      </c>
      <c r="AE15" s="11">
        <v>6.26</v>
      </c>
    </row>
    <row r="16" spans="1:31" x14ac:dyDescent="0.2">
      <c r="A16" s="12" t="s">
        <v>15</v>
      </c>
      <c r="B16" s="15">
        <v>17.8</v>
      </c>
      <c r="C16" s="11">
        <v>15.69</v>
      </c>
      <c r="D16" s="5"/>
      <c r="E16" s="11">
        <v>0.03</v>
      </c>
      <c r="F16" s="5"/>
      <c r="G16" s="5"/>
      <c r="H16" s="5">
        <v>7.0000000000000007E-2</v>
      </c>
      <c r="I16" s="5"/>
      <c r="J16" s="5"/>
      <c r="K16" s="5"/>
      <c r="L16" s="15">
        <v>3.13</v>
      </c>
      <c r="M16" s="5"/>
      <c r="N16" s="11">
        <v>1.56</v>
      </c>
      <c r="O16" s="11"/>
      <c r="P16" s="11">
        <v>1</v>
      </c>
      <c r="Q16" s="11">
        <v>0.14000000000000001</v>
      </c>
      <c r="R16" s="11"/>
      <c r="S16" s="11">
        <v>0.04</v>
      </c>
      <c r="T16" s="11"/>
      <c r="U16" s="11">
        <v>0.1</v>
      </c>
      <c r="V16" s="9"/>
      <c r="W16" s="5"/>
      <c r="X16" s="11">
        <v>0.2</v>
      </c>
      <c r="Y16" s="5"/>
      <c r="Z16" s="11">
        <v>7.0000000000000007E-2</v>
      </c>
      <c r="AA16" s="11">
        <v>0.11</v>
      </c>
      <c r="AB16" s="11">
        <v>20.420000000000002</v>
      </c>
      <c r="AC16" s="11">
        <v>184.79</v>
      </c>
      <c r="AD16" s="11">
        <v>140.96</v>
      </c>
      <c r="AE16" s="11">
        <v>7.75</v>
      </c>
    </row>
    <row r="17" spans="1:31" x14ac:dyDescent="0.2">
      <c r="A17" s="74" t="s">
        <v>16</v>
      </c>
      <c r="B17" s="15">
        <v>34</v>
      </c>
      <c r="C17" s="11">
        <v>33.47</v>
      </c>
      <c r="D17" s="5"/>
      <c r="E17" s="11">
        <v>0.52</v>
      </c>
      <c r="F17" s="11">
        <v>0.01</v>
      </c>
      <c r="G17" s="5"/>
      <c r="H17" s="5"/>
      <c r="I17" s="5"/>
      <c r="J17" s="5"/>
      <c r="K17" s="5"/>
      <c r="L17" s="15">
        <v>7.27</v>
      </c>
      <c r="M17" s="5"/>
      <c r="N17" s="11">
        <v>1.27</v>
      </c>
      <c r="O17" s="5"/>
      <c r="P17" s="11">
        <v>3.88</v>
      </c>
      <c r="Q17" s="11">
        <v>0.13</v>
      </c>
      <c r="R17" s="5"/>
      <c r="S17" s="11">
        <v>7.0000000000000007E-2</v>
      </c>
      <c r="T17" s="11">
        <v>1.69</v>
      </c>
      <c r="U17" s="5"/>
      <c r="V17" s="9"/>
      <c r="W17" s="5"/>
      <c r="X17" s="11">
        <v>0.24</v>
      </c>
      <c r="Y17" s="5"/>
      <c r="Z17" s="5"/>
      <c r="AA17" s="11">
        <v>2.81</v>
      </c>
      <c r="AB17" s="11">
        <v>2.29</v>
      </c>
      <c r="AC17" s="11">
        <v>694.28</v>
      </c>
      <c r="AD17" s="11">
        <v>283.98</v>
      </c>
      <c r="AE17" s="11">
        <v>81.03</v>
      </c>
    </row>
    <row r="18" spans="1:31" x14ac:dyDescent="0.2">
      <c r="A18" s="12" t="s">
        <v>17</v>
      </c>
      <c r="B18" s="15">
        <v>1.85</v>
      </c>
      <c r="C18" s="11">
        <v>1.66</v>
      </c>
      <c r="D18" s="5"/>
      <c r="E18" s="11">
        <v>0.19</v>
      </c>
      <c r="F18" s="11">
        <v>0.06</v>
      </c>
      <c r="G18" s="5"/>
      <c r="H18" s="5"/>
      <c r="I18" s="5"/>
      <c r="J18" s="5"/>
      <c r="K18" s="5"/>
      <c r="L18" s="15">
        <v>3.85</v>
      </c>
      <c r="M18" s="5"/>
      <c r="N18" s="11">
        <v>1.63</v>
      </c>
      <c r="O18" s="5">
        <v>0.02</v>
      </c>
      <c r="P18" s="11">
        <v>1.88</v>
      </c>
      <c r="Q18" s="11">
        <v>0.06</v>
      </c>
      <c r="R18" s="5"/>
      <c r="S18" s="11">
        <v>0.08</v>
      </c>
      <c r="T18" s="5"/>
      <c r="U18" s="5"/>
      <c r="V18" s="9"/>
      <c r="W18" s="5"/>
      <c r="X18" s="11">
        <v>0.18</v>
      </c>
      <c r="Y18" s="5"/>
      <c r="Z18" s="5"/>
      <c r="AA18" s="11">
        <v>1.37</v>
      </c>
      <c r="AB18" s="11">
        <v>2.23</v>
      </c>
      <c r="AC18" s="11">
        <v>76.150000000000006</v>
      </c>
      <c r="AD18" s="11">
        <v>120.74</v>
      </c>
      <c r="AE18" s="11">
        <v>3.13</v>
      </c>
    </row>
    <row r="19" spans="1:31" x14ac:dyDescent="0.2">
      <c r="A19" s="12" t="s">
        <v>18</v>
      </c>
      <c r="B19" s="15">
        <v>583.73</v>
      </c>
      <c r="C19" s="11">
        <v>512.11</v>
      </c>
      <c r="D19" s="5"/>
      <c r="E19" s="11">
        <v>43.34</v>
      </c>
      <c r="F19" s="11">
        <v>7.93</v>
      </c>
      <c r="G19" s="11">
        <v>7.0000000000000007E-2</v>
      </c>
      <c r="H19" s="5"/>
      <c r="I19" s="5"/>
      <c r="J19" s="5"/>
      <c r="K19" s="5"/>
      <c r="L19" s="15">
        <v>15.49</v>
      </c>
      <c r="M19" s="11">
        <v>0.03</v>
      </c>
      <c r="N19" s="11">
        <v>1.63</v>
      </c>
      <c r="O19" s="11"/>
      <c r="P19" s="11">
        <v>9.23</v>
      </c>
      <c r="Q19" s="11">
        <v>2.72</v>
      </c>
      <c r="R19" s="5"/>
      <c r="S19" s="11">
        <v>0.09</v>
      </c>
      <c r="T19" s="11">
        <v>0.03</v>
      </c>
      <c r="U19" s="11">
        <v>0.26</v>
      </c>
      <c r="V19" s="9"/>
      <c r="W19" s="5"/>
      <c r="X19" s="11">
        <v>1.42</v>
      </c>
      <c r="Y19" s="5"/>
      <c r="Z19" s="11">
        <v>0.09</v>
      </c>
      <c r="AA19" s="11">
        <v>5.1100000000000003</v>
      </c>
      <c r="AB19" s="11">
        <v>116.91</v>
      </c>
      <c r="AC19" s="11">
        <v>22715.18</v>
      </c>
      <c r="AD19" s="11">
        <v>798.25</v>
      </c>
      <c r="AE19" s="11">
        <v>62.84</v>
      </c>
    </row>
    <row r="20" spans="1:31" x14ac:dyDescent="0.2">
      <c r="A20" s="12" t="s">
        <v>19</v>
      </c>
      <c r="B20" s="15">
        <v>13</v>
      </c>
      <c r="C20" s="11">
        <v>12.14</v>
      </c>
      <c r="D20" s="5"/>
      <c r="E20" s="11">
        <v>0.32</v>
      </c>
      <c r="F20" s="11">
        <v>0.02</v>
      </c>
      <c r="G20" s="11">
        <v>0.4</v>
      </c>
      <c r="H20" s="5"/>
      <c r="I20" s="5"/>
      <c r="J20" s="11"/>
      <c r="K20" s="5"/>
      <c r="L20" s="15">
        <v>6.8</v>
      </c>
      <c r="M20" s="5"/>
      <c r="N20" s="11">
        <v>2.83</v>
      </c>
      <c r="O20" s="11">
        <v>0.01</v>
      </c>
      <c r="P20" s="11">
        <v>3.12</v>
      </c>
      <c r="Q20" s="11">
        <v>0.16</v>
      </c>
      <c r="R20" s="5"/>
      <c r="S20" s="11">
        <v>0.06</v>
      </c>
      <c r="T20" s="5"/>
      <c r="U20" s="11">
        <v>0.02</v>
      </c>
      <c r="V20" s="9"/>
      <c r="W20" s="5"/>
      <c r="X20" s="11">
        <v>0.42</v>
      </c>
      <c r="Y20" s="5"/>
      <c r="Z20" s="11">
        <v>0.19</v>
      </c>
      <c r="AA20" s="11">
        <v>3.57</v>
      </c>
      <c r="AB20" s="11">
        <v>8.23</v>
      </c>
      <c r="AC20" s="11">
        <v>501.06</v>
      </c>
      <c r="AD20" s="11">
        <v>132.53</v>
      </c>
      <c r="AE20" s="11">
        <v>7.32</v>
      </c>
    </row>
    <row r="21" spans="1:31" x14ac:dyDescent="0.2">
      <c r="A21" s="12" t="s">
        <v>20</v>
      </c>
      <c r="B21" s="15">
        <v>10.38</v>
      </c>
      <c r="C21" s="11">
        <v>9.91</v>
      </c>
      <c r="D21" s="5"/>
      <c r="E21" s="11"/>
      <c r="F21" s="11">
        <v>0.44</v>
      </c>
      <c r="G21" s="5"/>
      <c r="H21" s="5"/>
      <c r="I21" s="5"/>
      <c r="J21" s="5"/>
      <c r="K21" s="5"/>
      <c r="L21" s="15">
        <v>16.829999999999998</v>
      </c>
      <c r="M21" s="5"/>
      <c r="N21" s="11">
        <v>2.06</v>
      </c>
      <c r="O21" s="11"/>
      <c r="P21" s="11">
        <v>1.98</v>
      </c>
      <c r="Q21" s="11">
        <v>0.27</v>
      </c>
      <c r="R21" s="11"/>
      <c r="S21" s="11">
        <v>0.02</v>
      </c>
      <c r="T21" s="11">
        <v>0.51</v>
      </c>
      <c r="U21" s="11">
        <v>0.06</v>
      </c>
      <c r="V21" s="9"/>
      <c r="W21" s="11">
        <v>11.07</v>
      </c>
      <c r="X21" s="11">
        <v>0.71</v>
      </c>
      <c r="Y21" s="5"/>
      <c r="Z21" s="11">
        <v>0.14000000000000001</v>
      </c>
      <c r="AA21" s="11">
        <v>3.24</v>
      </c>
      <c r="AB21" s="11">
        <v>95.96</v>
      </c>
      <c r="AC21" s="11">
        <v>107.72</v>
      </c>
      <c r="AD21" s="11">
        <v>85.05</v>
      </c>
      <c r="AE21" s="11">
        <v>5.31</v>
      </c>
    </row>
    <row r="22" spans="1:31" x14ac:dyDescent="0.2">
      <c r="A22" s="12" t="s">
        <v>21</v>
      </c>
      <c r="B22" s="15">
        <v>1902.55</v>
      </c>
      <c r="C22" s="11">
        <v>1138.29</v>
      </c>
      <c r="D22" s="5"/>
      <c r="E22" s="11">
        <v>724.96</v>
      </c>
      <c r="F22" s="11">
        <v>56.52</v>
      </c>
      <c r="G22" s="11">
        <v>196.79</v>
      </c>
      <c r="H22" s="11">
        <v>100.16</v>
      </c>
      <c r="I22" s="5">
        <v>2.88</v>
      </c>
      <c r="J22" s="11">
        <v>2.57</v>
      </c>
      <c r="K22" s="11">
        <v>91.14</v>
      </c>
      <c r="L22" s="15">
        <v>11424.97</v>
      </c>
      <c r="M22" s="11">
        <v>52.25</v>
      </c>
      <c r="N22" s="11">
        <v>1.19</v>
      </c>
      <c r="O22" s="11">
        <v>0.03</v>
      </c>
      <c r="P22" s="11">
        <v>11.72</v>
      </c>
      <c r="Q22" s="11">
        <v>116.66</v>
      </c>
      <c r="R22" s="11">
        <v>1295.31</v>
      </c>
      <c r="S22" s="11">
        <v>241.32</v>
      </c>
      <c r="T22" s="11">
        <v>0.02</v>
      </c>
      <c r="U22" s="11">
        <v>1.05</v>
      </c>
      <c r="V22" s="15">
        <v>7.88</v>
      </c>
      <c r="W22" s="11">
        <v>219.55</v>
      </c>
      <c r="X22" s="11">
        <v>1519.62</v>
      </c>
      <c r="Y22" s="11">
        <v>1660.34</v>
      </c>
      <c r="Z22" s="11">
        <v>6298.03</v>
      </c>
      <c r="AA22" s="11">
        <v>27.44</v>
      </c>
      <c r="AB22" s="11">
        <v>573.79999999999995</v>
      </c>
      <c r="AC22" s="11">
        <v>66461.36</v>
      </c>
      <c r="AD22" s="11">
        <v>1283.3</v>
      </c>
      <c r="AE22" s="11">
        <v>52.1</v>
      </c>
    </row>
    <row r="23" spans="1:31" x14ac:dyDescent="0.2">
      <c r="A23" s="12" t="s">
        <v>1</v>
      </c>
      <c r="B23" s="15">
        <v>12283.92</v>
      </c>
      <c r="C23" s="11">
        <v>11855.34</v>
      </c>
      <c r="D23" s="5"/>
      <c r="E23" s="11">
        <v>229.71</v>
      </c>
      <c r="F23" s="11">
        <v>4059.94</v>
      </c>
      <c r="G23" s="11">
        <v>90.42</v>
      </c>
      <c r="H23" s="11">
        <v>9.42</v>
      </c>
      <c r="I23" s="11">
        <v>8.58</v>
      </c>
      <c r="J23" s="11">
        <v>13.37</v>
      </c>
      <c r="K23" s="11">
        <v>545.66</v>
      </c>
      <c r="L23" s="15">
        <v>8128.36</v>
      </c>
      <c r="M23" s="11">
        <v>118.23</v>
      </c>
      <c r="N23" s="11">
        <v>8.7899999999999991</v>
      </c>
      <c r="O23" s="11">
        <v>2</v>
      </c>
      <c r="P23" s="11">
        <v>25.49</v>
      </c>
      <c r="Q23" s="11">
        <v>29.78</v>
      </c>
      <c r="R23" s="11">
        <v>4740.74</v>
      </c>
      <c r="S23" s="11">
        <v>1.19</v>
      </c>
      <c r="T23" s="11">
        <v>193.02</v>
      </c>
      <c r="U23" s="11">
        <v>39.65</v>
      </c>
      <c r="V23" s="15">
        <v>39.06</v>
      </c>
      <c r="W23" s="11">
        <v>84.9</v>
      </c>
      <c r="X23" s="11">
        <v>840.3</v>
      </c>
      <c r="Y23" s="11">
        <v>190.42</v>
      </c>
      <c r="Z23" s="11">
        <v>1814.8</v>
      </c>
      <c r="AA23" s="11">
        <v>186.67</v>
      </c>
      <c r="AB23" s="11">
        <v>1715.36</v>
      </c>
      <c r="AC23" s="11">
        <v>166792.84</v>
      </c>
      <c r="AD23" s="11">
        <v>5781.14</v>
      </c>
      <c r="AE23" s="11">
        <v>232.29</v>
      </c>
    </row>
    <row r="24" spans="1:31" x14ac:dyDescent="0.2">
      <c r="A24" s="12" t="s">
        <v>22</v>
      </c>
      <c r="B24" s="15">
        <v>412.05</v>
      </c>
      <c r="C24" s="11">
        <v>398.55</v>
      </c>
      <c r="D24" s="5"/>
      <c r="E24" s="11">
        <v>3.33</v>
      </c>
      <c r="F24" s="11">
        <v>3.46</v>
      </c>
      <c r="G24" s="11">
        <v>0.15</v>
      </c>
      <c r="H24" s="5"/>
      <c r="I24" s="5"/>
      <c r="J24" s="5">
        <v>0.02</v>
      </c>
      <c r="K24" s="11">
        <v>0.01</v>
      </c>
      <c r="L24" s="15">
        <v>9.84</v>
      </c>
      <c r="M24" s="11"/>
      <c r="N24" s="11">
        <v>2.98</v>
      </c>
      <c r="O24" s="11">
        <v>0.01</v>
      </c>
      <c r="P24" s="11">
        <v>3.76</v>
      </c>
      <c r="Q24" s="11">
        <v>1.5</v>
      </c>
      <c r="R24" s="11"/>
      <c r="S24" s="5">
        <v>0.01</v>
      </c>
      <c r="T24" s="11">
        <v>0.03</v>
      </c>
      <c r="U24" s="11">
        <v>0.34</v>
      </c>
      <c r="V24" s="9"/>
      <c r="W24" s="5"/>
      <c r="X24" s="11">
        <v>0.46</v>
      </c>
      <c r="Y24" s="5"/>
      <c r="Z24" s="11">
        <v>0.76</v>
      </c>
      <c r="AA24" s="11">
        <v>7.99</v>
      </c>
      <c r="AB24" s="11">
        <v>81.89</v>
      </c>
      <c r="AC24" s="11">
        <v>11051.26</v>
      </c>
      <c r="AD24" s="11">
        <v>430.45</v>
      </c>
      <c r="AE24" s="11">
        <v>19.899999999999999</v>
      </c>
    </row>
    <row r="25" spans="1:31" x14ac:dyDescent="0.2">
      <c r="A25" s="12" t="s">
        <v>23</v>
      </c>
      <c r="B25" s="15">
        <v>538.66</v>
      </c>
      <c r="C25" s="11">
        <v>358.56</v>
      </c>
      <c r="D25" s="5"/>
      <c r="E25" s="11">
        <v>4.2699999999999996</v>
      </c>
      <c r="F25" s="11">
        <v>7.0000000000000007E-2</v>
      </c>
      <c r="G25" s="5"/>
      <c r="H25" s="5"/>
      <c r="I25" s="5"/>
      <c r="J25" s="5"/>
      <c r="K25" s="5"/>
      <c r="L25" s="15">
        <v>2.4</v>
      </c>
      <c r="M25" s="5"/>
      <c r="N25" s="11">
        <v>0.37</v>
      </c>
      <c r="O25" s="11">
        <v>0.02</v>
      </c>
      <c r="P25" s="11">
        <v>1.1100000000000001</v>
      </c>
      <c r="Q25" s="11">
        <v>0.63</v>
      </c>
      <c r="R25" s="5"/>
      <c r="S25" s="11">
        <v>0.04</v>
      </c>
      <c r="T25" s="5"/>
      <c r="U25" s="11">
        <v>0.09</v>
      </c>
      <c r="V25" s="9"/>
      <c r="W25" s="5"/>
      <c r="X25" s="11">
        <v>0.09</v>
      </c>
      <c r="Y25" s="5"/>
      <c r="Z25" s="11">
        <v>0.05</v>
      </c>
      <c r="AA25" s="11">
        <v>2.27</v>
      </c>
      <c r="AB25" s="11">
        <v>115.9</v>
      </c>
      <c r="AC25" s="11">
        <v>11070.11</v>
      </c>
      <c r="AD25" s="11">
        <v>450.37</v>
      </c>
      <c r="AE25" s="11">
        <v>14.79</v>
      </c>
    </row>
    <row r="26" spans="1:31" x14ac:dyDescent="0.2">
      <c r="A26" s="12" t="s">
        <v>24</v>
      </c>
      <c r="B26" s="15">
        <v>221.87</v>
      </c>
      <c r="C26" s="11">
        <v>199.29</v>
      </c>
      <c r="D26" s="5"/>
      <c r="E26" s="11">
        <v>1.89</v>
      </c>
      <c r="F26" s="11">
        <v>1.98</v>
      </c>
      <c r="G26" s="11">
        <v>0.71</v>
      </c>
      <c r="H26" s="5"/>
      <c r="I26" s="5"/>
      <c r="J26" s="5"/>
      <c r="K26" s="11">
        <v>2.56</v>
      </c>
      <c r="L26" s="15">
        <v>26.63</v>
      </c>
      <c r="M26" s="11">
        <v>0.05</v>
      </c>
      <c r="N26" s="11">
        <v>5.92</v>
      </c>
      <c r="O26" s="11">
        <v>0.05</v>
      </c>
      <c r="P26" s="11">
        <v>7.69</v>
      </c>
      <c r="Q26" s="11">
        <v>2.21</v>
      </c>
      <c r="R26" s="5"/>
      <c r="S26" s="11">
        <v>0.54</v>
      </c>
      <c r="T26" s="11">
        <v>1.26</v>
      </c>
      <c r="U26" s="11">
        <v>0.5</v>
      </c>
      <c r="V26" s="15">
        <v>2.89</v>
      </c>
      <c r="W26" s="5"/>
      <c r="X26" s="11">
        <v>2.5499999999999998</v>
      </c>
      <c r="Y26" s="5">
        <v>0.01</v>
      </c>
      <c r="Z26" s="11">
        <v>2.98</v>
      </c>
      <c r="AA26" s="11">
        <v>8.2799999999999994</v>
      </c>
      <c r="AB26" s="11">
        <v>76.83</v>
      </c>
      <c r="AC26" s="11">
        <v>3125.94</v>
      </c>
      <c r="AD26" s="11">
        <v>1480.76</v>
      </c>
      <c r="AE26" s="11">
        <v>13.85</v>
      </c>
    </row>
    <row r="27" spans="1:31" x14ac:dyDescent="0.2">
      <c r="A27" s="12" t="s">
        <v>25</v>
      </c>
      <c r="B27" s="15">
        <v>24112.5</v>
      </c>
      <c r="C27" s="11">
        <v>14089.42</v>
      </c>
      <c r="D27" s="5"/>
      <c r="E27" s="11">
        <v>9828.51</v>
      </c>
      <c r="F27" s="11">
        <v>1463.15</v>
      </c>
      <c r="G27" s="11">
        <v>38.270000000000003</v>
      </c>
      <c r="H27" s="11">
        <v>46.12</v>
      </c>
      <c r="I27" s="11">
        <v>9.44</v>
      </c>
      <c r="J27" s="11">
        <v>8.48</v>
      </c>
      <c r="K27" s="11">
        <v>16.559999999999999</v>
      </c>
      <c r="L27" s="15">
        <v>3221.74</v>
      </c>
      <c r="M27" s="11">
        <v>0.37</v>
      </c>
      <c r="N27" s="11">
        <v>12.92</v>
      </c>
      <c r="O27" s="11">
        <v>0.53</v>
      </c>
      <c r="P27" s="11">
        <v>232.27</v>
      </c>
      <c r="Q27" s="11">
        <v>58.29</v>
      </c>
      <c r="R27" s="5"/>
      <c r="S27" s="11">
        <v>0.79</v>
      </c>
      <c r="T27" s="11">
        <v>0.89</v>
      </c>
      <c r="U27" s="11">
        <v>0.26</v>
      </c>
      <c r="V27" s="15">
        <v>280.82</v>
      </c>
      <c r="W27" s="11">
        <v>2564.62</v>
      </c>
      <c r="X27" s="11">
        <v>54.47</v>
      </c>
      <c r="Y27" s="11">
        <v>0.08</v>
      </c>
      <c r="Z27" s="11">
        <v>15.45</v>
      </c>
      <c r="AA27" s="11">
        <v>42.44</v>
      </c>
      <c r="AB27" s="11">
        <v>1332.74</v>
      </c>
      <c r="AC27" s="11">
        <v>4785.7299999999996</v>
      </c>
      <c r="AD27" s="11">
        <v>3929.53</v>
      </c>
      <c r="AE27" s="11">
        <v>83.03</v>
      </c>
    </row>
    <row r="28" spans="1:31" x14ac:dyDescent="0.2">
      <c r="A28" s="12" t="s">
        <v>26</v>
      </c>
      <c r="B28" s="15">
        <v>9801.5499999999993</v>
      </c>
      <c r="C28" s="11">
        <v>8804.84</v>
      </c>
      <c r="D28" s="5"/>
      <c r="E28" s="11">
        <v>884.1</v>
      </c>
      <c r="F28" s="11">
        <v>40335.4</v>
      </c>
      <c r="G28" s="11">
        <v>353.69</v>
      </c>
      <c r="H28" s="11">
        <v>8350.98</v>
      </c>
      <c r="I28" s="11">
        <v>622.16</v>
      </c>
      <c r="J28" s="11">
        <v>1.57</v>
      </c>
      <c r="K28" s="11">
        <v>329.03</v>
      </c>
      <c r="L28" s="15">
        <v>76.53</v>
      </c>
      <c r="M28" s="5"/>
      <c r="N28" s="11">
        <v>2.5</v>
      </c>
      <c r="O28" s="11">
        <v>0.02</v>
      </c>
      <c r="P28" s="11">
        <v>40.950000000000003</v>
      </c>
      <c r="Q28" s="11">
        <v>0.27</v>
      </c>
      <c r="R28" s="5"/>
      <c r="S28" s="11">
        <v>1.29</v>
      </c>
      <c r="T28" s="11">
        <v>0.01</v>
      </c>
      <c r="U28" s="5"/>
      <c r="V28" s="9"/>
      <c r="W28" s="11">
        <v>21.3</v>
      </c>
      <c r="X28" s="11">
        <v>8.85</v>
      </c>
      <c r="Y28" s="11">
        <v>0.92</v>
      </c>
      <c r="Z28" s="11">
        <v>0.4</v>
      </c>
      <c r="AA28" s="11">
        <v>48.3</v>
      </c>
      <c r="AB28" s="11">
        <v>691.75</v>
      </c>
      <c r="AC28" s="11">
        <v>18749.02</v>
      </c>
      <c r="AD28" s="11">
        <v>6785.56</v>
      </c>
      <c r="AE28" s="11">
        <v>47.29</v>
      </c>
    </row>
    <row r="29" spans="1:31" x14ac:dyDescent="0.2">
      <c r="A29" s="12" t="s">
        <v>27</v>
      </c>
      <c r="B29" s="15">
        <v>2309.0300000000002</v>
      </c>
      <c r="C29" s="11">
        <v>2019.58</v>
      </c>
      <c r="D29" s="5"/>
      <c r="E29" s="11">
        <v>280.49</v>
      </c>
      <c r="F29" s="11">
        <v>399.66</v>
      </c>
      <c r="G29" s="11">
        <v>23.62</v>
      </c>
      <c r="H29" s="5"/>
      <c r="I29" s="11">
        <v>1.85</v>
      </c>
      <c r="J29" s="11">
        <v>68.75</v>
      </c>
      <c r="K29" s="11">
        <v>9.7899999999999991</v>
      </c>
      <c r="L29" s="15">
        <v>318.82</v>
      </c>
      <c r="M29" s="11">
        <v>0.21</v>
      </c>
      <c r="N29" s="11">
        <v>2.48</v>
      </c>
      <c r="O29" s="11">
        <v>0.37</v>
      </c>
      <c r="P29" s="11">
        <v>24.24</v>
      </c>
      <c r="Q29" s="11">
        <v>7.72</v>
      </c>
      <c r="R29" s="5"/>
      <c r="S29" s="11">
        <v>0.48</v>
      </c>
      <c r="T29" s="5">
        <v>0.01</v>
      </c>
      <c r="U29" s="11">
        <v>0.1</v>
      </c>
      <c r="V29" s="15">
        <v>15.7</v>
      </c>
      <c r="W29" s="11">
        <v>257.88</v>
      </c>
      <c r="X29" s="11">
        <v>2.77</v>
      </c>
      <c r="Y29" s="5"/>
      <c r="Z29" s="11">
        <v>6.86</v>
      </c>
      <c r="AA29" s="11">
        <v>21.89</v>
      </c>
      <c r="AB29" s="11">
        <v>219.18</v>
      </c>
      <c r="AC29" s="11">
        <v>21665.46</v>
      </c>
      <c r="AD29" s="11">
        <v>7132.92</v>
      </c>
      <c r="AE29" s="11">
        <v>7.08</v>
      </c>
    </row>
    <row r="30" spans="1:31" x14ac:dyDescent="0.2">
      <c r="A30" s="12" t="s">
        <v>28</v>
      </c>
      <c r="B30" s="15">
        <v>242.3</v>
      </c>
      <c r="C30" s="11">
        <v>189.96</v>
      </c>
      <c r="D30" s="5"/>
      <c r="E30" s="11">
        <v>51.18</v>
      </c>
      <c r="F30" s="11">
        <v>589.1</v>
      </c>
      <c r="G30" s="11">
        <v>3.21</v>
      </c>
      <c r="H30" s="11">
        <v>94.58</v>
      </c>
      <c r="I30" s="11">
        <v>3.04</v>
      </c>
      <c r="J30" s="11">
        <v>0.63</v>
      </c>
      <c r="K30" s="11">
        <v>3.01</v>
      </c>
      <c r="L30" s="15">
        <v>29.43</v>
      </c>
      <c r="M30" s="5"/>
      <c r="N30" s="11">
        <v>8.24</v>
      </c>
      <c r="O30" s="11">
        <v>0.3</v>
      </c>
      <c r="P30" s="11">
        <v>13.11</v>
      </c>
      <c r="Q30" s="11">
        <v>0.75</v>
      </c>
      <c r="R30" s="5"/>
      <c r="S30" s="11">
        <v>0.66</v>
      </c>
      <c r="T30" s="11">
        <v>0.03</v>
      </c>
      <c r="U30" s="11">
        <v>0.02</v>
      </c>
      <c r="V30" s="15">
        <v>0.19</v>
      </c>
      <c r="W30" s="5"/>
      <c r="X30" s="11">
        <v>5.59</v>
      </c>
      <c r="Y30" s="11"/>
      <c r="Z30" s="11">
        <v>0.53</v>
      </c>
      <c r="AA30" s="11">
        <v>13.52</v>
      </c>
      <c r="AB30" s="11">
        <v>439.91</v>
      </c>
      <c r="AC30" s="11">
        <v>629.6</v>
      </c>
      <c r="AD30" s="11">
        <v>1551.86</v>
      </c>
      <c r="AE30" s="11">
        <v>4.6399999999999997</v>
      </c>
    </row>
    <row r="31" spans="1:31" x14ac:dyDescent="0.2">
      <c r="A31" s="12" t="s">
        <v>29</v>
      </c>
      <c r="B31" s="15">
        <v>14.31</v>
      </c>
      <c r="C31" s="11">
        <v>12.55</v>
      </c>
      <c r="D31" s="5"/>
      <c r="E31" s="11">
        <v>0.47</v>
      </c>
      <c r="F31" s="11">
        <v>412.08</v>
      </c>
      <c r="G31" s="11">
        <v>1.17</v>
      </c>
      <c r="H31" s="11">
        <v>0.24</v>
      </c>
      <c r="I31" s="11">
        <v>0.37</v>
      </c>
      <c r="J31" s="5"/>
      <c r="K31" s="5"/>
      <c r="L31" s="15">
        <v>35.56</v>
      </c>
      <c r="M31" s="5"/>
      <c r="N31" s="11">
        <v>10.88</v>
      </c>
      <c r="O31" s="11">
        <v>1.44</v>
      </c>
      <c r="P31" s="11">
        <v>14.68</v>
      </c>
      <c r="Q31" s="11">
        <v>0.45</v>
      </c>
      <c r="R31" s="11">
        <v>0.03</v>
      </c>
      <c r="S31" s="11">
        <v>3.6</v>
      </c>
      <c r="T31" s="11">
        <v>0.14000000000000001</v>
      </c>
      <c r="U31" s="11">
        <v>0.04</v>
      </c>
      <c r="V31" s="9"/>
      <c r="W31" s="5"/>
      <c r="X31" s="11">
        <v>2.77</v>
      </c>
      <c r="Y31" s="5"/>
      <c r="Z31" s="11">
        <v>1.53</v>
      </c>
      <c r="AA31" s="11">
        <v>10.43</v>
      </c>
      <c r="AB31" s="11">
        <v>84.84</v>
      </c>
      <c r="AC31" s="11">
        <v>351.42</v>
      </c>
      <c r="AD31" s="11">
        <v>1077.47</v>
      </c>
      <c r="AE31" s="11">
        <v>5.0599999999999996</v>
      </c>
    </row>
    <row r="32" spans="1:31" x14ac:dyDescent="0.2">
      <c r="A32" s="12" t="s">
        <v>30</v>
      </c>
      <c r="B32" s="15">
        <v>10.65</v>
      </c>
      <c r="C32" s="11">
        <v>4.08</v>
      </c>
      <c r="D32" s="5"/>
      <c r="E32" s="11"/>
      <c r="F32" s="11"/>
      <c r="G32" s="11">
        <v>0.33</v>
      </c>
      <c r="H32" s="11">
        <v>3.73</v>
      </c>
      <c r="I32" s="5"/>
      <c r="J32" s="11">
        <v>0.5</v>
      </c>
      <c r="K32" s="11">
        <v>2.77</v>
      </c>
      <c r="L32" s="15">
        <v>35.42</v>
      </c>
      <c r="M32" s="5">
        <v>0.01</v>
      </c>
      <c r="N32" s="11">
        <v>8.3000000000000007</v>
      </c>
      <c r="O32" s="11">
        <v>0.88</v>
      </c>
      <c r="P32" s="11">
        <v>15.01</v>
      </c>
      <c r="Q32" s="11">
        <v>0.38</v>
      </c>
      <c r="R32" s="5"/>
      <c r="S32" s="11">
        <v>3.69</v>
      </c>
      <c r="T32" s="11">
        <v>0.03</v>
      </c>
      <c r="U32" s="11">
        <v>0.04</v>
      </c>
      <c r="V32" s="9"/>
      <c r="W32" s="5"/>
      <c r="X32" s="11">
        <v>3.92</v>
      </c>
      <c r="Y32" s="5"/>
      <c r="Z32" s="11">
        <v>3.16</v>
      </c>
      <c r="AA32" s="11">
        <v>5.28</v>
      </c>
      <c r="AB32" s="11">
        <v>93.55</v>
      </c>
      <c r="AC32" s="11">
        <v>833.26</v>
      </c>
      <c r="AD32" s="11">
        <v>498.54</v>
      </c>
      <c r="AE32" s="11">
        <v>4.3499999999999996</v>
      </c>
    </row>
    <row r="33" spans="1:31" x14ac:dyDescent="0.2">
      <c r="A33" s="12" t="s">
        <v>31</v>
      </c>
      <c r="B33" s="15">
        <v>16.78</v>
      </c>
      <c r="C33" s="11">
        <v>15.73</v>
      </c>
      <c r="D33" s="5"/>
      <c r="E33" s="11">
        <v>0.06</v>
      </c>
      <c r="F33" s="11">
        <v>11.23</v>
      </c>
      <c r="G33" s="11">
        <v>0.06</v>
      </c>
      <c r="H33" s="11">
        <v>0.01</v>
      </c>
      <c r="I33" s="11">
        <v>0.01</v>
      </c>
      <c r="J33" s="11">
        <v>0.16</v>
      </c>
      <c r="K33" s="5"/>
      <c r="L33" s="15">
        <v>41.86</v>
      </c>
      <c r="M33" s="11">
        <v>0.01</v>
      </c>
      <c r="N33" s="11">
        <v>13.62</v>
      </c>
      <c r="O33" s="11">
        <v>0.24</v>
      </c>
      <c r="P33" s="11">
        <v>16.329999999999998</v>
      </c>
      <c r="Q33" s="11">
        <v>0.17</v>
      </c>
      <c r="R33" s="11">
        <v>0.01</v>
      </c>
      <c r="S33" s="11">
        <v>8.36</v>
      </c>
      <c r="T33" s="11">
        <v>0.01</v>
      </c>
      <c r="U33" s="11">
        <v>0.12</v>
      </c>
      <c r="V33" s="15">
        <v>0.01</v>
      </c>
      <c r="W33" s="5"/>
      <c r="X33" s="11">
        <v>1.6</v>
      </c>
      <c r="Y33" s="5"/>
      <c r="Z33" s="11">
        <v>1.38</v>
      </c>
      <c r="AA33" s="11">
        <v>6.88</v>
      </c>
      <c r="AB33" s="11">
        <v>159.38</v>
      </c>
      <c r="AC33" s="11">
        <v>2612.21</v>
      </c>
      <c r="AD33" s="11">
        <v>1182.79</v>
      </c>
      <c r="AE33" s="11">
        <v>2.3199999999999998</v>
      </c>
    </row>
    <row r="34" spans="1:31" x14ac:dyDescent="0.2">
      <c r="A34" s="12" t="s">
        <v>32</v>
      </c>
      <c r="B34" s="15">
        <v>35.24</v>
      </c>
      <c r="C34" s="11">
        <v>14.97</v>
      </c>
      <c r="D34" s="5"/>
      <c r="E34" s="11">
        <v>20.27</v>
      </c>
      <c r="F34" s="11">
        <v>0.4</v>
      </c>
      <c r="G34" s="11">
        <v>0.24</v>
      </c>
      <c r="H34" s="5"/>
      <c r="I34" s="5"/>
      <c r="J34" s="11"/>
      <c r="K34" s="5"/>
      <c r="L34" s="15">
        <v>14.83</v>
      </c>
      <c r="M34" s="11"/>
      <c r="N34" s="11">
        <v>2.71</v>
      </c>
      <c r="O34" s="11">
        <v>1.3</v>
      </c>
      <c r="P34" s="11">
        <v>7.59</v>
      </c>
      <c r="Q34" s="11">
        <v>0.98</v>
      </c>
      <c r="R34" s="5"/>
      <c r="S34" s="11">
        <v>0.34</v>
      </c>
      <c r="T34" s="5">
        <v>0.22</v>
      </c>
      <c r="U34" s="5">
        <v>0.03</v>
      </c>
      <c r="V34" s="9"/>
      <c r="W34" s="5"/>
      <c r="X34" s="11">
        <v>1.31</v>
      </c>
      <c r="Y34" s="5"/>
      <c r="Z34" s="11">
        <v>0.33</v>
      </c>
      <c r="AA34" s="11">
        <v>4.99</v>
      </c>
      <c r="AB34" s="11">
        <v>127.43</v>
      </c>
      <c r="AC34" s="11">
        <v>592.46</v>
      </c>
      <c r="AD34" s="11">
        <v>159.76</v>
      </c>
      <c r="AE34" s="11">
        <v>0.24</v>
      </c>
    </row>
    <row r="35" spans="1:31" x14ac:dyDescent="0.2">
      <c r="A35" s="12" t="s">
        <v>33</v>
      </c>
      <c r="B35" s="15">
        <v>10.44</v>
      </c>
      <c r="C35" s="11">
        <v>10.44</v>
      </c>
      <c r="D35" s="5"/>
      <c r="E35" s="11"/>
      <c r="F35" s="11">
        <v>0.7</v>
      </c>
      <c r="G35" s="11"/>
      <c r="H35" s="5"/>
      <c r="I35" s="5"/>
      <c r="J35" s="5">
        <v>0.01</v>
      </c>
      <c r="K35" s="5"/>
      <c r="L35" s="15">
        <v>24.36</v>
      </c>
      <c r="M35" s="5"/>
      <c r="N35" s="11">
        <v>10.26</v>
      </c>
      <c r="O35" s="11">
        <v>0.12</v>
      </c>
      <c r="P35" s="11">
        <v>6.49</v>
      </c>
      <c r="Q35" s="11">
        <v>1.19</v>
      </c>
      <c r="R35" s="5"/>
      <c r="S35" s="11">
        <v>1.89</v>
      </c>
      <c r="T35" s="11">
        <v>0.14000000000000001</v>
      </c>
      <c r="U35" s="11">
        <v>0.09</v>
      </c>
      <c r="V35" s="15">
        <v>0.04</v>
      </c>
      <c r="W35" s="11">
        <v>0.31</v>
      </c>
      <c r="X35" s="11">
        <v>2.66</v>
      </c>
      <c r="Y35" s="5"/>
      <c r="Z35" s="11">
        <v>1.1599999999999999</v>
      </c>
      <c r="AA35" s="11">
        <v>3.44</v>
      </c>
      <c r="AB35" s="11">
        <v>87.73</v>
      </c>
      <c r="AC35" s="11">
        <v>1397.41</v>
      </c>
      <c r="AD35" s="11">
        <v>942.86</v>
      </c>
      <c r="AE35" s="11">
        <v>4.76</v>
      </c>
    </row>
    <row r="36" spans="1:31" x14ac:dyDescent="0.2">
      <c r="A36" s="12" t="s">
        <v>34</v>
      </c>
      <c r="B36" s="15">
        <v>15.82</v>
      </c>
      <c r="C36" s="11">
        <v>14.94</v>
      </c>
      <c r="D36" s="5"/>
      <c r="E36" s="11">
        <v>0.87</v>
      </c>
      <c r="F36" s="5">
        <v>0.02</v>
      </c>
      <c r="G36" s="11">
        <v>0.05</v>
      </c>
      <c r="H36" s="11">
        <v>0.01</v>
      </c>
      <c r="I36" s="5"/>
      <c r="J36" s="5"/>
      <c r="K36" s="5"/>
      <c r="L36" s="15">
        <v>12.54</v>
      </c>
      <c r="M36" s="5"/>
      <c r="N36" s="11">
        <v>6.29</v>
      </c>
      <c r="O36" s="11">
        <v>0.02</v>
      </c>
      <c r="P36" s="11">
        <v>3.52</v>
      </c>
      <c r="Q36" s="11">
        <v>0.26</v>
      </c>
      <c r="R36" s="5"/>
      <c r="S36" s="11">
        <v>0.32</v>
      </c>
      <c r="T36" s="11">
        <v>0.01</v>
      </c>
      <c r="U36" s="11">
        <v>0.03</v>
      </c>
      <c r="V36" s="9"/>
      <c r="W36" s="5"/>
      <c r="X36" s="11">
        <v>1.54</v>
      </c>
      <c r="Y36" s="5"/>
      <c r="Z36" s="11">
        <v>0.54</v>
      </c>
      <c r="AA36" s="11">
        <v>12.48</v>
      </c>
      <c r="AB36" s="11">
        <v>113.38</v>
      </c>
      <c r="AC36" s="11">
        <v>1255.3399999999999</v>
      </c>
      <c r="AD36" s="11">
        <v>1570.61</v>
      </c>
      <c r="AE36" s="11">
        <v>2.87</v>
      </c>
    </row>
    <row r="37" spans="1:31" x14ac:dyDescent="0.2">
      <c r="A37" s="12" t="s">
        <v>35</v>
      </c>
      <c r="B37" s="15">
        <v>2.06</v>
      </c>
      <c r="C37" s="11">
        <v>2.06</v>
      </c>
      <c r="D37" s="5"/>
      <c r="E37" s="5"/>
      <c r="F37" s="11"/>
      <c r="G37" s="5"/>
      <c r="H37" s="5"/>
      <c r="I37" s="5"/>
      <c r="J37" s="5"/>
      <c r="K37" s="5"/>
      <c r="L37" s="15">
        <v>3.83</v>
      </c>
      <c r="M37" s="5"/>
      <c r="N37" s="11">
        <v>2.65</v>
      </c>
      <c r="O37" s="11">
        <v>0.04</v>
      </c>
      <c r="P37" s="11">
        <v>0.7</v>
      </c>
      <c r="Q37" s="11">
        <v>7.0000000000000007E-2</v>
      </c>
      <c r="R37" s="5"/>
      <c r="S37" s="11">
        <v>0.08</v>
      </c>
      <c r="T37" s="11">
        <v>0.06</v>
      </c>
      <c r="U37" s="5"/>
      <c r="V37" s="9"/>
      <c r="W37" s="5"/>
      <c r="X37" s="11">
        <v>0.09</v>
      </c>
      <c r="Y37" s="5"/>
      <c r="Z37" s="11">
        <v>0.13</v>
      </c>
      <c r="AA37" s="11">
        <v>0.52</v>
      </c>
      <c r="AB37" s="11">
        <v>2.71</v>
      </c>
      <c r="AC37" s="11">
        <v>68.260000000000005</v>
      </c>
      <c r="AD37" s="11">
        <v>77.23</v>
      </c>
      <c r="AE37" s="11">
        <v>1.21</v>
      </c>
    </row>
    <row r="38" spans="1:31" x14ac:dyDescent="0.2">
      <c r="A38" s="12" t="s">
        <v>36</v>
      </c>
      <c r="B38" s="15">
        <v>2.89</v>
      </c>
      <c r="C38" s="11">
        <v>2.84</v>
      </c>
      <c r="D38" s="5"/>
      <c r="E38" s="11"/>
      <c r="F38" s="5">
        <v>0.06</v>
      </c>
      <c r="G38" s="11"/>
      <c r="H38" s="5">
        <v>0.69</v>
      </c>
      <c r="I38" s="5"/>
      <c r="J38" s="5"/>
      <c r="K38" s="11"/>
      <c r="L38" s="15">
        <v>4.3899999999999997</v>
      </c>
      <c r="M38" s="5"/>
      <c r="N38" s="11">
        <v>0.45</v>
      </c>
      <c r="O38" s="11">
        <v>0.09</v>
      </c>
      <c r="P38" s="11">
        <v>0.83</v>
      </c>
      <c r="Q38" s="5"/>
      <c r="R38" s="5"/>
      <c r="S38" s="5">
        <v>0.01</v>
      </c>
      <c r="T38" s="5">
        <v>7.0000000000000007E-2</v>
      </c>
      <c r="U38" s="5"/>
      <c r="V38" s="9"/>
      <c r="W38" s="5"/>
      <c r="X38" s="11">
        <v>2.94</v>
      </c>
      <c r="Y38" s="5"/>
      <c r="Z38" s="5"/>
      <c r="AA38" s="11">
        <v>0.05</v>
      </c>
      <c r="AB38" s="11">
        <v>29.85</v>
      </c>
      <c r="AC38" s="11">
        <v>82.84</v>
      </c>
      <c r="AD38" s="11">
        <v>600.70000000000005</v>
      </c>
      <c r="AE38" s="11">
        <v>0.76</v>
      </c>
    </row>
    <row r="39" spans="1:31" x14ac:dyDescent="0.2">
      <c r="A39" s="12" t="s">
        <v>37</v>
      </c>
      <c r="B39" s="15">
        <v>316.37</v>
      </c>
      <c r="C39" s="11">
        <v>77.459999999999994</v>
      </c>
      <c r="D39" s="5"/>
      <c r="E39" s="11">
        <v>234.19</v>
      </c>
      <c r="F39" s="11">
        <v>68.849999999999994</v>
      </c>
      <c r="G39" s="11">
        <v>1.1399999999999999</v>
      </c>
      <c r="H39" s="11">
        <v>10.96</v>
      </c>
      <c r="I39" s="11">
        <v>1.7</v>
      </c>
      <c r="J39" s="5"/>
      <c r="K39" s="11">
        <v>0.6</v>
      </c>
      <c r="L39" s="15">
        <v>8.02</v>
      </c>
      <c r="M39" s="5"/>
      <c r="N39" s="11">
        <v>0.24</v>
      </c>
      <c r="O39" s="11">
        <v>0.01</v>
      </c>
      <c r="P39" s="11">
        <v>4.09</v>
      </c>
      <c r="Q39" s="11">
        <v>0.65</v>
      </c>
      <c r="R39" s="5"/>
      <c r="S39" s="11">
        <v>0.02</v>
      </c>
      <c r="T39" s="5"/>
      <c r="U39" s="5"/>
      <c r="V39" s="9"/>
      <c r="W39" s="5">
        <v>2.73</v>
      </c>
      <c r="X39" s="11">
        <v>0.26</v>
      </c>
      <c r="Y39" s="5"/>
      <c r="Z39" s="5">
        <v>0.03</v>
      </c>
      <c r="AA39" s="11">
        <v>2.91</v>
      </c>
      <c r="AB39" s="11">
        <v>95.12</v>
      </c>
      <c r="AC39" s="11">
        <v>39.840000000000003</v>
      </c>
      <c r="AD39" s="11">
        <v>67.099999999999994</v>
      </c>
      <c r="AE39" s="11">
        <v>6</v>
      </c>
    </row>
    <row r="40" spans="1:31" x14ac:dyDescent="0.2">
      <c r="A40" s="12" t="s">
        <v>38</v>
      </c>
      <c r="B40" s="15">
        <v>1.18</v>
      </c>
      <c r="C40" s="11">
        <v>1.18</v>
      </c>
      <c r="D40" s="5"/>
      <c r="E40" s="5"/>
      <c r="F40" s="5"/>
      <c r="G40" s="11">
        <v>0.06</v>
      </c>
      <c r="H40" s="11"/>
      <c r="I40" s="5"/>
      <c r="J40" s="5">
        <v>0.01</v>
      </c>
      <c r="K40" s="5"/>
      <c r="L40" s="15">
        <v>6.09</v>
      </c>
      <c r="M40" s="11"/>
      <c r="N40" s="11">
        <v>0.42</v>
      </c>
      <c r="O40" s="11">
        <v>0.79</v>
      </c>
      <c r="P40" s="11">
        <v>4.59</v>
      </c>
      <c r="Q40" s="11">
        <v>0.17</v>
      </c>
      <c r="R40" s="5"/>
      <c r="S40" s="11">
        <v>0.1</v>
      </c>
      <c r="T40" s="5"/>
      <c r="U40" s="5"/>
      <c r="V40" s="9"/>
      <c r="W40" s="5"/>
      <c r="X40" s="11">
        <v>0.02</v>
      </c>
      <c r="Y40" s="5"/>
      <c r="Z40" s="5"/>
      <c r="AA40" s="11">
        <v>0.23</v>
      </c>
      <c r="AB40" s="11">
        <v>2.91</v>
      </c>
      <c r="AC40" s="11">
        <v>28.9</v>
      </c>
      <c r="AD40" s="11">
        <v>14.84</v>
      </c>
      <c r="AE40" s="5"/>
    </row>
    <row r="41" spans="1:31" x14ac:dyDescent="0.2">
      <c r="A41" s="12" t="s">
        <v>39</v>
      </c>
      <c r="B41" s="15">
        <v>425.55</v>
      </c>
      <c r="C41" s="11">
        <v>411.87</v>
      </c>
      <c r="D41" s="5"/>
      <c r="E41" s="11">
        <v>0.98</v>
      </c>
      <c r="F41" s="11">
        <v>100.48</v>
      </c>
      <c r="G41" s="11">
        <v>0.08</v>
      </c>
      <c r="H41" s="11">
        <v>0.23</v>
      </c>
      <c r="I41" s="5"/>
      <c r="J41" s="11"/>
      <c r="K41" s="11">
        <v>0.25</v>
      </c>
      <c r="L41" s="15">
        <v>35.01</v>
      </c>
      <c r="M41" s="11">
        <v>0.16</v>
      </c>
      <c r="N41" s="11">
        <v>13.6</v>
      </c>
      <c r="O41" s="5"/>
      <c r="P41" s="11">
        <v>18.809999999999999</v>
      </c>
      <c r="Q41" s="11">
        <v>0.72</v>
      </c>
      <c r="R41" s="5"/>
      <c r="S41" s="11">
        <v>0.32</v>
      </c>
      <c r="T41" s="5"/>
      <c r="U41" s="5"/>
      <c r="V41" s="15"/>
      <c r="W41" s="11">
        <v>0.01</v>
      </c>
      <c r="X41" s="11">
        <v>0.01</v>
      </c>
      <c r="Y41" s="11">
        <v>1.17</v>
      </c>
      <c r="Z41" s="11">
        <v>0.21</v>
      </c>
      <c r="AA41" s="11">
        <v>2.57</v>
      </c>
      <c r="AB41" s="5"/>
      <c r="AC41" s="11">
        <v>10084.040000000001</v>
      </c>
      <c r="AD41" s="11">
        <v>5886.02</v>
      </c>
      <c r="AE41" s="11">
        <v>9.6199999999999992</v>
      </c>
    </row>
    <row r="42" spans="1:31" x14ac:dyDescent="0.2">
      <c r="A42" s="12" t="s">
        <v>40</v>
      </c>
      <c r="B42" s="15">
        <v>185.16</v>
      </c>
      <c r="C42" s="11">
        <v>185.16</v>
      </c>
      <c r="D42" s="5"/>
      <c r="E42" s="5"/>
      <c r="F42" s="5"/>
      <c r="G42" s="11">
        <v>1.69</v>
      </c>
      <c r="H42" s="11">
        <v>1.55</v>
      </c>
      <c r="I42" s="5"/>
      <c r="J42" s="11">
        <v>0.28000000000000003</v>
      </c>
      <c r="K42" s="5"/>
      <c r="L42" s="15">
        <v>3.08</v>
      </c>
      <c r="M42" s="5"/>
      <c r="N42" s="11">
        <v>2.2799999999999998</v>
      </c>
      <c r="O42" s="5"/>
      <c r="P42" s="11">
        <v>0.74</v>
      </c>
      <c r="Q42" s="11"/>
      <c r="R42" s="5"/>
      <c r="S42" s="11">
        <v>0.03</v>
      </c>
      <c r="T42" s="5"/>
      <c r="U42" s="5"/>
      <c r="V42" s="9"/>
      <c r="W42" s="5"/>
      <c r="X42" s="11">
        <v>0.03</v>
      </c>
      <c r="Y42" s="5"/>
      <c r="Z42" s="11">
        <v>0.01</v>
      </c>
      <c r="AA42" s="11">
        <v>3.78</v>
      </c>
      <c r="AB42" s="11">
        <v>67.03</v>
      </c>
      <c r="AC42" s="11">
        <v>4070.13</v>
      </c>
      <c r="AD42" s="11">
        <v>169.53</v>
      </c>
      <c r="AE42" s="5"/>
    </row>
    <row r="43" spans="1:31" x14ac:dyDescent="0.2">
      <c r="A43" s="37" t="s">
        <v>41</v>
      </c>
      <c r="B43" s="16">
        <v>3.72</v>
      </c>
      <c r="C43" s="17">
        <v>3.68</v>
      </c>
      <c r="D43" s="7"/>
      <c r="E43" s="7"/>
      <c r="F43" s="7"/>
      <c r="G43" s="7"/>
      <c r="H43" s="7"/>
      <c r="I43" s="7"/>
      <c r="J43" s="7"/>
      <c r="K43" s="7"/>
      <c r="L43" s="16">
        <v>3.05</v>
      </c>
      <c r="M43" s="7">
        <v>0.03</v>
      </c>
      <c r="N43" s="17">
        <v>1.79</v>
      </c>
      <c r="O43" s="7"/>
      <c r="P43" s="17">
        <v>0.94</v>
      </c>
      <c r="Q43" s="17">
        <v>0.06</v>
      </c>
      <c r="R43" s="7"/>
      <c r="S43" s="7"/>
      <c r="T43" s="7">
        <v>0.02</v>
      </c>
      <c r="U43" s="7"/>
      <c r="V43" s="10"/>
      <c r="W43" s="7"/>
      <c r="X43" s="17">
        <v>0.19</v>
      </c>
      <c r="Y43" s="7"/>
      <c r="Z43" s="7"/>
      <c r="AA43" s="17">
        <v>0.47</v>
      </c>
      <c r="AB43" s="17">
        <v>0.12</v>
      </c>
      <c r="AC43" s="17">
        <v>200.92</v>
      </c>
      <c r="AD43" s="17">
        <v>645.04999999999995</v>
      </c>
      <c r="AE43" s="7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4F8B-279E-4ED2-B586-9C91D997AA11}">
  <sheetPr>
    <tabColor theme="0" tint="-0.34998626667073579"/>
  </sheetPr>
  <dimension ref="A1:AG91"/>
  <sheetViews>
    <sheetView zoomScale="90" zoomScaleNormal="90" workbookViewId="0">
      <selection activeCell="I93" sqref="I93"/>
    </sheetView>
  </sheetViews>
  <sheetFormatPr defaultRowHeight="14.25" x14ac:dyDescent="0.2"/>
  <cols>
    <col min="1" max="1" width="32.625" bestFit="1" customWidth="1"/>
    <col min="32" max="32" width="8.875" customWidth="1"/>
  </cols>
  <sheetData>
    <row r="1" spans="1:33" ht="98.25" x14ac:dyDescent="0.2">
      <c r="B1" s="13" t="s">
        <v>42</v>
      </c>
      <c r="C1" s="13" t="s">
        <v>43</v>
      </c>
      <c r="D1" s="13" t="s">
        <v>44</v>
      </c>
      <c r="E1" s="13" t="s">
        <v>72</v>
      </c>
      <c r="F1" s="13" t="s">
        <v>73</v>
      </c>
      <c r="G1" s="13" t="s">
        <v>74</v>
      </c>
      <c r="H1" s="13" t="s">
        <v>46</v>
      </c>
      <c r="I1" s="13" t="s">
        <v>47</v>
      </c>
      <c r="J1" s="13" t="s">
        <v>48</v>
      </c>
      <c r="K1" s="13" t="s">
        <v>49</v>
      </c>
      <c r="L1" s="13" t="s">
        <v>50</v>
      </c>
      <c r="M1" s="13" t="s">
        <v>109</v>
      </c>
      <c r="N1" s="13" t="s">
        <v>110</v>
      </c>
      <c r="O1" s="13" t="s">
        <v>52</v>
      </c>
      <c r="P1" s="13" t="s">
        <v>53</v>
      </c>
      <c r="Q1" s="13" t="s">
        <v>54</v>
      </c>
      <c r="R1" s="13" t="s">
        <v>55</v>
      </c>
      <c r="S1" s="13" t="s">
        <v>56</v>
      </c>
      <c r="T1" s="13" t="s">
        <v>57</v>
      </c>
      <c r="U1" s="13" t="s">
        <v>58</v>
      </c>
      <c r="V1" s="13" t="s">
        <v>59</v>
      </c>
      <c r="W1" s="13" t="s">
        <v>60</v>
      </c>
      <c r="X1" s="13" t="s">
        <v>61</v>
      </c>
      <c r="Y1" s="13" t="s">
        <v>62</v>
      </c>
      <c r="Z1" s="13" t="s">
        <v>63</v>
      </c>
      <c r="AA1" s="13" t="s">
        <v>64</v>
      </c>
      <c r="AB1" s="13" t="s">
        <v>111</v>
      </c>
      <c r="AC1" s="13" t="s">
        <v>66</v>
      </c>
      <c r="AD1" s="13" t="s">
        <v>67</v>
      </c>
      <c r="AE1" s="13" t="s">
        <v>68</v>
      </c>
      <c r="AF1" s="13" t="s">
        <v>69</v>
      </c>
      <c r="AG1" s="13" t="s">
        <v>112</v>
      </c>
    </row>
    <row r="2" spans="1:33" x14ac:dyDescent="0.2">
      <c r="A2" s="43" t="s">
        <v>275</v>
      </c>
      <c r="B2" s="49">
        <f>SUM(B3:B43)</f>
        <v>0</v>
      </c>
      <c r="C2" s="48">
        <f>SUM(C3:C43)</f>
        <v>0.99999999999999989</v>
      </c>
      <c r="D2" s="48">
        <f t="shared" ref="D2:AG2" si="0">SUM(D3:D43)</f>
        <v>1</v>
      </c>
      <c r="E2" s="48">
        <f t="shared" si="0"/>
        <v>0.99999999999999989</v>
      </c>
      <c r="F2" s="48">
        <f t="shared" si="0"/>
        <v>0.99999999999999989</v>
      </c>
      <c r="G2" s="48">
        <f t="shared" si="0"/>
        <v>0.99999999999999989</v>
      </c>
      <c r="H2" s="48">
        <f t="shared" si="0"/>
        <v>0.99999999999999989</v>
      </c>
      <c r="I2" s="48">
        <f t="shared" si="0"/>
        <v>1</v>
      </c>
      <c r="J2" s="48">
        <f t="shared" si="0"/>
        <v>1</v>
      </c>
      <c r="K2" s="48">
        <f t="shared" si="0"/>
        <v>1</v>
      </c>
      <c r="L2" s="48">
        <f t="shared" si="0"/>
        <v>1</v>
      </c>
      <c r="M2" s="48">
        <f t="shared" si="0"/>
        <v>1</v>
      </c>
      <c r="N2" s="66">
        <f t="shared" si="0"/>
        <v>0</v>
      </c>
      <c r="O2" s="48">
        <f t="shared" si="0"/>
        <v>1</v>
      </c>
      <c r="P2" s="48">
        <f t="shared" si="0"/>
        <v>1</v>
      </c>
      <c r="Q2" s="48">
        <f t="shared" si="0"/>
        <v>0.99999999999999989</v>
      </c>
      <c r="R2" s="48">
        <f t="shared" si="0"/>
        <v>1</v>
      </c>
      <c r="S2" s="48">
        <f t="shared" si="0"/>
        <v>1</v>
      </c>
      <c r="T2" s="48">
        <f t="shared" si="0"/>
        <v>1</v>
      </c>
      <c r="U2" s="48">
        <f t="shared" si="0"/>
        <v>1.0000000000000002</v>
      </c>
      <c r="V2" s="48">
        <f t="shared" si="0"/>
        <v>1</v>
      </c>
      <c r="W2" s="48">
        <f t="shared" si="0"/>
        <v>1.0000000000000002</v>
      </c>
      <c r="X2" s="48">
        <f t="shared" si="0"/>
        <v>1</v>
      </c>
      <c r="Y2" s="48">
        <f t="shared" si="0"/>
        <v>1</v>
      </c>
      <c r="Z2" s="48">
        <f t="shared" si="0"/>
        <v>1</v>
      </c>
      <c r="AA2" s="48">
        <f t="shared" si="0"/>
        <v>1</v>
      </c>
      <c r="AB2" s="48">
        <f t="shared" si="0"/>
        <v>0.99999999999999989</v>
      </c>
      <c r="AC2" s="48">
        <f t="shared" si="0"/>
        <v>1</v>
      </c>
      <c r="AD2" s="48">
        <f t="shared" si="0"/>
        <v>1</v>
      </c>
      <c r="AE2" s="91">
        <f t="shared" si="0"/>
        <v>0</v>
      </c>
      <c r="AF2" s="91">
        <f t="shared" si="0"/>
        <v>0</v>
      </c>
      <c r="AG2" s="48">
        <f t="shared" si="0"/>
        <v>1</v>
      </c>
    </row>
    <row r="3" spans="1:33" x14ac:dyDescent="0.2">
      <c r="A3" s="36" t="s">
        <v>2</v>
      </c>
      <c r="B3" s="50"/>
      <c r="C3" s="54">
        <v>0</v>
      </c>
      <c r="D3" s="54">
        <v>0</v>
      </c>
      <c r="E3" s="54">
        <v>0</v>
      </c>
      <c r="F3" s="54">
        <v>0</v>
      </c>
      <c r="G3" s="54">
        <v>0</v>
      </c>
      <c r="H3" s="54">
        <v>0</v>
      </c>
      <c r="I3" s="54">
        <v>0</v>
      </c>
      <c r="J3" s="54">
        <v>0</v>
      </c>
      <c r="K3" s="54">
        <v>0</v>
      </c>
      <c r="L3" s="54">
        <v>0</v>
      </c>
      <c r="M3" s="54">
        <v>0</v>
      </c>
      <c r="N3" s="67"/>
      <c r="O3" s="54">
        <v>0</v>
      </c>
      <c r="P3" s="54">
        <v>0</v>
      </c>
      <c r="Q3" s="54">
        <v>0</v>
      </c>
      <c r="R3" s="54">
        <v>0</v>
      </c>
      <c r="S3" s="54">
        <v>0</v>
      </c>
      <c r="T3" s="54">
        <v>0</v>
      </c>
      <c r="U3" s="54">
        <v>0</v>
      </c>
      <c r="V3" s="75">
        <v>0</v>
      </c>
      <c r="W3" s="54">
        <v>0</v>
      </c>
      <c r="X3" s="75">
        <v>0</v>
      </c>
      <c r="Y3" s="75">
        <v>0</v>
      </c>
      <c r="Z3" s="75">
        <v>0</v>
      </c>
      <c r="AA3" s="75">
        <v>0</v>
      </c>
      <c r="AB3" s="75">
        <v>0</v>
      </c>
      <c r="AC3" s="75">
        <v>0</v>
      </c>
      <c r="AD3" s="75">
        <v>0</v>
      </c>
      <c r="AE3" s="92">
        <v>0</v>
      </c>
      <c r="AF3" s="92">
        <v>0</v>
      </c>
      <c r="AG3" s="84">
        <v>0</v>
      </c>
    </row>
    <row r="4" spans="1:33" x14ac:dyDescent="0.2">
      <c r="A4" s="12" t="s">
        <v>3</v>
      </c>
      <c r="B4" s="51"/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68"/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33">
        <v>0</v>
      </c>
      <c r="Y4" s="33">
        <v>0</v>
      </c>
      <c r="Z4" s="33">
        <v>0</v>
      </c>
      <c r="AA4" s="33">
        <v>0</v>
      </c>
      <c r="AB4" s="33">
        <v>0</v>
      </c>
      <c r="AC4" s="33">
        <v>0</v>
      </c>
      <c r="AD4" s="33">
        <v>0</v>
      </c>
      <c r="AE4" s="93">
        <v>0</v>
      </c>
      <c r="AF4" s="93">
        <v>0</v>
      </c>
      <c r="AG4" s="82">
        <v>0</v>
      </c>
    </row>
    <row r="5" spans="1:33" x14ac:dyDescent="0.2">
      <c r="A5" s="12" t="s">
        <v>4</v>
      </c>
      <c r="B5" s="51"/>
      <c r="C5" s="56">
        <v>0</v>
      </c>
      <c r="D5" s="56">
        <v>0</v>
      </c>
      <c r="E5" s="56">
        <v>0</v>
      </c>
      <c r="F5" s="56">
        <v>0</v>
      </c>
      <c r="G5" s="56">
        <v>0</v>
      </c>
      <c r="H5" s="56">
        <v>0</v>
      </c>
      <c r="I5" s="56">
        <v>0</v>
      </c>
      <c r="J5" s="56">
        <v>0</v>
      </c>
      <c r="K5" s="56">
        <v>0</v>
      </c>
      <c r="L5" s="56">
        <v>0</v>
      </c>
      <c r="M5" s="56">
        <v>0</v>
      </c>
      <c r="N5" s="68"/>
      <c r="O5" s="56">
        <v>0</v>
      </c>
      <c r="P5" s="56">
        <v>0</v>
      </c>
      <c r="Q5" s="56">
        <v>0</v>
      </c>
      <c r="R5" s="56">
        <v>0</v>
      </c>
      <c r="S5" s="56">
        <v>0</v>
      </c>
      <c r="T5" s="56">
        <v>0</v>
      </c>
      <c r="U5" s="56">
        <v>0</v>
      </c>
      <c r="V5" s="56">
        <v>0</v>
      </c>
      <c r="W5" s="56">
        <v>0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  <c r="AE5" s="93">
        <v>0</v>
      </c>
      <c r="AF5" s="93">
        <v>0</v>
      </c>
      <c r="AG5" s="82">
        <v>0</v>
      </c>
    </row>
    <row r="6" spans="1:33" x14ac:dyDescent="0.2">
      <c r="A6" s="12" t="s">
        <v>5</v>
      </c>
      <c r="B6" s="51"/>
      <c r="C6" s="56">
        <v>0</v>
      </c>
      <c r="D6" s="56">
        <v>0</v>
      </c>
      <c r="E6" s="56">
        <v>0</v>
      </c>
      <c r="F6" s="56">
        <v>0</v>
      </c>
      <c r="G6" s="56">
        <v>0</v>
      </c>
      <c r="H6" s="56">
        <v>0</v>
      </c>
      <c r="I6" s="56">
        <v>0</v>
      </c>
      <c r="J6" s="56">
        <v>0</v>
      </c>
      <c r="K6" s="56">
        <v>0</v>
      </c>
      <c r="L6" s="56">
        <v>0</v>
      </c>
      <c r="M6" s="56">
        <v>0</v>
      </c>
      <c r="N6" s="68"/>
      <c r="O6" s="56">
        <v>0</v>
      </c>
      <c r="P6" s="56">
        <v>0</v>
      </c>
      <c r="Q6" s="56">
        <v>0</v>
      </c>
      <c r="R6" s="56">
        <v>0</v>
      </c>
      <c r="S6" s="56">
        <v>0</v>
      </c>
      <c r="T6" s="56">
        <v>0</v>
      </c>
      <c r="U6" s="56">
        <v>0</v>
      </c>
      <c r="V6" s="56">
        <v>0</v>
      </c>
      <c r="W6" s="56">
        <v>0</v>
      </c>
      <c r="X6" s="33">
        <v>0</v>
      </c>
      <c r="Y6" s="33">
        <v>0</v>
      </c>
      <c r="Z6" s="33">
        <v>0</v>
      </c>
      <c r="AA6" s="33">
        <v>0</v>
      </c>
      <c r="AB6" s="33">
        <v>0</v>
      </c>
      <c r="AC6" s="33">
        <v>0</v>
      </c>
      <c r="AD6" s="33">
        <v>0</v>
      </c>
      <c r="AE6" s="93">
        <v>0</v>
      </c>
      <c r="AF6" s="93">
        <v>0</v>
      </c>
      <c r="AG6" s="82">
        <v>0</v>
      </c>
    </row>
    <row r="7" spans="1:33" x14ac:dyDescent="0.2">
      <c r="A7" s="12" t="s">
        <v>6</v>
      </c>
      <c r="B7" s="51"/>
      <c r="C7" s="56">
        <v>0</v>
      </c>
      <c r="D7" s="56">
        <v>0</v>
      </c>
      <c r="E7" s="56">
        <v>0</v>
      </c>
      <c r="F7" s="56">
        <v>0</v>
      </c>
      <c r="G7" s="56">
        <v>0</v>
      </c>
      <c r="H7" s="56">
        <v>0</v>
      </c>
      <c r="I7" s="56">
        <v>0</v>
      </c>
      <c r="J7" s="56">
        <v>0</v>
      </c>
      <c r="K7" s="56">
        <v>0</v>
      </c>
      <c r="L7" s="56">
        <v>0</v>
      </c>
      <c r="M7" s="56">
        <v>0</v>
      </c>
      <c r="N7" s="68"/>
      <c r="O7" s="56">
        <v>0</v>
      </c>
      <c r="P7" s="56">
        <v>0</v>
      </c>
      <c r="Q7" s="56">
        <v>0</v>
      </c>
      <c r="R7" s="56">
        <v>0</v>
      </c>
      <c r="S7" s="56">
        <v>0</v>
      </c>
      <c r="T7" s="56">
        <v>0</v>
      </c>
      <c r="U7" s="56">
        <v>0</v>
      </c>
      <c r="V7" s="56">
        <v>0</v>
      </c>
      <c r="W7" s="56">
        <v>0</v>
      </c>
      <c r="X7" s="33">
        <v>0</v>
      </c>
      <c r="Y7" s="33">
        <v>0</v>
      </c>
      <c r="Z7" s="33">
        <v>0</v>
      </c>
      <c r="AA7" s="33">
        <v>0</v>
      </c>
      <c r="AB7" s="33">
        <v>0</v>
      </c>
      <c r="AC7" s="33">
        <v>0</v>
      </c>
      <c r="AD7" s="33">
        <v>0</v>
      </c>
      <c r="AE7" s="93">
        <v>0</v>
      </c>
      <c r="AF7" s="93">
        <v>0</v>
      </c>
      <c r="AG7" s="82">
        <v>0</v>
      </c>
    </row>
    <row r="8" spans="1:33" x14ac:dyDescent="0.2">
      <c r="A8" s="12" t="s">
        <v>7</v>
      </c>
      <c r="B8" s="51"/>
      <c r="C8" s="56">
        <v>0</v>
      </c>
      <c r="D8" s="56">
        <v>0</v>
      </c>
      <c r="E8" s="56">
        <v>0</v>
      </c>
      <c r="F8" s="56">
        <v>0</v>
      </c>
      <c r="G8" s="56">
        <v>0</v>
      </c>
      <c r="H8" s="56">
        <v>0</v>
      </c>
      <c r="I8" s="56">
        <v>0</v>
      </c>
      <c r="J8" s="56">
        <v>0</v>
      </c>
      <c r="K8" s="56">
        <v>0</v>
      </c>
      <c r="L8" s="56">
        <v>0</v>
      </c>
      <c r="M8" s="56">
        <v>0</v>
      </c>
      <c r="N8" s="68"/>
      <c r="O8" s="56">
        <v>0</v>
      </c>
      <c r="P8" s="56">
        <v>0</v>
      </c>
      <c r="Q8" s="56">
        <v>0</v>
      </c>
      <c r="R8" s="56">
        <v>0</v>
      </c>
      <c r="S8" s="56">
        <v>0</v>
      </c>
      <c r="T8" s="56">
        <v>0</v>
      </c>
      <c r="U8" s="56">
        <v>0</v>
      </c>
      <c r="V8" s="56">
        <v>0</v>
      </c>
      <c r="W8" s="56">
        <v>0</v>
      </c>
      <c r="X8" s="33">
        <v>0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0</v>
      </c>
      <c r="AE8" s="93">
        <v>0</v>
      </c>
      <c r="AF8" s="93">
        <v>0</v>
      </c>
      <c r="AG8" s="82">
        <v>0</v>
      </c>
    </row>
    <row r="9" spans="1:33" x14ac:dyDescent="0.2">
      <c r="A9" s="12" t="s">
        <v>8</v>
      </c>
      <c r="B9" s="51"/>
      <c r="C9" s="56">
        <v>0</v>
      </c>
      <c r="D9" s="56">
        <v>0</v>
      </c>
      <c r="E9" s="56">
        <v>0</v>
      </c>
      <c r="F9" s="56">
        <v>0</v>
      </c>
      <c r="G9" s="56">
        <v>0</v>
      </c>
      <c r="H9" s="56">
        <v>0</v>
      </c>
      <c r="I9" s="56">
        <v>0</v>
      </c>
      <c r="J9" s="56">
        <v>0</v>
      </c>
      <c r="K9" s="56">
        <v>0</v>
      </c>
      <c r="L9" s="56">
        <v>0</v>
      </c>
      <c r="M9" s="56">
        <v>0</v>
      </c>
      <c r="N9" s="68"/>
      <c r="O9" s="56">
        <v>0</v>
      </c>
      <c r="P9" s="56">
        <v>0</v>
      </c>
      <c r="Q9" s="56">
        <v>0</v>
      </c>
      <c r="R9" s="56">
        <v>0</v>
      </c>
      <c r="S9" s="56">
        <v>0</v>
      </c>
      <c r="T9" s="56">
        <v>0</v>
      </c>
      <c r="U9" s="56">
        <v>0</v>
      </c>
      <c r="V9" s="56">
        <v>0</v>
      </c>
      <c r="W9" s="56">
        <v>0</v>
      </c>
      <c r="X9" s="33">
        <v>0</v>
      </c>
      <c r="Y9" s="33">
        <v>0</v>
      </c>
      <c r="Z9" s="33">
        <v>0</v>
      </c>
      <c r="AA9" s="33">
        <v>0</v>
      </c>
      <c r="AB9" s="33">
        <v>0</v>
      </c>
      <c r="AC9" s="33">
        <v>0</v>
      </c>
      <c r="AD9" s="33">
        <v>0</v>
      </c>
      <c r="AE9" s="93">
        <v>0</v>
      </c>
      <c r="AF9" s="93">
        <v>0</v>
      </c>
      <c r="AG9" s="82">
        <v>0</v>
      </c>
    </row>
    <row r="10" spans="1:33" x14ac:dyDescent="0.2">
      <c r="A10" s="12" t="s">
        <v>9</v>
      </c>
      <c r="B10" s="51"/>
      <c r="C10" s="56">
        <v>0</v>
      </c>
      <c r="D10" s="56">
        <v>0</v>
      </c>
      <c r="E10" s="56">
        <v>0</v>
      </c>
      <c r="F10" s="56">
        <v>0</v>
      </c>
      <c r="G10" s="56">
        <v>0</v>
      </c>
      <c r="H10" s="56">
        <v>0</v>
      </c>
      <c r="I10" s="56">
        <v>0</v>
      </c>
      <c r="J10" s="56">
        <v>0</v>
      </c>
      <c r="K10" s="56">
        <v>0</v>
      </c>
      <c r="L10" s="56">
        <v>0</v>
      </c>
      <c r="M10" s="56">
        <v>0</v>
      </c>
      <c r="N10" s="68"/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</v>
      </c>
      <c r="U10" s="56">
        <v>0</v>
      </c>
      <c r="V10" s="56">
        <v>0</v>
      </c>
      <c r="W10" s="56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93">
        <v>0</v>
      </c>
      <c r="AF10" s="93">
        <v>0</v>
      </c>
      <c r="AG10" s="82">
        <f>AE65</f>
        <v>0.33707419168591224</v>
      </c>
    </row>
    <row r="11" spans="1:33" x14ac:dyDescent="0.2">
      <c r="A11" s="12" t="s">
        <v>10</v>
      </c>
      <c r="B11" s="51"/>
      <c r="C11" s="56">
        <v>0</v>
      </c>
      <c r="D11" s="56">
        <v>0</v>
      </c>
      <c r="E11" s="56">
        <v>0</v>
      </c>
      <c r="F11" s="56">
        <v>0</v>
      </c>
      <c r="G11" s="56">
        <v>0</v>
      </c>
      <c r="H11" s="56">
        <v>0</v>
      </c>
      <c r="I11" s="56">
        <v>0</v>
      </c>
      <c r="J11" s="56">
        <v>0</v>
      </c>
      <c r="K11" s="56">
        <v>0</v>
      </c>
      <c r="L11" s="56">
        <v>0</v>
      </c>
      <c r="M11" s="56">
        <v>0</v>
      </c>
      <c r="N11" s="68"/>
      <c r="O11" s="56">
        <v>0</v>
      </c>
      <c r="P11" s="56">
        <v>0</v>
      </c>
      <c r="Q11" s="56">
        <v>0</v>
      </c>
      <c r="R11" s="56">
        <v>0</v>
      </c>
      <c r="S11" s="56">
        <v>0</v>
      </c>
      <c r="T11" s="56">
        <v>0</v>
      </c>
      <c r="U11" s="56">
        <v>0</v>
      </c>
      <c r="V11" s="34">
        <f>V55</f>
        <v>0</v>
      </c>
      <c r="W11" s="56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0</v>
      </c>
      <c r="AE11" s="93">
        <v>0</v>
      </c>
      <c r="AF11" s="93">
        <v>0</v>
      </c>
      <c r="AG11" s="82">
        <v>0</v>
      </c>
    </row>
    <row r="12" spans="1:33" x14ac:dyDescent="0.2">
      <c r="A12" s="12" t="s">
        <v>11</v>
      </c>
      <c r="B12" s="51"/>
      <c r="C12" s="56">
        <v>0</v>
      </c>
      <c r="D12" s="56">
        <v>0</v>
      </c>
      <c r="E12" s="56">
        <v>0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68"/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56">
        <v>0</v>
      </c>
      <c r="V12" s="33">
        <v>0</v>
      </c>
      <c r="W12" s="56">
        <v>0</v>
      </c>
      <c r="X12" s="33">
        <v>0</v>
      </c>
      <c r="Y12" s="33">
        <v>0</v>
      </c>
      <c r="Z12" s="33">
        <v>0</v>
      </c>
      <c r="AA12" s="33">
        <v>0</v>
      </c>
      <c r="AB12" s="33">
        <v>0</v>
      </c>
      <c r="AC12" s="33">
        <v>0</v>
      </c>
      <c r="AD12" s="33">
        <v>0</v>
      </c>
      <c r="AE12" s="93">
        <v>0</v>
      </c>
      <c r="AF12" s="93">
        <v>0</v>
      </c>
      <c r="AG12" s="82">
        <v>0</v>
      </c>
    </row>
    <row r="13" spans="1:33" x14ac:dyDescent="0.2">
      <c r="A13" s="12" t="s">
        <v>12</v>
      </c>
      <c r="B13" s="51"/>
      <c r="C13" s="56">
        <v>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68"/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33">
        <v>0</v>
      </c>
      <c r="W13" s="56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  <c r="AE13" s="93">
        <v>0</v>
      </c>
      <c r="AF13" s="93">
        <v>0</v>
      </c>
      <c r="AG13" s="82">
        <v>0</v>
      </c>
    </row>
    <row r="14" spans="1:33" x14ac:dyDescent="0.2">
      <c r="A14" s="12" t="s">
        <v>13</v>
      </c>
      <c r="B14" s="51"/>
      <c r="C14" s="56">
        <v>0</v>
      </c>
      <c r="D14" s="56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56">
        <v>0</v>
      </c>
      <c r="M14" s="56">
        <v>0</v>
      </c>
      <c r="N14" s="68"/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33">
        <v>0</v>
      </c>
      <c r="W14" s="56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  <c r="AC14" s="33">
        <v>0</v>
      </c>
      <c r="AD14" s="33">
        <v>0</v>
      </c>
      <c r="AE14" s="93">
        <v>0</v>
      </c>
      <c r="AF14" s="93">
        <v>0</v>
      </c>
      <c r="AG14" s="82">
        <v>0</v>
      </c>
    </row>
    <row r="15" spans="1:33" x14ac:dyDescent="0.2">
      <c r="A15" s="12" t="s">
        <v>14</v>
      </c>
      <c r="B15" s="51"/>
      <c r="C15" s="56">
        <v>0</v>
      </c>
      <c r="D15" s="56">
        <v>0</v>
      </c>
      <c r="E15" s="56">
        <v>0</v>
      </c>
      <c r="F15" s="56">
        <v>0</v>
      </c>
      <c r="G15" s="56">
        <v>0</v>
      </c>
      <c r="H15" s="56">
        <v>0</v>
      </c>
      <c r="I15" s="56">
        <v>0</v>
      </c>
      <c r="J15" s="56">
        <v>0</v>
      </c>
      <c r="K15" s="56">
        <v>0</v>
      </c>
      <c r="L15" s="56">
        <v>0</v>
      </c>
      <c r="M15" s="56">
        <v>0</v>
      </c>
      <c r="N15" s="68"/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0</v>
      </c>
      <c r="U15" s="56">
        <v>0</v>
      </c>
      <c r="V15" s="33">
        <v>0</v>
      </c>
      <c r="W15" s="56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0</v>
      </c>
      <c r="AE15" s="93">
        <v>0</v>
      </c>
      <c r="AF15" s="93">
        <v>0</v>
      </c>
      <c r="AG15" s="82">
        <v>0</v>
      </c>
    </row>
    <row r="16" spans="1:33" x14ac:dyDescent="0.2">
      <c r="A16" s="12" t="s">
        <v>15</v>
      </c>
      <c r="B16" s="51"/>
      <c r="C16" s="56">
        <v>0</v>
      </c>
      <c r="D16" s="56">
        <v>0</v>
      </c>
      <c r="E16" s="56">
        <v>0</v>
      </c>
      <c r="F16" s="56">
        <v>0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56">
        <v>0</v>
      </c>
      <c r="M16" s="56">
        <v>0</v>
      </c>
      <c r="N16" s="68"/>
      <c r="O16" s="56">
        <v>0</v>
      </c>
      <c r="P16" s="56">
        <v>0</v>
      </c>
      <c r="Q16" s="56">
        <v>0</v>
      </c>
      <c r="R16" s="56">
        <v>0</v>
      </c>
      <c r="S16" s="56">
        <v>0</v>
      </c>
      <c r="T16" s="56">
        <v>0</v>
      </c>
      <c r="U16" s="56">
        <v>0</v>
      </c>
      <c r="V16" s="33">
        <v>0</v>
      </c>
      <c r="W16" s="56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  <c r="AC16" s="33">
        <v>0</v>
      </c>
      <c r="AD16" s="33">
        <v>0</v>
      </c>
      <c r="AE16" s="93">
        <v>0</v>
      </c>
      <c r="AF16" s="93">
        <v>0</v>
      </c>
      <c r="AG16" s="82">
        <v>0</v>
      </c>
    </row>
    <row r="17" spans="1:33" x14ac:dyDescent="0.2">
      <c r="A17" s="12" t="s">
        <v>16</v>
      </c>
      <c r="B17" s="51"/>
      <c r="C17" s="56">
        <v>0</v>
      </c>
      <c r="D17" s="56">
        <v>0</v>
      </c>
      <c r="E17" s="56">
        <v>0</v>
      </c>
      <c r="F17" s="56">
        <v>0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56">
        <v>0</v>
      </c>
      <c r="M17" s="56">
        <v>0</v>
      </c>
      <c r="N17" s="68"/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0</v>
      </c>
      <c r="U17" s="56">
        <v>0</v>
      </c>
      <c r="V17" s="34">
        <f>V56</f>
        <v>8.6555697823303447E-3</v>
      </c>
      <c r="W17" s="56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  <c r="AC17" s="33">
        <v>0</v>
      </c>
      <c r="AD17" s="33">
        <v>0</v>
      </c>
      <c r="AE17" s="93">
        <v>0</v>
      </c>
      <c r="AF17" s="93">
        <v>0</v>
      </c>
      <c r="AG17" s="82">
        <v>0</v>
      </c>
    </row>
    <row r="18" spans="1:33" x14ac:dyDescent="0.2">
      <c r="A18" s="12" t="s">
        <v>17</v>
      </c>
      <c r="B18" s="51"/>
      <c r="C18" s="56">
        <v>0</v>
      </c>
      <c r="D18" s="56">
        <v>0</v>
      </c>
      <c r="E18" s="56">
        <v>0</v>
      </c>
      <c r="F18" s="56">
        <v>0</v>
      </c>
      <c r="G18" s="56">
        <v>0</v>
      </c>
      <c r="H18" s="56">
        <v>0</v>
      </c>
      <c r="I18" s="56">
        <v>0</v>
      </c>
      <c r="J18" s="56">
        <v>0</v>
      </c>
      <c r="K18" s="56">
        <v>0</v>
      </c>
      <c r="L18" s="56">
        <v>0</v>
      </c>
      <c r="M18" s="56">
        <v>0</v>
      </c>
      <c r="N18" s="68"/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0</v>
      </c>
      <c r="U18" s="56">
        <v>0</v>
      </c>
      <c r="V18" s="33">
        <v>0</v>
      </c>
      <c r="W18" s="56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0</v>
      </c>
      <c r="AE18" s="93">
        <v>0</v>
      </c>
      <c r="AF18" s="93">
        <v>0</v>
      </c>
      <c r="AG18" s="82">
        <v>0</v>
      </c>
    </row>
    <row r="19" spans="1:33" x14ac:dyDescent="0.2">
      <c r="A19" s="12" t="s">
        <v>18</v>
      </c>
      <c r="B19" s="51"/>
      <c r="C19" s="56">
        <v>0</v>
      </c>
      <c r="D19" s="56">
        <v>0</v>
      </c>
      <c r="E19" s="56">
        <v>0</v>
      </c>
      <c r="F19" s="56">
        <v>0</v>
      </c>
      <c r="G19" s="56">
        <v>0</v>
      </c>
      <c r="H19" s="56">
        <v>0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68"/>
      <c r="O19" s="56">
        <v>0</v>
      </c>
      <c r="P19" s="56">
        <v>0</v>
      </c>
      <c r="Q19" s="56">
        <v>0</v>
      </c>
      <c r="R19" s="56">
        <v>0</v>
      </c>
      <c r="S19" s="56">
        <v>0</v>
      </c>
      <c r="T19" s="56">
        <v>0</v>
      </c>
      <c r="U19" s="56">
        <v>0</v>
      </c>
      <c r="V19" s="33">
        <v>0</v>
      </c>
      <c r="W19" s="56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0</v>
      </c>
      <c r="AE19" s="93">
        <v>0</v>
      </c>
      <c r="AF19" s="93">
        <v>0</v>
      </c>
      <c r="AG19" s="82">
        <v>0</v>
      </c>
    </row>
    <row r="20" spans="1:33" x14ac:dyDescent="0.2">
      <c r="A20" s="12" t="s">
        <v>19</v>
      </c>
      <c r="B20" s="51"/>
      <c r="C20" s="56">
        <v>0</v>
      </c>
      <c r="D20" s="56">
        <v>0</v>
      </c>
      <c r="E20" s="56">
        <v>0</v>
      </c>
      <c r="F20" s="56">
        <v>0</v>
      </c>
      <c r="G20" s="56">
        <v>0</v>
      </c>
      <c r="H20" s="56">
        <v>0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N20" s="68"/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0</v>
      </c>
      <c r="U20" s="56">
        <v>0</v>
      </c>
      <c r="V20" s="33">
        <v>0</v>
      </c>
      <c r="W20" s="56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  <c r="AE20" s="93">
        <v>0</v>
      </c>
      <c r="AF20" s="93">
        <v>0</v>
      </c>
      <c r="AG20" s="82">
        <v>0</v>
      </c>
    </row>
    <row r="21" spans="1:33" x14ac:dyDescent="0.2">
      <c r="A21" s="12" t="s">
        <v>20</v>
      </c>
      <c r="B21" s="51"/>
      <c r="C21" s="56">
        <v>0</v>
      </c>
      <c r="D21" s="56">
        <v>0</v>
      </c>
      <c r="E21" s="56">
        <v>0</v>
      </c>
      <c r="F21" s="56">
        <v>0</v>
      </c>
      <c r="G21" s="56">
        <v>0</v>
      </c>
      <c r="H21" s="56">
        <v>0</v>
      </c>
      <c r="I21" s="56">
        <v>0</v>
      </c>
      <c r="J21" s="56">
        <v>0</v>
      </c>
      <c r="K21" s="56">
        <v>0</v>
      </c>
      <c r="L21" s="56">
        <v>0</v>
      </c>
      <c r="M21" s="56">
        <v>0</v>
      </c>
      <c r="N21" s="68"/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0</v>
      </c>
      <c r="U21" s="56">
        <v>0</v>
      </c>
      <c r="V21" s="34">
        <f>V57</f>
        <v>2.6120358514724711E-3</v>
      </c>
      <c r="W21" s="56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0</v>
      </c>
      <c r="AE21" s="93">
        <v>0</v>
      </c>
      <c r="AF21" s="93">
        <v>0</v>
      </c>
      <c r="AG21" s="82">
        <v>0</v>
      </c>
    </row>
    <row r="22" spans="1:33" x14ac:dyDescent="0.2">
      <c r="A22" s="12" t="s">
        <v>21</v>
      </c>
      <c r="B22" s="51"/>
      <c r="C22" s="34">
        <f>C59</f>
        <v>5.2218802512286409E-2</v>
      </c>
      <c r="D22" s="33">
        <f>B65</f>
        <v>1</v>
      </c>
      <c r="E22" s="34">
        <f>C69</f>
        <v>6.3384092949813634E-2</v>
      </c>
      <c r="F22" s="34">
        <f>C69</f>
        <v>6.3384092949813634E-2</v>
      </c>
      <c r="G22" s="34">
        <f>C69</f>
        <v>6.3384092949813634E-2</v>
      </c>
      <c r="H22" s="56">
        <v>0</v>
      </c>
      <c r="I22" s="56">
        <v>0</v>
      </c>
      <c r="J22" s="56">
        <v>0</v>
      </c>
      <c r="K22" s="56">
        <v>0</v>
      </c>
      <c r="L22" s="56">
        <v>0</v>
      </c>
      <c r="M22" s="56">
        <f>C88</f>
        <v>9.2773745661091839E-2</v>
      </c>
      <c r="N22" s="68"/>
      <c r="O22" s="56">
        <v>0</v>
      </c>
      <c r="P22" s="56">
        <f>L60</f>
        <v>7.4842767295597482E-2</v>
      </c>
      <c r="Q22" s="56">
        <v>0</v>
      </c>
      <c r="R22" s="56">
        <f>L71</f>
        <v>0</v>
      </c>
      <c r="S22" s="56">
        <f>L75</f>
        <v>0.7966402622234362</v>
      </c>
      <c r="T22" s="33">
        <f>L78</f>
        <v>0.21459563787576313</v>
      </c>
      <c r="U22" s="34">
        <f>L83</f>
        <v>0.93785705957794119</v>
      </c>
      <c r="V22" s="33">
        <v>0</v>
      </c>
      <c r="W22" s="33">
        <f>V63</f>
        <v>2.5634765625000003E-2</v>
      </c>
      <c r="X22" s="33">
        <f>V70</f>
        <v>2.4041981938003418E-2</v>
      </c>
      <c r="Y22" s="33">
        <v>0</v>
      </c>
      <c r="Z22" s="33">
        <f>V79</f>
        <v>0.64392860774941518</v>
      </c>
      <c r="AA22" s="33">
        <f>U84</f>
        <v>1</v>
      </c>
      <c r="AB22" s="33">
        <f>V88</f>
        <v>0.77630493921356658</v>
      </c>
      <c r="AC22" s="33">
        <v>0</v>
      </c>
      <c r="AD22" s="33">
        <v>0</v>
      </c>
      <c r="AE22" s="93">
        <v>0</v>
      </c>
      <c r="AF22" s="93">
        <v>0</v>
      </c>
      <c r="AG22" s="82">
        <f>AE62</f>
        <v>9.400259815242494E-2</v>
      </c>
    </row>
    <row r="23" spans="1:33" x14ac:dyDescent="0.2">
      <c r="A23" s="12" t="s">
        <v>1</v>
      </c>
      <c r="B23" s="51"/>
      <c r="C23" s="34">
        <f>C60</f>
        <v>0.54386110584825442</v>
      </c>
      <c r="D23" s="33">
        <v>0</v>
      </c>
      <c r="E23" s="33">
        <v>0</v>
      </c>
      <c r="F23" s="33">
        <v>0</v>
      </c>
      <c r="G23" s="33">
        <v>0</v>
      </c>
      <c r="H23" s="34">
        <f>C77</f>
        <v>9.1449688187994496E-2</v>
      </c>
      <c r="I23" s="33">
        <f>B83</f>
        <v>1</v>
      </c>
      <c r="J23" s="33">
        <f>B83</f>
        <v>1</v>
      </c>
      <c r="K23" s="33">
        <f>B83</f>
        <v>1</v>
      </c>
      <c r="L23" s="33">
        <f>B83</f>
        <v>1</v>
      </c>
      <c r="M23" s="56">
        <f>C89</f>
        <v>0.5554413216746914</v>
      </c>
      <c r="N23" s="68"/>
      <c r="O23" s="33">
        <f>K54</f>
        <v>1</v>
      </c>
      <c r="P23" s="33">
        <f>L59</f>
        <v>0.55283018867924527</v>
      </c>
      <c r="Q23" s="33">
        <f>L64</f>
        <v>0.41237113402061853</v>
      </c>
      <c r="R23" s="33">
        <f>K70</f>
        <v>1</v>
      </c>
      <c r="S23" s="33">
        <f>L74</f>
        <v>0.2033597377765638</v>
      </c>
      <c r="T23" s="33">
        <f>L79</f>
        <v>0.78540436212423692</v>
      </c>
      <c r="U23" s="33">
        <v>0</v>
      </c>
      <c r="V23" s="34">
        <f>V58</f>
        <v>0.98857874519846356</v>
      </c>
      <c r="W23" s="33">
        <f>V64</f>
        <v>0.96801757812500011</v>
      </c>
      <c r="X23" s="33">
        <f>V68</f>
        <v>0.11917256529167684</v>
      </c>
      <c r="Y23" s="33">
        <f>W68</f>
        <v>0</v>
      </c>
      <c r="Z23" s="33">
        <f>V80</f>
        <v>0.35607139225058476</v>
      </c>
      <c r="AA23" s="33">
        <v>0</v>
      </c>
      <c r="AB23" s="33">
        <f>V89</f>
        <v>0.22369506078643334</v>
      </c>
      <c r="AC23" s="33">
        <f>AD53</f>
        <v>1</v>
      </c>
      <c r="AD23" s="33">
        <f>AD57</f>
        <v>1</v>
      </c>
      <c r="AE23" s="93">
        <v>0</v>
      </c>
      <c r="AF23" s="93">
        <v>0</v>
      </c>
      <c r="AG23" s="82">
        <f>AE63</f>
        <v>0.41911446304849881</v>
      </c>
    </row>
    <row r="24" spans="1:33" x14ac:dyDescent="0.2">
      <c r="A24" s="12" t="s">
        <v>22</v>
      </c>
      <c r="B24" s="51"/>
      <c r="C24" s="55">
        <v>0</v>
      </c>
      <c r="D24" s="55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68"/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4">
        <f>V59</f>
        <v>1.5364916773367477E-4</v>
      </c>
      <c r="W24" s="34">
        <f>W59</f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0</v>
      </c>
      <c r="AC24" s="33">
        <v>0</v>
      </c>
      <c r="AD24" s="33">
        <v>0</v>
      </c>
      <c r="AE24" s="93">
        <v>0</v>
      </c>
      <c r="AF24" s="93">
        <v>0</v>
      </c>
      <c r="AG24" s="82">
        <v>0</v>
      </c>
    </row>
    <row r="25" spans="1:33" x14ac:dyDescent="0.2">
      <c r="A25" s="12" t="s">
        <v>23</v>
      </c>
      <c r="B25" s="51"/>
      <c r="C25" s="56">
        <v>0</v>
      </c>
      <c r="D25" s="56">
        <v>0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68"/>
      <c r="O25" s="33">
        <v>0</v>
      </c>
      <c r="P25" s="33">
        <v>0</v>
      </c>
      <c r="Q25" s="33">
        <v>0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0</v>
      </c>
      <c r="AC25" s="33">
        <v>0</v>
      </c>
      <c r="AD25" s="33">
        <v>0</v>
      </c>
      <c r="AE25" s="93">
        <v>0</v>
      </c>
      <c r="AF25" s="93">
        <v>0</v>
      </c>
      <c r="AG25" s="82">
        <v>0</v>
      </c>
    </row>
    <row r="26" spans="1:33" x14ac:dyDescent="0.2">
      <c r="A26" s="12" t="s">
        <v>24</v>
      </c>
      <c r="B26" s="51"/>
      <c r="C26" s="56">
        <v>0</v>
      </c>
      <c r="D26" s="56">
        <v>0</v>
      </c>
      <c r="E26" s="33">
        <v>0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68"/>
      <c r="O26" s="33">
        <v>0</v>
      </c>
      <c r="P26" s="33">
        <f>L58</f>
        <v>0.37232704402515726</v>
      </c>
      <c r="Q26" s="33">
        <f>L63</f>
        <v>0.10927835051546392</v>
      </c>
      <c r="R26" s="33">
        <v>0</v>
      </c>
      <c r="S26" s="33">
        <v>0</v>
      </c>
      <c r="T26" s="33">
        <v>0</v>
      </c>
      <c r="U26" s="33">
        <v>0</v>
      </c>
      <c r="V26" s="33">
        <v>0</v>
      </c>
      <c r="W26" s="33">
        <v>0</v>
      </c>
      <c r="X26" s="33">
        <v>0</v>
      </c>
      <c r="Y26" s="33">
        <v>0</v>
      </c>
      <c r="Z26" s="33">
        <v>0</v>
      </c>
      <c r="AA26" s="33">
        <v>0</v>
      </c>
      <c r="AB26" s="33">
        <v>0</v>
      </c>
      <c r="AC26" s="33">
        <v>0</v>
      </c>
      <c r="AD26" s="33">
        <v>0</v>
      </c>
      <c r="AE26" s="93">
        <v>0</v>
      </c>
      <c r="AF26" s="93">
        <v>0</v>
      </c>
      <c r="AG26" s="82">
        <v>0</v>
      </c>
    </row>
    <row r="27" spans="1:33" x14ac:dyDescent="0.2">
      <c r="A27" s="12" t="s">
        <v>25</v>
      </c>
      <c r="B27" s="51"/>
      <c r="C27" s="56">
        <v>0</v>
      </c>
      <c r="D27" s="56">
        <v>0</v>
      </c>
      <c r="E27" s="34">
        <f>C70</f>
        <v>0.85931801947441622</v>
      </c>
      <c r="F27" s="34">
        <f>C70</f>
        <v>0.85931801947441622</v>
      </c>
      <c r="G27" s="34">
        <f>C70</f>
        <v>0.85931801947441622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f>C90</f>
        <v>1.685684911287778E-2</v>
      </c>
      <c r="N27" s="68"/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f>V65</f>
        <v>6.3476562500000009E-3</v>
      </c>
      <c r="X27" s="33">
        <f>V69</f>
        <v>0.8567854527703197</v>
      </c>
      <c r="Y27" s="33">
        <f>V74</f>
        <v>0.9086341895482728</v>
      </c>
      <c r="Z27" s="33">
        <v>0</v>
      </c>
      <c r="AA27" s="33">
        <v>0</v>
      </c>
      <c r="AB27" s="33">
        <v>0</v>
      </c>
      <c r="AC27" s="33">
        <v>0</v>
      </c>
      <c r="AD27" s="33">
        <v>0</v>
      </c>
      <c r="AE27" s="93">
        <v>0</v>
      </c>
      <c r="AF27" s="93">
        <v>0</v>
      </c>
      <c r="AG27" s="82">
        <f>AE64</f>
        <v>0.14980874711316397</v>
      </c>
    </row>
    <row r="28" spans="1:33" x14ac:dyDescent="0.2">
      <c r="A28" s="12" t="s">
        <v>26</v>
      </c>
      <c r="B28" s="51"/>
      <c r="C28" s="56">
        <f>C61</f>
        <v>0.40392009163945908</v>
      </c>
      <c r="D28" s="56">
        <v>0</v>
      </c>
      <c r="E28" s="56">
        <f>C71</f>
        <v>7.7297887575770025E-2</v>
      </c>
      <c r="F28" s="56">
        <f>C71</f>
        <v>7.7297887575770025E-2</v>
      </c>
      <c r="G28" s="56">
        <f>C71</f>
        <v>7.7297887575770025E-2</v>
      </c>
      <c r="H28" s="34">
        <f>C78</f>
        <v>0.90855031181200541</v>
      </c>
      <c r="I28" s="33">
        <v>0</v>
      </c>
      <c r="J28" s="33">
        <v>0</v>
      </c>
      <c r="K28" s="33">
        <v>0</v>
      </c>
      <c r="L28" s="33">
        <v>0</v>
      </c>
      <c r="M28" s="33">
        <f>C91</f>
        <v>0.33492808355133907</v>
      </c>
      <c r="N28" s="68"/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  <c r="AC28" s="33">
        <v>0</v>
      </c>
      <c r="AD28" s="33">
        <v>0</v>
      </c>
      <c r="AE28" s="93">
        <v>0</v>
      </c>
      <c r="AF28" s="93">
        <v>0</v>
      </c>
      <c r="AG28" s="82">
        <v>0</v>
      </c>
    </row>
    <row r="29" spans="1:33" x14ac:dyDescent="0.2">
      <c r="A29" s="12" t="s">
        <v>27</v>
      </c>
      <c r="B29" s="51"/>
      <c r="C29" s="56">
        <v>0</v>
      </c>
      <c r="D29" s="56">
        <v>0</v>
      </c>
      <c r="E29" s="56">
        <v>0</v>
      </c>
      <c r="F29" s="56">
        <v>0</v>
      </c>
      <c r="G29" s="56">
        <v>0</v>
      </c>
      <c r="H29" s="56">
        <v>0</v>
      </c>
      <c r="I29" s="56">
        <v>0</v>
      </c>
      <c r="J29" s="56">
        <v>0</v>
      </c>
      <c r="K29" s="56">
        <v>0</v>
      </c>
      <c r="L29" s="56">
        <v>0</v>
      </c>
      <c r="M29" s="56">
        <v>0</v>
      </c>
      <c r="N29" s="68"/>
      <c r="O29" s="56">
        <v>0</v>
      </c>
      <c r="P29" s="56">
        <v>0</v>
      </c>
      <c r="Q29" s="56">
        <v>0</v>
      </c>
      <c r="R29" s="56">
        <v>0</v>
      </c>
      <c r="S29" s="56">
        <v>0</v>
      </c>
      <c r="T29" s="56">
        <v>0</v>
      </c>
      <c r="U29" s="33">
        <v>0</v>
      </c>
      <c r="V29" s="33">
        <v>0</v>
      </c>
      <c r="W29" s="33">
        <v>0</v>
      </c>
      <c r="X29" s="33">
        <v>0</v>
      </c>
      <c r="Y29" s="33">
        <f>V73</f>
        <v>9.1365810451727189E-2</v>
      </c>
      <c r="Z29" s="33">
        <v>0</v>
      </c>
      <c r="AA29" s="33">
        <v>0</v>
      </c>
      <c r="AB29" s="33">
        <v>0</v>
      </c>
      <c r="AC29" s="33">
        <v>0</v>
      </c>
      <c r="AD29" s="33">
        <v>0</v>
      </c>
      <c r="AE29" s="93">
        <v>0</v>
      </c>
      <c r="AF29" s="93">
        <v>0</v>
      </c>
      <c r="AG29" s="82">
        <v>0</v>
      </c>
    </row>
    <row r="30" spans="1:33" x14ac:dyDescent="0.2">
      <c r="A30" s="12" t="s">
        <v>28</v>
      </c>
      <c r="B30" s="51"/>
      <c r="C30" s="56">
        <v>0</v>
      </c>
      <c r="D30" s="56">
        <v>0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68"/>
      <c r="O30" s="56">
        <v>0</v>
      </c>
      <c r="P30" s="56">
        <v>0</v>
      </c>
      <c r="Q30" s="56">
        <v>0</v>
      </c>
      <c r="R30" s="56">
        <v>0</v>
      </c>
      <c r="S30" s="56">
        <v>0</v>
      </c>
      <c r="T30" s="56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  <c r="AC30" s="33">
        <v>0</v>
      </c>
      <c r="AD30" s="33">
        <v>0</v>
      </c>
      <c r="AE30" s="93">
        <v>0</v>
      </c>
      <c r="AF30" s="93">
        <v>0</v>
      </c>
      <c r="AG30" s="82">
        <v>0</v>
      </c>
    </row>
    <row r="31" spans="1:33" x14ac:dyDescent="0.2">
      <c r="A31" s="12" t="s">
        <v>29</v>
      </c>
      <c r="B31" s="51"/>
      <c r="C31" s="56">
        <v>0</v>
      </c>
      <c r="D31" s="56">
        <v>0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56">
        <v>0</v>
      </c>
      <c r="M31" s="56">
        <v>0</v>
      </c>
      <c r="N31" s="68"/>
      <c r="O31" s="56">
        <v>0</v>
      </c>
      <c r="P31" s="56">
        <v>0</v>
      </c>
      <c r="Q31" s="33">
        <f>L65</f>
        <v>0.29690721649484531</v>
      </c>
      <c r="R31" s="56">
        <v>0</v>
      </c>
      <c r="S31" s="56">
        <v>0</v>
      </c>
      <c r="T31" s="56">
        <v>0</v>
      </c>
      <c r="U31" s="34">
        <f>L84</f>
        <v>1.3990905911157751E-2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  <c r="AC31" s="33">
        <v>0</v>
      </c>
      <c r="AD31" s="33">
        <v>0</v>
      </c>
      <c r="AE31" s="93">
        <v>0</v>
      </c>
      <c r="AF31" s="93">
        <v>0</v>
      </c>
      <c r="AG31" s="82">
        <v>0</v>
      </c>
    </row>
    <row r="32" spans="1:33" x14ac:dyDescent="0.2">
      <c r="A32" s="12" t="s">
        <v>30</v>
      </c>
      <c r="B32" s="51"/>
      <c r="C32" s="56">
        <v>0</v>
      </c>
      <c r="D32" s="56">
        <v>0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56">
        <v>0</v>
      </c>
      <c r="K32" s="56">
        <v>0</v>
      </c>
      <c r="L32" s="56">
        <v>0</v>
      </c>
      <c r="M32" s="56">
        <v>0</v>
      </c>
      <c r="N32" s="68"/>
      <c r="O32" s="56">
        <v>0</v>
      </c>
      <c r="P32" s="56">
        <v>0</v>
      </c>
      <c r="Q32" s="33">
        <f>L66</f>
        <v>0.18144329896907216</v>
      </c>
      <c r="R32" s="56">
        <v>0</v>
      </c>
      <c r="S32" s="56">
        <v>0</v>
      </c>
      <c r="T32" s="56">
        <v>0</v>
      </c>
      <c r="U32" s="34">
        <f t="shared" ref="U32:U34" si="1">L85</f>
        <v>1.4340678558936695E-2</v>
      </c>
      <c r="V32" s="33">
        <v>0</v>
      </c>
      <c r="W32" s="33">
        <v>0</v>
      </c>
      <c r="X32" s="33">
        <v>0</v>
      </c>
      <c r="Y32" s="33">
        <v>0</v>
      </c>
      <c r="Z32" s="33">
        <v>0</v>
      </c>
      <c r="AA32" s="33">
        <v>0</v>
      </c>
      <c r="AB32" s="33">
        <v>0</v>
      </c>
      <c r="AC32" s="33">
        <v>0</v>
      </c>
      <c r="AD32" s="33">
        <v>0</v>
      </c>
      <c r="AE32" s="93">
        <v>0</v>
      </c>
      <c r="AF32" s="93">
        <v>0</v>
      </c>
      <c r="AG32" s="82">
        <v>0</v>
      </c>
    </row>
    <row r="33" spans="1:33" x14ac:dyDescent="0.2">
      <c r="A33" s="12" t="s">
        <v>31</v>
      </c>
      <c r="B33" s="51"/>
      <c r="C33" s="56">
        <v>0</v>
      </c>
      <c r="D33" s="56">
        <v>0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56">
        <v>0</v>
      </c>
      <c r="K33" s="56">
        <v>0</v>
      </c>
      <c r="L33" s="56">
        <v>0</v>
      </c>
      <c r="M33" s="56">
        <v>0</v>
      </c>
      <c r="N33" s="68"/>
      <c r="O33" s="56">
        <v>0</v>
      </c>
      <c r="P33" s="56">
        <v>0</v>
      </c>
      <c r="Q33" s="56">
        <v>0</v>
      </c>
      <c r="R33" s="56">
        <v>0</v>
      </c>
      <c r="S33" s="56">
        <v>0</v>
      </c>
      <c r="T33" s="56">
        <v>0</v>
      </c>
      <c r="U33" s="34">
        <f t="shared" si="1"/>
        <v>3.2489992615910776E-2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33">
        <v>0</v>
      </c>
      <c r="AC33" s="33">
        <v>0</v>
      </c>
      <c r="AD33" s="33">
        <v>0</v>
      </c>
      <c r="AE33" s="93">
        <v>0</v>
      </c>
      <c r="AF33" s="93">
        <v>0</v>
      </c>
      <c r="AG33" s="82">
        <v>0</v>
      </c>
    </row>
    <row r="34" spans="1:33" x14ac:dyDescent="0.2">
      <c r="A34" s="12" t="s">
        <v>32</v>
      </c>
      <c r="B34" s="51"/>
      <c r="C34" s="56">
        <v>0</v>
      </c>
      <c r="D34" s="56">
        <v>0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6">
        <v>0</v>
      </c>
      <c r="K34" s="56">
        <v>0</v>
      </c>
      <c r="L34" s="56">
        <v>0</v>
      </c>
      <c r="M34" s="56">
        <v>0</v>
      </c>
      <c r="N34" s="68"/>
      <c r="O34" s="56">
        <v>0</v>
      </c>
      <c r="P34" s="56">
        <v>0</v>
      </c>
      <c r="Q34" s="56">
        <v>0</v>
      </c>
      <c r="R34" s="56">
        <v>0</v>
      </c>
      <c r="S34" s="56">
        <v>0</v>
      </c>
      <c r="T34" s="56">
        <v>0</v>
      </c>
      <c r="U34" s="34">
        <f t="shared" si="1"/>
        <v>1.3213633360537875E-3</v>
      </c>
      <c r="V34" s="33">
        <v>0</v>
      </c>
      <c r="W34" s="33">
        <v>0</v>
      </c>
      <c r="X34" s="33">
        <v>0</v>
      </c>
      <c r="Y34" s="33">
        <v>0</v>
      </c>
      <c r="Z34" s="33">
        <v>0</v>
      </c>
      <c r="AA34" s="33">
        <v>0</v>
      </c>
      <c r="AB34" s="33">
        <v>0</v>
      </c>
      <c r="AC34" s="33">
        <v>0</v>
      </c>
      <c r="AD34" s="33">
        <v>0</v>
      </c>
      <c r="AE34" s="93">
        <v>0</v>
      </c>
      <c r="AF34" s="93">
        <v>0</v>
      </c>
      <c r="AG34" s="82">
        <v>0</v>
      </c>
    </row>
    <row r="35" spans="1:33" x14ac:dyDescent="0.2">
      <c r="A35" s="12" t="s">
        <v>33</v>
      </c>
      <c r="B35" s="51"/>
      <c r="C35" s="56">
        <v>0</v>
      </c>
      <c r="D35" s="56">
        <v>0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6">
        <v>0</v>
      </c>
      <c r="K35" s="56">
        <v>0</v>
      </c>
      <c r="L35" s="56">
        <v>0</v>
      </c>
      <c r="M35" s="56">
        <v>0</v>
      </c>
      <c r="N35" s="68"/>
      <c r="O35" s="56">
        <v>0</v>
      </c>
      <c r="P35" s="56">
        <v>0</v>
      </c>
      <c r="Q35" s="56">
        <v>0</v>
      </c>
      <c r="R35" s="56">
        <v>0</v>
      </c>
      <c r="S35" s="56">
        <v>0</v>
      </c>
      <c r="T35" s="56">
        <v>0</v>
      </c>
      <c r="U35" s="56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  <c r="AC35" s="33">
        <v>0</v>
      </c>
      <c r="AD35" s="33">
        <v>0</v>
      </c>
      <c r="AE35" s="93">
        <v>0</v>
      </c>
      <c r="AF35" s="93">
        <v>0</v>
      </c>
      <c r="AG35" s="82">
        <v>0</v>
      </c>
    </row>
    <row r="36" spans="1:33" x14ac:dyDescent="0.2">
      <c r="A36" s="12" t="s">
        <v>34</v>
      </c>
      <c r="B36" s="51"/>
      <c r="C36" s="56">
        <v>0</v>
      </c>
      <c r="D36" s="56">
        <v>0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6">
        <v>0</v>
      </c>
      <c r="K36" s="56">
        <v>0</v>
      </c>
      <c r="L36" s="56">
        <v>0</v>
      </c>
      <c r="M36" s="56">
        <v>0</v>
      </c>
      <c r="N36" s="68"/>
      <c r="O36" s="56">
        <v>0</v>
      </c>
      <c r="P36" s="56">
        <v>0</v>
      </c>
      <c r="Q36" s="56">
        <v>0</v>
      </c>
      <c r="R36" s="56">
        <v>0</v>
      </c>
      <c r="S36" s="56">
        <v>0</v>
      </c>
      <c r="T36" s="56">
        <v>0</v>
      </c>
      <c r="U36" s="56">
        <v>0</v>
      </c>
      <c r="V36" s="33">
        <v>0</v>
      </c>
      <c r="W36" s="33">
        <v>0</v>
      </c>
      <c r="X36" s="33">
        <v>0</v>
      </c>
      <c r="Y36" s="33">
        <v>0</v>
      </c>
      <c r="Z36" s="33">
        <v>0</v>
      </c>
      <c r="AA36" s="33">
        <v>0</v>
      </c>
      <c r="AB36" s="33">
        <v>0</v>
      </c>
      <c r="AC36" s="33">
        <v>0</v>
      </c>
      <c r="AD36" s="33">
        <v>0</v>
      </c>
      <c r="AE36" s="93">
        <v>0</v>
      </c>
      <c r="AF36" s="93">
        <v>0</v>
      </c>
      <c r="AG36" s="82">
        <v>0</v>
      </c>
    </row>
    <row r="37" spans="1:33" x14ac:dyDescent="0.2">
      <c r="A37" s="12" t="s">
        <v>35</v>
      </c>
      <c r="B37" s="51"/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68"/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0</v>
      </c>
      <c r="U37" s="56">
        <v>0</v>
      </c>
      <c r="V37" s="56">
        <v>0</v>
      </c>
      <c r="W37" s="56">
        <v>0</v>
      </c>
      <c r="X37" s="56">
        <v>0</v>
      </c>
      <c r="Y37" s="56">
        <v>0</v>
      </c>
      <c r="Z37" s="33">
        <v>0</v>
      </c>
      <c r="AA37" s="33">
        <v>0</v>
      </c>
      <c r="AB37" s="33">
        <v>0</v>
      </c>
      <c r="AC37" s="33">
        <v>0</v>
      </c>
      <c r="AD37" s="33">
        <v>0</v>
      </c>
      <c r="AE37" s="93">
        <v>0</v>
      </c>
      <c r="AF37" s="93">
        <v>0</v>
      </c>
      <c r="AG37" s="82">
        <v>0</v>
      </c>
    </row>
    <row r="38" spans="1:33" x14ac:dyDescent="0.2">
      <c r="A38" s="12" t="s">
        <v>36</v>
      </c>
      <c r="B38" s="51"/>
      <c r="C38" s="56">
        <v>0</v>
      </c>
      <c r="D38" s="56">
        <v>0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6">
        <v>0</v>
      </c>
      <c r="K38" s="56">
        <v>0</v>
      </c>
      <c r="L38" s="56">
        <v>0</v>
      </c>
      <c r="M38" s="56">
        <v>0</v>
      </c>
      <c r="N38" s="68"/>
      <c r="O38" s="56">
        <v>0</v>
      </c>
      <c r="P38" s="56">
        <v>0</v>
      </c>
      <c r="Q38" s="56">
        <v>0</v>
      </c>
      <c r="R38" s="56">
        <v>0</v>
      </c>
      <c r="S38" s="56">
        <v>0</v>
      </c>
      <c r="T38" s="56">
        <v>0</v>
      </c>
      <c r="U38" s="56">
        <v>0</v>
      </c>
      <c r="V38" s="56">
        <v>0</v>
      </c>
      <c r="W38" s="56">
        <v>0</v>
      </c>
      <c r="X38" s="56">
        <v>0</v>
      </c>
      <c r="Y38" s="56">
        <v>0</v>
      </c>
      <c r="Z38" s="33">
        <v>0</v>
      </c>
      <c r="AA38" s="33">
        <v>0</v>
      </c>
      <c r="AB38" s="33">
        <v>0</v>
      </c>
      <c r="AC38" s="33">
        <v>0</v>
      </c>
      <c r="AD38" s="33">
        <v>0</v>
      </c>
      <c r="AE38" s="93">
        <v>0</v>
      </c>
      <c r="AF38" s="93">
        <v>0</v>
      </c>
      <c r="AG38" s="82">
        <v>0</v>
      </c>
    </row>
    <row r="39" spans="1:33" x14ac:dyDescent="0.2">
      <c r="A39" s="12" t="s">
        <v>37</v>
      </c>
      <c r="B39" s="51"/>
      <c r="C39" s="56">
        <v>0</v>
      </c>
      <c r="D39" s="56">
        <v>0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6">
        <v>0</v>
      </c>
      <c r="K39" s="56">
        <v>0</v>
      </c>
      <c r="L39" s="56">
        <v>0</v>
      </c>
      <c r="M39" s="56">
        <v>0</v>
      </c>
      <c r="N39" s="68"/>
      <c r="O39" s="56">
        <v>0</v>
      </c>
      <c r="P39" s="56">
        <v>0</v>
      </c>
      <c r="Q39" s="56">
        <v>0</v>
      </c>
      <c r="R39" s="56">
        <v>0</v>
      </c>
      <c r="S39" s="56">
        <v>0</v>
      </c>
      <c r="T39" s="56">
        <v>0</v>
      </c>
      <c r="U39" s="56">
        <v>0</v>
      </c>
      <c r="V39" s="56">
        <v>0</v>
      </c>
      <c r="W39" s="56">
        <v>0</v>
      </c>
      <c r="X39" s="56">
        <v>0</v>
      </c>
      <c r="Y39" s="56">
        <v>0</v>
      </c>
      <c r="Z39" s="33">
        <v>0</v>
      </c>
      <c r="AA39" s="33">
        <v>0</v>
      </c>
      <c r="AB39" s="33">
        <v>0</v>
      </c>
      <c r="AC39" s="33">
        <v>0</v>
      </c>
      <c r="AD39" s="33">
        <v>0</v>
      </c>
      <c r="AE39" s="93">
        <v>0</v>
      </c>
      <c r="AF39" s="93">
        <v>0</v>
      </c>
      <c r="AG39" s="82">
        <v>0</v>
      </c>
    </row>
    <row r="40" spans="1:33" x14ac:dyDescent="0.2">
      <c r="A40" s="12" t="s">
        <v>38</v>
      </c>
      <c r="B40" s="51"/>
      <c r="C40" s="56">
        <v>0</v>
      </c>
      <c r="D40" s="56">
        <v>0</v>
      </c>
      <c r="E40" s="56">
        <v>0</v>
      </c>
      <c r="F40" s="56">
        <v>0</v>
      </c>
      <c r="G40" s="56">
        <v>0</v>
      </c>
      <c r="H40" s="56">
        <v>0</v>
      </c>
      <c r="I40" s="56">
        <v>0</v>
      </c>
      <c r="J40" s="56">
        <v>0</v>
      </c>
      <c r="K40" s="56">
        <v>0</v>
      </c>
      <c r="L40" s="56">
        <v>0</v>
      </c>
      <c r="M40" s="56">
        <v>0</v>
      </c>
      <c r="N40" s="68"/>
      <c r="O40" s="56">
        <v>0</v>
      </c>
      <c r="P40" s="56">
        <v>0</v>
      </c>
      <c r="Q40" s="56">
        <v>0</v>
      </c>
      <c r="R40" s="56">
        <v>0</v>
      </c>
      <c r="S40" s="56">
        <v>0</v>
      </c>
      <c r="T40" s="56">
        <v>0</v>
      </c>
      <c r="U40" s="56">
        <v>0</v>
      </c>
      <c r="V40" s="56">
        <v>0</v>
      </c>
      <c r="W40" s="56">
        <v>0</v>
      </c>
      <c r="X40" s="56">
        <v>0</v>
      </c>
      <c r="Y40" s="56">
        <v>0</v>
      </c>
      <c r="Z40" s="33">
        <v>0</v>
      </c>
      <c r="AA40" s="33">
        <v>0</v>
      </c>
      <c r="AB40" s="33">
        <v>0</v>
      </c>
      <c r="AC40" s="33">
        <v>0</v>
      </c>
      <c r="AD40" s="33">
        <v>0</v>
      </c>
      <c r="AE40" s="93">
        <v>0</v>
      </c>
      <c r="AF40" s="93">
        <v>0</v>
      </c>
      <c r="AG40" s="82">
        <v>0</v>
      </c>
    </row>
    <row r="41" spans="1:33" x14ac:dyDescent="0.2">
      <c r="A41" s="12" t="s">
        <v>39</v>
      </c>
      <c r="B41" s="51"/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56">
        <v>0</v>
      </c>
      <c r="M41" s="56">
        <v>0</v>
      </c>
      <c r="N41" s="68"/>
      <c r="O41" s="56">
        <v>0</v>
      </c>
      <c r="P41" s="56">
        <v>0</v>
      </c>
      <c r="Q41" s="56">
        <v>0</v>
      </c>
      <c r="R41" s="56">
        <v>0</v>
      </c>
      <c r="S41" s="56">
        <v>0</v>
      </c>
      <c r="T41" s="56">
        <v>0</v>
      </c>
      <c r="U41" s="56">
        <v>0</v>
      </c>
      <c r="V41" s="56">
        <v>0</v>
      </c>
      <c r="W41" s="56">
        <v>0</v>
      </c>
      <c r="X41" s="56">
        <v>0</v>
      </c>
      <c r="Y41" s="56">
        <v>0</v>
      </c>
      <c r="Z41" s="33">
        <v>0</v>
      </c>
      <c r="AA41" s="33">
        <v>0</v>
      </c>
      <c r="AB41" s="33">
        <v>0</v>
      </c>
      <c r="AC41" s="33">
        <v>0</v>
      </c>
      <c r="AD41" s="33">
        <v>0</v>
      </c>
      <c r="AE41" s="93">
        <v>0</v>
      </c>
      <c r="AF41" s="93">
        <v>0</v>
      </c>
      <c r="AG41" s="82">
        <v>0</v>
      </c>
    </row>
    <row r="42" spans="1:33" x14ac:dyDescent="0.2">
      <c r="A42" s="12" t="s">
        <v>40</v>
      </c>
      <c r="B42" s="51"/>
      <c r="C42" s="56">
        <v>0</v>
      </c>
      <c r="D42" s="56">
        <v>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6">
        <v>0</v>
      </c>
      <c r="K42" s="56">
        <v>0</v>
      </c>
      <c r="L42" s="56">
        <v>0</v>
      </c>
      <c r="M42" s="56">
        <v>0</v>
      </c>
      <c r="N42" s="68"/>
      <c r="O42" s="56">
        <v>0</v>
      </c>
      <c r="P42" s="56">
        <v>0</v>
      </c>
      <c r="Q42" s="56">
        <v>0</v>
      </c>
      <c r="R42" s="56">
        <v>0</v>
      </c>
      <c r="S42" s="56">
        <v>0</v>
      </c>
      <c r="T42" s="56">
        <v>0</v>
      </c>
      <c r="U42" s="56">
        <v>0</v>
      </c>
      <c r="V42" s="56">
        <v>0</v>
      </c>
      <c r="W42" s="56">
        <v>0</v>
      </c>
      <c r="X42" s="56">
        <v>0</v>
      </c>
      <c r="Y42" s="56">
        <v>0</v>
      </c>
      <c r="Z42" s="56">
        <v>0</v>
      </c>
      <c r="AA42" s="56">
        <v>0</v>
      </c>
      <c r="AB42" s="56">
        <v>0</v>
      </c>
      <c r="AC42" s="56">
        <v>0</v>
      </c>
      <c r="AD42" s="56">
        <v>0</v>
      </c>
      <c r="AE42" s="93">
        <v>0</v>
      </c>
      <c r="AF42" s="93">
        <v>0</v>
      </c>
      <c r="AG42" s="82">
        <v>0</v>
      </c>
    </row>
    <row r="43" spans="1:33" x14ac:dyDescent="0.2">
      <c r="A43" s="37" t="s">
        <v>41</v>
      </c>
      <c r="B43" s="52"/>
      <c r="C43" s="57">
        <v>0</v>
      </c>
      <c r="D43" s="57">
        <v>0</v>
      </c>
      <c r="E43" s="57">
        <v>0</v>
      </c>
      <c r="F43" s="57">
        <v>0</v>
      </c>
      <c r="G43" s="57">
        <v>0</v>
      </c>
      <c r="H43" s="57">
        <v>0</v>
      </c>
      <c r="I43" s="57">
        <v>0</v>
      </c>
      <c r="J43" s="57">
        <v>0</v>
      </c>
      <c r="K43" s="57">
        <v>0</v>
      </c>
      <c r="L43" s="57">
        <v>0</v>
      </c>
      <c r="M43" s="57">
        <v>0</v>
      </c>
      <c r="N43" s="69"/>
      <c r="O43" s="57">
        <v>0</v>
      </c>
      <c r="P43" s="57">
        <v>0</v>
      </c>
      <c r="Q43" s="57">
        <v>0</v>
      </c>
      <c r="R43" s="57">
        <v>0</v>
      </c>
      <c r="S43" s="57">
        <v>0</v>
      </c>
      <c r="T43" s="57">
        <v>0</v>
      </c>
      <c r="U43" s="57">
        <v>0</v>
      </c>
      <c r="V43" s="57">
        <v>0</v>
      </c>
      <c r="W43" s="57">
        <v>0</v>
      </c>
      <c r="X43" s="57">
        <v>0</v>
      </c>
      <c r="Y43" s="57">
        <v>0</v>
      </c>
      <c r="Z43" s="57">
        <v>0</v>
      </c>
      <c r="AA43" s="57">
        <v>0</v>
      </c>
      <c r="AB43" s="57">
        <v>0</v>
      </c>
      <c r="AC43" s="57">
        <v>0</v>
      </c>
      <c r="AD43" s="57">
        <v>0</v>
      </c>
      <c r="AE43" s="94">
        <v>0</v>
      </c>
      <c r="AF43" s="94">
        <v>0</v>
      </c>
      <c r="AG43" s="83">
        <v>0</v>
      </c>
    </row>
    <row r="49" spans="1:31" ht="15.75" x14ac:dyDescent="0.2">
      <c r="A49" s="53" t="s">
        <v>290</v>
      </c>
    </row>
    <row r="51" spans="1:31" x14ac:dyDescent="0.2">
      <c r="A51" s="58" t="s">
        <v>292</v>
      </c>
      <c r="H51" s="70" t="s">
        <v>303</v>
      </c>
      <c r="I51" s="68"/>
      <c r="J51" s="68"/>
      <c r="K51" s="68"/>
      <c r="L51" s="68"/>
      <c r="M51" s="68"/>
      <c r="N51" s="68"/>
      <c r="R51" s="70" t="s">
        <v>314</v>
      </c>
      <c r="AA51" s="80" t="s">
        <v>328</v>
      </c>
    </row>
    <row r="52" spans="1:31" x14ac:dyDescent="0.2">
      <c r="A52" s="22" t="s">
        <v>271</v>
      </c>
      <c r="H52" s="22" t="s">
        <v>304</v>
      </c>
      <c r="R52" s="22" t="s">
        <v>316</v>
      </c>
      <c r="AA52" s="419"/>
      <c r="AB52" s="420"/>
      <c r="AC52" s="421"/>
      <c r="AD52" s="26" t="s">
        <v>291</v>
      </c>
    </row>
    <row r="53" spans="1:31" x14ac:dyDescent="0.2">
      <c r="A53" s="22" t="s">
        <v>272</v>
      </c>
      <c r="H53" s="418"/>
      <c r="I53" s="418"/>
      <c r="J53" s="418"/>
      <c r="K53" s="26" t="s">
        <v>291</v>
      </c>
      <c r="R53" s="22" t="s">
        <v>315</v>
      </c>
      <c r="AA53" s="422" t="s">
        <v>1</v>
      </c>
      <c r="AB53" s="416"/>
      <c r="AC53" s="417"/>
      <c r="AD53" s="63">
        <v>1</v>
      </c>
    </row>
    <row r="54" spans="1:31" x14ac:dyDescent="0.2">
      <c r="A54" s="22" t="s">
        <v>274</v>
      </c>
      <c r="H54" s="414" t="s">
        <v>1</v>
      </c>
      <c r="I54" s="414"/>
      <c r="J54" s="414"/>
      <c r="K54" s="63">
        <v>1</v>
      </c>
      <c r="R54" s="418"/>
      <c r="S54" s="418"/>
      <c r="T54" s="418"/>
      <c r="U54" s="26" t="s">
        <v>504</v>
      </c>
      <c r="V54" s="26" t="s">
        <v>291</v>
      </c>
    </row>
    <row r="55" spans="1:31" x14ac:dyDescent="0.2">
      <c r="A55" s="22" t="s">
        <v>273</v>
      </c>
      <c r="R55" s="414" t="s">
        <v>10</v>
      </c>
      <c r="S55" s="414"/>
      <c r="T55" s="414"/>
      <c r="U55" s="73">
        <f>'Final Energy Consumption-2020'!T11</f>
        <v>0</v>
      </c>
      <c r="V55" s="48">
        <f>U55/SUM(U55:U59)</f>
        <v>0</v>
      </c>
      <c r="AA55" s="81" t="s">
        <v>329</v>
      </c>
    </row>
    <row r="56" spans="1:31" x14ac:dyDescent="0.2">
      <c r="A56" s="22" t="s">
        <v>299</v>
      </c>
      <c r="H56" s="70" t="s">
        <v>305</v>
      </c>
      <c r="I56" s="68"/>
      <c r="J56" s="68"/>
      <c r="K56" s="68"/>
      <c r="L56" s="68"/>
      <c r="M56" s="68"/>
      <c r="N56" s="68"/>
      <c r="R56" s="425" t="s">
        <v>318</v>
      </c>
      <c r="S56" s="416"/>
      <c r="T56" s="417"/>
      <c r="U56" s="73">
        <f>'Final Energy Consumption-2020'!T17</f>
        <v>1.69</v>
      </c>
      <c r="V56" s="48">
        <f>U56/SUM(U55:U59)</f>
        <v>8.6555697823303447E-3</v>
      </c>
      <c r="AA56" s="419"/>
      <c r="AB56" s="420"/>
      <c r="AC56" s="421"/>
      <c r="AD56" s="26" t="s">
        <v>291</v>
      </c>
    </row>
    <row r="57" spans="1:31" x14ac:dyDescent="0.2">
      <c r="A57" s="22" t="s">
        <v>300</v>
      </c>
      <c r="H57" s="418"/>
      <c r="I57" s="418"/>
      <c r="J57" s="418"/>
      <c r="K57" s="26" t="s">
        <v>504</v>
      </c>
      <c r="L57" s="26" t="s">
        <v>291</v>
      </c>
      <c r="R57" s="422" t="s">
        <v>20</v>
      </c>
      <c r="S57" s="416"/>
      <c r="T57" s="417"/>
      <c r="U57" s="26">
        <f>'Final Energy Consumption-2020'!T21</f>
        <v>0.51</v>
      </c>
      <c r="V57" s="48">
        <f>U57/SUM(U55:U59)</f>
        <v>2.6120358514724711E-3</v>
      </c>
      <c r="AA57" s="422" t="s">
        <v>1</v>
      </c>
      <c r="AB57" s="416"/>
      <c r="AC57" s="417"/>
      <c r="AD57" s="63">
        <v>1</v>
      </c>
    </row>
    <row r="58" spans="1:31" ht="15.75" x14ac:dyDescent="0.2">
      <c r="A58" s="60"/>
      <c r="B58" s="26" t="s">
        <v>505</v>
      </c>
      <c r="C58" s="26" t="s">
        <v>291</v>
      </c>
      <c r="H58" s="414" t="s">
        <v>24</v>
      </c>
      <c r="I58" s="414"/>
      <c r="J58" s="414"/>
      <c r="K58" s="71">
        <f>'Final Energy Consumption-2020'!N26</f>
        <v>5.92</v>
      </c>
      <c r="L58" s="65">
        <f>K58/SUM(K58:K60)</f>
        <v>0.37232704402515726</v>
      </c>
      <c r="R58" s="414" t="s">
        <v>1</v>
      </c>
      <c r="S58" s="414"/>
      <c r="T58" s="414"/>
      <c r="U58" s="26">
        <f>'Final Energy Consumption-2020'!T23</f>
        <v>193.02</v>
      </c>
      <c r="V58" s="48">
        <f>U58/SUM(U55:U59)</f>
        <v>0.98857874519846356</v>
      </c>
    </row>
    <row r="59" spans="1:31" x14ac:dyDescent="0.2">
      <c r="A59" s="23" t="s">
        <v>21</v>
      </c>
      <c r="B59" s="26">
        <f>'Final Energy Consumption-2020'!C22</f>
        <v>1138.29</v>
      </c>
      <c r="C59" s="61">
        <f>B59/(B59+B60+B61)</f>
        <v>5.2218802512286409E-2</v>
      </c>
      <c r="H59" s="414" t="s">
        <v>1</v>
      </c>
      <c r="I59" s="414"/>
      <c r="J59" s="414"/>
      <c r="K59" s="26">
        <f>'Final Energy Consumption-2020'!N23</f>
        <v>8.7899999999999991</v>
      </c>
      <c r="L59" s="65">
        <f>K59/SUM(K58:K60)</f>
        <v>0.55283018867924527</v>
      </c>
      <c r="R59" s="414" t="s">
        <v>22</v>
      </c>
      <c r="S59" s="414"/>
      <c r="T59" s="414"/>
      <c r="U59" s="26">
        <f>'Final Energy Consumption-2020'!T24</f>
        <v>0.03</v>
      </c>
      <c r="V59" s="48">
        <f>U59/SUM(U55:U59)</f>
        <v>1.5364916773367477E-4</v>
      </c>
      <c r="AA59" s="80" t="s">
        <v>330</v>
      </c>
    </row>
    <row r="60" spans="1:31" x14ac:dyDescent="0.2">
      <c r="A60" s="23" t="s">
        <v>1</v>
      </c>
      <c r="B60" s="26">
        <f>'Final Energy Consumption-2020'!C23</f>
        <v>11855.34</v>
      </c>
      <c r="C60" s="61">
        <f>B60/(B59+B60+B61)</f>
        <v>0.54386110584825442</v>
      </c>
      <c r="H60" s="427" t="s">
        <v>345</v>
      </c>
      <c r="I60" s="427"/>
      <c r="J60" s="427"/>
      <c r="K60" s="26">
        <f>'Final Energy Consumption-2020'!N22</f>
        <v>1.19</v>
      </c>
      <c r="L60" s="72">
        <f>K60/SUM(K58:K60)</f>
        <v>7.4842767295597482E-2</v>
      </c>
      <c r="AA60" s="22" t="s">
        <v>331</v>
      </c>
    </row>
    <row r="61" spans="1:31" x14ac:dyDescent="0.2">
      <c r="A61" s="23" t="s">
        <v>26</v>
      </c>
      <c r="B61" s="26">
        <f>'Final Energy Consumption-2020'!C28</f>
        <v>8804.84</v>
      </c>
      <c r="C61" s="61">
        <f>B61/SUM(B59:B61)</f>
        <v>0.40392009163945908</v>
      </c>
      <c r="H61" s="70" t="s">
        <v>306</v>
      </c>
      <c r="R61" s="70" t="s">
        <v>319</v>
      </c>
      <c r="AA61" s="418"/>
      <c r="AB61" s="418"/>
      <c r="AC61" s="418"/>
      <c r="AD61" s="26" t="s">
        <v>502</v>
      </c>
      <c r="AE61" s="26" t="s">
        <v>291</v>
      </c>
    </row>
    <row r="62" spans="1:31" x14ac:dyDescent="0.2">
      <c r="A62" s="32"/>
      <c r="C62" s="59"/>
      <c r="H62" s="418"/>
      <c r="I62" s="418"/>
      <c r="J62" s="418"/>
      <c r="K62" s="26" t="s">
        <v>504</v>
      </c>
      <c r="L62" s="26" t="s">
        <v>291</v>
      </c>
      <c r="R62" s="418"/>
      <c r="S62" s="418"/>
      <c r="T62" s="418"/>
      <c r="U62" s="26" t="s">
        <v>504</v>
      </c>
      <c r="V62" s="26" t="s">
        <v>291</v>
      </c>
      <c r="AA62" s="414" t="s">
        <v>21</v>
      </c>
      <c r="AB62" s="414"/>
      <c r="AC62" s="414"/>
      <c r="AD62" s="73">
        <f>'Final Energy Consumption-2020'!AE22</f>
        <v>52.1</v>
      </c>
      <c r="AE62" s="72">
        <f>AD62/SUM(AD62:AD65)</f>
        <v>9.400259815242494E-2</v>
      </c>
    </row>
    <row r="63" spans="1:31" x14ac:dyDescent="0.2">
      <c r="A63" s="58" t="s">
        <v>293</v>
      </c>
      <c r="H63" s="414" t="s">
        <v>24</v>
      </c>
      <c r="I63" s="414"/>
      <c r="J63" s="414"/>
      <c r="K63" s="71">
        <f>'Final Energy Consumption-2020'!O27</f>
        <v>0.53</v>
      </c>
      <c r="L63" s="65">
        <f>K63/SUM(K63:K66)</f>
        <v>0.10927835051546392</v>
      </c>
      <c r="R63" s="414" t="s">
        <v>21</v>
      </c>
      <c r="S63" s="414"/>
      <c r="T63" s="414"/>
      <c r="U63" s="73">
        <f>'Final Energy Consumption-2020'!U22</f>
        <v>1.05</v>
      </c>
      <c r="V63" s="72">
        <f>U63/SUM(U63:U65)</f>
        <v>2.5634765625000003E-2</v>
      </c>
      <c r="AA63" s="414" t="s">
        <v>1</v>
      </c>
      <c r="AB63" s="414"/>
      <c r="AC63" s="414"/>
      <c r="AD63" s="73">
        <f>'Final Energy Consumption-2020'!AE23</f>
        <v>232.29</v>
      </c>
      <c r="AE63" s="72">
        <f>AD63/SUM(AD62:AD65)</f>
        <v>0.41911446304849881</v>
      </c>
    </row>
    <row r="64" spans="1:31" x14ac:dyDescent="0.2">
      <c r="A64" s="62"/>
      <c r="B64" s="26" t="s">
        <v>291</v>
      </c>
      <c r="H64" s="414" t="s">
        <v>1</v>
      </c>
      <c r="I64" s="414"/>
      <c r="J64" s="414"/>
      <c r="K64" s="26">
        <f>'Final Energy Consumption-2020'!O23</f>
        <v>2</v>
      </c>
      <c r="L64" s="65">
        <f>K64/SUM(K63:K66)</f>
        <v>0.41237113402061853</v>
      </c>
      <c r="R64" s="414" t="s">
        <v>1</v>
      </c>
      <c r="S64" s="414"/>
      <c r="T64" s="414"/>
      <c r="U64" s="73">
        <f>'Final Energy Consumption-2020'!U23</f>
        <v>39.65</v>
      </c>
      <c r="V64" s="72">
        <f>U64/SUM(U63:U65)</f>
        <v>0.96801757812500011</v>
      </c>
      <c r="AA64" s="423" t="s">
        <v>320</v>
      </c>
      <c r="AB64" s="414"/>
      <c r="AC64" s="414"/>
      <c r="AD64" s="73">
        <f>'Final Energy Consumption-2020'!AE27</f>
        <v>83.03</v>
      </c>
      <c r="AE64" s="72">
        <f>AD64/SUM(AD62:AD65)</f>
        <v>0.14980874711316397</v>
      </c>
    </row>
    <row r="65" spans="1:31" x14ac:dyDescent="0.2">
      <c r="A65" s="23" t="s">
        <v>21</v>
      </c>
      <c r="B65" s="63">
        <v>1</v>
      </c>
      <c r="H65" s="415" t="s">
        <v>307</v>
      </c>
      <c r="I65" s="416"/>
      <c r="J65" s="417"/>
      <c r="K65" s="26">
        <f>'Final Energy Consumption-2020'!O31</f>
        <v>1.44</v>
      </c>
      <c r="L65" s="65">
        <f>K65/SUM(K63:K66)</f>
        <v>0.29690721649484531</v>
      </c>
      <c r="R65" s="424" t="s">
        <v>321</v>
      </c>
      <c r="S65" s="424"/>
      <c r="T65" s="424"/>
      <c r="U65" s="26">
        <f>'Final Energy Consumption-2020'!U27</f>
        <v>0.26</v>
      </c>
      <c r="V65" s="48">
        <f>U65/SUM(U63:U65)</f>
        <v>6.3476562500000009E-3</v>
      </c>
      <c r="AA65" s="423" t="s">
        <v>468</v>
      </c>
      <c r="AB65" s="414"/>
      <c r="AC65" s="414"/>
      <c r="AD65" s="73">
        <f>'Final Energy Consumption-2020'!AE10</f>
        <v>186.82</v>
      </c>
      <c r="AE65" s="72">
        <f>AD65/SUM(AD62:AD65)</f>
        <v>0.33707419168591224</v>
      </c>
    </row>
    <row r="66" spans="1:31" x14ac:dyDescent="0.2">
      <c r="A66" s="32"/>
      <c r="B66" s="33"/>
      <c r="H66" s="415" t="s">
        <v>308</v>
      </c>
      <c r="I66" s="416"/>
      <c r="J66" s="417"/>
      <c r="K66" s="26">
        <f>'Final Energy Consumption-2020'!O32</f>
        <v>0.88</v>
      </c>
      <c r="L66" s="65">
        <f>K66/SUM(K63:K66)</f>
        <v>0.18144329896907216</v>
      </c>
      <c r="R66" s="70" t="s">
        <v>466</v>
      </c>
    </row>
    <row r="67" spans="1:31" x14ac:dyDescent="0.2">
      <c r="A67" s="58" t="s">
        <v>294</v>
      </c>
      <c r="R67" s="418"/>
      <c r="S67" s="418"/>
      <c r="T67" s="418"/>
      <c r="U67" s="26" t="s">
        <v>504</v>
      </c>
      <c r="V67" s="26" t="s">
        <v>291</v>
      </c>
    </row>
    <row r="68" spans="1:31" x14ac:dyDescent="0.2">
      <c r="A68" s="62"/>
      <c r="B68" s="26" t="s">
        <v>504</v>
      </c>
      <c r="C68" s="26" t="s">
        <v>291</v>
      </c>
      <c r="H68" s="70" t="s">
        <v>309</v>
      </c>
      <c r="R68" s="414" t="s">
        <v>1</v>
      </c>
      <c r="S68" s="414"/>
      <c r="T68" s="414"/>
      <c r="U68" s="73">
        <f>'Final Energy Consumption-2020'!V23</f>
        <v>39.06</v>
      </c>
      <c r="V68" s="72">
        <f>U68/SUM(U68:U70)</f>
        <v>0.11917256529167684</v>
      </c>
    </row>
    <row r="69" spans="1:31" x14ac:dyDescent="0.2">
      <c r="A69" s="23" t="s">
        <v>21</v>
      </c>
      <c r="B69" s="64">
        <f>'Final Energy Consumption-2020'!E22</f>
        <v>724.96</v>
      </c>
      <c r="C69" s="61">
        <f>B69/SUM(B69:B71)</f>
        <v>6.3384092949813634E-2</v>
      </c>
      <c r="H69" s="418"/>
      <c r="I69" s="418"/>
      <c r="J69" s="418"/>
      <c r="K69" s="26" t="s">
        <v>291</v>
      </c>
      <c r="R69" s="423" t="s">
        <v>321</v>
      </c>
      <c r="S69" s="414"/>
      <c r="T69" s="414"/>
      <c r="U69" s="73">
        <f>'Final Energy Consumption-2020'!V27</f>
        <v>280.82</v>
      </c>
      <c r="V69" s="72">
        <f>U69/SUM(U68:U70)</f>
        <v>0.8567854527703197</v>
      </c>
    </row>
    <row r="70" spans="1:31" x14ac:dyDescent="0.2">
      <c r="A70" s="23" t="s">
        <v>25</v>
      </c>
      <c r="B70" s="26">
        <f>'Final Energy Consumption-2020'!E27</f>
        <v>9828.51</v>
      </c>
      <c r="C70" s="61">
        <f>B70/SUM(B69:B71)</f>
        <v>0.85931801947441622</v>
      </c>
      <c r="H70" s="414" t="s">
        <v>1</v>
      </c>
      <c r="I70" s="414"/>
      <c r="J70" s="414"/>
      <c r="K70" s="72">
        <v>1</v>
      </c>
      <c r="L70" s="56"/>
      <c r="R70" s="414" t="s">
        <v>21</v>
      </c>
      <c r="S70" s="414"/>
      <c r="T70" s="414"/>
      <c r="U70" s="73">
        <f>'Final Energy Consumption-2020'!V22</f>
        <v>7.88</v>
      </c>
      <c r="V70" s="72">
        <f>U70/SUM(U68:U70)</f>
        <v>2.4041981938003418E-2</v>
      </c>
    </row>
    <row r="71" spans="1:31" x14ac:dyDescent="0.2">
      <c r="A71" s="76" t="s">
        <v>467</v>
      </c>
      <c r="B71" s="26">
        <f>'Final Energy Consumption-2020'!E28</f>
        <v>884.1</v>
      </c>
      <c r="C71" s="61">
        <f>B71/SUM(B69:B71)</f>
        <v>7.7297887575770025E-2</v>
      </c>
      <c r="H71" s="426"/>
      <c r="I71" s="426"/>
      <c r="J71" s="426"/>
      <c r="K71" s="352"/>
      <c r="L71" s="56"/>
      <c r="R71" s="70" t="s">
        <v>322</v>
      </c>
    </row>
    <row r="72" spans="1:31" x14ac:dyDescent="0.2">
      <c r="A72" s="32"/>
      <c r="C72" s="59"/>
      <c r="H72" s="70" t="s">
        <v>310</v>
      </c>
      <c r="R72" s="418"/>
      <c r="S72" s="418"/>
      <c r="T72" s="418"/>
      <c r="U72" s="26" t="s">
        <v>504</v>
      </c>
      <c r="V72" s="26" t="s">
        <v>291</v>
      </c>
    </row>
    <row r="73" spans="1:31" x14ac:dyDescent="0.2">
      <c r="A73" s="58" t="s">
        <v>295</v>
      </c>
      <c r="H73" s="419"/>
      <c r="I73" s="420"/>
      <c r="J73" s="421"/>
      <c r="K73" s="26" t="s">
        <v>504</v>
      </c>
      <c r="L73" s="26" t="s">
        <v>291</v>
      </c>
      <c r="R73" s="423" t="s">
        <v>323</v>
      </c>
      <c r="S73" s="414"/>
      <c r="T73" s="414"/>
      <c r="U73" s="73">
        <f>'Final Energy Consumption-2020'!W29</f>
        <v>257.88</v>
      </c>
      <c r="V73" s="72">
        <f>U73/(U73+U74)</f>
        <v>9.1365810451727189E-2</v>
      </c>
    </row>
    <row r="74" spans="1:31" x14ac:dyDescent="0.2">
      <c r="A74" s="22"/>
      <c r="H74" s="414" t="s">
        <v>1</v>
      </c>
      <c r="I74" s="414"/>
      <c r="J74" s="414"/>
      <c r="K74" s="71">
        <f>'Final Energy Consumption-2020'!Q23</f>
        <v>29.78</v>
      </c>
      <c r="L74" s="72">
        <f>K74/SUM(K74:K75)</f>
        <v>0.2033597377765638</v>
      </c>
      <c r="R74" s="423" t="s">
        <v>321</v>
      </c>
      <c r="S74" s="414"/>
      <c r="T74" s="414"/>
      <c r="U74" s="73">
        <f>'Final Energy Consumption-2020'!W27</f>
        <v>2564.62</v>
      </c>
      <c r="V74" s="72">
        <f>U74/SUM(U73:U74)</f>
        <v>0.9086341895482728</v>
      </c>
    </row>
    <row r="75" spans="1:31" x14ac:dyDescent="0.2">
      <c r="A75" s="58" t="s">
        <v>296</v>
      </c>
      <c r="H75" s="414" t="s">
        <v>21</v>
      </c>
      <c r="I75" s="414"/>
      <c r="J75" s="414"/>
      <c r="K75" s="71">
        <f>'Final Energy Consumption-2020'!Q22</f>
        <v>116.66</v>
      </c>
      <c r="L75" s="72">
        <f>K75/SUM(K74:K75)</f>
        <v>0.7966402622234362</v>
      </c>
    </row>
    <row r="76" spans="1:31" x14ac:dyDescent="0.2">
      <c r="A76" s="62"/>
      <c r="B76" s="26" t="s">
        <v>504</v>
      </c>
      <c r="C76" s="26" t="s">
        <v>291</v>
      </c>
      <c r="H76" s="70" t="s">
        <v>311</v>
      </c>
      <c r="R76" s="70" t="s">
        <v>325</v>
      </c>
    </row>
    <row r="77" spans="1:31" x14ac:dyDescent="0.2">
      <c r="A77" s="23" t="s">
        <v>1</v>
      </c>
      <c r="B77" s="26">
        <f>'Final Energy Consumption-2020'!F23</f>
        <v>4059.94</v>
      </c>
      <c r="C77" s="61">
        <f>B77/SUM(B77:B78)</f>
        <v>9.1449688187994496E-2</v>
      </c>
      <c r="H77" s="418"/>
      <c r="I77" s="418"/>
      <c r="J77" s="418"/>
      <c r="K77" s="26" t="s">
        <v>504</v>
      </c>
      <c r="L77" s="26" t="s">
        <v>291</v>
      </c>
      <c r="R77" s="22" t="s">
        <v>324</v>
      </c>
    </row>
    <row r="78" spans="1:31" x14ac:dyDescent="0.2">
      <c r="A78" s="23" t="s">
        <v>26</v>
      </c>
      <c r="B78" s="26">
        <f>'Final Energy Consumption-2020'!F28</f>
        <v>40335.4</v>
      </c>
      <c r="C78" s="61">
        <f>B78/SUM(B77:B78)</f>
        <v>0.90855031181200541</v>
      </c>
      <c r="H78" s="414" t="s">
        <v>21</v>
      </c>
      <c r="I78" s="414"/>
      <c r="J78" s="414"/>
      <c r="K78" s="73">
        <f>'Final Energy Consumption-2020'!R22</f>
        <v>1295.31</v>
      </c>
      <c r="L78" s="72">
        <f>K78/(K78+K79)</f>
        <v>0.21459563787576313</v>
      </c>
      <c r="R78" s="418"/>
      <c r="S78" s="418"/>
      <c r="T78" s="418"/>
      <c r="U78" s="26" t="s">
        <v>504</v>
      </c>
      <c r="V78" s="26" t="s">
        <v>291</v>
      </c>
    </row>
    <row r="79" spans="1:31" x14ac:dyDescent="0.2">
      <c r="A79" s="32"/>
      <c r="C79" s="59"/>
      <c r="H79" s="414" t="s">
        <v>1</v>
      </c>
      <c r="I79" s="414"/>
      <c r="J79" s="414"/>
      <c r="K79" s="73">
        <f>'Final Energy Consumption-2020'!R23</f>
        <v>4740.74</v>
      </c>
      <c r="L79" s="72">
        <f>K79/SUM(K78:K79)</f>
        <v>0.78540436212423692</v>
      </c>
      <c r="R79" s="414" t="s">
        <v>21</v>
      </c>
      <c r="S79" s="414"/>
      <c r="T79" s="414"/>
      <c r="U79" s="73">
        <f>'Final Energy Consumption-2020'!X22</f>
        <v>1519.62</v>
      </c>
      <c r="V79" s="72">
        <f>U79/(U79+U80)</f>
        <v>0.64392860774941518</v>
      </c>
    </row>
    <row r="80" spans="1:31" x14ac:dyDescent="0.2">
      <c r="A80" s="58" t="s">
        <v>297</v>
      </c>
      <c r="C80" s="59"/>
      <c r="R80" s="414" t="s">
        <v>1</v>
      </c>
      <c r="S80" s="414"/>
      <c r="T80" s="414"/>
      <c r="U80" s="73">
        <f>'Final Energy Consumption-2020'!X23</f>
        <v>840.3</v>
      </c>
      <c r="V80" s="72">
        <f>U80/SUM(U79:U80)</f>
        <v>0.35607139225058476</v>
      </c>
    </row>
    <row r="81" spans="1:22" x14ac:dyDescent="0.2">
      <c r="A81" s="22" t="s">
        <v>298</v>
      </c>
      <c r="H81" s="70" t="s">
        <v>313</v>
      </c>
    </row>
    <row r="82" spans="1:22" x14ac:dyDescent="0.2">
      <c r="A82" s="62"/>
      <c r="B82" s="26" t="s">
        <v>291</v>
      </c>
      <c r="H82" s="418"/>
      <c r="I82" s="418"/>
      <c r="J82" s="418"/>
      <c r="K82" s="26" t="s">
        <v>504</v>
      </c>
      <c r="L82" s="26" t="s">
        <v>291</v>
      </c>
      <c r="R82" s="70" t="s">
        <v>326</v>
      </c>
    </row>
    <row r="83" spans="1:22" x14ac:dyDescent="0.2">
      <c r="A83" s="23" t="s">
        <v>1</v>
      </c>
      <c r="B83" s="63">
        <v>1</v>
      </c>
      <c r="H83" s="414" t="s">
        <v>21</v>
      </c>
      <c r="I83" s="414"/>
      <c r="J83" s="414"/>
      <c r="K83" s="73">
        <f>'Final Energy Consumption-2020'!S22</f>
        <v>241.32</v>
      </c>
      <c r="L83" s="48">
        <f>K83/SUM(K83:K87)</f>
        <v>0.93785705957794119</v>
      </c>
      <c r="R83" s="419"/>
      <c r="S83" s="420"/>
      <c r="T83" s="421"/>
      <c r="U83" s="26" t="s">
        <v>291</v>
      </c>
    </row>
    <row r="84" spans="1:22" x14ac:dyDescent="0.2">
      <c r="H84" s="414" t="s">
        <v>29</v>
      </c>
      <c r="I84" s="414"/>
      <c r="J84" s="414"/>
      <c r="K84" s="73">
        <f>'Final Energy Consumption-2020'!S31</f>
        <v>3.6</v>
      </c>
      <c r="L84" s="48">
        <f>K84/SUM(K83:K87)</f>
        <v>1.3990905911157751E-2</v>
      </c>
      <c r="R84" s="415" t="s">
        <v>345</v>
      </c>
      <c r="S84" s="416"/>
      <c r="T84" s="417"/>
      <c r="U84" s="63">
        <v>1</v>
      </c>
    </row>
    <row r="85" spans="1:22" x14ac:dyDescent="0.2">
      <c r="A85" s="58" t="s">
        <v>301</v>
      </c>
      <c r="H85" s="414" t="s">
        <v>30</v>
      </c>
      <c r="I85" s="414"/>
      <c r="J85" s="414"/>
      <c r="K85" s="73">
        <f>'Final Energy Consumption-2020'!S32</f>
        <v>3.69</v>
      </c>
      <c r="L85" s="48">
        <f>K85/SUM(K83:K87)</f>
        <v>1.4340678558936695E-2</v>
      </c>
    </row>
    <row r="86" spans="1:22" x14ac:dyDescent="0.2">
      <c r="A86" s="22" t="s">
        <v>302</v>
      </c>
      <c r="H86" s="414" t="s">
        <v>31</v>
      </c>
      <c r="I86" s="414"/>
      <c r="J86" s="414"/>
      <c r="K86" s="26">
        <f>'Final Energy Consumption-2020'!S33</f>
        <v>8.36</v>
      </c>
      <c r="L86" s="48">
        <f>K86/SUM(K83:K87)</f>
        <v>3.2489992615910776E-2</v>
      </c>
      <c r="R86" s="70" t="s">
        <v>327</v>
      </c>
    </row>
    <row r="87" spans="1:22" x14ac:dyDescent="0.2">
      <c r="A87" s="62"/>
      <c r="B87" s="26" t="s">
        <v>504</v>
      </c>
      <c r="C87" s="26" t="s">
        <v>291</v>
      </c>
      <c r="H87" s="414" t="s">
        <v>32</v>
      </c>
      <c r="I87" s="414"/>
      <c r="J87" s="414"/>
      <c r="K87" s="26">
        <f>'Final Energy Consumption-2020'!S34</f>
        <v>0.34</v>
      </c>
      <c r="L87" s="48">
        <f>K87/SUM(K83:K87)</f>
        <v>1.3213633360537875E-3</v>
      </c>
      <c r="R87" s="418"/>
      <c r="S87" s="418"/>
      <c r="T87" s="418"/>
      <c r="U87" s="26" t="s">
        <v>504</v>
      </c>
      <c r="V87" s="26" t="s">
        <v>291</v>
      </c>
    </row>
    <row r="88" spans="1:22" x14ac:dyDescent="0.2">
      <c r="A88" s="76" t="s">
        <v>21</v>
      </c>
      <c r="B88" s="71">
        <f>'Final Energy Consumption-2020'!K22</f>
        <v>91.14</v>
      </c>
      <c r="C88" s="48">
        <f>B88/SUM($B$88:$B$91)</f>
        <v>9.2773745661091839E-2</v>
      </c>
      <c r="R88" s="414" t="s">
        <v>21</v>
      </c>
      <c r="S88" s="414"/>
      <c r="T88" s="414"/>
      <c r="U88" s="73">
        <f>'Final Energy Consumption-2020'!Z22</f>
        <v>6298.03</v>
      </c>
      <c r="V88" s="72">
        <f>U88/(U88+U89)</f>
        <v>0.77630493921356658</v>
      </c>
    </row>
    <row r="89" spans="1:22" x14ac:dyDescent="0.2">
      <c r="A89" s="351" t="s">
        <v>1</v>
      </c>
      <c r="B89" s="71">
        <f>'Final Energy Consumption-2020'!K23</f>
        <v>545.66</v>
      </c>
      <c r="C89" s="48">
        <f t="shared" ref="C89:C91" si="2">B89/SUM($B$88:$B$91)</f>
        <v>0.5554413216746914</v>
      </c>
      <c r="R89" s="414" t="s">
        <v>1</v>
      </c>
      <c r="S89" s="414"/>
      <c r="T89" s="414"/>
      <c r="U89" s="73">
        <f>'Final Energy Consumption-2020'!Z23</f>
        <v>1814.8</v>
      </c>
      <c r="V89" s="72">
        <f>U89/SUM(U88:U89)</f>
        <v>0.22369506078643334</v>
      </c>
    </row>
    <row r="90" spans="1:22" x14ac:dyDescent="0.2">
      <c r="A90" s="351" t="s">
        <v>25</v>
      </c>
      <c r="B90" s="26">
        <f>'Final Energy Consumption-2020'!K27</f>
        <v>16.559999999999999</v>
      </c>
      <c r="C90" s="48">
        <f t="shared" si="2"/>
        <v>1.685684911287778E-2</v>
      </c>
    </row>
    <row r="91" spans="1:22" x14ac:dyDescent="0.2">
      <c r="A91" s="351" t="s">
        <v>26</v>
      </c>
      <c r="B91" s="26">
        <f>'Final Energy Consumption-2020'!K28</f>
        <v>329.03</v>
      </c>
      <c r="C91" s="48">
        <f t="shared" si="2"/>
        <v>0.33492808355133907</v>
      </c>
    </row>
  </sheetData>
  <mergeCells count="60">
    <mergeCell ref="H58:J58"/>
    <mergeCell ref="R58:T58"/>
    <mergeCell ref="AA52:AC52"/>
    <mergeCell ref="H53:J53"/>
    <mergeCell ref="AA53:AC53"/>
    <mergeCell ref="H54:J54"/>
    <mergeCell ref="R54:T54"/>
    <mergeCell ref="R55:T55"/>
    <mergeCell ref="R56:T56"/>
    <mergeCell ref="AA56:AC56"/>
    <mergeCell ref="H57:J57"/>
    <mergeCell ref="R57:T57"/>
    <mergeCell ref="AA57:AC57"/>
    <mergeCell ref="H59:J59"/>
    <mergeCell ref="R59:T59"/>
    <mergeCell ref="H60:J60"/>
    <mergeCell ref="AA61:AC61"/>
    <mergeCell ref="H62:J62"/>
    <mergeCell ref="R62:T62"/>
    <mergeCell ref="AA62:AC62"/>
    <mergeCell ref="H63:J63"/>
    <mergeCell ref="R63:T63"/>
    <mergeCell ref="AA63:AC63"/>
    <mergeCell ref="H64:J64"/>
    <mergeCell ref="R64:T64"/>
    <mergeCell ref="AA64:AC64"/>
    <mergeCell ref="R72:T72"/>
    <mergeCell ref="H65:J65"/>
    <mergeCell ref="R65:T65"/>
    <mergeCell ref="AA65:AC65"/>
    <mergeCell ref="H66:J66"/>
    <mergeCell ref="R67:T67"/>
    <mergeCell ref="R68:T68"/>
    <mergeCell ref="H69:J69"/>
    <mergeCell ref="R69:T69"/>
    <mergeCell ref="H70:J70"/>
    <mergeCell ref="R70:T70"/>
    <mergeCell ref="H71:J71"/>
    <mergeCell ref="H82:J82"/>
    <mergeCell ref="H73:J73"/>
    <mergeCell ref="R73:T73"/>
    <mergeCell ref="H74:J74"/>
    <mergeCell ref="R74:T74"/>
    <mergeCell ref="H75:J75"/>
    <mergeCell ref="H77:J77"/>
    <mergeCell ref="H78:J78"/>
    <mergeCell ref="R78:T78"/>
    <mergeCell ref="H79:J79"/>
    <mergeCell ref="R79:T79"/>
    <mergeCell ref="R80:T80"/>
    <mergeCell ref="H87:J87"/>
    <mergeCell ref="R87:T87"/>
    <mergeCell ref="R88:T88"/>
    <mergeCell ref="R89:T89"/>
    <mergeCell ref="H83:J83"/>
    <mergeCell ref="R83:T83"/>
    <mergeCell ref="H84:J84"/>
    <mergeCell ref="R84:T84"/>
    <mergeCell ref="H85:J85"/>
    <mergeCell ref="H86:J86"/>
  </mergeCells>
  <phoneticPr fontId="3" type="noConversion"/>
  <conditionalFormatting sqref="B3:AG4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{F5DFD378-A611-46AB-BB23-6C608240897A}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DFD378-A611-46AB-BB23-6C60824089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B3:AG43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1BF58-03F1-4BDF-8BE0-78FA7DBC28A1}">
  <sheetPr codeName="Sheet7">
    <tabColor theme="0" tint="-0.34998626667073579"/>
  </sheetPr>
  <dimension ref="A1:C10"/>
  <sheetViews>
    <sheetView workbookViewId="0">
      <selection activeCell="B14" sqref="B14"/>
    </sheetView>
  </sheetViews>
  <sheetFormatPr defaultRowHeight="14.25" x14ac:dyDescent="0.2"/>
  <cols>
    <col min="1" max="1" width="22.625" bestFit="1" customWidth="1"/>
    <col min="2" max="2" width="22.625" customWidth="1"/>
    <col min="3" max="3" width="36.375" bestFit="1" customWidth="1"/>
  </cols>
  <sheetData>
    <row r="1" spans="1:3" x14ac:dyDescent="0.2">
      <c r="A1" s="87" t="s">
        <v>333</v>
      </c>
      <c r="B1" s="87" t="s">
        <v>343</v>
      </c>
      <c r="C1" s="86" t="s">
        <v>332</v>
      </c>
    </row>
    <row r="2" spans="1:3" x14ac:dyDescent="0.2">
      <c r="A2" s="21" t="s">
        <v>88</v>
      </c>
      <c r="B2" s="21" t="s">
        <v>344</v>
      </c>
      <c r="C2" s="88" t="s">
        <v>125</v>
      </c>
    </row>
    <row r="3" spans="1:3" x14ac:dyDescent="0.2">
      <c r="A3" s="21" t="s">
        <v>89</v>
      </c>
      <c r="B3" s="21" t="s">
        <v>21</v>
      </c>
      <c r="C3" s="88" t="s">
        <v>132</v>
      </c>
    </row>
    <row r="4" spans="1:3" x14ac:dyDescent="0.2">
      <c r="A4" s="21" t="s">
        <v>90</v>
      </c>
      <c r="B4" s="21" t="s">
        <v>21</v>
      </c>
      <c r="C4" s="88" t="s">
        <v>132</v>
      </c>
    </row>
    <row r="5" spans="1:3" x14ac:dyDescent="0.2">
      <c r="A5" s="21" t="s">
        <v>91</v>
      </c>
      <c r="B5" s="21" t="s">
        <v>21</v>
      </c>
      <c r="C5" s="88" t="s">
        <v>132</v>
      </c>
    </row>
    <row r="6" spans="1:3" x14ac:dyDescent="0.2">
      <c r="A6" s="21" t="s">
        <v>92</v>
      </c>
      <c r="B6" s="21" t="s">
        <v>40</v>
      </c>
      <c r="C6" s="88" t="s">
        <v>146</v>
      </c>
    </row>
    <row r="7" spans="1:3" x14ac:dyDescent="0.2">
      <c r="A7" s="21" t="s">
        <v>93</v>
      </c>
      <c r="B7" s="21" t="s">
        <v>40</v>
      </c>
      <c r="C7" s="88" t="s">
        <v>146</v>
      </c>
    </row>
    <row r="8" spans="1:3" x14ac:dyDescent="0.2">
      <c r="A8" s="21" t="s">
        <v>94</v>
      </c>
      <c r="B8" s="21" t="s">
        <v>40</v>
      </c>
      <c r="C8" s="88" t="s">
        <v>146</v>
      </c>
    </row>
    <row r="9" spans="1:3" x14ac:dyDescent="0.2">
      <c r="A9" s="90" t="s">
        <v>95</v>
      </c>
      <c r="B9" s="110" t="s">
        <v>21</v>
      </c>
      <c r="C9" s="89" t="s">
        <v>132</v>
      </c>
    </row>
    <row r="10" spans="1:3" x14ac:dyDescent="0.2">
      <c r="A10" s="31"/>
      <c r="B10" s="31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B70F-D634-4A12-A761-F94B20ECC7F5}">
  <sheetPr codeName="Sheet8">
    <tabColor theme="0" tint="-0.34998626667073579"/>
  </sheetPr>
  <dimension ref="A1:AZ94"/>
  <sheetViews>
    <sheetView topLeftCell="A17" zoomScale="90" zoomScaleNormal="90" workbookViewId="0">
      <selection activeCell="L2" sqref="L2:L44"/>
    </sheetView>
  </sheetViews>
  <sheetFormatPr defaultRowHeight="14.25" x14ac:dyDescent="0.2"/>
  <cols>
    <col min="1" max="1" width="21.625" style="136" customWidth="1"/>
  </cols>
  <sheetData>
    <row r="1" spans="1:50" x14ac:dyDescent="0.2">
      <c r="B1" s="211">
        <v>2012</v>
      </c>
      <c r="C1" s="212">
        <v>2013</v>
      </c>
      <c r="D1" s="212">
        <v>2014</v>
      </c>
      <c r="E1" s="212">
        <v>2015</v>
      </c>
      <c r="F1" s="212">
        <v>2016</v>
      </c>
      <c r="G1" s="212">
        <v>2017</v>
      </c>
      <c r="H1" s="212">
        <v>2018</v>
      </c>
      <c r="I1" s="212">
        <v>2019</v>
      </c>
      <c r="J1" s="212">
        <v>2020</v>
      </c>
      <c r="K1" s="212">
        <v>2021</v>
      </c>
      <c r="L1" s="212">
        <v>2022</v>
      </c>
      <c r="M1" s="212">
        <v>2023</v>
      </c>
      <c r="N1" s="212">
        <v>2024</v>
      </c>
      <c r="O1" s="212">
        <v>2025</v>
      </c>
      <c r="P1" s="212">
        <v>2026</v>
      </c>
      <c r="Q1" s="212">
        <v>2027</v>
      </c>
      <c r="R1" s="212">
        <v>2028</v>
      </c>
      <c r="S1" s="212">
        <v>2029</v>
      </c>
      <c r="T1" s="212">
        <v>2030</v>
      </c>
      <c r="U1" s="212">
        <v>2031</v>
      </c>
      <c r="V1" s="212">
        <v>2032</v>
      </c>
      <c r="W1" s="212">
        <v>2033</v>
      </c>
      <c r="X1" s="212">
        <v>2034</v>
      </c>
      <c r="Y1" s="212">
        <v>2035</v>
      </c>
      <c r="Z1" s="212">
        <v>2036</v>
      </c>
      <c r="AA1" s="212">
        <v>2037</v>
      </c>
      <c r="AB1" s="212">
        <v>2038</v>
      </c>
      <c r="AC1" s="212">
        <v>2039</v>
      </c>
      <c r="AD1" s="212">
        <v>2040</v>
      </c>
      <c r="AE1" s="212">
        <v>2041</v>
      </c>
      <c r="AF1" s="212">
        <v>2042</v>
      </c>
      <c r="AG1" s="212">
        <v>2043</v>
      </c>
      <c r="AH1" s="212">
        <v>2044</v>
      </c>
      <c r="AI1" s="212">
        <v>2045</v>
      </c>
      <c r="AJ1" s="212">
        <v>2046</v>
      </c>
      <c r="AK1" s="212">
        <v>2047</v>
      </c>
      <c r="AL1" s="212">
        <v>2048</v>
      </c>
      <c r="AM1" s="212">
        <v>2049</v>
      </c>
      <c r="AN1" s="212">
        <v>2050</v>
      </c>
      <c r="AO1" s="212">
        <v>2051</v>
      </c>
      <c r="AP1" s="212">
        <v>2052</v>
      </c>
      <c r="AQ1" s="212">
        <v>2053</v>
      </c>
      <c r="AR1" s="212">
        <v>2054</v>
      </c>
      <c r="AS1" s="212">
        <v>2055</v>
      </c>
      <c r="AT1" s="212">
        <v>2056</v>
      </c>
      <c r="AU1" s="212">
        <v>2057</v>
      </c>
      <c r="AV1" s="212">
        <v>2058</v>
      </c>
      <c r="AW1" s="212">
        <v>2059</v>
      </c>
      <c r="AX1" s="213">
        <v>2060</v>
      </c>
    </row>
    <row r="2" spans="1:50" x14ac:dyDescent="0.2">
      <c r="A2" s="210" t="s">
        <v>351</v>
      </c>
      <c r="B2" s="207">
        <v>8020.3769385556816</v>
      </c>
      <c r="C2" s="208">
        <v>8491.2939215411498</v>
      </c>
      <c r="D2" s="208">
        <v>8829.6929692877166</v>
      </c>
      <c r="E2" s="208">
        <v>9192.1241516893569</v>
      </c>
      <c r="F2" s="208">
        <v>9453.7597865683565</v>
      </c>
      <c r="G2" s="208">
        <v>9386.5346121722068</v>
      </c>
      <c r="H2" s="208">
        <v>9471.2875722103745</v>
      </c>
      <c r="I2" s="208">
        <v>10188.720302781163</v>
      </c>
      <c r="J2" s="208">
        <v>11212.0777337072</v>
      </c>
      <c r="K2" s="208">
        <v>11427.392281670944</v>
      </c>
      <c r="L2" s="208">
        <v>11925.265056948831</v>
      </c>
      <c r="M2" s="208">
        <v>12467.184845148324</v>
      </c>
      <c r="N2" s="208">
        <v>13102.630077237607</v>
      </c>
      <c r="O2" s="208">
        <v>13468.405133116721</v>
      </c>
      <c r="P2" s="208">
        <v>14340.391506371801</v>
      </c>
      <c r="Q2" s="208">
        <v>14936.816477074517</v>
      </c>
      <c r="R2" s="208">
        <v>15514.650273763827</v>
      </c>
      <c r="S2" s="208">
        <v>16071.452866304549</v>
      </c>
      <c r="T2" s="208">
        <v>16884.789370433889</v>
      </c>
      <c r="U2" s="208">
        <v>17113.475839975192</v>
      </c>
      <c r="V2" s="208">
        <v>17595.141121403638</v>
      </c>
      <c r="W2" s="208">
        <v>18048.689179464574</v>
      </c>
      <c r="X2" s="208">
        <v>18473.07763787275</v>
      </c>
      <c r="Y2" s="208">
        <v>18751.530935212326</v>
      </c>
      <c r="Z2" s="208">
        <v>19231.69879685593</v>
      </c>
      <c r="AA2" s="208">
        <v>19565.323899284849</v>
      </c>
      <c r="AB2" s="208">
        <v>19868.555469997587</v>
      </c>
      <c r="AC2" s="208">
        <v>20141.773002788144</v>
      </c>
      <c r="AD2" s="208">
        <v>20385.602371678022</v>
      </c>
      <c r="AE2" s="208">
        <v>20600.897594268848</v>
      </c>
      <c r="AF2" s="208">
        <v>20788.7212161487</v>
      </c>
      <c r="AG2" s="208">
        <v>20950.323805896634</v>
      </c>
      <c r="AH2" s="208">
        <v>21087.123024366021</v>
      </c>
      <c r="AI2" s="208">
        <v>21200.682698469507</v>
      </c>
      <c r="AJ2" s="208">
        <v>21292.692290559731</v>
      </c>
      <c r="AK2" s="208">
        <v>21364.947111563401</v>
      </c>
      <c r="AL2" s="208">
        <v>21419.329581028778</v>
      </c>
      <c r="AM2" s="208">
        <v>21457.791791776432</v>
      </c>
      <c r="AN2" s="208">
        <v>21482.33959231518</v>
      </c>
      <c r="AO2" s="208">
        <v>21495.018357796405</v>
      </c>
      <c r="AP2" s="208">
        <v>21497.900581048238</v>
      </c>
      <c r="AQ2" s="208">
        <v>21493.075379948717</v>
      </c>
      <c r="AR2" s="208">
        <v>21482.639986686372</v>
      </c>
      <c r="AS2" s="208">
        <v>21468.693258755968</v>
      </c>
      <c r="AT2" s="208">
        <v>21453.331231146334</v>
      </c>
      <c r="AU2" s="208">
        <v>21438.644714269354</v>
      </c>
      <c r="AV2" s="208">
        <v>21426.718932830583</v>
      </c>
      <c r="AW2" s="208">
        <v>21419.635197070231</v>
      </c>
      <c r="AX2" s="209">
        <v>21421.627250733247</v>
      </c>
    </row>
    <row r="3" spans="1:50" x14ac:dyDescent="0.2">
      <c r="A3" s="203" t="s">
        <v>2</v>
      </c>
      <c r="B3" s="214">
        <v>2200.7748797618237</v>
      </c>
      <c r="C3" s="215">
        <v>2209.8174876911885</v>
      </c>
      <c r="D3" s="215">
        <v>2171.579848017881</v>
      </c>
      <c r="E3" s="215">
        <v>2099.3377117375903</v>
      </c>
      <c r="F3" s="215">
        <v>2017.9816653801363</v>
      </c>
      <c r="G3" s="215">
        <v>1999.7266103568845</v>
      </c>
      <c r="H3" s="215">
        <v>2034.9296418416018</v>
      </c>
      <c r="I3" s="215">
        <v>2069.922408755594</v>
      </c>
      <c r="J3" s="215">
        <v>2036.4097192215513</v>
      </c>
      <c r="K3" s="215">
        <v>2262.3473207375118</v>
      </c>
      <c r="L3" s="215">
        <v>2479.7197729678542</v>
      </c>
      <c r="M3" s="215">
        <v>2516.5341938494062</v>
      </c>
      <c r="N3" s="215">
        <v>2607.0794864813151</v>
      </c>
      <c r="O3" s="215">
        <v>2720.7148768662373</v>
      </c>
      <c r="P3" s="215">
        <v>2828.8304222689007</v>
      </c>
      <c r="Q3" s="215">
        <v>2924.8962213335612</v>
      </c>
      <c r="R3" s="215">
        <v>3008.6377479677731</v>
      </c>
      <c r="S3" s="215">
        <v>3080.0761660910953</v>
      </c>
      <c r="T3" s="215">
        <v>3139.5062777201269</v>
      </c>
      <c r="U3" s="215">
        <v>3187.4059613463046</v>
      </c>
      <c r="V3" s="215">
        <v>3224.2115759930562</v>
      </c>
      <c r="W3" s="215">
        <v>3250.464076171339</v>
      </c>
      <c r="X3" s="215">
        <v>3266.8444147692144</v>
      </c>
      <c r="Y3" s="215">
        <v>3274.1481992491235</v>
      </c>
      <c r="Z3" s="215">
        <v>3273.2104806237085</v>
      </c>
      <c r="AA3" s="215">
        <v>3264.7325295120017</v>
      </c>
      <c r="AB3" s="215">
        <v>3249.4141577532341</v>
      </c>
      <c r="AC3" s="215">
        <v>3227.9889062173884</v>
      </c>
      <c r="AD3" s="215">
        <v>3201.210382531548</v>
      </c>
      <c r="AE3" s="215">
        <v>3169.8399391393268</v>
      </c>
      <c r="AF3" s="215">
        <v>3134.6358582169482</v>
      </c>
      <c r="AG3" s="215">
        <v>3096.3441432118166</v>
      </c>
      <c r="AH3" s="215">
        <v>3055.6909577536153</v>
      </c>
      <c r="AI3" s="215">
        <v>3013.3767026519031</v>
      </c>
      <c r="AJ3" s="215">
        <v>2970.0716812592186</v>
      </c>
      <c r="AK3" s="215">
        <v>2926.4132727452693</v>
      </c>
      <c r="AL3" s="215">
        <v>2883.0045114815402</v>
      </c>
      <c r="AM3" s="215">
        <v>2840.4139581606987</v>
      </c>
      <c r="AN3" s="215">
        <v>2799.1767436575701</v>
      </c>
      <c r="AO3" s="215">
        <v>2759.79666906584</v>
      </c>
      <c r="AP3" s="215">
        <v>2722.7492538882561</v>
      </c>
      <c r="AQ3" s="215">
        <v>2688.4856381502977</v>
      </c>
      <c r="AR3" s="215">
        <v>2657.4372624959242</v>
      </c>
      <c r="AS3" s="215">
        <v>2630.0212725259562</v>
      </c>
      <c r="AT3" s="215">
        <v>2606.6466193782871</v>
      </c>
      <c r="AU3" s="215">
        <v>2587.7208576917469</v>
      </c>
      <c r="AV3" s="215">
        <v>2573.657674784617</v>
      </c>
      <c r="AW3" s="215">
        <v>2564.8852215708043</v>
      </c>
      <c r="AX3" s="216">
        <v>2561.855357245558</v>
      </c>
    </row>
    <row r="4" spans="1:50" x14ac:dyDescent="0.2">
      <c r="A4" s="204" t="s">
        <v>3</v>
      </c>
      <c r="B4" s="214">
        <v>1616.2967364381511</v>
      </c>
      <c r="C4" s="215">
        <v>1570.7335794601238</v>
      </c>
      <c r="D4" s="215">
        <v>1558.6134131412034</v>
      </c>
      <c r="E4" s="215">
        <v>1540.772253083157</v>
      </c>
      <c r="F4" s="215">
        <v>1502.1130367157548</v>
      </c>
      <c r="G4" s="215">
        <v>1479.4019047376719</v>
      </c>
      <c r="H4" s="215">
        <v>1502.499103959708</v>
      </c>
      <c r="I4" s="215">
        <v>1502.2602870929002</v>
      </c>
      <c r="J4" s="215">
        <v>1460.4994252894223</v>
      </c>
      <c r="K4" s="215">
        <v>1579.9619826365199</v>
      </c>
      <c r="L4" s="215">
        <v>1694.8545592328228</v>
      </c>
      <c r="M4" s="215">
        <v>1709.2629667822375</v>
      </c>
      <c r="N4" s="215">
        <v>1744.5611342720513</v>
      </c>
      <c r="O4" s="215">
        <v>1788.6950991104682</v>
      </c>
      <c r="P4" s="215">
        <v>1830.8854827969003</v>
      </c>
      <c r="Q4" s="215">
        <v>1868.454838570261</v>
      </c>
      <c r="R4" s="215">
        <v>1900.8698525155214</v>
      </c>
      <c r="S4" s="215">
        <v>1927.6239244118133</v>
      </c>
      <c r="T4" s="215">
        <v>1948.2477065951598</v>
      </c>
      <c r="U4" s="215">
        <v>1962.4653953829657</v>
      </c>
      <c r="V4" s="215">
        <v>1970.646698229468</v>
      </c>
      <c r="W4" s="215">
        <v>1973.3751524857137</v>
      </c>
      <c r="X4" s="215">
        <v>1971.2870017056773</v>
      </c>
      <c r="Y4" s="215">
        <v>1965.054375861245</v>
      </c>
      <c r="Z4" s="215">
        <v>1955.3117749014182</v>
      </c>
      <c r="AA4" s="215">
        <v>1942.4707990248353</v>
      </c>
      <c r="AB4" s="215">
        <v>1926.8919235727369</v>
      </c>
      <c r="AC4" s="215">
        <v>1908.9384375232444</v>
      </c>
      <c r="AD4" s="215">
        <v>1888.9720515100109</v>
      </c>
      <c r="AE4" s="215">
        <v>1867.3491114535291</v>
      </c>
      <c r="AF4" s="215">
        <v>1844.4174322848958</v>
      </c>
      <c r="AG4" s="215">
        <v>1820.5137498842428</v>
      </c>
      <c r="AH4" s="215">
        <v>1795.9617758405598</v>
      </c>
      <c r="AI4" s="215">
        <v>1771.0708290114101</v>
      </c>
      <c r="AJ4" s="215">
        <v>1746.1350100544598</v>
      </c>
      <c r="AK4" s="215">
        <v>1721.4328799673017</v>
      </c>
      <c r="AL4" s="215">
        <v>1697.2276009990535</v>
      </c>
      <c r="AM4" s="215">
        <v>1673.7674978406351</v>
      </c>
      <c r="AN4" s="215">
        <v>1651.2869985017983</v>
      </c>
      <c r="AO4" s="215">
        <v>1630.0079174857799</v>
      </c>
      <c r="AP4" s="215">
        <v>1610.1410485415772</v>
      </c>
      <c r="AQ4" s="215">
        <v>1591.8880402061375</v>
      </c>
      <c r="AR4" s="215">
        <v>1575.4435343843409</v>
      </c>
      <c r="AS4" s="215">
        <v>1560.9975562461616</v>
      </c>
      <c r="AT4" s="215">
        <v>1548.7381526997181</v>
      </c>
      <c r="AU4" s="215">
        <v>1538.8542866456949</v>
      </c>
      <c r="AV4" s="215">
        <v>1531.5390052262121</v>
      </c>
      <c r="AW4" s="215">
        <v>1526.9929125277192</v>
      </c>
      <c r="AX4" s="216">
        <v>1525.4279909551949</v>
      </c>
    </row>
    <row r="5" spans="1:50" x14ac:dyDescent="0.2">
      <c r="A5" s="204" t="s">
        <v>4</v>
      </c>
      <c r="B5" s="214">
        <v>518.24351654025588</v>
      </c>
      <c r="C5" s="215">
        <v>566.15782799022406</v>
      </c>
      <c r="D5" s="215">
        <v>600.32741241287295</v>
      </c>
      <c r="E5" s="215">
        <v>583.77347861042574</v>
      </c>
      <c r="F5" s="215">
        <v>554.88373631663364</v>
      </c>
      <c r="G5" s="215">
        <v>545.93253708691338</v>
      </c>
      <c r="H5" s="215">
        <v>518.03577854326159</v>
      </c>
      <c r="I5" s="215">
        <v>534.93551856059025</v>
      </c>
      <c r="J5" s="215">
        <v>509.19798397796114</v>
      </c>
      <c r="K5" s="215">
        <v>548.19732663518835</v>
      </c>
      <c r="L5" s="215">
        <v>629.2703042869897</v>
      </c>
      <c r="M5" s="215">
        <v>631.38744009276218</v>
      </c>
      <c r="N5" s="215">
        <v>637.18035365622484</v>
      </c>
      <c r="O5" s="215">
        <v>645.83571149700424</v>
      </c>
      <c r="P5" s="215">
        <v>656.53660686495607</v>
      </c>
      <c r="Q5" s="215">
        <v>668.42223513649958</v>
      </c>
      <c r="R5" s="215">
        <v>680.57217452210375</v>
      </c>
      <c r="S5" s="215">
        <v>691.99850286583671</v>
      </c>
      <c r="T5" s="215">
        <v>701.64929560618702</v>
      </c>
      <c r="U5" s="215">
        <v>708.62175362592041</v>
      </c>
      <c r="V5" s="215">
        <v>712.78813954338591</v>
      </c>
      <c r="W5" s="215">
        <v>714.24854437563602</v>
      </c>
      <c r="X5" s="215">
        <v>713.13622227197607</v>
      </c>
      <c r="Y5" s="215">
        <v>709.61237188659265</v>
      </c>
      <c r="Z5" s="215">
        <v>703.86841266573572</v>
      </c>
      <c r="AA5" s="215">
        <v>696.14296358722697</v>
      </c>
      <c r="AB5" s="215">
        <v>686.69179900610789</v>
      </c>
      <c r="AC5" s="215">
        <v>675.77409768975792</v>
      </c>
      <c r="AD5" s="215">
        <v>663.64721461305373</v>
      </c>
      <c r="AE5" s="215">
        <v>650.56225322998046</v>
      </c>
      <c r="AF5" s="215">
        <v>636.76046812826439</v>
      </c>
      <c r="AG5" s="215">
        <v>622.47049254140302</v>
      </c>
      <c r="AH5" s="215">
        <v>607.90635674222835</v>
      </c>
      <c r="AI5" s="215">
        <v>593.26624201992661</v>
      </c>
      <c r="AJ5" s="215">
        <v>578.73190046895684</v>
      </c>
      <c r="AK5" s="215">
        <v>564.46866260620448</v>
      </c>
      <c r="AL5" s="215">
        <v>550.625952097697</v>
      </c>
      <c r="AM5" s="215">
        <v>537.33822873860595</v>
      </c>
      <c r="AN5" s="215">
        <v>524.72628639779828</v>
      </c>
      <c r="AO5" s="215">
        <v>512.89884107357921</v>
      </c>
      <c r="AP5" s="215">
        <v>501.95435477740642</v>
      </c>
      <c r="AQ5" s="215">
        <v>491.98305307229492</v>
      </c>
      <c r="AR5" s="215">
        <v>483.06910730829514</v>
      </c>
      <c r="AS5" s="215">
        <v>475.29296665804952</v>
      </c>
      <c r="AT5" s="215">
        <v>468.73383988293784</v>
      </c>
      <c r="AU5" s="215">
        <v>463.47234246637487</v>
      </c>
      <c r="AV5" s="215">
        <v>459.59334164784053</v>
      </c>
      <c r="AW5" s="215">
        <v>457.18905051126478</v>
      </c>
      <c r="AX5" s="216">
        <v>456.36244340644038</v>
      </c>
    </row>
    <row r="6" spans="1:50" x14ac:dyDescent="0.2">
      <c r="A6" s="204" t="s">
        <v>5</v>
      </c>
      <c r="B6" s="214">
        <v>269.73914786371449</v>
      </c>
      <c r="C6" s="215">
        <v>280.58464392128678</v>
      </c>
      <c r="D6" s="215">
        <v>288.91075657785944</v>
      </c>
      <c r="E6" s="215">
        <v>285.87774026638181</v>
      </c>
      <c r="F6" s="215">
        <v>285.95841694819694</v>
      </c>
      <c r="G6" s="215">
        <v>279.02983095396297</v>
      </c>
      <c r="H6" s="215">
        <v>281.99704316943155</v>
      </c>
      <c r="I6" s="215">
        <v>280.04897528340433</v>
      </c>
      <c r="J6" s="215">
        <v>270.36761575125257</v>
      </c>
      <c r="K6" s="215">
        <v>276.71830453233645</v>
      </c>
      <c r="L6" s="215">
        <v>295.71646681740617</v>
      </c>
      <c r="M6" s="215">
        <v>294.83569740700153</v>
      </c>
      <c r="N6" s="215">
        <v>293.1650166838628</v>
      </c>
      <c r="O6" s="215">
        <v>292.14561072156414</v>
      </c>
      <c r="P6" s="215">
        <v>292.85407720126886</v>
      </c>
      <c r="Q6" s="215">
        <v>294.98853630220032</v>
      </c>
      <c r="R6" s="215">
        <v>297.90662081446834</v>
      </c>
      <c r="S6" s="215">
        <v>300.95081288317289</v>
      </c>
      <c r="T6" s="215">
        <v>303.43832491792995</v>
      </c>
      <c r="U6" s="215">
        <v>304.7926391445809</v>
      </c>
      <c r="V6" s="215">
        <v>304.94307962037936</v>
      </c>
      <c r="W6" s="215">
        <v>303.95890897748671</v>
      </c>
      <c r="X6" s="215">
        <v>301.92166781430529</v>
      </c>
      <c r="Y6" s="215">
        <v>298.9224401291537</v>
      </c>
      <c r="Z6" s="215">
        <v>295.06138498277102</v>
      </c>
      <c r="AA6" s="215">
        <v>290.4515582596656</v>
      </c>
      <c r="AB6" s="215">
        <v>285.20927417460268</v>
      </c>
      <c r="AC6" s="215">
        <v>279.44947401892506</v>
      </c>
      <c r="AD6" s="215">
        <v>273.28373980038918</v>
      </c>
      <c r="AE6" s="215">
        <v>266.8186930861886</v>
      </c>
      <c r="AF6" s="215">
        <v>260.15477390902441</v>
      </c>
      <c r="AG6" s="215">
        <v>253.38538152281572</v>
      </c>
      <c r="AH6" s="215">
        <v>246.59634910132121</v>
      </c>
      <c r="AI6" s="215">
        <v>239.86571800113094</v>
      </c>
      <c r="AJ6" s="215">
        <v>233.26377365772268</v>
      </c>
      <c r="AK6" s="215">
        <v>226.85330415693983</v>
      </c>
      <c r="AL6" s="215">
        <v>220.69004358938216</v>
      </c>
      <c r="AM6" s="215">
        <v>214.82326501416995</v>
      </c>
      <c r="AN6" s="215">
        <v>209.29649182187833</v>
      </c>
      <c r="AO6" s="215">
        <v>204.14830113515958</v>
      </c>
      <c r="AP6" s="215">
        <v>199.41319832581448</v>
      </c>
      <c r="AQ6" s="215">
        <v>195.12254753881564</v>
      </c>
      <c r="AR6" s="215">
        <v>191.30554915479911</v>
      </c>
      <c r="AS6" s="215">
        <v>187.99026132987822</v>
      </c>
      <c r="AT6" s="215">
        <v>185.20466914206739</v>
      </c>
      <c r="AU6" s="215">
        <v>182.9778115448722</v>
      </c>
      <c r="AV6" s="215">
        <v>181.34098346323665</v>
      </c>
      <c r="AW6" s="215">
        <v>180.32903824054031</v>
      </c>
      <c r="AX6" s="216">
        <v>179.98182464082183</v>
      </c>
    </row>
    <row r="7" spans="1:50" x14ac:dyDescent="0.2">
      <c r="A7" s="204" t="s">
        <v>6</v>
      </c>
      <c r="B7" s="214">
        <v>175.564430846253</v>
      </c>
      <c r="C7" s="215">
        <v>186.79289546330421</v>
      </c>
      <c r="D7" s="215">
        <v>193.05215160489129</v>
      </c>
      <c r="E7" s="215">
        <v>195.23791970177572</v>
      </c>
      <c r="F7" s="215">
        <v>198.72255310909739</v>
      </c>
      <c r="G7" s="215">
        <v>200.34440319082623</v>
      </c>
      <c r="H7" s="215">
        <v>202.27538939889473</v>
      </c>
      <c r="I7" s="215">
        <v>195.41728536645851</v>
      </c>
      <c r="J7" s="215">
        <v>187.90550446643661</v>
      </c>
      <c r="K7" s="215">
        <v>210.31859201206336</v>
      </c>
      <c r="L7" s="215">
        <v>211.08457143053002</v>
      </c>
      <c r="M7" s="215">
        <v>210.62281170173858</v>
      </c>
      <c r="N7" s="215">
        <v>209.81651284580209</v>
      </c>
      <c r="O7" s="215">
        <v>209.52726191470217</v>
      </c>
      <c r="P7" s="215">
        <v>210.39192406113614</v>
      </c>
      <c r="Q7" s="215">
        <v>212.17067973088757</v>
      </c>
      <c r="R7" s="215">
        <v>214.40224819211508</v>
      </c>
      <c r="S7" s="215">
        <v>216.61117448543499</v>
      </c>
      <c r="T7" s="215">
        <v>218.30306044134349</v>
      </c>
      <c r="U7" s="215">
        <v>219.06769892509351</v>
      </c>
      <c r="V7" s="215">
        <v>218.88571270325323</v>
      </c>
      <c r="W7" s="215">
        <v>217.84632631901624</v>
      </c>
      <c r="X7" s="215">
        <v>216.04789275871747</v>
      </c>
      <c r="Y7" s="215">
        <v>213.59447199463418</v>
      </c>
      <c r="Z7" s="215">
        <v>210.58784646412147</v>
      </c>
      <c r="AA7" s="215">
        <v>207.11081648916195</v>
      </c>
      <c r="AB7" s="215">
        <v>203.24095763267411</v>
      </c>
      <c r="AC7" s="215">
        <v>199.05424810016143</v>
      </c>
      <c r="AD7" s="215">
        <v>194.62392480000352</v>
      </c>
      <c r="AE7" s="215">
        <v>190.01957913348963</v>
      </c>
      <c r="AF7" s="215">
        <v>185.30648528228875</v>
      </c>
      <c r="AG7" s="215">
        <v>180.5451469425802</v>
      </c>
      <c r="AH7" s="215">
        <v>175.79104356960826</v>
      </c>
      <c r="AI7" s="215">
        <v>171.09455411336052</v>
      </c>
      <c r="AJ7" s="215">
        <v>166.50103474837917</v>
      </c>
      <c r="AK7" s="215">
        <v>162.0510269930659</v>
      </c>
      <c r="AL7" s="215">
        <v>157.78057362655102</v>
      </c>
      <c r="AM7" s="215">
        <v>153.72162170013368</v>
      </c>
      <c r="AN7" s="215">
        <v>149.90249448159938</v>
      </c>
      <c r="AO7" s="215">
        <v>146.3484171716446</v>
      </c>
      <c r="AP7" s="215">
        <v>143.08208453726573</v>
      </c>
      <c r="AQ7" s="215">
        <v>140.12426210409222</v>
      </c>
      <c r="AR7" s="215">
        <v>137.49441616848861</v>
      </c>
      <c r="AS7" s="215">
        <v>135.21137160510796</v>
      </c>
      <c r="AT7" s="215">
        <v>133.29400027492306</v>
      </c>
      <c r="AU7" s="215">
        <v>131.76194684631901</v>
      </c>
      <c r="AV7" s="215">
        <v>130.63640313883133</v>
      </c>
      <c r="AW7" s="215">
        <v>129.94094684929865</v>
      </c>
      <c r="AX7" s="216">
        <v>129.70246594820372</v>
      </c>
    </row>
    <row r="8" spans="1:50" x14ac:dyDescent="0.2">
      <c r="A8" s="204" t="s">
        <v>7</v>
      </c>
      <c r="B8" s="214">
        <v>134.43243577545192</v>
      </c>
      <c r="C8" s="215">
        <v>134.21856221675833</v>
      </c>
      <c r="D8" s="215">
        <v>124.43271801437129</v>
      </c>
      <c r="E8" s="215">
        <v>104.00226953853614</v>
      </c>
      <c r="F8" s="215">
        <v>86.777594969769794</v>
      </c>
      <c r="G8" s="215">
        <v>105.31676501870939</v>
      </c>
      <c r="H8" s="215">
        <v>129.92618703400919</v>
      </c>
      <c r="I8" s="215">
        <v>152.45423045719491</v>
      </c>
      <c r="J8" s="215">
        <v>128.89647919768316</v>
      </c>
      <c r="K8" s="215">
        <v>141.72115138199769</v>
      </c>
      <c r="L8" s="215">
        <v>157.64154113199345</v>
      </c>
      <c r="M8" s="215">
        <v>163.36322693126854</v>
      </c>
      <c r="N8" s="215">
        <v>177.96799205732177</v>
      </c>
      <c r="O8" s="215">
        <v>197.39607662968493</v>
      </c>
      <c r="P8" s="215">
        <v>217.14113336611283</v>
      </c>
      <c r="Q8" s="215">
        <v>236.11424031539542</v>
      </c>
      <c r="R8" s="215">
        <v>254.4141027787162</v>
      </c>
      <c r="S8" s="215">
        <v>272.30870646649686</v>
      </c>
      <c r="T8" s="215">
        <v>290.23223168758727</v>
      </c>
      <c r="U8" s="215">
        <v>308.64551716538102</v>
      </c>
      <c r="V8" s="215">
        <v>327.55714425425788</v>
      </c>
      <c r="W8" s="215">
        <v>346.82750105821606</v>
      </c>
      <c r="X8" s="215">
        <v>366.29070924187272</v>
      </c>
      <c r="Y8" s="215">
        <v>385.75430645200606</v>
      </c>
      <c r="Z8" s="215">
        <v>405.02318311234575</v>
      </c>
      <c r="AA8" s="215">
        <v>423.98009714284103</v>
      </c>
      <c r="AB8" s="215">
        <v>442.5322772063796</v>
      </c>
      <c r="AC8" s="215">
        <v>460.59130690487672</v>
      </c>
      <c r="AD8" s="215">
        <v>478.07411530270872</v>
      </c>
      <c r="AE8" s="215">
        <v>494.90385725995856</v>
      </c>
      <c r="AF8" s="215">
        <v>511.01067167599388</v>
      </c>
      <c r="AG8" s="215">
        <v>526.33230916018147</v>
      </c>
      <c r="AH8" s="215">
        <v>540.81462407118102</v>
      </c>
      <c r="AI8" s="215">
        <v>554.41192919479477</v>
      </c>
      <c r="AJ8" s="215">
        <v>567.08721447109349</v>
      </c>
      <c r="AK8" s="215">
        <v>578.81223405664616</v>
      </c>
      <c r="AL8" s="215">
        <v>589.5674685556753</v>
      </c>
      <c r="AM8" s="215">
        <v>599.34197142978951</v>
      </c>
      <c r="AN8" s="215">
        <v>608.13311037122014</v>
      </c>
      <c r="AO8" s="215">
        <v>615.94621578673241</v>
      </c>
      <c r="AP8" s="215">
        <v>622.79414949062061</v>
      </c>
      <c r="AQ8" s="215">
        <v>628.69680726034812</v>
      </c>
      <c r="AR8" s="215">
        <v>633.68056909326799</v>
      </c>
      <c r="AS8" s="215">
        <v>637.77771085192103</v>
      </c>
      <c r="AT8" s="215">
        <v>641.02579053958834</v>
      </c>
      <c r="AU8" s="215">
        <v>643.46702175214864</v>
      </c>
      <c r="AV8" s="215">
        <v>645.14764595445979</v>
      </c>
      <c r="AW8" s="215">
        <v>646.11731417685905</v>
      </c>
      <c r="AX8" s="216">
        <v>646.42848756673311</v>
      </c>
    </row>
    <row r="9" spans="1:50" x14ac:dyDescent="0.2">
      <c r="A9" s="204" t="s">
        <v>8</v>
      </c>
      <c r="B9" s="214">
        <v>1.0889994158201428</v>
      </c>
      <c r="C9" s="215">
        <v>1.1648549132551371</v>
      </c>
      <c r="D9" s="215">
        <v>1.0832759500273152</v>
      </c>
      <c r="E9" s="215">
        <v>1.0523770744126235</v>
      </c>
      <c r="F9" s="215">
        <v>0.91094818874093397</v>
      </c>
      <c r="G9" s="215">
        <v>1.0539272289753696</v>
      </c>
      <c r="H9" s="215">
        <v>1.0808756323636981</v>
      </c>
      <c r="I9" s="215">
        <v>1.0817459755270802</v>
      </c>
      <c r="J9" s="215">
        <v>1.0579535148456456</v>
      </c>
      <c r="K9" s="215">
        <v>0.98256465864026232</v>
      </c>
      <c r="L9" s="215">
        <v>1.2755981295838204</v>
      </c>
      <c r="M9" s="215">
        <v>1.2973061923133045</v>
      </c>
      <c r="N9" s="215">
        <v>1.3519291142632026</v>
      </c>
      <c r="O9" s="215">
        <v>1.4234313604223672</v>
      </c>
      <c r="P9" s="215">
        <v>1.4966109274684964</v>
      </c>
      <c r="Q9" s="215">
        <v>1.5678718758255381</v>
      </c>
      <c r="R9" s="215">
        <v>1.6368588609655814</v>
      </c>
      <c r="S9" s="215">
        <v>1.7032587685532337</v>
      </c>
      <c r="T9" s="215">
        <v>1.7668045085411173</v>
      </c>
      <c r="U9" s="215">
        <v>1.8272259641652764</v>
      </c>
      <c r="V9" s="215">
        <v>1.8840834266310025</v>
      </c>
      <c r="W9" s="215">
        <v>1.936903707039217</v>
      </c>
      <c r="X9" s="215">
        <v>1.9852347921162272</v>
      </c>
      <c r="Y9" s="215">
        <v>2.0286521637900221</v>
      </c>
      <c r="Z9" s="215">
        <v>2.0668292293574444</v>
      </c>
      <c r="AA9" s="215">
        <v>2.0997441978980387</v>
      </c>
      <c r="AB9" s="215">
        <v>2.1275020270438278</v>
      </c>
      <c r="AC9" s="215">
        <v>2.1502669583150125</v>
      </c>
      <c r="AD9" s="215">
        <v>2.1682561920513486</v>
      </c>
      <c r="AE9" s="215">
        <v>2.181733161424642</v>
      </c>
      <c r="AF9" s="215">
        <v>2.19100063050512</v>
      </c>
      <c r="AG9" s="215">
        <v>2.196393821114428</v>
      </c>
      <c r="AH9" s="215">
        <v>2.1982737487515953</v>
      </c>
      <c r="AI9" s="215">
        <v>2.1970209208891744</v>
      </c>
      <c r="AJ9" s="215">
        <v>2.1930295229290473</v>
      </c>
      <c r="AK9" s="215">
        <v>2.1867021894134027</v>
      </c>
      <c r="AL9" s="215">
        <v>2.1784454318169604</v>
      </c>
      <c r="AM9" s="215">
        <v>2.1686657702789365</v>
      </c>
      <c r="AN9" s="215">
        <v>2.1577665956143792</v>
      </c>
      <c r="AO9" s="215">
        <v>2.1461457703087223</v>
      </c>
      <c r="AP9" s="215">
        <v>2.1341939631928319</v>
      </c>
      <c r="AQ9" s="215">
        <v>2.122293702209447</v>
      </c>
      <c r="AR9" s="215">
        <v>2.1108191230864275</v>
      </c>
      <c r="AS9" s="215">
        <v>2.1001363887143736</v>
      </c>
      <c r="AT9" s="215">
        <v>2.0906047544255988</v>
      </c>
      <c r="AU9" s="215">
        <v>2.0825782580144074</v>
      </c>
      <c r="AV9" s="215">
        <v>2.0764080200707138</v>
      </c>
      <c r="AW9" s="215">
        <v>2.0724451499162995</v>
      </c>
      <c r="AX9" s="216">
        <v>2.0710442651096179</v>
      </c>
    </row>
    <row r="10" spans="1:50" x14ac:dyDescent="0.2">
      <c r="A10" s="204" t="s">
        <v>9</v>
      </c>
      <c r="B10" s="214">
        <v>1212.4105737013122</v>
      </c>
      <c r="C10" s="215">
        <v>1260.0066459506525</v>
      </c>
      <c r="D10" s="215">
        <v>1301.0202924060955</v>
      </c>
      <c r="E10" s="215">
        <v>1302.1734929795896</v>
      </c>
      <c r="F10" s="215">
        <v>1348.2887559727169</v>
      </c>
      <c r="G10" s="215">
        <v>1457.5547709704783</v>
      </c>
      <c r="H10" s="215">
        <v>1536.9110032013343</v>
      </c>
      <c r="I10" s="215">
        <v>1509.993620350115</v>
      </c>
      <c r="J10" s="215">
        <v>1438.8034978249595</v>
      </c>
      <c r="K10" s="215">
        <v>1613.4179608362692</v>
      </c>
      <c r="L10" s="215">
        <v>1650.4342918518221</v>
      </c>
      <c r="M10" s="215">
        <v>1661.0519961065563</v>
      </c>
      <c r="N10" s="215">
        <v>1688.6806913014248</v>
      </c>
      <c r="O10" s="215">
        <v>1727.0510877665606</v>
      </c>
      <c r="P10" s="215">
        <v>1770.4562927685829</v>
      </c>
      <c r="Q10" s="215">
        <v>1816.2547299718763</v>
      </c>
      <c r="R10" s="215">
        <v>1862.4473358516843</v>
      </c>
      <c r="S10" s="215">
        <v>1906.8261939848037</v>
      </c>
      <c r="T10" s="215">
        <v>1946.983421365893</v>
      </c>
      <c r="U10" s="215">
        <v>1980.8130542013862</v>
      </c>
      <c r="V10" s="215">
        <v>2008.0217391885385</v>
      </c>
      <c r="W10" s="215">
        <v>2028.8619312169274</v>
      </c>
      <c r="X10" s="215">
        <v>2043.6721005174068</v>
      </c>
      <c r="Y10" s="215">
        <v>2052.8634211359317</v>
      </c>
      <c r="Z10" s="215">
        <v>2056.8806846391822</v>
      </c>
      <c r="AA10" s="215">
        <v>2056.1124704097806</v>
      </c>
      <c r="AB10" s="215">
        <v>2050.956676757768</v>
      </c>
      <c r="AC10" s="215">
        <v>2041.8370846574683</v>
      </c>
      <c r="AD10" s="215">
        <v>2029.195067497521</v>
      </c>
      <c r="AE10" s="215">
        <v>2013.4819802699199</v>
      </c>
      <c r="AF10" s="215">
        <v>1995.152349241213</v>
      </c>
      <c r="AG10" s="215">
        <v>1974.6579439748923</v>
      </c>
      <c r="AH10" s="215">
        <v>1952.4427780022011</v>
      </c>
      <c r="AI10" s="215">
        <v>1928.9390533859316</v>
      </c>
      <c r="AJ10" s="215">
        <v>1904.5640384487369</v>
      </c>
      <c r="AK10" s="215">
        <v>1879.7178472919684</v>
      </c>
      <c r="AL10" s="215">
        <v>1854.7820744016124</v>
      </c>
      <c r="AM10" s="215">
        <v>1830.1192274126026</v>
      </c>
      <c r="AN10" s="215">
        <v>1806.0728956264929</v>
      </c>
      <c r="AO10" s="215">
        <v>1782.9685907081086</v>
      </c>
      <c r="AP10" s="215">
        <v>1761.1151986446439</v>
      </c>
      <c r="AQ10" s="215">
        <v>1740.8069880639059</v>
      </c>
      <c r="AR10" s="215">
        <v>1722.3261289489772</v>
      </c>
      <c r="AS10" s="215">
        <v>1705.9456873034328</v>
      </c>
      <c r="AT10" s="215">
        <v>1691.9330751666287</v>
      </c>
      <c r="AU10" s="215">
        <v>1680.5539514295601</v>
      </c>
      <c r="AV10" s="215">
        <v>1672.0765871854453</v>
      </c>
      <c r="AW10" s="215">
        <v>1666.7767300600613</v>
      </c>
      <c r="AX10" s="216">
        <v>1664.9430254971905</v>
      </c>
    </row>
    <row r="11" spans="1:50" x14ac:dyDescent="0.2">
      <c r="A11" s="204" t="s">
        <v>10</v>
      </c>
      <c r="B11" s="214">
        <v>567.00897566965182</v>
      </c>
      <c r="C11" s="215">
        <v>592.50008564898212</v>
      </c>
      <c r="D11" s="215">
        <v>616.898584911184</v>
      </c>
      <c r="E11" s="215">
        <v>629.15051844987215</v>
      </c>
      <c r="F11" s="215">
        <v>668.00872114290121</v>
      </c>
      <c r="G11" s="215">
        <v>737.69629270652126</v>
      </c>
      <c r="H11" s="215">
        <v>783.73618171684529</v>
      </c>
      <c r="I11" s="215">
        <v>795.70204914280976</v>
      </c>
      <c r="J11" s="215">
        <v>781.27991692211458</v>
      </c>
      <c r="K11" s="215">
        <v>878.53711842257519</v>
      </c>
      <c r="L11" s="215">
        <v>912.97236037763207</v>
      </c>
      <c r="M11" s="215">
        <v>924.72792736572967</v>
      </c>
      <c r="N11" s="215">
        <v>954.38123033197962</v>
      </c>
      <c r="O11" s="215">
        <v>993.43556226866178</v>
      </c>
      <c r="P11" s="215">
        <v>1034.0434629687154</v>
      </c>
      <c r="Q11" s="215">
        <v>1074.0951720123594</v>
      </c>
      <c r="R11" s="215">
        <v>1112.9823392031808</v>
      </c>
      <c r="S11" s="215">
        <v>1150.0374326960996</v>
      </c>
      <c r="T11" s="215">
        <v>1184.5421863174479</v>
      </c>
      <c r="U11" s="215">
        <v>1215.8669308771553</v>
      </c>
      <c r="V11" s="215">
        <v>1243.8912732565109</v>
      </c>
      <c r="W11" s="215">
        <v>1268.6709783952663</v>
      </c>
      <c r="X11" s="215">
        <v>1290.3132281509074</v>
      </c>
      <c r="Y11" s="215">
        <v>1308.9715405165737</v>
      </c>
      <c r="Z11" s="215">
        <v>1324.8161152260614</v>
      </c>
      <c r="AA11" s="215">
        <v>1337.9537734887419</v>
      </c>
      <c r="AB11" s="215">
        <v>1348.4926130953872</v>
      </c>
      <c r="AC11" s="215">
        <v>1356.5625997748359</v>
      </c>
      <c r="AD11" s="215">
        <v>1362.3125576158734</v>
      </c>
      <c r="AE11" s="215">
        <v>1365.907158856236</v>
      </c>
      <c r="AF11" s="215">
        <v>1367.5239828562055</v>
      </c>
      <c r="AG11" s="215">
        <v>1367.350704731781</v>
      </c>
      <c r="AH11" s="215">
        <v>1365.5824643221022</v>
      </c>
      <c r="AI11" s="215">
        <v>1362.4194563314672</v>
      </c>
      <c r="AJ11" s="215">
        <v>1358.0647729801931</v>
      </c>
      <c r="AK11" s="215">
        <v>1352.7225216183911</v>
      </c>
      <c r="AL11" s="215">
        <v>1346.5962317330532</v>
      </c>
      <c r="AM11" s="215">
        <v>1339.88755877984</v>
      </c>
      <c r="AN11" s="215">
        <v>1332.7952864057072</v>
      </c>
      <c r="AO11" s="215">
        <v>1325.5146239566807</v>
      </c>
      <c r="AP11" s="215">
        <v>1318.2367927037164</v>
      </c>
      <c r="AQ11" s="215">
        <v>1311.1488919539966</v>
      </c>
      <c r="AR11" s="215">
        <v>1304.4340351068681</v>
      </c>
      <c r="AS11" s="215">
        <v>1298.2717457123497</v>
      </c>
      <c r="AT11" s="215">
        <v>1292.8386046392077</v>
      </c>
      <c r="AU11" s="215">
        <v>1288.3091415081319</v>
      </c>
      <c r="AV11" s="215">
        <v>1284.8569665533519</v>
      </c>
      <c r="AW11" s="215">
        <v>1282.6561430229458</v>
      </c>
      <c r="AX11" s="216">
        <v>1281.8828051210828</v>
      </c>
    </row>
    <row r="12" spans="1:50" x14ac:dyDescent="0.2">
      <c r="A12" s="204" t="s">
        <v>11</v>
      </c>
      <c r="B12" s="214">
        <v>615.45397266684449</v>
      </c>
      <c r="C12" s="215">
        <v>644.29234645209567</v>
      </c>
      <c r="D12" s="215">
        <v>657.85186687048679</v>
      </c>
      <c r="E12" s="215">
        <v>672.16537230123561</v>
      </c>
      <c r="F12" s="215">
        <v>708.43265072745317</v>
      </c>
      <c r="G12" s="215">
        <v>782.33730119535221</v>
      </c>
      <c r="H12" s="215">
        <v>835.83708420068547</v>
      </c>
      <c r="I12" s="215">
        <v>855.85139170274385</v>
      </c>
      <c r="J12" s="215">
        <v>805.56639983284151</v>
      </c>
      <c r="K12" s="215">
        <v>927.65431597354814</v>
      </c>
      <c r="L12" s="215">
        <v>1001.7083980576186</v>
      </c>
      <c r="M12" s="215">
        <v>1019.3958912821878</v>
      </c>
      <c r="N12" s="215">
        <v>1063.9222661618669</v>
      </c>
      <c r="O12" s="215">
        <v>1122.2403078805316</v>
      </c>
      <c r="P12" s="215">
        <v>1181.91159554469</v>
      </c>
      <c r="Q12" s="215">
        <v>1239.9507029752911</v>
      </c>
      <c r="R12" s="215">
        <v>1296.0208821036176</v>
      </c>
      <c r="S12" s="215">
        <v>1349.8191716439376</v>
      </c>
      <c r="T12" s="215">
        <v>1401.0803977862249</v>
      </c>
      <c r="U12" s="215">
        <v>1449.6075931250389</v>
      </c>
      <c r="V12" s="215">
        <v>1495.3631010787767</v>
      </c>
      <c r="W12" s="215">
        <v>1538.3981445483021</v>
      </c>
      <c r="X12" s="215">
        <v>1578.824269209754</v>
      </c>
      <c r="Y12" s="215">
        <v>1616.8095830002944</v>
      </c>
      <c r="Z12" s="215">
        <v>1652.5219957502798</v>
      </c>
      <c r="AA12" s="215">
        <v>1685.958591800596</v>
      </c>
      <c r="AB12" s="215">
        <v>1717.0858513207511</v>
      </c>
      <c r="AC12" s="215">
        <v>1745.8894320169065</v>
      </c>
      <c r="AD12" s="215">
        <v>1772.3735217266569</v>
      </c>
      <c r="AE12" s="215">
        <v>1796.5600206133804</v>
      </c>
      <c r="AF12" s="215">
        <v>1818.4875795850703</v>
      </c>
      <c r="AG12" s="215">
        <v>1838.2105221191441</v>
      </c>
      <c r="AH12" s="215">
        <v>1855.7976766145371</v>
      </c>
      <c r="AI12" s="215">
        <v>1871.3311457842392</v>
      </c>
      <c r="AJ12" s="215">
        <v>1884.9050385223595</v>
      </c>
      <c r="AK12" s="215">
        <v>1896.6241882106783</v>
      </c>
      <c r="AL12" s="215">
        <v>1906.6028796534397</v>
      </c>
      <c r="AM12" s="215">
        <v>1914.9636048274901</v>
      </c>
      <c r="AN12" s="215">
        <v>1921.8358654861124</v>
      </c>
      <c r="AO12" s="215">
        <v>1927.3550384317505</v>
      </c>
      <c r="AP12" s="215">
        <v>1931.6613170427302</v>
      </c>
      <c r="AQ12" s="215">
        <v>1934.8987404599959</v>
      </c>
      <c r="AR12" s="215">
        <v>1937.2143197646144</v>
      </c>
      <c r="AS12" s="215">
        <v>1938.7572685466689</v>
      </c>
      <c r="AT12" s="215">
        <v>1939.6783435182369</v>
      </c>
      <c r="AU12" s="215">
        <v>1940.1292992836802</v>
      </c>
      <c r="AV12" s="215">
        <v>1940.2624600711583</v>
      </c>
      <c r="AW12" s="215">
        <v>1940.2304101649534</v>
      </c>
      <c r="AX12" s="216">
        <v>1940.1858039681345</v>
      </c>
    </row>
    <row r="13" spans="1:50" x14ac:dyDescent="0.2">
      <c r="A13" s="204" t="s">
        <v>12</v>
      </c>
      <c r="B13" s="214">
        <v>1021.5462277456062</v>
      </c>
      <c r="C13" s="215">
        <v>1040.3000235379272</v>
      </c>
      <c r="D13" s="215">
        <v>1079.148969615429</v>
      </c>
      <c r="E13" s="215">
        <v>1058.6057770282716</v>
      </c>
      <c r="F13" s="215">
        <v>947.33214392277785</v>
      </c>
      <c r="G13" s="215">
        <v>992.46075246780401</v>
      </c>
      <c r="H13" s="215">
        <v>1047.4832402189634</v>
      </c>
      <c r="I13" s="215">
        <v>1062.4659761973628</v>
      </c>
      <c r="J13" s="215">
        <v>1060.6811984790204</v>
      </c>
      <c r="K13" s="215">
        <v>1143.0228686473731</v>
      </c>
      <c r="L13" s="215">
        <v>1242.3975261070618</v>
      </c>
      <c r="M13" s="215">
        <v>1258.0934061297944</v>
      </c>
      <c r="N13" s="215">
        <v>1297.7717609056592</v>
      </c>
      <c r="O13" s="215">
        <v>1350.2358742490633</v>
      </c>
      <c r="P13" s="215">
        <v>1405.1619151959542</v>
      </c>
      <c r="Q13" s="215">
        <v>1459.7383896464248</v>
      </c>
      <c r="R13" s="215">
        <v>1513.1044177135736</v>
      </c>
      <c r="S13" s="215">
        <v>1564.3043678260719</v>
      </c>
      <c r="T13" s="215">
        <v>1612.2982572683761</v>
      </c>
      <c r="U13" s="215">
        <v>1656.1723239127512</v>
      </c>
      <c r="V13" s="215">
        <v>1695.7810459544846</v>
      </c>
      <c r="W13" s="215">
        <v>1731.2397486444938</v>
      </c>
      <c r="X13" s="215">
        <v>1762.7345045967454</v>
      </c>
      <c r="Y13" s="215">
        <v>1790.5148123810175</v>
      </c>
      <c r="Z13" s="215">
        <v>1814.8401201101769</v>
      </c>
      <c r="AA13" s="215">
        <v>1835.8305284927612</v>
      </c>
      <c r="AB13" s="215">
        <v>1853.5911137446087</v>
      </c>
      <c r="AC13" s="215">
        <v>1868.2534694863089</v>
      </c>
      <c r="AD13" s="215">
        <v>1879.9726713572968</v>
      </c>
      <c r="AE13" s="215">
        <v>1888.9241846972266</v>
      </c>
      <c r="AF13" s="215">
        <v>1895.3007867357232</v>
      </c>
      <c r="AG13" s="215">
        <v>1899.3095671387571</v>
      </c>
      <c r="AH13" s="215">
        <v>1901.1690624733067</v>
      </c>
      <c r="AI13" s="215">
        <v>1901.1065715434756</v>
      </c>
      <c r="AJ13" s="215">
        <v>1899.3556899532791</v>
      </c>
      <c r="AK13" s="215">
        <v>1896.1540939500037</v>
      </c>
      <c r="AL13" s="215">
        <v>1891.7415958334846</v>
      </c>
      <c r="AM13" s="215">
        <v>1886.3584861689012</v>
      </c>
      <c r="AN13" s="215">
        <v>1880.2441718522384</v>
      </c>
      <c r="AO13" s="215">
        <v>1873.6361138452567</v>
      </c>
      <c r="AP13" s="215">
        <v>1866.7690641775637</v>
      </c>
      <c r="AQ13" s="215">
        <v>1859.8745986332899</v>
      </c>
      <c r="AR13" s="215">
        <v>1853.1809393989765</v>
      </c>
      <c r="AS13" s="215">
        <v>1846.9130608299879</v>
      </c>
      <c r="AT13" s="215">
        <v>1841.2930713658745</v>
      </c>
      <c r="AU13" s="215">
        <v>1836.5408654579439</v>
      </c>
      <c r="AV13" s="215">
        <v>1832.8750411331791</v>
      </c>
      <c r="AW13" s="215">
        <v>1830.5140814864933</v>
      </c>
      <c r="AX13" s="216">
        <v>1829.677801959805</v>
      </c>
    </row>
    <row r="14" spans="1:50" x14ac:dyDescent="0.2">
      <c r="A14" s="204" t="s">
        <v>13</v>
      </c>
      <c r="B14" s="214">
        <v>963.89151239458693</v>
      </c>
      <c r="C14" s="215">
        <v>995.32175969285993</v>
      </c>
      <c r="D14" s="215">
        <v>1018.1773917073065</v>
      </c>
      <c r="E14" s="215">
        <v>1033.569172982455</v>
      </c>
      <c r="F14" s="215">
        <v>1064.120195424287</v>
      </c>
      <c r="G14" s="215">
        <v>1120.1978705238769</v>
      </c>
      <c r="H14" s="215">
        <v>1126.5331937839655</v>
      </c>
      <c r="I14" s="215">
        <v>1100.2861515096881</v>
      </c>
      <c r="J14" s="215">
        <v>1071.8283979331518</v>
      </c>
      <c r="K14" s="215">
        <v>1131.5999339945606</v>
      </c>
      <c r="L14" s="215">
        <v>1118.4784851316513</v>
      </c>
      <c r="M14" s="215">
        <v>1123.376354808257</v>
      </c>
      <c r="N14" s="215">
        <v>1135.7391079720142</v>
      </c>
      <c r="O14" s="215">
        <v>1152.0679524624172</v>
      </c>
      <c r="P14" s="215">
        <v>1169.1204251226723</v>
      </c>
      <c r="Q14" s="215">
        <v>1185.0507053626375</v>
      </c>
      <c r="R14" s="215">
        <v>1198.3147803773854</v>
      </c>
      <c r="S14" s="215">
        <v>1207.3160145091008</v>
      </c>
      <c r="T14" s="215">
        <v>1210.4499413273786</v>
      </c>
      <c r="U14" s="215">
        <v>1206.6855566185684</v>
      </c>
      <c r="V14" s="215">
        <v>1197.1584974053483</v>
      </c>
      <c r="W14" s="215">
        <v>1183.5704490090864</v>
      </c>
      <c r="X14" s="215">
        <v>1167.6055819359151</v>
      </c>
      <c r="Y14" s="215">
        <v>1150.8864205227467</v>
      </c>
      <c r="Z14" s="215">
        <v>1134.70367510192</v>
      </c>
      <c r="AA14" s="215">
        <v>1119.2952976930135</v>
      </c>
      <c r="AB14" s="215">
        <v>1104.6442126254956</v>
      </c>
      <c r="AC14" s="215">
        <v>1090.7343514277024</v>
      </c>
      <c r="AD14" s="215">
        <v>1077.550641684812</v>
      </c>
      <c r="AE14" s="215">
        <v>1065.078997357273</v>
      </c>
      <c r="AF14" s="215">
        <v>1053.3063106245015</v>
      </c>
      <c r="AG14" s="215">
        <v>1042.2204453217303</v>
      </c>
      <c r="AH14" s="215">
        <v>1031.8102320417945</v>
      </c>
      <c r="AI14" s="215">
        <v>1022.0654649779442</v>
      </c>
      <c r="AJ14" s="215">
        <v>1012.97690058891</v>
      </c>
      <c r="AK14" s="215">
        <v>1004.5362581729449</v>
      </c>
      <c r="AL14" s="215">
        <v>996.73622244422052</v>
      </c>
      <c r="AM14" s="215">
        <v>989.57044821196178</v>
      </c>
      <c r="AN14" s="215">
        <v>983.03356727070752</v>
      </c>
      <c r="AO14" s="215">
        <v>977.12119761911333</v>
      </c>
      <c r="AP14" s="215">
        <v>971.82995513433025</v>
      </c>
      <c r="AQ14" s="215">
        <v>967.1574678400699</v>
      </c>
      <c r="AR14" s="215">
        <v>963.10239291826076</v>
      </c>
      <c r="AS14" s="215">
        <v>959.66443662753534</v>
      </c>
      <c r="AT14" s="215">
        <v>956.84437730620243</v>
      </c>
      <c r="AU14" s="215">
        <v>954.64409165339202</v>
      </c>
      <c r="AV14" s="215">
        <v>953.06658449947679</v>
      </c>
      <c r="AW14" s="215">
        <v>952.11602229625316</v>
      </c>
      <c r="AX14" s="216">
        <v>951.79777057836111</v>
      </c>
    </row>
    <row r="15" spans="1:50" x14ac:dyDescent="0.2">
      <c r="A15" s="204" t="s">
        <v>14</v>
      </c>
      <c r="B15" s="214">
        <v>628.74162899988778</v>
      </c>
      <c r="C15" s="215">
        <v>640.28422178339451</v>
      </c>
      <c r="D15" s="215">
        <v>658.05639887173447</v>
      </c>
      <c r="E15" s="215">
        <v>651.77235477871579</v>
      </c>
      <c r="F15" s="215">
        <v>660.22500337453687</v>
      </c>
      <c r="G15" s="215">
        <v>707.04711262930834</v>
      </c>
      <c r="H15" s="215">
        <v>734.98204225344136</v>
      </c>
      <c r="I15" s="215">
        <v>715.02314991124069</v>
      </c>
      <c r="J15" s="215">
        <v>629.43608541742412</v>
      </c>
      <c r="K15" s="215">
        <v>711.06790152819349</v>
      </c>
      <c r="L15" s="215">
        <v>708.60132920643639</v>
      </c>
      <c r="M15" s="215">
        <v>712.58394685348071</v>
      </c>
      <c r="N15" s="215">
        <v>722.52853277172153</v>
      </c>
      <c r="O15" s="215">
        <v>735.41755977773016</v>
      </c>
      <c r="P15" s="215">
        <v>748.49695162502542</v>
      </c>
      <c r="Q15" s="215">
        <v>760.514878897264</v>
      </c>
      <c r="R15" s="215">
        <v>770.5725192216056</v>
      </c>
      <c r="S15" s="215">
        <v>777.73908505154384</v>
      </c>
      <c r="T15" s="215">
        <v>781.07983012606587</v>
      </c>
      <c r="U15" s="215">
        <v>780.00554585158329</v>
      </c>
      <c r="V15" s="215">
        <v>775.2346682795054</v>
      </c>
      <c r="W15" s="215">
        <v>767.83439699618009</v>
      </c>
      <c r="X15" s="215">
        <v>758.86841428797504</v>
      </c>
      <c r="Y15" s="215">
        <v>749.36875353962193</v>
      </c>
      <c r="Z15" s="215">
        <v>740.16161138998507</v>
      </c>
      <c r="AA15" s="215">
        <v>731.40041835362808</v>
      </c>
      <c r="AB15" s="215">
        <v>723.07500876553547</v>
      </c>
      <c r="AC15" s="215">
        <v>715.17582491962185</v>
      </c>
      <c r="AD15" s="215">
        <v>707.69390342858514</v>
      </c>
      <c r="AE15" s="215">
        <v>700.62086271853684</v>
      </c>
      <c r="AF15" s="215">
        <v>693.94889164822155</v>
      </c>
      <c r="AG15" s="215">
        <v>687.67073924530223</v>
      </c>
      <c r="AH15" s="215">
        <v>681.77970555504817</v>
      </c>
      <c r="AI15" s="215">
        <v>676.26963359961439</v>
      </c>
      <c r="AJ15" s="215">
        <v>671.13490244907518</v>
      </c>
      <c r="AK15" s="215">
        <v>666.37042140847257</v>
      </c>
      <c r="AL15" s="215">
        <v>661.97162532837581</v>
      </c>
      <c r="AM15" s="215">
        <v>657.93447104973234</v>
      </c>
      <c r="AN15" s="215">
        <v>654.2554349973268</v>
      </c>
      <c r="AO15" s="215">
        <v>650.93151193984534</v>
      </c>
      <c r="AP15" s="215">
        <v>647.96021493830267</v>
      </c>
      <c r="AQ15" s="215">
        <v>645.33957650874402</v>
      </c>
      <c r="AR15" s="215">
        <v>643.06815102932569</v>
      </c>
      <c r="AS15" s="215">
        <v>641.14501842642619</v>
      </c>
      <c r="AT15" s="215">
        <v>639.56978917925073</v>
      </c>
      <c r="AU15" s="215">
        <v>638.34261068743274</v>
      </c>
      <c r="AV15" s="215">
        <v>637.46417505161025</v>
      </c>
      <c r="AW15" s="215">
        <v>636.93572832269876</v>
      </c>
      <c r="AX15" s="216">
        <v>636.75908128175593</v>
      </c>
    </row>
    <row r="16" spans="1:50" x14ac:dyDescent="0.2">
      <c r="A16" s="204" t="s">
        <v>15</v>
      </c>
      <c r="B16" s="214">
        <v>414.56707567507476</v>
      </c>
      <c r="C16" s="215">
        <v>425.72220273226264</v>
      </c>
      <c r="D16" s="215">
        <v>433.45732712865822</v>
      </c>
      <c r="E16" s="215">
        <v>431.37419054235727</v>
      </c>
      <c r="F16" s="215">
        <v>435.28467205973448</v>
      </c>
      <c r="G16" s="215">
        <v>460.86717494499976</v>
      </c>
      <c r="H16" s="215">
        <v>480.45236428562674</v>
      </c>
      <c r="I16" s="215">
        <v>472.96421799246747</v>
      </c>
      <c r="J16" s="215">
        <v>403.99792185347974</v>
      </c>
      <c r="K16" s="215">
        <v>456.8132112388443</v>
      </c>
      <c r="L16" s="215">
        <v>462.18928676227665</v>
      </c>
      <c r="M16" s="215">
        <v>461.39572894159534</v>
      </c>
      <c r="N16" s="215">
        <v>460.15175658114237</v>
      </c>
      <c r="O16" s="215">
        <v>460.15278964791037</v>
      </c>
      <c r="P16" s="215">
        <v>462.65382645116739</v>
      </c>
      <c r="Q16" s="215">
        <v>467.1572902059001</v>
      </c>
      <c r="R16" s="215">
        <v>472.71866017324089</v>
      </c>
      <c r="S16" s="215">
        <v>478.35990945759187</v>
      </c>
      <c r="T16" s="215">
        <v>483.05767611000533</v>
      </c>
      <c r="U16" s="215">
        <v>485.94723650500777</v>
      </c>
      <c r="V16" s="215">
        <v>486.93920629277636</v>
      </c>
      <c r="W16" s="215">
        <v>486.16021113618126</v>
      </c>
      <c r="X16" s="215">
        <v>483.75633555158299</v>
      </c>
      <c r="Y16" s="215">
        <v>479.88817548356053</v>
      </c>
      <c r="Z16" s="215">
        <v>474.72362528869115</v>
      </c>
      <c r="AA16" s="215">
        <v>468.42633253145743</v>
      </c>
      <c r="AB16" s="215">
        <v>461.15975610877229</v>
      </c>
      <c r="AC16" s="215">
        <v>453.08650914631914</v>
      </c>
      <c r="AD16" s="215">
        <v>444.36564718765425</v>
      </c>
      <c r="AE16" s="215">
        <v>435.15043838965943</v>
      </c>
      <c r="AF16" s="215">
        <v>425.58661532417557</v>
      </c>
      <c r="AG16" s="215">
        <v>415.81109161814084</v>
      </c>
      <c r="AH16" s="215">
        <v>405.95111412242017</v>
      </c>
      <c r="AI16" s="215">
        <v>396.12381247561882</v>
      </c>
      <c r="AJ16" s="215">
        <v>386.43610254665447</v>
      </c>
      <c r="AK16" s="215">
        <v>376.98489790879762</v>
      </c>
      <c r="AL16" s="215">
        <v>367.85758376608788</v>
      </c>
      <c r="AM16" s="215">
        <v>359.13271015026947</v>
      </c>
      <c r="AN16" s="215">
        <v>350.88086527955346</v>
      </c>
      <c r="AO16" s="215">
        <v>343.16569531115744</v>
      </c>
      <c r="AP16" s="215">
        <v>336.04504298260377</v>
      </c>
      <c r="AQ16" s="215">
        <v>329.57218455389068</v>
      </c>
      <c r="AR16" s="215">
        <v>323.79715184951419</v>
      </c>
      <c r="AS16" s="215">
        <v>318.76813396048806</v>
      </c>
      <c r="AT16" s="215">
        <v>314.53296129817869</v>
      </c>
      <c r="AU16" s="215">
        <v>311.14068328534091</v>
      </c>
      <c r="AV16" s="215">
        <v>308.64326021735548</v>
      </c>
      <c r="AW16" s="215">
        <v>307.09740003120243</v>
      </c>
      <c r="AX16" s="216">
        <v>306.56658231110606</v>
      </c>
    </row>
    <row r="17" spans="1:50" x14ac:dyDescent="0.2">
      <c r="A17" s="204" t="s">
        <v>16</v>
      </c>
      <c r="B17" s="214">
        <v>302.04027033522306</v>
      </c>
      <c r="C17" s="215">
        <v>320.49689172431061</v>
      </c>
      <c r="D17" s="215">
        <v>336.46002467903793</v>
      </c>
      <c r="E17" s="215">
        <v>339.31187379870977</v>
      </c>
      <c r="F17" s="215">
        <v>353.64619395247428</v>
      </c>
      <c r="G17" s="215">
        <v>380.15807784697552</v>
      </c>
      <c r="H17" s="215">
        <v>389.12148812811552</v>
      </c>
      <c r="I17" s="215">
        <v>383.43196789554264</v>
      </c>
      <c r="J17" s="215">
        <v>363.87101977345213</v>
      </c>
      <c r="K17" s="215">
        <v>418.25991064157745</v>
      </c>
      <c r="L17" s="215">
        <v>422.75738400977508</v>
      </c>
      <c r="M17" s="215">
        <v>424.89512205584009</v>
      </c>
      <c r="N17" s="215">
        <v>430.5688218413556</v>
      </c>
      <c r="O17" s="215">
        <v>438.68976988464789</v>
      </c>
      <c r="P17" s="215">
        <v>448.24814242718469</v>
      </c>
      <c r="Q17" s="215">
        <v>458.61702961155493</v>
      </c>
      <c r="R17" s="215">
        <v>469.2295241923635</v>
      </c>
      <c r="S17" s="215">
        <v>479.46481850210961</v>
      </c>
      <c r="T17" s="215">
        <v>488.64922061582615</v>
      </c>
      <c r="U17" s="215">
        <v>496.19629461873461</v>
      </c>
      <c r="V17" s="215">
        <v>502.02861870084564</v>
      </c>
      <c r="W17" s="215">
        <v>506.21953535603694</v>
      </c>
      <c r="X17" s="215">
        <v>508.86386073644184</v>
      </c>
      <c r="Y17" s="215">
        <v>510.07426624797915</v>
      </c>
      <c r="Z17" s="215">
        <v>509.97193109915258</v>
      </c>
      <c r="AA17" s="215">
        <v>508.66600634191013</v>
      </c>
      <c r="AB17" s="215">
        <v>506.26792069552369</v>
      </c>
      <c r="AC17" s="215">
        <v>502.89466265868293</v>
      </c>
      <c r="AD17" s="215">
        <v>498.66654842569272</v>
      </c>
      <c r="AE17" s="215">
        <v>493.70520734864652</v>
      </c>
      <c r="AF17" s="215">
        <v>488.13181300347776</v>
      </c>
      <c r="AG17" s="215">
        <v>482.06557675340252</v>
      </c>
      <c r="AH17" s="215">
        <v>475.62251082340077</v>
      </c>
      <c r="AI17" s="215">
        <v>468.91445951812898</v>
      </c>
      <c r="AJ17" s="215">
        <v>462.04839044111009</v>
      </c>
      <c r="AK17" s="215">
        <v>455.12593242403307</v>
      </c>
      <c r="AL17" s="215">
        <v>448.2431432996475</v>
      </c>
      <c r="AM17" s="215">
        <v>441.49048854552774</v>
      </c>
      <c r="AN17" s="215">
        <v>434.9530110516356</v>
      </c>
      <c r="AO17" s="215">
        <v>428.7106726666027</v>
      </c>
      <c r="AP17" s="215">
        <v>422.8388495989193</v>
      </c>
      <c r="AQ17" s="215">
        <v>417.4089660419952</v>
      </c>
      <c r="AR17" s="215">
        <v>412.48925342897633</v>
      </c>
      <c r="AS17" s="215">
        <v>408.14562640513361</v>
      </c>
      <c r="AT17" s="215">
        <v>404.44267086881382</v>
      </c>
      <c r="AU17" s="215">
        <v>401.44474425355776</v>
      </c>
      <c r="AV17" s="215">
        <v>399.21719362808096</v>
      </c>
      <c r="AW17" s="215">
        <v>397.82770325425759</v>
      </c>
      <c r="AX17" s="216">
        <v>397.34779010328094</v>
      </c>
    </row>
    <row r="18" spans="1:50" x14ac:dyDescent="0.2">
      <c r="A18" s="204" t="s">
        <v>17</v>
      </c>
      <c r="B18" s="214">
        <v>182.37861258806183</v>
      </c>
      <c r="C18" s="215">
        <v>190.92434116214173</v>
      </c>
      <c r="D18" s="215">
        <v>198.96943926643203</v>
      </c>
      <c r="E18" s="215">
        <v>201.78849524439579</v>
      </c>
      <c r="F18" s="215">
        <v>209.91925901214057</v>
      </c>
      <c r="G18" s="215">
        <v>233.30569642673959</v>
      </c>
      <c r="H18" s="215">
        <v>245.31106464866127</v>
      </c>
      <c r="I18" s="215">
        <v>242.43382368782244</v>
      </c>
      <c r="J18" s="215">
        <v>224.20291022259102</v>
      </c>
      <c r="K18" s="215">
        <v>261.91706865328678</v>
      </c>
      <c r="L18" s="215">
        <v>248.2374641170465</v>
      </c>
      <c r="M18" s="215">
        <v>249.35389656202787</v>
      </c>
      <c r="N18" s="215">
        <v>252.35175454042746</v>
      </c>
      <c r="O18" s="215">
        <v>256.71623780525994</v>
      </c>
      <c r="P18" s="215">
        <v>261.96146184808561</v>
      </c>
      <c r="Q18" s="215">
        <v>267.73032967702767</v>
      </c>
      <c r="R18" s="215">
        <v>273.67655671731183</v>
      </c>
      <c r="S18" s="215">
        <v>279.42240957151711</v>
      </c>
      <c r="T18" s="215">
        <v>284.55894163713504</v>
      </c>
      <c r="U18" s="215">
        <v>288.73092156780132</v>
      </c>
      <c r="V18" s="215">
        <v>291.89243582196508</v>
      </c>
      <c r="W18" s="215">
        <v>294.08862659260865</v>
      </c>
      <c r="X18" s="215">
        <v>295.3771009632423</v>
      </c>
      <c r="Y18" s="215">
        <v>295.82575768200849</v>
      </c>
      <c r="Z18" s="215">
        <v>295.5074502895697</v>
      </c>
      <c r="AA18" s="215">
        <v>294.48849107980845</v>
      </c>
      <c r="AB18" s="215">
        <v>292.83647874073648</v>
      </c>
      <c r="AC18" s="215">
        <v>290.62200632829916</v>
      </c>
      <c r="AD18" s="215">
        <v>287.91732788906666</v>
      </c>
      <c r="AE18" s="215">
        <v>284.79516341675247</v>
      </c>
      <c r="AF18" s="215">
        <v>281.32765775131406</v>
      </c>
      <c r="AG18" s="215">
        <v>277.5855022184719</v>
      </c>
      <c r="AH18" s="215">
        <v>273.63722184337314</v>
      </c>
      <c r="AI18" s="215">
        <v>269.5486259731864</v>
      </c>
      <c r="AJ18" s="215">
        <v>265.38241616272887</v>
      </c>
      <c r="AK18" s="215">
        <v>261.19794221332666</v>
      </c>
      <c r="AL18" s="215">
        <v>257.05109526415958</v>
      </c>
      <c r="AM18" s="215">
        <v>252.99432574327008</v>
      </c>
      <c r="AN18" s="215">
        <v>249.07677369920611</v>
      </c>
      <c r="AO18" s="215">
        <v>245.34449945269722</v>
      </c>
      <c r="AP18" s="215">
        <v>241.84080352987939</v>
      </c>
      <c r="AQ18" s="215">
        <v>238.60662637168053</v>
      </c>
      <c r="AR18" s="215">
        <v>235.68102027921677</v>
      </c>
      <c r="AS18" s="215">
        <v>233.10168839269085</v>
      </c>
      <c r="AT18" s="215">
        <v>230.90558817435974</v>
      </c>
      <c r="AU18" s="215">
        <v>229.12959986408777</v>
      </c>
      <c r="AV18" s="215">
        <v>227.81126371782716</v>
      </c>
      <c r="AW18" s="215">
        <v>226.98959357745517</v>
      </c>
      <c r="AX18" s="216">
        <v>226.70597854507699</v>
      </c>
    </row>
    <row r="19" spans="1:50" x14ac:dyDescent="0.2">
      <c r="A19" s="204" t="s">
        <v>18</v>
      </c>
      <c r="B19" s="214">
        <v>445.60519760051397</v>
      </c>
      <c r="C19" s="215">
        <v>458.865417905372</v>
      </c>
      <c r="D19" s="215">
        <v>468.52251694999666</v>
      </c>
      <c r="E19" s="215">
        <v>468.04882510911114</v>
      </c>
      <c r="F19" s="215">
        <v>483.71081514868058</v>
      </c>
      <c r="G19" s="215">
        <v>510.18094586861395</v>
      </c>
      <c r="H19" s="215">
        <v>513.06629433986552</v>
      </c>
      <c r="I19" s="215">
        <v>515.4581519234448</v>
      </c>
      <c r="J19" s="215">
        <v>504.61954407507056</v>
      </c>
      <c r="K19" s="215">
        <v>558.50495491767742</v>
      </c>
      <c r="L19" s="215">
        <v>563.9431107539109</v>
      </c>
      <c r="M19" s="215">
        <v>569.79933837358101</v>
      </c>
      <c r="N19" s="215">
        <v>584.23032401201669</v>
      </c>
      <c r="O19" s="215">
        <v>602.45565793035155</v>
      </c>
      <c r="P19" s="215">
        <v>620.09937218526181</v>
      </c>
      <c r="Q19" s="215">
        <v>635.8596411706493</v>
      </c>
      <c r="R19" s="215">
        <v>649.24197775762104</v>
      </c>
      <c r="S19" s="215">
        <v>659.7492172715763</v>
      </c>
      <c r="T19" s="215">
        <v>666.89848853217859</v>
      </c>
      <c r="U19" s="215">
        <v>670.43345435159108</v>
      </c>
      <c r="V19" s="215">
        <v>670.92350796448511</v>
      </c>
      <c r="W19" s="215">
        <v>669.18001210711452</v>
      </c>
      <c r="X19" s="215">
        <v>666.03455772327493</v>
      </c>
      <c r="Y19" s="215">
        <v>662.31661521198293</v>
      </c>
      <c r="Z19" s="215">
        <v>658.7060732741885</v>
      </c>
      <c r="AA19" s="215">
        <v>655.3301125975288</v>
      </c>
      <c r="AB19" s="215">
        <v>652.17950043380347</v>
      </c>
      <c r="AC19" s="215">
        <v>649.24535234806444</v>
      </c>
      <c r="AD19" s="215">
        <v>646.51910757810333</v>
      </c>
      <c r="AE19" s="215">
        <v>643.99250578702981</v>
      </c>
      <c r="AF19" s="215">
        <v>641.65756511832672</v>
      </c>
      <c r="AG19" s="215">
        <v>639.50656147019208</v>
      </c>
      <c r="AH19" s="215">
        <v>637.53200891283382</v>
      </c>
      <c r="AI19" s="215">
        <v>635.72664117860211</v>
      </c>
      <c r="AJ19" s="215">
        <v>634.083394160848</v>
      </c>
      <c r="AK19" s="215">
        <v>632.59538936272963</v>
      </c>
      <c r="AL19" s="215">
        <v>631.25591824234573</v>
      </c>
      <c r="AM19" s="215">
        <v>630.05842740523394</v>
      </c>
      <c r="AN19" s="215">
        <v>628.99650459968484</v>
      </c>
      <c r="AO19" s="215">
        <v>628.06386547441844</v>
      </c>
      <c r="AP19" s="215">
        <v>627.2543410619453</v>
      </c>
      <c r="AQ19" s="215">
        <v>626.56186595456825</v>
      </c>
      <c r="AR19" s="215">
        <v>625.98046714318536</v>
      </c>
      <c r="AS19" s="215">
        <v>625.50425349224713</v>
      </c>
      <c r="AT19" s="215">
        <v>625.12740582709694</v>
      </c>
      <c r="AU19" s="215">
        <v>624.84416761252578</v>
      </c>
      <c r="AV19" s="215">
        <v>624.64883620404828</v>
      </c>
      <c r="AW19" s="215">
        <v>624.53575465558049</v>
      </c>
      <c r="AX19" s="216">
        <v>624.49930406949716</v>
      </c>
    </row>
    <row r="20" spans="1:50" x14ac:dyDescent="0.2">
      <c r="A20" s="204" t="s">
        <v>19</v>
      </c>
      <c r="B20" s="214">
        <v>174.65983518420302</v>
      </c>
      <c r="C20" s="215">
        <v>185.6645251013515</v>
      </c>
      <c r="D20" s="215">
        <v>195.80201081827016</v>
      </c>
      <c r="E20" s="215">
        <v>198.2046721022628</v>
      </c>
      <c r="F20" s="215">
        <v>205.2239061979808</v>
      </c>
      <c r="G20" s="215">
        <v>228.50270875026825</v>
      </c>
      <c r="H20" s="215">
        <v>242.53612456989296</v>
      </c>
      <c r="I20" s="215">
        <v>239.69143073965321</v>
      </c>
      <c r="J20" s="215">
        <v>227.23159947633118</v>
      </c>
      <c r="K20" s="215">
        <v>263.08931594356079</v>
      </c>
      <c r="L20" s="215">
        <v>268.32355876398901</v>
      </c>
      <c r="M20" s="215">
        <v>271.08193970394984</v>
      </c>
      <c r="N20" s="215">
        <v>278.08447470690703</v>
      </c>
      <c r="O20" s="215">
        <v>287.41770190418623</v>
      </c>
      <c r="P20" s="215">
        <v>297.33766004153085</v>
      </c>
      <c r="Q20" s="215">
        <v>307.30962998467965</v>
      </c>
      <c r="R20" s="215">
        <v>317.09928661826615</v>
      </c>
      <c r="S20" s="215">
        <v>326.44513934397071</v>
      </c>
      <c r="T20" s="215">
        <v>335.06108886464017</v>
      </c>
      <c r="U20" s="215">
        <v>342.69499784496213</v>
      </c>
      <c r="V20" s="215">
        <v>349.30530132740387</v>
      </c>
      <c r="W20" s="215">
        <v>354.91799813400519</v>
      </c>
      <c r="X20" s="215">
        <v>359.57384778928235</v>
      </c>
      <c r="Y20" s="215">
        <v>363.32659811323828</v>
      </c>
      <c r="Z20" s="215">
        <v>366.23530440786664</v>
      </c>
      <c r="AA20" s="215">
        <v>368.34473261727953</v>
      </c>
      <c r="AB20" s="215">
        <v>369.70080002890916</v>
      </c>
      <c r="AC20" s="215">
        <v>370.35517302904543</v>
      </c>
      <c r="AD20" s="215">
        <v>370.36417077656097</v>
      </c>
      <c r="AE20" s="215">
        <v>369.78770863059492</v>
      </c>
      <c r="AF20" s="215">
        <v>368.68830301403773</v>
      </c>
      <c r="AG20" s="215">
        <v>367.13015519309823</v>
      </c>
      <c r="AH20" s="215">
        <v>365.17832733319437</v>
      </c>
      <c r="AI20" s="215">
        <v>362.89802030125861</v>
      </c>
      <c r="AJ20" s="215">
        <v>360.35395914008012</v>
      </c>
      <c r="AK20" s="215">
        <v>357.60988902549326</v>
      </c>
      <c r="AL20" s="215">
        <v>354.72818188658607</v>
      </c>
      <c r="AM20" s="215">
        <v>351.76955175111254</v>
      </c>
      <c r="AN20" s="215">
        <v>348.7928752797468</v>
      </c>
      <c r="AO20" s="215">
        <v>345.85511286338095</v>
      </c>
      <c r="AP20" s="215">
        <v>343.01132505456007</v>
      </c>
      <c r="AQ20" s="215">
        <v>340.31477895696787</v>
      </c>
      <c r="AR20" s="215">
        <v>337.81713947157402</v>
      </c>
      <c r="AS20" s="215">
        <v>335.56874096130008</v>
      </c>
      <c r="AT20" s="215">
        <v>333.61893591852089</v>
      </c>
      <c r="AU20" s="215">
        <v>332.01651857943079</v>
      </c>
      <c r="AV20" s="215">
        <v>330.81022311464318</v>
      </c>
      <c r="AW20" s="215">
        <v>330.04929803781545</v>
      </c>
      <c r="AX20" s="216">
        <v>329.78416083108749</v>
      </c>
    </row>
    <row r="21" spans="1:50" x14ac:dyDescent="0.2">
      <c r="A21" s="204" t="s">
        <v>20</v>
      </c>
      <c r="B21" s="214">
        <v>217.87978028933472</v>
      </c>
      <c r="C21" s="215">
        <v>234.91924084417857</v>
      </c>
      <c r="D21" s="215">
        <v>255.85414158302899</v>
      </c>
      <c r="E21" s="215">
        <v>256.80911821767586</v>
      </c>
      <c r="F21" s="215">
        <v>258.63590484068948</v>
      </c>
      <c r="G21" s="215">
        <v>285.61715157751394</v>
      </c>
      <c r="H21" s="215">
        <v>306.57089441525198</v>
      </c>
      <c r="I21" s="215">
        <v>298.83694300207299</v>
      </c>
      <c r="J21" s="215">
        <v>271.73919261461918</v>
      </c>
      <c r="K21" s="215">
        <v>325.08880077316945</v>
      </c>
      <c r="L21" s="215">
        <v>321.64947440422594</v>
      </c>
      <c r="M21" s="215">
        <v>324.58466596446783</v>
      </c>
      <c r="N21" s="215">
        <v>332.08575331959037</v>
      </c>
      <c r="O21" s="215">
        <v>342.19980869751606</v>
      </c>
      <c r="P21" s="215">
        <v>353.15400532768638</v>
      </c>
      <c r="Q21" s="215">
        <v>364.35150125988054</v>
      </c>
      <c r="R21" s="215">
        <v>375.47726407677328</v>
      </c>
      <c r="S21" s="215">
        <v>386.17840221295762</v>
      </c>
      <c r="T21" s="215">
        <v>396.06655802680092</v>
      </c>
      <c r="U21" s="215">
        <v>404.79935535751582</v>
      </c>
      <c r="V21" s="215">
        <v>412.32762872645844</v>
      </c>
      <c r="W21" s="215">
        <v>418.6938442741814</v>
      </c>
      <c r="X21" s="215">
        <v>423.95792655987913</v>
      </c>
      <c r="Y21" s="215">
        <v>428.1949256828284</v>
      </c>
      <c r="Z21" s="215">
        <v>431.48372224296139</v>
      </c>
      <c r="AA21" s="215">
        <v>433.87756497638867</v>
      </c>
      <c r="AB21" s="215">
        <v>435.42827218321861</v>
      </c>
      <c r="AC21" s="215">
        <v>436.19379354808007</v>
      </c>
      <c r="AD21" s="215">
        <v>436.23704440959654</v>
      </c>
      <c r="AE21" s="215">
        <v>435.62478440229745</v>
      </c>
      <c r="AF21" s="215">
        <v>434.42656238739897</v>
      </c>
      <c r="AG21" s="215">
        <v>432.71374534794904</v>
      </c>
      <c r="AH21" s="215">
        <v>430.55864477819904</v>
      </c>
      <c r="AI21" s="215">
        <v>428.03375018881371</v>
      </c>
      <c r="AJ21" s="215">
        <v>425.21107578978791</v>
      </c>
      <c r="AK21" s="215">
        <v>422.16162328243013</v>
      </c>
      <c r="AL21" s="215">
        <v>418.95496104308603</v>
      </c>
      <c r="AM21" s="215">
        <v>415.65891784248595</v>
      </c>
      <c r="AN21" s="215">
        <v>412.33938762271117</v>
      </c>
      <c r="AO21" s="215">
        <v>409.06024073972503</v>
      </c>
      <c r="AP21" s="215">
        <v>405.88333645196832</v>
      </c>
      <c r="AQ21" s="215">
        <v>402.86863126603839</v>
      </c>
      <c r="AR21" s="215">
        <v>400.07437800676524</v>
      </c>
      <c r="AS21" s="215">
        <v>397.5574111292284</v>
      </c>
      <c r="AT21" s="215">
        <v>395.37351480639495</v>
      </c>
      <c r="AU21" s="215">
        <v>393.57787168686536</v>
      </c>
      <c r="AV21" s="215">
        <v>392.22559191140323</v>
      </c>
      <c r="AW21" s="215">
        <v>391.37232400548606</v>
      </c>
      <c r="AX21" s="216">
        <v>391.07495164455247</v>
      </c>
    </row>
    <row r="22" spans="1:50" x14ac:dyDescent="0.2">
      <c r="A22" s="204" t="s">
        <v>21</v>
      </c>
      <c r="B22" s="214">
        <v>707.5885313743712</v>
      </c>
      <c r="C22" s="215">
        <v>713.18461791746836</v>
      </c>
      <c r="D22" s="215">
        <v>720.67276491046107</v>
      </c>
      <c r="E22" s="215">
        <v>734.30200114359138</v>
      </c>
      <c r="F22" s="215">
        <v>764.60618968075028</v>
      </c>
      <c r="G22" s="215">
        <v>811.09142498845029</v>
      </c>
      <c r="H22" s="215">
        <v>859.28912273215599</v>
      </c>
      <c r="I22" s="215">
        <v>869.92301724643733</v>
      </c>
      <c r="J22" s="215">
        <v>847.42336584085638</v>
      </c>
      <c r="K22" s="215">
        <v>889.38677171330733</v>
      </c>
      <c r="L22" s="215">
        <v>857.39068108754168</v>
      </c>
      <c r="M22" s="215">
        <v>865.50173105072622</v>
      </c>
      <c r="N22" s="215">
        <v>884.8440071753887</v>
      </c>
      <c r="O22" s="215">
        <v>907.76183311919362</v>
      </c>
      <c r="P22" s="215">
        <v>927.45509469682474</v>
      </c>
      <c r="Q22" s="215">
        <v>942.73351016433151</v>
      </c>
      <c r="R22" s="215">
        <v>953.96378379270914</v>
      </c>
      <c r="S22" s="215">
        <v>961.59794815923146</v>
      </c>
      <c r="T22" s="215">
        <v>966.15248309496224</v>
      </c>
      <c r="U22" s="215">
        <v>968.10430725962647</v>
      </c>
      <c r="V22" s="215">
        <v>967.62004592475841</v>
      </c>
      <c r="W22" s="215">
        <v>964.80090115083715</v>
      </c>
      <c r="X22" s="215">
        <v>959.76430796420925</v>
      </c>
      <c r="Y22" s="215">
        <v>952.64140525454388</v>
      </c>
      <c r="Z22" s="215">
        <v>943.58946851071528</v>
      </c>
      <c r="AA22" s="215">
        <v>932.83296973504616</v>
      </c>
      <c r="AB22" s="215">
        <v>920.61310964372365</v>
      </c>
      <c r="AC22" s="215">
        <v>907.16896269505287</v>
      </c>
      <c r="AD22" s="215">
        <v>892.73439279805348</v>
      </c>
      <c r="AE22" s="215">
        <v>877.53551023607008</v>
      </c>
      <c r="AF22" s="215">
        <v>861.78866493749217</v>
      </c>
      <c r="AG22" s="215">
        <v>845.69895705559497</v>
      </c>
      <c r="AH22" s="215">
        <v>829.45923491355416</v>
      </c>
      <c r="AI22" s="215">
        <v>813.24954261876553</v>
      </c>
      <c r="AJ22" s="215">
        <v>797.23697482951593</v>
      </c>
      <c r="AK22" s="215">
        <v>781.57589396905348</v>
      </c>
      <c r="AL22" s="215">
        <v>766.40846528583666</v>
      </c>
      <c r="AM22" s="215">
        <v>751.86546720072886</v>
      </c>
      <c r="AN22" s="215">
        <v>738.06733801866426</v>
      </c>
      <c r="AO22" s="215">
        <v>725.12542500124334</v>
      </c>
      <c r="AP22" s="215">
        <v>713.14340772970581</v>
      </c>
      <c r="AQ22" s="215">
        <v>702.21887442252569</v>
      </c>
      <c r="AR22" s="215">
        <v>692.44503725979177</v>
      </c>
      <c r="AS22" s="215">
        <v>683.91258072778487</v>
      </c>
      <c r="AT22" s="215">
        <v>676.71164552638743</v>
      </c>
      <c r="AU22" s="215">
        <v>670.93395975219005</v>
      </c>
      <c r="AV22" s="215">
        <v>666.67513904021644</v>
      </c>
      <c r="AW22" s="215">
        <v>664.03718837011991</v>
      </c>
      <c r="AX22" s="216">
        <v>663.13125067957048</v>
      </c>
    </row>
    <row r="23" spans="1:50" x14ac:dyDescent="0.2">
      <c r="A23" s="204" t="s">
        <v>1</v>
      </c>
      <c r="B23" s="214">
        <v>2027.5786033384431</v>
      </c>
      <c r="C23" s="215">
        <v>2159.1813020087934</v>
      </c>
      <c r="D23" s="215">
        <v>2283.2851622002017</v>
      </c>
      <c r="E23" s="215">
        <v>2371.9558120290712</v>
      </c>
      <c r="F23" s="215">
        <v>2492.9925213528795</v>
      </c>
      <c r="G23" s="215">
        <v>2619.3229436382521</v>
      </c>
      <c r="H23" s="215">
        <v>2701.9460856533151</v>
      </c>
      <c r="I23" s="215">
        <v>2727.5678902198274</v>
      </c>
      <c r="J23" s="215">
        <v>2728.2631047167106</v>
      </c>
      <c r="K23" s="215">
        <v>3059.367524259646</v>
      </c>
      <c r="L23" s="215">
        <v>3312.9183905035534</v>
      </c>
      <c r="M23" s="215">
        <v>3381.4693620507278</v>
      </c>
      <c r="N23" s="215">
        <v>3550.0453147453777</v>
      </c>
      <c r="O23" s="215">
        <v>3760.6462335006522</v>
      </c>
      <c r="P23" s="215">
        <v>3956.4631640074904</v>
      </c>
      <c r="Q23" s="215">
        <v>4123.6493004158774</v>
      </c>
      <c r="R23" s="215">
        <v>4261.3740144517315</v>
      </c>
      <c r="S23" s="215">
        <v>4369.9281806118515</v>
      </c>
      <c r="T23" s="215">
        <v>4450.6049271661386</v>
      </c>
      <c r="U23" s="215">
        <v>4505.8090727172466</v>
      </c>
      <c r="V23" s="215">
        <v>4539.6929172603595</v>
      </c>
      <c r="W23" s="215">
        <v>4557.1842462195291</v>
      </c>
      <c r="X23" s="215">
        <v>4563.5161003397907</v>
      </c>
      <c r="Y23" s="215">
        <v>4564.0663007360417</v>
      </c>
      <c r="Z23" s="215">
        <v>4563.3579244686744</v>
      </c>
      <c r="AA23" s="215">
        <v>4562.3210816448054</v>
      </c>
      <c r="AB23" s="215">
        <v>4560.9864145235206</v>
      </c>
      <c r="AC23" s="215">
        <v>4559.3845922613427</v>
      </c>
      <c r="AD23" s="215">
        <v>4557.546291996644</v>
      </c>
      <c r="AE23" s="215">
        <v>4555.5021819827944</v>
      </c>
      <c r="AF23" s="215">
        <v>4553.2829067749517</v>
      </c>
      <c r="AG23" s="215">
        <v>4550.9190744722318</v>
      </c>
      <c r="AH23" s="215">
        <v>4548.441246014695</v>
      </c>
      <c r="AI23" s="215">
        <v>4545.8799265323751</v>
      </c>
      <c r="AJ23" s="215">
        <v>4543.2655587414274</v>
      </c>
      <c r="AK23" s="215">
        <v>4540.6285183816271</v>
      </c>
      <c r="AL23" s="215">
        <v>4537.9991116877754</v>
      </c>
      <c r="AM23" s="215">
        <v>4535.4075748872838</v>
      </c>
      <c r="AN23" s="215">
        <v>4532.8840757160269</v>
      </c>
      <c r="AO23" s="215">
        <v>4530.4587169441438</v>
      </c>
      <c r="AP23" s="215">
        <v>4528.1615419044956</v>
      </c>
      <c r="AQ23" s="215">
        <v>4526.02254201703</v>
      </c>
      <c r="AR23" s="215">
        <v>4524.0716663035382</v>
      </c>
      <c r="AS23" s="215">
        <v>4522.3388328889141</v>
      </c>
      <c r="AT23" s="215">
        <v>4520.8539424871369</v>
      </c>
      <c r="AU23" s="215">
        <v>4519.6468938721264</v>
      </c>
      <c r="AV23" s="215">
        <v>4518.7476013366868</v>
      </c>
      <c r="AW23" s="215">
        <v>4518.1860141458383</v>
      </c>
      <c r="AX23" s="216">
        <v>4517.9921379938114</v>
      </c>
    </row>
    <row r="24" spans="1:50" x14ac:dyDescent="0.2">
      <c r="A24" s="204" t="s">
        <v>22</v>
      </c>
      <c r="B24" s="214">
        <v>727.21213278788082</v>
      </c>
      <c r="C24" s="215">
        <v>784.08433283869726</v>
      </c>
      <c r="D24" s="215">
        <v>844.18584088878629</v>
      </c>
      <c r="E24" s="215">
        <v>880.17306998213451</v>
      </c>
      <c r="F24" s="215">
        <v>951.71412557052213</v>
      </c>
      <c r="G24" s="215">
        <v>1082.788275133966</v>
      </c>
      <c r="H24" s="215">
        <v>1182.709399569696</v>
      </c>
      <c r="I24" s="215">
        <v>1215.5909598218193</v>
      </c>
      <c r="J24" s="215">
        <v>1245.2987832640374</v>
      </c>
      <c r="K24" s="215">
        <v>1618.1465370188198</v>
      </c>
      <c r="L24" s="215">
        <v>1587.8769898349155</v>
      </c>
      <c r="M24" s="215">
        <v>1619.6517352302103</v>
      </c>
      <c r="N24" s="215">
        <v>1696.396099422343</v>
      </c>
      <c r="O24" s="215">
        <v>1788.8364349576623</v>
      </c>
      <c r="P24" s="215">
        <v>1869.1487624833728</v>
      </c>
      <c r="Q24" s="215">
        <v>1934.0156882748888</v>
      </c>
      <c r="R24" s="215">
        <v>1987.8666683123486</v>
      </c>
      <c r="S24" s="215">
        <v>2036.0755515241024</v>
      </c>
      <c r="T24" s="215">
        <v>2084.7219982678544</v>
      </c>
      <c r="U24" s="215">
        <v>2139.1806185717428</v>
      </c>
      <c r="V24" s="215">
        <v>2199.9152262160619</v>
      </c>
      <c r="W24" s="215">
        <v>2266.0366930821187</v>
      </c>
      <c r="X24" s="215">
        <v>2336.5428479973948</v>
      </c>
      <c r="Y24" s="215">
        <v>2410.2922147530908</v>
      </c>
      <c r="Z24" s="215">
        <v>2486.1915090902139</v>
      </c>
      <c r="AA24" s="215">
        <v>2563.8587897120278</v>
      </c>
      <c r="AB24" s="215">
        <v>2643.0808881379762</v>
      </c>
      <c r="AC24" s="215">
        <v>2723.6156722662731</v>
      </c>
      <c r="AD24" s="215">
        <v>2805.1907623985653</v>
      </c>
      <c r="AE24" s="215">
        <v>2887.5024993130492</v>
      </c>
      <c r="AF24" s="215">
        <v>2970.2152156244906</v>
      </c>
      <c r="AG24" s="215">
        <v>3052.9608637439919</v>
      </c>
      <c r="AH24" s="215">
        <v>3135.3390548355496</v>
      </c>
      <c r="AI24" s="215">
        <v>3216.9175630537925</v>
      </c>
      <c r="AJ24" s="215">
        <v>3297.2333478329228</v>
      </c>
      <c r="AK24" s="215">
        <v>3375.7941438823605</v>
      </c>
      <c r="AL24" s="215">
        <v>3452.0806636492625</v>
      </c>
      <c r="AM24" s="215">
        <v>3525.5494501774238</v>
      </c>
      <c r="AN24" s="215">
        <v>3595.6364094123965</v>
      </c>
      <c r="AO24" s="215">
        <v>3661.7610400070143</v>
      </c>
      <c r="AP24" s="215">
        <v>3723.331365569682</v>
      </c>
      <c r="AQ24" s="215">
        <v>3779.7495591404831</v>
      </c>
      <c r="AR24" s="215">
        <v>3830.418232633705</v>
      </c>
      <c r="AS24" s="215">
        <v>3874.7473453007337</v>
      </c>
      <c r="AT24" s="215">
        <v>3912.1616652934877</v>
      </c>
      <c r="AU24" s="215">
        <v>3942.1086975967523</v>
      </c>
      <c r="AV24" s="215">
        <v>3964.0669705026221</v>
      </c>
      <c r="AW24" s="215">
        <v>3977.5545520664091</v>
      </c>
      <c r="AX24" s="216">
        <v>3982.1376483421914</v>
      </c>
    </row>
    <row r="25" spans="1:50" x14ac:dyDescent="0.2">
      <c r="A25" s="204" t="s">
        <v>23</v>
      </c>
      <c r="B25" s="214">
        <v>153.16827823699467</v>
      </c>
      <c r="C25" s="215">
        <v>160.49079984258429</v>
      </c>
      <c r="D25" s="215">
        <v>166.94576669297967</v>
      </c>
      <c r="E25" s="215">
        <v>176.1215580414071</v>
      </c>
      <c r="F25" s="215">
        <v>182.35873919401584</v>
      </c>
      <c r="G25" s="215">
        <v>195.29133151703161</v>
      </c>
      <c r="H25" s="215">
        <v>209.22959491007907</v>
      </c>
      <c r="I25" s="215">
        <v>225.7383827465211</v>
      </c>
      <c r="J25" s="215">
        <v>223.1754643875409</v>
      </c>
      <c r="K25" s="215">
        <v>249.09839628267974</v>
      </c>
      <c r="L25" s="215">
        <v>255.82558027423454</v>
      </c>
      <c r="M25" s="215">
        <v>262.06148705694659</v>
      </c>
      <c r="N25" s="215">
        <v>277.4589693533859</v>
      </c>
      <c r="O25" s="215">
        <v>296.79561001969279</v>
      </c>
      <c r="P25" s="215">
        <v>314.80783749575761</v>
      </c>
      <c r="Q25" s="215">
        <v>330.20744605472822</v>
      </c>
      <c r="R25" s="215">
        <v>342.96103067758611</v>
      </c>
      <c r="S25" s="215">
        <v>353.1690204019522</v>
      </c>
      <c r="T25" s="215">
        <v>361.04693438775803</v>
      </c>
      <c r="U25" s="215">
        <v>366.89431524908059</v>
      </c>
      <c r="V25" s="215">
        <v>371.04483098471951</v>
      </c>
      <c r="W25" s="215">
        <v>373.87066706927857</v>
      </c>
      <c r="X25" s="215">
        <v>375.77469042612523</v>
      </c>
      <c r="Y25" s="215">
        <v>377.17795901261212</v>
      </c>
      <c r="Z25" s="215">
        <v>378.43911444392313</v>
      </c>
      <c r="AA25" s="215">
        <v>379.63128028658599</v>
      </c>
      <c r="AB25" s="215">
        <v>380.75561214614095</v>
      </c>
      <c r="AC25" s="215">
        <v>381.81332423346043</v>
      </c>
      <c r="AD25" s="215">
        <v>382.80568669137313</v>
      </c>
      <c r="AE25" s="215">
        <v>383.73402292217588</v>
      </c>
      <c r="AF25" s="215">
        <v>384.59970692288078</v>
      </c>
      <c r="AG25" s="215">
        <v>385.40416063479859</v>
      </c>
      <c r="AH25" s="215">
        <v>386.14885131377321</v>
      </c>
      <c r="AI25" s="215">
        <v>386.83528892711081</v>
      </c>
      <c r="AJ25" s="215">
        <v>387.46502358297477</v>
      </c>
      <c r="AK25" s="215">
        <v>388.03964299771576</v>
      </c>
      <c r="AL25" s="215">
        <v>388.56077000632894</v>
      </c>
      <c r="AM25" s="215">
        <v>389.0300601209276</v>
      </c>
      <c r="AN25" s="215">
        <v>389.44919914185817</v>
      </c>
      <c r="AO25" s="215">
        <v>389.81990082575169</v>
      </c>
      <c r="AP25" s="215">
        <v>390.14390461456031</v>
      </c>
      <c r="AQ25" s="215">
        <v>390.42297342931795</v>
      </c>
      <c r="AR25" s="215">
        <v>390.658891532094</v>
      </c>
      <c r="AS25" s="215">
        <v>390.85346245933209</v>
      </c>
      <c r="AT25" s="215">
        <v>391.00850702950373</v>
      </c>
      <c r="AU25" s="215">
        <v>391.12586142773648</v>
      </c>
      <c r="AV25" s="215">
        <v>391.20737536983495</v>
      </c>
      <c r="AW25" s="215">
        <v>391.25491034784721</v>
      </c>
      <c r="AX25" s="216">
        <v>391.2703379591286</v>
      </c>
    </row>
    <row r="26" spans="1:50" x14ac:dyDescent="0.2">
      <c r="A26" s="204" t="s">
        <v>24</v>
      </c>
      <c r="B26" s="214">
        <v>742.44987001693801</v>
      </c>
      <c r="C26" s="215">
        <v>780.76539254799661</v>
      </c>
      <c r="D26" s="215">
        <v>812.91644925741389</v>
      </c>
      <c r="E26" s="215">
        <v>832.14628132368648</v>
      </c>
      <c r="F26" s="215">
        <v>873.79715493180709</v>
      </c>
      <c r="G26" s="215">
        <v>940.18779422073999</v>
      </c>
      <c r="H26" s="215">
        <v>966.10022318768188</v>
      </c>
      <c r="I26" s="215">
        <v>976.19296521477702</v>
      </c>
      <c r="J26" s="215">
        <v>961.33243098481523</v>
      </c>
      <c r="K26" s="215">
        <v>1063.9875770412123</v>
      </c>
      <c r="L26" s="215">
        <v>1061.3776196365975</v>
      </c>
      <c r="M26" s="215">
        <v>1076.8061810447598</v>
      </c>
      <c r="N26" s="215">
        <v>1114.5744475705499</v>
      </c>
      <c r="O26" s="215">
        <v>1161.5491838899491</v>
      </c>
      <c r="P26" s="215">
        <v>1205.4202136911695</v>
      </c>
      <c r="Q26" s="215">
        <v>1243.0148070643697</v>
      </c>
      <c r="R26" s="215">
        <v>1273.7319335881621</v>
      </c>
      <c r="S26" s="215">
        <v>1297.0914940730509</v>
      </c>
      <c r="T26" s="215">
        <v>1312.7467790689509</v>
      </c>
      <c r="U26" s="215">
        <v>1320.7536007165547</v>
      </c>
      <c r="V26" s="215">
        <v>1322.3577736274144</v>
      </c>
      <c r="W26" s="215">
        <v>1319.1800785506371</v>
      </c>
      <c r="X26" s="215">
        <v>1312.8912481957011</v>
      </c>
      <c r="Y26" s="215">
        <v>1305.1625233990947</v>
      </c>
      <c r="Z26" s="215">
        <v>1297.36940707231</v>
      </c>
      <c r="AA26" s="215">
        <v>1289.792017797708</v>
      </c>
      <c r="AB26" s="215">
        <v>1282.4394761037047</v>
      </c>
      <c r="AC26" s="215">
        <v>1275.3207294213905</v>
      </c>
      <c r="AD26" s="215">
        <v>1268.4445714951387</v>
      </c>
      <c r="AE26" s="215">
        <v>1261.8196624220263</v>
      </c>
      <c r="AF26" s="215">
        <v>1255.4545493145047</v>
      </c>
      <c r="AG26" s="215">
        <v>1249.3576875855788</v>
      </c>
      <c r="AH26" s="215">
        <v>1243.5374628607733</v>
      </c>
      <c r="AI26" s="215">
        <v>1238.002213526245</v>
      </c>
      <c r="AJ26" s="215">
        <v>1232.7602539276911</v>
      </c>
      <c r="AK26" s="215">
        <v>1227.8198982401827</v>
      </c>
      <c r="AL26" s="215">
        <v>1223.1894850346903</v>
      </c>
      <c r="AM26" s="215">
        <v>1218.8774025728756</v>
      </c>
      <c r="AN26" s="215">
        <v>1214.8921148678301</v>
      </c>
      <c r="AO26" s="215">
        <v>1211.242188554741</v>
      </c>
      <c r="AP26" s="215">
        <v>1207.9363206220719</v>
      </c>
      <c r="AQ26" s="215">
        <v>1204.9833670607004</v>
      </c>
      <c r="AR26" s="215">
        <v>1202.3923724957103</v>
      </c>
      <c r="AS26" s="215">
        <v>1200.1726008731532</v>
      </c>
      <c r="AT26" s="215">
        <v>1198.3335672820929</v>
      </c>
      <c r="AU26" s="215">
        <v>1196.8850710007539</v>
      </c>
      <c r="AV26" s="215">
        <v>1195.8372298645577</v>
      </c>
      <c r="AW26" s="215">
        <v>1195.2005160634208</v>
      </c>
      <c r="AX26" s="216">
        <v>1194.9857934859399</v>
      </c>
    </row>
    <row r="27" spans="1:50" x14ac:dyDescent="0.2">
      <c r="A27" s="204" t="s">
        <v>25</v>
      </c>
      <c r="B27" s="214">
        <v>1483.7223646090169</v>
      </c>
      <c r="C27" s="215">
        <v>1571.5684766320201</v>
      </c>
      <c r="D27" s="215">
        <v>1646.8308809364089</v>
      </c>
      <c r="E27" s="215">
        <v>1663.9142092848247</v>
      </c>
      <c r="F27" s="215">
        <v>1729.3353394650969</v>
      </c>
      <c r="G27" s="215">
        <v>1815.2175877512082</v>
      </c>
      <c r="H27" s="215">
        <v>1890.5503654260967</v>
      </c>
      <c r="I27" s="215">
        <v>1985.0357835637794</v>
      </c>
      <c r="J27" s="215">
        <v>1974.020219422028</v>
      </c>
      <c r="K27" s="215">
        <v>2219.755042611464</v>
      </c>
      <c r="L27" s="215">
        <v>2221.0746865680835</v>
      </c>
      <c r="M27" s="215">
        <v>2252.2675579911033</v>
      </c>
      <c r="N27" s="215">
        <v>2328.9176875036933</v>
      </c>
      <c r="O27" s="215">
        <v>2424.9969090554582</v>
      </c>
      <c r="P27" s="215">
        <v>2516.0182446725903</v>
      </c>
      <c r="Q27" s="215">
        <v>2594.7348800430314</v>
      </c>
      <c r="R27" s="215">
        <v>2658.6242599003676</v>
      </c>
      <c r="S27" s="215">
        <v>2705.2902584121471</v>
      </c>
      <c r="T27" s="215">
        <v>2732.5735993353974</v>
      </c>
      <c r="U27" s="215">
        <v>2739.6945555002781</v>
      </c>
      <c r="V27" s="215">
        <v>2730.4107175819927</v>
      </c>
      <c r="W27" s="215">
        <v>2709.7901910212909</v>
      </c>
      <c r="X27" s="215">
        <v>2682.9433585937932</v>
      </c>
      <c r="Y27" s="215">
        <v>2654.8610226100295</v>
      </c>
      <c r="Z27" s="215">
        <v>2629.5227339318317</v>
      </c>
      <c r="AA27" s="215">
        <v>2607.4964975381108</v>
      </c>
      <c r="AB27" s="215">
        <v>2588.5295092853248</v>
      </c>
      <c r="AC27" s="215">
        <v>2572.3852284126342</v>
      </c>
      <c r="AD27" s="215">
        <v>2558.8410623503864</v>
      </c>
      <c r="AE27" s="215">
        <v>2547.6862935507579</v>
      </c>
      <c r="AF27" s="215">
        <v>2538.7202212846501</v>
      </c>
      <c r="AG27" s="215">
        <v>2531.7504957399046</v>
      </c>
      <c r="AH27" s="215">
        <v>2526.5916255705747</v>
      </c>
      <c r="AI27" s="215">
        <v>2523.0636433679701</v>
      </c>
      <c r="AJ27" s="215">
        <v>2520.9909164219725</v>
      </c>
      <c r="AK27" s="215">
        <v>2520.20109266996</v>
      </c>
      <c r="AL27" s="215">
        <v>2520.5241739362641</v>
      </c>
      <c r="AM27" s="215">
        <v>2521.7917104816547</v>
      </c>
      <c r="AN27" s="215">
        <v>2523.8361125380738</v>
      </c>
      <c r="AO27" s="215">
        <v>2526.4900759178227</v>
      </c>
      <c r="AP27" s="215">
        <v>2529.586119974243</v>
      </c>
      <c r="AQ27" s="215">
        <v>2532.9562371614606</v>
      </c>
      <c r="AR27" s="215">
        <v>2536.431654200177</v>
      </c>
      <c r="AS27" s="215">
        <v>2539.8427054066256</v>
      </c>
      <c r="AT27" s="215">
        <v>2543.0188190836943</v>
      </c>
      <c r="AU27" s="215">
        <v>2545.78861800402</v>
      </c>
      <c r="AV27" s="215">
        <v>2547.9801349333584</v>
      </c>
      <c r="AW27" s="215">
        <v>2549.4211438449702</v>
      </c>
      <c r="AX27" s="216">
        <v>2549.9396069617069</v>
      </c>
    </row>
    <row r="28" spans="1:50" x14ac:dyDescent="0.2">
      <c r="A28" s="204" t="s">
        <v>26</v>
      </c>
      <c r="B28" s="214">
        <v>2266.8642920931907</v>
      </c>
      <c r="C28" s="215">
        <v>2366.6226269511294</v>
      </c>
      <c r="D28" s="215">
        <v>2409.6227812801817</v>
      </c>
      <c r="E28" s="215">
        <v>2409.4725996736911</v>
      </c>
      <c r="F28" s="215">
        <v>2311.3950984161133</v>
      </c>
      <c r="G28" s="215">
        <v>2346.6365941352378</v>
      </c>
      <c r="H28" s="215">
        <v>2500.100649793872</v>
      </c>
      <c r="I28" s="215">
        <v>2649.1551506544774</v>
      </c>
      <c r="J28" s="215">
        <v>2734.3994336154205</v>
      </c>
      <c r="K28" s="215">
        <v>2881.1917792140471</v>
      </c>
      <c r="L28" s="215">
        <v>2961.9284293936989</v>
      </c>
      <c r="M28" s="215">
        <v>3015.7181748865046</v>
      </c>
      <c r="N28" s="215">
        <v>3147.6861287011188</v>
      </c>
      <c r="O28" s="215">
        <v>3312.1095416567159</v>
      </c>
      <c r="P28" s="215">
        <v>3465.0398891088707</v>
      </c>
      <c r="Q28" s="215">
        <v>3595.6539467737575</v>
      </c>
      <c r="R28" s="215">
        <v>3702.8746097556323</v>
      </c>
      <c r="S28" s="215">
        <v>3786.3168965080231</v>
      </c>
      <c r="T28" s="215">
        <v>3846.2465112791269</v>
      </c>
      <c r="U28" s="215">
        <v>3883.9629309384677</v>
      </c>
      <c r="V28" s="215">
        <v>3903.079445089375</v>
      </c>
      <c r="W28" s="215">
        <v>3908.0566035289721</v>
      </c>
      <c r="X28" s="215">
        <v>3903.5722674160702</v>
      </c>
      <c r="Y28" s="215">
        <v>3894.379875272316</v>
      </c>
      <c r="Z28" s="215">
        <v>3884.4422633613226</v>
      </c>
      <c r="AA28" s="215">
        <v>3874.5739973134841</v>
      </c>
      <c r="AB28" s="215">
        <v>3864.8052495115421</v>
      </c>
      <c r="AC28" s="215">
        <v>3855.1658892432611</v>
      </c>
      <c r="AD28" s="215">
        <v>3845.68549165798</v>
      </c>
      <c r="AE28" s="215">
        <v>3836.3933490091276</v>
      </c>
      <c r="AF28" s="215">
        <v>3827.3184841452749</v>
      </c>
      <c r="AG28" s="215">
        <v>3818.4896662144074</v>
      </c>
      <c r="AH28" s="215">
        <v>3809.9354285496925</v>
      </c>
      <c r="AI28" s="215">
        <v>3801.6840887085355</v>
      </c>
      <c r="AJ28" s="215">
        <v>3793.7637706407095</v>
      </c>
      <c r="AK28" s="215">
        <v>3786.2024289661176</v>
      </c>
      <c r="AL28" s="215">
        <v>3779.0278753473654</v>
      </c>
      <c r="AM28" s="215">
        <v>3772.2678069483409</v>
      </c>
      <c r="AN28" s="215">
        <v>3765.9498369752018</v>
      </c>
      <c r="AO28" s="215">
        <v>3760.1015273032081</v>
      </c>
      <c r="AP28" s="215">
        <v>3754.750423198906</v>
      </c>
      <c r="AQ28" s="215">
        <v>3749.9240901551207</v>
      </c>
      <c r="AR28" s="215">
        <v>3745.6501528633567</v>
      </c>
      <c r="AS28" s="215">
        <v>3741.9563363568304</v>
      </c>
      <c r="AT28" s="215">
        <v>3738.8705093656258</v>
      </c>
      <c r="AU28" s="215">
        <v>3736.4207299352702</v>
      </c>
      <c r="AV28" s="215">
        <v>3734.6352933692233</v>
      </c>
      <c r="AW28" s="215">
        <v>3733.5427825663855</v>
      </c>
      <c r="AX28" s="216">
        <v>3733.1721208357812</v>
      </c>
    </row>
    <row r="29" spans="1:50" x14ac:dyDescent="0.2">
      <c r="A29" s="204" t="s">
        <v>27</v>
      </c>
      <c r="B29" s="214">
        <v>1064.486024295582</v>
      </c>
      <c r="C29" s="215">
        <v>1158.858418673603</v>
      </c>
      <c r="D29" s="215">
        <v>1248.7980808928194</v>
      </c>
      <c r="E29" s="215">
        <v>1318.6201486481377</v>
      </c>
      <c r="F29" s="215">
        <v>1366.6046763825284</v>
      </c>
      <c r="G29" s="215">
        <v>1404.0405883388651</v>
      </c>
      <c r="H29" s="215">
        <v>1507.0452757650496</v>
      </c>
      <c r="I29" s="215">
        <v>1586.7231090068576</v>
      </c>
      <c r="J29" s="215">
        <v>1573.3130836256189</v>
      </c>
      <c r="K29" s="215">
        <v>1702.0033119290772</v>
      </c>
      <c r="L29" s="215">
        <v>1818.8547619421211</v>
      </c>
      <c r="M29" s="215">
        <v>1856.0867096974864</v>
      </c>
      <c r="N29" s="215">
        <v>1948.3052390979628</v>
      </c>
      <c r="O29" s="215">
        <v>2065.1959336629748</v>
      </c>
      <c r="P29" s="215">
        <v>2177.1513719732084</v>
      </c>
      <c r="Q29" s="215">
        <v>2277.0829894925614</v>
      </c>
      <c r="R29" s="215">
        <v>2364.6250037892846</v>
      </c>
      <c r="S29" s="215">
        <v>2439.8841009494531</v>
      </c>
      <c r="T29" s="215">
        <v>2503.3981865499727</v>
      </c>
      <c r="U29" s="215">
        <v>2556.1313394546851</v>
      </c>
      <c r="V29" s="215">
        <v>2599.5670422278536</v>
      </c>
      <c r="W29" s="215">
        <v>2635.5059307755141</v>
      </c>
      <c r="X29" s="215">
        <v>2665.9535894044557</v>
      </c>
      <c r="Y29" s="215">
        <v>2693.0677275959156</v>
      </c>
      <c r="Z29" s="215">
        <v>2718.7278759731603</v>
      </c>
      <c r="AA29" s="215">
        <v>2743.3066442399581</v>
      </c>
      <c r="AB29" s="215">
        <v>2766.7930409477199</v>
      </c>
      <c r="AC29" s="215">
        <v>2789.1781333291929</v>
      </c>
      <c r="AD29" s="215">
        <v>2810.455027784456</v>
      </c>
      <c r="AE29" s="215">
        <v>2830.6188447764403</v>
      </c>
      <c r="AF29" s="215">
        <v>2849.6666884101405</v>
      </c>
      <c r="AG29" s="215">
        <v>2867.5976109842663</v>
      </c>
      <c r="AH29" s="215">
        <v>2884.4125728163053</v>
      </c>
      <c r="AI29" s="215">
        <v>2900.1143976524168</v>
      </c>
      <c r="AJ29" s="215">
        <v>2914.707723981644</v>
      </c>
      <c r="AK29" s="215">
        <v>2928.1989525800968</v>
      </c>
      <c r="AL29" s="215">
        <v>2940.5961906149469</v>
      </c>
      <c r="AM29" s="215">
        <v>2951.9091926406072</v>
      </c>
      <c r="AN29" s="215">
        <v>2962.14929881942</v>
      </c>
      <c r="AO29" s="215">
        <v>2971.3293706985387</v>
      </c>
      <c r="AP29" s="215">
        <v>2979.4637248713011</v>
      </c>
      <c r="AQ29" s="215">
        <v>2986.5680648472721</v>
      </c>
      <c r="AR29" s="215">
        <v>2992.6594114491249</v>
      </c>
      <c r="AS29" s="215">
        <v>2997.7560320473372</v>
      </c>
      <c r="AT29" s="215">
        <v>3001.877368935392</v>
      </c>
      <c r="AU29" s="215">
        <v>3005.0439671386034</v>
      </c>
      <c r="AV29" s="215">
        <v>3007.2774019392241</v>
      </c>
      <c r="AW29" s="215">
        <v>3008.6002063891342</v>
      </c>
      <c r="AX29" s="216">
        <v>3009.0357990694292</v>
      </c>
    </row>
    <row r="30" spans="1:50" x14ac:dyDescent="0.2">
      <c r="A30" s="204" t="s">
        <v>28</v>
      </c>
      <c r="B30" s="214">
        <v>1202.4657387811435</v>
      </c>
      <c r="C30" s="215">
        <v>1283.9402712372946</v>
      </c>
      <c r="D30" s="215">
        <v>1373.7400086801558</v>
      </c>
      <c r="E30" s="215">
        <v>1399.7199374534182</v>
      </c>
      <c r="F30" s="215">
        <v>1477.9749989056179</v>
      </c>
      <c r="G30" s="215">
        <v>1594.7588110067843</v>
      </c>
      <c r="H30" s="215">
        <v>1648.2392055673163</v>
      </c>
      <c r="I30" s="215">
        <v>1681.3499544976607</v>
      </c>
      <c r="J30" s="215">
        <v>1711.0551127601359</v>
      </c>
      <c r="K30" s="215">
        <v>2066.5774519172019</v>
      </c>
      <c r="L30" s="215">
        <v>2090.8982819264734</v>
      </c>
      <c r="M30" s="215">
        <v>2119.1059331749098</v>
      </c>
      <c r="N30" s="215">
        <v>2188.1718695765594</v>
      </c>
      <c r="O30" s="215">
        <v>2274.1725457002894</v>
      </c>
      <c r="P30" s="215">
        <v>2355.0899640391272</v>
      </c>
      <c r="Q30" s="215">
        <v>2426.3937333507993</v>
      </c>
      <c r="R30" s="215">
        <v>2488.4962047464983</v>
      </c>
      <c r="S30" s="215">
        <v>2542.0662909077241</v>
      </c>
      <c r="T30" s="215">
        <v>2587.9935600900981</v>
      </c>
      <c r="U30" s="215">
        <v>2627.2950355635844</v>
      </c>
      <c r="V30" s="215">
        <v>2660.9049220182847</v>
      </c>
      <c r="W30" s="215">
        <v>2689.8056700447064</v>
      </c>
      <c r="X30" s="215">
        <v>2715.0614739519533</v>
      </c>
      <c r="Y30" s="215">
        <v>2737.8006538070817</v>
      </c>
      <c r="Z30" s="215">
        <v>2759.0032308700256</v>
      </c>
      <c r="AA30" s="215">
        <v>2778.8832399369062</v>
      </c>
      <c r="AB30" s="215">
        <v>2797.4621988580725</v>
      </c>
      <c r="AC30" s="215">
        <v>2814.7648801534137</v>
      </c>
      <c r="AD30" s="215">
        <v>2830.8191372895358</v>
      </c>
      <c r="AE30" s="215">
        <v>2845.6557270874914</v>
      </c>
      <c r="AF30" s="215">
        <v>2859.308129600658</v>
      </c>
      <c r="AG30" s="215">
        <v>2871.8123667490158</v>
      </c>
      <c r="AH30" s="215">
        <v>2883.2068209355334</v>
      </c>
      <c r="AI30" s="215">
        <v>2893.5320548055211</v>
      </c>
      <c r="AJ30" s="215">
        <v>2902.8306332405368</v>
      </c>
      <c r="AK30" s="215">
        <v>2911.1469486060187</v>
      </c>
      <c r="AL30" s="215">
        <v>2918.5270501979162</v>
      </c>
      <c r="AM30" s="215">
        <v>2925.0184787576495</v>
      </c>
      <c r="AN30" s="215">
        <v>2930.670106849323</v>
      </c>
      <c r="AO30" s="215">
        <v>2935.5319858176017</v>
      </c>
      <c r="AP30" s="215">
        <v>2939.6551999708145</v>
      </c>
      <c r="AQ30" s="215">
        <v>2943.0917285614096</v>
      </c>
      <c r="AR30" s="215">
        <v>2945.8943160665344</v>
      </c>
      <c r="AS30" s="215">
        <v>2948.1163512045982</v>
      </c>
      <c r="AT30" s="215">
        <v>2949.81175506095</v>
      </c>
      <c r="AU30" s="215">
        <v>2951.0348786360969</v>
      </c>
      <c r="AV30" s="215">
        <v>2951.8404100754674</v>
      </c>
      <c r="AW30" s="215">
        <v>2952.2832917892297</v>
      </c>
      <c r="AX30" s="216">
        <v>2952.4186476249042</v>
      </c>
    </row>
    <row r="31" spans="1:50" x14ac:dyDescent="0.2">
      <c r="A31" s="204" t="s">
        <v>29</v>
      </c>
      <c r="B31" s="214">
        <v>1386.1188711991374</v>
      </c>
      <c r="C31" s="215">
        <v>1437.9007595991709</v>
      </c>
      <c r="D31" s="215">
        <v>1504.0047055880304</v>
      </c>
      <c r="E31" s="215">
        <v>1468.2394548218376</v>
      </c>
      <c r="F31" s="215">
        <v>1517.3701234262553</v>
      </c>
      <c r="G31" s="215">
        <v>1697.1667887148062</v>
      </c>
      <c r="H31" s="215">
        <v>1811.5369065308341</v>
      </c>
      <c r="I31" s="215">
        <v>1821.7287125216355</v>
      </c>
      <c r="J31" s="215">
        <v>1852.1517291354023</v>
      </c>
      <c r="K31" s="215">
        <v>2167.5672054910888</v>
      </c>
      <c r="L31" s="215">
        <v>2175.4614760435193</v>
      </c>
      <c r="M31" s="215">
        <v>2206.6534677993068</v>
      </c>
      <c r="N31" s="215">
        <v>2283.0801007751529</v>
      </c>
      <c r="O31" s="215">
        <v>2378.3218170071964</v>
      </c>
      <c r="P31" s="215">
        <v>2467.9152558460091</v>
      </c>
      <c r="Q31" s="215">
        <v>2546.8638545917029</v>
      </c>
      <c r="R31" s="215">
        <v>2615.7262998166575</v>
      </c>
      <c r="S31" s="215">
        <v>2675.3780989384031</v>
      </c>
      <c r="T31" s="215">
        <v>2726.964931497444</v>
      </c>
      <c r="U31" s="215">
        <v>2771.7503564604053</v>
      </c>
      <c r="V31" s="215">
        <v>2810.7437790362792</v>
      </c>
      <c r="W31" s="215">
        <v>2844.9644489940424</v>
      </c>
      <c r="X31" s="215">
        <v>2875.5221783186907</v>
      </c>
      <c r="Y31" s="215">
        <v>2903.5997082685026</v>
      </c>
      <c r="Z31" s="215">
        <v>2930.2247682809793</v>
      </c>
      <c r="AA31" s="215">
        <v>2955.6023430964829</v>
      </c>
      <c r="AB31" s="215">
        <v>2979.7293907955404</v>
      </c>
      <c r="AC31" s="215">
        <v>3002.6055393569809</v>
      </c>
      <c r="AD31" s="215">
        <v>3024.2330246140791</v>
      </c>
      <c r="AE31" s="215">
        <v>3044.616621514248</v>
      </c>
      <c r="AF31" s="215">
        <v>3063.7635692628105</v>
      </c>
      <c r="AG31" s="215">
        <v>3081.6834909391005</v>
      </c>
      <c r="AH31" s="215">
        <v>3098.3883081766121</v>
      </c>
      <c r="AI31" s="215">
        <v>3113.8921514989684</v>
      </c>
      <c r="AJ31" s="215">
        <v>3128.2112668993782</v>
      </c>
      <c r="AK31" s="215">
        <v>3141.3639192445908</v>
      </c>
      <c r="AL31" s="215">
        <v>3153.3702930738482</v>
      </c>
      <c r="AM31" s="215">
        <v>3164.2523913504629</v>
      </c>
      <c r="AN31" s="215">
        <v>3174.0339327082088</v>
      </c>
      <c r="AO31" s="215">
        <v>3182.7402477165751</v>
      </c>
      <c r="AP31" s="215">
        <v>3190.3981746692348</v>
      </c>
      <c r="AQ31" s="215">
        <v>3197.0359553782846</v>
      </c>
      <c r="AR31" s="215">
        <v>3202.6831314336659</v>
      </c>
      <c r="AS31" s="215">
        <v>3207.3704413627311</v>
      </c>
      <c r="AT31" s="215">
        <v>3211.1297190994519</v>
      </c>
      <c r="AU31" s="215">
        <v>3213.9937941466733</v>
      </c>
      <c r="AV31" s="215">
        <v>3215.9963937878956</v>
      </c>
      <c r="AW31" s="215">
        <v>3217.1720476783976</v>
      </c>
      <c r="AX31" s="216">
        <v>3217.5559951180276</v>
      </c>
    </row>
    <row r="32" spans="1:50" x14ac:dyDescent="0.2">
      <c r="A32" s="204" t="s">
        <v>30</v>
      </c>
      <c r="B32" s="214">
        <v>953.46054365731106</v>
      </c>
      <c r="C32" s="215">
        <v>982.73916071012547</v>
      </c>
      <c r="D32" s="215">
        <v>1007.190217386193</v>
      </c>
      <c r="E32" s="215">
        <v>988.01686580060073</v>
      </c>
      <c r="F32" s="215">
        <v>1028.7917095739863</v>
      </c>
      <c r="G32" s="215">
        <v>1164.2331935578331</v>
      </c>
      <c r="H32" s="215">
        <v>1285.5808657429811</v>
      </c>
      <c r="I32" s="215">
        <v>1325.0409909702028</v>
      </c>
      <c r="J32" s="215">
        <v>1362.5508537800022</v>
      </c>
      <c r="K32" s="215">
        <v>1597.4262241195795</v>
      </c>
      <c r="L32" s="215">
        <v>1681.134442521691</v>
      </c>
      <c r="M32" s="215">
        <v>1720.0370799850241</v>
      </c>
      <c r="N32" s="215">
        <v>1816.3454366884012</v>
      </c>
      <c r="O32" s="215">
        <v>1938.0553685543632</v>
      </c>
      <c r="P32" s="215">
        <v>2053.441634572418</v>
      </c>
      <c r="Q32" s="215">
        <v>2155.8894342684907</v>
      </c>
      <c r="R32" s="215">
        <v>2246.6610907903901</v>
      </c>
      <c r="S32" s="215">
        <v>2327.8480275256093</v>
      </c>
      <c r="T32" s="215">
        <v>2402.2416145707093</v>
      </c>
      <c r="U32" s="215">
        <v>2472.7016040611447</v>
      </c>
      <c r="V32" s="215">
        <v>2540.407680849738</v>
      </c>
      <c r="W32" s="215">
        <v>2606.1803438115762</v>
      </c>
      <c r="X32" s="215">
        <v>2670.9607932971203</v>
      </c>
      <c r="Y32" s="215">
        <v>2735.8055154846152</v>
      </c>
      <c r="Z32" s="215">
        <v>2801.6463563188713</v>
      </c>
      <c r="AA32" s="215">
        <v>2868.5326147309388</v>
      </c>
      <c r="AB32" s="215">
        <v>2936.2681744764323</v>
      </c>
      <c r="AC32" s="215">
        <v>3004.6380105284625</v>
      </c>
      <c r="AD32" s="215">
        <v>3073.4076952049863</v>
      </c>
      <c r="AE32" s="215">
        <v>3142.3230756928133</v>
      </c>
      <c r="AF32" s="215">
        <v>3211.1101473756171</v>
      </c>
      <c r="AG32" s="215">
        <v>3279.4751477097325</v>
      </c>
      <c r="AH32" s="215">
        <v>3347.1048952588671</v>
      </c>
      <c r="AI32" s="215">
        <v>3413.6673978274721</v>
      </c>
      <c r="AJ32" s="215">
        <v>3478.8127523548856</v>
      </c>
      <c r="AK32" s="215">
        <v>3542.1743572872529</v>
      </c>
      <c r="AL32" s="215">
        <v>3603.3704554751425</v>
      </c>
      <c r="AM32" s="215">
        <v>3662.0060222099373</v>
      </c>
      <c r="AN32" s="215">
        <v>3717.6750087808141</v>
      </c>
      <c r="AO32" s="215">
        <v>3769.9629468949297</v>
      </c>
      <c r="AP32" s="215">
        <v>3818.4499134653597</v>
      </c>
      <c r="AQ32" s="215">
        <v>3862.7138486681861</v>
      </c>
      <c r="AR32" s="215">
        <v>3902.3342128615218</v>
      </c>
      <c r="AS32" s="215">
        <v>3936.8959600363341</v>
      </c>
      <c r="AT32" s="215">
        <v>3965.9937970521655</v>
      </c>
      <c r="AU32" s="215">
        <v>3989.2366891539377</v>
      </c>
      <c r="AV32" s="215">
        <v>4006.2525633549376</v>
      </c>
      <c r="AW32" s="215">
        <v>4016.6931524202678</v>
      </c>
      <c r="AX32" s="216">
        <v>4020.2389136394045</v>
      </c>
    </row>
    <row r="33" spans="1:52" x14ac:dyDescent="0.2">
      <c r="A33" s="204" t="s">
        <v>31</v>
      </c>
      <c r="B33" s="214">
        <v>1755.1757153883541</v>
      </c>
      <c r="C33" s="215">
        <v>1915.783500409816</v>
      </c>
      <c r="D33" s="215">
        <v>2053.4482547886432</v>
      </c>
      <c r="E33" s="215">
        <v>2078.6458541383354</v>
      </c>
      <c r="F33" s="215">
        <v>2342.9399942398995</v>
      </c>
      <c r="G33" s="215">
        <v>2660.8766392878988</v>
      </c>
      <c r="H33" s="215">
        <v>2779.2531419745264</v>
      </c>
      <c r="I33" s="215">
        <v>2727.8977768813766</v>
      </c>
      <c r="J33" s="215">
        <v>2813.0369617424208</v>
      </c>
      <c r="K33" s="215">
        <v>3089.9937233622504</v>
      </c>
      <c r="L33" s="215">
        <v>3336.6660504229862</v>
      </c>
      <c r="M33" s="215">
        <v>3383.0587446232503</v>
      </c>
      <c r="N33" s="215">
        <v>3496.6880798373304</v>
      </c>
      <c r="O33" s="215">
        <v>3638.2308392964255</v>
      </c>
      <c r="P33" s="215">
        <v>3771.3891932097122</v>
      </c>
      <c r="Q33" s="215">
        <v>3888.7239135306986</v>
      </c>
      <c r="R33" s="215">
        <v>3990.9908587980262</v>
      </c>
      <c r="S33" s="215">
        <v>4079.3918681626837</v>
      </c>
      <c r="T33" s="215">
        <v>4155.5106135680562</v>
      </c>
      <c r="U33" s="215">
        <v>4221.1227860427807</v>
      </c>
      <c r="V33" s="215">
        <v>4277.7468271982607</v>
      </c>
      <c r="W33" s="215">
        <v>4326.9481657709866</v>
      </c>
      <c r="X33" s="215">
        <v>4370.4267814026771</v>
      </c>
      <c r="Y33" s="215">
        <v>4409.9896021342811</v>
      </c>
      <c r="Z33" s="215">
        <v>4447.2063687115451</v>
      </c>
      <c r="AA33" s="215">
        <v>4482.4053337331525</v>
      </c>
      <c r="AB33" s="215">
        <v>4515.6018411628656</v>
      </c>
      <c r="AC33" s="215">
        <v>4546.8159492852874</v>
      </c>
      <c r="AD33" s="215">
        <v>4576.0722449019695</v>
      </c>
      <c r="AE33" s="215">
        <v>4603.3996484364598</v>
      </c>
      <c r="AF33" s="215">
        <v>4628.8312114554146</v>
      </c>
      <c r="AG33" s="215">
        <v>4652.4039080856846</v>
      </c>
      <c r="AH33" s="215">
        <v>4674.1584217704558</v>
      </c>
      <c r="AI33" s="215">
        <v>4694.1389287642214</v>
      </c>
      <c r="AJ33" s="215">
        <v>4712.3928797150083</v>
      </c>
      <c r="AK33" s="215">
        <v>4728.9707806259703</v>
      </c>
      <c r="AL33" s="215">
        <v>4743.9259744264136</v>
      </c>
      <c r="AM33" s="215">
        <v>4757.3144243165052</v>
      </c>
      <c r="AN33" s="215">
        <v>4769.1944999810194</v>
      </c>
      <c r="AO33" s="215">
        <v>4779.6267676955149</v>
      </c>
      <c r="AP33" s="215">
        <v>4788.6737852752512</v>
      </c>
      <c r="AQ33" s="215">
        <v>4796.3999027430973</v>
      </c>
      <c r="AR33" s="215">
        <v>4802.8710695182308</v>
      </c>
      <c r="AS33" s="215">
        <v>4808.1546488536114</v>
      </c>
      <c r="AT33" s="215">
        <v>4812.3192401775868</v>
      </c>
      <c r="AU33" s="215">
        <v>4815.4345099236143</v>
      </c>
      <c r="AV33" s="215">
        <v>4817.5710313635209</v>
      </c>
      <c r="AW33" s="215">
        <v>4818.8001338930326</v>
      </c>
      <c r="AX33" s="216">
        <v>4819.1937621552433</v>
      </c>
    </row>
    <row r="34" spans="1:52" x14ac:dyDescent="0.2">
      <c r="A34" s="204" t="s">
        <v>32</v>
      </c>
      <c r="B34" s="214">
        <v>627.86780663475895</v>
      </c>
      <c r="C34" s="215">
        <v>625.07955852316729</v>
      </c>
      <c r="D34" s="215">
        <v>675.39018356764871</v>
      </c>
      <c r="E34" s="215">
        <v>684.31855733125531</v>
      </c>
      <c r="F34" s="215">
        <v>689.18639066633614</v>
      </c>
      <c r="G34" s="215">
        <v>740.85280156929605</v>
      </c>
      <c r="H34" s="215">
        <v>776.76236454005254</v>
      </c>
      <c r="I34" s="215">
        <v>804.34925709304082</v>
      </c>
      <c r="J34" s="215">
        <v>775.76461349021258</v>
      </c>
      <c r="K34" s="215">
        <v>875.56611675062425</v>
      </c>
      <c r="L34" s="215">
        <v>910.77433504394821</v>
      </c>
      <c r="M34" s="215">
        <v>918.89543281395891</v>
      </c>
      <c r="N34" s="215">
        <v>938.75051252286289</v>
      </c>
      <c r="O34" s="215">
        <v>963.47470566271238</v>
      </c>
      <c r="P34" s="215">
        <v>986.93251060661328</v>
      </c>
      <c r="Q34" s="215">
        <v>1007.7143726156904</v>
      </c>
      <c r="R34" s="215">
        <v>1025.6752648450095</v>
      </c>
      <c r="S34" s="215">
        <v>1040.6970321462886</v>
      </c>
      <c r="T34" s="215">
        <v>1052.6895861980267</v>
      </c>
      <c r="U34" s="215">
        <v>1061.6643235113786</v>
      </c>
      <c r="V34" s="215">
        <v>1067.9557627720328</v>
      </c>
      <c r="W34" s="215">
        <v>1072.0040873501175</v>
      </c>
      <c r="X34" s="215">
        <v>1074.2732226494329</v>
      </c>
      <c r="Y34" s="215">
        <v>1075.2419156269007</v>
      </c>
      <c r="Z34" s="215">
        <v>1075.3256960875085</v>
      </c>
      <c r="AA34" s="215">
        <v>1074.6589785967194</v>
      </c>
      <c r="AB34" s="215">
        <v>1073.3066456568638</v>
      </c>
      <c r="AC34" s="215">
        <v>1071.3346568454479</v>
      </c>
      <c r="AD34" s="215">
        <v>1068.8096555740765</v>
      </c>
      <c r="AE34" s="215">
        <v>1065.7986135867702</v>
      </c>
      <c r="AF34" s="215">
        <v>1062.3685147570807</v>
      </c>
      <c r="AG34" s="215">
        <v>1058.586079181028</v>
      </c>
      <c r="AH34" s="215">
        <v>1054.5175280635215</v>
      </c>
      <c r="AI34" s="215">
        <v>1050.2283894631573</v>
      </c>
      <c r="AJ34" s="215">
        <v>1045.783344595877</v>
      </c>
      <c r="AK34" s="215">
        <v>1041.2461141030021</v>
      </c>
      <c r="AL34" s="215">
        <v>1036.6793834626833</v>
      </c>
      <c r="AM34" s="215">
        <v>1032.1447665650969</v>
      </c>
      <c r="AN34" s="215">
        <v>1027.7028063783491</v>
      </c>
      <c r="AO34" s="215">
        <v>1023.4130116020596</v>
      </c>
      <c r="AP34" s="215">
        <v>1019.3339282361246</v>
      </c>
      <c r="AQ34" s="215">
        <v>1015.5232450810009</v>
      </c>
      <c r="AR34" s="215">
        <v>1012.0379323302886</v>
      </c>
      <c r="AS34" s="215">
        <v>1008.9344126147281</v>
      </c>
      <c r="AT34" s="215">
        <v>1006.2687641073694</v>
      </c>
      <c r="AU34" s="215">
        <v>1004.0969556020372</v>
      </c>
      <c r="AV34" s="215">
        <v>1002.4751138312306</v>
      </c>
      <c r="AW34" s="215">
        <v>1001.4598236968989</v>
      </c>
      <c r="AX34" s="216">
        <v>1001.1084625499695</v>
      </c>
    </row>
    <row r="35" spans="1:52" x14ac:dyDescent="0.2">
      <c r="A35" s="204" t="s">
        <v>33</v>
      </c>
      <c r="B35" s="214">
        <v>1712.0343556535668</v>
      </c>
      <c r="C35" s="215">
        <v>1803.6398418356748</v>
      </c>
      <c r="D35" s="215">
        <v>1891.7453428330407</v>
      </c>
      <c r="E35" s="215">
        <v>1925.726984191494</v>
      </c>
      <c r="F35" s="215">
        <v>2039.0277316223494</v>
      </c>
      <c r="G35" s="215">
        <v>2282.7007277873363</v>
      </c>
      <c r="H35" s="215">
        <v>2438.8021860920107</v>
      </c>
      <c r="I35" s="215">
        <v>2603.0134076603781</v>
      </c>
      <c r="J35" s="215">
        <v>2742.170325969631</v>
      </c>
      <c r="K35" s="215">
        <v>3334.778314369561</v>
      </c>
      <c r="L35" s="215">
        <v>3790.6958165959172</v>
      </c>
      <c r="M35" s="215">
        <v>3912.2186741916535</v>
      </c>
      <c r="N35" s="215">
        <v>4216.7516399780025</v>
      </c>
      <c r="O35" s="215">
        <v>4608.36801062219</v>
      </c>
      <c r="P35" s="215">
        <v>4984.726211832075</v>
      </c>
      <c r="Q35" s="215">
        <v>5323.0483155006232</v>
      </c>
      <c r="R35" s="215">
        <v>5627.9683510286495</v>
      </c>
      <c r="S35" s="215">
        <v>5908.2956873427784</v>
      </c>
      <c r="T35" s="215">
        <v>6176.4557132329155</v>
      </c>
      <c r="U35" s="215">
        <v>6444.9049610085631</v>
      </c>
      <c r="V35" s="215">
        <v>6715.412538387006</v>
      </c>
      <c r="W35" s="215">
        <v>6986.7166949071234</v>
      </c>
      <c r="X35" s="215">
        <v>7257.4338868996656</v>
      </c>
      <c r="Y35" s="215">
        <v>7526.0625618546756</v>
      </c>
      <c r="Z35" s="215">
        <v>7791.1274167271049</v>
      </c>
      <c r="AA35" s="215">
        <v>8051.6393894725879</v>
      </c>
      <c r="AB35" s="215">
        <v>8306.7537020266482</v>
      </c>
      <c r="AC35" s="215">
        <v>8555.6467183375444</v>
      </c>
      <c r="AD35" s="215">
        <v>8797.5213081591628</v>
      </c>
      <c r="AE35" s="215">
        <v>9031.6119347322547</v>
      </c>
      <c r="AF35" s="215">
        <v>9257.1894184693247</v>
      </c>
      <c r="AG35" s="215">
        <v>9473.5653339035725</v>
      </c>
      <c r="AH35" s="215">
        <v>9680.0960027612382</v>
      </c>
      <c r="AI35" s="215">
        <v>9876.1860519559104</v>
      </c>
      <c r="AJ35" s="215">
        <v>10061.291511478987</v>
      </c>
      <c r="AK35" s="215">
        <v>10234.922433458411</v>
      </c>
      <c r="AL35" s="215">
        <v>10396.645019975318</v>
      </c>
      <c r="AM35" s="215">
        <v>10546.083253461393</v>
      </c>
      <c r="AN35" s="215">
        <v>10682.920029556597</v>
      </c>
      <c r="AO35" s="215">
        <v>10806.897798099313</v>
      </c>
      <c r="AP35" s="215">
        <v>10917.818723372038</v>
      </c>
      <c r="AQ35" s="215">
        <v>11015.54437977059</v>
      </c>
      <c r="AR35" s="215">
        <v>11099.995003646101</v>
      </c>
      <c r="AS35" s="215">
        <v>11171.148326143515</v>
      </c>
      <c r="AT35" s="215">
        <v>11229.038015394537</v>
      </c>
      <c r="AU35" s="215">
        <v>11273.751759397244</v>
      </c>
      <c r="AV35" s="215">
        <v>11305.429023315912</v>
      </c>
      <c r="AW35" s="215">
        <v>11324.25851676509</v>
      </c>
      <c r="AX35" s="216">
        <v>11330.475407909535</v>
      </c>
    </row>
    <row r="36" spans="1:52" x14ac:dyDescent="0.2">
      <c r="A36" s="204" t="s">
        <v>34</v>
      </c>
      <c r="B36" s="214">
        <v>2298.3702505757124</v>
      </c>
      <c r="C36" s="215">
        <v>2430.0821452448795</v>
      </c>
      <c r="D36" s="215">
        <v>2614.0226283800762</v>
      </c>
      <c r="E36" s="215">
        <v>2740.3367900106496</v>
      </c>
      <c r="F36" s="215">
        <v>2941.6791661197531</v>
      </c>
      <c r="G36" s="215">
        <v>3388.5062004678171</v>
      </c>
      <c r="H36" s="215">
        <v>3815.9156485707945</v>
      </c>
      <c r="I36" s="215">
        <v>4021.3431733748421</v>
      </c>
      <c r="J36" s="215">
        <v>4189.6426485802067</v>
      </c>
      <c r="K36" s="215">
        <v>5047.07826989772</v>
      </c>
      <c r="L36" s="215">
        <v>5516.6342563589078</v>
      </c>
      <c r="M36" s="215">
        <v>5670.9902293897712</v>
      </c>
      <c r="N36" s="215">
        <v>6049.7711004935964</v>
      </c>
      <c r="O36" s="215">
        <v>6517.8326817475881</v>
      </c>
      <c r="P36" s="215">
        <v>6937.6804426597182</v>
      </c>
      <c r="Q36" s="215">
        <v>7288.3573114086466</v>
      </c>
      <c r="R36" s="215">
        <v>7588.9287302718258</v>
      </c>
      <c r="S36" s="215">
        <v>7864.9854308085414</v>
      </c>
      <c r="T36" s="215">
        <v>8147.2900051009774</v>
      </c>
      <c r="U36" s="215">
        <v>8463.9121730580082</v>
      </c>
      <c r="V36" s="215">
        <v>8816.002728531852</v>
      </c>
      <c r="W36" s="215">
        <v>9196.6253302009573</v>
      </c>
      <c r="X36" s="215">
        <v>9597.433171472494</v>
      </c>
      <c r="Y36" s="215">
        <v>10008.411196798159</v>
      </c>
      <c r="Z36" s="215">
        <v>10419.68207206336</v>
      </c>
      <c r="AA36" s="215">
        <v>10827.989846138882</v>
      </c>
      <c r="AB36" s="215">
        <v>11231.874566189555</v>
      </c>
      <c r="AC36" s="215">
        <v>11629.864943518149</v>
      </c>
      <c r="AD36" s="215">
        <v>12020.488251395016</v>
      </c>
      <c r="AE36" s="215">
        <v>12402.280355385892</v>
      </c>
      <c r="AF36" s="215">
        <v>12773.795772177593</v>
      </c>
      <c r="AG36" s="215">
        <v>13133.617652390218</v>
      </c>
      <c r="AH36" s="215">
        <v>13480.367583834384</v>
      </c>
      <c r="AI36" s="215">
        <v>13812.715114089397</v>
      </c>
      <c r="AJ36" s="215">
        <v>14129.386895094452</v>
      </c>
      <c r="AK36" s="215">
        <v>14429.17535757776</v>
      </c>
      <c r="AL36" s="215">
        <v>14710.946829502202</v>
      </c>
      <c r="AM36" s="215">
        <v>14973.649020157438</v>
      </c>
      <c r="AN36" s="215">
        <v>15216.317799945127</v>
      </c>
      <c r="AO36" s="215">
        <v>15438.083215133793</v>
      </c>
      <c r="AP36" s="215">
        <v>15638.174686743429</v>
      </c>
      <c r="AQ36" s="215">
        <v>15815.925353091674</v>
      </c>
      <c r="AR36" s="215">
        <v>15970.775526219299</v>
      </c>
      <c r="AS36" s="215">
        <v>16102.27524324554</v>
      </c>
      <c r="AT36" s="215">
        <v>16210.08590451312</v>
      </c>
      <c r="AU36" s="215">
        <v>16293.981001007109</v>
      </c>
      <c r="AV36" s="215">
        <v>16353.845943817994</v>
      </c>
      <c r="AW36" s="215">
        <v>16389.677018227001</v>
      </c>
      <c r="AX36" s="216">
        <v>16401.579494189686</v>
      </c>
    </row>
    <row r="37" spans="1:52" x14ac:dyDescent="0.2">
      <c r="A37" s="204" t="s">
        <v>35</v>
      </c>
      <c r="B37" s="214">
        <v>235.35118038279785</v>
      </c>
      <c r="C37" s="215">
        <v>249.50909097016776</v>
      </c>
      <c r="D37" s="215">
        <v>261.69729116037337</v>
      </c>
      <c r="E37" s="215">
        <v>261.68098067397437</v>
      </c>
      <c r="F37" s="215">
        <v>279.37539782966684</v>
      </c>
      <c r="G37" s="215">
        <v>318.13496199016924</v>
      </c>
      <c r="H37" s="215">
        <v>336.40604594488298</v>
      </c>
      <c r="I37" s="215">
        <v>358.40848198921412</v>
      </c>
      <c r="J37" s="215">
        <v>358.49983471901351</v>
      </c>
      <c r="K37" s="215">
        <v>418.05813758237923</v>
      </c>
      <c r="L37" s="215">
        <v>444.2119594191438</v>
      </c>
      <c r="M37" s="215">
        <v>451.66176300683526</v>
      </c>
      <c r="N37" s="215">
        <v>469.5171755472619</v>
      </c>
      <c r="O37" s="215">
        <v>490.74751186677599</v>
      </c>
      <c r="P37" s="215">
        <v>508.85632209510277</v>
      </c>
      <c r="Q37" s="215">
        <v>523.18955191661473</v>
      </c>
      <c r="R37" s="215">
        <v>534.87800819250754</v>
      </c>
      <c r="S37" s="215">
        <v>545.23934172630004</v>
      </c>
      <c r="T37" s="215">
        <v>555.72682759407689</v>
      </c>
      <c r="U37" s="215">
        <v>567.5953453704758</v>
      </c>
      <c r="V37" s="215">
        <v>580.90810003018771</v>
      </c>
      <c r="W37" s="215">
        <v>595.40382560161163</v>
      </c>
      <c r="X37" s="215">
        <v>610.79549936192996</v>
      </c>
      <c r="Y37" s="215">
        <v>626.76464743556721</v>
      </c>
      <c r="Z37" s="215">
        <v>643.01399580011218</v>
      </c>
      <c r="AA37" s="215">
        <v>659.44707677622011</v>
      </c>
      <c r="AB37" s="215">
        <v>676.01720823504752</v>
      </c>
      <c r="AC37" s="215">
        <v>692.67343372245864</v>
      </c>
      <c r="AD37" s="215">
        <v>709.36046832786508</v>
      </c>
      <c r="AE37" s="215">
        <v>726.01868496612246</v>
      </c>
      <c r="AF37" s="215">
        <v>742.58414593412851</v>
      </c>
      <c r="AG37" s="215">
        <v>758.988684538445</v>
      </c>
      <c r="AH37" s="215">
        <v>775.1600414229091</v>
      </c>
      <c r="AI37" s="215">
        <v>791.0220599442838</v>
      </c>
      <c r="AJ37" s="215">
        <v>806.49494453917384</v>
      </c>
      <c r="AK37" s="215">
        <v>821.49558548779316</v>
      </c>
      <c r="AL37" s="215">
        <v>835.93795280274639</v>
      </c>
      <c r="AM37" s="215">
        <v>849.73356114983255</v>
      </c>
      <c r="AN37" s="215">
        <v>862.79200674134665</v>
      </c>
      <c r="AO37" s="215">
        <v>875.02157603360797</v>
      </c>
      <c r="AP37" s="215">
        <v>886.32992481566134</v>
      </c>
      <c r="AQ37" s="215">
        <v>896.62482490710443</v>
      </c>
      <c r="AR37" s="215">
        <v>905.81497420567507</v>
      </c>
      <c r="AS37" s="215">
        <v>913.81086426167985</v>
      </c>
      <c r="AT37" s="215">
        <v>920.52569793307714</v>
      </c>
      <c r="AU37" s="215">
        <v>925.87634802442494</v>
      </c>
      <c r="AV37" s="215">
        <v>929.78434617230425</v>
      </c>
      <c r="AW37" s="215">
        <v>932.17688965086097</v>
      </c>
      <c r="AX37" s="216">
        <v>932.98785227940755</v>
      </c>
    </row>
    <row r="38" spans="1:52" x14ac:dyDescent="0.2">
      <c r="A38" s="204" t="s">
        <v>36</v>
      </c>
      <c r="B38" s="214">
        <v>96.993213780031667</v>
      </c>
      <c r="C38" s="215">
        <v>94.258989967267098</v>
      </c>
      <c r="D38" s="215">
        <v>95.067933320263947</v>
      </c>
      <c r="E38" s="215">
        <v>95.693349747696558</v>
      </c>
      <c r="F38" s="215">
        <v>98.428540730725757</v>
      </c>
      <c r="G38" s="215">
        <v>105.50856697718477</v>
      </c>
      <c r="H38" s="215">
        <v>108.5215335751294</v>
      </c>
      <c r="I38" s="215">
        <v>107.45795578155793</v>
      </c>
      <c r="J38" s="215">
        <v>100.10482337303415</v>
      </c>
      <c r="K38" s="215">
        <v>113.81705420803372</v>
      </c>
      <c r="L38" s="215">
        <v>124.98414275926726</v>
      </c>
      <c r="M38" s="215">
        <v>126.29644741959278</v>
      </c>
      <c r="N38" s="215">
        <v>129.63155836152285</v>
      </c>
      <c r="O38" s="215">
        <v>134.08499036397302</v>
      </c>
      <c r="P38" s="215">
        <v>138.83177453490512</v>
      </c>
      <c r="Q38" s="215">
        <v>143.62118848471854</v>
      </c>
      <c r="R38" s="215">
        <v>148.34529562541582</v>
      </c>
      <c r="S38" s="215">
        <v>152.883054176889</v>
      </c>
      <c r="T38" s="215">
        <v>157.10135122307133</v>
      </c>
      <c r="U38" s="215">
        <v>160.88271563013285</v>
      </c>
      <c r="V38" s="215">
        <v>164.20958135548659</v>
      </c>
      <c r="W38" s="215">
        <v>167.09643607440722</v>
      </c>
      <c r="X38" s="215">
        <v>169.56468919635839</v>
      </c>
      <c r="Y38" s="215">
        <v>171.64183038474209</v>
      </c>
      <c r="Z38" s="215">
        <v>173.35667028857239</v>
      </c>
      <c r="AA38" s="215">
        <v>174.72656519057901</v>
      </c>
      <c r="AB38" s="215">
        <v>175.76799982532668</v>
      </c>
      <c r="AC38" s="215">
        <v>176.49999409296979</v>
      </c>
      <c r="AD38" s="215">
        <v>176.94370566943874</v>
      </c>
      <c r="AE38" s="215">
        <v>177.1220398290092</v>
      </c>
      <c r="AF38" s="215">
        <v>177.0592746628173</v>
      </c>
      <c r="AG38" s="215">
        <v>176.78070859469219</v>
      </c>
      <c r="AH38" s="215">
        <v>176.31233579691397</v>
      </c>
      <c r="AI38" s="215">
        <v>175.68055384259739</v>
      </c>
      <c r="AJ38" s="215">
        <v>174.91190673916716</v>
      </c>
      <c r="AK38" s="215">
        <v>174.0328654009526</v>
      </c>
      <c r="AL38" s="215">
        <v>173.06964666194955</v>
      </c>
      <c r="AM38" s="215">
        <v>172.04807111808154</v>
      </c>
      <c r="AN38" s="215">
        <v>170.99345943075397</v>
      </c>
      <c r="AO38" s="215">
        <v>169.93056622324485</v>
      </c>
      <c r="AP38" s="215">
        <v>168.88355035698041</v>
      </c>
      <c r="AQ38" s="215">
        <v>167.87598018116861</v>
      </c>
      <c r="AR38" s="215">
        <v>166.93087229955935</v>
      </c>
      <c r="AS38" s="215">
        <v>166.07076248434282</v>
      </c>
      <c r="AT38" s="215">
        <v>165.31780758149731</v>
      </c>
      <c r="AU38" s="215">
        <v>164.69391758761293</v>
      </c>
      <c r="AV38" s="215">
        <v>164.22091753073929</v>
      </c>
      <c r="AW38" s="215">
        <v>163.92073935557985</v>
      </c>
      <c r="AX38" s="216">
        <v>163.81564469868525</v>
      </c>
    </row>
    <row r="39" spans="1:52" x14ac:dyDescent="0.2">
      <c r="A39" s="204" t="s">
        <v>37</v>
      </c>
      <c r="B39" s="214">
        <v>70.965520559665123</v>
      </c>
      <c r="C39" s="215">
        <v>77.796310354086884</v>
      </c>
      <c r="D39" s="215">
        <v>86.892132718429352</v>
      </c>
      <c r="E39" s="215">
        <v>99.251999418529735</v>
      </c>
      <c r="F39" s="215">
        <v>104.80094610845228</v>
      </c>
      <c r="G39" s="215">
        <v>107.56571695122068</v>
      </c>
      <c r="H39" s="215">
        <v>111.70845905906732</v>
      </c>
      <c r="I39" s="215">
        <v>121.81502945383929</v>
      </c>
      <c r="J39" s="215">
        <v>121.02120146583695</v>
      </c>
      <c r="K39" s="215">
        <v>164.0597870260292</v>
      </c>
      <c r="L39" s="215">
        <v>204.32170048770587</v>
      </c>
      <c r="M39" s="215">
        <v>212.55556167378916</v>
      </c>
      <c r="N39" s="215">
        <v>233.68946915636266</v>
      </c>
      <c r="O39" s="215">
        <v>262.03155887995825</v>
      </c>
      <c r="P39" s="215">
        <v>291.02561999215254</v>
      </c>
      <c r="Q39" s="215">
        <v>319.00132343385508</v>
      </c>
      <c r="R39" s="215">
        <v>346.04624094835134</v>
      </c>
      <c r="S39" s="215">
        <v>372.52285844776929</v>
      </c>
      <c r="T39" s="215">
        <v>399.06680822935505</v>
      </c>
      <c r="U39" s="215">
        <v>426.41033054569374</v>
      </c>
      <c r="V39" s="215">
        <v>454.76805833274011</v>
      </c>
      <c r="W39" s="215">
        <v>484.21897046047008</v>
      </c>
      <c r="X39" s="215">
        <v>514.86425636246395</v>
      </c>
      <c r="Y39" s="215">
        <v>546.82991701760875</v>
      </c>
      <c r="Z39" s="215">
        <v>580.23358409487992</v>
      </c>
      <c r="AA39" s="215">
        <v>615.06220124194681</v>
      </c>
      <c r="AB39" s="215">
        <v>651.25085752257871</v>
      </c>
      <c r="AC39" s="215">
        <v>688.71284954539703</v>
      </c>
      <c r="AD39" s="215">
        <v>727.33784407666576</v>
      </c>
      <c r="AE39" s="215">
        <v>766.99020731621169</v>
      </c>
      <c r="AF39" s="215">
        <v>807.50756926178644</v>
      </c>
      <c r="AG39" s="215">
        <v>848.69969717573088</v>
      </c>
      <c r="AH39" s="215">
        <v>890.34775625832481</v>
      </c>
      <c r="AI39" s="215">
        <v>932.20403774866713</v>
      </c>
      <c r="AJ39" s="215">
        <v>973.99223432856036</v>
      </c>
      <c r="AK39" s="215">
        <v>1015.408339421985</v>
      </c>
      <c r="AL39" s="215">
        <v>1056.1222403263309</v>
      </c>
      <c r="AM39" s="215">
        <v>1095.7800647180916</v>
      </c>
      <c r="AN39" s="215">
        <v>1134.0073256892897</v>
      </c>
      <c r="AO39" s="215">
        <v>1170.4128919801951</v>
      </c>
      <c r="AP39" s="215">
        <v>1204.5937875487932</v>
      </c>
      <c r="AQ39" s="215">
        <v>1236.1407983409827</v>
      </c>
      <c r="AR39" s="215">
        <v>1264.6448346213931</v>
      </c>
      <c r="AS39" s="215">
        <v>1289.7039652734213</v>
      </c>
      <c r="AT39" s="215">
        <v>1310.9310071200537</v>
      </c>
      <c r="AU39" s="215">
        <v>1327.9615188448702</v>
      </c>
      <c r="AV39" s="215">
        <v>1340.4620170142466</v>
      </c>
      <c r="AW39" s="215">
        <v>1348.138202694942</v>
      </c>
      <c r="AX39" s="216">
        <v>1350.7429630020163</v>
      </c>
    </row>
    <row r="40" spans="1:52" x14ac:dyDescent="0.2">
      <c r="A40" s="204" t="s">
        <v>38</v>
      </c>
      <c r="B40" s="214">
        <v>32.536888744587912</v>
      </c>
      <c r="C40" s="215">
        <v>35.699637404168797</v>
      </c>
      <c r="D40" s="215">
        <v>38.367627851350051</v>
      </c>
      <c r="E40" s="215">
        <v>39.602824835326153</v>
      </c>
      <c r="F40" s="215">
        <v>41.15991326248249</v>
      </c>
      <c r="G40" s="215">
        <v>45.745408371569674</v>
      </c>
      <c r="H40" s="215">
        <v>50.832278851937239</v>
      </c>
      <c r="I40" s="215">
        <v>55.823300807607737</v>
      </c>
      <c r="J40" s="215">
        <v>52.219430202324659</v>
      </c>
      <c r="K40" s="215">
        <v>57.360679492383881</v>
      </c>
      <c r="L40" s="215">
        <v>65.377607731033848</v>
      </c>
      <c r="M40" s="215">
        <v>67.052272199356494</v>
      </c>
      <c r="N40" s="215">
        <v>71.281975900826438</v>
      </c>
      <c r="O40" s="215">
        <v>76.832847100374536</v>
      </c>
      <c r="P40" s="215">
        <v>82.453502206786126</v>
      </c>
      <c r="Q40" s="215">
        <v>87.8535896005762</v>
      </c>
      <c r="R40" s="215">
        <v>93.039246522476375</v>
      </c>
      <c r="S40" s="215">
        <v>98.038616487736959</v>
      </c>
      <c r="T40" s="215">
        <v>102.90122026265099</v>
      </c>
      <c r="U40" s="215">
        <v>107.68254257856758</v>
      </c>
      <c r="V40" s="215">
        <v>112.39439103150873</v>
      </c>
      <c r="W40" s="215">
        <v>117.0395623239168</v>
      </c>
      <c r="X40" s="215">
        <v>121.62521070201605</v>
      </c>
      <c r="Y40" s="215">
        <v>126.16286454801524</v>
      </c>
      <c r="Z40" s="215">
        <v>130.66288555373498</v>
      </c>
      <c r="AA40" s="215">
        <v>135.11633364652076</v>
      </c>
      <c r="AB40" s="215">
        <v>139.5089580232071</v>
      </c>
      <c r="AC40" s="215">
        <v>143.8264314768162</v>
      </c>
      <c r="AD40" s="215">
        <v>148.05443269097765</v>
      </c>
      <c r="AE40" s="215">
        <v>152.17872985182532</v>
      </c>
      <c r="AF40" s="215">
        <v>156.18526485643508</v>
      </c>
      <c r="AG40" s="215">
        <v>160.06023738407694</v>
      </c>
      <c r="AH40" s="215">
        <v>163.79018809236857</v>
      </c>
      <c r="AI40" s="215">
        <v>167.36208020489323</v>
      </c>
      <c r="AJ40" s="215">
        <v>170.76337876996496</v>
      </c>
      <c r="AK40" s="215">
        <v>173.9821268917579</v>
      </c>
      <c r="AL40" s="215">
        <v>177.00701826469708</v>
      </c>
      <c r="AM40" s="215">
        <v>179.827465379394</v>
      </c>
      <c r="AN40" s="215">
        <v>182.43366281296369</v>
      </c>
      <c r="AO40" s="215">
        <v>184.81664506766398</v>
      </c>
      <c r="AP40" s="215">
        <v>186.96833847871531</v>
      </c>
      <c r="AQ40" s="215">
        <v>188.88160677409869</v>
      </c>
      <c r="AR40" s="215">
        <v>190.550289935244</v>
      </c>
      <c r="AS40" s="215">
        <v>191.96923607687393</v>
      </c>
      <c r="AT40" s="215">
        <v>193.13432613596913</v>
      </c>
      <c r="AU40" s="215">
        <v>194.0424912328709</v>
      </c>
      <c r="AV40" s="215">
        <v>194.69172264100834</v>
      </c>
      <c r="AW40" s="215">
        <v>195.08107437468755</v>
      </c>
      <c r="AX40" s="216">
        <v>195.21065847589301</v>
      </c>
    </row>
    <row r="41" spans="1:52" x14ac:dyDescent="0.2">
      <c r="A41" s="204" t="s">
        <v>39</v>
      </c>
      <c r="B41" s="214">
        <v>1680.2596337294835</v>
      </c>
      <c r="C41" s="215">
        <v>1695.144439478476</v>
      </c>
      <c r="D41" s="215">
        <v>1660.9369108534145</v>
      </c>
      <c r="E41" s="215">
        <v>1583.6219721367613</v>
      </c>
      <c r="F41" s="215">
        <v>1619.613841507062</v>
      </c>
      <c r="G41" s="215">
        <v>1767.2620779648926</v>
      </c>
      <c r="H41" s="215">
        <v>1928.5876837904223</v>
      </c>
      <c r="I41" s="215">
        <v>1980.3465919708456</v>
      </c>
      <c r="J41" s="215">
        <v>1952.1155968033461</v>
      </c>
      <c r="K41" s="215">
        <v>2254.0667697181825</v>
      </c>
      <c r="L41" s="215">
        <v>2406.5305171590167</v>
      </c>
      <c r="M41" s="215">
        <v>2482.0321882316407</v>
      </c>
      <c r="N41" s="215">
        <v>2666.9892688540158</v>
      </c>
      <c r="O41" s="215">
        <v>2893.8870488723769</v>
      </c>
      <c r="P41" s="215">
        <v>3092.4448157157099</v>
      </c>
      <c r="Q41" s="215">
        <v>3252.7900739206952</v>
      </c>
      <c r="R41" s="215">
        <v>3386.7444591157705</v>
      </c>
      <c r="S41" s="215">
        <v>3510.102165176364</v>
      </c>
      <c r="T41" s="215">
        <v>3641.7207518537202</v>
      </c>
      <c r="U41" s="215">
        <v>3798.7183939493311</v>
      </c>
      <c r="V41" s="215">
        <v>3981.3169432536524</v>
      </c>
      <c r="W41" s="215">
        <v>4184.5293320928322</v>
      </c>
      <c r="X41" s="215">
        <v>4402.1791342369952</v>
      </c>
      <c r="Y41" s="215">
        <v>4626.5904162685802</v>
      </c>
      <c r="Z41" s="215">
        <v>4849.9954208548324</v>
      </c>
      <c r="AA41" s="215">
        <v>5069.8823169855041</v>
      </c>
      <c r="AB41" s="215">
        <v>5285.2278209965989</v>
      </c>
      <c r="AC41" s="215">
        <v>5495.0524086697578</v>
      </c>
      <c r="AD41" s="215">
        <v>5698.4306386015487</v>
      </c>
      <c r="AE41" s="215">
        <v>5894.5004303621754</v>
      </c>
      <c r="AF41" s="215">
        <v>6082.4711749667285</v>
      </c>
      <c r="AG41" s="215">
        <v>6261.6305860561079</v>
      </c>
      <c r="AH41" s="215">
        <v>6431.3502314922225</v>
      </c>
      <c r="AI41" s="215">
        <v>6591.0897159000233</v>
      </c>
      <c r="AJ41" s="215">
        <v>6740.3995142111407</v>
      </c>
      <c r="AK41" s="215">
        <v>6878.9224837636575</v>
      </c>
      <c r="AL41" s="215">
        <v>7006.3941073981414</v>
      </c>
      <c r="AM41" s="215">
        <v>7122.6415418023535</v>
      </c>
      <c r="AN41" s="215">
        <v>7227.5815637739715</v>
      </c>
      <c r="AO41" s="215">
        <v>7321.2175219023211</v>
      </c>
      <c r="AP41" s="215">
        <v>7403.6354123553374</v>
      </c>
      <c r="AQ41" s="215">
        <v>7474.9992050469646</v>
      </c>
      <c r="AR41" s="215">
        <v>7535.5455506072649</v>
      </c>
      <c r="AS41" s="215">
        <v>7585.5779995194898</v>
      </c>
      <c r="AT41" s="215">
        <v>7625.4608628292544</v>
      </c>
      <c r="AU41" s="215">
        <v>7655.612839326127</v>
      </c>
      <c r="AV41" s="215">
        <v>7676.5005274324649</v>
      </c>
      <c r="AW41" s="215">
        <v>7688.6319316129802</v>
      </c>
      <c r="AX41" s="216">
        <v>7692.5500633449419</v>
      </c>
    </row>
    <row r="42" spans="1:52" x14ac:dyDescent="0.2">
      <c r="A42" s="204" t="s">
        <v>40</v>
      </c>
      <c r="B42" s="214">
        <v>125.81415161256815</v>
      </c>
      <c r="C42" s="215">
        <v>140.31477005110062</v>
      </c>
      <c r="D42" s="215">
        <v>156.72015248722698</v>
      </c>
      <c r="E42" s="215">
        <v>165.1852348132401</v>
      </c>
      <c r="F42" s="215">
        <v>184.25366435012344</v>
      </c>
      <c r="G42" s="215">
        <v>209.81637237905477</v>
      </c>
      <c r="H42" s="215">
        <v>245.89161153311522</v>
      </c>
      <c r="I42" s="215">
        <v>264.34481065829374</v>
      </c>
      <c r="J42" s="215">
        <v>255.71778339066671</v>
      </c>
      <c r="K42" s="215">
        <v>314.44198403038911</v>
      </c>
      <c r="L42" s="215">
        <v>339.54369713094945</v>
      </c>
      <c r="M42" s="215">
        <v>355.02268626592991</v>
      </c>
      <c r="N42" s="215">
        <v>394.6760396563111</v>
      </c>
      <c r="O42" s="215">
        <v>447.40896102284341</v>
      </c>
      <c r="P42" s="215">
        <v>499.84310558227043</v>
      </c>
      <c r="Q42" s="215">
        <v>548.44988597374265</v>
      </c>
      <c r="R42" s="215">
        <v>593.54592768698899</v>
      </c>
      <c r="S42" s="215">
        <v>636.24702106875247</v>
      </c>
      <c r="T42" s="215">
        <v>678.40832072631201</v>
      </c>
      <c r="U42" s="215">
        <v>722.06959833170981</v>
      </c>
      <c r="V42" s="215">
        <v>767.66610090920085</v>
      </c>
      <c r="W42" s="215">
        <v>815.15949995216067</v>
      </c>
      <c r="X42" s="215">
        <v>864.49258415599775</v>
      </c>
      <c r="Y42" s="215">
        <v>915.58762852077507</v>
      </c>
      <c r="Z42" s="215">
        <v>968.34421806144826</v>
      </c>
      <c r="AA42" s="215">
        <v>1022.635659007558</v>
      </c>
      <c r="AB42" s="215">
        <v>1078.3090687665715</v>
      </c>
      <c r="AC42" s="215">
        <v>1135.1848220383804</v>
      </c>
      <c r="AD42" s="215">
        <v>1193.0557069660467</v>
      </c>
      <c r="AE42" s="215">
        <v>1251.6864013573277</v>
      </c>
      <c r="AF42" s="215">
        <v>1310.8133207605465</v>
      </c>
      <c r="AG42" s="215">
        <v>1370.1448888779983</v>
      </c>
      <c r="AH42" s="215">
        <v>1429.3622779371735</v>
      </c>
      <c r="AI42" s="215">
        <v>1488.1206620582211</v>
      </c>
      <c r="AJ42" s="215">
        <v>1546.0510202342646</v>
      </c>
      <c r="AK42" s="215">
        <v>1602.7625172049397</v>
      </c>
      <c r="AL42" s="215">
        <v>1657.8454802364895</v>
      </c>
      <c r="AM42" s="215">
        <v>1710.874977674775</v>
      </c>
      <c r="AN42" s="215">
        <v>1761.4149912393073</v>
      </c>
      <c r="AO42" s="215">
        <v>1809.0231585890083</v>
      </c>
      <c r="AP42" s="215">
        <v>1853.2560460149459</v>
      </c>
      <c r="AQ42" s="215">
        <v>1893.6748935914879</v>
      </c>
      <c r="AR42" s="215">
        <v>1929.851757222227</v>
      </c>
      <c r="AS42" s="215">
        <v>1961.375954305244</v>
      </c>
      <c r="AT42" s="215">
        <v>1987.8607028354961</v>
      </c>
      <c r="AU42" s="215">
        <v>2008.9498283298994</v>
      </c>
      <c r="AV42" s="215">
        <v>2024.3243996991612</v>
      </c>
      <c r="AW42" s="215">
        <v>2033.7091447950488</v>
      </c>
      <c r="AX42" s="216">
        <v>2036.8784894962369</v>
      </c>
    </row>
    <row r="43" spans="1:52" x14ac:dyDescent="0.2">
      <c r="A43" s="205" t="s">
        <v>41</v>
      </c>
      <c r="B43" s="217">
        <v>111.51452051101201</v>
      </c>
      <c r="C43" s="218">
        <v>113.03205913023037</v>
      </c>
      <c r="D43" s="218">
        <v>116.38619015098108</v>
      </c>
      <c r="E43" s="218">
        <v>116.59976918770862</v>
      </c>
      <c r="F43" s="218">
        <v>121.7531333299423</v>
      </c>
      <c r="G43" s="218">
        <v>133.96162549530575</v>
      </c>
      <c r="H43" s="218">
        <v>142.45560376808243</v>
      </c>
      <c r="I43" s="218">
        <v>148.20170190389067</v>
      </c>
      <c r="J43" s="218">
        <v>150.38995216573491</v>
      </c>
      <c r="K43" s="218">
        <v>171.45992894014705</v>
      </c>
      <c r="L43" s="218">
        <v>178.87718995463754</v>
      </c>
      <c r="M43" s="218">
        <v>183.91734605340596</v>
      </c>
      <c r="N43" s="218">
        <v>196.49466917504878</v>
      </c>
      <c r="O43" s="218">
        <v>212.5820325132492</v>
      </c>
      <c r="P43" s="218">
        <v>228.01675195384598</v>
      </c>
      <c r="Q43" s="218">
        <v>241.88312085188005</v>
      </c>
      <c r="R43" s="218">
        <v>254.33524061896514</v>
      </c>
      <c r="S43" s="218">
        <v>265.6643287487891</v>
      </c>
      <c r="T43" s="218">
        <v>276.27986637437255</v>
      </c>
      <c r="U43" s="218">
        <v>286.59329202376892</v>
      </c>
      <c r="V43" s="218">
        <v>296.67904687369173</v>
      </c>
      <c r="W43" s="218">
        <v>306.52296782086637</v>
      </c>
      <c r="X43" s="218">
        <v>316.11542206546687</v>
      </c>
      <c r="Y43" s="218">
        <v>325.45135495564045</v>
      </c>
      <c r="Z43" s="218">
        <v>334.52576202201578</v>
      </c>
      <c r="AA43" s="218">
        <v>343.31911217564937</v>
      </c>
      <c r="AB43" s="218">
        <v>351.80927684095792</v>
      </c>
      <c r="AC43" s="218">
        <v>359.97592362896552</v>
      </c>
      <c r="AD43" s="218">
        <v>367.80061427728242</v>
      </c>
      <c r="AE43" s="218">
        <v>375.26688356751828</v>
      </c>
      <c r="AF43" s="218">
        <v>382.36029915365827</v>
      </c>
      <c r="AG43" s="218">
        <v>389.06850248231427</v>
      </c>
      <c r="AH43" s="218">
        <v>395.38123121677137</v>
      </c>
      <c r="AI43" s="218">
        <v>401.29032378847262</v>
      </c>
      <c r="AJ43" s="218">
        <v>406.78970688969179</v>
      </c>
      <c r="AK43" s="218">
        <v>411.87536688790595</v>
      </c>
      <c r="AL43" s="218">
        <v>416.54530628461072</v>
      </c>
      <c r="AM43" s="218">
        <v>420.79948645842416</v>
      </c>
      <c r="AN43" s="218">
        <v>424.63975802424659</v>
      </c>
      <c r="AO43" s="218">
        <v>428.06978020724262</v>
      </c>
      <c r="AP43" s="218">
        <v>431.09493067348325</v>
      </c>
      <c r="AQ43" s="218">
        <v>433.72220727928192</v>
      </c>
      <c r="AR43" s="218">
        <v>435.96012320010618</v>
      </c>
      <c r="AS43" s="218">
        <v>437.81859687928062</v>
      </c>
      <c r="AT43" s="218">
        <v>439.30883819836686</v>
      </c>
      <c r="AU43" s="218">
        <v>440.44323221732861</v>
      </c>
      <c r="AV43" s="218">
        <v>441.23522176538643</v>
      </c>
      <c r="AW43" s="218">
        <v>441.69919008527575</v>
      </c>
      <c r="AX43" s="219">
        <v>441.85034464639585</v>
      </c>
    </row>
    <row r="44" spans="1:52" x14ac:dyDescent="0.2">
      <c r="A44" s="206" t="s">
        <v>123</v>
      </c>
      <c r="B44" s="207">
        <v>5850.4074549960123</v>
      </c>
      <c r="C44" s="208">
        <v>6349.4516468555794</v>
      </c>
      <c r="D44" s="208">
        <v>6975.2518832358974</v>
      </c>
      <c r="E44" s="208">
        <v>7335.1500059492982</v>
      </c>
      <c r="F44" s="208">
        <v>7795.8436193576599</v>
      </c>
      <c r="G44" s="208">
        <v>8406.014825836668</v>
      </c>
      <c r="H44" s="208">
        <v>9181.6899520975694</v>
      </c>
      <c r="I44" s="208">
        <v>9783.1483906350222</v>
      </c>
      <c r="J44" s="208">
        <v>9978.9991927797637</v>
      </c>
      <c r="K44" s="208">
        <v>10553.432167844274</v>
      </c>
      <c r="L44" s="208">
        <v>10740.330438291405</v>
      </c>
      <c r="M44" s="208">
        <v>11296.547288807993</v>
      </c>
      <c r="N44" s="208">
        <v>11879.408189619469</v>
      </c>
      <c r="O44" s="208">
        <v>12376.372284485637</v>
      </c>
      <c r="P44" s="208">
        <v>13023.393547734686</v>
      </c>
      <c r="Q44" s="208">
        <v>13579.555790767799</v>
      </c>
      <c r="R44" s="208">
        <v>14122.086153075832</v>
      </c>
      <c r="S44" s="208">
        <v>14648.886149384411</v>
      </c>
      <c r="T44" s="208">
        <v>15243.212626086151</v>
      </c>
      <c r="U44" s="208">
        <v>15647.887031593893</v>
      </c>
      <c r="V44" s="208">
        <v>16116.924606886294</v>
      </c>
      <c r="W44" s="208">
        <v>16563.92832290837</v>
      </c>
      <c r="X44" s="208">
        <v>16987.902786800587</v>
      </c>
      <c r="Y44" s="208">
        <v>17352.162954972595</v>
      </c>
      <c r="Z44" s="208">
        <v>17763.994382706762</v>
      </c>
      <c r="AA44" s="208">
        <v>18115.327237492085</v>
      </c>
      <c r="AB44" s="208">
        <v>18442.051827817471</v>
      </c>
      <c r="AC44" s="208">
        <v>18744.348552984775</v>
      </c>
      <c r="AD44" s="208">
        <v>19022.609105557411</v>
      </c>
      <c r="AE44" s="208">
        <v>19277.423817945957</v>
      </c>
      <c r="AF44" s="208">
        <v>19509.56774723238</v>
      </c>
      <c r="AG44" s="208">
        <v>19719.985873213682</v>
      </c>
      <c r="AH44" s="208">
        <v>19909.777770723445</v>
      </c>
      <c r="AI44" s="208">
        <v>20080.18209729049</v>
      </c>
      <c r="AJ44" s="208">
        <v>20232.561212481647</v>
      </c>
      <c r="AK44" s="208">
        <v>20368.386217167732</v>
      </c>
      <c r="AL44" s="208">
        <v>20489.222670731804</v>
      </c>
      <c r="AM44" s="208">
        <v>20596.717213089669</v>
      </c>
      <c r="AN44" s="208">
        <v>20692.585287398968</v>
      </c>
      <c r="AO44" s="208">
        <v>20778.600129445214</v>
      </c>
      <c r="AP44" s="208">
        <v>20856.583161747971</v>
      </c>
      <c r="AQ44" s="208">
        <v>20928.395905113008</v>
      </c>
      <c r="AR44" s="208">
        <v>20995.933498246472</v>
      </c>
      <c r="AS44" s="208">
        <v>21061.119897600056</v>
      </c>
      <c r="AT44" s="208">
        <v>21125.904815188409</v>
      </c>
      <c r="AU44" s="208">
        <v>21192.26244199026</v>
      </c>
      <c r="AV44" s="208">
        <v>21262.191998928804</v>
      </c>
      <c r="AW44" s="208">
        <v>21337.72015649256</v>
      </c>
      <c r="AX44" s="209">
        <v>21421.627250733247</v>
      </c>
      <c r="AZ44" s="353"/>
    </row>
    <row r="45" spans="1:52" x14ac:dyDescent="0.2">
      <c r="B45" s="215">
        <f>SUM(B2:B44)</f>
        <v>46995.106691006011</v>
      </c>
      <c r="C45" s="215">
        <f t="shared" ref="C45:R45" si="0">SUM(C2:C44)</f>
        <v>49359.189624916326</v>
      </c>
      <c r="D45" s="215">
        <f t="shared" si="0"/>
        <v>51632.030699875475</v>
      </c>
      <c r="E45" s="215">
        <f t="shared" si="0"/>
        <v>52613.64802587295</v>
      </c>
      <c r="F45" s="215">
        <f t="shared" si="0"/>
        <v>54398.938975997065</v>
      </c>
      <c r="G45" s="215">
        <f t="shared" si="0"/>
        <v>57730.947704736187</v>
      </c>
      <c r="H45" s="215">
        <f t="shared" si="0"/>
        <v>60863.726772228962</v>
      </c>
      <c r="I45" s="215">
        <f t="shared" si="0"/>
        <v>63157.176423001714</v>
      </c>
      <c r="J45" s="215">
        <f t="shared" si="0"/>
        <v>64292.336045766177</v>
      </c>
      <c r="K45" s="215">
        <f t="shared" si="0"/>
        <v>71045.233640655948</v>
      </c>
      <c r="L45" s="215">
        <f t="shared" si="0"/>
        <v>74400.209591576815</v>
      </c>
      <c r="M45" s="215">
        <f t="shared" si="0"/>
        <v>76430.436756897398</v>
      </c>
      <c r="N45" s="215">
        <f t="shared" si="0"/>
        <v>79953.723956507107</v>
      </c>
      <c r="O45" s="215">
        <f t="shared" si="0"/>
        <v>83722.518395049905</v>
      </c>
      <c r="P45" s="215">
        <f t="shared" si="0"/>
        <v>87984.718106075525</v>
      </c>
      <c r="Q45" s="215">
        <f t="shared" si="0"/>
        <v>91554.489129614783</v>
      </c>
      <c r="R45" s="215">
        <f t="shared" si="0"/>
        <v>94793.464099773308</v>
      </c>
    </row>
    <row r="48" spans="1:52" x14ac:dyDescent="0.2">
      <c r="A48"/>
    </row>
    <row r="49" spans="1:1" x14ac:dyDescent="0.2">
      <c r="A49"/>
    </row>
    <row r="50" spans="1:1" x14ac:dyDescent="0.2">
      <c r="A50"/>
    </row>
    <row r="51" spans="1:1" x14ac:dyDescent="0.2">
      <c r="A51"/>
    </row>
    <row r="52" spans="1:1" x14ac:dyDescent="0.2">
      <c r="A52"/>
    </row>
    <row r="53" spans="1:1" x14ac:dyDescent="0.2">
      <c r="A53"/>
    </row>
    <row r="54" spans="1:1" x14ac:dyDescent="0.2">
      <c r="A54"/>
    </row>
    <row r="55" spans="1:1" x14ac:dyDescent="0.2">
      <c r="A55"/>
    </row>
    <row r="56" spans="1:1" x14ac:dyDescent="0.2">
      <c r="A56"/>
    </row>
    <row r="57" spans="1:1" x14ac:dyDescent="0.2">
      <c r="A57"/>
    </row>
    <row r="58" spans="1:1" x14ac:dyDescent="0.2">
      <c r="A58"/>
    </row>
    <row r="59" spans="1:1" x14ac:dyDescent="0.2">
      <c r="A59"/>
    </row>
    <row r="60" spans="1:1" x14ac:dyDescent="0.2">
      <c r="A60"/>
    </row>
    <row r="61" spans="1:1" x14ac:dyDescent="0.2">
      <c r="A61"/>
    </row>
    <row r="62" spans="1:1" x14ac:dyDescent="0.2">
      <c r="A62"/>
    </row>
    <row r="63" spans="1:1" x14ac:dyDescent="0.2">
      <c r="A63"/>
    </row>
    <row r="64" spans="1:1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  <row r="91" spans="1:1" x14ac:dyDescent="0.2">
      <c r="A91"/>
    </row>
    <row r="92" spans="1:1" x14ac:dyDescent="0.2">
      <c r="A92"/>
    </row>
    <row r="93" spans="1:1" x14ac:dyDescent="0.2">
      <c r="A93"/>
    </row>
    <row r="94" spans="1:1" x14ac:dyDescent="0.2">
      <c r="A94"/>
    </row>
  </sheetData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3625D-B8F8-4F3A-95BC-D907ABE9EDB2}">
  <sheetPr codeName="Sheet3">
    <tabColor theme="7" tint="0.39997558519241921"/>
  </sheetPr>
  <dimension ref="A1:AG38"/>
  <sheetViews>
    <sheetView workbookViewId="0">
      <pane xSplit="1" ySplit="2" topLeftCell="L18" activePane="bottomRight" state="frozen"/>
      <selection pane="topRight" activeCell="B1" sqref="B1"/>
      <selection pane="bottomLeft" activeCell="A3" sqref="A3"/>
      <selection pane="bottomRight" activeCell="A28" sqref="A28:XFD30"/>
    </sheetView>
  </sheetViews>
  <sheetFormatPr defaultRowHeight="14.25" x14ac:dyDescent="0.2"/>
  <cols>
    <col min="1" max="1" width="27" customWidth="1"/>
    <col min="2" max="13" width="9" customWidth="1"/>
    <col min="14" max="14" width="9" style="18" customWidth="1"/>
    <col min="15" max="33" width="9" customWidth="1"/>
    <col min="256" max="256" width="27" customWidth="1"/>
    <col min="257" max="257" width="64" customWidth="1"/>
    <col min="269" max="270" width="2.625" customWidth="1"/>
    <col min="512" max="512" width="27" customWidth="1"/>
    <col min="513" max="513" width="64" customWidth="1"/>
    <col min="525" max="526" width="2.625" customWidth="1"/>
    <col min="768" max="768" width="27" customWidth="1"/>
    <col min="769" max="769" width="64" customWidth="1"/>
    <col min="781" max="782" width="2.625" customWidth="1"/>
    <col min="1024" max="1024" width="27" customWidth="1"/>
    <col min="1025" max="1025" width="64" customWidth="1"/>
    <col min="1037" max="1038" width="2.625" customWidth="1"/>
    <col min="1280" max="1280" width="27" customWidth="1"/>
    <col min="1281" max="1281" width="64" customWidth="1"/>
    <col min="1293" max="1294" width="2.625" customWidth="1"/>
    <col min="1536" max="1536" width="27" customWidth="1"/>
    <col min="1537" max="1537" width="64" customWidth="1"/>
    <col min="1549" max="1550" width="2.625" customWidth="1"/>
    <col min="1792" max="1792" width="27" customWidth="1"/>
    <col min="1793" max="1793" width="64" customWidth="1"/>
    <col min="1805" max="1806" width="2.625" customWidth="1"/>
    <col min="2048" max="2048" width="27" customWidth="1"/>
    <col min="2049" max="2049" width="64" customWidth="1"/>
    <col min="2061" max="2062" width="2.625" customWidth="1"/>
    <col min="2304" max="2304" width="27" customWidth="1"/>
    <col min="2305" max="2305" width="64" customWidth="1"/>
    <col min="2317" max="2318" width="2.625" customWidth="1"/>
    <col min="2560" max="2560" width="27" customWidth="1"/>
    <col min="2561" max="2561" width="64" customWidth="1"/>
    <col min="2573" max="2574" width="2.625" customWidth="1"/>
    <col min="2816" max="2816" width="27" customWidth="1"/>
    <col min="2817" max="2817" width="64" customWidth="1"/>
    <col min="2829" max="2830" width="2.625" customWidth="1"/>
    <col min="3072" max="3072" width="27" customWidth="1"/>
    <col min="3073" max="3073" width="64" customWidth="1"/>
    <col min="3085" max="3086" width="2.625" customWidth="1"/>
    <col min="3328" max="3328" width="27" customWidth="1"/>
    <col min="3329" max="3329" width="64" customWidth="1"/>
    <col min="3341" max="3342" width="2.625" customWidth="1"/>
    <col min="3584" max="3584" width="27" customWidth="1"/>
    <col min="3585" max="3585" width="64" customWidth="1"/>
    <col min="3597" max="3598" width="2.625" customWidth="1"/>
    <col min="3840" max="3840" width="27" customWidth="1"/>
    <col min="3841" max="3841" width="64" customWidth="1"/>
    <col min="3853" max="3854" width="2.625" customWidth="1"/>
    <col min="4096" max="4096" width="27" customWidth="1"/>
    <col min="4097" max="4097" width="64" customWidth="1"/>
    <col min="4109" max="4110" width="2.625" customWidth="1"/>
    <col min="4352" max="4352" width="27" customWidth="1"/>
    <col min="4353" max="4353" width="64" customWidth="1"/>
    <col min="4365" max="4366" width="2.625" customWidth="1"/>
    <col min="4608" max="4608" width="27" customWidth="1"/>
    <col min="4609" max="4609" width="64" customWidth="1"/>
    <col min="4621" max="4622" width="2.625" customWidth="1"/>
    <col min="4864" max="4864" width="27" customWidth="1"/>
    <col min="4865" max="4865" width="64" customWidth="1"/>
    <col min="4877" max="4878" width="2.625" customWidth="1"/>
    <col min="5120" max="5120" width="27" customWidth="1"/>
    <col min="5121" max="5121" width="64" customWidth="1"/>
    <col min="5133" max="5134" width="2.625" customWidth="1"/>
    <col min="5376" max="5376" width="27" customWidth="1"/>
    <col min="5377" max="5377" width="64" customWidth="1"/>
    <col min="5389" max="5390" width="2.625" customWidth="1"/>
    <col min="5632" max="5632" width="27" customWidth="1"/>
    <col min="5633" max="5633" width="64" customWidth="1"/>
    <col min="5645" max="5646" width="2.625" customWidth="1"/>
    <col min="5888" max="5888" width="27" customWidth="1"/>
    <col min="5889" max="5889" width="64" customWidth="1"/>
    <col min="5901" max="5902" width="2.625" customWidth="1"/>
    <col min="6144" max="6144" width="27" customWidth="1"/>
    <col min="6145" max="6145" width="64" customWidth="1"/>
    <col min="6157" max="6158" width="2.625" customWidth="1"/>
    <col min="6400" max="6400" width="27" customWidth="1"/>
    <col min="6401" max="6401" width="64" customWidth="1"/>
    <col min="6413" max="6414" width="2.625" customWidth="1"/>
    <col min="6656" max="6656" width="27" customWidth="1"/>
    <col min="6657" max="6657" width="64" customWidth="1"/>
    <col min="6669" max="6670" width="2.625" customWidth="1"/>
    <col min="6912" max="6912" width="27" customWidth="1"/>
    <col min="6913" max="6913" width="64" customWidth="1"/>
    <col min="6925" max="6926" width="2.625" customWidth="1"/>
    <col min="7168" max="7168" width="27" customWidth="1"/>
    <col min="7169" max="7169" width="64" customWidth="1"/>
    <col min="7181" max="7182" width="2.625" customWidth="1"/>
    <col min="7424" max="7424" width="27" customWidth="1"/>
    <col min="7425" max="7425" width="64" customWidth="1"/>
    <col min="7437" max="7438" width="2.625" customWidth="1"/>
    <col min="7680" max="7680" width="27" customWidth="1"/>
    <col min="7681" max="7681" width="64" customWidth="1"/>
    <col min="7693" max="7694" width="2.625" customWidth="1"/>
    <col min="7936" max="7936" width="27" customWidth="1"/>
    <col min="7937" max="7937" width="64" customWidth="1"/>
    <col min="7949" max="7950" width="2.625" customWidth="1"/>
    <col min="8192" max="8192" width="27" customWidth="1"/>
    <col min="8193" max="8193" width="64" customWidth="1"/>
    <col min="8205" max="8206" width="2.625" customWidth="1"/>
    <col min="8448" max="8448" width="27" customWidth="1"/>
    <col min="8449" max="8449" width="64" customWidth="1"/>
    <col min="8461" max="8462" width="2.625" customWidth="1"/>
    <col min="8704" max="8704" width="27" customWidth="1"/>
    <col min="8705" max="8705" width="64" customWidth="1"/>
    <col min="8717" max="8718" width="2.625" customWidth="1"/>
    <col min="8960" max="8960" width="27" customWidth="1"/>
    <col min="8961" max="8961" width="64" customWidth="1"/>
    <col min="8973" max="8974" width="2.625" customWidth="1"/>
    <col min="9216" max="9216" width="27" customWidth="1"/>
    <col min="9217" max="9217" width="64" customWidth="1"/>
    <col min="9229" max="9230" width="2.625" customWidth="1"/>
    <col min="9472" max="9472" width="27" customWidth="1"/>
    <col min="9473" max="9473" width="64" customWidth="1"/>
    <col min="9485" max="9486" width="2.625" customWidth="1"/>
    <col min="9728" max="9728" width="27" customWidth="1"/>
    <col min="9729" max="9729" width="64" customWidth="1"/>
    <col min="9741" max="9742" width="2.625" customWidth="1"/>
    <col min="9984" max="9984" width="27" customWidth="1"/>
    <col min="9985" max="9985" width="64" customWidth="1"/>
    <col min="9997" max="9998" width="2.625" customWidth="1"/>
    <col min="10240" max="10240" width="27" customWidth="1"/>
    <col min="10241" max="10241" width="64" customWidth="1"/>
    <col min="10253" max="10254" width="2.625" customWidth="1"/>
    <col min="10496" max="10496" width="27" customWidth="1"/>
    <col min="10497" max="10497" width="64" customWidth="1"/>
    <col min="10509" max="10510" width="2.625" customWidth="1"/>
    <col min="10752" max="10752" width="27" customWidth="1"/>
    <col min="10753" max="10753" width="64" customWidth="1"/>
    <col min="10765" max="10766" width="2.625" customWidth="1"/>
    <col min="11008" max="11008" width="27" customWidth="1"/>
    <col min="11009" max="11009" width="64" customWidth="1"/>
    <col min="11021" max="11022" width="2.625" customWidth="1"/>
    <col min="11264" max="11264" width="27" customWidth="1"/>
    <col min="11265" max="11265" width="64" customWidth="1"/>
    <col min="11277" max="11278" width="2.625" customWidth="1"/>
    <col min="11520" max="11520" width="27" customWidth="1"/>
    <col min="11521" max="11521" width="64" customWidth="1"/>
    <col min="11533" max="11534" width="2.625" customWidth="1"/>
    <col min="11776" max="11776" width="27" customWidth="1"/>
    <col min="11777" max="11777" width="64" customWidth="1"/>
    <col min="11789" max="11790" width="2.625" customWidth="1"/>
    <col min="12032" max="12032" width="27" customWidth="1"/>
    <col min="12033" max="12033" width="64" customWidth="1"/>
    <col min="12045" max="12046" width="2.625" customWidth="1"/>
    <col min="12288" max="12288" width="27" customWidth="1"/>
    <col min="12289" max="12289" width="64" customWidth="1"/>
    <col min="12301" max="12302" width="2.625" customWidth="1"/>
    <col min="12544" max="12544" width="27" customWidth="1"/>
    <col min="12545" max="12545" width="64" customWidth="1"/>
    <col min="12557" max="12558" width="2.625" customWidth="1"/>
    <col min="12800" max="12800" width="27" customWidth="1"/>
    <col min="12801" max="12801" width="64" customWidth="1"/>
    <col min="12813" max="12814" width="2.625" customWidth="1"/>
    <col min="13056" max="13056" width="27" customWidth="1"/>
    <col min="13057" max="13057" width="64" customWidth="1"/>
    <col min="13069" max="13070" width="2.625" customWidth="1"/>
    <col min="13312" max="13312" width="27" customWidth="1"/>
    <col min="13313" max="13313" width="64" customWidth="1"/>
    <col min="13325" max="13326" width="2.625" customWidth="1"/>
    <col min="13568" max="13568" width="27" customWidth="1"/>
    <col min="13569" max="13569" width="64" customWidth="1"/>
    <col min="13581" max="13582" width="2.625" customWidth="1"/>
    <col min="13824" max="13824" width="27" customWidth="1"/>
    <col min="13825" max="13825" width="64" customWidth="1"/>
    <col min="13837" max="13838" width="2.625" customWidth="1"/>
    <col min="14080" max="14080" width="27" customWidth="1"/>
    <col min="14081" max="14081" width="64" customWidth="1"/>
    <col min="14093" max="14094" width="2.625" customWidth="1"/>
    <col min="14336" max="14336" width="27" customWidth="1"/>
    <col min="14337" max="14337" width="64" customWidth="1"/>
    <col min="14349" max="14350" width="2.625" customWidth="1"/>
    <col min="14592" max="14592" width="27" customWidth="1"/>
    <col min="14593" max="14593" width="64" customWidth="1"/>
    <col min="14605" max="14606" width="2.625" customWidth="1"/>
    <col min="14848" max="14848" width="27" customWidth="1"/>
    <col min="14849" max="14849" width="64" customWidth="1"/>
    <col min="14861" max="14862" width="2.625" customWidth="1"/>
    <col min="15104" max="15104" width="27" customWidth="1"/>
    <col min="15105" max="15105" width="64" customWidth="1"/>
    <col min="15117" max="15118" width="2.625" customWidth="1"/>
    <col min="15360" max="15360" width="27" customWidth="1"/>
    <col min="15361" max="15361" width="64" customWidth="1"/>
    <col min="15373" max="15374" width="2.625" customWidth="1"/>
    <col min="15616" max="15616" width="27" customWidth="1"/>
    <col min="15617" max="15617" width="64" customWidth="1"/>
    <col min="15629" max="15630" width="2.625" customWidth="1"/>
    <col min="15872" max="15872" width="27" customWidth="1"/>
    <col min="15873" max="15873" width="64" customWidth="1"/>
    <col min="15885" max="15886" width="2.625" customWidth="1"/>
    <col min="16128" max="16128" width="27" customWidth="1"/>
    <col min="16129" max="16129" width="64" customWidth="1"/>
    <col min="16141" max="16142" width="2.625" customWidth="1"/>
  </cols>
  <sheetData>
    <row r="1" spans="1:33" x14ac:dyDescent="0.2">
      <c r="A1" s="85" t="s">
        <v>506</v>
      </c>
      <c r="N1"/>
    </row>
    <row r="2" spans="1:33" ht="96" x14ac:dyDescent="0.2">
      <c r="A2" s="345" t="s">
        <v>71</v>
      </c>
      <c r="B2" s="13" t="s">
        <v>428</v>
      </c>
      <c r="C2" s="13" t="s">
        <v>429</v>
      </c>
      <c r="D2" s="13" t="s">
        <v>430</v>
      </c>
      <c r="E2" s="13" t="s">
        <v>431</v>
      </c>
      <c r="F2" s="13" t="s">
        <v>432</v>
      </c>
      <c r="G2" s="13" t="s">
        <v>433</v>
      </c>
      <c r="H2" s="13" t="s">
        <v>434</v>
      </c>
      <c r="I2" s="13" t="s">
        <v>435</v>
      </c>
      <c r="J2" s="13" t="s">
        <v>436</v>
      </c>
      <c r="K2" s="13" t="s">
        <v>437</v>
      </c>
      <c r="L2" s="14" t="s">
        <v>438</v>
      </c>
      <c r="M2" s="13" t="s">
        <v>439</v>
      </c>
      <c r="N2" s="13" t="s">
        <v>440</v>
      </c>
      <c r="O2" s="13" t="s">
        <v>441</v>
      </c>
      <c r="P2" s="13" t="s">
        <v>442</v>
      </c>
      <c r="Q2" s="13" t="s">
        <v>443</v>
      </c>
      <c r="R2" s="13" t="s">
        <v>444</v>
      </c>
      <c r="S2" s="13" t="s">
        <v>445</v>
      </c>
      <c r="T2" s="13" t="s">
        <v>446</v>
      </c>
      <c r="U2" s="13" t="s">
        <v>447</v>
      </c>
      <c r="V2" s="13" t="s">
        <v>448</v>
      </c>
      <c r="W2" s="14" t="s">
        <v>449</v>
      </c>
      <c r="X2" s="13" t="s">
        <v>450</v>
      </c>
      <c r="Y2" s="13" t="s">
        <v>451</v>
      </c>
      <c r="Z2" s="13" t="s">
        <v>452</v>
      </c>
      <c r="AA2" s="13" t="s">
        <v>453</v>
      </c>
      <c r="AB2" s="13" t="s">
        <v>454</v>
      </c>
      <c r="AC2" s="13" t="s">
        <v>455</v>
      </c>
      <c r="AD2" s="13" t="s">
        <v>456</v>
      </c>
      <c r="AE2" s="13" t="s">
        <v>457</v>
      </c>
      <c r="AF2" s="13" t="s">
        <v>458</v>
      </c>
      <c r="AG2" s="14" t="s">
        <v>459</v>
      </c>
    </row>
    <row r="3" spans="1:33" x14ac:dyDescent="0.2">
      <c r="A3" s="2" t="s">
        <v>75</v>
      </c>
      <c r="B3" s="19">
        <v>405537.18</v>
      </c>
      <c r="C3" s="20">
        <v>404267.01</v>
      </c>
      <c r="D3" s="20">
        <v>1359.01</v>
      </c>
      <c r="E3" s="20">
        <v>-70</v>
      </c>
      <c r="F3" s="20">
        <v>-18.84</v>
      </c>
      <c r="G3" s="3"/>
      <c r="H3" s="20">
        <v>-762.13</v>
      </c>
      <c r="I3" s="3"/>
      <c r="J3" s="3"/>
      <c r="K3" s="3"/>
      <c r="L3" s="3"/>
      <c r="M3" s="8"/>
      <c r="N3" s="20">
        <v>66900.850000000006</v>
      </c>
      <c r="O3" s="20">
        <v>68007.48</v>
      </c>
      <c r="P3" s="20">
        <v>-1190.4100000000001</v>
      </c>
      <c r="Q3" s="20">
        <v>-1319.79</v>
      </c>
      <c r="R3" s="20">
        <v>-1948.68</v>
      </c>
      <c r="S3" s="20">
        <v>344.98</v>
      </c>
      <c r="T3" s="20">
        <v>657.9</v>
      </c>
      <c r="U3" s="20">
        <v>17.850000000000001</v>
      </c>
      <c r="V3" s="20">
        <v>-35.93</v>
      </c>
      <c r="W3" s="20">
        <v>4.32</v>
      </c>
      <c r="X3" s="19">
        <v>274.38</v>
      </c>
      <c r="Y3" s="20">
        <v>590.41999999999996</v>
      </c>
      <c r="Z3" s="20">
        <v>1950.61</v>
      </c>
      <c r="AA3" s="3"/>
      <c r="AB3" s="20">
        <v>-452.28</v>
      </c>
      <c r="AC3" s="20">
        <v>2227.84</v>
      </c>
      <c r="AD3" s="20">
        <v>6011.71</v>
      </c>
      <c r="AE3" s="3"/>
      <c r="AF3" s="20">
        <v>22664.83</v>
      </c>
      <c r="AG3" s="20">
        <v>7164.43</v>
      </c>
    </row>
    <row r="4" spans="1:33" x14ac:dyDescent="0.2">
      <c r="A4" s="21" t="s">
        <v>76</v>
      </c>
      <c r="B4" s="15">
        <v>384633.2</v>
      </c>
      <c r="C4" s="11">
        <v>384633.2</v>
      </c>
      <c r="D4" s="5"/>
      <c r="E4" s="5"/>
      <c r="F4" s="5"/>
      <c r="G4" s="5"/>
      <c r="H4" s="5"/>
      <c r="I4" s="5"/>
      <c r="J4" s="5"/>
      <c r="K4" s="5"/>
      <c r="L4" s="5"/>
      <c r="M4" s="9"/>
      <c r="N4" s="11">
        <v>19101.41</v>
      </c>
      <c r="O4" s="11">
        <v>19101.41</v>
      </c>
      <c r="P4" s="5"/>
      <c r="Q4" s="5"/>
      <c r="R4" s="5"/>
      <c r="S4" s="5"/>
      <c r="T4" s="5"/>
      <c r="U4" s="5"/>
      <c r="V4" s="5"/>
      <c r="W4" s="5"/>
      <c r="X4" s="9"/>
      <c r="Y4" s="5"/>
      <c r="Z4" s="5"/>
      <c r="AA4" s="5"/>
      <c r="AB4" s="5"/>
      <c r="AC4" s="11">
        <v>1761.74</v>
      </c>
      <c r="AD4" s="5"/>
      <c r="AE4" s="5"/>
      <c r="AF4" s="11">
        <v>22832.799999999999</v>
      </c>
      <c r="AG4" s="11">
        <v>7164.43</v>
      </c>
    </row>
    <row r="5" spans="1:33" x14ac:dyDescent="0.2">
      <c r="A5" s="21" t="s">
        <v>77</v>
      </c>
      <c r="B5" s="9"/>
      <c r="C5" s="5"/>
      <c r="D5" s="5"/>
      <c r="E5" s="5"/>
      <c r="F5" s="5"/>
      <c r="G5" s="5"/>
      <c r="H5" s="5"/>
      <c r="I5" s="5"/>
      <c r="J5" s="5"/>
      <c r="K5" s="5"/>
      <c r="L5" s="5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9"/>
      <c r="Y5" s="5"/>
      <c r="Z5" s="5"/>
      <c r="AA5" s="5"/>
      <c r="AB5" s="5"/>
      <c r="AC5" s="5"/>
      <c r="AD5" s="5"/>
      <c r="AE5" s="5"/>
      <c r="AF5" s="11">
        <v>13044.38</v>
      </c>
      <c r="AG5" s="5"/>
    </row>
    <row r="6" spans="1:33" x14ac:dyDescent="0.2">
      <c r="A6" s="21" t="s">
        <v>78</v>
      </c>
      <c r="B6" s="9"/>
      <c r="C6" s="5"/>
      <c r="D6" s="5"/>
      <c r="E6" s="5"/>
      <c r="F6" s="5"/>
      <c r="G6" s="5"/>
      <c r="H6" s="5"/>
      <c r="I6" s="5"/>
      <c r="J6" s="5"/>
      <c r="K6" s="5"/>
      <c r="L6" s="5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9"/>
      <c r="Y6" s="5"/>
      <c r="Z6" s="5"/>
      <c r="AA6" s="5"/>
      <c r="AB6" s="5"/>
      <c r="AC6" s="5"/>
      <c r="AD6" s="5"/>
      <c r="AE6" s="5"/>
      <c r="AF6" s="11">
        <v>3483.55</v>
      </c>
      <c r="AG6" s="5"/>
    </row>
    <row r="7" spans="1:33" x14ac:dyDescent="0.2">
      <c r="A7" s="21" t="s">
        <v>79</v>
      </c>
      <c r="B7" s="9"/>
      <c r="C7" s="5"/>
      <c r="D7" s="5"/>
      <c r="E7" s="5"/>
      <c r="F7" s="5"/>
      <c r="G7" s="5"/>
      <c r="H7" s="5"/>
      <c r="I7" s="5"/>
      <c r="J7" s="5"/>
      <c r="K7" s="5"/>
      <c r="L7" s="5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9"/>
      <c r="Y7" s="5"/>
      <c r="Z7" s="5"/>
      <c r="AA7" s="5"/>
      <c r="AB7" s="5"/>
      <c r="AC7" s="5"/>
      <c r="AD7" s="5"/>
      <c r="AE7" s="5"/>
      <c r="AF7" s="11">
        <v>4060.32</v>
      </c>
      <c r="AG7" s="5"/>
    </row>
    <row r="8" spans="1:33" x14ac:dyDescent="0.2">
      <c r="A8" s="21" t="s">
        <v>80</v>
      </c>
      <c r="B8" s="15">
        <v>29976.880000000001</v>
      </c>
      <c r="C8" s="11">
        <v>29976.880000000001</v>
      </c>
      <c r="D8" s="5"/>
      <c r="E8" s="5"/>
      <c r="F8" s="5"/>
      <c r="G8" s="5"/>
      <c r="H8" s="11">
        <v>52.3</v>
      </c>
      <c r="I8" s="5"/>
      <c r="J8" s="5"/>
      <c r="K8" s="5"/>
      <c r="L8" s="5"/>
      <c r="M8" s="9"/>
      <c r="N8" s="11">
        <v>56970.47</v>
      </c>
      <c r="O8" s="11">
        <v>50567.6</v>
      </c>
      <c r="P8" s="11">
        <v>33.340000000000003</v>
      </c>
      <c r="Q8" s="11">
        <v>366.75</v>
      </c>
      <c r="R8" s="11">
        <v>119.02</v>
      </c>
      <c r="S8" s="11">
        <v>1485.51</v>
      </c>
      <c r="T8" s="11">
        <v>702.22</v>
      </c>
      <c r="U8" s="11">
        <v>29.16</v>
      </c>
      <c r="V8" s="11">
        <v>9.85</v>
      </c>
      <c r="W8" s="11">
        <v>3.77</v>
      </c>
      <c r="X8" s="15">
        <v>428.39</v>
      </c>
      <c r="Y8" s="11">
        <v>830.52</v>
      </c>
      <c r="Z8" s="11">
        <v>2109.33</v>
      </c>
      <c r="AA8" s="5"/>
      <c r="AB8" s="11">
        <v>285</v>
      </c>
      <c r="AC8" s="11">
        <v>501.14</v>
      </c>
      <c r="AD8" s="11">
        <v>6019.12</v>
      </c>
      <c r="AE8" s="5"/>
      <c r="AF8" s="11">
        <v>48.58</v>
      </c>
      <c r="AG8" s="5"/>
    </row>
    <row r="9" spans="1:33" x14ac:dyDescent="0.2">
      <c r="A9" s="21" t="s">
        <v>81</v>
      </c>
      <c r="B9" s="9"/>
      <c r="C9" s="5"/>
      <c r="D9" s="5"/>
      <c r="E9" s="5"/>
      <c r="F9" s="5"/>
      <c r="G9" s="5"/>
      <c r="H9" s="5"/>
      <c r="I9" s="5"/>
      <c r="J9" s="5"/>
      <c r="K9" s="5"/>
      <c r="L9" s="5"/>
      <c r="M9" s="9"/>
      <c r="N9" s="11">
        <v>1131.69</v>
      </c>
      <c r="O9" s="5"/>
      <c r="P9" s="5"/>
      <c r="Q9" s="11">
        <v>563.28</v>
      </c>
      <c r="R9" s="11">
        <v>25.44</v>
      </c>
      <c r="S9" s="11">
        <v>542.97</v>
      </c>
      <c r="T9" s="5"/>
      <c r="U9" s="5"/>
      <c r="V9" s="5"/>
      <c r="W9" s="5"/>
      <c r="X9" s="9"/>
      <c r="Y9" s="5"/>
      <c r="Z9" s="5"/>
      <c r="AA9" s="5"/>
      <c r="AB9" s="5"/>
      <c r="AC9" s="5"/>
      <c r="AD9" s="5"/>
      <c r="AE9" s="5"/>
      <c r="AF9" s="5"/>
      <c r="AG9" s="5"/>
    </row>
    <row r="10" spans="1:33" x14ac:dyDescent="0.2">
      <c r="A10" s="21" t="s">
        <v>82</v>
      </c>
      <c r="B10" s="15">
        <v>602.86</v>
      </c>
      <c r="C10" s="11">
        <v>599.37</v>
      </c>
      <c r="D10" s="5"/>
      <c r="E10" s="5"/>
      <c r="F10" s="11">
        <v>3.5</v>
      </c>
      <c r="G10" s="5"/>
      <c r="H10" s="11">
        <v>652.26</v>
      </c>
      <c r="I10" s="5"/>
      <c r="J10" s="5"/>
      <c r="K10" s="5"/>
      <c r="L10" s="5"/>
      <c r="M10" s="9"/>
      <c r="N10" s="11">
        <v>7251.41</v>
      </c>
      <c r="O10" s="11">
        <v>81</v>
      </c>
      <c r="P10" s="11">
        <v>1637.06</v>
      </c>
      <c r="Q10" s="11">
        <v>1761.48</v>
      </c>
      <c r="R10" s="11">
        <v>2138.2600000000002</v>
      </c>
      <c r="S10" s="11">
        <v>1117.6600000000001</v>
      </c>
      <c r="T10" s="11"/>
      <c r="U10" s="11">
        <v>11.25</v>
      </c>
      <c r="V10" s="11">
        <v>60.17</v>
      </c>
      <c r="W10" s="11">
        <v>0.26</v>
      </c>
      <c r="X10" s="15">
        <v>65.62</v>
      </c>
      <c r="Y10" s="11">
        <v>228.96</v>
      </c>
      <c r="Z10" s="11">
        <v>140.88999999999999</v>
      </c>
      <c r="AA10" s="5"/>
      <c r="AB10" s="11">
        <v>8.7899999999999991</v>
      </c>
      <c r="AC10" s="11">
        <v>35.03</v>
      </c>
      <c r="AD10" s="11">
        <v>7.4</v>
      </c>
      <c r="AE10" s="5"/>
      <c r="AF10" s="11">
        <v>216.55</v>
      </c>
      <c r="AG10" s="5"/>
    </row>
    <row r="11" spans="1:33" x14ac:dyDescent="0.2">
      <c r="A11" s="21" t="s">
        <v>83</v>
      </c>
      <c r="B11" s="9"/>
      <c r="C11" s="5"/>
      <c r="D11" s="5"/>
      <c r="E11" s="5"/>
      <c r="F11" s="5"/>
      <c r="G11" s="5"/>
      <c r="H11" s="5"/>
      <c r="I11" s="5"/>
      <c r="J11" s="5"/>
      <c r="K11" s="5"/>
      <c r="L11" s="5"/>
      <c r="M11" s="9"/>
      <c r="N11" s="11">
        <v>959.95</v>
      </c>
      <c r="O11" s="5"/>
      <c r="P11" s="5"/>
      <c r="Q11" s="11">
        <v>478.33</v>
      </c>
      <c r="R11" s="11">
        <v>50.81</v>
      </c>
      <c r="S11" s="11">
        <v>430.81</v>
      </c>
      <c r="T11" s="5"/>
      <c r="U11" s="5"/>
      <c r="V11" s="5"/>
      <c r="W11" s="5"/>
      <c r="X11" s="9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2">
      <c r="A12" s="21" t="s">
        <v>84</v>
      </c>
      <c r="B12" s="15">
        <v>-8470.0400000000009</v>
      </c>
      <c r="C12" s="11">
        <v>-9743.7099999999991</v>
      </c>
      <c r="D12" s="11">
        <v>1359.01</v>
      </c>
      <c r="E12" s="11">
        <v>-70</v>
      </c>
      <c r="F12" s="11">
        <v>-15.34</v>
      </c>
      <c r="G12" s="5"/>
      <c r="H12" s="11">
        <v>-162.16999999999999</v>
      </c>
      <c r="I12" s="5"/>
      <c r="J12" s="5"/>
      <c r="K12" s="5"/>
      <c r="L12" s="5"/>
      <c r="M12" s="9"/>
      <c r="N12" s="11">
        <v>-2091.35</v>
      </c>
      <c r="O12" s="11">
        <v>-1580.53</v>
      </c>
      <c r="P12" s="11">
        <v>413.31</v>
      </c>
      <c r="Q12" s="11">
        <v>-10.02</v>
      </c>
      <c r="R12" s="11">
        <v>95.93</v>
      </c>
      <c r="S12" s="11">
        <v>-135.04</v>
      </c>
      <c r="T12" s="11">
        <v>-44.32</v>
      </c>
      <c r="U12" s="11">
        <v>-0.06</v>
      </c>
      <c r="V12" s="11">
        <v>14.39</v>
      </c>
      <c r="W12" s="11">
        <v>0.81</v>
      </c>
      <c r="X12" s="15">
        <v>-88.39</v>
      </c>
      <c r="Y12" s="11">
        <v>-11.13</v>
      </c>
      <c r="Z12" s="11">
        <v>-17.829999999999998</v>
      </c>
      <c r="AA12" s="5"/>
      <c r="AB12" s="11">
        <v>-728.49</v>
      </c>
      <c r="AC12" s="5"/>
      <c r="AD12" s="11"/>
      <c r="AE12" s="5"/>
      <c r="AF12" s="5"/>
      <c r="AG12" s="5"/>
    </row>
    <row r="13" spans="1:33" x14ac:dyDescent="0.2">
      <c r="A13" s="4" t="s">
        <v>85</v>
      </c>
      <c r="B13" s="15">
        <v>-328465.28999999998</v>
      </c>
      <c r="C13" s="11">
        <v>-341871.85</v>
      </c>
      <c r="D13" s="11">
        <v>-1847.3</v>
      </c>
      <c r="E13" s="11">
        <v>13863.38</v>
      </c>
      <c r="F13" s="11">
        <v>1390.48</v>
      </c>
      <c r="G13" s="11">
        <v>-16.05</v>
      </c>
      <c r="H13" s="11">
        <v>47206.48</v>
      </c>
      <c r="I13" s="11">
        <v>685.06</v>
      </c>
      <c r="J13" s="11">
        <v>8106.13</v>
      </c>
      <c r="K13" s="11">
        <v>587.04</v>
      </c>
      <c r="L13" s="11">
        <v>183.26</v>
      </c>
      <c r="M13" s="15">
        <v>1077.95</v>
      </c>
      <c r="N13" s="11">
        <v>-3453.63</v>
      </c>
      <c r="O13" s="11">
        <v>-66907.95</v>
      </c>
      <c r="P13" s="11">
        <v>14852.09</v>
      </c>
      <c r="Q13" s="11">
        <v>5322.59</v>
      </c>
      <c r="R13" s="11">
        <v>17195.939999999999</v>
      </c>
      <c r="S13" s="11">
        <v>2111.0700000000002</v>
      </c>
      <c r="T13" s="11">
        <v>5096.12</v>
      </c>
      <c r="U13" s="11">
        <v>230.11</v>
      </c>
      <c r="V13" s="11">
        <v>302.72000000000003</v>
      </c>
      <c r="W13" s="11">
        <v>8236</v>
      </c>
      <c r="X13" s="15">
        <v>2970.43</v>
      </c>
      <c r="Y13" s="11">
        <v>2425.3000000000002</v>
      </c>
      <c r="Z13" s="11">
        <v>3606.75</v>
      </c>
      <c r="AA13" s="11">
        <v>1846.02</v>
      </c>
      <c r="AB13" s="11">
        <v>7412.81</v>
      </c>
      <c r="AC13" s="11">
        <v>-676.86</v>
      </c>
      <c r="AD13" s="11">
        <v>900.26</v>
      </c>
      <c r="AE13" s="11">
        <v>550106.30000000005</v>
      </c>
      <c r="AF13" s="11">
        <v>52201.48</v>
      </c>
      <c r="AG13" s="11">
        <v>-967.2</v>
      </c>
    </row>
    <row r="14" spans="1:33" x14ac:dyDescent="0.2">
      <c r="A14" s="21" t="s">
        <v>86</v>
      </c>
      <c r="B14" s="15">
        <v>-210158.99</v>
      </c>
      <c r="C14" s="11">
        <v>-205517.23</v>
      </c>
      <c r="D14" s="5"/>
      <c r="E14" s="11">
        <v>-4641.7700000000004</v>
      </c>
      <c r="F14" s="5"/>
      <c r="G14" s="11">
        <v>-2467.0500000000002</v>
      </c>
      <c r="H14" s="11">
        <v>-25.3</v>
      </c>
      <c r="I14" s="11">
        <v>-208.01</v>
      </c>
      <c r="J14" s="11">
        <v>-2451.35</v>
      </c>
      <c r="K14" s="11">
        <v>-329.03</v>
      </c>
      <c r="L14" s="11">
        <v>-0.13</v>
      </c>
      <c r="M14" s="9"/>
      <c r="N14" s="11">
        <v>-308.27</v>
      </c>
      <c r="O14" s="11">
        <v>-16.010000000000002</v>
      </c>
      <c r="P14" s="5"/>
      <c r="Q14" s="5"/>
      <c r="R14" s="11">
        <v>-24.18</v>
      </c>
      <c r="S14" s="11">
        <v>-13.94</v>
      </c>
      <c r="T14" s="11">
        <v>-12.01</v>
      </c>
      <c r="U14" s="5"/>
      <c r="V14" s="5"/>
      <c r="W14" s="5"/>
      <c r="X14" s="9"/>
      <c r="Y14" s="11">
        <v>-181.18</v>
      </c>
      <c r="Z14" s="11">
        <v>-0.11</v>
      </c>
      <c r="AA14" s="11">
        <v>-52.59</v>
      </c>
      <c r="AB14" s="11">
        <v>-8.25</v>
      </c>
      <c r="AC14" s="11">
        <v>-391.87</v>
      </c>
      <c r="AD14" s="11">
        <v>-231.28</v>
      </c>
      <c r="AE14" s="11">
        <v>-111630.52</v>
      </c>
      <c r="AF14" s="11">
        <v>52201.48</v>
      </c>
      <c r="AG14" s="11">
        <v>-1567.97</v>
      </c>
    </row>
    <row r="15" spans="1:33" x14ac:dyDescent="0.2">
      <c r="A15" s="21" t="s">
        <v>87</v>
      </c>
      <c r="B15" s="15">
        <v>-34441.79</v>
      </c>
      <c r="C15" s="11">
        <v>-33027.910000000003</v>
      </c>
      <c r="D15" s="5"/>
      <c r="E15" s="11">
        <v>-1413.87</v>
      </c>
      <c r="F15" s="5"/>
      <c r="G15" s="11">
        <v>-646.29</v>
      </c>
      <c r="H15" s="11">
        <v>-47.51</v>
      </c>
      <c r="I15" s="11">
        <v>-62.54</v>
      </c>
      <c r="J15" s="11">
        <v>-573.41</v>
      </c>
      <c r="K15" s="11">
        <v>-45.52</v>
      </c>
      <c r="L15" s="11">
        <v>-1.2</v>
      </c>
      <c r="M15" s="9"/>
      <c r="N15" s="11">
        <v>-653.79</v>
      </c>
      <c r="O15" s="5"/>
      <c r="P15" s="11">
        <v>-0.05</v>
      </c>
      <c r="Q15" s="5"/>
      <c r="R15" s="11">
        <v>-5.3</v>
      </c>
      <c r="S15" s="11">
        <v>-60.21</v>
      </c>
      <c r="T15" s="11">
        <v>-163.1</v>
      </c>
      <c r="U15" s="5"/>
      <c r="V15" s="5"/>
      <c r="W15" s="5"/>
      <c r="X15" s="9"/>
      <c r="Y15" s="11">
        <v>-224.18</v>
      </c>
      <c r="Z15" s="11">
        <v>-4.05</v>
      </c>
      <c r="AA15" s="11">
        <v>-173.99</v>
      </c>
      <c r="AB15" s="11">
        <v>-22.9</v>
      </c>
      <c r="AC15" s="11">
        <v>-143.19</v>
      </c>
      <c r="AD15" s="11">
        <v>-33.51</v>
      </c>
      <c r="AE15" s="11">
        <v>565138.68000000005</v>
      </c>
      <c r="AF15" s="5"/>
      <c r="AG15" s="11">
        <v>-391.96</v>
      </c>
    </row>
    <row r="16" spans="1:33" x14ac:dyDescent="0.2">
      <c r="A16" s="21" t="s">
        <v>88</v>
      </c>
      <c r="B16" s="15">
        <v>-12213.46</v>
      </c>
      <c r="C16" s="11">
        <v>-87588.72</v>
      </c>
      <c r="D16" s="11">
        <v>53863.4</v>
      </c>
      <c r="E16" s="11">
        <v>21511.86</v>
      </c>
      <c r="F16" s="5"/>
      <c r="G16" s="11">
        <v>3097.3</v>
      </c>
      <c r="H16" s="5"/>
      <c r="I16" s="5"/>
      <c r="J16" s="5"/>
      <c r="K16" s="5"/>
      <c r="L16" s="5"/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9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2">
      <c r="A17" s="21" t="s">
        <v>89</v>
      </c>
      <c r="B17" s="15">
        <v>-65672.62</v>
      </c>
      <c r="C17" s="11">
        <v>-9961.92</v>
      </c>
      <c r="D17" s="11">
        <v>-55710.7</v>
      </c>
      <c r="E17" s="5"/>
      <c r="F17" s="5"/>
      <c r="G17" s="5"/>
      <c r="H17" s="11">
        <v>47295.8</v>
      </c>
      <c r="I17" s="11">
        <v>955.61</v>
      </c>
      <c r="J17" s="5"/>
      <c r="K17" s="5"/>
      <c r="L17" s="5"/>
      <c r="M17" s="15">
        <v>1387.39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9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2">
      <c r="A18" s="21" t="s">
        <v>90</v>
      </c>
      <c r="B18" s="15">
        <v>-3239.84</v>
      </c>
      <c r="C18" s="11">
        <v>-3087.01</v>
      </c>
      <c r="D18" s="5"/>
      <c r="E18" s="11">
        <v>-152.83000000000001</v>
      </c>
      <c r="F18" s="5"/>
      <c r="G18" s="5"/>
      <c r="H18" s="5"/>
      <c r="I18" s="5"/>
      <c r="J18" s="5"/>
      <c r="K18" s="5"/>
      <c r="L18" s="5"/>
      <c r="M18" s="15">
        <v>-309.44</v>
      </c>
      <c r="N18" s="11">
        <v>9842.42</v>
      </c>
      <c r="O18" s="11">
        <v>-66891.929999999993</v>
      </c>
      <c r="P18" s="11">
        <v>14880.68</v>
      </c>
      <c r="Q18" s="11">
        <v>5322.59</v>
      </c>
      <c r="R18" s="11">
        <v>17308.27</v>
      </c>
      <c r="S18" s="11">
        <v>4506.05</v>
      </c>
      <c r="T18" s="11">
        <v>6620.07</v>
      </c>
      <c r="U18" s="11">
        <v>232.36</v>
      </c>
      <c r="V18" s="11">
        <v>308.88</v>
      </c>
      <c r="W18" s="11">
        <v>82.36</v>
      </c>
      <c r="X18" s="15">
        <v>3313.86</v>
      </c>
      <c r="Y18" s="11">
        <v>2838.81</v>
      </c>
      <c r="Z18" s="11">
        <v>4210.01</v>
      </c>
      <c r="AA18" s="11">
        <v>2187.92</v>
      </c>
      <c r="AB18" s="11">
        <v>14922.52</v>
      </c>
      <c r="AC18" s="11">
        <v>-32.35</v>
      </c>
      <c r="AD18" s="5"/>
      <c r="AE18" s="5"/>
      <c r="AF18" s="5"/>
      <c r="AG18" s="11">
        <v>-138.97999999999999</v>
      </c>
    </row>
    <row r="19" spans="1:33" x14ac:dyDescent="0.2">
      <c r="A19" s="21" t="s">
        <v>91</v>
      </c>
      <c r="B19" s="9"/>
      <c r="C19" s="5"/>
      <c r="D19" s="5"/>
      <c r="E19" s="5"/>
      <c r="F19" s="5"/>
      <c r="G19" s="5"/>
      <c r="H19" s="5"/>
      <c r="I19" s="5"/>
      <c r="J19" s="5"/>
      <c r="K19" s="5"/>
      <c r="L19" s="5"/>
      <c r="M19" s="9"/>
      <c r="N19" s="11">
        <v>-12330.3</v>
      </c>
      <c r="O19" s="5"/>
      <c r="P19" s="11">
        <v>-28.54</v>
      </c>
      <c r="Q19" s="5"/>
      <c r="R19" s="11">
        <v>-82.86</v>
      </c>
      <c r="S19" s="11">
        <v>-2320.83</v>
      </c>
      <c r="T19" s="11">
        <v>-1348.83</v>
      </c>
      <c r="U19" s="11">
        <v>-2.25</v>
      </c>
      <c r="V19" s="11">
        <v>-6.15</v>
      </c>
      <c r="W19" s="11"/>
      <c r="X19" s="15">
        <v>-343.42</v>
      </c>
      <c r="Y19" s="11">
        <v>-8.15</v>
      </c>
      <c r="Z19" s="11">
        <v>-595.4</v>
      </c>
      <c r="AA19" s="11">
        <v>-115.31</v>
      </c>
      <c r="AB19" s="11">
        <v>-7478.56</v>
      </c>
      <c r="AC19" s="5"/>
      <c r="AD19" s="5"/>
      <c r="AE19" s="5"/>
      <c r="AF19" s="5"/>
      <c r="AG19" s="5"/>
    </row>
    <row r="20" spans="1:33" x14ac:dyDescent="0.2">
      <c r="A20" s="21" t="s">
        <v>92</v>
      </c>
      <c r="B20" s="15">
        <v>-2458.6999999999998</v>
      </c>
      <c r="C20" s="11">
        <v>-2293.81</v>
      </c>
      <c r="D20" s="5"/>
      <c r="E20" s="11">
        <v>-164.89</v>
      </c>
      <c r="F20" s="5"/>
      <c r="G20" s="5"/>
      <c r="H20" s="5"/>
      <c r="I20" s="5"/>
      <c r="J20" s="5"/>
      <c r="K20" s="5"/>
      <c r="L20" s="11">
        <v>184.58</v>
      </c>
      <c r="M20" s="15"/>
      <c r="N20" s="11">
        <v>-3.69</v>
      </c>
      <c r="O20" s="5"/>
      <c r="P20" s="5"/>
      <c r="Q20" s="5"/>
      <c r="R20" s="5"/>
      <c r="S20" s="5"/>
      <c r="T20" s="5"/>
      <c r="U20" s="5"/>
      <c r="V20" s="5"/>
      <c r="W20" s="5"/>
      <c r="X20" s="9"/>
      <c r="Y20" s="11"/>
      <c r="Z20" s="11">
        <v>-3.69</v>
      </c>
      <c r="AA20" s="11"/>
      <c r="AB20" s="5"/>
      <c r="AC20" s="11">
        <v>64.73</v>
      </c>
      <c r="AD20" s="5"/>
      <c r="AE20" s="5"/>
      <c r="AF20" s="5"/>
      <c r="AG20" s="11"/>
    </row>
    <row r="21" spans="1:33" x14ac:dyDescent="0.2">
      <c r="A21" s="21" t="s">
        <v>93</v>
      </c>
      <c r="B21" s="9"/>
      <c r="C21" s="5"/>
      <c r="D21" s="5"/>
      <c r="E21" s="5"/>
      <c r="F21" s="5"/>
      <c r="G21" s="5"/>
      <c r="H21" s="11">
        <v>-16.510000000000002</v>
      </c>
      <c r="I21" s="11"/>
      <c r="J21" s="5"/>
      <c r="K21" s="5"/>
      <c r="L21" s="5"/>
      <c r="M21" s="15"/>
      <c r="N21" s="5"/>
      <c r="O21" s="5"/>
      <c r="P21" s="5"/>
      <c r="Q21" s="5"/>
      <c r="R21" s="5"/>
      <c r="S21" s="5"/>
      <c r="T21" s="5"/>
      <c r="U21" s="5"/>
      <c r="V21" s="5"/>
      <c r="W21" s="5"/>
      <c r="X21" s="9"/>
      <c r="Y21" s="5"/>
      <c r="Z21" s="5"/>
      <c r="AA21" s="5"/>
      <c r="AB21" s="5"/>
      <c r="AC21" s="11"/>
      <c r="AD21" s="5"/>
      <c r="AE21" s="5"/>
      <c r="AF21" s="5"/>
      <c r="AG21" s="5"/>
    </row>
    <row r="22" spans="1:33" x14ac:dyDescent="0.2">
      <c r="A22" s="21" t="s">
        <v>94</v>
      </c>
      <c r="B22" s="9"/>
      <c r="C22" s="5"/>
      <c r="D22" s="5"/>
      <c r="E22" s="5"/>
      <c r="F22" s="5"/>
      <c r="G22" s="5"/>
      <c r="H22" s="5"/>
      <c r="I22" s="5"/>
      <c r="J22" s="5"/>
      <c r="K22" s="11">
        <v>-0.12</v>
      </c>
      <c r="L22" s="5"/>
      <c r="M22" s="9"/>
      <c r="N22" s="5"/>
      <c r="O22" s="5"/>
      <c r="P22" s="5"/>
      <c r="Q22" s="5"/>
      <c r="R22" s="5"/>
      <c r="S22" s="5"/>
      <c r="T22" s="5"/>
      <c r="U22" s="5"/>
      <c r="V22" s="5"/>
      <c r="W22" s="5"/>
      <c r="X22" s="9"/>
      <c r="Y22" s="5"/>
      <c r="Z22" s="5"/>
      <c r="AA22" s="5"/>
      <c r="AB22" s="5"/>
      <c r="AC22" s="11">
        <v>-174.19</v>
      </c>
      <c r="AD22" s="11">
        <v>1165.05</v>
      </c>
      <c r="AE22" s="5"/>
      <c r="AF22" s="5"/>
      <c r="AG22" s="5"/>
    </row>
    <row r="23" spans="1:33" x14ac:dyDescent="0.2">
      <c r="A23" s="21" t="s">
        <v>95</v>
      </c>
      <c r="B23" s="15">
        <v>-279.88</v>
      </c>
      <c r="C23" s="11">
        <v>-395.25</v>
      </c>
      <c r="D23" s="5"/>
      <c r="E23" s="11">
        <v>-1275.1099999999999</v>
      </c>
      <c r="F23" s="11">
        <v>1390.48</v>
      </c>
      <c r="G23" s="5"/>
      <c r="H23" s="5"/>
      <c r="I23" s="5"/>
      <c r="J23" s="5"/>
      <c r="K23" s="5"/>
      <c r="L23" s="5"/>
      <c r="M23" s="9"/>
      <c r="N23" s="5"/>
      <c r="O23" s="5"/>
      <c r="P23" s="5"/>
      <c r="Q23" s="5"/>
      <c r="R23" s="5"/>
      <c r="S23" s="5"/>
      <c r="T23" s="5"/>
      <c r="U23" s="5"/>
      <c r="V23" s="5"/>
      <c r="W23" s="5"/>
      <c r="X23" s="9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2">
      <c r="A24" s="21" t="s">
        <v>96</v>
      </c>
      <c r="B24" s="9"/>
      <c r="C24" s="5"/>
      <c r="D24" s="5"/>
      <c r="E24" s="5"/>
      <c r="F24" s="5"/>
      <c r="G24" s="5"/>
      <c r="H24" s="5"/>
      <c r="I24" s="5"/>
      <c r="J24" s="11">
        <v>11130.88</v>
      </c>
      <c r="K24" s="11">
        <v>961.71</v>
      </c>
      <c r="L24" s="11"/>
      <c r="M24" s="9"/>
      <c r="N24" s="5"/>
      <c r="O24" s="5"/>
      <c r="P24" s="5"/>
      <c r="Q24" s="5"/>
      <c r="R24" s="5"/>
      <c r="S24" s="5"/>
      <c r="T24" s="5"/>
      <c r="U24" s="5"/>
      <c r="V24" s="5"/>
      <c r="W24" s="5"/>
      <c r="X24" s="9"/>
      <c r="Y24" s="5"/>
      <c r="Z24" s="5"/>
      <c r="AA24" s="5"/>
      <c r="AB24" s="5"/>
      <c r="AC24" s="5"/>
      <c r="AD24" s="5"/>
      <c r="AE24" s="11">
        <v>96598.13</v>
      </c>
      <c r="AF24" s="5"/>
      <c r="AG24" s="11">
        <v>1131.7</v>
      </c>
    </row>
    <row r="25" spans="1:33" x14ac:dyDescent="0.2">
      <c r="A25" s="4" t="s">
        <v>97</v>
      </c>
      <c r="B25" s="9"/>
      <c r="C25" s="5"/>
      <c r="D25" s="5"/>
      <c r="E25" s="5"/>
      <c r="F25" s="5"/>
      <c r="G25" s="5"/>
      <c r="H25" s="5"/>
      <c r="I25" s="5"/>
      <c r="J25" s="5"/>
      <c r="K25" s="5"/>
      <c r="L25" s="5"/>
      <c r="M25" s="9"/>
      <c r="N25" s="11">
        <v>34.46</v>
      </c>
      <c r="O25" s="11">
        <v>33.83</v>
      </c>
      <c r="P25" s="5"/>
      <c r="Q25" s="5"/>
      <c r="R25" s="5"/>
      <c r="S25" s="5"/>
      <c r="T25" s="5"/>
      <c r="U25" s="5"/>
      <c r="V25" s="5"/>
      <c r="W25" s="5"/>
      <c r="X25" s="9"/>
      <c r="Y25" s="5"/>
      <c r="Z25" s="11">
        <v>0.63</v>
      </c>
      <c r="AA25" s="5"/>
      <c r="AB25" s="5"/>
      <c r="AC25" s="11">
        <v>20.95</v>
      </c>
      <c r="AD25" s="11">
        <v>6.26</v>
      </c>
      <c r="AE25" s="11">
        <v>5297.62</v>
      </c>
      <c r="AF25" s="11">
        <v>3330.1</v>
      </c>
      <c r="AG25" s="5"/>
    </row>
    <row r="26" spans="1:33" x14ac:dyDescent="0.2">
      <c r="A26" s="4" t="s">
        <v>98</v>
      </c>
      <c r="B26" s="15">
        <v>73449.39</v>
      </c>
      <c r="C26" s="11">
        <v>58985.75</v>
      </c>
      <c r="D26" s="5"/>
      <c r="E26" s="11">
        <v>13101.54</v>
      </c>
      <c r="F26" s="11">
        <v>1362.1</v>
      </c>
      <c r="G26" s="5"/>
      <c r="H26" s="11">
        <v>46336.639999999999</v>
      </c>
      <c r="I26" s="11">
        <v>710.6</v>
      </c>
      <c r="J26" s="11">
        <v>8339.48</v>
      </c>
      <c r="K26" s="11">
        <v>581.53</v>
      </c>
      <c r="L26" s="11">
        <v>190.06</v>
      </c>
      <c r="M26" s="15">
        <v>1133.1199999999999</v>
      </c>
      <c r="N26" s="11">
        <v>61018.45</v>
      </c>
      <c r="O26" s="11">
        <v>326.5</v>
      </c>
      <c r="P26" s="11">
        <v>13599.38</v>
      </c>
      <c r="Q26" s="11">
        <v>3950.23</v>
      </c>
      <c r="R26" s="11">
        <v>14805.62</v>
      </c>
      <c r="S26" s="11">
        <v>2295.37</v>
      </c>
      <c r="T26" s="11">
        <v>5747.08</v>
      </c>
      <c r="U26" s="11">
        <v>248.37</v>
      </c>
      <c r="V26" s="11">
        <v>257.10000000000002</v>
      </c>
      <c r="W26" s="11">
        <v>91.74</v>
      </c>
      <c r="X26" s="15">
        <v>3256.43</v>
      </c>
      <c r="Y26" s="11">
        <v>3030.97</v>
      </c>
      <c r="Z26" s="11">
        <v>5462.48</v>
      </c>
      <c r="AA26" s="11">
        <v>1830.56</v>
      </c>
      <c r="AB26" s="11">
        <v>6116.62</v>
      </c>
      <c r="AC26" s="11">
        <v>1531.78</v>
      </c>
      <c r="AD26" s="11">
        <v>6909.09</v>
      </c>
      <c r="AE26" s="11">
        <v>544808.39</v>
      </c>
      <c r="AF26" s="11">
        <v>71536.02</v>
      </c>
      <c r="AG26" s="11">
        <v>6091.03</v>
      </c>
    </row>
    <row r="27" spans="1:33" x14ac:dyDescent="0.2">
      <c r="A27" s="21" t="s">
        <v>356</v>
      </c>
      <c r="B27" s="15">
        <v>2202.0700000000002</v>
      </c>
      <c r="C27" s="11">
        <v>2110.86</v>
      </c>
      <c r="D27" s="5"/>
      <c r="E27" s="11">
        <v>91.21</v>
      </c>
      <c r="F27" s="5"/>
      <c r="G27" s="5"/>
      <c r="H27" s="11">
        <v>59.67</v>
      </c>
      <c r="I27" s="5"/>
      <c r="J27" s="5"/>
      <c r="K27" s="5"/>
      <c r="L27" s="5"/>
      <c r="M27" s="9"/>
      <c r="N27" s="11">
        <v>1748.2</v>
      </c>
      <c r="O27" s="5"/>
      <c r="P27" s="11">
        <v>253.18</v>
      </c>
      <c r="Q27" s="11">
        <v>10.95</v>
      </c>
      <c r="R27" s="11">
        <v>1475.05</v>
      </c>
      <c r="S27" s="11">
        <v>1.19</v>
      </c>
      <c r="T27" s="5"/>
      <c r="U27" s="5"/>
      <c r="V27" s="5"/>
      <c r="W27" s="5"/>
      <c r="X27" s="9"/>
      <c r="Y27" s="5"/>
      <c r="Z27" s="11">
        <v>7.82</v>
      </c>
      <c r="AA27" s="5"/>
      <c r="AB27" s="5"/>
      <c r="AC27" s="11">
        <v>1.24</v>
      </c>
      <c r="AD27" s="5"/>
      <c r="AE27" s="11">
        <v>69.88</v>
      </c>
      <c r="AF27" s="11">
        <v>1336.2</v>
      </c>
      <c r="AG27" s="11">
        <v>675.84</v>
      </c>
    </row>
    <row r="28" spans="1:33" x14ac:dyDescent="0.2">
      <c r="A28" s="21" t="s">
        <v>99</v>
      </c>
      <c r="B28" s="15">
        <v>58802.35</v>
      </c>
      <c r="C28" s="11">
        <v>45514.41</v>
      </c>
      <c r="D28" s="5"/>
      <c r="E28" s="11">
        <v>12410.86</v>
      </c>
      <c r="F28" s="11">
        <v>877.09</v>
      </c>
      <c r="G28" s="5"/>
      <c r="H28" s="11">
        <v>46230.86</v>
      </c>
      <c r="I28" s="11">
        <v>701.86</v>
      </c>
      <c r="J28" s="11">
        <v>8339.48</v>
      </c>
      <c r="K28" s="11">
        <v>581.53</v>
      </c>
      <c r="L28" s="11">
        <v>140.91999999999999</v>
      </c>
      <c r="M28" s="15">
        <v>1133.1199999999999</v>
      </c>
      <c r="N28" s="11">
        <v>21732.37</v>
      </c>
      <c r="O28" s="11">
        <v>326.5</v>
      </c>
      <c r="P28" s="11">
        <v>233.41</v>
      </c>
      <c r="Q28" s="11">
        <v>10.97</v>
      </c>
      <c r="R28" s="11">
        <v>1178.27</v>
      </c>
      <c r="S28" s="11">
        <v>217.56</v>
      </c>
      <c r="T28" s="11">
        <v>5747.08</v>
      </c>
      <c r="U28" s="11">
        <v>248.37</v>
      </c>
      <c r="V28" s="11">
        <v>257.10000000000002</v>
      </c>
      <c r="W28" s="11">
        <v>91.74</v>
      </c>
      <c r="X28" s="15">
        <v>264.42</v>
      </c>
      <c r="Y28" s="11">
        <v>3030.97</v>
      </c>
      <c r="Z28" s="11">
        <v>2266.9899999999998</v>
      </c>
      <c r="AA28" s="11">
        <v>1830.56</v>
      </c>
      <c r="AB28" s="11">
        <v>6028.41</v>
      </c>
      <c r="AC28" s="11">
        <v>631.02</v>
      </c>
      <c r="AD28" s="11">
        <v>6508.45</v>
      </c>
      <c r="AE28" s="11">
        <v>380696.5</v>
      </c>
      <c r="AF28" s="11">
        <v>47368.2</v>
      </c>
      <c r="AG28" s="11">
        <v>976.87</v>
      </c>
    </row>
    <row r="29" spans="1:33" x14ac:dyDescent="0.2">
      <c r="A29" s="346" t="s">
        <v>100</v>
      </c>
      <c r="B29" s="77">
        <v>12689.15</v>
      </c>
      <c r="C29" s="78">
        <v>10880.31</v>
      </c>
      <c r="D29" s="79"/>
      <c r="E29" s="78">
        <v>1738.76</v>
      </c>
      <c r="F29" s="78">
        <v>70.08</v>
      </c>
      <c r="G29" s="79"/>
      <c r="H29" s="78">
        <v>1474.76</v>
      </c>
      <c r="I29" s="78"/>
      <c r="J29" s="78"/>
      <c r="K29" s="78"/>
      <c r="L29" s="78"/>
      <c r="M29" s="77">
        <v>448.04</v>
      </c>
      <c r="N29" s="78">
        <v>11507.24</v>
      </c>
      <c r="O29" s="79"/>
      <c r="P29" s="78">
        <v>2.15</v>
      </c>
      <c r="Q29" s="78">
        <v>1.17</v>
      </c>
      <c r="R29" s="78">
        <v>17.399999999999999</v>
      </c>
      <c r="S29" s="78">
        <v>31.3</v>
      </c>
      <c r="T29" s="78">
        <v>5505.3</v>
      </c>
      <c r="U29" s="78">
        <v>227.2</v>
      </c>
      <c r="V29" s="78">
        <v>252.77</v>
      </c>
      <c r="W29" s="78">
        <v>88.61</v>
      </c>
      <c r="X29" s="77">
        <v>206.89</v>
      </c>
      <c r="Y29" s="78">
        <v>2276.35</v>
      </c>
      <c r="Z29" s="78">
        <v>503.89</v>
      </c>
      <c r="AA29" s="78">
        <v>50.35</v>
      </c>
      <c r="AB29" s="78">
        <v>2343.85</v>
      </c>
      <c r="AC29" s="78">
        <v>92.44</v>
      </c>
      <c r="AD29" s="78">
        <v>94.35</v>
      </c>
      <c r="AE29" s="79"/>
      <c r="AF29" s="79"/>
      <c r="AG29" s="78"/>
    </row>
    <row r="30" spans="1:33" x14ac:dyDescent="0.2">
      <c r="A30" s="21" t="s">
        <v>357</v>
      </c>
      <c r="B30" s="15">
        <v>639.80999999999995</v>
      </c>
      <c r="C30" s="11">
        <v>596.64</v>
      </c>
      <c r="D30" s="5"/>
      <c r="E30" s="11">
        <v>43.17</v>
      </c>
      <c r="F30" s="5"/>
      <c r="G30" s="5"/>
      <c r="H30" s="11">
        <v>9.6999999999999993</v>
      </c>
      <c r="I30" s="5"/>
      <c r="J30" s="5"/>
      <c r="K30" s="5"/>
      <c r="L30" s="5"/>
      <c r="M30" s="9"/>
      <c r="N30" s="11">
        <v>4055.13</v>
      </c>
      <c r="O30" s="5"/>
      <c r="P30" s="11">
        <v>499.89</v>
      </c>
      <c r="Q30" s="11">
        <v>16.03</v>
      </c>
      <c r="R30" s="11">
        <v>530.27</v>
      </c>
      <c r="S30" s="11">
        <v>31.84</v>
      </c>
      <c r="T30" s="5"/>
      <c r="U30" s="5"/>
      <c r="V30" s="5"/>
      <c r="W30" s="5"/>
      <c r="X30" s="15">
        <v>2874.87</v>
      </c>
      <c r="Y30" s="5"/>
      <c r="Z30" s="11">
        <v>14.03</v>
      </c>
      <c r="AA30" s="5"/>
      <c r="AB30" s="11">
        <v>88.21</v>
      </c>
      <c r="AC30" s="11">
        <v>2.81</v>
      </c>
      <c r="AD30" s="5"/>
      <c r="AE30" s="11">
        <v>2300.23</v>
      </c>
      <c r="AF30" s="11">
        <v>991.19</v>
      </c>
      <c r="AG30" s="11">
        <v>30.41</v>
      </c>
    </row>
    <row r="31" spans="1:33" x14ac:dyDescent="0.2">
      <c r="A31" s="21" t="s">
        <v>101</v>
      </c>
      <c r="B31" s="15">
        <v>282.61</v>
      </c>
      <c r="C31" s="11">
        <v>263.5</v>
      </c>
      <c r="D31" s="5"/>
      <c r="E31" s="11">
        <v>19.11</v>
      </c>
      <c r="F31" s="5"/>
      <c r="G31" s="5"/>
      <c r="H31" s="11">
        <v>0.36</v>
      </c>
      <c r="I31" s="5"/>
      <c r="J31" s="5"/>
      <c r="K31" s="5"/>
      <c r="L31" s="5"/>
      <c r="M31" s="9"/>
      <c r="N31" s="11">
        <v>22099.75</v>
      </c>
      <c r="O31" s="5"/>
      <c r="P31" s="11">
        <v>6244.92</v>
      </c>
      <c r="Q31" s="11">
        <v>3689.21</v>
      </c>
      <c r="R31" s="11">
        <v>9867.31</v>
      </c>
      <c r="S31" s="11">
        <v>2025.31</v>
      </c>
      <c r="T31" s="5"/>
      <c r="U31" s="5"/>
      <c r="V31" s="5"/>
      <c r="W31" s="5"/>
      <c r="X31" s="15">
        <v>117.14</v>
      </c>
      <c r="Y31" s="5"/>
      <c r="Z31" s="11">
        <v>155.85</v>
      </c>
      <c r="AA31" s="5"/>
      <c r="AB31" s="5"/>
      <c r="AC31" s="11">
        <v>274.62</v>
      </c>
      <c r="AD31" s="11">
        <v>400.64</v>
      </c>
      <c r="AE31" s="11">
        <v>4152.0200000000004</v>
      </c>
      <c r="AF31" s="11">
        <v>1752.34</v>
      </c>
      <c r="AG31" s="11">
        <v>1486.9</v>
      </c>
    </row>
    <row r="32" spans="1:33" x14ac:dyDescent="0.2">
      <c r="A32" s="21" t="s">
        <v>102</v>
      </c>
      <c r="B32" s="15">
        <v>2377.77</v>
      </c>
      <c r="C32" s="11">
        <v>2309.25</v>
      </c>
      <c r="D32" s="5"/>
      <c r="E32" s="11">
        <v>39.92</v>
      </c>
      <c r="F32" s="11">
        <v>28.59</v>
      </c>
      <c r="G32" s="5"/>
      <c r="H32" s="11">
        <v>16.91</v>
      </c>
      <c r="I32" s="11">
        <v>0.95</v>
      </c>
      <c r="J32" s="5"/>
      <c r="K32" s="5"/>
      <c r="L32" s="11">
        <v>9.43</v>
      </c>
      <c r="M32" s="9"/>
      <c r="N32" s="11">
        <v>608.41</v>
      </c>
      <c r="O32" s="5"/>
      <c r="P32" s="11">
        <v>287.95</v>
      </c>
      <c r="Q32" s="11">
        <v>15.47</v>
      </c>
      <c r="R32" s="11">
        <v>203.88</v>
      </c>
      <c r="S32" s="11">
        <v>10.220000000000001</v>
      </c>
      <c r="T32" s="5"/>
      <c r="U32" s="5"/>
      <c r="V32" s="5"/>
      <c r="W32" s="5"/>
      <c r="X32" s="9"/>
      <c r="Y32" s="5"/>
      <c r="Z32" s="11">
        <v>90.89</v>
      </c>
      <c r="AA32" s="5"/>
      <c r="AB32" s="5"/>
      <c r="AC32" s="11">
        <v>62.46</v>
      </c>
      <c r="AD32" s="5"/>
      <c r="AE32" s="11">
        <v>9533.06</v>
      </c>
      <c r="AF32" s="11">
        <v>3187.1</v>
      </c>
      <c r="AG32" s="11">
        <v>67.010000000000005</v>
      </c>
    </row>
    <row r="33" spans="1:33" x14ac:dyDescent="0.2">
      <c r="A33" s="21" t="s">
        <v>103</v>
      </c>
      <c r="B33" s="15">
        <v>2598.1799999999998</v>
      </c>
      <c r="C33" s="11">
        <v>2500.19</v>
      </c>
      <c r="D33" s="5"/>
      <c r="E33" s="11">
        <v>89.23</v>
      </c>
      <c r="F33" s="11">
        <v>8.76</v>
      </c>
      <c r="G33" s="5"/>
      <c r="H33" s="11">
        <v>6.32</v>
      </c>
      <c r="I33" s="11">
        <v>1.23</v>
      </c>
      <c r="J33" s="5"/>
      <c r="K33" s="5"/>
      <c r="L33" s="5"/>
      <c r="M33" s="9"/>
      <c r="N33" s="11">
        <v>3460.61</v>
      </c>
      <c r="O33" s="5"/>
      <c r="P33" s="11">
        <v>2240.92</v>
      </c>
      <c r="Q33" s="11">
        <v>184.17</v>
      </c>
      <c r="R33" s="11">
        <v>954.04</v>
      </c>
      <c r="S33" s="11">
        <v>9.25</v>
      </c>
      <c r="T33" s="5"/>
      <c r="U33" s="5"/>
      <c r="V33" s="5"/>
      <c r="W33" s="5"/>
      <c r="X33" s="9"/>
      <c r="Y33" s="5"/>
      <c r="Z33" s="11">
        <v>72.23</v>
      </c>
      <c r="AA33" s="5"/>
      <c r="AB33" s="5"/>
      <c r="AC33" s="11">
        <v>57.32</v>
      </c>
      <c r="AD33" s="5"/>
      <c r="AE33" s="11">
        <v>19224.64</v>
      </c>
      <c r="AF33" s="11">
        <v>6263.78</v>
      </c>
      <c r="AG33" s="11">
        <v>271.88</v>
      </c>
    </row>
    <row r="34" spans="1:33" x14ac:dyDescent="0.2">
      <c r="A34" s="21" t="s">
        <v>104</v>
      </c>
      <c r="B34" s="15">
        <v>6546.6</v>
      </c>
      <c r="C34" s="11">
        <v>5690.91</v>
      </c>
      <c r="D34" s="5"/>
      <c r="E34" s="11">
        <v>408.04</v>
      </c>
      <c r="F34" s="11">
        <v>447.65</v>
      </c>
      <c r="G34" s="5"/>
      <c r="H34" s="11">
        <v>12.81</v>
      </c>
      <c r="I34" s="11">
        <v>6.56</v>
      </c>
      <c r="J34" s="5"/>
      <c r="K34" s="5"/>
      <c r="L34" s="11">
        <v>39.71</v>
      </c>
      <c r="M34" s="9"/>
      <c r="N34" s="11">
        <v>7313.99</v>
      </c>
      <c r="O34" s="5"/>
      <c r="P34" s="11">
        <v>3839.1</v>
      </c>
      <c r="Q34" s="11">
        <v>23.43</v>
      </c>
      <c r="R34" s="11">
        <v>596.79</v>
      </c>
      <c r="S34" s="5"/>
      <c r="T34" s="5"/>
      <c r="U34" s="5"/>
      <c r="V34" s="5"/>
      <c r="W34" s="5"/>
      <c r="X34" s="9"/>
      <c r="Y34" s="5"/>
      <c r="Z34" s="11">
        <v>2854.67</v>
      </c>
      <c r="AA34" s="5"/>
      <c r="AB34" s="5"/>
      <c r="AC34" s="11">
        <v>502.32</v>
      </c>
      <c r="AD34" s="5"/>
      <c r="AE34" s="11">
        <v>128832.05</v>
      </c>
      <c r="AF34" s="11">
        <v>10637.21</v>
      </c>
      <c r="AG34" s="11">
        <v>2582.12</v>
      </c>
    </row>
    <row r="35" spans="1:33" x14ac:dyDescent="0.2">
      <c r="A35" s="21" t="s">
        <v>105</v>
      </c>
      <c r="B35" s="15">
        <v>800.99</v>
      </c>
      <c r="C35" s="11">
        <v>623.77</v>
      </c>
      <c r="D35" s="5"/>
      <c r="E35" s="11">
        <v>55.82</v>
      </c>
      <c r="F35" s="11">
        <v>121.4</v>
      </c>
      <c r="G35" s="5"/>
      <c r="H35" s="11">
        <v>2.9</v>
      </c>
      <c r="I35" s="11">
        <v>5.0199999999999996</v>
      </c>
      <c r="J35" s="5"/>
      <c r="K35" s="5"/>
      <c r="L35" s="11">
        <v>39.549999999999997</v>
      </c>
      <c r="M35" s="9"/>
      <c r="N35" s="11">
        <v>4960.3599999999997</v>
      </c>
      <c r="O35" s="5"/>
      <c r="P35" s="11">
        <v>2570.09</v>
      </c>
      <c r="Q35" s="11">
        <v>0.36</v>
      </c>
      <c r="R35" s="11">
        <v>274.45999999999998</v>
      </c>
      <c r="S35" s="5"/>
      <c r="T35" s="5"/>
      <c r="U35" s="5"/>
      <c r="V35" s="5"/>
      <c r="W35" s="5"/>
      <c r="X35" s="9"/>
      <c r="Y35" s="5"/>
      <c r="Z35" s="11">
        <v>2115.4499999999998</v>
      </c>
      <c r="AA35" s="5"/>
      <c r="AB35" s="5"/>
      <c r="AC35" s="11">
        <v>497.4</v>
      </c>
      <c r="AD35" s="5"/>
      <c r="AE35" s="11">
        <v>128832.05</v>
      </c>
      <c r="AF35" s="11">
        <v>5838.25</v>
      </c>
      <c r="AG35" s="11">
        <v>242.26</v>
      </c>
    </row>
    <row r="36" spans="1:33" x14ac:dyDescent="0.2">
      <c r="A36" s="21" t="s">
        <v>106</v>
      </c>
      <c r="B36" s="15">
        <v>5745.61</v>
      </c>
      <c r="C36" s="11">
        <v>5067.1400000000003</v>
      </c>
      <c r="D36" s="5"/>
      <c r="E36" s="11">
        <v>352.22</v>
      </c>
      <c r="F36" s="11">
        <v>326.25</v>
      </c>
      <c r="G36" s="5"/>
      <c r="H36" s="11">
        <v>9.91</v>
      </c>
      <c r="I36" s="11">
        <v>1.54</v>
      </c>
      <c r="J36" s="5"/>
      <c r="K36" s="5"/>
      <c r="L36" s="11">
        <v>0.16</v>
      </c>
      <c r="M36" s="9"/>
      <c r="N36" s="11">
        <v>2353.63</v>
      </c>
      <c r="O36" s="5"/>
      <c r="P36" s="11">
        <v>1269.01</v>
      </c>
      <c r="Q36" s="11">
        <v>23.07</v>
      </c>
      <c r="R36" s="11">
        <v>322.33</v>
      </c>
      <c r="S36" s="5"/>
      <c r="T36" s="5"/>
      <c r="U36" s="5"/>
      <c r="V36" s="5"/>
      <c r="W36" s="5"/>
      <c r="X36" s="9"/>
      <c r="Y36" s="5"/>
      <c r="Z36" s="11">
        <v>739.22</v>
      </c>
      <c r="AA36" s="5"/>
      <c r="AB36" s="5"/>
      <c r="AC36" s="11">
        <v>4.92</v>
      </c>
      <c r="AD36" s="5"/>
      <c r="AE36" s="5"/>
      <c r="AF36" s="11">
        <v>4798.96</v>
      </c>
      <c r="AG36" s="11">
        <v>2339.86</v>
      </c>
    </row>
    <row r="37" spans="1:33" x14ac:dyDescent="0.2">
      <c r="A37" s="4" t="s">
        <v>107</v>
      </c>
      <c r="B37" s="15">
        <v>3622.5</v>
      </c>
      <c r="C37" s="11">
        <v>3409.41</v>
      </c>
      <c r="D37" s="11">
        <v>-488.29</v>
      </c>
      <c r="E37" s="11">
        <v>691.85</v>
      </c>
      <c r="F37" s="11">
        <v>9.5399999999999991</v>
      </c>
      <c r="G37" s="11">
        <v>-16.05</v>
      </c>
      <c r="H37" s="11">
        <v>107.72</v>
      </c>
      <c r="I37" s="11">
        <v>-25.54</v>
      </c>
      <c r="J37" s="11">
        <v>-233.36</v>
      </c>
      <c r="K37" s="11">
        <v>5.51</v>
      </c>
      <c r="L37" s="11">
        <v>-6.81</v>
      </c>
      <c r="M37" s="15">
        <v>-55.16</v>
      </c>
      <c r="N37" s="11">
        <v>2394.31</v>
      </c>
      <c r="O37" s="11">
        <v>739.21</v>
      </c>
      <c r="P37" s="11">
        <v>62.3</v>
      </c>
      <c r="Q37" s="11">
        <v>52.56</v>
      </c>
      <c r="R37" s="11">
        <v>441.65</v>
      </c>
      <c r="S37" s="11">
        <v>160.68</v>
      </c>
      <c r="T37" s="11">
        <v>6.93</v>
      </c>
      <c r="U37" s="11">
        <v>-0.41</v>
      </c>
      <c r="V37" s="11">
        <v>9.6999999999999993</v>
      </c>
      <c r="W37" s="11" t="s">
        <v>507</v>
      </c>
      <c r="X37" s="15">
        <v>-11.62</v>
      </c>
      <c r="Y37" s="11">
        <v>-15.24</v>
      </c>
      <c r="Z37" s="11">
        <v>94.25</v>
      </c>
      <c r="AA37" s="11">
        <v>15.46</v>
      </c>
      <c r="AB37" s="11">
        <v>843.91</v>
      </c>
      <c r="AC37" s="11">
        <v>-1.75</v>
      </c>
      <c r="AD37" s="11">
        <v>-338</v>
      </c>
      <c r="AE37" s="11">
        <v>0.28999999999999998</v>
      </c>
      <c r="AF37" s="11">
        <v>0.19</v>
      </c>
      <c r="AG37" s="11">
        <v>106.2</v>
      </c>
    </row>
    <row r="38" spans="1:33" x14ac:dyDescent="0.2">
      <c r="A38" s="6" t="s">
        <v>108</v>
      </c>
      <c r="B38" s="16">
        <v>401914.68</v>
      </c>
      <c r="C38" s="17">
        <v>400857.59999999998</v>
      </c>
      <c r="D38" s="17">
        <v>55710.7</v>
      </c>
      <c r="E38" s="17">
        <v>20750.009999999998</v>
      </c>
      <c r="F38" s="17">
        <v>1362.1</v>
      </c>
      <c r="G38" s="17">
        <v>3113.34</v>
      </c>
      <c r="H38" s="17">
        <v>46425.96</v>
      </c>
      <c r="I38" s="17">
        <v>981.15</v>
      </c>
      <c r="J38" s="17">
        <v>11364.24</v>
      </c>
      <c r="K38" s="17">
        <v>956.08</v>
      </c>
      <c r="L38" s="17">
        <v>191.39</v>
      </c>
      <c r="M38" s="16">
        <v>1442.56</v>
      </c>
      <c r="N38" s="17">
        <v>64506.54</v>
      </c>
      <c r="O38" s="17">
        <v>67268.27</v>
      </c>
      <c r="P38" s="17">
        <v>13627.97</v>
      </c>
      <c r="Q38" s="17">
        <v>3950.23</v>
      </c>
      <c r="R38" s="17">
        <v>14917.95</v>
      </c>
      <c r="S38" s="17">
        <v>4690.34</v>
      </c>
      <c r="T38" s="17">
        <v>7271.04</v>
      </c>
      <c r="U38" s="17">
        <v>259.63</v>
      </c>
      <c r="V38" s="17">
        <v>263.25</v>
      </c>
      <c r="W38" s="17">
        <v>91.74</v>
      </c>
      <c r="X38" s="16">
        <v>3599.85</v>
      </c>
      <c r="Y38" s="17">
        <v>3444.47</v>
      </c>
      <c r="Z38" s="17">
        <v>6066.37</v>
      </c>
      <c r="AA38" s="17">
        <v>2172.4499999999998</v>
      </c>
      <c r="AB38" s="17">
        <v>13626.33</v>
      </c>
      <c r="AC38" s="17">
        <v>2068.8200000000002</v>
      </c>
      <c r="AD38" s="17">
        <v>7180.14</v>
      </c>
      <c r="AE38" s="17">
        <v>661736.52</v>
      </c>
      <c r="AF38" s="17">
        <v>74866.12</v>
      </c>
      <c r="AG38" s="17">
        <v>8189.93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A589-4275-4C77-BA2D-F4246269F1E3}">
  <sheetPr>
    <tabColor theme="7" tint="0.39997558519241921"/>
  </sheetPr>
  <dimension ref="A1:AG38"/>
  <sheetViews>
    <sheetView tabSelected="1" topLeftCell="A5" workbookViewId="0">
      <selection activeCell="A28" sqref="A28:XFD30"/>
    </sheetView>
  </sheetViews>
  <sheetFormatPr defaultRowHeight="14.25" x14ac:dyDescent="0.2"/>
  <cols>
    <col min="1" max="1" width="27" customWidth="1"/>
    <col min="2" max="13" width="9" customWidth="1"/>
    <col min="14" max="14" width="9" style="18" customWidth="1"/>
    <col min="15" max="33" width="9" customWidth="1"/>
    <col min="256" max="256" width="27" customWidth="1"/>
    <col min="257" max="257" width="64" customWidth="1"/>
    <col min="269" max="270" width="2.625" customWidth="1"/>
    <col min="512" max="512" width="27" customWidth="1"/>
    <col min="513" max="513" width="64" customWidth="1"/>
    <col min="525" max="526" width="2.625" customWidth="1"/>
    <col min="768" max="768" width="27" customWidth="1"/>
    <col min="769" max="769" width="64" customWidth="1"/>
    <col min="781" max="782" width="2.625" customWidth="1"/>
    <col min="1024" max="1024" width="27" customWidth="1"/>
    <col min="1025" max="1025" width="64" customWidth="1"/>
    <col min="1037" max="1038" width="2.625" customWidth="1"/>
    <col min="1280" max="1280" width="27" customWidth="1"/>
    <col min="1281" max="1281" width="64" customWidth="1"/>
    <col min="1293" max="1294" width="2.625" customWidth="1"/>
    <col min="1536" max="1536" width="27" customWidth="1"/>
    <col min="1537" max="1537" width="64" customWidth="1"/>
    <col min="1549" max="1550" width="2.625" customWidth="1"/>
    <col min="1792" max="1792" width="27" customWidth="1"/>
    <col min="1793" max="1793" width="64" customWidth="1"/>
    <col min="1805" max="1806" width="2.625" customWidth="1"/>
    <col min="2048" max="2048" width="27" customWidth="1"/>
    <col min="2049" max="2049" width="64" customWidth="1"/>
    <col min="2061" max="2062" width="2.625" customWidth="1"/>
    <col min="2304" max="2304" width="27" customWidth="1"/>
    <col min="2305" max="2305" width="64" customWidth="1"/>
    <col min="2317" max="2318" width="2.625" customWidth="1"/>
    <col min="2560" max="2560" width="27" customWidth="1"/>
    <col min="2561" max="2561" width="64" customWidth="1"/>
    <col min="2573" max="2574" width="2.625" customWidth="1"/>
    <col min="2816" max="2816" width="27" customWidth="1"/>
    <col min="2817" max="2817" width="64" customWidth="1"/>
    <col min="2829" max="2830" width="2.625" customWidth="1"/>
    <col min="3072" max="3072" width="27" customWidth="1"/>
    <col min="3073" max="3073" width="64" customWidth="1"/>
    <col min="3085" max="3086" width="2.625" customWidth="1"/>
    <col min="3328" max="3328" width="27" customWidth="1"/>
    <col min="3329" max="3329" width="64" customWidth="1"/>
    <col min="3341" max="3342" width="2.625" customWidth="1"/>
    <col min="3584" max="3584" width="27" customWidth="1"/>
    <col min="3585" max="3585" width="64" customWidth="1"/>
    <col min="3597" max="3598" width="2.625" customWidth="1"/>
    <col min="3840" max="3840" width="27" customWidth="1"/>
    <col min="3841" max="3841" width="64" customWidth="1"/>
    <col min="3853" max="3854" width="2.625" customWidth="1"/>
    <col min="4096" max="4096" width="27" customWidth="1"/>
    <col min="4097" max="4097" width="64" customWidth="1"/>
    <col min="4109" max="4110" width="2.625" customWidth="1"/>
    <col min="4352" max="4352" width="27" customWidth="1"/>
    <col min="4353" max="4353" width="64" customWidth="1"/>
    <col min="4365" max="4366" width="2.625" customWidth="1"/>
    <col min="4608" max="4608" width="27" customWidth="1"/>
    <col min="4609" max="4609" width="64" customWidth="1"/>
    <col min="4621" max="4622" width="2.625" customWidth="1"/>
    <col min="4864" max="4864" width="27" customWidth="1"/>
    <col min="4865" max="4865" width="64" customWidth="1"/>
    <col min="4877" max="4878" width="2.625" customWidth="1"/>
    <col min="5120" max="5120" width="27" customWidth="1"/>
    <col min="5121" max="5121" width="64" customWidth="1"/>
    <col min="5133" max="5134" width="2.625" customWidth="1"/>
    <col min="5376" max="5376" width="27" customWidth="1"/>
    <col min="5377" max="5377" width="64" customWidth="1"/>
    <col min="5389" max="5390" width="2.625" customWidth="1"/>
    <col min="5632" max="5632" width="27" customWidth="1"/>
    <col min="5633" max="5633" width="64" customWidth="1"/>
    <col min="5645" max="5646" width="2.625" customWidth="1"/>
    <col min="5888" max="5888" width="27" customWidth="1"/>
    <col min="5889" max="5889" width="64" customWidth="1"/>
    <col min="5901" max="5902" width="2.625" customWidth="1"/>
    <col min="6144" max="6144" width="27" customWidth="1"/>
    <col min="6145" max="6145" width="64" customWidth="1"/>
    <col min="6157" max="6158" width="2.625" customWidth="1"/>
    <col min="6400" max="6400" width="27" customWidth="1"/>
    <col min="6401" max="6401" width="64" customWidth="1"/>
    <col min="6413" max="6414" width="2.625" customWidth="1"/>
    <col min="6656" max="6656" width="27" customWidth="1"/>
    <col min="6657" max="6657" width="64" customWidth="1"/>
    <col min="6669" max="6670" width="2.625" customWidth="1"/>
    <col min="6912" max="6912" width="27" customWidth="1"/>
    <col min="6913" max="6913" width="64" customWidth="1"/>
    <col min="6925" max="6926" width="2.625" customWidth="1"/>
    <col min="7168" max="7168" width="27" customWidth="1"/>
    <col min="7169" max="7169" width="64" customWidth="1"/>
    <col min="7181" max="7182" width="2.625" customWidth="1"/>
    <col min="7424" max="7424" width="27" customWidth="1"/>
    <col min="7425" max="7425" width="64" customWidth="1"/>
    <col min="7437" max="7438" width="2.625" customWidth="1"/>
    <col min="7680" max="7680" width="27" customWidth="1"/>
    <col min="7681" max="7681" width="64" customWidth="1"/>
    <col min="7693" max="7694" width="2.625" customWidth="1"/>
    <col min="7936" max="7936" width="27" customWidth="1"/>
    <col min="7937" max="7937" width="64" customWidth="1"/>
    <col min="7949" max="7950" width="2.625" customWidth="1"/>
    <col min="8192" max="8192" width="27" customWidth="1"/>
    <col min="8193" max="8193" width="64" customWidth="1"/>
    <col min="8205" max="8206" width="2.625" customWidth="1"/>
    <col min="8448" max="8448" width="27" customWidth="1"/>
    <col min="8449" max="8449" width="64" customWidth="1"/>
    <col min="8461" max="8462" width="2.625" customWidth="1"/>
    <col min="8704" max="8704" width="27" customWidth="1"/>
    <col min="8705" max="8705" width="64" customWidth="1"/>
    <col min="8717" max="8718" width="2.625" customWidth="1"/>
    <col min="8960" max="8960" width="27" customWidth="1"/>
    <col min="8961" max="8961" width="64" customWidth="1"/>
    <col min="8973" max="8974" width="2.625" customWidth="1"/>
    <col min="9216" max="9216" width="27" customWidth="1"/>
    <col min="9217" max="9217" width="64" customWidth="1"/>
    <col min="9229" max="9230" width="2.625" customWidth="1"/>
    <col min="9472" max="9472" width="27" customWidth="1"/>
    <col min="9473" max="9473" width="64" customWidth="1"/>
    <col min="9485" max="9486" width="2.625" customWidth="1"/>
    <col min="9728" max="9728" width="27" customWidth="1"/>
    <col min="9729" max="9729" width="64" customWidth="1"/>
    <col min="9741" max="9742" width="2.625" customWidth="1"/>
    <col min="9984" max="9984" width="27" customWidth="1"/>
    <col min="9985" max="9985" width="64" customWidth="1"/>
    <col min="9997" max="9998" width="2.625" customWidth="1"/>
    <col min="10240" max="10240" width="27" customWidth="1"/>
    <col min="10241" max="10241" width="64" customWidth="1"/>
    <col min="10253" max="10254" width="2.625" customWidth="1"/>
    <col min="10496" max="10496" width="27" customWidth="1"/>
    <col min="10497" max="10497" width="64" customWidth="1"/>
    <col min="10509" max="10510" width="2.625" customWidth="1"/>
    <col min="10752" max="10752" width="27" customWidth="1"/>
    <col min="10753" max="10753" width="64" customWidth="1"/>
    <col min="10765" max="10766" width="2.625" customWidth="1"/>
    <col min="11008" max="11008" width="27" customWidth="1"/>
    <col min="11009" max="11009" width="64" customWidth="1"/>
    <col min="11021" max="11022" width="2.625" customWidth="1"/>
    <col min="11264" max="11264" width="27" customWidth="1"/>
    <col min="11265" max="11265" width="64" customWidth="1"/>
    <col min="11277" max="11278" width="2.625" customWidth="1"/>
    <col min="11520" max="11520" width="27" customWidth="1"/>
    <col min="11521" max="11521" width="64" customWidth="1"/>
    <col min="11533" max="11534" width="2.625" customWidth="1"/>
    <col min="11776" max="11776" width="27" customWidth="1"/>
    <col min="11777" max="11777" width="64" customWidth="1"/>
    <col min="11789" max="11790" width="2.625" customWidth="1"/>
    <col min="12032" max="12032" width="27" customWidth="1"/>
    <col min="12033" max="12033" width="64" customWidth="1"/>
    <col min="12045" max="12046" width="2.625" customWidth="1"/>
    <col min="12288" max="12288" width="27" customWidth="1"/>
    <col min="12289" max="12289" width="64" customWidth="1"/>
    <col min="12301" max="12302" width="2.625" customWidth="1"/>
    <col min="12544" max="12544" width="27" customWidth="1"/>
    <col min="12545" max="12545" width="64" customWidth="1"/>
    <col min="12557" max="12558" width="2.625" customWidth="1"/>
    <col min="12800" max="12800" width="27" customWidth="1"/>
    <col min="12801" max="12801" width="64" customWidth="1"/>
    <col min="12813" max="12814" width="2.625" customWidth="1"/>
    <col min="13056" max="13056" width="27" customWidth="1"/>
    <col min="13057" max="13057" width="64" customWidth="1"/>
    <col min="13069" max="13070" width="2.625" customWidth="1"/>
    <col min="13312" max="13312" width="27" customWidth="1"/>
    <col min="13313" max="13313" width="64" customWidth="1"/>
    <col min="13325" max="13326" width="2.625" customWidth="1"/>
    <col min="13568" max="13568" width="27" customWidth="1"/>
    <col min="13569" max="13569" width="64" customWidth="1"/>
    <col min="13581" max="13582" width="2.625" customWidth="1"/>
    <col min="13824" max="13824" width="27" customWidth="1"/>
    <col min="13825" max="13825" width="64" customWidth="1"/>
    <col min="13837" max="13838" width="2.625" customWidth="1"/>
    <col min="14080" max="14080" width="27" customWidth="1"/>
    <col min="14081" max="14081" width="64" customWidth="1"/>
    <col min="14093" max="14094" width="2.625" customWidth="1"/>
    <col min="14336" max="14336" width="27" customWidth="1"/>
    <col min="14337" max="14337" width="64" customWidth="1"/>
    <col min="14349" max="14350" width="2.625" customWidth="1"/>
    <col min="14592" max="14592" width="27" customWidth="1"/>
    <col min="14593" max="14593" width="64" customWidth="1"/>
    <col min="14605" max="14606" width="2.625" customWidth="1"/>
    <col min="14848" max="14848" width="27" customWidth="1"/>
    <col min="14849" max="14849" width="64" customWidth="1"/>
    <col min="14861" max="14862" width="2.625" customWidth="1"/>
    <col min="15104" max="15104" width="27" customWidth="1"/>
    <col min="15105" max="15105" width="64" customWidth="1"/>
    <col min="15117" max="15118" width="2.625" customWidth="1"/>
    <col min="15360" max="15360" width="27" customWidth="1"/>
    <col min="15361" max="15361" width="64" customWidth="1"/>
    <col min="15373" max="15374" width="2.625" customWidth="1"/>
    <col min="15616" max="15616" width="27" customWidth="1"/>
    <col min="15617" max="15617" width="64" customWidth="1"/>
    <col min="15629" max="15630" width="2.625" customWidth="1"/>
    <col min="15872" max="15872" width="27" customWidth="1"/>
    <col min="15873" max="15873" width="64" customWidth="1"/>
    <col min="15885" max="15886" width="2.625" customWidth="1"/>
    <col min="16128" max="16128" width="27" customWidth="1"/>
    <col min="16129" max="16129" width="64" customWidth="1"/>
    <col min="16141" max="16142" width="2.625" customWidth="1"/>
  </cols>
  <sheetData>
    <row r="1" spans="1:33" x14ac:dyDescent="0.2">
      <c r="A1" s="85" t="s">
        <v>508</v>
      </c>
      <c r="N1"/>
    </row>
    <row r="2" spans="1:33" ht="96" x14ac:dyDescent="0.2">
      <c r="A2" s="345" t="s">
        <v>71</v>
      </c>
      <c r="B2" s="13" t="s">
        <v>428</v>
      </c>
      <c r="C2" s="13" t="s">
        <v>429</v>
      </c>
      <c r="D2" s="13" t="s">
        <v>430</v>
      </c>
      <c r="E2" s="13" t="s">
        <v>431</v>
      </c>
      <c r="F2" s="13" t="s">
        <v>432</v>
      </c>
      <c r="G2" s="13" t="s">
        <v>433</v>
      </c>
      <c r="H2" s="13" t="s">
        <v>434</v>
      </c>
      <c r="I2" s="13" t="s">
        <v>435</v>
      </c>
      <c r="J2" s="13" t="s">
        <v>436</v>
      </c>
      <c r="K2" s="13" t="s">
        <v>437</v>
      </c>
      <c r="L2" s="14" t="s">
        <v>438</v>
      </c>
      <c r="M2" s="13" t="s">
        <v>439</v>
      </c>
      <c r="N2" s="13" t="s">
        <v>440</v>
      </c>
      <c r="O2" s="13" t="s">
        <v>441</v>
      </c>
      <c r="P2" s="13" t="s">
        <v>442</v>
      </c>
      <c r="Q2" s="13" t="s">
        <v>443</v>
      </c>
      <c r="R2" s="13" t="s">
        <v>444</v>
      </c>
      <c r="S2" s="13" t="s">
        <v>445</v>
      </c>
      <c r="T2" s="13" t="s">
        <v>446</v>
      </c>
      <c r="U2" s="13" t="s">
        <v>447</v>
      </c>
      <c r="V2" s="13" t="s">
        <v>448</v>
      </c>
      <c r="W2" s="14" t="s">
        <v>449</v>
      </c>
      <c r="X2" s="13" t="s">
        <v>450</v>
      </c>
      <c r="Y2" s="13" t="s">
        <v>451</v>
      </c>
      <c r="Z2" s="13" t="s">
        <v>452</v>
      </c>
      <c r="AA2" s="13" t="s">
        <v>453</v>
      </c>
      <c r="AB2" s="13" t="s">
        <v>454</v>
      </c>
      <c r="AC2" s="13" t="s">
        <v>455</v>
      </c>
      <c r="AD2" s="13" t="s">
        <v>456</v>
      </c>
      <c r="AE2" s="13" t="s">
        <v>457</v>
      </c>
      <c r="AF2" s="13" t="s">
        <v>458</v>
      </c>
      <c r="AG2" s="14" t="s">
        <v>459</v>
      </c>
    </row>
    <row r="3" spans="1:33" x14ac:dyDescent="0.2">
      <c r="A3" s="2" t="s">
        <v>75</v>
      </c>
      <c r="B3" s="19">
        <v>414518.97</v>
      </c>
      <c r="C3" s="20">
        <v>415805.42</v>
      </c>
      <c r="D3" s="20">
        <v>-747.63</v>
      </c>
      <c r="E3" s="20">
        <v>-531</v>
      </c>
      <c r="F3" s="20">
        <v>-7.81</v>
      </c>
      <c r="G3" s="3"/>
      <c r="H3" s="20">
        <v>123.79</v>
      </c>
      <c r="I3" s="3"/>
      <c r="J3" s="3"/>
      <c r="K3" s="3"/>
      <c r="L3" s="3"/>
      <c r="M3" s="8"/>
      <c r="N3" s="20">
        <v>67553.72</v>
      </c>
      <c r="O3" s="20">
        <v>69969.649999999994</v>
      </c>
      <c r="P3" s="20">
        <v>-1427.66</v>
      </c>
      <c r="Q3" s="20">
        <v>-717.04</v>
      </c>
      <c r="R3" s="20">
        <v>-2070.17</v>
      </c>
      <c r="S3" s="20">
        <v>-436.41</v>
      </c>
      <c r="T3" s="20">
        <v>772.46</v>
      </c>
      <c r="U3" s="20">
        <v>16.3</v>
      </c>
      <c r="V3" s="20">
        <v>-49.71</v>
      </c>
      <c r="W3" s="20">
        <v>5.0999999999999996</v>
      </c>
      <c r="X3" s="19">
        <v>228.14</v>
      </c>
      <c r="Y3" s="20">
        <v>847.55</v>
      </c>
      <c r="Z3" s="20">
        <v>1892.07</v>
      </c>
      <c r="AA3" s="3"/>
      <c r="AB3" s="20">
        <v>-1476.56</v>
      </c>
      <c r="AC3" s="20">
        <v>2350.63</v>
      </c>
      <c r="AD3" s="20">
        <v>6663.86</v>
      </c>
      <c r="AE3" s="3"/>
      <c r="AF3" s="20">
        <v>24317.69</v>
      </c>
      <c r="AG3" s="20">
        <v>7214.43</v>
      </c>
    </row>
    <row r="4" spans="1:33" x14ac:dyDescent="0.2">
      <c r="A4" s="21" t="s">
        <v>76</v>
      </c>
      <c r="B4" s="15">
        <v>390157.71</v>
      </c>
      <c r="C4" s="11">
        <v>390157.71</v>
      </c>
      <c r="D4" s="5"/>
      <c r="E4" s="5"/>
      <c r="F4" s="5"/>
      <c r="G4" s="5"/>
      <c r="H4" s="5"/>
      <c r="I4" s="5"/>
      <c r="J4" s="5"/>
      <c r="K4" s="5"/>
      <c r="L4" s="5"/>
      <c r="M4" s="9"/>
      <c r="N4" s="11">
        <v>19476.86</v>
      </c>
      <c r="O4" s="11">
        <v>19476.86</v>
      </c>
      <c r="P4" s="5"/>
      <c r="Q4" s="5"/>
      <c r="R4" s="5"/>
      <c r="S4" s="5"/>
      <c r="T4" s="5"/>
      <c r="U4" s="5"/>
      <c r="V4" s="5"/>
      <c r="W4" s="5"/>
      <c r="X4" s="9"/>
      <c r="Y4" s="5"/>
      <c r="Z4" s="5"/>
      <c r="AA4" s="5"/>
      <c r="AB4" s="5"/>
      <c r="AC4" s="11">
        <v>1924.95</v>
      </c>
      <c r="AD4" s="5"/>
      <c r="AE4" s="5"/>
      <c r="AF4" s="11">
        <v>24488.12</v>
      </c>
      <c r="AG4" s="11">
        <v>7214.43</v>
      </c>
    </row>
    <row r="5" spans="1:33" x14ac:dyDescent="0.2">
      <c r="A5" s="21" t="s">
        <v>77</v>
      </c>
      <c r="B5" s="9"/>
      <c r="C5" s="5"/>
      <c r="D5" s="5"/>
      <c r="E5" s="5"/>
      <c r="F5" s="5"/>
      <c r="G5" s="5"/>
      <c r="H5" s="5"/>
      <c r="I5" s="5"/>
      <c r="J5" s="5"/>
      <c r="K5" s="5"/>
      <c r="L5" s="5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9"/>
      <c r="Y5" s="5"/>
      <c r="Z5" s="5"/>
      <c r="AA5" s="5"/>
      <c r="AB5" s="5"/>
      <c r="AC5" s="5"/>
      <c r="AD5" s="5"/>
      <c r="AE5" s="5"/>
      <c r="AF5" s="11">
        <v>13552.09</v>
      </c>
      <c r="AG5" s="5"/>
    </row>
    <row r="6" spans="1:33" x14ac:dyDescent="0.2">
      <c r="A6" s="21" t="s">
        <v>78</v>
      </c>
      <c r="B6" s="9"/>
      <c r="C6" s="5"/>
      <c r="D6" s="5"/>
      <c r="E6" s="5"/>
      <c r="F6" s="5"/>
      <c r="G6" s="5"/>
      <c r="H6" s="5"/>
      <c r="I6" s="5"/>
      <c r="J6" s="5"/>
      <c r="K6" s="5"/>
      <c r="L6" s="5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9"/>
      <c r="Y6" s="5"/>
      <c r="Z6" s="5"/>
      <c r="AA6" s="5"/>
      <c r="AB6" s="5"/>
      <c r="AC6" s="5"/>
      <c r="AD6" s="5"/>
      <c r="AE6" s="5"/>
      <c r="AF6" s="11">
        <v>3662.55</v>
      </c>
      <c r="AG6" s="5"/>
    </row>
    <row r="7" spans="1:33" x14ac:dyDescent="0.2">
      <c r="A7" s="21" t="s">
        <v>79</v>
      </c>
      <c r="B7" s="9"/>
      <c r="C7" s="5"/>
      <c r="D7" s="5"/>
      <c r="E7" s="5"/>
      <c r="F7" s="5"/>
      <c r="G7" s="5"/>
      <c r="H7" s="5"/>
      <c r="I7" s="5"/>
      <c r="J7" s="5"/>
      <c r="K7" s="5"/>
      <c r="L7" s="5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9"/>
      <c r="Y7" s="5"/>
      <c r="Z7" s="5"/>
      <c r="AA7" s="5"/>
      <c r="AB7" s="5"/>
      <c r="AC7" s="5"/>
      <c r="AD7" s="5"/>
      <c r="AE7" s="5"/>
      <c r="AF7" s="11">
        <v>4664.74</v>
      </c>
      <c r="AG7" s="5"/>
    </row>
    <row r="8" spans="1:33" x14ac:dyDescent="0.2">
      <c r="A8" s="21" t="s">
        <v>80</v>
      </c>
      <c r="B8" s="15">
        <v>30361.09</v>
      </c>
      <c r="C8" s="11">
        <v>30361.09</v>
      </c>
      <c r="D8" s="5"/>
      <c r="E8" s="5"/>
      <c r="F8" s="5"/>
      <c r="G8" s="5"/>
      <c r="H8" s="11">
        <v>297.91000000000003</v>
      </c>
      <c r="I8" s="5"/>
      <c r="J8" s="5"/>
      <c r="K8" s="5"/>
      <c r="L8" s="5"/>
      <c r="M8" s="9"/>
      <c r="N8" s="11">
        <v>60497.54</v>
      </c>
      <c r="O8" s="11">
        <v>54200.67</v>
      </c>
      <c r="P8" s="11">
        <v>48.05</v>
      </c>
      <c r="Q8" s="11">
        <v>265.73</v>
      </c>
      <c r="R8" s="11">
        <v>119.1</v>
      </c>
      <c r="S8" s="11">
        <v>1253.47</v>
      </c>
      <c r="T8" s="11">
        <v>788.7</v>
      </c>
      <c r="U8" s="11">
        <v>28.95</v>
      </c>
      <c r="V8" s="11">
        <v>11.34</v>
      </c>
      <c r="W8" s="11">
        <v>3.69</v>
      </c>
      <c r="X8" s="15">
        <v>475.92</v>
      </c>
      <c r="Y8" s="11">
        <v>1027.6600000000001</v>
      </c>
      <c r="Z8" s="11">
        <v>2004.63</v>
      </c>
      <c r="AA8" s="5"/>
      <c r="AB8" s="11">
        <v>269.64999999999998</v>
      </c>
      <c r="AC8" s="11">
        <v>476.53</v>
      </c>
      <c r="AD8" s="11">
        <v>6669.73</v>
      </c>
      <c r="AE8" s="5"/>
      <c r="AF8" s="11">
        <v>47.51</v>
      </c>
      <c r="AG8" s="5"/>
    </row>
    <row r="9" spans="1:33" x14ac:dyDescent="0.2">
      <c r="A9" s="21" t="s">
        <v>81</v>
      </c>
      <c r="B9" s="9"/>
      <c r="C9" s="5"/>
      <c r="D9" s="5"/>
      <c r="E9" s="5"/>
      <c r="F9" s="5"/>
      <c r="G9" s="5"/>
      <c r="H9" s="5"/>
      <c r="I9" s="5"/>
      <c r="J9" s="5"/>
      <c r="K9" s="5"/>
      <c r="L9" s="5"/>
      <c r="M9" s="9"/>
      <c r="N9" s="11">
        <v>774.14</v>
      </c>
      <c r="O9" s="5"/>
      <c r="P9" s="5"/>
      <c r="Q9" s="11">
        <v>248.32</v>
      </c>
      <c r="R9" s="11">
        <v>18.37</v>
      </c>
      <c r="S9" s="11">
        <v>507.45</v>
      </c>
      <c r="T9" s="5"/>
      <c r="U9" s="5"/>
      <c r="V9" s="5"/>
      <c r="W9" s="5"/>
      <c r="X9" s="9"/>
      <c r="Y9" s="5"/>
      <c r="Z9" s="5"/>
      <c r="AA9" s="5"/>
      <c r="AB9" s="5"/>
      <c r="AC9" s="5"/>
      <c r="AD9" s="5"/>
      <c r="AE9" s="5"/>
      <c r="AF9" s="5"/>
      <c r="AG9" s="5"/>
    </row>
    <row r="10" spans="1:33" x14ac:dyDescent="0.2">
      <c r="A10" s="21" t="s">
        <v>82</v>
      </c>
      <c r="B10" s="15">
        <v>319.45999999999998</v>
      </c>
      <c r="C10" s="11">
        <v>316.77999999999997</v>
      </c>
      <c r="D10" s="5"/>
      <c r="E10" s="5"/>
      <c r="F10" s="11">
        <v>2.68</v>
      </c>
      <c r="G10" s="5"/>
      <c r="H10" s="11">
        <v>349.21</v>
      </c>
      <c r="I10" s="5"/>
      <c r="J10" s="5"/>
      <c r="K10" s="5"/>
      <c r="L10" s="5"/>
      <c r="M10" s="9"/>
      <c r="N10" s="11">
        <v>6738.13</v>
      </c>
      <c r="O10" s="11">
        <v>163.81</v>
      </c>
      <c r="P10" s="11">
        <v>1600</v>
      </c>
      <c r="Q10" s="11">
        <v>997.48</v>
      </c>
      <c r="R10" s="11">
        <v>1975.95</v>
      </c>
      <c r="S10" s="11">
        <v>1583.31</v>
      </c>
      <c r="T10" s="11"/>
      <c r="U10" s="11">
        <v>13.43</v>
      </c>
      <c r="V10" s="11">
        <v>66</v>
      </c>
      <c r="W10" s="11">
        <v>0.31</v>
      </c>
      <c r="X10" s="15">
        <v>56.74</v>
      </c>
      <c r="Y10" s="11">
        <v>178.36</v>
      </c>
      <c r="Z10" s="11">
        <v>94.89</v>
      </c>
      <c r="AA10" s="5"/>
      <c r="AB10" s="11">
        <v>7.86</v>
      </c>
      <c r="AC10" s="11">
        <v>50.85</v>
      </c>
      <c r="AD10" s="11">
        <v>5.87</v>
      </c>
      <c r="AE10" s="5"/>
      <c r="AF10" s="11">
        <v>217.93</v>
      </c>
      <c r="AG10" s="5"/>
    </row>
    <row r="11" spans="1:33" x14ac:dyDescent="0.2">
      <c r="A11" s="21" t="s">
        <v>83</v>
      </c>
      <c r="B11" s="9"/>
      <c r="C11" s="5"/>
      <c r="D11" s="5"/>
      <c r="E11" s="5"/>
      <c r="F11" s="5"/>
      <c r="G11" s="5"/>
      <c r="H11" s="5"/>
      <c r="I11" s="5"/>
      <c r="J11" s="5"/>
      <c r="K11" s="5"/>
      <c r="L11" s="5"/>
      <c r="M11" s="9"/>
      <c r="N11" s="11">
        <v>812.9</v>
      </c>
      <c r="O11" s="5"/>
      <c r="P11" s="5"/>
      <c r="Q11" s="11">
        <v>228.78</v>
      </c>
      <c r="R11" s="11">
        <v>35.21</v>
      </c>
      <c r="S11" s="11">
        <v>548.91</v>
      </c>
      <c r="T11" s="5"/>
      <c r="U11" s="5"/>
      <c r="V11" s="5"/>
      <c r="W11" s="5"/>
      <c r="X11" s="9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2">
      <c r="A12" s="21" t="s">
        <v>84</v>
      </c>
      <c r="B12" s="15">
        <v>-5680.37</v>
      </c>
      <c r="C12" s="11">
        <v>-4396.6099999999997</v>
      </c>
      <c r="D12" s="11">
        <v>-747.63</v>
      </c>
      <c r="E12" s="11">
        <v>-531</v>
      </c>
      <c r="F12" s="11">
        <v>-5.13</v>
      </c>
      <c r="G12" s="5"/>
      <c r="H12" s="11">
        <v>175.09</v>
      </c>
      <c r="I12" s="5"/>
      <c r="J12" s="5"/>
      <c r="K12" s="5"/>
      <c r="L12" s="5"/>
      <c r="M12" s="9"/>
      <c r="N12" s="11">
        <v>-5643.79</v>
      </c>
      <c r="O12" s="11">
        <v>-3544.07</v>
      </c>
      <c r="P12" s="11">
        <v>124.29</v>
      </c>
      <c r="Q12" s="11">
        <v>-4.82</v>
      </c>
      <c r="R12" s="11">
        <v>-196.48</v>
      </c>
      <c r="S12" s="11">
        <v>-65.099999999999994</v>
      </c>
      <c r="T12" s="11">
        <v>-16.239999999999998</v>
      </c>
      <c r="U12" s="11">
        <v>0.79</v>
      </c>
      <c r="V12" s="11">
        <v>4.9400000000000004</v>
      </c>
      <c r="W12" s="11">
        <v>1.72</v>
      </c>
      <c r="X12" s="15">
        <v>-191.04</v>
      </c>
      <c r="Y12" s="11">
        <v>-1.76</v>
      </c>
      <c r="Z12" s="11">
        <v>-17.68</v>
      </c>
      <c r="AA12" s="5"/>
      <c r="AB12" s="11">
        <v>-1738.35</v>
      </c>
      <c r="AC12" s="5"/>
      <c r="AD12" s="11"/>
      <c r="AE12" s="5"/>
      <c r="AF12" s="5"/>
      <c r="AG12" s="5"/>
    </row>
    <row r="13" spans="1:33" x14ac:dyDescent="0.2">
      <c r="A13" s="4" t="s">
        <v>85</v>
      </c>
      <c r="B13" s="15">
        <v>-332434.09000000003</v>
      </c>
      <c r="C13" s="11">
        <v>-349916.36</v>
      </c>
      <c r="D13" s="11">
        <v>1117.8</v>
      </c>
      <c r="E13" s="11">
        <v>15008.33</v>
      </c>
      <c r="F13" s="11">
        <v>1356.13</v>
      </c>
      <c r="G13" s="11">
        <v>-60.08</v>
      </c>
      <c r="H13" s="11">
        <v>46640.33</v>
      </c>
      <c r="I13" s="11">
        <v>711.53</v>
      </c>
      <c r="J13" s="11">
        <v>8481.93</v>
      </c>
      <c r="K13" s="11">
        <v>661.85</v>
      </c>
      <c r="L13" s="11">
        <v>145.4</v>
      </c>
      <c r="M13" s="15">
        <v>933.7</v>
      </c>
      <c r="N13" s="11">
        <v>-3265.64</v>
      </c>
      <c r="O13" s="11">
        <v>-69040.479999999996</v>
      </c>
      <c r="P13" s="11">
        <v>14233.1</v>
      </c>
      <c r="Q13" s="11">
        <v>4129.42</v>
      </c>
      <c r="R13" s="11">
        <v>16383.32</v>
      </c>
      <c r="S13" s="11">
        <v>2749.06</v>
      </c>
      <c r="T13" s="11">
        <v>5621.91</v>
      </c>
      <c r="U13" s="11">
        <v>258.93</v>
      </c>
      <c r="V13" s="11">
        <v>239.24</v>
      </c>
      <c r="W13" s="11">
        <v>37.64</v>
      </c>
      <c r="X13" s="15">
        <v>3321.53</v>
      </c>
      <c r="Y13" s="11">
        <v>2454.29</v>
      </c>
      <c r="Z13" s="11">
        <v>3920.55</v>
      </c>
      <c r="AA13" s="11">
        <v>1896.13</v>
      </c>
      <c r="AB13" s="11">
        <v>10529.72</v>
      </c>
      <c r="AC13" s="11">
        <v>-755.92</v>
      </c>
      <c r="AD13" s="11">
        <v>931.47</v>
      </c>
      <c r="AE13" s="11">
        <v>596841.75</v>
      </c>
      <c r="AF13" s="11">
        <v>53302.48</v>
      </c>
      <c r="AG13" s="11">
        <v>-1325.91</v>
      </c>
    </row>
    <row r="14" spans="1:33" x14ac:dyDescent="0.2">
      <c r="A14" s="21" t="s">
        <v>86</v>
      </c>
      <c r="B14" s="15">
        <v>-211634.87</v>
      </c>
      <c r="C14" s="11">
        <v>-206845.78</v>
      </c>
      <c r="D14" s="5"/>
      <c r="E14" s="11">
        <v>-4789.09</v>
      </c>
      <c r="F14" s="5"/>
      <c r="G14" s="11">
        <v>-2087.61</v>
      </c>
      <c r="H14" s="11">
        <v>-250.03</v>
      </c>
      <c r="I14" s="11">
        <v>-217.85</v>
      </c>
      <c r="J14" s="11">
        <v>-2932.52</v>
      </c>
      <c r="K14" s="11">
        <v>-360.91</v>
      </c>
      <c r="L14" s="11">
        <v>-3.48</v>
      </c>
      <c r="M14" s="9"/>
      <c r="N14" s="11">
        <v>-321.54000000000002</v>
      </c>
      <c r="O14" s="11">
        <v>-16.55</v>
      </c>
      <c r="P14" s="5"/>
      <c r="Q14" s="5"/>
      <c r="R14" s="11">
        <v>-27.58</v>
      </c>
      <c r="S14" s="11">
        <v>-29.43</v>
      </c>
      <c r="T14" s="11"/>
      <c r="U14" s="5"/>
      <c r="V14" s="5"/>
      <c r="W14" s="5"/>
      <c r="X14" s="9"/>
      <c r="Y14" s="11">
        <v>-189.88</v>
      </c>
      <c r="Z14" s="11">
        <v>-0.14000000000000001</v>
      </c>
      <c r="AA14" s="11">
        <v>-50.19</v>
      </c>
      <c r="AB14" s="11">
        <v>-7.78</v>
      </c>
      <c r="AC14" s="11">
        <v>-411.37</v>
      </c>
      <c r="AD14" s="11">
        <v>-352.62</v>
      </c>
      <c r="AE14" s="11">
        <v>-127833.91</v>
      </c>
      <c r="AF14" s="11">
        <v>53302.48</v>
      </c>
      <c r="AG14" s="11">
        <v>-2017.84</v>
      </c>
    </row>
    <row r="15" spans="1:33" x14ac:dyDescent="0.2">
      <c r="A15" s="21" t="s">
        <v>87</v>
      </c>
      <c r="B15" s="15">
        <v>-36933.279999999999</v>
      </c>
      <c r="C15" s="11">
        <v>-35434.18</v>
      </c>
      <c r="D15" s="5"/>
      <c r="E15" s="11">
        <v>-1499.1</v>
      </c>
      <c r="F15" s="5"/>
      <c r="G15" s="11">
        <v>-762.82</v>
      </c>
      <c r="H15" s="11">
        <v>-280.27999999999997</v>
      </c>
      <c r="I15" s="11">
        <v>-57.17</v>
      </c>
      <c r="J15" s="11">
        <v>-500.05</v>
      </c>
      <c r="K15" s="11">
        <v>-49.18</v>
      </c>
      <c r="L15" s="11">
        <v>-1.6</v>
      </c>
      <c r="M15" s="9"/>
      <c r="N15" s="11">
        <v>-677.7</v>
      </c>
      <c r="O15" s="5"/>
      <c r="P15" s="11"/>
      <c r="Q15" s="5"/>
      <c r="R15" s="11">
        <v>-2.91</v>
      </c>
      <c r="S15" s="11">
        <v>-231.38</v>
      </c>
      <c r="T15" s="11"/>
      <c r="U15" s="5"/>
      <c r="V15" s="5"/>
      <c r="W15" s="5"/>
      <c r="X15" s="9"/>
      <c r="Y15" s="11">
        <v>-256.55</v>
      </c>
      <c r="Z15" s="11">
        <v>-7.71</v>
      </c>
      <c r="AA15" s="11">
        <v>-165.2</v>
      </c>
      <c r="AB15" s="11">
        <v>-13.95</v>
      </c>
      <c r="AC15" s="11">
        <v>-169.66</v>
      </c>
      <c r="AD15" s="11">
        <v>-48.78</v>
      </c>
      <c r="AE15" s="11">
        <v>613906.59</v>
      </c>
      <c r="AF15" s="5"/>
      <c r="AG15" s="11">
        <v>-689.73</v>
      </c>
    </row>
    <row r="16" spans="1:33" x14ac:dyDescent="0.2">
      <c r="A16" s="21" t="s">
        <v>88</v>
      </c>
      <c r="B16" s="15">
        <v>-11301.2</v>
      </c>
      <c r="C16" s="11">
        <v>-90163.69</v>
      </c>
      <c r="D16" s="11">
        <v>56125.43</v>
      </c>
      <c r="E16" s="11">
        <v>22737.06</v>
      </c>
      <c r="F16" s="5"/>
      <c r="G16" s="11">
        <v>2790.35</v>
      </c>
      <c r="H16" s="5"/>
      <c r="I16" s="5"/>
      <c r="J16" s="5"/>
      <c r="K16" s="5"/>
      <c r="L16" s="5"/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9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2">
      <c r="A17" s="21" t="s">
        <v>89</v>
      </c>
      <c r="B17" s="15">
        <v>-65967.64</v>
      </c>
      <c r="C17" s="11">
        <v>-10960.01</v>
      </c>
      <c r="D17" s="11">
        <v>-55007.63</v>
      </c>
      <c r="E17" s="5"/>
      <c r="F17" s="5"/>
      <c r="G17" s="5"/>
      <c r="H17" s="11">
        <v>47188.23</v>
      </c>
      <c r="I17" s="11">
        <v>1032.53</v>
      </c>
      <c r="J17" s="5"/>
      <c r="K17" s="5"/>
      <c r="L17" s="5"/>
      <c r="M17" s="15">
        <v>1350.21</v>
      </c>
      <c r="N17" s="5" t="s">
        <v>509</v>
      </c>
      <c r="O17" s="5"/>
      <c r="P17" s="5"/>
      <c r="Q17" s="5"/>
      <c r="R17" s="5"/>
      <c r="S17" s="5"/>
      <c r="T17" s="5"/>
      <c r="U17" s="5"/>
      <c r="V17" s="5"/>
      <c r="W17" s="5"/>
      <c r="X17" s="9"/>
      <c r="Y17" s="5" t="s">
        <v>509</v>
      </c>
      <c r="Z17" s="5"/>
      <c r="AA17" s="5"/>
      <c r="AB17" s="5"/>
      <c r="AC17" s="5"/>
      <c r="AD17" s="5"/>
      <c r="AE17" s="5"/>
      <c r="AF17" s="5"/>
      <c r="AG17" s="5"/>
    </row>
    <row r="18" spans="1:33" x14ac:dyDescent="0.2">
      <c r="A18" s="21" t="s">
        <v>90</v>
      </c>
      <c r="B18" s="15">
        <v>-3047.29</v>
      </c>
      <c r="C18" s="11">
        <v>-2914.28</v>
      </c>
      <c r="D18" s="5"/>
      <c r="E18" s="11">
        <v>-133.01</v>
      </c>
      <c r="F18" s="5"/>
      <c r="G18" s="5"/>
      <c r="H18" s="5"/>
      <c r="I18" s="5"/>
      <c r="J18" s="5"/>
      <c r="K18" s="5"/>
      <c r="L18" s="5"/>
      <c r="M18" s="15">
        <v>-412.06</v>
      </c>
      <c r="N18" s="11">
        <v>12495.07</v>
      </c>
      <c r="O18" s="11">
        <v>-69023.929999999993</v>
      </c>
      <c r="P18" s="11">
        <v>14256.69</v>
      </c>
      <c r="Q18" s="11">
        <v>4129.42</v>
      </c>
      <c r="R18" s="11">
        <v>16529.849999999999</v>
      </c>
      <c r="S18" s="11">
        <v>5780.7</v>
      </c>
      <c r="T18" s="11">
        <v>7190.72</v>
      </c>
      <c r="U18" s="11">
        <v>263.38</v>
      </c>
      <c r="V18" s="11">
        <v>249.42</v>
      </c>
      <c r="W18" s="11">
        <v>39.97</v>
      </c>
      <c r="X18" s="15">
        <v>3950.47</v>
      </c>
      <c r="Y18" s="11">
        <v>2956.9</v>
      </c>
      <c r="Z18" s="11">
        <v>4489</v>
      </c>
      <c r="AA18" s="11">
        <v>2348.61</v>
      </c>
      <c r="AB18" s="11">
        <v>19333.88</v>
      </c>
      <c r="AC18" s="11">
        <v>-31.42</v>
      </c>
      <c r="AD18" s="5"/>
      <c r="AE18" s="5"/>
      <c r="AF18" s="5"/>
      <c r="AG18" s="11">
        <v>-415.24</v>
      </c>
    </row>
    <row r="19" spans="1:33" x14ac:dyDescent="0.2">
      <c r="A19" s="21" t="s">
        <v>91</v>
      </c>
      <c r="B19" s="9"/>
      <c r="C19" s="5"/>
      <c r="D19" s="5"/>
      <c r="E19" s="5"/>
      <c r="F19" s="5"/>
      <c r="G19" s="5"/>
      <c r="H19" s="5"/>
      <c r="I19" s="5"/>
      <c r="J19" s="5"/>
      <c r="K19" s="5"/>
      <c r="L19" s="5"/>
      <c r="M19" s="9"/>
      <c r="N19" s="11">
        <v>-14728</v>
      </c>
      <c r="O19" s="5"/>
      <c r="P19" s="11">
        <v>-23.59</v>
      </c>
      <c r="Q19" s="5"/>
      <c r="R19" s="11">
        <v>-116.04</v>
      </c>
      <c r="S19" s="11">
        <v>-2770.83</v>
      </c>
      <c r="T19" s="11">
        <v>-1568.81</v>
      </c>
      <c r="U19" s="11">
        <v>-4.45</v>
      </c>
      <c r="V19" s="11">
        <v>-10.18</v>
      </c>
      <c r="W19" s="11">
        <v>-2.3199999999999998</v>
      </c>
      <c r="X19" s="15">
        <v>-628.94000000000005</v>
      </c>
      <c r="Y19" s="11">
        <v>-42.34</v>
      </c>
      <c r="Z19" s="11">
        <v>-556.88</v>
      </c>
      <c r="AA19" s="11">
        <v>-221.19</v>
      </c>
      <c r="AB19" s="11">
        <v>-8782.42</v>
      </c>
      <c r="AC19" s="5"/>
      <c r="AD19" s="5"/>
      <c r="AE19" s="5"/>
      <c r="AF19" s="5"/>
      <c r="AG19" s="5"/>
    </row>
    <row r="20" spans="1:33" x14ac:dyDescent="0.2">
      <c r="A20" s="21" t="s">
        <v>92</v>
      </c>
      <c r="B20" s="15">
        <v>-3308.95</v>
      </c>
      <c r="C20" s="11">
        <v>-3150.59</v>
      </c>
      <c r="D20" s="5"/>
      <c r="E20" s="11">
        <v>-158.35</v>
      </c>
      <c r="F20" s="5"/>
      <c r="G20" s="5"/>
      <c r="H20" s="5"/>
      <c r="I20" s="5"/>
      <c r="J20" s="5"/>
      <c r="K20" s="5"/>
      <c r="L20" s="11">
        <v>150.47</v>
      </c>
      <c r="M20" s="15">
        <v>2.17</v>
      </c>
      <c r="N20" s="11">
        <v>-28.86</v>
      </c>
      <c r="O20" s="5"/>
      <c r="P20" s="5"/>
      <c r="Q20" s="5"/>
      <c r="R20" s="5"/>
      <c r="S20" s="5"/>
      <c r="T20" s="5"/>
      <c r="U20" s="5"/>
      <c r="V20" s="5"/>
      <c r="W20" s="5"/>
      <c r="X20" s="9"/>
      <c r="Y20" s="11">
        <v>-9.25</v>
      </c>
      <c r="Z20" s="11">
        <v>-3.72</v>
      </c>
      <c r="AA20" s="11">
        <v>-15.9</v>
      </c>
      <c r="AB20" s="5"/>
      <c r="AC20" s="11">
        <v>69.94</v>
      </c>
      <c r="AD20" s="5"/>
      <c r="AE20" s="5"/>
      <c r="AF20" s="5"/>
      <c r="AG20" s="11">
        <v>768.2</v>
      </c>
    </row>
    <row r="21" spans="1:33" x14ac:dyDescent="0.2">
      <c r="A21" s="21" t="s">
        <v>93</v>
      </c>
      <c r="B21" s="9"/>
      <c r="C21" s="5"/>
      <c r="D21" s="5"/>
      <c r="E21" s="5"/>
      <c r="F21" s="5"/>
      <c r="G21" s="5"/>
      <c r="H21" s="11">
        <v>-17.59</v>
      </c>
      <c r="I21" s="11">
        <v>-45.99</v>
      </c>
      <c r="J21" s="5"/>
      <c r="K21" s="5"/>
      <c r="L21" s="5"/>
      <c r="M21" s="15">
        <v>-6.63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9"/>
      <c r="Y21" s="5"/>
      <c r="Z21" s="5"/>
      <c r="AA21" s="5"/>
      <c r="AB21" s="5"/>
      <c r="AC21" s="11">
        <v>-15.17</v>
      </c>
      <c r="AD21" s="5"/>
      <c r="AE21" s="5"/>
      <c r="AF21" s="5"/>
      <c r="AG21" s="5"/>
    </row>
    <row r="22" spans="1:33" x14ac:dyDescent="0.2">
      <c r="A22" s="21" t="s">
        <v>94</v>
      </c>
      <c r="B22" s="9"/>
      <c r="C22" s="5"/>
      <c r="D22" s="5"/>
      <c r="E22" s="5"/>
      <c r="F22" s="5"/>
      <c r="G22" s="5"/>
      <c r="H22" s="5"/>
      <c r="I22" s="5"/>
      <c r="J22" s="5"/>
      <c r="K22" s="11"/>
      <c r="L22" s="5"/>
      <c r="M22" s="9"/>
      <c r="N22" s="5"/>
      <c r="O22" s="5"/>
      <c r="P22" s="5"/>
      <c r="Q22" s="5"/>
      <c r="R22" s="5"/>
      <c r="S22" s="5"/>
      <c r="T22" s="5"/>
      <c r="U22" s="5"/>
      <c r="V22" s="5"/>
      <c r="W22" s="5"/>
      <c r="X22" s="9"/>
      <c r="Y22" s="5"/>
      <c r="Z22" s="5"/>
      <c r="AA22" s="5"/>
      <c r="AB22" s="5"/>
      <c r="AC22" s="11">
        <v>-198.25</v>
      </c>
      <c r="AD22" s="11">
        <v>1332.86</v>
      </c>
      <c r="AE22" s="5"/>
      <c r="AF22" s="5"/>
      <c r="AG22" s="5"/>
    </row>
    <row r="23" spans="1:33" x14ac:dyDescent="0.2">
      <c r="A23" s="21" t="s">
        <v>95</v>
      </c>
      <c r="B23" s="15">
        <v>-240.86</v>
      </c>
      <c r="C23" s="11">
        <v>-447.82</v>
      </c>
      <c r="D23" s="5"/>
      <c r="E23" s="11">
        <v>-1149.18</v>
      </c>
      <c r="F23" s="11">
        <v>1356.13</v>
      </c>
      <c r="G23" s="5"/>
      <c r="H23" s="5"/>
      <c r="I23" s="5"/>
      <c r="J23" s="5"/>
      <c r="K23" s="5"/>
      <c r="L23" s="5"/>
      <c r="M23" s="9"/>
      <c r="N23" s="5"/>
      <c r="O23" s="5"/>
      <c r="P23" s="5"/>
      <c r="Q23" s="5"/>
      <c r="R23" s="5"/>
      <c r="S23" s="5"/>
      <c r="T23" s="5"/>
      <c r="U23" s="5"/>
      <c r="V23" s="5"/>
      <c r="W23" s="5"/>
      <c r="X23" s="9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2">
      <c r="A24" s="21" t="s">
        <v>96</v>
      </c>
      <c r="B24" s="9"/>
      <c r="C24" s="5"/>
      <c r="D24" s="5"/>
      <c r="E24" s="5"/>
      <c r="F24" s="5"/>
      <c r="G24" s="5"/>
      <c r="H24" s="5"/>
      <c r="I24" s="5"/>
      <c r="J24" s="11">
        <v>11914.49</v>
      </c>
      <c r="K24" s="11">
        <v>1071.94</v>
      </c>
      <c r="L24" s="11"/>
      <c r="M24" s="9"/>
      <c r="N24" s="5"/>
      <c r="O24" s="5"/>
      <c r="P24" s="5"/>
      <c r="Q24" s="5"/>
      <c r="R24" s="5"/>
      <c r="S24" s="5"/>
      <c r="T24" s="5"/>
      <c r="U24" s="5"/>
      <c r="V24" s="5"/>
      <c r="W24" s="5"/>
      <c r="X24" s="9"/>
      <c r="Y24" s="5"/>
      <c r="Z24" s="5"/>
      <c r="AA24" s="5"/>
      <c r="AB24" s="5"/>
      <c r="AC24" s="5"/>
      <c r="AD24" s="5"/>
      <c r="AE24" s="11">
        <v>110769.08</v>
      </c>
      <c r="AF24" s="5"/>
      <c r="AG24" s="11">
        <v>1028.7</v>
      </c>
    </row>
    <row r="25" spans="1:33" x14ac:dyDescent="0.2">
      <c r="A25" s="4" t="s">
        <v>97</v>
      </c>
      <c r="B25" s="9"/>
      <c r="C25" s="5"/>
      <c r="D25" s="5"/>
      <c r="E25" s="5"/>
      <c r="F25" s="5"/>
      <c r="G25" s="5"/>
      <c r="H25" s="5"/>
      <c r="I25" s="5"/>
      <c r="J25" s="5"/>
      <c r="K25" s="5"/>
      <c r="L25" s="5"/>
      <c r="M25" s="9"/>
      <c r="N25" s="11">
        <v>18.260000000000002</v>
      </c>
      <c r="O25" s="11">
        <v>17.63</v>
      </c>
      <c r="P25" s="5"/>
      <c r="Q25" s="5"/>
      <c r="R25" s="5"/>
      <c r="S25" s="5"/>
      <c r="T25" s="5"/>
      <c r="U25" s="5"/>
      <c r="V25" s="5"/>
      <c r="W25" s="5"/>
      <c r="X25" s="9"/>
      <c r="Y25" s="5"/>
      <c r="Z25" s="11">
        <v>0.63</v>
      </c>
      <c r="AA25" s="5"/>
      <c r="AB25" s="5"/>
      <c r="AC25" s="11">
        <v>26.13</v>
      </c>
      <c r="AD25" s="11">
        <v>1.47</v>
      </c>
      <c r="AE25" s="11">
        <v>5204.8</v>
      </c>
      <c r="AF25" s="11">
        <v>3233.48</v>
      </c>
      <c r="AG25" s="5"/>
    </row>
    <row r="26" spans="1:33" x14ac:dyDescent="0.2">
      <c r="A26" s="4" t="s">
        <v>98</v>
      </c>
      <c r="B26" s="15">
        <v>72425.570000000007</v>
      </c>
      <c r="C26" s="11">
        <v>57206.52</v>
      </c>
      <c r="D26" s="5"/>
      <c r="E26" s="11">
        <v>13932.63</v>
      </c>
      <c r="F26" s="11">
        <v>1286.4100000000001</v>
      </c>
      <c r="G26" s="5"/>
      <c r="H26" s="11">
        <v>47762.51</v>
      </c>
      <c r="I26" s="11">
        <v>727.21</v>
      </c>
      <c r="J26" s="11">
        <v>8638.81</v>
      </c>
      <c r="K26" s="11">
        <v>65137</v>
      </c>
      <c r="L26" s="11">
        <v>149.80000000000001</v>
      </c>
      <c r="M26" s="15">
        <v>1001.96</v>
      </c>
      <c r="N26" s="11">
        <v>62085.22</v>
      </c>
      <c r="O26" s="11">
        <v>419.03</v>
      </c>
      <c r="P26" s="11">
        <v>12743.57</v>
      </c>
      <c r="Q26" s="11">
        <v>3352.1</v>
      </c>
      <c r="R26" s="11">
        <v>14136.16</v>
      </c>
      <c r="S26" s="11">
        <v>2332.96</v>
      </c>
      <c r="T26" s="11">
        <v>6178.69</v>
      </c>
      <c r="U26" s="11">
        <v>267.77999999999997</v>
      </c>
      <c r="V26" s="11">
        <v>198.21</v>
      </c>
      <c r="W26" s="11">
        <v>44.16</v>
      </c>
      <c r="X26" s="15">
        <v>3479.59</v>
      </c>
      <c r="Y26" s="11">
        <v>3163.41</v>
      </c>
      <c r="Z26" s="11">
        <v>5652.07</v>
      </c>
      <c r="AA26" s="11">
        <v>1863.57</v>
      </c>
      <c r="AB26" s="11">
        <v>8253.91</v>
      </c>
      <c r="AC26" s="11">
        <v>1568.8</v>
      </c>
      <c r="AD26" s="11">
        <v>7590.07</v>
      </c>
      <c r="AE26" s="11">
        <v>591129.64</v>
      </c>
      <c r="AF26" s="11">
        <v>74386.69</v>
      </c>
      <c r="AG26" s="11">
        <v>5590.7</v>
      </c>
    </row>
    <row r="27" spans="1:33" x14ac:dyDescent="0.2">
      <c r="A27" s="21" t="s">
        <v>356</v>
      </c>
      <c r="B27" s="15">
        <v>2253.9</v>
      </c>
      <c r="C27" s="11">
        <v>2172.2800000000002</v>
      </c>
      <c r="D27" s="5"/>
      <c r="E27" s="11">
        <v>81.62</v>
      </c>
      <c r="F27" s="5"/>
      <c r="G27" s="5"/>
      <c r="H27" s="11">
        <v>23.24</v>
      </c>
      <c r="I27" s="5"/>
      <c r="J27" s="5"/>
      <c r="K27" s="5"/>
      <c r="L27" s="5"/>
      <c r="M27" s="9"/>
      <c r="N27" s="11">
        <v>1773.1</v>
      </c>
      <c r="O27" s="5"/>
      <c r="P27" s="11">
        <v>257.35000000000002</v>
      </c>
      <c r="Q27" s="11">
        <v>11</v>
      </c>
      <c r="R27" s="11">
        <v>1497.15</v>
      </c>
      <c r="S27" s="11">
        <v>1.1299999999999999</v>
      </c>
      <c r="T27" s="5"/>
      <c r="U27" s="5"/>
      <c r="V27" s="5"/>
      <c r="W27" s="5"/>
      <c r="X27" s="9"/>
      <c r="Y27" s="5"/>
      <c r="Z27" s="11">
        <v>6.47</v>
      </c>
      <c r="AA27" s="5"/>
      <c r="AB27" s="5"/>
      <c r="AC27" s="11">
        <v>1.28</v>
      </c>
      <c r="AD27" s="5"/>
      <c r="AE27" s="11">
        <v>111.89</v>
      </c>
      <c r="AF27" s="11">
        <v>1422.11</v>
      </c>
      <c r="AG27" s="11">
        <v>666.23</v>
      </c>
    </row>
    <row r="28" spans="1:33" x14ac:dyDescent="0.2">
      <c r="A28" s="21" t="s">
        <v>99</v>
      </c>
      <c r="B28" s="15">
        <v>58457.16</v>
      </c>
      <c r="C28" s="11">
        <v>44258.69</v>
      </c>
      <c r="D28" s="5"/>
      <c r="E28" s="11">
        <v>13300.72</v>
      </c>
      <c r="F28" s="11">
        <v>897.76</v>
      </c>
      <c r="G28" s="5"/>
      <c r="H28" s="11">
        <v>47724.27</v>
      </c>
      <c r="I28" s="11">
        <v>718.58</v>
      </c>
      <c r="J28" s="11">
        <v>8638.81</v>
      </c>
      <c r="K28" s="11">
        <v>651.37</v>
      </c>
      <c r="L28" s="11">
        <v>97.63</v>
      </c>
      <c r="M28" s="15">
        <v>1001.96</v>
      </c>
      <c r="N28" s="11">
        <v>24428.39</v>
      </c>
      <c r="O28" s="11">
        <v>419.03</v>
      </c>
      <c r="P28" s="11">
        <v>160.38</v>
      </c>
      <c r="Q28" s="11">
        <v>9.39</v>
      </c>
      <c r="R28" s="11">
        <v>879.58</v>
      </c>
      <c r="S28" s="11">
        <v>230.69</v>
      </c>
      <c r="T28" s="11">
        <v>6178.69</v>
      </c>
      <c r="U28" s="11">
        <v>267.77999999999997</v>
      </c>
      <c r="V28" s="11">
        <v>198.21</v>
      </c>
      <c r="W28" s="11">
        <v>44.16</v>
      </c>
      <c r="X28" s="15">
        <v>349.52</v>
      </c>
      <c r="Y28" s="11">
        <v>3163.41</v>
      </c>
      <c r="Z28" s="11">
        <v>2496.33</v>
      </c>
      <c r="AA28" s="11">
        <v>1863.57</v>
      </c>
      <c r="AB28" s="11">
        <v>8167.65</v>
      </c>
      <c r="AC28" s="11">
        <v>614.97</v>
      </c>
      <c r="AD28" s="11">
        <v>7042.49</v>
      </c>
      <c r="AE28" s="11">
        <v>412216.71</v>
      </c>
      <c r="AF28" s="11">
        <v>49119.96</v>
      </c>
      <c r="AG28" s="11">
        <v>990.53</v>
      </c>
    </row>
    <row r="29" spans="1:33" x14ac:dyDescent="0.2">
      <c r="A29" s="346" t="s">
        <v>100</v>
      </c>
      <c r="B29" s="77">
        <v>13945.34</v>
      </c>
      <c r="C29" s="78">
        <v>11477.5</v>
      </c>
      <c r="D29" s="79"/>
      <c r="E29" s="78">
        <v>2302.54</v>
      </c>
      <c r="F29" s="78">
        <v>165.3</v>
      </c>
      <c r="G29" s="79"/>
      <c r="H29" s="78">
        <v>1818.29</v>
      </c>
      <c r="I29" s="78">
        <v>105.48</v>
      </c>
      <c r="J29" s="78"/>
      <c r="K29" s="78"/>
      <c r="L29" s="78"/>
      <c r="M29" s="77">
        <v>369.98</v>
      </c>
      <c r="N29" s="78">
        <v>14394.21</v>
      </c>
      <c r="O29" s="79"/>
      <c r="P29" s="78">
        <v>2.4700000000000002</v>
      </c>
      <c r="Q29" s="78">
        <v>1.82</v>
      </c>
      <c r="R29" s="78">
        <v>20.75</v>
      </c>
      <c r="S29" s="78">
        <v>37.99</v>
      </c>
      <c r="T29" s="78">
        <v>5750.38</v>
      </c>
      <c r="U29" s="78">
        <v>245.96</v>
      </c>
      <c r="V29" s="78">
        <v>194.33</v>
      </c>
      <c r="W29" s="78">
        <v>41.56</v>
      </c>
      <c r="X29" s="77">
        <v>304.14</v>
      </c>
      <c r="Y29" s="78">
        <v>2423.0300000000002</v>
      </c>
      <c r="Z29" s="78">
        <v>866.76</v>
      </c>
      <c r="AA29" s="78">
        <v>127.15</v>
      </c>
      <c r="AB29" s="78">
        <v>4377.8599999999997</v>
      </c>
      <c r="AC29" s="78">
        <v>87.44</v>
      </c>
      <c r="AD29" s="78">
        <v>162.97999999999999</v>
      </c>
      <c r="AE29" s="79"/>
      <c r="AF29" s="79"/>
      <c r="AG29" s="78">
        <v>105.78</v>
      </c>
    </row>
    <row r="30" spans="1:33" x14ac:dyDescent="0.2">
      <c r="A30" s="21" t="s">
        <v>357</v>
      </c>
      <c r="B30" s="15">
        <v>638.85</v>
      </c>
      <c r="C30" s="11">
        <v>597.02</v>
      </c>
      <c r="D30" s="5"/>
      <c r="E30" s="11">
        <v>41.83</v>
      </c>
      <c r="F30" s="5"/>
      <c r="G30" s="5"/>
      <c r="H30" s="11">
        <v>3.57</v>
      </c>
      <c r="I30" s="5"/>
      <c r="J30" s="5"/>
      <c r="K30" s="5"/>
      <c r="L30" s="5"/>
      <c r="M30" s="9"/>
      <c r="N30" s="11">
        <v>4180.29</v>
      </c>
      <c r="O30" s="5"/>
      <c r="P30" s="11">
        <v>508.39</v>
      </c>
      <c r="Q30" s="11">
        <v>10.81</v>
      </c>
      <c r="R30" s="11">
        <v>503.92</v>
      </c>
      <c r="S30" s="11">
        <v>40.75</v>
      </c>
      <c r="T30" s="5"/>
      <c r="U30" s="5"/>
      <c r="V30" s="5"/>
      <c r="W30" s="5"/>
      <c r="X30" s="15">
        <v>3018.82</v>
      </c>
      <c r="Y30" s="5"/>
      <c r="Z30" s="11">
        <v>11.34</v>
      </c>
      <c r="AA30" s="5"/>
      <c r="AB30" s="11">
        <v>86.26</v>
      </c>
      <c r="AC30" s="11">
        <v>2.64</v>
      </c>
      <c r="AD30" s="5"/>
      <c r="AE30" s="11">
        <v>1933.11</v>
      </c>
      <c r="AF30" s="11">
        <v>1011.1</v>
      </c>
      <c r="AG30" s="11">
        <v>28.55</v>
      </c>
    </row>
    <row r="31" spans="1:33" x14ac:dyDescent="0.2">
      <c r="A31" s="21" t="s">
        <v>101</v>
      </c>
      <c r="B31" s="15">
        <v>241.01</v>
      </c>
      <c r="C31" s="11">
        <v>224.31</v>
      </c>
      <c r="D31" s="5"/>
      <c r="E31" s="11">
        <v>16.7</v>
      </c>
      <c r="F31" s="5"/>
      <c r="G31" s="5"/>
      <c r="H31" s="11"/>
      <c r="I31" s="5"/>
      <c r="J31" s="5"/>
      <c r="K31" s="5"/>
      <c r="L31" s="5"/>
      <c r="M31" s="9"/>
      <c r="N31" s="11">
        <v>20480.16</v>
      </c>
      <c r="O31" s="5"/>
      <c r="P31" s="11">
        <v>5573.57</v>
      </c>
      <c r="Q31" s="11">
        <v>3110.76</v>
      </c>
      <c r="R31" s="11">
        <v>9531.98</v>
      </c>
      <c r="S31" s="11">
        <v>2042.01</v>
      </c>
      <c r="T31" s="5"/>
      <c r="U31" s="5"/>
      <c r="V31" s="5"/>
      <c r="W31" s="5"/>
      <c r="X31" s="15">
        <v>111.24</v>
      </c>
      <c r="Y31" s="5"/>
      <c r="Z31" s="11">
        <v>110.61</v>
      </c>
      <c r="AA31" s="5"/>
      <c r="AB31" s="5"/>
      <c r="AC31" s="11">
        <v>272.25</v>
      </c>
      <c r="AD31" s="11">
        <v>547.58000000000004</v>
      </c>
      <c r="AE31" s="11">
        <v>3904.98</v>
      </c>
      <c r="AF31" s="11">
        <v>1750.98</v>
      </c>
      <c r="AG31" s="11">
        <v>1208.26</v>
      </c>
    </row>
    <row r="32" spans="1:33" x14ac:dyDescent="0.2">
      <c r="A32" s="21" t="s">
        <v>102</v>
      </c>
      <c r="B32" s="15">
        <v>1981.18</v>
      </c>
      <c r="C32" s="11">
        <v>1926.62</v>
      </c>
      <c r="D32" s="5"/>
      <c r="E32" s="11">
        <v>37.369999999999997</v>
      </c>
      <c r="F32" s="11">
        <v>17.18</v>
      </c>
      <c r="G32" s="5"/>
      <c r="H32" s="11">
        <v>0.02</v>
      </c>
      <c r="I32" s="11">
        <v>0.68</v>
      </c>
      <c r="J32" s="5"/>
      <c r="K32" s="5"/>
      <c r="L32" s="11">
        <v>9.5399999999999991</v>
      </c>
      <c r="M32" s="9"/>
      <c r="N32" s="11">
        <v>583.27</v>
      </c>
      <c r="O32" s="5"/>
      <c r="P32" s="11">
        <v>273.23</v>
      </c>
      <c r="Q32" s="11">
        <v>14.76</v>
      </c>
      <c r="R32" s="11">
        <v>197.61</v>
      </c>
      <c r="S32" s="11">
        <v>11.8</v>
      </c>
      <c r="T32" s="5"/>
      <c r="U32" s="5"/>
      <c r="V32" s="5"/>
      <c r="W32" s="5"/>
      <c r="X32" s="9"/>
      <c r="Y32" s="5"/>
      <c r="Z32" s="11">
        <v>85.87</v>
      </c>
      <c r="AA32" s="5"/>
      <c r="AB32" s="5"/>
      <c r="AC32" s="11">
        <v>62.14</v>
      </c>
      <c r="AD32" s="5"/>
      <c r="AE32" s="11">
        <v>10405.719999999999</v>
      </c>
      <c r="AF32" s="11">
        <v>3169.04</v>
      </c>
      <c r="AG32" s="11">
        <v>64</v>
      </c>
    </row>
    <row r="33" spans="1:33" x14ac:dyDescent="0.2">
      <c r="A33" s="21" t="s">
        <v>103</v>
      </c>
      <c r="B33" s="15">
        <v>2570.8000000000002</v>
      </c>
      <c r="C33" s="11">
        <v>2488.06</v>
      </c>
      <c r="D33" s="5"/>
      <c r="E33" s="11">
        <v>76.569999999999993</v>
      </c>
      <c r="F33" s="11">
        <v>6.17</v>
      </c>
      <c r="G33" s="5"/>
      <c r="H33" s="11"/>
      <c r="I33" s="11">
        <v>0.88</v>
      </c>
      <c r="J33" s="5"/>
      <c r="K33" s="5"/>
      <c r="L33" s="5"/>
      <c r="M33" s="9"/>
      <c r="N33" s="11">
        <v>3469.89</v>
      </c>
      <c r="O33" s="5"/>
      <c r="P33" s="11">
        <v>2253.09</v>
      </c>
      <c r="Q33" s="11">
        <v>182.96</v>
      </c>
      <c r="R33" s="11">
        <v>946.15</v>
      </c>
      <c r="S33" s="11">
        <v>6.59</v>
      </c>
      <c r="T33" s="5"/>
      <c r="U33" s="5"/>
      <c r="V33" s="5"/>
      <c r="W33" s="5"/>
      <c r="X33" s="9"/>
      <c r="Y33" s="5"/>
      <c r="Z33" s="11">
        <v>81.099999999999994</v>
      </c>
      <c r="AA33" s="5"/>
      <c r="AB33" s="5"/>
      <c r="AC33" s="11">
        <v>55.55</v>
      </c>
      <c r="AD33" s="5"/>
      <c r="AE33" s="11">
        <v>21207.86</v>
      </c>
      <c r="AF33" s="11">
        <v>6517.02</v>
      </c>
      <c r="AG33" s="11">
        <v>245.5</v>
      </c>
    </row>
    <row r="34" spans="1:33" x14ac:dyDescent="0.2">
      <c r="A34" s="21" t="s">
        <v>104</v>
      </c>
      <c r="B34" s="15">
        <v>6282.66</v>
      </c>
      <c r="C34" s="11">
        <v>5539.54</v>
      </c>
      <c r="D34" s="5"/>
      <c r="E34" s="11">
        <v>377.83</v>
      </c>
      <c r="F34" s="11">
        <v>365.29</v>
      </c>
      <c r="G34" s="5"/>
      <c r="H34" s="11">
        <v>11.41</v>
      </c>
      <c r="I34" s="11">
        <v>7.07</v>
      </c>
      <c r="J34" s="5"/>
      <c r="K34" s="5"/>
      <c r="L34" s="11">
        <v>42.63</v>
      </c>
      <c r="M34" s="9"/>
      <c r="N34" s="11">
        <v>7170.11</v>
      </c>
      <c r="O34" s="5"/>
      <c r="P34" s="11">
        <v>3717.56</v>
      </c>
      <c r="Q34" s="11">
        <v>12.42</v>
      </c>
      <c r="R34" s="11">
        <v>579.78</v>
      </c>
      <c r="S34" s="5"/>
      <c r="T34" s="5"/>
      <c r="U34" s="5"/>
      <c r="V34" s="5"/>
      <c r="W34" s="5"/>
      <c r="X34" s="9"/>
      <c r="Y34" s="5"/>
      <c r="Z34" s="11">
        <v>2860.35</v>
      </c>
      <c r="AA34" s="5"/>
      <c r="AB34" s="5"/>
      <c r="AC34" s="11">
        <v>559.97</v>
      </c>
      <c r="AD34" s="5"/>
      <c r="AE34" s="11">
        <v>141349.38</v>
      </c>
      <c r="AF34" s="11">
        <v>11396.48</v>
      </c>
      <c r="AG34" s="11">
        <v>2387.64</v>
      </c>
    </row>
    <row r="35" spans="1:33" x14ac:dyDescent="0.2">
      <c r="A35" s="21" t="s">
        <v>105</v>
      </c>
      <c r="B35" s="15">
        <v>611.84</v>
      </c>
      <c r="C35" s="11">
        <v>482.44</v>
      </c>
      <c r="D35" s="5"/>
      <c r="E35" s="11">
        <v>52.23</v>
      </c>
      <c r="F35" s="11">
        <v>77.180000000000007</v>
      </c>
      <c r="G35" s="5"/>
      <c r="H35" s="11">
        <v>2.82</v>
      </c>
      <c r="I35" s="11">
        <v>5.12</v>
      </c>
      <c r="J35" s="5"/>
      <c r="K35" s="5"/>
      <c r="L35" s="11">
        <v>42.41</v>
      </c>
      <c r="M35" s="9"/>
      <c r="N35" s="11">
        <v>4884.76</v>
      </c>
      <c r="O35" s="5"/>
      <c r="P35" s="11">
        <v>2510.98</v>
      </c>
      <c r="Q35" s="11">
        <v>0.36</v>
      </c>
      <c r="R35" s="11">
        <v>265.29000000000002</v>
      </c>
      <c r="S35" s="5"/>
      <c r="T35" s="5"/>
      <c r="U35" s="5"/>
      <c r="V35" s="5"/>
      <c r="W35" s="5"/>
      <c r="X35" s="9"/>
      <c r="Y35" s="5"/>
      <c r="Z35" s="11">
        <v>2108.13</v>
      </c>
      <c r="AA35" s="5"/>
      <c r="AB35" s="5"/>
      <c r="AC35" s="11">
        <v>553.66999999999996</v>
      </c>
      <c r="AD35" s="5"/>
      <c r="AE35" s="11">
        <v>141349.38</v>
      </c>
      <c r="AF35" s="11">
        <v>6157.21</v>
      </c>
      <c r="AG35" s="11">
        <v>238</v>
      </c>
    </row>
    <row r="36" spans="1:33" x14ac:dyDescent="0.2">
      <c r="A36" s="21" t="s">
        <v>106</v>
      </c>
      <c r="B36" s="15">
        <v>5670.81</v>
      </c>
      <c r="C36" s="11">
        <v>5057.1000000000004</v>
      </c>
      <c r="D36" s="5"/>
      <c r="E36" s="11">
        <v>325.60000000000002</v>
      </c>
      <c r="F36" s="11">
        <v>288.11</v>
      </c>
      <c r="G36" s="5"/>
      <c r="H36" s="11">
        <v>8.59</v>
      </c>
      <c r="I36" s="11">
        <v>1.95</v>
      </c>
      <c r="J36" s="5"/>
      <c r="K36" s="5"/>
      <c r="L36" s="11">
        <v>0.22</v>
      </c>
      <c r="M36" s="9"/>
      <c r="N36" s="11">
        <v>2285.35</v>
      </c>
      <c r="O36" s="5"/>
      <c r="P36" s="11">
        <v>1206.5899999999999</v>
      </c>
      <c r="Q36" s="11">
        <v>12.06</v>
      </c>
      <c r="R36" s="11">
        <v>314.49</v>
      </c>
      <c r="S36" s="5"/>
      <c r="T36" s="5"/>
      <c r="U36" s="5"/>
      <c r="V36" s="5"/>
      <c r="W36" s="5"/>
      <c r="X36" s="9"/>
      <c r="Y36" s="5"/>
      <c r="Z36" s="11">
        <v>752.22</v>
      </c>
      <c r="AA36" s="5"/>
      <c r="AB36" s="5"/>
      <c r="AC36" s="11">
        <v>6.3</v>
      </c>
      <c r="AD36" s="5"/>
      <c r="AE36" s="5"/>
      <c r="AF36" s="11">
        <v>5239.2700000000004</v>
      </c>
      <c r="AG36" s="11">
        <v>2149.64</v>
      </c>
    </row>
    <row r="37" spans="1:33" x14ac:dyDescent="0.2">
      <c r="A37" s="4" t="s">
        <v>107</v>
      </c>
      <c r="B37" s="15">
        <v>9659.31</v>
      </c>
      <c r="C37" s="11">
        <v>8682.5400000000009</v>
      </c>
      <c r="D37" s="11">
        <v>370.17</v>
      </c>
      <c r="E37" s="11">
        <v>544.69000000000005</v>
      </c>
      <c r="F37" s="11">
        <v>61.91</v>
      </c>
      <c r="G37" s="11">
        <v>-60.08</v>
      </c>
      <c r="H37" s="11">
        <v>-998.4</v>
      </c>
      <c r="I37" s="11">
        <v>-15.67</v>
      </c>
      <c r="J37" s="11">
        <v>-156.88</v>
      </c>
      <c r="K37" s="11">
        <v>10.48</v>
      </c>
      <c r="L37" s="11">
        <v>-4.4000000000000004</v>
      </c>
      <c r="M37" s="15">
        <v>-68.260000000000005</v>
      </c>
      <c r="N37" s="11">
        <v>2184.6</v>
      </c>
      <c r="O37" s="11">
        <v>492.5</v>
      </c>
      <c r="P37" s="11">
        <v>61.87</v>
      </c>
      <c r="Q37" s="11">
        <v>60.28</v>
      </c>
      <c r="R37" s="11">
        <v>176.98</v>
      </c>
      <c r="S37" s="11">
        <v>-20.309999999999999</v>
      </c>
      <c r="T37" s="11">
        <v>215.68</v>
      </c>
      <c r="U37" s="11">
        <v>7.46</v>
      </c>
      <c r="V37" s="11">
        <v>-8.68</v>
      </c>
      <c r="W37" s="11">
        <v>-1.41</v>
      </c>
      <c r="X37" s="15">
        <v>70.08</v>
      </c>
      <c r="Y37" s="11">
        <v>138.41999999999999</v>
      </c>
      <c r="Z37" s="11">
        <v>159.91</v>
      </c>
      <c r="AA37" s="11">
        <v>32.56</v>
      </c>
      <c r="AB37" s="11">
        <v>799.25</v>
      </c>
      <c r="AC37" s="11">
        <v>-0.22</v>
      </c>
      <c r="AD37" s="11">
        <v>3.79</v>
      </c>
      <c r="AE37" s="11">
        <v>507.31</v>
      </c>
      <c r="AF37" s="11"/>
      <c r="AG37" s="11">
        <v>297.82</v>
      </c>
    </row>
    <row r="38" spans="1:33" x14ac:dyDescent="0.2">
      <c r="A38" s="6" t="s">
        <v>108</v>
      </c>
      <c r="B38" s="16">
        <v>404859.66</v>
      </c>
      <c r="C38" s="17">
        <v>407122.88</v>
      </c>
      <c r="D38" s="17">
        <v>55007.63</v>
      </c>
      <c r="E38" s="17">
        <v>21661.360000000001</v>
      </c>
      <c r="F38" s="17">
        <v>1286.4100000000001</v>
      </c>
      <c r="G38" s="17">
        <v>2850.43</v>
      </c>
      <c r="H38" s="17">
        <v>48310.41</v>
      </c>
      <c r="I38" s="17">
        <v>1048.21</v>
      </c>
      <c r="J38" s="17">
        <v>12071.38</v>
      </c>
      <c r="K38" s="17">
        <v>1061.46</v>
      </c>
      <c r="L38" s="17">
        <v>154.88</v>
      </c>
      <c r="M38" s="16">
        <v>1420.65</v>
      </c>
      <c r="N38" s="17">
        <v>65369.11</v>
      </c>
      <c r="O38" s="17">
        <v>69477.14</v>
      </c>
      <c r="P38" s="17">
        <v>12767.16</v>
      </c>
      <c r="Q38" s="17">
        <v>3352.1</v>
      </c>
      <c r="R38" s="17">
        <v>14282.7</v>
      </c>
      <c r="S38" s="17">
        <v>5364.6</v>
      </c>
      <c r="T38" s="17">
        <v>7747.49</v>
      </c>
      <c r="U38" s="17">
        <v>272.23</v>
      </c>
      <c r="V38" s="17">
        <v>208.39</v>
      </c>
      <c r="W38" s="17">
        <v>46.48</v>
      </c>
      <c r="X38" s="16">
        <v>4108.53</v>
      </c>
      <c r="Y38" s="17">
        <v>3666.03</v>
      </c>
      <c r="Z38" s="17">
        <v>6221.15</v>
      </c>
      <c r="AA38" s="17">
        <v>2316.04</v>
      </c>
      <c r="AB38" s="17">
        <v>17058.07</v>
      </c>
      <c r="AC38" s="17">
        <v>2236.86</v>
      </c>
      <c r="AD38" s="17">
        <v>7992.93</v>
      </c>
      <c r="AE38" s="17">
        <v>72416835</v>
      </c>
      <c r="AF38" s="17">
        <v>77620.17</v>
      </c>
      <c r="AG38" s="17">
        <v>8713.51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9BFD-E131-4682-8A91-25D7519D3D94}">
  <sheetPr codeName="Sheet11"/>
  <dimension ref="A1:AF188"/>
  <sheetViews>
    <sheetView topLeftCell="A52" zoomScale="90" zoomScaleNormal="90" workbookViewId="0">
      <selection activeCell="C64" sqref="C64"/>
    </sheetView>
  </sheetViews>
  <sheetFormatPr defaultRowHeight="14.25" x14ac:dyDescent="0.2"/>
  <cols>
    <col min="1" max="1" width="35.125" customWidth="1"/>
    <col min="2" max="2" width="11.875" customWidth="1"/>
    <col min="3" max="32" width="10.75" customWidth="1"/>
  </cols>
  <sheetData>
    <row r="1" spans="1:32" x14ac:dyDescent="0.2">
      <c r="A1" s="80" t="s">
        <v>335</v>
      </c>
      <c r="C1" t="str">
        <f>VLOOKUP(C$3,'Fuel Match'!$B$2:$D$35,3,0)</f>
        <v>coal</v>
      </c>
      <c r="D1" t="str">
        <f>VLOOKUP(D$3,'Fuel Match'!$B$2:$D$35,3,0)</f>
        <v>coal</v>
      </c>
      <c r="E1" t="str">
        <f>VLOOKUP(E$3,'Fuel Match'!$B$2:$D$35,3,0)</f>
        <v>coal</v>
      </c>
      <c r="F1" t="str">
        <f>VLOOKUP(F$3,'Fuel Match'!$B$2:$D$35,3,0)</f>
        <v>coal</v>
      </c>
      <c r="G1" t="str">
        <f>VLOOKUP(G$3,'Fuel Match'!$B$2:$D$35,3,0)</f>
        <v>coal</v>
      </c>
      <c r="H1" t="str">
        <f>VLOOKUP(H$3,'Fuel Match'!$B$2:$D$35,3,0)</f>
        <v>coal</v>
      </c>
      <c r="I1" t="str">
        <f>VLOOKUP(I$3,'Fuel Match'!$B$2:$D$35,3,0)</f>
        <v>LPG propane or butane</v>
      </c>
      <c r="J1" t="str">
        <f>VLOOKUP(J$3,'Fuel Match'!$B$2:$D$35,3,0)</f>
        <v>LPG propane or butane</v>
      </c>
      <c r="K1" t="str">
        <f>VLOOKUP(K$3,'Fuel Match'!$B$2:$D$35,3,0)</f>
        <v>LPG propane or butane</v>
      </c>
      <c r="L1" t="str">
        <f>VLOOKUP(L$3,'Fuel Match'!$B$2:$D$35,3,0)</f>
        <v>LPG propane or butane</v>
      </c>
      <c r="M1" t="str">
        <f>VLOOKUP(M$3,'Fuel Match'!$B$2:$D$35,3,0)</f>
        <v>petroleum diesel</v>
      </c>
      <c r="N1" t="str">
        <f>VLOOKUP(N$3,'Fuel Match'!$B$2:$D$35,3,0)</f>
        <v>crude oil</v>
      </c>
      <c r="O1" t="str">
        <f>VLOOKUP(O$3,'Fuel Match'!$B$2:$D$35,3,0)</f>
        <v>petroleum diesel</v>
      </c>
      <c r="P1" t="str">
        <f>VLOOKUP(P$3,'Fuel Match'!$B$2:$D$35,3,0)</f>
        <v>petroleum diesel</v>
      </c>
      <c r="Q1" t="str">
        <f>VLOOKUP(Q$3,'Fuel Match'!$B$2:$D$35,3,0)</f>
        <v>petroleum diesel</v>
      </c>
      <c r="R1" t="str">
        <f>VLOOKUP(R$3,'Fuel Match'!$B$2:$D$35,3,0)</f>
        <v>heavy fuel oil</v>
      </c>
      <c r="S1" t="str">
        <f>VLOOKUP(S$3,'Fuel Match'!$B$2:$D$35,3,0)</f>
        <v>LPG propane or butane</v>
      </c>
      <c r="T1" t="str">
        <f>VLOOKUP(T$3,'Fuel Match'!$B$2:$D$35,3,0)</f>
        <v>LPG propane or butane</v>
      </c>
      <c r="U1" t="str">
        <f>VLOOKUP(U$3,'Fuel Match'!$B$2:$D$35,3,0)</f>
        <v>heavy fuel oil</v>
      </c>
      <c r="V1" t="str">
        <f>VLOOKUP(V$3,'Fuel Match'!$B$2:$D$35,3,0)</f>
        <v>heavy fuel oil</v>
      </c>
      <c r="W1" t="str">
        <f>VLOOKUP(W$3,'Fuel Match'!$B$2:$D$35,3,0)</f>
        <v>heavy fuel oil</v>
      </c>
      <c r="X1" t="str">
        <f>VLOOKUP(X$3,'Fuel Match'!$B$2:$D$35,3,0)</f>
        <v>heavy fuel oil</v>
      </c>
      <c r="Y1" t="str">
        <f>VLOOKUP(Y$3,'Fuel Match'!$B$2:$D$35,3,0)</f>
        <v>LPG propane or butane</v>
      </c>
      <c r="Z1" t="str">
        <f>VLOOKUP(Z$3,'Fuel Match'!$B$2:$D$35,3,0)</f>
        <v>LPG propane or butane</v>
      </c>
      <c r="AA1" t="str">
        <f>VLOOKUP(AA$3,'Fuel Match'!$B$2:$D$35,3,0)</f>
        <v>heavy fuel oil</v>
      </c>
      <c r="AB1" t="str">
        <f>VLOOKUP(AB$3,'Fuel Match'!$B$2:$D$35,3,0)</f>
        <v>natural gas</v>
      </c>
      <c r="AC1" t="str">
        <f>VLOOKUP(AC$3,'Fuel Match'!$B$2:$D$35,3,0)</f>
        <v>natural gas</v>
      </c>
      <c r="AD1" t="str">
        <f>VLOOKUP(AD$3,'Fuel Match'!$B$2:$D$35,3,0)</f>
        <v>heat</v>
      </c>
      <c r="AE1" t="str">
        <f>VLOOKUP(AE$3,'Fuel Match'!$B$2:$D$35,3,0)</f>
        <v>electricity</v>
      </c>
      <c r="AF1" t="str">
        <f>VLOOKUP(AF$3,'Fuel Match'!$B$2:$D$35,3,0)</f>
        <v>biomass</v>
      </c>
    </row>
    <row r="2" spans="1:32" ht="74.25" x14ac:dyDescent="0.2">
      <c r="A2" s="119" t="s">
        <v>71</v>
      </c>
      <c r="B2" s="1"/>
      <c r="C2" s="13" t="s">
        <v>43</v>
      </c>
      <c r="D2" s="13" t="s">
        <v>44</v>
      </c>
      <c r="E2" s="13" t="s">
        <v>72</v>
      </c>
      <c r="F2" s="13" t="s">
        <v>73</v>
      </c>
      <c r="G2" s="13" t="s">
        <v>74</v>
      </c>
      <c r="H2" s="13" t="s">
        <v>46</v>
      </c>
      <c r="I2" s="13" t="s">
        <v>47</v>
      </c>
      <c r="J2" s="13" t="s">
        <v>48</v>
      </c>
      <c r="K2" s="13" t="s">
        <v>49</v>
      </c>
      <c r="L2" s="14" t="s">
        <v>50</v>
      </c>
      <c r="M2" s="13" t="s">
        <v>109</v>
      </c>
      <c r="N2" s="13" t="s">
        <v>52</v>
      </c>
      <c r="O2" s="13" t="s">
        <v>53</v>
      </c>
      <c r="P2" s="13" t="s">
        <v>54</v>
      </c>
      <c r="Q2" s="13" t="s">
        <v>55</v>
      </c>
      <c r="R2" s="13" t="s">
        <v>56</v>
      </c>
      <c r="S2" s="13" t="s">
        <v>57</v>
      </c>
      <c r="T2" s="13" t="s">
        <v>58</v>
      </c>
      <c r="U2" s="13" t="s">
        <v>59</v>
      </c>
      <c r="V2" s="14" t="s">
        <v>60</v>
      </c>
      <c r="W2" s="13" t="s">
        <v>61</v>
      </c>
      <c r="X2" s="13" t="s">
        <v>62</v>
      </c>
      <c r="Y2" s="13" t="s">
        <v>63</v>
      </c>
      <c r="Z2" s="13" t="s">
        <v>64</v>
      </c>
      <c r="AA2" s="13" t="s">
        <v>111</v>
      </c>
      <c r="AB2" s="13" t="s">
        <v>66</v>
      </c>
      <c r="AC2" s="13" t="s">
        <v>67</v>
      </c>
      <c r="AD2" s="13" t="s">
        <v>68</v>
      </c>
      <c r="AE2" s="13" t="s">
        <v>69</v>
      </c>
      <c r="AF2" s="14" t="s">
        <v>112</v>
      </c>
    </row>
    <row r="3" spans="1:32" x14ac:dyDescent="0.2">
      <c r="A3" s="117" t="s">
        <v>336</v>
      </c>
      <c r="B3" s="99"/>
      <c r="C3" s="100" t="s">
        <v>159</v>
      </c>
      <c r="D3" s="100" t="s">
        <v>161</v>
      </c>
      <c r="E3" s="100" t="s">
        <v>181</v>
      </c>
      <c r="F3" s="100" t="s">
        <v>341</v>
      </c>
      <c r="G3" s="100" t="s">
        <v>179</v>
      </c>
      <c r="H3" s="100" t="s">
        <v>227</v>
      </c>
      <c r="I3" s="100" t="s">
        <v>196</v>
      </c>
      <c r="J3" s="100" t="s">
        <v>198</v>
      </c>
      <c r="K3" s="100" t="s">
        <v>200</v>
      </c>
      <c r="L3" s="100" t="s">
        <v>202</v>
      </c>
      <c r="M3" s="100" t="s">
        <v>184</v>
      </c>
      <c r="N3" s="100" t="s">
        <v>154</v>
      </c>
      <c r="O3" s="100" t="s">
        <v>193</v>
      </c>
      <c r="P3" s="100" t="s">
        <v>176</v>
      </c>
      <c r="Q3" s="100" t="s">
        <v>186</v>
      </c>
      <c r="R3" s="100" t="s">
        <v>169</v>
      </c>
      <c r="S3" s="100" t="s">
        <v>204</v>
      </c>
      <c r="T3" s="100" t="s">
        <v>205</v>
      </c>
      <c r="U3" s="100" t="s">
        <v>207</v>
      </c>
      <c r="V3" s="100" t="s">
        <v>171</v>
      </c>
      <c r="W3" s="100" t="s">
        <v>188</v>
      </c>
      <c r="X3" s="100" t="s">
        <v>190</v>
      </c>
      <c r="Y3" s="100" t="s">
        <v>209</v>
      </c>
      <c r="Z3" s="100" t="s">
        <v>211</v>
      </c>
      <c r="AA3" s="100" t="s">
        <v>173</v>
      </c>
      <c r="AB3" s="100" t="s">
        <v>214</v>
      </c>
      <c r="AC3" s="100" t="s">
        <v>216</v>
      </c>
      <c r="AD3" s="101" t="s">
        <v>166</v>
      </c>
      <c r="AE3" s="101" t="s">
        <v>157</v>
      </c>
      <c r="AF3" s="101" t="s">
        <v>228</v>
      </c>
    </row>
    <row r="4" spans="1:32" x14ac:dyDescent="0.2">
      <c r="A4" s="118" t="s">
        <v>334</v>
      </c>
      <c r="B4" s="95"/>
      <c r="C4" s="347">
        <f>INDEX('Energy Balance-2019'!$A$2:$AG$38,MATCH('Energy Balance-2019'!$A$29,'Energy Balance-2019'!$A$2:$A$38,0),MATCH(C$2,'Energy Balance-2019'!$A$2:$AG$2,0))*VLOOKUP(C$3,'Heat Value'!$A$1:$E$33,5,0)</f>
        <v>2156146724175786.5</v>
      </c>
      <c r="D4" s="105">
        <f>INDEX('Energy Balance-2019'!$A$2:$AG$38,MATCH('Energy Balance-2019'!$A$29,'Energy Balance-2019'!$A$2:$A$38,0),MATCH(D$2,'Energy Balance-2019'!$A$2:$AG$2,0))*VLOOKUP(D$3,'Heat Value'!$A$1:$E$33,5,0)</f>
        <v>0</v>
      </c>
      <c r="E4" s="103">
        <f>INDEX('Energy Balance-2019'!$A$2:$AG$38,MATCH('Energy Balance-2019'!$A$29,'Energy Balance-2019'!$A$2:$A$38,0),MATCH(E$2,'Energy Balance-2019'!$A$2:$AG$2,0))*VLOOKUP(E$3,'Heat Value'!$A$1:$E$33,5,0)</f>
        <v>137824456212436.52</v>
      </c>
      <c r="F4" s="105">
        <f>INDEX('Energy Balance-2019'!$A$2:$AG$38,MATCH('Energy Balance-2019'!$A$29,'Energy Balance-2019'!$A$2:$A$38,0),MATCH(F$2,'Energy Balance-2019'!$A$2:$AG$2,0))*VLOOKUP("型煤",'Heat Value'!$A$1:$E$33,5,0)</f>
        <v>10277634496789.908</v>
      </c>
      <c r="G4" s="105">
        <f>INDEX('Energy Balance-2019'!$A$2:$AG$38,MATCH('Energy Balance-2019'!$A$29,'Energy Balance-2019'!$A$2:$A$38,0),MATCH(G$2,'Energy Balance-2019'!$A$2:$AG$2,0))*VLOOKUP(G$3,'Heat Value'!$A$1:$E$33,5,0)</f>
        <v>0</v>
      </c>
      <c r="H4" s="105">
        <f>INDEX('Energy Balance-2019'!$A$2:$AG$38,MATCH('Energy Balance-2019'!$A$29,'Energy Balance-2019'!$A$2:$A$38,0),MATCH(H$2,'Energy Balance-2019'!$A$2:$AG$2,0))*VLOOKUP(H$3,'Heat Value'!$A$1:$E$33,5,0)</f>
        <v>397465220443069.44</v>
      </c>
      <c r="I4" s="105">
        <f>INDEX('Energy Balance-2019'!$A$2:$AG$38,MATCH('Energy Balance-2019'!$A$29,'Energy Balance-2019'!$A$2:$A$38,0),MATCH(I$2,'Energy Balance-2019'!$A$2:$AG$2,0))*VLOOKUP(I$3,'Heat Value'!$A$1:$E$33,5,0)</f>
        <v>0</v>
      </c>
      <c r="J4" s="105">
        <f>INDEX('Energy Balance-2019'!$A$2:$AG$38,MATCH('Energy Balance-2019'!$A$29,'Energy Balance-2019'!$A$2:$A$38,0),MATCH(J$2,'Energy Balance-2019'!$A$2:$AG$2,0))*VLOOKUP(J$3,'Heat Value'!$A$1:$E$33,5,0)</f>
        <v>0</v>
      </c>
      <c r="K4" s="105">
        <f>INDEX('Energy Balance-2019'!$A$2:$AG$38,MATCH('Energy Balance-2019'!$A$29,'Energy Balance-2019'!$A$2:$A$38,0),MATCH(K$2,'Energy Balance-2019'!$A$2:$AG$2,0))*VLOOKUP(K$3,'Heat Value'!$A$1:$E$33,5,0)</f>
        <v>0</v>
      </c>
      <c r="L4" s="105">
        <f>INDEX('Energy Balance-2019'!$A$2:$AG$38,MATCH('Energy Balance-2019'!$A$29,'Energy Balance-2019'!$A$2:$A$38,0),MATCH(L$2,'Energy Balance-2019'!$A$2:$AG$2,0))*VLOOKUP(L$3,'Heat Value'!$A$1:$E$33,5,0)</f>
        <v>0</v>
      </c>
      <c r="M4" s="105">
        <f>INDEX('Energy Balance-2019'!$A$2:$AG$38,MATCH('Energy Balance-2019'!$A$29,'Energy Balance-2019'!$A$2:$A$38,0),MATCH(M$2,'Energy Balance-2019'!$A$2:$AG$2,0))*VLOOKUP(M$3,'Heat Value'!$A$1:$E$33,5,0)</f>
        <v>142061504326998.44</v>
      </c>
      <c r="N4" s="105">
        <f>INDEX('Energy Balance-2019'!$A$2:$AG$38,MATCH('Energy Balance-2019'!$A$29,'Energy Balance-2019'!$A$2:$A$38,0),MATCH(N$2,'Energy Balance-2019'!$A$2:$AG$2,0))*VLOOKUP(N$3,'Heat Value'!$A$1:$E$33,5,0)</f>
        <v>0</v>
      </c>
      <c r="O4" s="105">
        <f>INDEX('Energy Balance-2019'!$A$2:$AG$38,MATCH('Energy Balance-2019'!$A$29,'Energy Balance-2019'!$A$2:$A$38,0),MATCH(O$2,'Energy Balance-2019'!$A$2:$AG$2,0))*VLOOKUP(O$3,'Heat Value'!$A$1:$E$33,5,0)</f>
        <v>877683394675.2677</v>
      </c>
      <c r="P4" s="105">
        <f>INDEX('Energy Balance-2019'!$A$2:$AG$38,MATCH('Energy Balance-2019'!$A$29,'Energy Balance-2019'!$A$2:$A$38,0),MATCH(P$2,'Energy Balance-2019'!$A$2:$AG$2,0))*VLOOKUP(P$3,'Heat Value'!$A$1:$E$33,5,0)</f>
        <v>477623056637.23871</v>
      </c>
      <c r="Q4" s="105">
        <f>INDEX('Energy Balance-2019'!$A$2:$AG$38,MATCH('Energy Balance-2019'!$A$29,'Energy Balance-2019'!$A$2:$A$38,0),MATCH(Q$2,'Energy Balance-2019'!$A$2:$AG$2,0))*VLOOKUP(Q$3,'Heat Value'!$A$1:$E$33,5,0)</f>
        <v>7034175489382.8604</v>
      </c>
      <c r="R4" s="105">
        <f>INDEX('Energy Balance-2019'!$A$2:$AG$38,MATCH('Energy Balance-2019'!$A$29,'Energy Balance-2019'!$A$2:$A$38,0),MATCH(R$2,'Energy Balance-2019'!$A$2:$AG$2,0))*VLOOKUP(R$3,'Heat Value'!$A$1:$E$33,5,0)</f>
        <v>12405417210851.918</v>
      </c>
      <c r="S4" s="105">
        <f>INDEX('Energy Balance-2019'!$A$2:$AG$38,MATCH('Energy Balance-2019'!$A$29,'Energy Balance-2019'!$A$2:$A$38,0),MATCH(S$2,'Energy Balance-2019'!$A$2:$AG$2,0))*VLOOKUP(S$3,'Heat Value'!$A$1:$E$33,5,0)</f>
        <v>2291074990011192.5</v>
      </c>
      <c r="T4" s="105">
        <f>INDEX('Energy Balance-2019'!$A$2:$AG$38,MATCH('Energy Balance-2019'!$A$29,'Energy Balance-2019'!$A$2:$A$38,0),MATCH(T$2,'Energy Balance-2019'!$A$2:$AG$2,0))*VLOOKUP(T$3,'Heat Value'!$A$1:$E$33,5,0)</f>
        <v>89148129930752</v>
      </c>
      <c r="U4" s="105">
        <f>INDEX('Energy Balance-2019'!$A$2:$AG$38,MATCH('Energy Balance-2019'!$A$29,'Energy Balance-2019'!$A$2:$A$38,0),MATCH(U$2,'Energy Balance-2019'!$A$2:$AG$2,0))*VLOOKUP(U$3,'Heat Value'!$A$1:$E$33,5,0)</f>
        <v>95652208838043.984</v>
      </c>
      <c r="V4" s="105">
        <f>INDEX('Energy Balance-2019'!$A$2:$AG$38,MATCH('Energy Balance-2019'!$A$29,'Energy Balance-2019'!$A$2:$A$38,0),MATCH(V$2,'Energy Balance-2019'!$A$2:$AG$2,0))*VLOOKUP(V$3,'Heat Value'!$A$1:$E$33,5,0)</f>
        <v>36067820011613.602</v>
      </c>
      <c r="W4" s="103">
        <f>INDEX('Energy Balance-2019'!$A$2:$AG$38,MATCH('Energy Balance-2019'!$A$29,'Energy Balance-2019'!$A$2:$A$38,0),MATCH(W$2,'Energy Balance-2019'!$A$2:$AG$2,0))*VLOOKUP(W$3,'Heat Value'!$A$1:$E$33,5,0)</f>
        <v>76341310178034.656</v>
      </c>
      <c r="X4" s="105">
        <f>INDEX('Energy Balance-2019'!$A$2:$AG$38,MATCH('Energy Balance-2019'!$A$29,'Energy Balance-2019'!$A$2:$A$38,0),MATCH(X$2,'Energy Balance-2019'!$A$2:$AG$2,0))*VLOOKUP(X$3,'Heat Value'!$A$1:$E$33,5,0)</f>
        <v>689276813639770.75</v>
      </c>
      <c r="Y4" s="105">
        <f>INDEX('Energy Balance-2019'!$A$2:$AG$38,MATCH('Energy Balance-2019'!$A$29,'Energy Balance-2019'!$A$2:$A$38,0),MATCH(Y$2,'Energy Balance-2019'!$A$2:$AG$2,0))*VLOOKUP(Y$3,'Heat Value'!$A$1:$E$33,5,0)</f>
        <v>239652681040534.5</v>
      </c>
      <c r="Z4" s="105">
        <f>INDEX('Energy Balance-2019'!$A$2:$AG$38,MATCH('Energy Balance-2019'!$A$29,'Energy Balance-2019'!$A$2:$A$38,0),MATCH(Z$2,'Energy Balance-2019'!$A$2:$AG$2,0))*VLOOKUP(Z$3,'Heat Value'!$A$1:$E$33,5,0)</f>
        <v>21951437926248.172</v>
      </c>
      <c r="AA4" s="105">
        <f>INDEX('Energy Balance-2019'!$A$2:$AG$38,MATCH('Energy Balance-2019'!$A$29,'Energy Balance-2019'!$A$2:$A$38,0),MATCH(AA$2,'Energy Balance-2019'!$A$2:$AG$2,0))*VLOOKUP(AA$3,'Heat Value'!$A$1:$E$33,5,0)</f>
        <v>910387568582269.88</v>
      </c>
      <c r="AB4" s="105">
        <f>INDEX('Energy Balance-2019'!$A$2:$AG$38,MATCH('Energy Balance-2019'!$A$29,'Energy Balance-2019'!$A$2:$A$38,0),MATCH(AB$2,'Energy Balance-2019'!$A$2:$AG$2,0))*VLOOKUP(AB$3,'Heat Value'!$A$1:$E$33,5,0)</f>
        <v>311777919623875.81</v>
      </c>
      <c r="AC4" s="105">
        <f>INDEX('Energy Balance-2019'!$A$2:$AG$38,MATCH('Energy Balance-2019'!$A$29,'Energy Balance-2019'!$A$2:$A$38,0),MATCH(AC$2,'Energy Balance-2019'!$A$2:$AG$2,0))*VLOOKUP(AC$3,'Heat Value'!$A$1:$E$33,5,0)</f>
        <v>45995649424625.25</v>
      </c>
      <c r="AD4" s="105">
        <f>INDEX('Energy Balance-2019'!$A$2:$AG$38,MATCH('Energy Balance-2019'!$A$29,'Energy Balance-2019'!$A$2:$A$38,0),MATCH(AD$2,'Energy Balance-2019'!$A$2:$AG$2,0))*VLOOKUP(AD$3,'Heat Value'!$A$1:$E$33,5,0)</f>
        <v>0</v>
      </c>
      <c r="AE4" s="105">
        <f>INDEX('Energy Balance-2019'!$A$2:$AG$38,MATCH('Energy Balance-2019'!$A$29,'Energy Balance-2019'!$A$2:$A$38,0),MATCH(AE$2,'Energy Balance-2019'!$A$2:$AG$2,0))*VLOOKUP(AE$3,'Heat Value'!$A$1:$E$33,5,0)</f>
        <v>0</v>
      </c>
      <c r="AF4" s="105">
        <f>INDEX('Energy Balance-2019'!$A$2:$AG$38,MATCH('Energy Balance-2019'!$A$29,'Energy Balance-2019'!$A$2:$A$38,0),MATCH(AF$2,'Energy Balance-2019'!$A$2:$AG$2,0))*VLOOKUP(AF$3,'Heat Value'!$A$1:$E$33,5,0)</f>
        <v>0</v>
      </c>
    </row>
    <row r="5" spans="1:32" x14ac:dyDescent="0.2">
      <c r="A5" s="36" t="s">
        <v>2</v>
      </c>
      <c r="B5" s="114"/>
      <c r="C5" s="96">
        <f>VLOOKUP($A5,'Feedstock Split-2019'!$A$1:$AG$43,MATCH(C$2,'Feedstock Split-2019'!$A$1:$AG$1,0),0)*C$4</f>
        <v>0</v>
      </c>
      <c r="D5" s="45">
        <f>VLOOKUP($A5,'Feedstock Split-2019'!$A$1:$AG$43,MATCH(D$2,'Feedstock Split-2019'!$A$1:$AG$1,0),0)*D$4</f>
        <v>0</v>
      </c>
      <c r="E5" s="45">
        <f>VLOOKUP($A5,'Feedstock Split-2019'!$A$1:$AG$43,MATCH(E$2,'Feedstock Split-2019'!$A$1:$AG$1,0),0)*E$4</f>
        <v>0</v>
      </c>
      <c r="F5" s="45">
        <f>VLOOKUP($A5,'Feedstock Split-2019'!$A$1:$AG$43,MATCH(F$2,'Feedstock Split-2019'!$A$1:$AG$1,0),0)*F$4</f>
        <v>0</v>
      </c>
      <c r="G5" s="45">
        <f>VLOOKUP($A5,'Feedstock Split-2019'!$A$1:$AG$43,MATCH(G$2,'Feedstock Split-2019'!$A$1:$AG$1,0),0)*G$4</f>
        <v>0</v>
      </c>
      <c r="H5" s="45">
        <f>VLOOKUP($A5,'Feedstock Split-2019'!$A$1:$AG$43,MATCH(H$2,'Feedstock Split-2019'!$A$1:$AG$1,0),0)*H$4</f>
        <v>0</v>
      </c>
      <c r="I5" s="45">
        <f>VLOOKUP($A5,'Feedstock Split-2019'!$A$1:$AG$43,MATCH(I$2,'Feedstock Split-2019'!$A$1:$AG$1,0),0)*I$4</f>
        <v>0</v>
      </c>
      <c r="J5" s="45">
        <f>VLOOKUP($A5,'Feedstock Split-2019'!$A$1:$AG$43,MATCH(J$2,'Feedstock Split-2019'!$A$1:$AG$1,0),0)*J$4</f>
        <v>0</v>
      </c>
      <c r="K5" s="45">
        <f>VLOOKUP($A5,'Feedstock Split-2019'!$A$1:$AG$43,MATCH(K$2,'Feedstock Split-2019'!$A$1:$AG$1,0),0)*K$4</f>
        <v>0</v>
      </c>
      <c r="L5" s="45">
        <f>VLOOKUP($A5,'Feedstock Split-2019'!$A$1:$AG$43,MATCH(L$2,'Feedstock Split-2019'!$A$1:$AG$1,0),0)*L$4</f>
        <v>0</v>
      </c>
      <c r="M5" s="45">
        <f>VLOOKUP($A5,'Feedstock Split-2019'!$A$1:$AG$43,MATCH(M$2,'Feedstock Split-2019'!$A$1:$AG$1,0),0)*M$4</f>
        <v>0</v>
      </c>
      <c r="N5" s="45">
        <f>VLOOKUP($A5,'Feedstock Split-2019'!$A$1:$AG$43,MATCH(N$2,'Feedstock Split-2019'!$A$1:$AG$1,0),0)*N$4</f>
        <v>0</v>
      </c>
      <c r="O5" s="45">
        <f>VLOOKUP($A5,'Feedstock Split-2019'!$A$1:$AG$43,MATCH(O$2,'Feedstock Split-2019'!$A$1:$AG$1,0),0)*O$4</f>
        <v>0</v>
      </c>
      <c r="P5" s="45">
        <f>VLOOKUP($A5,'Feedstock Split-2019'!$A$1:$AG$43,MATCH(P$2,'Feedstock Split-2019'!$A$1:$AG$1,0),0)*P$4</f>
        <v>0</v>
      </c>
      <c r="Q5" s="45">
        <f>VLOOKUP($A5,'Feedstock Split-2019'!$A$1:$AG$43,MATCH(Q$2,'Feedstock Split-2019'!$A$1:$AG$1,0),0)*Q$4</f>
        <v>0</v>
      </c>
      <c r="R5" s="45">
        <f>VLOOKUP($A5,'Feedstock Split-2019'!$A$1:$AG$43,MATCH(R$2,'Feedstock Split-2019'!$A$1:$AG$1,0),0)*R$4</f>
        <v>0</v>
      </c>
      <c r="S5" s="45">
        <f>VLOOKUP($A5,'Feedstock Split-2019'!$A$1:$AG$43,MATCH(S$2,'Feedstock Split-2019'!$A$1:$AG$1,0),0)*S$4</f>
        <v>0</v>
      </c>
      <c r="T5" s="45">
        <f>VLOOKUP($A5,'Feedstock Split-2019'!$A$1:$AG$43,MATCH(T$2,'Feedstock Split-2019'!$A$1:$AG$1,0),0)*T$4</f>
        <v>0</v>
      </c>
      <c r="U5" s="45">
        <f>VLOOKUP($A5,'Feedstock Split-2019'!$A$1:$AG$43,MATCH(U$2,'Feedstock Split-2019'!$A$1:$AG$1,0),0)*U$4</f>
        <v>0</v>
      </c>
      <c r="V5" s="45">
        <f>VLOOKUP($A5,'Feedstock Split-2019'!$A$1:$AG$43,MATCH(V$2,'Feedstock Split-2019'!$A$1:$AG$1,0),0)*V$4</f>
        <v>0</v>
      </c>
      <c r="W5" s="45">
        <f>VLOOKUP($A5,'Feedstock Split-2019'!$A$1:$AG$43,MATCH(W$2,'Feedstock Split-2019'!$A$1:$AG$1,0),0)*W$4</f>
        <v>0</v>
      </c>
      <c r="X5" s="45">
        <f>VLOOKUP($A5,'Feedstock Split-2019'!$A$1:$AG$43,MATCH(X$2,'Feedstock Split-2019'!$A$1:$AG$1,0),0)*X$4</f>
        <v>0</v>
      </c>
      <c r="Y5" s="45">
        <f>VLOOKUP($A5,'Feedstock Split-2019'!$A$1:$AG$43,MATCH(Y$2,'Feedstock Split-2019'!$A$1:$AG$1,0),0)*Y$4</f>
        <v>0</v>
      </c>
      <c r="Z5" s="45">
        <f>VLOOKUP($A5,'Feedstock Split-2019'!$A$1:$AG$43,MATCH(Z$2,'Feedstock Split-2019'!$A$1:$AG$1,0),0)*Z$4</f>
        <v>0</v>
      </c>
      <c r="AA5" s="45">
        <f>VLOOKUP($A5,'Feedstock Split-2019'!$A$1:$AG$43,MATCH(AA$2,'Feedstock Split-2019'!$A$1:$AG$1,0),0)*AA$4</f>
        <v>0</v>
      </c>
      <c r="AB5" s="45">
        <f>VLOOKUP($A5,'Feedstock Split-2019'!$A$1:$AG$43,MATCH(AB$2,'Feedstock Split-2019'!$A$1:$AG$1,0),0)*AB$4</f>
        <v>0</v>
      </c>
      <c r="AC5" s="45">
        <f>VLOOKUP($A5,'Feedstock Split-2019'!$A$1:$AG$43,MATCH(AC$2,'Feedstock Split-2019'!$A$1:$AG$1,0),0)*AC$4</f>
        <v>0</v>
      </c>
      <c r="AD5" s="45">
        <f>VLOOKUP($A5,'Feedstock Split-2019'!$A$1:$AG$43,MATCH(AD$2,'Feedstock Split-2019'!$A$1:$AG$1,0),0)*AD$4</f>
        <v>0</v>
      </c>
      <c r="AE5" s="45">
        <f>VLOOKUP($A5,'Feedstock Split-2019'!$A$1:$AG$43,MATCH(AE$2,'Feedstock Split-2019'!$A$1:$AG$1,0),0)*AE$4</f>
        <v>0</v>
      </c>
      <c r="AF5" s="46">
        <f>VLOOKUP($A5,'Feedstock Split-2019'!$A$1:$AG$43,MATCH(AF$2,'Feedstock Split-2019'!$A$1:$AG$1,0),0)*AF$4</f>
        <v>0</v>
      </c>
    </row>
    <row r="6" spans="1:32" x14ac:dyDescent="0.2">
      <c r="A6" s="12" t="s">
        <v>3</v>
      </c>
      <c r="B6" s="27"/>
      <c r="C6" s="97">
        <f>VLOOKUP($A6,'Feedstock Split-2019'!$A$1:$AG$43,MATCH(C$2,'Feedstock Split-2019'!$A$1:$AG$1,0),0)*C$4</f>
        <v>0</v>
      </c>
      <c r="D6">
        <f>VLOOKUP($A6,'Feedstock Split-2019'!$A$1:$AG$43,MATCH(D$2,'Feedstock Split-2019'!$A$1:$AG$1,0),0)*D$4</f>
        <v>0</v>
      </c>
      <c r="E6">
        <f>VLOOKUP($A6,'Feedstock Split-2019'!$A$1:$AG$43,MATCH(E$2,'Feedstock Split-2019'!$A$1:$AG$1,0),0)*E$4</f>
        <v>0</v>
      </c>
      <c r="F6">
        <f>VLOOKUP($A6,'Feedstock Split-2019'!$A$1:$AG$43,MATCH(F$2,'Feedstock Split-2019'!$A$1:$AG$1,0),0)*F$4</f>
        <v>0</v>
      </c>
      <c r="G6">
        <f>VLOOKUP($A6,'Feedstock Split-2019'!$A$1:$AG$43,MATCH(G$2,'Feedstock Split-2019'!$A$1:$AG$1,0),0)*G$4</f>
        <v>0</v>
      </c>
      <c r="H6">
        <f>VLOOKUP($A6,'Feedstock Split-2019'!$A$1:$AG$43,MATCH(H$2,'Feedstock Split-2019'!$A$1:$AG$1,0),0)*H$4</f>
        <v>0</v>
      </c>
      <c r="I6">
        <f>VLOOKUP($A6,'Feedstock Split-2019'!$A$1:$AG$43,MATCH(I$2,'Feedstock Split-2019'!$A$1:$AG$1,0),0)*I$4</f>
        <v>0</v>
      </c>
      <c r="J6">
        <f>VLOOKUP($A6,'Feedstock Split-2019'!$A$1:$AG$43,MATCH(J$2,'Feedstock Split-2019'!$A$1:$AG$1,0),0)*J$4</f>
        <v>0</v>
      </c>
      <c r="K6">
        <f>VLOOKUP($A6,'Feedstock Split-2019'!$A$1:$AG$43,MATCH(K$2,'Feedstock Split-2019'!$A$1:$AG$1,0),0)*K$4</f>
        <v>0</v>
      </c>
      <c r="L6">
        <f>VLOOKUP($A6,'Feedstock Split-2019'!$A$1:$AG$43,MATCH(L$2,'Feedstock Split-2019'!$A$1:$AG$1,0),0)*L$4</f>
        <v>0</v>
      </c>
      <c r="M6">
        <f>VLOOKUP($A6,'Feedstock Split-2019'!$A$1:$AG$43,MATCH(M$2,'Feedstock Split-2019'!$A$1:$AG$1,0),0)*M$4</f>
        <v>0</v>
      </c>
      <c r="N6">
        <f>VLOOKUP($A6,'Feedstock Split-2019'!$A$1:$AG$43,MATCH(N$2,'Feedstock Split-2019'!$A$1:$AG$1,0),0)*N$4</f>
        <v>0</v>
      </c>
      <c r="O6">
        <f>VLOOKUP($A6,'Feedstock Split-2019'!$A$1:$AG$43,MATCH(O$2,'Feedstock Split-2019'!$A$1:$AG$1,0),0)*O$4</f>
        <v>0</v>
      </c>
      <c r="P6">
        <f>VLOOKUP($A6,'Feedstock Split-2019'!$A$1:$AG$43,MATCH(P$2,'Feedstock Split-2019'!$A$1:$AG$1,0),0)*P$4</f>
        <v>0</v>
      </c>
      <c r="Q6">
        <f>VLOOKUP($A6,'Feedstock Split-2019'!$A$1:$AG$43,MATCH(Q$2,'Feedstock Split-2019'!$A$1:$AG$1,0),0)*Q$4</f>
        <v>0</v>
      </c>
      <c r="R6">
        <f>VLOOKUP($A6,'Feedstock Split-2019'!$A$1:$AG$43,MATCH(R$2,'Feedstock Split-2019'!$A$1:$AG$1,0),0)*R$4</f>
        <v>0</v>
      </c>
      <c r="S6">
        <f>VLOOKUP($A6,'Feedstock Split-2019'!$A$1:$AG$43,MATCH(S$2,'Feedstock Split-2019'!$A$1:$AG$1,0),0)*S$4</f>
        <v>0</v>
      </c>
      <c r="T6">
        <f>VLOOKUP($A6,'Feedstock Split-2019'!$A$1:$AG$43,MATCH(T$2,'Feedstock Split-2019'!$A$1:$AG$1,0),0)*T$4</f>
        <v>0</v>
      </c>
      <c r="U6">
        <f>VLOOKUP($A6,'Feedstock Split-2019'!$A$1:$AG$43,MATCH(U$2,'Feedstock Split-2019'!$A$1:$AG$1,0),0)*U$4</f>
        <v>0</v>
      </c>
      <c r="V6">
        <f>VLOOKUP($A6,'Feedstock Split-2019'!$A$1:$AG$43,MATCH(V$2,'Feedstock Split-2019'!$A$1:$AG$1,0),0)*V$4</f>
        <v>0</v>
      </c>
      <c r="W6">
        <f>VLOOKUP($A6,'Feedstock Split-2019'!$A$1:$AG$43,MATCH(W$2,'Feedstock Split-2019'!$A$1:$AG$1,0),0)*W$4</f>
        <v>0</v>
      </c>
      <c r="X6">
        <f>VLOOKUP($A6,'Feedstock Split-2019'!$A$1:$AG$43,MATCH(X$2,'Feedstock Split-2019'!$A$1:$AG$1,0),0)*X$4</f>
        <v>0</v>
      </c>
      <c r="Y6">
        <f>VLOOKUP($A6,'Feedstock Split-2019'!$A$1:$AG$43,MATCH(Y$2,'Feedstock Split-2019'!$A$1:$AG$1,0),0)*Y$4</f>
        <v>0</v>
      </c>
      <c r="Z6">
        <f>VLOOKUP($A6,'Feedstock Split-2019'!$A$1:$AG$43,MATCH(Z$2,'Feedstock Split-2019'!$A$1:$AG$1,0),0)*Z$4</f>
        <v>0</v>
      </c>
      <c r="AA6">
        <f>VLOOKUP($A6,'Feedstock Split-2019'!$A$1:$AG$43,MATCH(AA$2,'Feedstock Split-2019'!$A$1:$AG$1,0),0)*AA$4</f>
        <v>0</v>
      </c>
      <c r="AB6">
        <f>VLOOKUP($A6,'Feedstock Split-2019'!$A$1:$AG$43,MATCH(AB$2,'Feedstock Split-2019'!$A$1:$AG$1,0),0)*AB$4</f>
        <v>0</v>
      </c>
      <c r="AC6">
        <f>VLOOKUP($A6,'Feedstock Split-2019'!$A$1:$AG$43,MATCH(AC$2,'Feedstock Split-2019'!$A$1:$AG$1,0),0)*AC$4</f>
        <v>0</v>
      </c>
      <c r="AD6">
        <f>VLOOKUP($A6,'Feedstock Split-2019'!$A$1:$AG$43,MATCH(AD$2,'Feedstock Split-2019'!$A$1:$AG$1,0),0)*AD$4</f>
        <v>0</v>
      </c>
      <c r="AE6">
        <f>VLOOKUP($A6,'Feedstock Split-2019'!$A$1:$AG$43,MATCH(AE$2,'Feedstock Split-2019'!$A$1:$AG$1,0),0)*AE$4</f>
        <v>0</v>
      </c>
      <c r="AF6" s="47">
        <f>VLOOKUP($A6,'Feedstock Split-2019'!$A$1:$AG$43,MATCH(AF$2,'Feedstock Split-2019'!$A$1:$AG$1,0),0)*AF$4</f>
        <v>0</v>
      </c>
    </row>
    <row r="7" spans="1:32" x14ac:dyDescent="0.2">
      <c r="A7" s="12" t="s">
        <v>4</v>
      </c>
      <c r="B7" s="27"/>
      <c r="C7" s="97">
        <f>VLOOKUP($A7,'Feedstock Split-2019'!$A$1:$AG$43,MATCH(C$2,'Feedstock Split-2019'!$A$1:$AG$1,0),0)*C$4</f>
        <v>0</v>
      </c>
      <c r="D7">
        <f>VLOOKUP($A7,'Feedstock Split-2019'!$A$1:$AG$43,MATCH(D$2,'Feedstock Split-2019'!$A$1:$AG$1,0),0)*D$4</f>
        <v>0</v>
      </c>
      <c r="E7">
        <f>VLOOKUP($A7,'Feedstock Split-2019'!$A$1:$AG$43,MATCH(E$2,'Feedstock Split-2019'!$A$1:$AG$1,0),0)*E$4</f>
        <v>0</v>
      </c>
      <c r="F7">
        <f>VLOOKUP($A7,'Feedstock Split-2019'!$A$1:$AG$43,MATCH(F$2,'Feedstock Split-2019'!$A$1:$AG$1,0),0)*F$4</f>
        <v>0</v>
      </c>
      <c r="G7">
        <f>VLOOKUP($A7,'Feedstock Split-2019'!$A$1:$AG$43,MATCH(G$2,'Feedstock Split-2019'!$A$1:$AG$1,0),0)*G$4</f>
        <v>0</v>
      </c>
      <c r="H7">
        <f>VLOOKUP($A7,'Feedstock Split-2019'!$A$1:$AG$43,MATCH(H$2,'Feedstock Split-2019'!$A$1:$AG$1,0),0)*H$4</f>
        <v>0</v>
      </c>
      <c r="I7">
        <f>VLOOKUP($A7,'Feedstock Split-2019'!$A$1:$AG$43,MATCH(I$2,'Feedstock Split-2019'!$A$1:$AG$1,0),0)*I$4</f>
        <v>0</v>
      </c>
      <c r="J7">
        <f>VLOOKUP($A7,'Feedstock Split-2019'!$A$1:$AG$43,MATCH(J$2,'Feedstock Split-2019'!$A$1:$AG$1,0),0)*J$4</f>
        <v>0</v>
      </c>
      <c r="K7">
        <f>VLOOKUP($A7,'Feedstock Split-2019'!$A$1:$AG$43,MATCH(K$2,'Feedstock Split-2019'!$A$1:$AG$1,0),0)*K$4</f>
        <v>0</v>
      </c>
      <c r="L7">
        <f>VLOOKUP($A7,'Feedstock Split-2019'!$A$1:$AG$43,MATCH(L$2,'Feedstock Split-2019'!$A$1:$AG$1,0),0)*L$4</f>
        <v>0</v>
      </c>
      <c r="M7">
        <f>VLOOKUP($A7,'Feedstock Split-2019'!$A$1:$AG$43,MATCH(M$2,'Feedstock Split-2019'!$A$1:$AG$1,0),0)*M$4</f>
        <v>0</v>
      </c>
      <c r="N7">
        <f>VLOOKUP($A7,'Feedstock Split-2019'!$A$1:$AG$43,MATCH(N$2,'Feedstock Split-2019'!$A$1:$AG$1,0),0)*N$4</f>
        <v>0</v>
      </c>
      <c r="O7">
        <f>VLOOKUP($A7,'Feedstock Split-2019'!$A$1:$AG$43,MATCH(O$2,'Feedstock Split-2019'!$A$1:$AG$1,0),0)*O$4</f>
        <v>0</v>
      </c>
      <c r="P7">
        <f>VLOOKUP($A7,'Feedstock Split-2019'!$A$1:$AG$43,MATCH(P$2,'Feedstock Split-2019'!$A$1:$AG$1,0),0)*P$4</f>
        <v>0</v>
      </c>
      <c r="Q7">
        <f>VLOOKUP($A7,'Feedstock Split-2019'!$A$1:$AG$43,MATCH(Q$2,'Feedstock Split-2019'!$A$1:$AG$1,0),0)*Q$4</f>
        <v>0</v>
      </c>
      <c r="R7">
        <f>VLOOKUP($A7,'Feedstock Split-2019'!$A$1:$AG$43,MATCH(R$2,'Feedstock Split-2019'!$A$1:$AG$1,0),0)*R$4</f>
        <v>0</v>
      </c>
      <c r="S7">
        <f>VLOOKUP($A7,'Feedstock Split-2019'!$A$1:$AG$43,MATCH(S$2,'Feedstock Split-2019'!$A$1:$AG$1,0),0)*S$4</f>
        <v>0</v>
      </c>
      <c r="T7">
        <f>VLOOKUP($A7,'Feedstock Split-2019'!$A$1:$AG$43,MATCH(T$2,'Feedstock Split-2019'!$A$1:$AG$1,0),0)*T$4</f>
        <v>0</v>
      </c>
      <c r="U7">
        <f>VLOOKUP($A7,'Feedstock Split-2019'!$A$1:$AG$43,MATCH(U$2,'Feedstock Split-2019'!$A$1:$AG$1,0),0)*U$4</f>
        <v>0</v>
      </c>
      <c r="V7">
        <f>VLOOKUP($A7,'Feedstock Split-2019'!$A$1:$AG$43,MATCH(V$2,'Feedstock Split-2019'!$A$1:$AG$1,0),0)*V$4</f>
        <v>0</v>
      </c>
      <c r="W7">
        <f>VLOOKUP($A7,'Feedstock Split-2019'!$A$1:$AG$43,MATCH(W$2,'Feedstock Split-2019'!$A$1:$AG$1,0),0)*W$4</f>
        <v>0</v>
      </c>
      <c r="X7">
        <f>VLOOKUP($A7,'Feedstock Split-2019'!$A$1:$AG$43,MATCH(X$2,'Feedstock Split-2019'!$A$1:$AG$1,0),0)*X$4</f>
        <v>0</v>
      </c>
      <c r="Y7">
        <f>VLOOKUP($A7,'Feedstock Split-2019'!$A$1:$AG$43,MATCH(Y$2,'Feedstock Split-2019'!$A$1:$AG$1,0),0)*Y$4</f>
        <v>0</v>
      </c>
      <c r="Z7">
        <f>VLOOKUP($A7,'Feedstock Split-2019'!$A$1:$AG$43,MATCH(Z$2,'Feedstock Split-2019'!$A$1:$AG$1,0),0)*Z$4</f>
        <v>0</v>
      </c>
      <c r="AA7">
        <f>VLOOKUP($A7,'Feedstock Split-2019'!$A$1:$AG$43,MATCH(AA$2,'Feedstock Split-2019'!$A$1:$AG$1,0),0)*AA$4</f>
        <v>0</v>
      </c>
      <c r="AB7">
        <f>VLOOKUP($A7,'Feedstock Split-2019'!$A$1:$AG$43,MATCH(AB$2,'Feedstock Split-2019'!$A$1:$AG$1,0),0)*AB$4</f>
        <v>0</v>
      </c>
      <c r="AC7">
        <f>VLOOKUP($A7,'Feedstock Split-2019'!$A$1:$AG$43,MATCH(AC$2,'Feedstock Split-2019'!$A$1:$AG$1,0),0)*AC$4</f>
        <v>0</v>
      </c>
      <c r="AD7">
        <f>VLOOKUP($A7,'Feedstock Split-2019'!$A$1:$AG$43,MATCH(AD$2,'Feedstock Split-2019'!$A$1:$AG$1,0),0)*AD$4</f>
        <v>0</v>
      </c>
      <c r="AE7">
        <f>VLOOKUP($A7,'Feedstock Split-2019'!$A$1:$AG$43,MATCH(AE$2,'Feedstock Split-2019'!$A$1:$AG$1,0),0)*AE$4</f>
        <v>0</v>
      </c>
      <c r="AF7" s="47">
        <f>VLOOKUP($A7,'Feedstock Split-2019'!$A$1:$AG$43,MATCH(AF$2,'Feedstock Split-2019'!$A$1:$AG$1,0),0)*AF$4</f>
        <v>0</v>
      </c>
    </row>
    <row r="8" spans="1:32" x14ac:dyDescent="0.2">
      <c r="A8" s="12" t="s">
        <v>5</v>
      </c>
      <c r="B8" s="27"/>
      <c r="C8" s="97">
        <f>VLOOKUP($A8,'Feedstock Split-2019'!$A$1:$AG$43,MATCH(C$2,'Feedstock Split-2019'!$A$1:$AG$1,0),0)*C$4</f>
        <v>0</v>
      </c>
      <c r="D8">
        <f>VLOOKUP($A8,'Feedstock Split-2019'!$A$1:$AG$43,MATCH(D$2,'Feedstock Split-2019'!$A$1:$AG$1,0),0)*D$4</f>
        <v>0</v>
      </c>
      <c r="E8">
        <f>VLOOKUP($A8,'Feedstock Split-2019'!$A$1:$AG$43,MATCH(E$2,'Feedstock Split-2019'!$A$1:$AG$1,0),0)*E$4</f>
        <v>0</v>
      </c>
      <c r="F8">
        <f>VLOOKUP($A8,'Feedstock Split-2019'!$A$1:$AG$43,MATCH(F$2,'Feedstock Split-2019'!$A$1:$AG$1,0),0)*F$4</f>
        <v>0</v>
      </c>
      <c r="G8">
        <f>VLOOKUP($A8,'Feedstock Split-2019'!$A$1:$AG$43,MATCH(G$2,'Feedstock Split-2019'!$A$1:$AG$1,0),0)*G$4</f>
        <v>0</v>
      </c>
      <c r="H8">
        <f>VLOOKUP($A8,'Feedstock Split-2019'!$A$1:$AG$43,MATCH(H$2,'Feedstock Split-2019'!$A$1:$AG$1,0),0)*H$4</f>
        <v>0</v>
      </c>
      <c r="I8">
        <f>VLOOKUP($A8,'Feedstock Split-2019'!$A$1:$AG$43,MATCH(I$2,'Feedstock Split-2019'!$A$1:$AG$1,0),0)*I$4</f>
        <v>0</v>
      </c>
      <c r="J8">
        <f>VLOOKUP($A8,'Feedstock Split-2019'!$A$1:$AG$43,MATCH(J$2,'Feedstock Split-2019'!$A$1:$AG$1,0),0)*J$4</f>
        <v>0</v>
      </c>
      <c r="K8">
        <f>VLOOKUP($A8,'Feedstock Split-2019'!$A$1:$AG$43,MATCH(K$2,'Feedstock Split-2019'!$A$1:$AG$1,0),0)*K$4</f>
        <v>0</v>
      </c>
      <c r="L8">
        <f>VLOOKUP($A8,'Feedstock Split-2019'!$A$1:$AG$43,MATCH(L$2,'Feedstock Split-2019'!$A$1:$AG$1,0),0)*L$4</f>
        <v>0</v>
      </c>
      <c r="M8">
        <f>VLOOKUP($A8,'Feedstock Split-2019'!$A$1:$AG$43,MATCH(M$2,'Feedstock Split-2019'!$A$1:$AG$1,0),0)*M$4</f>
        <v>0</v>
      </c>
      <c r="N8">
        <f>VLOOKUP($A8,'Feedstock Split-2019'!$A$1:$AG$43,MATCH(N$2,'Feedstock Split-2019'!$A$1:$AG$1,0),0)*N$4</f>
        <v>0</v>
      </c>
      <c r="O8">
        <f>VLOOKUP($A8,'Feedstock Split-2019'!$A$1:$AG$43,MATCH(O$2,'Feedstock Split-2019'!$A$1:$AG$1,0),0)*O$4</f>
        <v>0</v>
      </c>
      <c r="P8">
        <f>VLOOKUP($A8,'Feedstock Split-2019'!$A$1:$AG$43,MATCH(P$2,'Feedstock Split-2019'!$A$1:$AG$1,0),0)*P$4</f>
        <v>0</v>
      </c>
      <c r="Q8">
        <f>VLOOKUP($A8,'Feedstock Split-2019'!$A$1:$AG$43,MATCH(Q$2,'Feedstock Split-2019'!$A$1:$AG$1,0),0)*Q$4</f>
        <v>0</v>
      </c>
      <c r="R8">
        <f>VLOOKUP($A8,'Feedstock Split-2019'!$A$1:$AG$43,MATCH(R$2,'Feedstock Split-2019'!$A$1:$AG$1,0),0)*R$4</f>
        <v>0</v>
      </c>
      <c r="S8">
        <f>VLOOKUP($A8,'Feedstock Split-2019'!$A$1:$AG$43,MATCH(S$2,'Feedstock Split-2019'!$A$1:$AG$1,0),0)*S$4</f>
        <v>0</v>
      </c>
      <c r="T8">
        <f>VLOOKUP($A8,'Feedstock Split-2019'!$A$1:$AG$43,MATCH(T$2,'Feedstock Split-2019'!$A$1:$AG$1,0),0)*T$4</f>
        <v>0</v>
      </c>
      <c r="U8">
        <f>VLOOKUP($A8,'Feedstock Split-2019'!$A$1:$AG$43,MATCH(U$2,'Feedstock Split-2019'!$A$1:$AG$1,0),0)*U$4</f>
        <v>0</v>
      </c>
      <c r="V8">
        <f>VLOOKUP($A8,'Feedstock Split-2019'!$A$1:$AG$43,MATCH(V$2,'Feedstock Split-2019'!$A$1:$AG$1,0),0)*V$4</f>
        <v>0</v>
      </c>
      <c r="W8">
        <f>VLOOKUP($A8,'Feedstock Split-2019'!$A$1:$AG$43,MATCH(W$2,'Feedstock Split-2019'!$A$1:$AG$1,0),0)*W$4</f>
        <v>0</v>
      </c>
      <c r="X8">
        <f>VLOOKUP($A8,'Feedstock Split-2019'!$A$1:$AG$43,MATCH(X$2,'Feedstock Split-2019'!$A$1:$AG$1,0),0)*X$4</f>
        <v>0</v>
      </c>
      <c r="Y8">
        <f>VLOOKUP($A8,'Feedstock Split-2019'!$A$1:$AG$43,MATCH(Y$2,'Feedstock Split-2019'!$A$1:$AG$1,0),0)*Y$4</f>
        <v>0</v>
      </c>
      <c r="Z8">
        <f>VLOOKUP($A8,'Feedstock Split-2019'!$A$1:$AG$43,MATCH(Z$2,'Feedstock Split-2019'!$A$1:$AG$1,0),0)*Z$4</f>
        <v>0</v>
      </c>
      <c r="AA8">
        <f>VLOOKUP($A8,'Feedstock Split-2019'!$A$1:$AG$43,MATCH(AA$2,'Feedstock Split-2019'!$A$1:$AG$1,0),0)*AA$4</f>
        <v>0</v>
      </c>
      <c r="AB8">
        <f>VLOOKUP($A8,'Feedstock Split-2019'!$A$1:$AG$43,MATCH(AB$2,'Feedstock Split-2019'!$A$1:$AG$1,0),0)*AB$4</f>
        <v>0</v>
      </c>
      <c r="AC8">
        <f>VLOOKUP($A8,'Feedstock Split-2019'!$A$1:$AG$43,MATCH(AC$2,'Feedstock Split-2019'!$A$1:$AG$1,0),0)*AC$4</f>
        <v>0</v>
      </c>
      <c r="AD8">
        <f>VLOOKUP($A8,'Feedstock Split-2019'!$A$1:$AG$43,MATCH(AD$2,'Feedstock Split-2019'!$A$1:$AG$1,0),0)*AD$4</f>
        <v>0</v>
      </c>
      <c r="AE8">
        <f>VLOOKUP($A8,'Feedstock Split-2019'!$A$1:$AG$43,MATCH(AE$2,'Feedstock Split-2019'!$A$1:$AG$1,0),0)*AE$4</f>
        <v>0</v>
      </c>
      <c r="AF8" s="47">
        <f>VLOOKUP($A8,'Feedstock Split-2019'!$A$1:$AG$43,MATCH(AF$2,'Feedstock Split-2019'!$A$1:$AG$1,0),0)*AF$4</f>
        <v>0</v>
      </c>
    </row>
    <row r="9" spans="1:32" x14ac:dyDescent="0.2">
      <c r="A9" s="12" t="s">
        <v>6</v>
      </c>
      <c r="B9" s="27"/>
      <c r="C9" s="97">
        <f>VLOOKUP($A9,'Feedstock Split-2019'!$A$1:$AG$43,MATCH(C$2,'Feedstock Split-2019'!$A$1:$AG$1,0),0)*C$4</f>
        <v>0</v>
      </c>
      <c r="D9">
        <f>VLOOKUP($A9,'Feedstock Split-2019'!$A$1:$AG$43,MATCH(D$2,'Feedstock Split-2019'!$A$1:$AG$1,0),0)*D$4</f>
        <v>0</v>
      </c>
      <c r="E9">
        <f>VLOOKUP($A9,'Feedstock Split-2019'!$A$1:$AG$43,MATCH(E$2,'Feedstock Split-2019'!$A$1:$AG$1,0),0)*E$4</f>
        <v>0</v>
      </c>
      <c r="F9">
        <f>VLOOKUP($A9,'Feedstock Split-2019'!$A$1:$AG$43,MATCH(F$2,'Feedstock Split-2019'!$A$1:$AG$1,0),0)*F$4</f>
        <v>0</v>
      </c>
      <c r="G9">
        <f>VLOOKUP($A9,'Feedstock Split-2019'!$A$1:$AG$43,MATCH(G$2,'Feedstock Split-2019'!$A$1:$AG$1,0),0)*G$4</f>
        <v>0</v>
      </c>
      <c r="H9">
        <f>VLOOKUP($A9,'Feedstock Split-2019'!$A$1:$AG$43,MATCH(H$2,'Feedstock Split-2019'!$A$1:$AG$1,0),0)*H$4</f>
        <v>0</v>
      </c>
      <c r="I9">
        <f>VLOOKUP($A9,'Feedstock Split-2019'!$A$1:$AG$43,MATCH(I$2,'Feedstock Split-2019'!$A$1:$AG$1,0),0)*I$4</f>
        <v>0</v>
      </c>
      <c r="J9">
        <f>VLOOKUP($A9,'Feedstock Split-2019'!$A$1:$AG$43,MATCH(J$2,'Feedstock Split-2019'!$A$1:$AG$1,0),0)*J$4</f>
        <v>0</v>
      </c>
      <c r="K9">
        <f>VLOOKUP($A9,'Feedstock Split-2019'!$A$1:$AG$43,MATCH(K$2,'Feedstock Split-2019'!$A$1:$AG$1,0),0)*K$4</f>
        <v>0</v>
      </c>
      <c r="L9">
        <f>VLOOKUP($A9,'Feedstock Split-2019'!$A$1:$AG$43,MATCH(L$2,'Feedstock Split-2019'!$A$1:$AG$1,0),0)*L$4</f>
        <v>0</v>
      </c>
      <c r="M9">
        <f>VLOOKUP($A9,'Feedstock Split-2019'!$A$1:$AG$43,MATCH(M$2,'Feedstock Split-2019'!$A$1:$AG$1,0),0)*M$4</f>
        <v>0</v>
      </c>
      <c r="N9">
        <f>VLOOKUP($A9,'Feedstock Split-2019'!$A$1:$AG$43,MATCH(N$2,'Feedstock Split-2019'!$A$1:$AG$1,0),0)*N$4</f>
        <v>0</v>
      </c>
      <c r="O9">
        <f>VLOOKUP($A9,'Feedstock Split-2019'!$A$1:$AG$43,MATCH(O$2,'Feedstock Split-2019'!$A$1:$AG$1,0),0)*O$4</f>
        <v>0</v>
      </c>
      <c r="P9">
        <f>VLOOKUP($A9,'Feedstock Split-2019'!$A$1:$AG$43,MATCH(P$2,'Feedstock Split-2019'!$A$1:$AG$1,0),0)*P$4</f>
        <v>0</v>
      </c>
      <c r="Q9">
        <f>VLOOKUP($A9,'Feedstock Split-2019'!$A$1:$AG$43,MATCH(Q$2,'Feedstock Split-2019'!$A$1:$AG$1,0),0)*Q$4</f>
        <v>0</v>
      </c>
      <c r="R9">
        <f>VLOOKUP($A9,'Feedstock Split-2019'!$A$1:$AG$43,MATCH(R$2,'Feedstock Split-2019'!$A$1:$AG$1,0),0)*R$4</f>
        <v>0</v>
      </c>
      <c r="S9">
        <f>VLOOKUP($A9,'Feedstock Split-2019'!$A$1:$AG$43,MATCH(S$2,'Feedstock Split-2019'!$A$1:$AG$1,0),0)*S$4</f>
        <v>0</v>
      </c>
      <c r="T9">
        <f>VLOOKUP($A9,'Feedstock Split-2019'!$A$1:$AG$43,MATCH(T$2,'Feedstock Split-2019'!$A$1:$AG$1,0),0)*T$4</f>
        <v>0</v>
      </c>
      <c r="U9">
        <f>VLOOKUP($A9,'Feedstock Split-2019'!$A$1:$AG$43,MATCH(U$2,'Feedstock Split-2019'!$A$1:$AG$1,0),0)*U$4</f>
        <v>0</v>
      </c>
      <c r="V9">
        <f>VLOOKUP($A9,'Feedstock Split-2019'!$A$1:$AG$43,MATCH(V$2,'Feedstock Split-2019'!$A$1:$AG$1,0),0)*V$4</f>
        <v>0</v>
      </c>
      <c r="W9">
        <f>VLOOKUP($A9,'Feedstock Split-2019'!$A$1:$AG$43,MATCH(W$2,'Feedstock Split-2019'!$A$1:$AG$1,0),0)*W$4</f>
        <v>0</v>
      </c>
      <c r="X9">
        <f>VLOOKUP($A9,'Feedstock Split-2019'!$A$1:$AG$43,MATCH(X$2,'Feedstock Split-2019'!$A$1:$AG$1,0),0)*X$4</f>
        <v>0</v>
      </c>
      <c r="Y9">
        <f>VLOOKUP($A9,'Feedstock Split-2019'!$A$1:$AG$43,MATCH(Y$2,'Feedstock Split-2019'!$A$1:$AG$1,0),0)*Y$4</f>
        <v>0</v>
      </c>
      <c r="Z9">
        <f>VLOOKUP($A9,'Feedstock Split-2019'!$A$1:$AG$43,MATCH(Z$2,'Feedstock Split-2019'!$A$1:$AG$1,0),0)*Z$4</f>
        <v>0</v>
      </c>
      <c r="AA9">
        <f>VLOOKUP($A9,'Feedstock Split-2019'!$A$1:$AG$43,MATCH(AA$2,'Feedstock Split-2019'!$A$1:$AG$1,0),0)*AA$4</f>
        <v>0</v>
      </c>
      <c r="AB9">
        <f>VLOOKUP($A9,'Feedstock Split-2019'!$A$1:$AG$43,MATCH(AB$2,'Feedstock Split-2019'!$A$1:$AG$1,0),0)*AB$4</f>
        <v>0</v>
      </c>
      <c r="AC9">
        <f>VLOOKUP($A9,'Feedstock Split-2019'!$A$1:$AG$43,MATCH(AC$2,'Feedstock Split-2019'!$A$1:$AG$1,0),0)*AC$4</f>
        <v>0</v>
      </c>
      <c r="AD9">
        <f>VLOOKUP($A9,'Feedstock Split-2019'!$A$1:$AG$43,MATCH(AD$2,'Feedstock Split-2019'!$A$1:$AG$1,0),0)*AD$4</f>
        <v>0</v>
      </c>
      <c r="AE9">
        <f>VLOOKUP($A9,'Feedstock Split-2019'!$A$1:$AG$43,MATCH(AE$2,'Feedstock Split-2019'!$A$1:$AG$1,0),0)*AE$4</f>
        <v>0</v>
      </c>
      <c r="AF9" s="47">
        <f>VLOOKUP($A9,'Feedstock Split-2019'!$A$1:$AG$43,MATCH(AF$2,'Feedstock Split-2019'!$A$1:$AG$1,0),0)*AF$4</f>
        <v>0</v>
      </c>
    </row>
    <row r="10" spans="1:32" x14ac:dyDescent="0.2">
      <c r="A10" s="12" t="s">
        <v>7</v>
      </c>
      <c r="B10" s="27"/>
      <c r="C10" s="97">
        <f>VLOOKUP($A10,'Feedstock Split-2019'!$A$1:$AG$43,MATCH(C$2,'Feedstock Split-2019'!$A$1:$AG$1,0),0)*C$4</f>
        <v>0</v>
      </c>
      <c r="D10">
        <f>VLOOKUP($A10,'Feedstock Split-2019'!$A$1:$AG$43,MATCH(D$2,'Feedstock Split-2019'!$A$1:$AG$1,0),0)*D$4</f>
        <v>0</v>
      </c>
      <c r="E10">
        <f>VLOOKUP($A10,'Feedstock Split-2019'!$A$1:$AG$43,MATCH(E$2,'Feedstock Split-2019'!$A$1:$AG$1,0),0)*E$4</f>
        <v>0</v>
      </c>
      <c r="F10">
        <f>VLOOKUP($A10,'Feedstock Split-2019'!$A$1:$AG$43,MATCH(F$2,'Feedstock Split-2019'!$A$1:$AG$1,0),0)*F$4</f>
        <v>0</v>
      </c>
      <c r="G10">
        <f>VLOOKUP($A10,'Feedstock Split-2019'!$A$1:$AG$43,MATCH(G$2,'Feedstock Split-2019'!$A$1:$AG$1,0),0)*G$4</f>
        <v>0</v>
      </c>
      <c r="H10">
        <f>VLOOKUP($A10,'Feedstock Split-2019'!$A$1:$AG$43,MATCH(H$2,'Feedstock Split-2019'!$A$1:$AG$1,0),0)*H$4</f>
        <v>0</v>
      </c>
      <c r="I10">
        <f>VLOOKUP($A10,'Feedstock Split-2019'!$A$1:$AG$43,MATCH(I$2,'Feedstock Split-2019'!$A$1:$AG$1,0),0)*I$4</f>
        <v>0</v>
      </c>
      <c r="J10">
        <f>VLOOKUP($A10,'Feedstock Split-2019'!$A$1:$AG$43,MATCH(J$2,'Feedstock Split-2019'!$A$1:$AG$1,0),0)*J$4</f>
        <v>0</v>
      </c>
      <c r="K10">
        <f>VLOOKUP($A10,'Feedstock Split-2019'!$A$1:$AG$43,MATCH(K$2,'Feedstock Split-2019'!$A$1:$AG$1,0),0)*K$4</f>
        <v>0</v>
      </c>
      <c r="L10">
        <f>VLOOKUP($A10,'Feedstock Split-2019'!$A$1:$AG$43,MATCH(L$2,'Feedstock Split-2019'!$A$1:$AG$1,0),0)*L$4</f>
        <v>0</v>
      </c>
      <c r="M10">
        <f>VLOOKUP($A10,'Feedstock Split-2019'!$A$1:$AG$43,MATCH(M$2,'Feedstock Split-2019'!$A$1:$AG$1,0),0)*M$4</f>
        <v>0</v>
      </c>
      <c r="N10">
        <f>VLOOKUP($A10,'Feedstock Split-2019'!$A$1:$AG$43,MATCH(N$2,'Feedstock Split-2019'!$A$1:$AG$1,0),0)*N$4</f>
        <v>0</v>
      </c>
      <c r="O10">
        <f>VLOOKUP($A10,'Feedstock Split-2019'!$A$1:$AG$43,MATCH(O$2,'Feedstock Split-2019'!$A$1:$AG$1,0),0)*O$4</f>
        <v>0</v>
      </c>
      <c r="P10">
        <f>VLOOKUP($A10,'Feedstock Split-2019'!$A$1:$AG$43,MATCH(P$2,'Feedstock Split-2019'!$A$1:$AG$1,0),0)*P$4</f>
        <v>0</v>
      </c>
      <c r="Q10">
        <f>VLOOKUP($A10,'Feedstock Split-2019'!$A$1:$AG$43,MATCH(Q$2,'Feedstock Split-2019'!$A$1:$AG$1,0),0)*Q$4</f>
        <v>0</v>
      </c>
      <c r="R10">
        <f>VLOOKUP($A10,'Feedstock Split-2019'!$A$1:$AG$43,MATCH(R$2,'Feedstock Split-2019'!$A$1:$AG$1,0),0)*R$4</f>
        <v>0</v>
      </c>
      <c r="S10">
        <f>VLOOKUP($A10,'Feedstock Split-2019'!$A$1:$AG$43,MATCH(S$2,'Feedstock Split-2019'!$A$1:$AG$1,0),0)*S$4</f>
        <v>0</v>
      </c>
      <c r="T10">
        <f>VLOOKUP($A10,'Feedstock Split-2019'!$A$1:$AG$43,MATCH(T$2,'Feedstock Split-2019'!$A$1:$AG$1,0),0)*T$4</f>
        <v>0</v>
      </c>
      <c r="U10">
        <f>VLOOKUP($A10,'Feedstock Split-2019'!$A$1:$AG$43,MATCH(U$2,'Feedstock Split-2019'!$A$1:$AG$1,0),0)*U$4</f>
        <v>0</v>
      </c>
      <c r="V10">
        <f>VLOOKUP($A10,'Feedstock Split-2019'!$A$1:$AG$43,MATCH(V$2,'Feedstock Split-2019'!$A$1:$AG$1,0),0)*V$4</f>
        <v>0</v>
      </c>
      <c r="W10">
        <f>VLOOKUP($A10,'Feedstock Split-2019'!$A$1:$AG$43,MATCH(W$2,'Feedstock Split-2019'!$A$1:$AG$1,0),0)*W$4</f>
        <v>0</v>
      </c>
      <c r="X10">
        <f>VLOOKUP($A10,'Feedstock Split-2019'!$A$1:$AG$43,MATCH(X$2,'Feedstock Split-2019'!$A$1:$AG$1,0),0)*X$4</f>
        <v>0</v>
      </c>
      <c r="Y10">
        <f>VLOOKUP($A10,'Feedstock Split-2019'!$A$1:$AG$43,MATCH(Y$2,'Feedstock Split-2019'!$A$1:$AG$1,0),0)*Y$4</f>
        <v>0</v>
      </c>
      <c r="Z10">
        <f>VLOOKUP($A10,'Feedstock Split-2019'!$A$1:$AG$43,MATCH(Z$2,'Feedstock Split-2019'!$A$1:$AG$1,0),0)*Z$4</f>
        <v>0</v>
      </c>
      <c r="AA10">
        <f>VLOOKUP($A10,'Feedstock Split-2019'!$A$1:$AG$43,MATCH(AA$2,'Feedstock Split-2019'!$A$1:$AG$1,0),0)*AA$4</f>
        <v>0</v>
      </c>
      <c r="AB10">
        <f>VLOOKUP($A10,'Feedstock Split-2019'!$A$1:$AG$43,MATCH(AB$2,'Feedstock Split-2019'!$A$1:$AG$1,0),0)*AB$4</f>
        <v>0</v>
      </c>
      <c r="AC10">
        <f>VLOOKUP($A10,'Feedstock Split-2019'!$A$1:$AG$43,MATCH(AC$2,'Feedstock Split-2019'!$A$1:$AG$1,0),0)*AC$4</f>
        <v>0</v>
      </c>
      <c r="AD10">
        <f>VLOOKUP($A10,'Feedstock Split-2019'!$A$1:$AG$43,MATCH(AD$2,'Feedstock Split-2019'!$A$1:$AG$1,0),0)*AD$4</f>
        <v>0</v>
      </c>
      <c r="AE10">
        <f>VLOOKUP($A10,'Feedstock Split-2019'!$A$1:$AG$43,MATCH(AE$2,'Feedstock Split-2019'!$A$1:$AG$1,0),0)*AE$4</f>
        <v>0</v>
      </c>
      <c r="AF10" s="47">
        <f>VLOOKUP($A10,'Feedstock Split-2019'!$A$1:$AG$43,MATCH(AF$2,'Feedstock Split-2019'!$A$1:$AG$1,0),0)*AF$4</f>
        <v>0</v>
      </c>
    </row>
    <row r="11" spans="1:32" x14ac:dyDescent="0.2">
      <c r="A11" s="12" t="s">
        <v>8</v>
      </c>
      <c r="B11" s="27"/>
      <c r="C11" s="97">
        <f>VLOOKUP($A11,'Feedstock Split-2019'!$A$1:$AG$43,MATCH(C$2,'Feedstock Split-2019'!$A$1:$AG$1,0),0)*C$4</f>
        <v>0</v>
      </c>
      <c r="D11">
        <f>VLOOKUP($A11,'Feedstock Split-2019'!$A$1:$AG$43,MATCH(D$2,'Feedstock Split-2019'!$A$1:$AG$1,0),0)*D$4</f>
        <v>0</v>
      </c>
      <c r="E11">
        <f>VLOOKUP($A11,'Feedstock Split-2019'!$A$1:$AG$43,MATCH(E$2,'Feedstock Split-2019'!$A$1:$AG$1,0),0)*E$4</f>
        <v>0</v>
      </c>
      <c r="F11">
        <f>VLOOKUP($A11,'Feedstock Split-2019'!$A$1:$AG$43,MATCH(F$2,'Feedstock Split-2019'!$A$1:$AG$1,0),0)*F$4</f>
        <v>0</v>
      </c>
      <c r="G11">
        <f>VLOOKUP($A11,'Feedstock Split-2019'!$A$1:$AG$43,MATCH(G$2,'Feedstock Split-2019'!$A$1:$AG$1,0),0)*G$4</f>
        <v>0</v>
      </c>
      <c r="H11">
        <f>VLOOKUP($A11,'Feedstock Split-2019'!$A$1:$AG$43,MATCH(H$2,'Feedstock Split-2019'!$A$1:$AG$1,0),0)*H$4</f>
        <v>0</v>
      </c>
      <c r="I11">
        <f>VLOOKUP($A11,'Feedstock Split-2019'!$A$1:$AG$43,MATCH(I$2,'Feedstock Split-2019'!$A$1:$AG$1,0),0)*I$4</f>
        <v>0</v>
      </c>
      <c r="J11">
        <f>VLOOKUP($A11,'Feedstock Split-2019'!$A$1:$AG$43,MATCH(J$2,'Feedstock Split-2019'!$A$1:$AG$1,0),0)*J$4</f>
        <v>0</v>
      </c>
      <c r="K11">
        <f>VLOOKUP($A11,'Feedstock Split-2019'!$A$1:$AG$43,MATCH(K$2,'Feedstock Split-2019'!$A$1:$AG$1,0),0)*K$4</f>
        <v>0</v>
      </c>
      <c r="L11">
        <f>VLOOKUP($A11,'Feedstock Split-2019'!$A$1:$AG$43,MATCH(L$2,'Feedstock Split-2019'!$A$1:$AG$1,0),0)*L$4</f>
        <v>0</v>
      </c>
      <c r="M11">
        <f>VLOOKUP($A11,'Feedstock Split-2019'!$A$1:$AG$43,MATCH(M$2,'Feedstock Split-2019'!$A$1:$AG$1,0),0)*M$4</f>
        <v>0</v>
      </c>
      <c r="N11">
        <f>VLOOKUP($A11,'Feedstock Split-2019'!$A$1:$AG$43,MATCH(N$2,'Feedstock Split-2019'!$A$1:$AG$1,0),0)*N$4</f>
        <v>0</v>
      </c>
      <c r="O11">
        <f>VLOOKUP($A11,'Feedstock Split-2019'!$A$1:$AG$43,MATCH(O$2,'Feedstock Split-2019'!$A$1:$AG$1,0),0)*O$4</f>
        <v>0</v>
      </c>
      <c r="P11">
        <f>VLOOKUP($A11,'Feedstock Split-2019'!$A$1:$AG$43,MATCH(P$2,'Feedstock Split-2019'!$A$1:$AG$1,0),0)*P$4</f>
        <v>0</v>
      </c>
      <c r="Q11">
        <f>VLOOKUP($A11,'Feedstock Split-2019'!$A$1:$AG$43,MATCH(Q$2,'Feedstock Split-2019'!$A$1:$AG$1,0),0)*Q$4</f>
        <v>0</v>
      </c>
      <c r="R11">
        <f>VLOOKUP($A11,'Feedstock Split-2019'!$A$1:$AG$43,MATCH(R$2,'Feedstock Split-2019'!$A$1:$AG$1,0),0)*R$4</f>
        <v>0</v>
      </c>
      <c r="S11">
        <f>VLOOKUP($A11,'Feedstock Split-2019'!$A$1:$AG$43,MATCH(S$2,'Feedstock Split-2019'!$A$1:$AG$1,0),0)*S$4</f>
        <v>0</v>
      </c>
      <c r="T11">
        <f>VLOOKUP($A11,'Feedstock Split-2019'!$A$1:$AG$43,MATCH(T$2,'Feedstock Split-2019'!$A$1:$AG$1,0),0)*T$4</f>
        <v>0</v>
      </c>
      <c r="U11">
        <f>VLOOKUP($A11,'Feedstock Split-2019'!$A$1:$AG$43,MATCH(U$2,'Feedstock Split-2019'!$A$1:$AG$1,0),0)*U$4</f>
        <v>0</v>
      </c>
      <c r="V11">
        <f>VLOOKUP($A11,'Feedstock Split-2019'!$A$1:$AG$43,MATCH(V$2,'Feedstock Split-2019'!$A$1:$AG$1,0),0)*V$4</f>
        <v>0</v>
      </c>
      <c r="W11">
        <f>VLOOKUP($A11,'Feedstock Split-2019'!$A$1:$AG$43,MATCH(W$2,'Feedstock Split-2019'!$A$1:$AG$1,0),0)*W$4</f>
        <v>0</v>
      </c>
      <c r="X11">
        <f>VLOOKUP($A11,'Feedstock Split-2019'!$A$1:$AG$43,MATCH(X$2,'Feedstock Split-2019'!$A$1:$AG$1,0),0)*X$4</f>
        <v>0</v>
      </c>
      <c r="Y11">
        <f>VLOOKUP($A11,'Feedstock Split-2019'!$A$1:$AG$43,MATCH(Y$2,'Feedstock Split-2019'!$A$1:$AG$1,0),0)*Y$4</f>
        <v>0</v>
      </c>
      <c r="Z11">
        <f>VLOOKUP($A11,'Feedstock Split-2019'!$A$1:$AG$43,MATCH(Z$2,'Feedstock Split-2019'!$A$1:$AG$1,0),0)*Z$4</f>
        <v>0</v>
      </c>
      <c r="AA11">
        <f>VLOOKUP($A11,'Feedstock Split-2019'!$A$1:$AG$43,MATCH(AA$2,'Feedstock Split-2019'!$A$1:$AG$1,0),0)*AA$4</f>
        <v>0</v>
      </c>
      <c r="AB11">
        <f>VLOOKUP($A11,'Feedstock Split-2019'!$A$1:$AG$43,MATCH(AB$2,'Feedstock Split-2019'!$A$1:$AG$1,0),0)*AB$4</f>
        <v>0</v>
      </c>
      <c r="AC11">
        <f>VLOOKUP($A11,'Feedstock Split-2019'!$A$1:$AG$43,MATCH(AC$2,'Feedstock Split-2019'!$A$1:$AG$1,0),0)*AC$4</f>
        <v>0</v>
      </c>
      <c r="AD11">
        <f>VLOOKUP($A11,'Feedstock Split-2019'!$A$1:$AG$43,MATCH(AD$2,'Feedstock Split-2019'!$A$1:$AG$1,0),0)*AD$4</f>
        <v>0</v>
      </c>
      <c r="AE11">
        <f>VLOOKUP($A11,'Feedstock Split-2019'!$A$1:$AG$43,MATCH(AE$2,'Feedstock Split-2019'!$A$1:$AG$1,0),0)*AE$4</f>
        <v>0</v>
      </c>
      <c r="AF11" s="47">
        <f>VLOOKUP($A11,'Feedstock Split-2019'!$A$1:$AG$43,MATCH(AF$2,'Feedstock Split-2019'!$A$1:$AG$1,0),0)*AF$4</f>
        <v>0</v>
      </c>
    </row>
    <row r="12" spans="1:32" x14ac:dyDescent="0.2">
      <c r="A12" s="12" t="s">
        <v>9</v>
      </c>
      <c r="B12" s="27"/>
      <c r="C12" s="97">
        <f>VLOOKUP($A12,'Feedstock Split-2019'!$A$1:$AG$43,MATCH(C$2,'Feedstock Split-2019'!$A$1:$AG$1,0),0)*C$4</f>
        <v>0</v>
      </c>
      <c r="D12">
        <f>VLOOKUP($A12,'Feedstock Split-2019'!$A$1:$AG$43,MATCH(D$2,'Feedstock Split-2019'!$A$1:$AG$1,0),0)*D$4</f>
        <v>0</v>
      </c>
      <c r="E12">
        <f>VLOOKUP($A12,'Feedstock Split-2019'!$A$1:$AG$43,MATCH(E$2,'Feedstock Split-2019'!$A$1:$AG$1,0),0)*E$4</f>
        <v>0</v>
      </c>
      <c r="F12">
        <f>VLOOKUP($A12,'Feedstock Split-2019'!$A$1:$AG$43,MATCH(F$2,'Feedstock Split-2019'!$A$1:$AG$1,0),0)*F$4</f>
        <v>0</v>
      </c>
      <c r="G12">
        <f>VLOOKUP($A12,'Feedstock Split-2019'!$A$1:$AG$43,MATCH(G$2,'Feedstock Split-2019'!$A$1:$AG$1,0),0)*G$4</f>
        <v>0</v>
      </c>
      <c r="H12">
        <f>VLOOKUP($A12,'Feedstock Split-2019'!$A$1:$AG$43,MATCH(H$2,'Feedstock Split-2019'!$A$1:$AG$1,0),0)*H$4</f>
        <v>0</v>
      </c>
      <c r="I12">
        <f>VLOOKUP($A12,'Feedstock Split-2019'!$A$1:$AG$43,MATCH(I$2,'Feedstock Split-2019'!$A$1:$AG$1,0),0)*I$4</f>
        <v>0</v>
      </c>
      <c r="J12">
        <f>VLOOKUP($A12,'Feedstock Split-2019'!$A$1:$AG$43,MATCH(J$2,'Feedstock Split-2019'!$A$1:$AG$1,0),0)*J$4</f>
        <v>0</v>
      </c>
      <c r="K12">
        <f>VLOOKUP($A12,'Feedstock Split-2019'!$A$1:$AG$43,MATCH(K$2,'Feedstock Split-2019'!$A$1:$AG$1,0),0)*K$4</f>
        <v>0</v>
      </c>
      <c r="L12">
        <f>VLOOKUP($A12,'Feedstock Split-2019'!$A$1:$AG$43,MATCH(L$2,'Feedstock Split-2019'!$A$1:$AG$1,0),0)*L$4</f>
        <v>0</v>
      </c>
      <c r="M12">
        <f>VLOOKUP($A12,'Feedstock Split-2019'!$A$1:$AG$43,MATCH(M$2,'Feedstock Split-2019'!$A$1:$AG$1,0),0)*M$4</f>
        <v>0</v>
      </c>
      <c r="N12">
        <f>VLOOKUP($A12,'Feedstock Split-2019'!$A$1:$AG$43,MATCH(N$2,'Feedstock Split-2019'!$A$1:$AG$1,0),0)*N$4</f>
        <v>0</v>
      </c>
      <c r="O12">
        <f>VLOOKUP($A12,'Feedstock Split-2019'!$A$1:$AG$43,MATCH(O$2,'Feedstock Split-2019'!$A$1:$AG$1,0),0)*O$4</f>
        <v>0</v>
      </c>
      <c r="P12">
        <f>VLOOKUP($A12,'Feedstock Split-2019'!$A$1:$AG$43,MATCH(P$2,'Feedstock Split-2019'!$A$1:$AG$1,0),0)*P$4</f>
        <v>0</v>
      </c>
      <c r="Q12">
        <f>VLOOKUP($A12,'Feedstock Split-2019'!$A$1:$AG$43,MATCH(Q$2,'Feedstock Split-2019'!$A$1:$AG$1,0),0)*Q$4</f>
        <v>0</v>
      </c>
      <c r="R12">
        <f>VLOOKUP($A12,'Feedstock Split-2019'!$A$1:$AG$43,MATCH(R$2,'Feedstock Split-2019'!$A$1:$AG$1,0),0)*R$4</f>
        <v>0</v>
      </c>
      <c r="S12">
        <f>VLOOKUP($A12,'Feedstock Split-2019'!$A$1:$AG$43,MATCH(S$2,'Feedstock Split-2019'!$A$1:$AG$1,0),0)*S$4</f>
        <v>0</v>
      </c>
      <c r="T12">
        <f>VLOOKUP($A12,'Feedstock Split-2019'!$A$1:$AG$43,MATCH(T$2,'Feedstock Split-2019'!$A$1:$AG$1,0),0)*T$4</f>
        <v>0</v>
      </c>
      <c r="U12">
        <f>VLOOKUP($A12,'Feedstock Split-2019'!$A$1:$AG$43,MATCH(U$2,'Feedstock Split-2019'!$A$1:$AG$1,0),0)*U$4</f>
        <v>0</v>
      </c>
      <c r="V12">
        <f>VLOOKUP($A12,'Feedstock Split-2019'!$A$1:$AG$43,MATCH(V$2,'Feedstock Split-2019'!$A$1:$AG$1,0),0)*V$4</f>
        <v>0</v>
      </c>
      <c r="W12">
        <f>VLOOKUP($A12,'Feedstock Split-2019'!$A$1:$AG$43,MATCH(W$2,'Feedstock Split-2019'!$A$1:$AG$1,0),0)*W$4</f>
        <v>0</v>
      </c>
      <c r="X12">
        <f>VLOOKUP($A12,'Feedstock Split-2019'!$A$1:$AG$43,MATCH(X$2,'Feedstock Split-2019'!$A$1:$AG$1,0),0)*X$4</f>
        <v>0</v>
      </c>
      <c r="Y12">
        <f>VLOOKUP($A12,'Feedstock Split-2019'!$A$1:$AG$43,MATCH(Y$2,'Feedstock Split-2019'!$A$1:$AG$1,0),0)*Y$4</f>
        <v>0</v>
      </c>
      <c r="Z12">
        <f>VLOOKUP($A12,'Feedstock Split-2019'!$A$1:$AG$43,MATCH(Z$2,'Feedstock Split-2019'!$A$1:$AG$1,0),0)*Z$4</f>
        <v>0</v>
      </c>
      <c r="AA12">
        <f>VLOOKUP($A12,'Feedstock Split-2019'!$A$1:$AG$43,MATCH(AA$2,'Feedstock Split-2019'!$A$1:$AG$1,0),0)*AA$4</f>
        <v>0</v>
      </c>
      <c r="AB12">
        <f>VLOOKUP($A12,'Feedstock Split-2019'!$A$1:$AG$43,MATCH(AB$2,'Feedstock Split-2019'!$A$1:$AG$1,0),0)*AB$4</f>
        <v>0</v>
      </c>
      <c r="AC12">
        <f>VLOOKUP($A12,'Feedstock Split-2019'!$A$1:$AG$43,MATCH(AC$2,'Feedstock Split-2019'!$A$1:$AG$1,0),0)*AC$4</f>
        <v>0</v>
      </c>
      <c r="AD12">
        <f>VLOOKUP($A12,'Feedstock Split-2019'!$A$1:$AG$43,MATCH(AD$2,'Feedstock Split-2019'!$A$1:$AG$1,0),0)*AD$4</f>
        <v>0</v>
      </c>
      <c r="AE12">
        <f>VLOOKUP($A12,'Feedstock Split-2019'!$A$1:$AG$43,MATCH(AE$2,'Feedstock Split-2019'!$A$1:$AG$1,0),0)*AE$4</f>
        <v>0</v>
      </c>
      <c r="AF12" s="47">
        <f>VLOOKUP($A12,'Feedstock Split-2019'!$A$1:$AG$43,MATCH(AF$2,'Feedstock Split-2019'!$A$1:$AG$1,0),0)*AF$4</f>
        <v>0</v>
      </c>
    </row>
    <row r="13" spans="1:32" x14ac:dyDescent="0.2">
      <c r="A13" s="12" t="s">
        <v>10</v>
      </c>
      <c r="B13" s="27"/>
      <c r="C13" s="97">
        <f>VLOOKUP($A13,'Feedstock Split-2019'!$A$1:$AG$43,MATCH(C$2,'Feedstock Split-2019'!$A$1:$AG$1,0),0)*C$4</f>
        <v>0</v>
      </c>
      <c r="D13">
        <f>VLOOKUP($A13,'Feedstock Split-2019'!$A$1:$AG$43,MATCH(D$2,'Feedstock Split-2019'!$A$1:$AG$1,0),0)*D$4</f>
        <v>0</v>
      </c>
      <c r="E13">
        <f>VLOOKUP($A13,'Feedstock Split-2019'!$A$1:$AG$43,MATCH(E$2,'Feedstock Split-2019'!$A$1:$AG$1,0),0)*E$4</f>
        <v>0</v>
      </c>
      <c r="F13">
        <f>VLOOKUP($A13,'Feedstock Split-2019'!$A$1:$AG$43,MATCH(F$2,'Feedstock Split-2019'!$A$1:$AG$1,0),0)*F$4</f>
        <v>0</v>
      </c>
      <c r="G13">
        <f>VLOOKUP($A13,'Feedstock Split-2019'!$A$1:$AG$43,MATCH(G$2,'Feedstock Split-2019'!$A$1:$AG$1,0),0)*G$4</f>
        <v>0</v>
      </c>
      <c r="H13">
        <f>VLOOKUP($A13,'Feedstock Split-2019'!$A$1:$AG$43,MATCH(H$2,'Feedstock Split-2019'!$A$1:$AG$1,0),0)*H$4</f>
        <v>0</v>
      </c>
      <c r="I13">
        <f>VLOOKUP($A13,'Feedstock Split-2019'!$A$1:$AG$43,MATCH(I$2,'Feedstock Split-2019'!$A$1:$AG$1,0),0)*I$4</f>
        <v>0</v>
      </c>
      <c r="J13">
        <f>VLOOKUP($A13,'Feedstock Split-2019'!$A$1:$AG$43,MATCH(J$2,'Feedstock Split-2019'!$A$1:$AG$1,0),0)*J$4</f>
        <v>0</v>
      </c>
      <c r="K13">
        <f>VLOOKUP($A13,'Feedstock Split-2019'!$A$1:$AG$43,MATCH(K$2,'Feedstock Split-2019'!$A$1:$AG$1,0),0)*K$4</f>
        <v>0</v>
      </c>
      <c r="L13">
        <f>VLOOKUP($A13,'Feedstock Split-2019'!$A$1:$AG$43,MATCH(L$2,'Feedstock Split-2019'!$A$1:$AG$1,0),0)*L$4</f>
        <v>0</v>
      </c>
      <c r="M13">
        <f>VLOOKUP($A13,'Feedstock Split-2019'!$A$1:$AG$43,MATCH(M$2,'Feedstock Split-2019'!$A$1:$AG$1,0),0)*M$4</f>
        <v>0</v>
      </c>
      <c r="N13">
        <f>VLOOKUP($A13,'Feedstock Split-2019'!$A$1:$AG$43,MATCH(N$2,'Feedstock Split-2019'!$A$1:$AG$1,0),0)*N$4</f>
        <v>0</v>
      </c>
      <c r="O13">
        <f>VLOOKUP($A13,'Feedstock Split-2019'!$A$1:$AG$43,MATCH(O$2,'Feedstock Split-2019'!$A$1:$AG$1,0),0)*O$4</f>
        <v>0</v>
      </c>
      <c r="P13">
        <f>VLOOKUP($A13,'Feedstock Split-2019'!$A$1:$AG$43,MATCH(P$2,'Feedstock Split-2019'!$A$1:$AG$1,0),0)*P$4</f>
        <v>0</v>
      </c>
      <c r="Q13">
        <f>VLOOKUP($A13,'Feedstock Split-2019'!$A$1:$AG$43,MATCH(Q$2,'Feedstock Split-2019'!$A$1:$AG$1,0),0)*Q$4</f>
        <v>0</v>
      </c>
      <c r="R13">
        <f>VLOOKUP($A13,'Feedstock Split-2019'!$A$1:$AG$43,MATCH(R$2,'Feedstock Split-2019'!$A$1:$AG$1,0),0)*R$4</f>
        <v>0</v>
      </c>
      <c r="S13">
        <f>VLOOKUP($A13,'Feedstock Split-2019'!$A$1:$AG$43,MATCH(S$2,'Feedstock Split-2019'!$A$1:$AG$1,0),0)*S$4</f>
        <v>0</v>
      </c>
      <c r="T13">
        <f>VLOOKUP($A13,'Feedstock Split-2019'!$A$1:$AG$43,MATCH(T$2,'Feedstock Split-2019'!$A$1:$AG$1,0),0)*T$4</f>
        <v>0</v>
      </c>
      <c r="U13">
        <f>VLOOKUP($A13,'Feedstock Split-2019'!$A$1:$AG$43,MATCH(U$2,'Feedstock Split-2019'!$A$1:$AG$1,0),0)*U$4</f>
        <v>153540856720.68759</v>
      </c>
      <c r="V13">
        <f>VLOOKUP($A13,'Feedstock Split-2019'!$A$1:$AG$43,MATCH(V$2,'Feedstock Split-2019'!$A$1:$AG$1,0),0)*V$4</f>
        <v>0</v>
      </c>
      <c r="W13">
        <f>VLOOKUP($A13,'Feedstock Split-2019'!$A$1:$AG$43,MATCH(W$2,'Feedstock Split-2019'!$A$1:$AG$1,0),0)*W$4</f>
        <v>0</v>
      </c>
      <c r="X13">
        <f>VLOOKUP($A13,'Feedstock Split-2019'!$A$1:$AG$43,MATCH(X$2,'Feedstock Split-2019'!$A$1:$AG$1,0),0)*X$4</f>
        <v>0</v>
      </c>
      <c r="Y13">
        <f>VLOOKUP($A13,'Feedstock Split-2019'!$A$1:$AG$43,MATCH(Y$2,'Feedstock Split-2019'!$A$1:$AG$1,0),0)*Y$4</f>
        <v>0</v>
      </c>
      <c r="Z13">
        <f>VLOOKUP($A13,'Feedstock Split-2019'!$A$1:$AG$43,MATCH(Z$2,'Feedstock Split-2019'!$A$1:$AG$1,0),0)*Z$4</f>
        <v>0</v>
      </c>
      <c r="AA13">
        <f>VLOOKUP($A13,'Feedstock Split-2019'!$A$1:$AG$43,MATCH(AA$2,'Feedstock Split-2019'!$A$1:$AG$1,0),0)*AA$4</f>
        <v>0</v>
      </c>
      <c r="AB13">
        <f>VLOOKUP($A13,'Feedstock Split-2019'!$A$1:$AG$43,MATCH(AB$2,'Feedstock Split-2019'!$A$1:$AG$1,0),0)*AB$4</f>
        <v>0</v>
      </c>
      <c r="AC13">
        <f>VLOOKUP($A13,'Feedstock Split-2019'!$A$1:$AG$43,MATCH(AC$2,'Feedstock Split-2019'!$A$1:$AG$1,0),0)*AC$4</f>
        <v>0</v>
      </c>
      <c r="AD13">
        <f>VLOOKUP($A13,'Feedstock Split-2019'!$A$1:$AG$43,MATCH(AD$2,'Feedstock Split-2019'!$A$1:$AG$1,0),0)*AD$4</f>
        <v>0</v>
      </c>
      <c r="AE13">
        <f>VLOOKUP($A13,'Feedstock Split-2019'!$A$1:$AG$43,MATCH(AE$2,'Feedstock Split-2019'!$A$1:$AG$1,0),0)*AE$4</f>
        <v>0</v>
      </c>
      <c r="AF13" s="47">
        <f>VLOOKUP($A13,'Feedstock Split-2019'!$A$1:$AG$43,MATCH(AF$2,'Feedstock Split-2019'!$A$1:$AG$1,0),0)*AF$4</f>
        <v>0</v>
      </c>
    </row>
    <row r="14" spans="1:32" x14ac:dyDescent="0.2">
      <c r="A14" s="12" t="s">
        <v>11</v>
      </c>
      <c r="B14" s="27"/>
      <c r="C14" s="97">
        <f>VLOOKUP($A14,'Feedstock Split-2019'!$A$1:$AG$43,MATCH(C$2,'Feedstock Split-2019'!$A$1:$AG$1,0),0)*C$4</f>
        <v>0</v>
      </c>
      <c r="D14">
        <f>VLOOKUP($A14,'Feedstock Split-2019'!$A$1:$AG$43,MATCH(D$2,'Feedstock Split-2019'!$A$1:$AG$1,0),0)*D$4</f>
        <v>0</v>
      </c>
      <c r="E14">
        <f>VLOOKUP($A14,'Feedstock Split-2019'!$A$1:$AG$43,MATCH(E$2,'Feedstock Split-2019'!$A$1:$AG$1,0),0)*E$4</f>
        <v>0</v>
      </c>
      <c r="F14">
        <f>VLOOKUP($A14,'Feedstock Split-2019'!$A$1:$AG$43,MATCH(F$2,'Feedstock Split-2019'!$A$1:$AG$1,0),0)*F$4</f>
        <v>0</v>
      </c>
      <c r="G14">
        <f>VLOOKUP($A14,'Feedstock Split-2019'!$A$1:$AG$43,MATCH(G$2,'Feedstock Split-2019'!$A$1:$AG$1,0),0)*G$4</f>
        <v>0</v>
      </c>
      <c r="H14">
        <f>VLOOKUP($A14,'Feedstock Split-2019'!$A$1:$AG$43,MATCH(H$2,'Feedstock Split-2019'!$A$1:$AG$1,0),0)*H$4</f>
        <v>0</v>
      </c>
      <c r="I14">
        <f>VLOOKUP($A14,'Feedstock Split-2019'!$A$1:$AG$43,MATCH(I$2,'Feedstock Split-2019'!$A$1:$AG$1,0),0)*I$4</f>
        <v>0</v>
      </c>
      <c r="J14">
        <f>VLOOKUP($A14,'Feedstock Split-2019'!$A$1:$AG$43,MATCH(J$2,'Feedstock Split-2019'!$A$1:$AG$1,0),0)*J$4</f>
        <v>0</v>
      </c>
      <c r="K14">
        <f>VLOOKUP($A14,'Feedstock Split-2019'!$A$1:$AG$43,MATCH(K$2,'Feedstock Split-2019'!$A$1:$AG$1,0),0)*K$4</f>
        <v>0</v>
      </c>
      <c r="L14">
        <f>VLOOKUP($A14,'Feedstock Split-2019'!$A$1:$AG$43,MATCH(L$2,'Feedstock Split-2019'!$A$1:$AG$1,0),0)*L$4</f>
        <v>0</v>
      </c>
      <c r="M14">
        <f>VLOOKUP($A14,'Feedstock Split-2019'!$A$1:$AG$43,MATCH(M$2,'Feedstock Split-2019'!$A$1:$AG$1,0),0)*M$4</f>
        <v>0</v>
      </c>
      <c r="N14">
        <f>VLOOKUP($A14,'Feedstock Split-2019'!$A$1:$AG$43,MATCH(N$2,'Feedstock Split-2019'!$A$1:$AG$1,0),0)*N$4</f>
        <v>0</v>
      </c>
      <c r="O14">
        <f>VLOOKUP($A14,'Feedstock Split-2019'!$A$1:$AG$43,MATCH(O$2,'Feedstock Split-2019'!$A$1:$AG$1,0),0)*O$4</f>
        <v>0</v>
      </c>
      <c r="P14">
        <f>VLOOKUP($A14,'Feedstock Split-2019'!$A$1:$AG$43,MATCH(P$2,'Feedstock Split-2019'!$A$1:$AG$1,0),0)*P$4</f>
        <v>0</v>
      </c>
      <c r="Q14">
        <f>VLOOKUP($A14,'Feedstock Split-2019'!$A$1:$AG$43,MATCH(Q$2,'Feedstock Split-2019'!$A$1:$AG$1,0),0)*Q$4</f>
        <v>0</v>
      </c>
      <c r="R14">
        <f>VLOOKUP($A14,'Feedstock Split-2019'!$A$1:$AG$43,MATCH(R$2,'Feedstock Split-2019'!$A$1:$AG$1,0),0)*R$4</f>
        <v>0</v>
      </c>
      <c r="S14">
        <f>VLOOKUP($A14,'Feedstock Split-2019'!$A$1:$AG$43,MATCH(S$2,'Feedstock Split-2019'!$A$1:$AG$1,0),0)*S$4</f>
        <v>0</v>
      </c>
      <c r="T14">
        <f>VLOOKUP($A14,'Feedstock Split-2019'!$A$1:$AG$43,MATCH(T$2,'Feedstock Split-2019'!$A$1:$AG$1,0),0)*T$4</f>
        <v>0</v>
      </c>
      <c r="U14">
        <f>VLOOKUP($A14,'Feedstock Split-2019'!$A$1:$AG$43,MATCH(U$2,'Feedstock Split-2019'!$A$1:$AG$1,0),0)*U$4</f>
        <v>0</v>
      </c>
      <c r="V14">
        <f>VLOOKUP($A14,'Feedstock Split-2019'!$A$1:$AG$43,MATCH(V$2,'Feedstock Split-2019'!$A$1:$AG$1,0),0)*V$4</f>
        <v>0</v>
      </c>
      <c r="W14">
        <f>VLOOKUP($A14,'Feedstock Split-2019'!$A$1:$AG$43,MATCH(W$2,'Feedstock Split-2019'!$A$1:$AG$1,0),0)*W$4</f>
        <v>0</v>
      </c>
      <c r="X14">
        <f>VLOOKUP($A14,'Feedstock Split-2019'!$A$1:$AG$43,MATCH(X$2,'Feedstock Split-2019'!$A$1:$AG$1,0),0)*X$4</f>
        <v>0</v>
      </c>
      <c r="Y14">
        <f>VLOOKUP($A14,'Feedstock Split-2019'!$A$1:$AG$43,MATCH(Y$2,'Feedstock Split-2019'!$A$1:$AG$1,0),0)*Y$4</f>
        <v>0</v>
      </c>
      <c r="Z14">
        <f>VLOOKUP($A14,'Feedstock Split-2019'!$A$1:$AG$43,MATCH(Z$2,'Feedstock Split-2019'!$A$1:$AG$1,0),0)*Z$4</f>
        <v>0</v>
      </c>
      <c r="AA14">
        <f>VLOOKUP($A14,'Feedstock Split-2019'!$A$1:$AG$43,MATCH(AA$2,'Feedstock Split-2019'!$A$1:$AG$1,0),0)*AA$4</f>
        <v>0</v>
      </c>
      <c r="AB14">
        <f>VLOOKUP($A14,'Feedstock Split-2019'!$A$1:$AG$43,MATCH(AB$2,'Feedstock Split-2019'!$A$1:$AG$1,0),0)*AB$4</f>
        <v>0</v>
      </c>
      <c r="AC14">
        <f>VLOOKUP($A14,'Feedstock Split-2019'!$A$1:$AG$43,MATCH(AC$2,'Feedstock Split-2019'!$A$1:$AG$1,0),0)*AC$4</f>
        <v>0</v>
      </c>
      <c r="AD14">
        <f>VLOOKUP($A14,'Feedstock Split-2019'!$A$1:$AG$43,MATCH(AD$2,'Feedstock Split-2019'!$A$1:$AG$1,0),0)*AD$4</f>
        <v>0</v>
      </c>
      <c r="AE14">
        <f>VLOOKUP($A14,'Feedstock Split-2019'!$A$1:$AG$43,MATCH(AE$2,'Feedstock Split-2019'!$A$1:$AG$1,0),0)*AE$4</f>
        <v>0</v>
      </c>
      <c r="AF14" s="47">
        <f>VLOOKUP($A14,'Feedstock Split-2019'!$A$1:$AG$43,MATCH(AF$2,'Feedstock Split-2019'!$A$1:$AG$1,0),0)*AF$4</f>
        <v>0</v>
      </c>
    </row>
    <row r="15" spans="1:32" x14ac:dyDescent="0.2">
      <c r="A15" s="12" t="s">
        <v>12</v>
      </c>
      <c r="B15" s="27"/>
      <c r="C15" s="97">
        <f>VLOOKUP($A15,'Feedstock Split-2019'!$A$1:$AG$43,MATCH(C$2,'Feedstock Split-2019'!$A$1:$AG$1,0),0)*C$4</f>
        <v>0</v>
      </c>
      <c r="D15">
        <f>VLOOKUP($A15,'Feedstock Split-2019'!$A$1:$AG$43,MATCH(D$2,'Feedstock Split-2019'!$A$1:$AG$1,0),0)*D$4</f>
        <v>0</v>
      </c>
      <c r="E15">
        <f>VLOOKUP($A15,'Feedstock Split-2019'!$A$1:$AG$43,MATCH(E$2,'Feedstock Split-2019'!$A$1:$AG$1,0),0)*E$4</f>
        <v>0</v>
      </c>
      <c r="F15">
        <f>VLOOKUP($A15,'Feedstock Split-2019'!$A$1:$AG$43,MATCH(F$2,'Feedstock Split-2019'!$A$1:$AG$1,0),0)*F$4</f>
        <v>0</v>
      </c>
      <c r="G15">
        <f>VLOOKUP($A15,'Feedstock Split-2019'!$A$1:$AG$43,MATCH(G$2,'Feedstock Split-2019'!$A$1:$AG$1,0),0)*G$4</f>
        <v>0</v>
      </c>
      <c r="H15">
        <f>VLOOKUP($A15,'Feedstock Split-2019'!$A$1:$AG$43,MATCH(H$2,'Feedstock Split-2019'!$A$1:$AG$1,0),0)*H$4</f>
        <v>0</v>
      </c>
      <c r="I15">
        <f>VLOOKUP($A15,'Feedstock Split-2019'!$A$1:$AG$43,MATCH(I$2,'Feedstock Split-2019'!$A$1:$AG$1,0),0)*I$4</f>
        <v>0</v>
      </c>
      <c r="J15">
        <f>VLOOKUP($A15,'Feedstock Split-2019'!$A$1:$AG$43,MATCH(J$2,'Feedstock Split-2019'!$A$1:$AG$1,0),0)*J$4</f>
        <v>0</v>
      </c>
      <c r="K15">
        <f>VLOOKUP($A15,'Feedstock Split-2019'!$A$1:$AG$43,MATCH(K$2,'Feedstock Split-2019'!$A$1:$AG$1,0),0)*K$4</f>
        <v>0</v>
      </c>
      <c r="L15">
        <f>VLOOKUP($A15,'Feedstock Split-2019'!$A$1:$AG$43,MATCH(L$2,'Feedstock Split-2019'!$A$1:$AG$1,0),0)*L$4</f>
        <v>0</v>
      </c>
      <c r="M15">
        <f>VLOOKUP($A15,'Feedstock Split-2019'!$A$1:$AG$43,MATCH(M$2,'Feedstock Split-2019'!$A$1:$AG$1,0),0)*M$4</f>
        <v>0</v>
      </c>
      <c r="N15">
        <f>VLOOKUP($A15,'Feedstock Split-2019'!$A$1:$AG$43,MATCH(N$2,'Feedstock Split-2019'!$A$1:$AG$1,0),0)*N$4</f>
        <v>0</v>
      </c>
      <c r="O15">
        <f>VLOOKUP($A15,'Feedstock Split-2019'!$A$1:$AG$43,MATCH(O$2,'Feedstock Split-2019'!$A$1:$AG$1,0),0)*O$4</f>
        <v>0</v>
      </c>
      <c r="P15">
        <f>VLOOKUP($A15,'Feedstock Split-2019'!$A$1:$AG$43,MATCH(P$2,'Feedstock Split-2019'!$A$1:$AG$1,0),0)*P$4</f>
        <v>0</v>
      </c>
      <c r="Q15">
        <f>VLOOKUP($A15,'Feedstock Split-2019'!$A$1:$AG$43,MATCH(Q$2,'Feedstock Split-2019'!$A$1:$AG$1,0),0)*Q$4</f>
        <v>0</v>
      </c>
      <c r="R15">
        <f>VLOOKUP($A15,'Feedstock Split-2019'!$A$1:$AG$43,MATCH(R$2,'Feedstock Split-2019'!$A$1:$AG$1,0),0)*R$4</f>
        <v>0</v>
      </c>
      <c r="S15">
        <f>VLOOKUP($A15,'Feedstock Split-2019'!$A$1:$AG$43,MATCH(S$2,'Feedstock Split-2019'!$A$1:$AG$1,0),0)*S$4</f>
        <v>0</v>
      </c>
      <c r="T15">
        <f>VLOOKUP($A15,'Feedstock Split-2019'!$A$1:$AG$43,MATCH(T$2,'Feedstock Split-2019'!$A$1:$AG$1,0),0)*T$4</f>
        <v>0</v>
      </c>
      <c r="U15">
        <f>VLOOKUP($A15,'Feedstock Split-2019'!$A$1:$AG$43,MATCH(U$2,'Feedstock Split-2019'!$A$1:$AG$1,0),0)*U$4</f>
        <v>0</v>
      </c>
      <c r="V15">
        <f>VLOOKUP($A15,'Feedstock Split-2019'!$A$1:$AG$43,MATCH(V$2,'Feedstock Split-2019'!$A$1:$AG$1,0),0)*V$4</f>
        <v>0</v>
      </c>
      <c r="W15">
        <f>VLOOKUP($A15,'Feedstock Split-2019'!$A$1:$AG$43,MATCH(W$2,'Feedstock Split-2019'!$A$1:$AG$1,0),0)*W$4</f>
        <v>0</v>
      </c>
      <c r="X15">
        <f>VLOOKUP($A15,'Feedstock Split-2019'!$A$1:$AG$43,MATCH(X$2,'Feedstock Split-2019'!$A$1:$AG$1,0),0)*X$4</f>
        <v>0</v>
      </c>
      <c r="Y15">
        <f>VLOOKUP($A15,'Feedstock Split-2019'!$A$1:$AG$43,MATCH(Y$2,'Feedstock Split-2019'!$A$1:$AG$1,0),0)*Y$4</f>
        <v>0</v>
      </c>
      <c r="Z15">
        <f>VLOOKUP($A15,'Feedstock Split-2019'!$A$1:$AG$43,MATCH(Z$2,'Feedstock Split-2019'!$A$1:$AG$1,0),0)*Z$4</f>
        <v>0</v>
      </c>
      <c r="AA15">
        <f>VLOOKUP($A15,'Feedstock Split-2019'!$A$1:$AG$43,MATCH(AA$2,'Feedstock Split-2019'!$A$1:$AG$1,0),0)*AA$4</f>
        <v>0</v>
      </c>
      <c r="AB15">
        <f>VLOOKUP($A15,'Feedstock Split-2019'!$A$1:$AG$43,MATCH(AB$2,'Feedstock Split-2019'!$A$1:$AG$1,0),0)*AB$4</f>
        <v>0</v>
      </c>
      <c r="AC15">
        <f>VLOOKUP($A15,'Feedstock Split-2019'!$A$1:$AG$43,MATCH(AC$2,'Feedstock Split-2019'!$A$1:$AG$1,0),0)*AC$4</f>
        <v>0</v>
      </c>
      <c r="AD15">
        <f>VLOOKUP($A15,'Feedstock Split-2019'!$A$1:$AG$43,MATCH(AD$2,'Feedstock Split-2019'!$A$1:$AG$1,0),0)*AD$4</f>
        <v>0</v>
      </c>
      <c r="AE15">
        <f>VLOOKUP($A15,'Feedstock Split-2019'!$A$1:$AG$43,MATCH(AE$2,'Feedstock Split-2019'!$A$1:$AG$1,0),0)*AE$4</f>
        <v>0</v>
      </c>
      <c r="AF15" s="47">
        <f>VLOOKUP($A15,'Feedstock Split-2019'!$A$1:$AG$43,MATCH(AF$2,'Feedstock Split-2019'!$A$1:$AG$1,0),0)*AF$4</f>
        <v>0</v>
      </c>
    </row>
    <row r="16" spans="1:32" x14ac:dyDescent="0.2">
      <c r="A16" s="12" t="s">
        <v>13</v>
      </c>
      <c r="B16" s="27"/>
      <c r="C16" s="97">
        <f>VLOOKUP($A16,'Feedstock Split-2019'!$A$1:$AG$43,MATCH(C$2,'Feedstock Split-2019'!$A$1:$AG$1,0),0)*C$4</f>
        <v>0</v>
      </c>
      <c r="D16">
        <f>VLOOKUP($A16,'Feedstock Split-2019'!$A$1:$AG$43,MATCH(D$2,'Feedstock Split-2019'!$A$1:$AG$1,0),0)*D$4</f>
        <v>0</v>
      </c>
      <c r="E16">
        <f>VLOOKUP($A16,'Feedstock Split-2019'!$A$1:$AG$43,MATCH(E$2,'Feedstock Split-2019'!$A$1:$AG$1,0),0)*E$4</f>
        <v>0</v>
      </c>
      <c r="F16">
        <f>VLOOKUP($A16,'Feedstock Split-2019'!$A$1:$AG$43,MATCH(F$2,'Feedstock Split-2019'!$A$1:$AG$1,0),0)*F$4</f>
        <v>0</v>
      </c>
      <c r="G16">
        <f>VLOOKUP($A16,'Feedstock Split-2019'!$A$1:$AG$43,MATCH(G$2,'Feedstock Split-2019'!$A$1:$AG$1,0),0)*G$4</f>
        <v>0</v>
      </c>
      <c r="H16">
        <f>VLOOKUP($A16,'Feedstock Split-2019'!$A$1:$AG$43,MATCH(H$2,'Feedstock Split-2019'!$A$1:$AG$1,0),0)*H$4</f>
        <v>0</v>
      </c>
      <c r="I16">
        <f>VLOOKUP($A16,'Feedstock Split-2019'!$A$1:$AG$43,MATCH(I$2,'Feedstock Split-2019'!$A$1:$AG$1,0),0)*I$4</f>
        <v>0</v>
      </c>
      <c r="J16">
        <f>VLOOKUP($A16,'Feedstock Split-2019'!$A$1:$AG$43,MATCH(J$2,'Feedstock Split-2019'!$A$1:$AG$1,0),0)*J$4</f>
        <v>0</v>
      </c>
      <c r="K16">
        <f>VLOOKUP($A16,'Feedstock Split-2019'!$A$1:$AG$43,MATCH(K$2,'Feedstock Split-2019'!$A$1:$AG$1,0),0)*K$4</f>
        <v>0</v>
      </c>
      <c r="L16">
        <f>VLOOKUP($A16,'Feedstock Split-2019'!$A$1:$AG$43,MATCH(L$2,'Feedstock Split-2019'!$A$1:$AG$1,0),0)*L$4</f>
        <v>0</v>
      </c>
      <c r="M16">
        <f>VLOOKUP($A16,'Feedstock Split-2019'!$A$1:$AG$43,MATCH(M$2,'Feedstock Split-2019'!$A$1:$AG$1,0),0)*M$4</f>
        <v>0</v>
      </c>
      <c r="N16">
        <f>VLOOKUP($A16,'Feedstock Split-2019'!$A$1:$AG$43,MATCH(N$2,'Feedstock Split-2019'!$A$1:$AG$1,0),0)*N$4</f>
        <v>0</v>
      </c>
      <c r="O16">
        <f>VLOOKUP($A16,'Feedstock Split-2019'!$A$1:$AG$43,MATCH(O$2,'Feedstock Split-2019'!$A$1:$AG$1,0),0)*O$4</f>
        <v>0</v>
      </c>
      <c r="P16">
        <f>VLOOKUP($A16,'Feedstock Split-2019'!$A$1:$AG$43,MATCH(P$2,'Feedstock Split-2019'!$A$1:$AG$1,0),0)*P$4</f>
        <v>0</v>
      </c>
      <c r="Q16">
        <f>VLOOKUP($A16,'Feedstock Split-2019'!$A$1:$AG$43,MATCH(Q$2,'Feedstock Split-2019'!$A$1:$AG$1,0),0)*Q$4</f>
        <v>0</v>
      </c>
      <c r="R16">
        <f>VLOOKUP($A16,'Feedstock Split-2019'!$A$1:$AG$43,MATCH(R$2,'Feedstock Split-2019'!$A$1:$AG$1,0),0)*R$4</f>
        <v>0</v>
      </c>
      <c r="S16">
        <f>VLOOKUP($A16,'Feedstock Split-2019'!$A$1:$AG$43,MATCH(S$2,'Feedstock Split-2019'!$A$1:$AG$1,0),0)*S$4</f>
        <v>0</v>
      </c>
      <c r="T16">
        <f>VLOOKUP($A16,'Feedstock Split-2019'!$A$1:$AG$43,MATCH(T$2,'Feedstock Split-2019'!$A$1:$AG$1,0),0)*T$4</f>
        <v>0</v>
      </c>
      <c r="U16">
        <f>VLOOKUP($A16,'Feedstock Split-2019'!$A$1:$AG$43,MATCH(U$2,'Feedstock Split-2019'!$A$1:$AG$1,0),0)*U$4</f>
        <v>0</v>
      </c>
      <c r="V16">
        <f>VLOOKUP($A16,'Feedstock Split-2019'!$A$1:$AG$43,MATCH(V$2,'Feedstock Split-2019'!$A$1:$AG$1,0),0)*V$4</f>
        <v>0</v>
      </c>
      <c r="W16">
        <f>VLOOKUP($A16,'Feedstock Split-2019'!$A$1:$AG$43,MATCH(W$2,'Feedstock Split-2019'!$A$1:$AG$1,0),0)*W$4</f>
        <v>0</v>
      </c>
      <c r="X16">
        <f>VLOOKUP($A16,'Feedstock Split-2019'!$A$1:$AG$43,MATCH(X$2,'Feedstock Split-2019'!$A$1:$AG$1,0),0)*X$4</f>
        <v>0</v>
      </c>
      <c r="Y16">
        <f>VLOOKUP($A16,'Feedstock Split-2019'!$A$1:$AG$43,MATCH(Y$2,'Feedstock Split-2019'!$A$1:$AG$1,0),0)*Y$4</f>
        <v>0</v>
      </c>
      <c r="Z16">
        <f>VLOOKUP($A16,'Feedstock Split-2019'!$A$1:$AG$43,MATCH(Z$2,'Feedstock Split-2019'!$A$1:$AG$1,0),0)*Z$4</f>
        <v>0</v>
      </c>
      <c r="AA16">
        <f>VLOOKUP($A16,'Feedstock Split-2019'!$A$1:$AG$43,MATCH(AA$2,'Feedstock Split-2019'!$A$1:$AG$1,0),0)*AA$4</f>
        <v>0</v>
      </c>
      <c r="AB16">
        <f>VLOOKUP($A16,'Feedstock Split-2019'!$A$1:$AG$43,MATCH(AB$2,'Feedstock Split-2019'!$A$1:$AG$1,0),0)*AB$4</f>
        <v>0</v>
      </c>
      <c r="AC16">
        <f>VLOOKUP($A16,'Feedstock Split-2019'!$A$1:$AG$43,MATCH(AC$2,'Feedstock Split-2019'!$A$1:$AG$1,0),0)*AC$4</f>
        <v>0</v>
      </c>
      <c r="AD16">
        <f>VLOOKUP($A16,'Feedstock Split-2019'!$A$1:$AG$43,MATCH(AD$2,'Feedstock Split-2019'!$A$1:$AG$1,0),0)*AD$4</f>
        <v>0</v>
      </c>
      <c r="AE16">
        <f>VLOOKUP($A16,'Feedstock Split-2019'!$A$1:$AG$43,MATCH(AE$2,'Feedstock Split-2019'!$A$1:$AG$1,0),0)*AE$4</f>
        <v>0</v>
      </c>
      <c r="AF16" s="47">
        <f>VLOOKUP($A16,'Feedstock Split-2019'!$A$1:$AG$43,MATCH(AF$2,'Feedstock Split-2019'!$A$1:$AG$1,0),0)*AF$4</f>
        <v>0</v>
      </c>
    </row>
    <row r="17" spans="1:32" x14ac:dyDescent="0.2">
      <c r="A17" s="12" t="s">
        <v>14</v>
      </c>
      <c r="B17" s="27"/>
      <c r="C17" s="97">
        <f>VLOOKUP($A17,'Feedstock Split-2019'!$A$1:$AG$43,MATCH(C$2,'Feedstock Split-2019'!$A$1:$AG$1,0),0)*C$4</f>
        <v>0</v>
      </c>
      <c r="D17">
        <f>VLOOKUP($A17,'Feedstock Split-2019'!$A$1:$AG$43,MATCH(D$2,'Feedstock Split-2019'!$A$1:$AG$1,0),0)*D$4</f>
        <v>0</v>
      </c>
      <c r="E17">
        <f>VLOOKUP($A17,'Feedstock Split-2019'!$A$1:$AG$43,MATCH(E$2,'Feedstock Split-2019'!$A$1:$AG$1,0),0)*E$4</f>
        <v>0</v>
      </c>
      <c r="F17">
        <f>VLOOKUP($A17,'Feedstock Split-2019'!$A$1:$AG$43,MATCH(F$2,'Feedstock Split-2019'!$A$1:$AG$1,0),0)*F$4</f>
        <v>0</v>
      </c>
      <c r="G17">
        <f>VLOOKUP($A17,'Feedstock Split-2019'!$A$1:$AG$43,MATCH(G$2,'Feedstock Split-2019'!$A$1:$AG$1,0),0)*G$4</f>
        <v>0</v>
      </c>
      <c r="H17">
        <f>VLOOKUP($A17,'Feedstock Split-2019'!$A$1:$AG$43,MATCH(H$2,'Feedstock Split-2019'!$A$1:$AG$1,0),0)*H$4</f>
        <v>0</v>
      </c>
      <c r="I17">
        <f>VLOOKUP($A17,'Feedstock Split-2019'!$A$1:$AG$43,MATCH(I$2,'Feedstock Split-2019'!$A$1:$AG$1,0),0)*I$4</f>
        <v>0</v>
      </c>
      <c r="J17">
        <f>VLOOKUP($A17,'Feedstock Split-2019'!$A$1:$AG$43,MATCH(J$2,'Feedstock Split-2019'!$A$1:$AG$1,0),0)*J$4</f>
        <v>0</v>
      </c>
      <c r="K17">
        <f>VLOOKUP($A17,'Feedstock Split-2019'!$A$1:$AG$43,MATCH(K$2,'Feedstock Split-2019'!$A$1:$AG$1,0),0)*K$4</f>
        <v>0</v>
      </c>
      <c r="L17">
        <f>VLOOKUP($A17,'Feedstock Split-2019'!$A$1:$AG$43,MATCH(L$2,'Feedstock Split-2019'!$A$1:$AG$1,0),0)*L$4</f>
        <v>0</v>
      </c>
      <c r="M17">
        <f>VLOOKUP($A17,'Feedstock Split-2019'!$A$1:$AG$43,MATCH(M$2,'Feedstock Split-2019'!$A$1:$AG$1,0),0)*M$4</f>
        <v>0</v>
      </c>
      <c r="N17">
        <f>VLOOKUP($A17,'Feedstock Split-2019'!$A$1:$AG$43,MATCH(N$2,'Feedstock Split-2019'!$A$1:$AG$1,0),0)*N$4</f>
        <v>0</v>
      </c>
      <c r="O17">
        <f>VLOOKUP($A17,'Feedstock Split-2019'!$A$1:$AG$43,MATCH(O$2,'Feedstock Split-2019'!$A$1:$AG$1,0),0)*O$4</f>
        <v>0</v>
      </c>
      <c r="P17">
        <f>VLOOKUP($A17,'Feedstock Split-2019'!$A$1:$AG$43,MATCH(P$2,'Feedstock Split-2019'!$A$1:$AG$1,0),0)*P$4</f>
        <v>0</v>
      </c>
      <c r="Q17">
        <f>VLOOKUP($A17,'Feedstock Split-2019'!$A$1:$AG$43,MATCH(Q$2,'Feedstock Split-2019'!$A$1:$AG$1,0),0)*Q$4</f>
        <v>0</v>
      </c>
      <c r="R17">
        <f>VLOOKUP($A17,'Feedstock Split-2019'!$A$1:$AG$43,MATCH(R$2,'Feedstock Split-2019'!$A$1:$AG$1,0),0)*R$4</f>
        <v>0</v>
      </c>
      <c r="S17">
        <f>VLOOKUP($A17,'Feedstock Split-2019'!$A$1:$AG$43,MATCH(S$2,'Feedstock Split-2019'!$A$1:$AG$1,0),0)*S$4</f>
        <v>0</v>
      </c>
      <c r="T17">
        <f>VLOOKUP($A17,'Feedstock Split-2019'!$A$1:$AG$43,MATCH(T$2,'Feedstock Split-2019'!$A$1:$AG$1,0),0)*T$4</f>
        <v>0</v>
      </c>
      <c r="U17">
        <f>VLOOKUP($A17,'Feedstock Split-2019'!$A$1:$AG$43,MATCH(U$2,'Feedstock Split-2019'!$A$1:$AG$1,0),0)*U$4</f>
        <v>0</v>
      </c>
      <c r="V17">
        <f>VLOOKUP($A17,'Feedstock Split-2019'!$A$1:$AG$43,MATCH(V$2,'Feedstock Split-2019'!$A$1:$AG$1,0),0)*V$4</f>
        <v>0</v>
      </c>
      <c r="W17">
        <f>VLOOKUP($A17,'Feedstock Split-2019'!$A$1:$AG$43,MATCH(W$2,'Feedstock Split-2019'!$A$1:$AG$1,0),0)*W$4</f>
        <v>0</v>
      </c>
      <c r="X17">
        <f>VLOOKUP($A17,'Feedstock Split-2019'!$A$1:$AG$43,MATCH(X$2,'Feedstock Split-2019'!$A$1:$AG$1,0),0)*X$4</f>
        <v>0</v>
      </c>
      <c r="Y17">
        <f>VLOOKUP($A17,'Feedstock Split-2019'!$A$1:$AG$43,MATCH(Y$2,'Feedstock Split-2019'!$A$1:$AG$1,0),0)*Y$4</f>
        <v>0</v>
      </c>
      <c r="Z17">
        <f>VLOOKUP($A17,'Feedstock Split-2019'!$A$1:$AG$43,MATCH(Z$2,'Feedstock Split-2019'!$A$1:$AG$1,0),0)*Z$4</f>
        <v>0</v>
      </c>
      <c r="AA17">
        <f>VLOOKUP($A17,'Feedstock Split-2019'!$A$1:$AG$43,MATCH(AA$2,'Feedstock Split-2019'!$A$1:$AG$1,0),0)*AA$4</f>
        <v>0</v>
      </c>
      <c r="AB17">
        <f>VLOOKUP($A17,'Feedstock Split-2019'!$A$1:$AG$43,MATCH(AB$2,'Feedstock Split-2019'!$A$1:$AG$1,0),0)*AB$4</f>
        <v>0</v>
      </c>
      <c r="AC17">
        <f>VLOOKUP($A17,'Feedstock Split-2019'!$A$1:$AG$43,MATCH(AC$2,'Feedstock Split-2019'!$A$1:$AG$1,0),0)*AC$4</f>
        <v>0</v>
      </c>
      <c r="AD17">
        <f>VLOOKUP($A17,'Feedstock Split-2019'!$A$1:$AG$43,MATCH(AD$2,'Feedstock Split-2019'!$A$1:$AG$1,0),0)*AD$4</f>
        <v>0</v>
      </c>
      <c r="AE17">
        <f>VLOOKUP($A17,'Feedstock Split-2019'!$A$1:$AG$43,MATCH(AE$2,'Feedstock Split-2019'!$A$1:$AG$1,0),0)*AE$4</f>
        <v>0</v>
      </c>
      <c r="AF17" s="47">
        <f>VLOOKUP($A17,'Feedstock Split-2019'!$A$1:$AG$43,MATCH(AF$2,'Feedstock Split-2019'!$A$1:$AG$1,0),0)*AF$4</f>
        <v>0</v>
      </c>
    </row>
    <row r="18" spans="1:32" x14ac:dyDescent="0.2">
      <c r="A18" s="12" t="s">
        <v>15</v>
      </c>
      <c r="B18" s="27"/>
      <c r="C18" s="97">
        <f>VLOOKUP($A18,'Feedstock Split-2019'!$A$1:$AG$43,MATCH(C$2,'Feedstock Split-2019'!$A$1:$AG$1,0),0)*C$4</f>
        <v>0</v>
      </c>
      <c r="D18">
        <f>VLOOKUP($A18,'Feedstock Split-2019'!$A$1:$AG$43,MATCH(D$2,'Feedstock Split-2019'!$A$1:$AG$1,0),0)*D$4</f>
        <v>0</v>
      </c>
      <c r="E18">
        <f>VLOOKUP($A18,'Feedstock Split-2019'!$A$1:$AG$43,MATCH(E$2,'Feedstock Split-2019'!$A$1:$AG$1,0),0)*E$4</f>
        <v>0</v>
      </c>
      <c r="F18">
        <f>VLOOKUP($A18,'Feedstock Split-2019'!$A$1:$AG$43,MATCH(F$2,'Feedstock Split-2019'!$A$1:$AG$1,0),0)*F$4</f>
        <v>0</v>
      </c>
      <c r="G18">
        <f>VLOOKUP($A18,'Feedstock Split-2019'!$A$1:$AG$43,MATCH(G$2,'Feedstock Split-2019'!$A$1:$AG$1,0),0)*G$4</f>
        <v>0</v>
      </c>
      <c r="H18">
        <f>VLOOKUP($A18,'Feedstock Split-2019'!$A$1:$AG$43,MATCH(H$2,'Feedstock Split-2019'!$A$1:$AG$1,0),0)*H$4</f>
        <v>0</v>
      </c>
      <c r="I18">
        <f>VLOOKUP($A18,'Feedstock Split-2019'!$A$1:$AG$43,MATCH(I$2,'Feedstock Split-2019'!$A$1:$AG$1,0),0)*I$4</f>
        <v>0</v>
      </c>
      <c r="J18">
        <f>VLOOKUP($A18,'Feedstock Split-2019'!$A$1:$AG$43,MATCH(J$2,'Feedstock Split-2019'!$A$1:$AG$1,0),0)*J$4</f>
        <v>0</v>
      </c>
      <c r="K18">
        <f>VLOOKUP($A18,'Feedstock Split-2019'!$A$1:$AG$43,MATCH(K$2,'Feedstock Split-2019'!$A$1:$AG$1,0),0)*K$4</f>
        <v>0</v>
      </c>
      <c r="L18">
        <f>VLOOKUP($A18,'Feedstock Split-2019'!$A$1:$AG$43,MATCH(L$2,'Feedstock Split-2019'!$A$1:$AG$1,0),0)*L$4</f>
        <v>0</v>
      </c>
      <c r="M18">
        <f>VLOOKUP($A18,'Feedstock Split-2019'!$A$1:$AG$43,MATCH(M$2,'Feedstock Split-2019'!$A$1:$AG$1,0),0)*M$4</f>
        <v>0</v>
      </c>
      <c r="N18">
        <f>VLOOKUP($A18,'Feedstock Split-2019'!$A$1:$AG$43,MATCH(N$2,'Feedstock Split-2019'!$A$1:$AG$1,0),0)*N$4</f>
        <v>0</v>
      </c>
      <c r="O18">
        <f>VLOOKUP($A18,'Feedstock Split-2019'!$A$1:$AG$43,MATCH(O$2,'Feedstock Split-2019'!$A$1:$AG$1,0),0)*O$4</f>
        <v>0</v>
      </c>
      <c r="P18">
        <f>VLOOKUP($A18,'Feedstock Split-2019'!$A$1:$AG$43,MATCH(P$2,'Feedstock Split-2019'!$A$1:$AG$1,0),0)*P$4</f>
        <v>0</v>
      </c>
      <c r="Q18">
        <f>VLOOKUP($A18,'Feedstock Split-2019'!$A$1:$AG$43,MATCH(Q$2,'Feedstock Split-2019'!$A$1:$AG$1,0),0)*Q$4</f>
        <v>0</v>
      </c>
      <c r="R18">
        <f>VLOOKUP($A18,'Feedstock Split-2019'!$A$1:$AG$43,MATCH(R$2,'Feedstock Split-2019'!$A$1:$AG$1,0),0)*R$4</f>
        <v>0</v>
      </c>
      <c r="S18">
        <f>VLOOKUP($A18,'Feedstock Split-2019'!$A$1:$AG$43,MATCH(S$2,'Feedstock Split-2019'!$A$1:$AG$1,0),0)*S$4</f>
        <v>0</v>
      </c>
      <c r="T18">
        <f>VLOOKUP($A18,'Feedstock Split-2019'!$A$1:$AG$43,MATCH(T$2,'Feedstock Split-2019'!$A$1:$AG$1,0),0)*T$4</f>
        <v>0</v>
      </c>
      <c r="U18">
        <f>VLOOKUP($A18,'Feedstock Split-2019'!$A$1:$AG$43,MATCH(U$2,'Feedstock Split-2019'!$A$1:$AG$1,0),0)*U$4</f>
        <v>0</v>
      </c>
      <c r="V18">
        <f>VLOOKUP($A18,'Feedstock Split-2019'!$A$1:$AG$43,MATCH(V$2,'Feedstock Split-2019'!$A$1:$AG$1,0),0)*V$4</f>
        <v>0</v>
      </c>
      <c r="W18">
        <f>VLOOKUP($A18,'Feedstock Split-2019'!$A$1:$AG$43,MATCH(W$2,'Feedstock Split-2019'!$A$1:$AG$1,0),0)*W$4</f>
        <v>0</v>
      </c>
      <c r="X18">
        <f>VLOOKUP($A18,'Feedstock Split-2019'!$A$1:$AG$43,MATCH(X$2,'Feedstock Split-2019'!$A$1:$AG$1,0),0)*X$4</f>
        <v>0</v>
      </c>
      <c r="Y18">
        <f>VLOOKUP($A18,'Feedstock Split-2019'!$A$1:$AG$43,MATCH(Y$2,'Feedstock Split-2019'!$A$1:$AG$1,0),0)*Y$4</f>
        <v>0</v>
      </c>
      <c r="Z18">
        <f>VLOOKUP($A18,'Feedstock Split-2019'!$A$1:$AG$43,MATCH(Z$2,'Feedstock Split-2019'!$A$1:$AG$1,0),0)*Z$4</f>
        <v>0</v>
      </c>
      <c r="AA18">
        <f>VLOOKUP($A18,'Feedstock Split-2019'!$A$1:$AG$43,MATCH(AA$2,'Feedstock Split-2019'!$A$1:$AG$1,0),0)*AA$4</f>
        <v>0</v>
      </c>
      <c r="AB18">
        <f>VLOOKUP($A18,'Feedstock Split-2019'!$A$1:$AG$43,MATCH(AB$2,'Feedstock Split-2019'!$A$1:$AG$1,0),0)*AB$4</f>
        <v>0</v>
      </c>
      <c r="AC18">
        <f>VLOOKUP($A18,'Feedstock Split-2019'!$A$1:$AG$43,MATCH(AC$2,'Feedstock Split-2019'!$A$1:$AG$1,0),0)*AC$4</f>
        <v>0</v>
      </c>
      <c r="AD18">
        <f>VLOOKUP($A18,'Feedstock Split-2019'!$A$1:$AG$43,MATCH(AD$2,'Feedstock Split-2019'!$A$1:$AG$1,0),0)*AD$4</f>
        <v>0</v>
      </c>
      <c r="AE18">
        <f>VLOOKUP($A18,'Feedstock Split-2019'!$A$1:$AG$43,MATCH(AE$2,'Feedstock Split-2019'!$A$1:$AG$1,0),0)*AE$4</f>
        <v>0</v>
      </c>
      <c r="AF18" s="47">
        <f>VLOOKUP($A18,'Feedstock Split-2019'!$A$1:$AG$43,MATCH(AF$2,'Feedstock Split-2019'!$A$1:$AG$1,0),0)*AF$4</f>
        <v>0</v>
      </c>
    </row>
    <row r="19" spans="1:32" x14ac:dyDescent="0.2">
      <c r="A19" s="12" t="s">
        <v>16</v>
      </c>
      <c r="B19" s="27"/>
      <c r="C19" s="97">
        <f>VLOOKUP($A19,'Feedstock Split-2019'!$A$1:$AG$43,MATCH(C$2,'Feedstock Split-2019'!$A$1:$AG$1,0),0)*C$4</f>
        <v>0</v>
      </c>
      <c r="D19">
        <f>VLOOKUP($A19,'Feedstock Split-2019'!$A$1:$AG$43,MATCH(D$2,'Feedstock Split-2019'!$A$1:$AG$1,0),0)*D$4</f>
        <v>0</v>
      </c>
      <c r="E19">
        <f>VLOOKUP($A19,'Feedstock Split-2019'!$A$1:$AG$43,MATCH(E$2,'Feedstock Split-2019'!$A$1:$AG$1,0),0)*E$4</f>
        <v>0</v>
      </c>
      <c r="F19">
        <f>VLOOKUP($A19,'Feedstock Split-2019'!$A$1:$AG$43,MATCH(F$2,'Feedstock Split-2019'!$A$1:$AG$1,0),0)*F$4</f>
        <v>0</v>
      </c>
      <c r="G19">
        <f>VLOOKUP($A19,'Feedstock Split-2019'!$A$1:$AG$43,MATCH(G$2,'Feedstock Split-2019'!$A$1:$AG$1,0),0)*G$4</f>
        <v>0</v>
      </c>
      <c r="H19">
        <f>VLOOKUP($A19,'Feedstock Split-2019'!$A$1:$AG$43,MATCH(H$2,'Feedstock Split-2019'!$A$1:$AG$1,0),0)*H$4</f>
        <v>0</v>
      </c>
      <c r="I19">
        <f>VLOOKUP($A19,'Feedstock Split-2019'!$A$1:$AG$43,MATCH(I$2,'Feedstock Split-2019'!$A$1:$AG$1,0),0)*I$4</f>
        <v>0</v>
      </c>
      <c r="J19">
        <f>VLOOKUP($A19,'Feedstock Split-2019'!$A$1:$AG$43,MATCH(J$2,'Feedstock Split-2019'!$A$1:$AG$1,0),0)*J$4</f>
        <v>0</v>
      </c>
      <c r="K19">
        <f>VLOOKUP($A19,'Feedstock Split-2019'!$A$1:$AG$43,MATCH(K$2,'Feedstock Split-2019'!$A$1:$AG$1,0),0)*K$4</f>
        <v>0</v>
      </c>
      <c r="L19">
        <f>VLOOKUP($A19,'Feedstock Split-2019'!$A$1:$AG$43,MATCH(L$2,'Feedstock Split-2019'!$A$1:$AG$1,0),0)*L$4</f>
        <v>0</v>
      </c>
      <c r="M19">
        <f>VLOOKUP($A19,'Feedstock Split-2019'!$A$1:$AG$43,MATCH(M$2,'Feedstock Split-2019'!$A$1:$AG$1,0),0)*M$4</f>
        <v>0</v>
      </c>
      <c r="N19">
        <f>VLOOKUP($A19,'Feedstock Split-2019'!$A$1:$AG$43,MATCH(N$2,'Feedstock Split-2019'!$A$1:$AG$1,0),0)*N$4</f>
        <v>0</v>
      </c>
      <c r="O19">
        <f>VLOOKUP($A19,'Feedstock Split-2019'!$A$1:$AG$43,MATCH(O$2,'Feedstock Split-2019'!$A$1:$AG$1,0),0)*O$4</f>
        <v>0</v>
      </c>
      <c r="P19">
        <f>VLOOKUP($A19,'Feedstock Split-2019'!$A$1:$AG$43,MATCH(P$2,'Feedstock Split-2019'!$A$1:$AG$1,0),0)*P$4</f>
        <v>0</v>
      </c>
      <c r="Q19">
        <f>VLOOKUP($A19,'Feedstock Split-2019'!$A$1:$AG$43,MATCH(Q$2,'Feedstock Split-2019'!$A$1:$AG$1,0),0)*Q$4</f>
        <v>0</v>
      </c>
      <c r="R19">
        <f>VLOOKUP($A19,'Feedstock Split-2019'!$A$1:$AG$43,MATCH(R$2,'Feedstock Split-2019'!$A$1:$AG$1,0),0)*R$4</f>
        <v>0</v>
      </c>
      <c r="S19">
        <f>VLOOKUP($A19,'Feedstock Split-2019'!$A$1:$AG$43,MATCH(S$2,'Feedstock Split-2019'!$A$1:$AG$1,0),0)*S$4</f>
        <v>0</v>
      </c>
      <c r="T19">
        <f>VLOOKUP($A19,'Feedstock Split-2019'!$A$1:$AG$43,MATCH(T$2,'Feedstock Split-2019'!$A$1:$AG$1,0),0)*T$4</f>
        <v>0</v>
      </c>
      <c r="U19">
        <f>VLOOKUP($A19,'Feedstock Split-2019'!$A$1:$AG$43,MATCH(U$2,'Feedstock Split-2019'!$A$1:$AG$1,0),0)*U$4</f>
        <v>640377719493.59949</v>
      </c>
      <c r="V19">
        <f>VLOOKUP($A19,'Feedstock Split-2019'!$A$1:$AG$43,MATCH(V$2,'Feedstock Split-2019'!$A$1:$AG$1,0),0)*V$4</f>
        <v>0</v>
      </c>
      <c r="W19">
        <f>VLOOKUP($A19,'Feedstock Split-2019'!$A$1:$AG$43,MATCH(W$2,'Feedstock Split-2019'!$A$1:$AG$1,0),0)*W$4</f>
        <v>0</v>
      </c>
      <c r="X19">
        <f>VLOOKUP($A19,'Feedstock Split-2019'!$A$1:$AG$43,MATCH(X$2,'Feedstock Split-2019'!$A$1:$AG$1,0),0)*X$4</f>
        <v>0</v>
      </c>
      <c r="Y19">
        <f>VLOOKUP($A19,'Feedstock Split-2019'!$A$1:$AG$43,MATCH(Y$2,'Feedstock Split-2019'!$A$1:$AG$1,0),0)*Y$4</f>
        <v>0</v>
      </c>
      <c r="Z19">
        <f>VLOOKUP($A19,'Feedstock Split-2019'!$A$1:$AG$43,MATCH(Z$2,'Feedstock Split-2019'!$A$1:$AG$1,0),0)*Z$4</f>
        <v>0</v>
      </c>
      <c r="AA19">
        <f>VLOOKUP($A19,'Feedstock Split-2019'!$A$1:$AG$43,MATCH(AA$2,'Feedstock Split-2019'!$A$1:$AG$1,0),0)*AA$4</f>
        <v>0</v>
      </c>
      <c r="AB19">
        <f>VLOOKUP($A19,'Feedstock Split-2019'!$A$1:$AG$43,MATCH(AB$2,'Feedstock Split-2019'!$A$1:$AG$1,0),0)*AB$4</f>
        <v>0</v>
      </c>
      <c r="AC19">
        <f>VLOOKUP($A19,'Feedstock Split-2019'!$A$1:$AG$43,MATCH(AC$2,'Feedstock Split-2019'!$A$1:$AG$1,0),0)*AC$4</f>
        <v>0</v>
      </c>
      <c r="AD19">
        <f>VLOOKUP($A19,'Feedstock Split-2019'!$A$1:$AG$43,MATCH(AD$2,'Feedstock Split-2019'!$A$1:$AG$1,0),0)*AD$4</f>
        <v>0</v>
      </c>
      <c r="AE19">
        <f>VLOOKUP($A19,'Feedstock Split-2019'!$A$1:$AG$43,MATCH(AE$2,'Feedstock Split-2019'!$A$1:$AG$1,0),0)*AE$4</f>
        <v>0</v>
      </c>
      <c r="AF19" s="47">
        <f>VLOOKUP($A19,'Feedstock Split-2019'!$A$1:$AG$43,MATCH(AF$2,'Feedstock Split-2019'!$A$1:$AG$1,0),0)*AF$4</f>
        <v>0</v>
      </c>
    </row>
    <row r="20" spans="1:32" x14ac:dyDescent="0.2">
      <c r="A20" s="12" t="s">
        <v>17</v>
      </c>
      <c r="B20" s="27"/>
      <c r="C20" s="97">
        <f>VLOOKUP($A20,'Feedstock Split-2019'!$A$1:$AG$43,MATCH(C$2,'Feedstock Split-2019'!$A$1:$AG$1,0),0)*C$4</f>
        <v>0</v>
      </c>
      <c r="D20">
        <f>VLOOKUP($A20,'Feedstock Split-2019'!$A$1:$AG$43,MATCH(D$2,'Feedstock Split-2019'!$A$1:$AG$1,0),0)*D$4</f>
        <v>0</v>
      </c>
      <c r="E20">
        <f>VLOOKUP($A20,'Feedstock Split-2019'!$A$1:$AG$43,MATCH(E$2,'Feedstock Split-2019'!$A$1:$AG$1,0),0)*E$4</f>
        <v>0</v>
      </c>
      <c r="F20">
        <f>VLOOKUP($A20,'Feedstock Split-2019'!$A$1:$AG$43,MATCH(F$2,'Feedstock Split-2019'!$A$1:$AG$1,0),0)*F$4</f>
        <v>0</v>
      </c>
      <c r="G20">
        <f>VLOOKUP($A20,'Feedstock Split-2019'!$A$1:$AG$43,MATCH(G$2,'Feedstock Split-2019'!$A$1:$AG$1,0),0)*G$4</f>
        <v>0</v>
      </c>
      <c r="H20">
        <f>VLOOKUP($A20,'Feedstock Split-2019'!$A$1:$AG$43,MATCH(H$2,'Feedstock Split-2019'!$A$1:$AG$1,0),0)*H$4</f>
        <v>0</v>
      </c>
      <c r="I20">
        <f>VLOOKUP($A20,'Feedstock Split-2019'!$A$1:$AG$43,MATCH(I$2,'Feedstock Split-2019'!$A$1:$AG$1,0),0)*I$4</f>
        <v>0</v>
      </c>
      <c r="J20">
        <f>VLOOKUP($A20,'Feedstock Split-2019'!$A$1:$AG$43,MATCH(J$2,'Feedstock Split-2019'!$A$1:$AG$1,0),0)*J$4</f>
        <v>0</v>
      </c>
      <c r="K20">
        <f>VLOOKUP($A20,'Feedstock Split-2019'!$A$1:$AG$43,MATCH(K$2,'Feedstock Split-2019'!$A$1:$AG$1,0),0)*K$4</f>
        <v>0</v>
      </c>
      <c r="L20">
        <f>VLOOKUP($A20,'Feedstock Split-2019'!$A$1:$AG$43,MATCH(L$2,'Feedstock Split-2019'!$A$1:$AG$1,0),0)*L$4</f>
        <v>0</v>
      </c>
      <c r="M20">
        <f>VLOOKUP($A20,'Feedstock Split-2019'!$A$1:$AG$43,MATCH(M$2,'Feedstock Split-2019'!$A$1:$AG$1,0),0)*M$4</f>
        <v>0</v>
      </c>
      <c r="N20">
        <f>VLOOKUP($A20,'Feedstock Split-2019'!$A$1:$AG$43,MATCH(N$2,'Feedstock Split-2019'!$A$1:$AG$1,0),0)*N$4</f>
        <v>0</v>
      </c>
      <c r="O20">
        <f>VLOOKUP($A20,'Feedstock Split-2019'!$A$1:$AG$43,MATCH(O$2,'Feedstock Split-2019'!$A$1:$AG$1,0),0)*O$4</f>
        <v>0</v>
      </c>
      <c r="P20">
        <f>VLOOKUP($A20,'Feedstock Split-2019'!$A$1:$AG$43,MATCH(P$2,'Feedstock Split-2019'!$A$1:$AG$1,0),0)*P$4</f>
        <v>0</v>
      </c>
      <c r="Q20">
        <f>VLOOKUP($A20,'Feedstock Split-2019'!$A$1:$AG$43,MATCH(Q$2,'Feedstock Split-2019'!$A$1:$AG$1,0),0)*Q$4</f>
        <v>0</v>
      </c>
      <c r="R20">
        <f>VLOOKUP($A20,'Feedstock Split-2019'!$A$1:$AG$43,MATCH(R$2,'Feedstock Split-2019'!$A$1:$AG$1,0),0)*R$4</f>
        <v>0</v>
      </c>
      <c r="S20">
        <f>VLOOKUP($A20,'Feedstock Split-2019'!$A$1:$AG$43,MATCH(S$2,'Feedstock Split-2019'!$A$1:$AG$1,0),0)*S$4</f>
        <v>0</v>
      </c>
      <c r="T20">
        <f>VLOOKUP($A20,'Feedstock Split-2019'!$A$1:$AG$43,MATCH(T$2,'Feedstock Split-2019'!$A$1:$AG$1,0),0)*T$4</f>
        <v>0</v>
      </c>
      <c r="U20">
        <f>VLOOKUP($A20,'Feedstock Split-2019'!$A$1:$AG$43,MATCH(U$2,'Feedstock Split-2019'!$A$1:$AG$1,0),0)*U$4</f>
        <v>0</v>
      </c>
      <c r="V20">
        <f>VLOOKUP($A20,'Feedstock Split-2019'!$A$1:$AG$43,MATCH(V$2,'Feedstock Split-2019'!$A$1:$AG$1,0),0)*V$4</f>
        <v>0</v>
      </c>
      <c r="W20">
        <f>VLOOKUP($A20,'Feedstock Split-2019'!$A$1:$AG$43,MATCH(W$2,'Feedstock Split-2019'!$A$1:$AG$1,0),0)*W$4</f>
        <v>0</v>
      </c>
      <c r="X20">
        <f>VLOOKUP($A20,'Feedstock Split-2019'!$A$1:$AG$43,MATCH(X$2,'Feedstock Split-2019'!$A$1:$AG$1,0),0)*X$4</f>
        <v>0</v>
      </c>
      <c r="Y20">
        <f>VLOOKUP($A20,'Feedstock Split-2019'!$A$1:$AG$43,MATCH(Y$2,'Feedstock Split-2019'!$A$1:$AG$1,0),0)*Y$4</f>
        <v>0</v>
      </c>
      <c r="Z20">
        <f>VLOOKUP($A20,'Feedstock Split-2019'!$A$1:$AG$43,MATCH(Z$2,'Feedstock Split-2019'!$A$1:$AG$1,0),0)*Z$4</f>
        <v>0</v>
      </c>
      <c r="AA20">
        <f>VLOOKUP($A20,'Feedstock Split-2019'!$A$1:$AG$43,MATCH(AA$2,'Feedstock Split-2019'!$A$1:$AG$1,0),0)*AA$4</f>
        <v>0</v>
      </c>
      <c r="AB20">
        <f>VLOOKUP($A20,'Feedstock Split-2019'!$A$1:$AG$43,MATCH(AB$2,'Feedstock Split-2019'!$A$1:$AG$1,0),0)*AB$4</f>
        <v>0</v>
      </c>
      <c r="AC20">
        <f>VLOOKUP($A20,'Feedstock Split-2019'!$A$1:$AG$43,MATCH(AC$2,'Feedstock Split-2019'!$A$1:$AG$1,0),0)*AC$4</f>
        <v>0</v>
      </c>
      <c r="AD20">
        <f>VLOOKUP($A20,'Feedstock Split-2019'!$A$1:$AG$43,MATCH(AD$2,'Feedstock Split-2019'!$A$1:$AG$1,0),0)*AD$4</f>
        <v>0</v>
      </c>
      <c r="AE20">
        <f>VLOOKUP($A20,'Feedstock Split-2019'!$A$1:$AG$43,MATCH(AE$2,'Feedstock Split-2019'!$A$1:$AG$1,0),0)*AE$4</f>
        <v>0</v>
      </c>
      <c r="AF20" s="47">
        <f>VLOOKUP($A20,'Feedstock Split-2019'!$A$1:$AG$43,MATCH(AF$2,'Feedstock Split-2019'!$A$1:$AG$1,0),0)*AF$4</f>
        <v>0</v>
      </c>
    </row>
    <row r="21" spans="1:32" x14ac:dyDescent="0.2">
      <c r="A21" s="12" t="s">
        <v>18</v>
      </c>
      <c r="B21" s="27"/>
      <c r="C21" s="97">
        <f>VLOOKUP($A21,'Feedstock Split-2019'!$A$1:$AG$43,MATCH(C$2,'Feedstock Split-2019'!$A$1:$AG$1,0),0)*C$4</f>
        <v>0</v>
      </c>
      <c r="D21">
        <f>VLOOKUP($A21,'Feedstock Split-2019'!$A$1:$AG$43,MATCH(D$2,'Feedstock Split-2019'!$A$1:$AG$1,0),0)*D$4</f>
        <v>0</v>
      </c>
      <c r="E21">
        <f>VLOOKUP($A21,'Feedstock Split-2019'!$A$1:$AG$43,MATCH(E$2,'Feedstock Split-2019'!$A$1:$AG$1,0),0)*E$4</f>
        <v>0</v>
      </c>
      <c r="F21">
        <f>VLOOKUP($A21,'Feedstock Split-2019'!$A$1:$AG$43,MATCH(F$2,'Feedstock Split-2019'!$A$1:$AG$1,0),0)*F$4</f>
        <v>0</v>
      </c>
      <c r="G21">
        <f>VLOOKUP($A21,'Feedstock Split-2019'!$A$1:$AG$43,MATCH(G$2,'Feedstock Split-2019'!$A$1:$AG$1,0),0)*G$4</f>
        <v>0</v>
      </c>
      <c r="H21">
        <f>VLOOKUP($A21,'Feedstock Split-2019'!$A$1:$AG$43,MATCH(H$2,'Feedstock Split-2019'!$A$1:$AG$1,0),0)*H$4</f>
        <v>0</v>
      </c>
      <c r="I21">
        <f>VLOOKUP($A21,'Feedstock Split-2019'!$A$1:$AG$43,MATCH(I$2,'Feedstock Split-2019'!$A$1:$AG$1,0),0)*I$4</f>
        <v>0</v>
      </c>
      <c r="J21">
        <f>VLOOKUP($A21,'Feedstock Split-2019'!$A$1:$AG$43,MATCH(J$2,'Feedstock Split-2019'!$A$1:$AG$1,0),0)*J$4</f>
        <v>0</v>
      </c>
      <c r="K21">
        <f>VLOOKUP($A21,'Feedstock Split-2019'!$A$1:$AG$43,MATCH(K$2,'Feedstock Split-2019'!$A$1:$AG$1,0),0)*K$4</f>
        <v>0</v>
      </c>
      <c r="L21">
        <f>VLOOKUP($A21,'Feedstock Split-2019'!$A$1:$AG$43,MATCH(L$2,'Feedstock Split-2019'!$A$1:$AG$1,0),0)*L$4</f>
        <v>0</v>
      </c>
      <c r="M21">
        <f>VLOOKUP($A21,'Feedstock Split-2019'!$A$1:$AG$43,MATCH(M$2,'Feedstock Split-2019'!$A$1:$AG$1,0),0)*M$4</f>
        <v>0</v>
      </c>
      <c r="N21">
        <f>VLOOKUP($A21,'Feedstock Split-2019'!$A$1:$AG$43,MATCH(N$2,'Feedstock Split-2019'!$A$1:$AG$1,0),0)*N$4</f>
        <v>0</v>
      </c>
      <c r="O21">
        <f>VLOOKUP($A21,'Feedstock Split-2019'!$A$1:$AG$43,MATCH(O$2,'Feedstock Split-2019'!$A$1:$AG$1,0),0)*O$4</f>
        <v>0</v>
      </c>
      <c r="P21">
        <f>VLOOKUP($A21,'Feedstock Split-2019'!$A$1:$AG$43,MATCH(P$2,'Feedstock Split-2019'!$A$1:$AG$1,0),0)*P$4</f>
        <v>0</v>
      </c>
      <c r="Q21">
        <f>VLOOKUP($A21,'Feedstock Split-2019'!$A$1:$AG$43,MATCH(Q$2,'Feedstock Split-2019'!$A$1:$AG$1,0),0)*Q$4</f>
        <v>0</v>
      </c>
      <c r="R21">
        <f>VLOOKUP($A21,'Feedstock Split-2019'!$A$1:$AG$43,MATCH(R$2,'Feedstock Split-2019'!$A$1:$AG$1,0),0)*R$4</f>
        <v>0</v>
      </c>
      <c r="S21">
        <f>VLOOKUP($A21,'Feedstock Split-2019'!$A$1:$AG$43,MATCH(S$2,'Feedstock Split-2019'!$A$1:$AG$1,0),0)*S$4</f>
        <v>0</v>
      </c>
      <c r="T21">
        <f>VLOOKUP($A21,'Feedstock Split-2019'!$A$1:$AG$43,MATCH(T$2,'Feedstock Split-2019'!$A$1:$AG$1,0),0)*T$4</f>
        <v>0</v>
      </c>
      <c r="U21">
        <f>VLOOKUP($A21,'Feedstock Split-2019'!$A$1:$AG$43,MATCH(U$2,'Feedstock Split-2019'!$A$1:$AG$1,0),0)*U$4</f>
        <v>0</v>
      </c>
      <c r="V21">
        <f>VLOOKUP($A21,'Feedstock Split-2019'!$A$1:$AG$43,MATCH(V$2,'Feedstock Split-2019'!$A$1:$AG$1,0),0)*V$4</f>
        <v>0</v>
      </c>
      <c r="W21">
        <f>VLOOKUP($A21,'Feedstock Split-2019'!$A$1:$AG$43,MATCH(W$2,'Feedstock Split-2019'!$A$1:$AG$1,0),0)*W$4</f>
        <v>0</v>
      </c>
      <c r="X21">
        <f>VLOOKUP($A21,'Feedstock Split-2019'!$A$1:$AG$43,MATCH(X$2,'Feedstock Split-2019'!$A$1:$AG$1,0),0)*X$4</f>
        <v>0</v>
      </c>
      <c r="Y21">
        <f>VLOOKUP($A21,'Feedstock Split-2019'!$A$1:$AG$43,MATCH(Y$2,'Feedstock Split-2019'!$A$1:$AG$1,0),0)*Y$4</f>
        <v>0</v>
      </c>
      <c r="Z21">
        <f>VLOOKUP($A21,'Feedstock Split-2019'!$A$1:$AG$43,MATCH(Z$2,'Feedstock Split-2019'!$A$1:$AG$1,0),0)*Z$4</f>
        <v>0</v>
      </c>
      <c r="AA21">
        <f>VLOOKUP($A21,'Feedstock Split-2019'!$A$1:$AG$43,MATCH(AA$2,'Feedstock Split-2019'!$A$1:$AG$1,0),0)*AA$4</f>
        <v>0</v>
      </c>
      <c r="AB21">
        <f>VLOOKUP($A21,'Feedstock Split-2019'!$A$1:$AG$43,MATCH(AB$2,'Feedstock Split-2019'!$A$1:$AG$1,0),0)*AB$4</f>
        <v>0</v>
      </c>
      <c r="AC21">
        <f>VLOOKUP($A21,'Feedstock Split-2019'!$A$1:$AG$43,MATCH(AC$2,'Feedstock Split-2019'!$A$1:$AG$1,0),0)*AC$4</f>
        <v>0</v>
      </c>
      <c r="AD21">
        <f>VLOOKUP($A21,'Feedstock Split-2019'!$A$1:$AG$43,MATCH(AD$2,'Feedstock Split-2019'!$A$1:$AG$1,0),0)*AD$4</f>
        <v>0</v>
      </c>
      <c r="AE21">
        <f>VLOOKUP($A21,'Feedstock Split-2019'!$A$1:$AG$43,MATCH(AE$2,'Feedstock Split-2019'!$A$1:$AG$1,0),0)*AE$4</f>
        <v>0</v>
      </c>
      <c r="AF21" s="47">
        <f>VLOOKUP($A21,'Feedstock Split-2019'!$A$1:$AG$43,MATCH(AF$2,'Feedstock Split-2019'!$A$1:$AG$1,0),0)*AF$4</f>
        <v>0</v>
      </c>
    </row>
    <row r="22" spans="1:32" x14ac:dyDescent="0.2">
      <c r="A22" s="12" t="s">
        <v>19</v>
      </c>
      <c r="B22" s="27"/>
      <c r="C22" s="97">
        <f>VLOOKUP($A22,'Feedstock Split-2019'!$A$1:$AG$43,MATCH(C$2,'Feedstock Split-2019'!$A$1:$AG$1,0),0)*C$4</f>
        <v>0</v>
      </c>
      <c r="D22">
        <f>VLOOKUP($A22,'Feedstock Split-2019'!$A$1:$AG$43,MATCH(D$2,'Feedstock Split-2019'!$A$1:$AG$1,0),0)*D$4</f>
        <v>0</v>
      </c>
      <c r="E22">
        <f>VLOOKUP($A22,'Feedstock Split-2019'!$A$1:$AG$43,MATCH(E$2,'Feedstock Split-2019'!$A$1:$AG$1,0),0)*E$4</f>
        <v>0</v>
      </c>
      <c r="F22">
        <f>VLOOKUP($A22,'Feedstock Split-2019'!$A$1:$AG$43,MATCH(F$2,'Feedstock Split-2019'!$A$1:$AG$1,0),0)*F$4</f>
        <v>0</v>
      </c>
      <c r="G22">
        <f>VLOOKUP($A22,'Feedstock Split-2019'!$A$1:$AG$43,MATCH(G$2,'Feedstock Split-2019'!$A$1:$AG$1,0),0)*G$4</f>
        <v>0</v>
      </c>
      <c r="H22">
        <f>VLOOKUP($A22,'Feedstock Split-2019'!$A$1:$AG$43,MATCH(H$2,'Feedstock Split-2019'!$A$1:$AG$1,0),0)*H$4</f>
        <v>0</v>
      </c>
      <c r="I22">
        <f>VLOOKUP($A22,'Feedstock Split-2019'!$A$1:$AG$43,MATCH(I$2,'Feedstock Split-2019'!$A$1:$AG$1,0),0)*I$4</f>
        <v>0</v>
      </c>
      <c r="J22">
        <f>VLOOKUP($A22,'Feedstock Split-2019'!$A$1:$AG$43,MATCH(J$2,'Feedstock Split-2019'!$A$1:$AG$1,0),0)*J$4</f>
        <v>0</v>
      </c>
      <c r="K22">
        <f>VLOOKUP($A22,'Feedstock Split-2019'!$A$1:$AG$43,MATCH(K$2,'Feedstock Split-2019'!$A$1:$AG$1,0),0)*K$4</f>
        <v>0</v>
      </c>
      <c r="L22">
        <f>VLOOKUP($A22,'Feedstock Split-2019'!$A$1:$AG$43,MATCH(L$2,'Feedstock Split-2019'!$A$1:$AG$1,0),0)*L$4</f>
        <v>0</v>
      </c>
      <c r="M22">
        <f>VLOOKUP($A22,'Feedstock Split-2019'!$A$1:$AG$43,MATCH(M$2,'Feedstock Split-2019'!$A$1:$AG$1,0),0)*M$4</f>
        <v>0</v>
      </c>
      <c r="N22">
        <f>VLOOKUP($A22,'Feedstock Split-2019'!$A$1:$AG$43,MATCH(N$2,'Feedstock Split-2019'!$A$1:$AG$1,0),0)*N$4</f>
        <v>0</v>
      </c>
      <c r="O22">
        <f>VLOOKUP($A22,'Feedstock Split-2019'!$A$1:$AG$43,MATCH(O$2,'Feedstock Split-2019'!$A$1:$AG$1,0),0)*O$4</f>
        <v>0</v>
      </c>
      <c r="P22">
        <f>VLOOKUP($A22,'Feedstock Split-2019'!$A$1:$AG$43,MATCH(P$2,'Feedstock Split-2019'!$A$1:$AG$1,0),0)*P$4</f>
        <v>0</v>
      </c>
      <c r="Q22">
        <f>VLOOKUP($A22,'Feedstock Split-2019'!$A$1:$AG$43,MATCH(Q$2,'Feedstock Split-2019'!$A$1:$AG$1,0),0)*Q$4</f>
        <v>0</v>
      </c>
      <c r="R22">
        <f>VLOOKUP($A22,'Feedstock Split-2019'!$A$1:$AG$43,MATCH(R$2,'Feedstock Split-2019'!$A$1:$AG$1,0),0)*R$4</f>
        <v>0</v>
      </c>
      <c r="S22">
        <f>VLOOKUP($A22,'Feedstock Split-2019'!$A$1:$AG$43,MATCH(S$2,'Feedstock Split-2019'!$A$1:$AG$1,0),0)*S$4</f>
        <v>0</v>
      </c>
      <c r="T22">
        <f>VLOOKUP($A22,'Feedstock Split-2019'!$A$1:$AG$43,MATCH(T$2,'Feedstock Split-2019'!$A$1:$AG$1,0),0)*T$4</f>
        <v>0</v>
      </c>
      <c r="U22">
        <f>VLOOKUP($A22,'Feedstock Split-2019'!$A$1:$AG$43,MATCH(U$2,'Feedstock Split-2019'!$A$1:$AG$1,0),0)*U$4</f>
        <v>0</v>
      </c>
      <c r="V22">
        <f>VLOOKUP($A22,'Feedstock Split-2019'!$A$1:$AG$43,MATCH(V$2,'Feedstock Split-2019'!$A$1:$AG$1,0),0)*V$4</f>
        <v>0</v>
      </c>
      <c r="W22">
        <f>VLOOKUP($A22,'Feedstock Split-2019'!$A$1:$AG$43,MATCH(W$2,'Feedstock Split-2019'!$A$1:$AG$1,0),0)*W$4</f>
        <v>0</v>
      </c>
      <c r="X22">
        <f>VLOOKUP($A22,'Feedstock Split-2019'!$A$1:$AG$43,MATCH(X$2,'Feedstock Split-2019'!$A$1:$AG$1,0),0)*X$4</f>
        <v>0</v>
      </c>
      <c r="Y22">
        <f>VLOOKUP($A22,'Feedstock Split-2019'!$A$1:$AG$43,MATCH(Y$2,'Feedstock Split-2019'!$A$1:$AG$1,0),0)*Y$4</f>
        <v>0</v>
      </c>
      <c r="Z22">
        <f>VLOOKUP($A22,'Feedstock Split-2019'!$A$1:$AG$43,MATCH(Z$2,'Feedstock Split-2019'!$A$1:$AG$1,0),0)*Z$4</f>
        <v>0</v>
      </c>
      <c r="AA22">
        <f>VLOOKUP($A22,'Feedstock Split-2019'!$A$1:$AG$43,MATCH(AA$2,'Feedstock Split-2019'!$A$1:$AG$1,0),0)*AA$4</f>
        <v>0</v>
      </c>
      <c r="AB22">
        <f>VLOOKUP($A22,'Feedstock Split-2019'!$A$1:$AG$43,MATCH(AB$2,'Feedstock Split-2019'!$A$1:$AG$1,0),0)*AB$4</f>
        <v>0</v>
      </c>
      <c r="AC22">
        <f>VLOOKUP($A22,'Feedstock Split-2019'!$A$1:$AG$43,MATCH(AC$2,'Feedstock Split-2019'!$A$1:$AG$1,0),0)*AC$4</f>
        <v>0</v>
      </c>
      <c r="AD22">
        <f>VLOOKUP($A22,'Feedstock Split-2019'!$A$1:$AG$43,MATCH(AD$2,'Feedstock Split-2019'!$A$1:$AG$1,0),0)*AD$4</f>
        <v>0</v>
      </c>
      <c r="AE22">
        <f>VLOOKUP($A22,'Feedstock Split-2019'!$A$1:$AG$43,MATCH(AE$2,'Feedstock Split-2019'!$A$1:$AG$1,0),0)*AE$4</f>
        <v>0</v>
      </c>
      <c r="AF22" s="47">
        <f>VLOOKUP($A22,'Feedstock Split-2019'!$A$1:$AG$43,MATCH(AF$2,'Feedstock Split-2019'!$A$1:$AG$1,0),0)*AF$4</f>
        <v>0</v>
      </c>
    </row>
    <row r="23" spans="1:32" x14ac:dyDescent="0.2">
      <c r="A23" s="12" t="s">
        <v>20</v>
      </c>
      <c r="B23" s="27"/>
      <c r="C23" s="97">
        <f>VLOOKUP($A23,'Feedstock Split-2019'!$A$1:$AG$43,MATCH(C$2,'Feedstock Split-2019'!$A$1:$AG$1,0),0)*C$4</f>
        <v>0</v>
      </c>
      <c r="D23">
        <f>VLOOKUP($A23,'Feedstock Split-2019'!$A$1:$AG$43,MATCH(D$2,'Feedstock Split-2019'!$A$1:$AG$1,0),0)*D$4</f>
        <v>0</v>
      </c>
      <c r="E23">
        <f>VLOOKUP($A23,'Feedstock Split-2019'!$A$1:$AG$43,MATCH(E$2,'Feedstock Split-2019'!$A$1:$AG$1,0),0)*E$4</f>
        <v>0</v>
      </c>
      <c r="F23">
        <f>VLOOKUP($A23,'Feedstock Split-2019'!$A$1:$AG$43,MATCH(F$2,'Feedstock Split-2019'!$A$1:$AG$1,0),0)*F$4</f>
        <v>0</v>
      </c>
      <c r="G23">
        <f>VLOOKUP($A23,'Feedstock Split-2019'!$A$1:$AG$43,MATCH(G$2,'Feedstock Split-2019'!$A$1:$AG$1,0),0)*G$4</f>
        <v>0</v>
      </c>
      <c r="H23">
        <f>VLOOKUP($A23,'Feedstock Split-2019'!$A$1:$AG$43,MATCH(H$2,'Feedstock Split-2019'!$A$1:$AG$1,0),0)*H$4</f>
        <v>0</v>
      </c>
      <c r="I23">
        <f>VLOOKUP($A23,'Feedstock Split-2019'!$A$1:$AG$43,MATCH(I$2,'Feedstock Split-2019'!$A$1:$AG$1,0),0)*I$4</f>
        <v>0</v>
      </c>
      <c r="J23">
        <f>VLOOKUP($A23,'Feedstock Split-2019'!$A$1:$AG$43,MATCH(J$2,'Feedstock Split-2019'!$A$1:$AG$1,0),0)*J$4</f>
        <v>0</v>
      </c>
      <c r="K23">
        <f>VLOOKUP($A23,'Feedstock Split-2019'!$A$1:$AG$43,MATCH(K$2,'Feedstock Split-2019'!$A$1:$AG$1,0),0)*K$4</f>
        <v>0</v>
      </c>
      <c r="L23">
        <f>VLOOKUP($A23,'Feedstock Split-2019'!$A$1:$AG$43,MATCH(L$2,'Feedstock Split-2019'!$A$1:$AG$1,0),0)*L$4</f>
        <v>0</v>
      </c>
      <c r="M23">
        <f>VLOOKUP($A23,'Feedstock Split-2019'!$A$1:$AG$43,MATCH(M$2,'Feedstock Split-2019'!$A$1:$AG$1,0),0)*M$4</f>
        <v>0</v>
      </c>
      <c r="N23">
        <f>VLOOKUP($A23,'Feedstock Split-2019'!$A$1:$AG$43,MATCH(N$2,'Feedstock Split-2019'!$A$1:$AG$1,0),0)*N$4</f>
        <v>0</v>
      </c>
      <c r="O23">
        <f>VLOOKUP($A23,'Feedstock Split-2019'!$A$1:$AG$43,MATCH(O$2,'Feedstock Split-2019'!$A$1:$AG$1,0),0)*O$4</f>
        <v>0</v>
      </c>
      <c r="P23">
        <f>VLOOKUP($A23,'Feedstock Split-2019'!$A$1:$AG$43,MATCH(P$2,'Feedstock Split-2019'!$A$1:$AG$1,0),0)*P$4</f>
        <v>0</v>
      </c>
      <c r="Q23">
        <f>VLOOKUP($A23,'Feedstock Split-2019'!$A$1:$AG$43,MATCH(Q$2,'Feedstock Split-2019'!$A$1:$AG$1,0),0)*Q$4</f>
        <v>0</v>
      </c>
      <c r="R23">
        <f>VLOOKUP($A23,'Feedstock Split-2019'!$A$1:$AG$43,MATCH(R$2,'Feedstock Split-2019'!$A$1:$AG$1,0),0)*R$4</f>
        <v>0</v>
      </c>
      <c r="S23">
        <f>VLOOKUP($A23,'Feedstock Split-2019'!$A$1:$AG$43,MATCH(S$2,'Feedstock Split-2019'!$A$1:$AG$1,0),0)*S$4</f>
        <v>0</v>
      </c>
      <c r="T23">
        <f>VLOOKUP($A23,'Feedstock Split-2019'!$A$1:$AG$43,MATCH(T$2,'Feedstock Split-2019'!$A$1:$AG$1,0),0)*T$4</f>
        <v>0</v>
      </c>
      <c r="U23">
        <f>VLOOKUP($A23,'Feedstock Split-2019'!$A$1:$AG$43,MATCH(U$2,'Feedstock Split-2019'!$A$1:$AG$1,0),0)*U$4</f>
        <v>198479644053.57181</v>
      </c>
      <c r="V23">
        <f>VLOOKUP($A23,'Feedstock Split-2019'!$A$1:$AG$43,MATCH(V$2,'Feedstock Split-2019'!$A$1:$AG$1,0),0)*V$4</f>
        <v>0</v>
      </c>
      <c r="W23">
        <f>VLOOKUP($A23,'Feedstock Split-2019'!$A$1:$AG$43,MATCH(W$2,'Feedstock Split-2019'!$A$1:$AG$1,0),0)*W$4</f>
        <v>0</v>
      </c>
      <c r="X23">
        <f>VLOOKUP($A23,'Feedstock Split-2019'!$A$1:$AG$43,MATCH(X$2,'Feedstock Split-2019'!$A$1:$AG$1,0),0)*X$4</f>
        <v>0</v>
      </c>
      <c r="Y23">
        <f>VLOOKUP($A23,'Feedstock Split-2019'!$A$1:$AG$43,MATCH(Y$2,'Feedstock Split-2019'!$A$1:$AG$1,0),0)*Y$4</f>
        <v>0</v>
      </c>
      <c r="Z23">
        <f>VLOOKUP($A23,'Feedstock Split-2019'!$A$1:$AG$43,MATCH(Z$2,'Feedstock Split-2019'!$A$1:$AG$1,0),0)*Z$4</f>
        <v>0</v>
      </c>
      <c r="AA23">
        <f>VLOOKUP($A23,'Feedstock Split-2019'!$A$1:$AG$43,MATCH(AA$2,'Feedstock Split-2019'!$A$1:$AG$1,0),0)*AA$4</f>
        <v>0</v>
      </c>
      <c r="AB23">
        <f>VLOOKUP($A23,'Feedstock Split-2019'!$A$1:$AG$43,MATCH(AB$2,'Feedstock Split-2019'!$A$1:$AG$1,0),0)*AB$4</f>
        <v>0</v>
      </c>
      <c r="AC23">
        <f>VLOOKUP($A23,'Feedstock Split-2019'!$A$1:$AG$43,MATCH(AC$2,'Feedstock Split-2019'!$A$1:$AG$1,0),0)*AC$4</f>
        <v>0</v>
      </c>
      <c r="AD23">
        <f>VLOOKUP($A23,'Feedstock Split-2019'!$A$1:$AG$43,MATCH(AD$2,'Feedstock Split-2019'!$A$1:$AG$1,0),0)*AD$4</f>
        <v>0</v>
      </c>
      <c r="AE23">
        <f>VLOOKUP($A23,'Feedstock Split-2019'!$A$1:$AG$43,MATCH(AE$2,'Feedstock Split-2019'!$A$1:$AG$1,0),0)*AE$4</f>
        <v>0</v>
      </c>
      <c r="AF23" s="47">
        <f>VLOOKUP($A23,'Feedstock Split-2019'!$A$1:$AG$43,MATCH(AF$2,'Feedstock Split-2019'!$A$1:$AG$1,0),0)*AF$4</f>
        <v>0</v>
      </c>
    </row>
    <row r="24" spans="1:32" x14ac:dyDescent="0.2">
      <c r="A24" s="74" t="s">
        <v>345</v>
      </c>
      <c r="B24" s="115"/>
      <c r="C24" s="97">
        <f>VLOOKUP($A24,'Feedstock Split-2019'!$A$1:$AG$43,MATCH(C$2,'Feedstock Split-2019'!$A$1:$AG$1,0),0)*C$4</f>
        <v>132913488026143.67</v>
      </c>
      <c r="D24">
        <f>VLOOKUP($A24,'Feedstock Split-2019'!$A$1:$AG$43,MATCH(D$2,'Feedstock Split-2019'!$A$1:$AG$1,0),0)*D$4</f>
        <v>0</v>
      </c>
      <c r="E24">
        <f>VLOOKUP($A24,'Feedstock Split-2019'!$A$1:$AG$43,MATCH(E$2,'Feedstock Split-2019'!$A$1:$AG$1,0),0)*E$4</f>
        <v>15504073049358.943</v>
      </c>
      <c r="F24">
        <f>VLOOKUP($A24,'Feedstock Split-2019'!$A$1:$AG$43,MATCH(F$2,'Feedstock Split-2019'!$A$1:$AG$1,0),0)*F$4</f>
        <v>1156146016402.4485</v>
      </c>
      <c r="G24">
        <f>VLOOKUP($A24,'Feedstock Split-2019'!$A$1:$AG$43,MATCH(G$2,'Feedstock Split-2019'!$A$1:$AG$1,0),0)*G$4</f>
        <v>0</v>
      </c>
      <c r="H24">
        <f>VLOOKUP($A24,'Feedstock Split-2019'!$A$1:$AG$43,MATCH(H$2,'Feedstock Split-2019'!$A$1:$AG$1,0),0)*H$4</f>
        <v>0</v>
      </c>
      <c r="I24">
        <f>VLOOKUP($A24,'Feedstock Split-2019'!$A$1:$AG$43,MATCH(I$2,'Feedstock Split-2019'!$A$1:$AG$1,0),0)*I$4</f>
        <v>0</v>
      </c>
      <c r="J24">
        <f>VLOOKUP($A24,'Feedstock Split-2019'!$A$1:$AG$43,MATCH(J$2,'Feedstock Split-2019'!$A$1:$AG$1,0),0)*J$4</f>
        <v>0</v>
      </c>
      <c r="K24">
        <f>VLOOKUP($A24,'Feedstock Split-2019'!$A$1:$AG$43,MATCH(K$2,'Feedstock Split-2019'!$A$1:$AG$1,0),0)*K$4</f>
        <v>0</v>
      </c>
      <c r="L24">
        <f>VLOOKUP($A24,'Feedstock Split-2019'!$A$1:$AG$43,MATCH(L$2,'Feedstock Split-2019'!$A$1:$AG$1,0),0)*L$4</f>
        <v>0</v>
      </c>
      <c r="M24">
        <f>VLOOKUP($A24,'Feedstock Split-2019'!$A$1:$AG$43,MATCH(M$2,'Feedstock Split-2019'!$A$1:$AG$1,0),0)*M$4</f>
        <v>18583242286422.664</v>
      </c>
      <c r="N24">
        <f>VLOOKUP($A24,'Feedstock Split-2019'!$A$1:$AG$43,MATCH(N$2,'Feedstock Split-2019'!$A$1:$AG$1,0),0)*N$4</f>
        <v>0</v>
      </c>
      <c r="O24">
        <f>VLOOKUP($A24,'Feedstock Split-2019'!$A$1:$AG$43,MATCH(O$2,'Feedstock Split-2019'!$A$1:$AG$1,0),0)*O$4</f>
        <v>54281812736.885017</v>
      </c>
      <c r="P24">
        <f>VLOOKUP($A24,'Feedstock Split-2019'!$A$1:$AG$43,MATCH(P$2,'Feedstock Split-2019'!$A$1:$AG$1,0),0)*P$4</f>
        <v>0</v>
      </c>
      <c r="Q24">
        <f>VLOOKUP($A24,'Feedstock Split-2019'!$A$1:$AG$43,MATCH(Q$2,'Feedstock Split-2019'!$A$1:$AG$1,0),0)*Q$4</f>
        <v>0</v>
      </c>
      <c r="R24">
        <f>VLOOKUP($A24,'Feedstock Split-2019'!$A$1:$AG$43,MATCH(R$2,'Feedstock Split-2019'!$A$1:$AG$1,0),0)*R$4</f>
        <v>4757147384217.4434</v>
      </c>
      <c r="S24">
        <f>VLOOKUP($A24,'Feedstock Split-2019'!$A$1:$AG$43,MATCH(S$2,'Feedstock Split-2019'!$A$1:$AG$1,0),0)*S$4</f>
        <v>568922409459978.13</v>
      </c>
      <c r="T24">
        <f>VLOOKUP($A24,'Feedstock Split-2019'!$A$1:$AG$43,MATCH(T$2,'Feedstock Split-2019'!$A$1:$AG$1,0),0)*T$4</f>
        <v>83352250576039.875</v>
      </c>
      <c r="U24">
        <f>VLOOKUP($A24,'Feedstock Split-2019'!$A$1:$AG$43,MATCH(U$2,'Feedstock Split-2019'!$A$1:$AG$1,0),0)*U$4</f>
        <v>0</v>
      </c>
      <c r="V24">
        <f>VLOOKUP($A24,'Feedstock Split-2019'!$A$1:$AG$43,MATCH(V$2,'Feedstock Split-2019'!$A$1:$AG$1,0),0)*V$4</f>
        <v>2453897717139.0054</v>
      </c>
      <c r="W24">
        <f>VLOOKUP($A24,'Feedstock Split-2019'!$A$1:$AG$43,MATCH(W$2,'Feedstock Split-2019'!$A$1:$AG$1,0),0)*W$4</f>
        <v>1501301003743.4531</v>
      </c>
      <c r="X24">
        <f>VLOOKUP($A24,'Feedstock Split-2019'!$A$1:$AG$43,MATCH(X$2,'Feedstock Split-2019'!$A$1:$AG$1,0),0)*X$4</f>
        <v>0</v>
      </c>
      <c r="Y24">
        <f>VLOOKUP($A24,'Feedstock Split-2019'!$A$1:$AG$43,MATCH(Y$2,'Feedstock Split-2019'!$A$1:$AG$1,0),0)*Y$4</f>
        <v>119735750860171.98</v>
      </c>
      <c r="Z24">
        <f>VLOOKUP($A24,'Feedstock Split-2019'!$A$1:$AG$43,MATCH(Z$2,'Feedstock Split-2019'!$A$1:$AG$1,0),0)*Z$4</f>
        <v>21951437926248.172</v>
      </c>
      <c r="AA24">
        <f>VLOOKUP($A24,'Feedstock Split-2019'!$A$1:$AG$43,MATCH(AA$2,'Feedstock Split-2019'!$A$1:$AG$1,0),0)*AA$4</f>
        <v>691511873960348.25</v>
      </c>
      <c r="AB24">
        <f>VLOOKUP($A24,'Feedstock Split-2019'!$A$1:$AG$43,MATCH(AB$2,'Feedstock Split-2019'!$A$1:$AG$1,0),0)*AB$4</f>
        <v>0</v>
      </c>
      <c r="AC24">
        <f>VLOOKUP($A24,'Feedstock Split-2019'!$A$1:$AG$43,MATCH(AC$2,'Feedstock Split-2019'!$A$1:$AG$1,0),0)*AC$4</f>
        <v>0</v>
      </c>
      <c r="AD24">
        <f>VLOOKUP($A24,'Feedstock Split-2019'!$A$1:$AG$43,MATCH(AD$2,'Feedstock Split-2019'!$A$1:$AG$1,0),0)*AD$4</f>
        <v>0</v>
      </c>
      <c r="AE24">
        <f>VLOOKUP($A24,'Feedstock Split-2019'!$A$1:$AG$43,MATCH(AE$2,'Feedstock Split-2019'!$A$1:$AG$1,0),0)*AE$4</f>
        <v>0</v>
      </c>
      <c r="AF24" s="47">
        <f>VLOOKUP($A24,'Feedstock Split-2019'!$A$1:$AG$43,MATCH(AF$2,'Feedstock Split-2019'!$A$1:$AG$1,0),0)*AF$4</f>
        <v>0</v>
      </c>
    </row>
    <row r="25" spans="1:32" x14ac:dyDescent="0.2">
      <c r="A25" s="12" t="s">
        <v>1</v>
      </c>
      <c r="B25" s="27"/>
      <c r="C25" s="97">
        <f>VLOOKUP($A25,'Feedstock Split-2019'!$A$1:$AG$43,MATCH(C$2,'Feedstock Split-2019'!$A$1:$AG$1,0),0)*C$4</f>
        <v>1165131996257502.8</v>
      </c>
      <c r="D25">
        <f>VLOOKUP($A25,'Feedstock Split-2019'!$A$1:$AG$43,MATCH(D$2,'Feedstock Split-2019'!$A$1:$AG$1,0),0)*D$4</f>
        <v>0</v>
      </c>
      <c r="E25">
        <f>VLOOKUP($A25,'Feedstock Split-2019'!$A$1:$AG$43,MATCH(E$2,'Feedstock Split-2019'!$A$1:$AG$1,0),0)*E$4</f>
        <v>0</v>
      </c>
      <c r="F25">
        <f>VLOOKUP($A25,'Feedstock Split-2019'!$A$1:$AG$43,MATCH(F$2,'Feedstock Split-2019'!$A$1:$AG$1,0),0)*F$4</f>
        <v>0</v>
      </c>
      <c r="G25">
        <f>VLOOKUP($A25,'Feedstock Split-2019'!$A$1:$AG$43,MATCH(G$2,'Feedstock Split-2019'!$A$1:$AG$1,0),0)*G$4</f>
        <v>0</v>
      </c>
      <c r="H25">
        <f>VLOOKUP($A25,'Feedstock Split-2019'!$A$1:$AG$43,MATCH(H$2,'Feedstock Split-2019'!$A$1:$AG$1,0),0)*H$4</f>
        <v>36389797754982.797</v>
      </c>
      <c r="I25">
        <f>VLOOKUP($A25,'Feedstock Split-2019'!$A$1:$AG$43,MATCH(I$2,'Feedstock Split-2019'!$A$1:$AG$1,0),0)*I$4</f>
        <v>0</v>
      </c>
      <c r="J25">
        <f>VLOOKUP($A25,'Feedstock Split-2019'!$A$1:$AG$43,MATCH(J$2,'Feedstock Split-2019'!$A$1:$AG$1,0),0)*J$4</f>
        <v>0</v>
      </c>
      <c r="K25">
        <f>VLOOKUP($A25,'Feedstock Split-2019'!$A$1:$AG$43,MATCH(K$2,'Feedstock Split-2019'!$A$1:$AG$1,0),0)*K$4</f>
        <v>0</v>
      </c>
      <c r="L25">
        <f>VLOOKUP($A25,'Feedstock Split-2019'!$A$1:$AG$43,MATCH(L$2,'Feedstock Split-2019'!$A$1:$AG$1,0),0)*L$4</f>
        <v>0</v>
      </c>
      <c r="M25" s="349">
        <f>VLOOKUP($A25,'Feedstock Split-2019'!$A$1:$AG$43,MATCH(M$2,'Feedstock Split-2019'!$A$1:$AG$1,0),0)*M$4</f>
        <v>81071048826838.047</v>
      </c>
      <c r="N25">
        <f>VLOOKUP($A25,'Feedstock Split-2019'!$A$1:$AG$43,MATCH(N$2,'Feedstock Split-2019'!$A$1:$AG$1,0),0)*N$4</f>
        <v>0</v>
      </c>
      <c r="O25" s="349">
        <f>VLOOKUP($A25,'Feedstock Split-2019'!$A$1:$AG$43,MATCH(O$2,'Feedstock Split-2019'!$A$1:$AG$1,0),0)*O$4</f>
        <v>462159940837.28162</v>
      </c>
      <c r="P25" s="349">
        <f>VLOOKUP($A25,'Feedstock Split-2019'!$A$1:$AG$43,MATCH(P$2,'Feedstock Split-2019'!$A$1:$AG$1,0),0)*P$4</f>
        <v>177242931173.97534</v>
      </c>
      <c r="Q25" s="349">
        <f>VLOOKUP($A25,'Feedstock Split-2019'!$A$1:$AG$43,MATCH(Q$2,'Feedstock Split-2019'!$A$1:$AG$1,0),0)*Q$4</f>
        <v>7034175489382.8604</v>
      </c>
      <c r="R25">
        <f>VLOOKUP($A25,'Feedstock Split-2019'!$A$1:$AG$43,MATCH(R$2,'Feedstock Split-2019'!$A$1:$AG$1,0),0)*R$4</f>
        <v>7648269826634.4746</v>
      </c>
      <c r="S25">
        <f>VLOOKUP($A25,'Feedstock Split-2019'!$A$1:$AG$43,MATCH(S$2,'Feedstock Split-2019'!$A$1:$AG$1,0),0)*S$4</f>
        <v>1722152580551214.3</v>
      </c>
      <c r="T25">
        <f>VLOOKUP($A25,'Feedstock Split-2019'!$A$1:$AG$43,MATCH(T$2,'Feedstock Split-2019'!$A$1:$AG$1,0),0)*T$4</f>
        <v>0</v>
      </c>
      <c r="U25">
        <f>VLOOKUP($A25,'Feedstock Split-2019'!$A$1:$AG$43,MATCH(U$2,'Feedstock Split-2019'!$A$1:$AG$1,0),0)*U$4</f>
        <v>94648575920942.891</v>
      </c>
      <c r="V25">
        <f>VLOOKUP($A25,'Feedstock Split-2019'!$A$1:$AG$43,MATCH(V$2,'Feedstock Split-2019'!$A$1:$AG$1,0),0)*V$4</f>
        <v>33548810580586.996</v>
      </c>
      <c r="W25">
        <f>VLOOKUP($A25,'Feedstock Split-2019'!$A$1:$AG$43,MATCH(W$2,'Feedstock Split-2019'!$A$1:$AG$1,0),0)*W$4</f>
        <v>468578547369.61993</v>
      </c>
      <c r="X25">
        <f>VLOOKUP($A25,'Feedstock Split-2019'!$A$1:$AG$43,MATCH(X$2,'Feedstock Split-2019'!$A$1:$AG$1,0),0)*X$4</f>
        <v>0</v>
      </c>
      <c r="Y25">
        <f>VLOOKUP($A25,'Feedstock Split-2019'!$A$1:$AG$43,MATCH(Y$2,'Feedstock Split-2019'!$A$1:$AG$1,0),0)*Y$4</f>
        <v>119916930180362.5</v>
      </c>
      <c r="Z25">
        <f>VLOOKUP($A25,'Feedstock Split-2019'!$A$1:$AG$43,MATCH(Z$2,'Feedstock Split-2019'!$A$1:$AG$1,0),0)*Z$4</f>
        <v>0</v>
      </c>
      <c r="AA25">
        <f>VLOOKUP($A25,'Feedstock Split-2019'!$A$1:$AG$43,MATCH(AA$2,'Feedstock Split-2019'!$A$1:$AG$1,0),0)*AA$4</f>
        <v>218875694621921.59</v>
      </c>
      <c r="AB25">
        <f>VLOOKUP($A25,'Feedstock Split-2019'!$A$1:$AG$43,MATCH(AB$2,'Feedstock Split-2019'!$A$1:$AG$1,0),0)*AB$4</f>
        <v>311777919623875.81</v>
      </c>
      <c r="AC25">
        <f>VLOOKUP($A25,'Feedstock Split-2019'!$A$1:$AG$43,MATCH(AC$2,'Feedstock Split-2019'!$A$1:$AG$1,0),0)*AC$4</f>
        <v>45995649424625.25</v>
      </c>
      <c r="AD25">
        <f>VLOOKUP($A25,'Feedstock Split-2019'!$A$1:$AG$43,MATCH(AD$2,'Feedstock Split-2019'!$A$1:$AG$1,0),0)*AD$4</f>
        <v>0</v>
      </c>
      <c r="AE25">
        <f>VLOOKUP($A25,'Feedstock Split-2019'!$A$1:$AG$43,MATCH(AE$2,'Feedstock Split-2019'!$A$1:$AG$1,0),0)*AE$4</f>
        <v>0</v>
      </c>
      <c r="AF25" s="47">
        <f>VLOOKUP($A25,'Feedstock Split-2019'!$A$1:$AG$43,MATCH(AF$2,'Feedstock Split-2019'!$A$1:$AG$1,0),0)*AF$4</f>
        <v>0</v>
      </c>
    </row>
    <row r="26" spans="1:32" x14ac:dyDescent="0.2">
      <c r="A26" s="12" t="s">
        <v>22</v>
      </c>
      <c r="B26" s="27"/>
      <c r="C26" s="97">
        <f>VLOOKUP($A26,'Feedstock Split-2019'!$A$1:$AG$43,MATCH(C$2,'Feedstock Split-2019'!$A$1:$AG$1,0),0)*C$4</f>
        <v>0</v>
      </c>
      <c r="D26">
        <f>VLOOKUP($A26,'Feedstock Split-2019'!$A$1:$AG$43,MATCH(D$2,'Feedstock Split-2019'!$A$1:$AG$1,0),0)*D$4</f>
        <v>0</v>
      </c>
      <c r="E26">
        <f>VLOOKUP($A26,'Feedstock Split-2019'!$A$1:$AG$43,MATCH(E$2,'Feedstock Split-2019'!$A$1:$AG$1,0),0)*E$4</f>
        <v>0</v>
      </c>
      <c r="F26">
        <f>VLOOKUP($A26,'Feedstock Split-2019'!$A$1:$AG$43,MATCH(F$2,'Feedstock Split-2019'!$A$1:$AG$1,0),0)*F$4</f>
        <v>0</v>
      </c>
      <c r="G26">
        <f>VLOOKUP($A26,'Feedstock Split-2019'!$A$1:$AG$43,MATCH(G$2,'Feedstock Split-2019'!$A$1:$AG$1,0),0)*G$4</f>
        <v>0</v>
      </c>
      <c r="H26">
        <f>VLOOKUP($A26,'Feedstock Split-2019'!$A$1:$AG$43,MATCH(H$2,'Feedstock Split-2019'!$A$1:$AG$1,0),0)*H$4</f>
        <v>0</v>
      </c>
      <c r="I26">
        <f>VLOOKUP($A26,'Feedstock Split-2019'!$A$1:$AG$43,MATCH(I$2,'Feedstock Split-2019'!$A$1:$AG$1,0),0)*I$4</f>
        <v>0</v>
      </c>
      <c r="J26">
        <f>VLOOKUP($A26,'Feedstock Split-2019'!$A$1:$AG$43,MATCH(J$2,'Feedstock Split-2019'!$A$1:$AG$1,0),0)*J$4</f>
        <v>0</v>
      </c>
      <c r="K26">
        <f>VLOOKUP($A26,'Feedstock Split-2019'!$A$1:$AG$43,MATCH(K$2,'Feedstock Split-2019'!$A$1:$AG$1,0),0)*K$4</f>
        <v>0</v>
      </c>
      <c r="L26">
        <f>VLOOKUP($A26,'Feedstock Split-2019'!$A$1:$AG$43,MATCH(L$2,'Feedstock Split-2019'!$A$1:$AG$1,0),0)*L$4</f>
        <v>0</v>
      </c>
      <c r="M26">
        <f>VLOOKUP($A26,'Feedstock Split-2019'!$A$1:$AG$43,MATCH(M$2,'Feedstock Split-2019'!$A$1:$AG$1,0),0)*M$4</f>
        <v>0</v>
      </c>
      <c r="N26">
        <f>VLOOKUP($A26,'Feedstock Split-2019'!$A$1:$AG$43,MATCH(N$2,'Feedstock Split-2019'!$A$1:$AG$1,0),0)*N$4</f>
        <v>0</v>
      </c>
      <c r="O26">
        <f>VLOOKUP($A26,'Feedstock Split-2019'!$A$1:$AG$43,MATCH(O$2,'Feedstock Split-2019'!$A$1:$AG$1,0),0)*O$4</f>
        <v>0</v>
      </c>
      <c r="P26">
        <f>VLOOKUP($A26,'Feedstock Split-2019'!$A$1:$AG$43,MATCH(P$2,'Feedstock Split-2019'!$A$1:$AG$1,0),0)*P$4</f>
        <v>0</v>
      </c>
      <c r="Q26">
        <f>VLOOKUP($A26,'Feedstock Split-2019'!$A$1:$AG$43,MATCH(Q$2,'Feedstock Split-2019'!$A$1:$AG$1,0),0)*Q$4</f>
        <v>0</v>
      </c>
      <c r="R26">
        <f>VLOOKUP($A26,'Feedstock Split-2019'!$A$1:$AG$43,MATCH(R$2,'Feedstock Split-2019'!$A$1:$AG$1,0),0)*R$4</f>
        <v>0</v>
      </c>
      <c r="S26">
        <f>VLOOKUP($A26,'Feedstock Split-2019'!$A$1:$AG$43,MATCH(S$2,'Feedstock Split-2019'!$A$1:$AG$1,0),0)*S$4</f>
        <v>0</v>
      </c>
      <c r="T26">
        <f>VLOOKUP($A26,'Feedstock Split-2019'!$A$1:$AG$43,MATCH(T$2,'Feedstock Split-2019'!$A$1:$AG$1,0),0)*T$4</f>
        <v>0</v>
      </c>
      <c r="U26">
        <f>VLOOKUP($A26,'Feedstock Split-2019'!$A$1:$AG$43,MATCH(U$2,'Feedstock Split-2019'!$A$1:$AG$1,0),0)*U$4</f>
        <v>11234696833.221045</v>
      </c>
      <c r="V26">
        <f>VLOOKUP($A26,'Feedstock Split-2019'!$A$1:$AG$43,MATCH(V$2,'Feedstock Split-2019'!$A$1:$AG$1,0),0)*V$4</f>
        <v>0</v>
      </c>
      <c r="W26">
        <f>VLOOKUP($A26,'Feedstock Split-2019'!$A$1:$AG$43,MATCH(W$2,'Feedstock Split-2019'!$A$1:$AG$1,0),0)*W$4</f>
        <v>0</v>
      </c>
      <c r="X26">
        <f>VLOOKUP($A26,'Feedstock Split-2019'!$A$1:$AG$43,MATCH(X$2,'Feedstock Split-2019'!$A$1:$AG$1,0),0)*X$4</f>
        <v>0</v>
      </c>
      <c r="Y26">
        <f>VLOOKUP($A26,'Feedstock Split-2019'!$A$1:$AG$43,MATCH(Y$2,'Feedstock Split-2019'!$A$1:$AG$1,0),0)*Y$4</f>
        <v>0</v>
      </c>
      <c r="Z26">
        <f>VLOOKUP($A26,'Feedstock Split-2019'!$A$1:$AG$43,MATCH(Z$2,'Feedstock Split-2019'!$A$1:$AG$1,0),0)*Z$4</f>
        <v>0</v>
      </c>
      <c r="AA26">
        <f>VLOOKUP($A26,'Feedstock Split-2019'!$A$1:$AG$43,MATCH(AA$2,'Feedstock Split-2019'!$A$1:$AG$1,0),0)*AA$4</f>
        <v>0</v>
      </c>
      <c r="AB26">
        <f>VLOOKUP($A26,'Feedstock Split-2019'!$A$1:$AG$43,MATCH(AB$2,'Feedstock Split-2019'!$A$1:$AG$1,0),0)*AB$4</f>
        <v>0</v>
      </c>
      <c r="AC26">
        <f>VLOOKUP($A26,'Feedstock Split-2019'!$A$1:$AG$43,MATCH(AC$2,'Feedstock Split-2019'!$A$1:$AG$1,0),0)*AC$4</f>
        <v>0</v>
      </c>
      <c r="AD26">
        <f>VLOOKUP($A26,'Feedstock Split-2019'!$A$1:$AG$43,MATCH(AD$2,'Feedstock Split-2019'!$A$1:$AG$1,0),0)*AD$4</f>
        <v>0</v>
      </c>
      <c r="AE26">
        <f>VLOOKUP($A26,'Feedstock Split-2019'!$A$1:$AG$43,MATCH(AE$2,'Feedstock Split-2019'!$A$1:$AG$1,0),0)*AE$4</f>
        <v>0</v>
      </c>
      <c r="AF26" s="47">
        <f>VLOOKUP($A26,'Feedstock Split-2019'!$A$1:$AG$43,MATCH(AF$2,'Feedstock Split-2019'!$A$1:$AG$1,0),0)*AF$4</f>
        <v>0</v>
      </c>
    </row>
    <row r="27" spans="1:32" x14ac:dyDescent="0.2">
      <c r="A27" s="12" t="s">
        <v>23</v>
      </c>
      <c r="B27" s="27"/>
      <c r="C27" s="97">
        <f>VLOOKUP($A27,'Feedstock Split-2019'!$A$1:$AG$43,MATCH(C$2,'Feedstock Split-2019'!$A$1:$AG$1,0),0)*C$4</f>
        <v>0</v>
      </c>
      <c r="D27">
        <f>VLOOKUP($A27,'Feedstock Split-2019'!$A$1:$AG$43,MATCH(D$2,'Feedstock Split-2019'!$A$1:$AG$1,0),0)*D$4</f>
        <v>0</v>
      </c>
      <c r="E27">
        <f>VLOOKUP($A27,'Feedstock Split-2019'!$A$1:$AG$43,MATCH(E$2,'Feedstock Split-2019'!$A$1:$AG$1,0),0)*E$4</f>
        <v>0</v>
      </c>
      <c r="F27">
        <f>VLOOKUP($A27,'Feedstock Split-2019'!$A$1:$AG$43,MATCH(F$2,'Feedstock Split-2019'!$A$1:$AG$1,0),0)*F$4</f>
        <v>0</v>
      </c>
      <c r="G27">
        <f>VLOOKUP($A27,'Feedstock Split-2019'!$A$1:$AG$43,MATCH(G$2,'Feedstock Split-2019'!$A$1:$AG$1,0),0)*G$4</f>
        <v>0</v>
      </c>
      <c r="H27">
        <f>VLOOKUP($A27,'Feedstock Split-2019'!$A$1:$AG$43,MATCH(H$2,'Feedstock Split-2019'!$A$1:$AG$1,0),0)*H$4</f>
        <v>0</v>
      </c>
      <c r="I27">
        <f>VLOOKUP($A27,'Feedstock Split-2019'!$A$1:$AG$43,MATCH(I$2,'Feedstock Split-2019'!$A$1:$AG$1,0),0)*I$4</f>
        <v>0</v>
      </c>
      <c r="J27">
        <f>VLOOKUP($A27,'Feedstock Split-2019'!$A$1:$AG$43,MATCH(J$2,'Feedstock Split-2019'!$A$1:$AG$1,0),0)*J$4</f>
        <v>0</v>
      </c>
      <c r="K27">
        <f>VLOOKUP($A27,'Feedstock Split-2019'!$A$1:$AG$43,MATCH(K$2,'Feedstock Split-2019'!$A$1:$AG$1,0),0)*K$4</f>
        <v>0</v>
      </c>
      <c r="L27">
        <f>VLOOKUP($A27,'Feedstock Split-2019'!$A$1:$AG$43,MATCH(L$2,'Feedstock Split-2019'!$A$1:$AG$1,0),0)*L$4</f>
        <v>0</v>
      </c>
      <c r="M27">
        <f>VLOOKUP($A27,'Feedstock Split-2019'!$A$1:$AG$43,MATCH(M$2,'Feedstock Split-2019'!$A$1:$AG$1,0),0)*M$4</f>
        <v>0</v>
      </c>
      <c r="N27">
        <f>VLOOKUP($A27,'Feedstock Split-2019'!$A$1:$AG$43,MATCH(N$2,'Feedstock Split-2019'!$A$1:$AG$1,0),0)*N$4</f>
        <v>0</v>
      </c>
      <c r="O27">
        <f>VLOOKUP($A27,'Feedstock Split-2019'!$A$1:$AG$43,MATCH(O$2,'Feedstock Split-2019'!$A$1:$AG$1,0),0)*O$4</f>
        <v>0</v>
      </c>
      <c r="P27">
        <f>VLOOKUP($A27,'Feedstock Split-2019'!$A$1:$AG$43,MATCH(P$2,'Feedstock Split-2019'!$A$1:$AG$1,0),0)*P$4</f>
        <v>0</v>
      </c>
      <c r="Q27">
        <f>VLOOKUP($A27,'Feedstock Split-2019'!$A$1:$AG$43,MATCH(Q$2,'Feedstock Split-2019'!$A$1:$AG$1,0),0)*Q$4</f>
        <v>0</v>
      </c>
      <c r="R27">
        <f>VLOOKUP($A27,'Feedstock Split-2019'!$A$1:$AG$43,MATCH(R$2,'Feedstock Split-2019'!$A$1:$AG$1,0),0)*R$4</f>
        <v>0</v>
      </c>
      <c r="S27">
        <f>VLOOKUP($A27,'Feedstock Split-2019'!$A$1:$AG$43,MATCH(S$2,'Feedstock Split-2019'!$A$1:$AG$1,0),0)*S$4</f>
        <v>0</v>
      </c>
      <c r="T27">
        <f>VLOOKUP($A27,'Feedstock Split-2019'!$A$1:$AG$43,MATCH(T$2,'Feedstock Split-2019'!$A$1:$AG$1,0),0)*T$4</f>
        <v>0</v>
      </c>
      <c r="U27">
        <f>VLOOKUP($A27,'Feedstock Split-2019'!$A$1:$AG$43,MATCH(U$2,'Feedstock Split-2019'!$A$1:$AG$1,0),0)*U$4</f>
        <v>0</v>
      </c>
      <c r="V27">
        <f>VLOOKUP($A27,'Feedstock Split-2019'!$A$1:$AG$43,MATCH(V$2,'Feedstock Split-2019'!$A$1:$AG$1,0),0)*V$4</f>
        <v>0</v>
      </c>
      <c r="W27">
        <f>VLOOKUP($A27,'Feedstock Split-2019'!$A$1:$AG$43,MATCH(W$2,'Feedstock Split-2019'!$A$1:$AG$1,0),0)*W$4</f>
        <v>0</v>
      </c>
      <c r="X27">
        <f>VLOOKUP($A27,'Feedstock Split-2019'!$A$1:$AG$43,MATCH(X$2,'Feedstock Split-2019'!$A$1:$AG$1,0),0)*X$4</f>
        <v>0</v>
      </c>
      <c r="Y27">
        <f>VLOOKUP($A27,'Feedstock Split-2019'!$A$1:$AG$43,MATCH(Y$2,'Feedstock Split-2019'!$A$1:$AG$1,0),0)*Y$4</f>
        <v>0</v>
      </c>
      <c r="Z27">
        <f>VLOOKUP($A27,'Feedstock Split-2019'!$A$1:$AG$43,MATCH(Z$2,'Feedstock Split-2019'!$A$1:$AG$1,0),0)*Z$4</f>
        <v>0</v>
      </c>
      <c r="AA27">
        <f>VLOOKUP($A27,'Feedstock Split-2019'!$A$1:$AG$43,MATCH(AA$2,'Feedstock Split-2019'!$A$1:$AG$1,0),0)*AA$4</f>
        <v>0</v>
      </c>
      <c r="AB27">
        <f>VLOOKUP($A27,'Feedstock Split-2019'!$A$1:$AG$43,MATCH(AB$2,'Feedstock Split-2019'!$A$1:$AG$1,0),0)*AB$4</f>
        <v>0</v>
      </c>
      <c r="AC27">
        <f>VLOOKUP($A27,'Feedstock Split-2019'!$A$1:$AG$43,MATCH(AC$2,'Feedstock Split-2019'!$A$1:$AG$1,0),0)*AC$4</f>
        <v>0</v>
      </c>
      <c r="AD27">
        <f>VLOOKUP($A27,'Feedstock Split-2019'!$A$1:$AG$43,MATCH(AD$2,'Feedstock Split-2019'!$A$1:$AG$1,0),0)*AD$4</f>
        <v>0</v>
      </c>
      <c r="AE27">
        <f>VLOOKUP($A27,'Feedstock Split-2019'!$A$1:$AG$43,MATCH(AE$2,'Feedstock Split-2019'!$A$1:$AG$1,0),0)*AE$4</f>
        <v>0</v>
      </c>
      <c r="AF27" s="47">
        <f>VLOOKUP($A27,'Feedstock Split-2019'!$A$1:$AG$43,MATCH(AF$2,'Feedstock Split-2019'!$A$1:$AG$1,0),0)*AF$4</f>
        <v>0</v>
      </c>
    </row>
    <row r="28" spans="1:32" x14ac:dyDescent="0.2">
      <c r="A28" s="12" t="s">
        <v>24</v>
      </c>
      <c r="B28" s="27"/>
      <c r="C28" s="97">
        <f>VLOOKUP($A28,'Feedstock Split-2019'!$A$1:$AG$43,MATCH(C$2,'Feedstock Split-2019'!$A$1:$AG$1,0),0)*C$4</f>
        <v>0</v>
      </c>
      <c r="D28">
        <f>VLOOKUP($A28,'Feedstock Split-2019'!$A$1:$AG$43,MATCH(D$2,'Feedstock Split-2019'!$A$1:$AG$1,0),0)*D$4</f>
        <v>0</v>
      </c>
      <c r="E28">
        <f>VLOOKUP($A28,'Feedstock Split-2019'!$A$1:$AG$43,MATCH(E$2,'Feedstock Split-2019'!$A$1:$AG$1,0),0)*E$4</f>
        <v>0</v>
      </c>
      <c r="F28">
        <f>VLOOKUP($A28,'Feedstock Split-2019'!$A$1:$AG$43,MATCH(F$2,'Feedstock Split-2019'!$A$1:$AG$1,0),0)*F$4</f>
        <v>0</v>
      </c>
      <c r="G28">
        <f>VLOOKUP($A28,'Feedstock Split-2019'!$A$1:$AG$43,MATCH(G$2,'Feedstock Split-2019'!$A$1:$AG$1,0),0)*G$4</f>
        <v>0</v>
      </c>
      <c r="H28">
        <f>VLOOKUP($A28,'Feedstock Split-2019'!$A$1:$AG$43,MATCH(H$2,'Feedstock Split-2019'!$A$1:$AG$1,0),0)*H$4</f>
        <v>0</v>
      </c>
      <c r="I28">
        <f>VLOOKUP($A28,'Feedstock Split-2019'!$A$1:$AG$43,MATCH(I$2,'Feedstock Split-2019'!$A$1:$AG$1,0),0)*I$4</f>
        <v>0</v>
      </c>
      <c r="J28">
        <f>VLOOKUP($A28,'Feedstock Split-2019'!$A$1:$AG$43,MATCH(J$2,'Feedstock Split-2019'!$A$1:$AG$1,0),0)*J$4</f>
        <v>0</v>
      </c>
      <c r="K28">
        <f>VLOOKUP($A28,'Feedstock Split-2019'!$A$1:$AG$43,MATCH(K$2,'Feedstock Split-2019'!$A$1:$AG$1,0),0)*K$4</f>
        <v>0</v>
      </c>
      <c r="L28">
        <f>VLOOKUP($A28,'Feedstock Split-2019'!$A$1:$AG$43,MATCH(L$2,'Feedstock Split-2019'!$A$1:$AG$1,0),0)*L$4</f>
        <v>0</v>
      </c>
      <c r="M28">
        <f>VLOOKUP($A28,'Feedstock Split-2019'!$A$1:$AG$43,MATCH(M$2,'Feedstock Split-2019'!$A$1:$AG$1,0),0)*M$4</f>
        <v>0</v>
      </c>
      <c r="N28">
        <f>VLOOKUP($A28,'Feedstock Split-2019'!$A$1:$AG$43,MATCH(N$2,'Feedstock Split-2019'!$A$1:$AG$1,0),0)*N$4</f>
        <v>0</v>
      </c>
      <c r="O28">
        <f>VLOOKUP($A28,'Feedstock Split-2019'!$A$1:$AG$43,MATCH(O$2,'Feedstock Split-2019'!$A$1:$AG$1,0),0)*O$4</f>
        <v>361241641101.10101</v>
      </c>
      <c r="P28">
        <f>VLOOKUP($A28,'Feedstock Split-2019'!$A$1:$AG$43,MATCH(P$2,'Feedstock Split-2019'!$A$1:$AG$1,0),0)*P$4</f>
        <v>77427175197.052383</v>
      </c>
      <c r="Q28">
        <f>VLOOKUP($A28,'Feedstock Split-2019'!$A$1:$AG$43,MATCH(Q$2,'Feedstock Split-2019'!$A$1:$AG$1,0),0)*Q$4</f>
        <v>0</v>
      </c>
      <c r="R28">
        <f>VLOOKUP($A28,'Feedstock Split-2019'!$A$1:$AG$43,MATCH(R$2,'Feedstock Split-2019'!$A$1:$AG$1,0),0)*R$4</f>
        <v>0</v>
      </c>
      <c r="S28">
        <f>VLOOKUP($A28,'Feedstock Split-2019'!$A$1:$AG$43,MATCH(S$2,'Feedstock Split-2019'!$A$1:$AG$1,0),0)*S$4</f>
        <v>0</v>
      </c>
      <c r="T28">
        <f>VLOOKUP($A28,'Feedstock Split-2019'!$A$1:$AG$43,MATCH(T$2,'Feedstock Split-2019'!$A$1:$AG$1,0),0)*T$4</f>
        <v>0</v>
      </c>
      <c r="U28">
        <f>VLOOKUP($A28,'Feedstock Split-2019'!$A$1:$AG$43,MATCH(U$2,'Feedstock Split-2019'!$A$1:$AG$1,0),0)*U$4</f>
        <v>0</v>
      </c>
      <c r="V28">
        <f>VLOOKUP($A28,'Feedstock Split-2019'!$A$1:$AG$43,MATCH(V$2,'Feedstock Split-2019'!$A$1:$AG$1,0),0)*V$4</f>
        <v>0</v>
      </c>
      <c r="W28">
        <f>VLOOKUP($A28,'Feedstock Split-2019'!$A$1:$AG$43,MATCH(W$2,'Feedstock Split-2019'!$A$1:$AG$1,0),0)*W$4</f>
        <v>0</v>
      </c>
      <c r="X28">
        <f>VLOOKUP($A28,'Feedstock Split-2019'!$A$1:$AG$43,MATCH(X$2,'Feedstock Split-2019'!$A$1:$AG$1,0),0)*X$4</f>
        <v>0</v>
      </c>
      <c r="Y28">
        <f>VLOOKUP($A28,'Feedstock Split-2019'!$A$1:$AG$43,MATCH(Y$2,'Feedstock Split-2019'!$A$1:$AG$1,0),0)*Y$4</f>
        <v>0</v>
      </c>
      <c r="Z28">
        <f>VLOOKUP($A28,'Feedstock Split-2019'!$A$1:$AG$43,MATCH(Z$2,'Feedstock Split-2019'!$A$1:$AG$1,0),0)*Z$4</f>
        <v>0</v>
      </c>
      <c r="AA28">
        <f>VLOOKUP($A28,'Feedstock Split-2019'!$A$1:$AG$43,MATCH(AA$2,'Feedstock Split-2019'!$A$1:$AG$1,0),0)*AA$4</f>
        <v>0</v>
      </c>
      <c r="AB28">
        <f>VLOOKUP($A28,'Feedstock Split-2019'!$A$1:$AG$43,MATCH(AB$2,'Feedstock Split-2019'!$A$1:$AG$1,0),0)*AB$4</f>
        <v>0</v>
      </c>
      <c r="AC28">
        <f>VLOOKUP($A28,'Feedstock Split-2019'!$A$1:$AG$43,MATCH(AC$2,'Feedstock Split-2019'!$A$1:$AG$1,0),0)*AC$4</f>
        <v>0</v>
      </c>
      <c r="AD28">
        <f>VLOOKUP($A28,'Feedstock Split-2019'!$A$1:$AG$43,MATCH(AD$2,'Feedstock Split-2019'!$A$1:$AG$1,0),0)*AD$4</f>
        <v>0</v>
      </c>
      <c r="AE28">
        <f>VLOOKUP($A28,'Feedstock Split-2019'!$A$1:$AG$43,MATCH(AE$2,'Feedstock Split-2019'!$A$1:$AG$1,0),0)*AE$4</f>
        <v>0</v>
      </c>
      <c r="AF28" s="47">
        <f>VLOOKUP($A28,'Feedstock Split-2019'!$A$1:$AG$43,MATCH(AF$2,'Feedstock Split-2019'!$A$1:$AG$1,0),0)*AF$4</f>
        <v>0</v>
      </c>
    </row>
    <row r="29" spans="1:32" x14ac:dyDescent="0.2">
      <c r="A29" s="12" t="s">
        <v>25</v>
      </c>
      <c r="B29" s="27"/>
      <c r="C29" s="97">
        <f>VLOOKUP($A29,'Feedstock Split-2019'!$A$1:$AG$43,MATCH(C$2,'Feedstock Split-2019'!$A$1:$AG$1,0),0)*C$4</f>
        <v>0</v>
      </c>
      <c r="D29">
        <f>VLOOKUP($A29,'Feedstock Split-2019'!$A$1:$AG$43,MATCH(D$2,'Feedstock Split-2019'!$A$1:$AG$1,0),0)*D$4</f>
        <v>0</v>
      </c>
      <c r="E29">
        <f>VLOOKUP($A29,'Feedstock Split-2019'!$A$1:$AG$43,MATCH(E$2,'Feedstock Split-2019'!$A$1:$AG$1,0),0)*E$4</f>
        <v>113298974643784.95</v>
      </c>
      <c r="F29">
        <f>VLOOKUP($A29,'Feedstock Split-2019'!$A$1:$AG$43,MATCH(F$2,'Feedstock Split-2019'!$A$1:$AG$1,0),0)*F$4</f>
        <v>8448757805763.1855</v>
      </c>
      <c r="G29">
        <f>VLOOKUP($A29,'Feedstock Split-2019'!$A$1:$AG$43,MATCH(G$2,'Feedstock Split-2019'!$A$1:$AG$1,0),0)*G$4</f>
        <v>0</v>
      </c>
      <c r="H29">
        <f>VLOOKUP($A29,'Feedstock Split-2019'!$A$1:$AG$43,MATCH(H$2,'Feedstock Split-2019'!$A$1:$AG$1,0),0)*H$4</f>
        <v>0</v>
      </c>
      <c r="I29">
        <f>VLOOKUP($A29,'Feedstock Split-2019'!$A$1:$AG$43,MATCH(I$2,'Feedstock Split-2019'!$A$1:$AG$1,0),0)*I$4</f>
        <v>0</v>
      </c>
      <c r="J29">
        <f>VLOOKUP($A29,'Feedstock Split-2019'!$A$1:$AG$43,MATCH(J$2,'Feedstock Split-2019'!$A$1:$AG$1,0),0)*J$4</f>
        <v>0</v>
      </c>
      <c r="K29">
        <f>VLOOKUP($A29,'Feedstock Split-2019'!$A$1:$AG$43,MATCH(K$2,'Feedstock Split-2019'!$A$1:$AG$1,0),0)*K$4</f>
        <v>0</v>
      </c>
      <c r="L29">
        <f>VLOOKUP($A29,'Feedstock Split-2019'!$A$1:$AG$43,MATCH(L$2,'Feedstock Split-2019'!$A$1:$AG$1,0),0)*L$4</f>
        <v>0</v>
      </c>
      <c r="M29">
        <f>VLOOKUP($A29,'Feedstock Split-2019'!$A$1:$AG$43,MATCH(M$2,'Feedstock Split-2019'!$A$1:$AG$1,0),0)*M$4</f>
        <v>2887006988359.896</v>
      </c>
      <c r="N29">
        <f>VLOOKUP($A29,'Feedstock Split-2019'!$A$1:$AG$43,MATCH(N$2,'Feedstock Split-2019'!$A$1:$AG$1,0),0)*N$4</f>
        <v>0</v>
      </c>
      <c r="O29">
        <f>VLOOKUP($A29,'Feedstock Split-2019'!$A$1:$AG$43,MATCH(O$2,'Feedstock Split-2019'!$A$1:$AG$1,0),0)*O$4</f>
        <v>0</v>
      </c>
      <c r="P29">
        <f>VLOOKUP($A29,'Feedstock Split-2019'!$A$1:$AG$43,MATCH(P$2,'Feedstock Split-2019'!$A$1:$AG$1,0),0)*P$4</f>
        <v>0</v>
      </c>
      <c r="Q29">
        <f>VLOOKUP($A29,'Feedstock Split-2019'!$A$1:$AG$43,MATCH(Q$2,'Feedstock Split-2019'!$A$1:$AG$1,0),0)*Q$4</f>
        <v>0</v>
      </c>
      <c r="R29">
        <f>VLOOKUP($A29,'Feedstock Split-2019'!$A$1:$AG$43,MATCH(R$2,'Feedstock Split-2019'!$A$1:$AG$1,0),0)*R$4</f>
        <v>0</v>
      </c>
      <c r="S29">
        <f>VLOOKUP($A29,'Feedstock Split-2019'!$A$1:$AG$43,MATCH(S$2,'Feedstock Split-2019'!$A$1:$AG$1,0),0)*S$4</f>
        <v>0</v>
      </c>
      <c r="T29">
        <f>VLOOKUP($A29,'Feedstock Split-2019'!$A$1:$AG$43,MATCH(T$2,'Feedstock Split-2019'!$A$1:$AG$1,0),0)*T$4</f>
        <v>0</v>
      </c>
      <c r="U29">
        <f>VLOOKUP($A29,'Feedstock Split-2019'!$A$1:$AG$43,MATCH(U$2,'Feedstock Split-2019'!$A$1:$AG$1,0),0)*U$4</f>
        <v>0</v>
      </c>
      <c r="V29">
        <f>VLOOKUP($A29,'Feedstock Split-2019'!$A$1:$AG$43,MATCH(V$2,'Feedstock Split-2019'!$A$1:$AG$1,0),0)*V$4</f>
        <v>65111713887.602127</v>
      </c>
      <c r="W29">
        <f>VLOOKUP($A29,'Feedstock Split-2019'!$A$1:$AG$43,MATCH(W$2,'Feedstock Split-2019'!$A$1:$AG$1,0),0)*W$4</f>
        <v>74371430626921.578</v>
      </c>
      <c r="X29">
        <f>VLOOKUP($A29,'Feedstock Split-2019'!$A$1:$AG$43,MATCH(X$2,'Feedstock Split-2019'!$A$1:$AG$1,0),0)*X$4</f>
        <v>622580896897967.75</v>
      </c>
      <c r="Y29">
        <f>VLOOKUP($A29,'Feedstock Split-2019'!$A$1:$AG$43,MATCH(Y$2,'Feedstock Split-2019'!$A$1:$AG$1,0),0)*Y$4</f>
        <v>0</v>
      </c>
      <c r="Z29">
        <f>VLOOKUP($A29,'Feedstock Split-2019'!$A$1:$AG$43,MATCH(Z$2,'Feedstock Split-2019'!$A$1:$AG$1,0),0)*Z$4</f>
        <v>0</v>
      </c>
      <c r="AA29">
        <f>VLOOKUP($A29,'Feedstock Split-2019'!$A$1:$AG$43,MATCH(AA$2,'Feedstock Split-2019'!$A$1:$AG$1,0),0)*AA$4</f>
        <v>0</v>
      </c>
      <c r="AB29">
        <f>VLOOKUP($A29,'Feedstock Split-2019'!$A$1:$AG$43,MATCH(AB$2,'Feedstock Split-2019'!$A$1:$AG$1,0),0)*AB$4</f>
        <v>0</v>
      </c>
      <c r="AC29">
        <f>VLOOKUP($A29,'Feedstock Split-2019'!$A$1:$AG$43,MATCH(AC$2,'Feedstock Split-2019'!$A$1:$AG$1,0),0)*AC$4</f>
        <v>0</v>
      </c>
      <c r="AD29">
        <f>VLOOKUP($A29,'Feedstock Split-2019'!$A$1:$AG$43,MATCH(AD$2,'Feedstock Split-2019'!$A$1:$AG$1,0),0)*AD$4</f>
        <v>0</v>
      </c>
      <c r="AE29">
        <f>VLOOKUP($A29,'Feedstock Split-2019'!$A$1:$AG$43,MATCH(AE$2,'Feedstock Split-2019'!$A$1:$AG$1,0),0)*AE$4</f>
        <v>0</v>
      </c>
      <c r="AF29" s="47">
        <f>VLOOKUP($A29,'Feedstock Split-2019'!$A$1:$AG$43,MATCH(AF$2,'Feedstock Split-2019'!$A$1:$AG$1,0),0)*AF$4</f>
        <v>0</v>
      </c>
    </row>
    <row r="30" spans="1:32" x14ac:dyDescent="0.2">
      <c r="A30" s="12" t="s">
        <v>26</v>
      </c>
      <c r="B30" s="27"/>
      <c r="C30" s="348">
        <f>VLOOKUP($A30,'Feedstock Split-2019'!$A$1:$AG$43,MATCH(C$2,'Feedstock Split-2019'!$A$1:$AG$1,0),0)*C$4</f>
        <v>858101239892139.88</v>
      </c>
      <c r="D30">
        <f>VLOOKUP($A30,'Feedstock Split-2019'!$A$1:$AG$43,MATCH(D$2,'Feedstock Split-2019'!$A$1:$AG$1,0),0)*D$4</f>
        <v>0</v>
      </c>
      <c r="E30">
        <f>VLOOKUP($A30,'Feedstock Split-2019'!$A$1:$AG$43,MATCH(E$2,'Feedstock Split-2019'!$A$1:$AG$1,0),0)*E$4</f>
        <v>9021408519292.5977</v>
      </c>
      <c r="F30">
        <f>VLOOKUP($A30,'Feedstock Split-2019'!$A$1:$AG$43,MATCH(F$2,'Feedstock Split-2019'!$A$1:$AG$1,0),0)*F$4</f>
        <v>672730674624.27283</v>
      </c>
      <c r="G30">
        <f>VLOOKUP($A30,'Feedstock Split-2019'!$A$1:$AG$43,MATCH(G$2,'Feedstock Split-2019'!$A$1:$AG$1,0),0)*G$4</f>
        <v>0</v>
      </c>
      <c r="H30">
        <f>VLOOKUP($A30,'Feedstock Split-2019'!$A$1:$AG$43,MATCH(H$2,'Feedstock Split-2019'!$A$1:$AG$1,0),0)*H$4</f>
        <v>361075422688086.69</v>
      </c>
      <c r="I30">
        <f>VLOOKUP($A30,'Feedstock Split-2019'!$A$1:$AG$43,MATCH(I$2,'Feedstock Split-2019'!$A$1:$AG$1,0),0)*I$4</f>
        <v>0</v>
      </c>
      <c r="J30">
        <f>VLOOKUP($A30,'Feedstock Split-2019'!$A$1:$AG$43,MATCH(J$2,'Feedstock Split-2019'!$A$1:$AG$1,0),0)*J$4</f>
        <v>0</v>
      </c>
      <c r="K30">
        <f>VLOOKUP($A30,'Feedstock Split-2019'!$A$1:$AG$43,MATCH(K$2,'Feedstock Split-2019'!$A$1:$AG$1,0),0)*K$4</f>
        <v>0</v>
      </c>
      <c r="L30">
        <f>VLOOKUP($A30,'Feedstock Split-2019'!$A$1:$AG$43,MATCH(L$2,'Feedstock Split-2019'!$A$1:$AG$1,0),0)*L$4</f>
        <v>0</v>
      </c>
      <c r="M30">
        <f>VLOOKUP($A30,'Feedstock Split-2019'!$A$1:$AG$43,MATCH(M$2,'Feedstock Split-2019'!$A$1:$AG$1,0),0)*M$4</f>
        <v>39520206225377.844</v>
      </c>
      <c r="N30">
        <f>VLOOKUP($A30,'Feedstock Split-2019'!$A$1:$AG$43,MATCH(N$2,'Feedstock Split-2019'!$A$1:$AG$1,0),0)*N$4</f>
        <v>0</v>
      </c>
      <c r="O30">
        <f>VLOOKUP($A30,'Feedstock Split-2019'!$A$1:$AG$43,MATCH(O$2,'Feedstock Split-2019'!$A$1:$AG$1,0),0)*O$4</f>
        <v>0</v>
      </c>
      <c r="P30">
        <f>VLOOKUP($A30,'Feedstock Split-2019'!$A$1:$AG$43,MATCH(P$2,'Feedstock Split-2019'!$A$1:$AG$1,0),0)*P$4</f>
        <v>0</v>
      </c>
      <c r="Q30">
        <f>VLOOKUP($A30,'Feedstock Split-2019'!$A$1:$AG$43,MATCH(Q$2,'Feedstock Split-2019'!$A$1:$AG$1,0),0)*Q$4</f>
        <v>0</v>
      </c>
      <c r="R30">
        <f>VLOOKUP($A30,'Feedstock Split-2019'!$A$1:$AG$43,MATCH(R$2,'Feedstock Split-2019'!$A$1:$AG$1,0),0)*R$4</f>
        <v>0</v>
      </c>
      <c r="S30">
        <f>VLOOKUP($A30,'Feedstock Split-2019'!$A$1:$AG$43,MATCH(S$2,'Feedstock Split-2019'!$A$1:$AG$1,0),0)*S$4</f>
        <v>0</v>
      </c>
      <c r="T30">
        <f>VLOOKUP($A30,'Feedstock Split-2019'!$A$1:$AG$43,MATCH(T$2,'Feedstock Split-2019'!$A$1:$AG$1,0),0)*T$4</f>
        <v>0</v>
      </c>
      <c r="U30">
        <f>VLOOKUP($A30,'Feedstock Split-2019'!$A$1:$AG$43,MATCH(U$2,'Feedstock Split-2019'!$A$1:$AG$1,0),0)*U$4</f>
        <v>0</v>
      </c>
      <c r="V30">
        <f>VLOOKUP($A30,'Feedstock Split-2019'!$A$1:$AG$43,MATCH(V$2,'Feedstock Split-2019'!$A$1:$AG$1,0),0)*V$4</f>
        <v>0</v>
      </c>
      <c r="W30">
        <f>VLOOKUP($A30,'Feedstock Split-2019'!$A$1:$AG$43,MATCH(W$2,'Feedstock Split-2019'!$A$1:$AG$1,0),0)*W$4</f>
        <v>0</v>
      </c>
      <c r="X30">
        <f>VLOOKUP($A30,'Feedstock Split-2019'!$A$1:$AG$43,MATCH(X$2,'Feedstock Split-2019'!$A$1:$AG$1,0),0)*X$4</f>
        <v>0</v>
      </c>
      <c r="Y30">
        <f>VLOOKUP($A30,'Feedstock Split-2019'!$A$1:$AG$43,MATCH(Y$2,'Feedstock Split-2019'!$A$1:$AG$1,0),0)*Y$4</f>
        <v>0</v>
      </c>
      <c r="Z30">
        <f>VLOOKUP($A30,'Feedstock Split-2019'!$A$1:$AG$43,MATCH(Z$2,'Feedstock Split-2019'!$A$1:$AG$1,0),0)*Z$4</f>
        <v>0</v>
      </c>
      <c r="AA30">
        <f>VLOOKUP($A30,'Feedstock Split-2019'!$A$1:$AG$43,MATCH(AA$2,'Feedstock Split-2019'!$A$1:$AG$1,0),0)*AA$4</f>
        <v>0</v>
      </c>
      <c r="AB30">
        <f>VLOOKUP($A30,'Feedstock Split-2019'!$A$1:$AG$43,MATCH(AB$2,'Feedstock Split-2019'!$A$1:$AG$1,0),0)*AB$4</f>
        <v>0</v>
      </c>
      <c r="AC30">
        <f>VLOOKUP($A30,'Feedstock Split-2019'!$A$1:$AG$43,MATCH(AC$2,'Feedstock Split-2019'!$A$1:$AG$1,0),0)*AC$4</f>
        <v>0</v>
      </c>
      <c r="AD30">
        <f>VLOOKUP($A30,'Feedstock Split-2019'!$A$1:$AG$43,MATCH(AD$2,'Feedstock Split-2019'!$A$1:$AG$1,0),0)*AD$4</f>
        <v>0</v>
      </c>
      <c r="AE30">
        <f>VLOOKUP($A30,'Feedstock Split-2019'!$A$1:$AG$43,MATCH(AE$2,'Feedstock Split-2019'!$A$1:$AG$1,0),0)*AE$4</f>
        <v>0</v>
      </c>
      <c r="AF30" s="47">
        <f>VLOOKUP($A30,'Feedstock Split-2019'!$A$1:$AG$43,MATCH(AF$2,'Feedstock Split-2019'!$A$1:$AG$1,0),0)*AF$4</f>
        <v>0</v>
      </c>
    </row>
    <row r="31" spans="1:32" x14ac:dyDescent="0.2">
      <c r="A31" s="12" t="s">
        <v>27</v>
      </c>
      <c r="B31" s="27"/>
      <c r="C31" s="97">
        <f>VLOOKUP($A31,'Feedstock Split-2019'!$A$1:$AG$43,MATCH(C$2,'Feedstock Split-2019'!$A$1:$AG$1,0),0)*C$4</f>
        <v>0</v>
      </c>
      <c r="D31">
        <f>VLOOKUP($A31,'Feedstock Split-2019'!$A$1:$AG$43,MATCH(D$2,'Feedstock Split-2019'!$A$1:$AG$1,0),0)*D$4</f>
        <v>0</v>
      </c>
      <c r="E31">
        <f>VLOOKUP($A31,'Feedstock Split-2019'!$A$1:$AG$43,MATCH(E$2,'Feedstock Split-2019'!$A$1:$AG$1,0),0)*E$4</f>
        <v>0</v>
      </c>
      <c r="F31">
        <f>VLOOKUP($A31,'Feedstock Split-2019'!$A$1:$AG$43,MATCH(F$2,'Feedstock Split-2019'!$A$1:$AG$1,0),0)*F$4</f>
        <v>0</v>
      </c>
      <c r="G31">
        <f>VLOOKUP($A31,'Feedstock Split-2019'!$A$1:$AG$43,MATCH(G$2,'Feedstock Split-2019'!$A$1:$AG$1,0),0)*G$4</f>
        <v>0</v>
      </c>
      <c r="H31">
        <f>VLOOKUP($A31,'Feedstock Split-2019'!$A$1:$AG$43,MATCH(H$2,'Feedstock Split-2019'!$A$1:$AG$1,0),0)*H$4</f>
        <v>0</v>
      </c>
      <c r="I31">
        <f>VLOOKUP($A31,'Feedstock Split-2019'!$A$1:$AG$43,MATCH(I$2,'Feedstock Split-2019'!$A$1:$AG$1,0),0)*I$4</f>
        <v>0</v>
      </c>
      <c r="J31">
        <f>VLOOKUP($A31,'Feedstock Split-2019'!$A$1:$AG$43,MATCH(J$2,'Feedstock Split-2019'!$A$1:$AG$1,0),0)*J$4</f>
        <v>0</v>
      </c>
      <c r="K31">
        <f>VLOOKUP($A31,'Feedstock Split-2019'!$A$1:$AG$43,MATCH(K$2,'Feedstock Split-2019'!$A$1:$AG$1,0),0)*K$4</f>
        <v>0</v>
      </c>
      <c r="L31">
        <f>VLOOKUP($A31,'Feedstock Split-2019'!$A$1:$AG$43,MATCH(L$2,'Feedstock Split-2019'!$A$1:$AG$1,0),0)*L$4</f>
        <v>0</v>
      </c>
      <c r="M31">
        <f>VLOOKUP($A31,'Feedstock Split-2019'!$A$1:$AG$43,MATCH(M$2,'Feedstock Split-2019'!$A$1:$AG$1,0),0)*M$4</f>
        <v>0</v>
      </c>
      <c r="N31">
        <f>VLOOKUP($A31,'Feedstock Split-2019'!$A$1:$AG$43,MATCH(N$2,'Feedstock Split-2019'!$A$1:$AG$1,0),0)*N$4</f>
        <v>0</v>
      </c>
      <c r="O31">
        <f>VLOOKUP($A31,'Feedstock Split-2019'!$A$1:$AG$43,MATCH(O$2,'Feedstock Split-2019'!$A$1:$AG$1,0),0)*O$4</f>
        <v>0</v>
      </c>
      <c r="P31">
        <f>VLOOKUP($A31,'Feedstock Split-2019'!$A$1:$AG$43,MATCH(P$2,'Feedstock Split-2019'!$A$1:$AG$1,0),0)*P$4</f>
        <v>0</v>
      </c>
      <c r="Q31">
        <f>VLOOKUP($A31,'Feedstock Split-2019'!$A$1:$AG$43,MATCH(Q$2,'Feedstock Split-2019'!$A$1:$AG$1,0),0)*Q$4</f>
        <v>0</v>
      </c>
      <c r="R31">
        <f>VLOOKUP($A31,'Feedstock Split-2019'!$A$1:$AG$43,MATCH(R$2,'Feedstock Split-2019'!$A$1:$AG$1,0),0)*R$4</f>
        <v>0</v>
      </c>
      <c r="S31">
        <f>VLOOKUP($A31,'Feedstock Split-2019'!$A$1:$AG$43,MATCH(S$2,'Feedstock Split-2019'!$A$1:$AG$1,0),0)*S$4</f>
        <v>0</v>
      </c>
      <c r="T31">
        <f>VLOOKUP($A31,'Feedstock Split-2019'!$A$1:$AG$43,MATCH(T$2,'Feedstock Split-2019'!$A$1:$AG$1,0),0)*T$4</f>
        <v>0</v>
      </c>
      <c r="U31">
        <f>VLOOKUP($A31,'Feedstock Split-2019'!$A$1:$AG$43,MATCH(U$2,'Feedstock Split-2019'!$A$1:$AG$1,0),0)*U$4</f>
        <v>0</v>
      </c>
      <c r="V31">
        <f>VLOOKUP($A31,'Feedstock Split-2019'!$A$1:$AG$43,MATCH(V$2,'Feedstock Split-2019'!$A$1:$AG$1,0),0)*V$4</f>
        <v>0</v>
      </c>
      <c r="W31">
        <f>VLOOKUP($A31,'Feedstock Split-2019'!$A$1:$AG$43,MATCH(W$2,'Feedstock Split-2019'!$A$1:$AG$1,0),0)*W$4</f>
        <v>0</v>
      </c>
      <c r="X31">
        <f>VLOOKUP($A31,'Feedstock Split-2019'!$A$1:$AG$43,MATCH(X$2,'Feedstock Split-2019'!$A$1:$AG$1,0),0)*X$4</f>
        <v>66695916741802.945</v>
      </c>
      <c r="Y31">
        <f>VLOOKUP($A31,'Feedstock Split-2019'!$A$1:$AG$43,MATCH(Y$2,'Feedstock Split-2019'!$A$1:$AG$1,0),0)*Y$4</f>
        <v>0</v>
      </c>
      <c r="Z31">
        <f>VLOOKUP($A31,'Feedstock Split-2019'!$A$1:$AG$43,MATCH(Z$2,'Feedstock Split-2019'!$A$1:$AG$1,0),0)*Z$4</f>
        <v>0</v>
      </c>
      <c r="AA31">
        <f>VLOOKUP($A31,'Feedstock Split-2019'!$A$1:$AG$43,MATCH(AA$2,'Feedstock Split-2019'!$A$1:$AG$1,0),0)*AA$4</f>
        <v>0</v>
      </c>
      <c r="AB31">
        <f>VLOOKUP($A31,'Feedstock Split-2019'!$A$1:$AG$43,MATCH(AB$2,'Feedstock Split-2019'!$A$1:$AG$1,0),0)*AB$4</f>
        <v>0</v>
      </c>
      <c r="AC31">
        <f>VLOOKUP($A31,'Feedstock Split-2019'!$A$1:$AG$43,MATCH(AC$2,'Feedstock Split-2019'!$A$1:$AG$1,0),0)*AC$4</f>
        <v>0</v>
      </c>
      <c r="AD31">
        <f>VLOOKUP($A31,'Feedstock Split-2019'!$A$1:$AG$43,MATCH(AD$2,'Feedstock Split-2019'!$A$1:$AG$1,0),0)*AD$4</f>
        <v>0</v>
      </c>
      <c r="AE31">
        <f>VLOOKUP($A31,'Feedstock Split-2019'!$A$1:$AG$43,MATCH(AE$2,'Feedstock Split-2019'!$A$1:$AG$1,0),0)*AE$4</f>
        <v>0</v>
      </c>
      <c r="AF31" s="47">
        <f>VLOOKUP($A31,'Feedstock Split-2019'!$A$1:$AG$43,MATCH(AF$2,'Feedstock Split-2019'!$A$1:$AG$1,0),0)*AF$4</f>
        <v>0</v>
      </c>
    </row>
    <row r="32" spans="1:32" x14ac:dyDescent="0.2">
      <c r="A32" s="12" t="s">
        <v>28</v>
      </c>
      <c r="B32" s="27"/>
      <c r="C32" s="97">
        <f>VLOOKUP($A32,'Feedstock Split-2019'!$A$1:$AG$43,MATCH(C$2,'Feedstock Split-2019'!$A$1:$AG$1,0),0)*C$4</f>
        <v>0</v>
      </c>
      <c r="D32">
        <f>VLOOKUP($A32,'Feedstock Split-2019'!$A$1:$AG$43,MATCH(D$2,'Feedstock Split-2019'!$A$1:$AG$1,0),0)*D$4</f>
        <v>0</v>
      </c>
      <c r="E32">
        <f>VLOOKUP($A32,'Feedstock Split-2019'!$A$1:$AG$43,MATCH(E$2,'Feedstock Split-2019'!$A$1:$AG$1,0),0)*E$4</f>
        <v>0</v>
      </c>
      <c r="F32">
        <f>VLOOKUP($A32,'Feedstock Split-2019'!$A$1:$AG$43,MATCH(F$2,'Feedstock Split-2019'!$A$1:$AG$1,0),0)*F$4</f>
        <v>0</v>
      </c>
      <c r="G32">
        <f>VLOOKUP($A32,'Feedstock Split-2019'!$A$1:$AG$43,MATCH(G$2,'Feedstock Split-2019'!$A$1:$AG$1,0),0)*G$4</f>
        <v>0</v>
      </c>
      <c r="H32">
        <f>VLOOKUP($A32,'Feedstock Split-2019'!$A$1:$AG$43,MATCH(H$2,'Feedstock Split-2019'!$A$1:$AG$1,0),0)*H$4</f>
        <v>0</v>
      </c>
      <c r="I32">
        <f>VLOOKUP($A32,'Feedstock Split-2019'!$A$1:$AG$43,MATCH(I$2,'Feedstock Split-2019'!$A$1:$AG$1,0),0)*I$4</f>
        <v>0</v>
      </c>
      <c r="J32">
        <f>VLOOKUP($A32,'Feedstock Split-2019'!$A$1:$AG$43,MATCH(J$2,'Feedstock Split-2019'!$A$1:$AG$1,0),0)*J$4</f>
        <v>0</v>
      </c>
      <c r="K32">
        <f>VLOOKUP($A32,'Feedstock Split-2019'!$A$1:$AG$43,MATCH(K$2,'Feedstock Split-2019'!$A$1:$AG$1,0),0)*K$4</f>
        <v>0</v>
      </c>
      <c r="L32">
        <f>VLOOKUP($A32,'Feedstock Split-2019'!$A$1:$AG$43,MATCH(L$2,'Feedstock Split-2019'!$A$1:$AG$1,0),0)*L$4</f>
        <v>0</v>
      </c>
      <c r="M32">
        <f>VLOOKUP($A32,'Feedstock Split-2019'!$A$1:$AG$43,MATCH(M$2,'Feedstock Split-2019'!$A$1:$AG$1,0),0)*M$4</f>
        <v>0</v>
      </c>
      <c r="N32">
        <f>VLOOKUP($A32,'Feedstock Split-2019'!$A$1:$AG$43,MATCH(N$2,'Feedstock Split-2019'!$A$1:$AG$1,0),0)*N$4</f>
        <v>0</v>
      </c>
      <c r="O32">
        <f>VLOOKUP($A32,'Feedstock Split-2019'!$A$1:$AG$43,MATCH(O$2,'Feedstock Split-2019'!$A$1:$AG$1,0),0)*O$4</f>
        <v>0</v>
      </c>
      <c r="P32">
        <f>VLOOKUP($A32,'Feedstock Split-2019'!$A$1:$AG$43,MATCH(P$2,'Feedstock Split-2019'!$A$1:$AG$1,0),0)*P$4</f>
        <v>0</v>
      </c>
      <c r="Q32">
        <f>VLOOKUP($A32,'Feedstock Split-2019'!$A$1:$AG$43,MATCH(Q$2,'Feedstock Split-2019'!$A$1:$AG$1,0),0)*Q$4</f>
        <v>0</v>
      </c>
      <c r="R32">
        <f>VLOOKUP($A32,'Feedstock Split-2019'!$A$1:$AG$43,MATCH(R$2,'Feedstock Split-2019'!$A$1:$AG$1,0),0)*R$4</f>
        <v>0</v>
      </c>
      <c r="S32">
        <f>VLOOKUP($A32,'Feedstock Split-2019'!$A$1:$AG$43,MATCH(S$2,'Feedstock Split-2019'!$A$1:$AG$1,0),0)*S$4</f>
        <v>0</v>
      </c>
      <c r="T32">
        <f>VLOOKUP($A32,'Feedstock Split-2019'!$A$1:$AG$43,MATCH(T$2,'Feedstock Split-2019'!$A$1:$AG$1,0),0)*T$4</f>
        <v>0</v>
      </c>
      <c r="U32">
        <f>VLOOKUP($A32,'Feedstock Split-2019'!$A$1:$AG$43,MATCH(U$2,'Feedstock Split-2019'!$A$1:$AG$1,0),0)*U$4</f>
        <v>0</v>
      </c>
      <c r="V32">
        <f>VLOOKUP($A32,'Feedstock Split-2019'!$A$1:$AG$43,MATCH(V$2,'Feedstock Split-2019'!$A$1:$AG$1,0),0)*V$4</f>
        <v>0</v>
      </c>
      <c r="W32">
        <f>VLOOKUP($A32,'Feedstock Split-2019'!$A$1:$AG$43,MATCH(W$2,'Feedstock Split-2019'!$A$1:$AG$1,0),0)*W$4</f>
        <v>0</v>
      </c>
      <c r="X32">
        <f>VLOOKUP($A32,'Feedstock Split-2019'!$A$1:$AG$43,MATCH(X$2,'Feedstock Split-2019'!$A$1:$AG$1,0),0)*X$4</f>
        <v>0</v>
      </c>
      <c r="Y32">
        <f>VLOOKUP($A32,'Feedstock Split-2019'!$A$1:$AG$43,MATCH(Y$2,'Feedstock Split-2019'!$A$1:$AG$1,0),0)*Y$4</f>
        <v>0</v>
      </c>
      <c r="Z32">
        <f>VLOOKUP($A32,'Feedstock Split-2019'!$A$1:$AG$43,MATCH(Z$2,'Feedstock Split-2019'!$A$1:$AG$1,0),0)*Z$4</f>
        <v>0</v>
      </c>
      <c r="AA32">
        <f>VLOOKUP($A32,'Feedstock Split-2019'!$A$1:$AG$43,MATCH(AA$2,'Feedstock Split-2019'!$A$1:$AG$1,0),0)*AA$4</f>
        <v>0</v>
      </c>
      <c r="AB32">
        <f>VLOOKUP($A32,'Feedstock Split-2019'!$A$1:$AG$43,MATCH(AB$2,'Feedstock Split-2019'!$A$1:$AG$1,0),0)*AB$4</f>
        <v>0</v>
      </c>
      <c r="AC32">
        <f>VLOOKUP($A32,'Feedstock Split-2019'!$A$1:$AG$43,MATCH(AC$2,'Feedstock Split-2019'!$A$1:$AG$1,0),0)*AC$4</f>
        <v>0</v>
      </c>
      <c r="AD32">
        <f>VLOOKUP($A32,'Feedstock Split-2019'!$A$1:$AG$43,MATCH(AD$2,'Feedstock Split-2019'!$A$1:$AG$1,0),0)*AD$4</f>
        <v>0</v>
      </c>
      <c r="AE32">
        <f>VLOOKUP($A32,'Feedstock Split-2019'!$A$1:$AG$43,MATCH(AE$2,'Feedstock Split-2019'!$A$1:$AG$1,0),0)*AE$4</f>
        <v>0</v>
      </c>
      <c r="AF32" s="47">
        <f>VLOOKUP($A32,'Feedstock Split-2019'!$A$1:$AG$43,MATCH(AF$2,'Feedstock Split-2019'!$A$1:$AG$1,0),0)*AF$4</f>
        <v>0</v>
      </c>
    </row>
    <row r="33" spans="1:32" x14ac:dyDescent="0.2">
      <c r="A33" s="12" t="s">
        <v>29</v>
      </c>
      <c r="B33" s="27"/>
      <c r="C33" s="97">
        <f>VLOOKUP($A33,'Feedstock Split-2019'!$A$1:$AG$43,MATCH(C$2,'Feedstock Split-2019'!$A$1:$AG$1,0),0)*C$4</f>
        <v>0</v>
      </c>
      <c r="D33">
        <f>VLOOKUP($A33,'Feedstock Split-2019'!$A$1:$AG$43,MATCH(D$2,'Feedstock Split-2019'!$A$1:$AG$1,0),0)*D$4</f>
        <v>0</v>
      </c>
      <c r="E33">
        <f>VLOOKUP($A33,'Feedstock Split-2019'!$A$1:$AG$43,MATCH(E$2,'Feedstock Split-2019'!$A$1:$AG$1,0),0)*E$4</f>
        <v>0</v>
      </c>
      <c r="F33">
        <f>VLOOKUP($A33,'Feedstock Split-2019'!$A$1:$AG$43,MATCH(F$2,'Feedstock Split-2019'!$A$1:$AG$1,0),0)*F$4</f>
        <v>0</v>
      </c>
      <c r="G33">
        <f>VLOOKUP($A33,'Feedstock Split-2019'!$A$1:$AG$43,MATCH(G$2,'Feedstock Split-2019'!$A$1:$AG$1,0),0)*G$4</f>
        <v>0</v>
      </c>
      <c r="H33">
        <f>VLOOKUP($A33,'Feedstock Split-2019'!$A$1:$AG$43,MATCH(H$2,'Feedstock Split-2019'!$A$1:$AG$1,0),0)*H$4</f>
        <v>0</v>
      </c>
      <c r="I33">
        <f>VLOOKUP($A33,'Feedstock Split-2019'!$A$1:$AG$43,MATCH(I$2,'Feedstock Split-2019'!$A$1:$AG$1,0),0)*I$4</f>
        <v>0</v>
      </c>
      <c r="J33">
        <f>VLOOKUP($A33,'Feedstock Split-2019'!$A$1:$AG$43,MATCH(J$2,'Feedstock Split-2019'!$A$1:$AG$1,0),0)*J$4</f>
        <v>0</v>
      </c>
      <c r="K33">
        <f>VLOOKUP($A33,'Feedstock Split-2019'!$A$1:$AG$43,MATCH(K$2,'Feedstock Split-2019'!$A$1:$AG$1,0),0)*K$4</f>
        <v>0</v>
      </c>
      <c r="L33">
        <f>VLOOKUP($A33,'Feedstock Split-2019'!$A$1:$AG$43,MATCH(L$2,'Feedstock Split-2019'!$A$1:$AG$1,0),0)*L$4</f>
        <v>0</v>
      </c>
      <c r="M33">
        <f>VLOOKUP($A33,'Feedstock Split-2019'!$A$1:$AG$43,MATCH(M$2,'Feedstock Split-2019'!$A$1:$AG$1,0),0)*M$4</f>
        <v>0</v>
      </c>
      <c r="N33">
        <f>VLOOKUP($A33,'Feedstock Split-2019'!$A$1:$AG$43,MATCH(N$2,'Feedstock Split-2019'!$A$1:$AG$1,0),0)*N$4</f>
        <v>0</v>
      </c>
      <c r="O33">
        <f>VLOOKUP($A33,'Feedstock Split-2019'!$A$1:$AG$43,MATCH(O$2,'Feedstock Split-2019'!$A$1:$AG$1,0),0)*O$4</f>
        <v>0</v>
      </c>
      <c r="P33">
        <f>VLOOKUP($A33,'Feedstock Split-2019'!$A$1:$AG$43,MATCH(P$2,'Feedstock Split-2019'!$A$1:$AG$1,0),0)*P$4</f>
        <v>151122920264.12634</v>
      </c>
      <c r="Q33">
        <f>VLOOKUP($A33,'Feedstock Split-2019'!$A$1:$AG$43,MATCH(Q$2,'Feedstock Split-2019'!$A$1:$AG$1,0),0)*Q$4</f>
        <v>0</v>
      </c>
      <c r="R33">
        <f>VLOOKUP($A33,'Feedstock Split-2019'!$A$1:$AG$43,MATCH(R$2,'Feedstock Split-2019'!$A$1:$AG$1,0),0)*R$4</f>
        <v>0</v>
      </c>
      <c r="S33">
        <f>VLOOKUP($A33,'Feedstock Split-2019'!$A$1:$AG$43,MATCH(S$2,'Feedstock Split-2019'!$A$1:$AG$1,0),0)*S$4</f>
        <v>0</v>
      </c>
      <c r="T33">
        <f>VLOOKUP($A33,'Feedstock Split-2019'!$A$1:$AG$43,MATCH(T$2,'Feedstock Split-2019'!$A$1:$AG$1,0),0)*T$4</f>
        <v>1106865122024.8147</v>
      </c>
      <c r="U33">
        <f>VLOOKUP($A33,'Feedstock Split-2019'!$A$1:$AG$43,MATCH(U$2,'Feedstock Split-2019'!$A$1:$AG$1,0),0)*U$4</f>
        <v>0</v>
      </c>
      <c r="V33">
        <f>VLOOKUP($A33,'Feedstock Split-2019'!$A$1:$AG$43,MATCH(V$2,'Feedstock Split-2019'!$A$1:$AG$1,0),0)*V$4</f>
        <v>0</v>
      </c>
      <c r="W33">
        <f>VLOOKUP($A33,'Feedstock Split-2019'!$A$1:$AG$43,MATCH(W$2,'Feedstock Split-2019'!$A$1:$AG$1,0),0)*W$4</f>
        <v>0</v>
      </c>
      <c r="X33">
        <f>VLOOKUP($A33,'Feedstock Split-2019'!$A$1:$AG$43,MATCH(X$2,'Feedstock Split-2019'!$A$1:$AG$1,0),0)*X$4</f>
        <v>0</v>
      </c>
      <c r="Y33">
        <f>VLOOKUP($A33,'Feedstock Split-2019'!$A$1:$AG$43,MATCH(Y$2,'Feedstock Split-2019'!$A$1:$AG$1,0),0)*Y$4</f>
        <v>0</v>
      </c>
      <c r="Z33">
        <f>VLOOKUP($A33,'Feedstock Split-2019'!$A$1:$AG$43,MATCH(Z$2,'Feedstock Split-2019'!$A$1:$AG$1,0),0)*Z$4</f>
        <v>0</v>
      </c>
      <c r="AA33">
        <f>VLOOKUP($A33,'Feedstock Split-2019'!$A$1:$AG$43,MATCH(AA$2,'Feedstock Split-2019'!$A$1:$AG$1,0),0)*AA$4</f>
        <v>0</v>
      </c>
      <c r="AB33">
        <f>VLOOKUP($A33,'Feedstock Split-2019'!$A$1:$AG$43,MATCH(AB$2,'Feedstock Split-2019'!$A$1:$AG$1,0),0)*AB$4</f>
        <v>0</v>
      </c>
      <c r="AC33">
        <f>VLOOKUP($A33,'Feedstock Split-2019'!$A$1:$AG$43,MATCH(AC$2,'Feedstock Split-2019'!$A$1:$AG$1,0),0)*AC$4</f>
        <v>0</v>
      </c>
      <c r="AD33">
        <f>VLOOKUP($A33,'Feedstock Split-2019'!$A$1:$AG$43,MATCH(AD$2,'Feedstock Split-2019'!$A$1:$AG$1,0),0)*AD$4</f>
        <v>0</v>
      </c>
      <c r="AE33">
        <f>VLOOKUP($A33,'Feedstock Split-2019'!$A$1:$AG$43,MATCH(AE$2,'Feedstock Split-2019'!$A$1:$AG$1,0),0)*AE$4</f>
        <v>0</v>
      </c>
      <c r="AF33" s="47">
        <f>VLOOKUP($A33,'Feedstock Split-2019'!$A$1:$AG$43,MATCH(AF$2,'Feedstock Split-2019'!$A$1:$AG$1,0),0)*AF$4</f>
        <v>0</v>
      </c>
    </row>
    <row r="34" spans="1:32" x14ac:dyDescent="0.2">
      <c r="A34" s="12" t="s">
        <v>30</v>
      </c>
      <c r="B34" s="27"/>
      <c r="C34" s="97">
        <f>VLOOKUP($A34,'Feedstock Split-2019'!$A$1:$AG$43,MATCH(C$2,'Feedstock Split-2019'!$A$1:$AG$1,0),0)*C$4</f>
        <v>0</v>
      </c>
      <c r="D34">
        <f>VLOOKUP($A34,'Feedstock Split-2019'!$A$1:$AG$43,MATCH(D$2,'Feedstock Split-2019'!$A$1:$AG$1,0),0)*D$4</f>
        <v>0</v>
      </c>
      <c r="E34">
        <f>VLOOKUP($A34,'Feedstock Split-2019'!$A$1:$AG$43,MATCH(E$2,'Feedstock Split-2019'!$A$1:$AG$1,0),0)*E$4</f>
        <v>0</v>
      </c>
      <c r="F34">
        <f>VLOOKUP($A34,'Feedstock Split-2019'!$A$1:$AG$43,MATCH(F$2,'Feedstock Split-2019'!$A$1:$AG$1,0),0)*F$4</f>
        <v>0</v>
      </c>
      <c r="G34">
        <f>VLOOKUP($A34,'Feedstock Split-2019'!$A$1:$AG$43,MATCH(G$2,'Feedstock Split-2019'!$A$1:$AG$1,0),0)*G$4</f>
        <v>0</v>
      </c>
      <c r="H34">
        <f>VLOOKUP($A34,'Feedstock Split-2019'!$A$1:$AG$43,MATCH(H$2,'Feedstock Split-2019'!$A$1:$AG$1,0),0)*H$4</f>
        <v>0</v>
      </c>
      <c r="I34">
        <f>VLOOKUP($A34,'Feedstock Split-2019'!$A$1:$AG$43,MATCH(I$2,'Feedstock Split-2019'!$A$1:$AG$1,0),0)*I$4</f>
        <v>0</v>
      </c>
      <c r="J34">
        <f>VLOOKUP($A34,'Feedstock Split-2019'!$A$1:$AG$43,MATCH(J$2,'Feedstock Split-2019'!$A$1:$AG$1,0),0)*J$4</f>
        <v>0</v>
      </c>
      <c r="K34">
        <f>VLOOKUP($A34,'Feedstock Split-2019'!$A$1:$AG$43,MATCH(K$2,'Feedstock Split-2019'!$A$1:$AG$1,0),0)*K$4</f>
        <v>0</v>
      </c>
      <c r="L34">
        <f>VLOOKUP($A34,'Feedstock Split-2019'!$A$1:$AG$43,MATCH(L$2,'Feedstock Split-2019'!$A$1:$AG$1,0),0)*L$4</f>
        <v>0</v>
      </c>
      <c r="M34">
        <f>VLOOKUP($A34,'Feedstock Split-2019'!$A$1:$AG$43,MATCH(M$2,'Feedstock Split-2019'!$A$1:$AG$1,0),0)*M$4</f>
        <v>0</v>
      </c>
      <c r="N34">
        <f>VLOOKUP($A34,'Feedstock Split-2019'!$A$1:$AG$43,MATCH(N$2,'Feedstock Split-2019'!$A$1:$AG$1,0),0)*N$4</f>
        <v>0</v>
      </c>
      <c r="O34">
        <f>VLOOKUP($A34,'Feedstock Split-2019'!$A$1:$AG$43,MATCH(O$2,'Feedstock Split-2019'!$A$1:$AG$1,0),0)*O$4</f>
        <v>0</v>
      </c>
      <c r="P34">
        <f>VLOOKUP($A34,'Feedstock Split-2019'!$A$1:$AG$43,MATCH(P$2,'Feedstock Split-2019'!$A$1:$AG$1,0),0)*P$4</f>
        <v>71830030002.084747</v>
      </c>
      <c r="Q34">
        <f>VLOOKUP($A34,'Feedstock Split-2019'!$A$1:$AG$43,MATCH(Q$2,'Feedstock Split-2019'!$A$1:$AG$1,0),0)*Q$4</f>
        <v>0</v>
      </c>
      <c r="R34">
        <f>VLOOKUP($A34,'Feedstock Split-2019'!$A$1:$AG$43,MATCH(R$2,'Feedstock Split-2019'!$A$1:$AG$1,0),0)*R$4</f>
        <v>0</v>
      </c>
      <c r="S34">
        <f>VLOOKUP($A34,'Feedstock Split-2019'!$A$1:$AG$43,MATCH(S$2,'Feedstock Split-2019'!$A$1:$AG$1,0),0)*S$4</f>
        <v>0</v>
      </c>
      <c r="T34">
        <f>VLOOKUP($A34,'Feedstock Split-2019'!$A$1:$AG$43,MATCH(T$2,'Feedstock Split-2019'!$A$1:$AG$1,0),0)*T$4</f>
        <v>1095493220086.2036</v>
      </c>
      <c r="U34">
        <f>VLOOKUP($A34,'Feedstock Split-2019'!$A$1:$AG$43,MATCH(U$2,'Feedstock Split-2019'!$A$1:$AG$1,0),0)*U$4</f>
        <v>0</v>
      </c>
      <c r="V34">
        <f>VLOOKUP($A34,'Feedstock Split-2019'!$A$1:$AG$43,MATCH(V$2,'Feedstock Split-2019'!$A$1:$AG$1,0),0)*V$4</f>
        <v>0</v>
      </c>
      <c r="W34">
        <f>VLOOKUP($A34,'Feedstock Split-2019'!$A$1:$AG$43,MATCH(W$2,'Feedstock Split-2019'!$A$1:$AG$1,0),0)*W$4</f>
        <v>0</v>
      </c>
      <c r="X34">
        <f>VLOOKUP($A34,'Feedstock Split-2019'!$A$1:$AG$43,MATCH(X$2,'Feedstock Split-2019'!$A$1:$AG$1,0),0)*X$4</f>
        <v>0</v>
      </c>
      <c r="Y34">
        <f>VLOOKUP($A34,'Feedstock Split-2019'!$A$1:$AG$43,MATCH(Y$2,'Feedstock Split-2019'!$A$1:$AG$1,0),0)*Y$4</f>
        <v>0</v>
      </c>
      <c r="Z34">
        <f>VLOOKUP($A34,'Feedstock Split-2019'!$A$1:$AG$43,MATCH(Z$2,'Feedstock Split-2019'!$A$1:$AG$1,0),0)*Z$4</f>
        <v>0</v>
      </c>
      <c r="AA34">
        <f>VLOOKUP($A34,'Feedstock Split-2019'!$A$1:$AG$43,MATCH(AA$2,'Feedstock Split-2019'!$A$1:$AG$1,0),0)*AA$4</f>
        <v>0</v>
      </c>
      <c r="AB34">
        <f>VLOOKUP($A34,'Feedstock Split-2019'!$A$1:$AG$43,MATCH(AB$2,'Feedstock Split-2019'!$A$1:$AG$1,0),0)*AB$4</f>
        <v>0</v>
      </c>
      <c r="AC34">
        <f>VLOOKUP($A34,'Feedstock Split-2019'!$A$1:$AG$43,MATCH(AC$2,'Feedstock Split-2019'!$A$1:$AG$1,0),0)*AC$4</f>
        <v>0</v>
      </c>
      <c r="AD34">
        <f>VLOOKUP($A34,'Feedstock Split-2019'!$A$1:$AG$43,MATCH(AD$2,'Feedstock Split-2019'!$A$1:$AG$1,0),0)*AD$4</f>
        <v>0</v>
      </c>
      <c r="AE34">
        <f>VLOOKUP($A34,'Feedstock Split-2019'!$A$1:$AG$43,MATCH(AE$2,'Feedstock Split-2019'!$A$1:$AG$1,0),0)*AE$4</f>
        <v>0</v>
      </c>
      <c r="AF34" s="47">
        <f>VLOOKUP($A34,'Feedstock Split-2019'!$A$1:$AG$43,MATCH(AF$2,'Feedstock Split-2019'!$A$1:$AG$1,0),0)*AF$4</f>
        <v>0</v>
      </c>
    </row>
    <row r="35" spans="1:32" x14ac:dyDescent="0.2">
      <c r="A35" s="12" t="s">
        <v>31</v>
      </c>
      <c r="B35" s="27"/>
      <c r="C35" s="97">
        <f>VLOOKUP($A35,'Feedstock Split-2019'!$A$1:$AG$43,MATCH(C$2,'Feedstock Split-2019'!$A$1:$AG$1,0),0)*C$4</f>
        <v>0</v>
      </c>
      <c r="D35">
        <f>VLOOKUP($A35,'Feedstock Split-2019'!$A$1:$AG$43,MATCH(D$2,'Feedstock Split-2019'!$A$1:$AG$1,0),0)*D$4</f>
        <v>0</v>
      </c>
      <c r="E35">
        <f>VLOOKUP($A35,'Feedstock Split-2019'!$A$1:$AG$43,MATCH(E$2,'Feedstock Split-2019'!$A$1:$AG$1,0),0)*E$4</f>
        <v>0</v>
      </c>
      <c r="F35">
        <f>VLOOKUP($A35,'Feedstock Split-2019'!$A$1:$AG$43,MATCH(F$2,'Feedstock Split-2019'!$A$1:$AG$1,0),0)*F$4</f>
        <v>0</v>
      </c>
      <c r="G35">
        <f>VLOOKUP($A35,'Feedstock Split-2019'!$A$1:$AG$43,MATCH(G$2,'Feedstock Split-2019'!$A$1:$AG$1,0),0)*G$4</f>
        <v>0</v>
      </c>
      <c r="H35">
        <f>VLOOKUP($A35,'Feedstock Split-2019'!$A$1:$AG$43,MATCH(H$2,'Feedstock Split-2019'!$A$1:$AG$1,0),0)*H$4</f>
        <v>0</v>
      </c>
      <c r="I35">
        <f>VLOOKUP($A35,'Feedstock Split-2019'!$A$1:$AG$43,MATCH(I$2,'Feedstock Split-2019'!$A$1:$AG$1,0),0)*I$4</f>
        <v>0</v>
      </c>
      <c r="J35">
        <f>VLOOKUP($A35,'Feedstock Split-2019'!$A$1:$AG$43,MATCH(J$2,'Feedstock Split-2019'!$A$1:$AG$1,0),0)*J$4</f>
        <v>0</v>
      </c>
      <c r="K35">
        <f>VLOOKUP($A35,'Feedstock Split-2019'!$A$1:$AG$43,MATCH(K$2,'Feedstock Split-2019'!$A$1:$AG$1,0),0)*K$4</f>
        <v>0</v>
      </c>
      <c r="L35">
        <f>VLOOKUP($A35,'Feedstock Split-2019'!$A$1:$AG$43,MATCH(L$2,'Feedstock Split-2019'!$A$1:$AG$1,0),0)*L$4</f>
        <v>0</v>
      </c>
      <c r="M35">
        <f>VLOOKUP($A35,'Feedstock Split-2019'!$A$1:$AG$43,MATCH(M$2,'Feedstock Split-2019'!$A$1:$AG$1,0),0)*M$4</f>
        <v>0</v>
      </c>
      <c r="N35">
        <f>VLOOKUP($A35,'Feedstock Split-2019'!$A$1:$AG$43,MATCH(N$2,'Feedstock Split-2019'!$A$1:$AG$1,0),0)*N$4</f>
        <v>0</v>
      </c>
      <c r="O35">
        <f>VLOOKUP($A35,'Feedstock Split-2019'!$A$1:$AG$43,MATCH(O$2,'Feedstock Split-2019'!$A$1:$AG$1,0),0)*O$4</f>
        <v>0</v>
      </c>
      <c r="P35">
        <f>VLOOKUP($A35,'Feedstock Split-2019'!$A$1:$AG$43,MATCH(P$2,'Feedstock Split-2019'!$A$1:$AG$1,0),0)*P$4</f>
        <v>0</v>
      </c>
      <c r="Q35">
        <f>VLOOKUP($A35,'Feedstock Split-2019'!$A$1:$AG$43,MATCH(Q$2,'Feedstock Split-2019'!$A$1:$AG$1,0),0)*Q$4</f>
        <v>0</v>
      </c>
      <c r="R35">
        <f>VLOOKUP($A35,'Feedstock Split-2019'!$A$1:$AG$43,MATCH(R$2,'Feedstock Split-2019'!$A$1:$AG$1,0),0)*R$4</f>
        <v>0</v>
      </c>
      <c r="S35">
        <f>VLOOKUP($A35,'Feedstock Split-2019'!$A$1:$AG$43,MATCH(S$2,'Feedstock Split-2019'!$A$1:$AG$1,0),0)*S$4</f>
        <v>0</v>
      </c>
      <c r="T35">
        <f>VLOOKUP($A35,'Feedstock Split-2019'!$A$1:$AG$43,MATCH(T$2,'Feedstock Split-2019'!$A$1:$AG$1,0),0)*T$4</f>
        <v>3506336431071.7588</v>
      </c>
      <c r="U35">
        <f>VLOOKUP($A35,'Feedstock Split-2019'!$A$1:$AG$43,MATCH(U$2,'Feedstock Split-2019'!$A$1:$AG$1,0),0)*U$4</f>
        <v>0</v>
      </c>
      <c r="V35">
        <f>VLOOKUP($A35,'Feedstock Split-2019'!$A$1:$AG$43,MATCH(V$2,'Feedstock Split-2019'!$A$1:$AG$1,0),0)*V$4</f>
        <v>0</v>
      </c>
      <c r="W35">
        <f>VLOOKUP($A35,'Feedstock Split-2019'!$A$1:$AG$43,MATCH(W$2,'Feedstock Split-2019'!$A$1:$AG$1,0),0)*W$4</f>
        <v>0</v>
      </c>
      <c r="X35">
        <f>VLOOKUP($A35,'Feedstock Split-2019'!$A$1:$AG$43,MATCH(X$2,'Feedstock Split-2019'!$A$1:$AG$1,0),0)*X$4</f>
        <v>0</v>
      </c>
      <c r="Y35">
        <f>VLOOKUP($A35,'Feedstock Split-2019'!$A$1:$AG$43,MATCH(Y$2,'Feedstock Split-2019'!$A$1:$AG$1,0),0)*Y$4</f>
        <v>0</v>
      </c>
      <c r="Z35">
        <f>VLOOKUP($A35,'Feedstock Split-2019'!$A$1:$AG$43,MATCH(Z$2,'Feedstock Split-2019'!$A$1:$AG$1,0),0)*Z$4</f>
        <v>0</v>
      </c>
      <c r="AA35">
        <f>VLOOKUP($A35,'Feedstock Split-2019'!$A$1:$AG$43,MATCH(AA$2,'Feedstock Split-2019'!$A$1:$AG$1,0),0)*AA$4</f>
        <v>0</v>
      </c>
      <c r="AB35">
        <f>VLOOKUP($A35,'Feedstock Split-2019'!$A$1:$AG$43,MATCH(AB$2,'Feedstock Split-2019'!$A$1:$AG$1,0),0)*AB$4</f>
        <v>0</v>
      </c>
      <c r="AC35">
        <f>VLOOKUP($A35,'Feedstock Split-2019'!$A$1:$AG$43,MATCH(AC$2,'Feedstock Split-2019'!$A$1:$AG$1,0),0)*AC$4</f>
        <v>0</v>
      </c>
      <c r="AD35">
        <f>VLOOKUP($A35,'Feedstock Split-2019'!$A$1:$AG$43,MATCH(AD$2,'Feedstock Split-2019'!$A$1:$AG$1,0),0)*AD$4</f>
        <v>0</v>
      </c>
      <c r="AE35">
        <f>VLOOKUP($A35,'Feedstock Split-2019'!$A$1:$AG$43,MATCH(AE$2,'Feedstock Split-2019'!$A$1:$AG$1,0),0)*AE$4</f>
        <v>0</v>
      </c>
      <c r="AF35" s="47">
        <f>VLOOKUP($A35,'Feedstock Split-2019'!$A$1:$AG$43,MATCH(AF$2,'Feedstock Split-2019'!$A$1:$AG$1,0),0)*AF$4</f>
        <v>0</v>
      </c>
    </row>
    <row r="36" spans="1:32" x14ac:dyDescent="0.2">
      <c r="A36" s="12" t="s">
        <v>32</v>
      </c>
      <c r="B36" s="27"/>
      <c r="C36" s="97">
        <f>VLOOKUP($A36,'Feedstock Split-2019'!$A$1:$AG$43,MATCH(C$2,'Feedstock Split-2019'!$A$1:$AG$1,0),0)*C$4</f>
        <v>0</v>
      </c>
      <c r="D36">
        <f>VLOOKUP($A36,'Feedstock Split-2019'!$A$1:$AG$43,MATCH(D$2,'Feedstock Split-2019'!$A$1:$AG$1,0),0)*D$4</f>
        <v>0</v>
      </c>
      <c r="E36">
        <f>VLOOKUP($A36,'Feedstock Split-2019'!$A$1:$AG$43,MATCH(E$2,'Feedstock Split-2019'!$A$1:$AG$1,0),0)*E$4</f>
        <v>0</v>
      </c>
      <c r="F36">
        <f>VLOOKUP($A36,'Feedstock Split-2019'!$A$1:$AG$43,MATCH(F$2,'Feedstock Split-2019'!$A$1:$AG$1,0),0)*F$4</f>
        <v>0</v>
      </c>
      <c r="G36">
        <f>VLOOKUP($A36,'Feedstock Split-2019'!$A$1:$AG$43,MATCH(G$2,'Feedstock Split-2019'!$A$1:$AG$1,0),0)*G$4</f>
        <v>0</v>
      </c>
      <c r="H36">
        <f>VLOOKUP($A36,'Feedstock Split-2019'!$A$1:$AG$43,MATCH(H$2,'Feedstock Split-2019'!$A$1:$AG$1,0),0)*H$4</f>
        <v>0</v>
      </c>
      <c r="I36">
        <f>VLOOKUP($A36,'Feedstock Split-2019'!$A$1:$AG$43,MATCH(I$2,'Feedstock Split-2019'!$A$1:$AG$1,0),0)*I$4</f>
        <v>0</v>
      </c>
      <c r="J36">
        <f>VLOOKUP($A36,'Feedstock Split-2019'!$A$1:$AG$43,MATCH(J$2,'Feedstock Split-2019'!$A$1:$AG$1,0),0)*J$4</f>
        <v>0</v>
      </c>
      <c r="K36">
        <f>VLOOKUP($A36,'Feedstock Split-2019'!$A$1:$AG$43,MATCH(K$2,'Feedstock Split-2019'!$A$1:$AG$1,0),0)*K$4</f>
        <v>0</v>
      </c>
      <c r="L36">
        <f>VLOOKUP($A36,'Feedstock Split-2019'!$A$1:$AG$43,MATCH(L$2,'Feedstock Split-2019'!$A$1:$AG$1,0),0)*L$4</f>
        <v>0</v>
      </c>
      <c r="M36">
        <f>VLOOKUP($A36,'Feedstock Split-2019'!$A$1:$AG$43,MATCH(M$2,'Feedstock Split-2019'!$A$1:$AG$1,0),0)*M$4</f>
        <v>0</v>
      </c>
      <c r="N36">
        <f>VLOOKUP($A36,'Feedstock Split-2019'!$A$1:$AG$43,MATCH(N$2,'Feedstock Split-2019'!$A$1:$AG$1,0),0)*N$4</f>
        <v>0</v>
      </c>
      <c r="O36">
        <f>VLOOKUP($A36,'Feedstock Split-2019'!$A$1:$AG$43,MATCH(O$2,'Feedstock Split-2019'!$A$1:$AG$1,0),0)*O$4</f>
        <v>0</v>
      </c>
      <c r="P36">
        <f>VLOOKUP($A36,'Feedstock Split-2019'!$A$1:$AG$43,MATCH(P$2,'Feedstock Split-2019'!$A$1:$AG$1,0),0)*P$4</f>
        <v>0</v>
      </c>
      <c r="Q36">
        <f>VLOOKUP($A36,'Feedstock Split-2019'!$A$1:$AG$43,MATCH(Q$2,'Feedstock Split-2019'!$A$1:$AG$1,0),0)*Q$4</f>
        <v>0</v>
      </c>
      <c r="R36">
        <f>VLOOKUP($A36,'Feedstock Split-2019'!$A$1:$AG$43,MATCH(R$2,'Feedstock Split-2019'!$A$1:$AG$1,0),0)*R$4</f>
        <v>0</v>
      </c>
      <c r="S36">
        <f>VLOOKUP($A36,'Feedstock Split-2019'!$A$1:$AG$43,MATCH(S$2,'Feedstock Split-2019'!$A$1:$AG$1,0),0)*S$4</f>
        <v>0</v>
      </c>
      <c r="T36">
        <f>VLOOKUP($A36,'Feedstock Split-2019'!$A$1:$AG$43,MATCH(T$2,'Feedstock Split-2019'!$A$1:$AG$1,0),0)*T$4</f>
        <v>87184581529.351837</v>
      </c>
      <c r="U36">
        <f>VLOOKUP($A36,'Feedstock Split-2019'!$A$1:$AG$43,MATCH(U$2,'Feedstock Split-2019'!$A$1:$AG$1,0),0)*U$4</f>
        <v>0</v>
      </c>
      <c r="V36">
        <f>VLOOKUP($A36,'Feedstock Split-2019'!$A$1:$AG$43,MATCH(V$2,'Feedstock Split-2019'!$A$1:$AG$1,0),0)*V$4</f>
        <v>0</v>
      </c>
      <c r="W36">
        <f>VLOOKUP($A36,'Feedstock Split-2019'!$A$1:$AG$43,MATCH(W$2,'Feedstock Split-2019'!$A$1:$AG$1,0),0)*W$4</f>
        <v>0</v>
      </c>
      <c r="X36">
        <f>VLOOKUP($A36,'Feedstock Split-2019'!$A$1:$AG$43,MATCH(X$2,'Feedstock Split-2019'!$A$1:$AG$1,0),0)*X$4</f>
        <v>0</v>
      </c>
      <c r="Y36">
        <f>VLOOKUP($A36,'Feedstock Split-2019'!$A$1:$AG$43,MATCH(Y$2,'Feedstock Split-2019'!$A$1:$AG$1,0),0)*Y$4</f>
        <v>0</v>
      </c>
      <c r="Z36">
        <f>VLOOKUP($A36,'Feedstock Split-2019'!$A$1:$AG$43,MATCH(Z$2,'Feedstock Split-2019'!$A$1:$AG$1,0),0)*Z$4</f>
        <v>0</v>
      </c>
      <c r="AA36">
        <f>VLOOKUP($A36,'Feedstock Split-2019'!$A$1:$AG$43,MATCH(AA$2,'Feedstock Split-2019'!$A$1:$AG$1,0),0)*AA$4</f>
        <v>0</v>
      </c>
      <c r="AB36">
        <f>VLOOKUP($A36,'Feedstock Split-2019'!$A$1:$AG$43,MATCH(AB$2,'Feedstock Split-2019'!$A$1:$AG$1,0),0)*AB$4</f>
        <v>0</v>
      </c>
      <c r="AC36">
        <f>VLOOKUP($A36,'Feedstock Split-2019'!$A$1:$AG$43,MATCH(AC$2,'Feedstock Split-2019'!$A$1:$AG$1,0),0)*AC$4</f>
        <v>0</v>
      </c>
      <c r="AD36">
        <f>VLOOKUP($A36,'Feedstock Split-2019'!$A$1:$AG$43,MATCH(AD$2,'Feedstock Split-2019'!$A$1:$AG$1,0),0)*AD$4</f>
        <v>0</v>
      </c>
      <c r="AE36">
        <f>VLOOKUP($A36,'Feedstock Split-2019'!$A$1:$AG$43,MATCH(AE$2,'Feedstock Split-2019'!$A$1:$AG$1,0),0)*AE$4</f>
        <v>0</v>
      </c>
      <c r="AF36" s="47">
        <f>VLOOKUP($A36,'Feedstock Split-2019'!$A$1:$AG$43,MATCH(AF$2,'Feedstock Split-2019'!$A$1:$AG$1,0),0)*AF$4</f>
        <v>0</v>
      </c>
    </row>
    <row r="37" spans="1:32" x14ac:dyDescent="0.2">
      <c r="A37" s="12" t="s">
        <v>33</v>
      </c>
      <c r="B37" s="27"/>
      <c r="C37" s="97">
        <f>VLOOKUP($A37,'Feedstock Split-2019'!$A$1:$AG$43,MATCH(C$2,'Feedstock Split-2019'!$A$1:$AG$1,0),0)*C$4</f>
        <v>0</v>
      </c>
      <c r="D37">
        <f>VLOOKUP($A37,'Feedstock Split-2019'!$A$1:$AG$43,MATCH(D$2,'Feedstock Split-2019'!$A$1:$AG$1,0),0)*D$4</f>
        <v>0</v>
      </c>
      <c r="E37">
        <f>VLOOKUP($A37,'Feedstock Split-2019'!$A$1:$AG$43,MATCH(E$2,'Feedstock Split-2019'!$A$1:$AG$1,0),0)*E$4</f>
        <v>0</v>
      </c>
      <c r="F37">
        <f>VLOOKUP($A37,'Feedstock Split-2019'!$A$1:$AG$43,MATCH(F$2,'Feedstock Split-2019'!$A$1:$AG$1,0),0)*F$4</f>
        <v>0</v>
      </c>
      <c r="G37">
        <f>VLOOKUP($A37,'Feedstock Split-2019'!$A$1:$AG$43,MATCH(G$2,'Feedstock Split-2019'!$A$1:$AG$1,0),0)*G$4</f>
        <v>0</v>
      </c>
      <c r="H37">
        <f>VLOOKUP($A37,'Feedstock Split-2019'!$A$1:$AG$43,MATCH(H$2,'Feedstock Split-2019'!$A$1:$AG$1,0),0)*H$4</f>
        <v>0</v>
      </c>
      <c r="I37">
        <f>VLOOKUP($A37,'Feedstock Split-2019'!$A$1:$AG$43,MATCH(I$2,'Feedstock Split-2019'!$A$1:$AG$1,0),0)*I$4</f>
        <v>0</v>
      </c>
      <c r="J37">
        <f>VLOOKUP($A37,'Feedstock Split-2019'!$A$1:$AG$43,MATCH(J$2,'Feedstock Split-2019'!$A$1:$AG$1,0),0)*J$4</f>
        <v>0</v>
      </c>
      <c r="K37">
        <f>VLOOKUP($A37,'Feedstock Split-2019'!$A$1:$AG$43,MATCH(K$2,'Feedstock Split-2019'!$A$1:$AG$1,0),0)*K$4</f>
        <v>0</v>
      </c>
      <c r="L37">
        <f>VLOOKUP($A37,'Feedstock Split-2019'!$A$1:$AG$43,MATCH(L$2,'Feedstock Split-2019'!$A$1:$AG$1,0),0)*L$4</f>
        <v>0</v>
      </c>
      <c r="M37">
        <f>VLOOKUP($A37,'Feedstock Split-2019'!$A$1:$AG$43,MATCH(M$2,'Feedstock Split-2019'!$A$1:$AG$1,0),0)*M$4</f>
        <v>0</v>
      </c>
      <c r="N37">
        <f>VLOOKUP($A37,'Feedstock Split-2019'!$A$1:$AG$43,MATCH(N$2,'Feedstock Split-2019'!$A$1:$AG$1,0),0)*N$4</f>
        <v>0</v>
      </c>
      <c r="O37">
        <f>VLOOKUP($A37,'Feedstock Split-2019'!$A$1:$AG$43,MATCH(O$2,'Feedstock Split-2019'!$A$1:$AG$1,0),0)*O$4</f>
        <v>0</v>
      </c>
      <c r="P37">
        <f>VLOOKUP($A37,'Feedstock Split-2019'!$A$1:$AG$43,MATCH(P$2,'Feedstock Split-2019'!$A$1:$AG$1,0),0)*P$4</f>
        <v>0</v>
      </c>
      <c r="Q37">
        <f>VLOOKUP($A37,'Feedstock Split-2019'!$A$1:$AG$43,MATCH(Q$2,'Feedstock Split-2019'!$A$1:$AG$1,0),0)*Q$4</f>
        <v>0</v>
      </c>
      <c r="R37">
        <f>VLOOKUP($A37,'Feedstock Split-2019'!$A$1:$AG$43,MATCH(R$2,'Feedstock Split-2019'!$A$1:$AG$1,0),0)*R$4</f>
        <v>0</v>
      </c>
      <c r="S37">
        <f>VLOOKUP($A37,'Feedstock Split-2019'!$A$1:$AG$43,MATCH(S$2,'Feedstock Split-2019'!$A$1:$AG$1,0),0)*S$4</f>
        <v>0</v>
      </c>
      <c r="T37">
        <f>VLOOKUP($A37,'Feedstock Split-2019'!$A$1:$AG$43,MATCH(T$2,'Feedstock Split-2019'!$A$1:$AG$1,0),0)*T$4</f>
        <v>0</v>
      </c>
      <c r="U37">
        <f>VLOOKUP($A37,'Feedstock Split-2019'!$A$1:$AG$43,MATCH(U$2,'Feedstock Split-2019'!$A$1:$AG$1,0),0)*U$4</f>
        <v>0</v>
      </c>
      <c r="V37">
        <f>VLOOKUP($A37,'Feedstock Split-2019'!$A$1:$AG$43,MATCH(V$2,'Feedstock Split-2019'!$A$1:$AG$1,0),0)*V$4</f>
        <v>0</v>
      </c>
      <c r="W37">
        <f>VLOOKUP($A37,'Feedstock Split-2019'!$A$1:$AG$43,MATCH(W$2,'Feedstock Split-2019'!$A$1:$AG$1,0),0)*W$4</f>
        <v>0</v>
      </c>
      <c r="X37">
        <f>VLOOKUP($A37,'Feedstock Split-2019'!$A$1:$AG$43,MATCH(X$2,'Feedstock Split-2019'!$A$1:$AG$1,0),0)*X$4</f>
        <v>0</v>
      </c>
      <c r="Y37">
        <f>VLOOKUP($A37,'Feedstock Split-2019'!$A$1:$AG$43,MATCH(Y$2,'Feedstock Split-2019'!$A$1:$AG$1,0),0)*Y$4</f>
        <v>0</v>
      </c>
      <c r="Z37">
        <f>VLOOKUP($A37,'Feedstock Split-2019'!$A$1:$AG$43,MATCH(Z$2,'Feedstock Split-2019'!$A$1:$AG$1,0),0)*Z$4</f>
        <v>0</v>
      </c>
      <c r="AA37">
        <f>VLOOKUP($A37,'Feedstock Split-2019'!$A$1:$AG$43,MATCH(AA$2,'Feedstock Split-2019'!$A$1:$AG$1,0),0)*AA$4</f>
        <v>0</v>
      </c>
      <c r="AB37">
        <f>VLOOKUP($A37,'Feedstock Split-2019'!$A$1:$AG$43,MATCH(AB$2,'Feedstock Split-2019'!$A$1:$AG$1,0),0)*AB$4</f>
        <v>0</v>
      </c>
      <c r="AC37">
        <f>VLOOKUP($A37,'Feedstock Split-2019'!$A$1:$AG$43,MATCH(AC$2,'Feedstock Split-2019'!$A$1:$AG$1,0),0)*AC$4</f>
        <v>0</v>
      </c>
      <c r="AD37">
        <f>VLOOKUP($A37,'Feedstock Split-2019'!$A$1:$AG$43,MATCH(AD$2,'Feedstock Split-2019'!$A$1:$AG$1,0),0)*AD$4</f>
        <v>0</v>
      </c>
      <c r="AE37">
        <f>VLOOKUP($A37,'Feedstock Split-2019'!$A$1:$AG$43,MATCH(AE$2,'Feedstock Split-2019'!$A$1:$AG$1,0),0)*AE$4</f>
        <v>0</v>
      </c>
      <c r="AF37" s="47">
        <f>VLOOKUP($A37,'Feedstock Split-2019'!$A$1:$AG$43,MATCH(AF$2,'Feedstock Split-2019'!$A$1:$AG$1,0),0)*AF$4</f>
        <v>0</v>
      </c>
    </row>
    <row r="38" spans="1:32" x14ac:dyDescent="0.2">
      <c r="A38" s="12" t="s">
        <v>34</v>
      </c>
      <c r="B38" s="27"/>
      <c r="C38" s="97">
        <f>VLOOKUP($A38,'Feedstock Split-2019'!$A$1:$AG$43,MATCH(C$2,'Feedstock Split-2019'!$A$1:$AG$1,0),0)*C$4</f>
        <v>0</v>
      </c>
      <c r="D38">
        <f>VLOOKUP($A38,'Feedstock Split-2019'!$A$1:$AG$43,MATCH(D$2,'Feedstock Split-2019'!$A$1:$AG$1,0),0)*D$4</f>
        <v>0</v>
      </c>
      <c r="E38">
        <f>VLOOKUP($A38,'Feedstock Split-2019'!$A$1:$AG$43,MATCH(E$2,'Feedstock Split-2019'!$A$1:$AG$1,0),0)*E$4</f>
        <v>0</v>
      </c>
      <c r="F38">
        <f>VLOOKUP($A38,'Feedstock Split-2019'!$A$1:$AG$43,MATCH(F$2,'Feedstock Split-2019'!$A$1:$AG$1,0),0)*F$4</f>
        <v>0</v>
      </c>
      <c r="G38">
        <f>VLOOKUP($A38,'Feedstock Split-2019'!$A$1:$AG$43,MATCH(G$2,'Feedstock Split-2019'!$A$1:$AG$1,0),0)*G$4</f>
        <v>0</v>
      </c>
      <c r="H38">
        <f>VLOOKUP($A38,'Feedstock Split-2019'!$A$1:$AG$43,MATCH(H$2,'Feedstock Split-2019'!$A$1:$AG$1,0),0)*H$4</f>
        <v>0</v>
      </c>
      <c r="I38">
        <f>VLOOKUP($A38,'Feedstock Split-2019'!$A$1:$AG$43,MATCH(I$2,'Feedstock Split-2019'!$A$1:$AG$1,0),0)*I$4</f>
        <v>0</v>
      </c>
      <c r="J38">
        <f>VLOOKUP($A38,'Feedstock Split-2019'!$A$1:$AG$43,MATCH(J$2,'Feedstock Split-2019'!$A$1:$AG$1,0),0)*J$4</f>
        <v>0</v>
      </c>
      <c r="K38">
        <f>VLOOKUP($A38,'Feedstock Split-2019'!$A$1:$AG$43,MATCH(K$2,'Feedstock Split-2019'!$A$1:$AG$1,0),0)*K$4</f>
        <v>0</v>
      </c>
      <c r="L38">
        <f>VLOOKUP($A38,'Feedstock Split-2019'!$A$1:$AG$43,MATCH(L$2,'Feedstock Split-2019'!$A$1:$AG$1,0),0)*L$4</f>
        <v>0</v>
      </c>
      <c r="M38">
        <f>VLOOKUP($A38,'Feedstock Split-2019'!$A$1:$AG$43,MATCH(M$2,'Feedstock Split-2019'!$A$1:$AG$1,0),0)*M$4</f>
        <v>0</v>
      </c>
      <c r="N38">
        <f>VLOOKUP($A38,'Feedstock Split-2019'!$A$1:$AG$43,MATCH(N$2,'Feedstock Split-2019'!$A$1:$AG$1,0),0)*N$4</f>
        <v>0</v>
      </c>
      <c r="O38">
        <f>VLOOKUP($A38,'Feedstock Split-2019'!$A$1:$AG$43,MATCH(O$2,'Feedstock Split-2019'!$A$1:$AG$1,0),0)*O$4</f>
        <v>0</v>
      </c>
      <c r="P38">
        <f>VLOOKUP($A38,'Feedstock Split-2019'!$A$1:$AG$43,MATCH(P$2,'Feedstock Split-2019'!$A$1:$AG$1,0),0)*P$4</f>
        <v>0</v>
      </c>
      <c r="Q38">
        <f>VLOOKUP($A38,'Feedstock Split-2019'!$A$1:$AG$43,MATCH(Q$2,'Feedstock Split-2019'!$A$1:$AG$1,0),0)*Q$4</f>
        <v>0</v>
      </c>
      <c r="R38">
        <f>VLOOKUP($A38,'Feedstock Split-2019'!$A$1:$AG$43,MATCH(R$2,'Feedstock Split-2019'!$A$1:$AG$1,0),0)*R$4</f>
        <v>0</v>
      </c>
      <c r="S38">
        <f>VLOOKUP($A38,'Feedstock Split-2019'!$A$1:$AG$43,MATCH(S$2,'Feedstock Split-2019'!$A$1:$AG$1,0),0)*S$4</f>
        <v>0</v>
      </c>
      <c r="T38">
        <f>VLOOKUP($A38,'Feedstock Split-2019'!$A$1:$AG$43,MATCH(T$2,'Feedstock Split-2019'!$A$1:$AG$1,0),0)*T$4</f>
        <v>0</v>
      </c>
      <c r="U38">
        <f>VLOOKUP($A38,'Feedstock Split-2019'!$A$1:$AG$43,MATCH(U$2,'Feedstock Split-2019'!$A$1:$AG$1,0),0)*U$4</f>
        <v>0</v>
      </c>
      <c r="V38">
        <f>VLOOKUP($A38,'Feedstock Split-2019'!$A$1:$AG$43,MATCH(V$2,'Feedstock Split-2019'!$A$1:$AG$1,0),0)*V$4</f>
        <v>0</v>
      </c>
      <c r="W38">
        <f>VLOOKUP($A38,'Feedstock Split-2019'!$A$1:$AG$43,MATCH(W$2,'Feedstock Split-2019'!$A$1:$AG$1,0),0)*W$4</f>
        <v>0</v>
      </c>
      <c r="X38">
        <f>VLOOKUP($A38,'Feedstock Split-2019'!$A$1:$AG$43,MATCH(X$2,'Feedstock Split-2019'!$A$1:$AG$1,0),0)*X$4</f>
        <v>0</v>
      </c>
      <c r="Y38">
        <f>VLOOKUP($A38,'Feedstock Split-2019'!$A$1:$AG$43,MATCH(Y$2,'Feedstock Split-2019'!$A$1:$AG$1,0),0)*Y$4</f>
        <v>0</v>
      </c>
      <c r="Z38">
        <f>VLOOKUP($A38,'Feedstock Split-2019'!$A$1:$AG$43,MATCH(Z$2,'Feedstock Split-2019'!$A$1:$AG$1,0),0)*Z$4</f>
        <v>0</v>
      </c>
      <c r="AA38">
        <f>VLOOKUP($A38,'Feedstock Split-2019'!$A$1:$AG$43,MATCH(AA$2,'Feedstock Split-2019'!$A$1:$AG$1,0),0)*AA$4</f>
        <v>0</v>
      </c>
      <c r="AB38">
        <f>VLOOKUP($A38,'Feedstock Split-2019'!$A$1:$AG$43,MATCH(AB$2,'Feedstock Split-2019'!$A$1:$AG$1,0),0)*AB$4</f>
        <v>0</v>
      </c>
      <c r="AC38">
        <f>VLOOKUP($A38,'Feedstock Split-2019'!$A$1:$AG$43,MATCH(AC$2,'Feedstock Split-2019'!$A$1:$AG$1,0),0)*AC$4</f>
        <v>0</v>
      </c>
      <c r="AD38">
        <f>VLOOKUP($A38,'Feedstock Split-2019'!$A$1:$AG$43,MATCH(AD$2,'Feedstock Split-2019'!$A$1:$AG$1,0),0)*AD$4</f>
        <v>0</v>
      </c>
      <c r="AE38">
        <f>VLOOKUP($A38,'Feedstock Split-2019'!$A$1:$AG$43,MATCH(AE$2,'Feedstock Split-2019'!$A$1:$AG$1,0),0)*AE$4</f>
        <v>0</v>
      </c>
      <c r="AF38" s="47">
        <f>VLOOKUP($A38,'Feedstock Split-2019'!$A$1:$AG$43,MATCH(AF$2,'Feedstock Split-2019'!$A$1:$AG$1,0),0)*AF$4</f>
        <v>0</v>
      </c>
    </row>
    <row r="39" spans="1:32" x14ac:dyDescent="0.2">
      <c r="A39" s="12" t="s">
        <v>35</v>
      </c>
      <c r="B39" s="27"/>
      <c r="C39" s="97">
        <f>VLOOKUP($A39,'Feedstock Split-2019'!$A$1:$AG$43,MATCH(C$2,'Feedstock Split-2019'!$A$1:$AG$1,0),0)*C$4</f>
        <v>0</v>
      </c>
      <c r="D39">
        <f>VLOOKUP($A39,'Feedstock Split-2019'!$A$1:$AG$43,MATCH(D$2,'Feedstock Split-2019'!$A$1:$AG$1,0),0)*D$4</f>
        <v>0</v>
      </c>
      <c r="E39">
        <f>VLOOKUP($A39,'Feedstock Split-2019'!$A$1:$AG$43,MATCH(E$2,'Feedstock Split-2019'!$A$1:$AG$1,0),0)*E$4</f>
        <v>0</v>
      </c>
      <c r="F39">
        <f>VLOOKUP($A39,'Feedstock Split-2019'!$A$1:$AG$43,MATCH(F$2,'Feedstock Split-2019'!$A$1:$AG$1,0),0)*F$4</f>
        <v>0</v>
      </c>
      <c r="G39">
        <f>VLOOKUP($A39,'Feedstock Split-2019'!$A$1:$AG$43,MATCH(G$2,'Feedstock Split-2019'!$A$1:$AG$1,0),0)*G$4</f>
        <v>0</v>
      </c>
      <c r="H39">
        <f>VLOOKUP($A39,'Feedstock Split-2019'!$A$1:$AG$43,MATCH(H$2,'Feedstock Split-2019'!$A$1:$AG$1,0),0)*H$4</f>
        <v>0</v>
      </c>
      <c r="I39">
        <f>VLOOKUP($A39,'Feedstock Split-2019'!$A$1:$AG$43,MATCH(I$2,'Feedstock Split-2019'!$A$1:$AG$1,0),0)*I$4</f>
        <v>0</v>
      </c>
      <c r="J39">
        <f>VLOOKUP($A39,'Feedstock Split-2019'!$A$1:$AG$43,MATCH(J$2,'Feedstock Split-2019'!$A$1:$AG$1,0),0)*J$4</f>
        <v>0</v>
      </c>
      <c r="K39">
        <f>VLOOKUP($A39,'Feedstock Split-2019'!$A$1:$AG$43,MATCH(K$2,'Feedstock Split-2019'!$A$1:$AG$1,0),0)*K$4</f>
        <v>0</v>
      </c>
      <c r="L39">
        <f>VLOOKUP($A39,'Feedstock Split-2019'!$A$1:$AG$43,MATCH(L$2,'Feedstock Split-2019'!$A$1:$AG$1,0),0)*L$4</f>
        <v>0</v>
      </c>
      <c r="M39">
        <f>VLOOKUP($A39,'Feedstock Split-2019'!$A$1:$AG$43,MATCH(M$2,'Feedstock Split-2019'!$A$1:$AG$1,0),0)*M$4</f>
        <v>0</v>
      </c>
      <c r="N39">
        <f>VLOOKUP($A39,'Feedstock Split-2019'!$A$1:$AG$43,MATCH(N$2,'Feedstock Split-2019'!$A$1:$AG$1,0),0)*N$4</f>
        <v>0</v>
      </c>
      <c r="O39">
        <f>VLOOKUP($A39,'Feedstock Split-2019'!$A$1:$AG$43,MATCH(O$2,'Feedstock Split-2019'!$A$1:$AG$1,0),0)*O$4</f>
        <v>0</v>
      </c>
      <c r="P39">
        <f>VLOOKUP($A39,'Feedstock Split-2019'!$A$1:$AG$43,MATCH(P$2,'Feedstock Split-2019'!$A$1:$AG$1,0),0)*P$4</f>
        <v>0</v>
      </c>
      <c r="Q39">
        <f>VLOOKUP($A39,'Feedstock Split-2019'!$A$1:$AG$43,MATCH(Q$2,'Feedstock Split-2019'!$A$1:$AG$1,0),0)*Q$4</f>
        <v>0</v>
      </c>
      <c r="R39">
        <f>VLOOKUP($A39,'Feedstock Split-2019'!$A$1:$AG$43,MATCH(R$2,'Feedstock Split-2019'!$A$1:$AG$1,0),0)*R$4</f>
        <v>0</v>
      </c>
      <c r="S39">
        <f>VLOOKUP($A39,'Feedstock Split-2019'!$A$1:$AG$43,MATCH(S$2,'Feedstock Split-2019'!$A$1:$AG$1,0),0)*S$4</f>
        <v>0</v>
      </c>
      <c r="T39">
        <f>VLOOKUP($A39,'Feedstock Split-2019'!$A$1:$AG$43,MATCH(T$2,'Feedstock Split-2019'!$A$1:$AG$1,0),0)*T$4</f>
        <v>0</v>
      </c>
      <c r="U39">
        <f>VLOOKUP($A39,'Feedstock Split-2019'!$A$1:$AG$43,MATCH(U$2,'Feedstock Split-2019'!$A$1:$AG$1,0),0)*U$4</f>
        <v>0</v>
      </c>
      <c r="V39">
        <f>VLOOKUP($A39,'Feedstock Split-2019'!$A$1:$AG$43,MATCH(V$2,'Feedstock Split-2019'!$A$1:$AG$1,0),0)*V$4</f>
        <v>0</v>
      </c>
      <c r="W39">
        <f>VLOOKUP($A39,'Feedstock Split-2019'!$A$1:$AG$43,MATCH(W$2,'Feedstock Split-2019'!$A$1:$AG$1,0),0)*W$4</f>
        <v>0</v>
      </c>
      <c r="X39">
        <f>VLOOKUP($A39,'Feedstock Split-2019'!$A$1:$AG$43,MATCH(X$2,'Feedstock Split-2019'!$A$1:$AG$1,0),0)*X$4</f>
        <v>0</v>
      </c>
      <c r="Y39">
        <f>VLOOKUP($A39,'Feedstock Split-2019'!$A$1:$AG$43,MATCH(Y$2,'Feedstock Split-2019'!$A$1:$AG$1,0),0)*Y$4</f>
        <v>0</v>
      </c>
      <c r="Z39">
        <f>VLOOKUP($A39,'Feedstock Split-2019'!$A$1:$AG$43,MATCH(Z$2,'Feedstock Split-2019'!$A$1:$AG$1,0),0)*Z$4</f>
        <v>0</v>
      </c>
      <c r="AA39">
        <f>VLOOKUP($A39,'Feedstock Split-2019'!$A$1:$AG$43,MATCH(AA$2,'Feedstock Split-2019'!$A$1:$AG$1,0),0)*AA$4</f>
        <v>0</v>
      </c>
      <c r="AB39">
        <f>VLOOKUP($A39,'Feedstock Split-2019'!$A$1:$AG$43,MATCH(AB$2,'Feedstock Split-2019'!$A$1:$AG$1,0),0)*AB$4</f>
        <v>0</v>
      </c>
      <c r="AC39">
        <f>VLOOKUP($A39,'Feedstock Split-2019'!$A$1:$AG$43,MATCH(AC$2,'Feedstock Split-2019'!$A$1:$AG$1,0),0)*AC$4</f>
        <v>0</v>
      </c>
      <c r="AD39">
        <f>VLOOKUP($A39,'Feedstock Split-2019'!$A$1:$AG$43,MATCH(AD$2,'Feedstock Split-2019'!$A$1:$AG$1,0),0)*AD$4</f>
        <v>0</v>
      </c>
      <c r="AE39">
        <f>VLOOKUP($A39,'Feedstock Split-2019'!$A$1:$AG$43,MATCH(AE$2,'Feedstock Split-2019'!$A$1:$AG$1,0),0)*AE$4</f>
        <v>0</v>
      </c>
      <c r="AF39" s="47">
        <f>VLOOKUP($A39,'Feedstock Split-2019'!$A$1:$AG$43,MATCH(AF$2,'Feedstock Split-2019'!$A$1:$AG$1,0),0)*AF$4</f>
        <v>0</v>
      </c>
    </row>
    <row r="40" spans="1:32" x14ac:dyDescent="0.2">
      <c r="A40" s="12" t="s">
        <v>36</v>
      </c>
      <c r="B40" s="27"/>
      <c r="C40" s="97">
        <f>VLOOKUP($A40,'Feedstock Split-2019'!$A$1:$AG$43,MATCH(C$2,'Feedstock Split-2019'!$A$1:$AG$1,0),0)*C$4</f>
        <v>0</v>
      </c>
      <c r="D40">
        <f>VLOOKUP($A40,'Feedstock Split-2019'!$A$1:$AG$43,MATCH(D$2,'Feedstock Split-2019'!$A$1:$AG$1,0),0)*D$4</f>
        <v>0</v>
      </c>
      <c r="E40">
        <f>VLOOKUP($A40,'Feedstock Split-2019'!$A$1:$AG$43,MATCH(E$2,'Feedstock Split-2019'!$A$1:$AG$1,0),0)*E$4</f>
        <v>0</v>
      </c>
      <c r="F40">
        <f>VLOOKUP($A40,'Feedstock Split-2019'!$A$1:$AG$43,MATCH(F$2,'Feedstock Split-2019'!$A$1:$AG$1,0),0)*F$4</f>
        <v>0</v>
      </c>
      <c r="G40">
        <f>VLOOKUP($A40,'Feedstock Split-2019'!$A$1:$AG$43,MATCH(G$2,'Feedstock Split-2019'!$A$1:$AG$1,0),0)*G$4</f>
        <v>0</v>
      </c>
      <c r="H40">
        <f>VLOOKUP($A40,'Feedstock Split-2019'!$A$1:$AG$43,MATCH(H$2,'Feedstock Split-2019'!$A$1:$AG$1,0),0)*H$4</f>
        <v>0</v>
      </c>
      <c r="I40">
        <f>VLOOKUP($A40,'Feedstock Split-2019'!$A$1:$AG$43,MATCH(I$2,'Feedstock Split-2019'!$A$1:$AG$1,0),0)*I$4</f>
        <v>0</v>
      </c>
      <c r="J40">
        <f>VLOOKUP($A40,'Feedstock Split-2019'!$A$1:$AG$43,MATCH(J$2,'Feedstock Split-2019'!$A$1:$AG$1,0),0)*J$4</f>
        <v>0</v>
      </c>
      <c r="K40">
        <f>VLOOKUP($A40,'Feedstock Split-2019'!$A$1:$AG$43,MATCH(K$2,'Feedstock Split-2019'!$A$1:$AG$1,0),0)*K$4</f>
        <v>0</v>
      </c>
      <c r="L40">
        <f>VLOOKUP($A40,'Feedstock Split-2019'!$A$1:$AG$43,MATCH(L$2,'Feedstock Split-2019'!$A$1:$AG$1,0),0)*L$4</f>
        <v>0</v>
      </c>
      <c r="M40">
        <f>VLOOKUP($A40,'Feedstock Split-2019'!$A$1:$AG$43,MATCH(M$2,'Feedstock Split-2019'!$A$1:$AG$1,0),0)*M$4</f>
        <v>0</v>
      </c>
      <c r="N40">
        <f>VLOOKUP($A40,'Feedstock Split-2019'!$A$1:$AG$43,MATCH(N$2,'Feedstock Split-2019'!$A$1:$AG$1,0),0)*N$4</f>
        <v>0</v>
      </c>
      <c r="O40">
        <f>VLOOKUP($A40,'Feedstock Split-2019'!$A$1:$AG$43,MATCH(O$2,'Feedstock Split-2019'!$A$1:$AG$1,0),0)*O$4</f>
        <v>0</v>
      </c>
      <c r="P40">
        <f>VLOOKUP($A40,'Feedstock Split-2019'!$A$1:$AG$43,MATCH(P$2,'Feedstock Split-2019'!$A$1:$AG$1,0),0)*P$4</f>
        <v>0</v>
      </c>
      <c r="Q40">
        <f>VLOOKUP($A40,'Feedstock Split-2019'!$A$1:$AG$43,MATCH(Q$2,'Feedstock Split-2019'!$A$1:$AG$1,0),0)*Q$4</f>
        <v>0</v>
      </c>
      <c r="R40">
        <f>VLOOKUP($A40,'Feedstock Split-2019'!$A$1:$AG$43,MATCH(R$2,'Feedstock Split-2019'!$A$1:$AG$1,0),0)*R$4</f>
        <v>0</v>
      </c>
      <c r="S40">
        <f>VLOOKUP($A40,'Feedstock Split-2019'!$A$1:$AG$43,MATCH(S$2,'Feedstock Split-2019'!$A$1:$AG$1,0),0)*S$4</f>
        <v>0</v>
      </c>
      <c r="T40">
        <f>VLOOKUP($A40,'Feedstock Split-2019'!$A$1:$AG$43,MATCH(T$2,'Feedstock Split-2019'!$A$1:$AG$1,0),0)*T$4</f>
        <v>0</v>
      </c>
      <c r="U40">
        <f>VLOOKUP($A40,'Feedstock Split-2019'!$A$1:$AG$43,MATCH(U$2,'Feedstock Split-2019'!$A$1:$AG$1,0),0)*U$4</f>
        <v>0</v>
      </c>
      <c r="V40">
        <f>VLOOKUP($A40,'Feedstock Split-2019'!$A$1:$AG$43,MATCH(V$2,'Feedstock Split-2019'!$A$1:$AG$1,0),0)*V$4</f>
        <v>0</v>
      </c>
      <c r="W40">
        <f>VLOOKUP($A40,'Feedstock Split-2019'!$A$1:$AG$43,MATCH(W$2,'Feedstock Split-2019'!$A$1:$AG$1,0),0)*W$4</f>
        <v>0</v>
      </c>
      <c r="X40">
        <f>VLOOKUP($A40,'Feedstock Split-2019'!$A$1:$AG$43,MATCH(X$2,'Feedstock Split-2019'!$A$1:$AG$1,0),0)*X$4</f>
        <v>0</v>
      </c>
      <c r="Y40">
        <f>VLOOKUP($A40,'Feedstock Split-2019'!$A$1:$AG$43,MATCH(Y$2,'Feedstock Split-2019'!$A$1:$AG$1,0),0)*Y$4</f>
        <v>0</v>
      </c>
      <c r="Z40">
        <f>VLOOKUP($A40,'Feedstock Split-2019'!$A$1:$AG$43,MATCH(Z$2,'Feedstock Split-2019'!$A$1:$AG$1,0),0)*Z$4</f>
        <v>0</v>
      </c>
      <c r="AA40">
        <f>VLOOKUP($A40,'Feedstock Split-2019'!$A$1:$AG$43,MATCH(AA$2,'Feedstock Split-2019'!$A$1:$AG$1,0),0)*AA$4</f>
        <v>0</v>
      </c>
      <c r="AB40">
        <f>VLOOKUP($A40,'Feedstock Split-2019'!$A$1:$AG$43,MATCH(AB$2,'Feedstock Split-2019'!$A$1:$AG$1,0),0)*AB$4</f>
        <v>0</v>
      </c>
      <c r="AC40">
        <f>VLOOKUP($A40,'Feedstock Split-2019'!$A$1:$AG$43,MATCH(AC$2,'Feedstock Split-2019'!$A$1:$AG$1,0),0)*AC$4</f>
        <v>0</v>
      </c>
      <c r="AD40">
        <f>VLOOKUP($A40,'Feedstock Split-2019'!$A$1:$AG$43,MATCH(AD$2,'Feedstock Split-2019'!$A$1:$AG$1,0),0)*AD$4</f>
        <v>0</v>
      </c>
      <c r="AE40">
        <f>VLOOKUP($A40,'Feedstock Split-2019'!$A$1:$AG$43,MATCH(AE$2,'Feedstock Split-2019'!$A$1:$AG$1,0),0)*AE$4</f>
        <v>0</v>
      </c>
      <c r="AF40" s="47">
        <f>VLOOKUP($A40,'Feedstock Split-2019'!$A$1:$AG$43,MATCH(AF$2,'Feedstock Split-2019'!$A$1:$AG$1,0),0)*AF$4</f>
        <v>0</v>
      </c>
    </row>
    <row r="41" spans="1:32" x14ac:dyDescent="0.2">
      <c r="A41" s="12" t="s">
        <v>37</v>
      </c>
      <c r="B41" s="27"/>
      <c r="C41" s="97">
        <f>VLOOKUP($A41,'Feedstock Split-2019'!$A$1:$AG$43,MATCH(C$2,'Feedstock Split-2019'!$A$1:$AG$1,0),0)*C$4</f>
        <v>0</v>
      </c>
      <c r="D41">
        <f>VLOOKUP($A41,'Feedstock Split-2019'!$A$1:$AG$43,MATCH(D$2,'Feedstock Split-2019'!$A$1:$AG$1,0),0)*D$4</f>
        <v>0</v>
      </c>
      <c r="E41">
        <f>VLOOKUP($A41,'Feedstock Split-2019'!$A$1:$AG$43,MATCH(E$2,'Feedstock Split-2019'!$A$1:$AG$1,0),0)*E$4</f>
        <v>0</v>
      </c>
      <c r="F41">
        <f>VLOOKUP($A41,'Feedstock Split-2019'!$A$1:$AG$43,MATCH(F$2,'Feedstock Split-2019'!$A$1:$AG$1,0),0)*F$4</f>
        <v>0</v>
      </c>
      <c r="G41">
        <f>VLOOKUP($A41,'Feedstock Split-2019'!$A$1:$AG$43,MATCH(G$2,'Feedstock Split-2019'!$A$1:$AG$1,0),0)*G$4</f>
        <v>0</v>
      </c>
      <c r="H41">
        <f>VLOOKUP($A41,'Feedstock Split-2019'!$A$1:$AG$43,MATCH(H$2,'Feedstock Split-2019'!$A$1:$AG$1,0),0)*H$4</f>
        <v>0</v>
      </c>
      <c r="I41">
        <f>VLOOKUP($A41,'Feedstock Split-2019'!$A$1:$AG$43,MATCH(I$2,'Feedstock Split-2019'!$A$1:$AG$1,0),0)*I$4</f>
        <v>0</v>
      </c>
      <c r="J41">
        <f>VLOOKUP($A41,'Feedstock Split-2019'!$A$1:$AG$43,MATCH(J$2,'Feedstock Split-2019'!$A$1:$AG$1,0),0)*J$4</f>
        <v>0</v>
      </c>
      <c r="K41">
        <f>VLOOKUP($A41,'Feedstock Split-2019'!$A$1:$AG$43,MATCH(K$2,'Feedstock Split-2019'!$A$1:$AG$1,0),0)*K$4</f>
        <v>0</v>
      </c>
      <c r="L41">
        <f>VLOOKUP($A41,'Feedstock Split-2019'!$A$1:$AG$43,MATCH(L$2,'Feedstock Split-2019'!$A$1:$AG$1,0),0)*L$4</f>
        <v>0</v>
      </c>
      <c r="M41">
        <f>VLOOKUP($A41,'Feedstock Split-2019'!$A$1:$AG$43,MATCH(M$2,'Feedstock Split-2019'!$A$1:$AG$1,0),0)*M$4</f>
        <v>0</v>
      </c>
      <c r="N41">
        <f>VLOOKUP($A41,'Feedstock Split-2019'!$A$1:$AG$43,MATCH(N$2,'Feedstock Split-2019'!$A$1:$AG$1,0),0)*N$4</f>
        <v>0</v>
      </c>
      <c r="O41">
        <f>VLOOKUP($A41,'Feedstock Split-2019'!$A$1:$AG$43,MATCH(O$2,'Feedstock Split-2019'!$A$1:$AG$1,0),0)*O$4</f>
        <v>0</v>
      </c>
      <c r="P41">
        <f>VLOOKUP($A41,'Feedstock Split-2019'!$A$1:$AG$43,MATCH(P$2,'Feedstock Split-2019'!$A$1:$AG$1,0),0)*P$4</f>
        <v>0</v>
      </c>
      <c r="Q41">
        <f>VLOOKUP($A41,'Feedstock Split-2019'!$A$1:$AG$43,MATCH(Q$2,'Feedstock Split-2019'!$A$1:$AG$1,0),0)*Q$4</f>
        <v>0</v>
      </c>
      <c r="R41">
        <f>VLOOKUP($A41,'Feedstock Split-2019'!$A$1:$AG$43,MATCH(R$2,'Feedstock Split-2019'!$A$1:$AG$1,0),0)*R$4</f>
        <v>0</v>
      </c>
      <c r="S41">
        <f>VLOOKUP($A41,'Feedstock Split-2019'!$A$1:$AG$43,MATCH(S$2,'Feedstock Split-2019'!$A$1:$AG$1,0),0)*S$4</f>
        <v>0</v>
      </c>
      <c r="T41">
        <f>VLOOKUP($A41,'Feedstock Split-2019'!$A$1:$AG$43,MATCH(T$2,'Feedstock Split-2019'!$A$1:$AG$1,0),0)*T$4</f>
        <v>0</v>
      </c>
      <c r="U41">
        <f>VLOOKUP($A41,'Feedstock Split-2019'!$A$1:$AG$43,MATCH(U$2,'Feedstock Split-2019'!$A$1:$AG$1,0),0)*U$4</f>
        <v>0</v>
      </c>
      <c r="V41">
        <f>VLOOKUP($A41,'Feedstock Split-2019'!$A$1:$AG$43,MATCH(V$2,'Feedstock Split-2019'!$A$1:$AG$1,0),0)*V$4</f>
        <v>0</v>
      </c>
      <c r="W41">
        <f>VLOOKUP($A41,'Feedstock Split-2019'!$A$1:$AG$43,MATCH(W$2,'Feedstock Split-2019'!$A$1:$AG$1,0),0)*W$4</f>
        <v>0</v>
      </c>
      <c r="X41">
        <f>VLOOKUP($A41,'Feedstock Split-2019'!$A$1:$AG$43,MATCH(X$2,'Feedstock Split-2019'!$A$1:$AG$1,0),0)*X$4</f>
        <v>0</v>
      </c>
      <c r="Y41">
        <f>VLOOKUP($A41,'Feedstock Split-2019'!$A$1:$AG$43,MATCH(Y$2,'Feedstock Split-2019'!$A$1:$AG$1,0),0)*Y$4</f>
        <v>0</v>
      </c>
      <c r="Z41">
        <f>VLOOKUP($A41,'Feedstock Split-2019'!$A$1:$AG$43,MATCH(Z$2,'Feedstock Split-2019'!$A$1:$AG$1,0),0)*Z$4</f>
        <v>0</v>
      </c>
      <c r="AA41">
        <f>VLOOKUP($A41,'Feedstock Split-2019'!$A$1:$AG$43,MATCH(AA$2,'Feedstock Split-2019'!$A$1:$AG$1,0),0)*AA$4</f>
        <v>0</v>
      </c>
      <c r="AB41">
        <f>VLOOKUP($A41,'Feedstock Split-2019'!$A$1:$AG$43,MATCH(AB$2,'Feedstock Split-2019'!$A$1:$AG$1,0),0)*AB$4</f>
        <v>0</v>
      </c>
      <c r="AC41">
        <f>VLOOKUP($A41,'Feedstock Split-2019'!$A$1:$AG$43,MATCH(AC$2,'Feedstock Split-2019'!$A$1:$AG$1,0),0)*AC$4</f>
        <v>0</v>
      </c>
      <c r="AD41">
        <f>VLOOKUP($A41,'Feedstock Split-2019'!$A$1:$AG$43,MATCH(AD$2,'Feedstock Split-2019'!$A$1:$AG$1,0),0)*AD$4</f>
        <v>0</v>
      </c>
      <c r="AE41">
        <f>VLOOKUP($A41,'Feedstock Split-2019'!$A$1:$AG$43,MATCH(AE$2,'Feedstock Split-2019'!$A$1:$AG$1,0),0)*AE$4</f>
        <v>0</v>
      </c>
      <c r="AF41" s="47">
        <f>VLOOKUP($A41,'Feedstock Split-2019'!$A$1:$AG$43,MATCH(AF$2,'Feedstock Split-2019'!$A$1:$AG$1,0),0)*AF$4</f>
        <v>0</v>
      </c>
    </row>
    <row r="42" spans="1:32" x14ac:dyDescent="0.2">
      <c r="A42" s="12" t="s">
        <v>38</v>
      </c>
      <c r="B42" s="27"/>
      <c r="C42" s="97">
        <f>VLOOKUP($A42,'Feedstock Split-2019'!$A$1:$AG$43,MATCH(C$2,'Feedstock Split-2019'!$A$1:$AG$1,0),0)*C$4</f>
        <v>0</v>
      </c>
      <c r="D42">
        <f>VLOOKUP($A42,'Feedstock Split-2019'!$A$1:$AG$43,MATCH(D$2,'Feedstock Split-2019'!$A$1:$AG$1,0),0)*D$4</f>
        <v>0</v>
      </c>
      <c r="E42">
        <f>VLOOKUP($A42,'Feedstock Split-2019'!$A$1:$AG$43,MATCH(E$2,'Feedstock Split-2019'!$A$1:$AG$1,0),0)*E$4</f>
        <v>0</v>
      </c>
      <c r="F42">
        <f>VLOOKUP($A42,'Feedstock Split-2019'!$A$1:$AG$43,MATCH(F$2,'Feedstock Split-2019'!$A$1:$AG$1,0),0)*F$4</f>
        <v>0</v>
      </c>
      <c r="G42">
        <f>VLOOKUP($A42,'Feedstock Split-2019'!$A$1:$AG$43,MATCH(G$2,'Feedstock Split-2019'!$A$1:$AG$1,0),0)*G$4</f>
        <v>0</v>
      </c>
      <c r="H42">
        <f>VLOOKUP($A42,'Feedstock Split-2019'!$A$1:$AG$43,MATCH(H$2,'Feedstock Split-2019'!$A$1:$AG$1,0),0)*H$4</f>
        <v>0</v>
      </c>
      <c r="I42">
        <f>VLOOKUP($A42,'Feedstock Split-2019'!$A$1:$AG$43,MATCH(I$2,'Feedstock Split-2019'!$A$1:$AG$1,0),0)*I$4</f>
        <v>0</v>
      </c>
      <c r="J42">
        <f>VLOOKUP($A42,'Feedstock Split-2019'!$A$1:$AG$43,MATCH(J$2,'Feedstock Split-2019'!$A$1:$AG$1,0),0)*J$4</f>
        <v>0</v>
      </c>
      <c r="K42">
        <f>VLOOKUP($A42,'Feedstock Split-2019'!$A$1:$AG$43,MATCH(K$2,'Feedstock Split-2019'!$A$1:$AG$1,0),0)*K$4</f>
        <v>0</v>
      </c>
      <c r="L42">
        <f>VLOOKUP($A42,'Feedstock Split-2019'!$A$1:$AG$43,MATCH(L$2,'Feedstock Split-2019'!$A$1:$AG$1,0),0)*L$4</f>
        <v>0</v>
      </c>
      <c r="M42">
        <f>VLOOKUP($A42,'Feedstock Split-2019'!$A$1:$AG$43,MATCH(M$2,'Feedstock Split-2019'!$A$1:$AG$1,0),0)*M$4</f>
        <v>0</v>
      </c>
      <c r="N42">
        <f>VLOOKUP($A42,'Feedstock Split-2019'!$A$1:$AG$43,MATCH(N$2,'Feedstock Split-2019'!$A$1:$AG$1,0),0)*N$4</f>
        <v>0</v>
      </c>
      <c r="O42">
        <f>VLOOKUP($A42,'Feedstock Split-2019'!$A$1:$AG$43,MATCH(O$2,'Feedstock Split-2019'!$A$1:$AG$1,0),0)*O$4</f>
        <v>0</v>
      </c>
      <c r="P42">
        <f>VLOOKUP($A42,'Feedstock Split-2019'!$A$1:$AG$43,MATCH(P$2,'Feedstock Split-2019'!$A$1:$AG$1,0),0)*P$4</f>
        <v>0</v>
      </c>
      <c r="Q42">
        <f>VLOOKUP($A42,'Feedstock Split-2019'!$A$1:$AG$43,MATCH(Q$2,'Feedstock Split-2019'!$A$1:$AG$1,0),0)*Q$4</f>
        <v>0</v>
      </c>
      <c r="R42">
        <f>VLOOKUP($A42,'Feedstock Split-2019'!$A$1:$AG$43,MATCH(R$2,'Feedstock Split-2019'!$A$1:$AG$1,0),0)*R$4</f>
        <v>0</v>
      </c>
      <c r="S42">
        <f>VLOOKUP($A42,'Feedstock Split-2019'!$A$1:$AG$43,MATCH(S$2,'Feedstock Split-2019'!$A$1:$AG$1,0),0)*S$4</f>
        <v>0</v>
      </c>
      <c r="T42">
        <f>VLOOKUP($A42,'Feedstock Split-2019'!$A$1:$AG$43,MATCH(T$2,'Feedstock Split-2019'!$A$1:$AG$1,0),0)*T$4</f>
        <v>0</v>
      </c>
      <c r="U42">
        <f>VLOOKUP($A42,'Feedstock Split-2019'!$A$1:$AG$43,MATCH(U$2,'Feedstock Split-2019'!$A$1:$AG$1,0),0)*U$4</f>
        <v>0</v>
      </c>
      <c r="V42">
        <f>VLOOKUP($A42,'Feedstock Split-2019'!$A$1:$AG$43,MATCH(V$2,'Feedstock Split-2019'!$A$1:$AG$1,0),0)*V$4</f>
        <v>0</v>
      </c>
      <c r="W42">
        <f>VLOOKUP($A42,'Feedstock Split-2019'!$A$1:$AG$43,MATCH(W$2,'Feedstock Split-2019'!$A$1:$AG$1,0),0)*W$4</f>
        <v>0</v>
      </c>
      <c r="X42">
        <f>VLOOKUP($A42,'Feedstock Split-2019'!$A$1:$AG$43,MATCH(X$2,'Feedstock Split-2019'!$A$1:$AG$1,0),0)*X$4</f>
        <v>0</v>
      </c>
      <c r="Y42">
        <f>VLOOKUP($A42,'Feedstock Split-2019'!$A$1:$AG$43,MATCH(Y$2,'Feedstock Split-2019'!$A$1:$AG$1,0),0)*Y$4</f>
        <v>0</v>
      </c>
      <c r="Z42">
        <f>VLOOKUP($A42,'Feedstock Split-2019'!$A$1:$AG$43,MATCH(Z$2,'Feedstock Split-2019'!$A$1:$AG$1,0),0)*Z$4</f>
        <v>0</v>
      </c>
      <c r="AA42">
        <f>VLOOKUP($A42,'Feedstock Split-2019'!$A$1:$AG$43,MATCH(AA$2,'Feedstock Split-2019'!$A$1:$AG$1,0),0)*AA$4</f>
        <v>0</v>
      </c>
      <c r="AB42">
        <f>VLOOKUP($A42,'Feedstock Split-2019'!$A$1:$AG$43,MATCH(AB$2,'Feedstock Split-2019'!$A$1:$AG$1,0),0)*AB$4</f>
        <v>0</v>
      </c>
      <c r="AC42">
        <f>VLOOKUP($A42,'Feedstock Split-2019'!$A$1:$AG$43,MATCH(AC$2,'Feedstock Split-2019'!$A$1:$AG$1,0),0)*AC$4</f>
        <v>0</v>
      </c>
      <c r="AD42">
        <f>VLOOKUP($A42,'Feedstock Split-2019'!$A$1:$AG$43,MATCH(AD$2,'Feedstock Split-2019'!$A$1:$AG$1,0),0)*AD$4</f>
        <v>0</v>
      </c>
      <c r="AE42">
        <f>VLOOKUP($A42,'Feedstock Split-2019'!$A$1:$AG$43,MATCH(AE$2,'Feedstock Split-2019'!$A$1:$AG$1,0),0)*AE$4</f>
        <v>0</v>
      </c>
      <c r="AF42" s="47">
        <f>VLOOKUP($A42,'Feedstock Split-2019'!$A$1:$AG$43,MATCH(AF$2,'Feedstock Split-2019'!$A$1:$AG$1,0),0)*AF$4</f>
        <v>0</v>
      </c>
    </row>
    <row r="43" spans="1:32" x14ac:dyDescent="0.2">
      <c r="A43" s="12" t="s">
        <v>39</v>
      </c>
      <c r="B43" s="27"/>
      <c r="C43" s="97">
        <f>VLOOKUP($A43,'Feedstock Split-2019'!$A$1:$AG$43,MATCH(C$2,'Feedstock Split-2019'!$A$1:$AG$1,0),0)*C$4</f>
        <v>0</v>
      </c>
      <c r="D43">
        <f>VLOOKUP($A43,'Feedstock Split-2019'!$A$1:$AG$43,MATCH(D$2,'Feedstock Split-2019'!$A$1:$AG$1,0),0)*D$4</f>
        <v>0</v>
      </c>
      <c r="E43">
        <f>VLOOKUP($A43,'Feedstock Split-2019'!$A$1:$AG$43,MATCH(E$2,'Feedstock Split-2019'!$A$1:$AG$1,0),0)*E$4</f>
        <v>0</v>
      </c>
      <c r="F43">
        <f>VLOOKUP($A43,'Feedstock Split-2019'!$A$1:$AG$43,MATCH(F$2,'Feedstock Split-2019'!$A$1:$AG$1,0),0)*F$4</f>
        <v>0</v>
      </c>
      <c r="G43">
        <f>VLOOKUP($A43,'Feedstock Split-2019'!$A$1:$AG$43,MATCH(G$2,'Feedstock Split-2019'!$A$1:$AG$1,0),0)*G$4</f>
        <v>0</v>
      </c>
      <c r="H43">
        <f>VLOOKUP($A43,'Feedstock Split-2019'!$A$1:$AG$43,MATCH(H$2,'Feedstock Split-2019'!$A$1:$AG$1,0),0)*H$4</f>
        <v>0</v>
      </c>
      <c r="I43">
        <f>VLOOKUP($A43,'Feedstock Split-2019'!$A$1:$AG$43,MATCH(I$2,'Feedstock Split-2019'!$A$1:$AG$1,0),0)*I$4</f>
        <v>0</v>
      </c>
      <c r="J43">
        <f>VLOOKUP($A43,'Feedstock Split-2019'!$A$1:$AG$43,MATCH(J$2,'Feedstock Split-2019'!$A$1:$AG$1,0),0)*J$4</f>
        <v>0</v>
      </c>
      <c r="K43">
        <f>VLOOKUP($A43,'Feedstock Split-2019'!$A$1:$AG$43,MATCH(K$2,'Feedstock Split-2019'!$A$1:$AG$1,0),0)*K$4</f>
        <v>0</v>
      </c>
      <c r="L43">
        <f>VLOOKUP($A43,'Feedstock Split-2019'!$A$1:$AG$43,MATCH(L$2,'Feedstock Split-2019'!$A$1:$AG$1,0),0)*L$4</f>
        <v>0</v>
      </c>
      <c r="M43">
        <f>VLOOKUP($A43,'Feedstock Split-2019'!$A$1:$AG$43,MATCH(M$2,'Feedstock Split-2019'!$A$1:$AG$1,0),0)*M$4</f>
        <v>0</v>
      </c>
      <c r="N43">
        <f>VLOOKUP($A43,'Feedstock Split-2019'!$A$1:$AG$43,MATCH(N$2,'Feedstock Split-2019'!$A$1:$AG$1,0),0)*N$4</f>
        <v>0</v>
      </c>
      <c r="O43">
        <f>VLOOKUP($A43,'Feedstock Split-2019'!$A$1:$AG$43,MATCH(O$2,'Feedstock Split-2019'!$A$1:$AG$1,0),0)*O$4</f>
        <v>0</v>
      </c>
      <c r="P43">
        <f>VLOOKUP($A43,'Feedstock Split-2019'!$A$1:$AG$43,MATCH(P$2,'Feedstock Split-2019'!$A$1:$AG$1,0),0)*P$4</f>
        <v>0</v>
      </c>
      <c r="Q43">
        <f>VLOOKUP($A43,'Feedstock Split-2019'!$A$1:$AG$43,MATCH(Q$2,'Feedstock Split-2019'!$A$1:$AG$1,0),0)*Q$4</f>
        <v>0</v>
      </c>
      <c r="R43">
        <f>VLOOKUP($A43,'Feedstock Split-2019'!$A$1:$AG$43,MATCH(R$2,'Feedstock Split-2019'!$A$1:$AG$1,0),0)*R$4</f>
        <v>0</v>
      </c>
      <c r="S43">
        <f>VLOOKUP($A43,'Feedstock Split-2019'!$A$1:$AG$43,MATCH(S$2,'Feedstock Split-2019'!$A$1:$AG$1,0),0)*S$4</f>
        <v>0</v>
      </c>
      <c r="T43">
        <f>VLOOKUP($A43,'Feedstock Split-2019'!$A$1:$AG$43,MATCH(T$2,'Feedstock Split-2019'!$A$1:$AG$1,0),0)*T$4</f>
        <v>0</v>
      </c>
      <c r="U43">
        <f>VLOOKUP($A43,'Feedstock Split-2019'!$A$1:$AG$43,MATCH(U$2,'Feedstock Split-2019'!$A$1:$AG$1,0),0)*U$4</f>
        <v>0</v>
      </c>
      <c r="V43">
        <f>VLOOKUP($A43,'Feedstock Split-2019'!$A$1:$AG$43,MATCH(V$2,'Feedstock Split-2019'!$A$1:$AG$1,0),0)*V$4</f>
        <v>0</v>
      </c>
      <c r="W43">
        <f>VLOOKUP($A43,'Feedstock Split-2019'!$A$1:$AG$43,MATCH(W$2,'Feedstock Split-2019'!$A$1:$AG$1,0),0)*W$4</f>
        <v>0</v>
      </c>
      <c r="X43">
        <f>VLOOKUP($A43,'Feedstock Split-2019'!$A$1:$AG$43,MATCH(X$2,'Feedstock Split-2019'!$A$1:$AG$1,0),0)*X$4</f>
        <v>0</v>
      </c>
      <c r="Y43">
        <f>VLOOKUP($A43,'Feedstock Split-2019'!$A$1:$AG$43,MATCH(Y$2,'Feedstock Split-2019'!$A$1:$AG$1,0),0)*Y$4</f>
        <v>0</v>
      </c>
      <c r="Z43">
        <f>VLOOKUP($A43,'Feedstock Split-2019'!$A$1:$AG$43,MATCH(Z$2,'Feedstock Split-2019'!$A$1:$AG$1,0),0)*Z$4</f>
        <v>0</v>
      </c>
      <c r="AA43">
        <f>VLOOKUP($A43,'Feedstock Split-2019'!$A$1:$AG$43,MATCH(AA$2,'Feedstock Split-2019'!$A$1:$AG$1,0),0)*AA$4</f>
        <v>0</v>
      </c>
      <c r="AB43">
        <f>VLOOKUP($A43,'Feedstock Split-2019'!$A$1:$AG$43,MATCH(AB$2,'Feedstock Split-2019'!$A$1:$AG$1,0),0)*AB$4</f>
        <v>0</v>
      </c>
      <c r="AC43">
        <f>VLOOKUP($A43,'Feedstock Split-2019'!$A$1:$AG$43,MATCH(AC$2,'Feedstock Split-2019'!$A$1:$AG$1,0),0)*AC$4</f>
        <v>0</v>
      </c>
      <c r="AD43">
        <f>VLOOKUP($A43,'Feedstock Split-2019'!$A$1:$AG$43,MATCH(AD$2,'Feedstock Split-2019'!$A$1:$AG$1,0),0)*AD$4</f>
        <v>0</v>
      </c>
      <c r="AE43">
        <f>VLOOKUP($A43,'Feedstock Split-2019'!$A$1:$AG$43,MATCH(AE$2,'Feedstock Split-2019'!$A$1:$AG$1,0),0)*AE$4</f>
        <v>0</v>
      </c>
      <c r="AF43" s="47">
        <f>VLOOKUP($A43,'Feedstock Split-2019'!$A$1:$AG$43,MATCH(AF$2,'Feedstock Split-2019'!$A$1:$AG$1,0),0)*AF$4</f>
        <v>0</v>
      </c>
    </row>
    <row r="44" spans="1:32" x14ac:dyDescent="0.2">
      <c r="A44" s="74" t="s">
        <v>346</v>
      </c>
      <c r="B44" s="115"/>
      <c r="C44" s="97">
        <f>VLOOKUP($A44,'Feedstock Split-2019'!$A$1:$AG$43,MATCH(C$2,'Feedstock Split-2019'!$A$1:$AG$1,0),0)*C$4</f>
        <v>0</v>
      </c>
      <c r="D44">
        <f>VLOOKUP($A44,'Feedstock Split-2019'!$A$1:$AG$43,MATCH(D$2,'Feedstock Split-2019'!$A$1:$AG$1,0),0)*D$4</f>
        <v>0</v>
      </c>
      <c r="E44">
        <f>VLOOKUP($A44,'Feedstock Split-2019'!$A$1:$AG$43,MATCH(E$2,'Feedstock Split-2019'!$A$1:$AG$1,0),0)*E$4</f>
        <v>0</v>
      </c>
      <c r="F44">
        <f>VLOOKUP($A44,'Feedstock Split-2019'!$A$1:$AG$43,MATCH(F$2,'Feedstock Split-2019'!$A$1:$AG$1,0),0)*F$4</f>
        <v>0</v>
      </c>
      <c r="G44">
        <f>VLOOKUP($A44,'Feedstock Split-2019'!$A$1:$AG$43,MATCH(G$2,'Feedstock Split-2019'!$A$1:$AG$1,0),0)*G$4</f>
        <v>0</v>
      </c>
      <c r="H44">
        <f>VLOOKUP($A44,'Feedstock Split-2019'!$A$1:$AG$43,MATCH(H$2,'Feedstock Split-2019'!$A$1:$AG$1,0),0)*H$4</f>
        <v>0</v>
      </c>
      <c r="I44">
        <f>VLOOKUP($A44,'Feedstock Split-2019'!$A$1:$AG$43,MATCH(I$2,'Feedstock Split-2019'!$A$1:$AG$1,0),0)*I$4</f>
        <v>0</v>
      </c>
      <c r="J44">
        <f>VLOOKUP($A44,'Feedstock Split-2019'!$A$1:$AG$43,MATCH(J$2,'Feedstock Split-2019'!$A$1:$AG$1,0),0)*J$4</f>
        <v>0</v>
      </c>
      <c r="K44">
        <f>VLOOKUP($A44,'Feedstock Split-2019'!$A$1:$AG$43,MATCH(K$2,'Feedstock Split-2019'!$A$1:$AG$1,0),0)*K$4</f>
        <v>0</v>
      </c>
      <c r="L44">
        <f>VLOOKUP($A44,'Feedstock Split-2019'!$A$1:$AG$43,MATCH(L$2,'Feedstock Split-2019'!$A$1:$AG$1,0),0)*L$4</f>
        <v>0</v>
      </c>
      <c r="M44">
        <f>VLOOKUP($A44,'Feedstock Split-2019'!$A$1:$AG$43,MATCH(M$2,'Feedstock Split-2019'!$A$1:$AG$1,0),0)*M$4</f>
        <v>0</v>
      </c>
      <c r="N44">
        <f>VLOOKUP($A44,'Feedstock Split-2019'!$A$1:$AG$43,MATCH(N$2,'Feedstock Split-2019'!$A$1:$AG$1,0),0)*N$4</f>
        <v>0</v>
      </c>
      <c r="O44">
        <f>VLOOKUP($A44,'Feedstock Split-2019'!$A$1:$AG$43,MATCH(O$2,'Feedstock Split-2019'!$A$1:$AG$1,0),0)*O$4</f>
        <v>0</v>
      </c>
      <c r="P44">
        <f>VLOOKUP($A44,'Feedstock Split-2019'!$A$1:$AG$43,MATCH(P$2,'Feedstock Split-2019'!$A$1:$AG$1,0),0)*P$4</f>
        <v>0</v>
      </c>
      <c r="Q44">
        <f>VLOOKUP($A44,'Feedstock Split-2019'!$A$1:$AG$43,MATCH(Q$2,'Feedstock Split-2019'!$A$1:$AG$1,0),0)*Q$4</f>
        <v>0</v>
      </c>
      <c r="R44">
        <f>VLOOKUP($A44,'Feedstock Split-2019'!$A$1:$AG$43,MATCH(R$2,'Feedstock Split-2019'!$A$1:$AG$1,0),0)*R$4</f>
        <v>0</v>
      </c>
      <c r="S44">
        <f>VLOOKUP($A44,'Feedstock Split-2019'!$A$1:$AG$43,MATCH(S$2,'Feedstock Split-2019'!$A$1:$AG$1,0),0)*S$4</f>
        <v>0</v>
      </c>
      <c r="T44">
        <f>VLOOKUP($A44,'Feedstock Split-2019'!$A$1:$AG$43,MATCH(T$2,'Feedstock Split-2019'!$A$1:$AG$1,0),0)*T$4</f>
        <v>0</v>
      </c>
      <c r="U44">
        <f>VLOOKUP($A44,'Feedstock Split-2019'!$A$1:$AG$43,MATCH(U$2,'Feedstock Split-2019'!$A$1:$AG$1,0),0)*U$4</f>
        <v>0</v>
      </c>
      <c r="V44">
        <f>VLOOKUP($A44,'Feedstock Split-2019'!$A$1:$AG$43,MATCH(V$2,'Feedstock Split-2019'!$A$1:$AG$1,0),0)*V$4</f>
        <v>0</v>
      </c>
      <c r="W44">
        <f>VLOOKUP($A44,'Feedstock Split-2019'!$A$1:$AG$43,MATCH(W$2,'Feedstock Split-2019'!$A$1:$AG$1,0),0)*W$4</f>
        <v>0</v>
      </c>
      <c r="X44">
        <f>VLOOKUP($A44,'Feedstock Split-2019'!$A$1:$AG$43,MATCH(X$2,'Feedstock Split-2019'!$A$1:$AG$1,0),0)*X$4</f>
        <v>0</v>
      </c>
      <c r="Y44">
        <f>VLOOKUP($A44,'Feedstock Split-2019'!$A$1:$AG$43,MATCH(Y$2,'Feedstock Split-2019'!$A$1:$AG$1,0),0)*Y$4</f>
        <v>0</v>
      </c>
      <c r="Z44">
        <f>VLOOKUP($A44,'Feedstock Split-2019'!$A$1:$AG$43,MATCH(Z$2,'Feedstock Split-2019'!$A$1:$AG$1,0),0)*Z$4</f>
        <v>0</v>
      </c>
      <c r="AA44">
        <f>VLOOKUP($A44,'Feedstock Split-2019'!$A$1:$AG$43,MATCH(AA$2,'Feedstock Split-2019'!$A$1:$AG$1,0),0)*AA$4</f>
        <v>0</v>
      </c>
      <c r="AB44">
        <f>VLOOKUP($A44,'Feedstock Split-2019'!$A$1:$AG$43,MATCH(AB$2,'Feedstock Split-2019'!$A$1:$AG$1,0),0)*AB$4</f>
        <v>0</v>
      </c>
      <c r="AC44">
        <f>VLOOKUP($A44,'Feedstock Split-2019'!$A$1:$AG$43,MATCH(AC$2,'Feedstock Split-2019'!$A$1:$AG$1,0),0)*AC$4</f>
        <v>0</v>
      </c>
      <c r="AD44">
        <f>VLOOKUP($A44,'Feedstock Split-2019'!$A$1:$AG$43,MATCH(AD$2,'Feedstock Split-2019'!$A$1:$AG$1,0),0)*AD$4</f>
        <v>0</v>
      </c>
      <c r="AE44">
        <f>VLOOKUP($A44,'Feedstock Split-2019'!$A$1:$AG$43,MATCH(AE$2,'Feedstock Split-2019'!$A$1:$AG$1,0),0)*AE$4</f>
        <v>0</v>
      </c>
      <c r="AF44" s="47">
        <f>VLOOKUP($A44,'Feedstock Split-2019'!$A$1:$AG$43,MATCH(AF$2,'Feedstock Split-2019'!$A$1:$AG$1,0),0)*AF$4</f>
        <v>0</v>
      </c>
    </row>
    <row r="45" spans="1:32" x14ac:dyDescent="0.2">
      <c r="A45" s="37" t="s">
        <v>41</v>
      </c>
      <c r="B45" s="116"/>
      <c r="C45" s="98">
        <f>VLOOKUP($A45,'Feedstock Split-2019'!$A$1:$AG$43,MATCH(C$2,'Feedstock Split-2019'!$A$1:$AG$1,0),0)*C$4</f>
        <v>0</v>
      </c>
      <c r="D45" s="28">
        <f>VLOOKUP($A45,'Feedstock Split-2019'!$A$1:$AG$43,MATCH(D$2,'Feedstock Split-2019'!$A$1:$AG$1,0),0)*D$4</f>
        <v>0</v>
      </c>
      <c r="E45" s="28">
        <f>VLOOKUP($A45,'Feedstock Split-2019'!$A$1:$AG$43,MATCH(E$2,'Feedstock Split-2019'!$A$1:$AG$1,0),0)*E$4</f>
        <v>0</v>
      </c>
      <c r="F45" s="28">
        <f>VLOOKUP($A45,'Feedstock Split-2019'!$A$1:$AG$43,MATCH(F$2,'Feedstock Split-2019'!$A$1:$AG$1,0),0)*F$4</f>
        <v>0</v>
      </c>
      <c r="G45" s="28">
        <f>VLOOKUP($A45,'Feedstock Split-2019'!$A$1:$AG$43,MATCH(G$2,'Feedstock Split-2019'!$A$1:$AG$1,0),0)*G$4</f>
        <v>0</v>
      </c>
      <c r="H45" s="28">
        <f>VLOOKUP($A45,'Feedstock Split-2019'!$A$1:$AG$43,MATCH(H$2,'Feedstock Split-2019'!$A$1:$AG$1,0),0)*H$4</f>
        <v>0</v>
      </c>
      <c r="I45" s="28">
        <f>VLOOKUP($A45,'Feedstock Split-2019'!$A$1:$AG$43,MATCH(I$2,'Feedstock Split-2019'!$A$1:$AG$1,0),0)*I$4</f>
        <v>0</v>
      </c>
      <c r="J45" s="28">
        <f>VLOOKUP($A45,'Feedstock Split-2019'!$A$1:$AG$43,MATCH(J$2,'Feedstock Split-2019'!$A$1:$AG$1,0),0)*J$4</f>
        <v>0</v>
      </c>
      <c r="K45" s="28">
        <f>VLOOKUP($A45,'Feedstock Split-2019'!$A$1:$AG$43,MATCH(K$2,'Feedstock Split-2019'!$A$1:$AG$1,0),0)*K$4</f>
        <v>0</v>
      </c>
      <c r="L45" s="28">
        <f>VLOOKUP($A45,'Feedstock Split-2019'!$A$1:$AG$43,MATCH(L$2,'Feedstock Split-2019'!$A$1:$AG$1,0),0)*L$4</f>
        <v>0</v>
      </c>
      <c r="M45" s="28">
        <f>VLOOKUP($A45,'Feedstock Split-2019'!$A$1:$AG$43,MATCH(M$2,'Feedstock Split-2019'!$A$1:$AG$1,0),0)*M$4</f>
        <v>0</v>
      </c>
      <c r="N45" s="28">
        <f>VLOOKUP($A45,'Feedstock Split-2019'!$A$1:$AG$43,MATCH(N$2,'Feedstock Split-2019'!$A$1:$AG$1,0),0)*N$4</f>
        <v>0</v>
      </c>
      <c r="O45" s="28">
        <f>VLOOKUP($A45,'Feedstock Split-2019'!$A$1:$AG$43,MATCH(O$2,'Feedstock Split-2019'!$A$1:$AG$1,0),0)*O$4</f>
        <v>0</v>
      </c>
      <c r="P45" s="28">
        <f>VLOOKUP($A45,'Feedstock Split-2019'!$A$1:$AG$43,MATCH(P$2,'Feedstock Split-2019'!$A$1:$AG$1,0),0)*P$4</f>
        <v>0</v>
      </c>
      <c r="Q45" s="28">
        <f>VLOOKUP($A45,'Feedstock Split-2019'!$A$1:$AG$43,MATCH(Q$2,'Feedstock Split-2019'!$A$1:$AG$1,0),0)*Q$4</f>
        <v>0</v>
      </c>
      <c r="R45" s="28">
        <f>VLOOKUP($A45,'Feedstock Split-2019'!$A$1:$AG$43,MATCH(R$2,'Feedstock Split-2019'!$A$1:$AG$1,0),0)*R$4</f>
        <v>0</v>
      </c>
      <c r="S45" s="28">
        <f>VLOOKUP($A45,'Feedstock Split-2019'!$A$1:$AG$43,MATCH(S$2,'Feedstock Split-2019'!$A$1:$AG$1,0),0)*S$4</f>
        <v>0</v>
      </c>
      <c r="T45" s="28">
        <f>VLOOKUP($A45,'Feedstock Split-2019'!$A$1:$AG$43,MATCH(T$2,'Feedstock Split-2019'!$A$1:$AG$1,0),0)*T$4</f>
        <v>0</v>
      </c>
      <c r="U45" s="28">
        <f>VLOOKUP($A45,'Feedstock Split-2019'!$A$1:$AG$43,MATCH(U$2,'Feedstock Split-2019'!$A$1:$AG$1,0),0)*U$4</f>
        <v>0</v>
      </c>
      <c r="V45" s="28">
        <f>VLOOKUP($A45,'Feedstock Split-2019'!$A$1:$AG$43,MATCH(V$2,'Feedstock Split-2019'!$A$1:$AG$1,0),0)*V$4</f>
        <v>0</v>
      </c>
      <c r="W45" s="28">
        <f>VLOOKUP($A45,'Feedstock Split-2019'!$A$1:$AG$43,MATCH(W$2,'Feedstock Split-2019'!$A$1:$AG$1,0),0)*W$4</f>
        <v>0</v>
      </c>
      <c r="X45" s="28">
        <f>VLOOKUP($A45,'Feedstock Split-2019'!$A$1:$AG$43,MATCH(X$2,'Feedstock Split-2019'!$A$1:$AG$1,0),0)*X$4</f>
        <v>0</v>
      </c>
      <c r="Y45" s="28">
        <f>VLOOKUP($A45,'Feedstock Split-2019'!$A$1:$AG$43,MATCH(Y$2,'Feedstock Split-2019'!$A$1:$AG$1,0),0)*Y$4</f>
        <v>0</v>
      </c>
      <c r="Z45" s="28">
        <f>VLOOKUP($A45,'Feedstock Split-2019'!$A$1:$AG$43,MATCH(Z$2,'Feedstock Split-2019'!$A$1:$AG$1,0),0)*Z$4</f>
        <v>0</v>
      </c>
      <c r="AA45" s="28">
        <f>VLOOKUP($A45,'Feedstock Split-2019'!$A$1:$AG$43,MATCH(AA$2,'Feedstock Split-2019'!$A$1:$AG$1,0),0)*AA$4</f>
        <v>0</v>
      </c>
      <c r="AB45" s="28">
        <f>VLOOKUP($A45,'Feedstock Split-2019'!$A$1:$AG$43,MATCH(AB$2,'Feedstock Split-2019'!$A$1:$AG$1,0),0)*AB$4</f>
        <v>0</v>
      </c>
      <c r="AC45" s="28">
        <f>VLOOKUP($A45,'Feedstock Split-2019'!$A$1:$AG$43,MATCH(AC$2,'Feedstock Split-2019'!$A$1:$AG$1,0),0)*AC$4</f>
        <v>0</v>
      </c>
      <c r="AD45" s="28">
        <f>VLOOKUP($A45,'Feedstock Split-2019'!$A$1:$AG$43,MATCH(AD$2,'Feedstock Split-2019'!$A$1:$AG$1,0),0)*AD$4</f>
        <v>0</v>
      </c>
      <c r="AE45" s="28">
        <f>VLOOKUP($A45,'Feedstock Split-2019'!$A$1:$AG$43,MATCH(AE$2,'Feedstock Split-2019'!$A$1:$AG$1,0),0)*AE$4</f>
        <v>0</v>
      </c>
      <c r="AF45" s="29">
        <f>VLOOKUP($A45,'Feedstock Split-2019'!$A$1:$AG$43,MATCH(AF$2,'Feedstock Split-2019'!$A$1:$AG$1,0),0)*AF$4</f>
        <v>0</v>
      </c>
    </row>
    <row r="46" spans="1:32" x14ac:dyDescent="0.2">
      <c r="A46" s="76" t="s">
        <v>123</v>
      </c>
      <c r="B46" s="26"/>
      <c r="C46" s="30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>
        <f>'Energy Balance-2019'!$X$30*VLOOKUP(W$3,'Heat Value'!$A$1:$E$33,5,0)</f>
        <v>1060811747264374.8</v>
      </c>
      <c r="X46" s="24"/>
      <c r="Y46" s="24"/>
      <c r="Z46" s="24"/>
      <c r="AA46" s="24"/>
      <c r="AB46" s="24"/>
      <c r="AC46" s="24"/>
      <c r="AD46" s="24"/>
      <c r="AE46" s="24"/>
      <c r="AF46" s="25"/>
    </row>
    <row r="50" spans="1:32" x14ac:dyDescent="0.2">
      <c r="A50" s="80" t="s">
        <v>337</v>
      </c>
      <c r="C50" t="s">
        <v>515</v>
      </c>
      <c r="D50" t="s">
        <v>515</v>
      </c>
      <c r="E50" t="s">
        <v>515</v>
      </c>
      <c r="F50" t="s">
        <v>515</v>
      </c>
      <c r="G50" t="s">
        <v>515</v>
      </c>
      <c r="H50" t="s">
        <v>515</v>
      </c>
      <c r="I50" t="s">
        <v>194</v>
      </c>
      <c r="J50" t="s">
        <v>194</v>
      </c>
      <c r="K50" t="s">
        <v>194</v>
      </c>
      <c r="L50" t="s">
        <v>194</v>
      </c>
      <c r="M50" t="s">
        <v>182</v>
      </c>
      <c r="N50" t="s">
        <v>152</v>
      </c>
      <c r="O50" t="s">
        <v>182</v>
      </c>
      <c r="P50" t="s">
        <v>182</v>
      </c>
      <c r="Q50" t="s">
        <v>182</v>
      </c>
      <c r="R50" t="s">
        <v>167</v>
      </c>
      <c r="S50" t="s">
        <v>194</v>
      </c>
      <c r="T50" t="s">
        <v>194</v>
      </c>
      <c r="U50" t="s">
        <v>167</v>
      </c>
      <c r="V50" t="s">
        <v>167</v>
      </c>
      <c r="W50" t="s">
        <v>167</v>
      </c>
      <c r="X50" t="s">
        <v>167</v>
      </c>
      <c r="Y50" t="s">
        <v>194</v>
      </c>
      <c r="Z50" t="s">
        <v>194</v>
      </c>
      <c r="AA50" t="s">
        <v>167</v>
      </c>
      <c r="AB50" t="s">
        <v>212</v>
      </c>
      <c r="AC50" t="s">
        <v>212</v>
      </c>
      <c r="AD50" t="s">
        <v>164</v>
      </c>
      <c r="AE50" t="s">
        <v>155</v>
      </c>
      <c r="AF50" t="s">
        <v>221</v>
      </c>
    </row>
    <row r="51" spans="1:32" ht="74.25" x14ac:dyDescent="0.2">
      <c r="B51" s="111" t="s">
        <v>347</v>
      </c>
      <c r="C51" s="13" t="s">
        <v>43</v>
      </c>
      <c r="D51" s="13" t="s">
        <v>44</v>
      </c>
      <c r="E51" s="13" t="s">
        <v>72</v>
      </c>
      <c r="F51" s="13" t="s">
        <v>73</v>
      </c>
      <c r="G51" s="13" t="s">
        <v>74</v>
      </c>
      <c r="H51" s="13" t="s">
        <v>46</v>
      </c>
      <c r="I51" s="13" t="s">
        <v>47</v>
      </c>
      <c r="J51" s="13" t="s">
        <v>48</v>
      </c>
      <c r="K51" s="13" t="s">
        <v>49</v>
      </c>
      <c r="L51" s="14" t="s">
        <v>50</v>
      </c>
      <c r="M51" s="13" t="s">
        <v>109</v>
      </c>
      <c r="N51" s="13" t="s">
        <v>52</v>
      </c>
      <c r="O51" s="13" t="s">
        <v>53</v>
      </c>
      <c r="P51" s="13" t="s">
        <v>54</v>
      </c>
      <c r="Q51" s="13" t="s">
        <v>55</v>
      </c>
      <c r="R51" s="13" t="s">
        <v>56</v>
      </c>
      <c r="S51" s="13" t="s">
        <v>57</v>
      </c>
      <c r="T51" s="13" t="s">
        <v>58</v>
      </c>
      <c r="U51" s="13" t="s">
        <v>59</v>
      </c>
      <c r="V51" s="14" t="s">
        <v>60</v>
      </c>
      <c r="W51" s="13" t="s">
        <v>61</v>
      </c>
      <c r="X51" s="13" t="s">
        <v>62</v>
      </c>
      <c r="Y51" s="13" t="s">
        <v>63</v>
      </c>
      <c r="Z51" s="13" t="s">
        <v>64</v>
      </c>
      <c r="AA51" s="13" t="s">
        <v>111</v>
      </c>
      <c r="AB51" s="13" t="s">
        <v>66</v>
      </c>
      <c r="AC51" s="13" t="s">
        <v>67</v>
      </c>
      <c r="AD51" s="13" t="s">
        <v>68</v>
      </c>
      <c r="AE51" s="13" t="s">
        <v>69</v>
      </c>
      <c r="AF51" s="14" t="s">
        <v>112</v>
      </c>
    </row>
    <row r="52" spans="1:32" x14ac:dyDescent="0.2">
      <c r="B52" s="104" t="s">
        <v>336</v>
      </c>
      <c r="C52" s="100" t="s">
        <v>159</v>
      </c>
      <c r="D52" s="100" t="s">
        <v>161</v>
      </c>
      <c r="E52" s="100" t="s">
        <v>181</v>
      </c>
      <c r="F52" s="100" t="s">
        <v>341</v>
      </c>
      <c r="G52" s="100" t="s">
        <v>179</v>
      </c>
      <c r="H52" s="100" t="s">
        <v>227</v>
      </c>
      <c r="I52" s="100" t="s">
        <v>196</v>
      </c>
      <c r="J52" s="100" t="s">
        <v>198</v>
      </c>
      <c r="K52" s="100" t="s">
        <v>200</v>
      </c>
      <c r="L52" s="100" t="s">
        <v>202</v>
      </c>
      <c r="M52" s="100" t="s">
        <v>184</v>
      </c>
      <c r="N52" s="100" t="s">
        <v>154</v>
      </c>
      <c r="O52" s="100" t="s">
        <v>193</v>
      </c>
      <c r="P52" s="100" t="s">
        <v>176</v>
      </c>
      <c r="Q52" s="100" t="s">
        <v>186</v>
      </c>
      <c r="R52" s="100" t="s">
        <v>169</v>
      </c>
      <c r="S52" s="100" t="s">
        <v>204</v>
      </c>
      <c r="T52" s="100" t="s">
        <v>205</v>
      </c>
      <c r="U52" s="100" t="s">
        <v>207</v>
      </c>
      <c r="V52" s="100" t="s">
        <v>171</v>
      </c>
      <c r="W52" s="100" t="s">
        <v>188</v>
      </c>
      <c r="X52" s="100" t="s">
        <v>190</v>
      </c>
      <c r="Y52" s="100" t="s">
        <v>209</v>
      </c>
      <c r="Z52" s="100" t="s">
        <v>211</v>
      </c>
      <c r="AA52" s="100" t="s">
        <v>173</v>
      </c>
      <c r="AB52" s="100" t="s">
        <v>214</v>
      </c>
      <c r="AC52" s="100" t="s">
        <v>216</v>
      </c>
      <c r="AD52" s="101" t="s">
        <v>166</v>
      </c>
      <c r="AE52" s="101" t="s">
        <v>157</v>
      </c>
      <c r="AF52" s="101" t="s">
        <v>228</v>
      </c>
    </row>
    <row r="53" spans="1:32" x14ac:dyDescent="0.2">
      <c r="A53" s="112" t="str">
        <f>VLOOKUP($B53,'Transformation Match'!$A$1:$C$9,2,0)</f>
        <v>煤炭开采和洗选业</v>
      </c>
      <c r="B53" s="21" t="s">
        <v>88</v>
      </c>
      <c r="C53" s="96">
        <f>-'Energy Balance-2019'!C16*VLOOKUP(C$52,'Heat Value'!$A$1:$E$33,5,0)</f>
        <v>1.7357421957899196E+16</v>
      </c>
      <c r="D53" s="45">
        <f>-'Energy Balance-2019'!D16*VLOOKUP(D$52,'Heat Value'!$A$1:$E$33,5,0)</f>
        <v>-1.3449310854965642E+16</v>
      </c>
      <c r="E53" s="45">
        <f>-'Energy Balance-2019'!E16*VLOOKUP(E$52,'Heat Value'!$A$1:$E$33,5,0)</f>
        <v>-1705157932444998</v>
      </c>
      <c r="F53" s="45">
        <f>-'Energy Balance-2019'!F16*VLOOKUP("型煤",'Heat Value'!$A$1:$E$33,5,0)</f>
        <v>0</v>
      </c>
      <c r="G53" s="45">
        <f>-'Energy Balance-2019'!G16*VLOOKUP(G$52,'Heat Value'!$A$1:$E$33,5,0)</f>
        <v>-245833338585819.91</v>
      </c>
      <c r="H53" s="45">
        <f>IF(INDEX('Energy Balance-2019'!$A$2:$AG$38,MATCH('Energy Balance-2019'!$A16,'Energy Balance-2019'!$A$2:$A$38,0),MATCH(H$2,'Energy Balance-2019'!$A$2:$AG$2,0))&lt;0,-INDEX('Energy Balance-2019'!$A$2:$AG$38,MATCH('Energy Balance-2019'!$A16,'Energy Balance-2019'!$A$2:$A$38,0),MATCH(H$2,'Energy Balance-2019'!$A$2:$AG$2,0)),0)*VLOOKUP(H$52,'Heat Value'!$A$1:$E$33,5,0)</f>
        <v>0</v>
      </c>
      <c r="I53" s="45">
        <f>IF(INDEX('Energy Balance-2019'!$A$2:$AG$38,MATCH('Energy Balance-2019'!$A16,'Energy Balance-2019'!$A$2:$A$38,0),MATCH(I$2,'Energy Balance-2019'!$A$2:$AG$2,0))&lt;0,-INDEX('Energy Balance-2019'!$A$2:$AG$38,MATCH('Energy Balance-2019'!$A16,'Energy Balance-2019'!$A$2:$A$38,0),MATCH(I$2,'Energy Balance-2019'!$A$2:$AG$2,0)),0)*VLOOKUP(I$52,'Heat Value'!$A$1:$E$33,5,0)</f>
        <v>0</v>
      </c>
      <c r="J53" s="45">
        <f>IF(INDEX('Energy Balance-2019'!$A$2:$AG$38,MATCH('Energy Balance-2019'!$A16,'Energy Balance-2019'!$A$2:$A$38,0),MATCH(J$2,'Energy Balance-2019'!$A$2:$AG$2,0))&lt;0,-INDEX('Energy Balance-2019'!$A$2:$AG$38,MATCH('Energy Balance-2019'!$A16,'Energy Balance-2019'!$A$2:$A$38,0),MATCH(J$2,'Energy Balance-2019'!$A$2:$AG$2,0)),0)*VLOOKUP(J$52,'Heat Value'!$A$1:$E$33,5,0)</f>
        <v>0</v>
      </c>
      <c r="K53" s="45">
        <f>IF(INDEX('Energy Balance-2019'!$A$2:$AG$38,MATCH('Energy Balance-2019'!$A16,'Energy Balance-2019'!$A$2:$A$38,0),MATCH(K$2,'Energy Balance-2019'!$A$2:$AG$2,0))&lt;0,-INDEX('Energy Balance-2019'!$A$2:$AG$38,MATCH('Energy Balance-2019'!$A16,'Energy Balance-2019'!$A$2:$A$38,0),MATCH(K$2,'Energy Balance-2019'!$A$2:$AG$2,0)),0)*VLOOKUP(K$52,'Heat Value'!$A$1:$E$33,5,0)</f>
        <v>0</v>
      </c>
      <c r="L53" s="45">
        <f>IF(INDEX('Energy Balance-2019'!$A$2:$AG$38,MATCH('Energy Balance-2019'!$A16,'Energy Balance-2019'!$A$2:$A$38,0),MATCH(L$2,'Energy Balance-2019'!$A$2:$AG$2,0))&lt;0,-INDEX('Energy Balance-2019'!$A$2:$AG$38,MATCH('Energy Balance-2019'!$A16,'Energy Balance-2019'!$A$2:$A$38,0),MATCH(L$2,'Energy Balance-2019'!$A$2:$AG$2,0)),0)*VLOOKUP(L$52,'Heat Value'!$A$1:$E$33,5,0)</f>
        <v>0</v>
      </c>
      <c r="M53" s="45">
        <f>IF(INDEX('Energy Balance-2019'!$A$2:$AG$38,MATCH('Energy Balance-2019'!$A16,'Energy Balance-2019'!$A$2:$A$38,0),MATCH(M$2,'Energy Balance-2019'!$A$2:$AG$2,0))&lt;0,-INDEX('Energy Balance-2019'!$A$2:$AG$38,MATCH('Energy Balance-2019'!$A16,'Energy Balance-2019'!$A$2:$A$38,0),MATCH(M$2,'Energy Balance-2019'!$A$2:$AG$2,0)),0)*VLOOKUP(M$52,'Heat Value'!$A$1:$E$33,5,0)</f>
        <v>0</v>
      </c>
      <c r="N53" s="45">
        <f>IF(INDEX('Energy Balance-2019'!$A$2:$AG$38,MATCH('Energy Balance-2019'!$A16,'Energy Balance-2019'!$A$2:$A$38,0),MATCH(N$2,'Energy Balance-2019'!$A$2:$AG$2,0))&lt;0,-INDEX('Energy Balance-2019'!$A$2:$AG$38,MATCH('Energy Balance-2019'!$A16,'Energy Balance-2019'!$A$2:$A$38,0),MATCH(N$2,'Energy Balance-2019'!$A$2:$AG$2,0)),0)*VLOOKUP(N$52,'Heat Value'!$A$1:$E$33,5,0)</f>
        <v>0</v>
      </c>
      <c r="O53" s="45">
        <f>IF(INDEX('Energy Balance-2019'!$A$2:$AG$38,MATCH('Energy Balance-2019'!$A16,'Energy Balance-2019'!$A$2:$A$38,0),MATCH(O$2,'Energy Balance-2019'!$A$2:$AG$2,0))&lt;0,-INDEX('Energy Balance-2019'!$A$2:$AG$38,MATCH('Energy Balance-2019'!$A16,'Energy Balance-2019'!$A$2:$A$38,0),MATCH(O$2,'Energy Balance-2019'!$A$2:$AG$2,0)),0)*VLOOKUP(O$52,'Heat Value'!$A$1:$E$33,5,0)</f>
        <v>0</v>
      </c>
      <c r="P53" s="45">
        <f>IF(INDEX('Energy Balance-2019'!$A$2:$AG$38,MATCH('Energy Balance-2019'!$A16,'Energy Balance-2019'!$A$2:$A$38,0),MATCH(P$2,'Energy Balance-2019'!$A$2:$AG$2,0))&lt;0,-INDEX('Energy Balance-2019'!$A$2:$AG$38,MATCH('Energy Balance-2019'!$A16,'Energy Balance-2019'!$A$2:$A$38,0),MATCH(P$2,'Energy Balance-2019'!$A$2:$AG$2,0)),0)*VLOOKUP(P$52,'Heat Value'!$A$1:$E$33,5,0)</f>
        <v>0</v>
      </c>
      <c r="Q53" s="45">
        <f>IF(INDEX('Energy Balance-2019'!$A$2:$AG$38,MATCH('Energy Balance-2019'!$A16,'Energy Balance-2019'!$A$2:$A$38,0),MATCH(Q$2,'Energy Balance-2019'!$A$2:$AG$2,0))&lt;0,-INDEX('Energy Balance-2019'!$A$2:$AG$38,MATCH('Energy Balance-2019'!$A16,'Energy Balance-2019'!$A$2:$A$38,0),MATCH(Q$2,'Energy Balance-2019'!$A$2:$AG$2,0)),0)*VLOOKUP(Q$52,'Heat Value'!$A$1:$E$33,5,0)</f>
        <v>0</v>
      </c>
      <c r="R53" s="45">
        <f>IF(INDEX('Energy Balance-2019'!$A$2:$AG$38,MATCH('Energy Balance-2019'!$A16,'Energy Balance-2019'!$A$2:$A$38,0),MATCH(R$2,'Energy Balance-2019'!$A$2:$AG$2,0))&lt;0,-INDEX('Energy Balance-2019'!$A$2:$AG$38,MATCH('Energy Balance-2019'!$A16,'Energy Balance-2019'!$A$2:$A$38,0),MATCH(R$2,'Energy Balance-2019'!$A$2:$AG$2,0)),0)*VLOOKUP(R$52,'Heat Value'!$A$1:$E$33,5,0)</f>
        <v>0</v>
      </c>
      <c r="S53" s="45">
        <f>IF(INDEX('Energy Balance-2019'!$A$2:$AG$38,MATCH('Energy Balance-2019'!$A16,'Energy Balance-2019'!$A$2:$A$38,0),MATCH(S$2,'Energy Balance-2019'!$A$2:$AG$2,0))&lt;0,-INDEX('Energy Balance-2019'!$A$2:$AG$38,MATCH('Energy Balance-2019'!$A16,'Energy Balance-2019'!$A$2:$A$38,0),MATCH(S$2,'Energy Balance-2019'!$A$2:$AG$2,0)),0)*VLOOKUP(S$52,'Heat Value'!$A$1:$E$33,5,0)</f>
        <v>0</v>
      </c>
      <c r="T53" s="45">
        <f>IF(INDEX('Energy Balance-2019'!$A$2:$AG$38,MATCH('Energy Balance-2019'!$A16,'Energy Balance-2019'!$A$2:$A$38,0),MATCH(T$2,'Energy Balance-2019'!$A$2:$AG$2,0))&lt;0,-INDEX('Energy Balance-2019'!$A$2:$AG$38,MATCH('Energy Balance-2019'!$A16,'Energy Balance-2019'!$A$2:$A$38,0),MATCH(T$2,'Energy Balance-2019'!$A$2:$AG$2,0)),0)*VLOOKUP(T$52,'Heat Value'!$A$1:$E$33,5,0)</f>
        <v>0</v>
      </c>
      <c r="U53" s="45">
        <f>IF(INDEX('Energy Balance-2019'!$A$2:$AG$38,MATCH('Energy Balance-2019'!$A16,'Energy Balance-2019'!$A$2:$A$38,0),MATCH(U$2,'Energy Balance-2019'!$A$2:$AG$2,0))&lt;0,-INDEX('Energy Balance-2019'!$A$2:$AG$38,MATCH('Energy Balance-2019'!$A16,'Energy Balance-2019'!$A$2:$A$38,0),MATCH(U$2,'Energy Balance-2019'!$A$2:$AG$2,0)),0)*VLOOKUP(U$52,'Heat Value'!$A$1:$E$33,5,0)</f>
        <v>0</v>
      </c>
      <c r="V53" s="45">
        <f>IF(INDEX('Energy Balance-2019'!$A$2:$AG$38,MATCH('Energy Balance-2019'!$A16,'Energy Balance-2019'!$A$2:$A$38,0),MATCH(V$2,'Energy Balance-2019'!$A$2:$AG$2,0))&lt;0,-INDEX('Energy Balance-2019'!$A$2:$AG$38,MATCH('Energy Balance-2019'!$A16,'Energy Balance-2019'!$A$2:$A$38,0),MATCH(V$2,'Energy Balance-2019'!$A$2:$AG$2,0)),0)*VLOOKUP(V$52,'Heat Value'!$A$1:$E$33,5,0)</f>
        <v>0</v>
      </c>
      <c r="W53" s="45">
        <f>IF(INDEX('Energy Balance-2019'!$A$2:$AG$38,MATCH('Energy Balance-2019'!$A16,'Energy Balance-2019'!$A$2:$A$38,0),MATCH(W$2,'Energy Balance-2019'!$A$2:$AG$2,0))&lt;0,-INDEX('Energy Balance-2019'!$A$2:$AG$38,MATCH('Energy Balance-2019'!$A16,'Energy Balance-2019'!$A$2:$A$38,0),MATCH(W$2,'Energy Balance-2019'!$A$2:$AG$2,0)),0)*VLOOKUP(W$52,'Heat Value'!$A$1:$E$33,5,0)</f>
        <v>0</v>
      </c>
      <c r="X53" s="45">
        <f>IF(INDEX('Energy Balance-2019'!$A$2:$AG$38,MATCH('Energy Balance-2019'!$A16,'Energy Balance-2019'!$A$2:$A$38,0),MATCH(X$2,'Energy Balance-2019'!$A$2:$AG$2,0))&lt;0,-INDEX('Energy Balance-2019'!$A$2:$AG$38,MATCH('Energy Balance-2019'!$A16,'Energy Balance-2019'!$A$2:$A$38,0),MATCH(X$2,'Energy Balance-2019'!$A$2:$AG$2,0)),0)*VLOOKUP(X$52,'Heat Value'!$A$1:$E$33,5,0)</f>
        <v>0</v>
      </c>
      <c r="Y53" s="45">
        <f>IF(INDEX('Energy Balance-2019'!$A$2:$AG$38,MATCH('Energy Balance-2019'!$A16,'Energy Balance-2019'!$A$2:$A$38,0),MATCH(Y$2,'Energy Balance-2019'!$A$2:$AG$2,0))&lt;0,-INDEX('Energy Balance-2019'!$A$2:$AG$38,MATCH('Energy Balance-2019'!$A16,'Energy Balance-2019'!$A$2:$A$38,0),MATCH(Y$2,'Energy Balance-2019'!$A$2:$AG$2,0)),0)*VLOOKUP(Y$52,'Heat Value'!$A$1:$E$33,5,0)</f>
        <v>0</v>
      </c>
      <c r="Z53" s="45">
        <f>IF(INDEX('Energy Balance-2019'!$A$2:$AG$38,MATCH('Energy Balance-2019'!$A16,'Energy Balance-2019'!$A$2:$A$38,0),MATCH(Z$2,'Energy Balance-2019'!$A$2:$AG$2,0))&lt;0,-INDEX('Energy Balance-2019'!$A$2:$AG$38,MATCH('Energy Balance-2019'!$A16,'Energy Balance-2019'!$A$2:$A$38,0),MATCH(Z$2,'Energy Balance-2019'!$A$2:$AG$2,0)),0)*VLOOKUP(Z$52,'Heat Value'!$A$1:$E$33,5,0)</f>
        <v>0</v>
      </c>
      <c r="AA53" s="45">
        <f>IF(INDEX('Energy Balance-2019'!$A$2:$AG$38,MATCH('Energy Balance-2019'!$A16,'Energy Balance-2019'!$A$2:$A$38,0),MATCH(AA$2,'Energy Balance-2019'!$A$2:$AG$2,0))&lt;0,-INDEX('Energy Balance-2019'!$A$2:$AG$38,MATCH('Energy Balance-2019'!$A16,'Energy Balance-2019'!$A$2:$A$38,0),MATCH(AA$2,'Energy Balance-2019'!$A$2:$AG$2,0)),0)*VLOOKUP(AA$52,'Heat Value'!$A$1:$E$33,5,0)</f>
        <v>0</v>
      </c>
      <c r="AB53" s="45">
        <f>IF(INDEX('Energy Balance-2019'!$A$2:$AG$38,MATCH('Energy Balance-2019'!$A16,'Energy Balance-2019'!$A$2:$A$38,0),MATCH(AB$2,'Energy Balance-2019'!$A$2:$AG$2,0))&lt;0,-INDEX('Energy Balance-2019'!$A$2:$AG$38,MATCH('Energy Balance-2019'!$A16,'Energy Balance-2019'!$A$2:$A$38,0),MATCH(AB$2,'Energy Balance-2019'!$A$2:$AG$2,0)),0)*VLOOKUP(AB$52,'Heat Value'!$A$1:$E$33,5,0)</f>
        <v>0</v>
      </c>
      <c r="AC53" s="45">
        <f>IF(INDEX('Energy Balance-2019'!$A$2:$AG$38,MATCH('Energy Balance-2019'!$A16,'Energy Balance-2019'!$A$2:$A$38,0),MATCH(AC$2,'Energy Balance-2019'!$A$2:$AG$2,0))&lt;0,-INDEX('Energy Balance-2019'!$A$2:$AG$38,MATCH('Energy Balance-2019'!$A16,'Energy Balance-2019'!$A$2:$A$38,0),MATCH(AC$2,'Energy Balance-2019'!$A$2:$AG$2,0)),0)*VLOOKUP(AC$52,'Heat Value'!$A$1:$E$33,5,0)</f>
        <v>0</v>
      </c>
      <c r="AD53" s="45">
        <f>IF(INDEX('Energy Balance-2019'!$A$2:$AG$38,MATCH('Energy Balance-2019'!$A16,'Energy Balance-2019'!$A$2:$A$38,0),MATCH(AD$2,'Energy Balance-2019'!$A$2:$AG$2,0))&lt;0,-INDEX('Energy Balance-2019'!$A$2:$AG$38,MATCH('Energy Balance-2019'!$A16,'Energy Balance-2019'!$A$2:$A$38,0),MATCH(AD$2,'Energy Balance-2019'!$A$2:$AG$2,0)),0)*VLOOKUP(AD$52,'Heat Value'!$A$1:$E$33,5,0)</f>
        <v>0</v>
      </c>
      <c r="AE53" s="45">
        <f>IF(INDEX('Energy Balance-2019'!$A$2:$AG$38,MATCH('Energy Balance-2019'!$A16,'Energy Balance-2019'!$A$2:$A$38,0),MATCH(AE$2,'Energy Balance-2019'!$A$2:$AG$2,0))&lt;0,-INDEX('Energy Balance-2019'!$A$2:$AG$38,MATCH('Energy Balance-2019'!$A16,'Energy Balance-2019'!$A$2:$A$38,0),MATCH(AE$2,'Energy Balance-2019'!$A$2:$AG$2,0)),0)*VLOOKUP(AE$52,'Heat Value'!$A$1:$E$33,5,0)</f>
        <v>0</v>
      </c>
      <c r="AF53" s="46">
        <f>IF(INDEX('Energy Balance-2019'!$A$2:$AG$38,MATCH('Energy Balance-2019'!$A16,'Energy Balance-2019'!$A$2:$A$38,0),MATCH(AF$2,'Energy Balance-2019'!$A$2:$AG$2,0))&lt;0,-INDEX('Energy Balance-2019'!$A$2:$AG$38,MATCH('Energy Balance-2019'!$A16,'Energy Balance-2019'!$A$2:$A$38,0),MATCH(AF$2,'Energy Balance-2019'!$A$2:$AG$2,0)),0)*VLOOKUP(AF$52,'Heat Value'!$A$1:$E$33,5,0)</f>
        <v>0</v>
      </c>
    </row>
    <row r="54" spans="1:32" x14ac:dyDescent="0.2">
      <c r="A54" s="41" t="str">
        <f>VLOOKUP($B54,'Transformation Match'!$A$1:$C$9,2,0)</f>
        <v>石油、煤炭及其他燃料加工业</v>
      </c>
      <c r="B54" s="21" t="s">
        <v>89</v>
      </c>
      <c r="C54" s="97">
        <f>-'Energy Balance-2019'!C17*VLOOKUP(C$52,'Heat Value'!$A$1:$E$33,5,0)</f>
        <v>1974149741551596.5</v>
      </c>
      <c r="D54">
        <f>-'Energy Balance-2019'!D17*VLOOKUP(D$52,'Heat Value'!$A$1:$E$33,5,0)</f>
        <v>1.391056862819158E+16</v>
      </c>
      <c r="E54">
        <f>-'Energy Balance-2019'!E17*VLOOKUP(E$52,'Heat Value'!$A$1:$E$33,5,0)</f>
        <v>0</v>
      </c>
      <c r="F54">
        <f>-'Energy Balance-2019'!F17*VLOOKUP("型煤",'Heat Value'!$A$1:$E$33,5,0)</f>
        <v>0</v>
      </c>
      <c r="G54">
        <f>-'Energy Balance-2019'!G17*VLOOKUP(G$52,'Heat Value'!$A$1:$E$33,5,0)</f>
        <v>0</v>
      </c>
      <c r="H54">
        <f>-'Energy Balance-2019'!H17*VLOOKUP(H$52,'Heat Value'!$A$1:$E$33,5,0)</f>
        <v>-1.2746776135121188E+16</v>
      </c>
      <c r="I54">
        <f>IF(INDEX('Energy Balance-2019'!$A$2:$AG$38,MATCH('Energy Balance-2019'!$A17,'Energy Balance-2019'!$A$2:$A$38,0),MATCH(I$2,'Energy Balance-2019'!$A$2:$AG$2,0))&lt;0,-INDEX('Energy Balance-2019'!$A$2:$AG$38,MATCH('Energy Balance-2019'!$A17,'Energy Balance-2019'!$A$2:$A$38,0),MATCH(I$2,'Energy Balance-2019'!$A$2:$AG$2,0)),0)*VLOOKUP(I$52,'Heat Value'!$A$1:$E$33,5,0)</f>
        <v>0</v>
      </c>
      <c r="J54">
        <f>IF(INDEX('Energy Balance-2019'!$A$2:$AG$38,MATCH('Energy Balance-2019'!$A17,'Energy Balance-2019'!$A$2:$A$38,0),MATCH(J$2,'Energy Balance-2019'!$A$2:$AG$2,0))&lt;0,-INDEX('Energy Balance-2019'!$A$2:$AG$38,MATCH('Energy Balance-2019'!$A17,'Energy Balance-2019'!$A$2:$A$38,0),MATCH(J$2,'Energy Balance-2019'!$A$2:$AG$2,0)),0)*VLOOKUP(J$52,'Heat Value'!$A$1:$E$33,5,0)</f>
        <v>0</v>
      </c>
      <c r="K54">
        <f>IF(INDEX('Energy Balance-2019'!$A$2:$AG$38,MATCH('Energy Balance-2019'!$A17,'Energy Balance-2019'!$A$2:$A$38,0),MATCH(K$2,'Energy Balance-2019'!$A$2:$AG$2,0))&lt;0,-INDEX('Energy Balance-2019'!$A$2:$AG$38,MATCH('Energy Balance-2019'!$A17,'Energy Balance-2019'!$A$2:$A$38,0),MATCH(K$2,'Energy Balance-2019'!$A$2:$AG$2,0)),0)*VLOOKUP(K$52,'Heat Value'!$A$1:$E$33,5,0)</f>
        <v>0</v>
      </c>
      <c r="L54">
        <f>IF(INDEX('Energy Balance-2019'!$A$2:$AG$38,MATCH('Energy Balance-2019'!$A17,'Energy Balance-2019'!$A$2:$A$38,0),MATCH(L$2,'Energy Balance-2019'!$A$2:$AG$2,0))&lt;0,-INDEX('Energy Balance-2019'!$A$2:$AG$38,MATCH('Energy Balance-2019'!$A17,'Energy Balance-2019'!$A$2:$A$38,0),MATCH(L$2,'Energy Balance-2019'!$A$2:$AG$2,0)),0)*VLOOKUP(L$52,'Heat Value'!$A$1:$E$33,5,0)</f>
        <v>0</v>
      </c>
      <c r="M54">
        <f>IF(INDEX('Energy Balance-2019'!$A$2:$AG$38,MATCH('Energy Balance-2019'!$A17,'Energy Balance-2019'!$A$2:$A$38,0),MATCH(M$2,'Energy Balance-2019'!$A$2:$AG$2,0))&lt;0,-INDEX('Energy Balance-2019'!$A$2:$AG$38,MATCH('Energy Balance-2019'!$A17,'Energy Balance-2019'!$A$2:$A$38,0),MATCH(M$2,'Energy Balance-2019'!$A$2:$AG$2,0)),0)*VLOOKUP(M$52,'Heat Value'!$A$1:$E$33,5,0)</f>
        <v>0</v>
      </c>
      <c r="N54">
        <f>IF(INDEX('Energy Balance-2019'!$A$2:$AG$38,MATCH('Energy Balance-2019'!$A17,'Energy Balance-2019'!$A$2:$A$38,0),MATCH(N$2,'Energy Balance-2019'!$A$2:$AG$2,0))&lt;0,-INDEX('Energy Balance-2019'!$A$2:$AG$38,MATCH('Energy Balance-2019'!$A17,'Energy Balance-2019'!$A$2:$A$38,0),MATCH(N$2,'Energy Balance-2019'!$A$2:$AG$2,0)),0)*VLOOKUP(N$52,'Heat Value'!$A$1:$E$33,5,0)</f>
        <v>0</v>
      </c>
      <c r="O54">
        <f>IF(INDEX('Energy Balance-2019'!$A$2:$AG$38,MATCH('Energy Balance-2019'!$A17,'Energy Balance-2019'!$A$2:$A$38,0),MATCH(O$2,'Energy Balance-2019'!$A$2:$AG$2,0))&lt;0,-INDEX('Energy Balance-2019'!$A$2:$AG$38,MATCH('Energy Balance-2019'!$A17,'Energy Balance-2019'!$A$2:$A$38,0),MATCH(O$2,'Energy Balance-2019'!$A$2:$AG$2,0)),0)*VLOOKUP(O$52,'Heat Value'!$A$1:$E$33,5,0)</f>
        <v>0</v>
      </c>
      <c r="P54">
        <f>IF(INDEX('Energy Balance-2019'!$A$2:$AG$38,MATCH('Energy Balance-2019'!$A17,'Energy Balance-2019'!$A$2:$A$38,0),MATCH(P$2,'Energy Balance-2019'!$A$2:$AG$2,0))&lt;0,-INDEX('Energy Balance-2019'!$A$2:$AG$38,MATCH('Energy Balance-2019'!$A17,'Energy Balance-2019'!$A$2:$A$38,0),MATCH(P$2,'Energy Balance-2019'!$A$2:$AG$2,0)),0)*VLOOKUP(P$52,'Heat Value'!$A$1:$E$33,5,0)</f>
        <v>0</v>
      </c>
      <c r="Q54">
        <f>IF(INDEX('Energy Balance-2019'!$A$2:$AG$38,MATCH('Energy Balance-2019'!$A17,'Energy Balance-2019'!$A$2:$A$38,0),MATCH(Q$2,'Energy Balance-2019'!$A$2:$AG$2,0))&lt;0,-INDEX('Energy Balance-2019'!$A$2:$AG$38,MATCH('Energy Balance-2019'!$A17,'Energy Balance-2019'!$A$2:$A$38,0),MATCH(Q$2,'Energy Balance-2019'!$A$2:$AG$2,0)),0)*VLOOKUP(Q$52,'Heat Value'!$A$1:$E$33,5,0)</f>
        <v>0</v>
      </c>
      <c r="R54">
        <f>IF(INDEX('Energy Balance-2019'!$A$2:$AG$38,MATCH('Energy Balance-2019'!$A17,'Energy Balance-2019'!$A$2:$A$38,0),MATCH(R$2,'Energy Balance-2019'!$A$2:$AG$2,0))&lt;0,-INDEX('Energy Balance-2019'!$A$2:$AG$38,MATCH('Energy Balance-2019'!$A17,'Energy Balance-2019'!$A$2:$A$38,0),MATCH(R$2,'Energy Balance-2019'!$A$2:$AG$2,0)),0)*VLOOKUP(R$52,'Heat Value'!$A$1:$E$33,5,0)</f>
        <v>0</v>
      </c>
      <c r="S54">
        <f>IF(INDEX('Energy Balance-2019'!$A$2:$AG$38,MATCH('Energy Balance-2019'!$A17,'Energy Balance-2019'!$A$2:$A$38,0),MATCH(S$2,'Energy Balance-2019'!$A$2:$AG$2,0))&lt;0,-INDEX('Energy Balance-2019'!$A$2:$AG$38,MATCH('Energy Balance-2019'!$A17,'Energy Balance-2019'!$A$2:$A$38,0),MATCH(S$2,'Energy Balance-2019'!$A$2:$AG$2,0)),0)*VLOOKUP(S$52,'Heat Value'!$A$1:$E$33,5,0)</f>
        <v>0</v>
      </c>
      <c r="T54">
        <f>IF(INDEX('Energy Balance-2019'!$A$2:$AG$38,MATCH('Energy Balance-2019'!$A17,'Energy Balance-2019'!$A$2:$A$38,0),MATCH(T$2,'Energy Balance-2019'!$A$2:$AG$2,0))&lt;0,-INDEX('Energy Balance-2019'!$A$2:$AG$38,MATCH('Energy Balance-2019'!$A17,'Energy Balance-2019'!$A$2:$A$38,0),MATCH(T$2,'Energy Balance-2019'!$A$2:$AG$2,0)),0)*VLOOKUP(T$52,'Heat Value'!$A$1:$E$33,5,0)</f>
        <v>0</v>
      </c>
      <c r="U54">
        <f>IF(INDEX('Energy Balance-2019'!$A$2:$AG$38,MATCH('Energy Balance-2019'!$A17,'Energy Balance-2019'!$A$2:$A$38,0),MATCH(U$2,'Energy Balance-2019'!$A$2:$AG$2,0))&lt;0,-INDEX('Energy Balance-2019'!$A$2:$AG$38,MATCH('Energy Balance-2019'!$A17,'Energy Balance-2019'!$A$2:$A$38,0),MATCH(U$2,'Energy Balance-2019'!$A$2:$AG$2,0)),0)*VLOOKUP(U$52,'Heat Value'!$A$1:$E$33,5,0)</f>
        <v>0</v>
      </c>
      <c r="V54">
        <f>IF(INDEX('Energy Balance-2019'!$A$2:$AG$38,MATCH('Energy Balance-2019'!$A17,'Energy Balance-2019'!$A$2:$A$38,0),MATCH(V$2,'Energy Balance-2019'!$A$2:$AG$2,0))&lt;0,-INDEX('Energy Balance-2019'!$A$2:$AG$38,MATCH('Energy Balance-2019'!$A17,'Energy Balance-2019'!$A$2:$A$38,0),MATCH(V$2,'Energy Balance-2019'!$A$2:$AG$2,0)),0)*VLOOKUP(V$52,'Heat Value'!$A$1:$E$33,5,0)</f>
        <v>0</v>
      </c>
      <c r="W54">
        <f>IF(INDEX('Energy Balance-2019'!$A$2:$AG$38,MATCH('Energy Balance-2019'!$A17,'Energy Balance-2019'!$A$2:$A$38,0),MATCH(W$2,'Energy Balance-2019'!$A$2:$AG$2,0))&lt;0,-INDEX('Energy Balance-2019'!$A$2:$AG$38,MATCH('Energy Balance-2019'!$A17,'Energy Balance-2019'!$A$2:$A$38,0),MATCH(W$2,'Energy Balance-2019'!$A$2:$AG$2,0)),0)*VLOOKUP(W$52,'Heat Value'!$A$1:$E$33,5,0)</f>
        <v>0</v>
      </c>
      <c r="X54">
        <f>IF(INDEX('Energy Balance-2019'!$A$2:$AG$38,MATCH('Energy Balance-2019'!$A17,'Energy Balance-2019'!$A$2:$A$38,0),MATCH(X$2,'Energy Balance-2019'!$A$2:$AG$2,0))&lt;0,-INDEX('Energy Balance-2019'!$A$2:$AG$38,MATCH('Energy Balance-2019'!$A17,'Energy Balance-2019'!$A$2:$A$38,0),MATCH(X$2,'Energy Balance-2019'!$A$2:$AG$2,0)),0)*VLOOKUP(X$52,'Heat Value'!$A$1:$E$33,5,0)</f>
        <v>0</v>
      </c>
      <c r="Y54">
        <f>IF(INDEX('Energy Balance-2019'!$A$2:$AG$38,MATCH('Energy Balance-2019'!$A17,'Energy Balance-2019'!$A$2:$A$38,0),MATCH(Y$2,'Energy Balance-2019'!$A$2:$AG$2,0))&lt;0,-INDEX('Energy Balance-2019'!$A$2:$AG$38,MATCH('Energy Balance-2019'!$A17,'Energy Balance-2019'!$A$2:$A$38,0),MATCH(Y$2,'Energy Balance-2019'!$A$2:$AG$2,0)),0)*VLOOKUP(Y$52,'Heat Value'!$A$1:$E$33,5,0)</f>
        <v>0</v>
      </c>
      <c r="Z54">
        <f>IF(INDEX('Energy Balance-2019'!$A$2:$AG$38,MATCH('Energy Balance-2019'!$A17,'Energy Balance-2019'!$A$2:$A$38,0),MATCH(Z$2,'Energy Balance-2019'!$A$2:$AG$2,0))&lt;0,-INDEX('Energy Balance-2019'!$A$2:$AG$38,MATCH('Energy Balance-2019'!$A17,'Energy Balance-2019'!$A$2:$A$38,0),MATCH(Z$2,'Energy Balance-2019'!$A$2:$AG$2,0)),0)*VLOOKUP(Z$52,'Heat Value'!$A$1:$E$33,5,0)</f>
        <v>0</v>
      </c>
      <c r="AA54">
        <f>IF(INDEX('Energy Balance-2019'!$A$2:$AG$38,MATCH('Energy Balance-2019'!$A17,'Energy Balance-2019'!$A$2:$A$38,0),MATCH(AA$2,'Energy Balance-2019'!$A$2:$AG$2,0))&lt;0,-INDEX('Energy Balance-2019'!$A$2:$AG$38,MATCH('Energy Balance-2019'!$A17,'Energy Balance-2019'!$A$2:$A$38,0),MATCH(AA$2,'Energy Balance-2019'!$A$2:$AG$2,0)),0)*VLOOKUP(AA$52,'Heat Value'!$A$1:$E$33,5,0)</f>
        <v>0</v>
      </c>
      <c r="AB54">
        <f>IF(INDEX('Energy Balance-2019'!$A$2:$AG$38,MATCH('Energy Balance-2019'!$A17,'Energy Balance-2019'!$A$2:$A$38,0),MATCH(AB$2,'Energy Balance-2019'!$A$2:$AG$2,0))&lt;0,-INDEX('Energy Balance-2019'!$A$2:$AG$38,MATCH('Energy Balance-2019'!$A17,'Energy Balance-2019'!$A$2:$A$38,0),MATCH(AB$2,'Energy Balance-2019'!$A$2:$AG$2,0)),0)*VLOOKUP(AB$52,'Heat Value'!$A$1:$E$33,5,0)</f>
        <v>0</v>
      </c>
      <c r="AC54">
        <f>IF(INDEX('Energy Balance-2019'!$A$2:$AG$38,MATCH('Energy Balance-2019'!$A17,'Energy Balance-2019'!$A$2:$A$38,0),MATCH(AC$2,'Energy Balance-2019'!$A$2:$AG$2,0))&lt;0,-INDEX('Energy Balance-2019'!$A$2:$AG$38,MATCH('Energy Balance-2019'!$A17,'Energy Balance-2019'!$A$2:$A$38,0),MATCH(AC$2,'Energy Balance-2019'!$A$2:$AG$2,0)),0)*VLOOKUP(AC$52,'Heat Value'!$A$1:$E$33,5,0)</f>
        <v>0</v>
      </c>
      <c r="AD54">
        <f>IF(INDEX('Energy Balance-2019'!$A$2:$AG$38,MATCH('Energy Balance-2019'!$A17,'Energy Balance-2019'!$A$2:$A$38,0),MATCH(AD$2,'Energy Balance-2019'!$A$2:$AG$2,0))&lt;0,-INDEX('Energy Balance-2019'!$A$2:$AG$38,MATCH('Energy Balance-2019'!$A17,'Energy Balance-2019'!$A$2:$A$38,0),MATCH(AD$2,'Energy Balance-2019'!$A$2:$AG$2,0)),0)*VLOOKUP(AD$52,'Heat Value'!$A$1:$E$33,5,0)</f>
        <v>0</v>
      </c>
      <c r="AE54">
        <f>IF(INDEX('Energy Balance-2019'!$A$2:$AG$38,MATCH('Energy Balance-2019'!$A17,'Energy Balance-2019'!$A$2:$A$38,0),MATCH(AE$2,'Energy Balance-2019'!$A$2:$AG$2,0))&lt;0,-INDEX('Energy Balance-2019'!$A$2:$AG$38,MATCH('Energy Balance-2019'!$A17,'Energy Balance-2019'!$A$2:$A$38,0),MATCH(AE$2,'Energy Balance-2019'!$A$2:$AG$2,0)),0)*VLOOKUP(AE$52,'Heat Value'!$A$1:$E$33,5,0)</f>
        <v>0</v>
      </c>
      <c r="AF54" s="47">
        <f>IF(INDEX('Energy Balance-2019'!$A$2:$AG$38,MATCH('Energy Balance-2019'!$A17,'Energy Balance-2019'!$A$2:$A$38,0),MATCH(AF$2,'Energy Balance-2019'!$A$2:$AG$2,0))&lt;0,-INDEX('Energy Balance-2019'!$A$2:$AG$38,MATCH('Energy Balance-2019'!$A17,'Energy Balance-2019'!$A$2:$A$38,0),MATCH(AF$2,'Energy Balance-2019'!$A$2:$AG$2,0)),0)*VLOOKUP(AF$52,'Heat Value'!$A$1:$E$33,5,0)</f>
        <v>0</v>
      </c>
    </row>
    <row r="55" spans="1:32" x14ac:dyDescent="0.2">
      <c r="A55" s="41" t="str">
        <f>VLOOKUP($B55,'Transformation Match'!$A$1:$C$9,2,0)</f>
        <v>石油、煤炭及其他燃料加工业</v>
      </c>
      <c r="B55" s="21" t="s">
        <v>90</v>
      </c>
      <c r="C55" s="97">
        <f>IF(INDEX('Energy Balance-2019'!$A$2:$AG$38,MATCH('Energy Balance-2019'!$A18,'Energy Balance-2019'!$A$2:$A$38,0),MATCH(C$2,'Energy Balance-2019'!$A$2:$AG$2,0))&lt;0,-INDEX('Energy Balance-2019'!$A$2:$AG$38,MATCH('Energy Balance-2019'!$A18,'Energy Balance-2019'!$A$2:$A$38,0),MATCH(C$2,'Energy Balance-2019'!$A$2:$AG$2,0)),0)*VLOOKUP(C$52,'Heat Value'!$A$1:$E$33,5,0)</f>
        <v>611751549266325.63</v>
      </c>
      <c r="D55">
        <f>IF(INDEX('Energy Balance-2019'!$A$2:$AG$38,MATCH('Energy Balance-2019'!$A18,'Energy Balance-2019'!$A$2:$A$38,0),MATCH(D$2,'Energy Balance-2019'!$A$2:$AG$2,0))&lt;0,-INDEX('Energy Balance-2019'!$A$2:$AG$38,MATCH('Energy Balance-2019'!$A18,'Energy Balance-2019'!$A$2:$A$38,0),MATCH(D$2,'Energy Balance-2019'!$A$2:$AG$2,0)),0)*VLOOKUP(D$52,'Heat Value'!$A$1:$E$33,5,0)</f>
        <v>0</v>
      </c>
      <c r="E55">
        <f>IF(INDEX('Energy Balance-2019'!$A$2:$AG$38,MATCH('Energy Balance-2019'!$A18,'Energy Balance-2019'!$A$2:$A$38,0),MATCH(E$2,'Energy Balance-2019'!$A$2:$AG$2,0))&lt;0,-INDEX('Energy Balance-2019'!$A$2:$AG$38,MATCH('Energy Balance-2019'!$A18,'Energy Balance-2019'!$A$2:$A$38,0),MATCH(E$2,'Energy Balance-2019'!$A$2:$AG$2,0)),0)*VLOOKUP(E$52,'Heat Value'!$A$1:$E$33,5,0)</f>
        <v>12114214522387.607</v>
      </c>
      <c r="F55">
        <f>IF(INDEX('Energy Balance-2019'!$A$2:$AG$38,MATCH('Energy Balance-2019'!$A18,'Energy Balance-2019'!$A$2:$A$38,0),MATCH(F$2,'Energy Balance-2019'!$A$2:$AG$2,0))&lt;0,-INDEX('Energy Balance-2019'!$A$2:$AG$38,MATCH('Energy Balance-2019'!$A18,'Energy Balance-2019'!$A$2:$A$38,0),MATCH(F$2,'Energy Balance-2019'!$A$2:$AG$2,0)),0)*VLOOKUP("型煤",'Heat Value'!$A$1:$E$33,5,0)</f>
        <v>0</v>
      </c>
      <c r="G55">
        <f>IF(INDEX('Energy Balance-2019'!$A$2:$AG$38,MATCH('Energy Balance-2019'!$A18,'Energy Balance-2019'!$A$2:$A$38,0),MATCH(G$2,'Energy Balance-2019'!$A$2:$AG$2,0))&lt;0,-INDEX('Energy Balance-2019'!$A$2:$AG$38,MATCH('Energy Balance-2019'!$A18,'Energy Balance-2019'!$A$2:$A$38,0),MATCH(G$2,'Energy Balance-2019'!$A$2:$AG$2,0)),0)*VLOOKUP(G$52,'Heat Value'!$A$1:$E$33,5,0)</f>
        <v>0</v>
      </c>
      <c r="H55">
        <f>IF(INDEX('Energy Balance-2019'!$A$2:$AG$38,MATCH('Energy Balance-2019'!$A18,'Energy Balance-2019'!$A$2:$A$38,0),MATCH(H$2,'Energy Balance-2019'!$A$2:$AG$2,0))&lt;0,-INDEX('Energy Balance-2019'!$A$2:$AG$38,MATCH('Energy Balance-2019'!$A18,'Energy Balance-2019'!$A$2:$A$38,0),MATCH(H$2,'Energy Balance-2019'!$A$2:$AG$2,0)),0)*VLOOKUP(H$52,'Heat Value'!$A$1:$E$33,5,0)</f>
        <v>0</v>
      </c>
      <c r="I55">
        <f>IF(INDEX('Energy Balance-2019'!$A$2:$AG$38,MATCH('Energy Balance-2019'!$A18,'Energy Balance-2019'!$A$2:$A$38,0),MATCH(I$2,'Energy Balance-2019'!$A$2:$AG$2,0))&lt;0,-INDEX('Energy Balance-2019'!$A$2:$AG$38,MATCH('Energy Balance-2019'!$A18,'Energy Balance-2019'!$A$2:$A$38,0),MATCH(I$2,'Energy Balance-2019'!$A$2:$AG$2,0)),0)*VLOOKUP(I$52,'Heat Value'!$A$1:$E$33,5,0)</f>
        <v>0</v>
      </c>
      <c r="J55">
        <f>IF(INDEX('Energy Balance-2019'!$A$2:$AG$38,MATCH('Energy Balance-2019'!$A18,'Energy Balance-2019'!$A$2:$A$38,0),MATCH(J$2,'Energy Balance-2019'!$A$2:$AG$2,0))&lt;0,-INDEX('Energy Balance-2019'!$A$2:$AG$38,MATCH('Energy Balance-2019'!$A18,'Energy Balance-2019'!$A$2:$A$38,0),MATCH(J$2,'Energy Balance-2019'!$A$2:$AG$2,0)),0)*VLOOKUP(J$52,'Heat Value'!$A$1:$E$33,5,0)</f>
        <v>0</v>
      </c>
      <c r="K55">
        <f>IF(INDEX('Energy Balance-2019'!$A$2:$AG$38,MATCH('Energy Balance-2019'!$A18,'Energy Balance-2019'!$A$2:$A$38,0),MATCH(K$2,'Energy Balance-2019'!$A$2:$AG$2,0))&lt;0,-INDEX('Energy Balance-2019'!$A$2:$AG$38,MATCH('Energy Balance-2019'!$A18,'Energy Balance-2019'!$A$2:$A$38,0),MATCH(K$2,'Energy Balance-2019'!$A$2:$AG$2,0)),0)*VLOOKUP(K$52,'Heat Value'!$A$1:$E$33,5,0)</f>
        <v>0</v>
      </c>
      <c r="L55">
        <f>IF(INDEX('Energy Balance-2019'!$A$2:$AG$38,MATCH('Energy Balance-2019'!$A18,'Energy Balance-2019'!$A$2:$A$38,0),MATCH(L$2,'Energy Balance-2019'!$A$2:$AG$2,0))&lt;0,-INDEX('Energy Balance-2019'!$A$2:$AG$38,MATCH('Energy Balance-2019'!$A18,'Energy Balance-2019'!$A$2:$A$38,0),MATCH(L$2,'Energy Balance-2019'!$A$2:$AG$2,0)),0)*VLOOKUP(L$52,'Heat Value'!$A$1:$E$33,5,0)</f>
        <v>0</v>
      </c>
      <c r="M55">
        <f>IF(INDEX('Energy Balance-2019'!$A$2:$AG$38,MATCH('Energy Balance-2019'!$A18,'Energy Balance-2019'!$A$2:$A$38,0),MATCH(M$2,'Energy Balance-2019'!$A$2:$AG$2,0))&lt;0,-INDEX('Energy Balance-2019'!$A$2:$AG$38,MATCH('Energy Balance-2019'!$A18,'Energy Balance-2019'!$A$2:$A$38,0),MATCH(M$2,'Energy Balance-2019'!$A$2:$AG$2,0)),0)*VLOOKUP(M$52,'Heat Value'!$A$1:$E$33,5,0)</f>
        <v>98115150207451.094</v>
      </c>
      <c r="N55">
        <f>IF(INDEX('Energy Balance-2019'!$A$2:$AG$38,MATCH('Energy Balance-2019'!$A18,'Energy Balance-2019'!$A$2:$A$38,0),MATCH(N$2,'Energy Balance-2019'!$A$2:$AG$2,0))&lt;0,-INDEX('Energy Balance-2019'!$A$2:$AG$38,MATCH('Energy Balance-2019'!$A18,'Energy Balance-2019'!$A$2:$A$38,0),MATCH(N$2,'Energy Balance-2019'!$A$2:$AG$2,0)),0)*VLOOKUP(N$52,'Heat Value'!$A$1:$E$33,5,0)</f>
        <v>2.6511894558757244E+16</v>
      </c>
      <c r="O55">
        <f>IF(INDEX('Energy Balance-2019'!$A$2:$AG$38,MATCH('Energy Balance-2019'!$A18,'Energy Balance-2019'!$A$2:$A$38,0),MATCH(O$2,'Energy Balance-2019'!$A$2:$AG$2,0))&lt;0,-INDEX('Energy Balance-2019'!$A$2:$AG$38,MATCH('Energy Balance-2019'!$A18,'Energy Balance-2019'!$A$2:$A$38,0),MATCH(O$2,'Energy Balance-2019'!$A$2:$AG$2,0)),0)*VLOOKUP(O$52,'Heat Value'!$A$1:$E$33,5,0)</f>
        <v>0</v>
      </c>
      <c r="P55">
        <f>IF(INDEX('Energy Balance-2019'!$A$2:$AG$38,MATCH('Energy Balance-2019'!$A18,'Energy Balance-2019'!$A$2:$A$38,0),MATCH(P$2,'Energy Balance-2019'!$A$2:$AG$2,0))&lt;0,-INDEX('Energy Balance-2019'!$A$2:$AG$38,MATCH('Energy Balance-2019'!$A18,'Energy Balance-2019'!$A$2:$A$38,0),MATCH(P$2,'Energy Balance-2019'!$A$2:$AG$2,0)),0)*VLOOKUP(P$52,'Heat Value'!$A$1:$E$33,5,0)</f>
        <v>0</v>
      </c>
      <c r="Q55">
        <f>IF(INDEX('Energy Balance-2019'!$A$2:$AG$38,MATCH('Energy Balance-2019'!$A18,'Energy Balance-2019'!$A$2:$A$38,0),MATCH(Q$2,'Energy Balance-2019'!$A$2:$AG$2,0))&lt;0,-INDEX('Energy Balance-2019'!$A$2:$AG$38,MATCH('Energy Balance-2019'!$A18,'Energy Balance-2019'!$A$2:$A$38,0),MATCH(Q$2,'Energy Balance-2019'!$A$2:$AG$2,0)),0)*VLOOKUP(Q$52,'Heat Value'!$A$1:$E$33,5,0)</f>
        <v>0</v>
      </c>
      <c r="R55">
        <f>IF(INDEX('Energy Balance-2019'!$A$2:$AG$38,MATCH('Energy Balance-2019'!$A18,'Energy Balance-2019'!$A$2:$A$38,0),MATCH(R$2,'Energy Balance-2019'!$A$2:$AG$2,0))&lt;0,-INDEX('Energy Balance-2019'!$A$2:$AG$38,MATCH('Energy Balance-2019'!$A18,'Energy Balance-2019'!$A$2:$A$38,0),MATCH(R$2,'Energy Balance-2019'!$A$2:$AG$2,0)),0)*VLOOKUP(R$52,'Heat Value'!$A$1:$E$33,5,0)</f>
        <v>0</v>
      </c>
      <c r="S55">
        <f>IF(INDEX('Energy Balance-2019'!$A$2:$AG$38,MATCH('Energy Balance-2019'!$A18,'Energy Balance-2019'!$A$2:$A$38,0),MATCH(S$2,'Energy Balance-2019'!$A$2:$AG$2,0))&lt;0,-INDEX('Energy Balance-2019'!$A$2:$AG$38,MATCH('Energy Balance-2019'!$A18,'Energy Balance-2019'!$A$2:$A$38,0),MATCH(S$2,'Energy Balance-2019'!$A$2:$AG$2,0)),0)*VLOOKUP(S$52,'Heat Value'!$A$1:$E$33,5,0)</f>
        <v>0</v>
      </c>
      <c r="T55">
        <f>IF(INDEX('Energy Balance-2019'!$A$2:$AG$38,MATCH('Energy Balance-2019'!$A18,'Energy Balance-2019'!$A$2:$A$38,0),MATCH(T$2,'Energy Balance-2019'!$A$2:$AG$2,0))&lt;0,-INDEX('Energy Balance-2019'!$A$2:$AG$38,MATCH('Energy Balance-2019'!$A18,'Energy Balance-2019'!$A$2:$A$38,0),MATCH(T$2,'Energy Balance-2019'!$A$2:$AG$2,0)),0)*VLOOKUP(T$52,'Heat Value'!$A$1:$E$33,5,0)</f>
        <v>0</v>
      </c>
      <c r="U55">
        <f>IF(INDEX('Energy Balance-2019'!$A$2:$AG$38,MATCH('Energy Balance-2019'!$A18,'Energy Balance-2019'!$A$2:$A$38,0),MATCH(U$2,'Energy Balance-2019'!$A$2:$AG$2,0))&lt;0,-INDEX('Energy Balance-2019'!$A$2:$AG$38,MATCH('Energy Balance-2019'!$A18,'Energy Balance-2019'!$A$2:$A$38,0),MATCH(U$2,'Energy Balance-2019'!$A$2:$AG$2,0)),0)*VLOOKUP(U$52,'Heat Value'!$A$1:$E$33,5,0)</f>
        <v>0</v>
      </c>
      <c r="V55">
        <f>IF(INDEX('Energy Balance-2019'!$A$2:$AG$38,MATCH('Energy Balance-2019'!$A18,'Energy Balance-2019'!$A$2:$A$38,0),MATCH(V$2,'Energy Balance-2019'!$A$2:$AG$2,0))&lt;0,-INDEX('Energy Balance-2019'!$A$2:$AG$38,MATCH('Energy Balance-2019'!$A18,'Energy Balance-2019'!$A$2:$A$38,0),MATCH(V$2,'Energy Balance-2019'!$A$2:$AG$2,0)),0)*VLOOKUP(V$52,'Heat Value'!$A$1:$E$33,5,0)</f>
        <v>0</v>
      </c>
      <c r="W55">
        <f>IF(INDEX('Energy Balance-2019'!$A$2:$AG$38,MATCH('Energy Balance-2019'!$A18,'Energy Balance-2019'!$A$2:$A$38,0),MATCH(W$2,'Energy Balance-2019'!$A$2:$AG$2,0))&lt;0,-INDEX('Energy Balance-2019'!$A$2:$AG$38,MATCH('Energy Balance-2019'!$A18,'Energy Balance-2019'!$A$2:$A$38,0),MATCH(W$2,'Energy Balance-2019'!$A$2:$AG$2,0)),0)*VLOOKUP(W$52,'Heat Value'!$A$1:$E$33,5,0)</f>
        <v>0</v>
      </c>
      <c r="X55">
        <f>IF(INDEX('Energy Balance-2019'!$A$2:$AG$38,MATCH('Energy Balance-2019'!$A18,'Energy Balance-2019'!$A$2:$A$38,0),MATCH(X$2,'Energy Balance-2019'!$A$2:$AG$2,0))&lt;0,-INDEX('Energy Balance-2019'!$A$2:$AG$38,MATCH('Energy Balance-2019'!$A18,'Energy Balance-2019'!$A$2:$A$38,0),MATCH(X$2,'Energy Balance-2019'!$A$2:$AG$2,0)),0)*VLOOKUP(X$52,'Heat Value'!$A$1:$E$33,5,0)</f>
        <v>0</v>
      </c>
      <c r="Y55">
        <f>IF(INDEX('Energy Balance-2019'!$A$2:$AG$38,MATCH('Energy Balance-2019'!$A18,'Energy Balance-2019'!$A$2:$A$38,0),MATCH(Y$2,'Energy Balance-2019'!$A$2:$AG$2,0))&lt;0,-INDEX('Energy Balance-2019'!$A$2:$AG$38,MATCH('Energy Balance-2019'!$A18,'Energy Balance-2019'!$A$2:$A$38,0),MATCH(Y$2,'Energy Balance-2019'!$A$2:$AG$2,0)),0)*VLOOKUP(Y$52,'Heat Value'!$A$1:$E$33,5,0)</f>
        <v>0</v>
      </c>
      <c r="Z55">
        <f>IF(INDEX('Energy Balance-2019'!$A$2:$AG$38,MATCH('Energy Balance-2019'!$A18,'Energy Balance-2019'!$A$2:$A$38,0),MATCH(Z$2,'Energy Balance-2019'!$A$2:$AG$2,0))&lt;0,-INDEX('Energy Balance-2019'!$A$2:$AG$38,MATCH('Energy Balance-2019'!$A18,'Energy Balance-2019'!$A$2:$A$38,0),MATCH(Z$2,'Energy Balance-2019'!$A$2:$AG$2,0)),0)*VLOOKUP(Z$52,'Heat Value'!$A$1:$E$33,5,0)</f>
        <v>0</v>
      </c>
      <c r="AA55">
        <f>IF(INDEX('Energy Balance-2019'!$A$2:$AG$38,MATCH('Energy Balance-2019'!$A18,'Energy Balance-2019'!$A$2:$A$38,0),MATCH(AA$2,'Energy Balance-2019'!$A$2:$AG$2,0))&lt;0,-INDEX('Energy Balance-2019'!$A$2:$AG$38,MATCH('Energy Balance-2019'!$A18,'Energy Balance-2019'!$A$2:$A$38,0),MATCH(AA$2,'Energy Balance-2019'!$A$2:$AG$2,0)),0)*VLOOKUP(AA$52,'Heat Value'!$A$1:$E$33,5,0)</f>
        <v>0</v>
      </c>
      <c r="AB55">
        <f>IF(INDEX('Energy Balance-2019'!$A$2:$AG$38,MATCH('Energy Balance-2019'!$A18,'Energy Balance-2019'!$A$2:$A$38,0),MATCH(AB$2,'Energy Balance-2019'!$A$2:$AG$2,0))&lt;0,-INDEX('Energy Balance-2019'!$A$2:$AG$38,MATCH('Energy Balance-2019'!$A18,'Energy Balance-2019'!$A$2:$A$38,0),MATCH(AB$2,'Energy Balance-2019'!$A$2:$AG$2,0)),0)*VLOOKUP(AB$52,'Heat Value'!$A$1:$E$33,5,0)</f>
        <v>109108780828995.94</v>
      </c>
      <c r="AC55">
        <f>IF(INDEX('Energy Balance-2019'!$A$2:$AG$38,MATCH('Energy Balance-2019'!$A18,'Energy Balance-2019'!$A$2:$A$38,0),MATCH(AC$2,'Energy Balance-2019'!$A$2:$AG$2,0))&lt;0,-INDEX('Energy Balance-2019'!$A$2:$AG$38,MATCH('Energy Balance-2019'!$A18,'Energy Balance-2019'!$A$2:$A$38,0),MATCH(AC$2,'Energy Balance-2019'!$A$2:$AG$2,0)),0)*VLOOKUP(AC$52,'Heat Value'!$A$1:$E$33,5,0)</f>
        <v>0</v>
      </c>
      <c r="AD55">
        <f>IF(INDEX('Energy Balance-2019'!$A$2:$AG$38,MATCH('Energy Balance-2019'!$A18,'Energy Balance-2019'!$A$2:$A$38,0),MATCH(AD$2,'Energy Balance-2019'!$A$2:$AG$2,0))&lt;0,-INDEX('Energy Balance-2019'!$A$2:$AG$38,MATCH('Energy Balance-2019'!$A18,'Energy Balance-2019'!$A$2:$A$38,0),MATCH(AD$2,'Energy Balance-2019'!$A$2:$AG$2,0)),0)*VLOOKUP(AD$52,'Heat Value'!$A$1:$E$33,5,0)</f>
        <v>0</v>
      </c>
      <c r="AE55">
        <f>IF(INDEX('Energy Balance-2019'!$A$2:$AG$38,MATCH('Energy Balance-2019'!$A18,'Energy Balance-2019'!$A$2:$A$38,0),MATCH(AE$2,'Energy Balance-2019'!$A$2:$AG$2,0))&lt;0,-INDEX('Energy Balance-2019'!$A$2:$AG$38,MATCH('Energy Balance-2019'!$A18,'Energy Balance-2019'!$A$2:$A$38,0),MATCH(AE$2,'Energy Balance-2019'!$A$2:$AG$2,0)),0)*VLOOKUP(AE$52,'Heat Value'!$A$1:$E$33,5,0)</f>
        <v>0</v>
      </c>
      <c r="AF55" s="47">
        <f>IF(INDEX('Energy Balance-2019'!$A$2:$AG$38,MATCH('Energy Balance-2019'!$A18,'Energy Balance-2019'!$A$2:$A$38,0),MATCH(AF$2,'Energy Balance-2019'!$A$2:$AG$2,0))&lt;0,-INDEX('Energy Balance-2019'!$A$2:$AG$38,MATCH('Energy Balance-2019'!$A18,'Energy Balance-2019'!$A$2:$A$38,0),MATCH(AF$2,'Energy Balance-2019'!$A$2:$AG$2,0)),0)*VLOOKUP(AF$52,'Heat Value'!$A$1:$E$33,5,0)</f>
        <v>38557992735645.219</v>
      </c>
    </row>
    <row r="56" spans="1:32" x14ac:dyDescent="0.2">
      <c r="A56" s="41" t="str">
        <f>VLOOKUP($B56,'Transformation Match'!$A$1:$C$9,2,0)</f>
        <v>石油、煤炭及其他燃料加工业</v>
      </c>
      <c r="B56" s="21" t="s">
        <v>91</v>
      </c>
      <c r="C56" s="97">
        <f>IF(INDEX('Energy Balance-2019'!$A$2:$AG$38,MATCH('Energy Balance-2019'!$A19,'Energy Balance-2019'!$A$2:$A$38,0),MATCH(C$2,'Energy Balance-2019'!$A$2:$AG$2,0))&lt;0,-INDEX('Energy Balance-2019'!$A$2:$AG$38,MATCH('Energy Balance-2019'!$A19,'Energy Balance-2019'!$A$2:$A$38,0),MATCH(C$2,'Energy Balance-2019'!$A$2:$AG$2,0)),0)*VLOOKUP(C$52,'Heat Value'!$A$1:$E$33,5,0)</f>
        <v>0</v>
      </c>
      <c r="D56">
        <f>IF(INDEX('Energy Balance-2019'!$A$2:$AG$38,MATCH('Energy Balance-2019'!$A19,'Energy Balance-2019'!$A$2:$A$38,0),MATCH(D$2,'Energy Balance-2019'!$A$2:$AG$2,0))&lt;0,-INDEX('Energy Balance-2019'!$A$2:$AG$38,MATCH('Energy Balance-2019'!$A19,'Energy Balance-2019'!$A$2:$A$38,0),MATCH(D$2,'Energy Balance-2019'!$A$2:$AG$2,0)),0)*VLOOKUP(D$52,'Heat Value'!$A$1:$E$33,5,0)</f>
        <v>0</v>
      </c>
      <c r="E56">
        <f>IF(INDEX('Energy Balance-2019'!$A$2:$AG$38,MATCH('Energy Balance-2019'!$A19,'Energy Balance-2019'!$A$2:$A$38,0),MATCH(E$2,'Energy Balance-2019'!$A$2:$AG$2,0))&lt;0,-INDEX('Energy Balance-2019'!$A$2:$AG$38,MATCH('Energy Balance-2019'!$A19,'Energy Balance-2019'!$A$2:$A$38,0),MATCH(E$2,'Energy Balance-2019'!$A$2:$AG$2,0)),0)*VLOOKUP(E$52,'Heat Value'!$A$1:$E$33,5,0)</f>
        <v>0</v>
      </c>
      <c r="F56">
        <f>IF(INDEX('Energy Balance-2019'!$A$2:$AG$38,MATCH('Energy Balance-2019'!$A19,'Energy Balance-2019'!$A$2:$A$38,0),MATCH(F$2,'Energy Balance-2019'!$A$2:$AG$2,0))&lt;0,-INDEX('Energy Balance-2019'!$A$2:$AG$38,MATCH('Energy Balance-2019'!$A19,'Energy Balance-2019'!$A$2:$A$38,0),MATCH(F$2,'Energy Balance-2019'!$A$2:$AG$2,0)),0)*VLOOKUP("型煤",'Heat Value'!$A$1:$E$33,5,0)</f>
        <v>0</v>
      </c>
      <c r="G56">
        <f>IF(INDEX('Energy Balance-2019'!$A$2:$AG$38,MATCH('Energy Balance-2019'!$A19,'Energy Balance-2019'!$A$2:$A$38,0),MATCH(G$2,'Energy Balance-2019'!$A$2:$AG$2,0))&lt;0,-INDEX('Energy Balance-2019'!$A$2:$AG$38,MATCH('Energy Balance-2019'!$A19,'Energy Balance-2019'!$A$2:$A$38,0),MATCH(G$2,'Energy Balance-2019'!$A$2:$AG$2,0)),0)*VLOOKUP(G$52,'Heat Value'!$A$1:$E$33,5,0)</f>
        <v>0</v>
      </c>
      <c r="H56">
        <f>IF(INDEX('Energy Balance-2019'!$A$2:$AG$38,MATCH('Energy Balance-2019'!$A19,'Energy Balance-2019'!$A$2:$A$38,0),MATCH(H$2,'Energy Balance-2019'!$A$2:$AG$2,0))&lt;0,-INDEX('Energy Balance-2019'!$A$2:$AG$38,MATCH('Energy Balance-2019'!$A19,'Energy Balance-2019'!$A$2:$A$38,0),MATCH(H$2,'Energy Balance-2019'!$A$2:$AG$2,0)),0)*VLOOKUP(H$52,'Heat Value'!$A$1:$E$33,5,0)</f>
        <v>0</v>
      </c>
      <c r="I56">
        <f>IF(INDEX('Energy Balance-2019'!$A$2:$AG$38,MATCH('Energy Balance-2019'!$A19,'Energy Balance-2019'!$A$2:$A$38,0),MATCH(I$2,'Energy Balance-2019'!$A$2:$AG$2,0))&lt;0,-INDEX('Energy Balance-2019'!$A$2:$AG$38,MATCH('Energy Balance-2019'!$A19,'Energy Balance-2019'!$A$2:$A$38,0),MATCH(I$2,'Energy Balance-2019'!$A$2:$AG$2,0)),0)*VLOOKUP(I$52,'Heat Value'!$A$1:$E$33,5,0)</f>
        <v>0</v>
      </c>
      <c r="J56">
        <f>IF(INDEX('Energy Balance-2019'!$A$2:$AG$38,MATCH('Energy Balance-2019'!$A19,'Energy Balance-2019'!$A$2:$A$38,0),MATCH(J$2,'Energy Balance-2019'!$A$2:$AG$2,0))&lt;0,-INDEX('Energy Balance-2019'!$A$2:$AG$38,MATCH('Energy Balance-2019'!$A19,'Energy Balance-2019'!$A$2:$A$38,0),MATCH(J$2,'Energy Balance-2019'!$A$2:$AG$2,0)),0)*VLOOKUP(J$52,'Heat Value'!$A$1:$E$33,5,0)</f>
        <v>0</v>
      </c>
      <c r="K56">
        <f>IF(INDEX('Energy Balance-2019'!$A$2:$AG$38,MATCH('Energy Balance-2019'!$A19,'Energy Balance-2019'!$A$2:$A$38,0),MATCH(K$2,'Energy Balance-2019'!$A$2:$AG$2,0))&lt;0,-INDEX('Energy Balance-2019'!$A$2:$AG$38,MATCH('Energy Balance-2019'!$A19,'Energy Balance-2019'!$A$2:$A$38,0),MATCH(K$2,'Energy Balance-2019'!$A$2:$AG$2,0)),0)*VLOOKUP(K$52,'Heat Value'!$A$1:$E$33,5,0)</f>
        <v>0</v>
      </c>
      <c r="L56">
        <f>IF(INDEX('Energy Balance-2019'!$A$2:$AG$38,MATCH('Energy Balance-2019'!$A19,'Energy Balance-2019'!$A$2:$A$38,0),MATCH(L$2,'Energy Balance-2019'!$A$2:$AG$2,0))&lt;0,-INDEX('Energy Balance-2019'!$A$2:$AG$38,MATCH('Energy Balance-2019'!$A19,'Energy Balance-2019'!$A$2:$A$38,0),MATCH(L$2,'Energy Balance-2019'!$A$2:$AG$2,0)),0)*VLOOKUP(L$52,'Heat Value'!$A$1:$E$33,5,0)</f>
        <v>0</v>
      </c>
      <c r="M56">
        <f>IF(INDEX('Energy Balance-2019'!$A$2:$AG$38,MATCH('Energy Balance-2019'!$A19,'Energy Balance-2019'!$A$2:$A$38,0),MATCH(M$2,'Energy Balance-2019'!$A$2:$AG$2,0))&lt;0,-INDEX('Energy Balance-2019'!$A$2:$AG$38,MATCH('Energy Balance-2019'!$A19,'Energy Balance-2019'!$A$2:$A$38,0),MATCH(M$2,'Energy Balance-2019'!$A$2:$AG$2,0)),0)*VLOOKUP(M$52,'Heat Value'!$A$1:$E$33,5,0)</f>
        <v>0</v>
      </c>
      <c r="N56">
        <f>IF(INDEX('Energy Balance-2019'!$A$2:$AG$38,MATCH('Energy Balance-2019'!$A19,'Energy Balance-2019'!$A$2:$A$38,0),MATCH(N$2,'Energy Balance-2019'!$A$2:$AG$2,0))&lt;0,-INDEX('Energy Balance-2019'!$A$2:$AG$38,MATCH('Energy Balance-2019'!$A19,'Energy Balance-2019'!$A$2:$A$38,0),MATCH(N$2,'Energy Balance-2019'!$A$2:$AG$2,0)),0)*VLOOKUP(N$52,'Heat Value'!$A$1:$E$33,5,0)</f>
        <v>0</v>
      </c>
      <c r="O56">
        <f>IF(INDEX('Energy Balance-2019'!$A$2:$AG$38,MATCH('Energy Balance-2019'!$A19,'Energy Balance-2019'!$A$2:$A$38,0),MATCH(O$2,'Energy Balance-2019'!$A$2:$AG$2,0))&lt;0,-INDEX('Energy Balance-2019'!$A$2:$AG$38,MATCH('Energy Balance-2019'!$A19,'Energy Balance-2019'!$A$2:$A$38,0),MATCH(O$2,'Energy Balance-2019'!$A$2:$AG$2,0)),0)*VLOOKUP(O$52,'Heat Value'!$A$1:$E$33,5,0)</f>
        <v>11650736783270.764</v>
      </c>
      <c r="P56">
        <f>IF(INDEX('Energy Balance-2019'!$A$2:$AG$38,MATCH('Energy Balance-2019'!$A19,'Energy Balance-2019'!$A$2:$A$38,0),MATCH(P$2,'Energy Balance-2019'!$A$2:$AG$2,0))&lt;0,-INDEX('Energy Balance-2019'!$A$2:$AG$38,MATCH('Energy Balance-2019'!$A19,'Energy Balance-2019'!$A$2:$A$38,0),MATCH(P$2,'Energy Balance-2019'!$A$2:$AG$2,0)),0)*VLOOKUP(P$52,'Heat Value'!$A$1:$E$33,5,0)</f>
        <v>0</v>
      </c>
      <c r="Q56">
        <f>IF(INDEX('Energy Balance-2019'!$A$2:$AG$38,MATCH('Energy Balance-2019'!$A19,'Energy Balance-2019'!$A$2:$A$38,0),MATCH(Q$2,'Energy Balance-2019'!$A$2:$AG$2,0))&lt;0,-INDEX('Energy Balance-2019'!$A$2:$AG$38,MATCH('Energy Balance-2019'!$A19,'Energy Balance-2019'!$A$2:$A$38,0),MATCH(Q$2,'Energy Balance-2019'!$A$2:$AG$2,0)),0)*VLOOKUP(Q$52,'Heat Value'!$A$1:$E$33,5,0)</f>
        <v>33497228795992.172</v>
      </c>
      <c r="R56">
        <f>IF(INDEX('Energy Balance-2019'!$A$2:$AG$38,MATCH('Energy Balance-2019'!$A19,'Energy Balance-2019'!$A$2:$A$38,0),MATCH(R$2,'Energy Balance-2019'!$A$2:$AG$2,0))&lt;0,-INDEX('Energy Balance-2019'!$A$2:$AG$38,MATCH('Energy Balance-2019'!$A19,'Energy Balance-2019'!$A$2:$A$38,0),MATCH(R$2,'Energy Balance-2019'!$A$2:$AG$2,0)),0)*VLOOKUP(R$52,'Heat Value'!$A$1:$E$33,5,0)</f>
        <v>919835924136148.75</v>
      </c>
      <c r="S56">
        <f>IF(INDEX('Energy Balance-2019'!$A$2:$AG$38,MATCH('Energy Balance-2019'!$A19,'Energy Balance-2019'!$A$2:$A$38,0),MATCH(S$2,'Energy Balance-2019'!$A$2:$AG$2,0))&lt;0,-INDEX('Energy Balance-2019'!$A$2:$AG$38,MATCH('Energy Balance-2019'!$A19,'Energy Balance-2019'!$A$2:$A$38,0),MATCH(S$2,'Energy Balance-2019'!$A$2:$AG$2,0)),0)*VLOOKUP(S$52,'Heat Value'!$A$1:$E$33,5,0)</f>
        <v>561326481531759.69</v>
      </c>
      <c r="T56">
        <f>IF(INDEX('Energy Balance-2019'!$A$2:$AG$38,MATCH('Energy Balance-2019'!$A19,'Energy Balance-2019'!$A$2:$A$38,0),MATCH(T$2,'Energy Balance-2019'!$A$2:$AG$2,0))&lt;0,-INDEX('Energy Balance-2019'!$A$2:$AG$38,MATCH('Energy Balance-2019'!$A19,'Energy Balance-2019'!$A$2:$A$38,0),MATCH(T$2,'Energy Balance-2019'!$A$2:$AG$2,0)),0)*VLOOKUP(T$52,'Heat Value'!$A$1:$E$33,5,0)</f>
        <v>882848997993.80298</v>
      </c>
      <c r="U56">
        <f>IF(INDEX('Energy Balance-2019'!$A$2:$AG$38,MATCH('Energy Balance-2019'!$A19,'Energy Balance-2019'!$A$2:$A$38,0),MATCH(U$2,'Energy Balance-2019'!$A$2:$AG$2,0))&lt;0,-INDEX('Energy Balance-2019'!$A$2:$AG$38,MATCH('Energy Balance-2019'!$A19,'Energy Balance-2019'!$A$2:$A$38,0),MATCH(U$2,'Energy Balance-2019'!$A$2:$AG$2,0)),0)*VLOOKUP(U$52,'Heat Value'!$A$1:$E$33,5,0)</f>
        <v>2327258315282.5513</v>
      </c>
      <c r="V56">
        <f>IF(INDEX('Energy Balance-2019'!$A$2:$AG$38,MATCH('Energy Balance-2019'!$A19,'Energy Balance-2019'!$A$2:$A$38,0),MATCH(V$2,'Energy Balance-2019'!$A$2:$AG$2,0))&lt;0,-INDEX('Energy Balance-2019'!$A$2:$AG$38,MATCH('Energy Balance-2019'!$A19,'Energy Balance-2019'!$A$2:$A$38,0),MATCH(V$2,'Energy Balance-2019'!$A$2:$AG$2,0)),0)*VLOOKUP(V$52,'Heat Value'!$A$1:$E$33,5,0)</f>
        <v>0</v>
      </c>
      <c r="W56">
        <f>IF(INDEX('Energy Balance-2019'!$A$2:$AG$38,MATCH('Energy Balance-2019'!$A19,'Energy Balance-2019'!$A$2:$A$38,0),MATCH(W$2,'Energy Balance-2019'!$A$2:$AG$2,0))&lt;0,-INDEX('Energy Balance-2019'!$A$2:$AG$38,MATCH('Energy Balance-2019'!$A19,'Energy Balance-2019'!$A$2:$A$38,0),MATCH(W$2,'Energy Balance-2019'!$A$2:$AG$2,0)),0)*VLOOKUP(W$52,'Heat Value'!$A$1:$E$33,5,0)</f>
        <v>126720154388035.5</v>
      </c>
      <c r="X56">
        <f>IF(INDEX('Energy Balance-2019'!$A$2:$AG$38,MATCH('Energy Balance-2019'!$A19,'Energy Balance-2019'!$A$2:$A$38,0),MATCH(X$2,'Energy Balance-2019'!$A$2:$AG$2,0))&lt;0,-INDEX('Energy Balance-2019'!$A$2:$AG$38,MATCH('Energy Balance-2019'!$A19,'Energy Balance-2019'!$A$2:$A$38,0),MATCH(X$2,'Energy Balance-2019'!$A$2:$AG$2,0)),0)*VLOOKUP(X$52,'Heat Value'!$A$1:$E$33,5,0)</f>
        <v>2467812959854.2104</v>
      </c>
      <c r="Y56">
        <f>IF(INDEX('Energy Balance-2019'!$A$2:$AG$38,MATCH('Energy Balance-2019'!$A19,'Energy Balance-2019'!$A$2:$A$38,0),MATCH(Y$2,'Energy Balance-2019'!$A$2:$AG$2,0))&lt;0,-INDEX('Energy Balance-2019'!$A$2:$AG$38,MATCH('Energy Balance-2019'!$A19,'Energy Balance-2019'!$A$2:$A$38,0),MATCH(Y$2,'Energy Balance-2019'!$A$2:$AG$2,0)),0)*VLOOKUP(Y$52,'Heat Value'!$A$1:$E$33,5,0)</f>
        <v>283175308681526.19</v>
      </c>
      <c r="Z56">
        <f>IF(INDEX('Energy Balance-2019'!$A$2:$AG$38,MATCH('Energy Balance-2019'!$A19,'Energy Balance-2019'!$A$2:$A$38,0),MATCH(Z$2,'Energy Balance-2019'!$A$2:$AG$2,0))&lt;0,-INDEX('Energy Balance-2019'!$A$2:$AG$38,MATCH('Energy Balance-2019'!$A19,'Energy Balance-2019'!$A$2:$A$38,0),MATCH(Z$2,'Energy Balance-2019'!$A$2:$AG$2,0)),0)*VLOOKUP(Z$52,'Heat Value'!$A$1:$E$33,5,0)</f>
        <v>50272498654929.031</v>
      </c>
      <c r="AA56">
        <f>IF(INDEX('Energy Balance-2019'!$A$2:$AG$38,MATCH('Energy Balance-2019'!$A19,'Energy Balance-2019'!$A$2:$A$38,0),MATCH(AA$2,'Energy Balance-2019'!$A$2:$AG$2,0))&lt;0,-INDEX('Energy Balance-2019'!$A$2:$AG$38,MATCH('Energy Balance-2019'!$A19,'Energy Balance-2019'!$A$2:$A$38,0),MATCH(AA$2,'Energy Balance-2019'!$A$2:$AG$2,0)),0)*VLOOKUP(AA$52,'Heat Value'!$A$1:$E$33,5,0)</f>
        <v>2904788299121795.5</v>
      </c>
      <c r="AB56">
        <f>IF(INDEX('Energy Balance-2019'!$A$2:$AG$38,MATCH('Energy Balance-2019'!$A19,'Energy Balance-2019'!$A$2:$A$38,0),MATCH(AB$2,'Energy Balance-2019'!$A$2:$AG$2,0))&lt;0,-INDEX('Energy Balance-2019'!$A$2:$AG$38,MATCH('Energy Balance-2019'!$A19,'Energy Balance-2019'!$A$2:$A$38,0),MATCH(AB$2,'Energy Balance-2019'!$A$2:$AG$2,0)),0)*VLOOKUP(AB$52,'Heat Value'!$A$1:$E$33,5,0)</f>
        <v>0</v>
      </c>
      <c r="AC56">
        <f>IF(INDEX('Energy Balance-2019'!$A$2:$AG$38,MATCH('Energy Balance-2019'!$A19,'Energy Balance-2019'!$A$2:$A$38,0),MATCH(AC$2,'Energy Balance-2019'!$A$2:$AG$2,0))&lt;0,-INDEX('Energy Balance-2019'!$A$2:$AG$38,MATCH('Energy Balance-2019'!$A19,'Energy Balance-2019'!$A$2:$A$38,0),MATCH(AC$2,'Energy Balance-2019'!$A$2:$AG$2,0)),0)*VLOOKUP(AC$52,'Heat Value'!$A$1:$E$33,5,0)</f>
        <v>0</v>
      </c>
      <c r="AD56">
        <f>IF(INDEX('Energy Balance-2019'!$A$2:$AG$38,MATCH('Energy Balance-2019'!$A19,'Energy Balance-2019'!$A$2:$A$38,0),MATCH(AD$2,'Energy Balance-2019'!$A$2:$AG$2,0))&lt;0,-INDEX('Energy Balance-2019'!$A$2:$AG$38,MATCH('Energy Balance-2019'!$A19,'Energy Balance-2019'!$A$2:$A$38,0),MATCH(AD$2,'Energy Balance-2019'!$A$2:$AG$2,0)),0)*VLOOKUP(AD$52,'Heat Value'!$A$1:$E$33,5,0)</f>
        <v>0</v>
      </c>
      <c r="AE56">
        <f>IF(INDEX('Energy Balance-2019'!$A$2:$AG$38,MATCH('Energy Balance-2019'!$A19,'Energy Balance-2019'!$A$2:$A$38,0),MATCH(AE$2,'Energy Balance-2019'!$A$2:$AG$2,0))&lt;0,-INDEX('Energy Balance-2019'!$A$2:$AG$38,MATCH('Energy Balance-2019'!$A19,'Energy Balance-2019'!$A$2:$A$38,0),MATCH(AE$2,'Energy Balance-2019'!$A$2:$AG$2,0)),0)*VLOOKUP(AE$52,'Heat Value'!$A$1:$E$33,5,0)</f>
        <v>0</v>
      </c>
      <c r="AF56" s="47">
        <f>IF(INDEX('Energy Balance-2019'!$A$2:$AG$38,MATCH('Energy Balance-2019'!$A19,'Energy Balance-2019'!$A$2:$A$38,0),MATCH(AF$2,'Energy Balance-2019'!$A$2:$AG$2,0))&lt;0,-INDEX('Energy Balance-2019'!$A$2:$AG$38,MATCH('Energy Balance-2019'!$A19,'Energy Balance-2019'!$A$2:$A$38,0),MATCH(AF$2,'Energy Balance-2019'!$A$2:$AG$2,0)),0)*VLOOKUP(AF$52,'Heat Value'!$A$1:$E$33,5,0)</f>
        <v>0</v>
      </c>
    </row>
    <row r="57" spans="1:32" x14ac:dyDescent="0.2">
      <c r="A57" s="41" t="str">
        <f>VLOOKUP($B57,'Transformation Match'!$A$1:$C$9,2,0)</f>
        <v>燃气生产和供应业</v>
      </c>
      <c r="B57" s="21" t="s">
        <v>92</v>
      </c>
      <c r="C57" s="97">
        <f>IF(INDEX('Energy Balance-2019'!$A$2:$AG$38,MATCH('Energy Balance-2019'!$A20,'Energy Balance-2019'!$A$2:$A$38,0),MATCH(C$2,'Energy Balance-2019'!$A$2:$AG$2,0))&lt;0,-INDEX('Energy Balance-2019'!$A$2:$AG$38,MATCH('Energy Balance-2019'!$A20,'Energy Balance-2019'!$A$2:$A$38,0),MATCH(C$2,'Energy Balance-2019'!$A$2:$AG$2,0)),0)*VLOOKUP(C$52,'Heat Value'!$A$1:$E$33,5,0)</f>
        <v>454563419367799.31</v>
      </c>
      <c r="D57">
        <f>IF(INDEX('Energy Balance-2019'!$A$2:$AG$38,MATCH('Energy Balance-2019'!$A20,'Energy Balance-2019'!$A$2:$A$38,0),MATCH(D$2,'Energy Balance-2019'!$A$2:$AG$2,0))&lt;0,-INDEX('Energy Balance-2019'!$A$2:$AG$38,MATCH('Energy Balance-2019'!$A20,'Energy Balance-2019'!$A$2:$A$38,0),MATCH(D$2,'Energy Balance-2019'!$A$2:$AG$2,0)),0)*VLOOKUP(D$52,'Heat Value'!$A$1:$E$33,5,0)</f>
        <v>0</v>
      </c>
      <c r="E57">
        <f>IF(INDEX('Energy Balance-2019'!$A$2:$AG$38,MATCH('Energy Balance-2019'!$A20,'Energy Balance-2019'!$A$2:$A$38,0),MATCH(E$2,'Energy Balance-2019'!$A$2:$AG$2,0))&lt;0,-INDEX('Energy Balance-2019'!$A$2:$AG$38,MATCH('Energy Balance-2019'!$A20,'Energy Balance-2019'!$A$2:$A$38,0),MATCH(E$2,'Energy Balance-2019'!$A$2:$AG$2,0)),0)*VLOOKUP(E$52,'Heat Value'!$A$1:$E$33,5,0)</f>
        <v>13070161830769.432</v>
      </c>
      <c r="F57">
        <f>IF(INDEX('Energy Balance-2019'!$A$2:$AG$38,MATCH('Energy Balance-2019'!$A20,'Energy Balance-2019'!$A$2:$A$38,0),MATCH(F$2,'Energy Balance-2019'!$A$2:$AG$2,0))&lt;0,-INDEX('Energy Balance-2019'!$A$2:$AG$38,MATCH('Energy Balance-2019'!$A20,'Energy Balance-2019'!$A$2:$A$38,0),MATCH(F$2,'Energy Balance-2019'!$A$2:$AG$2,0)),0)*VLOOKUP("型煤",'Heat Value'!$A$1:$E$33,5,0)</f>
        <v>0</v>
      </c>
      <c r="G57">
        <f>IF(INDEX('Energy Balance-2019'!$A$2:$AG$38,MATCH('Energy Balance-2019'!$A20,'Energy Balance-2019'!$A$2:$A$38,0),MATCH(G$2,'Energy Balance-2019'!$A$2:$AG$2,0))&lt;0,-INDEX('Energy Balance-2019'!$A$2:$AG$38,MATCH('Energy Balance-2019'!$A20,'Energy Balance-2019'!$A$2:$A$38,0),MATCH(G$2,'Energy Balance-2019'!$A$2:$AG$2,0)),0)*VLOOKUP(G$52,'Heat Value'!$A$1:$E$33,5,0)</f>
        <v>0</v>
      </c>
      <c r="H57">
        <f>IF(INDEX('Energy Balance-2019'!$A$2:$AG$38,MATCH('Energy Balance-2019'!$A20,'Energy Balance-2019'!$A$2:$A$38,0),MATCH(H$2,'Energy Balance-2019'!$A$2:$AG$2,0))&lt;0,-INDEX('Energy Balance-2019'!$A$2:$AG$38,MATCH('Energy Balance-2019'!$A20,'Energy Balance-2019'!$A$2:$A$38,0),MATCH(H$2,'Energy Balance-2019'!$A$2:$AG$2,0)),0)*VLOOKUP(H$52,'Heat Value'!$A$1:$E$33,5,0)</f>
        <v>0</v>
      </c>
      <c r="I57">
        <f>IF(INDEX('Energy Balance-2019'!$A$2:$AG$38,MATCH('Energy Balance-2019'!$A20,'Energy Balance-2019'!$A$2:$A$38,0),MATCH(I$2,'Energy Balance-2019'!$A$2:$AG$2,0))&lt;0,-INDEX('Energy Balance-2019'!$A$2:$AG$38,MATCH('Energy Balance-2019'!$A20,'Energy Balance-2019'!$A$2:$A$38,0),MATCH(I$2,'Energy Balance-2019'!$A$2:$AG$2,0)),0)*VLOOKUP(I$52,'Heat Value'!$A$1:$E$33,5,0)</f>
        <v>0</v>
      </c>
      <c r="J57">
        <f>IF(INDEX('Energy Balance-2019'!$A$2:$AG$38,MATCH('Energy Balance-2019'!$A20,'Energy Balance-2019'!$A$2:$A$38,0),MATCH(J$2,'Energy Balance-2019'!$A$2:$AG$2,0))&lt;0,-INDEX('Energy Balance-2019'!$A$2:$AG$38,MATCH('Energy Balance-2019'!$A20,'Energy Balance-2019'!$A$2:$A$38,0),MATCH(J$2,'Energy Balance-2019'!$A$2:$AG$2,0)),0)*VLOOKUP(J$52,'Heat Value'!$A$1:$E$33,5,0)</f>
        <v>0</v>
      </c>
      <c r="K57">
        <f>IF(INDEX('Energy Balance-2019'!$A$2:$AG$38,MATCH('Energy Balance-2019'!$A20,'Energy Balance-2019'!$A$2:$A$38,0),MATCH(K$2,'Energy Balance-2019'!$A$2:$AG$2,0))&lt;0,-INDEX('Energy Balance-2019'!$A$2:$AG$38,MATCH('Energy Balance-2019'!$A20,'Energy Balance-2019'!$A$2:$A$38,0),MATCH(K$2,'Energy Balance-2019'!$A$2:$AG$2,0)),0)*VLOOKUP(K$52,'Heat Value'!$A$1:$E$33,5,0)</f>
        <v>0</v>
      </c>
      <c r="L57">
        <f>IF(INDEX('Energy Balance-2019'!$A$2:$AG$38,MATCH('Energy Balance-2019'!$A20,'Energy Balance-2019'!$A$2:$A$38,0),MATCH(L$2,'Energy Balance-2019'!$A$2:$AG$2,0))&lt;0,-INDEX('Energy Balance-2019'!$A$2:$AG$38,MATCH('Energy Balance-2019'!$A20,'Energy Balance-2019'!$A$2:$A$38,0),MATCH(L$2,'Energy Balance-2019'!$A$2:$AG$2,0)),0)*VLOOKUP(L$52,'Heat Value'!$A$1:$E$33,5,0)</f>
        <v>0</v>
      </c>
      <c r="M57">
        <f>IF(INDEX('Energy Balance-2019'!$A$2:$AG$38,MATCH('Energy Balance-2019'!$A20,'Energy Balance-2019'!$A$2:$A$38,0),MATCH(M$2,'Energy Balance-2019'!$A$2:$AG$2,0))&lt;0,-INDEX('Energy Balance-2019'!$A$2:$AG$38,MATCH('Energy Balance-2019'!$A20,'Energy Balance-2019'!$A$2:$A$38,0),MATCH(M$2,'Energy Balance-2019'!$A$2:$AG$2,0)),0)*VLOOKUP(M$52,'Heat Value'!$A$1:$E$33,5,0)</f>
        <v>0</v>
      </c>
      <c r="N57">
        <f>IF(INDEX('Energy Balance-2019'!$A$2:$AG$38,MATCH('Energy Balance-2019'!$A20,'Energy Balance-2019'!$A$2:$A$38,0),MATCH(N$2,'Energy Balance-2019'!$A$2:$AG$2,0))&lt;0,-INDEX('Energy Balance-2019'!$A$2:$AG$38,MATCH('Energy Balance-2019'!$A20,'Energy Balance-2019'!$A$2:$A$38,0),MATCH(N$2,'Energy Balance-2019'!$A$2:$AG$2,0)),0)*VLOOKUP(N$52,'Heat Value'!$A$1:$E$33,5,0)</f>
        <v>0</v>
      </c>
      <c r="O57">
        <f>IF(INDEX('Energy Balance-2019'!$A$2:$AG$38,MATCH('Energy Balance-2019'!$A20,'Energy Balance-2019'!$A$2:$A$38,0),MATCH(O$2,'Energy Balance-2019'!$A$2:$AG$2,0))&lt;0,-INDEX('Energy Balance-2019'!$A$2:$AG$38,MATCH('Energy Balance-2019'!$A20,'Energy Balance-2019'!$A$2:$A$38,0),MATCH(O$2,'Energy Balance-2019'!$A$2:$AG$2,0)),0)*VLOOKUP(O$52,'Heat Value'!$A$1:$E$33,5,0)</f>
        <v>0</v>
      </c>
      <c r="P57">
        <f>IF(INDEX('Energy Balance-2019'!$A$2:$AG$38,MATCH('Energy Balance-2019'!$A20,'Energy Balance-2019'!$A$2:$A$38,0),MATCH(P$2,'Energy Balance-2019'!$A$2:$AG$2,0))&lt;0,-INDEX('Energy Balance-2019'!$A$2:$AG$38,MATCH('Energy Balance-2019'!$A20,'Energy Balance-2019'!$A$2:$A$38,0),MATCH(P$2,'Energy Balance-2019'!$A$2:$AG$2,0)),0)*VLOOKUP(P$52,'Heat Value'!$A$1:$E$33,5,0)</f>
        <v>0</v>
      </c>
      <c r="Q57">
        <f>IF(INDEX('Energy Balance-2019'!$A$2:$AG$38,MATCH('Energy Balance-2019'!$A20,'Energy Balance-2019'!$A$2:$A$38,0),MATCH(Q$2,'Energy Balance-2019'!$A$2:$AG$2,0))&lt;0,-INDEX('Energy Balance-2019'!$A$2:$AG$38,MATCH('Energy Balance-2019'!$A20,'Energy Balance-2019'!$A$2:$A$38,0),MATCH(Q$2,'Energy Balance-2019'!$A$2:$AG$2,0)),0)*VLOOKUP(Q$52,'Heat Value'!$A$1:$E$33,5,0)</f>
        <v>0</v>
      </c>
      <c r="R57">
        <f>IF(INDEX('Energy Balance-2019'!$A$2:$AG$38,MATCH('Energy Balance-2019'!$A20,'Energy Balance-2019'!$A$2:$A$38,0),MATCH(R$2,'Energy Balance-2019'!$A$2:$AG$2,0))&lt;0,-INDEX('Energy Balance-2019'!$A$2:$AG$38,MATCH('Energy Balance-2019'!$A20,'Energy Balance-2019'!$A$2:$A$38,0),MATCH(R$2,'Energy Balance-2019'!$A$2:$AG$2,0)),0)*VLOOKUP(R$52,'Heat Value'!$A$1:$E$33,5,0)</f>
        <v>0</v>
      </c>
      <c r="S57">
        <f>IF(INDEX('Energy Balance-2019'!$A$2:$AG$38,MATCH('Energy Balance-2019'!$A20,'Energy Balance-2019'!$A$2:$A$38,0),MATCH(S$2,'Energy Balance-2019'!$A$2:$AG$2,0))&lt;0,-INDEX('Energy Balance-2019'!$A$2:$AG$38,MATCH('Energy Balance-2019'!$A20,'Energy Balance-2019'!$A$2:$A$38,0),MATCH(S$2,'Energy Balance-2019'!$A$2:$AG$2,0)),0)*VLOOKUP(S$52,'Heat Value'!$A$1:$E$33,5,0)</f>
        <v>0</v>
      </c>
      <c r="T57">
        <f>IF(INDEX('Energy Balance-2019'!$A$2:$AG$38,MATCH('Energy Balance-2019'!$A20,'Energy Balance-2019'!$A$2:$A$38,0),MATCH(T$2,'Energy Balance-2019'!$A$2:$AG$2,0))&lt;0,-INDEX('Energy Balance-2019'!$A$2:$AG$38,MATCH('Energy Balance-2019'!$A20,'Energy Balance-2019'!$A$2:$A$38,0),MATCH(T$2,'Energy Balance-2019'!$A$2:$AG$2,0)),0)*VLOOKUP(T$52,'Heat Value'!$A$1:$E$33,5,0)</f>
        <v>0</v>
      </c>
      <c r="U57">
        <f>IF(INDEX('Energy Balance-2019'!$A$2:$AG$38,MATCH('Energy Balance-2019'!$A20,'Energy Balance-2019'!$A$2:$A$38,0),MATCH(U$2,'Energy Balance-2019'!$A$2:$AG$2,0))&lt;0,-INDEX('Energy Balance-2019'!$A$2:$AG$38,MATCH('Energy Balance-2019'!$A20,'Energy Balance-2019'!$A$2:$A$38,0),MATCH(U$2,'Energy Balance-2019'!$A$2:$AG$2,0)),0)*VLOOKUP(U$52,'Heat Value'!$A$1:$E$33,5,0)</f>
        <v>0</v>
      </c>
      <c r="V57">
        <f>IF(INDEX('Energy Balance-2019'!$A$2:$AG$38,MATCH('Energy Balance-2019'!$A20,'Energy Balance-2019'!$A$2:$A$38,0),MATCH(V$2,'Energy Balance-2019'!$A$2:$AG$2,0))&lt;0,-INDEX('Energy Balance-2019'!$A$2:$AG$38,MATCH('Energy Balance-2019'!$A20,'Energy Balance-2019'!$A$2:$A$38,0),MATCH(V$2,'Energy Balance-2019'!$A$2:$AG$2,0)),0)*VLOOKUP(V$52,'Heat Value'!$A$1:$E$33,5,0)</f>
        <v>0</v>
      </c>
      <c r="W57">
        <f>IF(INDEX('Energy Balance-2019'!$A$2:$AG$38,MATCH('Energy Balance-2019'!$A20,'Energy Balance-2019'!$A$2:$A$38,0),MATCH(W$2,'Energy Balance-2019'!$A$2:$AG$2,0))&lt;0,-INDEX('Energy Balance-2019'!$A$2:$AG$38,MATCH('Energy Balance-2019'!$A20,'Energy Balance-2019'!$A$2:$A$38,0),MATCH(W$2,'Energy Balance-2019'!$A$2:$AG$2,0)),0)*VLOOKUP(W$52,'Heat Value'!$A$1:$E$33,5,0)</f>
        <v>0</v>
      </c>
      <c r="X57">
        <f>IF(INDEX('Energy Balance-2019'!$A$2:$AG$38,MATCH('Energy Balance-2019'!$A20,'Energy Balance-2019'!$A$2:$A$38,0),MATCH(X$2,'Energy Balance-2019'!$A$2:$AG$2,0))&lt;0,-INDEX('Energy Balance-2019'!$A$2:$AG$38,MATCH('Energy Balance-2019'!$A20,'Energy Balance-2019'!$A$2:$A$38,0),MATCH(X$2,'Energy Balance-2019'!$A$2:$AG$2,0)),0)*VLOOKUP(X$52,'Heat Value'!$A$1:$E$33,5,0)</f>
        <v>0</v>
      </c>
      <c r="Y57">
        <f>IF(INDEX('Energy Balance-2019'!$A$2:$AG$38,MATCH('Energy Balance-2019'!$A20,'Energy Balance-2019'!$A$2:$A$38,0),MATCH(Y$2,'Energy Balance-2019'!$A$2:$AG$2,0))&lt;0,-INDEX('Energy Balance-2019'!$A$2:$AG$38,MATCH('Energy Balance-2019'!$A20,'Energy Balance-2019'!$A$2:$A$38,0),MATCH(Y$2,'Energy Balance-2019'!$A$2:$AG$2,0)),0)*VLOOKUP(Y$52,'Heat Value'!$A$1:$E$33,5,0)</f>
        <v>1754983018197.5674</v>
      </c>
      <c r="Z57">
        <f>IF(INDEX('Energy Balance-2019'!$A$2:$AG$38,MATCH('Energy Balance-2019'!$A20,'Energy Balance-2019'!$A$2:$A$38,0),MATCH(Z$2,'Energy Balance-2019'!$A$2:$AG$2,0))&lt;0,-INDEX('Energy Balance-2019'!$A$2:$AG$38,MATCH('Energy Balance-2019'!$A20,'Energy Balance-2019'!$A$2:$A$38,0),MATCH(Z$2,'Energy Balance-2019'!$A$2:$AG$2,0)),0)*VLOOKUP(Z$52,'Heat Value'!$A$1:$E$33,5,0)</f>
        <v>0</v>
      </c>
      <c r="AA57">
        <f>IF(INDEX('Energy Balance-2019'!$A$2:$AG$38,MATCH('Energy Balance-2019'!$A20,'Energy Balance-2019'!$A$2:$A$38,0),MATCH(AA$2,'Energy Balance-2019'!$A$2:$AG$2,0))&lt;0,-INDEX('Energy Balance-2019'!$A$2:$AG$38,MATCH('Energy Balance-2019'!$A20,'Energy Balance-2019'!$A$2:$A$38,0),MATCH(AA$2,'Energy Balance-2019'!$A$2:$AG$2,0)),0)*VLOOKUP(AA$52,'Heat Value'!$A$1:$E$33,5,0)</f>
        <v>0</v>
      </c>
      <c r="AB57">
        <f>IF(INDEX('Energy Balance-2019'!$A$2:$AG$38,MATCH('Energy Balance-2019'!$A20,'Energy Balance-2019'!$A$2:$A$38,0),MATCH(AB$2,'Energy Balance-2019'!$A$2:$AG$2,0))&lt;0,-INDEX('Energy Balance-2019'!$A$2:$AG$38,MATCH('Energy Balance-2019'!$A20,'Energy Balance-2019'!$A$2:$A$38,0),MATCH(AB$2,'Energy Balance-2019'!$A$2:$AG$2,0)),0)*VLOOKUP(AB$52,'Heat Value'!$A$1:$E$33,5,0)</f>
        <v>0</v>
      </c>
      <c r="AC57">
        <f>IF(INDEX('Energy Balance-2019'!$A$2:$AG$38,MATCH('Energy Balance-2019'!$A20,'Energy Balance-2019'!$A$2:$A$38,0),MATCH(AC$2,'Energy Balance-2019'!$A$2:$AG$2,0))&lt;0,-INDEX('Energy Balance-2019'!$A$2:$AG$38,MATCH('Energy Balance-2019'!$A20,'Energy Balance-2019'!$A$2:$A$38,0),MATCH(AC$2,'Energy Balance-2019'!$A$2:$AG$2,0)),0)*VLOOKUP(AC$52,'Heat Value'!$A$1:$E$33,5,0)</f>
        <v>0</v>
      </c>
      <c r="AD57">
        <f>IF(INDEX('Energy Balance-2019'!$A$2:$AG$38,MATCH('Energy Balance-2019'!$A20,'Energy Balance-2019'!$A$2:$A$38,0),MATCH(AD$2,'Energy Balance-2019'!$A$2:$AG$2,0))&lt;0,-INDEX('Energy Balance-2019'!$A$2:$AG$38,MATCH('Energy Balance-2019'!$A20,'Energy Balance-2019'!$A$2:$A$38,0),MATCH(AD$2,'Energy Balance-2019'!$A$2:$AG$2,0)),0)*VLOOKUP(AD$52,'Heat Value'!$A$1:$E$33,5,0)</f>
        <v>0</v>
      </c>
      <c r="AE57">
        <f>IF(INDEX('Energy Balance-2019'!$A$2:$AG$38,MATCH('Energy Balance-2019'!$A20,'Energy Balance-2019'!$A$2:$A$38,0),MATCH(AE$2,'Energy Balance-2019'!$A$2:$AG$2,0))&lt;0,-INDEX('Energy Balance-2019'!$A$2:$AG$38,MATCH('Energy Balance-2019'!$A20,'Energy Balance-2019'!$A$2:$A$38,0),MATCH(AE$2,'Energy Balance-2019'!$A$2:$AG$2,0)),0)*VLOOKUP(AE$52,'Heat Value'!$A$1:$E$33,5,0)</f>
        <v>0</v>
      </c>
      <c r="AF57" s="47">
        <f>IF(INDEX('Energy Balance-2019'!$A$2:$AG$38,MATCH('Energy Balance-2019'!$A20,'Energy Balance-2019'!$A$2:$A$38,0),MATCH(AF$2,'Energy Balance-2019'!$A$2:$AG$2,0))&lt;0,-INDEX('Energy Balance-2019'!$A$2:$AG$38,MATCH('Energy Balance-2019'!$A20,'Energy Balance-2019'!$A$2:$A$38,0),MATCH(AF$2,'Energy Balance-2019'!$A$2:$AG$2,0)),0)*VLOOKUP(AF$52,'Heat Value'!$A$1:$E$33,5,0)</f>
        <v>0</v>
      </c>
    </row>
    <row r="58" spans="1:32" x14ac:dyDescent="0.2">
      <c r="A58" s="41" t="str">
        <f>VLOOKUP($B58,'Transformation Match'!$A$1:$C$9,2,0)</f>
        <v>燃气生产和供应业</v>
      </c>
      <c r="B58" s="21" t="s">
        <v>93</v>
      </c>
      <c r="C58" s="97">
        <f>IF(INDEX('Energy Balance-2019'!$A$2:$AG$38,MATCH('Energy Balance-2019'!$A21,'Energy Balance-2019'!$A$2:$A$38,0),MATCH(C$2,'Energy Balance-2019'!$A$2:$AG$2,0))&lt;0,-INDEX('Energy Balance-2019'!$A$2:$AG$38,MATCH('Energy Balance-2019'!$A21,'Energy Balance-2019'!$A$2:$A$38,0),MATCH(C$2,'Energy Balance-2019'!$A$2:$AG$2,0)),0)*VLOOKUP(C$52,'Heat Value'!$A$1:$E$33,5,0)</f>
        <v>0</v>
      </c>
      <c r="D58">
        <f>IF(INDEX('Energy Balance-2019'!$A$2:$AG$38,MATCH('Energy Balance-2019'!$A21,'Energy Balance-2019'!$A$2:$A$38,0),MATCH(D$2,'Energy Balance-2019'!$A$2:$AG$2,0))&lt;0,-INDEX('Energy Balance-2019'!$A$2:$AG$38,MATCH('Energy Balance-2019'!$A21,'Energy Balance-2019'!$A$2:$A$38,0),MATCH(D$2,'Energy Balance-2019'!$A$2:$AG$2,0)),0)*VLOOKUP(D$52,'Heat Value'!$A$1:$E$33,5,0)</f>
        <v>0</v>
      </c>
      <c r="E58">
        <f>IF(INDEX('Energy Balance-2019'!$A$2:$AG$38,MATCH('Energy Balance-2019'!$A21,'Energy Balance-2019'!$A$2:$A$38,0),MATCH(E$2,'Energy Balance-2019'!$A$2:$AG$2,0))&lt;0,-INDEX('Energy Balance-2019'!$A$2:$AG$38,MATCH('Energy Balance-2019'!$A21,'Energy Balance-2019'!$A$2:$A$38,0),MATCH(E$2,'Energy Balance-2019'!$A$2:$AG$2,0)),0)*VLOOKUP(E$52,'Heat Value'!$A$1:$E$33,5,0)</f>
        <v>0</v>
      </c>
      <c r="F58">
        <f>IF(INDEX('Energy Balance-2019'!$A$2:$AG$38,MATCH('Energy Balance-2019'!$A21,'Energy Balance-2019'!$A$2:$A$38,0),MATCH(F$2,'Energy Balance-2019'!$A$2:$AG$2,0))&lt;0,-INDEX('Energy Balance-2019'!$A$2:$AG$38,MATCH('Energy Balance-2019'!$A21,'Energy Balance-2019'!$A$2:$A$38,0),MATCH(F$2,'Energy Balance-2019'!$A$2:$AG$2,0)),0)*VLOOKUP("型煤",'Heat Value'!$A$1:$E$33,5,0)</f>
        <v>0</v>
      </c>
      <c r="G58">
        <f>IF(INDEX('Energy Balance-2019'!$A$2:$AG$38,MATCH('Energy Balance-2019'!$A21,'Energy Balance-2019'!$A$2:$A$38,0),MATCH(G$2,'Energy Balance-2019'!$A$2:$AG$2,0))&lt;0,-INDEX('Energy Balance-2019'!$A$2:$AG$38,MATCH('Energy Balance-2019'!$A21,'Energy Balance-2019'!$A$2:$A$38,0),MATCH(G$2,'Energy Balance-2019'!$A$2:$AG$2,0)),0)*VLOOKUP(G$52,'Heat Value'!$A$1:$E$33,5,0)</f>
        <v>0</v>
      </c>
      <c r="H58">
        <f>IF(INDEX('Energy Balance-2019'!$A$2:$AG$38,MATCH('Energy Balance-2019'!$A21,'Energy Balance-2019'!$A$2:$A$38,0),MATCH(H$2,'Energy Balance-2019'!$A$2:$AG$2,0))&lt;0,-INDEX('Energy Balance-2019'!$A$2:$AG$38,MATCH('Energy Balance-2019'!$A21,'Energy Balance-2019'!$A$2:$A$38,0),MATCH(H$2,'Energy Balance-2019'!$A$2:$AG$2,0)),0)*VLOOKUP(H$52,'Heat Value'!$A$1:$E$33,5,0)</f>
        <v>4449639798689.3301</v>
      </c>
      <c r="I58">
        <f>IF(INDEX('Energy Balance-2019'!$A$2:$AG$38,MATCH('Energy Balance-2019'!$A21,'Energy Balance-2019'!$A$2:$A$38,0),MATCH(I$2,'Energy Balance-2019'!$A$2:$AG$2,0))&lt;0,-INDEX('Energy Balance-2019'!$A$2:$AG$38,MATCH('Energy Balance-2019'!$A21,'Energy Balance-2019'!$A$2:$A$38,0),MATCH(I$2,'Energy Balance-2019'!$A$2:$AG$2,0)),0)*VLOOKUP(I$52,'Heat Value'!$A$1:$E$33,5,0)</f>
        <v>0</v>
      </c>
      <c r="J58">
        <f>IF(INDEX('Energy Balance-2019'!$A$2:$AG$38,MATCH('Energy Balance-2019'!$A21,'Energy Balance-2019'!$A$2:$A$38,0),MATCH(J$2,'Energy Balance-2019'!$A$2:$AG$2,0))&lt;0,-INDEX('Energy Balance-2019'!$A$2:$AG$38,MATCH('Energy Balance-2019'!$A21,'Energy Balance-2019'!$A$2:$A$38,0),MATCH(J$2,'Energy Balance-2019'!$A$2:$AG$2,0)),0)*VLOOKUP(J$52,'Heat Value'!$A$1:$E$33,5,0)</f>
        <v>0</v>
      </c>
      <c r="K58">
        <f>IF(INDEX('Energy Balance-2019'!$A$2:$AG$38,MATCH('Energy Balance-2019'!$A21,'Energy Balance-2019'!$A$2:$A$38,0),MATCH(K$2,'Energy Balance-2019'!$A$2:$AG$2,0))&lt;0,-INDEX('Energy Balance-2019'!$A$2:$AG$38,MATCH('Energy Balance-2019'!$A21,'Energy Balance-2019'!$A$2:$A$38,0),MATCH(K$2,'Energy Balance-2019'!$A$2:$AG$2,0)),0)*VLOOKUP(K$52,'Heat Value'!$A$1:$E$33,5,0)</f>
        <v>0</v>
      </c>
      <c r="L58">
        <f>IF(INDEX('Energy Balance-2019'!$A$2:$AG$38,MATCH('Energy Balance-2019'!$A21,'Energy Balance-2019'!$A$2:$A$38,0),MATCH(L$2,'Energy Balance-2019'!$A$2:$AG$2,0))&lt;0,-INDEX('Energy Balance-2019'!$A$2:$AG$38,MATCH('Energy Balance-2019'!$A21,'Energy Balance-2019'!$A$2:$A$38,0),MATCH(L$2,'Energy Balance-2019'!$A$2:$AG$2,0)),0)*VLOOKUP(L$52,'Heat Value'!$A$1:$E$33,5,0)</f>
        <v>0</v>
      </c>
      <c r="M58">
        <f>IF(INDEX('Energy Balance-2019'!$A$2:$AG$38,MATCH('Energy Balance-2019'!$A21,'Energy Balance-2019'!$A$2:$A$38,0),MATCH(M$2,'Energy Balance-2019'!$A$2:$AG$2,0))&lt;0,-INDEX('Energy Balance-2019'!$A$2:$AG$38,MATCH('Energy Balance-2019'!$A21,'Energy Balance-2019'!$A$2:$A$38,0),MATCH(M$2,'Energy Balance-2019'!$A$2:$AG$2,0)),0)*VLOOKUP(M$52,'Heat Value'!$A$1:$E$33,5,0)</f>
        <v>0</v>
      </c>
      <c r="N58">
        <f>IF(INDEX('Energy Balance-2019'!$A$2:$AG$38,MATCH('Energy Balance-2019'!$A21,'Energy Balance-2019'!$A$2:$A$38,0),MATCH(N$2,'Energy Balance-2019'!$A$2:$AG$2,0))&lt;0,-INDEX('Energy Balance-2019'!$A$2:$AG$38,MATCH('Energy Balance-2019'!$A21,'Energy Balance-2019'!$A$2:$A$38,0),MATCH(N$2,'Energy Balance-2019'!$A$2:$AG$2,0)),0)*VLOOKUP(N$52,'Heat Value'!$A$1:$E$33,5,0)</f>
        <v>0</v>
      </c>
      <c r="O58">
        <f>IF(INDEX('Energy Balance-2019'!$A$2:$AG$38,MATCH('Energy Balance-2019'!$A21,'Energy Balance-2019'!$A$2:$A$38,0),MATCH(O$2,'Energy Balance-2019'!$A$2:$AG$2,0))&lt;0,-INDEX('Energy Balance-2019'!$A$2:$AG$38,MATCH('Energy Balance-2019'!$A21,'Energy Balance-2019'!$A$2:$A$38,0),MATCH(O$2,'Energy Balance-2019'!$A$2:$AG$2,0)),0)*VLOOKUP(O$52,'Heat Value'!$A$1:$E$33,5,0)</f>
        <v>0</v>
      </c>
      <c r="P58">
        <f>IF(INDEX('Energy Balance-2019'!$A$2:$AG$38,MATCH('Energy Balance-2019'!$A21,'Energy Balance-2019'!$A$2:$A$38,0),MATCH(P$2,'Energy Balance-2019'!$A$2:$AG$2,0))&lt;0,-INDEX('Energy Balance-2019'!$A$2:$AG$38,MATCH('Energy Balance-2019'!$A21,'Energy Balance-2019'!$A$2:$A$38,0),MATCH(P$2,'Energy Balance-2019'!$A$2:$AG$2,0)),0)*VLOOKUP(P$52,'Heat Value'!$A$1:$E$33,5,0)</f>
        <v>0</v>
      </c>
      <c r="Q58">
        <f>IF(INDEX('Energy Balance-2019'!$A$2:$AG$38,MATCH('Energy Balance-2019'!$A21,'Energy Balance-2019'!$A$2:$A$38,0),MATCH(Q$2,'Energy Balance-2019'!$A$2:$AG$2,0))&lt;0,-INDEX('Energy Balance-2019'!$A$2:$AG$38,MATCH('Energy Balance-2019'!$A21,'Energy Balance-2019'!$A$2:$A$38,0),MATCH(Q$2,'Energy Balance-2019'!$A$2:$AG$2,0)),0)*VLOOKUP(Q$52,'Heat Value'!$A$1:$E$33,5,0)</f>
        <v>0</v>
      </c>
      <c r="R58">
        <f>IF(INDEX('Energy Balance-2019'!$A$2:$AG$38,MATCH('Energy Balance-2019'!$A21,'Energy Balance-2019'!$A$2:$A$38,0),MATCH(R$2,'Energy Balance-2019'!$A$2:$AG$2,0))&lt;0,-INDEX('Energy Balance-2019'!$A$2:$AG$38,MATCH('Energy Balance-2019'!$A21,'Energy Balance-2019'!$A$2:$A$38,0),MATCH(R$2,'Energy Balance-2019'!$A$2:$AG$2,0)),0)*VLOOKUP(R$52,'Heat Value'!$A$1:$E$33,5,0)</f>
        <v>0</v>
      </c>
      <c r="S58">
        <f>IF(INDEX('Energy Balance-2019'!$A$2:$AG$38,MATCH('Energy Balance-2019'!$A21,'Energy Balance-2019'!$A$2:$A$38,0),MATCH(S$2,'Energy Balance-2019'!$A$2:$AG$2,0))&lt;0,-INDEX('Energy Balance-2019'!$A$2:$AG$38,MATCH('Energy Balance-2019'!$A21,'Energy Balance-2019'!$A$2:$A$38,0),MATCH(S$2,'Energy Balance-2019'!$A$2:$AG$2,0)),0)*VLOOKUP(S$52,'Heat Value'!$A$1:$E$33,5,0)</f>
        <v>0</v>
      </c>
      <c r="T58">
        <f>IF(INDEX('Energy Balance-2019'!$A$2:$AG$38,MATCH('Energy Balance-2019'!$A21,'Energy Balance-2019'!$A$2:$A$38,0),MATCH(T$2,'Energy Balance-2019'!$A$2:$AG$2,0))&lt;0,-INDEX('Energy Balance-2019'!$A$2:$AG$38,MATCH('Energy Balance-2019'!$A21,'Energy Balance-2019'!$A$2:$A$38,0),MATCH(T$2,'Energy Balance-2019'!$A$2:$AG$2,0)),0)*VLOOKUP(T$52,'Heat Value'!$A$1:$E$33,5,0)</f>
        <v>0</v>
      </c>
      <c r="U58">
        <f>IF(INDEX('Energy Balance-2019'!$A$2:$AG$38,MATCH('Energy Balance-2019'!$A21,'Energy Balance-2019'!$A$2:$A$38,0),MATCH(U$2,'Energy Balance-2019'!$A$2:$AG$2,0))&lt;0,-INDEX('Energy Balance-2019'!$A$2:$AG$38,MATCH('Energy Balance-2019'!$A21,'Energy Balance-2019'!$A$2:$A$38,0),MATCH(U$2,'Energy Balance-2019'!$A$2:$AG$2,0)),0)*VLOOKUP(U$52,'Heat Value'!$A$1:$E$33,5,0)</f>
        <v>0</v>
      </c>
      <c r="V58">
        <f>IF(INDEX('Energy Balance-2019'!$A$2:$AG$38,MATCH('Energy Balance-2019'!$A21,'Energy Balance-2019'!$A$2:$A$38,0),MATCH(V$2,'Energy Balance-2019'!$A$2:$AG$2,0))&lt;0,-INDEX('Energy Balance-2019'!$A$2:$AG$38,MATCH('Energy Balance-2019'!$A21,'Energy Balance-2019'!$A$2:$A$38,0),MATCH(V$2,'Energy Balance-2019'!$A$2:$AG$2,0)),0)*VLOOKUP(V$52,'Heat Value'!$A$1:$E$33,5,0)</f>
        <v>0</v>
      </c>
      <c r="W58">
        <f>IF(INDEX('Energy Balance-2019'!$A$2:$AG$38,MATCH('Energy Balance-2019'!$A21,'Energy Balance-2019'!$A$2:$A$38,0),MATCH(W$2,'Energy Balance-2019'!$A$2:$AG$2,0))&lt;0,-INDEX('Energy Balance-2019'!$A$2:$AG$38,MATCH('Energy Balance-2019'!$A21,'Energy Balance-2019'!$A$2:$A$38,0),MATCH(W$2,'Energy Balance-2019'!$A$2:$AG$2,0)),0)*VLOOKUP(W$52,'Heat Value'!$A$1:$E$33,5,0)</f>
        <v>0</v>
      </c>
      <c r="X58">
        <f>IF(INDEX('Energy Balance-2019'!$A$2:$AG$38,MATCH('Energy Balance-2019'!$A21,'Energy Balance-2019'!$A$2:$A$38,0),MATCH(X$2,'Energy Balance-2019'!$A$2:$AG$2,0))&lt;0,-INDEX('Energy Balance-2019'!$A$2:$AG$38,MATCH('Energy Balance-2019'!$A21,'Energy Balance-2019'!$A$2:$A$38,0),MATCH(X$2,'Energy Balance-2019'!$A$2:$AG$2,0)),0)*VLOOKUP(X$52,'Heat Value'!$A$1:$E$33,5,0)</f>
        <v>0</v>
      </c>
      <c r="Y58">
        <f>IF(INDEX('Energy Balance-2019'!$A$2:$AG$38,MATCH('Energy Balance-2019'!$A21,'Energy Balance-2019'!$A$2:$A$38,0),MATCH(Y$2,'Energy Balance-2019'!$A$2:$AG$2,0))&lt;0,-INDEX('Energy Balance-2019'!$A$2:$AG$38,MATCH('Energy Balance-2019'!$A21,'Energy Balance-2019'!$A$2:$A$38,0),MATCH(Y$2,'Energy Balance-2019'!$A$2:$AG$2,0)),0)*VLOOKUP(Y$52,'Heat Value'!$A$1:$E$33,5,0)</f>
        <v>0</v>
      </c>
      <c r="Z58">
        <f>IF(INDEX('Energy Balance-2019'!$A$2:$AG$38,MATCH('Energy Balance-2019'!$A21,'Energy Balance-2019'!$A$2:$A$38,0),MATCH(Z$2,'Energy Balance-2019'!$A$2:$AG$2,0))&lt;0,-INDEX('Energy Balance-2019'!$A$2:$AG$38,MATCH('Energy Balance-2019'!$A21,'Energy Balance-2019'!$A$2:$A$38,0),MATCH(Z$2,'Energy Balance-2019'!$A$2:$AG$2,0)),0)*VLOOKUP(Z$52,'Heat Value'!$A$1:$E$33,5,0)</f>
        <v>0</v>
      </c>
      <c r="AA58">
        <f>IF(INDEX('Energy Balance-2019'!$A$2:$AG$38,MATCH('Energy Balance-2019'!$A21,'Energy Balance-2019'!$A$2:$A$38,0),MATCH(AA$2,'Energy Balance-2019'!$A$2:$AG$2,0))&lt;0,-INDEX('Energy Balance-2019'!$A$2:$AG$38,MATCH('Energy Balance-2019'!$A21,'Energy Balance-2019'!$A$2:$A$38,0),MATCH(AA$2,'Energy Balance-2019'!$A$2:$AG$2,0)),0)*VLOOKUP(AA$52,'Heat Value'!$A$1:$E$33,5,0)</f>
        <v>0</v>
      </c>
      <c r="AB58">
        <f>IF(INDEX('Energy Balance-2019'!$A$2:$AG$38,MATCH('Energy Balance-2019'!$A21,'Energy Balance-2019'!$A$2:$A$38,0),MATCH(AB$2,'Energy Balance-2019'!$A$2:$AG$2,0))&lt;0,-INDEX('Energy Balance-2019'!$A$2:$AG$38,MATCH('Energy Balance-2019'!$A21,'Energy Balance-2019'!$A$2:$A$38,0),MATCH(AB$2,'Energy Balance-2019'!$A$2:$AG$2,0)),0)*VLOOKUP(AB$52,'Heat Value'!$A$1:$E$33,5,0)</f>
        <v>0</v>
      </c>
      <c r="AC58">
        <f>IF(INDEX('Energy Balance-2019'!$A$2:$AG$38,MATCH('Energy Balance-2019'!$A21,'Energy Balance-2019'!$A$2:$A$38,0),MATCH(AC$2,'Energy Balance-2019'!$A$2:$AG$2,0))&lt;0,-INDEX('Energy Balance-2019'!$A$2:$AG$38,MATCH('Energy Balance-2019'!$A21,'Energy Balance-2019'!$A$2:$A$38,0),MATCH(AC$2,'Energy Balance-2019'!$A$2:$AG$2,0)),0)*VLOOKUP(AC$52,'Heat Value'!$A$1:$E$33,5,0)</f>
        <v>0</v>
      </c>
      <c r="AD58">
        <f>IF(INDEX('Energy Balance-2019'!$A$2:$AG$38,MATCH('Energy Balance-2019'!$A21,'Energy Balance-2019'!$A$2:$A$38,0),MATCH(AD$2,'Energy Balance-2019'!$A$2:$AG$2,0))&lt;0,-INDEX('Energy Balance-2019'!$A$2:$AG$38,MATCH('Energy Balance-2019'!$A21,'Energy Balance-2019'!$A$2:$A$38,0),MATCH(AD$2,'Energy Balance-2019'!$A$2:$AG$2,0)),0)*VLOOKUP(AD$52,'Heat Value'!$A$1:$E$33,5,0)</f>
        <v>0</v>
      </c>
      <c r="AE58">
        <f>IF(INDEX('Energy Balance-2019'!$A$2:$AG$38,MATCH('Energy Balance-2019'!$A21,'Energy Balance-2019'!$A$2:$A$38,0),MATCH(AE$2,'Energy Balance-2019'!$A$2:$AG$2,0))&lt;0,-INDEX('Energy Balance-2019'!$A$2:$AG$38,MATCH('Energy Balance-2019'!$A21,'Energy Balance-2019'!$A$2:$A$38,0),MATCH(AE$2,'Energy Balance-2019'!$A$2:$AG$2,0)),0)*VLOOKUP(AE$52,'Heat Value'!$A$1:$E$33,5,0)</f>
        <v>0</v>
      </c>
      <c r="AF58" s="47">
        <f>IF(INDEX('Energy Balance-2019'!$A$2:$AG$38,MATCH('Energy Balance-2019'!$A21,'Energy Balance-2019'!$A$2:$A$38,0),MATCH(AF$2,'Energy Balance-2019'!$A$2:$AG$2,0))&lt;0,-INDEX('Energy Balance-2019'!$A$2:$AG$38,MATCH('Energy Balance-2019'!$A21,'Energy Balance-2019'!$A$2:$A$38,0),MATCH(AF$2,'Energy Balance-2019'!$A$2:$AG$2,0)),0)*VLOOKUP(AF$52,'Heat Value'!$A$1:$E$33,5,0)</f>
        <v>0</v>
      </c>
    </row>
    <row r="59" spans="1:32" x14ac:dyDescent="0.2">
      <c r="A59" s="41" t="str">
        <f>VLOOKUP($B59,'Transformation Match'!$A$1:$C$9,2,0)</f>
        <v>燃气生产和供应业</v>
      </c>
      <c r="B59" s="21" t="s">
        <v>94</v>
      </c>
      <c r="C59" s="97">
        <f>IF(INDEX('Energy Balance-2019'!$A$2:$AG$38,MATCH('Energy Balance-2019'!$A22,'Energy Balance-2019'!$A$2:$A$38,0),MATCH(C$2,'Energy Balance-2019'!$A$2:$AG$2,0))&lt;0,-INDEX('Energy Balance-2019'!$A$2:$AG$38,MATCH('Energy Balance-2019'!$A22,'Energy Balance-2019'!$A$2:$A$38,0),MATCH(C$2,'Energy Balance-2019'!$A$2:$AG$2,0)),0)*VLOOKUP(C$52,'Heat Value'!$A$1:$E$33,5,0)</f>
        <v>0</v>
      </c>
      <c r="D59">
        <f>IF(INDEX('Energy Balance-2019'!$A$2:$AG$38,MATCH('Energy Balance-2019'!$A22,'Energy Balance-2019'!$A$2:$A$38,0),MATCH(D$2,'Energy Balance-2019'!$A$2:$AG$2,0))&lt;0,-INDEX('Energy Balance-2019'!$A$2:$AG$38,MATCH('Energy Balance-2019'!$A22,'Energy Balance-2019'!$A$2:$A$38,0),MATCH(D$2,'Energy Balance-2019'!$A$2:$AG$2,0)),0)*VLOOKUP(D$52,'Heat Value'!$A$1:$E$33,5,0)</f>
        <v>0</v>
      </c>
      <c r="E59">
        <f>IF(INDEX('Energy Balance-2019'!$A$2:$AG$38,MATCH('Energy Balance-2019'!$A22,'Energy Balance-2019'!$A$2:$A$38,0),MATCH(E$2,'Energy Balance-2019'!$A$2:$AG$2,0))&lt;0,-INDEX('Energy Balance-2019'!$A$2:$AG$38,MATCH('Energy Balance-2019'!$A22,'Energy Balance-2019'!$A$2:$A$38,0),MATCH(E$2,'Energy Balance-2019'!$A$2:$AG$2,0)),0)*VLOOKUP(E$52,'Heat Value'!$A$1:$E$33,5,0)</f>
        <v>0</v>
      </c>
      <c r="F59">
        <f>IF(INDEX('Energy Balance-2019'!$A$2:$AG$38,MATCH('Energy Balance-2019'!$A22,'Energy Balance-2019'!$A$2:$A$38,0),MATCH(F$2,'Energy Balance-2019'!$A$2:$AG$2,0))&lt;0,-INDEX('Energy Balance-2019'!$A$2:$AG$38,MATCH('Energy Balance-2019'!$A22,'Energy Balance-2019'!$A$2:$A$38,0),MATCH(F$2,'Energy Balance-2019'!$A$2:$AG$2,0)),0)*VLOOKUP("型煤",'Heat Value'!$A$1:$E$33,5,0)</f>
        <v>0</v>
      </c>
      <c r="G59">
        <f>IF(INDEX('Energy Balance-2019'!$A$2:$AG$38,MATCH('Energy Balance-2019'!$A22,'Energy Balance-2019'!$A$2:$A$38,0),MATCH(G$2,'Energy Balance-2019'!$A$2:$AG$2,0))&lt;0,-INDEX('Energy Balance-2019'!$A$2:$AG$38,MATCH('Energy Balance-2019'!$A22,'Energy Balance-2019'!$A$2:$A$38,0),MATCH(G$2,'Energy Balance-2019'!$A$2:$AG$2,0)),0)*VLOOKUP(G$52,'Heat Value'!$A$1:$E$33,5,0)</f>
        <v>0</v>
      </c>
      <c r="H59">
        <f>IF(INDEX('Energy Balance-2019'!$A$2:$AG$38,MATCH('Energy Balance-2019'!$A22,'Energy Balance-2019'!$A$2:$A$38,0),MATCH(H$2,'Energy Balance-2019'!$A$2:$AG$2,0))&lt;0,-INDEX('Energy Balance-2019'!$A$2:$AG$38,MATCH('Energy Balance-2019'!$A22,'Energy Balance-2019'!$A$2:$A$38,0),MATCH(H$2,'Energy Balance-2019'!$A$2:$AG$2,0)),0)*VLOOKUP(H$52,'Heat Value'!$A$1:$E$33,5,0)</f>
        <v>0</v>
      </c>
      <c r="I59">
        <f>IF(INDEX('Energy Balance-2019'!$A$2:$AG$38,MATCH('Energy Balance-2019'!$A22,'Energy Balance-2019'!$A$2:$A$38,0),MATCH(I$2,'Energy Balance-2019'!$A$2:$AG$2,0))&lt;0,-INDEX('Energy Balance-2019'!$A$2:$AG$38,MATCH('Energy Balance-2019'!$A22,'Energy Balance-2019'!$A$2:$A$38,0),MATCH(I$2,'Energy Balance-2019'!$A$2:$AG$2,0)),0)*VLOOKUP(I$52,'Heat Value'!$A$1:$E$33,5,0)</f>
        <v>0</v>
      </c>
      <c r="J59">
        <f>IF(INDEX('Energy Balance-2019'!$A$2:$AG$38,MATCH('Energy Balance-2019'!$A22,'Energy Balance-2019'!$A$2:$A$38,0),MATCH(J$2,'Energy Balance-2019'!$A$2:$AG$2,0))&lt;0,-INDEX('Energy Balance-2019'!$A$2:$AG$38,MATCH('Energy Balance-2019'!$A22,'Energy Balance-2019'!$A$2:$A$38,0),MATCH(J$2,'Energy Balance-2019'!$A$2:$AG$2,0)),0)*VLOOKUP(J$52,'Heat Value'!$A$1:$E$33,5,0)</f>
        <v>0</v>
      </c>
      <c r="K59">
        <f>IF(INDEX('Energy Balance-2019'!$A$2:$AG$38,MATCH('Energy Balance-2019'!$A22,'Energy Balance-2019'!$A$2:$A$38,0),MATCH(K$2,'Energy Balance-2019'!$A$2:$AG$2,0))&lt;0,-INDEX('Energy Balance-2019'!$A$2:$AG$38,MATCH('Energy Balance-2019'!$A22,'Energy Balance-2019'!$A$2:$A$38,0),MATCH(K$2,'Energy Balance-2019'!$A$2:$AG$2,0)),0)*VLOOKUP(K$52,'Heat Value'!$A$1:$E$33,5,0)</f>
        <v>90364884475.073059</v>
      </c>
      <c r="L59">
        <f>IF(INDEX('Energy Balance-2019'!$A$2:$AG$38,MATCH('Energy Balance-2019'!$A22,'Energy Balance-2019'!$A$2:$A$38,0),MATCH(L$2,'Energy Balance-2019'!$A$2:$AG$2,0))&lt;0,-INDEX('Energy Balance-2019'!$A$2:$AG$38,MATCH('Energy Balance-2019'!$A22,'Energy Balance-2019'!$A$2:$A$38,0),MATCH(L$2,'Energy Balance-2019'!$A$2:$AG$2,0)),0)*VLOOKUP(L$52,'Heat Value'!$A$1:$E$33,5,0)</f>
        <v>0</v>
      </c>
      <c r="M59">
        <f>IF(INDEX('Energy Balance-2019'!$A$2:$AG$38,MATCH('Energy Balance-2019'!$A22,'Energy Balance-2019'!$A$2:$A$38,0),MATCH(M$2,'Energy Balance-2019'!$A$2:$AG$2,0))&lt;0,-INDEX('Energy Balance-2019'!$A$2:$AG$38,MATCH('Energy Balance-2019'!$A22,'Energy Balance-2019'!$A$2:$A$38,0),MATCH(M$2,'Energy Balance-2019'!$A$2:$AG$2,0)),0)*VLOOKUP(M$52,'Heat Value'!$A$1:$E$33,5,0)</f>
        <v>0</v>
      </c>
      <c r="N59">
        <f>IF(INDEX('Energy Balance-2019'!$A$2:$AG$38,MATCH('Energy Balance-2019'!$A22,'Energy Balance-2019'!$A$2:$A$38,0),MATCH(N$2,'Energy Balance-2019'!$A$2:$AG$2,0))&lt;0,-INDEX('Energy Balance-2019'!$A$2:$AG$38,MATCH('Energy Balance-2019'!$A22,'Energy Balance-2019'!$A$2:$A$38,0),MATCH(N$2,'Energy Balance-2019'!$A$2:$AG$2,0)),0)*VLOOKUP(N$52,'Heat Value'!$A$1:$E$33,5,0)</f>
        <v>0</v>
      </c>
      <c r="O59">
        <f>IF(INDEX('Energy Balance-2019'!$A$2:$AG$38,MATCH('Energy Balance-2019'!$A22,'Energy Balance-2019'!$A$2:$A$38,0),MATCH(O$2,'Energy Balance-2019'!$A$2:$AG$2,0))&lt;0,-INDEX('Energy Balance-2019'!$A$2:$AG$38,MATCH('Energy Balance-2019'!$A22,'Energy Balance-2019'!$A$2:$A$38,0),MATCH(O$2,'Energy Balance-2019'!$A$2:$AG$2,0)),0)*VLOOKUP(O$52,'Heat Value'!$A$1:$E$33,5,0)</f>
        <v>0</v>
      </c>
      <c r="P59">
        <f>IF(INDEX('Energy Balance-2019'!$A$2:$AG$38,MATCH('Energy Balance-2019'!$A22,'Energy Balance-2019'!$A$2:$A$38,0),MATCH(P$2,'Energy Balance-2019'!$A$2:$AG$2,0))&lt;0,-INDEX('Energy Balance-2019'!$A$2:$AG$38,MATCH('Energy Balance-2019'!$A22,'Energy Balance-2019'!$A$2:$A$38,0),MATCH(P$2,'Energy Balance-2019'!$A$2:$AG$2,0)),0)*VLOOKUP(P$52,'Heat Value'!$A$1:$E$33,5,0)</f>
        <v>0</v>
      </c>
      <c r="Q59">
        <f>IF(INDEX('Energy Balance-2019'!$A$2:$AG$38,MATCH('Energy Balance-2019'!$A22,'Energy Balance-2019'!$A$2:$A$38,0),MATCH(Q$2,'Energy Balance-2019'!$A$2:$AG$2,0))&lt;0,-INDEX('Energy Balance-2019'!$A$2:$AG$38,MATCH('Energy Balance-2019'!$A22,'Energy Balance-2019'!$A$2:$A$38,0),MATCH(Q$2,'Energy Balance-2019'!$A$2:$AG$2,0)),0)*VLOOKUP(Q$52,'Heat Value'!$A$1:$E$33,5,0)</f>
        <v>0</v>
      </c>
      <c r="R59">
        <f>IF(INDEX('Energy Balance-2019'!$A$2:$AG$38,MATCH('Energy Balance-2019'!$A22,'Energy Balance-2019'!$A$2:$A$38,0),MATCH(R$2,'Energy Balance-2019'!$A$2:$AG$2,0))&lt;0,-INDEX('Energy Balance-2019'!$A$2:$AG$38,MATCH('Energy Balance-2019'!$A22,'Energy Balance-2019'!$A$2:$A$38,0),MATCH(R$2,'Energy Balance-2019'!$A$2:$AG$2,0)),0)*VLOOKUP(R$52,'Heat Value'!$A$1:$E$33,5,0)</f>
        <v>0</v>
      </c>
      <c r="S59">
        <f>IF(INDEX('Energy Balance-2019'!$A$2:$AG$38,MATCH('Energy Balance-2019'!$A22,'Energy Balance-2019'!$A$2:$A$38,0),MATCH(S$2,'Energy Balance-2019'!$A$2:$AG$2,0))&lt;0,-INDEX('Energy Balance-2019'!$A$2:$AG$38,MATCH('Energy Balance-2019'!$A22,'Energy Balance-2019'!$A$2:$A$38,0),MATCH(S$2,'Energy Balance-2019'!$A$2:$AG$2,0)),0)*VLOOKUP(S$52,'Heat Value'!$A$1:$E$33,5,0)</f>
        <v>0</v>
      </c>
      <c r="T59">
        <f>IF(INDEX('Energy Balance-2019'!$A$2:$AG$38,MATCH('Energy Balance-2019'!$A22,'Energy Balance-2019'!$A$2:$A$38,0),MATCH(T$2,'Energy Balance-2019'!$A$2:$AG$2,0))&lt;0,-INDEX('Energy Balance-2019'!$A$2:$AG$38,MATCH('Energy Balance-2019'!$A22,'Energy Balance-2019'!$A$2:$A$38,0),MATCH(T$2,'Energy Balance-2019'!$A$2:$AG$2,0)),0)*VLOOKUP(T$52,'Heat Value'!$A$1:$E$33,5,0)</f>
        <v>0</v>
      </c>
      <c r="U59">
        <f>IF(INDEX('Energy Balance-2019'!$A$2:$AG$38,MATCH('Energy Balance-2019'!$A22,'Energy Balance-2019'!$A$2:$A$38,0),MATCH(U$2,'Energy Balance-2019'!$A$2:$AG$2,0))&lt;0,-INDEX('Energy Balance-2019'!$A$2:$AG$38,MATCH('Energy Balance-2019'!$A22,'Energy Balance-2019'!$A$2:$A$38,0),MATCH(U$2,'Energy Balance-2019'!$A$2:$AG$2,0)),0)*VLOOKUP(U$52,'Heat Value'!$A$1:$E$33,5,0)</f>
        <v>0</v>
      </c>
      <c r="V59">
        <f>IF(INDEX('Energy Balance-2019'!$A$2:$AG$38,MATCH('Energy Balance-2019'!$A22,'Energy Balance-2019'!$A$2:$A$38,0),MATCH(V$2,'Energy Balance-2019'!$A$2:$AG$2,0))&lt;0,-INDEX('Energy Balance-2019'!$A$2:$AG$38,MATCH('Energy Balance-2019'!$A22,'Energy Balance-2019'!$A$2:$A$38,0),MATCH(V$2,'Energy Balance-2019'!$A$2:$AG$2,0)),0)*VLOOKUP(V$52,'Heat Value'!$A$1:$E$33,5,0)</f>
        <v>0</v>
      </c>
      <c r="W59">
        <f>IF(INDEX('Energy Balance-2019'!$A$2:$AG$38,MATCH('Energy Balance-2019'!$A22,'Energy Balance-2019'!$A$2:$A$38,0),MATCH(W$2,'Energy Balance-2019'!$A$2:$AG$2,0))&lt;0,-INDEX('Energy Balance-2019'!$A$2:$AG$38,MATCH('Energy Balance-2019'!$A22,'Energy Balance-2019'!$A$2:$A$38,0),MATCH(W$2,'Energy Balance-2019'!$A$2:$AG$2,0)),0)*VLOOKUP(W$52,'Heat Value'!$A$1:$E$33,5,0)</f>
        <v>0</v>
      </c>
      <c r="X59">
        <f>IF(INDEX('Energy Balance-2019'!$A$2:$AG$38,MATCH('Energy Balance-2019'!$A22,'Energy Balance-2019'!$A$2:$A$38,0),MATCH(X$2,'Energy Balance-2019'!$A$2:$AG$2,0))&lt;0,-INDEX('Energy Balance-2019'!$A$2:$AG$38,MATCH('Energy Balance-2019'!$A22,'Energy Balance-2019'!$A$2:$A$38,0),MATCH(X$2,'Energy Balance-2019'!$A$2:$AG$2,0)),0)*VLOOKUP(X$52,'Heat Value'!$A$1:$E$33,5,0)</f>
        <v>0</v>
      </c>
      <c r="Y59">
        <f>IF(INDEX('Energy Balance-2019'!$A$2:$AG$38,MATCH('Energy Balance-2019'!$A22,'Energy Balance-2019'!$A$2:$A$38,0),MATCH(Y$2,'Energy Balance-2019'!$A$2:$AG$2,0))&lt;0,-INDEX('Energy Balance-2019'!$A$2:$AG$38,MATCH('Energy Balance-2019'!$A22,'Energy Balance-2019'!$A$2:$A$38,0),MATCH(Y$2,'Energy Balance-2019'!$A$2:$AG$2,0)),0)*VLOOKUP(Y$52,'Heat Value'!$A$1:$E$33,5,0)</f>
        <v>0</v>
      </c>
      <c r="Z59">
        <f>IF(INDEX('Energy Balance-2019'!$A$2:$AG$38,MATCH('Energy Balance-2019'!$A22,'Energy Balance-2019'!$A$2:$A$38,0),MATCH(Z$2,'Energy Balance-2019'!$A$2:$AG$2,0))&lt;0,-INDEX('Energy Balance-2019'!$A$2:$AG$38,MATCH('Energy Balance-2019'!$A22,'Energy Balance-2019'!$A$2:$A$38,0),MATCH(Z$2,'Energy Balance-2019'!$A$2:$AG$2,0)),0)*VLOOKUP(Z$52,'Heat Value'!$A$1:$E$33,5,0)</f>
        <v>0</v>
      </c>
      <c r="AA59">
        <f>IF(INDEX('Energy Balance-2019'!$A$2:$AG$38,MATCH('Energy Balance-2019'!$A22,'Energy Balance-2019'!$A$2:$A$38,0),MATCH(AA$2,'Energy Balance-2019'!$A$2:$AG$2,0))&lt;0,-INDEX('Energy Balance-2019'!$A$2:$AG$38,MATCH('Energy Balance-2019'!$A22,'Energy Balance-2019'!$A$2:$A$38,0),MATCH(AA$2,'Energy Balance-2019'!$A$2:$AG$2,0)),0)*VLOOKUP(AA$52,'Heat Value'!$A$1:$E$33,5,0)</f>
        <v>0</v>
      </c>
      <c r="AB59">
        <f>-'Energy Balance-2019'!AC22*VLOOKUP(AB$52,'Heat Value'!$A$1:$E$33,5,0)</f>
        <v>587501036556500.75</v>
      </c>
      <c r="AC59">
        <f>-'Energy Balance-2019'!AD22*VLOOKUP(AC$52,'Heat Value'!$A$1:$E$33,5,0)</f>
        <v>-567962176599466.38</v>
      </c>
      <c r="AD59">
        <f>IF(INDEX('Energy Balance-2019'!$A$2:$AG$38,MATCH('Energy Balance-2019'!$A22,'Energy Balance-2019'!$A$2:$A$38,0),MATCH(AD$2,'Energy Balance-2019'!$A$2:$AG$2,0))&lt;0,-INDEX('Energy Balance-2019'!$A$2:$AG$38,MATCH('Energy Balance-2019'!$A22,'Energy Balance-2019'!$A$2:$A$38,0),MATCH(AD$2,'Energy Balance-2019'!$A$2:$AG$2,0)),0)*VLOOKUP(AD$52,'Heat Value'!$A$1:$E$33,5,0)</f>
        <v>0</v>
      </c>
      <c r="AE59">
        <f>IF(INDEX('Energy Balance-2019'!$A$2:$AG$38,MATCH('Energy Balance-2019'!$A22,'Energy Balance-2019'!$A$2:$A$38,0),MATCH(AE$2,'Energy Balance-2019'!$A$2:$AG$2,0))&lt;0,-INDEX('Energy Balance-2019'!$A$2:$AG$38,MATCH('Energy Balance-2019'!$A22,'Energy Balance-2019'!$A$2:$A$38,0),MATCH(AE$2,'Energy Balance-2019'!$A$2:$AG$2,0)),0)*VLOOKUP(AE$52,'Heat Value'!$A$1:$E$33,5,0)</f>
        <v>0</v>
      </c>
      <c r="AF59" s="47">
        <f>IF(INDEX('Energy Balance-2019'!$A$2:$AG$38,MATCH('Energy Balance-2019'!$A22,'Energy Balance-2019'!$A$2:$A$38,0),MATCH(AF$2,'Energy Balance-2019'!$A$2:$AG$2,0))&lt;0,-INDEX('Energy Balance-2019'!$A$2:$AG$38,MATCH('Energy Balance-2019'!$A22,'Energy Balance-2019'!$A$2:$A$38,0),MATCH(AF$2,'Energy Balance-2019'!$A$2:$AG$2,0)),0)*VLOOKUP(AF$52,'Heat Value'!$A$1:$E$33,5,0)</f>
        <v>0</v>
      </c>
    </row>
    <row r="60" spans="1:32" x14ac:dyDescent="0.2">
      <c r="A60" s="113" t="str">
        <f>VLOOKUP($B60,'Transformation Match'!$A$1:$C$9,2,0)</f>
        <v>石油、煤炭及其他燃料加工业</v>
      </c>
      <c r="B60" s="90" t="s">
        <v>95</v>
      </c>
      <c r="C60" s="98">
        <f>-'Energy Balance-2019'!C23*VLOOKUP(C$52,'Heat Value'!$A$1:$E$33,5,0)</f>
        <v>78326535983853.375</v>
      </c>
      <c r="D60" s="28">
        <f>-'Energy Balance-2019'!D23*VLOOKUP(D$52,'Heat Value'!$A$1:$E$33,5,0)</f>
        <v>0</v>
      </c>
      <c r="E60" s="28">
        <f>-'Energy Balance-2019'!E23*VLOOKUP(E$52,'Heat Value'!$A$1:$E$33,5,0)</f>
        <v>101072800364075.5</v>
      </c>
      <c r="F60" s="28">
        <f>-'Energy Balance-2019'!F23*VLOOKUP("型煤",'Heat Value'!$A$1:$E$33,5,0)</f>
        <v>-203921878069298.41</v>
      </c>
      <c r="G60" s="28">
        <f>IF(INDEX('Energy Balance-2019'!$A$2:$AG$38,MATCH('Energy Balance-2019'!$A23,'Energy Balance-2019'!$A$2:$A$38,0),MATCH(G$2,'Energy Balance-2019'!$A$2:$AG$2,0))&lt;0,-INDEX('Energy Balance-2019'!$A$2:$AG$38,MATCH('Energy Balance-2019'!$A23,'Energy Balance-2019'!$A$2:$A$38,0),MATCH(G$2,'Energy Balance-2019'!$A$2:$AG$2,0)),0)*VLOOKUP(G$52,'Heat Value'!$A$1:$E$33,5,0)</f>
        <v>0</v>
      </c>
      <c r="H60" s="28">
        <f>IF(INDEX('Energy Balance-2019'!$A$2:$AG$38,MATCH('Energy Balance-2019'!$A23,'Energy Balance-2019'!$A$2:$A$38,0),MATCH(H$2,'Energy Balance-2019'!$A$2:$AG$2,0))&lt;0,-INDEX('Energy Balance-2019'!$A$2:$AG$38,MATCH('Energy Balance-2019'!$A23,'Energy Balance-2019'!$A$2:$A$38,0),MATCH(H$2,'Energy Balance-2019'!$A$2:$AG$2,0)),0)*VLOOKUP(H$52,'Heat Value'!$A$1:$E$33,5,0)</f>
        <v>0</v>
      </c>
      <c r="I60" s="28">
        <f>IF(INDEX('Energy Balance-2019'!$A$2:$AG$38,MATCH('Energy Balance-2019'!$A23,'Energy Balance-2019'!$A$2:$A$38,0),MATCH(I$2,'Energy Balance-2019'!$A$2:$AG$2,0))&lt;0,-INDEX('Energy Balance-2019'!$A$2:$AG$38,MATCH('Energy Balance-2019'!$A23,'Energy Balance-2019'!$A$2:$A$38,0),MATCH(I$2,'Energy Balance-2019'!$A$2:$AG$2,0)),0)*VLOOKUP(I$52,'Heat Value'!$A$1:$E$33,5,0)</f>
        <v>0</v>
      </c>
      <c r="J60" s="28">
        <f>IF(INDEX('Energy Balance-2019'!$A$2:$AG$38,MATCH('Energy Balance-2019'!$A23,'Energy Balance-2019'!$A$2:$A$38,0),MATCH(J$2,'Energy Balance-2019'!$A$2:$AG$2,0))&lt;0,-INDEX('Energy Balance-2019'!$A$2:$AG$38,MATCH('Energy Balance-2019'!$A23,'Energy Balance-2019'!$A$2:$A$38,0),MATCH(J$2,'Energy Balance-2019'!$A$2:$AG$2,0)),0)*VLOOKUP(J$52,'Heat Value'!$A$1:$E$33,5,0)</f>
        <v>0</v>
      </c>
      <c r="K60" s="28">
        <f>IF(INDEX('Energy Balance-2019'!$A$2:$AG$38,MATCH('Energy Balance-2019'!$A23,'Energy Balance-2019'!$A$2:$A$38,0),MATCH(K$2,'Energy Balance-2019'!$A$2:$AG$2,0))&lt;0,-INDEX('Energy Balance-2019'!$A$2:$AG$38,MATCH('Energy Balance-2019'!$A23,'Energy Balance-2019'!$A$2:$A$38,0),MATCH(K$2,'Energy Balance-2019'!$A$2:$AG$2,0)),0)*VLOOKUP(K$52,'Heat Value'!$A$1:$E$33,5,0)</f>
        <v>0</v>
      </c>
      <c r="L60" s="28">
        <f>IF(INDEX('Energy Balance-2019'!$A$2:$AG$38,MATCH('Energy Balance-2019'!$A23,'Energy Balance-2019'!$A$2:$A$38,0),MATCH(L$2,'Energy Balance-2019'!$A$2:$AG$2,0))&lt;0,-INDEX('Energy Balance-2019'!$A$2:$AG$38,MATCH('Energy Balance-2019'!$A23,'Energy Balance-2019'!$A$2:$A$38,0),MATCH(L$2,'Energy Balance-2019'!$A$2:$AG$2,0)),0)*VLOOKUP(L$52,'Heat Value'!$A$1:$E$33,5,0)</f>
        <v>0</v>
      </c>
      <c r="M60" s="28">
        <f>IF(INDEX('Energy Balance-2019'!$A$2:$AG$38,MATCH('Energy Balance-2019'!$A23,'Energy Balance-2019'!$A$2:$A$38,0),MATCH(M$2,'Energy Balance-2019'!$A$2:$AG$2,0))&lt;0,-INDEX('Energy Balance-2019'!$A$2:$AG$38,MATCH('Energy Balance-2019'!$A23,'Energy Balance-2019'!$A$2:$A$38,0),MATCH(M$2,'Energy Balance-2019'!$A$2:$AG$2,0)),0)*VLOOKUP(M$52,'Heat Value'!$A$1:$E$33,5,0)</f>
        <v>0</v>
      </c>
      <c r="N60" s="28">
        <f>IF(INDEX('Energy Balance-2019'!$A$2:$AG$38,MATCH('Energy Balance-2019'!$A23,'Energy Balance-2019'!$A$2:$A$38,0),MATCH(N$2,'Energy Balance-2019'!$A$2:$AG$2,0))&lt;0,-INDEX('Energy Balance-2019'!$A$2:$AG$38,MATCH('Energy Balance-2019'!$A23,'Energy Balance-2019'!$A$2:$A$38,0),MATCH(N$2,'Energy Balance-2019'!$A$2:$AG$2,0)),0)*VLOOKUP(N$52,'Heat Value'!$A$1:$E$33,5,0)</f>
        <v>0</v>
      </c>
      <c r="O60" s="28">
        <f>IF(INDEX('Energy Balance-2019'!$A$2:$AG$38,MATCH('Energy Balance-2019'!$A23,'Energy Balance-2019'!$A$2:$A$38,0),MATCH(O$2,'Energy Balance-2019'!$A$2:$AG$2,0))&lt;0,-INDEX('Energy Balance-2019'!$A$2:$AG$38,MATCH('Energy Balance-2019'!$A23,'Energy Balance-2019'!$A$2:$A$38,0),MATCH(O$2,'Energy Balance-2019'!$A$2:$AG$2,0)),0)*VLOOKUP(O$52,'Heat Value'!$A$1:$E$33,5,0)</f>
        <v>0</v>
      </c>
      <c r="P60" s="28">
        <f>IF(INDEX('Energy Balance-2019'!$A$2:$AG$38,MATCH('Energy Balance-2019'!$A23,'Energy Balance-2019'!$A$2:$A$38,0),MATCH(P$2,'Energy Balance-2019'!$A$2:$AG$2,0))&lt;0,-INDEX('Energy Balance-2019'!$A$2:$AG$38,MATCH('Energy Balance-2019'!$A23,'Energy Balance-2019'!$A$2:$A$38,0),MATCH(P$2,'Energy Balance-2019'!$A$2:$AG$2,0)),0)*VLOOKUP(P$52,'Heat Value'!$A$1:$E$33,5,0)</f>
        <v>0</v>
      </c>
      <c r="Q60" s="28">
        <f>IF(INDEX('Energy Balance-2019'!$A$2:$AG$38,MATCH('Energy Balance-2019'!$A23,'Energy Balance-2019'!$A$2:$A$38,0),MATCH(Q$2,'Energy Balance-2019'!$A$2:$AG$2,0))&lt;0,-INDEX('Energy Balance-2019'!$A$2:$AG$38,MATCH('Energy Balance-2019'!$A23,'Energy Balance-2019'!$A$2:$A$38,0),MATCH(Q$2,'Energy Balance-2019'!$A$2:$AG$2,0)),0)*VLOOKUP(Q$52,'Heat Value'!$A$1:$E$33,5,0)</f>
        <v>0</v>
      </c>
      <c r="R60" s="28">
        <f>IF(INDEX('Energy Balance-2019'!$A$2:$AG$38,MATCH('Energy Balance-2019'!$A23,'Energy Balance-2019'!$A$2:$A$38,0),MATCH(R$2,'Energy Balance-2019'!$A$2:$AG$2,0))&lt;0,-INDEX('Energy Balance-2019'!$A$2:$AG$38,MATCH('Energy Balance-2019'!$A23,'Energy Balance-2019'!$A$2:$A$38,0),MATCH(R$2,'Energy Balance-2019'!$A$2:$AG$2,0)),0)*VLOOKUP(R$52,'Heat Value'!$A$1:$E$33,5,0)</f>
        <v>0</v>
      </c>
      <c r="S60" s="28">
        <f>IF(INDEX('Energy Balance-2019'!$A$2:$AG$38,MATCH('Energy Balance-2019'!$A23,'Energy Balance-2019'!$A$2:$A$38,0),MATCH(S$2,'Energy Balance-2019'!$A$2:$AG$2,0))&lt;0,-INDEX('Energy Balance-2019'!$A$2:$AG$38,MATCH('Energy Balance-2019'!$A23,'Energy Balance-2019'!$A$2:$A$38,0),MATCH(S$2,'Energy Balance-2019'!$A$2:$AG$2,0)),0)*VLOOKUP(S$52,'Heat Value'!$A$1:$E$33,5,0)</f>
        <v>0</v>
      </c>
      <c r="T60" s="28">
        <f>IF(INDEX('Energy Balance-2019'!$A$2:$AG$38,MATCH('Energy Balance-2019'!$A23,'Energy Balance-2019'!$A$2:$A$38,0),MATCH(T$2,'Energy Balance-2019'!$A$2:$AG$2,0))&lt;0,-INDEX('Energy Balance-2019'!$A$2:$AG$38,MATCH('Energy Balance-2019'!$A23,'Energy Balance-2019'!$A$2:$A$38,0),MATCH(T$2,'Energy Balance-2019'!$A$2:$AG$2,0)),0)*VLOOKUP(T$52,'Heat Value'!$A$1:$E$33,5,0)</f>
        <v>0</v>
      </c>
      <c r="U60" s="28">
        <f>IF(INDEX('Energy Balance-2019'!$A$2:$AG$38,MATCH('Energy Balance-2019'!$A23,'Energy Balance-2019'!$A$2:$A$38,0),MATCH(U$2,'Energy Balance-2019'!$A$2:$AG$2,0))&lt;0,-INDEX('Energy Balance-2019'!$A$2:$AG$38,MATCH('Energy Balance-2019'!$A23,'Energy Balance-2019'!$A$2:$A$38,0),MATCH(U$2,'Energy Balance-2019'!$A$2:$AG$2,0)),0)*VLOOKUP(U$52,'Heat Value'!$A$1:$E$33,5,0)</f>
        <v>0</v>
      </c>
      <c r="V60" s="28">
        <f>IF(INDEX('Energy Balance-2019'!$A$2:$AG$38,MATCH('Energy Balance-2019'!$A23,'Energy Balance-2019'!$A$2:$A$38,0),MATCH(V$2,'Energy Balance-2019'!$A$2:$AG$2,0))&lt;0,-INDEX('Energy Balance-2019'!$A$2:$AG$38,MATCH('Energy Balance-2019'!$A23,'Energy Balance-2019'!$A$2:$A$38,0),MATCH(V$2,'Energy Balance-2019'!$A$2:$AG$2,0)),0)*VLOOKUP(V$52,'Heat Value'!$A$1:$E$33,5,0)</f>
        <v>0</v>
      </c>
      <c r="W60" s="28">
        <f>IF(INDEX('Energy Balance-2019'!$A$2:$AG$38,MATCH('Energy Balance-2019'!$A23,'Energy Balance-2019'!$A$2:$A$38,0),MATCH(W$2,'Energy Balance-2019'!$A$2:$AG$2,0))&lt;0,-INDEX('Energy Balance-2019'!$A$2:$AG$38,MATCH('Energy Balance-2019'!$A23,'Energy Balance-2019'!$A$2:$A$38,0),MATCH(W$2,'Energy Balance-2019'!$A$2:$AG$2,0)),0)*VLOOKUP(W$52,'Heat Value'!$A$1:$E$33,5,0)</f>
        <v>0</v>
      </c>
      <c r="X60" s="28">
        <f>IF(INDEX('Energy Balance-2019'!$A$2:$AG$38,MATCH('Energy Balance-2019'!$A23,'Energy Balance-2019'!$A$2:$A$38,0),MATCH(X$2,'Energy Balance-2019'!$A$2:$AG$2,0))&lt;0,-INDEX('Energy Balance-2019'!$A$2:$AG$38,MATCH('Energy Balance-2019'!$A23,'Energy Balance-2019'!$A$2:$A$38,0),MATCH(X$2,'Energy Balance-2019'!$A$2:$AG$2,0)),0)*VLOOKUP(X$52,'Heat Value'!$A$1:$E$33,5,0)</f>
        <v>0</v>
      </c>
      <c r="Y60" s="28">
        <f>IF(INDEX('Energy Balance-2019'!$A$2:$AG$38,MATCH('Energy Balance-2019'!$A23,'Energy Balance-2019'!$A$2:$A$38,0),MATCH(Y$2,'Energy Balance-2019'!$A$2:$AG$2,0))&lt;0,-INDEX('Energy Balance-2019'!$A$2:$AG$38,MATCH('Energy Balance-2019'!$A23,'Energy Balance-2019'!$A$2:$A$38,0),MATCH(Y$2,'Energy Balance-2019'!$A$2:$AG$2,0)),0)*VLOOKUP(Y$52,'Heat Value'!$A$1:$E$33,5,0)</f>
        <v>0</v>
      </c>
      <c r="Z60" s="28">
        <f>IF(INDEX('Energy Balance-2019'!$A$2:$AG$38,MATCH('Energy Balance-2019'!$A23,'Energy Balance-2019'!$A$2:$A$38,0),MATCH(Z$2,'Energy Balance-2019'!$A$2:$AG$2,0))&lt;0,-INDEX('Energy Balance-2019'!$A$2:$AG$38,MATCH('Energy Balance-2019'!$A23,'Energy Balance-2019'!$A$2:$A$38,0),MATCH(Z$2,'Energy Balance-2019'!$A$2:$AG$2,0)),0)*VLOOKUP(Z$52,'Heat Value'!$A$1:$E$33,5,0)</f>
        <v>0</v>
      </c>
      <c r="AA60" s="28">
        <f>IF(INDEX('Energy Balance-2019'!$A$2:$AG$38,MATCH('Energy Balance-2019'!$A23,'Energy Balance-2019'!$A$2:$A$38,0),MATCH(AA$2,'Energy Balance-2019'!$A$2:$AG$2,0))&lt;0,-INDEX('Energy Balance-2019'!$A$2:$AG$38,MATCH('Energy Balance-2019'!$A23,'Energy Balance-2019'!$A$2:$A$38,0),MATCH(AA$2,'Energy Balance-2019'!$A$2:$AG$2,0)),0)*VLOOKUP(AA$52,'Heat Value'!$A$1:$E$33,5,0)</f>
        <v>0</v>
      </c>
      <c r="AB60" s="28">
        <f>IF(INDEX('Energy Balance-2019'!$A$2:$AG$38,MATCH('Energy Balance-2019'!$A23,'Energy Balance-2019'!$A$2:$A$38,0),MATCH(AB$2,'Energy Balance-2019'!$A$2:$AG$2,0))&lt;0,-INDEX('Energy Balance-2019'!$A$2:$AG$38,MATCH('Energy Balance-2019'!$A23,'Energy Balance-2019'!$A$2:$A$38,0),MATCH(AB$2,'Energy Balance-2019'!$A$2:$AG$2,0)),0)*VLOOKUP(AB$52,'Heat Value'!$A$1:$E$33,5,0)</f>
        <v>0</v>
      </c>
      <c r="AC60" s="28">
        <f>IF(INDEX('Energy Balance-2019'!$A$2:$AG$38,MATCH('Energy Balance-2019'!$A23,'Energy Balance-2019'!$A$2:$A$38,0),MATCH(AC$2,'Energy Balance-2019'!$A$2:$AG$2,0))&lt;0,-INDEX('Energy Balance-2019'!$A$2:$AG$38,MATCH('Energy Balance-2019'!$A23,'Energy Balance-2019'!$A$2:$A$38,0),MATCH(AC$2,'Energy Balance-2019'!$A$2:$AG$2,0)),0)*VLOOKUP(AC$52,'Heat Value'!$A$1:$E$33,5,0)</f>
        <v>0</v>
      </c>
      <c r="AD60" s="28">
        <f>IF(INDEX('Energy Balance-2019'!$A$2:$AG$38,MATCH('Energy Balance-2019'!$A23,'Energy Balance-2019'!$A$2:$A$38,0),MATCH(AD$2,'Energy Balance-2019'!$A$2:$AG$2,0))&lt;0,-INDEX('Energy Balance-2019'!$A$2:$AG$38,MATCH('Energy Balance-2019'!$A23,'Energy Balance-2019'!$A$2:$A$38,0),MATCH(AD$2,'Energy Balance-2019'!$A$2:$AG$2,0)),0)*VLOOKUP(AD$52,'Heat Value'!$A$1:$E$33,5,0)</f>
        <v>0</v>
      </c>
      <c r="AE60" s="28">
        <f>IF(INDEX('Energy Balance-2019'!$A$2:$AG$38,MATCH('Energy Balance-2019'!$A23,'Energy Balance-2019'!$A$2:$A$38,0),MATCH(AE$2,'Energy Balance-2019'!$A$2:$AG$2,0))&lt;0,-INDEX('Energy Balance-2019'!$A$2:$AG$38,MATCH('Energy Balance-2019'!$A23,'Energy Balance-2019'!$A$2:$A$38,0),MATCH(AE$2,'Energy Balance-2019'!$A$2:$AG$2,0)),0)*VLOOKUP(AE$52,'Heat Value'!$A$1:$E$33,5,0)</f>
        <v>0</v>
      </c>
      <c r="AF60" s="29">
        <f>IF(INDEX('Energy Balance-2019'!$A$2:$AG$38,MATCH('Energy Balance-2019'!$A23,'Energy Balance-2019'!$A$2:$A$38,0),MATCH(AF$2,'Energy Balance-2019'!$A$2:$AG$2,0))&lt;0,-INDEX('Energy Balance-2019'!$A$2:$AG$38,MATCH('Energy Balance-2019'!$A23,'Energy Balance-2019'!$A$2:$A$38,0),MATCH(AF$2,'Energy Balance-2019'!$A$2:$AG$2,0)),0)*VLOOKUP(AF$52,'Heat Value'!$A$1:$E$33,5,0)</f>
        <v>0</v>
      </c>
    </row>
    <row r="61" spans="1:32" x14ac:dyDescent="0.2">
      <c r="A61" t="s">
        <v>516</v>
      </c>
    </row>
    <row r="66" spans="1:31" x14ac:dyDescent="0.2">
      <c r="A66" s="80" t="s">
        <v>338</v>
      </c>
    </row>
    <row r="67" spans="1:31" x14ac:dyDescent="0.2">
      <c r="B67" s="30" t="str">
        <f>VLOOKUP(B$68,'Fuel Match'!$B$2:$D$35,3,0)</f>
        <v>coal</v>
      </c>
      <c r="C67" s="24" t="str">
        <f>VLOOKUP(C$68,'Fuel Match'!$B$2:$D$35,3,0)</f>
        <v>coal</v>
      </c>
      <c r="D67" s="24" t="str">
        <f>VLOOKUP(D$68,'Fuel Match'!$B$2:$D$35,3,0)</f>
        <v>coal</v>
      </c>
      <c r="E67" s="24" t="str">
        <f>VLOOKUP(E$68,'Fuel Match'!$B$2:$D$35,3,0)</f>
        <v>coal</v>
      </c>
      <c r="F67" s="24" t="str">
        <f>VLOOKUP(F$68,'Fuel Match'!$B$2:$D$35,3,0)</f>
        <v>coal</v>
      </c>
      <c r="G67" s="24" t="str">
        <f>VLOOKUP(G$68,'Fuel Match'!$B$2:$D$35,3,0)</f>
        <v>coal</v>
      </c>
      <c r="H67" s="24" t="str">
        <f>VLOOKUP(H$68,'Fuel Match'!$B$2:$D$35,3,0)</f>
        <v>LPG propane or butane</v>
      </c>
      <c r="I67" s="24" t="str">
        <f>VLOOKUP(I$68,'Fuel Match'!$B$2:$D$35,3,0)</f>
        <v>LPG propane or butane</v>
      </c>
      <c r="J67" s="24" t="str">
        <f>VLOOKUP(J$68,'Fuel Match'!$B$2:$D$35,3,0)</f>
        <v>LPG propane or butane</v>
      </c>
      <c r="K67" s="24" t="str">
        <f>VLOOKUP(K$68,'Fuel Match'!$B$2:$D$35,3,0)</f>
        <v>LPG propane or butane</v>
      </c>
      <c r="L67" s="24" t="str">
        <f>VLOOKUP(L$68,'Fuel Match'!$B$2:$D$35,3,0)</f>
        <v>petroleum diesel</v>
      </c>
      <c r="M67" s="24" t="str">
        <f>VLOOKUP(M$68,'Fuel Match'!$B$2:$D$35,3,0)</f>
        <v>crude oil</v>
      </c>
      <c r="N67" s="24" t="str">
        <f>VLOOKUP(N$68,'Fuel Match'!$B$2:$D$35,3,0)</f>
        <v>petroleum diesel</v>
      </c>
      <c r="O67" s="24" t="str">
        <f>VLOOKUP(O$68,'Fuel Match'!$B$2:$D$35,3,0)</f>
        <v>petroleum diesel</v>
      </c>
      <c r="P67" s="24" t="str">
        <f>VLOOKUP(P$68,'Fuel Match'!$B$2:$D$35,3,0)</f>
        <v>petroleum diesel</v>
      </c>
      <c r="Q67" s="24" t="str">
        <f>VLOOKUP(Q$68,'Fuel Match'!$B$2:$D$35,3,0)</f>
        <v>heavy fuel oil</v>
      </c>
      <c r="R67" s="24" t="str">
        <f>VLOOKUP(R$68,'Fuel Match'!$B$2:$D$35,3,0)</f>
        <v>LPG propane or butane</v>
      </c>
      <c r="S67" s="24" t="str">
        <f>VLOOKUP(S$68,'Fuel Match'!$B$2:$D$35,3,0)</f>
        <v>LPG propane or butane</v>
      </c>
      <c r="T67" s="24" t="str">
        <f>VLOOKUP(T$68,'Fuel Match'!$B$2:$D$35,3,0)</f>
        <v>heavy fuel oil</v>
      </c>
      <c r="U67" s="24" t="str">
        <f>VLOOKUP(U$68,'Fuel Match'!$B$2:$D$35,3,0)</f>
        <v>heavy fuel oil</v>
      </c>
      <c r="V67" s="24" t="str">
        <f>VLOOKUP(V$68,'Fuel Match'!$B$2:$D$35,3,0)</f>
        <v>heavy fuel oil</v>
      </c>
      <c r="W67" s="24" t="str">
        <f>VLOOKUP(W$68,'Fuel Match'!$B$2:$D$35,3,0)</f>
        <v>heavy fuel oil</v>
      </c>
      <c r="X67" s="24" t="str">
        <f>VLOOKUP(X$68,'Fuel Match'!$B$2:$D$35,3,0)</f>
        <v>LPG propane or butane</v>
      </c>
      <c r="Y67" s="24" t="str">
        <f>VLOOKUP(Y$68,'Fuel Match'!$B$2:$D$35,3,0)</f>
        <v>LPG propane or butane</v>
      </c>
      <c r="Z67" s="24" t="str">
        <f>VLOOKUP(Z$68,'Fuel Match'!$B$2:$D$35,3,0)</f>
        <v>heavy fuel oil</v>
      </c>
      <c r="AA67" s="24" t="str">
        <f>VLOOKUP(AA$68,'Fuel Match'!$B$2:$D$35,3,0)</f>
        <v>natural gas</v>
      </c>
      <c r="AB67" s="24" t="str">
        <f>VLOOKUP(AB$68,'Fuel Match'!$B$2:$D$35,3,0)</f>
        <v>natural gas</v>
      </c>
      <c r="AC67" s="24" t="str">
        <f>VLOOKUP(AC$68,'Fuel Match'!$B$2:$D$35,3,0)</f>
        <v>heat</v>
      </c>
      <c r="AD67" s="24" t="str">
        <f>VLOOKUP(AD$68,'Fuel Match'!$B$2:$D$35,3,0)</f>
        <v>electricity</v>
      </c>
      <c r="AE67" s="25" t="str">
        <f>VLOOKUP(AE$68,'Fuel Match'!$B$2:$D$35,3,0)</f>
        <v>biomass</v>
      </c>
    </row>
    <row r="68" spans="1:31" x14ac:dyDescent="0.2">
      <c r="B68" s="100" t="s">
        <v>159</v>
      </c>
      <c r="C68" s="100" t="s">
        <v>161</v>
      </c>
      <c r="D68" s="100" t="s">
        <v>181</v>
      </c>
      <c r="E68" s="100" t="s">
        <v>341</v>
      </c>
      <c r="F68" s="100" t="s">
        <v>179</v>
      </c>
      <c r="G68" s="100" t="s">
        <v>227</v>
      </c>
      <c r="H68" s="100" t="s">
        <v>196</v>
      </c>
      <c r="I68" s="100" t="s">
        <v>198</v>
      </c>
      <c r="J68" s="100" t="s">
        <v>200</v>
      </c>
      <c r="K68" s="100" t="s">
        <v>202</v>
      </c>
      <c r="L68" s="100" t="s">
        <v>184</v>
      </c>
      <c r="M68" s="100" t="s">
        <v>154</v>
      </c>
      <c r="N68" s="100" t="s">
        <v>193</v>
      </c>
      <c r="O68" s="100" t="s">
        <v>176</v>
      </c>
      <c r="P68" s="100" t="s">
        <v>186</v>
      </c>
      <c r="Q68" s="100" t="s">
        <v>169</v>
      </c>
      <c r="R68" s="100" t="s">
        <v>204</v>
      </c>
      <c r="S68" s="100" t="s">
        <v>205</v>
      </c>
      <c r="T68" s="100" t="s">
        <v>207</v>
      </c>
      <c r="U68" s="100" t="s">
        <v>171</v>
      </c>
      <c r="V68" s="100" t="s">
        <v>188</v>
      </c>
      <c r="W68" s="100" t="s">
        <v>190</v>
      </c>
      <c r="X68" s="100" t="s">
        <v>209</v>
      </c>
      <c r="Y68" s="100" t="s">
        <v>211</v>
      </c>
      <c r="Z68" s="100" t="s">
        <v>173</v>
      </c>
      <c r="AA68" s="100" t="s">
        <v>214</v>
      </c>
      <c r="AB68" s="100" t="s">
        <v>216</v>
      </c>
      <c r="AC68" s="101" t="s">
        <v>166</v>
      </c>
      <c r="AD68" s="101" t="s">
        <v>157</v>
      </c>
      <c r="AE68" s="101" t="s">
        <v>228</v>
      </c>
    </row>
    <row r="69" spans="1:31" x14ac:dyDescent="0.2">
      <c r="A69" s="36" t="s">
        <v>2</v>
      </c>
      <c r="B69" s="96">
        <f t="shared" ref="B69:AE69" si="0">SUMIFS(C$5:C$60,$A$5:$A$60,$A69)</f>
        <v>1.7357421957899196E+16</v>
      </c>
      <c r="C69" s="45">
        <f t="shared" si="0"/>
        <v>-1.3449310854965642E+16</v>
      </c>
      <c r="D69" s="45">
        <f t="shared" si="0"/>
        <v>-1705157932444998</v>
      </c>
      <c r="E69" s="45">
        <f t="shared" si="0"/>
        <v>0</v>
      </c>
      <c r="F69" s="45">
        <f t="shared" si="0"/>
        <v>-245833338585819.91</v>
      </c>
      <c r="G69" s="45">
        <f t="shared" si="0"/>
        <v>0</v>
      </c>
      <c r="H69" s="45">
        <f t="shared" si="0"/>
        <v>0</v>
      </c>
      <c r="I69" s="45">
        <f t="shared" si="0"/>
        <v>0</v>
      </c>
      <c r="J69" s="45">
        <f t="shared" si="0"/>
        <v>0</v>
      </c>
      <c r="K69" s="45">
        <f t="shared" si="0"/>
        <v>0</v>
      </c>
      <c r="L69" s="45">
        <f t="shared" si="0"/>
        <v>0</v>
      </c>
      <c r="M69" s="45">
        <f t="shared" si="0"/>
        <v>0</v>
      </c>
      <c r="N69" s="45">
        <f t="shared" si="0"/>
        <v>0</v>
      </c>
      <c r="O69" s="45">
        <f t="shared" si="0"/>
        <v>0</v>
      </c>
      <c r="P69" s="45">
        <f t="shared" si="0"/>
        <v>0</v>
      </c>
      <c r="Q69" s="45">
        <f t="shared" si="0"/>
        <v>0</v>
      </c>
      <c r="R69" s="45">
        <f t="shared" si="0"/>
        <v>0</v>
      </c>
      <c r="S69" s="45">
        <f t="shared" si="0"/>
        <v>0</v>
      </c>
      <c r="T69" s="45">
        <f t="shared" si="0"/>
        <v>0</v>
      </c>
      <c r="U69" s="45">
        <f t="shared" si="0"/>
        <v>0</v>
      </c>
      <c r="V69" s="45">
        <f t="shared" si="0"/>
        <v>0</v>
      </c>
      <c r="W69" s="45">
        <f t="shared" si="0"/>
        <v>0</v>
      </c>
      <c r="X69" s="45">
        <f t="shared" si="0"/>
        <v>0</v>
      </c>
      <c r="Y69" s="45">
        <f t="shared" si="0"/>
        <v>0</v>
      </c>
      <c r="Z69" s="45">
        <f t="shared" si="0"/>
        <v>0</v>
      </c>
      <c r="AA69" s="45">
        <f t="shared" si="0"/>
        <v>0</v>
      </c>
      <c r="AB69" s="45">
        <f t="shared" si="0"/>
        <v>0</v>
      </c>
      <c r="AC69" s="45">
        <f t="shared" si="0"/>
        <v>0</v>
      </c>
      <c r="AD69" s="45">
        <f t="shared" si="0"/>
        <v>0</v>
      </c>
      <c r="AE69" s="46">
        <f t="shared" si="0"/>
        <v>0</v>
      </c>
    </row>
    <row r="70" spans="1:31" x14ac:dyDescent="0.2">
      <c r="A70" s="12" t="s">
        <v>3</v>
      </c>
      <c r="B70" s="97">
        <f t="shared" ref="B70:AE70" si="1">SUMIFS(C$5:C$60,$A$5:$A$60,$A70)</f>
        <v>0</v>
      </c>
      <c r="C70">
        <f t="shared" si="1"/>
        <v>0</v>
      </c>
      <c r="D70">
        <f t="shared" si="1"/>
        <v>0</v>
      </c>
      <c r="E70">
        <f t="shared" si="1"/>
        <v>0</v>
      </c>
      <c r="F70">
        <f t="shared" si="1"/>
        <v>0</v>
      </c>
      <c r="G70">
        <f t="shared" si="1"/>
        <v>0</v>
      </c>
      <c r="H70">
        <f t="shared" si="1"/>
        <v>0</v>
      </c>
      <c r="I70">
        <f t="shared" si="1"/>
        <v>0</v>
      </c>
      <c r="J70">
        <f t="shared" si="1"/>
        <v>0</v>
      </c>
      <c r="K70">
        <f t="shared" si="1"/>
        <v>0</v>
      </c>
      <c r="L70">
        <f t="shared" si="1"/>
        <v>0</v>
      </c>
      <c r="M70">
        <f t="shared" si="1"/>
        <v>0</v>
      </c>
      <c r="N70">
        <f t="shared" si="1"/>
        <v>0</v>
      </c>
      <c r="O70">
        <f t="shared" si="1"/>
        <v>0</v>
      </c>
      <c r="P70">
        <f t="shared" si="1"/>
        <v>0</v>
      </c>
      <c r="Q70">
        <f t="shared" si="1"/>
        <v>0</v>
      </c>
      <c r="R70">
        <f t="shared" si="1"/>
        <v>0</v>
      </c>
      <c r="S70">
        <f t="shared" si="1"/>
        <v>0</v>
      </c>
      <c r="T70">
        <f t="shared" si="1"/>
        <v>0</v>
      </c>
      <c r="U70">
        <f t="shared" si="1"/>
        <v>0</v>
      </c>
      <c r="V70">
        <f t="shared" si="1"/>
        <v>0</v>
      </c>
      <c r="W70">
        <f t="shared" si="1"/>
        <v>0</v>
      </c>
      <c r="X70">
        <f t="shared" si="1"/>
        <v>0</v>
      </c>
      <c r="Y70">
        <f t="shared" si="1"/>
        <v>0</v>
      </c>
      <c r="Z70">
        <f t="shared" si="1"/>
        <v>0</v>
      </c>
      <c r="AA70">
        <f t="shared" si="1"/>
        <v>0</v>
      </c>
      <c r="AB70">
        <f t="shared" si="1"/>
        <v>0</v>
      </c>
      <c r="AC70">
        <f t="shared" si="1"/>
        <v>0</v>
      </c>
      <c r="AD70">
        <f t="shared" si="1"/>
        <v>0</v>
      </c>
      <c r="AE70" s="47">
        <f t="shared" si="1"/>
        <v>0</v>
      </c>
    </row>
    <row r="71" spans="1:31" x14ac:dyDescent="0.2">
      <c r="A71" s="12" t="s">
        <v>4</v>
      </c>
      <c r="B71" s="97">
        <f t="shared" ref="B71:AE71" si="2">SUMIFS(C$5:C$60,$A$5:$A$60,$A71)</f>
        <v>0</v>
      </c>
      <c r="C71">
        <f t="shared" si="2"/>
        <v>0</v>
      </c>
      <c r="D71">
        <f t="shared" si="2"/>
        <v>0</v>
      </c>
      <c r="E71">
        <f t="shared" si="2"/>
        <v>0</v>
      </c>
      <c r="F71">
        <f t="shared" si="2"/>
        <v>0</v>
      </c>
      <c r="G71">
        <f t="shared" si="2"/>
        <v>0</v>
      </c>
      <c r="H71">
        <f t="shared" si="2"/>
        <v>0</v>
      </c>
      <c r="I71">
        <f t="shared" si="2"/>
        <v>0</v>
      </c>
      <c r="J71">
        <f t="shared" si="2"/>
        <v>0</v>
      </c>
      <c r="K71">
        <f t="shared" si="2"/>
        <v>0</v>
      </c>
      <c r="L71">
        <f t="shared" si="2"/>
        <v>0</v>
      </c>
      <c r="M71">
        <f t="shared" si="2"/>
        <v>0</v>
      </c>
      <c r="N71">
        <f t="shared" si="2"/>
        <v>0</v>
      </c>
      <c r="O71">
        <f t="shared" si="2"/>
        <v>0</v>
      </c>
      <c r="P71">
        <f t="shared" si="2"/>
        <v>0</v>
      </c>
      <c r="Q71">
        <f t="shared" si="2"/>
        <v>0</v>
      </c>
      <c r="R71">
        <f t="shared" si="2"/>
        <v>0</v>
      </c>
      <c r="S71">
        <f t="shared" si="2"/>
        <v>0</v>
      </c>
      <c r="T71">
        <f t="shared" si="2"/>
        <v>0</v>
      </c>
      <c r="U71">
        <f t="shared" si="2"/>
        <v>0</v>
      </c>
      <c r="V71">
        <f t="shared" si="2"/>
        <v>0</v>
      </c>
      <c r="W71">
        <f t="shared" si="2"/>
        <v>0</v>
      </c>
      <c r="X71">
        <f t="shared" si="2"/>
        <v>0</v>
      </c>
      <c r="Y71">
        <f t="shared" si="2"/>
        <v>0</v>
      </c>
      <c r="Z71">
        <f t="shared" si="2"/>
        <v>0</v>
      </c>
      <c r="AA71">
        <f t="shared" si="2"/>
        <v>0</v>
      </c>
      <c r="AB71">
        <f t="shared" si="2"/>
        <v>0</v>
      </c>
      <c r="AC71">
        <f t="shared" si="2"/>
        <v>0</v>
      </c>
      <c r="AD71">
        <f t="shared" si="2"/>
        <v>0</v>
      </c>
      <c r="AE71" s="47">
        <f t="shared" si="2"/>
        <v>0</v>
      </c>
    </row>
    <row r="72" spans="1:31" x14ac:dyDescent="0.2">
      <c r="A72" s="12" t="s">
        <v>5</v>
      </c>
      <c r="B72" s="97">
        <f t="shared" ref="B72:AE72" si="3">SUMIFS(C$5:C$60,$A$5:$A$60,$A72)</f>
        <v>0</v>
      </c>
      <c r="C72">
        <f t="shared" si="3"/>
        <v>0</v>
      </c>
      <c r="D72">
        <f t="shared" si="3"/>
        <v>0</v>
      </c>
      <c r="E72">
        <f t="shared" si="3"/>
        <v>0</v>
      </c>
      <c r="F72">
        <f t="shared" si="3"/>
        <v>0</v>
      </c>
      <c r="G72">
        <f t="shared" si="3"/>
        <v>0</v>
      </c>
      <c r="H72">
        <f t="shared" si="3"/>
        <v>0</v>
      </c>
      <c r="I72">
        <f t="shared" si="3"/>
        <v>0</v>
      </c>
      <c r="J72">
        <f t="shared" si="3"/>
        <v>0</v>
      </c>
      <c r="K72">
        <f t="shared" si="3"/>
        <v>0</v>
      </c>
      <c r="L72">
        <f t="shared" si="3"/>
        <v>0</v>
      </c>
      <c r="M72">
        <f t="shared" si="3"/>
        <v>0</v>
      </c>
      <c r="N72">
        <f t="shared" si="3"/>
        <v>0</v>
      </c>
      <c r="O72">
        <f t="shared" si="3"/>
        <v>0</v>
      </c>
      <c r="P72">
        <f t="shared" si="3"/>
        <v>0</v>
      </c>
      <c r="Q72">
        <f t="shared" si="3"/>
        <v>0</v>
      </c>
      <c r="R72">
        <f t="shared" si="3"/>
        <v>0</v>
      </c>
      <c r="S72">
        <f t="shared" si="3"/>
        <v>0</v>
      </c>
      <c r="T72">
        <f t="shared" si="3"/>
        <v>0</v>
      </c>
      <c r="U72">
        <f t="shared" si="3"/>
        <v>0</v>
      </c>
      <c r="V72">
        <f t="shared" si="3"/>
        <v>0</v>
      </c>
      <c r="W72">
        <f t="shared" si="3"/>
        <v>0</v>
      </c>
      <c r="X72">
        <f t="shared" si="3"/>
        <v>0</v>
      </c>
      <c r="Y72">
        <f t="shared" si="3"/>
        <v>0</v>
      </c>
      <c r="Z72">
        <f t="shared" si="3"/>
        <v>0</v>
      </c>
      <c r="AA72">
        <f t="shared" si="3"/>
        <v>0</v>
      </c>
      <c r="AB72">
        <f t="shared" si="3"/>
        <v>0</v>
      </c>
      <c r="AC72">
        <f t="shared" si="3"/>
        <v>0</v>
      </c>
      <c r="AD72">
        <f t="shared" si="3"/>
        <v>0</v>
      </c>
      <c r="AE72" s="47">
        <f t="shared" si="3"/>
        <v>0</v>
      </c>
    </row>
    <row r="73" spans="1:31" x14ac:dyDescent="0.2">
      <c r="A73" s="12" t="s">
        <v>6</v>
      </c>
      <c r="B73" s="97">
        <f t="shared" ref="B73:AE73" si="4">SUMIFS(C$5:C$60,$A$5:$A$60,$A73)</f>
        <v>0</v>
      </c>
      <c r="C73">
        <f t="shared" si="4"/>
        <v>0</v>
      </c>
      <c r="D73">
        <f t="shared" si="4"/>
        <v>0</v>
      </c>
      <c r="E73">
        <f t="shared" si="4"/>
        <v>0</v>
      </c>
      <c r="F73">
        <f t="shared" si="4"/>
        <v>0</v>
      </c>
      <c r="G73">
        <f t="shared" si="4"/>
        <v>0</v>
      </c>
      <c r="H73">
        <f t="shared" si="4"/>
        <v>0</v>
      </c>
      <c r="I73">
        <f t="shared" si="4"/>
        <v>0</v>
      </c>
      <c r="J73">
        <f t="shared" si="4"/>
        <v>0</v>
      </c>
      <c r="K73">
        <f t="shared" si="4"/>
        <v>0</v>
      </c>
      <c r="L73">
        <f t="shared" si="4"/>
        <v>0</v>
      </c>
      <c r="M73">
        <f t="shared" si="4"/>
        <v>0</v>
      </c>
      <c r="N73">
        <f t="shared" si="4"/>
        <v>0</v>
      </c>
      <c r="O73">
        <f t="shared" si="4"/>
        <v>0</v>
      </c>
      <c r="P73">
        <f t="shared" si="4"/>
        <v>0</v>
      </c>
      <c r="Q73">
        <f t="shared" si="4"/>
        <v>0</v>
      </c>
      <c r="R73">
        <f t="shared" si="4"/>
        <v>0</v>
      </c>
      <c r="S73">
        <f t="shared" si="4"/>
        <v>0</v>
      </c>
      <c r="T73">
        <f t="shared" si="4"/>
        <v>0</v>
      </c>
      <c r="U73">
        <f t="shared" si="4"/>
        <v>0</v>
      </c>
      <c r="V73">
        <f t="shared" si="4"/>
        <v>0</v>
      </c>
      <c r="W73">
        <f t="shared" si="4"/>
        <v>0</v>
      </c>
      <c r="X73">
        <f t="shared" si="4"/>
        <v>0</v>
      </c>
      <c r="Y73">
        <f t="shared" si="4"/>
        <v>0</v>
      </c>
      <c r="Z73">
        <f t="shared" si="4"/>
        <v>0</v>
      </c>
      <c r="AA73">
        <f t="shared" si="4"/>
        <v>0</v>
      </c>
      <c r="AB73">
        <f t="shared" si="4"/>
        <v>0</v>
      </c>
      <c r="AC73">
        <f t="shared" si="4"/>
        <v>0</v>
      </c>
      <c r="AD73">
        <f t="shared" si="4"/>
        <v>0</v>
      </c>
      <c r="AE73" s="47">
        <f t="shared" si="4"/>
        <v>0</v>
      </c>
    </row>
    <row r="74" spans="1:31" x14ac:dyDescent="0.2">
      <c r="A74" s="12" t="s">
        <v>7</v>
      </c>
      <c r="B74" s="97">
        <f t="shared" ref="B74:AE74" si="5">SUMIFS(C$5:C$60,$A$5:$A$60,$A74)</f>
        <v>0</v>
      </c>
      <c r="C74">
        <f t="shared" si="5"/>
        <v>0</v>
      </c>
      <c r="D74">
        <f t="shared" si="5"/>
        <v>0</v>
      </c>
      <c r="E74">
        <f t="shared" si="5"/>
        <v>0</v>
      </c>
      <c r="F74">
        <f t="shared" si="5"/>
        <v>0</v>
      </c>
      <c r="G74">
        <f t="shared" si="5"/>
        <v>0</v>
      </c>
      <c r="H74">
        <f t="shared" si="5"/>
        <v>0</v>
      </c>
      <c r="I74">
        <f t="shared" si="5"/>
        <v>0</v>
      </c>
      <c r="J74">
        <f t="shared" si="5"/>
        <v>0</v>
      </c>
      <c r="K74">
        <f t="shared" si="5"/>
        <v>0</v>
      </c>
      <c r="L74">
        <f t="shared" si="5"/>
        <v>0</v>
      </c>
      <c r="M74">
        <f t="shared" si="5"/>
        <v>0</v>
      </c>
      <c r="N74">
        <f t="shared" si="5"/>
        <v>0</v>
      </c>
      <c r="O74">
        <f t="shared" si="5"/>
        <v>0</v>
      </c>
      <c r="P74">
        <f t="shared" si="5"/>
        <v>0</v>
      </c>
      <c r="Q74">
        <f t="shared" si="5"/>
        <v>0</v>
      </c>
      <c r="R74">
        <f t="shared" si="5"/>
        <v>0</v>
      </c>
      <c r="S74">
        <f t="shared" si="5"/>
        <v>0</v>
      </c>
      <c r="T74">
        <f t="shared" si="5"/>
        <v>0</v>
      </c>
      <c r="U74">
        <f t="shared" si="5"/>
        <v>0</v>
      </c>
      <c r="V74">
        <f t="shared" si="5"/>
        <v>0</v>
      </c>
      <c r="W74">
        <f t="shared" si="5"/>
        <v>0</v>
      </c>
      <c r="X74">
        <f t="shared" si="5"/>
        <v>0</v>
      </c>
      <c r="Y74">
        <f t="shared" si="5"/>
        <v>0</v>
      </c>
      <c r="Z74">
        <f t="shared" si="5"/>
        <v>0</v>
      </c>
      <c r="AA74">
        <f t="shared" si="5"/>
        <v>0</v>
      </c>
      <c r="AB74">
        <f t="shared" si="5"/>
        <v>0</v>
      </c>
      <c r="AC74">
        <f t="shared" si="5"/>
        <v>0</v>
      </c>
      <c r="AD74">
        <f t="shared" si="5"/>
        <v>0</v>
      </c>
      <c r="AE74" s="47">
        <f t="shared" si="5"/>
        <v>0</v>
      </c>
    </row>
    <row r="75" spans="1:31" x14ac:dyDescent="0.2">
      <c r="A75" s="12" t="s">
        <v>8</v>
      </c>
      <c r="B75" s="97">
        <f t="shared" ref="B75:AE75" si="6">SUMIFS(C$5:C$60,$A$5:$A$60,$A75)</f>
        <v>0</v>
      </c>
      <c r="C75">
        <f t="shared" si="6"/>
        <v>0</v>
      </c>
      <c r="D75">
        <f t="shared" si="6"/>
        <v>0</v>
      </c>
      <c r="E75">
        <f t="shared" si="6"/>
        <v>0</v>
      </c>
      <c r="F75">
        <f t="shared" si="6"/>
        <v>0</v>
      </c>
      <c r="G75">
        <f t="shared" si="6"/>
        <v>0</v>
      </c>
      <c r="H75">
        <f t="shared" si="6"/>
        <v>0</v>
      </c>
      <c r="I75">
        <f t="shared" si="6"/>
        <v>0</v>
      </c>
      <c r="J75">
        <f t="shared" si="6"/>
        <v>0</v>
      </c>
      <c r="K75">
        <f t="shared" si="6"/>
        <v>0</v>
      </c>
      <c r="L75">
        <f t="shared" si="6"/>
        <v>0</v>
      </c>
      <c r="M75">
        <f t="shared" si="6"/>
        <v>0</v>
      </c>
      <c r="N75">
        <f t="shared" si="6"/>
        <v>0</v>
      </c>
      <c r="O75">
        <f t="shared" si="6"/>
        <v>0</v>
      </c>
      <c r="P75">
        <f t="shared" si="6"/>
        <v>0</v>
      </c>
      <c r="Q75">
        <f t="shared" si="6"/>
        <v>0</v>
      </c>
      <c r="R75">
        <f t="shared" si="6"/>
        <v>0</v>
      </c>
      <c r="S75">
        <f t="shared" si="6"/>
        <v>0</v>
      </c>
      <c r="T75">
        <f t="shared" si="6"/>
        <v>0</v>
      </c>
      <c r="U75">
        <f t="shared" si="6"/>
        <v>0</v>
      </c>
      <c r="V75">
        <f t="shared" si="6"/>
        <v>0</v>
      </c>
      <c r="W75">
        <f t="shared" si="6"/>
        <v>0</v>
      </c>
      <c r="X75">
        <f t="shared" si="6"/>
        <v>0</v>
      </c>
      <c r="Y75">
        <f t="shared" si="6"/>
        <v>0</v>
      </c>
      <c r="Z75">
        <f t="shared" si="6"/>
        <v>0</v>
      </c>
      <c r="AA75">
        <f t="shared" si="6"/>
        <v>0</v>
      </c>
      <c r="AB75">
        <f t="shared" si="6"/>
        <v>0</v>
      </c>
      <c r="AC75">
        <f t="shared" si="6"/>
        <v>0</v>
      </c>
      <c r="AD75">
        <f t="shared" si="6"/>
        <v>0</v>
      </c>
      <c r="AE75" s="47">
        <f t="shared" si="6"/>
        <v>0</v>
      </c>
    </row>
    <row r="76" spans="1:31" x14ac:dyDescent="0.2">
      <c r="A76" s="12" t="s">
        <v>9</v>
      </c>
      <c r="B76" s="97">
        <f t="shared" ref="B76:AE76" si="7">SUMIFS(C$5:C$60,$A$5:$A$60,$A76)</f>
        <v>0</v>
      </c>
      <c r="C76">
        <f t="shared" si="7"/>
        <v>0</v>
      </c>
      <c r="D76">
        <f t="shared" si="7"/>
        <v>0</v>
      </c>
      <c r="E76">
        <f t="shared" si="7"/>
        <v>0</v>
      </c>
      <c r="F76">
        <f t="shared" si="7"/>
        <v>0</v>
      </c>
      <c r="G76">
        <f t="shared" si="7"/>
        <v>0</v>
      </c>
      <c r="H76">
        <f t="shared" si="7"/>
        <v>0</v>
      </c>
      <c r="I76">
        <f t="shared" si="7"/>
        <v>0</v>
      </c>
      <c r="J76">
        <f t="shared" si="7"/>
        <v>0</v>
      </c>
      <c r="K76">
        <f t="shared" si="7"/>
        <v>0</v>
      </c>
      <c r="L76">
        <f t="shared" si="7"/>
        <v>0</v>
      </c>
      <c r="M76">
        <f t="shared" si="7"/>
        <v>0</v>
      </c>
      <c r="N76">
        <f t="shared" si="7"/>
        <v>0</v>
      </c>
      <c r="O76">
        <f t="shared" si="7"/>
        <v>0</v>
      </c>
      <c r="P76">
        <f t="shared" si="7"/>
        <v>0</v>
      </c>
      <c r="Q76">
        <f t="shared" si="7"/>
        <v>0</v>
      </c>
      <c r="R76">
        <f t="shared" si="7"/>
        <v>0</v>
      </c>
      <c r="S76">
        <f t="shared" si="7"/>
        <v>0</v>
      </c>
      <c r="T76">
        <f t="shared" si="7"/>
        <v>0</v>
      </c>
      <c r="U76">
        <f t="shared" si="7"/>
        <v>0</v>
      </c>
      <c r="V76">
        <f t="shared" si="7"/>
        <v>0</v>
      </c>
      <c r="W76">
        <f t="shared" si="7"/>
        <v>0</v>
      </c>
      <c r="X76">
        <f t="shared" si="7"/>
        <v>0</v>
      </c>
      <c r="Y76">
        <f t="shared" si="7"/>
        <v>0</v>
      </c>
      <c r="Z76">
        <f t="shared" si="7"/>
        <v>0</v>
      </c>
      <c r="AA76">
        <f t="shared" si="7"/>
        <v>0</v>
      </c>
      <c r="AB76">
        <f t="shared" si="7"/>
        <v>0</v>
      </c>
      <c r="AC76">
        <f t="shared" si="7"/>
        <v>0</v>
      </c>
      <c r="AD76">
        <f t="shared" si="7"/>
        <v>0</v>
      </c>
      <c r="AE76" s="47">
        <f t="shared" si="7"/>
        <v>0</v>
      </c>
    </row>
    <row r="77" spans="1:31" x14ac:dyDescent="0.2">
      <c r="A77" s="12" t="s">
        <v>10</v>
      </c>
      <c r="B77" s="97">
        <f t="shared" ref="B77:AE77" si="8">SUMIFS(C$5:C$60,$A$5:$A$60,$A77)</f>
        <v>0</v>
      </c>
      <c r="C77">
        <f t="shared" si="8"/>
        <v>0</v>
      </c>
      <c r="D77">
        <f t="shared" si="8"/>
        <v>0</v>
      </c>
      <c r="E77">
        <f t="shared" si="8"/>
        <v>0</v>
      </c>
      <c r="F77">
        <f t="shared" si="8"/>
        <v>0</v>
      </c>
      <c r="G77">
        <f t="shared" si="8"/>
        <v>0</v>
      </c>
      <c r="H77">
        <f t="shared" si="8"/>
        <v>0</v>
      </c>
      <c r="I77">
        <f t="shared" si="8"/>
        <v>0</v>
      </c>
      <c r="J77">
        <f t="shared" si="8"/>
        <v>0</v>
      </c>
      <c r="K77">
        <f t="shared" si="8"/>
        <v>0</v>
      </c>
      <c r="L77">
        <f t="shared" si="8"/>
        <v>0</v>
      </c>
      <c r="M77">
        <f t="shared" si="8"/>
        <v>0</v>
      </c>
      <c r="N77">
        <f t="shared" si="8"/>
        <v>0</v>
      </c>
      <c r="O77">
        <f t="shared" si="8"/>
        <v>0</v>
      </c>
      <c r="P77">
        <f t="shared" si="8"/>
        <v>0</v>
      </c>
      <c r="Q77">
        <f t="shared" si="8"/>
        <v>0</v>
      </c>
      <c r="R77">
        <f t="shared" si="8"/>
        <v>0</v>
      </c>
      <c r="S77">
        <f t="shared" si="8"/>
        <v>0</v>
      </c>
      <c r="T77">
        <f t="shared" si="8"/>
        <v>153540856720.68759</v>
      </c>
      <c r="U77">
        <f t="shared" si="8"/>
        <v>0</v>
      </c>
      <c r="V77">
        <f t="shared" si="8"/>
        <v>0</v>
      </c>
      <c r="W77">
        <f t="shared" si="8"/>
        <v>0</v>
      </c>
      <c r="X77">
        <f t="shared" si="8"/>
        <v>0</v>
      </c>
      <c r="Y77">
        <f t="shared" si="8"/>
        <v>0</v>
      </c>
      <c r="Z77">
        <f t="shared" si="8"/>
        <v>0</v>
      </c>
      <c r="AA77">
        <f t="shared" si="8"/>
        <v>0</v>
      </c>
      <c r="AB77">
        <f t="shared" si="8"/>
        <v>0</v>
      </c>
      <c r="AC77">
        <f t="shared" si="8"/>
        <v>0</v>
      </c>
      <c r="AD77">
        <f t="shared" si="8"/>
        <v>0</v>
      </c>
      <c r="AE77" s="47">
        <f t="shared" si="8"/>
        <v>0</v>
      </c>
    </row>
    <row r="78" spans="1:31" x14ac:dyDescent="0.2">
      <c r="A78" s="12" t="s">
        <v>11</v>
      </c>
      <c r="B78" s="97">
        <f t="shared" ref="B78:AE78" si="9">SUMIFS(C$5:C$60,$A$5:$A$60,$A78)</f>
        <v>0</v>
      </c>
      <c r="C78">
        <f t="shared" si="9"/>
        <v>0</v>
      </c>
      <c r="D78">
        <f t="shared" si="9"/>
        <v>0</v>
      </c>
      <c r="E78">
        <f t="shared" si="9"/>
        <v>0</v>
      </c>
      <c r="F78">
        <f t="shared" si="9"/>
        <v>0</v>
      </c>
      <c r="G78">
        <f t="shared" si="9"/>
        <v>0</v>
      </c>
      <c r="H78">
        <f t="shared" si="9"/>
        <v>0</v>
      </c>
      <c r="I78">
        <f t="shared" si="9"/>
        <v>0</v>
      </c>
      <c r="J78">
        <f t="shared" si="9"/>
        <v>0</v>
      </c>
      <c r="K78">
        <f t="shared" si="9"/>
        <v>0</v>
      </c>
      <c r="L78">
        <f t="shared" si="9"/>
        <v>0</v>
      </c>
      <c r="M78">
        <f t="shared" si="9"/>
        <v>0</v>
      </c>
      <c r="N78">
        <f t="shared" si="9"/>
        <v>0</v>
      </c>
      <c r="O78">
        <f t="shared" si="9"/>
        <v>0</v>
      </c>
      <c r="P78">
        <f t="shared" si="9"/>
        <v>0</v>
      </c>
      <c r="Q78">
        <f t="shared" si="9"/>
        <v>0</v>
      </c>
      <c r="R78">
        <f t="shared" si="9"/>
        <v>0</v>
      </c>
      <c r="S78">
        <f t="shared" si="9"/>
        <v>0</v>
      </c>
      <c r="T78">
        <f t="shared" si="9"/>
        <v>0</v>
      </c>
      <c r="U78">
        <f t="shared" si="9"/>
        <v>0</v>
      </c>
      <c r="V78">
        <f t="shared" si="9"/>
        <v>0</v>
      </c>
      <c r="W78">
        <f t="shared" si="9"/>
        <v>0</v>
      </c>
      <c r="X78">
        <f t="shared" si="9"/>
        <v>0</v>
      </c>
      <c r="Y78">
        <f t="shared" si="9"/>
        <v>0</v>
      </c>
      <c r="Z78">
        <f t="shared" si="9"/>
        <v>0</v>
      </c>
      <c r="AA78">
        <f t="shared" si="9"/>
        <v>0</v>
      </c>
      <c r="AB78">
        <f t="shared" si="9"/>
        <v>0</v>
      </c>
      <c r="AC78">
        <f t="shared" si="9"/>
        <v>0</v>
      </c>
      <c r="AD78">
        <f t="shared" si="9"/>
        <v>0</v>
      </c>
      <c r="AE78" s="47">
        <f t="shared" si="9"/>
        <v>0</v>
      </c>
    </row>
    <row r="79" spans="1:31" x14ac:dyDescent="0.2">
      <c r="A79" s="12" t="s">
        <v>12</v>
      </c>
      <c r="B79" s="97">
        <f t="shared" ref="B79:AE79" si="10">SUMIFS(C$5:C$60,$A$5:$A$60,$A79)</f>
        <v>0</v>
      </c>
      <c r="C79">
        <f t="shared" si="10"/>
        <v>0</v>
      </c>
      <c r="D79">
        <f t="shared" si="10"/>
        <v>0</v>
      </c>
      <c r="E79">
        <f t="shared" si="10"/>
        <v>0</v>
      </c>
      <c r="F79">
        <f t="shared" si="10"/>
        <v>0</v>
      </c>
      <c r="G79">
        <f t="shared" si="10"/>
        <v>0</v>
      </c>
      <c r="H79">
        <f t="shared" si="10"/>
        <v>0</v>
      </c>
      <c r="I79">
        <f t="shared" si="10"/>
        <v>0</v>
      </c>
      <c r="J79">
        <f t="shared" si="10"/>
        <v>0</v>
      </c>
      <c r="K79">
        <f t="shared" si="10"/>
        <v>0</v>
      </c>
      <c r="L79">
        <f t="shared" si="10"/>
        <v>0</v>
      </c>
      <c r="M79">
        <f t="shared" si="10"/>
        <v>0</v>
      </c>
      <c r="N79">
        <f t="shared" si="10"/>
        <v>0</v>
      </c>
      <c r="O79">
        <f t="shared" si="10"/>
        <v>0</v>
      </c>
      <c r="P79">
        <f t="shared" si="10"/>
        <v>0</v>
      </c>
      <c r="Q79">
        <f t="shared" si="10"/>
        <v>0</v>
      </c>
      <c r="R79">
        <f t="shared" si="10"/>
        <v>0</v>
      </c>
      <c r="S79">
        <f t="shared" si="10"/>
        <v>0</v>
      </c>
      <c r="T79">
        <f t="shared" si="10"/>
        <v>0</v>
      </c>
      <c r="U79">
        <f t="shared" si="10"/>
        <v>0</v>
      </c>
      <c r="V79">
        <f t="shared" si="10"/>
        <v>0</v>
      </c>
      <c r="W79">
        <f t="shared" si="10"/>
        <v>0</v>
      </c>
      <c r="X79">
        <f t="shared" si="10"/>
        <v>0</v>
      </c>
      <c r="Y79">
        <f t="shared" si="10"/>
        <v>0</v>
      </c>
      <c r="Z79">
        <f t="shared" si="10"/>
        <v>0</v>
      </c>
      <c r="AA79">
        <f t="shared" si="10"/>
        <v>0</v>
      </c>
      <c r="AB79">
        <f t="shared" si="10"/>
        <v>0</v>
      </c>
      <c r="AC79">
        <f t="shared" si="10"/>
        <v>0</v>
      </c>
      <c r="AD79">
        <f t="shared" si="10"/>
        <v>0</v>
      </c>
      <c r="AE79" s="47">
        <f t="shared" si="10"/>
        <v>0</v>
      </c>
    </row>
    <row r="80" spans="1:31" x14ac:dyDescent="0.2">
      <c r="A80" s="12" t="s">
        <v>13</v>
      </c>
      <c r="B80" s="97">
        <f t="shared" ref="B80:AE80" si="11">SUMIFS(C$5:C$60,$A$5:$A$60,$A80)</f>
        <v>0</v>
      </c>
      <c r="C80">
        <f t="shared" si="11"/>
        <v>0</v>
      </c>
      <c r="D80">
        <f t="shared" si="11"/>
        <v>0</v>
      </c>
      <c r="E80">
        <f t="shared" si="11"/>
        <v>0</v>
      </c>
      <c r="F80">
        <f t="shared" si="11"/>
        <v>0</v>
      </c>
      <c r="G80">
        <f t="shared" si="11"/>
        <v>0</v>
      </c>
      <c r="H80">
        <f t="shared" si="11"/>
        <v>0</v>
      </c>
      <c r="I80">
        <f t="shared" si="11"/>
        <v>0</v>
      </c>
      <c r="J80">
        <f t="shared" si="11"/>
        <v>0</v>
      </c>
      <c r="K80">
        <f t="shared" si="11"/>
        <v>0</v>
      </c>
      <c r="L80">
        <f t="shared" si="11"/>
        <v>0</v>
      </c>
      <c r="M80">
        <f t="shared" si="11"/>
        <v>0</v>
      </c>
      <c r="N80">
        <f t="shared" si="11"/>
        <v>0</v>
      </c>
      <c r="O80">
        <f t="shared" si="11"/>
        <v>0</v>
      </c>
      <c r="P80">
        <f t="shared" si="11"/>
        <v>0</v>
      </c>
      <c r="Q80">
        <f t="shared" si="11"/>
        <v>0</v>
      </c>
      <c r="R80">
        <f t="shared" si="11"/>
        <v>0</v>
      </c>
      <c r="S80">
        <f t="shared" si="11"/>
        <v>0</v>
      </c>
      <c r="T80">
        <f t="shared" si="11"/>
        <v>0</v>
      </c>
      <c r="U80">
        <f t="shared" si="11"/>
        <v>0</v>
      </c>
      <c r="V80">
        <f t="shared" si="11"/>
        <v>0</v>
      </c>
      <c r="W80">
        <f t="shared" si="11"/>
        <v>0</v>
      </c>
      <c r="X80">
        <f t="shared" si="11"/>
        <v>0</v>
      </c>
      <c r="Y80">
        <f t="shared" si="11"/>
        <v>0</v>
      </c>
      <c r="Z80">
        <f t="shared" si="11"/>
        <v>0</v>
      </c>
      <c r="AA80">
        <f t="shared" si="11"/>
        <v>0</v>
      </c>
      <c r="AB80">
        <f t="shared" si="11"/>
        <v>0</v>
      </c>
      <c r="AC80">
        <f t="shared" si="11"/>
        <v>0</v>
      </c>
      <c r="AD80">
        <f t="shared" si="11"/>
        <v>0</v>
      </c>
      <c r="AE80" s="47">
        <f t="shared" si="11"/>
        <v>0</v>
      </c>
    </row>
    <row r="81" spans="1:31" x14ac:dyDescent="0.2">
      <c r="A81" s="12" t="s">
        <v>14</v>
      </c>
      <c r="B81" s="97">
        <f t="shared" ref="B81:AE81" si="12">SUMIFS(C$5:C$60,$A$5:$A$60,$A81)</f>
        <v>0</v>
      </c>
      <c r="C81">
        <f t="shared" si="12"/>
        <v>0</v>
      </c>
      <c r="D81">
        <f t="shared" si="12"/>
        <v>0</v>
      </c>
      <c r="E81">
        <f t="shared" si="12"/>
        <v>0</v>
      </c>
      <c r="F81">
        <f t="shared" si="12"/>
        <v>0</v>
      </c>
      <c r="G81">
        <f t="shared" si="12"/>
        <v>0</v>
      </c>
      <c r="H81">
        <f t="shared" si="12"/>
        <v>0</v>
      </c>
      <c r="I81">
        <f t="shared" si="12"/>
        <v>0</v>
      </c>
      <c r="J81">
        <f t="shared" si="12"/>
        <v>0</v>
      </c>
      <c r="K81">
        <f t="shared" si="12"/>
        <v>0</v>
      </c>
      <c r="L81">
        <f t="shared" si="12"/>
        <v>0</v>
      </c>
      <c r="M81">
        <f t="shared" si="12"/>
        <v>0</v>
      </c>
      <c r="N81">
        <f t="shared" si="12"/>
        <v>0</v>
      </c>
      <c r="O81">
        <f t="shared" si="12"/>
        <v>0</v>
      </c>
      <c r="P81">
        <f t="shared" si="12"/>
        <v>0</v>
      </c>
      <c r="Q81">
        <f t="shared" si="12"/>
        <v>0</v>
      </c>
      <c r="R81">
        <f t="shared" si="12"/>
        <v>0</v>
      </c>
      <c r="S81">
        <f t="shared" si="12"/>
        <v>0</v>
      </c>
      <c r="T81">
        <f t="shared" si="12"/>
        <v>0</v>
      </c>
      <c r="U81">
        <f t="shared" si="12"/>
        <v>0</v>
      </c>
      <c r="V81">
        <f t="shared" si="12"/>
        <v>0</v>
      </c>
      <c r="W81">
        <f t="shared" si="12"/>
        <v>0</v>
      </c>
      <c r="X81">
        <f t="shared" si="12"/>
        <v>0</v>
      </c>
      <c r="Y81">
        <f t="shared" si="12"/>
        <v>0</v>
      </c>
      <c r="Z81">
        <f t="shared" si="12"/>
        <v>0</v>
      </c>
      <c r="AA81">
        <f t="shared" si="12"/>
        <v>0</v>
      </c>
      <c r="AB81">
        <f t="shared" si="12"/>
        <v>0</v>
      </c>
      <c r="AC81">
        <f t="shared" si="12"/>
        <v>0</v>
      </c>
      <c r="AD81">
        <f t="shared" si="12"/>
        <v>0</v>
      </c>
      <c r="AE81" s="47">
        <f t="shared" si="12"/>
        <v>0</v>
      </c>
    </row>
    <row r="82" spans="1:31" x14ac:dyDescent="0.2">
      <c r="A82" s="12" t="s">
        <v>15</v>
      </c>
      <c r="B82" s="97">
        <f t="shared" ref="B82:AE82" si="13">SUMIFS(C$5:C$60,$A$5:$A$60,$A82)</f>
        <v>0</v>
      </c>
      <c r="C82">
        <f t="shared" si="13"/>
        <v>0</v>
      </c>
      <c r="D82">
        <f t="shared" si="13"/>
        <v>0</v>
      </c>
      <c r="E82">
        <f t="shared" si="13"/>
        <v>0</v>
      </c>
      <c r="F82">
        <f t="shared" si="13"/>
        <v>0</v>
      </c>
      <c r="G82">
        <f t="shared" si="13"/>
        <v>0</v>
      </c>
      <c r="H82">
        <f t="shared" si="13"/>
        <v>0</v>
      </c>
      <c r="I82">
        <f t="shared" si="13"/>
        <v>0</v>
      </c>
      <c r="J82">
        <f t="shared" si="13"/>
        <v>0</v>
      </c>
      <c r="K82">
        <f t="shared" si="13"/>
        <v>0</v>
      </c>
      <c r="L82">
        <f t="shared" si="13"/>
        <v>0</v>
      </c>
      <c r="M82">
        <f t="shared" si="13"/>
        <v>0</v>
      </c>
      <c r="N82">
        <f t="shared" si="13"/>
        <v>0</v>
      </c>
      <c r="O82">
        <f t="shared" si="13"/>
        <v>0</v>
      </c>
      <c r="P82">
        <f t="shared" si="13"/>
        <v>0</v>
      </c>
      <c r="Q82">
        <f t="shared" si="13"/>
        <v>0</v>
      </c>
      <c r="R82">
        <f t="shared" si="13"/>
        <v>0</v>
      </c>
      <c r="S82">
        <f t="shared" si="13"/>
        <v>0</v>
      </c>
      <c r="T82">
        <f t="shared" si="13"/>
        <v>0</v>
      </c>
      <c r="U82">
        <f t="shared" si="13"/>
        <v>0</v>
      </c>
      <c r="V82">
        <f t="shared" si="13"/>
        <v>0</v>
      </c>
      <c r="W82">
        <f t="shared" si="13"/>
        <v>0</v>
      </c>
      <c r="X82">
        <f t="shared" si="13"/>
        <v>0</v>
      </c>
      <c r="Y82">
        <f t="shared" si="13"/>
        <v>0</v>
      </c>
      <c r="Z82">
        <f t="shared" si="13"/>
        <v>0</v>
      </c>
      <c r="AA82">
        <f t="shared" si="13"/>
        <v>0</v>
      </c>
      <c r="AB82">
        <f t="shared" si="13"/>
        <v>0</v>
      </c>
      <c r="AC82">
        <f t="shared" si="13"/>
        <v>0</v>
      </c>
      <c r="AD82">
        <f t="shared" si="13"/>
        <v>0</v>
      </c>
      <c r="AE82" s="47">
        <f t="shared" si="13"/>
        <v>0</v>
      </c>
    </row>
    <row r="83" spans="1:31" x14ac:dyDescent="0.2">
      <c r="A83" s="12" t="s">
        <v>16</v>
      </c>
      <c r="B83" s="97">
        <f>SUMIFS(C$5:C$60,$A$5:$A$60,$A83)</f>
        <v>0</v>
      </c>
      <c r="C83">
        <f t="shared" ref="C83:AE83" si="14">SUMIFS(D$5:D$60,$A$5:$A$60,$A83)</f>
        <v>0</v>
      </c>
      <c r="D83">
        <f t="shared" si="14"/>
        <v>0</v>
      </c>
      <c r="E83">
        <f t="shared" si="14"/>
        <v>0</v>
      </c>
      <c r="F83">
        <f t="shared" si="14"/>
        <v>0</v>
      </c>
      <c r="G83">
        <f t="shared" si="14"/>
        <v>0</v>
      </c>
      <c r="H83">
        <f t="shared" si="14"/>
        <v>0</v>
      </c>
      <c r="I83">
        <f t="shared" si="14"/>
        <v>0</v>
      </c>
      <c r="J83">
        <f t="shared" si="14"/>
        <v>0</v>
      </c>
      <c r="K83">
        <f t="shared" si="14"/>
        <v>0</v>
      </c>
      <c r="L83">
        <f t="shared" si="14"/>
        <v>0</v>
      </c>
      <c r="M83">
        <f t="shared" si="14"/>
        <v>0</v>
      </c>
      <c r="N83">
        <f t="shared" si="14"/>
        <v>0</v>
      </c>
      <c r="O83">
        <f t="shared" si="14"/>
        <v>0</v>
      </c>
      <c r="P83">
        <f t="shared" si="14"/>
        <v>0</v>
      </c>
      <c r="Q83">
        <f t="shared" si="14"/>
        <v>0</v>
      </c>
      <c r="R83">
        <f t="shared" si="14"/>
        <v>0</v>
      </c>
      <c r="S83">
        <f t="shared" si="14"/>
        <v>0</v>
      </c>
      <c r="T83">
        <f t="shared" si="14"/>
        <v>640377719493.59949</v>
      </c>
      <c r="U83">
        <f t="shared" si="14"/>
        <v>0</v>
      </c>
      <c r="V83">
        <f t="shared" si="14"/>
        <v>0</v>
      </c>
      <c r="W83">
        <f t="shared" si="14"/>
        <v>0</v>
      </c>
      <c r="X83">
        <f t="shared" si="14"/>
        <v>0</v>
      </c>
      <c r="Y83">
        <f t="shared" si="14"/>
        <v>0</v>
      </c>
      <c r="Z83">
        <f t="shared" si="14"/>
        <v>0</v>
      </c>
      <c r="AA83">
        <f t="shared" si="14"/>
        <v>0</v>
      </c>
      <c r="AB83">
        <f t="shared" si="14"/>
        <v>0</v>
      </c>
      <c r="AC83">
        <f t="shared" si="14"/>
        <v>0</v>
      </c>
      <c r="AD83">
        <f t="shared" si="14"/>
        <v>0</v>
      </c>
      <c r="AE83" s="47">
        <f t="shared" si="14"/>
        <v>0</v>
      </c>
    </row>
    <row r="84" spans="1:31" x14ac:dyDescent="0.2">
      <c r="A84" s="12" t="s">
        <v>17</v>
      </c>
      <c r="B84" s="97">
        <f t="shared" ref="B84:AE84" si="15">SUMIFS(C$5:C$60,$A$5:$A$60,$A84)</f>
        <v>0</v>
      </c>
      <c r="C84">
        <f t="shared" si="15"/>
        <v>0</v>
      </c>
      <c r="D84">
        <f t="shared" si="15"/>
        <v>0</v>
      </c>
      <c r="E84">
        <f t="shared" si="15"/>
        <v>0</v>
      </c>
      <c r="F84">
        <f t="shared" si="15"/>
        <v>0</v>
      </c>
      <c r="G84">
        <f t="shared" si="15"/>
        <v>0</v>
      </c>
      <c r="H84">
        <f t="shared" si="15"/>
        <v>0</v>
      </c>
      <c r="I84">
        <f t="shared" si="15"/>
        <v>0</v>
      </c>
      <c r="J84">
        <f t="shared" si="15"/>
        <v>0</v>
      </c>
      <c r="K84">
        <f t="shared" si="15"/>
        <v>0</v>
      </c>
      <c r="L84">
        <f t="shared" si="15"/>
        <v>0</v>
      </c>
      <c r="M84">
        <f t="shared" si="15"/>
        <v>0</v>
      </c>
      <c r="N84">
        <f t="shared" si="15"/>
        <v>0</v>
      </c>
      <c r="O84">
        <f t="shared" si="15"/>
        <v>0</v>
      </c>
      <c r="P84">
        <f t="shared" si="15"/>
        <v>0</v>
      </c>
      <c r="Q84">
        <f t="shared" si="15"/>
        <v>0</v>
      </c>
      <c r="R84">
        <f t="shared" si="15"/>
        <v>0</v>
      </c>
      <c r="S84">
        <f t="shared" si="15"/>
        <v>0</v>
      </c>
      <c r="T84">
        <f t="shared" si="15"/>
        <v>0</v>
      </c>
      <c r="U84">
        <f t="shared" si="15"/>
        <v>0</v>
      </c>
      <c r="V84">
        <f t="shared" si="15"/>
        <v>0</v>
      </c>
      <c r="W84">
        <f t="shared" si="15"/>
        <v>0</v>
      </c>
      <c r="X84">
        <f t="shared" si="15"/>
        <v>0</v>
      </c>
      <c r="Y84">
        <f t="shared" si="15"/>
        <v>0</v>
      </c>
      <c r="Z84">
        <f t="shared" si="15"/>
        <v>0</v>
      </c>
      <c r="AA84">
        <f t="shared" si="15"/>
        <v>0</v>
      </c>
      <c r="AB84">
        <f t="shared" si="15"/>
        <v>0</v>
      </c>
      <c r="AC84">
        <f t="shared" si="15"/>
        <v>0</v>
      </c>
      <c r="AD84">
        <f t="shared" si="15"/>
        <v>0</v>
      </c>
      <c r="AE84" s="47">
        <f t="shared" si="15"/>
        <v>0</v>
      </c>
    </row>
    <row r="85" spans="1:31" x14ac:dyDescent="0.2">
      <c r="A85" s="12" t="s">
        <v>18</v>
      </c>
      <c r="B85" s="97">
        <f t="shared" ref="B85:AE85" si="16">SUMIFS(C$5:C$60,$A$5:$A$60,$A85)</f>
        <v>0</v>
      </c>
      <c r="C85">
        <f t="shared" si="16"/>
        <v>0</v>
      </c>
      <c r="D85">
        <f t="shared" si="16"/>
        <v>0</v>
      </c>
      <c r="E85">
        <f t="shared" si="16"/>
        <v>0</v>
      </c>
      <c r="F85">
        <f t="shared" si="16"/>
        <v>0</v>
      </c>
      <c r="G85">
        <f t="shared" si="16"/>
        <v>0</v>
      </c>
      <c r="H85">
        <f t="shared" si="16"/>
        <v>0</v>
      </c>
      <c r="I85">
        <f t="shared" si="16"/>
        <v>0</v>
      </c>
      <c r="J85">
        <f t="shared" si="16"/>
        <v>0</v>
      </c>
      <c r="K85">
        <f t="shared" si="16"/>
        <v>0</v>
      </c>
      <c r="L85">
        <f t="shared" si="16"/>
        <v>0</v>
      </c>
      <c r="M85">
        <f t="shared" si="16"/>
        <v>0</v>
      </c>
      <c r="N85">
        <f t="shared" si="16"/>
        <v>0</v>
      </c>
      <c r="O85">
        <f t="shared" si="16"/>
        <v>0</v>
      </c>
      <c r="P85">
        <f t="shared" si="16"/>
        <v>0</v>
      </c>
      <c r="Q85">
        <f t="shared" si="16"/>
        <v>0</v>
      </c>
      <c r="R85">
        <f t="shared" si="16"/>
        <v>0</v>
      </c>
      <c r="S85">
        <f t="shared" si="16"/>
        <v>0</v>
      </c>
      <c r="T85">
        <f t="shared" si="16"/>
        <v>0</v>
      </c>
      <c r="U85">
        <f t="shared" si="16"/>
        <v>0</v>
      </c>
      <c r="V85">
        <f t="shared" si="16"/>
        <v>0</v>
      </c>
      <c r="W85">
        <f t="shared" si="16"/>
        <v>0</v>
      </c>
      <c r="X85">
        <f t="shared" si="16"/>
        <v>0</v>
      </c>
      <c r="Y85">
        <f t="shared" si="16"/>
        <v>0</v>
      </c>
      <c r="Z85">
        <f t="shared" si="16"/>
        <v>0</v>
      </c>
      <c r="AA85">
        <f t="shared" si="16"/>
        <v>0</v>
      </c>
      <c r="AB85">
        <f t="shared" si="16"/>
        <v>0</v>
      </c>
      <c r="AC85">
        <f t="shared" si="16"/>
        <v>0</v>
      </c>
      <c r="AD85">
        <f t="shared" si="16"/>
        <v>0</v>
      </c>
      <c r="AE85" s="47">
        <f t="shared" si="16"/>
        <v>0</v>
      </c>
    </row>
    <row r="86" spans="1:31" x14ac:dyDescent="0.2">
      <c r="A86" s="12" t="s">
        <v>19</v>
      </c>
      <c r="B86" s="97">
        <f t="shared" ref="B86:AE86" si="17">SUMIFS(C$5:C$60,$A$5:$A$60,$A86)</f>
        <v>0</v>
      </c>
      <c r="C86">
        <f t="shared" si="17"/>
        <v>0</v>
      </c>
      <c r="D86">
        <f t="shared" si="17"/>
        <v>0</v>
      </c>
      <c r="E86">
        <f t="shared" si="17"/>
        <v>0</v>
      </c>
      <c r="F86">
        <f t="shared" si="17"/>
        <v>0</v>
      </c>
      <c r="G86">
        <f t="shared" si="17"/>
        <v>0</v>
      </c>
      <c r="H86">
        <f t="shared" si="17"/>
        <v>0</v>
      </c>
      <c r="I86">
        <f t="shared" si="17"/>
        <v>0</v>
      </c>
      <c r="J86">
        <f t="shared" si="17"/>
        <v>0</v>
      </c>
      <c r="K86">
        <f t="shared" si="17"/>
        <v>0</v>
      </c>
      <c r="L86">
        <f t="shared" si="17"/>
        <v>0</v>
      </c>
      <c r="M86">
        <f t="shared" si="17"/>
        <v>0</v>
      </c>
      <c r="N86">
        <f t="shared" si="17"/>
        <v>0</v>
      </c>
      <c r="O86">
        <f t="shared" si="17"/>
        <v>0</v>
      </c>
      <c r="P86">
        <f t="shared" si="17"/>
        <v>0</v>
      </c>
      <c r="Q86">
        <f t="shared" si="17"/>
        <v>0</v>
      </c>
      <c r="R86">
        <f t="shared" si="17"/>
        <v>0</v>
      </c>
      <c r="S86">
        <f t="shared" si="17"/>
        <v>0</v>
      </c>
      <c r="T86">
        <f t="shared" si="17"/>
        <v>0</v>
      </c>
      <c r="U86">
        <f t="shared" si="17"/>
        <v>0</v>
      </c>
      <c r="V86">
        <f t="shared" si="17"/>
        <v>0</v>
      </c>
      <c r="W86">
        <f t="shared" si="17"/>
        <v>0</v>
      </c>
      <c r="X86">
        <f t="shared" si="17"/>
        <v>0</v>
      </c>
      <c r="Y86">
        <f t="shared" si="17"/>
        <v>0</v>
      </c>
      <c r="Z86">
        <f t="shared" si="17"/>
        <v>0</v>
      </c>
      <c r="AA86">
        <f t="shared" si="17"/>
        <v>0</v>
      </c>
      <c r="AB86">
        <f t="shared" si="17"/>
        <v>0</v>
      </c>
      <c r="AC86">
        <f t="shared" si="17"/>
        <v>0</v>
      </c>
      <c r="AD86">
        <f t="shared" si="17"/>
        <v>0</v>
      </c>
      <c r="AE86" s="47">
        <f t="shared" si="17"/>
        <v>0</v>
      </c>
    </row>
    <row r="87" spans="1:31" x14ac:dyDescent="0.2">
      <c r="A87" s="12" t="s">
        <v>20</v>
      </c>
      <c r="B87" s="97">
        <f t="shared" ref="B87:AE87" si="18">SUMIFS(C$5:C$60,$A$5:$A$60,$A87)</f>
        <v>0</v>
      </c>
      <c r="C87">
        <f t="shared" si="18"/>
        <v>0</v>
      </c>
      <c r="D87">
        <f t="shared" si="18"/>
        <v>0</v>
      </c>
      <c r="E87">
        <f t="shared" si="18"/>
        <v>0</v>
      </c>
      <c r="F87">
        <f t="shared" si="18"/>
        <v>0</v>
      </c>
      <c r="G87">
        <f t="shared" si="18"/>
        <v>0</v>
      </c>
      <c r="H87">
        <f t="shared" si="18"/>
        <v>0</v>
      </c>
      <c r="I87">
        <f t="shared" si="18"/>
        <v>0</v>
      </c>
      <c r="J87">
        <f t="shared" si="18"/>
        <v>0</v>
      </c>
      <c r="K87">
        <f t="shared" si="18"/>
        <v>0</v>
      </c>
      <c r="L87">
        <f t="shared" si="18"/>
        <v>0</v>
      </c>
      <c r="M87">
        <f t="shared" si="18"/>
        <v>0</v>
      </c>
      <c r="N87">
        <f t="shared" si="18"/>
        <v>0</v>
      </c>
      <c r="O87">
        <f t="shared" si="18"/>
        <v>0</v>
      </c>
      <c r="P87">
        <f t="shared" si="18"/>
        <v>0</v>
      </c>
      <c r="Q87">
        <f t="shared" si="18"/>
        <v>0</v>
      </c>
      <c r="R87">
        <f t="shared" si="18"/>
        <v>0</v>
      </c>
      <c r="S87">
        <f t="shared" si="18"/>
        <v>0</v>
      </c>
      <c r="T87">
        <f t="shared" si="18"/>
        <v>198479644053.57181</v>
      </c>
      <c r="U87">
        <f t="shared" si="18"/>
        <v>0</v>
      </c>
      <c r="V87">
        <f t="shared" si="18"/>
        <v>0</v>
      </c>
      <c r="W87">
        <f t="shared" si="18"/>
        <v>0</v>
      </c>
      <c r="X87">
        <f t="shared" si="18"/>
        <v>0</v>
      </c>
      <c r="Y87">
        <f t="shared" si="18"/>
        <v>0</v>
      </c>
      <c r="Z87">
        <f t="shared" si="18"/>
        <v>0</v>
      </c>
      <c r="AA87">
        <f t="shared" si="18"/>
        <v>0</v>
      </c>
      <c r="AB87">
        <f t="shared" si="18"/>
        <v>0</v>
      </c>
      <c r="AC87">
        <f t="shared" si="18"/>
        <v>0</v>
      </c>
      <c r="AD87">
        <f t="shared" si="18"/>
        <v>0</v>
      </c>
      <c r="AE87" s="47">
        <f t="shared" si="18"/>
        <v>0</v>
      </c>
    </row>
    <row r="88" spans="1:31" x14ac:dyDescent="0.2">
      <c r="A88" s="12" t="s">
        <v>21</v>
      </c>
      <c r="B88" s="97">
        <f t="shared" ref="B88:AE88" si="19">SUMIFS(C$5:C$60,$A$5:$A$60,$A88)</f>
        <v>2797141314827919.5</v>
      </c>
      <c r="C88">
        <f t="shared" si="19"/>
        <v>1.391056862819158E+16</v>
      </c>
      <c r="D88">
        <f t="shared" si="19"/>
        <v>128691087935822.05</v>
      </c>
      <c r="E88">
        <f t="shared" si="19"/>
        <v>-202765732052895.97</v>
      </c>
      <c r="F88">
        <f t="shared" si="19"/>
        <v>0</v>
      </c>
      <c r="G88">
        <f t="shared" si="19"/>
        <v>-1.2746776135121188E+16</v>
      </c>
      <c r="H88">
        <f t="shared" si="19"/>
        <v>0</v>
      </c>
      <c r="I88">
        <f t="shared" si="19"/>
        <v>0</v>
      </c>
      <c r="J88">
        <f t="shared" si="19"/>
        <v>0</v>
      </c>
      <c r="K88">
        <f t="shared" si="19"/>
        <v>0</v>
      </c>
      <c r="L88">
        <f t="shared" si="19"/>
        <v>116698392493873.75</v>
      </c>
      <c r="M88">
        <f t="shared" si="19"/>
        <v>2.6511894558757244E+16</v>
      </c>
      <c r="N88">
        <f t="shared" si="19"/>
        <v>11705018596007.648</v>
      </c>
      <c r="O88">
        <f t="shared" si="19"/>
        <v>0</v>
      </c>
      <c r="P88">
        <f t="shared" si="19"/>
        <v>33497228795992.172</v>
      </c>
      <c r="Q88">
        <f t="shared" si="19"/>
        <v>924593071520366.25</v>
      </c>
      <c r="R88">
        <f t="shared" si="19"/>
        <v>1130248890991737.8</v>
      </c>
      <c r="S88">
        <f t="shared" si="19"/>
        <v>84235099574033.672</v>
      </c>
      <c r="T88">
        <f t="shared" si="19"/>
        <v>2327258315282.5513</v>
      </c>
      <c r="U88">
        <f t="shared" si="19"/>
        <v>2453897717139.0054</v>
      </c>
      <c r="V88">
        <f t="shared" si="19"/>
        <v>128221455391778.95</v>
      </c>
      <c r="W88">
        <f t="shared" si="19"/>
        <v>2467812959854.2104</v>
      </c>
      <c r="X88">
        <f t="shared" si="19"/>
        <v>402911059541698.19</v>
      </c>
      <c r="Y88">
        <f t="shared" si="19"/>
        <v>72223936581177.203</v>
      </c>
      <c r="Z88">
        <f t="shared" si="19"/>
        <v>3596300173082144</v>
      </c>
      <c r="AA88">
        <f t="shared" si="19"/>
        <v>109108780828995.94</v>
      </c>
      <c r="AB88">
        <f t="shared" si="19"/>
        <v>0</v>
      </c>
      <c r="AC88">
        <f t="shared" si="19"/>
        <v>0</v>
      </c>
      <c r="AD88">
        <f t="shared" si="19"/>
        <v>0</v>
      </c>
      <c r="AE88" s="47">
        <f t="shared" si="19"/>
        <v>38557992735645.219</v>
      </c>
    </row>
    <row r="89" spans="1:31" x14ac:dyDescent="0.2">
      <c r="A89" s="12" t="s">
        <v>1</v>
      </c>
      <c r="B89" s="97">
        <f t="shared" ref="B89:AE89" si="20">SUMIFS(C$5:C$60,$A$5:$A$60,$A89)</f>
        <v>1165131996257502.8</v>
      </c>
      <c r="C89">
        <f t="shared" si="20"/>
        <v>0</v>
      </c>
      <c r="D89">
        <f t="shared" si="20"/>
        <v>0</v>
      </c>
      <c r="E89">
        <f t="shared" si="20"/>
        <v>0</v>
      </c>
      <c r="F89">
        <f t="shared" si="20"/>
        <v>0</v>
      </c>
      <c r="G89">
        <f t="shared" si="20"/>
        <v>36389797754982.797</v>
      </c>
      <c r="H89">
        <f t="shared" si="20"/>
        <v>0</v>
      </c>
      <c r="I89">
        <f t="shared" si="20"/>
        <v>0</v>
      </c>
      <c r="J89">
        <f t="shared" si="20"/>
        <v>0</v>
      </c>
      <c r="K89">
        <f t="shared" si="20"/>
        <v>0</v>
      </c>
      <c r="L89">
        <f t="shared" si="20"/>
        <v>81071048826838.047</v>
      </c>
      <c r="M89">
        <f t="shared" si="20"/>
        <v>0</v>
      </c>
      <c r="N89">
        <f t="shared" si="20"/>
        <v>462159940837.28162</v>
      </c>
      <c r="O89">
        <f t="shared" si="20"/>
        <v>177242931173.97534</v>
      </c>
      <c r="P89">
        <f t="shared" si="20"/>
        <v>7034175489382.8604</v>
      </c>
      <c r="Q89">
        <f t="shared" si="20"/>
        <v>7648269826634.4746</v>
      </c>
      <c r="R89">
        <f t="shared" si="20"/>
        <v>1722152580551214.3</v>
      </c>
      <c r="S89">
        <f t="shared" si="20"/>
        <v>0</v>
      </c>
      <c r="T89">
        <f t="shared" si="20"/>
        <v>94648575920942.891</v>
      </c>
      <c r="U89">
        <f t="shared" si="20"/>
        <v>33548810580586.996</v>
      </c>
      <c r="V89">
        <f t="shared" si="20"/>
        <v>468578547369.61993</v>
      </c>
      <c r="W89">
        <f t="shared" si="20"/>
        <v>0</v>
      </c>
      <c r="X89">
        <f t="shared" si="20"/>
        <v>119916930180362.5</v>
      </c>
      <c r="Y89">
        <f t="shared" si="20"/>
        <v>0</v>
      </c>
      <c r="Z89">
        <f t="shared" si="20"/>
        <v>218875694621921.59</v>
      </c>
      <c r="AA89">
        <f t="shared" si="20"/>
        <v>311777919623875.81</v>
      </c>
      <c r="AB89">
        <f t="shared" si="20"/>
        <v>45995649424625.25</v>
      </c>
      <c r="AC89">
        <f t="shared" si="20"/>
        <v>0</v>
      </c>
      <c r="AD89">
        <f t="shared" si="20"/>
        <v>0</v>
      </c>
      <c r="AE89" s="47">
        <f t="shared" si="20"/>
        <v>0</v>
      </c>
    </row>
    <row r="90" spans="1:31" x14ac:dyDescent="0.2">
      <c r="A90" s="12" t="s">
        <v>22</v>
      </c>
      <c r="B90" s="97">
        <f t="shared" ref="B90:AE90" si="21">SUMIFS(C$5:C$60,$A$5:$A$60,$A90)</f>
        <v>0</v>
      </c>
      <c r="C90">
        <f t="shared" si="21"/>
        <v>0</v>
      </c>
      <c r="D90">
        <f t="shared" si="21"/>
        <v>0</v>
      </c>
      <c r="E90">
        <f t="shared" si="21"/>
        <v>0</v>
      </c>
      <c r="F90">
        <f t="shared" si="21"/>
        <v>0</v>
      </c>
      <c r="G90">
        <f t="shared" si="21"/>
        <v>0</v>
      </c>
      <c r="H90">
        <f t="shared" si="21"/>
        <v>0</v>
      </c>
      <c r="I90">
        <f t="shared" si="21"/>
        <v>0</v>
      </c>
      <c r="J90">
        <f t="shared" si="21"/>
        <v>0</v>
      </c>
      <c r="K90">
        <f t="shared" si="21"/>
        <v>0</v>
      </c>
      <c r="L90">
        <f t="shared" si="21"/>
        <v>0</v>
      </c>
      <c r="M90">
        <f t="shared" si="21"/>
        <v>0</v>
      </c>
      <c r="N90">
        <f t="shared" si="21"/>
        <v>0</v>
      </c>
      <c r="O90">
        <f t="shared" si="21"/>
        <v>0</v>
      </c>
      <c r="P90">
        <f t="shared" si="21"/>
        <v>0</v>
      </c>
      <c r="Q90">
        <f t="shared" si="21"/>
        <v>0</v>
      </c>
      <c r="R90">
        <f t="shared" si="21"/>
        <v>0</v>
      </c>
      <c r="S90">
        <f t="shared" si="21"/>
        <v>0</v>
      </c>
      <c r="T90">
        <f t="shared" si="21"/>
        <v>11234696833.221045</v>
      </c>
      <c r="U90">
        <f t="shared" si="21"/>
        <v>0</v>
      </c>
      <c r="V90">
        <f t="shared" si="21"/>
        <v>0</v>
      </c>
      <c r="W90">
        <f t="shared" si="21"/>
        <v>0</v>
      </c>
      <c r="X90">
        <f t="shared" si="21"/>
        <v>0</v>
      </c>
      <c r="Y90">
        <f t="shared" si="21"/>
        <v>0</v>
      </c>
      <c r="Z90">
        <f t="shared" si="21"/>
        <v>0</v>
      </c>
      <c r="AA90">
        <f t="shared" si="21"/>
        <v>0</v>
      </c>
      <c r="AB90">
        <f t="shared" si="21"/>
        <v>0</v>
      </c>
      <c r="AC90">
        <f t="shared" si="21"/>
        <v>0</v>
      </c>
      <c r="AD90">
        <f t="shared" si="21"/>
        <v>0</v>
      </c>
      <c r="AE90" s="47">
        <f t="shared" si="21"/>
        <v>0</v>
      </c>
    </row>
    <row r="91" spans="1:31" x14ac:dyDescent="0.2">
      <c r="A91" s="12" t="s">
        <v>23</v>
      </c>
      <c r="B91" s="97">
        <f t="shared" ref="B91:AE91" si="22">SUMIFS(C$5:C$60,$A$5:$A$60,$A91)</f>
        <v>0</v>
      </c>
      <c r="C91">
        <f t="shared" si="22"/>
        <v>0</v>
      </c>
      <c r="D91">
        <f t="shared" si="22"/>
        <v>0</v>
      </c>
      <c r="E91">
        <f t="shared" si="22"/>
        <v>0</v>
      </c>
      <c r="F91">
        <f t="shared" si="22"/>
        <v>0</v>
      </c>
      <c r="G91">
        <f t="shared" si="22"/>
        <v>0</v>
      </c>
      <c r="H91">
        <f t="shared" si="22"/>
        <v>0</v>
      </c>
      <c r="I91">
        <f t="shared" si="22"/>
        <v>0</v>
      </c>
      <c r="J91">
        <f t="shared" si="22"/>
        <v>0</v>
      </c>
      <c r="K91">
        <f t="shared" si="22"/>
        <v>0</v>
      </c>
      <c r="L91">
        <f t="shared" si="22"/>
        <v>0</v>
      </c>
      <c r="M91">
        <f t="shared" si="22"/>
        <v>0</v>
      </c>
      <c r="N91">
        <f t="shared" si="22"/>
        <v>0</v>
      </c>
      <c r="O91">
        <f t="shared" si="22"/>
        <v>0</v>
      </c>
      <c r="P91">
        <f t="shared" si="22"/>
        <v>0</v>
      </c>
      <c r="Q91">
        <f t="shared" si="22"/>
        <v>0</v>
      </c>
      <c r="R91">
        <f t="shared" si="22"/>
        <v>0</v>
      </c>
      <c r="S91">
        <f t="shared" si="22"/>
        <v>0</v>
      </c>
      <c r="T91">
        <f t="shared" si="22"/>
        <v>0</v>
      </c>
      <c r="U91">
        <f t="shared" si="22"/>
        <v>0</v>
      </c>
      <c r="V91">
        <f t="shared" si="22"/>
        <v>0</v>
      </c>
      <c r="W91">
        <f t="shared" si="22"/>
        <v>0</v>
      </c>
      <c r="X91">
        <f t="shared" si="22"/>
        <v>0</v>
      </c>
      <c r="Y91">
        <f t="shared" si="22"/>
        <v>0</v>
      </c>
      <c r="Z91">
        <f t="shared" si="22"/>
        <v>0</v>
      </c>
      <c r="AA91">
        <f t="shared" si="22"/>
        <v>0</v>
      </c>
      <c r="AB91">
        <f t="shared" si="22"/>
        <v>0</v>
      </c>
      <c r="AC91">
        <f t="shared" si="22"/>
        <v>0</v>
      </c>
      <c r="AD91">
        <f t="shared" si="22"/>
        <v>0</v>
      </c>
      <c r="AE91" s="47">
        <f t="shared" si="22"/>
        <v>0</v>
      </c>
    </row>
    <row r="92" spans="1:31" x14ac:dyDescent="0.2">
      <c r="A92" s="12" t="s">
        <v>24</v>
      </c>
      <c r="B92" s="97">
        <f t="shared" ref="B92:AE92" si="23">SUMIFS(C$5:C$60,$A$5:$A$60,$A92)</f>
        <v>0</v>
      </c>
      <c r="C92">
        <f t="shared" si="23"/>
        <v>0</v>
      </c>
      <c r="D92">
        <f t="shared" si="23"/>
        <v>0</v>
      </c>
      <c r="E92">
        <f t="shared" si="23"/>
        <v>0</v>
      </c>
      <c r="F92">
        <f t="shared" si="23"/>
        <v>0</v>
      </c>
      <c r="G92">
        <f t="shared" si="23"/>
        <v>0</v>
      </c>
      <c r="H92">
        <f t="shared" si="23"/>
        <v>0</v>
      </c>
      <c r="I92">
        <f t="shared" si="23"/>
        <v>0</v>
      </c>
      <c r="J92">
        <f t="shared" si="23"/>
        <v>0</v>
      </c>
      <c r="K92">
        <f t="shared" si="23"/>
        <v>0</v>
      </c>
      <c r="L92">
        <f t="shared" si="23"/>
        <v>0</v>
      </c>
      <c r="M92">
        <f t="shared" si="23"/>
        <v>0</v>
      </c>
      <c r="N92">
        <f t="shared" si="23"/>
        <v>361241641101.10101</v>
      </c>
      <c r="O92">
        <f t="shared" si="23"/>
        <v>77427175197.052383</v>
      </c>
      <c r="P92">
        <f t="shared" si="23"/>
        <v>0</v>
      </c>
      <c r="Q92">
        <f t="shared" si="23"/>
        <v>0</v>
      </c>
      <c r="R92">
        <f t="shared" si="23"/>
        <v>0</v>
      </c>
      <c r="S92">
        <f t="shared" si="23"/>
        <v>0</v>
      </c>
      <c r="T92">
        <f t="shared" si="23"/>
        <v>0</v>
      </c>
      <c r="U92">
        <f t="shared" si="23"/>
        <v>0</v>
      </c>
      <c r="V92">
        <f t="shared" si="23"/>
        <v>0</v>
      </c>
      <c r="W92">
        <f t="shared" si="23"/>
        <v>0</v>
      </c>
      <c r="X92">
        <f t="shared" si="23"/>
        <v>0</v>
      </c>
      <c r="Y92">
        <f t="shared" si="23"/>
        <v>0</v>
      </c>
      <c r="Z92">
        <f t="shared" si="23"/>
        <v>0</v>
      </c>
      <c r="AA92">
        <f t="shared" si="23"/>
        <v>0</v>
      </c>
      <c r="AB92">
        <f t="shared" si="23"/>
        <v>0</v>
      </c>
      <c r="AC92">
        <f t="shared" si="23"/>
        <v>0</v>
      </c>
      <c r="AD92">
        <f t="shared" si="23"/>
        <v>0</v>
      </c>
      <c r="AE92" s="47">
        <f t="shared" si="23"/>
        <v>0</v>
      </c>
    </row>
    <row r="93" spans="1:31" x14ac:dyDescent="0.2">
      <c r="A93" s="12" t="s">
        <v>25</v>
      </c>
      <c r="B93" s="97">
        <f t="shared" ref="B93:AE93" si="24">SUMIFS(C$5:C$60,$A$5:$A$60,$A93)</f>
        <v>0</v>
      </c>
      <c r="C93">
        <f t="shared" si="24"/>
        <v>0</v>
      </c>
      <c r="D93">
        <f t="shared" si="24"/>
        <v>113298974643784.95</v>
      </c>
      <c r="E93">
        <f t="shared" si="24"/>
        <v>8448757805763.1855</v>
      </c>
      <c r="F93">
        <f t="shared" si="24"/>
        <v>0</v>
      </c>
      <c r="G93">
        <f t="shared" si="24"/>
        <v>0</v>
      </c>
      <c r="H93">
        <f t="shared" si="24"/>
        <v>0</v>
      </c>
      <c r="I93">
        <f t="shared" si="24"/>
        <v>0</v>
      </c>
      <c r="J93">
        <f t="shared" si="24"/>
        <v>0</v>
      </c>
      <c r="K93">
        <f t="shared" si="24"/>
        <v>0</v>
      </c>
      <c r="L93">
        <f t="shared" si="24"/>
        <v>2887006988359.896</v>
      </c>
      <c r="M93">
        <f t="shared" si="24"/>
        <v>0</v>
      </c>
      <c r="N93">
        <f t="shared" si="24"/>
        <v>0</v>
      </c>
      <c r="O93">
        <f t="shared" si="24"/>
        <v>0</v>
      </c>
      <c r="P93">
        <f t="shared" si="24"/>
        <v>0</v>
      </c>
      <c r="Q93">
        <f t="shared" si="24"/>
        <v>0</v>
      </c>
      <c r="R93">
        <f t="shared" si="24"/>
        <v>0</v>
      </c>
      <c r="S93">
        <f t="shared" si="24"/>
        <v>0</v>
      </c>
      <c r="T93">
        <f t="shared" si="24"/>
        <v>0</v>
      </c>
      <c r="U93">
        <f t="shared" si="24"/>
        <v>65111713887.602127</v>
      </c>
      <c r="V93">
        <f t="shared" si="24"/>
        <v>74371430626921.578</v>
      </c>
      <c r="W93">
        <f t="shared" si="24"/>
        <v>622580896897967.75</v>
      </c>
      <c r="X93">
        <f t="shared" si="24"/>
        <v>0</v>
      </c>
      <c r="Y93">
        <f t="shared" si="24"/>
        <v>0</v>
      </c>
      <c r="Z93">
        <f t="shared" si="24"/>
        <v>0</v>
      </c>
      <c r="AA93">
        <f t="shared" si="24"/>
        <v>0</v>
      </c>
      <c r="AB93">
        <f t="shared" si="24"/>
        <v>0</v>
      </c>
      <c r="AC93">
        <f t="shared" si="24"/>
        <v>0</v>
      </c>
      <c r="AD93">
        <f t="shared" si="24"/>
        <v>0</v>
      </c>
      <c r="AE93" s="47">
        <f t="shared" si="24"/>
        <v>0</v>
      </c>
    </row>
    <row r="94" spans="1:31" x14ac:dyDescent="0.2">
      <c r="A94" s="12" t="s">
        <v>26</v>
      </c>
      <c r="B94" s="97">
        <f t="shared" ref="B94:AE94" si="25">SUMIFS(C$5:C$60,$A$5:$A$60,$A94)</f>
        <v>858101239892139.88</v>
      </c>
      <c r="C94">
        <f t="shared" si="25"/>
        <v>0</v>
      </c>
      <c r="D94">
        <f t="shared" si="25"/>
        <v>9021408519292.5977</v>
      </c>
      <c r="E94">
        <f t="shared" si="25"/>
        <v>672730674624.27283</v>
      </c>
      <c r="F94">
        <f t="shared" si="25"/>
        <v>0</v>
      </c>
      <c r="G94">
        <f t="shared" si="25"/>
        <v>361075422688086.69</v>
      </c>
      <c r="H94">
        <f t="shared" si="25"/>
        <v>0</v>
      </c>
      <c r="I94">
        <f t="shared" si="25"/>
        <v>0</v>
      </c>
      <c r="J94">
        <f t="shared" si="25"/>
        <v>0</v>
      </c>
      <c r="K94">
        <f t="shared" si="25"/>
        <v>0</v>
      </c>
      <c r="L94">
        <f t="shared" si="25"/>
        <v>39520206225377.844</v>
      </c>
      <c r="M94">
        <f t="shared" si="25"/>
        <v>0</v>
      </c>
      <c r="N94">
        <f t="shared" si="25"/>
        <v>0</v>
      </c>
      <c r="O94">
        <f t="shared" si="25"/>
        <v>0</v>
      </c>
      <c r="P94">
        <f t="shared" si="25"/>
        <v>0</v>
      </c>
      <c r="Q94">
        <f t="shared" si="25"/>
        <v>0</v>
      </c>
      <c r="R94">
        <f t="shared" si="25"/>
        <v>0</v>
      </c>
      <c r="S94">
        <f t="shared" si="25"/>
        <v>0</v>
      </c>
      <c r="T94">
        <f t="shared" si="25"/>
        <v>0</v>
      </c>
      <c r="U94">
        <f t="shared" si="25"/>
        <v>0</v>
      </c>
      <c r="V94">
        <f t="shared" si="25"/>
        <v>0</v>
      </c>
      <c r="W94">
        <f t="shared" si="25"/>
        <v>0</v>
      </c>
      <c r="X94">
        <f t="shared" si="25"/>
        <v>0</v>
      </c>
      <c r="Y94">
        <f t="shared" si="25"/>
        <v>0</v>
      </c>
      <c r="Z94">
        <f t="shared" si="25"/>
        <v>0</v>
      </c>
      <c r="AA94">
        <f t="shared" si="25"/>
        <v>0</v>
      </c>
      <c r="AB94">
        <f t="shared" si="25"/>
        <v>0</v>
      </c>
      <c r="AC94">
        <f t="shared" si="25"/>
        <v>0</v>
      </c>
      <c r="AD94">
        <f t="shared" si="25"/>
        <v>0</v>
      </c>
      <c r="AE94" s="47">
        <f t="shared" si="25"/>
        <v>0</v>
      </c>
    </row>
    <row r="95" spans="1:31" x14ac:dyDescent="0.2">
      <c r="A95" s="12" t="s">
        <v>27</v>
      </c>
      <c r="B95" s="97">
        <f t="shared" ref="B95:AE95" si="26">SUMIFS(C$5:C$60,$A$5:$A$60,$A95)</f>
        <v>0</v>
      </c>
      <c r="C95">
        <f t="shared" si="26"/>
        <v>0</v>
      </c>
      <c r="D95">
        <f t="shared" si="26"/>
        <v>0</v>
      </c>
      <c r="E95">
        <f t="shared" si="26"/>
        <v>0</v>
      </c>
      <c r="F95">
        <f t="shared" si="26"/>
        <v>0</v>
      </c>
      <c r="G95">
        <f t="shared" si="26"/>
        <v>0</v>
      </c>
      <c r="H95">
        <f t="shared" si="26"/>
        <v>0</v>
      </c>
      <c r="I95">
        <f t="shared" si="26"/>
        <v>0</v>
      </c>
      <c r="J95">
        <f t="shared" si="26"/>
        <v>0</v>
      </c>
      <c r="K95">
        <f t="shared" si="26"/>
        <v>0</v>
      </c>
      <c r="L95">
        <f t="shared" si="26"/>
        <v>0</v>
      </c>
      <c r="M95">
        <f t="shared" si="26"/>
        <v>0</v>
      </c>
      <c r="N95">
        <f t="shared" si="26"/>
        <v>0</v>
      </c>
      <c r="O95">
        <f t="shared" si="26"/>
        <v>0</v>
      </c>
      <c r="P95">
        <f t="shared" si="26"/>
        <v>0</v>
      </c>
      <c r="Q95">
        <f t="shared" si="26"/>
        <v>0</v>
      </c>
      <c r="R95">
        <f t="shared" si="26"/>
        <v>0</v>
      </c>
      <c r="S95">
        <f t="shared" si="26"/>
        <v>0</v>
      </c>
      <c r="T95">
        <f t="shared" si="26"/>
        <v>0</v>
      </c>
      <c r="U95">
        <f t="shared" si="26"/>
        <v>0</v>
      </c>
      <c r="V95">
        <f t="shared" si="26"/>
        <v>0</v>
      </c>
      <c r="W95">
        <f t="shared" si="26"/>
        <v>66695916741802.945</v>
      </c>
      <c r="X95">
        <f t="shared" si="26"/>
        <v>0</v>
      </c>
      <c r="Y95">
        <f t="shared" si="26"/>
        <v>0</v>
      </c>
      <c r="Z95">
        <f t="shared" si="26"/>
        <v>0</v>
      </c>
      <c r="AA95">
        <f t="shared" si="26"/>
        <v>0</v>
      </c>
      <c r="AB95">
        <f t="shared" si="26"/>
        <v>0</v>
      </c>
      <c r="AC95">
        <f t="shared" si="26"/>
        <v>0</v>
      </c>
      <c r="AD95">
        <f t="shared" si="26"/>
        <v>0</v>
      </c>
      <c r="AE95" s="47">
        <f t="shared" si="26"/>
        <v>0</v>
      </c>
    </row>
    <row r="96" spans="1:31" x14ac:dyDescent="0.2">
      <c r="A96" s="12" t="s">
        <v>28</v>
      </c>
      <c r="B96" s="97">
        <f t="shared" ref="B96:AE96" si="27">SUMIFS(C$5:C$60,$A$5:$A$60,$A96)</f>
        <v>0</v>
      </c>
      <c r="C96">
        <f t="shared" si="27"/>
        <v>0</v>
      </c>
      <c r="D96">
        <f t="shared" si="27"/>
        <v>0</v>
      </c>
      <c r="E96">
        <f t="shared" si="27"/>
        <v>0</v>
      </c>
      <c r="F96">
        <f t="shared" si="27"/>
        <v>0</v>
      </c>
      <c r="G96">
        <f t="shared" si="27"/>
        <v>0</v>
      </c>
      <c r="H96">
        <f t="shared" si="27"/>
        <v>0</v>
      </c>
      <c r="I96">
        <f t="shared" si="27"/>
        <v>0</v>
      </c>
      <c r="J96">
        <f t="shared" si="27"/>
        <v>0</v>
      </c>
      <c r="K96">
        <f t="shared" si="27"/>
        <v>0</v>
      </c>
      <c r="L96">
        <f t="shared" si="27"/>
        <v>0</v>
      </c>
      <c r="M96">
        <f t="shared" si="27"/>
        <v>0</v>
      </c>
      <c r="N96">
        <f t="shared" si="27"/>
        <v>0</v>
      </c>
      <c r="O96">
        <f t="shared" si="27"/>
        <v>0</v>
      </c>
      <c r="P96">
        <f t="shared" si="27"/>
        <v>0</v>
      </c>
      <c r="Q96">
        <f t="shared" si="27"/>
        <v>0</v>
      </c>
      <c r="R96">
        <f t="shared" si="27"/>
        <v>0</v>
      </c>
      <c r="S96">
        <f t="shared" si="27"/>
        <v>0</v>
      </c>
      <c r="T96">
        <f t="shared" si="27"/>
        <v>0</v>
      </c>
      <c r="U96">
        <f t="shared" si="27"/>
        <v>0</v>
      </c>
      <c r="V96">
        <f t="shared" si="27"/>
        <v>0</v>
      </c>
      <c r="W96">
        <f t="shared" si="27"/>
        <v>0</v>
      </c>
      <c r="X96">
        <f t="shared" si="27"/>
        <v>0</v>
      </c>
      <c r="Y96">
        <f t="shared" si="27"/>
        <v>0</v>
      </c>
      <c r="Z96">
        <f t="shared" si="27"/>
        <v>0</v>
      </c>
      <c r="AA96">
        <f t="shared" si="27"/>
        <v>0</v>
      </c>
      <c r="AB96">
        <f t="shared" si="27"/>
        <v>0</v>
      </c>
      <c r="AC96">
        <f t="shared" si="27"/>
        <v>0</v>
      </c>
      <c r="AD96">
        <f t="shared" si="27"/>
        <v>0</v>
      </c>
      <c r="AE96" s="47">
        <f t="shared" si="27"/>
        <v>0</v>
      </c>
    </row>
    <row r="97" spans="1:31" x14ac:dyDescent="0.2">
      <c r="A97" s="12" t="s">
        <v>29</v>
      </c>
      <c r="B97" s="97">
        <f t="shared" ref="B97:AE97" si="28">SUMIFS(C$5:C$60,$A$5:$A$60,$A97)</f>
        <v>0</v>
      </c>
      <c r="C97">
        <f t="shared" si="28"/>
        <v>0</v>
      </c>
      <c r="D97">
        <f t="shared" si="28"/>
        <v>0</v>
      </c>
      <c r="E97">
        <f t="shared" si="28"/>
        <v>0</v>
      </c>
      <c r="F97">
        <f t="shared" si="28"/>
        <v>0</v>
      </c>
      <c r="G97">
        <f t="shared" si="28"/>
        <v>0</v>
      </c>
      <c r="H97">
        <f t="shared" si="28"/>
        <v>0</v>
      </c>
      <c r="I97">
        <f t="shared" si="28"/>
        <v>0</v>
      </c>
      <c r="J97">
        <f t="shared" si="28"/>
        <v>0</v>
      </c>
      <c r="K97">
        <f t="shared" si="28"/>
        <v>0</v>
      </c>
      <c r="L97">
        <f t="shared" si="28"/>
        <v>0</v>
      </c>
      <c r="M97">
        <f t="shared" si="28"/>
        <v>0</v>
      </c>
      <c r="N97">
        <f t="shared" si="28"/>
        <v>0</v>
      </c>
      <c r="O97">
        <f t="shared" si="28"/>
        <v>151122920264.12634</v>
      </c>
      <c r="P97">
        <f t="shared" si="28"/>
        <v>0</v>
      </c>
      <c r="Q97">
        <f t="shared" si="28"/>
        <v>0</v>
      </c>
      <c r="R97">
        <f t="shared" si="28"/>
        <v>0</v>
      </c>
      <c r="S97">
        <f t="shared" si="28"/>
        <v>1106865122024.8147</v>
      </c>
      <c r="T97">
        <f t="shared" si="28"/>
        <v>0</v>
      </c>
      <c r="U97">
        <f t="shared" si="28"/>
        <v>0</v>
      </c>
      <c r="V97">
        <f t="shared" si="28"/>
        <v>0</v>
      </c>
      <c r="W97">
        <f t="shared" si="28"/>
        <v>0</v>
      </c>
      <c r="X97">
        <f t="shared" si="28"/>
        <v>0</v>
      </c>
      <c r="Y97">
        <f t="shared" si="28"/>
        <v>0</v>
      </c>
      <c r="Z97">
        <f t="shared" si="28"/>
        <v>0</v>
      </c>
      <c r="AA97">
        <f t="shared" si="28"/>
        <v>0</v>
      </c>
      <c r="AB97">
        <f t="shared" si="28"/>
        <v>0</v>
      </c>
      <c r="AC97">
        <f t="shared" si="28"/>
        <v>0</v>
      </c>
      <c r="AD97">
        <f t="shared" si="28"/>
        <v>0</v>
      </c>
      <c r="AE97" s="47">
        <f t="shared" si="28"/>
        <v>0</v>
      </c>
    </row>
    <row r="98" spans="1:31" x14ac:dyDescent="0.2">
      <c r="A98" s="12" t="s">
        <v>30</v>
      </c>
      <c r="B98" s="97">
        <f t="shared" ref="B98:AE98" si="29">SUMIFS(C$5:C$60,$A$5:$A$60,$A98)</f>
        <v>0</v>
      </c>
      <c r="C98">
        <f t="shared" si="29"/>
        <v>0</v>
      </c>
      <c r="D98">
        <f t="shared" si="29"/>
        <v>0</v>
      </c>
      <c r="E98">
        <f t="shared" si="29"/>
        <v>0</v>
      </c>
      <c r="F98">
        <f t="shared" si="29"/>
        <v>0</v>
      </c>
      <c r="G98">
        <f t="shared" si="29"/>
        <v>0</v>
      </c>
      <c r="H98">
        <f t="shared" si="29"/>
        <v>0</v>
      </c>
      <c r="I98">
        <f t="shared" si="29"/>
        <v>0</v>
      </c>
      <c r="J98">
        <f t="shared" si="29"/>
        <v>0</v>
      </c>
      <c r="K98">
        <f t="shared" si="29"/>
        <v>0</v>
      </c>
      <c r="L98">
        <f t="shared" si="29"/>
        <v>0</v>
      </c>
      <c r="M98">
        <f t="shared" si="29"/>
        <v>0</v>
      </c>
      <c r="N98">
        <f t="shared" si="29"/>
        <v>0</v>
      </c>
      <c r="O98">
        <f t="shared" si="29"/>
        <v>71830030002.084747</v>
      </c>
      <c r="P98">
        <f t="shared" si="29"/>
        <v>0</v>
      </c>
      <c r="Q98">
        <f t="shared" si="29"/>
        <v>0</v>
      </c>
      <c r="R98">
        <f t="shared" si="29"/>
        <v>0</v>
      </c>
      <c r="S98">
        <f t="shared" si="29"/>
        <v>1095493220086.2036</v>
      </c>
      <c r="T98">
        <f t="shared" si="29"/>
        <v>0</v>
      </c>
      <c r="U98">
        <f t="shared" si="29"/>
        <v>0</v>
      </c>
      <c r="V98">
        <f t="shared" si="29"/>
        <v>0</v>
      </c>
      <c r="W98">
        <f t="shared" si="29"/>
        <v>0</v>
      </c>
      <c r="X98">
        <f t="shared" si="29"/>
        <v>0</v>
      </c>
      <c r="Y98">
        <f t="shared" si="29"/>
        <v>0</v>
      </c>
      <c r="Z98">
        <f t="shared" si="29"/>
        <v>0</v>
      </c>
      <c r="AA98">
        <f t="shared" si="29"/>
        <v>0</v>
      </c>
      <c r="AB98">
        <f t="shared" si="29"/>
        <v>0</v>
      </c>
      <c r="AC98">
        <f t="shared" si="29"/>
        <v>0</v>
      </c>
      <c r="AD98">
        <f t="shared" si="29"/>
        <v>0</v>
      </c>
      <c r="AE98" s="47">
        <f t="shared" si="29"/>
        <v>0</v>
      </c>
    </row>
    <row r="99" spans="1:31" x14ac:dyDescent="0.2">
      <c r="A99" s="12" t="s">
        <v>31</v>
      </c>
      <c r="B99" s="97">
        <f t="shared" ref="B99:AE99" si="30">SUMIFS(C$5:C$60,$A$5:$A$60,$A99)</f>
        <v>0</v>
      </c>
      <c r="C99">
        <f t="shared" si="30"/>
        <v>0</v>
      </c>
      <c r="D99">
        <f t="shared" si="30"/>
        <v>0</v>
      </c>
      <c r="E99">
        <f t="shared" si="30"/>
        <v>0</v>
      </c>
      <c r="F99">
        <f t="shared" si="30"/>
        <v>0</v>
      </c>
      <c r="G99">
        <f t="shared" si="30"/>
        <v>0</v>
      </c>
      <c r="H99">
        <f t="shared" si="30"/>
        <v>0</v>
      </c>
      <c r="I99">
        <f t="shared" si="30"/>
        <v>0</v>
      </c>
      <c r="J99">
        <f t="shared" si="30"/>
        <v>0</v>
      </c>
      <c r="K99">
        <f t="shared" si="30"/>
        <v>0</v>
      </c>
      <c r="L99">
        <f t="shared" si="30"/>
        <v>0</v>
      </c>
      <c r="M99">
        <f t="shared" si="30"/>
        <v>0</v>
      </c>
      <c r="N99">
        <f t="shared" si="30"/>
        <v>0</v>
      </c>
      <c r="O99">
        <f t="shared" si="30"/>
        <v>0</v>
      </c>
      <c r="P99">
        <f t="shared" si="30"/>
        <v>0</v>
      </c>
      <c r="Q99">
        <f t="shared" si="30"/>
        <v>0</v>
      </c>
      <c r="R99">
        <f t="shared" si="30"/>
        <v>0</v>
      </c>
      <c r="S99">
        <f t="shared" si="30"/>
        <v>3506336431071.7588</v>
      </c>
      <c r="T99">
        <f t="shared" si="30"/>
        <v>0</v>
      </c>
      <c r="U99">
        <f t="shared" si="30"/>
        <v>0</v>
      </c>
      <c r="V99">
        <f t="shared" si="30"/>
        <v>0</v>
      </c>
      <c r="W99">
        <f t="shared" si="30"/>
        <v>0</v>
      </c>
      <c r="X99">
        <f t="shared" si="30"/>
        <v>0</v>
      </c>
      <c r="Y99">
        <f t="shared" si="30"/>
        <v>0</v>
      </c>
      <c r="Z99">
        <f t="shared" si="30"/>
        <v>0</v>
      </c>
      <c r="AA99">
        <f t="shared" si="30"/>
        <v>0</v>
      </c>
      <c r="AB99">
        <f t="shared" si="30"/>
        <v>0</v>
      </c>
      <c r="AC99">
        <f t="shared" si="30"/>
        <v>0</v>
      </c>
      <c r="AD99">
        <f t="shared" si="30"/>
        <v>0</v>
      </c>
      <c r="AE99" s="47">
        <f t="shared" si="30"/>
        <v>0</v>
      </c>
    </row>
    <row r="100" spans="1:31" x14ac:dyDescent="0.2">
      <c r="A100" s="12" t="s">
        <v>32</v>
      </c>
      <c r="B100" s="97">
        <f t="shared" ref="B100:AE100" si="31">SUMIFS(C$5:C$60,$A$5:$A$60,$A100)</f>
        <v>0</v>
      </c>
      <c r="C100">
        <f t="shared" si="31"/>
        <v>0</v>
      </c>
      <c r="D100">
        <f t="shared" si="31"/>
        <v>0</v>
      </c>
      <c r="E100">
        <f t="shared" si="31"/>
        <v>0</v>
      </c>
      <c r="F100">
        <f t="shared" si="31"/>
        <v>0</v>
      </c>
      <c r="G100">
        <f t="shared" si="31"/>
        <v>0</v>
      </c>
      <c r="H100">
        <f t="shared" si="31"/>
        <v>0</v>
      </c>
      <c r="I100">
        <f t="shared" si="31"/>
        <v>0</v>
      </c>
      <c r="J100">
        <f t="shared" si="31"/>
        <v>0</v>
      </c>
      <c r="K100">
        <f t="shared" si="31"/>
        <v>0</v>
      </c>
      <c r="L100">
        <f t="shared" si="31"/>
        <v>0</v>
      </c>
      <c r="M100">
        <f t="shared" si="31"/>
        <v>0</v>
      </c>
      <c r="N100">
        <f t="shared" si="31"/>
        <v>0</v>
      </c>
      <c r="O100">
        <f t="shared" si="31"/>
        <v>0</v>
      </c>
      <c r="P100">
        <f t="shared" si="31"/>
        <v>0</v>
      </c>
      <c r="Q100">
        <f t="shared" si="31"/>
        <v>0</v>
      </c>
      <c r="R100">
        <f t="shared" si="31"/>
        <v>0</v>
      </c>
      <c r="S100">
        <f t="shared" si="31"/>
        <v>87184581529.351837</v>
      </c>
      <c r="T100">
        <f t="shared" si="31"/>
        <v>0</v>
      </c>
      <c r="U100">
        <f t="shared" si="31"/>
        <v>0</v>
      </c>
      <c r="V100">
        <f t="shared" si="31"/>
        <v>0</v>
      </c>
      <c r="W100">
        <f t="shared" si="31"/>
        <v>0</v>
      </c>
      <c r="X100">
        <f t="shared" si="31"/>
        <v>0</v>
      </c>
      <c r="Y100">
        <f t="shared" si="31"/>
        <v>0</v>
      </c>
      <c r="Z100">
        <f t="shared" si="31"/>
        <v>0</v>
      </c>
      <c r="AA100">
        <f t="shared" si="31"/>
        <v>0</v>
      </c>
      <c r="AB100">
        <f t="shared" si="31"/>
        <v>0</v>
      </c>
      <c r="AC100">
        <f t="shared" si="31"/>
        <v>0</v>
      </c>
      <c r="AD100">
        <f t="shared" si="31"/>
        <v>0</v>
      </c>
      <c r="AE100" s="47">
        <f t="shared" si="31"/>
        <v>0</v>
      </c>
    </row>
    <row r="101" spans="1:31" x14ac:dyDescent="0.2">
      <c r="A101" s="12" t="s">
        <v>33</v>
      </c>
      <c r="B101" s="97">
        <f t="shared" ref="B101:AE101" si="32">SUMIFS(C$5:C$60,$A$5:$A$60,$A101)</f>
        <v>0</v>
      </c>
      <c r="C101">
        <f t="shared" si="32"/>
        <v>0</v>
      </c>
      <c r="D101">
        <f t="shared" si="32"/>
        <v>0</v>
      </c>
      <c r="E101">
        <f t="shared" si="32"/>
        <v>0</v>
      </c>
      <c r="F101">
        <f t="shared" si="32"/>
        <v>0</v>
      </c>
      <c r="G101">
        <f t="shared" si="32"/>
        <v>0</v>
      </c>
      <c r="H101">
        <f t="shared" si="32"/>
        <v>0</v>
      </c>
      <c r="I101">
        <f t="shared" si="32"/>
        <v>0</v>
      </c>
      <c r="J101">
        <f t="shared" si="32"/>
        <v>0</v>
      </c>
      <c r="K101">
        <f t="shared" si="32"/>
        <v>0</v>
      </c>
      <c r="L101">
        <f t="shared" si="32"/>
        <v>0</v>
      </c>
      <c r="M101">
        <f t="shared" si="32"/>
        <v>0</v>
      </c>
      <c r="N101">
        <f t="shared" si="32"/>
        <v>0</v>
      </c>
      <c r="O101">
        <f t="shared" si="32"/>
        <v>0</v>
      </c>
      <c r="P101">
        <f t="shared" si="32"/>
        <v>0</v>
      </c>
      <c r="Q101">
        <f t="shared" si="32"/>
        <v>0</v>
      </c>
      <c r="R101">
        <f t="shared" si="32"/>
        <v>0</v>
      </c>
      <c r="S101">
        <f t="shared" si="32"/>
        <v>0</v>
      </c>
      <c r="T101">
        <f t="shared" si="32"/>
        <v>0</v>
      </c>
      <c r="U101">
        <f t="shared" si="32"/>
        <v>0</v>
      </c>
      <c r="V101">
        <f t="shared" si="32"/>
        <v>0</v>
      </c>
      <c r="W101">
        <f t="shared" si="32"/>
        <v>0</v>
      </c>
      <c r="X101">
        <f t="shared" si="32"/>
        <v>0</v>
      </c>
      <c r="Y101">
        <f t="shared" si="32"/>
        <v>0</v>
      </c>
      <c r="Z101">
        <f t="shared" si="32"/>
        <v>0</v>
      </c>
      <c r="AA101">
        <f t="shared" si="32"/>
        <v>0</v>
      </c>
      <c r="AB101">
        <f t="shared" si="32"/>
        <v>0</v>
      </c>
      <c r="AC101">
        <f t="shared" si="32"/>
        <v>0</v>
      </c>
      <c r="AD101">
        <f t="shared" si="32"/>
        <v>0</v>
      </c>
      <c r="AE101" s="47">
        <f t="shared" si="32"/>
        <v>0</v>
      </c>
    </row>
    <row r="102" spans="1:31" x14ac:dyDescent="0.2">
      <c r="A102" s="12" t="s">
        <v>34</v>
      </c>
      <c r="B102" s="97">
        <f t="shared" ref="B102:AE102" si="33">SUMIFS(C$5:C$60,$A$5:$A$60,$A102)</f>
        <v>0</v>
      </c>
      <c r="C102">
        <f t="shared" si="33"/>
        <v>0</v>
      </c>
      <c r="D102">
        <f t="shared" si="33"/>
        <v>0</v>
      </c>
      <c r="E102">
        <f t="shared" si="33"/>
        <v>0</v>
      </c>
      <c r="F102">
        <f t="shared" si="33"/>
        <v>0</v>
      </c>
      <c r="G102">
        <f t="shared" si="33"/>
        <v>0</v>
      </c>
      <c r="H102">
        <f t="shared" si="33"/>
        <v>0</v>
      </c>
      <c r="I102">
        <f t="shared" si="33"/>
        <v>0</v>
      </c>
      <c r="J102">
        <f t="shared" si="33"/>
        <v>0</v>
      </c>
      <c r="K102">
        <f t="shared" si="33"/>
        <v>0</v>
      </c>
      <c r="L102">
        <f t="shared" si="33"/>
        <v>0</v>
      </c>
      <c r="M102">
        <f t="shared" si="33"/>
        <v>0</v>
      </c>
      <c r="N102">
        <f t="shared" si="33"/>
        <v>0</v>
      </c>
      <c r="O102">
        <f t="shared" si="33"/>
        <v>0</v>
      </c>
      <c r="P102">
        <f t="shared" si="33"/>
        <v>0</v>
      </c>
      <c r="Q102">
        <f t="shared" si="33"/>
        <v>0</v>
      </c>
      <c r="R102">
        <f t="shared" si="33"/>
        <v>0</v>
      </c>
      <c r="S102">
        <f t="shared" si="33"/>
        <v>0</v>
      </c>
      <c r="T102">
        <f t="shared" si="33"/>
        <v>0</v>
      </c>
      <c r="U102">
        <f t="shared" si="33"/>
        <v>0</v>
      </c>
      <c r="V102">
        <f t="shared" si="33"/>
        <v>0</v>
      </c>
      <c r="W102">
        <f t="shared" si="33"/>
        <v>0</v>
      </c>
      <c r="X102">
        <f t="shared" si="33"/>
        <v>0</v>
      </c>
      <c r="Y102">
        <f t="shared" si="33"/>
        <v>0</v>
      </c>
      <c r="Z102">
        <f t="shared" si="33"/>
        <v>0</v>
      </c>
      <c r="AA102">
        <f t="shared" si="33"/>
        <v>0</v>
      </c>
      <c r="AB102">
        <f t="shared" si="33"/>
        <v>0</v>
      </c>
      <c r="AC102">
        <f t="shared" si="33"/>
        <v>0</v>
      </c>
      <c r="AD102">
        <f t="shared" si="33"/>
        <v>0</v>
      </c>
      <c r="AE102" s="47">
        <f t="shared" si="33"/>
        <v>0</v>
      </c>
    </row>
    <row r="103" spans="1:31" x14ac:dyDescent="0.2">
      <c r="A103" s="12" t="s">
        <v>35</v>
      </c>
      <c r="B103" s="97">
        <f t="shared" ref="B103:AE103" si="34">SUMIFS(C$5:C$60,$A$5:$A$60,$A103)</f>
        <v>0</v>
      </c>
      <c r="C103">
        <f t="shared" si="34"/>
        <v>0</v>
      </c>
      <c r="D103">
        <f t="shared" si="34"/>
        <v>0</v>
      </c>
      <c r="E103">
        <f t="shared" si="34"/>
        <v>0</v>
      </c>
      <c r="F103">
        <f t="shared" si="34"/>
        <v>0</v>
      </c>
      <c r="G103">
        <f t="shared" si="34"/>
        <v>0</v>
      </c>
      <c r="H103">
        <f t="shared" si="34"/>
        <v>0</v>
      </c>
      <c r="I103">
        <f t="shared" si="34"/>
        <v>0</v>
      </c>
      <c r="J103">
        <f t="shared" si="34"/>
        <v>0</v>
      </c>
      <c r="K103">
        <f t="shared" si="34"/>
        <v>0</v>
      </c>
      <c r="L103">
        <f t="shared" si="34"/>
        <v>0</v>
      </c>
      <c r="M103">
        <f t="shared" si="34"/>
        <v>0</v>
      </c>
      <c r="N103">
        <f t="shared" si="34"/>
        <v>0</v>
      </c>
      <c r="O103">
        <f t="shared" si="34"/>
        <v>0</v>
      </c>
      <c r="P103">
        <f t="shared" si="34"/>
        <v>0</v>
      </c>
      <c r="Q103">
        <f t="shared" si="34"/>
        <v>0</v>
      </c>
      <c r="R103">
        <f t="shared" si="34"/>
        <v>0</v>
      </c>
      <c r="S103">
        <f t="shared" si="34"/>
        <v>0</v>
      </c>
      <c r="T103">
        <f t="shared" si="34"/>
        <v>0</v>
      </c>
      <c r="U103">
        <f t="shared" si="34"/>
        <v>0</v>
      </c>
      <c r="V103">
        <f t="shared" si="34"/>
        <v>0</v>
      </c>
      <c r="W103">
        <f t="shared" si="34"/>
        <v>0</v>
      </c>
      <c r="X103">
        <f t="shared" si="34"/>
        <v>0</v>
      </c>
      <c r="Y103">
        <f t="shared" si="34"/>
        <v>0</v>
      </c>
      <c r="Z103">
        <f t="shared" si="34"/>
        <v>0</v>
      </c>
      <c r="AA103">
        <f t="shared" si="34"/>
        <v>0</v>
      </c>
      <c r="AB103">
        <f t="shared" si="34"/>
        <v>0</v>
      </c>
      <c r="AC103">
        <f t="shared" si="34"/>
        <v>0</v>
      </c>
      <c r="AD103">
        <f t="shared" si="34"/>
        <v>0</v>
      </c>
      <c r="AE103" s="47">
        <f t="shared" si="34"/>
        <v>0</v>
      </c>
    </row>
    <row r="104" spans="1:31" x14ac:dyDescent="0.2">
      <c r="A104" s="12" t="s">
        <v>36</v>
      </c>
      <c r="B104" s="97">
        <f t="shared" ref="B104:AE104" si="35">SUMIFS(C$5:C$60,$A$5:$A$60,$A104)</f>
        <v>0</v>
      </c>
      <c r="C104">
        <f t="shared" si="35"/>
        <v>0</v>
      </c>
      <c r="D104">
        <f t="shared" si="35"/>
        <v>0</v>
      </c>
      <c r="E104">
        <f t="shared" si="35"/>
        <v>0</v>
      </c>
      <c r="F104">
        <f t="shared" si="35"/>
        <v>0</v>
      </c>
      <c r="G104">
        <f t="shared" si="35"/>
        <v>0</v>
      </c>
      <c r="H104">
        <f t="shared" si="35"/>
        <v>0</v>
      </c>
      <c r="I104">
        <f t="shared" si="35"/>
        <v>0</v>
      </c>
      <c r="J104">
        <f t="shared" si="35"/>
        <v>0</v>
      </c>
      <c r="K104">
        <f t="shared" si="35"/>
        <v>0</v>
      </c>
      <c r="L104">
        <f t="shared" si="35"/>
        <v>0</v>
      </c>
      <c r="M104">
        <f t="shared" si="35"/>
        <v>0</v>
      </c>
      <c r="N104">
        <f t="shared" si="35"/>
        <v>0</v>
      </c>
      <c r="O104">
        <f t="shared" si="35"/>
        <v>0</v>
      </c>
      <c r="P104">
        <f t="shared" si="35"/>
        <v>0</v>
      </c>
      <c r="Q104">
        <f t="shared" si="35"/>
        <v>0</v>
      </c>
      <c r="R104">
        <f t="shared" si="35"/>
        <v>0</v>
      </c>
      <c r="S104">
        <f t="shared" si="35"/>
        <v>0</v>
      </c>
      <c r="T104">
        <f t="shared" si="35"/>
        <v>0</v>
      </c>
      <c r="U104">
        <f t="shared" si="35"/>
        <v>0</v>
      </c>
      <c r="V104">
        <f t="shared" si="35"/>
        <v>0</v>
      </c>
      <c r="W104">
        <f t="shared" si="35"/>
        <v>0</v>
      </c>
      <c r="X104">
        <f t="shared" si="35"/>
        <v>0</v>
      </c>
      <c r="Y104">
        <f t="shared" si="35"/>
        <v>0</v>
      </c>
      <c r="Z104">
        <f t="shared" si="35"/>
        <v>0</v>
      </c>
      <c r="AA104">
        <f t="shared" si="35"/>
        <v>0</v>
      </c>
      <c r="AB104">
        <f t="shared" si="35"/>
        <v>0</v>
      </c>
      <c r="AC104">
        <f t="shared" si="35"/>
        <v>0</v>
      </c>
      <c r="AD104">
        <f t="shared" si="35"/>
        <v>0</v>
      </c>
      <c r="AE104" s="47">
        <f t="shared" si="35"/>
        <v>0</v>
      </c>
    </row>
    <row r="105" spans="1:31" x14ac:dyDescent="0.2">
      <c r="A105" s="12" t="s">
        <v>37</v>
      </c>
      <c r="B105" s="97">
        <f t="shared" ref="B105:AE105" si="36">SUMIFS(C$5:C$60,$A$5:$A$60,$A105)</f>
        <v>0</v>
      </c>
      <c r="C105">
        <f t="shared" si="36"/>
        <v>0</v>
      </c>
      <c r="D105">
        <f t="shared" si="36"/>
        <v>0</v>
      </c>
      <c r="E105">
        <f t="shared" si="36"/>
        <v>0</v>
      </c>
      <c r="F105">
        <f t="shared" si="36"/>
        <v>0</v>
      </c>
      <c r="G105">
        <f t="shared" si="36"/>
        <v>0</v>
      </c>
      <c r="H105">
        <f t="shared" si="36"/>
        <v>0</v>
      </c>
      <c r="I105">
        <f t="shared" si="36"/>
        <v>0</v>
      </c>
      <c r="J105">
        <f t="shared" si="36"/>
        <v>0</v>
      </c>
      <c r="K105">
        <f t="shared" si="36"/>
        <v>0</v>
      </c>
      <c r="L105">
        <f t="shared" si="36"/>
        <v>0</v>
      </c>
      <c r="M105">
        <f t="shared" si="36"/>
        <v>0</v>
      </c>
      <c r="N105">
        <f t="shared" si="36"/>
        <v>0</v>
      </c>
      <c r="O105">
        <f t="shared" si="36"/>
        <v>0</v>
      </c>
      <c r="P105">
        <f t="shared" si="36"/>
        <v>0</v>
      </c>
      <c r="Q105">
        <f t="shared" si="36"/>
        <v>0</v>
      </c>
      <c r="R105">
        <f t="shared" si="36"/>
        <v>0</v>
      </c>
      <c r="S105">
        <f t="shared" si="36"/>
        <v>0</v>
      </c>
      <c r="T105">
        <f t="shared" si="36"/>
        <v>0</v>
      </c>
      <c r="U105">
        <f t="shared" si="36"/>
        <v>0</v>
      </c>
      <c r="V105">
        <f t="shared" si="36"/>
        <v>0</v>
      </c>
      <c r="W105">
        <f t="shared" si="36"/>
        <v>0</v>
      </c>
      <c r="X105">
        <f t="shared" si="36"/>
        <v>0</v>
      </c>
      <c r="Y105">
        <f t="shared" si="36"/>
        <v>0</v>
      </c>
      <c r="Z105">
        <f t="shared" si="36"/>
        <v>0</v>
      </c>
      <c r="AA105">
        <f t="shared" si="36"/>
        <v>0</v>
      </c>
      <c r="AB105">
        <f t="shared" si="36"/>
        <v>0</v>
      </c>
      <c r="AC105">
        <f t="shared" si="36"/>
        <v>0</v>
      </c>
      <c r="AD105">
        <f t="shared" si="36"/>
        <v>0</v>
      </c>
      <c r="AE105" s="47">
        <f t="shared" si="36"/>
        <v>0</v>
      </c>
    </row>
    <row r="106" spans="1:31" x14ac:dyDescent="0.2">
      <c r="A106" s="12" t="s">
        <v>38</v>
      </c>
      <c r="B106" s="97">
        <f t="shared" ref="B106:AE106" si="37">SUMIFS(C$5:C$60,$A$5:$A$60,$A106)</f>
        <v>0</v>
      </c>
      <c r="C106">
        <f t="shared" si="37"/>
        <v>0</v>
      </c>
      <c r="D106">
        <f t="shared" si="37"/>
        <v>0</v>
      </c>
      <c r="E106">
        <f t="shared" si="37"/>
        <v>0</v>
      </c>
      <c r="F106">
        <f t="shared" si="37"/>
        <v>0</v>
      </c>
      <c r="G106">
        <f t="shared" si="37"/>
        <v>0</v>
      </c>
      <c r="H106">
        <f t="shared" si="37"/>
        <v>0</v>
      </c>
      <c r="I106">
        <f t="shared" si="37"/>
        <v>0</v>
      </c>
      <c r="J106">
        <f t="shared" si="37"/>
        <v>0</v>
      </c>
      <c r="K106">
        <f t="shared" si="37"/>
        <v>0</v>
      </c>
      <c r="L106">
        <f t="shared" si="37"/>
        <v>0</v>
      </c>
      <c r="M106">
        <f t="shared" si="37"/>
        <v>0</v>
      </c>
      <c r="N106">
        <f t="shared" si="37"/>
        <v>0</v>
      </c>
      <c r="O106">
        <f t="shared" si="37"/>
        <v>0</v>
      </c>
      <c r="P106">
        <f t="shared" si="37"/>
        <v>0</v>
      </c>
      <c r="Q106">
        <f t="shared" si="37"/>
        <v>0</v>
      </c>
      <c r="R106">
        <f t="shared" si="37"/>
        <v>0</v>
      </c>
      <c r="S106">
        <f t="shared" si="37"/>
        <v>0</v>
      </c>
      <c r="T106">
        <f t="shared" si="37"/>
        <v>0</v>
      </c>
      <c r="U106">
        <f t="shared" si="37"/>
        <v>0</v>
      </c>
      <c r="V106">
        <f t="shared" si="37"/>
        <v>0</v>
      </c>
      <c r="W106">
        <f t="shared" si="37"/>
        <v>0</v>
      </c>
      <c r="X106">
        <f t="shared" si="37"/>
        <v>0</v>
      </c>
      <c r="Y106">
        <f t="shared" si="37"/>
        <v>0</v>
      </c>
      <c r="Z106">
        <f t="shared" si="37"/>
        <v>0</v>
      </c>
      <c r="AA106">
        <f t="shared" si="37"/>
        <v>0</v>
      </c>
      <c r="AB106">
        <f t="shared" si="37"/>
        <v>0</v>
      </c>
      <c r="AC106">
        <f t="shared" si="37"/>
        <v>0</v>
      </c>
      <c r="AD106">
        <f t="shared" si="37"/>
        <v>0</v>
      </c>
      <c r="AE106" s="47">
        <f t="shared" si="37"/>
        <v>0</v>
      </c>
    </row>
    <row r="107" spans="1:31" x14ac:dyDescent="0.2">
      <c r="A107" s="12" t="s">
        <v>39</v>
      </c>
      <c r="B107" s="97">
        <f t="shared" ref="B107:AE107" si="38">SUMIFS(C$5:C$60,$A$5:$A$60,$A107)</f>
        <v>0</v>
      </c>
      <c r="C107">
        <f t="shared" si="38"/>
        <v>0</v>
      </c>
      <c r="D107">
        <f t="shared" si="38"/>
        <v>0</v>
      </c>
      <c r="E107">
        <f t="shared" si="38"/>
        <v>0</v>
      </c>
      <c r="F107">
        <f t="shared" si="38"/>
        <v>0</v>
      </c>
      <c r="G107">
        <f t="shared" si="38"/>
        <v>0</v>
      </c>
      <c r="H107">
        <f t="shared" si="38"/>
        <v>0</v>
      </c>
      <c r="I107">
        <f t="shared" si="38"/>
        <v>0</v>
      </c>
      <c r="J107">
        <f t="shared" si="38"/>
        <v>0</v>
      </c>
      <c r="K107">
        <f t="shared" si="38"/>
        <v>0</v>
      </c>
      <c r="L107">
        <f t="shared" si="38"/>
        <v>0</v>
      </c>
      <c r="M107">
        <f t="shared" si="38"/>
        <v>0</v>
      </c>
      <c r="N107">
        <f t="shared" si="38"/>
        <v>0</v>
      </c>
      <c r="O107">
        <f t="shared" si="38"/>
        <v>0</v>
      </c>
      <c r="P107">
        <f t="shared" si="38"/>
        <v>0</v>
      </c>
      <c r="Q107">
        <f t="shared" si="38"/>
        <v>0</v>
      </c>
      <c r="R107">
        <f t="shared" si="38"/>
        <v>0</v>
      </c>
      <c r="S107">
        <f t="shared" si="38"/>
        <v>0</v>
      </c>
      <c r="T107">
        <f t="shared" si="38"/>
        <v>0</v>
      </c>
      <c r="U107">
        <f t="shared" si="38"/>
        <v>0</v>
      </c>
      <c r="V107">
        <f t="shared" si="38"/>
        <v>0</v>
      </c>
      <c r="W107">
        <f t="shared" si="38"/>
        <v>0</v>
      </c>
      <c r="X107">
        <f t="shared" si="38"/>
        <v>0</v>
      </c>
      <c r="Y107">
        <f t="shared" si="38"/>
        <v>0</v>
      </c>
      <c r="Z107">
        <f t="shared" si="38"/>
        <v>0</v>
      </c>
      <c r="AA107">
        <f t="shared" si="38"/>
        <v>0</v>
      </c>
      <c r="AB107">
        <f t="shared" si="38"/>
        <v>0</v>
      </c>
      <c r="AC107">
        <f t="shared" si="38"/>
        <v>0</v>
      </c>
      <c r="AD107">
        <f t="shared" si="38"/>
        <v>0</v>
      </c>
      <c r="AE107" s="47">
        <f t="shared" si="38"/>
        <v>0</v>
      </c>
    </row>
    <row r="108" spans="1:31" x14ac:dyDescent="0.2">
      <c r="A108" s="12" t="s">
        <v>40</v>
      </c>
      <c r="B108" s="97">
        <f t="shared" ref="B108:AE108" si="39">SUMIFS(C$5:C$60,$A$5:$A$60,$A108)</f>
        <v>454563419367799.31</v>
      </c>
      <c r="C108">
        <f t="shared" si="39"/>
        <v>0</v>
      </c>
      <c r="D108">
        <f t="shared" si="39"/>
        <v>13070161830769.432</v>
      </c>
      <c r="E108">
        <f t="shared" si="39"/>
        <v>0</v>
      </c>
      <c r="F108">
        <f t="shared" si="39"/>
        <v>0</v>
      </c>
      <c r="G108">
        <f t="shared" si="39"/>
        <v>4449639798689.3301</v>
      </c>
      <c r="H108">
        <f t="shared" si="39"/>
        <v>0</v>
      </c>
      <c r="I108">
        <f t="shared" si="39"/>
        <v>0</v>
      </c>
      <c r="J108">
        <f t="shared" si="39"/>
        <v>90364884475.073059</v>
      </c>
      <c r="K108">
        <f t="shared" si="39"/>
        <v>0</v>
      </c>
      <c r="L108">
        <f t="shared" si="39"/>
        <v>0</v>
      </c>
      <c r="M108">
        <f t="shared" si="39"/>
        <v>0</v>
      </c>
      <c r="N108">
        <f t="shared" si="39"/>
        <v>0</v>
      </c>
      <c r="O108">
        <f t="shared" si="39"/>
        <v>0</v>
      </c>
      <c r="P108">
        <f t="shared" si="39"/>
        <v>0</v>
      </c>
      <c r="Q108">
        <f t="shared" si="39"/>
        <v>0</v>
      </c>
      <c r="R108">
        <f t="shared" si="39"/>
        <v>0</v>
      </c>
      <c r="S108">
        <f t="shared" si="39"/>
        <v>0</v>
      </c>
      <c r="T108">
        <f t="shared" si="39"/>
        <v>0</v>
      </c>
      <c r="U108">
        <f t="shared" si="39"/>
        <v>0</v>
      </c>
      <c r="V108">
        <f t="shared" si="39"/>
        <v>0</v>
      </c>
      <c r="W108">
        <f t="shared" si="39"/>
        <v>0</v>
      </c>
      <c r="X108">
        <f t="shared" si="39"/>
        <v>1754983018197.5674</v>
      </c>
      <c r="Y108">
        <f t="shared" si="39"/>
        <v>0</v>
      </c>
      <c r="Z108">
        <f t="shared" si="39"/>
        <v>0</v>
      </c>
      <c r="AA108">
        <f t="shared" si="39"/>
        <v>587501036556500.75</v>
      </c>
      <c r="AB108">
        <f t="shared" si="39"/>
        <v>-567962176599466.38</v>
      </c>
      <c r="AC108">
        <f t="shared" si="39"/>
        <v>0</v>
      </c>
      <c r="AD108">
        <f t="shared" si="39"/>
        <v>0</v>
      </c>
      <c r="AE108" s="47">
        <f t="shared" si="39"/>
        <v>0</v>
      </c>
    </row>
    <row r="109" spans="1:31" x14ac:dyDescent="0.2">
      <c r="A109" s="37" t="s">
        <v>41</v>
      </c>
      <c r="B109" s="98">
        <f t="shared" ref="B109:AE109" si="40">SUMIFS(C$5:C$60,$A$5:$A$60,$A109)</f>
        <v>0</v>
      </c>
      <c r="C109" s="28">
        <f t="shared" si="40"/>
        <v>0</v>
      </c>
      <c r="D109" s="28">
        <f t="shared" si="40"/>
        <v>0</v>
      </c>
      <c r="E109" s="28">
        <f t="shared" si="40"/>
        <v>0</v>
      </c>
      <c r="F109" s="28">
        <f t="shared" si="40"/>
        <v>0</v>
      </c>
      <c r="G109" s="28">
        <f t="shared" si="40"/>
        <v>0</v>
      </c>
      <c r="H109" s="28">
        <f t="shared" si="40"/>
        <v>0</v>
      </c>
      <c r="I109" s="28">
        <f t="shared" si="40"/>
        <v>0</v>
      </c>
      <c r="J109" s="28">
        <f t="shared" si="40"/>
        <v>0</v>
      </c>
      <c r="K109" s="28">
        <f t="shared" si="40"/>
        <v>0</v>
      </c>
      <c r="L109" s="28">
        <f t="shared" si="40"/>
        <v>0</v>
      </c>
      <c r="M109" s="28">
        <f t="shared" si="40"/>
        <v>0</v>
      </c>
      <c r="N109" s="28">
        <f t="shared" si="40"/>
        <v>0</v>
      </c>
      <c r="O109" s="28">
        <f t="shared" si="40"/>
        <v>0</v>
      </c>
      <c r="P109" s="28">
        <f t="shared" si="40"/>
        <v>0</v>
      </c>
      <c r="Q109" s="28">
        <f t="shared" si="40"/>
        <v>0</v>
      </c>
      <c r="R109" s="28">
        <f t="shared" si="40"/>
        <v>0</v>
      </c>
      <c r="S109" s="28">
        <f t="shared" si="40"/>
        <v>0</v>
      </c>
      <c r="T109" s="28">
        <f t="shared" si="40"/>
        <v>0</v>
      </c>
      <c r="U109" s="28">
        <f t="shared" si="40"/>
        <v>0</v>
      </c>
      <c r="V109" s="28">
        <f t="shared" si="40"/>
        <v>0</v>
      </c>
      <c r="W109" s="28">
        <f t="shared" si="40"/>
        <v>0</v>
      </c>
      <c r="X109" s="28">
        <f t="shared" si="40"/>
        <v>0</v>
      </c>
      <c r="Y109" s="28">
        <f t="shared" si="40"/>
        <v>0</v>
      </c>
      <c r="Z109" s="28">
        <f t="shared" si="40"/>
        <v>0</v>
      </c>
      <c r="AA109" s="28">
        <f t="shared" si="40"/>
        <v>0</v>
      </c>
      <c r="AB109" s="28">
        <f t="shared" si="40"/>
        <v>0</v>
      </c>
      <c r="AC109" s="28">
        <f t="shared" si="40"/>
        <v>0</v>
      </c>
      <c r="AD109" s="28">
        <f t="shared" si="40"/>
        <v>0</v>
      </c>
      <c r="AE109" s="29">
        <f t="shared" si="40"/>
        <v>0</v>
      </c>
    </row>
    <row r="110" spans="1:31" x14ac:dyDescent="0.2">
      <c r="A110" s="76" t="s">
        <v>123</v>
      </c>
      <c r="B110" s="30">
        <f t="shared" ref="B110:AE110" si="41">SUMIFS(C$5:C$60,$A$5:$A$60,$A110)</f>
        <v>0</v>
      </c>
      <c r="C110" s="24">
        <f t="shared" si="41"/>
        <v>0</v>
      </c>
      <c r="D110" s="24">
        <f t="shared" si="41"/>
        <v>0</v>
      </c>
      <c r="E110" s="24">
        <f t="shared" si="41"/>
        <v>0</v>
      </c>
      <c r="F110" s="24">
        <f t="shared" si="41"/>
        <v>0</v>
      </c>
      <c r="G110" s="24">
        <f t="shared" si="41"/>
        <v>0</v>
      </c>
      <c r="H110" s="24">
        <f t="shared" si="41"/>
        <v>0</v>
      </c>
      <c r="I110" s="24">
        <f t="shared" si="41"/>
        <v>0</v>
      </c>
      <c r="J110" s="24">
        <f t="shared" si="41"/>
        <v>0</v>
      </c>
      <c r="K110" s="24">
        <f t="shared" si="41"/>
        <v>0</v>
      </c>
      <c r="L110" s="24">
        <f t="shared" si="41"/>
        <v>0</v>
      </c>
      <c r="M110" s="24">
        <f t="shared" si="41"/>
        <v>0</v>
      </c>
      <c r="N110" s="24">
        <f t="shared" si="41"/>
        <v>0</v>
      </c>
      <c r="O110" s="24">
        <f t="shared" si="41"/>
        <v>0</v>
      </c>
      <c r="P110" s="24">
        <f t="shared" si="41"/>
        <v>0</v>
      </c>
      <c r="Q110" s="24">
        <f t="shared" si="41"/>
        <v>0</v>
      </c>
      <c r="R110" s="24">
        <f t="shared" si="41"/>
        <v>0</v>
      </c>
      <c r="S110" s="24">
        <f t="shared" si="41"/>
        <v>0</v>
      </c>
      <c r="T110" s="24">
        <f t="shared" si="41"/>
        <v>0</v>
      </c>
      <c r="U110" s="24">
        <f t="shared" si="41"/>
        <v>0</v>
      </c>
      <c r="V110" s="24">
        <f t="shared" si="41"/>
        <v>1060811747264374.8</v>
      </c>
      <c r="W110" s="24">
        <f t="shared" si="41"/>
        <v>0</v>
      </c>
      <c r="X110" s="24">
        <f t="shared" si="41"/>
        <v>0</v>
      </c>
      <c r="Y110" s="24">
        <f t="shared" si="41"/>
        <v>0</v>
      </c>
      <c r="Z110" s="24">
        <f t="shared" si="41"/>
        <v>0</v>
      </c>
      <c r="AA110" s="24">
        <f t="shared" si="41"/>
        <v>0</v>
      </c>
      <c r="AB110" s="24">
        <f t="shared" si="41"/>
        <v>0</v>
      </c>
      <c r="AC110" s="24">
        <f t="shared" si="41"/>
        <v>0</v>
      </c>
      <c r="AD110" s="24">
        <f t="shared" si="41"/>
        <v>0</v>
      </c>
      <c r="AE110" s="25">
        <f t="shared" si="41"/>
        <v>0</v>
      </c>
    </row>
    <row r="114" spans="1:11" x14ac:dyDescent="0.2">
      <c r="A114" s="80" t="s">
        <v>338</v>
      </c>
    </row>
    <row r="115" spans="1:11" ht="42.75" x14ac:dyDescent="0.2">
      <c r="C115" s="109" t="s">
        <v>342</v>
      </c>
      <c r="D115" s="109" t="s">
        <v>194</v>
      </c>
      <c r="E115" s="109" t="s">
        <v>266</v>
      </c>
      <c r="F115" s="109" t="s">
        <v>265</v>
      </c>
      <c r="G115" s="109" t="s">
        <v>277</v>
      </c>
      <c r="H115" s="109" t="s">
        <v>263</v>
      </c>
      <c r="I115" s="109" t="s">
        <v>155</v>
      </c>
      <c r="J115" s="109" t="s">
        <v>164</v>
      </c>
      <c r="K115" s="109" t="s">
        <v>221</v>
      </c>
    </row>
    <row r="116" spans="1:11" x14ac:dyDescent="0.2">
      <c r="A116" s="112" t="str">
        <f>VLOOKUP(B116,'Sector Match'!$A$1:$B$43,2,0)</f>
        <v>coal mining 05</v>
      </c>
      <c r="B116" s="36" t="s">
        <v>2</v>
      </c>
      <c r="C116" s="96">
        <f>SUMIFS($B69:$AE69,$B$67:$AE$67,C$115)</f>
        <v>1957119831902736</v>
      </c>
      <c r="D116" s="45">
        <f t="shared" ref="D116:K116" si="42">SUMIFS($B69:$AE69,$B$67:$AE$67,D$115)</f>
        <v>0</v>
      </c>
      <c r="E116" s="45">
        <f t="shared" si="42"/>
        <v>0</v>
      </c>
      <c r="F116" s="45">
        <f t="shared" si="42"/>
        <v>0</v>
      </c>
      <c r="G116" s="45">
        <f t="shared" si="42"/>
        <v>0</v>
      </c>
      <c r="H116" s="45">
        <f t="shared" si="42"/>
        <v>0</v>
      </c>
      <c r="I116" s="45">
        <f t="shared" si="42"/>
        <v>0</v>
      </c>
      <c r="J116" s="45">
        <f t="shared" si="42"/>
        <v>0</v>
      </c>
      <c r="K116" s="46">
        <f t="shared" si="42"/>
        <v>0</v>
      </c>
    </row>
    <row r="117" spans="1:11" x14ac:dyDescent="0.2">
      <c r="A117" s="41" t="str">
        <f>VLOOKUP(B117,'Sector Match'!$A$1:$B$43,2,0)</f>
        <v>oil and gas extraction 06</v>
      </c>
      <c r="B117" s="12" t="s">
        <v>3</v>
      </c>
      <c r="C117" s="97">
        <f t="shared" ref="C117:K117" si="43">SUMIFS($B70:$AE70,$B$67:$AE$67,C$115)</f>
        <v>0</v>
      </c>
      <c r="D117">
        <f t="shared" si="43"/>
        <v>0</v>
      </c>
      <c r="E117">
        <f t="shared" si="43"/>
        <v>0</v>
      </c>
      <c r="F117">
        <f t="shared" si="43"/>
        <v>0</v>
      </c>
      <c r="G117">
        <f t="shared" si="43"/>
        <v>0</v>
      </c>
      <c r="H117">
        <f t="shared" si="43"/>
        <v>0</v>
      </c>
      <c r="I117">
        <f t="shared" si="43"/>
        <v>0</v>
      </c>
      <c r="J117">
        <f t="shared" si="43"/>
        <v>0</v>
      </c>
      <c r="K117" s="47">
        <f t="shared" si="43"/>
        <v>0</v>
      </c>
    </row>
    <row r="118" spans="1:11" x14ac:dyDescent="0.2">
      <c r="A118" s="41" t="str">
        <f>VLOOKUP(B118,'Sector Match'!$A$1:$B$43,2,0)</f>
        <v>other mining and quarrying 07T08</v>
      </c>
      <c r="B118" s="12" t="s">
        <v>4</v>
      </c>
      <c r="C118" s="97">
        <f t="shared" ref="C118:K118" si="44">SUMIFS($B71:$AE71,$B$67:$AE$67,C$115)</f>
        <v>0</v>
      </c>
      <c r="D118">
        <f t="shared" si="44"/>
        <v>0</v>
      </c>
      <c r="E118">
        <f t="shared" si="44"/>
        <v>0</v>
      </c>
      <c r="F118">
        <f t="shared" si="44"/>
        <v>0</v>
      </c>
      <c r="G118">
        <f t="shared" si="44"/>
        <v>0</v>
      </c>
      <c r="H118">
        <f t="shared" si="44"/>
        <v>0</v>
      </c>
      <c r="I118">
        <f t="shared" si="44"/>
        <v>0</v>
      </c>
      <c r="J118">
        <f t="shared" si="44"/>
        <v>0</v>
      </c>
      <c r="K118" s="47">
        <f t="shared" si="44"/>
        <v>0</v>
      </c>
    </row>
    <row r="119" spans="1:11" x14ac:dyDescent="0.2">
      <c r="A119" s="41" t="str">
        <f>VLOOKUP(B119,'Sector Match'!$A$1:$B$43,2,0)</f>
        <v>other mining and quarrying 07T08</v>
      </c>
      <c r="B119" s="12" t="s">
        <v>5</v>
      </c>
      <c r="C119" s="97">
        <f t="shared" ref="C119:K119" si="45">SUMIFS($B72:$AE72,$B$67:$AE$67,C$115)</f>
        <v>0</v>
      </c>
      <c r="D119">
        <f t="shared" si="45"/>
        <v>0</v>
      </c>
      <c r="E119">
        <f t="shared" si="45"/>
        <v>0</v>
      </c>
      <c r="F119">
        <f t="shared" si="45"/>
        <v>0</v>
      </c>
      <c r="G119">
        <f t="shared" si="45"/>
        <v>0</v>
      </c>
      <c r="H119">
        <f t="shared" si="45"/>
        <v>0</v>
      </c>
      <c r="I119">
        <f t="shared" si="45"/>
        <v>0</v>
      </c>
      <c r="J119">
        <f t="shared" si="45"/>
        <v>0</v>
      </c>
      <c r="K119" s="47">
        <f t="shared" si="45"/>
        <v>0</v>
      </c>
    </row>
    <row r="120" spans="1:11" x14ac:dyDescent="0.2">
      <c r="A120" s="41" t="str">
        <f>VLOOKUP(B120,'Sector Match'!$A$1:$B$43,2,0)</f>
        <v>other mining and quarrying 07T08</v>
      </c>
      <c r="B120" s="12" t="s">
        <v>6</v>
      </c>
      <c r="C120" s="97">
        <f t="shared" ref="C120:K120" si="46">SUMIFS($B73:$AE73,$B$67:$AE$67,C$115)</f>
        <v>0</v>
      </c>
      <c r="D120">
        <f t="shared" si="46"/>
        <v>0</v>
      </c>
      <c r="E120">
        <f t="shared" si="46"/>
        <v>0</v>
      </c>
      <c r="F120">
        <f t="shared" si="46"/>
        <v>0</v>
      </c>
      <c r="G120">
        <f t="shared" si="46"/>
        <v>0</v>
      </c>
      <c r="H120">
        <f t="shared" si="46"/>
        <v>0</v>
      </c>
      <c r="I120">
        <f t="shared" si="46"/>
        <v>0</v>
      </c>
      <c r="J120">
        <f t="shared" si="46"/>
        <v>0</v>
      </c>
      <c r="K120" s="47">
        <f t="shared" si="46"/>
        <v>0</v>
      </c>
    </row>
    <row r="121" spans="1:11" x14ac:dyDescent="0.2">
      <c r="A121" s="41" t="str">
        <f>VLOOKUP(B121,'Sector Match'!$A$1:$B$43,2,0)</f>
        <v>Mining Support Service Activities 09</v>
      </c>
      <c r="B121" s="12" t="s">
        <v>7</v>
      </c>
      <c r="C121" s="97">
        <f t="shared" ref="C121:K121" si="47">SUMIFS($B74:$AE74,$B$67:$AE$67,C$115)</f>
        <v>0</v>
      </c>
      <c r="D121">
        <f t="shared" si="47"/>
        <v>0</v>
      </c>
      <c r="E121">
        <f t="shared" si="47"/>
        <v>0</v>
      </c>
      <c r="F121">
        <f t="shared" si="47"/>
        <v>0</v>
      </c>
      <c r="G121">
        <f t="shared" si="47"/>
        <v>0</v>
      </c>
      <c r="H121">
        <f t="shared" si="47"/>
        <v>0</v>
      </c>
      <c r="I121">
        <f t="shared" si="47"/>
        <v>0</v>
      </c>
      <c r="J121">
        <f t="shared" si="47"/>
        <v>0</v>
      </c>
      <c r="K121" s="47">
        <f t="shared" si="47"/>
        <v>0</v>
      </c>
    </row>
    <row r="122" spans="1:11" x14ac:dyDescent="0.2">
      <c r="A122" s="41" t="str">
        <f>VLOOKUP(B122,'Sector Match'!$A$1:$B$43,2,0)</f>
        <v>Mining Support Service Activities 09</v>
      </c>
      <c r="B122" s="12" t="s">
        <v>8</v>
      </c>
      <c r="C122" s="97">
        <f t="shared" ref="C122:K122" si="48">SUMIFS($B75:$AE75,$B$67:$AE$67,C$115)</f>
        <v>0</v>
      </c>
      <c r="D122">
        <f t="shared" si="48"/>
        <v>0</v>
      </c>
      <c r="E122">
        <f t="shared" si="48"/>
        <v>0</v>
      </c>
      <c r="F122">
        <f t="shared" si="48"/>
        <v>0</v>
      </c>
      <c r="G122">
        <f t="shared" si="48"/>
        <v>0</v>
      </c>
      <c r="H122">
        <f t="shared" si="48"/>
        <v>0</v>
      </c>
      <c r="I122">
        <f t="shared" si="48"/>
        <v>0</v>
      </c>
      <c r="J122">
        <f t="shared" si="48"/>
        <v>0</v>
      </c>
      <c r="K122" s="47">
        <f t="shared" si="48"/>
        <v>0</v>
      </c>
    </row>
    <row r="123" spans="1:11" x14ac:dyDescent="0.2">
      <c r="A123" s="41" t="str">
        <f>VLOOKUP(B123,'Sector Match'!$A$1:$B$43,2,0)</f>
        <v>food beverage and tobacco 10T12</v>
      </c>
      <c r="B123" s="12" t="s">
        <v>9</v>
      </c>
      <c r="C123" s="97">
        <f t="shared" ref="C123:K123" si="49">SUMIFS($B76:$AE76,$B$67:$AE$67,C$115)</f>
        <v>0</v>
      </c>
      <c r="D123">
        <f t="shared" si="49"/>
        <v>0</v>
      </c>
      <c r="E123">
        <f t="shared" si="49"/>
        <v>0</v>
      </c>
      <c r="F123">
        <f t="shared" si="49"/>
        <v>0</v>
      </c>
      <c r="G123">
        <f t="shared" si="49"/>
        <v>0</v>
      </c>
      <c r="H123">
        <f t="shared" si="49"/>
        <v>0</v>
      </c>
      <c r="I123">
        <f t="shared" si="49"/>
        <v>0</v>
      </c>
      <c r="J123">
        <f t="shared" si="49"/>
        <v>0</v>
      </c>
      <c r="K123" s="47">
        <f t="shared" si="49"/>
        <v>0</v>
      </c>
    </row>
    <row r="124" spans="1:11" x14ac:dyDescent="0.2">
      <c r="A124" s="41" t="str">
        <f>VLOOKUP(B124,'Sector Match'!$A$1:$B$43,2,0)</f>
        <v>food beverage and tobacco 10T12</v>
      </c>
      <c r="B124" s="12" t="s">
        <v>10</v>
      </c>
      <c r="C124" s="97">
        <f t="shared" ref="C124:K124" si="50">SUMIFS($B77:$AE77,$B$67:$AE$67,C$115)</f>
        <v>0</v>
      </c>
      <c r="D124">
        <f t="shared" si="50"/>
        <v>0</v>
      </c>
      <c r="E124">
        <f t="shared" si="50"/>
        <v>0</v>
      </c>
      <c r="F124">
        <f t="shared" si="50"/>
        <v>0</v>
      </c>
      <c r="G124">
        <f t="shared" si="50"/>
        <v>153540856720.68759</v>
      </c>
      <c r="H124">
        <f t="shared" si="50"/>
        <v>0</v>
      </c>
      <c r="I124">
        <f t="shared" si="50"/>
        <v>0</v>
      </c>
      <c r="J124">
        <f t="shared" si="50"/>
        <v>0</v>
      </c>
      <c r="K124" s="47">
        <f t="shared" si="50"/>
        <v>0</v>
      </c>
    </row>
    <row r="125" spans="1:11" x14ac:dyDescent="0.2">
      <c r="A125" s="41" t="str">
        <f>VLOOKUP(B125,'Sector Match'!$A$1:$B$43,2,0)</f>
        <v>food beverage and tobacco 10T12</v>
      </c>
      <c r="B125" s="12" t="s">
        <v>11</v>
      </c>
      <c r="C125" s="97">
        <f t="shared" ref="C125:K125" si="51">SUMIFS($B78:$AE78,$B$67:$AE$67,C$115)</f>
        <v>0</v>
      </c>
      <c r="D125">
        <f t="shared" si="51"/>
        <v>0</v>
      </c>
      <c r="E125">
        <f t="shared" si="51"/>
        <v>0</v>
      </c>
      <c r="F125">
        <f t="shared" si="51"/>
        <v>0</v>
      </c>
      <c r="G125">
        <f t="shared" si="51"/>
        <v>0</v>
      </c>
      <c r="H125">
        <f t="shared" si="51"/>
        <v>0</v>
      </c>
      <c r="I125">
        <f t="shared" si="51"/>
        <v>0</v>
      </c>
      <c r="J125">
        <f t="shared" si="51"/>
        <v>0</v>
      </c>
      <c r="K125" s="47">
        <f t="shared" si="51"/>
        <v>0</v>
      </c>
    </row>
    <row r="126" spans="1:11" x14ac:dyDescent="0.2">
      <c r="A126" s="41" t="str">
        <f>VLOOKUP(B126,'Sector Match'!$A$1:$B$43,2,0)</f>
        <v>food beverage and tobacco 10T12</v>
      </c>
      <c r="B126" s="12" t="s">
        <v>12</v>
      </c>
      <c r="C126" s="97">
        <f t="shared" ref="C126:K126" si="52">SUMIFS($B79:$AE79,$B$67:$AE$67,C$115)</f>
        <v>0</v>
      </c>
      <c r="D126">
        <f t="shared" si="52"/>
        <v>0</v>
      </c>
      <c r="E126">
        <f t="shared" si="52"/>
        <v>0</v>
      </c>
      <c r="F126">
        <f t="shared" si="52"/>
        <v>0</v>
      </c>
      <c r="G126">
        <f t="shared" si="52"/>
        <v>0</v>
      </c>
      <c r="H126">
        <f t="shared" si="52"/>
        <v>0</v>
      </c>
      <c r="I126">
        <f t="shared" si="52"/>
        <v>0</v>
      </c>
      <c r="J126">
        <f t="shared" si="52"/>
        <v>0</v>
      </c>
      <c r="K126" s="47">
        <f t="shared" si="52"/>
        <v>0</v>
      </c>
    </row>
    <row r="127" spans="1:11" x14ac:dyDescent="0.2">
      <c r="A127" s="41" t="str">
        <f>VLOOKUP(B127,'Sector Match'!$A$1:$B$43,2,0)</f>
        <v>textiles apparel and leather 13T15</v>
      </c>
      <c r="B127" s="12" t="s">
        <v>13</v>
      </c>
      <c r="C127" s="97">
        <f t="shared" ref="C127:K127" si="53">SUMIFS($B80:$AE80,$B$67:$AE$67,C$115)</f>
        <v>0</v>
      </c>
      <c r="D127">
        <f t="shared" si="53"/>
        <v>0</v>
      </c>
      <c r="E127">
        <f t="shared" si="53"/>
        <v>0</v>
      </c>
      <c r="F127">
        <f t="shared" si="53"/>
        <v>0</v>
      </c>
      <c r="G127">
        <f t="shared" si="53"/>
        <v>0</v>
      </c>
      <c r="H127">
        <f t="shared" si="53"/>
        <v>0</v>
      </c>
      <c r="I127">
        <f t="shared" si="53"/>
        <v>0</v>
      </c>
      <c r="J127">
        <f t="shared" si="53"/>
        <v>0</v>
      </c>
      <c r="K127" s="47">
        <f t="shared" si="53"/>
        <v>0</v>
      </c>
    </row>
    <row r="128" spans="1:11" x14ac:dyDescent="0.2">
      <c r="A128" s="41" t="str">
        <f>VLOOKUP(B128,'Sector Match'!$A$1:$B$43,2,0)</f>
        <v>textiles apparel and leather 13T15</v>
      </c>
      <c r="B128" s="12" t="s">
        <v>14</v>
      </c>
      <c r="C128" s="97">
        <f t="shared" ref="C128:K128" si="54">SUMIFS($B81:$AE81,$B$67:$AE$67,C$115)</f>
        <v>0</v>
      </c>
      <c r="D128">
        <f t="shared" si="54"/>
        <v>0</v>
      </c>
      <c r="E128">
        <f t="shared" si="54"/>
        <v>0</v>
      </c>
      <c r="F128">
        <f t="shared" si="54"/>
        <v>0</v>
      </c>
      <c r="G128">
        <f t="shared" si="54"/>
        <v>0</v>
      </c>
      <c r="H128">
        <f t="shared" si="54"/>
        <v>0</v>
      </c>
      <c r="I128">
        <f t="shared" si="54"/>
        <v>0</v>
      </c>
      <c r="J128">
        <f t="shared" si="54"/>
        <v>0</v>
      </c>
      <c r="K128" s="47">
        <f t="shared" si="54"/>
        <v>0</v>
      </c>
    </row>
    <row r="129" spans="1:11" x14ac:dyDescent="0.2">
      <c r="A129" s="41" t="str">
        <f>VLOOKUP(B129,'Sector Match'!$A$1:$B$43,2,0)</f>
        <v>textiles apparel and leather 13T15</v>
      </c>
      <c r="B129" s="12" t="s">
        <v>15</v>
      </c>
      <c r="C129" s="97">
        <f t="shared" ref="C129:K129" si="55">SUMIFS($B82:$AE82,$B$67:$AE$67,C$115)</f>
        <v>0</v>
      </c>
      <c r="D129">
        <f t="shared" si="55"/>
        <v>0</v>
      </c>
      <c r="E129">
        <f t="shared" si="55"/>
        <v>0</v>
      </c>
      <c r="F129">
        <f t="shared" si="55"/>
        <v>0</v>
      </c>
      <c r="G129">
        <f t="shared" si="55"/>
        <v>0</v>
      </c>
      <c r="H129">
        <f t="shared" si="55"/>
        <v>0</v>
      </c>
      <c r="I129">
        <f t="shared" si="55"/>
        <v>0</v>
      </c>
      <c r="J129">
        <f t="shared" si="55"/>
        <v>0</v>
      </c>
      <c r="K129" s="47">
        <f t="shared" si="55"/>
        <v>0</v>
      </c>
    </row>
    <row r="130" spans="1:11" x14ac:dyDescent="0.2">
      <c r="A130" s="41" t="str">
        <f>VLOOKUP(B130,'Sector Match'!$A$1:$B$43,2,0)</f>
        <v>wood products 16</v>
      </c>
      <c r="B130" s="12" t="s">
        <v>16</v>
      </c>
      <c r="C130" s="97">
        <f t="shared" ref="C130:K130" si="56">SUMIFS($B83:$AE83,$B$67:$AE$67,C$115)</f>
        <v>0</v>
      </c>
      <c r="D130">
        <f t="shared" si="56"/>
        <v>0</v>
      </c>
      <c r="E130">
        <f t="shared" si="56"/>
        <v>0</v>
      </c>
      <c r="F130">
        <f t="shared" si="56"/>
        <v>0</v>
      </c>
      <c r="G130">
        <f t="shared" si="56"/>
        <v>640377719493.59949</v>
      </c>
      <c r="H130">
        <f t="shared" si="56"/>
        <v>0</v>
      </c>
      <c r="I130">
        <f t="shared" si="56"/>
        <v>0</v>
      </c>
      <c r="J130">
        <f t="shared" si="56"/>
        <v>0</v>
      </c>
      <c r="K130" s="47">
        <f t="shared" si="56"/>
        <v>0</v>
      </c>
    </row>
    <row r="131" spans="1:11" x14ac:dyDescent="0.2">
      <c r="A131" s="41" t="str">
        <f>VLOOKUP(B131,'Sector Match'!$A$1:$B$43,2,0)</f>
        <v>wood products 16</v>
      </c>
      <c r="B131" s="12" t="s">
        <v>17</v>
      </c>
      <c r="C131" s="97">
        <f t="shared" ref="C131:K131" si="57">SUMIFS($B84:$AE84,$B$67:$AE$67,C$115)</f>
        <v>0</v>
      </c>
      <c r="D131">
        <f t="shared" si="57"/>
        <v>0</v>
      </c>
      <c r="E131">
        <f t="shared" si="57"/>
        <v>0</v>
      </c>
      <c r="F131">
        <f t="shared" si="57"/>
        <v>0</v>
      </c>
      <c r="G131">
        <f t="shared" si="57"/>
        <v>0</v>
      </c>
      <c r="H131">
        <f t="shared" si="57"/>
        <v>0</v>
      </c>
      <c r="I131">
        <f t="shared" si="57"/>
        <v>0</v>
      </c>
      <c r="J131">
        <f t="shared" si="57"/>
        <v>0</v>
      </c>
      <c r="K131" s="47">
        <f t="shared" si="57"/>
        <v>0</v>
      </c>
    </row>
    <row r="132" spans="1:11" x14ac:dyDescent="0.2">
      <c r="A132" s="41" t="str">
        <f>VLOOKUP(B132,'Sector Match'!$A$1:$B$43,2,0)</f>
        <v>pulp paper and printing 17T18</v>
      </c>
      <c r="B132" s="12" t="s">
        <v>18</v>
      </c>
      <c r="C132" s="97">
        <f t="shared" ref="C132:K132" si="58">SUMIFS($B85:$AE85,$B$67:$AE$67,C$115)</f>
        <v>0</v>
      </c>
      <c r="D132">
        <f t="shared" si="58"/>
        <v>0</v>
      </c>
      <c r="E132">
        <f t="shared" si="58"/>
        <v>0</v>
      </c>
      <c r="F132">
        <f t="shared" si="58"/>
        <v>0</v>
      </c>
      <c r="G132">
        <f t="shared" si="58"/>
        <v>0</v>
      </c>
      <c r="H132">
        <f t="shared" si="58"/>
        <v>0</v>
      </c>
      <c r="I132">
        <f t="shared" si="58"/>
        <v>0</v>
      </c>
      <c r="J132">
        <f t="shared" si="58"/>
        <v>0</v>
      </c>
      <c r="K132" s="47">
        <f t="shared" si="58"/>
        <v>0</v>
      </c>
    </row>
    <row r="133" spans="1:11" x14ac:dyDescent="0.2">
      <c r="A133" s="41" t="str">
        <f>VLOOKUP(B133,'Sector Match'!$A$1:$B$43,2,0)</f>
        <v>pulp paper and printing 17T18</v>
      </c>
      <c r="B133" s="12" t="s">
        <v>19</v>
      </c>
      <c r="C133" s="97">
        <f t="shared" ref="C133:K133" si="59">SUMIFS($B86:$AE86,$B$67:$AE$67,C$115)</f>
        <v>0</v>
      </c>
      <c r="D133">
        <f t="shared" si="59"/>
        <v>0</v>
      </c>
      <c r="E133">
        <f t="shared" si="59"/>
        <v>0</v>
      </c>
      <c r="F133">
        <f t="shared" si="59"/>
        <v>0</v>
      </c>
      <c r="G133">
        <f t="shared" si="59"/>
        <v>0</v>
      </c>
      <c r="H133">
        <f t="shared" si="59"/>
        <v>0</v>
      </c>
      <c r="I133">
        <f t="shared" si="59"/>
        <v>0</v>
      </c>
      <c r="J133">
        <f t="shared" si="59"/>
        <v>0</v>
      </c>
      <c r="K133" s="47">
        <f t="shared" si="59"/>
        <v>0</v>
      </c>
    </row>
    <row r="134" spans="1:11" x14ac:dyDescent="0.2">
      <c r="A134" s="41" t="str">
        <f>VLOOKUP(B134,'Sector Match'!$A$1:$B$43,2,0)</f>
        <v>pulp paper and printing 17T18</v>
      </c>
      <c r="B134" s="12" t="s">
        <v>20</v>
      </c>
      <c r="C134" s="97">
        <f t="shared" ref="C134:K134" si="60">SUMIFS($B87:$AE87,$B$67:$AE$67,C$115)</f>
        <v>0</v>
      </c>
      <c r="D134">
        <f t="shared" si="60"/>
        <v>0</v>
      </c>
      <c r="E134">
        <f t="shared" si="60"/>
        <v>0</v>
      </c>
      <c r="F134">
        <f t="shared" si="60"/>
        <v>0</v>
      </c>
      <c r="G134">
        <f t="shared" si="60"/>
        <v>198479644053.57181</v>
      </c>
      <c r="H134">
        <f t="shared" si="60"/>
        <v>0</v>
      </c>
      <c r="I134">
        <f t="shared" si="60"/>
        <v>0</v>
      </c>
      <c r="J134">
        <f t="shared" si="60"/>
        <v>0</v>
      </c>
      <c r="K134" s="47">
        <f t="shared" si="60"/>
        <v>0</v>
      </c>
    </row>
    <row r="135" spans="1:11" x14ac:dyDescent="0.2">
      <c r="A135" s="41" t="str">
        <f>VLOOKUP(B135,'Sector Match'!$A$1:$B$43,2,0)</f>
        <v>refined petroleum and coke 19</v>
      </c>
      <c r="B135" s="12" t="s">
        <v>21</v>
      </c>
      <c r="C135" s="97">
        <f t="shared" ref="C135:K135" si="61">SUMIFS($B88:$AE88,$B$67:$AE$67,C$115)</f>
        <v>3886859163781238</v>
      </c>
      <c r="D135">
        <f t="shared" si="61"/>
        <v>1689618986688647</v>
      </c>
      <c r="E135">
        <f t="shared" si="61"/>
        <v>161900639885873.56</v>
      </c>
      <c r="F135">
        <f t="shared" si="61"/>
        <v>2.6511894558757244E+16</v>
      </c>
      <c r="G135">
        <f t="shared" si="61"/>
        <v>4656363668986565</v>
      </c>
      <c r="H135">
        <f t="shared" si="61"/>
        <v>109108780828995.94</v>
      </c>
      <c r="I135">
        <f t="shared" si="61"/>
        <v>0</v>
      </c>
      <c r="J135">
        <f t="shared" si="61"/>
        <v>0</v>
      </c>
      <c r="K135" s="47">
        <f t="shared" si="61"/>
        <v>38557992735645.219</v>
      </c>
    </row>
    <row r="136" spans="1:11" x14ac:dyDescent="0.2">
      <c r="A136" s="41" t="str">
        <f>VLOOKUP(B136,'Sector Match'!$A$1:$B$43,2,0)</f>
        <v>chemicals 20</v>
      </c>
      <c r="B136" s="12" t="s">
        <v>1</v>
      </c>
      <c r="C136" s="97">
        <f t="shared" ref="C136:K136" si="62">SUMIFS($B89:$AE89,$B$67:$AE$67,C$115)</f>
        <v>1201521794012485.5</v>
      </c>
      <c r="D136">
        <f t="shared" si="62"/>
        <v>1842069510731576.8</v>
      </c>
      <c r="E136">
        <f t="shared" si="62"/>
        <v>88744627188232.156</v>
      </c>
      <c r="F136">
        <f t="shared" si="62"/>
        <v>0</v>
      </c>
      <c r="G136">
        <f t="shared" si="62"/>
        <v>355189929497455.56</v>
      </c>
      <c r="H136">
        <f t="shared" si="62"/>
        <v>357773569048501.06</v>
      </c>
      <c r="I136">
        <f t="shared" si="62"/>
        <v>0</v>
      </c>
      <c r="J136">
        <f t="shared" si="62"/>
        <v>0</v>
      </c>
      <c r="K136" s="47">
        <f t="shared" si="62"/>
        <v>0</v>
      </c>
    </row>
    <row r="137" spans="1:11" x14ac:dyDescent="0.2">
      <c r="A137" s="41">
        <f>VLOOKUP(B137,'Sector Match'!$A$1:$B$43,2,0)</f>
        <v>0</v>
      </c>
      <c r="B137" s="12" t="s">
        <v>22</v>
      </c>
      <c r="C137" s="97">
        <f t="shared" ref="C137:K137" si="63">SUMIFS($B90:$AE90,$B$67:$AE$67,C$115)</f>
        <v>0</v>
      </c>
      <c r="D137">
        <f t="shared" si="63"/>
        <v>0</v>
      </c>
      <c r="E137">
        <f t="shared" si="63"/>
        <v>0</v>
      </c>
      <c r="F137">
        <f t="shared" si="63"/>
        <v>0</v>
      </c>
      <c r="G137">
        <f t="shared" si="63"/>
        <v>11234696833.221045</v>
      </c>
      <c r="H137">
        <f t="shared" si="63"/>
        <v>0</v>
      </c>
      <c r="I137">
        <f t="shared" si="63"/>
        <v>0</v>
      </c>
      <c r="J137">
        <f t="shared" si="63"/>
        <v>0</v>
      </c>
      <c r="K137" s="47">
        <f t="shared" si="63"/>
        <v>0</v>
      </c>
    </row>
    <row r="138" spans="1:11" x14ac:dyDescent="0.2">
      <c r="A138" s="41" t="str">
        <f>VLOOKUP(B138,'Sector Match'!$A$1:$B$43,2,0)</f>
        <v>chemicals 20</v>
      </c>
      <c r="B138" s="12" t="s">
        <v>23</v>
      </c>
      <c r="C138" s="97">
        <f t="shared" ref="C138:K138" si="64">SUMIFS($B91:$AE91,$B$67:$AE$67,C$115)</f>
        <v>0</v>
      </c>
      <c r="D138">
        <f t="shared" si="64"/>
        <v>0</v>
      </c>
      <c r="E138">
        <f t="shared" si="64"/>
        <v>0</v>
      </c>
      <c r="F138">
        <f t="shared" si="64"/>
        <v>0</v>
      </c>
      <c r="G138">
        <f t="shared" si="64"/>
        <v>0</v>
      </c>
      <c r="H138">
        <f t="shared" si="64"/>
        <v>0</v>
      </c>
      <c r="I138">
        <f t="shared" si="64"/>
        <v>0</v>
      </c>
      <c r="J138">
        <f t="shared" si="64"/>
        <v>0</v>
      </c>
      <c r="K138" s="47">
        <f t="shared" si="64"/>
        <v>0</v>
      </c>
    </row>
    <row r="139" spans="1:11" x14ac:dyDescent="0.2">
      <c r="A139" s="41" t="str">
        <f>VLOOKUP(B139,'Sector Match'!$A$1:$B$43,2,0)</f>
        <v>rubber and plastic products 22</v>
      </c>
      <c r="B139" s="12" t="s">
        <v>24</v>
      </c>
      <c r="C139" s="97">
        <f t="shared" ref="C139:K139" si="65">SUMIFS($B92:$AE92,$B$67:$AE$67,C$115)</f>
        <v>0</v>
      </c>
      <c r="D139">
        <f t="shared" si="65"/>
        <v>0</v>
      </c>
      <c r="E139">
        <f t="shared" si="65"/>
        <v>438668816298.15338</v>
      </c>
      <c r="F139">
        <f t="shared" si="65"/>
        <v>0</v>
      </c>
      <c r="G139">
        <f t="shared" si="65"/>
        <v>0</v>
      </c>
      <c r="H139">
        <f t="shared" si="65"/>
        <v>0</v>
      </c>
      <c r="I139">
        <f t="shared" si="65"/>
        <v>0</v>
      </c>
      <c r="J139">
        <f t="shared" si="65"/>
        <v>0</v>
      </c>
      <c r="K139" s="47">
        <f t="shared" si="65"/>
        <v>0</v>
      </c>
    </row>
    <row r="140" spans="1:11" x14ac:dyDescent="0.2">
      <c r="A140" s="41" t="str">
        <f>VLOOKUP(B140,'Sector Match'!$A$1:$B$43,2,0)</f>
        <v>cement and other nonmetallic minerals 239</v>
      </c>
      <c r="B140" s="12" t="s">
        <v>25</v>
      </c>
      <c r="C140" s="97">
        <f t="shared" ref="C140:K140" si="66">SUMIFS($B93:$AE93,$B$67:$AE$67,C$115)</f>
        <v>121747732449548.14</v>
      </c>
      <c r="D140">
        <f t="shared" si="66"/>
        <v>0</v>
      </c>
      <c r="E140">
        <f t="shared" si="66"/>
        <v>2887006988359.896</v>
      </c>
      <c r="F140">
        <f t="shared" si="66"/>
        <v>0</v>
      </c>
      <c r="G140">
        <f t="shared" si="66"/>
        <v>697017439238777</v>
      </c>
      <c r="H140">
        <f t="shared" si="66"/>
        <v>0</v>
      </c>
      <c r="I140">
        <f t="shared" si="66"/>
        <v>0</v>
      </c>
      <c r="J140">
        <f t="shared" si="66"/>
        <v>0</v>
      </c>
      <c r="K140" s="47">
        <f t="shared" si="66"/>
        <v>0</v>
      </c>
    </row>
    <row r="141" spans="1:11" x14ac:dyDescent="0.2">
      <c r="A141" s="41" t="str">
        <f>VLOOKUP(B141,'Sector Match'!$A$1:$B$43,2,0)</f>
        <v>iron and steel 241</v>
      </c>
      <c r="B141" s="12" t="s">
        <v>26</v>
      </c>
      <c r="C141" s="97">
        <f t="shared" ref="C141:K141" si="67">SUMIFS($B94:$AE94,$B$67:$AE$67,C$115)</f>
        <v>1228870801774143.5</v>
      </c>
      <c r="D141">
        <f t="shared" si="67"/>
        <v>0</v>
      </c>
      <c r="E141">
        <f t="shared" si="67"/>
        <v>39520206225377.844</v>
      </c>
      <c r="F141">
        <f t="shared" si="67"/>
        <v>0</v>
      </c>
      <c r="G141">
        <f t="shared" si="67"/>
        <v>0</v>
      </c>
      <c r="H141">
        <f t="shared" si="67"/>
        <v>0</v>
      </c>
      <c r="I141">
        <f t="shared" si="67"/>
        <v>0</v>
      </c>
      <c r="J141">
        <f t="shared" si="67"/>
        <v>0</v>
      </c>
      <c r="K141" s="47">
        <f t="shared" si="67"/>
        <v>0</v>
      </c>
    </row>
    <row r="142" spans="1:11" x14ac:dyDescent="0.2">
      <c r="A142" s="41" t="str">
        <f>VLOOKUP(B142,'Sector Match'!$A$1:$B$43,2,0)</f>
        <v>other metals 242</v>
      </c>
      <c r="B142" s="12" t="s">
        <v>27</v>
      </c>
      <c r="C142" s="97">
        <f t="shared" ref="C142:K142" si="68">SUMIFS($B95:$AE95,$B$67:$AE$67,C$115)</f>
        <v>0</v>
      </c>
      <c r="D142">
        <f t="shared" si="68"/>
        <v>0</v>
      </c>
      <c r="E142">
        <f t="shared" si="68"/>
        <v>0</v>
      </c>
      <c r="F142">
        <f t="shared" si="68"/>
        <v>0</v>
      </c>
      <c r="G142">
        <f t="shared" si="68"/>
        <v>66695916741802.945</v>
      </c>
      <c r="H142">
        <f t="shared" si="68"/>
        <v>0</v>
      </c>
      <c r="I142">
        <f t="shared" si="68"/>
        <v>0</v>
      </c>
      <c r="J142">
        <f t="shared" si="68"/>
        <v>0</v>
      </c>
      <c r="K142" s="47">
        <f t="shared" si="68"/>
        <v>0</v>
      </c>
    </row>
    <row r="143" spans="1:11" x14ac:dyDescent="0.2">
      <c r="A143" s="41" t="str">
        <f>VLOOKUP(B143,'Sector Match'!$A$1:$B$43,2,0)</f>
        <v>metal products except machinery and vehicles 25</v>
      </c>
      <c r="B143" s="12" t="s">
        <v>28</v>
      </c>
      <c r="C143" s="97">
        <f t="shared" ref="C143:K143" si="69">SUMIFS($B96:$AE96,$B$67:$AE$67,C$115)</f>
        <v>0</v>
      </c>
      <c r="D143">
        <f t="shared" si="69"/>
        <v>0</v>
      </c>
      <c r="E143">
        <f t="shared" si="69"/>
        <v>0</v>
      </c>
      <c r="F143">
        <f t="shared" si="69"/>
        <v>0</v>
      </c>
      <c r="G143">
        <f t="shared" si="69"/>
        <v>0</v>
      </c>
      <c r="H143">
        <f t="shared" si="69"/>
        <v>0</v>
      </c>
      <c r="I143">
        <f t="shared" si="69"/>
        <v>0</v>
      </c>
      <c r="J143">
        <f t="shared" si="69"/>
        <v>0</v>
      </c>
      <c r="K143" s="47">
        <f t="shared" si="69"/>
        <v>0</v>
      </c>
    </row>
    <row r="144" spans="1:11" x14ac:dyDescent="0.2">
      <c r="A144" s="41" t="str">
        <f>VLOOKUP(B144,'Sector Match'!$A$1:$B$43,2,0)</f>
        <v>other manufacturing 31T33</v>
      </c>
      <c r="B144" s="12" t="s">
        <v>29</v>
      </c>
      <c r="C144" s="97">
        <f t="shared" ref="C144:K144" si="70">SUMIFS($B97:$AE97,$B$67:$AE$67,C$115)</f>
        <v>0</v>
      </c>
      <c r="D144">
        <f t="shared" si="70"/>
        <v>1106865122024.8147</v>
      </c>
      <c r="E144">
        <f t="shared" si="70"/>
        <v>151122920264.12634</v>
      </c>
      <c r="F144">
        <f t="shared" si="70"/>
        <v>0</v>
      </c>
      <c r="G144">
        <f t="shared" si="70"/>
        <v>0</v>
      </c>
      <c r="H144">
        <f t="shared" si="70"/>
        <v>0</v>
      </c>
      <c r="I144">
        <f t="shared" si="70"/>
        <v>0</v>
      </c>
      <c r="J144">
        <f t="shared" si="70"/>
        <v>0</v>
      </c>
      <c r="K144" s="47">
        <f t="shared" si="70"/>
        <v>0</v>
      </c>
    </row>
    <row r="145" spans="1:11" x14ac:dyDescent="0.2">
      <c r="A145" s="41" t="str">
        <f>VLOOKUP(B145,'Sector Match'!$A$1:$B$43,2,0)</f>
        <v>glass and glass products 231</v>
      </c>
      <c r="B145" s="12" t="s">
        <v>30</v>
      </c>
      <c r="C145" s="97">
        <f t="shared" ref="C145:K145" si="71">SUMIFS($B98:$AE98,$B$67:$AE$67,C$115)</f>
        <v>0</v>
      </c>
      <c r="D145">
        <f t="shared" si="71"/>
        <v>1095493220086.2036</v>
      </c>
      <c r="E145">
        <f t="shared" si="71"/>
        <v>71830030002.084747</v>
      </c>
      <c r="F145">
        <f t="shared" si="71"/>
        <v>0</v>
      </c>
      <c r="G145">
        <f t="shared" si="71"/>
        <v>0</v>
      </c>
      <c r="H145">
        <f t="shared" si="71"/>
        <v>0</v>
      </c>
      <c r="I145">
        <f t="shared" si="71"/>
        <v>0</v>
      </c>
      <c r="J145">
        <f t="shared" si="71"/>
        <v>0</v>
      </c>
      <c r="K145" s="47">
        <f t="shared" si="71"/>
        <v>0</v>
      </c>
    </row>
    <row r="146" spans="1:11" x14ac:dyDescent="0.2">
      <c r="A146" s="41" t="str">
        <f>VLOOKUP(B146,'Sector Match'!$A$1:$B$43,2,0)</f>
        <v>road vehicles 29</v>
      </c>
      <c r="B146" s="12" t="s">
        <v>31</v>
      </c>
      <c r="C146" s="97">
        <f t="shared" ref="C146:K146" si="72">SUMIFS($B99:$AE99,$B$67:$AE$67,C$115)</f>
        <v>0</v>
      </c>
      <c r="D146">
        <f t="shared" si="72"/>
        <v>3506336431071.7588</v>
      </c>
      <c r="E146">
        <f t="shared" si="72"/>
        <v>0</v>
      </c>
      <c r="F146">
        <f t="shared" si="72"/>
        <v>0</v>
      </c>
      <c r="G146">
        <f t="shared" si="72"/>
        <v>0</v>
      </c>
      <c r="H146">
        <f t="shared" si="72"/>
        <v>0</v>
      </c>
      <c r="I146">
        <f t="shared" si="72"/>
        <v>0</v>
      </c>
      <c r="J146">
        <f t="shared" si="72"/>
        <v>0</v>
      </c>
      <c r="K146" s="47">
        <f t="shared" si="72"/>
        <v>0</v>
      </c>
    </row>
    <row r="147" spans="1:11" x14ac:dyDescent="0.2">
      <c r="A147" s="41" t="str">
        <f>VLOOKUP(B147,'Sector Match'!$A$1:$B$43,2,0)</f>
        <v>nonroad vehicles 30</v>
      </c>
      <c r="B147" s="12" t="s">
        <v>32</v>
      </c>
      <c r="C147" s="97">
        <f t="shared" ref="C147:K147" si="73">SUMIFS($B100:$AE100,$B$67:$AE$67,C$115)</f>
        <v>0</v>
      </c>
      <c r="D147">
        <f t="shared" si="73"/>
        <v>87184581529.351837</v>
      </c>
      <c r="E147">
        <f t="shared" si="73"/>
        <v>0</v>
      </c>
      <c r="F147">
        <f t="shared" si="73"/>
        <v>0</v>
      </c>
      <c r="G147">
        <f t="shared" si="73"/>
        <v>0</v>
      </c>
      <c r="H147">
        <f t="shared" si="73"/>
        <v>0</v>
      </c>
      <c r="I147">
        <f t="shared" si="73"/>
        <v>0</v>
      </c>
      <c r="J147">
        <f t="shared" si="73"/>
        <v>0</v>
      </c>
      <c r="K147" s="47">
        <f t="shared" si="73"/>
        <v>0</v>
      </c>
    </row>
    <row r="148" spans="1:11" x14ac:dyDescent="0.2">
      <c r="A148" s="41" t="str">
        <f>VLOOKUP(B148,'Sector Match'!$A$1:$B$43,2,0)</f>
        <v>appliances and electrical equipment 27</v>
      </c>
      <c r="B148" s="12" t="s">
        <v>33</v>
      </c>
      <c r="C148" s="97">
        <f t="shared" ref="C148:K148" si="74">SUMIFS($B101:$AE101,$B$67:$AE$67,C$115)</f>
        <v>0</v>
      </c>
      <c r="D148">
        <f t="shared" si="74"/>
        <v>0</v>
      </c>
      <c r="E148">
        <f t="shared" si="74"/>
        <v>0</v>
      </c>
      <c r="F148">
        <f t="shared" si="74"/>
        <v>0</v>
      </c>
      <c r="G148">
        <f t="shared" si="74"/>
        <v>0</v>
      </c>
      <c r="H148">
        <f t="shared" si="74"/>
        <v>0</v>
      </c>
      <c r="I148">
        <f t="shared" si="74"/>
        <v>0</v>
      </c>
      <c r="J148">
        <f t="shared" si="74"/>
        <v>0</v>
      </c>
      <c r="K148" s="47">
        <f t="shared" si="74"/>
        <v>0</v>
      </c>
    </row>
    <row r="149" spans="1:11" x14ac:dyDescent="0.2">
      <c r="A149" s="41" t="str">
        <f>VLOOKUP(B149,'Sector Match'!$A$1:$B$43,2,0)</f>
        <v>computers and electronics 26</v>
      </c>
      <c r="B149" s="12" t="s">
        <v>34</v>
      </c>
      <c r="C149" s="97">
        <f t="shared" ref="C149:K149" si="75">SUMIFS($B102:$AE102,$B$67:$AE$67,C$115)</f>
        <v>0</v>
      </c>
      <c r="D149">
        <f t="shared" si="75"/>
        <v>0</v>
      </c>
      <c r="E149">
        <f t="shared" si="75"/>
        <v>0</v>
      </c>
      <c r="F149">
        <f t="shared" si="75"/>
        <v>0</v>
      </c>
      <c r="G149">
        <f t="shared" si="75"/>
        <v>0</v>
      </c>
      <c r="H149">
        <f t="shared" si="75"/>
        <v>0</v>
      </c>
      <c r="I149">
        <f t="shared" si="75"/>
        <v>0</v>
      </c>
      <c r="J149">
        <f t="shared" si="75"/>
        <v>0</v>
      </c>
      <c r="K149" s="47">
        <f t="shared" si="75"/>
        <v>0</v>
      </c>
    </row>
    <row r="150" spans="1:11" x14ac:dyDescent="0.2">
      <c r="A150" s="41" t="str">
        <f>VLOOKUP(B150,'Sector Match'!$A$1:$B$43,2,0)</f>
        <v>computers and electronics 26</v>
      </c>
      <c r="B150" s="12" t="s">
        <v>35</v>
      </c>
      <c r="C150" s="97">
        <f t="shared" ref="C150:K150" si="76">SUMIFS($B103:$AE103,$B$67:$AE$67,C$115)</f>
        <v>0</v>
      </c>
      <c r="D150">
        <f t="shared" si="76"/>
        <v>0</v>
      </c>
      <c r="E150">
        <f t="shared" si="76"/>
        <v>0</v>
      </c>
      <c r="F150">
        <f t="shared" si="76"/>
        <v>0</v>
      </c>
      <c r="G150">
        <f t="shared" si="76"/>
        <v>0</v>
      </c>
      <c r="H150">
        <f t="shared" si="76"/>
        <v>0</v>
      </c>
      <c r="I150">
        <f t="shared" si="76"/>
        <v>0</v>
      </c>
      <c r="J150">
        <f t="shared" si="76"/>
        <v>0</v>
      </c>
      <c r="K150" s="47">
        <f t="shared" si="76"/>
        <v>0</v>
      </c>
    </row>
    <row r="151" spans="1:11" x14ac:dyDescent="0.2">
      <c r="A151" s="41" t="str">
        <f>VLOOKUP(B151,'Sector Match'!$A$1:$B$43,2,0)</f>
        <v>other machinery 28</v>
      </c>
      <c r="B151" s="12" t="s">
        <v>36</v>
      </c>
      <c r="C151" s="97">
        <f t="shared" ref="C151:K151" si="77">SUMIFS($B104:$AE104,$B$67:$AE$67,C$115)</f>
        <v>0</v>
      </c>
      <c r="D151">
        <f t="shared" si="77"/>
        <v>0</v>
      </c>
      <c r="E151">
        <f t="shared" si="77"/>
        <v>0</v>
      </c>
      <c r="F151">
        <f t="shared" si="77"/>
        <v>0</v>
      </c>
      <c r="G151">
        <f t="shared" si="77"/>
        <v>0</v>
      </c>
      <c r="H151">
        <f t="shared" si="77"/>
        <v>0</v>
      </c>
      <c r="I151">
        <f t="shared" si="77"/>
        <v>0</v>
      </c>
      <c r="J151">
        <f t="shared" si="77"/>
        <v>0</v>
      </c>
      <c r="K151" s="47">
        <f t="shared" si="77"/>
        <v>0</v>
      </c>
    </row>
    <row r="152" spans="1:11" x14ac:dyDescent="0.2">
      <c r="A152" s="41" t="str">
        <f>VLOOKUP(B152,'Sector Match'!$A$1:$B$43,2,0)</f>
        <v>water and waste 36T39</v>
      </c>
      <c r="B152" s="12" t="s">
        <v>37</v>
      </c>
      <c r="C152" s="97">
        <f t="shared" ref="C152:K152" si="78">SUMIFS($B105:$AE105,$B$67:$AE$67,C$115)</f>
        <v>0</v>
      </c>
      <c r="D152">
        <f t="shared" si="78"/>
        <v>0</v>
      </c>
      <c r="E152">
        <f t="shared" si="78"/>
        <v>0</v>
      </c>
      <c r="F152">
        <f t="shared" si="78"/>
        <v>0</v>
      </c>
      <c r="G152">
        <f t="shared" si="78"/>
        <v>0</v>
      </c>
      <c r="H152">
        <f t="shared" si="78"/>
        <v>0</v>
      </c>
      <c r="I152">
        <f t="shared" si="78"/>
        <v>0</v>
      </c>
      <c r="J152">
        <f t="shared" si="78"/>
        <v>0</v>
      </c>
      <c r="K152" s="47">
        <f t="shared" si="78"/>
        <v>0</v>
      </c>
    </row>
    <row r="153" spans="1:11" x14ac:dyDescent="0.2">
      <c r="A153" s="41" t="str">
        <f>VLOOKUP(B153,'Sector Match'!$A$1:$B$43,2,0)</f>
        <v>other machinery 28</v>
      </c>
      <c r="B153" s="12" t="s">
        <v>38</v>
      </c>
      <c r="C153" s="97">
        <f t="shared" ref="C153:K153" si="79">SUMIFS($B106:$AE106,$B$67:$AE$67,C$115)</f>
        <v>0</v>
      </c>
      <c r="D153">
        <f t="shared" si="79"/>
        <v>0</v>
      </c>
      <c r="E153">
        <f t="shared" si="79"/>
        <v>0</v>
      </c>
      <c r="F153">
        <f t="shared" si="79"/>
        <v>0</v>
      </c>
      <c r="G153">
        <f t="shared" si="79"/>
        <v>0</v>
      </c>
      <c r="H153">
        <f t="shared" si="79"/>
        <v>0</v>
      </c>
      <c r="I153">
        <f t="shared" si="79"/>
        <v>0</v>
      </c>
      <c r="J153">
        <f t="shared" si="79"/>
        <v>0</v>
      </c>
      <c r="K153" s="47">
        <f t="shared" si="79"/>
        <v>0</v>
      </c>
    </row>
    <row r="154" spans="1:11" x14ac:dyDescent="0.2">
      <c r="A154" s="41">
        <f>VLOOKUP(B154,'Sector Match'!$A$1:$B$43,2,0)</f>
        <v>0</v>
      </c>
      <c r="B154" s="12" t="s">
        <v>39</v>
      </c>
      <c r="C154" s="97">
        <f t="shared" ref="C154:K154" si="80">SUMIFS($B107:$AE107,$B$67:$AE$67,C$115)</f>
        <v>0</v>
      </c>
      <c r="D154">
        <f t="shared" si="80"/>
        <v>0</v>
      </c>
      <c r="E154">
        <f t="shared" si="80"/>
        <v>0</v>
      </c>
      <c r="F154">
        <f t="shared" si="80"/>
        <v>0</v>
      </c>
      <c r="G154">
        <f t="shared" si="80"/>
        <v>0</v>
      </c>
      <c r="H154">
        <f t="shared" si="80"/>
        <v>0</v>
      </c>
      <c r="I154">
        <f t="shared" si="80"/>
        <v>0</v>
      </c>
      <c r="J154">
        <f t="shared" si="80"/>
        <v>0</v>
      </c>
      <c r="K154" s="47">
        <f t="shared" si="80"/>
        <v>0</v>
      </c>
    </row>
    <row r="155" spans="1:11" x14ac:dyDescent="0.2">
      <c r="A155" s="41" t="str">
        <f>VLOOKUP(B155,'Sector Match'!$A$1:$B$43,2,0)</f>
        <v>energy pipelines and gas processing 352T353</v>
      </c>
      <c r="B155" s="12" t="s">
        <v>40</v>
      </c>
      <c r="C155" s="97">
        <f t="shared" ref="C155:K155" si="81">SUMIFS($B108:$AE108,$B$67:$AE$67,C$115)</f>
        <v>472083220997258.06</v>
      </c>
      <c r="D155">
        <f t="shared" si="81"/>
        <v>1845347902672.6404</v>
      </c>
      <c r="E155">
        <f t="shared" si="81"/>
        <v>0</v>
      </c>
      <c r="F155">
        <f t="shared" si="81"/>
        <v>0</v>
      </c>
      <c r="G155">
        <f t="shared" si="81"/>
        <v>0</v>
      </c>
      <c r="H155">
        <f t="shared" si="81"/>
        <v>19538859957034.375</v>
      </c>
      <c r="I155">
        <f t="shared" si="81"/>
        <v>0</v>
      </c>
      <c r="J155">
        <f t="shared" si="81"/>
        <v>0</v>
      </c>
      <c r="K155" s="47">
        <f t="shared" si="81"/>
        <v>0</v>
      </c>
    </row>
    <row r="156" spans="1:11" x14ac:dyDescent="0.2">
      <c r="A156" s="113" t="str">
        <f>VLOOKUP(B156,'Sector Match'!$A$1:$B$43,2,0)</f>
        <v>water and waste 36T39</v>
      </c>
      <c r="B156" s="37" t="s">
        <v>41</v>
      </c>
      <c r="C156" s="98">
        <f>SUMIFS($B109:$AE109,$B$67:$AE$67,C$115)</f>
        <v>0</v>
      </c>
      <c r="D156" s="28">
        <f t="shared" ref="D156:K156" si="82">SUMIFS($B109:$AE109,$B$67:$AE$67,D$115)</f>
        <v>0</v>
      </c>
      <c r="E156" s="28">
        <f t="shared" si="82"/>
        <v>0</v>
      </c>
      <c r="F156" s="28">
        <f t="shared" si="82"/>
        <v>0</v>
      </c>
      <c r="G156" s="28">
        <f t="shared" si="82"/>
        <v>0</v>
      </c>
      <c r="H156" s="28">
        <f t="shared" si="82"/>
        <v>0</v>
      </c>
      <c r="I156" s="28">
        <f t="shared" si="82"/>
        <v>0</v>
      </c>
      <c r="J156" s="28">
        <f t="shared" si="82"/>
        <v>0</v>
      </c>
      <c r="K156" s="29">
        <f t="shared" si="82"/>
        <v>0</v>
      </c>
    </row>
    <row r="157" spans="1:11" x14ac:dyDescent="0.2">
      <c r="A157" s="113" t="str">
        <f>VLOOKUP(B157,'Sector Match'!$A$1:$B$43,2,0)</f>
        <v>construction 41T43</v>
      </c>
      <c r="B157" s="76" t="s">
        <v>123</v>
      </c>
      <c r="C157" s="24">
        <f>SUMIFS($B110:$AE110,$B$67:$AE$67,C$115)</f>
        <v>0</v>
      </c>
      <c r="D157" s="24">
        <f t="shared" ref="D157:K157" si="83">SUMIFS($B110:$AE110,$B$67:$AE$67,D$115)</f>
        <v>0</v>
      </c>
      <c r="E157" s="24">
        <f t="shared" si="83"/>
        <v>0</v>
      </c>
      <c r="F157" s="24">
        <f t="shared" si="83"/>
        <v>0</v>
      </c>
      <c r="G157" s="24">
        <f t="shared" si="83"/>
        <v>1060811747264374.8</v>
      </c>
      <c r="H157" s="24">
        <f t="shared" si="83"/>
        <v>0</v>
      </c>
      <c r="I157" s="24">
        <f t="shared" si="83"/>
        <v>0</v>
      </c>
      <c r="J157" s="24">
        <f t="shared" si="83"/>
        <v>0</v>
      </c>
      <c r="K157" s="25">
        <f t="shared" si="83"/>
        <v>0</v>
      </c>
    </row>
    <row r="162" spans="1:10" x14ac:dyDescent="0.2">
      <c r="A162" s="80" t="s">
        <v>338</v>
      </c>
    </row>
    <row r="163" spans="1:10" ht="42.75" x14ac:dyDescent="0.2">
      <c r="A163" s="120" t="s">
        <v>348</v>
      </c>
      <c r="B163" s="109" t="s">
        <v>342</v>
      </c>
      <c r="C163" s="109" t="s">
        <v>267</v>
      </c>
      <c r="D163" s="109" t="s">
        <v>182</v>
      </c>
      <c r="E163" s="109" t="s">
        <v>152</v>
      </c>
      <c r="F163" s="109" t="s">
        <v>167</v>
      </c>
      <c r="G163" s="109" t="s">
        <v>212</v>
      </c>
      <c r="H163" s="109" t="s">
        <v>155</v>
      </c>
      <c r="I163" s="109" t="s">
        <v>164</v>
      </c>
      <c r="J163" s="109" t="s">
        <v>221</v>
      </c>
    </row>
    <row r="164" spans="1:10" x14ac:dyDescent="0.2">
      <c r="A164" s="106" t="s">
        <v>339</v>
      </c>
      <c r="B164" s="121">
        <f>SUMIFS(C$116:C$157,$A$116:$A$157,$A164)</f>
        <v>0</v>
      </c>
      <c r="C164" s="122">
        <f t="shared" ref="C164:J164" si="84">SUMIFS(D$116:D$157,$A$116:$A$157,$A164)</f>
        <v>0</v>
      </c>
      <c r="D164" s="122">
        <f t="shared" si="84"/>
        <v>0</v>
      </c>
      <c r="E164" s="122">
        <f t="shared" si="84"/>
        <v>0</v>
      </c>
      <c r="F164" s="122">
        <f t="shared" si="84"/>
        <v>0</v>
      </c>
      <c r="G164" s="122">
        <f t="shared" si="84"/>
        <v>0</v>
      </c>
      <c r="H164" s="122">
        <f t="shared" si="84"/>
        <v>0</v>
      </c>
      <c r="I164" s="122">
        <f t="shared" si="84"/>
        <v>0</v>
      </c>
      <c r="J164" s="123">
        <f t="shared" si="84"/>
        <v>0</v>
      </c>
    </row>
    <row r="165" spans="1:10" x14ac:dyDescent="0.2">
      <c r="A165" s="107" t="s">
        <v>125</v>
      </c>
      <c r="B165" s="124">
        <f t="shared" ref="B165:B188" si="85">SUMIFS(C$116:C$157,$A$116:$A$157,$A165)</f>
        <v>1957119831902736</v>
      </c>
      <c r="C165" s="125">
        <f t="shared" ref="C165:J165" si="86">SUMIFS(D$116:D$157,$A$116:$A$157,$A165)</f>
        <v>0</v>
      </c>
      <c r="D165" s="125">
        <f t="shared" si="86"/>
        <v>0</v>
      </c>
      <c r="E165" s="125">
        <f t="shared" si="86"/>
        <v>0</v>
      </c>
      <c r="F165" s="125">
        <f t="shared" si="86"/>
        <v>0</v>
      </c>
      <c r="G165" s="125">
        <f t="shared" si="86"/>
        <v>0</v>
      </c>
      <c r="H165" s="125">
        <f t="shared" si="86"/>
        <v>0</v>
      </c>
      <c r="I165" s="125">
        <f t="shared" si="86"/>
        <v>0</v>
      </c>
      <c r="J165" s="126">
        <f t="shared" si="86"/>
        <v>0</v>
      </c>
    </row>
    <row r="166" spans="1:10" x14ac:dyDescent="0.2">
      <c r="A166" s="107" t="s">
        <v>126</v>
      </c>
      <c r="B166" s="124">
        <f t="shared" si="85"/>
        <v>0</v>
      </c>
      <c r="C166" s="125">
        <f t="shared" ref="C166:J166" si="87">SUMIFS(D$116:D$157,$A$116:$A$157,$A166)</f>
        <v>0</v>
      </c>
      <c r="D166" s="125">
        <f t="shared" si="87"/>
        <v>0</v>
      </c>
      <c r="E166" s="125">
        <f t="shared" si="87"/>
        <v>0</v>
      </c>
      <c r="F166" s="125">
        <f t="shared" si="87"/>
        <v>0</v>
      </c>
      <c r="G166" s="125">
        <f t="shared" si="87"/>
        <v>0</v>
      </c>
      <c r="H166" s="125">
        <f t="shared" si="87"/>
        <v>0</v>
      </c>
      <c r="I166" s="125">
        <f t="shared" si="87"/>
        <v>0</v>
      </c>
      <c r="J166" s="126">
        <f t="shared" si="87"/>
        <v>0</v>
      </c>
    </row>
    <row r="167" spans="1:10" x14ac:dyDescent="0.2">
      <c r="A167" s="107" t="s">
        <v>127</v>
      </c>
      <c r="B167" s="124">
        <f t="shared" si="85"/>
        <v>0</v>
      </c>
      <c r="C167" s="125">
        <f t="shared" ref="C167:J167" si="88">SUMIFS(D$116:D$157,$A$116:$A$157,$A167)</f>
        <v>0</v>
      </c>
      <c r="D167" s="125">
        <f t="shared" si="88"/>
        <v>0</v>
      </c>
      <c r="E167" s="125">
        <f t="shared" si="88"/>
        <v>0</v>
      </c>
      <c r="F167" s="125">
        <f t="shared" si="88"/>
        <v>0</v>
      </c>
      <c r="G167" s="125">
        <f t="shared" si="88"/>
        <v>0</v>
      </c>
      <c r="H167" s="125">
        <f t="shared" si="88"/>
        <v>0</v>
      </c>
      <c r="I167" s="125">
        <f t="shared" si="88"/>
        <v>0</v>
      </c>
      <c r="J167" s="126">
        <f t="shared" si="88"/>
        <v>0</v>
      </c>
    </row>
    <row r="168" spans="1:10" x14ac:dyDescent="0.2">
      <c r="A168" s="107" t="s">
        <v>128</v>
      </c>
      <c r="B168" s="124">
        <f t="shared" si="85"/>
        <v>0</v>
      </c>
      <c r="C168" s="125">
        <f t="shared" ref="C168:J168" si="89">SUMIFS(D$116:D$157,$A$116:$A$157,$A168)</f>
        <v>0</v>
      </c>
      <c r="D168" s="125">
        <f t="shared" si="89"/>
        <v>0</v>
      </c>
      <c r="E168" s="125">
        <f t="shared" si="89"/>
        <v>0</v>
      </c>
      <c r="F168" s="125">
        <f t="shared" si="89"/>
        <v>153540856720.68759</v>
      </c>
      <c r="G168" s="125">
        <f t="shared" si="89"/>
        <v>0</v>
      </c>
      <c r="H168" s="125">
        <f t="shared" si="89"/>
        <v>0</v>
      </c>
      <c r="I168" s="125">
        <f t="shared" si="89"/>
        <v>0</v>
      </c>
      <c r="J168" s="126">
        <f t="shared" si="89"/>
        <v>0</v>
      </c>
    </row>
    <row r="169" spans="1:10" x14ac:dyDescent="0.2">
      <c r="A169" s="107" t="s">
        <v>129</v>
      </c>
      <c r="B169" s="124">
        <f t="shared" si="85"/>
        <v>0</v>
      </c>
      <c r="C169" s="125">
        <f t="shared" ref="C169:J169" si="90">SUMIFS(D$116:D$157,$A$116:$A$157,$A169)</f>
        <v>0</v>
      </c>
      <c r="D169" s="125">
        <f t="shared" si="90"/>
        <v>0</v>
      </c>
      <c r="E169" s="125">
        <f t="shared" si="90"/>
        <v>0</v>
      </c>
      <c r="F169" s="125">
        <f t="shared" si="90"/>
        <v>0</v>
      </c>
      <c r="G169" s="125">
        <f t="shared" si="90"/>
        <v>0</v>
      </c>
      <c r="H169" s="125">
        <f t="shared" si="90"/>
        <v>0</v>
      </c>
      <c r="I169" s="125">
        <f t="shared" si="90"/>
        <v>0</v>
      </c>
      <c r="J169" s="126">
        <f t="shared" si="90"/>
        <v>0</v>
      </c>
    </row>
    <row r="170" spans="1:10" x14ac:dyDescent="0.2">
      <c r="A170" s="107" t="s">
        <v>130</v>
      </c>
      <c r="B170" s="124">
        <f t="shared" si="85"/>
        <v>0</v>
      </c>
      <c r="C170" s="125">
        <f t="shared" ref="C170:J170" si="91">SUMIFS(D$116:D$157,$A$116:$A$157,$A170)</f>
        <v>0</v>
      </c>
      <c r="D170" s="125">
        <f t="shared" si="91"/>
        <v>0</v>
      </c>
      <c r="E170" s="125">
        <f t="shared" si="91"/>
        <v>0</v>
      </c>
      <c r="F170" s="125">
        <f t="shared" si="91"/>
        <v>640377719493.59949</v>
      </c>
      <c r="G170" s="125">
        <f t="shared" si="91"/>
        <v>0</v>
      </c>
      <c r="H170" s="125">
        <f t="shared" si="91"/>
        <v>0</v>
      </c>
      <c r="I170" s="125">
        <f t="shared" si="91"/>
        <v>0</v>
      </c>
      <c r="J170" s="126">
        <f t="shared" si="91"/>
        <v>0</v>
      </c>
    </row>
    <row r="171" spans="1:10" x14ac:dyDescent="0.2">
      <c r="A171" s="107" t="s">
        <v>131</v>
      </c>
      <c r="B171" s="124">
        <f t="shared" si="85"/>
        <v>0</v>
      </c>
      <c r="C171" s="125">
        <f t="shared" ref="C171:J171" si="92">SUMIFS(D$116:D$157,$A$116:$A$157,$A171)</f>
        <v>0</v>
      </c>
      <c r="D171" s="125">
        <f t="shared" si="92"/>
        <v>0</v>
      </c>
      <c r="E171" s="125">
        <f t="shared" si="92"/>
        <v>0</v>
      </c>
      <c r="F171" s="125">
        <f t="shared" si="92"/>
        <v>198479644053.57181</v>
      </c>
      <c r="G171" s="125">
        <f t="shared" si="92"/>
        <v>0</v>
      </c>
      <c r="H171" s="125">
        <f t="shared" si="92"/>
        <v>0</v>
      </c>
      <c r="I171" s="125">
        <f t="shared" si="92"/>
        <v>0</v>
      </c>
      <c r="J171" s="126">
        <f t="shared" si="92"/>
        <v>0</v>
      </c>
    </row>
    <row r="172" spans="1:10" x14ac:dyDescent="0.2">
      <c r="A172" s="107" t="s">
        <v>132</v>
      </c>
      <c r="B172" s="124">
        <f t="shared" si="85"/>
        <v>3886859163781238</v>
      </c>
      <c r="C172" s="125">
        <f t="shared" ref="C172:J172" si="93">SUMIFS(D$116:D$157,$A$116:$A$157,$A172)</f>
        <v>1689618986688647</v>
      </c>
      <c r="D172" s="125">
        <f t="shared" si="93"/>
        <v>161900639885873.56</v>
      </c>
      <c r="E172" s="125">
        <f t="shared" si="93"/>
        <v>2.6511894558757244E+16</v>
      </c>
      <c r="F172" s="125">
        <f t="shared" si="93"/>
        <v>4656363668986565</v>
      </c>
      <c r="G172" s="125">
        <f t="shared" si="93"/>
        <v>109108780828995.94</v>
      </c>
      <c r="H172" s="125">
        <f t="shared" si="93"/>
        <v>0</v>
      </c>
      <c r="I172" s="125">
        <f t="shared" si="93"/>
        <v>0</v>
      </c>
      <c r="J172" s="126">
        <f t="shared" si="93"/>
        <v>38557992735645.219</v>
      </c>
    </row>
    <row r="173" spans="1:10" x14ac:dyDescent="0.2">
      <c r="A173" s="107" t="s">
        <v>133</v>
      </c>
      <c r="B173" s="124">
        <f t="shared" si="85"/>
        <v>1201521794012485.5</v>
      </c>
      <c r="C173" s="125">
        <f t="shared" ref="C173:J173" si="94">SUMIFS(D$116:D$157,$A$116:$A$157,$A173)</f>
        <v>1842069510731576.8</v>
      </c>
      <c r="D173" s="125">
        <f t="shared" si="94"/>
        <v>88744627188232.156</v>
      </c>
      <c r="E173" s="125">
        <f t="shared" si="94"/>
        <v>0</v>
      </c>
      <c r="F173" s="125">
        <f t="shared" si="94"/>
        <v>355189929497455.56</v>
      </c>
      <c r="G173" s="125">
        <f t="shared" si="94"/>
        <v>357773569048501.06</v>
      </c>
      <c r="H173" s="125">
        <f t="shared" si="94"/>
        <v>0</v>
      </c>
      <c r="I173" s="125">
        <f t="shared" si="94"/>
        <v>0</v>
      </c>
      <c r="J173" s="126">
        <f t="shared" si="94"/>
        <v>0</v>
      </c>
    </row>
    <row r="174" spans="1:10" x14ac:dyDescent="0.2">
      <c r="A174" s="107" t="s">
        <v>134</v>
      </c>
      <c r="B174" s="124">
        <f t="shared" si="85"/>
        <v>0</v>
      </c>
      <c r="C174" s="125">
        <f t="shared" ref="C174:J174" si="95">SUMIFS(D$116:D$157,$A$116:$A$157,$A174)</f>
        <v>0</v>
      </c>
      <c r="D174" s="125">
        <f t="shared" si="95"/>
        <v>438668816298.15338</v>
      </c>
      <c r="E174" s="125">
        <f t="shared" si="95"/>
        <v>0</v>
      </c>
      <c r="F174" s="125">
        <f t="shared" si="95"/>
        <v>0</v>
      </c>
      <c r="G174" s="125">
        <f t="shared" si="95"/>
        <v>0</v>
      </c>
      <c r="H174" s="125">
        <f t="shared" si="95"/>
        <v>0</v>
      </c>
      <c r="I174" s="125">
        <f t="shared" si="95"/>
        <v>0</v>
      </c>
      <c r="J174" s="126">
        <f t="shared" si="95"/>
        <v>0</v>
      </c>
    </row>
    <row r="175" spans="1:10" x14ac:dyDescent="0.2">
      <c r="A175" s="107" t="s">
        <v>135</v>
      </c>
      <c r="B175" s="124">
        <f t="shared" si="85"/>
        <v>0</v>
      </c>
      <c r="C175" s="125">
        <f t="shared" ref="C175:J175" si="96">SUMIFS(D$116:D$157,$A$116:$A$157,$A175)</f>
        <v>1095493220086.2036</v>
      </c>
      <c r="D175" s="125">
        <f t="shared" si="96"/>
        <v>71830030002.084747</v>
      </c>
      <c r="E175" s="125">
        <f t="shared" si="96"/>
        <v>0</v>
      </c>
      <c r="F175" s="125">
        <f t="shared" si="96"/>
        <v>0</v>
      </c>
      <c r="G175" s="125">
        <f t="shared" si="96"/>
        <v>0</v>
      </c>
      <c r="H175" s="125">
        <f t="shared" si="96"/>
        <v>0</v>
      </c>
      <c r="I175" s="125">
        <f t="shared" si="96"/>
        <v>0</v>
      </c>
      <c r="J175" s="126">
        <f t="shared" si="96"/>
        <v>0</v>
      </c>
    </row>
    <row r="176" spans="1:10" x14ac:dyDescent="0.2">
      <c r="A176" s="107" t="s">
        <v>136</v>
      </c>
      <c r="B176" s="124">
        <f t="shared" si="85"/>
        <v>121747732449548.14</v>
      </c>
      <c r="C176" s="125">
        <f t="shared" ref="C176:J176" si="97">SUMIFS(D$116:D$157,$A$116:$A$157,$A176)</f>
        <v>0</v>
      </c>
      <c r="D176" s="125">
        <f t="shared" si="97"/>
        <v>2887006988359.896</v>
      </c>
      <c r="E176" s="125">
        <f t="shared" si="97"/>
        <v>0</v>
      </c>
      <c r="F176" s="125">
        <f t="shared" si="97"/>
        <v>697017439238777</v>
      </c>
      <c r="G176" s="125">
        <f t="shared" si="97"/>
        <v>0</v>
      </c>
      <c r="H176" s="125">
        <f t="shared" si="97"/>
        <v>0</v>
      </c>
      <c r="I176" s="125">
        <f t="shared" si="97"/>
        <v>0</v>
      </c>
      <c r="J176" s="126">
        <f t="shared" si="97"/>
        <v>0</v>
      </c>
    </row>
    <row r="177" spans="1:10" x14ac:dyDescent="0.2">
      <c r="A177" s="107" t="s">
        <v>137</v>
      </c>
      <c r="B177" s="124">
        <f t="shared" si="85"/>
        <v>1228870801774143.5</v>
      </c>
      <c r="C177" s="125">
        <f t="shared" ref="C177:J177" si="98">SUMIFS(D$116:D$157,$A$116:$A$157,$A177)</f>
        <v>0</v>
      </c>
      <c r="D177" s="125">
        <f t="shared" si="98"/>
        <v>39520206225377.844</v>
      </c>
      <c r="E177" s="125">
        <f t="shared" si="98"/>
        <v>0</v>
      </c>
      <c r="F177" s="125">
        <f t="shared" si="98"/>
        <v>0</v>
      </c>
      <c r="G177" s="125">
        <f t="shared" si="98"/>
        <v>0</v>
      </c>
      <c r="H177" s="125">
        <f t="shared" si="98"/>
        <v>0</v>
      </c>
      <c r="I177" s="125">
        <f t="shared" si="98"/>
        <v>0</v>
      </c>
      <c r="J177" s="126">
        <f t="shared" si="98"/>
        <v>0</v>
      </c>
    </row>
    <row r="178" spans="1:10" x14ac:dyDescent="0.2">
      <c r="A178" s="107" t="s">
        <v>138</v>
      </c>
      <c r="B178" s="124">
        <f t="shared" si="85"/>
        <v>0</v>
      </c>
      <c r="C178" s="125">
        <f t="shared" ref="C178:J178" si="99">SUMIFS(D$116:D$157,$A$116:$A$157,$A178)</f>
        <v>0</v>
      </c>
      <c r="D178" s="125">
        <f t="shared" si="99"/>
        <v>0</v>
      </c>
      <c r="E178" s="125">
        <f t="shared" si="99"/>
        <v>0</v>
      </c>
      <c r="F178" s="125">
        <f t="shared" si="99"/>
        <v>66695916741802.945</v>
      </c>
      <c r="G178" s="125">
        <f t="shared" si="99"/>
        <v>0</v>
      </c>
      <c r="H178" s="125">
        <f t="shared" si="99"/>
        <v>0</v>
      </c>
      <c r="I178" s="125">
        <f t="shared" si="99"/>
        <v>0</v>
      </c>
      <c r="J178" s="126">
        <f t="shared" si="99"/>
        <v>0</v>
      </c>
    </row>
    <row r="179" spans="1:10" x14ac:dyDescent="0.2">
      <c r="A179" s="107" t="s">
        <v>139</v>
      </c>
      <c r="B179" s="124">
        <f t="shared" si="85"/>
        <v>0</v>
      </c>
      <c r="C179" s="125">
        <f t="shared" ref="C179:J179" si="100">SUMIFS(D$116:D$157,$A$116:$A$157,$A179)</f>
        <v>0</v>
      </c>
      <c r="D179" s="125">
        <f t="shared" si="100"/>
        <v>0</v>
      </c>
      <c r="E179" s="125">
        <f t="shared" si="100"/>
        <v>0</v>
      </c>
      <c r="F179" s="125">
        <f t="shared" si="100"/>
        <v>0</v>
      </c>
      <c r="G179" s="125">
        <f t="shared" si="100"/>
        <v>0</v>
      </c>
      <c r="H179" s="125">
        <f t="shared" si="100"/>
        <v>0</v>
      </c>
      <c r="I179" s="125">
        <f t="shared" si="100"/>
        <v>0</v>
      </c>
      <c r="J179" s="126">
        <f t="shared" si="100"/>
        <v>0</v>
      </c>
    </row>
    <row r="180" spans="1:10" x14ac:dyDescent="0.2">
      <c r="A180" s="107" t="s">
        <v>140</v>
      </c>
      <c r="B180" s="124">
        <f t="shared" si="85"/>
        <v>0</v>
      </c>
      <c r="C180" s="125">
        <f t="shared" ref="C180:J180" si="101">SUMIFS(D$116:D$157,$A$116:$A$157,$A180)</f>
        <v>0</v>
      </c>
      <c r="D180" s="125">
        <f t="shared" si="101"/>
        <v>0</v>
      </c>
      <c r="E180" s="125">
        <f t="shared" si="101"/>
        <v>0</v>
      </c>
      <c r="F180" s="125">
        <f t="shared" si="101"/>
        <v>0</v>
      </c>
      <c r="G180" s="125">
        <f t="shared" si="101"/>
        <v>0</v>
      </c>
      <c r="H180" s="125">
        <f t="shared" si="101"/>
        <v>0</v>
      </c>
      <c r="I180" s="125">
        <f t="shared" si="101"/>
        <v>0</v>
      </c>
      <c r="J180" s="126">
        <f t="shared" si="101"/>
        <v>0</v>
      </c>
    </row>
    <row r="181" spans="1:10" x14ac:dyDescent="0.2">
      <c r="A181" s="107" t="s">
        <v>141</v>
      </c>
      <c r="B181" s="124">
        <f t="shared" si="85"/>
        <v>0</v>
      </c>
      <c r="C181" s="125">
        <f t="shared" ref="C181:J181" si="102">SUMIFS(D$116:D$157,$A$116:$A$157,$A181)</f>
        <v>0</v>
      </c>
      <c r="D181" s="125">
        <f t="shared" si="102"/>
        <v>0</v>
      </c>
      <c r="E181" s="125">
        <f t="shared" si="102"/>
        <v>0</v>
      </c>
      <c r="F181" s="125">
        <f t="shared" si="102"/>
        <v>0</v>
      </c>
      <c r="G181" s="125">
        <f t="shared" si="102"/>
        <v>0</v>
      </c>
      <c r="H181" s="125">
        <f t="shared" si="102"/>
        <v>0</v>
      </c>
      <c r="I181" s="125">
        <f t="shared" si="102"/>
        <v>0</v>
      </c>
      <c r="J181" s="126">
        <f t="shared" si="102"/>
        <v>0</v>
      </c>
    </row>
    <row r="182" spans="1:10" x14ac:dyDescent="0.2">
      <c r="A182" s="107" t="s">
        <v>142</v>
      </c>
      <c r="B182" s="124">
        <f t="shared" si="85"/>
        <v>0</v>
      </c>
      <c r="C182" s="125">
        <f t="shared" ref="C182:J182" si="103">SUMIFS(D$116:D$157,$A$116:$A$157,$A182)</f>
        <v>0</v>
      </c>
      <c r="D182" s="125">
        <f t="shared" si="103"/>
        <v>0</v>
      </c>
      <c r="E182" s="125">
        <f t="shared" si="103"/>
        <v>0</v>
      </c>
      <c r="F182" s="125">
        <f t="shared" si="103"/>
        <v>0</v>
      </c>
      <c r="G182" s="125">
        <f t="shared" si="103"/>
        <v>0</v>
      </c>
      <c r="H182" s="125">
        <f t="shared" si="103"/>
        <v>0</v>
      </c>
      <c r="I182" s="125">
        <f t="shared" si="103"/>
        <v>0</v>
      </c>
      <c r="J182" s="126">
        <f t="shared" si="103"/>
        <v>0</v>
      </c>
    </row>
    <row r="183" spans="1:10" x14ac:dyDescent="0.2">
      <c r="A183" s="107" t="s">
        <v>143</v>
      </c>
      <c r="B183" s="124">
        <f t="shared" si="85"/>
        <v>0</v>
      </c>
      <c r="C183" s="125">
        <f t="shared" ref="C183:J183" si="104">SUMIFS(D$116:D$157,$A$116:$A$157,$A183)</f>
        <v>3506336431071.7588</v>
      </c>
      <c r="D183" s="125">
        <f t="shared" si="104"/>
        <v>0</v>
      </c>
      <c r="E183" s="125">
        <f t="shared" si="104"/>
        <v>0</v>
      </c>
      <c r="F183" s="125">
        <f t="shared" si="104"/>
        <v>0</v>
      </c>
      <c r="G183" s="125">
        <f t="shared" si="104"/>
        <v>0</v>
      </c>
      <c r="H183" s="125">
        <f t="shared" si="104"/>
        <v>0</v>
      </c>
      <c r="I183" s="125">
        <f t="shared" si="104"/>
        <v>0</v>
      </c>
      <c r="J183" s="126">
        <f t="shared" si="104"/>
        <v>0</v>
      </c>
    </row>
    <row r="184" spans="1:10" x14ac:dyDescent="0.2">
      <c r="A184" s="107" t="s">
        <v>144</v>
      </c>
      <c r="B184" s="124">
        <f t="shared" si="85"/>
        <v>0</v>
      </c>
      <c r="C184" s="125">
        <f t="shared" ref="C184:J184" si="105">SUMIFS(D$116:D$157,$A$116:$A$157,$A184)</f>
        <v>87184581529.351837</v>
      </c>
      <c r="D184" s="125">
        <f t="shared" si="105"/>
        <v>0</v>
      </c>
      <c r="E184" s="125">
        <f t="shared" si="105"/>
        <v>0</v>
      </c>
      <c r="F184" s="125">
        <f t="shared" si="105"/>
        <v>0</v>
      </c>
      <c r="G184" s="125">
        <f t="shared" si="105"/>
        <v>0</v>
      </c>
      <c r="H184" s="125">
        <f t="shared" si="105"/>
        <v>0</v>
      </c>
      <c r="I184" s="125">
        <f t="shared" si="105"/>
        <v>0</v>
      </c>
      <c r="J184" s="126">
        <f t="shared" si="105"/>
        <v>0</v>
      </c>
    </row>
    <row r="185" spans="1:10" x14ac:dyDescent="0.2">
      <c r="A185" s="107" t="s">
        <v>145</v>
      </c>
      <c r="B185" s="124">
        <f t="shared" si="85"/>
        <v>0</v>
      </c>
      <c r="C185" s="125">
        <f t="shared" ref="C185:J185" si="106">SUMIFS(D$116:D$157,$A$116:$A$157,$A185)</f>
        <v>1106865122024.8147</v>
      </c>
      <c r="D185" s="125">
        <f t="shared" si="106"/>
        <v>151122920264.12634</v>
      </c>
      <c r="E185" s="125">
        <f t="shared" si="106"/>
        <v>0</v>
      </c>
      <c r="F185" s="125">
        <f t="shared" si="106"/>
        <v>0</v>
      </c>
      <c r="G185" s="125">
        <f t="shared" si="106"/>
        <v>0</v>
      </c>
      <c r="H185" s="125">
        <f t="shared" si="106"/>
        <v>0</v>
      </c>
      <c r="I185" s="125">
        <f t="shared" si="106"/>
        <v>0</v>
      </c>
      <c r="J185" s="126">
        <f t="shared" si="106"/>
        <v>0</v>
      </c>
    </row>
    <row r="186" spans="1:10" x14ac:dyDescent="0.2">
      <c r="A186" s="107" t="s">
        <v>146</v>
      </c>
      <c r="B186" s="124">
        <f t="shared" si="85"/>
        <v>472083220997258.06</v>
      </c>
      <c r="C186" s="125">
        <f t="shared" ref="C186:J186" si="107">SUMIFS(D$116:D$157,$A$116:$A$157,$A186)</f>
        <v>1845347902672.6404</v>
      </c>
      <c r="D186" s="125">
        <f t="shared" si="107"/>
        <v>0</v>
      </c>
      <c r="E186" s="125">
        <f t="shared" si="107"/>
        <v>0</v>
      </c>
      <c r="F186" s="125">
        <f t="shared" si="107"/>
        <v>0</v>
      </c>
      <c r="G186" s="125">
        <f t="shared" si="107"/>
        <v>19538859957034.375</v>
      </c>
      <c r="H186" s="125">
        <f t="shared" si="107"/>
        <v>0</v>
      </c>
      <c r="I186" s="125">
        <f t="shared" si="107"/>
        <v>0</v>
      </c>
      <c r="J186" s="126">
        <f t="shared" si="107"/>
        <v>0</v>
      </c>
    </row>
    <row r="187" spans="1:10" x14ac:dyDescent="0.2">
      <c r="A187" s="107" t="s">
        <v>147</v>
      </c>
      <c r="B187" s="124">
        <f t="shared" si="85"/>
        <v>0</v>
      </c>
      <c r="C187" s="125">
        <f t="shared" ref="C187:J187" si="108">SUMIFS(D$116:D$157,$A$116:$A$157,$A187)</f>
        <v>0</v>
      </c>
      <c r="D187" s="125">
        <f t="shared" si="108"/>
        <v>0</v>
      </c>
      <c r="E187" s="125">
        <f t="shared" si="108"/>
        <v>0</v>
      </c>
      <c r="F187" s="125">
        <f t="shared" si="108"/>
        <v>0</v>
      </c>
      <c r="G187" s="125">
        <f t="shared" si="108"/>
        <v>0</v>
      </c>
      <c r="H187" s="125">
        <f t="shared" si="108"/>
        <v>0</v>
      </c>
      <c r="I187" s="125">
        <f t="shared" si="108"/>
        <v>0</v>
      </c>
      <c r="J187" s="126">
        <f t="shared" si="108"/>
        <v>0</v>
      </c>
    </row>
    <row r="188" spans="1:10" x14ac:dyDescent="0.2">
      <c r="A188" s="108" t="s">
        <v>340</v>
      </c>
      <c r="B188" s="127">
        <f t="shared" si="85"/>
        <v>0</v>
      </c>
      <c r="C188" s="44">
        <f t="shared" ref="C188:J188" si="109">SUMIFS(D$116:D$157,$A$116:$A$157,$A188)</f>
        <v>0</v>
      </c>
      <c r="D188" s="44">
        <f t="shared" si="109"/>
        <v>0</v>
      </c>
      <c r="E188" s="44">
        <f t="shared" si="109"/>
        <v>0</v>
      </c>
      <c r="F188" s="44">
        <f t="shared" si="109"/>
        <v>1060811747264374.8</v>
      </c>
      <c r="G188" s="44">
        <f t="shared" si="109"/>
        <v>0</v>
      </c>
      <c r="H188" s="44">
        <f t="shared" si="109"/>
        <v>0</v>
      </c>
      <c r="I188" s="44">
        <f t="shared" si="109"/>
        <v>0</v>
      </c>
      <c r="J188" s="128">
        <f t="shared" si="109"/>
        <v>0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F46A-F181-4C40-920A-43F9ABEB0F50}">
  <sheetPr codeName="Sheet10">
    <tabColor theme="7" tint="0.39997558519241921"/>
  </sheetPr>
  <dimension ref="A1:AT165"/>
  <sheetViews>
    <sheetView zoomScale="85" zoomScaleNormal="85" workbookViewId="0">
      <selection activeCell="G2" sqref="G2:J21"/>
    </sheetView>
  </sheetViews>
  <sheetFormatPr defaultColWidth="9" defaultRowHeight="13.5" x14ac:dyDescent="0.2"/>
  <cols>
    <col min="1" max="1" width="28.25" style="85" customWidth="1"/>
    <col min="2" max="2" width="19.75" style="177" customWidth="1"/>
    <col min="3" max="3" width="18.625" style="177" customWidth="1"/>
    <col min="4" max="4" width="28.375" style="177" customWidth="1"/>
    <col min="5" max="5" width="11" style="177" customWidth="1"/>
    <col min="6" max="8" width="10" style="177" customWidth="1"/>
    <col min="9" max="9" width="9.375" style="177" customWidth="1"/>
    <col min="10" max="10" width="10.5" style="85" bestFit="1" customWidth="1"/>
    <col min="11" max="11" width="9" style="85" customWidth="1"/>
    <col min="12" max="15" width="9" style="194" customWidth="1"/>
    <col min="16" max="16" width="10.5" style="85" bestFit="1" customWidth="1"/>
    <col min="17" max="20" width="9.125" style="85" customWidth="1"/>
    <col min="21" max="21" width="10.5" style="85" bestFit="1" customWidth="1"/>
    <col min="22" max="25" width="12.875" style="85" bestFit="1" customWidth="1"/>
    <col min="26" max="26" width="10.5" style="85" bestFit="1" customWidth="1"/>
    <col min="27" max="30" width="12.875" style="85" bestFit="1" customWidth="1"/>
    <col min="31" max="31" width="10.5" style="85" bestFit="1" customWidth="1"/>
    <col min="32" max="35" width="12.875" style="85" bestFit="1" customWidth="1"/>
    <col min="36" max="36" width="10.5" style="85" bestFit="1" customWidth="1"/>
    <col min="37" max="40" width="12.875" style="85" bestFit="1" customWidth="1"/>
    <col min="41" max="46" width="10.5" style="85" bestFit="1" customWidth="1"/>
    <col min="47" max="16384" width="9" style="85"/>
  </cols>
  <sheetData>
    <row r="1" spans="1:46" x14ac:dyDescent="0.2">
      <c r="A1" s="178" t="s">
        <v>469</v>
      </c>
      <c r="B1" s="178" t="s">
        <v>470</v>
      </c>
      <c r="C1" s="186" t="s">
        <v>471</v>
      </c>
      <c r="D1" s="178" t="s">
        <v>472</v>
      </c>
      <c r="E1" s="182">
        <v>2019</v>
      </c>
      <c r="F1" s="182">
        <v>2020</v>
      </c>
      <c r="G1" s="186">
        <v>2021</v>
      </c>
      <c r="H1" s="184">
        <v>2022</v>
      </c>
      <c r="I1" s="184">
        <v>2023</v>
      </c>
      <c r="J1" s="184">
        <v>2024</v>
      </c>
      <c r="K1" s="182">
        <v>2025</v>
      </c>
      <c r="L1" s="199">
        <v>2026</v>
      </c>
      <c r="M1" s="200">
        <v>2027</v>
      </c>
      <c r="N1" s="200">
        <v>2028</v>
      </c>
      <c r="O1" s="200">
        <v>2029</v>
      </c>
      <c r="P1" s="182">
        <v>2030</v>
      </c>
      <c r="Q1" s="186">
        <v>2031</v>
      </c>
      <c r="R1" s="184">
        <v>2032</v>
      </c>
      <c r="S1" s="184">
        <v>2033</v>
      </c>
      <c r="T1" s="184">
        <v>2034</v>
      </c>
      <c r="U1" s="182">
        <v>2035</v>
      </c>
      <c r="V1" s="186">
        <v>2036</v>
      </c>
      <c r="W1" s="184">
        <v>2037</v>
      </c>
      <c r="X1" s="184">
        <v>2038</v>
      </c>
      <c r="Y1" s="184">
        <v>2039</v>
      </c>
      <c r="Z1" s="182">
        <v>2040</v>
      </c>
      <c r="AA1" s="186">
        <v>2041</v>
      </c>
      <c r="AB1" s="184">
        <v>2042</v>
      </c>
      <c r="AC1" s="184">
        <v>2043</v>
      </c>
      <c r="AD1" s="184">
        <v>2044</v>
      </c>
      <c r="AE1" s="182">
        <v>2045</v>
      </c>
      <c r="AF1" s="186">
        <v>2046</v>
      </c>
      <c r="AG1" s="184">
        <v>2047</v>
      </c>
      <c r="AH1" s="184">
        <v>2048</v>
      </c>
      <c r="AI1" s="184">
        <v>2049</v>
      </c>
      <c r="AJ1" s="182">
        <v>2050</v>
      </c>
      <c r="AK1" s="186">
        <v>2051</v>
      </c>
      <c r="AL1" s="184">
        <v>2052</v>
      </c>
      <c r="AM1" s="184">
        <v>2053</v>
      </c>
      <c r="AN1" s="184">
        <v>2054</v>
      </c>
      <c r="AO1" s="182">
        <v>2055</v>
      </c>
      <c r="AP1" s="186">
        <v>2056</v>
      </c>
      <c r="AQ1" s="184">
        <v>2057</v>
      </c>
      <c r="AR1" s="184">
        <v>2058</v>
      </c>
      <c r="AS1" s="184">
        <v>2059</v>
      </c>
      <c r="AT1" s="182">
        <v>2060</v>
      </c>
    </row>
    <row r="2" spans="1:46" x14ac:dyDescent="0.2">
      <c r="A2" s="228" t="s">
        <v>2</v>
      </c>
      <c r="B2" s="183" t="s">
        <v>159</v>
      </c>
      <c r="C2" s="185" t="s">
        <v>473</v>
      </c>
      <c r="D2" s="183" t="s">
        <v>474</v>
      </c>
      <c r="E2" s="374">
        <v>38.46</v>
      </c>
      <c r="F2" s="358">
        <v>39.020000000000003</v>
      </c>
      <c r="G2" s="359">
        <f>F2+($K2-$F2)/5</f>
        <v>41.016000000000005</v>
      </c>
      <c r="H2" s="360">
        <f t="shared" ref="H2:J2" si="0">G2+($K2-$F2)/5</f>
        <v>43.012000000000008</v>
      </c>
      <c r="I2" s="369">
        <f t="shared" si="0"/>
        <v>45.00800000000001</v>
      </c>
      <c r="J2" s="194">
        <f t="shared" si="0"/>
        <v>47.004000000000012</v>
      </c>
      <c r="K2" s="187">
        <v>49</v>
      </c>
      <c r="L2" s="193">
        <v>49.8</v>
      </c>
      <c r="M2" s="194">
        <v>50.599999999999994</v>
      </c>
      <c r="N2" s="194">
        <v>51.399999999999991</v>
      </c>
      <c r="O2" s="194">
        <v>52.199999999999989</v>
      </c>
      <c r="P2" s="188">
        <v>53</v>
      </c>
      <c r="Q2" s="193">
        <v>53.3</v>
      </c>
      <c r="R2" s="194">
        <v>53.599999999999994</v>
      </c>
      <c r="S2" s="194">
        <v>53.899999999999991</v>
      </c>
      <c r="T2" s="194">
        <v>54.199999999999989</v>
      </c>
      <c r="U2" s="191">
        <v>54.5</v>
      </c>
      <c r="V2" s="193">
        <v>54</v>
      </c>
      <c r="W2" s="194">
        <v>53.5</v>
      </c>
      <c r="X2" s="194">
        <v>53</v>
      </c>
      <c r="Y2" s="194">
        <v>52.5</v>
      </c>
      <c r="Z2" s="189">
        <v>52</v>
      </c>
      <c r="AA2" s="193">
        <v>51.2</v>
      </c>
      <c r="AB2" s="194">
        <v>50.400000000000006</v>
      </c>
      <c r="AC2" s="194">
        <v>49.600000000000009</v>
      </c>
      <c r="AD2" s="194">
        <v>48.800000000000011</v>
      </c>
      <c r="AE2" s="190">
        <v>48</v>
      </c>
      <c r="AF2" s="193">
        <v>47.2</v>
      </c>
      <c r="AG2" s="194">
        <v>46.400000000000006</v>
      </c>
      <c r="AH2" s="194">
        <v>45.600000000000009</v>
      </c>
      <c r="AI2" s="194">
        <v>44.800000000000011</v>
      </c>
      <c r="AJ2" s="190">
        <v>44</v>
      </c>
      <c r="AK2" s="193">
        <v>43</v>
      </c>
      <c r="AL2" s="194">
        <v>42</v>
      </c>
      <c r="AM2" s="194">
        <v>41</v>
      </c>
      <c r="AN2" s="194">
        <v>40</v>
      </c>
      <c r="AO2" s="190">
        <v>39</v>
      </c>
      <c r="AP2" s="193">
        <v>38.200000000000003</v>
      </c>
      <c r="AQ2" s="194">
        <v>37.400000000000006</v>
      </c>
      <c r="AR2" s="194">
        <v>36.600000000000009</v>
      </c>
      <c r="AS2" s="194">
        <v>35.800000000000011</v>
      </c>
      <c r="AT2" s="190">
        <v>35</v>
      </c>
    </row>
    <row r="3" spans="1:46" x14ac:dyDescent="0.2">
      <c r="A3" s="229" t="s">
        <v>3</v>
      </c>
      <c r="B3" s="183" t="s">
        <v>154</v>
      </c>
      <c r="C3" s="185" t="s">
        <v>473</v>
      </c>
      <c r="D3" s="183" t="s">
        <v>475</v>
      </c>
      <c r="E3" s="374">
        <v>1.919141</v>
      </c>
      <c r="F3" s="361">
        <v>1.9477</v>
      </c>
      <c r="G3" s="362">
        <f t="shared" ref="G3:J3" si="1">F3+($K3-$F3)/5</f>
        <v>1.9921599999999999</v>
      </c>
      <c r="H3" s="363">
        <f t="shared" si="1"/>
        <v>2.0366200000000001</v>
      </c>
      <c r="I3" s="370">
        <f t="shared" si="1"/>
        <v>2.08108</v>
      </c>
      <c r="J3" s="370">
        <f t="shared" si="1"/>
        <v>2.12554</v>
      </c>
      <c r="K3" s="187">
        <v>2.17</v>
      </c>
      <c r="L3" s="193">
        <v>2.1760000000000002</v>
      </c>
      <c r="M3" s="194">
        <v>2.1820000000000004</v>
      </c>
      <c r="N3" s="194">
        <v>2.1880000000000006</v>
      </c>
      <c r="O3" s="194">
        <v>2.1940000000000008</v>
      </c>
      <c r="P3" s="187">
        <v>2.2000000000000002</v>
      </c>
      <c r="Q3" s="193">
        <v>2.2160000000000002</v>
      </c>
      <c r="R3" s="194">
        <v>2.2320000000000002</v>
      </c>
      <c r="S3" s="194">
        <v>2.2480000000000002</v>
      </c>
      <c r="T3" s="194">
        <v>2.2640000000000002</v>
      </c>
      <c r="U3" s="187">
        <v>2.2799999999999998</v>
      </c>
      <c r="V3" s="193">
        <v>2.2839999999999998</v>
      </c>
      <c r="W3" s="194">
        <v>2.2879999999999998</v>
      </c>
      <c r="X3" s="194">
        <v>2.2919999999999998</v>
      </c>
      <c r="Y3" s="194">
        <v>2.2959999999999998</v>
      </c>
      <c r="Z3" s="187">
        <v>2.2999999999999998</v>
      </c>
      <c r="AA3" s="193">
        <v>2.2799999999999998</v>
      </c>
      <c r="AB3" s="194">
        <v>2.2599999999999998</v>
      </c>
      <c r="AC3" s="194">
        <v>2.2399999999999998</v>
      </c>
      <c r="AD3" s="194">
        <v>2.2199999999999998</v>
      </c>
      <c r="AE3" s="187">
        <v>2.2000000000000002</v>
      </c>
      <c r="AF3" s="193">
        <v>2.1800000000000002</v>
      </c>
      <c r="AG3" s="194">
        <v>2.16</v>
      </c>
      <c r="AH3" s="194">
        <v>2.14</v>
      </c>
      <c r="AI3" s="194">
        <v>2.12</v>
      </c>
      <c r="AJ3" s="187">
        <v>2.1</v>
      </c>
      <c r="AK3" s="193">
        <v>2.0700000000000003</v>
      </c>
      <c r="AL3" s="194">
        <v>2.04</v>
      </c>
      <c r="AM3" s="194">
        <v>2.0099999999999998</v>
      </c>
      <c r="AN3" s="194">
        <v>1.9799999999999998</v>
      </c>
      <c r="AO3" s="187">
        <v>1.95</v>
      </c>
      <c r="AP3" s="193">
        <v>1.9379999999999999</v>
      </c>
      <c r="AQ3" s="194">
        <v>1.9259999999999999</v>
      </c>
      <c r="AR3" s="194">
        <v>1.9139999999999999</v>
      </c>
      <c r="AS3" s="194">
        <v>1.9019999999999999</v>
      </c>
      <c r="AT3" s="187">
        <v>1.89</v>
      </c>
    </row>
    <row r="4" spans="1:46" x14ac:dyDescent="0.2">
      <c r="A4" s="229" t="s">
        <v>3</v>
      </c>
      <c r="B4" s="183" t="s">
        <v>214</v>
      </c>
      <c r="C4" s="185" t="s">
        <v>249</v>
      </c>
      <c r="D4" s="183" t="s">
        <v>475</v>
      </c>
      <c r="E4" s="374">
        <v>1761.74</v>
      </c>
      <c r="F4" s="364">
        <v>1924.95</v>
      </c>
      <c r="G4" s="193">
        <f t="shared" ref="G4:J4" si="2">F4+($K4-$F4)/5</f>
        <v>2038.56</v>
      </c>
      <c r="H4" s="365">
        <f t="shared" si="2"/>
        <v>2152.17</v>
      </c>
      <c r="I4" s="194">
        <f t="shared" si="2"/>
        <v>2265.7800000000002</v>
      </c>
      <c r="J4" s="194">
        <f t="shared" si="2"/>
        <v>2379.3900000000003</v>
      </c>
      <c r="K4" s="187">
        <v>2493</v>
      </c>
      <c r="L4" s="193">
        <v>2554.4</v>
      </c>
      <c r="M4" s="194">
        <v>2615.8000000000002</v>
      </c>
      <c r="N4" s="194">
        <v>2677.2000000000003</v>
      </c>
      <c r="O4" s="194">
        <v>2738.6000000000004</v>
      </c>
      <c r="P4" s="187">
        <v>2800</v>
      </c>
      <c r="Q4" s="193">
        <v>2840</v>
      </c>
      <c r="R4" s="194">
        <v>2880</v>
      </c>
      <c r="S4" s="194">
        <v>2920</v>
      </c>
      <c r="T4" s="194">
        <v>2960</v>
      </c>
      <c r="U4" s="187">
        <v>3000</v>
      </c>
      <c r="V4" s="193">
        <v>3040</v>
      </c>
      <c r="W4" s="194">
        <v>3080</v>
      </c>
      <c r="X4" s="194">
        <v>3120</v>
      </c>
      <c r="Y4" s="194">
        <v>3160</v>
      </c>
      <c r="Z4" s="187">
        <v>3200</v>
      </c>
      <c r="AA4" s="193">
        <v>3220</v>
      </c>
      <c r="AB4" s="194">
        <v>3240</v>
      </c>
      <c r="AC4" s="194">
        <v>3260</v>
      </c>
      <c r="AD4" s="194">
        <v>3280</v>
      </c>
      <c r="AE4" s="187">
        <v>3300</v>
      </c>
      <c r="AF4" s="193">
        <v>3320</v>
      </c>
      <c r="AG4" s="194">
        <v>3340</v>
      </c>
      <c r="AH4" s="194">
        <v>3360</v>
      </c>
      <c r="AI4" s="194">
        <v>3380</v>
      </c>
      <c r="AJ4" s="187">
        <v>3400</v>
      </c>
      <c r="AK4" s="193">
        <v>3420</v>
      </c>
      <c r="AL4" s="194">
        <v>3440</v>
      </c>
      <c r="AM4" s="194">
        <v>3460</v>
      </c>
      <c r="AN4" s="194">
        <v>3480</v>
      </c>
      <c r="AO4" s="187">
        <v>3500</v>
      </c>
      <c r="AP4" s="193">
        <v>3500</v>
      </c>
      <c r="AQ4" s="194">
        <v>3500</v>
      </c>
      <c r="AR4" s="194">
        <v>3500</v>
      </c>
      <c r="AS4" s="194">
        <v>3500</v>
      </c>
      <c r="AT4" s="187">
        <v>3500</v>
      </c>
    </row>
    <row r="5" spans="1:46" x14ac:dyDescent="0.2">
      <c r="A5" s="230" t="s">
        <v>4</v>
      </c>
      <c r="B5" s="183" t="s">
        <v>476</v>
      </c>
      <c r="C5" s="185" t="s">
        <v>473</v>
      </c>
      <c r="D5" s="183" t="s">
        <v>477</v>
      </c>
      <c r="E5" s="374">
        <v>8.443562</v>
      </c>
      <c r="F5" s="361">
        <v>8.6671999999999993</v>
      </c>
      <c r="G5" s="362">
        <f t="shared" ref="G5:J5" si="3">F5+($K5-$F5)/5</f>
        <v>9.3297625894952532</v>
      </c>
      <c r="H5" s="363">
        <f t="shared" si="3"/>
        <v>9.992325178990507</v>
      </c>
      <c r="I5" s="194">
        <f t="shared" si="3"/>
        <v>10.654887768485761</v>
      </c>
      <c r="J5" s="194">
        <f t="shared" si="3"/>
        <v>11.317450357981015</v>
      </c>
      <c r="K5" s="190">
        <v>11.980012947476272</v>
      </c>
      <c r="L5" s="193">
        <v>12.246235457420189</v>
      </c>
      <c r="M5" s="194">
        <v>12.512457967364107</v>
      </c>
      <c r="N5" s="194">
        <v>12.778680477308024</v>
      </c>
      <c r="O5" s="194">
        <v>13.044902987251941</v>
      </c>
      <c r="P5" s="190">
        <v>13.311125497195858</v>
      </c>
      <c r="Q5" s="193">
        <v>13.330141390763281</v>
      </c>
      <c r="R5" s="194">
        <v>13.349157284330703</v>
      </c>
      <c r="S5" s="194">
        <v>13.368173177898125</v>
      </c>
      <c r="T5" s="194">
        <v>13.387189071465547</v>
      </c>
      <c r="U5" s="190">
        <v>13.406204965032972</v>
      </c>
      <c r="V5" s="193">
        <v>13.25407781649359</v>
      </c>
      <c r="W5" s="194">
        <v>13.101950667954208</v>
      </c>
      <c r="X5" s="194">
        <v>12.949823519414826</v>
      </c>
      <c r="Y5" s="194">
        <v>12.797696370875444</v>
      </c>
      <c r="Z5" s="190">
        <v>12.645569222336066</v>
      </c>
      <c r="AA5" s="193">
        <v>12.360330818824727</v>
      </c>
      <c r="AB5" s="194">
        <v>12.075092415313387</v>
      </c>
      <c r="AC5" s="194">
        <v>11.789854011802047</v>
      </c>
      <c r="AD5" s="194">
        <v>11.504615608290708</v>
      </c>
      <c r="AE5" s="190">
        <v>11.219377204779367</v>
      </c>
      <c r="AF5" s="193">
        <v>10.934138801268027</v>
      </c>
      <c r="AG5" s="194">
        <v>10.648900397756687</v>
      </c>
      <c r="AH5" s="194">
        <v>10.363661994245348</v>
      </c>
      <c r="AI5" s="194">
        <v>10.078423590734008</v>
      </c>
      <c r="AJ5" s="190">
        <v>9.793185187222667</v>
      </c>
      <c r="AK5" s="193">
        <v>9.545978570846172</v>
      </c>
      <c r="AL5" s="194">
        <v>9.298771954469677</v>
      </c>
      <c r="AM5" s="194">
        <v>9.051565338093182</v>
      </c>
      <c r="AN5" s="194">
        <v>8.804358721716687</v>
      </c>
      <c r="AO5" s="190">
        <v>8.5571521053401938</v>
      </c>
      <c r="AP5" s="193">
        <v>8.2975266842721549</v>
      </c>
      <c r="AQ5" s="194">
        <v>8.037901263204116</v>
      </c>
      <c r="AR5" s="194">
        <v>7.7782758421360763</v>
      </c>
      <c r="AS5" s="194">
        <v>7.5186504210680365</v>
      </c>
      <c r="AT5" s="190">
        <v>7.2590249999999967</v>
      </c>
    </row>
    <row r="6" spans="1:46" x14ac:dyDescent="0.2">
      <c r="A6" s="229" t="s">
        <v>5</v>
      </c>
      <c r="B6" s="371" t="s">
        <v>478</v>
      </c>
      <c r="C6" s="185" t="s">
        <v>243</v>
      </c>
      <c r="D6" s="183" t="s">
        <v>510</v>
      </c>
      <c r="E6" s="374">
        <v>168</v>
      </c>
      <c r="F6" s="358">
        <v>172</v>
      </c>
      <c r="G6" s="193">
        <f t="shared" ref="G6:J6" si="4">F6+($K6-$F6)/5</f>
        <v>191.70560218797513</v>
      </c>
      <c r="H6" s="365">
        <f t="shared" si="4"/>
        <v>211.41120437595026</v>
      </c>
      <c r="I6" s="194">
        <f t="shared" si="4"/>
        <v>231.11680656392539</v>
      </c>
      <c r="J6" s="194">
        <f t="shared" si="4"/>
        <v>250.82240875190053</v>
      </c>
      <c r="K6" s="192">
        <v>270.52801093987568</v>
      </c>
      <c r="L6" s="193">
        <v>282.7454049823217</v>
      </c>
      <c r="M6" s="194">
        <v>294.96279902476772</v>
      </c>
      <c r="N6" s="194">
        <v>307.18019306721374</v>
      </c>
      <c r="O6" s="194">
        <v>319.39758710965975</v>
      </c>
      <c r="P6" s="192">
        <v>331.61498115210566</v>
      </c>
      <c r="Q6" s="193">
        <v>338.59634917636055</v>
      </c>
      <c r="R6" s="194">
        <v>345.57771720061544</v>
      </c>
      <c r="S6" s="194">
        <v>352.55908522487033</v>
      </c>
      <c r="T6" s="194">
        <v>359.54045324912522</v>
      </c>
      <c r="U6" s="192">
        <v>366.52182127338</v>
      </c>
      <c r="V6" s="193">
        <v>370.01250528550742</v>
      </c>
      <c r="W6" s="194">
        <v>373.50318929763483</v>
      </c>
      <c r="X6" s="194">
        <v>376.99387330976225</v>
      </c>
      <c r="Y6" s="194">
        <v>380.48455732188967</v>
      </c>
      <c r="Z6" s="192">
        <v>383.97524133401714</v>
      </c>
      <c r="AA6" s="193">
        <v>385.72058334008085</v>
      </c>
      <c r="AB6" s="194">
        <v>387.46592534614456</v>
      </c>
      <c r="AC6" s="194">
        <v>389.21126735220827</v>
      </c>
      <c r="AD6" s="194">
        <v>390.95660935827198</v>
      </c>
      <c r="AE6" s="192">
        <v>392.70195136433568</v>
      </c>
      <c r="AF6" s="193">
        <v>394.44729337039939</v>
      </c>
      <c r="AG6" s="194">
        <v>396.1926353764631</v>
      </c>
      <c r="AH6" s="194">
        <v>397.93797738252681</v>
      </c>
      <c r="AI6" s="194">
        <v>399.68331938859052</v>
      </c>
      <c r="AJ6" s="192">
        <v>401.42866139465423</v>
      </c>
      <c r="AK6" s="193">
        <v>403.17400340071794</v>
      </c>
      <c r="AL6" s="194">
        <v>404.91934540678164</v>
      </c>
      <c r="AM6" s="194">
        <v>406.66468741284535</v>
      </c>
      <c r="AN6" s="194">
        <v>408.41002941890906</v>
      </c>
      <c r="AO6" s="192">
        <v>410.15537142497283</v>
      </c>
      <c r="AP6" s="193">
        <v>411.55164502982382</v>
      </c>
      <c r="AQ6" s="194">
        <v>412.94791863467481</v>
      </c>
      <c r="AR6" s="194">
        <v>414.3441922395258</v>
      </c>
      <c r="AS6" s="194">
        <v>415.74046584437679</v>
      </c>
      <c r="AT6" s="192">
        <v>417.13673944922772</v>
      </c>
    </row>
    <row r="7" spans="1:46" x14ac:dyDescent="0.2">
      <c r="A7" s="229" t="s">
        <v>5</v>
      </c>
      <c r="B7" s="183" t="s">
        <v>479</v>
      </c>
      <c r="C7" s="185" t="s">
        <v>243</v>
      </c>
      <c r="D7" s="183" t="s">
        <v>480</v>
      </c>
      <c r="E7" s="374">
        <v>7500</v>
      </c>
      <c r="F7" s="358">
        <v>9269</v>
      </c>
      <c r="G7" s="193">
        <f t="shared" ref="G7:J7" si="5">F7+($K7-$F7)/5</f>
        <v>9657.1123013727974</v>
      </c>
      <c r="H7" s="365">
        <f t="shared" si="5"/>
        <v>10045.224602745595</v>
      </c>
      <c r="I7" s="194">
        <f t="shared" si="5"/>
        <v>10433.336904118392</v>
      </c>
      <c r="J7" s="194">
        <f t="shared" si="5"/>
        <v>10821.44920549119</v>
      </c>
      <c r="K7" s="192">
        <v>11209.561506863989</v>
      </c>
      <c r="L7" s="193">
        <v>11792.458705220917</v>
      </c>
      <c r="M7" s="194">
        <v>12375.355903577845</v>
      </c>
      <c r="N7" s="194">
        <v>12958.253101934773</v>
      </c>
      <c r="O7" s="194">
        <v>13541.150300291702</v>
      </c>
      <c r="P7" s="192">
        <v>14124.047498648626</v>
      </c>
      <c r="Q7" s="193">
        <v>14437.915220840818</v>
      </c>
      <c r="R7" s="194">
        <v>14751.782943033009</v>
      </c>
      <c r="S7" s="194">
        <v>15065.650665225201</v>
      </c>
      <c r="T7" s="194">
        <v>15379.518387417393</v>
      </c>
      <c r="U7" s="192">
        <v>15693.386109609584</v>
      </c>
      <c r="V7" s="193">
        <v>15783.062601664496</v>
      </c>
      <c r="W7" s="194">
        <v>15872.739093719409</v>
      </c>
      <c r="X7" s="194">
        <v>15962.415585774321</v>
      </c>
      <c r="Y7" s="194">
        <v>16052.092077829233</v>
      </c>
      <c r="Z7" s="192">
        <v>16141.768569884141</v>
      </c>
      <c r="AA7" s="193">
        <v>16096.930323856686</v>
      </c>
      <c r="AB7" s="194">
        <v>16052.092077829231</v>
      </c>
      <c r="AC7" s="194">
        <v>16007.253831801776</v>
      </c>
      <c r="AD7" s="194">
        <v>15962.415585774321</v>
      </c>
      <c r="AE7" s="192">
        <v>15917.577339746862</v>
      </c>
      <c r="AF7" s="193">
        <v>15693.386109609582</v>
      </c>
      <c r="AG7" s="194">
        <v>15469.194879472303</v>
      </c>
      <c r="AH7" s="194">
        <v>15245.003649335024</v>
      </c>
      <c r="AI7" s="194">
        <v>15020.812419197744</v>
      </c>
      <c r="AJ7" s="192">
        <v>14796.621189060463</v>
      </c>
      <c r="AK7" s="193">
        <v>14437.915220840816</v>
      </c>
      <c r="AL7" s="194">
        <v>14079.209252621169</v>
      </c>
      <c r="AM7" s="194">
        <v>13720.503284401522</v>
      </c>
      <c r="AN7" s="194">
        <v>13361.797316181875</v>
      </c>
      <c r="AO7" s="192">
        <v>13003.091347962225</v>
      </c>
      <c r="AP7" s="193">
        <v>12644.385379742578</v>
      </c>
      <c r="AQ7" s="194">
        <v>12285.679411522931</v>
      </c>
      <c r="AR7" s="194">
        <v>11926.973443303285</v>
      </c>
      <c r="AS7" s="194">
        <v>11568.267475083638</v>
      </c>
      <c r="AT7" s="192">
        <v>11209.561506863987</v>
      </c>
    </row>
    <row r="8" spans="1:46" x14ac:dyDescent="0.2">
      <c r="A8" s="230" t="s">
        <v>6</v>
      </c>
      <c r="B8" s="183" t="s">
        <v>481</v>
      </c>
      <c r="C8" s="185" t="s">
        <v>473</v>
      </c>
      <c r="D8" s="366" t="s">
        <v>482</v>
      </c>
      <c r="E8" s="376">
        <v>31.4</v>
      </c>
      <c r="F8" s="361">
        <v>31.55</v>
      </c>
      <c r="G8" s="193">
        <f t="shared" ref="G8:J8" si="6">F8+($K8-$F8)/5</f>
        <v>31.563943504935445</v>
      </c>
      <c r="H8" s="360">
        <f t="shared" si="6"/>
        <v>31.577887009870889</v>
      </c>
      <c r="I8" s="194">
        <f t="shared" si="6"/>
        <v>31.591830514806333</v>
      </c>
      <c r="J8" s="194">
        <f t="shared" si="6"/>
        <v>31.605774019741776</v>
      </c>
      <c r="K8" s="190">
        <v>31.619717524677224</v>
      </c>
      <c r="L8" s="193">
        <v>32.014963993735691</v>
      </c>
      <c r="M8" s="194">
        <v>32.410210462794154</v>
      </c>
      <c r="N8" s="194">
        <v>32.805456931852618</v>
      </c>
      <c r="O8" s="194">
        <v>33.200703400911081</v>
      </c>
      <c r="P8" s="190">
        <v>33.595949869969552</v>
      </c>
      <c r="Q8" s="193">
        <v>33.200703400911088</v>
      </c>
      <c r="R8" s="194">
        <v>32.805456931852625</v>
      </c>
      <c r="S8" s="194">
        <v>32.410210462794161</v>
      </c>
      <c r="T8" s="194">
        <v>32.014963993735698</v>
      </c>
      <c r="U8" s="190">
        <v>31.619717524677224</v>
      </c>
      <c r="V8" s="193">
        <v>31.066372467995372</v>
      </c>
      <c r="W8" s="194">
        <v>30.513027411313519</v>
      </c>
      <c r="X8" s="194">
        <v>29.959682354631667</v>
      </c>
      <c r="Y8" s="194">
        <v>29.406337297949815</v>
      </c>
      <c r="Z8" s="190">
        <v>28.852992241267966</v>
      </c>
      <c r="AA8" s="193">
        <v>28.088849067754932</v>
      </c>
      <c r="AB8" s="194">
        <v>27.324705894241898</v>
      </c>
      <c r="AC8" s="194">
        <v>26.560562720728864</v>
      </c>
      <c r="AD8" s="194">
        <v>25.79641954721583</v>
      </c>
      <c r="AE8" s="190">
        <v>25.0322763737028</v>
      </c>
      <c r="AF8" s="193">
        <v>24.452581552417051</v>
      </c>
      <c r="AG8" s="194">
        <v>23.872886731131302</v>
      </c>
      <c r="AH8" s="194">
        <v>23.293191909845554</v>
      </c>
      <c r="AI8" s="194">
        <v>22.713497088559805</v>
      </c>
      <c r="AJ8" s="190">
        <v>22.133802267274053</v>
      </c>
      <c r="AK8" s="193">
        <v>21.791255327423382</v>
      </c>
      <c r="AL8" s="194">
        <v>21.448708387572712</v>
      </c>
      <c r="AM8" s="194">
        <v>21.106161447722041</v>
      </c>
      <c r="AN8" s="194">
        <v>20.76361450787137</v>
      </c>
      <c r="AO8" s="190">
        <v>20.421067568020703</v>
      </c>
      <c r="AP8" s="193">
        <v>20.264260803956788</v>
      </c>
      <c r="AQ8" s="194">
        <v>20.107454039892872</v>
      </c>
      <c r="AR8" s="194">
        <v>19.950647275828956</v>
      </c>
      <c r="AS8" s="194">
        <v>19.79384051176504</v>
      </c>
      <c r="AT8" s="190">
        <v>19.637033747701125</v>
      </c>
    </row>
    <row r="9" spans="1:46" x14ac:dyDescent="0.2">
      <c r="A9" s="230" t="s">
        <v>18</v>
      </c>
      <c r="B9" s="183" t="s">
        <v>483</v>
      </c>
      <c r="C9" s="185" t="s">
        <v>243</v>
      </c>
      <c r="D9" s="183" t="s">
        <v>484</v>
      </c>
      <c r="E9" s="374">
        <v>12515.3</v>
      </c>
      <c r="F9" s="364">
        <v>12700.63</v>
      </c>
      <c r="G9" s="193">
        <f t="shared" ref="G9:J9" si="7">F9+($K9-$F9)/5</f>
        <v>13360.503999999999</v>
      </c>
      <c r="H9" s="365">
        <f t="shared" si="7"/>
        <v>14020.377999999999</v>
      </c>
      <c r="I9" s="194">
        <f t="shared" si="7"/>
        <v>14680.251999999999</v>
      </c>
      <c r="J9" s="194">
        <f t="shared" si="7"/>
        <v>15340.125999999998</v>
      </c>
      <c r="K9" s="187">
        <v>16000</v>
      </c>
      <c r="L9" s="193">
        <v>16400</v>
      </c>
      <c r="M9" s="194">
        <v>16800</v>
      </c>
      <c r="N9" s="194">
        <v>17200</v>
      </c>
      <c r="O9" s="194">
        <v>17600</v>
      </c>
      <c r="P9" s="187">
        <v>18000</v>
      </c>
      <c r="Q9" s="193">
        <v>18200</v>
      </c>
      <c r="R9" s="194">
        <v>18400</v>
      </c>
      <c r="S9" s="194">
        <v>18600</v>
      </c>
      <c r="T9" s="194">
        <v>18800</v>
      </c>
      <c r="U9" s="187">
        <v>19000</v>
      </c>
      <c r="V9" s="193">
        <v>19100</v>
      </c>
      <c r="W9" s="194">
        <v>19200</v>
      </c>
      <c r="X9" s="194">
        <v>19300</v>
      </c>
      <c r="Y9" s="194">
        <v>19400</v>
      </c>
      <c r="Z9" s="187">
        <v>19500</v>
      </c>
      <c r="AA9" s="193">
        <v>19400</v>
      </c>
      <c r="AB9" s="194">
        <v>19300</v>
      </c>
      <c r="AC9" s="194">
        <v>19200</v>
      </c>
      <c r="AD9" s="194">
        <v>19100</v>
      </c>
      <c r="AE9" s="187">
        <v>19000</v>
      </c>
      <c r="AF9" s="193">
        <v>18760</v>
      </c>
      <c r="AG9" s="194">
        <v>18520</v>
      </c>
      <c r="AH9" s="194">
        <v>18280</v>
      </c>
      <c r="AI9" s="194">
        <v>18040</v>
      </c>
      <c r="AJ9" s="187">
        <v>17800</v>
      </c>
      <c r="AK9" s="193">
        <v>17540</v>
      </c>
      <c r="AL9" s="194">
        <v>17280</v>
      </c>
      <c r="AM9" s="194">
        <v>17020</v>
      </c>
      <c r="AN9" s="194">
        <v>16760</v>
      </c>
      <c r="AO9" s="187">
        <v>16500</v>
      </c>
      <c r="AP9" s="193">
        <v>16200</v>
      </c>
      <c r="AQ9" s="194">
        <v>15900</v>
      </c>
      <c r="AR9" s="194">
        <v>15600</v>
      </c>
      <c r="AS9" s="194">
        <v>15300</v>
      </c>
      <c r="AT9" s="187">
        <v>15000</v>
      </c>
    </row>
    <row r="10" spans="1:46" x14ac:dyDescent="0.2">
      <c r="A10" s="229" t="s">
        <v>21</v>
      </c>
      <c r="B10" s="183" t="s">
        <v>485</v>
      </c>
      <c r="C10" s="185" t="s">
        <v>473</v>
      </c>
      <c r="D10" s="183" t="s">
        <v>486</v>
      </c>
      <c r="E10" s="374">
        <v>6.5198</v>
      </c>
      <c r="F10" s="361">
        <v>6.7441000000000004</v>
      </c>
      <c r="G10" s="193">
        <f t="shared" ref="G10:J10" si="8">F10+($K10-$F10)/5</f>
        <v>6.8281668698710432</v>
      </c>
      <c r="H10" s="363">
        <f t="shared" si="8"/>
        <v>6.9122337397420859</v>
      </c>
      <c r="I10" s="194">
        <f t="shared" si="8"/>
        <v>6.9963006096131286</v>
      </c>
      <c r="J10" s="194">
        <f t="shared" si="8"/>
        <v>7.0803674794841713</v>
      </c>
      <c r="K10" s="190">
        <v>7.1644343493552158</v>
      </c>
      <c r="L10" s="193">
        <v>7.184243845252051</v>
      </c>
      <c r="M10" s="194">
        <v>7.2040533411488861</v>
      </c>
      <c r="N10" s="194">
        <v>7.2238628370457212</v>
      </c>
      <c r="O10" s="194">
        <v>7.2436723329425563</v>
      </c>
      <c r="P10" s="190">
        <v>7.2634818288393896</v>
      </c>
      <c r="Q10" s="193">
        <v>7.3163071512309488</v>
      </c>
      <c r="R10" s="194">
        <v>7.3691324736225079</v>
      </c>
      <c r="S10" s="194">
        <v>7.421957796014067</v>
      </c>
      <c r="T10" s="194">
        <v>7.4747831184056261</v>
      </c>
      <c r="U10" s="190">
        <v>7.5276084407971844</v>
      </c>
      <c r="V10" s="193">
        <v>7.5408147713950742</v>
      </c>
      <c r="W10" s="194">
        <v>7.5540211019929639</v>
      </c>
      <c r="X10" s="194">
        <v>7.5672274325908537</v>
      </c>
      <c r="Y10" s="194">
        <v>7.5804337631887435</v>
      </c>
      <c r="Z10" s="190">
        <v>7.5936400937866333</v>
      </c>
      <c r="AA10" s="193">
        <v>7.5276084407971844</v>
      </c>
      <c r="AB10" s="194">
        <v>7.4615767878077355</v>
      </c>
      <c r="AC10" s="194">
        <v>7.3955451348182866</v>
      </c>
      <c r="AD10" s="194">
        <v>7.3295134818288377</v>
      </c>
      <c r="AE10" s="190">
        <v>7.2634818288393896</v>
      </c>
      <c r="AF10" s="193">
        <v>7.1974501758499407</v>
      </c>
      <c r="AG10" s="194">
        <v>7.1314185228604918</v>
      </c>
      <c r="AH10" s="194">
        <v>7.0653868698710429</v>
      </c>
      <c r="AI10" s="194">
        <v>6.999355216881594</v>
      </c>
      <c r="AJ10" s="190">
        <v>6.9333235638921442</v>
      </c>
      <c r="AK10" s="193">
        <v>6.8342760844079704</v>
      </c>
      <c r="AL10" s="194">
        <v>6.7352286049237966</v>
      </c>
      <c r="AM10" s="194">
        <v>6.6361811254396228</v>
      </c>
      <c r="AN10" s="194">
        <v>6.537133645955449</v>
      </c>
      <c r="AO10" s="190">
        <v>6.4380861664712761</v>
      </c>
      <c r="AP10" s="193">
        <v>6.3984671746776067</v>
      </c>
      <c r="AQ10" s="194">
        <v>6.3588481828839374</v>
      </c>
      <c r="AR10" s="194">
        <v>6.319229191090268</v>
      </c>
      <c r="AS10" s="194">
        <v>6.2796101992965987</v>
      </c>
      <c r="AT10" s="190">
        <v>6.2399912075029293</v>
      </c>
    </row>
    <row r="11" spans="1:46" x14ac:dyDescent="0.2">
      <c r="A11" s="229" t="s">
        <v>21</v>
      </c>
      <c r="B11" s="183" t="s">
        <v>227</v>
      </c>
      <c r="C11" s="185" t="s">
        <v>243</v>
      </c>
      <c r="D11" s="183" t="s">
        <v>487</v>
      </c>
      <c r="E11" s="374">
        <v>47126.16</v>
      </c>
      <c r="F11" s="358">
        <v>47116</v>
      </c>
      <c r="G11" s="193">
        <f t="shared" ref="G11:J11" si="9">F11+($K11-$F11)/5</f>
        <v>49402.112457574418</v>
      </c>
      <c r="H11" s="365">
        <f t="shared" si="9"/>
        <v>51688.224915148836</v>
      </c>
      <c r="I11" s="194">
        <f t="shared" si="9"/>
        <v>53974.337372723254</v>
      </c>
      <c r="J11" s="194">
        <f t="shared" si="9"/>
        <v>56260.449830297672</v>
      </c>
      <c r="K11" s="192">
        <v>58546.562287872104</v>
      </c>
      <c r="L11" s="193">
        <v>59847.597005380376</v>
      </c>
      <c r="M11" s="194">
        <v>61148.631722888647</v>
      </c>
      <c r="N11" s="194">
        <v>62449.666440396919</v>
      </c>
      <c r="O11" s="194">
        <v>63750.70115790519</v>
      </c>
      <c r="P11" s="192">
        <v>65051.735875413455</v>
      </c>
      <c r="Q11" s="193">
        <v>65144.666926664046</v>
      </c>
      <c r="R11" s="194">
        <v>65237.597977914636</v>
      </c>
      <c r="S11" s="194">
        <v>65330.529029165227</v>
      </c>
      <c r="T11" s="194">
        <v>65423.460080415818</v>
      </c>
      <c r="U11" s="192">
        <v>65516.391131666409</v>
      </c>
      <c r="V11" s="193">
        <v>64772.942721661682</v>
      </c>
      <c r="W11" s="194">
        <v>64029.494311656956</v>
      </c>
      <c r="X11" s="194">
        <v>63286.045901652229</v>
      </c>
      <c r="Y11" s="194">
        <v>62542.597491647502</v>
      </c>
      <c r="Z11" s="192">
        <v>61799.149081642783</v>
      </c>
      <c r="AA11" s="193">
        <v>60405.183312883921</v>
      </c>
      <c r="AB11" s="194">
        <v>59011.217544125058</v>
      </c>
      <c r="AC11" s="194">
        <v>57617.251775366196</v>
      </c>
      <c r="AD11" s="194">
        <v>56223.286006607334</v>
      </c>
      <c r="AE11" s="192">
        <v>54829.320237848478</v>
      </c>
      <c r="AF11" s="193">
        <v>53435.354469089616</v>
      </c>
      <c r="AG11" s="194">
        <v>52041.388700330754</v>
      </c>
      <c r="AH11" s="194">
        <v>50647.422931571891</v>
      </c>
      <c r="AI11" s="194">
        <v>49253.457162813029</v>
      </c>
      <c r="AJ11" s="192">
        <v>47859.491394054181</v>
      </c>
      <c r="AK11" s="193">
        <v>46651.3877277965</v>
      </c>
      <c r="AL11" s="194">
        <v>45443.28406153882</v>
      </c>
      <c r="AM11" s="194">
        <v>44235.180395281139</v>
      </c>
      <c r="AN11" s="194">
        <v>43027.076729023458</v>
      </c>
      <c r="AO11" s="192">
        <v>41818.973062765785</v>
      </c>
      <c r="AP11" s="193">
        <v>40550.178450212625</v>
      </c>
      <c r="AQ11" s="194">
        <v>39281.383837659465</v>
      </c>
      <c r="AR11" s="194">
        <v>38012.589225106305</v>
      </c>
      <c r="AS11" s="194">
        <v>36743.794612553145</v>
      </c>
      <c r="AT11" s="192">
        <v>35474.999999999985</v>
      </c>
    </row>
    <row r="12" spans="1:46" x14ac:dyDescent="0.2">
      <c r="A12" s="229" t="s">
        <v>1</v>
      </c>
      <c r="B12" s="183" t="s">
        <v>488</v>
      </c>
      <c r="C12" s="185" t="s">
        <v>243</v>
      </c>
      <c r="D12" s="183" t="s">
        <v>484</v>
      </c>
      <c r="E12" s="374">
        <v>3457.89</v>
      </c>
      <c r="F12" s="364">
        <v>3673.87</v>
      </c>
      <c r="G12" s="193">
        <f t="shared" ref="G12:J12" si="10">F12+($K12-$F12)/5</f>
        <v>3859.096</v>
      </c>
      <c r="H12" s="365">
        <f t="shared" si="10"/>
        <v>4044.3220000000001</v>
      </c>
      <c r="I12" s="194">
        <f t="shared" si="10"/>
        <v>4229.5479999999998</v>
      </c>
      <c r="J12" s="194">
        <f t="shared" si="10"/>
        <v>4414.7739999999994</v>
      </c>
      <c r="K12" s="187">
        <v>4600</v>
      </c>
      <c r="L12" s="193">
        <v>4800</v>
      </c>
      <c r="M12" s="194">
        <v>5000</v>
      </c>
      <c r="N12" s="194">
        <v>5200</v>
      </c>
      <c r="O12" s="194">
        <v>5400</v>
      </c>
      <c r="P12" s="187">
        <v>5600</v>
      </c>
      <c r="Q12" s="193">
        <v>5720</v>
      </c>
      <c r="R12" s="194">
        <v>5840</v>
      </c>
      <c r="S12" s="194">
        <v>5960</v>
      </c>
      <c r="T12" s="194">
        <v>6080</v>
      </c>
      <c r="U12" s="187">
        <v>6200</v>
      </c>
      <c r="V12" s="193">
        <v>6260</v>
      </c>
      <c r="W12" s="194">
        <v>6320</v>
      </c>
      <c r="X12" s="194">
        <v>6380</v>
      </c>
      <c r="Y12" s="194">
        <v>6440</v>
      </c>
      <c r="Z12" s="187">
        <v>6500</v>
      </c>
      <c r="AA12" s="193">
        <v>6520</v>
      </c>
      <c r="AB12" s="194">
        <v>6540</v>
      </c>
      <c r="AC12" s="194">
        <v>6560</v>
      </c>
      <c r="AD12" s="194">
        <v>6580</v>
      </c>
      <c r="AE12" s="187">
        <v>6600</v>
      </c>
      <c r="AF12" s="193">
        <v>6580</v>
      </c>
      <c r="AG12" s="194">
        <v>6560</v>
      </c>
      <c r="AH12" s="194">
        <v>6540</v>
      </c>
      <c r="AI12" s="194">
        <v>6520</v>
      </c>
      <c r="AJ12" s="187">
        <v>6500</v>
      </c>
      <c r="AK12" s="193">
        <v>6440</v>
      </c>
      <c r="AL12" s="194">
        <v>6380</v>
      </c>
      <c r="AM12" s="194">
        <v>6320</v>
      </c>
      <c r="AN12" s="194">
        <v>6260</v>
      </c>
      <c r="AO12" s="187">
        <v>6200</v>
      </c>
      <c r="AP12" s="193">
        <v>6120</v>
      </c>
      <c r="AQ12" s="194">
        <v>6040</v>
      </c>
      <c r="AR12" s="194">
        <v>5960</v>
      </c>
      <c r="AS12" s="194">
        <v>5880</v>
      </c>
      <c r="AT12" s="187">
        <v>5800</v>
      </c>
    </row>
    <row r="13" spans="1:46" x14ac:dyDescent="0.2">
      <c r="A13" s="229" t="s">
        <v>1</v>
      </c>
      <c r="B13" s="183" t="s">
        <v>489</v>
      </c>
      <c r="C13" s="185" t="s">
        <v>243</v>
      </c>
      <c r="D13" s="183" t="s">
        <v>484</v>
      </c>
      <c r="E13" s="374">
        <v>2986.46</v>
      </c>
      <c r="F13" s="364">
        <v>2812.37</v>
      </c>
      <c r="G13" s="193">
        <f t="shared" ref="G13:J13" si="11">F13+($K13-$F13)/5</f>
        <v>2969.8959999999997</v>
      </c>
      <c r="H13" s="365">
        <f t="shared" si="11"/>
        <v>3127.4219999999996</v>
      </c>
      <c r="I13" s="194">
        <f t="shared" si="11"/>
        <v>3284.9479999999994</v>
      </c>
      <c r="J13" s="194">
        <f t="shared" si="11"/>
        <v>3442.4739999999993</v>
      </c>
      <c r="K13" s="187">
        <v>3600</v>
      </c>
      <c r="L13" s="193">
        <v>3760</v>
      </c>
      <c r="M13" s="194">
        <v>3920</v>
      </c>
      <c r="N13" s="194">
        <v>4080</v>
      </c>
      <c r="O13" s="194">
        <v>4240</v>
      </c>
      <c r="P13" s="187">
        <v>4400</v>
      </c>
      <c r="Q13" s="193">
        <v>4480</v>
      </c>
      <c r="R13" s="194">
        <v>4560</v>
      </c>
      <c r="S13" s="194">
        <v>4640</v>
      </c>
      <c r="T13" s="194">
        <v>4720</v>
      </c>
      <c r="U13" s="187">
        <v>4800</v>
      </c>
      <c r="V13" s="193">
        <v>4820</v>
      </c>
      <c r="W13" s="194">
        <v>4840</v>
      </c>
      <c r="X13" s="194">
        <v>4860</v>
      </c>
      <c r="Y13" s="194">
        <v>4880</v>
      </c>
      <c r="Z13" s="187">
        <v>4900</v>
      </c>
      <c r="AA13" s="193">
        <v>4890</v>
      </c>
      <c r="AB13" s="194">
        <v>4880</v>
      </c>
      <c r="AC13" s="194">
        <v>4870</v>
      </c>
      <c r="AD13" s="194">
        <v>4860</v>
      </c>
      <c r="AE13" s="187">
        <v>4850</v>
      </c>
      <c r="AF13" s="193">
        <v>4820</v>
      </c>
      <c r="AG13" s="194">
        <v>4790</v>
      </c>
      <c r="AH13" s="194">
        <v>4760</v>
      </c>
      <c r="AI13" s="194">
        <v>4730</v>
      </c>
      <c r="AJ13" s="187">
        <v>4700</v>
      </c>
      <c r="AK13" s="193">
        <v>4660</v>
      </c>
      <c r="AL13" s="194">
        <v>4620</v>
      </c>
      <c r="AM13" s="194">
        <v>4580</v>
      </c>
      <c r="AN13" s="194">
        <v>4540</v>
      </c>
      <c r="AO13" s="187">
        <v>4500</v>
      </c>
      <c r="AP13" s="193">
        <v>4440</v>
      </c>
      <c r="AQ13" s="194">
        <v>4380</v>
      </c>
      <c r="AR13" s="194">
        <v>4320</v>
      </c>
      <c r="AS13" s="194">
        <v>4260</v>
      </c>
      <c r="AT13" s="187">
        <v>4200</v>
      </c>
    </row>
    <row r="14" spans="1:46" x14ac:dyDescent="0.2">
      <c r="A14" s="229" t="s">
        <v>1</v>
      </c>
      <c r="B14" s="183" t="s">
        <v>490</v>
      </c>
      <c r="C14" s="185" t="s">
        <v>243</v>
      </c>
      <c r="D14" s="183" t="s">
        <v>484</v>
      </c>
      <c r="E14" s="374">
        <v>2052.29</v>
      </c>
      <c r="F14" s="364">
        <v>2159.96</v>
      </c>
      <c r="G14" s="193">
        <f t="shared" ref="G14:J14" si="12">F14+($K14-$F14)/5</f>
        <v>2607.9679999999998</v>
      </c>
      <c r="H14" s="365">
        <f t="shared" si="12"/>
        <v>3055.9759999999997</v>
      </c>
      <c r="I14" s="194">
        <f t="shared" si="12"/>
        <v>3503.9839999999995</v>
      </c>
      <c r="J14" s="194">
        <f t="shared" si="12"/>
        <v>3951.9919999999993</v>
      </c>
      <c r="K14" s="187">
        <v>4400</v>
      </c>
      <c r="L14" s="193">
        <v>4600</v>
      </c>
      <c r="M14" s="194">
        <v>4800</v>
      </c>
      <c r="N14" s="194">
        <v>5000</v>
      </c>
      <c r="O14" s="194">
        <v>5200</v>
      </c>
      <c r="P14" s="187">
        <v>5400</v>
      </c>
      <c r="Q14" s="193">
        <v>5520</v>
      </c>
      <c r="R14" s="194">
        <v>5640</v>
      </c>
      <c r="S14" s="194">
        <v>5760</v>
      </c>
      <c r="T14" s="194">
        <v>5880</v>
      </c>
      <c r="U14" s="187">
        <v>6000</v>
      </c>
      <c r="V14" s="193">
        <v>6060</v>
      </c>
      <c r="W14" s="194">
        <v>6120</v>
      </c>
      <c r="X14" s="194">
        <v>6180</v>
      </c>
      <c r="Y14" s="194">
        <v>6240</v>
      </c>
      <c r="Z14" s="187">
        <v>6300</v>
      </c>
      <c r="AA14" s="193">
        <v>6320</v>
      </c>
      <c r="AB14" s="194">
        <v>6340</v>
      </c>
      <c r="AC14" s="194">
        <v>6360</v>
      </c>
      <c r="AD14" s="194">
        <v>6380</v>
      </c>
      <c r="AE14" s="187">
        <v>6400</v>
      </c>
      <c r="AF14" s="193">
        <v>6360</v>
      </c>
      <c r="AG14" s="194">
        <v>6320</v>
      </c>
      <c r="AH14" s="194">
        <v>6280</v>
      </c>
      <c r="AI14" s="194">
        <v>6240</v>
      </c>
      <c r="AJ14" s="187">
        <v>6200</v>
      </c>
      <c r="AK14" s="193">
        <v>6140</v>
      </c>
      <c r="AL14" s="194">
        <v>6080</v>
      </c>
      <c r="AM14" s="194">
        <v>6020</v>
      </c>
      <c r="AN14" s="194">
        <v>5960</v>
      </c>
      <c r="AO14" s="187">
        <v>5900</v>
      </c>
      <c r="AP14" s="193">
        <v>5850</v>
      </c>
      <c r="AQ14" s="194">
        <v>5800</v>
      </c>
      <c r="AR14" s="194">
        <v>5750</v>
      </c>
      <c r="AS14" s="194">
        <v>5700</v>
      </c>
      <c r="AT14" s="187">
        <v>5650</v>
      </c>
    </row>
    <row r="15" spans="1:46" x14ac:dyDescent="0.2">
      <c r="A15" s="229" t="s">
        <v>1</v>
      </c>
      <c r="B15" s="183" t="s">
        <v>491</v>
      </c>
      <c r="C15" s="185" t="s">
        <v>243</v>
      </c>
      <c r="D15" s="183" t="s">
        <v>484</v>
      </c>
      <c r="E15" s="374">
        <v>4735.03</v>
      </c>
      <c r="F15" s="364">
        <v>5117.13</v>
      </c>
      <c r="G15" s="193">
        <f t="shared" ref="G15:J15" si="13">F15+($K15-$F15)/5</f>
        <v>5353.7039999999997</v>
      </c>
      <c r="H15" s="365">
        <f t="shared" si="13"/>
        <v>5590.2779999999993</v>
      </c>
      <c r="I15" s="194">
        <f t="shared" si="13"/>
        <v>5826.851999999999</v>
      </c>
      <c r="J15" s="194">
        <f t="shared" si="13"/>
        <v>6063.4259999999986</v>
      </c>
      <c r="K15" s="187">
        <v>6300</v>
      </c>
      <c r="L15" s="193">
        <v>6480</v>
      </c>
      <c r="M15" s="194">
        <v>6660</v>
      </c>
      <c r="N15" s="194">
        <v>6840</v>
      </c>
      <c r="O15" s="194">
        <v>7020</v>
      </c>
      <c r="P15" s="187">
        <v>7200</v>
      </c>
      <c r="Q15" s="193">
        <v>7300</v>
      </c>
      <c r="R15" s="194">
        <v>7400</v>
      </c>
      <c r="S15" s="194">
        <v>7500</v>
      </c>
      <c r="T15" s="194">
        <v>7600</v>
      </c>
      <c r="U15" s="187">
        <v>7700</v>
      </c>
      <c r="V15" s="193">
        <v>7760</v>
      </c>
      <c r="W15" s="194">
        <v>7820</v>
      </c>
      <c r="X15" s="194">
        <v>7880</v>
      </c>
      <c r="Y15" s="194">
        <v>7940</v>
      </c>
      <c r="Z15" s="187">
        <v>8000</v>
      </c>
      <c r="AA15" s="193">
        <v>8040</v>
      </c>
      <c r="AB15" s="194">
        <v>8080</v>
      </c>
      <c r="AC15" s="194">
        <v>8120</v>
      </c>
      <c r="AD15" s="194">
        <v>8160</v>
      </c>
      <c r="AE15" s="187">
        <v>8200</v>
      </c>
      <c r="AF15" s="193">
        <v>8240</v>
      </c>
      <c r="AG15" s="194">
        <v>8280</v>
      </c>
      <c r="AH15" s="194">
        <v>8320</v>
      </c>
      <c r="AI15" s="194">
        <v>8360</v>
      </c>
      <c r="AJ15" s="187">
        <v>8400</v>
      </c>
      <c r="AK15" s="193">
        <v>8420</v>
      </c>
      <c r="AL15" s="194">
        <v>8440</v>
      </c>
      <c r="AM15" s="194">
        <v>8460</v>
      </c>
      <c r="AN15" s="194">
        <v>8480</v>
      </c>
      <c r="AO15" s="187">
        <v>8500</v>
      </c>
      <c r="AP15" s="193">
        <v>8520</v>
      </c>
      <c r="AQ15" s="194">
        <v>8540</v>
      </c>
      <c r="AR15" s="194">
        <v>8560</v>
      </c>
      <c r="AS15" s="194">
        <v>8580</v>
      </c>
      <c r="AT15" s="187">
        <v>8600</v>
      </c>
    </row>
    <row r="16" spans="1:46" x14ac:dyDescent="0.2">
      <c r="A16" s="229" t="s">
        <v>25</v>
      </c>
      <c r="B16" s="183" t="s">
        <v>492</v>
      </c>
      <c r="C16" s="185" t="s">
        <v>243</v>
      </c>
      <c r="D16" s="183" t="s">
        <v>484</v>
      </c>
      <c r="E16" s="374">
        <v>234430.62</v>
      </c>
      <c r="F16" s="364">
        <v>239470.83</v>
      </c>
      <c r="G16" s="193">
        <f t="shared" ref="G16:J16" si="14">F16+($K16-$F16)/5</f>
        <v>239576.66399999999</v>
      </c>
      <c r="H16" s="365">
        <f t="shared" si="14"/>
        <v>239682.49799999999</v>
      </c>
      <c r="I16" s="194">
        <f t="shared" si="14"/>
        <v>239788.33199999999</v>
      </c>
      <c r="J16" s="194">
        <f t="shared" si="14"/>
        <v>239894.166</v>
      </c>
      <c r="K16" s="187">
        <v>240000</v>
      </c>
      <c r="L16" s="193">
        <v>243000</v>
      </c>
      <c r="M16" s="194">
        <v>246000</v>
      </c>
      <c r="N16" s="194">
        <v>249000</v>
      </c>
      <c r="O16" s="194">
        <v>252000</v>
      </c>
      <c r="P16" s="187">
        <v>255000</v>
      </c>
      <c r="Q16" s="193">
        <v>252000</v>
      </c>
      <c r="R16" s="194">
        <v>249000</v>
      </c>
      <c r="S16" s="194">
        <v>246000</v>
      </c>
      <c r="T16" s="194">
        <v>243000</v>
      </c>
      <c r="U16" s="187">
        <v>240000</v>
      </c>
      <c r="V16" s="193">
        <v>235800</v>
      </c>
      <c r="W16" s="194">
        <v>231600</v>
      </c>
      <c r="X16" s="194">
        <v>227400</v>
      </c>
      <c r="Y16" s="194">
        <v>223200</v>
      </c>
      <c r="Z16" s="187">
        <v>219000</v>
      </c>
      <c r="AA16" s="193">
        <v>213200</v>
      </c>
      <c r="AB16" s="194">
        <v>207400</v>
      </c>
      <c r="AC16" s="194">
        <v>201600</v>
      </c>
      <c r="AD16" s="194">
        <v>195800</v>
      </c>
      <c r="AE16" s="187">
        <v>190000</v>
      </c>
      <c r="AF16" s="193">
        <v>185600</v>
      </c>
      <c r="AG16" s="194">
        <v>181200</v>
      </c>
      <c r="AH16" s="194">
        <v>176800</v>
      </c>
      <c r="AI16" s="194">
        <v>172400</v>
      </c>
      <c r="AJ16" s="187">
        <v>168000</v>
      </c>
      <c r="AK16" s="193">
        <v>165400</v>
      </c>
      <c r="AL16" s="194">
        <v>162800</v>
      </c>
      <c r="AM16" s="194">
        <v>160200</v>
      </c>
      <c r="AN16" s="194">
        <v>157600</v>
      </c>
      <c r="AO16" s="187">
        <v>155000</v>
      </c>
      <c r="AP16" s="193">
        <v>153809.8052</v>
      </c>
      <c r="AQ16" s="194">
        <v>152619.61040000001</v>
      </c>
      <c r="AR16" s="194">
        <v>151429.41560000001</v>
      </c>
      <c r="AS16" s="194">
        <v>150239.22080000001</v>
      </c>
      <c r="AT16" s="187">
        <v>149049.02599999998</v>
      </c>
    </row>
    <row r="17" spans="1:46" x14ac:dyDescent="0.2">
      <c r="A17" s="229" t="s">
        <v>25</v>
      </c>
      <c r="B17" s="183" t="s">
        <v>493</v>
      </c>
      <c r="C17" s="185" t="s">
        <v>494</v>
      </c>
      <c r="D17" s="183" t="s">
        <v>484</v>
      </c>
      <c r="E17" s="374">
        <v>94461.22</v>
      </c>
      <c r="F17" s="364">
        <v>95227.79</v>
      </c>
      <c r="G17" s="193">
        <f t="shared" ref="G17:J17" si="15">F17+($K17-$F17)/5</f>
        <v>100182.23199999999</v>
      </c>
      <c r="H17" s="365">
        <f t="shared" si="15"/>
        <v>105136.67399999998</v>
      </c>
      <c r="I17" s="194">
        <f t="shared" si="15"/>
        <v>110091.11599999998</v>
      </c>
      <c r="J17" s="194">
        <f t="shared" si="15"/>
        <v>115045.55799999998</v>
      </c>
      <c r="K17" s="187">
        <v>120000</v>
      </c>
      <c r="L17" s="193">
        <v>122000</v>
      </c>
      <c r="M17" s="194">
        <v>124000</v>
      </c>
      <c r="N17" s="194">
        <v>126000</v>
      </c>
      <c r="O17" s="194">
        <v>128000</v>
      </c>
      <c r="P17" s="187">
        <v>130000</v>
      </c>
      <c r="Q17" s="193">
        <v>129800</v>
      </c>
      <c r="R17" s="194">
        <v>129600</v>
      </c>
      <c r="S17" s="194">
        <v>129400</v>
      </c>
      <c r="T17" s="194">
        <v>129200</v>
      </c>
      <c r="U17" s="187">
        <v>129000</v>
      </c>
      <c r="V17" s="193">
        <v>127800</v>
      </c>
      <c r="W17" s="194">
        <v>126600</v>
      </c>
      <c r="X17" s="194">
        <v>125400</v>
      </c>
      <c r="Y17" s="194">
        <v>124200</v>
      </c>
      <c r="Z17" s="187">
        <v>123000</v>
      </c>
      <c r="AA17" s="193">
        <v>121800</v>
      </c>
      <c r="AB17" s="194">
        <v>120600</v>
      </c>
      <c r="AC17" s="194">
        <v>119400</v>
      </c>
      <c r="AD17" s="194">
        <v>118200</v>
      </c>
      <c r="AE17" s="187">
        <v>117000</v>
      </c>
      <c r="AF17" s="193">
        <v>115200</v>
      </c>
      <c r="AG17" s="194">
        <v>113400</v>
      </c>
      <c r="AH17" s="194">
        <v>111600</v>
      </c>
      <c r="AI17" s="194">
        <v>109800</v>
      </c>
      <c r="AJ17" s="187">
        <v>108000</v>
      </c>
      <c r="AK17" s="193">
        <v>106400</v>
      </c>
      <c r="AL17" s="194">
        <v>104800</v>
      </c>
      <c r="AM17" s="194">
        <v>103200</v>
      </c>
      <c r="AN17" s="194">
        <v>101600</v>
      </c>
      <c r="AO17" s="187">
        <v>100000</v>
      </c>
      <c r="AP17" s="193">
        <v>98000</v>
      </c>
      <c r="AQ17" s="194">
        <v>96000</v>
      </c>
      <c r="AR17" s="194">
        <v>94000</v>
      </c>
      <c r="AS17" s="194">
        <v>92000</v>
      </c>
      <c r="AT17" s="187">
        <v>90000</v>
      </c>
    </row>
    <row r="18" spans="1:46" x14ac:dyDescent="0.2">
      <c r="A18" s="230" t="s">
        <v>26</v>
      </c>
      <c r="B18" s="183" t="s">
        <v>511</v>
      </c>
      <c r="C18" s="185" t="s">
        <v>243</v>
      </c>
      <c r="D18" s="183" t="s">
        <v>484</v>
      </c>
      <c r="E18" s="374">
        <v>99541.89</v>
      </c>
      <c r="F18" s="364">
        <v>106476.68</v>
      </c>
      <c r="G18" s="193">
        <f t="shared" ref="G18:J18" si="16">F18+($K18-$F18)/5</f>
        <v>110381.344</v>
      </c>
      <c r="H18" s="365">
        <f t="shared" si="16"/>
        <v>114286.008</v>
      </c>
      <c r="I18" s="194">
        <f t="shared" si="16"/>
        <v>118190.67200000001</v>
      </c>
      <c r="J18" s="194">
        <f t="shared" si="16"/>
        <v>122095.33600000001</v>
      </c>
      <c r="K18" s="187">
        <v>126000</v>
      </c>
      <c r="L18" s="193">
        <v>128800</v>
      </c>
      <c r="M18" s="194">
        <v>131600</v>
      </c>
      <c r="N18" s="194">
        <v>134400</v>
      </c>
      <c r="O18" s="194">
        <v>137200</v>
      </c>
      <c r="P18" s="187">
        <v>140000</v>
      </c>
      <c r="Q18" s="193">
        <v>140200</v>
      </c>
      <c r="R18" s="194">
        <v>140400</v>
      </c>
      <c r="S18" s="194">
        <v>140600</v>
      </c>
      <c r="T18" s="194">
        <v>140800</v>
      </c>
      <c r="U18" s="187">
        <v>141000</v>
      </c>
      <c r="V18" s="193">
        <v>139400</v>
      </c>
      <c r="W18" s="194">
        <v>137800</v>
      </c>
      <c r="X18" s="194">
        <v>136200</v>
      </c>
      <c r="Y18" s="194">
        <v>134600</v>
      </c>
      <c r="Z18" s="187">
        <v>133000</v>
      </c>
      <c r="AA18" s="193">
        <v>130000</v>
      </c>
      <c r="AB18" s="194">
        <v>127000</v>
      </c>
      <c r="AC18" s="194">
        <v>124000</v>
      </c>
      <c r="AD18" s="194">
        <v>121000</v>
      </c>
      <c r="AE18" s="187">
        <v>118000</v>
      </c>
      <c r="AF18" s="193">
        <v>115000</v>
      </c>
      <c r="AG18" s="194">
        <v>112000</v>
      </c>
      <c r="AH18" s="194">
        <v>109000</v>
      </c>
      <c r="AI18" s="194">
        <v>106000</v>
      </c>
      <c r="AJ18" s="187">
        <v>103000</v>
      </c>
      <c r="AK18" s="193">
        <v>100400</v>
      </c>
      <c r="AL18" s="194">
        <v>97800</v>
      </c>
      <c r="AM18" s="194">
        <v>95200</v>
      </c>
      <c r="AN18" s="194">
        <v>92600</v>
      </c>
      <c r="AO18" s="187">
        <v>90000</v>
      </c>
      <c r="AP18" s="193">
        <v>87269.384999999995</v>
      </c>
      <c r="AQ18" s="194">
        <v>84538.76999999999</v>
      </c>
      <c r="AR18" s="194">
        <v>81808.154999999984</v>
      </c>
      <c r="AS18" s="194">
        <v>79077.539999999979</v>
      </c>
      <c r="AT18" s="187">
        <v>76346.924999999988</v>
      </c>
    </row>
    <row r="19" spans="1:46" x14ac:dyDescent="0.2">
      <c r="A19" s="229" t="s">
        <v>27</v>
      </c>
      <c r="B19" s="183" t="s">
        <v>495</v>
      </c>
      <c r="C19" s="185" t="s">
        <v>243</v>
      </c>
      <c r="D19" s="183" t="s">
        <v>484</v>
      </c>
      <c r="E19" s="374">
        <v>3512.96</v>
      </c>
      <c r="F19" s="358">
        <v>3708.04</v>
      </c>
      <c r="G19" s="193">
        <f t="shared" ref="G19:J19" si="17">F19+($K19-$F19)/5</f>
        <v>3966.4319999999998</v>
      </c>
      <c r="H19" s="365">
        <f t="shared" si="17"/>
        <v>4224.8239999999996</v>
      </c>
      <c r="I19" s="194">
        <f t="shared" si="17"/>
        <v>4483.2159999999994</v>
      </c>
      <c r="J19" s="194">
        <f t="shared" si="17"/>
        <v>4741.6079999999993</v>
      </c>
      <c r="K19" s="187">
        <v>5000</v>
      </c>
      <c r="L19" s="193">
        <v>5260</v>
      </c>
      <c r="M19" s="194">
        <v>5520</v>
      </c>
      <c r="N19" s="194">
        <v>5780</v>
      </c>
      <c r="O19" s="194">
        <v>6040</v>
      </c>
      <c r="P19" s="187">
        <v>6300</v>
      </c>
      <c r="Q19" s="193">
        <v>6440</v>
      </c>
      <c r="R19" s="194">
        <v>6580</v>
      </c>
      <c r="S19" s="194">
        <v>6720</v>
      </c>
      <c r="T19" s="194">
        <v>6860</v>
      </c>
      <c r="U19" s="187">
        <v>7000</v>
      </c>
      <c r="V19" s="193">
        <v>7040</v>
      </c>
      <c r="W19" s="194">
        <v>7080</v>
      </c>
      <c r="X19" s="194">
        <v>7120</v>
      </c>
      <c r="Y19" s="194">
        <v>7160</v>
      </c>
      <c r="Z19" s="187">
        <v>7200</v>
      </c>
      <c r="AA19" s="193">
        <v>7180</v>
      </c>
      <c r="AB19" s="194">
        <v>7160</v>
      </c>
      <c r="AC19" s="194">
        <v>7140</v>
      </c>
      <c r="AD19" s="194">
        <v>7120</v>
      </c>
      <c r="AE19" s="187">
        <v>7100</v>
      </c>
      <c r="AF19" s="193">
        <v>7000</v>
      </c>
      <c r="AG19" s="194">
        <v>6900</v>
      </c>
      <c r="AH19" s="194">
        <v>6800</v>
      </c>
      <c r="AI19" s="194">
        <v>6700</v>
      </c>
      <c r="AJ19" s="187">
        <v>6600</v>
      </c>
      <c r="AK19" s="193">
        <v>6440</v>
      </c>
      <c r="AL19" s="194">
        <v>6280</v>
      </c>
      <c r="AM19" s="194">
        <v>6120</v>
      </c>
      <c r="AN19" s="194">
        <v>5960</v>
      </c>
      <c r="AO19" s="187">
        <v>5800</v>
      </c>
      <c r="AP19" s="193">
        <v>5640</v>
      </c>
      <c r="AQ19" s="194">
        <v>5480</v>
      </c>
      <c r="AR19" s="194">
        <v>5320</v>
      </c>
      <c r="AS19" s="194">
        <v>5160</v>
      </c>
      <c r="AT19" s="187">
        <v>5000</v>
      </c>
    </row>
    <row r="20" spans="1:46" x14ac:dyDescent="0.2">
      <c r="A20" s="229" t="s">
        <v>27</v>
      </c>
      <c r="B20" s="371" t="s">
        <v>496</v>
      </c>
      <c r="C20" s="185" t="s">
        <v>243</v>
      </c>
      <c r="D20" s="183" t="s">
        <v>497</v>
      </c>
      <c r="E20" s="374">
        <v>978.42</v>
      </c>
      <c r="F20" s="358">
        <v>1002.51</v>
      </c>
      <c r="G20" s="193">
        <f t="shared" ref="G20:J20" si="18">F20+($K20-$F20)/5</f>
        <v>1112.008</v>
      </c>
      <c r="H20" s="365">
        <f t="shared" si="18"/>
        <v>1221.5060000000001</v>
      </c>
      <c r="I20" s="194">
        <f t="shared" si="18"/>
        <v>1331.0040000000001</v>
      </c>
      <c r="J20" s="194">
        <f t="shared" si="18"/>
        <v>1440.5020000000002</v>
      </c>
      <c r="K20" s="187">
        <v>1550</v>
      </c>
      <c r="L20" s="193">
        <v>1620</v>
      </c>
      <c r="M20" s="194">
        <v>1690</v>
      </c>
      <c r="N20" s="194">
        <v>1760</v>
      </c>
      <c r="O20" s="194">
        <v>1830</v>
      </c>
      <c r="P20" s="187">
        <v>1900</v>
      </c>
      <c r="Q20" s="193">
        <v>1940</v>
      </c>
      <c r="R20" s="194">
        <v>1980</v>
      </c>
      <c r="S20" s="194">
        <v>2020</v>
      </c>
      <c r="T20" s="194">
        <v>2060</v>
      </c>
      <c r="U20" s="187">
        <v>2100</v>
      </c>
      <c r="V20" s="193">
        <v>2120</v>
      </c>
      <c r="W20" s="194">
        <v>2140</v>
      </c>
      <c r="X20" s="194">
        <v>2160</v>
      </c>
      <c r="Y20" s="194">
        <v>2180</v>
      </c>
      <c r="Z20" s="187">
        <v>2200</v>
      </c>
      <c r="AA20" s="193">
        <v>2210</v>
      </c>
      <c r="AB20" s="194">
        <v>2220</v>
      </c>
      <c r="AC20" s="194">
        <v>2230</v>
      </c>
      <c r="AD20" s="194">
        <v>2240</v>
      </c>
      <c r="AE20" s="187">
        <v>2250</v>
      </c>
      <c r="AF20" s="193">
        <v>2260</v>
      </c>
      <c r="AG20" s="194">
        <v>2270</v>
      </c>
      <c r="AH20" s="194">
        <v>2280</v>
      </c>
      <c r="AI20" s="194">
        <v>2290</v>
      </c>
      <c r="AJ20" s="187">
        <v>2300</v>
      </c>
      <c r="AK20" s="193">
        <v>2310</v>
      </c>
      <c r="AL20" s="194">
        <v>2320</v>
      </c>
      <c r="AM20" s="194">
        <v>2330</v>
      </c>
      <c r="AN20" s="194">
        <v>2340</v>
      </c>
      <c r="AO20" s="187">
        <v>2350</v>
      </c>
      <c r="AP20" s="193">
        <v>2358</v>
      </c>
      <c r="AQ20" s="194">
        <v>2366</v>
      </c>
      <c r="AR20" s="194">
        <v>2374</v>
      </c>
      <c r="AS20" s="194">
        <v>2382</v>
      </c>
      <c r="AT20" s="187">
        <v>2390</v>
      </c>
    </row>
    <row r="21" spans="1:46" x14ac:dyDescent="0.2">
      <c r="A21" s="231" t="s">
        <v>31</v>
      </c>
      <c r="B21" s="196" t="s">
        <v>498</v>
      </c>
      <c r="C21" s="197" t="s">
        <v>499</v>
      </c>
      <c r="D21" s="196" t="s">
        <v>500</v>
      </c>
      <c r="E21" s="375">
        <v>2567.67</v>
      </c>
      <c r="F21" s="367">
        <v>2532.4899999999998</v>
      </c>
      <c r="G21" s="201">
        <f t="shared" ref="G21:J21" si="19">F21+($K21-$F21)/5</f>
        <v>2709.7642999999998</v>
      </c>
      <c r="H21" s="368">
        <f t="shared" si="19"/>
        <v>2887.0385999999999</v>
      </c>
      <c r="I21" s="202">
        <f t="shared" si="19"/>
        <v>3064.3128999999999</v>
      </c>
      <c r="J21" s="202">
        <f t="shared" si="19"/>
        <v>3241.5871999999999</v>
      </c>
      <c r="K21" s="198">
        <v>3418.8615</v>
      </c>
      <c r="L21" s="201">
        <v>3520.1610999999998</v>
      </c>
      <c r="M21" s="202">
        <v>3621.4606999999996</v>
      </c>
      <c r="N21" s="202">
        <v>3722.7602999999995</v>
      </c>
      <c r="O21" s="202">
        <v>3824.0598999999993</v>
      </c>
      <c r="P21" s="198">
        <v>3925.3595</v>
      </c>
      <c r="Q21" s="201">
        <v>3976.0092999999997</v>
      </c>
      <c r="R21" s="202">
        <v>4026.6590999999994</v>
      </c>
      <c r="S21" s="202">
        <v>4077.3088999999991</v>
      </c>
      <c r="T21" s="202">
        <v>4127.9586999999992</v>
      </c>
      <c r="U21" s="198">
        <v>4178.6084999999994</v>
      </c>
      <c r="V21" s="201">
        <v>4165.9460499999996</v>
      </c>
      <c r="W21" s="202">
        <v>4153.2835999999998</v>
      </c>
      <c r="X21" s="202">
        <v>4140.6211499999999</v>
      </c>
      <c r="Y21" s="202">
        <v>4127.9587000000001</v>
      </c>
      <c r="Z21" s="198">
        <v>4115.2962499999994</v>
      </c>
      <c r="AA21" s="201">
        <v>4102.6337999999996</v>
      </c>
      <c r="AB21" s="202">
        <v>4089.9713499999998</v>
      </c>
      <c r="AC21" s="202">
        <v>4077.3089</v>
      </c>
      <c r="AD21" s="202">
        <v>4064.6464500000002</v>
      </c>
      <c r="AE21" s="198">
        <v>4051.9839999999995</v>
      </c>
      <c r="AF21" s="201">
        <v>4039.3215499999997</v>
      </c>
      <c r="AG21" s="202">
        <v>4026.6590999999999</v>
      </c>
      <c r="AH21" s="202">
        <v>4013.99665</v>
      </c>
      <c r="AI21" s="202">
        <v>4001.3342000000002</v>
      </c>
      <c r="AJ21" s="198">
        <v>3988.6717499999995</v>
      </c>
      <c r="AK21" s="201">
        <v>3983.6067699999994</v>
      </c>
      <c r="AL21" s="202">
        <v>3978.5417899999993</v>
      </c>
      <c r="AM21" s="202">
        <v>3973.4768099999992</v>
      </c>
      <c r="AN21" s="202">
        <v>3968.4118299999991</v>
      </c>
      <c r="AO21" s="198">
        <v>3963.3468499999994</v>
      </c>
      <c r="AP21" s="201">
        <v>3955.7493799999993</v>
      </c>
      <c r="AQ21" s="202">
        <v>3948.1519099999991</v>
      </c>
      <c r="AR21" s="202">
        <v>3940.554439999999</v>
      </c>
      <c r="AS21" s="202">
        <v>3932.9569699999988</v>
      </c>
      <c r="AT21" s="198">
        <v>3925.3594999999996</v>
      </c>
    </row>
    <row r="22" spans="1:46" x14ac:dyDescent="0.2">
      <c r="F22" s="85"/>
      <c r="G22" s="85"/>
      <c r="H22" s="85"/>
      <c r="I22" s="85"/>
    </row>
    <row r="23" spans="1:46" x14ac:dyDescent="0.2">
      <c r="F23" s="85"/>
      <c r="G23" s="85"/>
      <c r="H23" s="85"/>
      <c r="I23" s="85"/>
    </row>
    <row r="24" spans="1:46" x14ac:dyDescent="0.2">
      <c r="F24" s="85"/>
      <c r="G24" s="85"/>
      <c r="H24" s="85"/>
      <c r="I24" s="85"/>
    </row>
    <row r="25" spans="1:46" x14ac:dyDescent="0.2">
      <c r="F25" s="85"/>
      <c r="G25" s="85"/>
      <c r="H25" s="85"/>
      <c r="I25" s="85"/>
    </row>
    <row r="26" spans="1:46" x14ac:dyDescent="0.2">
      <c r="A26" s="178" t="s">
        <v>343</v>
      </c>
      <c r="B26" s="178" t="s">
        <v>358</v>
      </c>
      <c r="C26" s="178" t="s">
        <v>359</v>
      </c>
      <c r="D26" s="178" t="s">
        <v>236</v>
      </c>
      <c r="E26" s="206" t="s">
        <v>406</v>
      </c>
      <c r="F26" s="85"/>
      <c r="G26" s="85"/>
      <c r="H26" s="85"/>
      <c r="I26" s="85"/>
      <c r="K26" s="194"/>
      <c r="O26" s="85"/>
    </row>
    <row r="27" spans="1:46" ht="14.25" x14ac:dyDescent="0.2">
      <c r="A27" s="226" t="s">
        <v>3</v>
      </c>
      <c r="B27" s="220" t="s">
        <v>395</v>
      </c>
      <c r="C27" s="220" t="s">
        <v>403</v>
      </c>
      <c r="D27" s="220" t="s">
        <v>397</v>
      </c>
      <c r="E27" s="112">
        <v>0.5</v>
      </c>
      <c r="F27" s="85"/>
      <c r="G27" s="85"/>
      <c r="H27" s="85"/>
      <c r="I27" s="85"/>
      <c r="K27" s="194"/>
      <c r="O27" s="85"/>
    </row>
    <row r="28" spans="1:46" ht="14.25" x14ac:dyDescent="0.2">
      <c r="A28" s="179" t="s">
        <v>3</v>
      </c>
      <c r="B28" s="183" t="s">
        <v>396</v>
      </c>
      <c r="C28" s="183" t="s">
        <v>404</v>
      </c>
      <c r="D28" s="183" t="s">
        <v>402</v>
      </c>
      <c r="E28" s="41">
        <v>0.5</v>
      </c>
      <c r="F28" s="85"/>
      <c r="G28" s="85"/>
      <c r="H28" s="85"/>
      <c r="I28" s="85"/>
      <c r="K28" s="194"/>
      <c r="O28" s="85"/>
    </row>
    <row r="29" spans="1:46" ht="14.25" x14ac:dyDescent="0.2">
      <c r="A29" s="179" t="s">
        <v>5</v>
      </c>
      <c r="B29" s="183" t="s">
        <v>398</v>
      </c>
      <c r="C29" s="183" t="s">
        <v>246</v>
      </c>
      <c r="D29" s="183" t="s">
        <v>397</v>
      </c>
      <c r="E29" s="41">
        <v>0.5</v>
      </c>
      <c r="F29" s="85"/>
      <c r="G29" s="85"/>
      <c r="H29" s="85"/>
      <c r="I29" s="85"/>
      <c r="K29" s="194"/>
      <c r="O29" s="85"/>
    </row>
    <row r="30" spans="1:46" ht="14.25" x14ac:dyDescent="0.2">
      <c r="A30" s="179" t="s">
        <v>5</v>
      </c>
      <c r="B30" s="183" t="s">
        <v>399</v>
      </c>
      <c r="C30" s="183" t="s">
        <v>246</v>
      </c>
      <c r="D30" s="183" t="s">
        <v>397</v>
      </c>
      <c r="E30" s="41">
        <v>0.5</v>
      </c>
      <c r="F30" s="85"/>
      <c r="G30" s="85"/>
      <c r="H30" s="85"/>
      <c r="I30" s="85"/>
      <c r="K30" s="194"/>
      <c r="O30" s="85"/>
    </row>
    <row r="31" spans="1:46" ht="14.25" x14ac:dyDescent="0.2">
      <c r="A31" s="179" t="s">
        <v>21</v>
      </c>
      <c r="B31" s="183" t="s">
        <v>386</v>
      </c>
      <c r="C31" s="183" t="s">
        <v>387</v>
      </c>
      <c r="D31" s="183" t="s">
        <v>390</v>
      </c>
      <c r="E31" s="41">
        <v>8.5</v>
      </c>
      <c r="F31" s="85"/>
      <c r="G31" s="85"/>
      <c r="H31" s="85"/>
      <c r="I31" s="85"/>
      <c r="K31" s="194"/>
      <c r="O31" s="85"/>
    </row>
    <row r="32" spans="1:46" ht="14.25" x14ac:dyDescent="0.2">
      <c r="A32" s="179" t="s">
        <v>21</v>
      </c>
      <c r="B32" s="183" t="s">
        <v>388</v>
      </c>
      <c r="C32" s="183" t="s">
        <v>389</v>
      </c>
      <c r="D32" s="183" t="s">
        <v>390</v>
      </c>
      <c r="E32" s="41">
        <v>135</v>
      </c>
      <c r="F32" s="85"/>
      <c r="G32" s="85"/>
      <c r="H32" s="85"/>
      <c r="I32" s="85"/>
      <c r="K32" s="194"/>
      <c r="O32" s="85"/>
    </row>
    <row r="33" spans="1:15" ht="14.25" x14ac:dyDescent="0.2">
      <c r="A33" s="179" t="s">
        <v>1</v>
      </c>
      <c r="B33" s="183" t="s">
        <v>391</v>
      </c>
      <c r="C33" s="183" t="s">
        <v>389</v>
      </c>
      <c r="D33" s="183" t="s">
        <v>384</v>
      </c>
      <c r="E33" s="41">
        <v>850</v>
      </c>
      <c r="F33" s="85"/>
      <c r="G33" s="85"/>
      <c r="H33" s="85"/>
      <c r="I33" s="85"/>
      <c r="K33" s="194"/>
      <c r="O33" s="85"/>
    </row>
    <row r="34" spans="1:15" ht="14.25" x14ac:dyDescent="0.2">
      <c r="A34" s="179" t="s">
        <v>1</v>
      </c>
      <c r="B34" s="183" t="s">
        <v>392</v>
      </c>
      <c r="C34" s="183" t="s">
        <v>389</v>
      </c>
      <c r="D34" s="183" t="s">
        <v>384</v>
      </c>
      <c r="E34" s="41">
        <v>326</v>
      </c>
      <c r="F34" s="85"/>
      <c r="G34" s="85"/>
      <c r="H34" s="85"/>
      <c r="I34" s="85"/>
      <c r="K34" s="194"/>
      <c r="O34" s="85"/>
    </row>
    <row r="35" spans="1:15" ht="14.25" x14ac:dyDescent="0.2">
      <c r="A35" s="179" t="s">
        <v>1</v>
      </c>
      <c r="B35" s="183" t="s">
        <v>393</v>
      </c>
      <c r="C35" s="183" t="s">
        <v>389</v>
      </c>
      <c r="D35" s="183" t="s">
        <v>384</v>
      </c>
      <c r="E35" s="41">
        <v>837</v>
      </c>
      <c r="F35" s="85"/>
      <c r="G35" s="85"/>
      <c r="H35" s="85"/>
      <c r="I35" s="85"/>
      <c r="K35" s="194"/>
      <c r="O35" s="85"/>
    </row>
    <row r="36" spans="1:15" ht="14.25" x14ac:dyDescent="0.2">
      <c r="A36" s="179" t="s">
        <v>1</v>
      </c>
      <c r="B36" s="183" t="s">
        <v>394</v>
      </c>
      <c r="C36" s="183" t="s">
        <v>389</v>
      </c>
      <c r="D36" s="183" t="s">
        <v>384</v>
      </c>
      <c r="E36" s="41">
        <v>1422</v>
      </c>
      <c r="F36" s="85"/>
      <c r="G36" s="85"/>
      <c r="H36" s="85"/>
      <c r="I36" s="85"/>
      <c r="K36" s="194"/>
      <c r="O36" s="85"/>
    </row>
    <row r="37" spans="1:15" ht="14.25" x14ac:dyDescent="0.2">
      <c r="A37" s="179" t="s">
        <v>25</v>
      </c>
      <c r="B37" s="183" t="s">
        <v>383</v>
      </c>
      <c r="C37" s="183" t="s">
        <v>380</v>
      </c>
      <c r="D37" s="183" t="s">
        <v>384</v>
      </c>
      <c r="E37" s="41">
        <v>128</v>
      </c>
      <c r="F37" s="85"/>
      <c r="G37" s="85"/>
      <c r="H37" s="85"/>
      <c r="I37" s="85"/>
      <c r="K37" s="194"/>
      <c r="O37" s="85"/>
    </row>
    <row r="38" spans="1:15" ht="14.25" x14ac:dyDescent="0.2">
      <c r="A38" s="179" t="s">
        <v>25</v>
      </c>
      <c r="B38" s="183" t="s">
        <v>381</v>
      </c>
      <c r="C38" s="183" t="s">
        <v>382</v>
      </c>
      <c r="D38" s="183" t="s">
        <v>384</v>
      </c>
      <c r="E38" s="41">
        <v>11.5</v>
      </c>
      <c r="F38" s="85"/>
      <c r="G38" s="85"/>
      <c r="H38" s="85"/>
      <c r="I38" s="85"/>
      <c r="K38" s="194"/>
      <c r="O38" s="85"/>
    </row>
    <row r="39" spans="1:15" ht="24" x14ac:dyDescent="0.2">
      <c r="A39" s="179" t="s">
        <v>27</v>
      </c>
      <c r="B39" s="183" t="s">
        <v>400</v>
      </c>
      <c r="C39" s="183" t="s">
        <v>389</v>
      </c>
      <c r="D39" s="222" t="s">
        <v>401</v>
      </c>
      <c r="E39" s="223">
        <f>13543/10*'Heat Value'!D31</f>
        <v>1665.6918346429793</v>
      </c>
      <c r="F39" s="85"/>
      <c r="G39" s="85"/>
      <c r="H39" s="85"/>
      <c r="I39" s="85"/>
      <c r="K39" s="194"/>
      <c r="O39" s="85"/>
    </row>
    <row r="40" spans="1:15" ht="14.25" x14ac:dyDescent="0.2">
      <c r="A40" s="227" t="s">
        <v>27</v>
      </c>
      <c r="B40" s="196" t="s">
        <v>379</v>
      </c>
      <c r="C40" s="196" t="s">
        <v>380</v>
      </c>
      <c r="D40" s="196" t="s">
        <v>385</v>
      </c>
      <c r="E40" s="113">
        <v>213.6</v>
      </c>
      <c r="F40" s="85"/>
      <c r="G40" s="85"/>
      <c r="H40" s="85"/>
      <c r="I40" s="85"/>
      <c r="K40" s="194"/>
      <c r="O40" s="85"/>
    </row>
    <row r="41" spans="1:15" x14ac:dyDescent="0.2">
      <c r="F41" s="85"/>
      <c r="G41" s="85"/>
      <c r="H41" s="85"/>
      <c r="I41" s="85"/>
    </row>
    <row r="42" spans="1:15" x14ac:dyDescent="0.2">
      <c r="F42" s="85"/>
      <c r="G42" s="85"/>
      <c r="H42" s="85"/>
      <c r="I42" s="85"/>
    </row>
    <row r="43" spans="1:15" x14ac:dyDescent="0.2">
      <c r="F43" s="85"/>
      <c r="G43" s="85"/>
      <c r="H43" s="85"/>
      <c r="I43" s="85"/>
    </row>
    <row r="44" spans="1:15" x14ac:dyDescent="0.2">
      <c r="F44" s="85"/>
      <c r="G44" s="85"/>
      <c r="H44" s="85"/>
      <c r="I44" s="85"/>
    </row>
    <row r="45" spans="1:15" x14ac:dyDescent="0.2">
      <c r="F45" s="85"/>
      <c r="G45" s="85"/>
      <c r="H45" s="85"/>
      <c r="I45" s="85"/>
    </row>
    <row r="46" spans="1:15" x14ac:dyDescent="0.2">
      <c r="F46" s="85"/>
      <c r="G46" s="85"/>
      <c r="H46" s="85"/>
      <c r="I46" s="85"/>
    </row>
    <row r="47" spans="1:15" x14ac:dyDescent="0.2">
      <c r="F47" s="85"/>
      <c r="G47" s="85"/>
      <c r="H47" s="85"/>
      <c r="I47" s="85"/>
    </row>
    <row r="48" spans="1:15" x14ac:dyDescent="0.2">
      <c r="F48" s="85"/>
      <c r="G48" s="85"/>
      <c r="H48" s="85"/>
      <c r="I48" s="85"/>
    </row>
    <row r="49" spans="6:9" x14ac:dyDescent="0.2">
      <c r="F49" s="85"/>
      <c r="G49" s="85"/>
      <c r="H49" s="85"/>
      <c r="I49" s="85"/>
    </row>
    <row r="50" spans="6:9" x14ac:dyDescent="0.2">
      <c r="F50" s="85"/>
      <c r="G50" s="85"/>
      <c r="H50" s="85"/>
      <c r="I50" s="85"/>
    </row>
    <row r="51" spans="6:9" x14ac:dyDescent="0.2">
      <c r="F51" s="85"/>
      <c r="G51" s="85"/>
      <c r="H51" s="85"/>
      <c r="I51" s="85"/>
    </row>
    <row r="52" spans="6:9" x14ac:dyDescent="0.2">
      <c r="F52" s="85"/>
      <c r="G52" s="85"/>
      <c r="H52" s="85"/>
      <c r="I52" s="85"/>
    </row>
    <row r="53" spans="6:9" x14ac:dyDescent="0.2">
      <c r="F53" s="85"/>
      <c r="G53" s="85"/>
      <c r="H53" s="85"/>
      <c r="I53" s="85"/>
    </row>
    <row r="54" spans="6:9" x14ac:dyDescent="0.2">
      <c r="F54" s="85"/>
      <c r="G54" s="85"/>
      <c r="H54" s="85"/>
      <c r="I54" s="85"/>
    </row>
    <row r="55" spans="6:9" x14ac:dyDescent="0.2">
      <c r="F55" s="85"/>
      <c r="G55" s="85"/>
      <c r="H55" s="85"/>
      <c r="I55" s="85"/>
    </row>
    <row r="56" spans="6:9" x14ac:dyDescent="0.2">
      <c r="F56" s="85"/>
      <c r="G56" s="85"/>
      <c r="H56" s="85"/>
      <c r="I56" s="85"/>
    </row>
    <row r="57" spans="6:9" x14ac:dyDescent="0.2">
      <c r="F57" s="85"/>
      <c r="G57" s="85"/>
      <c r="H57" s="85"/>
      <c r="I57" s="85"/>
    </row>
    <row r="58" spans="6:9" x14ac:dyDescent="0.2">
      <c r="F58" s="85"/>
      <c r="G58" s="85"/>
      <c r="H58" s="85"/>
      <c r="I58" s="85"/>
    </row>
    <row r="59" spans="6:9" x14ac:dyDescent="0.2">
      <c r="F59" s="85"/>
      <c r="G59" s="85"/>
      <c r="H59" s="85"/>
      <c r="I59" s="85"/>
    </row>
    <row r="60" spans="6:9" x14ac:dyDescent="0.2">
      <c r="F60" s="85"/>
      <c r="G60" s="85"/>
      <c r="H60" s="85"/>
      <c r="I60" s="85"/>
    </row>
    <row r="61" spans="6:9" x14ac:dyDescent="0.2">
      <c r="F61" s="85"/>
      <c r="G61" s="85"/>
      <c r="H61" s="85"/>
      <c r="I61" s="85"/>
    </row>
    <row r="62" spans="6:9" x14ac:dyDescent="0.2">
      <c r="F62" s="85"/>
      <c r="G62" s="85"/>
      <c r="H62" s="85"/>
      <c r="I62" s="85"/>
    </row>
    <row r="63" spans="6:9" x14ac:dyDescent="0.2">
      <c r="F63" s="85"/>
      <c r="G63" s="85"/>
      <c r="H63" s="85"/>
      <c r="I63" s="85"/>
    </row>
    <row r="64" spans="6:9" x14ac:dyDescent="0.2">
      <c r="F64" s="85"/>
      <c r="G64" s="85"/>
      <c r="H64" s="85"/>
      <c r="I64" s="85"/>
    </row>
    <row r="65" spans="6:9" x14ac:dyDescent="0.2">
      <c r="F65" s="85"/>
      <c r="G65" s="85"/>
      <c r="H65" s="85"/>
      <c r="I65" s="85"/>
    </row>
    <row r="66" spans="6:9" x14ac:dyDescent="0.2">
      <c r="F66" s="85"/>
      <c r="G66" s="85"/>
      <c r="H66" s="85"/>
      <c r="I66" s="85"/>
    </row>
    <row r="67" spans="6:9" x14ac:dyDescent="0.2">
      <c r="F67" s="85"/>
      <c r="G67" s="85"/>
      <c r="H67" s="85"/>
      <c r="I67" s="85"/>
    </row>
    <row r="68" spans="6:9" x14ac:dyDescent="0.2">
      <c r="F68" s="85"/>
      <c r="G68" s="85"/>
      <c r="H68" s="85"/>
      <c r="I68" s="85"/>
    </row>
    <row r="69" spans="6:9" x14ac:dyDescent="0.2">
      <c r="F69" s="85"/>
      <c r="G69" s="85"/>
      <c r="H69" s="85"/>
      <c r="I69" s="85"/>
    </row>
    <row r="70" spans="6:9" x14ac:dyDescent="0.2">
      <c r="F70" s="85"/>
      <c r="G70" s="85"/>
      <c r="H70" s="85"/>
      <c r="I70" s="85"/>
    </row>
    <row r="71" spans="6:9" x14ac:dyDescent="0.2">
      <c r="F71" s="85"/>
      <c r="G71" s="85"/>
      <c r="H71" s="85"/>
      <c r="I71" s="85"/>
    </row>
    <row r="72" spans="6:9" x14ac:dyDescent="0.2">
      <c r="F72" s="85"/>
      <c r="G72" s="85"/>
      <c r="H72" s="85"/>
      <c r="I72" s="85"/>
    </row>
    <row r="73" spans="6:9" x14ac:dyDescent="0.2">
      <c r="F73" s="85"/>
      <c r="G73" s="85"/>
      <c r="H73" s="85"/>
      <c r="I73" s="85"/>
    </row>
    <row r="74" spans="6:9" x14ac:dyDescent="0.2">
      <c r="F74" s="85"/>
      <c r="G74" s="85"/>
      <c r="H74" s="85"/>
      <c r="I74" s="85"/>
    </row>
    <row r="75" spans="6:9" x14ac:dyDescent="0.2">
      <c r="F75" s="85"/>
      <c r="G75" s="85"/>
      <c r="H75" s="85"/>
      <c r="I75" s="85"/>
    </row>
    <row r="76" spans="6:9" x14ac:dyDescent="0.2">
      <c r="F76" s="85"/>
      <c r="G76" s="85"/>
      <c r="H76" s="85"/>
      <c r="I76" s="85"/>
    </row>
    <row r="77" spans="6:9" x14ac:dyDescent="0.2">
      <c r="F77" s="85"/>
      <c r="G77" s="85"/>
      <c r="H77" s="85"/>
      <c r="I77" s="85"/>
    </row>
    <row r="78" spans="6:9" x14ac:dyDescent="0.2">
      <c r="F78" s="85"/>
      <c r="G78" s="85"/>
      <c r="H78" s="85"/>
      <c r="I78" s="85"/>
    </row>
    <row r="79" spans="6:9" x14ac:dyDescent="0.2">
      <c r="F79" s="85"/>
      <c r="G79" s="85"/>
      <c r="H79" s="85"/>
      <c r="I79" s="85"/>
    </row>
    <row r="80" spans="6:9" x14ac:dyDescent="0.2">
      <c r="F80" s="85"/>
      <c r="G80" s="85"/>
      <c r="H80" s="85"/>
      <c r="I80" s="85"/>
    </row>
    <row r="81" spans="6:9" x14ac:dyDescent="0.2">
      <c r="F81" s="85"/>
      <c r="G81" s="85"/>
      <c r="H81" s="85"/>
      <c r="I81" s="85"/>
    </row>
    <row r="82" spans="6:9" x14ac:dyDescent="0.2">
      <c r="F82" s="85"/>
      <c r="G82" s="85"/>
      <c r="H82" s="85"/>
      <c r="I82" s="85"/>
    </row>
    <row r="83" spans="6:9" x14ac:dyDescent="0.2">
      <c r="F83" s="85"/>
      <c r="G83" s="85"/>
      <c r="H83" s="85"/>
      <c r="I83" s="85"/>
    </row>
    <row r="84" spans="6:9" x14ac:dyDescent="0.2">
      <c r="F84" s="85"/>
      <c r="G84" s="85"/>
      <c r="H84" s="85"/>
      <c r="I84" s="85"/>
    </row>
    <row r="85" spans="6:9" x14ac:dyDescent="0.2">
      <c r="F85" s="85"/>
      <c r="G85" s="85"/>
      <c r="H85" s="85"/>
      <c r="I85" s="85"/>
    </row>
    <row r="86" spans="6:9" x14ac:dyDescent="0.2">
      <c r="F86" s="85"/>
      <c r="G86" s="85"/>
      <c r="H86" s="85"/>
      <c r="I86" s="85"/>
    </row>
    <row r="87" spans="6:9" x14ac:dyDescent="0.2">
      <c r="F87" s="85"/>
      <c r="G87" s="85"/>
      <c r="H87" s="85"/>
      <c r="I87" s="85"/>
    </row>
    <row r="88" spans="6:9" x14ac:dyDescent="0.2">
      <c r="F88" s="85"/>
      <c r="G88" s="85"/>
      <c r="H88" s="85"/>
      <c r="I88" s="85"/>
    </row>
    <row r="89" spans="6:9" x14ac:dyDescent="0.2">
      <c r="F89" s="85"/>
      <c r="G89" s="85"/>
      <c r="H89" s="85"/>
      <c r="I89" s="85"/>
    </row>
    <row r="90" spans="6:9" x14ac:dyDescent="0.2">
      <c r="F90" s="85"/>
      <c r="G90" s="85"/>
      <c r="H90" s="85"/>
      <c r="I90" s="85"/>
    </row>
    <row r="91" spans="6:9" x14ac:dyDescent="0.2">
      <c r="F91" s="85"/>
      <c r="G91" s="85"/>
      <c r="H91" s="85"/>
      <c r="I91" s="85"/>
    </row>
    <row r="92" spans="6:9" x14ac:dyDescent="0.2">
      <c r="F92" s="85"/>
      <c r="G92" s="85"/>
      <c r="H92" s="85"/>
      <c r="I92" s="85"/>
    </row>
    <row r="93" spans="6:9" x14ac:dyDescent="0.2">
      <c r="F93" s="85"/>
      <c r="G93" s="85"/>
      <c r="H93" s="85"/>
      <c r="I93" s="85"/>
    </row>
    <row r="94" spans="6:9" x14ac:dyDescent="0.2">
      <c r="F94" s="85"/>
      <c r="G94" s="85"/>
      <c r="H94" s="85"/>
      <c r="I94" s="85"/>
    </row>
    <row r="95" spans="6:9" x14ac:dyDescent="0.2">
      <c r="F95" s="85"/>
      <c r="G95" s="85"/>
      <c r="H95" s="85"/>
      <c r="I95" s="85"/>
    </row>
    <row r="96" spans="6:9" x14ac:dyDescent="0.2">
      <c r="F96" s="85"/>
      <c r="G96" s="85"/>
      <c r="H96" s="85"/>
      <c r="I96" s="85"/>
    </row>
    <row r="97" spans="6:9" x14ac:dyDescent="0.2">
      <c r="F97" s="85"/>
      <c r="G97" s="85"/>
      <c r="H97" s="85"/>
      <c r="I97" s="85"/>
    </row>
    <row r="98" spans="6:9" x14ac:dyDescent="0.2">
      <c r="F98" s="85"/>
      <c r="G98" s="85"/>
      <c r="H98" s="85"/>
      <c r="I98" s="85"/>
    </row>
    <row r="99" spans="6:9" x14ac:dyDescent="0.2">
      <c r="F99" s="85"/>
      <c r="G99" s="85"/>
      <c r="H99" s="85"/>
      <c r="I99" s="85"/>
    </row>
    <row r="100" spans="6:9" x14ac:dyDescent="0.2">
      <c r="F100" s="85"/>
      <c r="G100" s="85"/>
      <c r="H100" s="85"/>
      <c r="I100" s="85"/>
    </row>
    <row r="101" spans="6:9" x14ac:dyDescent="0.2">
      <c r="F101" s="85"/>
      <c r="G101" s="85"/>
      <c r="H101" s="85"/>
      <c r="I101" s="85"/>
    </row>
    <row r="102" spans="6:9" x14ac:dyDescent="0.2">
      <c r="F102" s="85"/>
      <c r="G102" s="85"/>
      <c r="H102" s="85"/>
      <c r="I102" s="85"/>
    </row>
    <row r="103" spans="6:9" x14ac:dyDescent="0.2">
      <c r="F103" s="85"/>
      <c r="G103" s="85"/>
      <c r="H103" s="85"/>
      <c r="I103" s="85"/>
    </row>
    <row r="104" spans="6:9" x14ac:dyDescent="0.2">
      <c r="F104" s="85"/>
      <c r="G104" s="85"/>
      <c r="H104" s="85"/>
      <c r="I104" s="85"/>
    </row>
    <row r="105" spans="6:9" x14ac:dyDescent="0.2">
      <c r="F105" s="85"/>
      <c r="G105" s="85"/>
      <c r="H105" s="85"/>
      <c r="I105" s="85"/>
    </row>
    <row r="106" spans="6:9" x14ac:dyDescent="0.2">
      <c r="F106" s="85"/>
      <c r="G106" s="85"/>
      <c r="H106" s="85"/>
      <c r="I106" s="85"/>
    </row>
    <row r="107" spans="6:9" x14ac:dyDescent="0.2">
      <c r="F107" s="85"/>
      <c r="G107" s="85"/>
      <c r="H107" s="85"/>
      <c r="I107" s="85"/>
    </row>
    <row r="108" spans="6:9" x14ac:dyDescent="0.2">
      <c r="F108" s="85"/>
      <c r="G108" s="85"/>
      <c r="H108" s="85"/>
      <c r="I108" s="85"/>
    </row>
    <row r="109" spans="6:9" x14ac:dyDescent="0.2">
      <c r="F109" s="85"/>
      <c r="G109" s="85"/>
      <c r="H109" s="85"/>
      <c r="I109" s="85"/>
    </row>
    <row r="110" spans="6:9" x14ac:dyDescent="0.2">
      <c r="F110" s="85"/>
      <c r="G110" s="85"/>
      <c r="H110" s="85"/>
      <c r="I110" s="85"/>
    </row>
    <row r="111" spans="6:9" x14ac:dyDescent="0.2">
      <c r="F111" s="85"/>
      <c r="G111" s="85"/>
      <c r="H111" s="85"/>
      <c r="I111" s="85"/>
    </row>
    <row r="112" spans="6:9" x14ac:dyDescent="0.2">
      <c r="F112" s="85"/>
      <c r="G112" s="85"/>
      <c r="H112" s="85"/>
      <c r="I112" s="85"/>
    </row>
    <row r="113" spans="6:9" x14ac:dyDescent="0.2">
      <c r="F113" s="85"/>
      <c r="G113" s="85"/>
      <c r="H113" s="85"/>
      <c r="I113" s="85"/>
    </row>
    <row r="114" spans="6:9" x14ac:dyDescent="0.2">
      <c r="F114" s="85"/>
      <c r="G114" s="85"/>
      <c r="H114" s="85"/>
      <c r="I114" s="85"/>
    </row>
    <row r="115" spans="6:9" x14ac:dyDescent="0.2">
      <c r="F115" s="85"/>
      <c r="G115" s="85"/>
      <c r="H115" s="85"/>
      <c r="I115" s="85"/>
    </row>
    <row r="116" spans="6:9" x14ac:dyDescent="0.2">
      <c r="F116" s="85"/>
      <c r="G116" s="85"/>
      <c r="H116" s="85"/>
      <c r="I116" s="85"/>
    </row>
    <row r="117" spans="6:9" x14ac:dyDescent="0.2">
      <c r="F117" s="85"/>
      <c r="G117" s="85"/>
      <c r="H117" s="85"/>
      <c r="I117" s="85"/>
    </row>
    <row r="118" spans="6:9" x14ac:dyDescent="0.2">
      <c r="F118" s="85"/>
      <c r="G118" s="85"/>
      <c r="H118" s="85"/>
      <c r="I118" s="85"/>
    </row>
    <row r="119" spans="6:9" x14ac:dyDescent="0.2">
      <c r="F119" s="85"/>
      <c r="G119" s="85"/>
      <c r="H119" s="85"/>
      <c r="I119" s="85"/>
    </row>
    <row r="120" spans="6:9" x14ac:dyDescent="0.2">
      <c r="F120" s="85"/>
      <c r="G120" s="85"/>
      <c r="H120" s="85"/>
      <c r="I120" s="85"/>
    </row>
    <row r="121" spans="6:9" x14ac:dyDescent="0.2">
      <c r="F121" s="85"/>
      <c r="G121" s="85"/>
      <c r="H121" s="85"/>
      <c r="I121" s="85"/>
    </row>
    <row r="122" spans="6:9" x14ac:dyDescent="0.2">
      <c r="F122" s="85"/>
      <c r="G122" s="85"/>
      <c r="H122" s="85"/>
      <c r="I122" s="85"/>
    </row>
    <row r="123" spans="6:9" x14ac:dyDescent="0.2">
      <c r="F123" s="85"/>
      <c r="G123" s="85"/>
      <c r="H123" s="85"/>
      <c r="I123" s="85"/>
    </row>
    <row r="124" spans="6:9" x14ac:dyDescent="0.2">
      <c r="F124" s="85"/>
      <c r="G124" s="85"/>
      <c r="H124" s="85"/>
      <c r="I124" s="85"/>
    </row>
    <row r="125" spans="6:9" x14ac:dyDescent="0.2">
      <c r="F125" s="85"/>
      <c r="G125" s="85"/>
      <c r="H125" s="85"/>
      <c r="I125" s="85"/>
    </row>
    <row r="126" spans="6:9" x14ac:dyDescent="0.2">
      <c r="F126" s="85"/>
      <c r="G126" s="85"/>
      <c r="H126" s="85"/>
      <c r="I126" s="85"/>
    </row>
    <row r="127" spans="6:9" x14ac:dyDescent="0.2">
      <c r="F127" s="85"/>
      <c r="G127" s="85"/>
      <c r="H127" s="85"/>
      <c r="I127" s="85"/>
    </row>
    <row r="128" spans="6:9" x14ac:dyDescent="0.2">
      <c r="F128" s="85"/>
      <c r="G128" s="85"/>
      <c r="H128" s="85"/>
      <c r="I128" s="85"/>
    </row>
    <row r="129" spans="6:9" x14ac:dyDescent="0.2">
      <c r="F129" s="85"/>
      <c r="G129" s="85"/>
      <c r="H129" s="85"/>
      <c r="I129" s="85"/>
    </row>
    <row r="130" spans="6:9" x14ac:dyDescent="0.2">
      <c r="F130" s="85"/>
      <c r="G130" s="85"/>
      <c r="H130" s="85"/>
      <c r="I130" s="85"/>
    </row>
    <row r="131" spans="6:9" x14ac:dyDescent="0.2">
      <c r="F131" s="85"/>
      <c r="G131" s="85"/>
      <c r="H131" s="85"/>
      <c r="I131" s="85"/>
    </row>
    <row r="132" spans="6:9" x14ac:dyDescent="0.2">
      <c r="F132" s="85"/>
      <c r="G132" s="85"/>
      <c r="H132" s="85"/>
      <c r="I132" s="85"/>
    </row>
    <row r="133" spans="6:9" x14ac:dyDescent="0.2">
      <c r="F133" s="85"/>
      <c r="G133" s="85"/>
      <c r="H133" s="85"/>
      <c r="I133" s="85"/>
    </row>
    <row r="134" spans="6:9" x14ac:dyDescent="0.2">
      <c r="F134" s="85"/>
      <c r="G134" s="85"/>
      <c r="H134" s="85"/>
      <c r="I134" s="85"/>
    </row>
    <row r="135" spans="6:9" x14ac:dyDescent="0.2">
      <c r="F135" s="85"/>
      <c r="G135" s="85"/>
      <c r="H135" s="85"/>
      <c r="I135" s="85"/>
    </row>
    <row r="136" spans="6:9" x14ac:dyDescent="0.2">
      <c r="F136" s="85"/>
      <c r="G136" s="85"/>
      <c r="H136" s="85"/>
      <c r="I136" s="85"/>
    </row>
    <row r="137" spans="6:9" x14ac:dyDescent="0.2">
      <c r="F137" s="85"/>
      <c r="G137" s="85"/>
      <c r="H137" s="85"/>
      <c r="I137" s="85"/>
    </row>
    <row r="138" spans="6:9" x14ac:dyDescent="0.2">
      <c r="F138" s="85"/>
      <c r="G138" s="85"/>
      <c r="H138" s="85"/>
      <c r="I138" s="85"/>
    </row>
    <row r="139" spans="6:9" x14ac:dyDescent="0.2">
      <c r="F139" s="85"/>
      <c r="G139" s="85"/>
      <c r="H139" s="85"/>
      <c r="I139" s="85"/>
    </row>
    <row r="140" spans="6:9" x14ac:dyDescent="0.2">
      <c r="F140" s="85"/>
      <c r="G140" s="85"/>
      <c r="H140" s="85"/>
      <c r="I140" s="85"/>
    </row>
    <row r="141" spans="6:9" x14ac:dyDescent="0.2">
      <c r="F141" s="85"/>
      <c r="G141" s="85"/>
      <c r="H141" s="85"/>
      <c r="I141" s="85"/>
    </row>
    <row r="142" spans="6:9" x14ac:dyDescent="0.2">
      <c r="F142" s="85"/>
      <c r="G142" s="85"/>
      <c r="H142" s="85"/>
      <c r="I142" s="85"/>
    </row>
    <row r="143" spans="6:9" x14ac:dyDescent="0.2">
      <c r="F143" s="85"/>
      <c r="G143" s="85"/>
      <c r="H143" s="85"/>
      <c r="I143" s="85"/>
    </row>
    <row r="144" spans="6:9" x14ac:dyDescent="0.2">
      <c r="F144" s="85"/>
      <c r="G144" s="85"/>
      <c r="H144" s="85"/>
      <c r="I144" s="85"/>
    </row>
    <row r="145" spans="6:9" x14ac:dyDescent="0.2">
      <c r="F145" s="85"/>
      <c r="G145" s="85"/>
      <c r="H145" s="85"/>
      <c r="I145" s="85"/>
    </row>
    <row r="146" spans="6:9" x14ac:dyDescent="0.2">
      <c r="F146" s="85"/>
      <c r="G146" s="85"/>
      <c r="H146" s="85"/>
      <c r="I146" s="85"/>
    </row>
    <row r="147" spans="6:9" x14ac:dyDescent="0.2">
      <c r="F147" s="85"/>
      <c r="G147" s="85"/>
      <c r="H147" s="85"/>
      <c r="I147" s="85"/>
    </row>
    <row r="148" spans="6:9" x14ac:dyDescent="0.2">
      <c r="F148" s="85"/>
      <c r="G148" s="85"/>
      <c r="H148" s="85"/>
      <c r="I148" s="85"/>
    </row>
    <row r="149" spans="6:9" x14ac:dyDescent="0.2">
      <c r="F149" s="85"/>
      <c r="G149" s="85"/>
      <c r="H149" s="85"/>
      <c r="I149" s="85"/>
    </row>
    <row r="150" spans="6:9" x14ac:dyDescent="0.2">
      <c r="F150" s="85"/>
      <c r="G150" s="85"/>
      <c r="H150" s="85"/>
      <c r="I150" s="85"/>
    </row>
    <row r="151" spans="6:9" x14ac:dyDescent="0.2">
      <c r="F151" s="85"/>
      <c r="G151" s="85"/>
      <c r="H151" s="85"/>
      <c r="I151" s="85"/>
    </row>
    <row r="152" spans="6:9" x14ac:dyDescent="0.2">
      <c r="F152" s="85"/>
      <c r="G152" s="85"/>
      <c r="H152" s="85"/>
      <c r="I152" s="85"/>
    </row>
    <row r="153" spans="6:9" x14ac:dyDescent="0.2">
      <c r="F153" s="85"/>
      <c r="G153" s="85"/>
      <c r="H153" s="85"/>
      <c r="I153" s="85"/>
    </row>
    <row r="154" spans="6:9" x14ac:dyDescent="0.2">
      <c r="F154" s="85"/>
      <c r="G154" s="85"/>
      <c r="H154" s="85"/>
      <c r="I154" s="85"/>
    </row>
    <row r="155" spans="6:9" x14ac:dyDescent="0.2">
      <c r="F155" s="85"/>
      <c r="G155" s="85"/>
      <c r="H155" s="85"/>
      <c r="I155" s="85"/>
    </row>
    <row r="156" spans="6:9" x14ac:dyDescent="0.2">
      <c r="F156" s="85"/>
      <c r="G156" s="85"/>
      <c r="H156" s="85"/>
      <c r="I156" s="85"/>
    </row>
    <row r="157" spans="6:9" x14ac:dyDescent="0.2">
      <c r="F157" s="85"/>
      <c r="G157" s="85"/>
      <c r="H157" s="85"/>
      <c r="I157" s="85"/>
    </row>
    <row r="158" spans="6:9" x14ac:dyDescent="0.2">
      <c r="I158" s="85"/>
    </row>
    <row r="159" spans="6:9" x14ac:dyDescent="0.2">
      <c r="I159" s="85"/>
    </row>
    <row r="160" spans="6:9" x14ac:dyDescent="0.2">
      <c r="I160" s="85"/>
    </row>
    <row r="161" spans="9:9" x14ac:dyDescent="0.2">
      <c r="I161" s="85"/>
    </row>
    <row r="162" spans="9:9" x14ac:dyDescent="0.2">
      <c r="I162" s="85"/>
    </row>
    <row r="163" spans="9:9" x14ac:dyDescent="0.2">
      <c r="I163" s="85"/>
    </row>
    <row r="164" spans="9:9" x14ac:dyDescent="0.2">
      <c r="I164" s="85"/>
    </row>
    <row r="165" spans="9:9" x14ac:dyDescent="0.2">
      <c r="I165" s="85"/>
    </row>
  </sheetData>
  <phoneticPr fontId="3" type="noConversion"/>
  <hyperlinks>
    <hyperlink ref="D8" r:id="rId1" display="https://www.sohu.com/a/716515038_121388092" xr:uid="{CF877E33-1996-4AE5-912D-A6D38BB2DAFC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13B0-D09D-4EF2-A21E-5BBB86E60740}">
  <dimension ref="A1:AF187"/>
  <sheetViews>
    <sheetView topLeftCell="A150" zoomScale="90" zoomScaleNormal="90" workbookViewId="0">
      <selection activeCell="D64" sqref="D64"/>
    </sheetView>
  </sheetViews>
  <sheetFormatPr defaultRowHeight="14.25" x14ac:dyDescent="0.2"/>
  <cols>
    <col min="1" max="1" width="35.125" customWidth="1"/>
    <col min="2" max="2" width="19.375" bestFit="1" customWidth="1"/>
    <col min="3" max="32" width="10.75" customWidth="1"/>
  </cols>
  <sheetData>
    <row r="1" spans="1:32" x14ac:dyDescent="0.2">
      <c r="A1" s="80" t="s">
        <v>335</v>
      </c>
      <c r="C1" t="str">
        <f>VLOOKUP(C$3,'Fuel Match'!$B$2:$D$35,3,0)</f>
        <v>coal</v>
      </c>
      <c r="D1" t="str">
        <f>VLOOKUP(D$3,'Fuel Match'!$B$2:$D$35,3,0)</f>
        <v>coal</v>
      </c>
      <c r="E1" t="str">
        <f>VLOOKUP(E$3,'Fuel Match'!$B$2:$D$35,3,0)</f>
        <v>coal</v>
      </c>
      <c r="F1" t="str">
        <f>VLOOKUP(F$3,'Fuel Match'!$B$2:$D$35,3,0)</f>
        <v>coal</v>
      </c>
      <c r="G1" t="str">
        <f>VLOOKUP(G$3,'Fuel Match'!$B$2:$D$35,3,0)</f>
        <v>coal</v>
      </c>
      <c r="H1" t="str">
        <f>VLOOKUP(H$3,'Fuel Match'!$B$2:$D$35,3,0)</f>
        <v>coal</v>
      </c>
      <c r="I1" t="str">
        <f>VLOOKUP(I$3,'Fuel Match'!$B$2:$D$35,3,0)</f>
        <v>LPG propane or butane</v>
      </c>
      <c r="J1" t="str">
        <f>VLOOKUP(J$3,'Fuel Match'!$B$2:$D$35,3,0)</f>
        <v>LPG propane or butane</v>
      </c>
      <c r="K1" t="str">
        <f>VLOOKUP(K$3,'Fuel Match'!$B$2:$D$35,3,0)</f>
        <v>LPG propane or butane</v>
      </c>
      <c r="L1" t="str">
        <f>VLOOKUP(L$3,'Fuel Match'!$B$2:$D$35,3,0)</f>
        <v>LPG propane or butane</v>
      </c>
      <c r="M1" t="str">
        <f>VLOOKUP(M$3,'Fuel Match'!$B$2:$D$35,3,0)</f>
        <v>petroleum diesel</v>
      </c>
      <c r="N1" t="str">
        <f>VLOOKUP(N$3,'Fuel Match'!$B$2:$D$35,3,0)</f>
        <v>crude oil</v>
      </c>
      <c r="O1" t="str">
        <f>VLOOKUP(O$3,'Fuel Match'!$B$2:$D$35,3,0)</f>
        <v>petroleum diesel</v>
      </c>
      <c r="P1" t="str">
        <f>VLOOKUP(P$3,'Fuel Match'!$B$2:$D$35,3,0)</f>
        <v>petroleum diesel</v>
      </c>
      <c r="Q1" t="str">
        <f>VLOOKUP(Q$3,'Fuel Match'!$B$2:$D$35,3,0)</f>
        <v>petroleum diesel</v>
      </c>
      <c r="R1" t="str">
        <f>VLOOKUP(R$3,'Fuel Match'!$B$2:$D$35,3,0)</f>
        <v>heavy fuel oil</v>
      </c>
      <c r="S1" t="str">
        <f>VLOOKUP(S$3,'Fuel Match'!$B$2:$D$35,3,0)</f>
        <v>LPG propane or butane</v>
      </c>
      <c r="T1" t="str">
        <f>VLOOKUP(T$3,'Fuel Match'!$B$2:$D$35,3,0)</f>
        <v>LPG propane or butane</v>
      </c>
      <c r="U1" t="str">
        <f>VLOOKUP(U$3,'Fuel Match'!$B$2:$D$35,3,0)</f>
        <v>heavy fuel oil</v>
      </c>
      <c r="V1" t="str">
        <f>VLOOKUP(V$3,'Fuel Match'!$B$2:$D$35,3,0)</f>
        <v>heavy fuel oil</v>
      </c>
      <c r="W1" t="str">
        <f>VLOOKUP(W$3,'Fuel Match'!$B$2:$D$35,3,0)</f>
        <v>heavy fuel oil</v>
      </c>
      <c r="X1" t="str">
        <f>VLOOKUP(X$3,'Fuel Match'!$B$2:$D$35,3,0)</f>
        <v>heavy fuel oil</v>
      </c>
      <c r="Y1" t="str">
        <f>VLOOKUP(Y$3,'Fuel Match'!$B$2:$D$35,3,0)</f>
        <v>LPG propane or butane</v>
      </c>
      <c r="Z1" t="str">
        <f>VLOOKUP(Z$3,'Fuel Match'!$B$2:$D$35,3,0)</f>
        <v>LPG propane or butane</v>
      </c>
      <c r="AA1" t="str">
        <f>VLOOKUP(AA$3,'Fuel Match'!$B$2:$D$35,3,0)</f>
        <v>heavy fuel oil</v>
      </c>
      <c r="AB1" t="str">
        <f>VLOOKUP(AB$3,'Fuel Match'!$B$2:$D$35,3,0)</f>
        <v>natural gas</v>
      </c>
      <c r="AC1" t="str">
        <f>VLOOKUP(AC$3,'Fuel Match'!$B$2:$D$35,3,0)</f>
        <v>natural gas</v>
      </c>
      <c r="AD1" t="str">
        <f>VLOOKUP(AD$3,'Fuel Match'!$B$2:$D$35,3,0)</f>
        <v>heat</v>
      </c>
      <c r="AE1" t="str">
        <f>VLOOKUP(AE$3,'Fuel Match'!$B$2:$D$35,3,0)</f>
        <v>electricity</v>
      </c>
      <c r="AF1" t="str">
        <f>VLOOKUP(AF$3,'Fuel Match'!$B$2:$D$35,3,0)</f>
        <v>biomass</v>
      </c>
    </row>
    <row r="2" spans="1:32" ht="74.25" x14ac:dyDescent="0.2">
      <c r="A2" s="119" t="s">
        <v>71</v>
      </c>
      <c r="B2" s="1"/>
      <c r="C2" s="13" t="s">
        <v>43</v>
      </c>
      <c r="D2" s="13" t="s">
        <v>44</v>
      </c>
      <c r="E2" s="13" t="s">
        <v>72</v>
      </c>
      <c r="F2" s="13" t="s">
        <v>73</v>
      </c>
      <c r="G2" s="13" t="s">
        <v>74</v>
      </c>
      <c r="H2" s="13" t="s">
        <v>46</v>
      </c>
      <c r="I2" s="13" t="s">
        <v>47</v>
      </c>
      <c r="J2" s="13" t="s">
        <v>48</v>
      </c>
      <c r="K2" s="13" t="s">
        <v>49</v>
      </c>
      <c r="L2" s="14" t="s">
        <v>50</v>
      </c>
      <c r="M2" s="13" t="s">
        <v>109</v>
      </c>
      <c r="N2" s="13" t="s">
        <v>52</v>
      </c>
      <c r="O2" s="13" t="s">
        <v>53</v>
      </c>
      <c r="P2" s="13" t="s">
        <v>54</v>
      </c>
      <c r="Q2" s="13" t="s">
        <v>55</v>
      </c>
      <c r="R2" s="13" t="s">
        <v>56</v>
      </c>
      <c r="S2" s="13" t="s">
        <v>57</v>
      </c>
      <c r="T2" s="13" t="s">
        <v>58</v>
      </c>
      <c r="U2" s="13" t="s">
        <v>59</v>
      </c>
      <c r="V2" s="14" t="s">
        <v>60</v>
      </c>
      <c r="W2" s="13" t="s">
        <v>61</v>
      </c>
      <c r="X2" s="13" t="s">
        <v>62</v>
      </c>
      <c r="Y2" s="13" t="s">
        <v>63</v>
      </c>
      <c r="Z2" s="13" t="s">
        <v>64</v>
      </c>
      <c r="AA2" s="13" t="s">
        <v>111</v>
      </c>
      <c r="AB2" s="13" t="s">
        <v>66</v>
      </c>
      <c r="AC2" s="13" t="s">
        <v>67</v>
      </c>
      <c r="AD2" s="13" t="s">
        <v>68</v>
      </c>
      <c r="AE2" s="13" t="s">
        <v>69</v>
      </c>
      <c r="AF2" s="14" t="s">
        <v>112</v>
      </c>
    </row>
    <row r="3" spans="1:32" x14ac:dyDescent="0.2">
      <c r="A3" s="117" t="s">
        <v>336</v>
      </c>
      <c r="B3" s="99"/>
      <c r="C3" s="100" t="s">
        <v>159</v>
      </c>
      <c r="D3" s="100" t="s">
        <v>161</v>
      </c>
      <c r="E3" s="100" t="s">
        <v>181</v>
      </c>
      <c r="F3" s="100" t="s">
        <v>341</v>
      </c>
      <c r="G3" s="100" t="s">
        <v>179</v>
      </c>
      <c r="H3" s="100" t="s">
        <v>227</v>
      </c>
      <c r="I3" s="100" t="s">
        <v>196</v>
      </c>
      <c r="J3" s="100" t="s">
        <v>198</v>
      </c>
      <c r="K3" s="100" t="s">
        <v>200</v>
      </c>
      <c r="L3" s="100" t="s">
        <v>202</v>
      </c>
      <c r="M3" s="100" t="s">
        <v>184</v>
      </c>
      <c r="N3" s="100" t="s">
        <v>154</v>
      </c>
      <c r="O3" s="100" t="s">
        <v>193</v>
      </c>
      <c r="P3" s="100" t="s">
        <v>176</v>
      </c>
      <c r="Q3" s="100" t="s">
        <v>186</v>
      </c>
      <c r="R3" s="100" t="s">
        <v>169</v>
      </c>
      <c r="S3" s="100" t="s">
        <v>204</v>
      </c>
      <c r="T3" s="100" t="s">
        <v>205</v>
      </c>
      <c r="U3" s="100" t="s">
        <v>207</v>
      </c>
      <c r="V3" s="100" t="s">
        <v>171</v>
      </c>
      <c r="W3" s="100" t="s">
        <v>188</v>
      </c>
      <c r="X3" s="100" t="s">
        <v>190</v>
      </c>
      <c r="Y3" s="100" t="s">
        <v>209</v>
      </c>
      <c r="Z3" s="100" t="s">
        <v>211</v>
      </c>
      <c r="AA3" s="100" t="s">
        <v>173</v>
      </c>
      <c r="AB3" s="100" t="s">
        <v>214</v>
      </c>
      <c r="AC3" s="100" t="s">
        <v>216</v>
      </c>
      <c r="AD3" s="101" t="s">
        <v>166</v>
      </c>
      <c r="AE3" s="101" t="s">
        <v>157</v>
      </c>
      <c r="AF3" s="101" t="s">
        <v>228</v>
      </c>
    </row>
    <row r="4" spans="1:32" x14ac:dyDescent="0.2">
      <c r="A4" s="118" t="s">
        <v>334</v>
      </c>
      <c r="B4" s="95"/>
      <c r="C4" s="103">
        <f>INDEX('Energy Balance-2020'!$A$2:$AG$38,MATCH('Energy Balance-2020'!$A$29,'Energy Balance-2020'!$A$2:$A$38,0),MATCH(C$2,'Energy Balance-2020'!$A$2:$AG$2,0))*VLOOKUP(C$3,'Heat Value'!$A$1:$E$33,5,0)</f>
        <v>2274491629992858</v>
      </c>
      <c r="D4" s="103">
        <f>INDEX('Energy Balance-2020'!$A$2:$AG$38,MATCH('Energy Balance-2020'!$A$29,'Energy Balance-2020'!$A$2:$A$38,0),MATCH(D$2,'Energy Balance-2020'!$A$2:$AG$2,0))*VLOOKUP(D$3,'Heat Value'!$A$1:$E$33,5,0)</f>
        <v>0</v>
      </c>
      <c r="E4" s="103">
        <f>INDEX('Energy Balance-2020'!$A$2:$AG$38,MATCH('Energy Balance-2020'!$A$29,'Energy Balance-2020'!$A$2:$A$38,0),MATCH(E$2,'Energy Balance-2020'!$A$2:$AG$2,0))*VLOOKUP(E$3,'Heat Value'!$A$1:$E$33,5,0)</f>
        <v>182513011230637.69</v>
      </c>
      <c r="F4" s="103">
        <f>INDEX('Energy Balance-2020'!$A$2:$AG$38,MATCH('Energy Balance-2020'!$A$29,'Energy Balance-2020'!$A$2:$A$38,0),MATCH(F$2,'Energy Balance-2020'!$A$2:$AG$2,0))*VLOOKUP("型煤",'Heat Value'!$A$1:$E$33,5,0)</f>
        <v>24242194382411.133</v>
      </c>
      <c r="G4" s="103">
        <f>INDEX('Energy Balance-2020'!$A$2:$AG$38,MATCH('Energy Balance-2020'!$A$29,'Energy Balance-2020'!$A$2:$A$38,0),MATCH(G$2,'Energy Balance-2020'!$A$2:$AG$2,0))*VLOOKUP(G$3,'Heat Value'!$A$1:$E$33,5,0)</f>
        <v>0</v>
      </c>
      <c r="H4" s="103">
        <f>INDEX('Energy Balance-2020'!$A$2:$AG$38,MATCH('Energy Balance-2020'!$A$29,'Energy Balance-2020'!$A$2:$A$38,0),MATCH(H$2,'Energy Balance-2020'!$A$2:$AG$2,0))*VLOOKUP(H$3,'Heat Value'!$A$1:$E$33,5,0)</f>
        <v>490050608695264.81</v>
      </c>
      <c r="I4" s="103">
        <f>INDEX('Energy Balance-2020'!$A$2:$AG$38,MATCH('Energy Balance-2020'!$A$29,'Energy Balance-2020'!$A$2:$A$38,0),MATCH(I$2,'Energy Balance-2020'!$A$2:$AG$2,0))*VLOOKUP(I$3,'Heat Value'!$A$1:$E$33,5,0)</f>
        <v>173492917934154.88</v>
      </c>
      <c r="J4" s="103">
        <f>INDEX('Energy Balance-2020'!$A$2:$AG$38,MATCH('Energy Balance-2020'!$A$29,'Energy Balance-2020'!$A$2:$A$38,0),MATCH(J$2,'Energy Balance-2020'!$A$2:$AG$2,0))*VLOOKUP(J$3,'Heat Value'!$A$1:$E$33,5,0)</f>
        <v>0</v>
      </c>
      <c r="K4" s="103">
        <f>INDEX('Energy Balance-2020'!$A$2:$AG$38,MATCH('Energy Balance-2020'!$A$29,'Energy Balance-2020'!$A$2:$A$38,0),MATCH(K$2,'Energy Balance-2020'!$A$2:$AG$2,0))*VLOOKUP(K$3,'Heat Value'!$A$1:$E$33,5,0)</f>
        <v>0</v>
      </c>
      <c r="L4" s="103">
        <f>INDEX('Energy Balance-2020'!$A$2:$AG$38,MATCH('Energy Balance-2020'!$A$29,'Energy Balance-2020'!$A$2:$A$38,0),MATCH(L$2,'Energy Balance-2020'!$A$2:$AG$2,0))*VLOOKUP(L$3,'Heat Value'!$A$1:$E$33,5,0)</f>
        <v>0</v>
      </c>
      <c r="M4" s="103">
        <f>INDEX('Energy Balance-2020'!$A$2:$AG$38,MATCH('Energy Balance-2020'!$A$29,'Energy Balance-2020'!$A$2:$A$38,0),MATCH(M$2,'Energy Balance-2020'!$A$2:$AG$2,0))*VLOOKUP(M$3,'Heat Value'!$A$1:$E$33,5,0)</f>
        <v>117310765491703.59</v>
      </c>
      <c r="N4" s="103">
        <f>INDEX('Energy Balance-2020'!$A$2:$AG$38,MATCH('Energy Balance-2020'!$A$29,'Energy Balance-2020'!$A$2:$A$38,0),MATCH(N$2,'Energy Balance-2020'!$A$2:$AG$2,0))*VLOOKUP(N$3,'Heat Value'!$A$1:$E$33,5,0)</f>
        <v>0</v>
      </c>
      <c r="O4" s="103">
        <f>INDEX('Energy Balance-2020'!$A$2:$AG$38,MATCH('Energy Balance-2020'!$A$29,'Energy Balance-2020'!$A$2:$A$38,0),MATCH(O$2,'Energy Balance-2020'!$A$2:$AG$2,0))*VLOOKUP(O$3,'Heat Value'!$A$1:$E$33,5,0)</f>
        <v>1008315341789.7263</v>
      </c>
      <c r="P4" s="103">
        <f>INDEX('Energy Balance-2020'!$A$2:$AG$38,MATCH('Energy Balance-2020'!$A$29,'Energy Balance-2020'!$A$2:$A$38,0),MATCH(P$2,'Energy Balance-2020'!$A$2:$AG$2,0))*VLOOKUP(P$3,'Heat Value'!$A$1:$E$33,5,0)</f>
        <v>742969199213.48254</v>
      </c>
      <c r="Q4" s="103">
        <f>INDEX('Energy Balance-2020'!$A$2:$AG$38,MATCH('Energy Balance-2020'!$A$29,'Energy Balance-2020'!$A$2:$A$38,0),MATCH(Q$2,'Energy Balance-2020'!$A$2:$AG$2,0))*VLOOKUP(Q$3,'Heat Value'!$A$1:$E$33,5,0)</f>
        <v>8388456402568.6406</v>
      </c>
      <c r="R4" s="103">
        <f>INDEX('Energy Balance-2020'!$A$2:$AG$38,MATCH('Energy Balance-2020'!$A$29,'Energy Balance-2020'!$A$2:$A$38,0),MATCH(R$2,'Energy Balance-2020'!$A$2:$AG$2,0))*VLOOKUP(R$3,'Heat Value'!$A$1:$E$33,5,0)</f>
        <v>15056926512468.512</v>
      </c>
      <c r="S4" s="103">
        <f>INDEX('Energy Balance-2020'!$A$2:$AG$38,MATCH('Energy Balance-2020'!$A$29,'Energy Balance-2020'!$A$2:$A$38,0),MATCH(S$2,'Energy Balance-2020'!$A$2:$AG$2,0))*VLOOKUP(S$3,'Heat Value'!$A$1:$E$33,5,0)</f>
        <v>2393067008348421</v>
      </c>
      <c r="T4" s="103">
        <f>INDEX('Energy Balance-2020'!$A$2:$AG$38,MATCH('Energy Balance-2020'!$A$29,'Energy Balance-2020'!$A$2:$A$38,0),MATCH(T$2,'Energy Balance-2020'!$A$2:$AG$2,0))*VLOOKUP(T$3,'Heat Value'!$A$1:$E$33,5,0)</f>
        <v>96509128687358.125</v>
      </c>
      <c r="U4" s="103">
        <f>INDEX('Energy Balance-2020'!$A$2:$AG$38,MATCH('Energy Balance-2020'!$A$29,'Energy Balance-2020'!$A$2:$A$38,0),MATCH(U$2,'Energy Balance-2020'!$A$2:$AG$2,0))*VLOOKUP(U$3,'Heat Value'!$A$1:$E$33,5,0)</f>
        <v>73537578603066.375</v>
      </c>
      <c r="V4" s="103">
        <f>INDEX('Energy Balance-2020'!$A$2:$AG$38,MATCH('Energy Balance-2020'!$A$29,'Energy Balance-2020'!$A$2:$A$38,0),MATCH(V$2,'Energy Balance-2020'!$A$2:$AG$2,0))*VLOOKUP(V$3,'Heat Value'!$A$1:$E$33,5,0)</f>
        <v>16916585031967.74</v>
      </c>
      <c r="W4" s="103">
        <f>INDEX('Energy Balance-2020'!$A$2:$AG$38,MATCH('Energy Balance-2020'!$A$29,'Energy Balance-2020'!$A$2:$A$38,0),MATCH(W$2,'Energy Balance-2020'!$A$2:$AG$2,0))*VLOOKUP(W$3,'Heat Value'!$A$1:$E$33,5,0)</f>
        <v>112226043199514.05</v>
      </c>
      <c r="X4" s="103">
        <f>INDEX('Energy Balance-2020'!$A$2:$AG$38,MATCH('Energy Balance-2020'!$A$29,'Energy Balance-2020'!$A$2:$A$38,0),MATCH(X$2,'Energy Balance-2020'!$A$2:$AG$2,0))*VLOOKUP(X$3,'Heat Value'!$A$1:$E$33,5,0)</f>
        <v>733691390934423</v>
      </c>
      <c r="Y4" s="103">
        <f>INDEX('Energy Balance-2020'!$A$2:$AG$38,MATCH('Energy Balance-2020'!$A$29,'Energy Balance-2020'!$A$2:$A$38,0),MATCH(Y$2,'Energy Balance-2020'!$A$2:$AG$2,0))*VLOOKUP(Y$3,'Heat Value'!$A$1:$E$33,5,0)</f>
        <v>412235523266374.94</v>
      </c>
      <c r="Z4" s="103">
        <f>INDEX('Energy Balance-2020'!$A$2:$AG$38,MATCH('Energy Balance-2020'!$A$29,'Energy Balance-2020'!$A$2:$A$38,0),MATCH(Z$2,'Energy Balance-2020'!$A$2:$AG$2,0))*VLOOKUP(Z$3,'Heat Value'!$A$1:$E$33,5,0)</f>
        <v>55434465388728.008</v>
      </c>
      <c r="AA4" s="103">
        <f>INDEX('Energy Balance-2020'!$A$2:$AG$38,MATCH('Energy Balance-2020'!$A$29,'Energy Balance-2020'!$A$2:$A$38,0),MATCH(AA$2,'Energy Balance-2020'!$A$2:$AG$2,0))*VLOOKUP(AA$3,'Heat Value'!$A$1:$E$33,5,0)</f>
        <v>1700428492008266.8</v>
      </c>
      <c r="AB4" s="103">
        <f>INDEX('Energy Balance-2020'!$A$2:$AG$38,MATCH('Energy Balance-2020'!$A$29,'Energy Balance-2020'!$A$2:$A$38,0),MATCH(AB$2,'Energy Balance-2020'!$A$2:$AG$2,0))*VLOOKUP(AB$3,'Heat Value'!$A$1:$E$33,5,0)</f>
        <v>294914120423103.69</v>
      </c>
      <c r="AC4" s="103">
        <f>INDEX('Energy Balance-2020'!$A$2:$AG$38,MATCH('Energy Balance-2020'!$A$29,'Energy Balance-2020'!$A$2:$A$38,0),MATCH(AC$2,'Energy Balance-2020'!$A$2:$AG$2,0))*VLOOKUP(AC$3,'Heat Value'!$A$1:$E$33,5,0)</f>
        <v>79452792191048.469</v>
      </c>
      <c r="AD4" s="103">
        <f>INDEX('Energy Balance-2020'!$A$2:$AG$38,MATCH('Energy Balance-2020'!$A$29,'Energy Balance-2020'!$A$2:$A$38,0),MATCH(AD$2,'Energy Balance-2020'!$A$2:$AG$2,0))*VLOOKUP(AD$3,'Heat Value'!$A$1:$E$33,5,0)</f>
        <v>0</v>
      </c>
      <c r="AE4" s="103">
        <f>INDEX('Energy Balance-2020'!$A$2:$AG$38,MATCH('Energy Balance-2020'!$A$29,'Energy Balance-2020'!$A$2:$A$38,0),MATCH(AE$2,'Energy Balance-2020'!$A$2:$AG$2,0))*VLOOKUP(AE$3,'Heat Value'!$A$1:$E$33,5,0)</f>
        <v>0</v>
      </c>
      <c r="AF4" s="103">
        <f>INDEX('Energy Balance-2020'!$A$2:$AG$38,MATCH('Energy Balance-2020'!$A$29,'Energy Balance-2020'!$A$2:$A$38,0),MATCH(AF$2,'Energy Balance-2020'!$A$2:$AG$2,0))*VLOOKUP(AF$3,'Heat Value'!$A$1:$E$33,5,0)</f>
        <v>29347132476446.625</v>
      </c>
    </row>
    <row r="5" spans="1:32" x14ac:dyDescent="0.2">
      <c r="A5" s="36" t="s">
        <v>2</v>
      </c>
      <c r="B5" s="114"/>
      <c r="C5" s="102">
        <f>VLOOKUP($A5,'Feedstock Split-2020'!$A$1:$AG$43,MATCH(C$2,'Feedstock Split-2020'!$A$1:$AG$1,0),0)*C$4</f>
        <v>0</v>
      </c>
      <c r="D5" s="377">
        <f>VLOOKUP($A5,'Feedstock Split-2020'!$A$1:$AG$43,MATCH(D$2,'Feedstock Split-2020'!$A$1:$AG$1,0),0)*D$4</f>
        <v>0</v>
      </c>
      <c r="E5" s="377">
        <f>VLOOKUP($A5,'Feedstock Split-2020'!$A$1:$AG$43,MATCH(E$2,'Feedstock Split-2020'!$A$1:$AG$1,0),0)*E$4</f>
        <v>0</v>
      </c>
      <c r="F5" s="377">
        <f>VLOOKUP($A5,'Feedstock Split-2020'!$A$1:$AG$43,MATCH(F$2,'Feedstock Split-2020'!$A$1:$AG$1,0),0)*F$4</f>
        <v>0</v>
      </c>
      <c r="G5" s="377">
        <f>VLOOKUP($A5,'Feedstock Split-2020'!$A$1:$AG$43,MATCH(G$2,'Feedstock Split-2020'!$A$1:$AG$1,0),0)*G$4</f>
        <v>0</v>
      </c>
      <c r="H5" s="377">
        <f>VLOOKUP($A5,'Feedstock Split-2020'!$A$1:$AG$43,MATCH(H$2,'Feedstock Split-2020'!$A$1:$AG$1,0),0)*H$4</f>
        <v>0</v>
      </c>
      <c r="I5" s="377">
        <f>VLOOKUP($A5,'Feedstock Split-2020'!$A$1:$AG$43,MATCH(I$2,'Feedstock Split-2020'!$A$1:$AG$1,0),0)*I$4</f>
        <v>0</v>
      </c>
      <c r="J5" s="377">
        <f>VLOOKUP($A5,'Feedstock Split-2020'!$A$1:$AG$43,MATCH(J$2,'Feedstock Split-2020'!$A$1:$AG$1,0),0)*J$4</f>
        <v>0</v>
      </c>
      <c r="K5" s="377">
        <f>VLOOKUP($A5,'Feedstock Split-2020'!$A$1:$AG$43,MATCH(K$2,'Feedstock Split-2020'!$A$1:$AG$1,0),0)*K$4</f>
        <v>0</v>
      </c>
      <c r="L5" s="377">
        <f>VLOOKUP($A5,'Feedstock Split-2020'!$A$1:$AG$43,MATCH(L$2,'Feedstock Split-2020'!$A$1:$AG$1,0),0)*L$4</f>
        <v>0</v>
      </c>
      <c r="M5" s="377">
        <f>VLOOKUP($A5,'Feedstock Split-2020'!$A$1:$AG$43,MATCH(M$2,'Feedstock Split-2020'!$A$1:$AG$1,0),0)*M$4</f>
        <v>0</v>
      </c>
      <c r="N5" s="377">
        <f>VLOOKUP($A5,'Feedstock Split-2020'!$A$1:$AG$43,MATCH(N$2,'Feedstock Split-2020'!$A$1:$AG$1,0),0)*N$4</f>
        <v>0</v>
      </c>
      <c r="O5" s="377">
        <f>VLOOKUP($A5,'Feedstock Split-2020'!$A$1:$AG$43,MATCH(O$2,'Feedstock Split-2020'!$A$1:$AG$1,0),0)*O$4</f>
        <v>0</v>
      </c>
      <c r="P5" s="377">
        <f>VLOOKUP($A5,'Feedstock Split-2020'!$A$1:$AG$43,MATCH(P$2,'Feedstock Split-2020'!$A$1:$AG$1,0),0)*P$4</f>
        <v>0</v>
      </c>
      <c r="Q5" s="377">
        <f>VLOOKUP($A5,'Feedstock Split-2020'!$A$1:$AG$43,MATCH(Q$2,'Feedstock Split-2020'!$A$1:$AG$1,0),0)*Q$4</f>
        <v>0</v>
      </c>
      <c r="R5" s="377">
        <f>VLOOKUP($A5,'Feedstock Split-2020'!$A$1:$AG$43,MATCH(R$2,'Feedstock Split-2020'!$A$1:$AG$1,0),0)*R$4</f>
        <v>0</v>
      </c>
      <c r="S5" s="377">
        <f>VLOOKUP($A5,'Feedstock Split-2020'!$A$1:$AG$43,MATCH(S$2,'Feedstock Split-2020'!$A$1:$AG$1,0),0)*S$4</f>
        <v>0</v>
      </c>
      <c r="T5" s="377">
        <f>VLOOKUP($A5,'Feedstock Split-2020'!$A$1:$AG$43,MATCH(T$2,'Feedstock Split-2020'!$A$1:$AG$1,0),0)*T$4</f>
        <v>0</v>
      </c>
      <c r="U5" s="377">
        <f>VLOOKUP($A5,'Feedstock Split-2020'!$A$1:$AG$43,MATCH(U$2,'Feedstock Split-2020'!$A$1:$AG$1,0),0)*U$4</f>
        <v>0</v>
      </c>
      <c r="V5" s="377">
        <f>VLOOKUP($A5,'Feedstock Split-2020'!$A$1:$AG$43,MATCH(V$2,'Feedstock Split-2020'!$A$1:$AG$1,0),0)*V$4</f>
        <v>0</v>
      </c>
      <c r="W5" s="377">
        <f>VLOOKUP($A5,'Feedstock Split-2020'!$A$1:$AG$43,MATCH(W$2,'Feedstock Split-2020'!$A$1:$AG$1,0),0)*W$4</f>
        <v>0</v>
      </c>
      <c r="X5" s="377">
        <f>VLOOKUP($A5,'Feedstock Split-2020'!$A$1:$AG$43,MATCH(X$2,'Feedstock Split-2020'!$A$1:$AG$1,0),0)*X$4</f>
        <v>0</v>
      </c>
      <c r="Y5" s="377">
        <f>VLOOKUP($A5,'Feedstock Split-2020'!$A$1:$AG$43,MATCH(Y$2,'Feedstock Split-2020'!$A$1:$AG$1,0),0)*Y$4</f>
        <v>0</v>
      </c>
      <c r="Z5" s="377">
        <f>VLOOKUP($A5,'Feedstock Split-2020'!$A$1:$AG$43,MATCH(Z$2,'Feedstock Split-2020'!$A$1:$AG$1,0),0)*Z$4</f>
        <v>0</v>
      </c>
      <c r="AA5" s="377">
        <f>VLOOKUP($A5,'Feedstock Split-2020'!$A$1:$AG$43,MATCH(AA$2,'Feedstock Split-2020'!$A$1:$AG$1,0),0)*AA$4</f>
        <v>0</v>
      </c>
      <c r="AB5" s="377">
        <f>VLOOKUP($A5,'Feedstock Split-2020'!$A$1:$AG$43,MATCH(AB$2,'Feedstock Split-2020'!$A$1:$AG$1,0),0)*AB$4</f>
        <v>0</v>
      </c>
      <c r="AC5" s="377">
        <f>VLOOKUP($A5,'Feedstock Split-2020'!$A$1:$AG$43,MATCH(AC$2,'Feedstock Split-2020'!$A$1:$AG$1,0),0)*AC$4</f>
        <v>0</v>
      </c>
      <c r="AD5" s="377">
        <f>VLOOKUP($A5,'Feedstock Split-2020'!$A$1:$AG$43,MATCH(AD$2,'Feedstock Split-2020'!$A$1:$AG$1,0),0)*AD$4</f>
        <v>0</v>
      </c>
      <c r="AE5" s="377">
        <f>VLOOKUP($A5,'Feedstock Split-2020'!$A$1:$AG$43,MATCH(AE$2,'Feedstock Split-2020'!$A$1:$AG$1,0),0)*AE$4</f>
        <v>0</v>
      </c>
      <c r="AF5" s="378">
        <f>VLOOKUP($A5,'Feedstock Split-2020'!$A$1:$AG$43,MATCH(AF$2,'Feedstock Split-2020'!$A$1:$AG$1,0),0)*AF$4</f>
        <v>0</v>
      </c>
    </row>
    <row r="6" spans="1:32" x14ac:dyDescent="0.2">
      <c r="A6" s="12" t="s">
        <v>3</v>
      </c>
      <c r="B6" s="27"/>
      <c r="C6" s="348">
        <f>VLOOKUP($A6,'Feedstock Split-2020'!$A$1:$AG$43,MATCH(C$2,'Feedstock Split-2020'!$A$1:$AG$1,0),0)*C$4</f>
        <v>0</v>
      </c>
      <c r="D6" s="379">
        <f>VLOOKUP($A6,'Feedstock Split-2020'!$A$1:$AG$43,MATCH(D$2,'Feedstock Split-2020'!$A$1:$AG$1,0),0)*D$4</f>
        <v>0</v>
      </c>
      <c r="E6" s="379">
        <f>VLOOKUP($A6,'Feedstock Split-2020'!$A$1:$AG$43,MATCH(E$2,'Feedstock Split-2020'!$A$1:$AG$1,0),0)*E$4</f>
        <v>0</v>
      </c>
      <c r="F6" s="379">
        <f>VLOOKUP($A6,'Feedstock Split-2020'!$A$1:$AG$43,MATCH(F$2,'Feedstock Split-2020'!$A$1:$AG$1,0),0)*F$4</f>
        <v>0</v>
      </c>
      <c r="G6" s="379">
        <f>VLOOKUP($A6,'Feedstock Split-2020'!$A$1:$AG$43,MATCH(G$2,'Feedstock Split-2020'!$A$1:$AG$1,0),0)*G$4</f>
        <v>0</v>
      </c>
      <c r="H6" s="379">
        <f>VLOOKUP($A6,'Feedstock Split-2020'!$A$1:$AG$43,MATCH(H$2,'Feedstock Split-2020'!$A$1:$AG$1,0),0)*H$4</f>
        <v>0</v>
      </c>
      <c r="I6" s="379">
        <f>VLOOKUP($A6,'Feedstock Split-2020'!$A$1:$AG$43,MATCH(I$2,'Feedstock Split-2020'!$A$1:$AG$1,0),0)*I$4</f>
        <v>0</v>
      </c>
      <c r="J6" s="379">
        <f>VLOOKUP($A6,'Feedstock Split-2020'!$A$1:$AG$43,MATCH(J$2,'Feedstock Split-2020'!$A$1:$AG$1,0),0)*J$4</f>
        <v>0</v>
      </c>
      <c r="K6" s="379">
        <f>VLOOKUP($A6,'Feedstock Split-2020'!$A$1:$AG$43,MATCH(K$2,'Feedstock Split-2020'!$A$1:$AG$1,0),0)*K$4</f>
        <v>0</v>
      </c>
      <c r="L6" s="379">
        <f>VLOOKUP($A6,'Feedstock Split-2020'!$A$1:$AG$43,MATCH(L$2,'Feedstock Split-2020'!$A$1:$AG$1,0),0)*L$4</f>
        <v>0</v>
      </c>
      <c r="M6" s="379">
        <f>VLOOKUP($A6,'Feedstock Split-2020'!$A$1:$AG$43,MATCH(M$2,'Feedstock Split-2020'!$A$1:$AG$1,0),0)*M$4</f>
        <v>0</v>
      </c>
      <c r="N6" s="379">
        <f>VLOOKUP($A6,'Feedstock Split-2020'!$A$1:$AG$43,MATCH(N$2,'Feedstock Split-2020'!$A$1:$AG$1,0),0)*N$4</f>
        <v>0</v>
      </c>
      <c r="O6" s="379">
        <f>VLOOKUP($A6,'Feedstock Split-2020'!$A$1:$AG$43,MATCH(O$2,'Feedstock Split-2020'!$A$1:$AG$1,0),0)*O$4</f>
        <v>0</v>
      </c>
      <c r="P6" s="379">
        <f>VLOOKUP($A6,'Feedstock Split-2020'!$A$1:$AG$43,MATCH(P$2,'Feedstock Split-2020'!$A$1:$AG$1,0),0)*P$4</f>
        <v>0</v>
      </c>
      <c r="Q6" s="379">
        <f>VLOOKUP($A6,'Feedstock Split-2020'!$A$1:$AG$43,MATCH(Q$2,'Feedstock Split-2020'!$A$1:$AG$1,0),0)*Q$4</f>
        <v>0</v>
      </c>
      <c r="R6" s="379">
        <f>VLOOKUP($A6,'Feedstock Split-2020'!$A$1:$AG$43,MATCH(R$2,'Feedstock Split-2020'!$A$1:$AG$1,0),0)*R$4</f>
        <v>0</v>
      </c>
      <c r="S6" s="379">
        <f>VLOOKUP($A6,'Feedstock Split-2020'!$A$1:$AG$43,MATCH(S$2,'Feedstock Split-2020'!$A$1:$AG$1,0),0)*S$4</f>
        <v>0</v>
      </c>
      <c r="T6" s="379">
        <f>VLOOKUP($A6,'Feedstock Split-2020'!$A$1:$AG$43,MATCH(T$2,'Feedstock Split-2020'!$A$1:$AG$1,0),0)*T$4</f>
        <v>0</v>
      </c>
      <c r="U6" s="379">
        <f>VLOOKUP($A6,'Feedstock Split-2020'!$A$1:$AG$43,MATCH(U$2,'Feedstock Split-2020'!$A$1:$AG$1,0),0)*U$4</f>
        <v>0</v>
      </c>
      <c r="V6" s="379">
        <f>VLOOKUP($A6,'Feedstock Split-2020'!$A$1:$AG$43,MATCH(V$2,'Feedstock Split-2020'!$A$1:$AG$1,0),0)*V$4</f>
        <v>0</v>
      </c>
      <c r="W6" s="379">
        <f>VLOOKUP($A6,'Feedstock Split-2020'!$A$1:$AG$43,MATCH(W$2,'Feedstock Split-2020'!$A$1:$AG$1,0),0)*W$4</f>
        <v>0</v>
      </c>
      <c r="X6" s="379">
        <f>VLOOKUP($A6,'Feedstock Split-2020'!$A$1:$AG$43,MATCH(X$2,'Feedstock Split-2020'!$A$1:$AG$1,0),0)*X$4</f>
        <v>0</v>
      </c>
      <c r="Y6" s="379">
        <f>VLOOKUP($A6,'Feedstock Split-2020'!$A$1:$AG$43,MATCH(Y$2,'Feedstock Split-2020'!$A$1:$AG$1,0),0)*Y$4</f>
        <v>0</v>
      </c>
      <c r="Z6" s="379">
        <f>VLOOKUP($A6,'Feedstock Split-2020'!$A$1:$AG$43,MATCH(Z$2,'Feedstock Split-2020'!$A$1:$AG$1,0),0)*Z$4</f>
        <v>0</v>
      </c>
      <c r="AA6" s="379">
        <f>VLOOKUP($A6,'Feedstock Split-2020'!$A$1:$AG$43,MATCH(AA$2,'Feedstock Split-2020'!$A$1:$AG$1,0),0)*AA$4</f>
        <v>0</v>
      </c>
      <c r="AB6" s="379">
        <f>VLOOKUP($A6,'Feedstock Split-2020'!$A$1:$AG$43,MATCH(AB$2,'Feedstock Split-2020'!$A$1:$AG$1,0),0)*AB$4</f>
        <v>0</v>
      </c>
      <c r="AC6" s="379">
        <f>VLOOKUP($A6,'Feedstock Split-2020'!$A$1:$AG$43,MATCH(AC$2,'Feedstock Split-2020'!$A$1:$AG$1,0),0)*AC$4</f>
        <v>0</v>
      </c>
      <c r="AD6" s="379">
        <f>VLOOKUP($A6,'Feedstock Split-2020'!$A$1:$AG$43,MATCH(AD$2,'Feedstock Split-2020'!$A$1:$AG$1,0),0)*AD$4</f>
        <v>0</v>
      </c>
      <c r="AE6" s="379">
        <f>VLOOKUP($A6,'Feedstock Split-2020'!$A$1:$AG$43,MATCH(AE$2,'Feedstock Split-2020'!$A$1:$AG$1,0),0)*AE$4</f>
        <v>0</v>
      </c>
      <c r="AF6" s="380">
        <f>VLOOKUP($A6,'Feedstock Split-2020'!$A$1:$AG$43,MATCH(AF$2,'Feedstock Split-2020'!$A$1:$AG$1,0),0)*AF$4</f>
        <v>0</v>
      </c>
    </row>
    <row r="7" spans="1:32" x14ac:dyDescent="0.2">
      <c r="A7" s="12" t="s">
        <v>4</v>
      </c>
      <c r="B7" s="27"/>
      <c r="C7" s="348">
        <f>VLOOKUP($A7,'Feedstock Split-2020'!$A$1:$AG$43,MATCH(C$2,'Feedstock Split-2020'!$A$1:$AG$1,0),0)*C$4</f>
        <v>0</v>
      </c>
      <c r="D7" s="379">
        <f>VLOOKUP($A7,'Feedstock Split-2020'!$A$1:$AG$43,MATCH(D$2,'Feedstock Split-2020'!$A$1:$AG$1,0),0)*D$4</f>
        <v>0</v>
      </c>
      <c r="E7" s="379">
        <f>VLOOKUP($A7,'Feedstock Split-2020'!$A$1:$AG$43,MATCH(E$2,'Feedstock Split-2020'!$A$1:$AG$1,0),0)*E$4</f>
        <v>0</v>
      </c>
      <c r="F7" s="379">
        <f>VLOOKUP($A7,'Feedstock Split-2020'!$A$1:$AG$43,MATCH(F$2,'Feedstock Split-2020'!$A$1:$AG$1,0),0)*F$4</f>
        <v>0</v>
      </c>
      <c r="G7" s="379">
        <f>VLOOKUP($A7,'Feedstock Split-2020'!$A$1:$AG$43,MATCH(G$2,'Feedstock Split-2020'!$A$1:$AG$1,0),0)*G$4</f>
        <v>0</v>
      </c>
      <c r="H7" s="379">
        <f>VLOOKUP($A7,'Feedstock Split-2020'!$A$1:$AG$43,MATCH(H$2,'Feedstock Split-2020'!$A$1:$AG$1,0),0)*H$4</f>
        <v>0</v>
      </c>
      <c r="I7" s="379">
        <f>VLOOKUP($A7,'Feedstock Split-2020'!$A$1:$AG$43,MATCH(I$2,'Feedstock Split-2020'!$A$1:$AG$1,0),0)*I$4</f>
        <v>0</v>
      </c>
      <c r="J7" s="379">
        <f>VLOOKUP($A7,'Feedstock Split-2020'!$A$1:$AG$43,MATCH(J$2,'Feedstock Split-2020'!$A$1:$AG$1,0),0)*J$4</f>
        <v>0</v>
      </c>
      <c r="K7" s="379">
        <f>VLOOKUP($A7,'Feedstock Split-2020'!$A$1:$AG$43,MATCH(K$2,'Feedstock Split-2020'!$A$1:$AG$1,0),0)*K$4</f>
        <v>0</v>
      </c>
      <c r="L7" s="379">
        <f>VLOOKUP($A7,'Feedstock Split-2020'!$A$1:$AG$43,MATCH(L$2,'Feedstock Split-2020'!$A$1:$AG$1,0),0)*L$4</f>
        <v>0</v>
      </c>
      <c r="M7" s="379">
        <f>VLOOKUP($A7,'Feedstock Split-2020'!$A$1:$AG$43,MATCH(M$2,'Feedstock Split-2020'!$A$1:$AG$1,0),0)*M$4</f>
        <v>0</v>
      </c>
      <c r="N7" s="379">
        <f>VLOOKUP($A7,'Feedstock Split-2020'!$A$1:$AG$43,MATCH(N$2,'Feedstock Split-2020'!$A$1:$AG$1,0),0)*N$4</f>
        <v>0</v>
      </c>
      <c r="O7" s="379">
        <f>VLOOKUP($A7,'Feedstock Split-2020'!$A$1:$AG$43,MATCH(O$2,'Feedstock Split-2020'!$A$1:$AG$1,0),0)*O$4</f>
        <v>0</v>
      </c>
      <c r="P7" s="379">
        <f>VLOOKUP($A7,'Feedstock Split-2020'!$A$1:$AG$43,MATCH(P$2,'Feedstock Split-2020'!$A$1:$AG$1,0),0)*P$4</f>
        <v>0</v>
      </c>
      <c r="Q7" s="379">
        <f>VLOOKUP($A7,'Feedstock Split-2020'!$A$1:$AG$43,MATCH(Q$2,'Feedstock Split-2020'!$A$1:$AG$1,0),0)*Q$4</f>
        <v>0</v>
      </c>
      <c r="R7" s="379">
        <f>VLOOKUP($A7,'Feedstock Split-2020'!$A$1:$AG$43,MATCH(R$2,'Feedstock Split-2020'!$A$1:$AG$1,0),0)*R$4</f>
        <v>0</v>
      </c>
      <c r="S7" s="379">
        <f>VLOOKUP($A7,'Feedstock Split-2020'!$A$1:$AG$43,MATCH(S$2,'Feedstock Split-2020'!$A$1:$AG$1,0),0)*S$4</f>
        <v>0</v>
      </c>
      <c r="T7" s="379">
        <f>VLOOKUP($A7,'Feedstock Split-2020'!$A$1:$AG$43,MATCH(T$2,'Feedstock Split-2020'!$A$1:$AG$1,0),0)*T$4</f>
        <v>0</v>
      </c>
      <c r="U7" s="379">
        <f>VLOOKUP($A7,'Feedstock Split-2020'!$A$1:$AG$43,MATCH(U$2,'Feedstock Split-2020'!$A$1:$AG$1,0),0)*U$4</f>
        <v>0</v>
      </c>
      <c r="V7" s="379">
        <f>VLOOKUP($A7,'Feedstock Split-2020'!$A$1:$AG$43,MATCH(V$2,'Feedstock Split-2020'!$A$1:$AG$1,0),0)*V$4</f>
        <v>0</v>
      </c>
      <c r="W7" s="379">
        <f>VLOOKUP($A7,'Feedstock Split-2020'!$A$1:$AG$43,MATCH(W$2,'Feedstock Split-2020'!$A$1:$AG$1,0),0)*W$4</f>
        <v>0</v>
      </c>
      <c r="X7" s="379">
        <f>VLOOKUP($A7,'Feedstock Split-2020'!$A$1:$AG$43,MATCH(X$2,'Feedstock Split-2020'!$A$1:$AG$1,0),0)*X$4</f>
        <v>0</v>
      </c>
      <c r="Y7" s="379">
        <f>VLOOKUP($A7,'Feedstock Split-2020'!$A$1:$AG$43,MATCH(Y$2,'Feedstock Split-2020'!$A$1:$AG$1,0),0)*Y$4</f>
        <v>0</v>
      </c>
      <c r="Z7" s="379">
        <f>VLOOKUP($A7,'Feedstock Split-2020'!$A$1:$AG$43,MATCH(Z$2,'Feedstock Split-2020'!$A$1:$AG$1,0),0)*Z$4</f>
        <v>0</v>
      </c>
      <c r="AA7" s="379">
        <f>VLOOKUP($A7,'Feedstock Split-2020'!$A$1:$AG$43,MATCH(AA$2,'Feedstock Split-2020'!$A$1:$AG$1,0),0)*AA$4</f>
        <v>0</v>
      </c>
      <c r="AB7" s="379">
        <f>VLOOKUP($A7,'Feedstock Split-2020'!$A$1:$AG$43,MATCH(AB$2,'Feedstock Split-2020'!$A$1:$AG$1,0),0)*AB$4</f>
        <v>0</v>
      </c>
      <c r="AC7" s="379">
        <f>VLOOKUP($A7,'Feedstock Split-2020'!$A$1:$AG$43,MATCH(AC$2,'Feedstock Split-2020'!$A$1:$AG$1,0),0)*AC$4</f>
        <v>0</v>
      </c>
      <c r="AD7" s="379">
        <f>VLOOKUP($A7,'Feedstock Split-2020'!$A$1:$AG$43,MATCH(AD$2,'Feedstock Split-2020'!$A$1:$AG$1,0),0)*AD$4</f>
        <v>0</v>
      </c>
      <c r="AE7" s="379">
        <f>VLOOKUP($A7,'Feedstock Split-2020'!$A$1:$AG$43,MATCH(AE$2,'Feedstock Split-2020'!$A$1:$AG$1,0),0)*AE$4</f>
        <v>0</v>
      </c>
      <c r="AF7" s="380">
        <f>VLOOKUP($A7,'Feedstock Split-2020'!$A$1:$AG$43,MATCH(AF$2,'Feedstock Split-2020'!$A$1:$AG$1,0),0)*AF$4</f>
        <v>0</v>
      </c>
    </row>
    <row r="8" spans="1:32" x14ac:dyDescent="0.2">
      <c r="A8" s="12" t="s">
        <v>5</v>
      </c>
      <c r="B8" s="27"/>
      <c r="C8" s="348">
        <f>VLOOKUP($A8,'Feedstock Split-2020'!$A$1:$AG$43,MATCH(C$2,'Feedstock Split-2020'!$A$1:$AG$1,0),0)*C$4</f>
        <v>0</v>
      </c>
      <c r="D8" s="379">
        <f>VLOOKUP($A8,'Feedstock Split-2020'!$A$1:$AG$43,MATCH(D$2,'Feedstock Split-2020'!$A$1:$AG$1,0),0)*D$4</f>
        <v>0</v>
      </c>
      <c r="E8" s="379">
        <f>VLOOKUP($A8,'Feedstock Split-2020'!$A$1:$AG$43,MATCH(E$2,'Feedstock Split-2020'!$A$1:$AG$1,0),0)*E$4</f>
        <v>0</v>
      </c>
      <c r="F8" s="379">
        <f>VLOOKUP($A8,'Feedstock Split-2020'!$A$1:$AG$43,MATCH(F$2,'Feedstock Split-2020'!$A$1:$AG$1,0),0)*F$4</f>
        <v>0</v>
      </c>
      <c r="G8" s="379">
        <f>VLOOKUP($A8,'Feedstock Split-2020'!$A$1:$AG$43,MATCH(G$2,'Feedstock Split-2020'!$A$1:$AG$1,0),0)*G$4</f>
        <v>0</v>
      </c>
      <c r="H8" s="379">
        <f>VLOOKUP($A8,'Feedstock Split-2020'!$A$1:$AG$43,MATCH(H$2,'Feedstock Split-2020'!$A$1:$AG$1,0),0)*H$4</f>
        <v>0</v>
      </c>
      <c r="I8" s="379">
        <f>VLOOKUP($A8,'Feedstock Split-2020'!$A$1:$AG$43,MATCH(I$2,'Feedstock Split-2020'!$A$1:$AG$1,0),0)*I$4</f>
        <v>0</v>
      </c>
      <c r="J8" s="379">
        <f>VLOOKUP($A8,'Feedstock Split-2020'!$A$1:$AG$43,MATCH(J$2,'Feedstock Split-2020'!$A$1:$AG$1,0),0)*J$4</f>
        <v>0</v>
      </c>
      <c r="K8" s="379">
        <f>VLOOKUP($A8,'Feedstock Split-2020'!$A$1:$AG$43,MATCH(K$2,'Feedstock Split-2020'!$A$1:$AG$1,0),0)*K$4</f>
        <v>0</v>
      </c>
      <c r="L8" s="379">
        <f>VLOOKUP($A8,'Feedstock Split-2020'!$A$1:$AG$43,MATCH(L$2,'Feedstock Split-2020'!$A$1:$AG$1,0),0)*L$4</f>
        <v>0</v>
      </c>
      <c r="M8" s="379">
        <f>VLOOKUP($A8,'Feedstock Split-2020'!$A$1:$AG$43,MATCH(M$2,'Feedstock Split-2020'!$A$1:$AG$1,0),0)*M$4</f>
        <v>0</v>
      </c>
      <c r="N8" s="379">
        <f>VLOOKUP($A8,'Feedstock Split-2020'!$A$1:$AG$43,MATCH(N$2,'Feedstock Split-2020'!$A$1:$AG$1,0),0)*N$4</f>
        <v>0</v>
      </c>
      <c r="O8" s="379">
        <f>VLOOKUP($A8,'Feedstock Split-2020'!$A$1:$AG$43,MATCH(O$2,'Feedstock Split-2020'!$A$1:$AG$1,0),0)*O$4</f>
        <v>0</v>
      </c>
      <c r="P8" s="379">
        <f>VLOOKUP($A8,'Feedstock Split-2020'!$A$1:$AG$43,MATCH(P$2,'Feedstock Split-2020'!$A$1:$AG$1,0),0)*P$4</f>
        <v>0</v>
      </c>
      <c r="Q8" s="379">
        <f>VLOOKUP($A8,'Feedstock Split-2020'!$A$1:$AG$43,MATCH(Q$2,'Feedstock Split-2020'!$A$1:$AG$1,0),0)*Q$4</f>
        <v>0</v>
      </c>
      <c r="R8" s="379">
        <f>VLOOKUP($A8,'Feedstock Split-2020'!$A$1:$AG$43,MATCH(R$2,'Feedstock Split-2020'!$A$1:$AG$1,0),0)*R$4</f>
        <v>0</v>
      </c>
      <c r="S8" s="379">
        <f>VLOOKUP($A8,'Feedstock Split-2020'!$A$1:$AG$43,MATCH(S$2,'Feedstock Split-2020'!$A$1:$AG$1,0),0)*S$4</f>
        <v>0</v>
      </c>
      <c r="T8" s="379">
        <f>VLOOKUP($A8,'Feedstock Split-2020'!$A$1:$AG$43,MATCH(T$2,'Feedstock Split-2020'!$A$1:$AG$1,0),0)*T$4</f>
        <v>0</v>
      </c>
      <c r="U8" s="379">
        <f>VLOOKUP($A8,'Feedstock Split-2020'!$A$1:$AG$43,MATCH(U$2,'Feedstock Split-2020'!$A$1:$AG$1,0),0)*U$4</f>
        <v>0</v>
      </c>
      <c r="V8" s="379">
        <f>VLOOKUP($A8,'Feedstock Split-2020'!$A$1:$AG$43,MATCH(V$2,'Feedstock Split-2020'!$A$1:$AG$1,0),0)*V$4</f>
        <v>0</v>
      </c>
      <c r="W8" s="379">
        <f>VLOOKUP($A8,'Feedstock Split-2020'!$A$1:$AG$43,MATCH(W$2,'Feedstock Split-2020'!$A$1:$AG$1,0),0)*W$4</f>
        <v>0</v>
      </c>
      <c r="X8" s="379">
        <f>VLOOKUP($A8,'Feedstock Split-2020'!$A$1:$AG$43,MATCH(X$2,'Feedstock Split-2020'!$A$1:$AG$1,0),0)*X$4</f>
        <v>0</v>
      </c>
      <c r="Y8" s="379">
        <f>VLOOKUP($A8,'Feedstock Split-2020'!$A$1:$AG$43,MATCH(Y$2,'Feedstock Split-2020'!$A$1:$AG$1,0),0)*Y$4</f>
        <v>0</v>
      </c>
      <c r="Z8" s="379">
        <f>VLOOKUP($A8,'Feedstock Split-2020'!$A$1:$AG$43,MATCH(Z$2,'Feedstock Split-2020'!$A$1:$AG$1,0),0)*Z$4</f>
        <v>0</v>
      </c>
      <c r="AA8" s="379">
        <f>VLOOKUP($A8,'Feedstock Split-2020'!$A$1:$AG$43,MATCH(AA$2,'Feedstock Split-2020'!$A$1:$AG$1,0),0)*AA$4</f>
        <v>0</v>
      </c>
      <c r="AB8" s="379">
        <f>VLOOKUP($A8,'Feedstock Split-2020'!$A$1:$AG$43,MATCH(AB$2,'Feedstock Split-2020'!$A$1:$AG$1,0),0)*AB$4</f>
        <v>0</v>
      </c>
      <c r="AC8" s="379">
        <f>VLOOKUP($A8,'Feedstock Split-2020'!$A$1:$AG$43,MATCH(AC$2,'Feedstock Split-2020'!$A$1:$AG$1,0),0)*AC$4</f>
        <v>0</v>
      </c>
      <c r="AD8" s="379">
        <f>VLOOKUP($A8,'Feedstock Split-2020'!$A$1:$AG$43,MATCH(AD$2,'Feedstock Split-2020'!$A$1:$AG$1,0),0)*AD$4</f>
        <v>0</v>
      </c>
      <c r="AE8" s="379">
        <f>VLOOKUP($A8,'Feedstock Split-2020'!$A$1:$AG$43,MATCH(AE$2,'Feedstock Split-2020'!$A$1:$AG$1,0),0)*AE$4</f>
        <v>0</v>
      </c>
      <c r="AF8" s="380">
        <f>VLOOKUP($A8,'Feedstock Split-2020'!$A$1:$AG$43,MATCH(AF$2,'Feedstock Split-2020'!$A$1:$AG$1,0),0)*AF$4</f>
        <v>0</v>
      </c>
    </row>
    <row r="9" spans="1:32" x14ac:dyDescent="0.2">
      <c r="A9" s="12" t="s">
        <v>6</v>
      </c>
      <c r="B9" s="27"/>
      <c r="C9" s="348">
        <f>VLOOKUP($A9,'Feedstock Split-2020'!$A$1:$AG$43,MATCH(C$2,'Feedstock Split-2020'!$A$1:$AG$1,0),0)*C$4</f>
        <v>0</v>
      </c>
      <c r="D9" s="379">
        <f>VLOOKUP($A9,'Feedstock Split-2020'!$A$1:$AG$43,MATCH(D$2,'Feedstock Split-2020'!$A$1:$AG$1,0),0)*D$4</f>
        <v>0</v>
      </c>
      <c r="E9" s="379">
        <f>VLOOKUP($A9,'Feedstock Split-2020'!$A$1:$AG$43,MATCH(E$2,'Feedstock Split-2020'!$A$1:$AG$1,0),0)*E$4</f>
        <v>0</v>
      </c>
      <c r="F9" s="379">
        <f>VLOOKUP($A9,'Feedstock Split-2020'!$A$1:$AG$43,MATCH(F$2,'Feedstock Split-2020'!$A$1:$AG$1,0),0)*F$4</f>
        <v>0</v>
      </c>
      <c r="G9" s="379">
        <f>VLOOKUP($A9,'Feedstock Split-2020'!$A$1:$AG$43,MATCH(G$2,'Feedstock Split-2020'!$A$1:$AG$1,0),0)*G$4</f>
        <v>0</v>
      </c>
      <c r="H9" s="379">
        <f>VLOOKUP($A9,'Feedstock Split-2020'!$A$1:$AG$43,MATCH(H$2,'Feedstock Split-2020'!$A$1:$AG$1,0),0)*H$4</f>
        <v>0</v>
      </c>
      <c r="I9" s="379">
        <f>VLOOKUP($A9,'Feedstock Split-2020'!$A$1:$AG$43,MATCH(I$2,'Feedstock Split-2020'!$A$1:$AG$1,0),0)*I$4</f>
        <v>0</v>
      </c>
      <c r="J9" s="379">
        <f>VLOOKUP($A9,'Feedstock Split-2020'!$A$1:$AG$43,MATCH(J$2,'Feedstock Split-2020'!$A$1:$AG$1,0),0)*J$4</f>
        <v>0</v>
      </c>
      <c r="K9" s="379">
        <f>VLOOKUP($A9,'Feedstock Split-2020'!$A$1:$AG$43,MATCH(K$2,'Feedstock Split-2020'!$A$1:$AG$1,0),0)*K$4</f>
        <v>0</v>
      </c>
      <c r="L9" s="379">
        <f>VLOOKUP($A9,'Feedstock Split-2020'!$A$1:$AG$43,MATCH(L$2,'Feedstock Split-2020'!$A$1:$AG$1,0),0)*L$4</f>
        <v>0</v>
      </c>
      <c r="M9" s="379">
        <f>VLOOKUP($A9,'Feedstock Split-2020'!$A$1:$AG$43,MATCH(M$2,'Feedstock Split-2020'!$A$1:$AG$1,0),0)*M$4</f>
        <v>0</v>
      </c>
      <c r="N9" s="379">
        <f>VLOOKUP($A9,'Feedstock Split-2020'!$A$1:$AG$43,MATCH(N$2,'Feedstock Split-2020'!$A$1:$AG$1,0),0)*N$4</f>
        <v>0</v>
      </c>
      <c r="O9" s="379">
        <f>VLOOKUP($A9,'Feedstock Split-2020'!$A$1:$AG$43,MATCH(O$2,'Feedstock Split-2020'!$A$1:$AG$1,0),0)*O$4</f>
        <v>0</v>
      </c>
      <c r="P9" s="379">
        <f>VLOOKUP($A9,'Feedstock Split-2020'!$A$1:$AG$43,MATCH(P$2,'Feedstock Split-2020'!$A$1:$AG$1,0),0)*P$4</f>
        <v>0</v>
      </c>
      <c r="Q9" s="379">
        <f>VLOOKUP($A9,'Feedstock Split-2020'!$A$1:$AG$43,MATCH(Q$2,'Feedstock Split-2020'!$A$1:$AG$1,0),0)*Q$4</f>
        <v>0</v>
      </c>
      <c r="R9" s="379">
        <f>VLOOKUP($A9,'Feedstock Split-2020'!$A$1:$AG$43,MATCH(R$2,'Feedstock Split-2020'!$A$1:$AG$1,0),0)*R$4</f>
        <v>0</v>
      </c>
      <c r="S9" s="379">
        <f>VLOOKUP($A9,'Feedstock Split-2020'!$A$1:$AG$43,MATCH(S$2,'Feedstock Split-2020'!$A$1:$AG$1,0),0)*S$4</f>
        <v>0</v>
      </c>
      <c r="T9" s="379">
        <f>VLOOKUP($A9,'Feedstock Split-2020'!$A$1:$AG$43,MATCH(T$2,'Feedstock Split-2020'!$A$1:$AG$1,0),0)*T$4</f>
        <v>0</v>
      </c>
      <c r="U9" s="379">
        <f>VLOOKUP($A9,'Feedstock Split-2020'!$A$1:$AG$43,MATCH(U$2,'Feedstock Split-2020'!$A$1:$AG$1,0),0)*U$4</f>
        <v>0</v>
      </c>
      <c r="V9" s="379">
        <f>VLOOKUP($A9,'Feedstock Split-2020'!$A$1:$AG$43,MATCH(V$2,'Feedstock Split-2020'!$A$1:$AG$1,0),0)*V$4</f>
        <v>0</v>
      </c>
      <c r="W9" s="379">
        <f>VLOOKUP($A9,'Feedstock Split-2020'!$A$1:$AG$43,MATCH(W$2,'Feedstock Split-2020'!$A$1:$AG$1,0),0)*W$4</f>
        <v>0</v>
      </c>
      <c r="X9" s="379">
        <f>VLOOKUP($A9,'Feedstock Split-2020'!$A$1:$AG$43,MATCH(X$2,'Feedstock Split-2020'!$A$1:$AG$1,0),0)*X$4</f>
        <v>0</v>
      </c>
      <c r="Y9" s="379">
        <f>VLOOKUP($A9,'Feedstock Split-2020'!$A$1:$AG$43,MATCH(Y$2,'Feedstock Split-2020'!$A$1:$AG$1,0),0)*Y$4</f>
        <v>0</v>
      </c>
      <c r="Z9" s="379">
        <f>VLOOKUP($A9,'Feedstock Split-2020'!$A$1:$AG$43,MATCH(Z$2,'Feedstock Split-2020'!$A$1:$AG$1,0),0)*Z$4</f>
        <v>0</v>
      </c>
      <c r="AA9" s="379">
        <f>VLOOKUP($A9,'Feedstock Split-2020'!$A$1:$AG$43,MATCH(AA$2,'Feedstock Split-2020'!$A$1:$AG$1,0),0)*AA$4</f>
        <v>0</v>
      </c>
      <c r="AB9" s="379">
        <f>VLOOKUP($A9,'Feedstock Split-2020'!$A$1:$AG$43,MATCH(AB$2,'Feedstock Split-2020'!$A$1:$AG$1,0),0)*AB$4</f>
        <v>0</v>
      </c>
      <c r="AC9" s="379">
        <f>VLOOKUP($A9,'Feedstock Split-2020'!$A$1:$AG$43,MATCH(AC$2,'Feedstock Split-2020'!$A$1:$AG$1,0),0)*AC$4</f>
        <v>0</v>
      </c>
      <c r="AD9" s="379">
        <f>VLOOKUP($A9,'Feedstock Split-2020'!$A$1:$AG$43,MATCH(AD$2,'Feedstock Split-2020'!$A$1:$AG$1,0),0)*AD$4</f>
        <v>0</v>
      </c>
      <c r="AE9" s="379">
        <f>VLOOKUP($A9,'Feedstock Split-2020'!$A$1:$AG$43,MATCH(AE$2,'Feedstock Split-2020'!$A$1:$AG$1,0),0)*AE$4</f>
        <v>0</v>
      </c>
      <c r="AF9" s="380">
        <f>VLOOKUP($A9,'Feedstock Split-2020'!$A$1:$AG$43,MATCH(AF$2,'Feedstock Split-2020'!$A$1:$AG$1,0),0)*AF$4</f>
        <v>0</v>
      </c>
    </row>
    <row r="10" spans="1:32" x14ac:dyDescent="0.2">
      <c r="A10" s="12" t="s">
        <v>7</v>
      </c>
      <c r="B10" s="27"/>
      <c r="C10" s="348">
        <f>VLOOKUP($A10,'Feedstock Split-2020'!$A$1:$AG$43,MATCH(C$2,'Feedstock Split-2020'!$A$1:$AG$1,0),0)*C$4</f>
        <v>0</v>
      </c>
      <c r="D10" s="379">
        <f>VLOOKUP($A10,'Feedstock Split-2020'!$A$1:$AG$43,MATCH(D$2,'Feedstock Split-2020'!$A$1:$AG$1,0),0)*D$4</f>
        <v>0</v>
      </c>
      <c r="E10" s="379">
        <f>VLOOKUP($A10,'Feedstock Split-2020'!$A$1:$AG$43,MATCH(E$2,'Feedstock Split-2020'!$A$1:$AG$1,0),0)*E$4</f>
        <v>0</v>
      </c>
      <c r="F10" s="379">
        <f>VLOOKUP($A10,'Feedstock Split-2020'!$A$1:$AG$43,MATCH(F$2,'Feedstock Split-2020'!$A$1:$AG$1,0),0)*F$4</f>
        <v>0</v>
      </c>
      <c r="G10" s="379">
        <f>VLOOKUP($A10,'Feedstock Split-2020'!$A$1:$AG$43,MATCH(G$2,'Feedstock Split-2020'!$A$1:$AG$1,0),0)*G$4</f>
        <v>0</v>
      </c>
      <c r="H10" s="379">
        <f>VLOOKUP($A10,'Feedstock Split-2020'!$A$1:$AG$43,MATCH(H$2,'Feedstock Split-2020'!$A$1:$AG$1,0),0)*H$4</f>
        <v>0</v>
      </c>
      <c r="I10" s="379">
        <f>VLOOKUP($A10,'Feedstock Split-2020'!$A$1:$AG$43,MATCH(I$2,'Feedstock Split-2020'!$A$1:$AG$1,0),0)*I$4</f>
        <v>0</v>
      </c>
      <c r="J10" s="379">
        <f>VLOOKUP($A10,'Feedstock Split-2020'!$A$1:$AG$43,MATCH(J$2,'Feedstock Split-2020'!$A$1:$AG$1,0),0)*J$4</f>
        <v>0</v>
      </c>
      <c r="K10" s="379">
        <f>VLOOKUP($A10,'Feedstock Split-2020'!$A$1:$AG$43,MATCH(K$2,'Feedstock Split-2020'!$A$1:$AG$1,0),0)*K$4</f>
        <v>0</v>
      </c>
      <c r="L10" s="379">
        <f>VLOOKUP($A10,'Feedstock Split-2020'!$A$1:$AG$43,MATCH(L$2,'Feedstock Split-2020'!$A$1:$AG$1,0),0)*L$4</f>
        <v>0</v>
      </c>
      <c r="M10" s="379">
        <f>VLOOKUP($A10,'Feedstock Split-2020'!$A$1:$AG$43,MATCH(M$2,'Feedstock Split-2020'!$A$1:$AG$1,0),0)*M$4</f>
        <v>0</v>
      </c>
      <c r="N10" s="379">
        <f>VLOOKUP($A10,'Feedstock Split-2020'!$A$1:$AG$43,MATCH(N$2,'Feedstock Split-2020'!$A$1:$AG$1,0),0)*N$4</f>
        <v>0</v>
      </c>
      <c r="O10" s="379">
        <f>VLOOKUP($A10,'Feedstock Split-2020'!$A$1:$AG$43,MATCH(O$2,'Feedstock Split-2020'!$A$1:$AG$1,0),0)*O$4</f>
        <v>0</v>
      </c>
      <c r="P10" s="379">
        <f>VLOOKUP($A10,'Feedstock Split-2020'!$A$1:$AG$43,MATCH(P$2,'Feedstock Split-2020'!$A$1:$AG$1,0),0)*P$4</f>
        <v>0</v>
      </c>
      <c r="Q10" s="379">
        <f>VLOOKUP($A10,'Feedstock Split-2020'!$A$1:$AG$43,MATCH(Q$2,'Feedstock Split-2020'!$A$1:$AG$1,0),0)*Q$4</f>
        <v>0</v>
      </c>
      <c r="R10" s="379">
        <f>VLOOKUP($A10,'Feedstock Split-2020'!$A$1:$AG$43,MATCH(R$2,'Feedstock Split-2020'!$A$1:$AG$1,0),0)*R$4</f>
        <v>0</v>
      </c>
      <c r="S10" s="379">
        <f>VLOOKUP($A10,'Feedstock Split-2020'!$A$1:$AG$43,MATCH(S$2,'Feedstock Split-2020'!$A$1:$AG$1,0),0)*S$4</f>
        <v>0</v>
      </c>
      <c r="T10" s="379">
        <f>VLOOKUP($A10,'Feedstock Split-2020'!$A$1:$AG$43,MATCH(T$2,'Feedstock Split-2020'!$A$1:$AG$1,0),0)*T$4</f>
        <v>0</v>
      </c>
      <c r="U10" s="379">
        <f>VLOOKUP($A10,'Feedstock Split-2020'!$A$1:$AG$43,MATCH(U$2,'Feedstock Split-2020'!$A$1:$AG$1,0),0)*U$4</f>
        <v>0</v>
      </c>
      <c r="V10" s="379">
        <f>VLOOKUP($A10,'Feedstock Split-2020'!$A$1:$AG$43,MATCH(V$2,'Feedstock Split-2020'!$A$1:$AG$1,0),0)*V$4</f>
        <v>0</v>
      </c>
      <c r="W10" s="379">
        <f>VLOOKUP($A10,'Feedstock Split-2020'!$A$1:$AG$43,MATCH(W$2,'Feedstock Split-2020'!$A$1:$AG$1,0),0)*W$4</f>
        <v>0</v>
      </c>
      <c r="X10" s="379">
        <f>VLOOKUP($A10,'Feedstock Split-2020'!$A$1:$AG$43,MATCH(X$2,'Feedstock Split-2020'!$A$1:$AG$1,0),0)*X$4</f>
        <v>0</v>
      </c>
      <c r="Y10" s="379">
        <f>VLOOKUP($A10,'Feedstock Split-2020'!$A$1:$AG$43,MATCH(Y$2,'Feedstock Split-2020'!$A$1:$AG$1,0),0)*Y$4</f>
        <v>0</v>
      </c>
      <c r="Z10" s="379">
        <f>VLOOKUP($A10,'Feedstock Split-2020'!$A$1:$AG$43,MATCH(Z$2,'Feedstock Split-2020'!$A$1:$AG$1,0),0)*Z$4</f>
        <v>0</v>
      </c>
      <c r="AA10" s="379">
        <f>VLOOKUP($A10,'Feedstock Split-2020'!$A$1:$AG$43,MATCH(AA$2,'Feedstock Split-2020'!$A$1:$AG$1,0),0)*AA$4</f>
        <v>0</v>
      </c>
      <c r="AB10" s="379">
        <f>VLOOKUP($A10,'Feedstock Split-2020'!$A$1:$AG$43,MATCH(AB$2,'Feedstock Split-2020'!$A$1:$AG$1,0),0)*AB$4</f>
        <v>0</v>
      </c>
      <c r="AC10" s="379">
        <f>VLOOKUP($A10,'Feedstock Split-2020'!$A$1:$AG$43,MATCH(AC$2,'Feedstock Split-2020'!$A$1:$AG$1,0),0)*AC$4</f>
        <v>0</v>
      </c>
      <c r="AD10" s="379">
        <f>VLOOKUP($A10,'Feedstock Split-2020'!$A$1:$AG$43,MATCH(AD$2,'Feedstock Split-2020'!$A$1:$AG$1,0),0)*AD$4</f>
        <v>0</v>
      </c>
      <c r="AE10" s="379">
        <f>VLOOKUP($A10,'Feedstock Split-2020'!$A$1:$AG$43,MATCH(AE$2,'Feedstock Split-2020'!$A$1:$AG$1,0),0)*AE$4</f>
        <v>0</v>
      </c>
      <c r="AF10" s="380">
        <f>VLOOKUP($A10,'Feedstock Split-2020'!$A$1:$AG$43,MATCH(AF$2,'Feedstock Split-2020'!$A$1:$AG$1,0),0)*AF$4</f>
        <v>0</v>
      </c>
    </row>
    <row r="11" spans="1:32" x14ac:dyDescent="0.2">
      <c r="A11" s="12" t="s">
        <v>8</v>
      </c>
      <c r="B11" s="27"/>
      <c r="C11" s="348">
        <f>VLOOKUP($A11,'Feedstock Split-2020'!$A$1:$AG$43,MATCH(C$2,'Feedstock Split-2020'!$A$1:$AG$1,0),0)*C$4</f>
        <v>0</v>
      </c>
      <c r="D11" s="379">
        <f>VLOOKUP($A11,'Feedstock Split-2020'!$A$1:$AG$43,MATCH(D$2,'Feedstock Split-2020'!$A$1:$AG$1,0),0)*D$4</f>
        <v>0</v>
      </c>
      <c r="E11" s="379">
        <f>VLOOKUP($A11,'Feedstock Split-2020'!$A$1:$AG$43,MATCH(E$2,'Feedstock Split-2020'!$A$1:$AG$1,0),0)*E$4</f>
        <v>0</v>
      </c>
      <c r="F11" s="379">
        <f>VLOOKUP($A11,'Feedstock Split-2020'!$A$1:$AG$43,MATCH(F$2,'Feedstock Split-2020'!$A$1:$AG$1,0),0)*F$4</f>
        <v>0</v>
      </c>
      <c r="G11" s="379">
        <f>VLOOKUP($A11,'Feedstock Split-2020'!$A$1:$AG$43,MATCH(G$2,'Feedstock Split-2020'!$A$1:$AG$1,0),0)*G$4</f>
        <v>0</v>
      </c>
      <c r="H11" s="379">
        <f>VLOOKUP($A11,'Feedstock Split-2020'!$A$1:$AG$43,MATCH(H$2,'Feedstock Split-2020'!$A$1:$AG$1,0),0)*H$4</f>
        <v>0</v>
      </c>
      <c r="I11" s="379">
        <f>VLOOKUP($A11,'Feedstock Split-2020'!$A$1:$AG$43,MATCH(I$2,'Feedstock Split-2020'!$A$1:$AG$1,0),0)*I$4</f>
        <v>0</v>
      </c>
      <c r="J11" s="379">
        <f>VLOOKUP($A11,'Feedstock Split-2020'!$A$1:$AG$43,MATCH(J$2,'Feedstock Split-2020'!$A$1:$AG$1,0),0)*J$4</f>
        <v>0</v>
      </c>
      <c r="K11" s="379">
        <f>VLOOKUP($A11,'Feedstock Split-2020'!$A$1:$AG$43,MATCH(K$2,'Feedstock Split-2020'!$A$1:$AG$1,0),0)*K$4</f>
        <v>0</v>
      </c>
      <c r="L11" s="379">
        <f>VLOOKUP($A11,'Feedstock Split-2020'!$A$1:$AG$43,MATCH(L$2,'Feedstock Split-2020'!$A$1:$AG$1,0),0)*L$4</f>
        <v>0</v>
      </c>
      <c r="M11" s="379">
        <f>VLOOKUP($A11,'Feedstock Split-2020'!$A$1:$AG$43,MATCH(M$2,'Feedstock Split-2020'!$A$1:$AG$1,0),0)*M$4</f>
        <v>0</v>
      </c>
      <c r="N11" s="379">
        <f>VLOOKUP($A11,'Feedstock Split-2020'!$A$1:$AG$43,MATCH(N$2,'Feedstock Split-2020'!$A$1:$AG$1,0),0)*N$4</f>
        <v>0</v>
      </c>
      <c r="O11" s="379">
        <f>VLOOKUP($A11,'Feedstock Split-2020'!$A$1:$AG$43,MATCH(O$2,'Feedstock Split-2020'!$A$1:$AG$1,0),0)*O$4</f>
        <v>0</v>
      </c>
      <c r="P11" s="379">
        <f>VLOOKUP($A11,'Feedstock Split-2020'!$A$1:$AG$43,MATCH(P$2,'Feedstock Split-2020'!$A$1:$AG$1,0),0)*P$4</f>
        <v>0</v>
      </c>
      <c r="Q11" s="379">
        <f>VLOOKUP($A11,'Feedstock Split-2020'!$A$1:$AG$43,MATCH(Q$2,'Feedstock Split-2020'!$A$1:$AG$1,0),0)*Q$4</f>
        <v>0</v>
      </c>
      <c r="R11" s="379">
        <f>VLOOKUP($A11,'Feedstock Split-2020'!$A$1:$AG$43,MATCH(R$2,'Feedstock Split-2020'!$A$1:$AG$1,0),0)*R$4</f>
        <v>0</v>
      </c>
      <c r="S11" s="379">
        <f>VLOOKUP($A11,'Feedstock Split-2020'!$A$1:$AG$43,MATCH(S$2,'Feedstock Split-2020'!$A$1:$AG$1,0),0)*S$4</f>
        <v>0</v>
      </c>
      <c r="T11" s="379">
        <f>VLOOKUP($A11,'Feedstock Split-2020'!$A$1:$AG$43,MATCH(T$2,'Feedstock Split-2020'!$A$1:$AG$1,0),0)*T$4</f>
        <v>0</v>
      </c>
      <c r="U11" s="379">
        <f>VLOOKUP($A11,'Feedstock Split-2020'!$A$1:$AG$43,MATCH(U$2,'Feedstock Split-2020'!$A$1:$AG$1,0),0)*U$4</f>
        <v>0</v>
      </c>
      <c r="V11" s="379">
        <f>VLOOKUP($A11,'Feedstock Split-2020'!$A$1:$AG$43,MATCH(V$2,'Feedstock Split-2020'!$A$1:$AG$1,0),0)*V$4</f>
        <v>0</v>
      </c>
      <c r="W11" s="379">
        <f>VLOOKUP($A11,'Feedstock Split-2020'!$A$1:$AG$43,MATCH(W$2,'Feedstock Split-2020'!$A$1:$AG$1,0),0)*W$4</f>
        <v>0</v>
      </c>
      <c r="X11" s="379">
        <f>VLOOKUP($A11,'Feedstock Split-2020'!$A$1:$AG$43,MATCH(X$2,'Feedstock Split-2020'!$A$1:$AG$1,0),0)*X$4</f>
        <v>0</v>
      </c>
      <c r="Y11" s="379">
        <f>VLOOKUP($A11,'Feedstock Split-2020'!$A$1:$AG$43,MATCH(Y$2,'Feedstock Split-2020'!$A$1:$AG$1,0),0)*Y$4</f>
        <v>0</v>
      </c>
      <c r="Z11" s="379">
        <f>VLOOKUP($A11,'Feedstock Split-2020'!$A$1:$AG$43,MATCH(Z$2,'Feedstock Split-2020'!$A$1:$AG$1,0),0)*Z$4</f>
        <v>0</v>
      </c>
      <c r="AA11" s="379">
        <f>VLOOKUP($A11,'Feedstock Split-2020'!$A$1:$AG$43,MATCH(AA$2,'Feedstock Split-2020'!$A$1:$AG$1,0),0)*AA$4</f>
        <v>0</v>
      </c>
      <c r="AB11" s="379">
        <f>VLOOKUP($A11,'Feedstock Split-2020'!$A$1:$AG$43,MATCH(AB$2,'Feedstock Split-2020'!$A$1:$AG$1,0),0)*AB$4</f>
        <v>0</v>
      </c>
      <c r="AC11" s="379">
        <f>VLOOKUP($A11,'Feedstock Split-2020'!$A$1:$AG$43,MATCH(AC$2,'Feedstock Split-2020'!$A$1:$AG$1,0),0)*AC$4</f>
        <v>0</v>
      </c>
      <c r="AD11" s="379">
        <f>VLOOKUP($A11,'Feedstock Split-2020'!$A$1:$AG$43,MATCH(AD$2,'Feedstock Split-2020'!$A$1:$AG$1,0),0)*AD$4</f>
        <v>0</v>
      </c>
      <c r="AE11" s="379">
        <f>VLOOKUP($A11,'Feedstock Split-2020'!$A$1:$AG$43,MATCH(AE$2,'Feedstock Split-2020'!$A$1:$AG$1,0),0)*AE$4</f>
        <v>0</v>
      </c>
      <c r="AF11" s="380">
        <f>VLOOKUP($A11,'Feedstock Split-2020'!$A$1:$AG$43,MATCH(AF$2,'Feedstock Split-2020'!$A$1:$AG$1,0),0)*AF$4</f>
        <v>0</v>
      </c>
    </row>
    <row r="12" spans="1:32" x14ac:dyDescent="0.2">
      <c r="A12" s="12" t="s">
        <v>9</v>
      </c>
      <c r="B12" s="27"/>
      <c r="C12" s="348">
        <f>VLOOKUP($A12,'Feedstock Split-2020'!$A$1:$AG$43,MATCH(C$2,'Feedstock Split-2020'!$A$1:$AG$1,0),0)*C$4</f>
        <v>0</v>
      </c>
      <c r="D12" s="379">
        <f>VLOOKUP($A12,'Feedstock Split-2020'!$A$1:$AG$43,MATCH(D$2,'Feedstock Split-2020'!$A$1:$AG$1,0),0)*D$4</f>
        <v>0</v>
      </c>
      <c r="E12" s="379">
        <f>VLOOKUP($A12,'Feedstock Split-2020'!$A$1:$AG$43,MATCH(E$2,'Feedstock Split-2020'!$A$1:$AG$1,0),0)*E$4</f>
        <v>0</v>
      </c>
      <c r="F12" s="379">
        <f>VLOOKUP($A12,'Feedstock Split-2020'!$A$1:$AG$43,MATCH(F$2,'Feedstock Split-2020'!$A$1:$AG$1,0),0)*F$4</f>
        <v>0</v>
      </c>
      <c r="G12" s="379">
        <f>VLOOKUP($A12,'Feedstock Split-2020'!$A$1:$AG$43,MATCH(G$2,'Feedstock Split-2020'!$A$1:$AG$1,0),0)*G$4</f>
        <v>0</v>
      </c>
      <c r="H12" s="379">
        <f>VLOOKUP($A12,'Feedstock Split-2020'!$A$1:$AG$43,MATCH(H$2,'Feedstock Split-2020'!$A$1:$AG$1,0),0)*H$4</f>
        <v>0</v>
      </c>
      <c r="I12" s="379">
        <f>VLOOKUP($A12,'Feedstock Split-2020'!$A$1:$AG$43,MATCH(I$2,'Feedstock Split-2020'!$A$1:$AG$1,0),0)*I$4</f>
        <v>0</v>
      </c>
      <c r="J12" s="379">
        <f>VLOOKUP($A12,'Feedstock Split-2020'!$A$1:$AG$43,MATCH(J$2,'Feedstock Split-2020'!$A$1:$AG$1,0),0)*J$4</f>
        <v>0</v>
      </c>
      <c r="K12" s="379">
        <f>VLOOKUP($A12,'Feedstock Split-2020'!$A$1:$AG$43,MATCH(K$2,'Feedstock Split-2020'!$A$1:$AG$1,0),0)*K$4</f>
        <v>0</v>
      </c>
      <c r="L12" s="379">
        <f>VLOOKUP($A12,'Feedstock Split-2020'!$A$1:$AG$43,MATCH(L$2,'Feedstock Split-2020'!$A$1:$AG$1,0),0)*L$4</f>
        <v>0</v>
      </c>
      <c r="M12" s="379">
        <f>VLOOKUP($A12,'Feedstock Split-2020'!$A$1:$AG$43,MATCH(M$2,'Feedstock Split-2020'!$A$1:$AG$1,0),0)*M$4</f>
        <v>0</v>
      </c>
      <c r="N12" s="379">
        <f>VLOOKUP($A12,'Feedstock Split-2020'!$A$1:$AG$43,MATCH(N$2,'Feedstock Split-2020'!$A$1:$AG$1,0),0)*N$4</f>
        <v>0</v>
      </c>
      <c r="O12" s="379">
        <f>VLOOKUP($A12,'Feedstock Split-2020'!$A$1:$AG$43,MATCH(O$2,'Feedstock Split-2020'!$A$1:$AG$1,0),0)*O$4</f>
        <v>0</v>
      </c>
      <c r="P12" s="379">
        <f>VLOOKUP($A12,'Feedstock Split-2020'!$A$1:$AG$43,MATCH(P$2,'Feedstock Split-2020'!$A$1:$AG$1,0),0)*P$4</f>
        <v>0</v>
      </c>
      <c r="Q12" s="379">
        <f>VLOOKUP($A12,'Feedstock Split-2020'!$A$1:$AG$43,MATCH(Q$2,'Feedstock Split-2020'!$A$1:$AG$1,0),0)*Q$4</f>
        <v>0</v>
      </c>
      <c r="R12" s="379">
        <f>VLOOKUP($A12,'Feedstock Split-2020'!$A$1:$AG$43,MATCH(R$2,'Feedstock Split-2020'!$A$1:$AG$1,0),0)*R$4</f>
        <v>0</v>
      </c>
      <c r="S12" s="379">
        <f>VLOOKUP($A12,'Feedstock Split-2020'!$A$1:$AG$43,MATCH(S$2,'Feedstock Split-2020'!$A$1:$AG$1,0),0)*S$4</f>
        <v>0</v>
      </c>
      <c r="T12" s="379">
        <f>VLOOKUP($A12,'Feedstock Split-2020'!$A$1:$AG$43,MATCH(T$2,'Feedstock Split-2020'!$A$1:$AG$1,0),0)*T$4</f>
        <v>0</v>
      </c>
      <c r="U12" s="379">
        <f>VLOOKUP($A12,'Feedstock Split-2020'!$A$1:$AG$43,MATCH(U$2,'Feedstock Split-2020'!$A$1:$AG$1,0),0)*U$4</f>
        <v>0</v>
      </c>
      <c r="V12" s="379">
        <f>VLOOKUP($A12,'Feedstock Split-2020'!$A$1:$AG$43,MATCH(V$2,'Feedstock Split-2020'!$A$1:$AG$1,0),0)*V$4</f>
        <v>0</v>
      </c>
      <c r="W12" s="379">
        <f>VLOOKUP($A12,'Feedstock Split-2020'!$A$1:$AG$43,MATCH(W$2,'Feedstock Split-2020'!$A$1:$AG$1,0),0)*W$4</f>
        <v>0</v>
      </c>
      <c r="X12" s="379">
        <f>VLOOKUP($A12,'Feedstock Split-2020'!$A$1:$AG$43,MATCH(X$2,'Feedstock Split-2020'!$A$1:$AG$1,0),0)*X$4</f>
        <v>0</v>
      </c>
      <c r="Y12" s="379">
        <f>VLOOKUP($A12,'Feedstock Split-2020'!$A$1:$AG$43,MATCH(Y$2,'Feedstock Split-2020'!$A$1:$AG$1,0),0)*Y$4</f>
        <v>0</v>
      </c>
      <c r="Z12" s="379">
        <f>VLOOKUP($A12,'Feedstock Split-2020'!$A$1:$AG$43,MATCH(Z$2,'Feedstock Split-2020'!$A$1:$AG$1,0),0)*Z$4</f>
        <v>0</v>
      </c>
      <c r="AA12" s="379">
        <f>VLOOKUP($A12,'Feedstock Split-2020'!$A$1:$AG$43,MATCH(AA$2,'Feedstock Split-2020'!$A$1:$AG$1,0),0)*AA$4</f>
        <v>0</v>
      </c>
      <c r="AB12" s="379">
        <f>VLOOKUP($A12,'Feedstock Split-2020'!$A$1:$AG$43,MATCH(AB$2,'Feedstock Split-2020'!$A$1:$AG$1,0),0)*AB$4</f>
        <v>0</v>
      </c>
      <c r="AC12" s="379">
        <f>VLOOKUP($A12,'Feedstock Split-2020'!$A$1:$AG$43,MATCH(AC$2,'Feedstock Split-2020'!$A$1:$AG$1,0),0)*AC$4</f>
        <v>0</v>
      </c>
      <c r="AD12" s="379">
        <f>VLOOKUP($A12,'Feedstock Split-2020'!$A$1:$AG$43,MATCH(AD$2,'Feedstock Split-2020'!$A$1:$AG$1,0),0)*AD$4</f>
        <v>0</v>
      </c>
      <c r="AE12" s="379">
        <f>VLOOKUP($A12,'Feedstock Split-2020'!$A$1:$AG$43,MATCH(AE$2,'Feedstock Split-2020'!$A$1:$AG$1,0),0)*AE$4</f>
        <v>0</v>
      </c>
      <c r="AF12" s="380">
        <f>VLOOKUP($A12,'Feedstock Split-2020'!$A$1:$AG$43,MATCH(AF$2,'Feedstock Split-2020'!$A$1:$AG$1,0),0)*AF$4</f>
        <v>9892160957797.6309</v>
      </c>
    </row>
    <row r="13" spans="1:32" x14ac:dyDescent="0.2">
      <c r="A13" s="12" t="s">
        <v>10</v>
      </c>
      <c r="B13" s="27"/>
      <c r="C13" s="348">
        <f>VLOOKUP($A13,'Feedstock Split-2020'!$A$1:$AG$43,MATCH(C$2,'Feedstock Split-2020'!$A$1:$AG$1,0),0)*C$4</f>
        <v>0</v>
      </c>
      <c r="D13" s="379">
        <f>VLOOKUP($A13,'Feedstock Split-2020'!$A$1:$AG$43,MATCH(D$2,'Feedstock Split-2020'!$A$1:$AG$1,0),0)*D$4</f>
        <v>0</v>
      </c>
      <c r="E13" s="379">
        <f>VLOOKUP($A13,'Feedstock Split-2020'!$A$1:$AG$43,MATCH(E$2,'Feedstock Split-2020'!$A$1:$AG$1,0),0)*E$4</f>
        <v>0</v>
      </c>
      <c r="F13" s="379">
        <f>VLOOKUP($A13,'Feedstock Split-2020'!$A$1:$AG$43,MATCH(F$2,'Feedstock Split-2020'!$A$1:$AG$1,0),0)*F$4</f>
        <v>0</v>
      </c>
      <c r="G13" s="379">
        <f>VLOOKUP($A13,'Feedstock Split-2020'!$A$1:$AG$43,MATCH(G$2,'Feedstock Split-2020'!$A$1:$AG$1,0),0)*G$4</f>
        <v>0</v>
      </c>
      <c r="H13" s="379">
        <f>VLOOKUP($A13,'Feedstock Split-2020'!$A$1:$AG$43,MATCH(H$2,'Feedstock Split-2020'!$A$1:$AG$1,0),0)*H$4</f>
        <v>0</v>
      </c>
      <c r="I13" s="379">
        <f>VLOOKUP($A13,'Feedstock Split-2020'!$A$1:$AG$43,MATCH(I$2,'Feedstock Split-2020'!$A$1:$AG$1,0),0)*I$4</f>
        <v>0</v>
      </c>
      <c r="J13" s="379">
        <f>VLOOKUP($A13,'Feedstock Split-2020'!$A$1:$AG$43,MATCH(J$2,'Feedstock Split-2020'!$A$1:$AG$1,0),0)*J$4</f>
        <v>0</v>
      </c>
      <c r="K13" s="379">
        <f>VLOOKUP($A13,'Feedstock Split-2020'!$A$1:$AG$43,MATCH(K$2,'Feedstock Split-2020'!$A$1:$AG$1,0),0)*K$4</f>
        <v>0</v>
      </c>
      <c r="L13" s="379">
        <f>VLOOKUP($A13,'Feedstock Split-2020'!$A$1:$AG$43,MATCH(L$2,'Feedstock Split-2020'!$A$1:$AG$1,0),0)*L$4</f>
        <v>0</v>
      </c>
      <c r="M13" s="379">
        <f>VLOOKUP($A13,'Feedstock Split-2020'!$A$1:$AG$43,MATCH(M$2,'Feedstock Split-2020'!$A$1:$AG$1,0),0)*M$4</f>
        <v>0</v>
      </c>
      <c r="N13" s="379">
        <f>VLOOKUP($A13,'Feedstock Split-2020'!$A$1:$AG$43,MATCH(N$2,'Feedstock Split-2020'!$A$1:$AG$1,0),0)*N$4</f>
        <v>0</v>
      </c>
      <c r="O13" s="379">
        <f>VLOOKUP($A13,'Feedstock Split-2020'!$A$1:$AG$43,MATCH(O$2,'Feedstock Split-2020'!$A$1:$AG$1,0),0)*O$4</f>
        <v>0</v>
      </c>
      <c r="P13" s="379">
        <f>VLOOKUP($A13,'Feedstock Split-2020'!$A$1:$AG$43,MATCH(P$2,'Feedstock Split-2020'!$A$1:$AG$1,0),0)*P$4</f>
        <v>0</v>
      </c>
      <c r="Q13" s="379">
        <f>VLOOKUP($A13,'Feedstock Split-2020'!$A$1:$AG$43,MATCH(Q$2,'Feedstock Split-2020'!$A$1:$AG$1,0),0)*Q$4</f>
        <v>0</v>
      </c>
      <c r="R13" s="379">
        <f>VLOOKUP($A13,'Feedstock Split-2020'!$A$1:$AG$43,MATCH(R$2,'Feedstock Split-2020'!$A$1:$AG$1,0),0)*R$4</f>
        <v>0</v>
      </c>
      <c r="S13" s="379">
        <f>VLOOKUP($A13,'Feedstock Split-2020'!$A$1:$AG$43,MATCH(S$2,'Feedstock Split-2020'!$A$1:$AG$1,0),0)*S$4</f>
        <v>0</v>
      </c>
      <c r="T13" s="379">
        <f>VLOOKUP($A13,'Feedstock Split-2020'!$A$1:$AG$43,MATCH(T$2,'Feedstock Split-2020'!$A$1:$AG$1,0),0)*T$4</f>
        <v>0</v>
      </c>
      <c r="U13" s="379">
        <f>VLOOKUP($A13,'Feedstock Split-2020'!$A$1:$AG$43,MATCH(U$2,'Feedstock Split-2020'!$A$1:$AG$1,0),0)*U$4</f>
        <v>0</v>
      </c>
      <c r="V13" s="379">
        <f>VLOOKUP($A13,'Feedstock Split-2020'!$A$1:$AG$43,MATCH(V$2,'Feedstock Split-2020'!$A$1:$AG$1,0),0)*V$4</f>
        <v>0</v>
      </c>
      <c r="W13" s="379">
        <f>VLOOKUP($A13,'Feedstock Split-2020'!$A$1:$AG$43,MATCH(W$2,'Feedstock Split-2020'!$A$1:$AG$1,0),0)*W$4</f>
        <v>0</v>
      </c>
      <c r="X13" s="379">
        <f>VLOOKUP($A13,'Feedstock Split-2020'!$A$1:$AG$43,MATCH(X$2,'Feedstock Split-2020'!$A$1:$AG$1,0),0)*X$4</f>
        <v>0</v>
      </c>
      <c r="Y13" s="379">
        <f>VLOOKUP($A13,'Feedstock Split-2020'!$A$1:$AG$43,MATCH(Y$2,'Feedstock Split-2020'!$A$1:$AG$1,0),0)*Y$4</f>
        <v>0</v>
      </c>
      <c r="Z13" s="379">
        <f>VLOOKUP($A13,'Feedstock Split-2020'!$A$1:$AG$43,MATCH(Z$2,'Feedstock Split-2020'!$A$1:$AG$1,0),0)*Z$4</f>
        <v>0</v>
      </c>
      <c r="AA13" s="379">
        <f>VLOOKUP($A13,'Feedstock Split-2020'!$A$1:$AG$43,MATCH(AA$2,'Feedstock Split-2020'!$A$1:$AG$1,0),0)*AA$4</f>
        <v>0</v>
      </c>
      <c r="AB13" s="379">
        <f>VLOOKUP($A13,'Feedstock Split-2020'!$A$1:$AG$43,MATCH(AB$2,'Feedstock Split-2020'!$A$1:$AG$1,0),0)*AB$4</f>
        <v>0</v>
      </c>
      <c r="AC13" s="379">
        <f>VLOOKUP($A13,'Feedstock Split-2020'!$A$1:$AG$43,MATCH(AC$2,'Feedstock Split-2020'!$A$1:$AG$1,0),0)*AC$4</f>
        <v>0</v>
      </c>
      <c r="AD13" s="379">
        <f>VLOOKUP($A13,'Feedstock Split-2020'!$A$1:$AG$43,MATCH(AD$2,'Feedstock Split-2020'!$A$1:$AG$1,0),0)*AD$4</f>
        <v>0</v>
      </c>
      <c r="AE13" s="379">
        <f>VLOOKUP($A13,'Feedstock Split-2020'!$A$1:$AG$43,MATCH(AE$2,'Feedstock Split-2020'!$A$1:$AG$1,0),0)*AE$4</f>
        <v>0</v>
      </c>
      <c r="AF13" s="380">
        <f>VLOOKUP($A13,'Feedstock Split-2020'!$A$1:$AG$43,MATCH(AF$2,'Feedstock Split-2020'!$A$1:$AG$1,0),0)*AF$4</f>
        <v>0</v>
      </c>
    </row>
    <row r="14" spans="1:32" x14ac:dyDescent="0.2">
      <c r="A14" s="12" t="s">
        <v>11</v>
      </c>
      <c r="B14" s="27"/>
      <c r="C14" s="348">
        <f>VLOOKUP($A14,'Feedstock Split-2020'!$A$1:$AG$43,MATCH(C$2,'Feedstock Split-2020'!$A$1:$AG$1,0),0)*C$4</f>
        <v>0</v>
      </c>
      <c r="D14" s="379">
        <f>VLOOKUP($A14,'Feedstock Split-2020'!$A$1:$AG$43,MATCH(D$2,'Feedstock Split-2020'!$A$1:$AG$1,0),0)*D$4</f>
        <v>0</v>
      </c>
      <c r="E14" s="379">
        <f>VLOOKUP($A14,'Feedstock Split-2020'!$A$1:$AG$43,MATCH(E$2,'Feedstock Split-2020'!$A$1:$AG$1,0),0)*E$4</f>
        <v>0</v>
      </c>
      <c r="F14" s="379">
        <f>VLOOKUP($A14,'Feedstock Split-2020'!$A$1:$AG$43,MATCH(F$2,'Feedstock Split-2020'!$A$1:$AG$1,0),0)*F$4</f>
        <v>0</v>
      </c>
      <c r="G14" s="379">
        <f>VLOOKUP($A14,'Feedstock Split-2020'!$A$1:$AG$43,MATCH(G$2,'Feedstock Split-2020'!$A$1:$AG$1,0),0)*G$4</f>
        <v>0</v>
      </c>
      <c r="H14" s="379">
        <f>VLOOKUP($A14,'Feedstock Split-2020'!$A$1:$AG$43,MATCH(H$2,'Feedstock Split-2020'!$A$1:$AG$1,0),0)*H$4</f>
        <v>0</v>
      </c>
      <c r="I14" s="379">
        <f>VLOOKUP($A14,'Feedstock Split-2020'!$A$1:$AG$43,MATCH(I$2,'Feedstock Split-2020'!$A$1:$AG$1,0),0)*I$4</f>
        <v>0</v>
      </c>
      <c r="J14" s="379">
        <f>VLOOKUP($A14,'Feedstock Split-2020'!$A$1:$AG$43,MATCH(J$2,'Feedstock Split-2020'!$A$1:$AG$1,0),0)*J$4</f>
        <v>0</v>
      </c>
      <c r="K14" s="379">
        <f>VLOOKUP($A14,'Feedstock Split-2020'!$A$1:$AG$43,MATCH(K$2,'Feedstock Split-2020'!$A$1:$AG$1,0),0)*K$4</f>
        <v>0</v>
      </c>
      <c r="L14" s="379">
        <f>VLOOKUP($A14,'Feedstock Split-2020'!$A$1:$AG$43,MATCH(L$2,'Feedstock Split-2020'!$A$1:$AG$1,0),0)*L$4</f>
        <v>0</v>
      </c>
      <c r="M14" s="379">
        <f>VLOOKUP($A14,'Feedstock Split-2020'!$A$1:$AG$43,MATCH(M$2,'Feedstock Split-2020'!$A$1:$AG$1,0),0)*M$4</f>
        <v>0</v>
      </c>
      <c r="N14" s="379">
        <f>VLOOKUP($A14,'Feedstock Split-2020'!$A$1:$AG$43,MATCH(N$2,'Feedstock Split-2020'!$A$1:$AG$1,0),0)*N$4</f>
        <v>0</v>
      </c>
      <c r="O14" s="379">
        <f>VLOOKUP($A14,'Feedstock Split-2020'!$A$1:$AG$43,MATCH(O$2,'Feedstock Split-2020'!$A$1:$AG$1,0),0)*O$4</f>
        <v>0</v>
      </c>
      <c r="P14" s="379">
        <f>VLOOKUP($A14,'Feedstock Split-2020'!$A$1:$AG$43,MATCH(P$2,'Feedstock Split-2020'!$A$1:$AG$1,0),0)*P$4</f>
        <v>0</v>
      </c>
      <c r="Q14" s="379">
        <f>VLOOKUP($A14,'Feedstock Split-2020'!$A$1:$AG$43,MATCH(Q$2,'Feedstock Split-2020'!$A$1:$AG$1,0),0)*Q$4</f>
        <v>0</v>
      </c>
      <c r="R14" s="379">
        <f>VLOOKUP($A14,'Feedstock Split-2020'!$A$1:$AG$43,MATCH(R$2,'Feedstock Split-2020'!$A$1:$AG$1,0),0)*R$4</f>
        <v>0</v>
      </c>
      <c r="S14" s="379">
        <f>VLOOKUP($A14,'Feedstock Split-2020'!$A$1:$AG$43,MATCH(S$2,'Feedstock Split-2020'!$A$1:$AG$1,0),0)*S$4</f>
        <v>0</v>
      </c>
      <c r="T14" s="379">
        <f>VLOOKUP($A14,'Feedstock Split-2020'!$A$1:$AG$43,MATCH(T$2,'Feedstock Split-2020'!$A$1:$AG$1,0),0)*T$4</f>
        <v>0</v>
      </c>
      <c r="U14" s="379">
        <f>VLOOKUP($A14,'Feedstock Split-2020'!$A$1:$AG$43,MATCH(U$2,'Feedstock Split-2020'!$A$1:$AG$1,0),0)*U$4</f>
        <v>0</v>
      </c>
      <c r="V14" s="379">
        <f>VLOOKUP($A14,'Feedstock Split-2020'!$A$1:$AG$43,MATCH(V$2,'Feedstock Split-2020'!$A$1:$AG$1,0),0)*V$4</f>
        <v>0</v>
      </c>
      <c r="W14" s="379">
        <f>VLOOKUP($A14,'Feedstock Split-2020'!$A$1:$AG$43,MATCH(W$2,'Feedstock Split-2020'!$A$1:$AG$1,0),0)*W$4</f>
        <v>0</v>
      </c>
      <c r="X14" s="379">
        <f>VLOOKUP($A14,'Feedstock Split-2020'!$A$1:$AG$43,MATCH(X$2,'Feedstock Split-2020'!$A$1:$AG$1,0),0)*X$4</f>
        <v>0</v>
      </c>
      <c r="Y14" s="379">
        <f>VLOOKUP($A14,'Feedstock Split-2020'!$A$1:$AG$43,MATCH(Y$2,'Feedstock Split-2020'!$A$1:$AG$1,0),0)*Y$4</f>
        <v>0</v>
      </c>
      <c r="Z14" s="379">
        <f>VLOOKUP($A14,'Feedstock Split-2020'!$A$1:$AG$43,MATCH(Z$2,'Feedstock Split-2020'!$A$1:$AG$1,0),0)*Z$4</f>
        <v>0</v>
      </c>
      <c r="AA14" s="379">
        <f>VLOOKUP($A14,'Feedstock Split-2020'!$A$1:$AG$43,MATCH(AA$2,'Feedstock Split-2020'!$A$1:$AG$1,0),0)*AA$4</f>
        <v>0</v>
      </c>
      <c r="AB14" s="379">
        <f>VLOOKUP($A14,'Feedstock Split-2020'!$A$1:$AG$43,MATCH(AB$2,'Feedstock Split-2020'!$A$1:$AG$1,0),0)*AB$4</f>
        <v>0</v>
      </c>
      <c r="AC14" s="379">
        <f>VLOOKUP($A14,'Feedstock Split-2020'!$A$1:$AG$43,MATCH(AC$2,'Feedstock Split-2020'!$A$1:$AG$1,0),0)*AC$4</f>
        <v>0</v>
      </c>
      <c r="AD14" s="379">
        <f>VLOOKUP($A14,'Feedstock Split-2020'!$A$1:$AG$43,MATCH(AD$2,'Feedstock Split-2020'!$A$1:$AG$1,0),0)*AD$4</f>
        <v>0</v>
      </c>
      <c r="AE14" s="379">
        <f>VLOOKUP($A14,'Feedstock Split-2020'!$A$1:$AG$43,MATCH(AE$2,'Feedstock Split-2020'!$A$1:$AG$1,0),0)*AE$4</f>
        <v>0</v>
      </c>
      <c r="AF14" s="380">
        <f>VLOOKUP($A14,'Feedstock Split-2020'!$A$1:$AG$43,MATCH(AF$2,'Feedstock Split-2020'!$A$1:$AG$1,0),0)*AF$4</f>
        <v>0</v>
      </c>
    </row>
    <row r="15" spans="1:32" x14ac:dyDescent="0.2">
      <c r="A15" s="12" t="s">
        <v>12</v>
      </c>
      <c r="B15" s="27"/>
      <c r="C15" s="348">
        <f>VLOOKUP($A15,'Feedstock Split-2020'!$A$1:$AG$43,MATCH(C$2,'Feedstock Split-2020'!$A$1:$AG$1,0),0)*C$4</f>
        <v>0</v>
      </c>
      <c r="D15" s="379">
        <f>VLOOKUP($A15,'Feedstock Split-2020'!$A$1:$AG$43,MATCH(D$2,'Feedstock Split-2020'!$A$1:$AG$1,0),0)*D$4</f>
        <v>0</v>
      </c>
      <c r="E15" s="379">
        <f>VLOOKUP($A15,'Feedstock Split-2020'!$A$1:$AG$43,MATCH(E$2,'Feedstock Split-2020'!$A$1:$AG$1,0),0)*E$4</f>
        <v>0</v>
      </c>
      <c r="F15" s="379">
        <f>VLOOKUP($A15,'Feedstock Split-2020'!$A$1:$AG$43,MATCH(F$2,'Feedstock Split-2020'!$A$1:$AG$1,0),0)*F$4</f>
        <v>0</v>
      </c>
      <c r="G15" s="379">
        <f>VLOOKUP($A15,'Feedstock Split-2020'!$A$1:$AG$43,MATCH(G$2,'Feedstock Split-2020'!$A$1:$AG$1,0),0)*G$4</f>
        <v>0</v>
      </c>
      <c r="H15" s="379">
        <f>VLOOKUP($A15,'Feedstock Split-2020'!$A$1:$AG$43,MATCH(H$2,'Feedstock Split-2020'!$A$1:$AG$1,0),0)*H$4</f>
        <v>0</v>
      </c>
      <c r="I15" s="379">
        <f>VLOOKUP($A15,'Feedstock Split-2020'!$A$1:$AG$43,MATCH(I$2,'Feedstock Split-2020'!$A$1:$AG$1,0),0)*I$4</f>
        <v>0</v>
      </c>
      <c r="J15" s="379">
        <f>VLOOKUP($A15,'Feedstock Split-2020'!$A$1:$AG$43,MATCH(J$2,'Feedstock Split-2020'!$A$1:$AG$1,0),0)*J$4</f>
        <v>0</v>
      </c>
      <c r="K15" s="379">
        <f>VLOOKUP($A15,'Feedstock Split-2020'!$A$1:$AG$43,MATCH(K$2,'Feedstock Split-2020'!$A$1:$AG$1,0),0)*K$4</f>
        <v>0</v>
      </c>
      <c r="L15" s="379">
        <f>VLOOKUP($A15,'Feedstock Split-2020'!$A$1:$AG$43,MATCH(L$2,'Feedstock Split-2020'!$A$1:$AG$1,0),0)*L$4</f>
        <v>0</v>
      </c>
      <c r="M15" s="379">
        <f>VLOOKUP($A15,'Feedstock Split-2020'!$A$1:$AG$43,MATCH(M$2,'Feedstock Split-2020'!$A$1:$AG$1,0),0)*M$4</f>
        <v>0</v>
      </c>
      <c r="N15" s="379">
        <f>VLOOKUP($A15,'Feedstock Split-2020'!$A$1:$AG$43,MATCH(N$2,'Feedstock Split-2020'!$A$1:$AG$1,0),0)*N$4</f>
        <v>0</v>
      </c>
      <c r="O15" s="379">
        <f>VLOOKUP($A15,'Feedstock Split-2020'!$A$1:$AG$43,MATCH(O$2,'Feedstock Split-2020'!$A$1:$AG$1,0),0)*O$4</f>
        <v>0</v>
      </c>
      <c r="P15" s="379">
        <f>VLOOKUP($A15,'Feedstock Split-2020'!$A$1:$AG$43,MATCH(P$2,'Feedstock Split-2020'!$A$1:$AG$1,0),0)*P$4</f>
        <v>0</v>
      </c>
      <c r="Q15" s="379">
        <f>VLOOKUP($A15,'Feedstock Split-2020'!$A$1:$AG$43,MATCH(Q$2,'Feedstock Split-2020'!$A$1:$AG$1,0),0)*Q$4</f>
        <v>0</v>
      </c>
      <c r="R15" s="379">
        <f>VLOOKUP($A15,'Feedstock Split-2020'!$A$1:$AG$43,MATCH(R$2,'Feedstock Split-2020'!$A$1:$AG$1,0),0)*R$4</f>
        <v>0</v>
      </c>
      <c r="S15" s="379">
        <f>VLOOKUP($A15,'Feedstock Split-2020'!$A$1:$AG$43,MATCH(S$2,'Feedstock Split-2020'!$A$1:$AG$1,0),0)*S$4</f>
        <v>0</v>
      </c>
      <c r="T15" s="379">
        <f>VLOOKUP($A15,'Feedstock Split-2020'!$A$1:$AG$43,MATCH(T$2,'Feedstock Split-2020'!$A$1:$AG$1,0),0)*T$4</f>
        <v>0</v>
      </c>
      <c r="U15" s="379">
        <f>VLOOKUP($A15,'Feedstock Split-2020'!$A$1:$AG$43,MATCH(U$2,'Feedstock Split-2020'!$A$1:$AG$1,0),0)*U$4</f>
        <v>0</v>
      </c>
      <c r="V15" s="379">
        <f>VLOOKUP($A15,'Feedstock Split-2020'!$A$1:$AG$43,MATCH(V$2,'Feedstock Split-2020'!$A$1:$AG$1,0),0)*V$4</f>
        <v>0</v>
      </c>
      <c r="W15" s="379">
        <f>VLOOKUP($A15,'Feedstock Split-2020'!$A$1:$AG$43,MATCH(W$2,'Feedstock Split-2020'!$A$1:$AG$1,0),0)*W$4</f>
        <v>0</v>
      </c>
      <c r="X15" s="379">
        <f>VLOOKUP($A15,'Feedstock Split-2020'!$A$1:$AG$43,MATCH(X$2,'Feedstock Split-2020'!$A$1:$AG$1,0),0)*X$4</f>
        <v>0</v>
      </c>
      <c r="Y15" s="379">
        <f>VLOOKUP($A15,'Feedstock Split-2020'!$A$1:$AG$43,MATCH(Y$2,'Feedstock Split-2020'!$A$1:$AG$1,0),0)*Y$4</f>
        <v>0</v>
      </c>
      <c r="Z15" s="379">
        <f>VLOOKUP($A15,'Feedstock Split-2020'!$A$1:$AG$43,MATCH(Z$2,'Feedstock Split-2020'!$A$1:$AG$1,0),0)*Z$4</f>
        <v>0</v>
      </c>
      <c r="AA15" s="379">
        <f>VLOOKUP($A15,'Feedstock Split-2020'!$A$1:$AG$43,MATCH(AA$2,'Feedstock Split-2020'!$A$1:$AG$1,0),0)*AA$4</f>
        <v>0</v>
      </c>
      <c r="AB15" s="379">
        <f>VLOOKUP($A15,'Feedstock Split-2020'!$A$1:$AG$43,MATCH(AB$2,'Feedstock Split-2020'!$A$1:$AG$1,0),0)*AB$4</f>
        <v>0</v>
      </c>
      <c r="AC15" s="379">
        <f>VLOOKUP($A15,'Feedstock Split-2020'!$A$1:$AG$43,MATCH(AC$2,'Feedstock Split-2020'!$A$1:$AG$1,0),0)*AC$4</f>
        <v>0</v>
      </c>
      <c r="AD15" s="379">
        <f>VLOOKUP($A15,'Feedstock Split-2020'!$A$1:$AG$43,MATCH(AD$2,'Feedstock Split-2020'!$A$1:$AG$1,0),0)*AD$4</f>
        <v>0</v>
      </c>
      <c r="AE15" s="379">
        <f>VLOOKUP($A15,'Feedstock Split-2020'!$A$1:$AG$43,MATCH(AE$2,'Feedstock Split-2020'!$A$1:$AG$1,0),0)*AE$4</f>
        <v>0</v>
      </c>
      <c r="AF15" s="380">
        <f>VLOOKUP($A15,'Feedstock Split-2020'!$A$1:$AG$43,MATCH(AF$2,'Feedstock Split-2020'!$A$1:$AG$1,0),0)*AF$4</f>
        <v>0</v>
      </c>
    </row>
    <row r="16" spans="1:32" x14ac:dyDescent="0.2">
      <c r="A16" s="12" t="s">
        <v>13</v>
      </c>
      <c r="B16" s="27"/>
      <c r="C16" s="348">
        <f>VLOOKUP($A16,'Feedstock Split-2020'!$A$1:$AG$43,MATCH(C$2,'Feedstock Split-2020'!$A$1:$AG$1,0),0)*C$4</f>
        <v>0</v>
      </c>
      <c r="D16" s="379">
        <f>VLOOKUP($A16,'Feedstock Split-2020'!$A$1:$AG$43,MATCH(D$2,'Feedstock Split-2020'!$A$1:$AG$1,0),0)*D$4</f>
        <v>0</v>
      </c>
      <c r="E16" s="379">
        <f>VLOOKUP($A16,'Feedstock Split-2020'!$A$1:$AG$43,MATCH(E$2,'Feedstock Split-2020'!$A$1:$AG$1,0),0)*E$4</f>
        <v>0</v>
      </c>
      <c r="F16" s="379">
        <f>VLOOKUP($A16,'Feedstock Split-2020'!$A$1:$AG$43,MATCH(F$2,'Feedstock Split-2020'!$A$1:$AG$1,0),0)*F$4</f>
        <v>0</v>
      </c>
      <c r="G16" s="379">
        <f>VLOOKUP($A16,'Feedstock Split-2020'!$A$1:$AG$43,MATCH(G$2,'Feedstock Split-2020'!$A$1:$AG$1,0),0)*G$4</f>
        <v>0</v>
      </c>
      <c r="H16" s="379">
        <f>VLOOKUP($A16,'Feedstock Split-2020'!$A$1:$AG$43,MATCH(H$2,'Feedstock Split-2020'!$A$1:$AG$1,0),0)*H$4</f>
        <v>0</v>
      </c>
      <c r="I16" s="379">
        <f>VLOOKUP($A16,'Feedstock Split-2020'!$A$1:$AG$43,MATCH(I$2,'Feedstock Split-2020'!$A$1:$AG$1,0),0)*I$4</f>
        <v>0</v>
      </c>
      <c r="J16" s="379">
        <f>VLOOKUP($A16,'Feedstock Split-2020'!$A$1:$AG$43,MATCH(J$2,'Feedstock Split-2020'!$A$1:$AG$1,0),0)*J$4</f>
        <v>0</v>
      </c>
      <c r="K16" s="379">
        <f>VLOOKUP($A16,'Feedstock Split-2020'!$A$1:$AG$43,MATCH(K$2,'Feedstock Split-2020'!$A$1:$AG$1,0),0)*K$4</f>
        <v>0</v>
      </c>
      <c r="L16" s="379">
        <f>VLOOKUP($A16,'Feedstock Split-2020'!$A$1:$AG$43,MATCH(L$2,'Feedstock Split-2020'!$A$1:$AG$1,0),0)*L$4</f>
        <v>0</v>
      </c>
      <c r="M16" s="379">
        <f>VLOOKUP($A16,'Feedstock Split-2020'!$A$1:$AG$43,MATCH(M$2,'Feedstock Split-2020'!$A$1:$AG$1,0),0)*M$4</f>
        <v>0</v>
      </c>
      <c r="N16" s="379">
        <f>VLOOKUP($A16,'Feedstock Split-2020'!$A$1:$AG$43,MATCH(N$2,'Feedstock Split-2020'!$A$1:$AG$1,0),0)*N$4</f>
        <v>0</v>
      </c>
      <c r="O16" s="379">
        <f>VLOOKUP($A16,'Feedstock Split-2020'!$A$1:$AG$43,MATCH(O$2,'Feedstock Split-2020'!$A$1:$AG$1,0),0)*O$4</f>
        <v>0</v>
      </c>
      <c r="P16" s="379">
        <f>VLOOKUP($A16,'Feedstock Split-2020'!$A$1:$AG$43,MATCH(P$2,'Feedstock Split-2020'!$A$1:$AG$1,0),0)*P$4</f>
        <v>0</v>
      </c>
      <c r="Q16" s="379">
        <f>VLOOKUP($A16,'Feedstock Split-2020'!$A$1:$AG$43,MATCH(Q$2,'Feedstock Split-2020'!$A$1:$AG$1,0),0)*Q$4</f>
        <v>0</v>
      </c>
      <c r="R16" s="379">
        <f>VLOOKUP($A16,'Feedstock Split-2020'!$A$1:$AG$43,MATCH(R$2,'Feedstock Split-2020'!$A$1:$AG$1,0),0)*R$4</f>
        <v>0</v>
      </c>
      <c r="S16" s="379">
        <f>VLOOKUP($A16,'Feedstock Split-2020'!$A$1:$AG$43,MATCH(S$2,'Feedstock Split-2020'!$A$1:$AG$1,0),0)*S$4</f>
        <v>0</v>
      </c>
      <c r="T16" s="379">
        <f>VLOOKUP($A16,'Feedstock Split-2020'!$A$1:$AG$43,MATCH(T$2,'Feedstock Split-2020'!$A$1:$AG$1,0),0)*T$4</f>
        <v>0</v>
      </c>
      <c r="U16" s="379">
        <f>VLOOKUP($A16,'Feedstock Split-2020'!$A$1:$AG$43,MATCH(U$2,'Feedstock Split-2020'!$A$1:$AG$1,0),0)*U$4</f>
        <v>0</v>
      </c>
      <c r="V16" s="379">
        <f>VLOOKUP($A16,'Feedstock Split-2020'!$A$1:$AG$43,MATCH(V$2,'Feedstock Split-2020'!$A$1:$AG$1,0),0)*V$4</f>
        <v>0</v>
      </c>
      <c r="W16" s="379">
        <f>VLOOKUP($A16,'Feedstock Split-2020'!$A$1:$AG$43,MATCH(W$2,'Feedstock Split-2020'!$A$1:$AG$1,0),0)*W$4</f>
        <v>0</v>
      </c>
      <c r="X16" s="379">
        <f>VLOOKUP($A16,'Feedstock Split-2020'!$A$1:$AG$43,MATCH(X$2,'Feedstock Split-2020'!$A$1:$AG$1,0),0)*X$4</f>
        <v>0</v>
      </c>
      <c r="Y16" s="379">
        <f>VLOOKUP($A16,'Feedstock Split-2020'!$A$1:$AG$43,MATCH(Y$2,'Feedstock Split-2020'!$A$1:$AG$1,0),0)*Y$4</f>
        <v>0</v>
      </c>
      <c r="Z16" s="379">
        <f>VLOOKUP($A16,'Feedstock Split-2020'!$A$1:$AG$43,MATCH(Z$2,'Feedstock Split-2020'!$A$1:$AG$1,0),0)*Z$4</f>
        <v>0</v>
      </c>
      <c r="AA16" s="379">
        <f>VLOOKUP($A16,'Feedstock Split-2020'!$A$1:$AG$43,MATCH(AA$2,'Feedstock Split-2020'!$A$1:$AG$1,0),0)*AA$4</f>
        <v>0</v>
      </c>
      <c r="AB16" s="379">
        <f>VLOOKUP($A16,'Feedstock Split-2020'!$A$1:$AG$43,MATCH(AB$2,'Feedstock Split-2020'!$A$1:$AG$1,0),0)*AB$4</f>
        <v>0</v>
      </c>
      <c r="AC16" s="379">
        <f>VLOOKUP($A16,'Feedstock Split-2020'!$A$1:$AG$43,MATCH(AC$2,'Feedstock Split-2020'!$A$1:$AG$1,0),0)*AC$4</f>
        <v>0</v>
      </c>
      <c r="AD16" s="379">
        <f>VLOOKUP($A16,'Feedstock Split-2020'!$A$1:$AG$43,MATCH(AD$2,'Feedstock Split-2020'!$A$1:$AG$1,0),0)*AD$4</f>
        <v>0</v>
      </c>
      <c r="AE16" s="379">
        <f>VLOOKUP($A16,'Feedstock Split-2020'!$A$1:$AG$43,MATCH(AE$2,'Feedstock Split-2020'!$A$1:$AG$1,0),0)*AE$4</f>
        <v>0</v>
      </c>
      <c r="AF16" s="380">
        <f>VLOOKUP($A16,'Feedstock Split-2020'!$A$1:$AG$43,MATCH(AF$2,'Feedstock Split-2020'!$A$1:$AG$1,0),0)*AF$4</f>
        <v>0</v>
      </c>
    </row>
    <row r="17" spans="1:32" x14ac:dyDescent="0.2">
      <c r="A17" s="12" t="s">
        <v>14</v>
      </c>
      <c r="B17" s="27"/>
      <c r="C17" s="348">
        <f>VLOOKUP($A17,'Feedstock Split-2020'!$A$1:$AG$43,MATCH(C$2,'Feedstock Split-2020'!$A$1:$AG$1,0),0)*C$4</f>
        <v>0</v>
      </c>
      <c r="D17" s="379">
        <f>VLOOKUP($A17,'Feedstock Split-2020'!$A$1:$AG$43,MATCH(D$2,'Feedstock Split-2020'!$A$1:$AG$1,0),0)*D$4</f>
        <v>0</v>
      </c>
      <c r="E17" s="379">
        <f>VLOOKUP($A17,'Feedstock Split-2020'!$A$1:$AG$43,MATCH(E$2,'Feedstock Split-2020'!$A$1:$AG$1,0),0)*E$4</f>
        <v>0</v>
      </c>
      <c r="F17" s="379">
        <f>VLOOKUP($A17,'Feedstock Split-2020'!$A$1:$AG$43,MATCH(F$2,'Feedstock Split-2020'!$A$1:$AG$1,0),0)*F$4</f>
        <v>0</v>
      </c>
      <c r="G17" s="379">
        <f>VLOOKUP($A17,'Feedstock Split-2020'!$A$1:$AG$43,MATCH(G$2,'Feedstock Split-2020'!$A$1:$AG$1,0),0)*G$4</f>
        <v>0</v>
      </c>
      <c r="H17" s="379">
        <f>VLOOKUP($A17,'Feedstock Split-2020'!$A$1:$AG$43,MATCH(H$2,'Feedstock Split-2020'!$A$1:$AG$1,0),0)*H$4</f>
        <v>0</v>
      </c>
      <c r="I17" s="379">
        <f>VLOOKUP($A17,'Feedstock Split-2020'!$A$1:$AG$43,MATCH(I$2,'Feedstock Split-2020'!$A$1:$AG$1,0),0)*I$4</f>
        <v>0</v>
      </c>
      <c r="J17" s="379">
        <f>VLOOKUP($A17,'Feedstock Split-2020'!$A$1:$AG$43,MATCH(J$2,'Feedstock Split-2020'!$A$1:$AG$1,0),0)*J$4</f>
        <v>0</v>
      </c>
      <c r="K17" s="379">
        <f>VLOOKUP($A17,'Feedstock Split-2020'!$A$1:$AG$43,MATCH(K$2,'Feedstock Split-2020'!$A$1:$AG$1,0),0)*K$4</f>
        <v>0</v>
      </c>
      <c r="L17" s="379">
        <f>VLOOKUP($A17,'Feedstock Split-2020'!$A$1:$AG$43,MATCH(L$2,'Feedstock Split-2020'!$A$1:$AG$1,0),0)*L$4</f>
        <v>0</v>
      </c>
      <c r="M17" s="379">
        <f>VLOOKUP($A17,'Feedstock Split-2020'!$A$1:$AG$43,MATCH(M$2,'Feedstock Split-2020'!$A$1:$AG$1,0),0)*M$4</f>
        <v>0</v>
      </c>
      <c r="N17" s="379">
        <f>VLOOKUP($A17,'Feedstock Split-2020'!$A$1:$AG$43,MATCH(N$2,'Feedstock Split-2020'!$A$1:$AG$1,0),0)*N$4</f>
        <v>0</v>
      </c>
      <c r="O17" s="379">
        <f>VLOOKUP($A17,'Feedstock Split-2020'!$A$1:$AG$43,MATCH(O$2,'Feedstock Split-2020'!$A$1:$AG$1,0),0)*O$4</f>
        <v>0</v>
      </c>
      <c r="P17" s="379">
        <f>VLOOKUP($A17,'Feedstock Split-2020'!$A$1:$AG$43,MATCH(P$2,'Feedstock Split-2020'!$A$1:$AG$1,0),0)*P$4</f>
        <v>0</v>
      </c>
      <c r="Q17" s="379">
        <f>VLOOKUP($A17,'Feedstock Split-2020'!$A$1:$AG$43,MATCH(Q$2,'Feedstock Split-2020'!$A$1:$AG$1,0),0)*Q$4</f>
        <v>0</v>
      </c>
      <c r="R17" s="379">
        <f>VLOOKUP($A17,'Feedstock Split-2020'!$A$1:$AG$43,MATCH(R$2,'Feedstock Split-2020'!$A$1:$AG$1,0),0)*R$4</f>
        <v>0</v>
      </c>
      <c r="S17" s="379">
        <f>VLOOKUP($A17,'Feedstock Split-2020'!$A$1:$AG$43,MATCH(S$2,'Feedstock Split-2020'!$A$1:$AG$1,0),0)*S$4</f>
        <v>0</v>
      </c>
      <c r="T17" s="379">
        <f>VLOOKUP($A17,'Feedstock Split-2020'!$A$1:$AG$43,MATCH(T$2,'Feedstock Split-2020'!$A$1:$AG$1,0),0)*T$4</f>
        <v>0</v>
      </c>
      <c r="U17" s="379">
        <f>VLOOKUP($A17,'Feedstock Split-2020'!$A$1:$AG$43,MATCH(U$2,'Feedstock Split-2020'!$A$1:$AG$1,0),0)*U$4</f>
        <v>0</v>
      </c>
      <c r="V17" s="379">
        <f>VLOOKUP($A17,'Feedstock Split-2020'!$A$1:$AG$43,MATCH(V$2,'Feedstock Split-2020'!$A$1:$AG$1,0),0)*V$4</f>
        <v>0</v>
      </c>
      <c r="W17" s="379">
        <f>VLOOKUP($A17,'Feedstock Split-2020'!$A$1:$AG$43,MATCH(W$2,'Feedstock Split-2020'!$A$1:$AG$1,0),0)*W$4</f>
        <v>0</v>
      </c>
      <c r="X17" s="379">
        <f>VLOOKUP($A17,'Feedstock Split-2020'!$A$1:$AG$43,MATCH(X$2,'Feedstock Split-2020'!$A$1:$AG$1,0),0)*X$4</f>
        <v>0</v>
      </c>
      <c r="Y17" s="379">
        <f>VLOOKUP($A17,'Feedstock Split-2020'!$A$1:$AG$43,MATCH(Y$2,'Feedstock Split-2020'!$A$1:$AG$1,0),0)*Y$4</f>
        <v>0</v>
      </c>
      <c r="Z17" s="379">
        <f>VLOOKUP($A17,'Feedstock Split-2020'!$A$1:$AG$43,MATCH(Z$2,'Feedstock Split-2020'!$A$1:$AG$1,0),0)*Z$4</f>
        <v>0</v>
      </c>
      <c r="AA17" s="379">
        <f>VLOOKUP($A17,'Feedstock Split-2020'!$A$1:$AG$43,MATCH(AA$2,'Feedstock Split-2020'!$A$1:$AG$1,0),0)*AA$4</f>
        <v>0</v>
      </c>
      <c r="AB17" s="379">
        <f>VLOOKUP($A17,'Feedstock Split-2020'!$A$1:$AG$43,MATCH(AB$2,'Feedstock Split-2020'!$A$1:$AG$1,0),0)*AB$4</f>
        <v>0</v>
      </c>
      <c r="AC17" s="379">
        <f>VLOOKUP($A17,'Feedstock Split-2020'!$A$1:$AG$43,MATCH(AC$2,'Feedstock Split-2020'!$A$1:$AG$1,0),0)*AC$4</f>
        <v>0</v>
      </c>
      <c r="AD17" s="379">
        <f>VLOOKUP($A17,'Feedstock Split-2020'!$A$1:$AG$43,MATCH(AD$2,'Feedstock Split-2020'!$A$1:$AG$1,0),0)*AD$4</f>
        <v>0</v>
      </c>
      <c r="AE17" s="379">
        <f>VLOOKUP($A17,'Feedstock Split-2020'!$A$1:$AG$43,MATCH(AE$2,'Feedstock Split-2020'!$A$1:$AG$1,0),0)*AE$4</f>
        <v>0</v>
      </c>
      <c r="AF17" s="380">
        <f>VLOOKUP($A17,'Feedstock Split-2020'!$A$1:$AG$43,MATCH(AF$2,'Feedstock Split-2020'!$A$1:$AG$1,0),0)*AF$4</f>
        <v>0</v>
      </c>
    </row>
    <row r="18" spans="1:32" x14ac:dyDescent="0.2">
      <c r="A18" s="12" t="s">
        <v>15</v>
      </c>
      <c r="B18" s="27"/>
      <c r="C18" s="348">
        <f>VLOOKUP($A18,'Feedstock Split-2020'!$A$1:$AG$43,MATCH(C$2,'Feedstock Split-2020'!$A$1:$AG$1,0),0)*C$4</f>
        <v>0</v>
      </c>
      <c r="D18" s="379">
        <f>VLOOKUP($A18,'Feedstock Split-2020'!$A$1:$AG$43,MATCH(D$2,'Feedstock Split-2020'!$A$1:$AG$1,0),0)*D$4</f>
        <v>0</v>
      </c>
      <c r="E18" s="379">
        <f>VLOOKUP($A18,'Feedstock Split-2020'!$A$1:$AG$43,MATCH(E$2,'Feedstock Split-2020'!$A$1:$AG$1,0),0)*E$4</f>
        <v>0</v>
      </c>
      <c r="F18" s="379">
        <f>VLOOKUP($A18,'Feedstock Split-2020'!$A$1:$AG$43,MATCH(F$2,'Feedstock Split-2020'!$A$1:$AG$1,0),0)*F$4</f>
        <v>0</v>
      </c>
      <c r="G18" s="379">
        <f>VLOOKUP($A18,'Feedstock Split-2020'!$A$1:$AG$43,MATCH(G$2,'Feedstock Split-2020'!$A$1:$AG$1,0),0)*G$4</f>
        <v>0</v>
      </c>
      <c r="H18" s="379">
        <f>VLOOKUP($A18,'Feedstock Split-2020'!$A$1:$AG$43,MATCH(H$2,'Feedstock Split-2020'!$A$1:$AG$1,0),0)*H$4</f>
        <v>0</v>
      </c>
      <c r="I18" s="379">
        <f>VLOOKUP($A18,'Feedstock Split-2020'!$A$1:$AG$43,MATCH(I$2,'Feedstock Split-2020'!$A$1:$AG$1,0),0)*I$4</f>
        <v>0</v>
      </c>
      <c r="J18" s="379">
        <f>VLOOKUP($A18,'Feedstock Split-2020'!$A$1:$AG$43,MATCH(J$2,'Feedstock Split-2020'!$A$1:$AG$1,0),0)*J$4</f>
        <v>0</v>
      </c>
      <c r="K18" s="379">
        <f>VLOOKUP($A18,'Feedstock Split-2020'!$A$1:$AG$43,MATCH(K$2,'Feedstock Split-2020'!$A$1:$AG$1,0),0)*K$4</f>
        <v>0</v>
      </c>
      <c r="L18" s="379">
        <f>VLOOKUP($A18,'Feedstock Split-2020'!$A$1:$AG$43,MATCH(L$2,'Feedstock Split-2020'!$A$1:$AG$1,0),0)*L$4</f>
        <v>0</v>
      </c>
      <c r="M18" s="379">
        <f>VLOOKUP($A18,'Feedstock Split-2020'!$A$1:$AG$43,MATCH(M$2,'Feedstock Split-2020'!$A$1:$AG$1,0),0)*M$4</f>
        <v>0</v>
      </c>
      <c r="N18" s="379">
        <f>VLOOKUP($A18,'Feedstock Split-2020'!$A$1:$AG$43,MATCH(N$2,'Feedstock Split-2020'!$A$1:$AG$1,0),0)*N$4</f>
        <v>0</v>
      </c>
      <c r="O18" s="379">
        <f>VLOOKUP($A18,'Feedstock Split-2020'!$A$1:$AG$43,MATCH(O$2,'Feedstock Split-2020'!$A$1:$AG$1,0),0)*O$4</f>
        <v>0</v>
      </c>
      <c r="P18" s="379">
        <f>VLOOKUP($A18,'Feedstock Split-2020'!$A$1:$AG$43,MATCH(P$2,'Feedstock Split-2020'!$A$1:$AG$1,0),0)*P$4</f>
        <v>0</v>
      </c>
      <c r="Q18" s="379">
        <f>VLOOKUP($A18,'Feedstock Split-2020'!$A$1:$AG$43,MATCH(Q$2,'Feedstock Split-2020'!$A$1:$AG$1,0),0)*Q$4</f>
        <v>0</v>
      </c>
      <c r="R18" s="379">
        <f>VLOOKUP($A18,'Feedstock Split-2020'!$A$1:$AG$43,MATCH(R$2,'Feedstock Split-2020'!$A$1:$AG$1,0),0)*R$4</f>
        <v>0</v>
      </c>
      <c r="S18" s="379">
        <f>VLOOKUP($A18,'Feedstock Split-2020'!$A$1:$AG$43,MATCH(S$2,'Feedstock Split-2020'!$A$1:$AG$1,0),0)*S$4</f>
        <v>0</v>
      </c>
      <c r="T18" s="379">
        <f>VLOOKUP($A18,'Feedstock Split-2020'!$A$1:$AG$43,MATCH(T$2,'Feedstock Split-2020'!$A$1:$AG$1,0),0)*T$4</f>
        <v>0</v>
      </c>
      <c r="U18" s="379">
        <f>VLOOKUP($A18,'Feedstock Split-2020'!$A$1:$AG$43,MATCH(U$2,'Feedstock Split-2020'!$A$1:$AG$1,0),0)*U$4</f>
        <v>0</v>
      </c>
      <c r="V18" s="379">
        <f>VLOOKUP($A18,'Feedstock Split-2020'!$A$1:$AG$43,MATCH(V$2,'Feedstock Split-2020'!$A$1:$AG$1,0),0)*V$4</f>
        <v>0</v>
      </c>
      <c r="W18" s="379">
        <f>VLOOKUP($A18,'Feedstock Split-2020'!$A$1:$AG$43,MATCH(W$2,'Feedstock Split-2020'!$A$1:$AG$1,0),0)*W$4</f>
        <v>0</v>
      </c>
      <c r="X18" s="379">
        <f>VLOOKUP($A18,'Feedstock Split-2020'!$A$1:$AG$43,MATCH(X$2,'Feedstock Split-2020'!$A$1:$AG$1,0),0)*X$4</f>
        <v>0</v>
      </c>
      <c r="Y18" s="379">
        <f>VLOOKUP($A18,'Feedstock Split-2020'!$A$1:$AG$43,MATCH(Y$2,'Feedstock Split-2020'!$A$1:$AG$1,0),0)*Y$4</f>
        <v>0</v>
      </c>
      <c r="Z18" s="379">
        <f>VLOOKUP($A18,'Feedstock Split-2020'!$A$1:$AG$43,MATCH(Z$2,'Feedstock Split-2020'!$A$1:$AG$1,0),0)*Z$4</f>
        <v>0</v>
      </c>
      <c r="AA18" s="379">
        <f>VLOOKUP($A18,'Feedstock Split-2020'!$A$1:$AG$43,MATCH(AA$2,'Feedstock Split-2020'!$A$1:$AG$1,0),0)*AA$4</f>
        <v>0</v>
      </c>
      <c r="AB18" s="379">
        <f>VLOOKUP($A18,'Feedstock Split-2020'!$A$1:$AG$43,MATCH(AB$2,'Feedstock Split-2020'!$A$1:$AG$1,0),0)*AB$4</f>
        <v>0</v>
      </c>
      <c r="AC18" s="379">
        <f>VLOOKUP($A18,'Feedstock Split-2020'!$A$1:$AG$43,MATCH(AC$2,'Feedstock Split-2020'!$A$1:$AG$1,0),0)*AC$4</f>
        <v>0</v>
      </c>
      <c r="AD18" s="379">
        <f>VLOOKUP($A18,'Feedstock Split-2020'!$A$1:$AG$43,MATCH(AD$2,'Feedstock Split-2020'!$A$1:$AG$1,0),0)*AD$4</f>
        <v>0</v>
      </c>
      <c r="AE18" s="379">
        <f>VLOOKUP($A18,'Feedstock Split-2020'!$A$1:$AG$43,MATCH(AE$2,'Feedstock Split-2020'!$A$1:$AG$1,0),0)*AE$4</f>
        <v>0</v>
      </c>
      <c r="AF18" s="380">
        <f>VLOOKUP($A18,'Feedstock Split-2020'!$A$1:$AG$43,MATCH(AF$2,'Feedstock Split-2020'!$A$1:$AG$1,0),0)*AF$4</f>
        <v>0</v>
      </c>
    </row>
    <row r="19" spans="1:32" x14ac:dyDescent="0.2">
      <c r="A19" s="12" t="s">
        <v>16</v>
      </c>
      <c r="B19" s="27"/>
      <c r="C19" s="348">
        <f>VLOOKUP($A19,'Feedstock Split-2020'!$A$1:$AG$43,MATCH(C$2,'Feedstock Split-2020'!$A$1:$AG$1,0),0)*C$4</f>
        <v>0</v>
      </c>
      <c r="D19" s="379">
        <f>VLOOKUP($A19,'Feedstock Split-2020'!$A$1:$AG$43,MATCH(D$2,'Feedstock Split-2020'!$A$1:$AG$1,0),0)*D$4</f>
        <v>0</v>
      </c>
      <c r="E19" s="379">
        <f>VLOOKUP($A19,'Feedstock Split-2020'!$A$1:$AG$43,MATCH(E$2,'Feedstock Split-2020'!$A$1:$AG$1,0),0)*E$4</f>
        <v>0</v>
      </c>
      <c r="F19" s="379">
        <f>VLOOKUP($A19,'Feedstock Split-2020'!$A$1:$AG$43,MATCH(F$2,'Feedstock Split-2020'!$A$1:$AG$1,0),0)*F$4</f>
        <v>0</v>
      </c>
      <c r="G19" s="379">
        <f>VLOOKUP($A19,'Feedstock Split-2020'!$A$1:$AG$43,MATCH(G$2,'Feedstock Split-2020'!$A$1:$AG$1,0),0)*G$4</f>
        <v>0</v>
      </c>
      <c r="H19" s="379">
        <f>VLOOKUP($A19,'Feedstock Split-2020'!$A$1:$AG$43,MATCH(H$2,'Feedstock Split-2020'!$A$1:$AG$1,0),0)*H$4</f>
        <v>0</v>
      </c>
      <c r="I19" s="379">
        <f>VLOOKUP($A19,'Feedstock Split-2020'!$A$1:$AG$43,MATCH(I$2,'Feedstock Split-2020'!$A$1:$AG$1,0),0)*I$4</f>
        <v>0</v>
      </c>
      <c r="J19" s="379">
        <f>VLOOKUP($A19,'Feedstock Split-2020'!$A$1:$AG$43,MATCH(J$2,'Feedstock Split-2020'!$A$1:$AG$1,0),0)*J$4</f>
        <v>0</v>
      </c>
      <c r="K19" s="379">
        <f>VLOOKUP($A19,'Feedstock Split-2020'!$A$1:$AG$43,MATCH(K$2,'Feedstock Split-2020'!$A$1:$AG$1,0),0)*K$4</f>
        <v>0</v>
      </c>
      <c r="L19" s="379">
        <f>VLOOKUP($A19,'Feedstock Split-2020'!$A$1:$AG$43,MATCH(L$2,'Feedstock Split-2020'!$A$1:$AG$1,0),0)*L$4</f>
        <v>0</v>
      </c>
      <c r="M19" s="379">
        <f>VLOOKUP($A19,'Feedstock Split-2020'!$A$1:$AG$43,MATCH(M$2,'Feedstock Split-2020'!$A$1:$AG$1,0),0)*M$4</f>
        <v>0</v>
      </c>
      <c r="N19" s="379">
        <f>VLOOKUP($A19,'Feedstock Split-2020'!$A$1:$AG$43,MATCH(N$2,'Feedstock Split-2020'!$A$1:$AG$1,0),0)*N$4</f>
        <v>0</v>
      </c>
      <c r="O19" s="379">
        <f>VLOOKUP($A19,'Feedstock Split-2020'!$A$1:$AG$43,MATCH(O$2,'Feedstock Split-2020'!$A$1:$AG$1,0),0)*O$4</f>
        <v>0</v>
      </c>
      <c r="P19" s="379">
        <f>VLOOKUP($A19,'Feedstock Split-2020'!$A$1:$AG$43,MATCH(P$2,'Feedstock Split-2020'!$A$1:$AG$1,0),0)*P$4</f>
        <v>0</v>
      </c>
      <c r="Q19" s="379">
        <f>VLOOKUP($A19,'Feedstock Split-2020'!$A$1:$AG$43,MATCH(Q$2,'Feedstock Split-2020'!$A$1:$AG$1,0),0)*Q$4</f>
        <v>0</v>
      </c>
      <c r="R19" s="379">
        <f>VLOOKUP($A19,'Feedstock Split-2020'!$A$1:$AG$43,MATCH(R$2,'Feedstock Split-2020'!$A$1:$AG$1,0),0)*R$4</f>
        <v>0</v>
      </c>
      <c r="S19" s="379">
        <f>VLOOKUP($A19,'Feedstock Split-2020'!$A$1:$AG$43,MATCH(S$2,'Feedstock Split-2020'!$A$1:$AG$1,0),0)*S$4</f>
        <v>0</v>
      </c>
      <c r="T19" s="379">
        <f>VLOOKUP($A19,'Feedstock Split-2020'!$A$1:$AG$43,MATCH(T$2,'Feedstock Split-2020'!$A$1:$AG$1,0),0)*T$4</f>
        <v>0</v>
      </c>
      <c r="U19" s="379">
        <f>VLOOKUP($A19,'Feedstock Split-2020'!$A$1:$AG$43,MATCH(U$2,'Feedstock Split-2020'!$A$1:$AG$1,0),0)*U$4</f>
        <v>636509643222.44385</v>
      </c>
      <c r="V19" s="379">
        <f>VLOOKUP($A19,'Feedstock Split-2020'!$A$1:$AG$43,MATCH(V$2,'Feedstock Split-2020'!$A$1:$AG$1,0),0)*V$4</f>
        <v>0</v>
      </c>
      <c r="W19" s="379">
        <f>VLOOKUP($A19,'Feedstock Split-2020'!$A$1:$AG$43,MATCH(W$2,'Feedstock Split-2020'!$A$1:$AG$1,0),0)*W$4</f>
        <v>0</v>
      </c>
      <c r="X19" s="379">
        <f>VLOOKUP($A19,'Feedstock Split-2020'!$A$1:$AG$43,MATCH(X$2,'Feedstock Split-2020'!$A$1:$AG$1,0),0)*X$4</f>
        <v>0</v>
      </c>
      <c r="Y19" s="379">
        <f>VLOOKUP($A19,'Feedstock Split-2020'!$A$1:$AG$43,MATCH(Y$2,'Feedstock Split-2020'!$A$1:$AG$1,0),0)*Y$4</f>
        <v>0</v>
      </c>
      <c r="Z19" s="379">
        <f>VLOOKUP($A19,'Feedstock Split-2020'!$A$1:$AG$43,MATCH(Z$2,'Feedstock Split-2020'!$A$1:$AG$1,0),0)*Z$4</f>
        <v>0</v>
      </c>
      <c r="AA19" s="379">
        <f>VLOOKUP($A19,'Feedstock Split-2020'!$A$1:$AG$43,MATCH(AA$2,'Feedstock Split-2020'!$A$1:$AG$1,0),0)*AA$4</f>
        <v>0</v>
      </c>
      <c r="AB19" s="379">
        <f>VLOOKUP($A19,'Feedstock Split-2020'!$A$1:$AG$43,MATCH(AB$2,'Feedstock Split-2020'!$A$1:$AG$1,0),0)*AB$4</f>
        <v>0</v>
      </c>
      <c r="AC19" s="379">
        <f>VLOOKUP($A19,'Feedstock Split-2020'!$A$1:$AG$43,MATCH(AC$2,'Feedstock Split-2020'!$A$1:$AG$1,0),0)*AC$4</f>
        <v>0</v>
      </c>
      <c r="AD19" s="379">
        <f>VLOOKUP($A19,'Feedstock Split-2020'!$A$1:$AG$43,MATCH(AD$2,'Feedstock Split-2020'!$A$1:$AG$1,0),0)*AD$4</f>
        <v>0</v>
      </c>
      <c r="AE19" s="379">
        <f>VLOOKUP($A19,'Feedstock Split-2020'!$A$1:$AG$43,MATCH(AE$2,'Feedstock Split-2020'!$A$1:$AG$1,0),0)*AE$4</f>
        <v>0</v>
      </c>
      <c r="AF19" s="380">
        <f>VLOOKUP($A19,'Feedstock Split-2020'!$A$1:$AG$43,MATCH(AF$2,'Feedstock Split-2020'!$A$1:$AG$1,0),0)*AF$4</f>
        <v>0</v>
      </c>
    </row>
    <row r="20" spans="1:32" x14ac:dyDescent="0.2">
      <c r="A20" s="12" t="s">
        <v>17</v>
      </c>
      <c r="B20" s="27"/>
      <c r="C20" s="348">
        <f>VLOOKUP($A20,'Feedstock Split-2020'!$A$1:$AG$43,MATCH(C$2,'Feedstock Split-2020'!$A$1:$AG$1,0),0)*C$4</f>
        <v>0</v>
      </c>
      <c r="D20" s="379">
        <f>VLOOKUP($A20,'Feedstock Split-2020'!$A$1:$AG$43,MATCH(D$2,'Feedstock Split-2020'!$A$1:$AG$1,0),0)*D$4</f>
        <v>0</v>
      </c>
      <c r="E20" s="379">
        <f>VLOOKUP($A20,'Feedstock Split-2020'!$A$1:$AG$43,MATCH(E$2,'Feedstock Split-2020'!$A$1:$AG$1,0),0)*E$4</f>
        <v>0</v>
      </c>
      <c r="F20" s="379">
        <f>VLOOKUP($A20,'Feedstock Split-2020'!$A$1:$AG$43,MATCH(F$2,'Feedstock Split-2020'!$A$1:$AG$1,0),0)*F$4</f>
        <v>0</v>
      </c>
      <c r="G20" s="379">
        <f>VLOOKUP($A20,'Feedstock Split-2020'!$A$1:$AG$43,MATCH(G$2,'Feedstock Split-2020'!$A$1:$AG$1,0),0)*G$4</f>
        <v>0</v>
      </c>
      <c r="H20" s="379">
        <f>VLOOKUP($A20,'Feedstock Split-2020'!$A$1:$AG$43,MATCH(H$2,'Feedstock Split-2020'!$A$1:$AG$1,0),0)*H$4</f>
        <v>0</v>
      </c>
      <c r="I20" s="379">
        <f>VLOOKUP($A20,'Feedstock Split-2020'!$A$1:$AG$43,MATCH(I$2,'Feedstock Split-2020'!$A$1:$AG$1,0),0)*I$4</f>
        <v>0</v>
      </c>
      <c r="J20" s="379">
        <f>VLOOKUP($A20,'Feedstock Split-2020'!$A$1:$AG$43,MATCH(J$2,'Feedstock Split-2020'!$A$1:$AG$1,0),0)*J$4</f>
        <v>0</v>
      </c>
      <c r="K20" s="379">
        <f>VLOOKUP($A20,'Feedstock Split-2020'!$A$1:$AG$43,MATCH(K$2,'Feedstock Split-2020'!$A$1:$AG$1,0),0)*K$4</f>
        <v>0</v>
      </c>
      <c r="L20" s="379">
        <f>VLOOKUP($A20,'Feedstock Split-2020'!$A$1:$AG$43,MATCH(L$2,'Feedstock Split-2020'!$A$1:$AG$1,0),0)*L$4</f>
        <v>0</v>
      </c>
      <c r="M20" s="379">
        <f>VLOOKUP($A20,'Feedstock Split-2020'!$A$1:$AG$43,MATCH(M$2,'Feedstock Split-2020'!$A$1:$AG$1,0),0)*M$4</f>
        <v>0</v>
      </c>
      <c r="N20" s="379">
        <f>VLOOKUP($A20,'Feedstock Split-2020'!$A$1:$AG$43,MATCH(N$2,'Feedstock Split-2020'!$A$1:$AG$1,0),0)*N$4</f>
        <v>0</v>
      </c>
      <c r="O20" s="379">
        <f>VLOOKUP($A20,'Feedstock Split-2020'!$A$1:$AG$43,MATCH(O$2,'Feedstock Split-2020'!$A$1:$AG$1,0),0)*O$4</f>
        <v>0</v>
      </c>
      <c r="P20" s="379">
        <f>VLOOKUP($A20,'Feedstock Split-2020'!$A$1:$AG$43,MATCH(P$2,'Feedstock Split-2020'!$A$1:$AG$1,0),0)*P$4</f>
        <v>0</v>
      </c>
      <c r="Q20" s="379">
        <f>VLOOKUP($A20,'Feedstock Split-2020'!$A$1:$AG$43,MATCH(Q$2,'Feedstock Split-2020'!$A$1:$AG$1,0),0)*Q$4</f>
        <v>0</v>
      </c>
      <c r="R20" s="379">
        <f>VLOOKUP($A20,'Feedstock Split-2020'!$A$1:$AG$43,MATCH(R$2,'Feedstock Split-2020'!$A$1:$AG$1,0),0)*R$4</f>
        <v>0</v>
      </c>
      <c r="S20" s="379">
        <f>VLOOKUP($A20,'Feedstock Split-2020'!$A$1:$AG$43,MATCH(S$2,'Feedstock Split-2020'!$A$1:$AG$1,0),0)*S$4</f>
        <v>0</v>
      </c>
      <c r="T20" s="379">
        <f>VLOOKUP($A20,'Feedstock Split-2020'!$A$1:$AG$43,MATCH(T$2,'Feedstock Split-2020'!$A$1:$AG$1,0),0)*T$4</f>
        <v>0</v>
      </c>
      <c r="U20" s="379">
        <f>VLOOKUP($A20,'Feedstock Split-2020'!$A$1:$AG$43,MATCH(U$2,'Feedstock Split-2020'!$A$1:$AG$1,0),0)*U$4</f>
        <v>0</v>
      </c>
      <c r="V20" s="379">
        <f>VLOOKUP($A20,'Feedstock Split-2020'!$A$1:$AG$43,MATCH(V$2,'Feedstock Split-2020'!$A$1:$AG$1,0),0)*V$4</f>
        <v>0</v>
      </c>
      <c r="W20" s="379">
        <f>VLOOKUP($A20,'Feedstock Split-2020'!$A$1:$AG$43,MATCH(W$2,'Feedstock Split-2020'!$A$1:$AG$1,0),0)*W$4</f>
        <v>0</v>
      </c>
      <c r="X20" s="379">
        <f>VLOOKUP($A20,'Feedstock Split-2020'!$A$1:$AG$43,MATCH(X$2,'Feedstock Split-2020'!$A$1:$AG$1,0),0)*X$4</f>
        <v>0</v>
      </c>
      <c r="Y20" s="379">
        <f>VLOOKUP($A20,'Feedstock Split-2020'!$A$1:$AG$43,MATCH(Y$2,'Feedstock Split-2020'!$A$1:$AG$1,0),0)*Y$4</f>
        <v>0</v>
      </c>
      <c r="Z20" s="379">
        <f>VLOOKUP($A20,'Feedstock Split-2020'!$A$1:$AG$43,MATCH(Z$2,'Feedstock Split-2020'!$A$1:$AG$1,0),0)*Z$4</f>
        <v>0</v>
      </c>
      <c r="AA20" s="379">
        <f>VLOOKUP($A20,'Feedstock Split-2020'!$A$1:$AG$43,MATCH(AA$2,'Feedstock Split-2020'!$A$1:$AG$1,0),0)*AA$4</f>
        <v>0</v>
      </c>
      <c r="AB20" s="379">
        <f>VLOOKUP($A20,'Feedstock Split-2020'!$A$1:$AG$43,MATCH(AB$2,'Feedstock Split-2020'!$A$1:$AG$1,0),0)*AB$4</f>
        <v>0</v>
      </c>
      <c r="AC20" s="379">
        <f>VLOOKUP($A20,'Feedstock Split-2020'!$A$1:$AG$43,MATCH(AC$2,'Feedstock Split-2020'!$A$1:$AG$1,0),0)*AC$4</f>
        <v>0</v>
      </c>
      <c r="AD20" s="379">
        <f>VLOOKUP($A20,'Feedstock Split-2020'!$A$1:$AG$43,MATCH(AD$2,'Feedstock Split-2020'!$A$1:$AG$1,0),0)*AD$4</f>
        <v>0</v>
      </c>
      <c r="AE20" s="379">
        <f>VLOOKUP($A20,'Feedstock Split-2020'!$A$1:$AG$43,MATCH(AE$2,'Feedstock Split-2020'!$A$1:$AG$1,0),0)*AE$4</f>
        <v>0</v>
      </c>
      <c r="AF20" s="380">
        <f>VLOOKUP($A20,'Feedstock Split-2020'!$A$1:$AG$43,MATCH(AF$2,'Feedstock Split-2020'!$A$1:$AG$1,0),0)*AF$4</f>
        <v>0</v>
      </c>
    </row>
    <row r="21" spans="1:32" x14ac:dyDescent="0.2">
      <c r="A21" s="12" t="s">
        <v>18</v>
      </c>
      <c r="B21" s="27"/>
      <c r="C21" s="348">
        <f>VLOOKUP($A21,'Feedstock Split-2020'!$A$1:$AG$43,MATCH(C$2,'Feedstock Split-2020'!$A$1:$AG$1,0),0)*C$4</f>
        <v>0</v>
      </c>
      <c r="D21" s="379">
        <f>VLOOKUP($A21,'Feedstock Split-2020'!$A$1:$AG$43,MATCH(D$2,'Feedstock Split-2020'!$A$1:$AG$1,0),0)*D$4</f>
        <v>0</v>
      </c>
      <c r="E21" s="379">
        <f>VLOOKUP($A21,'Feedstock Split-2020'!$A$1:$AG$43,MATCH(E$2,'Feedstock Split-2020'!$A$1:$AG$1,0),0)*E$4</f>
        <v>0</v>
      </c>
      <c r="F21" s="379">
        <f>VLOOKUP($A21,'Feedstock Split-2020'!$A$1:$AG$43,MATCH(F$2,'Feedstock Split-2020'!$A$1:$AG$1,0),0)*F$4</f>
        <v>0</v>
      </c>
      <c r="G21" s="379">
        <f>VLOOKUP($A21,'Feedstock Split-2020'!$A$1:$AG$43,MATCH(G$2,'Feedstock Split-2020'!$A$1:$AG$1,0),0)*G$4</f>
        <v>0</v>
      </c>
      <c r="H21" s="379">
        <f>VLOOKUP($A21,'Feedstock Split-2020'!$A$1:$AG$43,MATCH(H$2,'Feedstock Split-2020'!$A$1:$AG$1,0),0)*H$4</f>
        <v>0</v>
      </c>
      <c r="I21" s="379">
        <f>VLOOKUP($A21,'Feedstock Split-2020'!$A$1:$AG$43,MATCH(I$2,'Feedstock Split-2020'!$A$1:$AG$1,0),0)*I$4</f>
        <v>0</v>
      </c>
      <c r="J21" s="379">
        <f>VLOOKUP($A21,'Feedstock Split-2020'!$A$1:$AG$43,MATCH(J$2,'Feedstock Split-2020'!$A$1:$AG$1,0),0)*J$4</f>
        <v>0</v>
      </c>
      <c r="K21" s="379">
        <f>VLOOKUP($A21,'Feedstock Split-2020'!$A$1:$AG$43,MATCH(K$2,'Feedstock Split-2020'!$A$1:$AG$1,0),0)*K$4</f>
        <v>0</v>
      </c>
      <c r="L21" s="379">
        <f>VLOOKUP($A21,'Feedstock Split-2020'!$A$1:$AG$43,MATCH(L$2,'Feedstock Split-2020'!$A$1:$AG$1,0),0)*L$4</f>
        <v>0</v>
      </c>
      <c r="M21" s="379">
        <f>VLOOKUP($A21,'Feedstock Split-2020'!$A$1:$AG$43,MATCH(M$2,'Feedstock Split-2020'!$A$1:$AG$1,0),0)*M$4</f>
        <v>0</v>
      </c>
      <c r="N21" s="379">
        <f>VLOOKUP($A21,'Feedstock Split-2020'!$A$1:$AG$43,MATCH(N$2,'Feedstock Split-2020'!$A$1:$AG$1,0),0)*N$4</f>
        <v>0</v>
      </c>
      <c r="O21" s="379">
        <f>VLOOKUP($A21,'Feedstock Split-2020'!$A$1:$AG$43,MATCH(O$2,'Feedstock Split-2020'!$A$1:$AG$1,0),0)*O$4</f>
        <v>0</v>
      </c>
      <c r="P21" s="379">
        <f>VLOOKUP($A21,'Feedstock Split-2020'!$A$1:$AG$43,MATCH(P$2,'Feedstock Split-2020'!$A$1:$AG$1,0),0)*P$4</f>
        <v>0</v>
      </c>
      <c r="Q21" s="379">
        <f>VLOOKUP($A21,'Feedstock Split-2020'!$A$1:$AG$43,MATCH(Q$2,'Feedstock Split-2020'!$A$1:$AG$1,0),0)*Q$4</f>
        <v>0</v>
      </c>
      <c r="R21" s="379">
        <f>VLOOKUP($A21,'Feedstock Split-2020'!$A$1:$AG$43,MATCH(R$2,'Feedstock Split-2020'!$A$1:$AG$1,0),0)*R$4</f>
        <v>0</v>
      </c>
      <c r="S21" s="379">
        <f>VLOOKUP($A21,'Feedstock Split-2020'!$A$1:$AG$43,MATCH(S$2,'Feedstock Split-2020'!$A$1:$AG$1,0),0)*S$4</f>
        <v>0</v>
      </c>
      <c r="T21" s="379">
        <f>VLOOKUP($A21,'Feedstock Split-2020'!$A$1:$AG$43,MATCH(T$2,'Feedstock Split-2020'!$A$1:$AG$1,0),0)*T$4</f>
        <v>0</v>
      </c>
      <c r="U21" s="379">
        <f>VLOOKUP($A21,'Feedstock Split-2020'!$A$1:$AG$43,MATCH(U$2,'Feedstock Split-2020'!$A$1:$AG$1,0),0)*U$4</f>
        <v>0</v>
      </c>
      <c r="V21" s="379">
        <f>VLOOKUP($A21,'Feedstock Split-2020'!$A$1:$AG$43,MATCH(V$2,'Feedstock Split-2020'!$A$1:$AG$1,0),0)*V$4</f>
        <v>0</v>
      </c>
      <c r="W21" s="379">
        <f>VLOOKUP($A21,'Feedstock Split-2020'!$A$1:$AG$43,MATCH(W$2,'Feedstock Split-2020'!$A$1:$AG$1,0),0)*W$4</f>
        <v>0</v>
      </c>
      <c r="X21" s="379">
        <f>VLOOKUP($A21,'Feedstock Split-2020'!$A$1:$AG$43,MATCH(X$2,'Feedstock Split-2020'!$A$1:$AG$1,0),0)*X$4</f>
        <v>0</v>
      </c>
      <c r="Y21" s="379">
        <f>VLOOKUP($A21,'Feedstock Split-2020'!$A$1:$AG$43,MATCH(Y$2,'Feedstock Split-2020'!$A$1:$AG$1,0),0)*Y$4</f>
        <v>0</v>
      </c>
      <c r="Z21" s="379">
        <f>VLOOKUP($A21,'Feedstock Split-2020'!$A$1:$AG$43,MATCH(Z$2,'Feedstock Split-2020'!$A$1:$AG$1,0),0)*Z$4</f>
        <v>0</v>
      </c>
      <c r="AA21" s="379">
        <f>VLOOKUP($A21,'Feedstock Split-2020'!$A$1:$AG$43,MATCH(AA$2,'Feedstock Split-2020'!$A$1:$AG$1,0),0)*AA$4</f>
        <v>0</v>
      </c>
      <c r="AB21" s="379">
        <f>VLOOKUP($A21,'Feedstock Split-2020'!$A$1:$AG$43,MATCH(AB$2,'Feedstock Split-2020'!$A$1:$AG$1,0),0)*AB$4</f>
        <v>0</v>
      </c>
      <c r="AC21" s="379">
        <f>VLOOKUP($A21,'Feedstock Split-2020'!$A$1:$AG$43,MATCH(AC$2,'Feedstock Split-2020'!$A$1:$AG$1,0),0)*AC$4</f>
        <v>0</v>
      </c>
      <c r="AD21" s="379">
        <f>VLOOKUP($A21,'Feedstock Split-2020'!$A$1:$AG$43,MATCH(AD$2,'Feedstock Split-2020'!$A$1:$AG$1,0),0)*AD$4</f>
        <v>0</v>
      </c>
      <c r="AE21" s="379">
        <f>VLOOKUP($A21,'Feedstock Split-2020'!$A$1:$AG$43,MATCH(AE$2,'Feedstock Split-2020'!$A$1:$AG$1,0),0)*AE$4</f>
        <v>0</v>
      </c>
      <c r="AF21" s="380">
        <f>VLOOKUP($A21,'Feedstock Split-2020'!$A$1:$AG$43,MATCH(AF$2,'Feedstock Split-2020'!$A$1:$AG$1,0),0)*AF$4</f>
        <v>0</v>
      </c>
    </row>
    <row r="22" spans="1:32" x14ac:dyDescent="0.2">
      <c r="A22" s="12" t="s">
        <v>19</v>
      </c>
      <c r="B22" s="27"/>
      <c r="C22" s="348">
        <f>VLOOKUP($A22,'Feedstock Split-2020'!$A$1:$AG$43,MATCH(C$2,'Feedstock Split-2020'!$A$1:$AG$1,0),0)*C$4</f>
        <v>0</v>
      </c>
      <c r="D22" s="379">
        <f>VLOOKUP($A22,'Feedstock Split-2020'!$A$1:$AG$43,MATCH(D$2,'Feedstock Split-2020'!$A$1:$AG$1,0),0)*D$4</f>
        <v>0</v>
      </c>
      <c r="E22" s="379">
        <f>VLOOKUP($A22,'Feedstock Split-2020'!$A$1:$AG$43,MATCH(E$2,'Feedstock Split-2020'!$A$1:$AG$1,0),0)*E$4</f>
        <v>0</v>
      </c>
      <c r="F22" s="379">
        <f>VLOOKUP($A22,'Feedstock Split-2020'!$A$1:$AG$43,MATCH(F$2,'Feedstock Split-2020'!$A$1:$AG$1,0),0)*F$4</f>
        <v>0</v>
      </c>
      <c r="G22" s="379">
        <f>VLOOKUP($A22,'Feedstock Split-2020'!$A$1:$AG$43,MATCH(G$2,'Feedstock Split-2020'!$A$1:$AG$1,0),0)*G$4</f>
        <v>0</v>
      </c>
      <c r="H22" s="379">
        <f>VLOOKUP($A22,'Feedstock Split-2020'!$A$1:$AG$43,MATCH(H$2,'Feedstock Split-2020'!$A$1:$AG$1,0),0)*H$4</f>
        <v>0</v>
      </c>
      <c r="I22" s="379">
        <f>VLOOKUP($A22,'Feedstock Split-2020'!$A$1:$AG$43,MATCH(I$2,'Feedstock Split-2020'!$A$1:$AG$1,0),0)*I$4</f>
        <v>0</v>
      </c>
      <c r="J22" s="379">
        <f>VLOOKUP($A22,'Feedstock Split-2020'!$A$1:$AG$43,MATCH(J$2,'Feedstock Split-2020'!$A$1:$AG$1,0),0)*J$4</f>
        <v>0</v>
      </c>
      <c r="K22" s="379">
        <f>VLOOKUP($A22,'Feedstock Split-2020'!$A$1:$AG$43,MATCH(K$2,'Feedstock Split-2020'!$A$1:$AG$1,0),0)*K$4</f>
        <v>0</v>
      </c>
      <c r="L22" s="379">
        <f>VLOOKUP($A22,'Feedstock Split-2020'!$A$1:$AG$43,MATCH(L$2,'Feedstock Split-2020'!$A$1:$AG$1,0),0)*L$4</f>
        <v>0</v>
      </c>
      <c r="M22" s="379">
        <f>VLOOKUP($A22,'Feedstock Split-2020'!$A$1:$AG$43,MATCH(M$2,'Feedstock Split-2020'!$A$1:$AG$1,0),0)*M$4</f>
        <v>0</v>
      </c>
      <c r="N22" s="379">
        <f>VLOOKUP($A22,'Feedstock Split-2020'!$A$1:$AG$43,MATCH(N$2,'Feedstock Split-2020'!$A$1:$AG$1,0),0)*N$4</f>
        <v>0</v>
      </c>
      <c r="O22" s="379">
        <f>VLOOKUP($A22,'Feedstock Split-2020'!$A$1:$AG$43,MATCH(O$2,'Feedstock Split-2020'!$A$1:$AG$1,0),0)*O$4</f>
        <v>0</v>
      </c>
      <c r="P22" s="379">
        <f>VLOOKUP($A22,'Feedstock Split-2020'!$A$1:$AG$43,MATCH(P$2,'Feedstock Split-2020'!$A$1:$AG$1,0),0)*P$4</f>
        <v>0</v>
      </c>
      <c r="Q22" s="379">
        <f>VLOOKUP($A22,'Feedstock Split-2020'!$A$1:$AG$43,MATCH(Q$2,'Feedstock Split-2020'!$A$1:$AG$1,0),0)*Q$4</f>
        <v>0</v>
      </c>
      <c r="R22" s="379">
        <f>VLOOKUP($A22,'Feedstock Split-2020'!$A$1:$AG$43,MATCH(R$2,'Feedstock Split-2020'!$A$1:$AG$1,0),0)*R$4</f>
        <v>0</v>
      </c>
      <c r="S22" s="379">
        <f>VLOOKUP($A22,'Feedstock Split-2020'!$A$1:$AG$43,MATCH(S$2,'Feedstock Split-2020'!$A$1:$AG$1,0),0)*S$4</f>
        <v>0</v>
      </c>
      <c r="T22" s="379">
        <f>VLOOKUP($A22,'Feedstock Split-2020'!$A$1:$AG$43,MATCH(T$2,'Feedstock Split-2020'!$A$1:$AG$1,0),0)*T$4</f>
        <v>0</v>
      </c>
      <c r="U22" s="379">
        <f>VLOOKUP($A22,'Feedstock Split-2020'!$A$1:$AG$43,MATCH(U$2,'Feedstock Split-2020'!$A$1:$AG$1,0),0)*U$4</f>
        <v>0</v>
      </c>
      <c r="V22" s="379">
        <f>VLOOKUP($A22,'Feedstock Split-2020'!$A$1:$AG$43,MATCH(V$2,'Feedstock Split-2020'!$A$1:$AG$1,0),0)*V$4</f>
        <v>0</v>
      </c>
      <c r="W22" s="379">
        <f>VLOOKUP($A22,'Feedstock Split-2020'!$A$1:$AG$43,MATCH(W$2,'Feedstock Split-2020'!$A$1:$AG$1,0),0)*W$4</f>
        <v>0</v>
      </c>
      <c r="X22" s="379">
        <f>VLOOKUP($A22,'Feedstock Split-2020'!$A$1:$AG$43,MATCH(X$2,'Feedstock Split-2020'!$A$1:$AG$1,0),0)*X$4</f>
        <v>0</v>
      </c>
      <c r="Y22" s="379">
        <f>VLOOKUP($A22,'Feedstock Split-2020'!$A$1:$AG$43,MATCH(Y$2,'Feedstock Split-2020'!$A$1:$AG$1,0),0)*Y$4</f>
        <v>0</v>
      </c>
      <c r="Z22" s="379">
        <f>VLOOKUP($A22,'Feedstock Split-2020'!$A$1:$AG$43,MATCH(Z$2,'Feedstock Split-2020'!$A$1:$AG$1,0),0)*Z$4</f>
        <v>0</v>
      </c>
      <c r="AA22" s="379">
        <f>VLOOKUP($A22,'Feedstock Split-2020'!$A$1:$AG$43,MATCH(AA$2,'Feedstock Split-2020'!$A$1:$AG$1,0),0)*AA$4</f>
        <v>0</v>
      </c>
      <c r="AB22" s="379">
        <f>VLOOKUP($A22,'Feedstock Split-2020'!$A$1:$AG$43,MATCH(AB$2,'Feedstock Split-2020'!$A$1:$AG$1,0),0)*AB$4</f>
        <v>0</v>
      </c>
      <c r="AC22" s="379">
        <f>VLOOKUP($A22,'Feedstock Split-2020'!$A$1:$AG$43,MATCH(AC$2,'Feedstock Split-2020'!$A$1:$AG$1,0),0)*AC$4</f>
        <v>0</v>
      </c>
      <c r="AD22" s="379">
        <f>VLOOKUP($A22,'Feedstock Split-2020'!$A$1:$AG$43,MATCH(AD$2,'Feedstock Split-2020'!$A$1:$AG$1,0),0)*AD$4</f>
        <v>0</v>
      </c>
      <c r="AE22" s="379">
        <f>VLOOKUP($A22,'Feedstock Split-2020'!$A$1:$AG$43,MATCH(AE$2,'Feedstock Split-2020'!$A$1:$AG$1,0),0)*AE$4</f>
        <v>0</v>
      </c>
      <c r="AF22" s="380">
        <f>VLOOKUP($A22,'Feedstock Split-2020'!$A$1:$AG$43,MATCH(AF$2,'Feedstock Split-2020'!$A$1:$AG$1,0),0)*AF$4</f>
        <v>0</v>
      </c>
    </row>
    <row r="23" spans="1:32" x14ac:dyDescent="0.2">
      <c r="A23" s="12" t="s">
        <v>20</v>
      </c>
      <c r="B23" s="27"/>
      <c r="C23" s="348">
        <f>VLOOKUP($A23,'Feedstock Split-2020'!$A$1:$AG$43,MATCH(C$2,'Feedstock Split-2020'!$A$1:$AG$1,0),0)*C$4</f>
        <v>0</v>
      </c>
      <c r="D23" s="379">
        <f>VLOOKUP($A23,'Feedstock Split-2020'!$A$1:$AG$43,MATCH(D$2,'Feedstock Split-2020'!$A$1:$AG$1,0),0)*D$4</f>
        <v>0</v>
      </c>
      <c r="E23" s="379">
        <f>VLOOKUP($A23,'Feedstock Split-2020'!$A$1:$AG$43,MATCH(E$2,'Feedstock Split-2020'!$A$1:$AG$1,0),0)*E$4</f>
        <v>0</v>
      </c>
      <c r="F23" s="379">
        <f>VLOOKUP($A23,'Feedstock Split-2020'!$A$1:$AG$43,MATCH(F$2,'Feedstock Split-2020'!$A$1:$AG$1,0),0)*F$4</f>
        <v>0</v>
      </c>
      <c r="G23" s="379">
        <f>VLOOKUP($A23,'Feedstock Split-2020'!$A$1:$AG$43,MATCH(G$2,'Feedstock Split-2020'!$A$1:$AG$1,0),0)*G$4</f>
        <v>0</v>
      </c>
      <c r="H23" s="379">
        <f>VLOOKUP($A23,'Feedstock Split-2020'!$A$1:$AG$43,MATCH(H$2,'Feedstock Split-2020'!$A$1:$AG$1,0),0)*H$4</f>
        <v>0</v>
      </c>
      <c r="I23" s="379">
        <f>VLOOKUP($A23,'Feedstock Split-2020'!$A$1:$AG$43,MATCH(I$2,'Feedstock Split-2020'!$A$1:$AG$1,0),0)*I$4</f>
        <v>0</v>
      </c>
      <c r="J23" s="379">
        <f>VLOOKUP($A23,'Feedstock Split-2020'!$A$1:$AG$43,MATCH(J$2,'Feedstock Split-2020'!$A$1:$AG$1,0),0)*J$4</f>
        <v>0</v>
      </c>
      <c r="K23" s="379">
        <f>VLOOKUP($A23,'Feedstock Split-2020'!$A$1:$AG$43,MATCH(K$2,'Feedstock Split-2020'!$A$1:$AG$1,0),0)*K$4</f>
        <v>0</v>
      </c>
      <c r="L23" s="379">
        <f>VLOOKUP($A23,'Feedstock Split-2020'!$A$1:$AG$43,MATCH(L$2,'Feedstock Split-2020'!$A$1:$AG$1,0),0)*L$4</f>
        <v>0</v>
      </c>
      <c r="M23" s="379">
        <f>VLOOKUP($A23,'Feedstock Split-2020'!$A$1:$AG$43,MATCH(M$2,'Feedstock Split-2020'!$A$1:$AG$1,0),0)*M$4</f>
        <v>0</v>
      </c>
      <c r="N23" s="379">
        <f>VLOOKUP($A23,'Feedstock Split-2020'!$A$1:$AG$43,MATCH(N$2,'Feedstock Split-2020'!$A$1:$AG$1,0),0)*N$4</f>
        <v>0</v>
      </c>
      <c r="O23" s="379">
        <f>VLOOKUP($A23,'Feedstock Split-2020'!$A$1:$AG$43,MATCH(O$2,'Feedstock Split-2020'!$A$1:$AG$1,0),0)*O$4</f>
        <v>0</v>
      </c>
      <c r="P23" s="379">
        <f>VLOOKUP($A23,'Feedstock Split-2020'!$A$1:$AG$43,MATCH(P$2,'Feedstock Split-2020'!$A$1:$AG$1,0),0)*P$4</f>
        <v>0</v>
      </c>
      <c r="Q23" s="379">
        <f>VLOOKUP($A23,'Feedstock Split-2020'!$A$1:$AG$43,MATCH(Q$2,'Feedstock Split-2020'!$A$1:$AG$1,0),0)*Q$4</f>
        <v>0</v>
      </c>
      <c r="R23" s="379">
        <f>VLOOKUP($A23,'Feedstock Split-2020'!$A$1:$AG$43,MATCH(R$2,'Feedstock Split-2020'!$A$1:$AG$1,0),0)*R$4</f>
        <v>0</v>
      </c>
      <c r="S23" s="379">
        <f>VLOOKUP($A23,'Feedstock Split-2020'!$A$1:$AG$43,MATCH(S$2,'Feedstock Split-2020'!$A$1:$AG$1,0),0)*S$4</f>
        <v>0</v>
      </c>
      <c r="T23" s="379">
        <f>VLOOKUP($A23,'Feedstock Split-2020'!$A$1:$AG$43,MATCH(T$2,'Feedstock Split-2020'!$A$1:$AG$1,0),0)*T$4</f>
        <v>0</v>
      </c>
      <c r="U23" s="379">
        <f>VLOOKUP($A23,'Feedstock Split-2020'!$A$1:$AG$43,MATCH(U$2,'Feedstock Split-2020'!$A$1:$AG$1,0),0)*U$4</f>
        <v>192082791741.68423</v>
      </c>
      <c r="V23" s="379">
        <f>VLOOKUP($A23,'Feedstock Split-2020'!$A$1:$AG$43,MATCH(V$2,'Feedstock Split-2020'!$A$1:$AG$1,0),0)*V$4</f>
        <v>0</v>
      </c>
      <c r="W23" s="379">
        <f>VLOOKUP($A23,'Feedstock Split-2020'!$A$1:$AG$43,MATCH(W$2,'Feedstock Split-2020'!$A$1:$AG$1,0),0)*W$4</f>
        <v>0</v>
      </c>
      <c r="X23" s="379">
        <f>VLOOKUP($A23,'Feedstock Split-2020'!$A$1:$AG$43,MATCH(X$2,'Feedstock Split-2020'!$A$1:$AG$1,0),0)*X$4</f>
        <v>0</v>
      </c>
      <c r="Y23" s="379">
        <f>VLOOKUP($A23,'Feedstock Split-2020'!$A$1:$AG$43,MATCH(Y$2,'Feedstock Split-2020'!$A$1:$AG$1,0),0)*Y$4</f>
        <v>0</v>
      </c>
      <c r="Z23" s="379">
        <f>VLOOKUP($A23,'Feedstock Split-2020'!$A$1:$AG$43,MATCH(Z$2,'Feedstock Split-2020'!$A$1:$AG$1,0),0)*Z$4</f>
        <v>0</v>
      </c>
      <c r="AA23" s="379">
        <f>VLOOKUP($A23,'Feedstock Split-2020'!$A$1:$AG$43,MATCH(AA$2,'Feedstock Split-2020'!$A$1:$AG$1,0),0)*AA$4</f>
        <v>0</v>
      </c>
      <c r="AB23" s="379">
        <f>VLOOKUP($A23,'Feedstock Split-2020'!$A$1:$AG$43,MATCH(AB$2,'Feedstock Split-2020'!$A$1:$AG$1,0),0)*AB$4</f>
        <v>0</v>
      </c>
      <c r="AC23" s="379">
        <f>VLOOKUP($A23,'Feedstock Split-2020'!$A$1:$AG$43,MATCH(AC$2,'Feedstock Split-2020'!$A$1:$AG$1,0),0)*AC$4</f>
        <v>0</v>
      </c>
      <c r="AD23" s="379">
        <f>VLOOKUP($A23,'Feedstock Split-2020'!$A$1:$AG$43,MATCH(AD$2,'Feedstock Split-2020'!$A$1:$AG$1,0),0)*AD$4</f>
        <v>0</v>
      </c>
      <c r="AE23" s="379">
        <f>VLOOKUP($A23,'Feedstock Split-2020'!$A$1:$AG$43,MATCH(AE$2,'Feedstock Split-2020'!$A$1:$AG$1,0),0)*AE$4</f>
        <v>0</v>
      </c>
      <c r="AF23" s="380">
        <f>VLOOKUP($A23,'Feedstock Split-2020'!$A$1:$AG$43,MATCH(AF$2,'Feedstock Split-2020'!$A$1:$AG$1,0),0)*AF$4</f>
        <v>0</v>
      </c>
    </row>
    <row r="24" spans="1:32" x14ac:dyDescent="0.2">
      <c r="A24" s="74" t="s">
        <v>345</v>
      </c>
      <c r="B24" s="115"/>
      <c r="C24" s="348">
        <f>VLOOKUP($A24,'Feedstock Split-2020'!$A$1:$AG$43,MATCH(C$2,'Feedstock Split-2020'!$A$1:$AG$1,0),0)*C$4</f>
        <v>118771229242445.47</v>
      </c>
      <c r="D24" s="379">
        <f>VLOOKUP($A24,'Feedstock Split-2020'!$A$1:$AG$43,MATCH(D$2,'Feedstock Split-2020'!$A$1:$AG$1,0),0)*D$4</f>
        <v>0</v>
      </c>
      <c r="E24" s="379">
        <f>VLOOKUP($A24,'Feedstock Split-2020'!$A$1:$AG$43,MATCH(E$2,'Feedstock Split-2020'!$A$1:$AG$1,0),0)*E$4</f>
        <v>11568421668393.119</v>
      </c>
      <c r="F24" s="379">
        <f>VLOOKUP($A24,'Feedstock Split-2020'!$A$1:$AG$43,MATCH(F$2,'Feedstock Split-2020'!$A$1:$AG$1,0),0)*F$4</f>
        <v>1536569502042.1973</v>
      </c>
      <c r="G24" s="379">
        <f>VLOOKUP($A24,'Feedstock Split-2020'!$A$1:$AG$43,MATCH(G$2,'Feedstock Split-2020'!$A$1:$AG$1,0),0)*G$4</f>
        <v>0</v>
      </c>
      <c r="H24" s="379">
        <f>VLOOKUP($A24,'Feedstock Split-2020'!$A$1:$AG$43,MATCH(H$2,'Feedstock Split-2020'!$A$1:$AG$1,0),0)*H$4</f>
        <v>0</v>
      </c>
      <c r="I24" s="379">
        <f>VLOOKUP($A24,'Feedstock Split-2020'!$A$1:$AG$43,MATCH(I$2,'Feedstock Split-2020'!$A$1:$AG$1,0),0)*I$4</f>
        <v>0</v>
      </c>
      <c r="J24" s="379">
        <f>VLOOKUP($A24,'Feedstock Split-2020'!$A$1:$AG$43,MATCH(J$2,'Feedstock Split-2020'!$A$1:$AG$1,0),0)*J$4</f>
        <v>0</v>
      </c>
      <c r="K24" s="379">
        <f>VLOOKUP($A24,'Feedstock Split-2020'!$A$1:$AG$43,MATCH(K$2,'Feedstock Split-2020'!$A$1:$AG$1,0),0)*K$4</f>
        <v>0</v>
      </c>
      <c r="L24" s="379">
        <f>VLOOKUP($A24,'Feedstock Split-2020'!$A$1:$AG$43,MATCH(L$2,'Feedstock Split-2020'!$A$1:$AG$1,0),0)*L$4</f>
        <v>0</v>
      </c>
      <c r="M24" s="379">
        <f>VLOOKUP($A24,'Feedstock Split-2020'!$A$1:$AG$43,MATCH(M$2,'Feedstock Split-2020'!$A$1:$AG$1,0),0)*M$4</f>
        <v>10883359121035.299</v>
      </c>
      <c r="N24" s="379">
        <f>VLOOKUP($A24,'Feedstock Split-2020'!$A$1:$AG$43,MATCH(N$2,'Feedstock Split-2020'!$A$1:$AG$1,0),0)*N$4</f>
        <v>0</v>
      </c>
      <c r="O24" s="379">
        <f>VLOOKUP($A24,'Feedstock Split-2020'!$A$1:$AG$43,MATCH(O$2,'Feedstock Split-2020'!$A$1:$AG$1,0),0)*O$4</f>
        <v>75465110486.149323</v>
      </c>
      <c r="P24" s="379">
        <f>VLOOKUP($A24,'Feedstock Split-2020'!$A$1:$AG$43,MATCH(P$2,'Feedstock Split-2020'!$A$1:$AG$1,0),0)*P$4</f>
        <v>0</v>
      </c>
      <c r="Q24" s="379">
        <f>VLOOKUP($A24,'Feedstock Split-2020'!$A$1:$AG$43,MATCH(Q$2,'Feedstock Split-2020'!$A$1:$AG$1,0),0)*Q$4</f>
        <v>0</v>
      </c>
      <c r="R24" s="379">
        <f>VLOOKUP($A24,'Feedstock Split-2020'!$A$1:$AG$43,MATCH(R$2,'Feedstock Split-2020'!$A$1:$AG$1,0),0)*R$4</f>
        <v>11994953885171.924</v>
      </c>
      <c r="S24" s="379">
        <f>VLOOKUP($A24,'Feedstock Split-2020'!$A$1:$AG$43,MATCH(S$2,'Feedstock Split-2020'!$A$1:$AG$1,0),0)*S$4</f>
        <v>513541741135973.56</v>
      </c>
      <c r="T24" s="379">
        <f>VLOOKUP($A24,'Feedstock Split-2020'!$A$1:$AG$43,MATCH(T$2,'Feedstock Split-2020'!$A$1:$AG$1,0),0)*T$4</f>
        <v>90511767653154.828</v>
      </c>
      <c r="U24" s="379">
        <f>VLOOKUP($A24,'Feedstock Split-2020'!$A$1:$AG$43,MATCH(U$2,'Feedstock Split-2020'!$A$1:$AG$1,0),0)*U$4</f>
        <v>0</v>
      </c>
      <c r="V24" s="379">
        <f>VLOOKUP($A24,'Feedstock Split-2020'!$A$1:$AG$43,MATCH(V$2,'Feedstock Split-2020'!$A$1:$AG$1,0),0)*V$4</f>
        <v>433652692469.87622</v>
      </c>
      <c r="W24" s="379">
        <f>VLOOKUP($A24,'Feedstock Split-2020'!$A$1:$AG$43,MATCH(W$2,'Feedstock Split-2020'!$A$1:$AG$1,0),0)*W$4</f>
        <v>2698136503576.3081</v>
      </c>
      <c r="X24" s="379">
        <f>VLOOKUP($A24,'Feedstock Split-2020'!$A$1:$AG$43,MATCH(X$2,'Feedstock Split-2020'!$A$1:$AG$1,0),0)*X$4</f>
        <v>0</v>
      </c>
      <c r="Y24" s="379">
        <f>VLOOKUP($A24,'Feedstock Split-2020'!$A$1:$AG$43,MATCH(Y$2,'Feedstock Split-2020'!$A$1:$AG$1,0),0)*Y$4</f>
        <v>265450246561768.47</v>
      </c>
      <c r="Z24" s="379">
        <f>VLOOKUP($A24,'Feedstock Split-2020'!$A$1:$AG$43,MATCH(Z$2,'Feedstock Split-2020'!$A$1:$AG$1,0),0)*Z$4</f>
        <v>55434465388728.008</v>
      </c>
      <c r="AA24" s="379">
        <f>VLOOKUP($A24,'Feedstock Split-2020'!$A$1:$AG$43,MATCH(AA$2,'Feedstock Split-2020'!$A$1:$AG$1,0),0)*AA$4</f>
        <v>1320051037125494.3</v>
      </c>
      <c r="AB24" s="379">
        <f>VLOOKUP($A24,'Feedstock Split-2020'!$A$1:$AG$43,MATCH(AB$2,'Feedstock Split-2020'!$A$1:$AG$1,0),0)*AB$4</f>
        <v>0</v>
      </c>
      <c r="AC24" s="379">
        <f>VLOOKUP($A24,'Feedstock Split-2020'!$A$1:$AG$43,MATCH(AC$2,'Feedstock Split-2020'!$A$1:$AG$1,0),0)*AC$4</f>
        <v>0</v>
      </c>
      <c r="AD24" s="379">
        <f>VLOOKUP($A24,'Feedstock Split-2020'!$A$1:$AG$43,MATCH(AD$2,'Feedstock Split-2020'!$A$1:$AG$1,0),0)*AD$4</f>
        <v>0</v>
      </c>
      <c r="AE24" s="379">
        <f>VLOOKUP($A24,'Feedstock Split-2020'!$A$1:$AG$43,MATCH(AE$2,'Feedstock Split-2020'!$A$1:$AG$1,0),0)*AE$4</f>
        <v>0</v>
      </c>
      <c r="AF24" s="380">
        <f>VLOOKUP($A24,'Feedstock Split-2020'!$A$1:$AG$43,MATCH(AF$2,'Feedstock Split-2020'!$A$1:$AG$1,0),0)*AF$4</f>
        <v>2758706701109.3916</v>
      </c>
    </row>
    <row r="25" spans="1:32" x14ac:dyDescent="0.2">
      <c r="A25" s="12" t="s">
        <v>1</v>
      </c>
      <c r="B25" s="27"/>
      <c r="C25" s="348">
        <f>VLOOKUP($A25,'Feedstock Split-2020'!$A$1:$AG$43,MATCH(C$2,'Feedstock Split-2020'!$A$1:$AG$1,0),0)*C$4</f>
        <v>1237007533130514.5</v>
      </c>
      <c r="D25" s="379">
        <f>VLOOKUP($A25,'Feedstock Split-2020'!$A$1:$AG$43,MATCH(D$2,'Feedstock Split-2020'!$A$1:$AG$1,0),0)*D$4</f>
        <v>0</v>
      </c>
      <c r="E25" s="379">
        <f>VLOOKUP($A25,'Feedstock Split-2020'!$A$1:$AG$43,MATCH(E$2,'Feedstock Split-2020'!$A$1:$AG$1,0),0)*E$4</f>
        <v>0</v>
      </c>
      <c r="F25" s="379">
        <f>VLOOKUP($A25,'Feedstock Split-2020'!$A$1:$AG$43,MATCH(F$2,'Feedstock Split-2020'!$A$1:$AG$1,0),0)*F$4</f>
        <v>0</v>
      </c>
      <c r="G25" s="379">
        <f>VLOOKUP($A25,'Feedstock Split-2020'!$A$1:$AG$43,MATCH(G$2,'Feedstock Split-2020'!$A$1:$AG$1,0),0)*G$4</f>
        <v>0</v>
      </c>
      <c r="H25" s="379">
        <f>VLOOKUP($A25,'Feedstock Split-2020'!$A$1:$AG$43,MATCH(H$2,'Feedstock Split-2020'!$A$1:$AG$1,0),0)*H$4</f>
        <v>44814975361518.875</v>
      </c>
      <c r="I25" s="379">
        <f>VLOOKUP($A25,'Feedstock Split-2020'!$A$1:$AG$43,MATCH(I$2,'Feedstock Split-2020'!$A$1:$AG$1,0),0)*I$4</f>
        <v>173492917934154.88</v>
      </c>
      <c r="J25" s="379">
        <f>VLOOKUP($A25,'Feedstock Split-2020'!$A$1:$AG$43,MATCH(J$2,'Feedstock Split-2020'!$A$1:$AG$1,0),0)*J$4</f>
        <v>0</v>
      </c>
      <c r="K25" s="379">
        <f>VLOOKUP($A25,'Feedstock Split-2020'!$A$1:$AG$43,MATCH(K$2,'Feedstock Split-2020'!$A$1:$AG$1,0),0)*K$4</f>
        <v>0</v>
      </c>
      <c r="L25" s="379">
        <f>VLOOKUP($A25,'Feedstock Split-2020'!$A$1:$AG$43,MATCH(L$2,'Feedstock Split-2020'!$A$1:$AG$1,0),0)*L$4</f>
        <v>0</v>
      </c>
      <c r="M25" s="384">
        <f>VLOOKUP($A25,'Feedstock Split-2020'!$A$1:$AG$43,MATCH(M$2,'Feedstock Split-2020'!$A$1:$AG$1,0),0)*M$4</f>
        <v>65159246631381.625</v>
      </c>
      <c r="N25" s="379">
        <f>VLOOKUP($A25,'Feedstock Split-2020'!$A$1:$AG$43,MATCH(N$2,'Feedstock Split-2020'!$A$1:$AG$1,0),0)*N$4</f>
        <v>0</v>
      </c>
      <c r="O25" s="384">
        <f>VLOOKUP($A25,'Feedstock Split-2020'!$A$1:$AG$43,MATCH(O$2,'Feedstock Split-2020'!$A$1:$AG$1,0),0)*O$4</f>
        <v>557427160649.79211</v>
      </c>
      <c r="P25" s="384">
        <f>VLOOKUP($A25,'Feedstock Split-2020'!$A$1:$AG$43,MATCH(P$2,'Feedstock Split-2020'!$A$1:$AG$1,0),0)*P$4</f>
        <v>306379051222.05463</v>
      </c>
      <c r="Q25" s="384">
        <f>VLOOKUP($A25,'Feedstock Split-2020'!$A$1:$AG$43,MATCH(Q$2,'Feedstock Split-2020'!$A$1:$AG$1,0),0)*Q$4</f>
        <v>8388456402568.6406</v>
      </c>
      <c r="R25" s="379">
        <f>VLOOKUP($A25,'Feedstock Split-2020'!$A$1:$AG$43,MATCH(R$2,'Feedstock Split-2020'!$A$1:$AG$1,0),0)*R$4</f>
        <v>3061972627296.5879</v>
      </c>
      <c r="S25" s="379">
        <f>VLOOKUP($A25,'Feedstock Split-2020'!$A$1:$AG$43,MATCH(S$2,'Feedstock Split-2020'!$A$1:$AG$1,0),0)*S$4</f>
        <v>1879525267212447.5</v>
      </c>
      <c r="T25" s="379">
        <f>VLOOKUP($A25,'Feedstock Split-2020'!$A$1:$AG$43,MATCH(T$2,'Feedstock Split-2020'!$A$1:$AG$1,0),0)*T$4</f>
        <v>0</v>
      </c>
      <c r="U25" s="379">
        <f>VLOOKUP($A25,'Feedstock Split-2020'!$A$1:$AG$43,MATCH(U$2,'Feedstock Split-2020'!$A$1:$AG$1,0),0)*U$4</f>
        <v>72697687180352.734</v>
      </c>
      <c r="V25" s="379">
        <f>VLOOKUP($A25,'Feedstock Split-2020'!$A$1:$AG$43,MATCH(V$2,'Feedstock Split-2020'!$A$1:$AG$1,0),0)*V$4</f>
        <v>16375551672791.039</v>
      </c>
      <c r="W25" s="379">
        <f>VLOOKUP($A25,'Feedstock Split-2020'!$A$1:$AG$43,MATCH(W$2,'Feedstock Split-2020'!$A$1:$AG$1,0),0)*W$4</f>
        <v>13374265460620.633</v>
      </c>
      <c r="X25" s="379">
        <f>VLOOKUP($A25,'Feedstock Split-2020'!$A$1:$AG$43,MATCH(X$2,'Feedstock Split-2020'!$A$1:$AG$1,0),0)*X$4</f>
        <v>0</v>
      </c>
      <c r="Y25" s="379">
        <f>VLOOKUP($A25,'Feedstock Split-2020'!$A$1:$AG$43,MATCH(Y$2,'Feedstock Split-2020'!$A$1:$AG$1,0),0)*Y$4</f>
        <v>146785276704606.44</v>
      </c>
      <c r="Z25" s="379">
        <f>VLOOKUP($A25,'Feedstock Split-2020'!$A$1:$AG$43,MATCH(Z$2,'Feedstock Split-2020'!$A$1:$AG$1,0),0)*Z$4</f>
        <v>0</v>
      </c>
      <c r="AA25" s="379">
        <f>VLOOKUP($A25,'Feedstock Split-2020'!$A$1:$AG$43,MATCH(AA$2,'Feedstock Split-2020'!$A$1:$AG$1,0),0)*AA$4</f>
        <v>380377454882772.38</v>
      </c>
      <c r="AB25" s="379">
        <f>VLOOKUP($A25,'Feedstock Split-2020'!$A$1:$AG$43,MATCH(AB$2,'Feedstock Split-2020'!$A$1:$AG$1,0),0)*AB$4</f>
        <v>294914120423103.69</v>
      </c>
      <c r="AC25" s="379">
        <f>VLOOKUP($A25,'Feedstock Split-2020'!$A$1:$AG$43,MATCH(AC$2,'Feedstock Split-2020'!$A$1:$AG$1,0),0)*AC$4</f>
        <v>79452792191048.469</v>
      </c>
      <c r="AD25" s="379">
        <f>VLOOKUP($A25,'Feedstock Split-2020'!$A$1:$AG$43,MATCH(AD$2,'Feedstock Split-2020'!$A$1:$AG$1,0),0)*AD$4</f>
        <v>0</v>
      </c>
      <c r="AE25" s="379">
        <f>VLOOKUP($A25,'Feedstock Split-2020'!$A$1:$AG$43,MATCH(AE$2,'Feedstock Split-2020'!$A$1:$AG$1,0),0)*AE$4</f>
        <v>0</v>
      </c>
      <c r="AF25" s="380">
        <f>VLOOKUP($A25,'Feedstock Split-2020'!$A$1:$AG$43,MATCH(AF$2,'Feedstock Split-2020'!$A$1:$AG$1,0),0)*AF$4</f>
        <v>12299807669879.088</v>
      </c>
    </row>
    <row r="26" spans="1:32" x14ac:dyDescent="0.2">
      <c r="A26" s="12" t="s">
        <v>22</v>
      </c>
      <c r="B26" s="27"/>
      <c r="C26" s="348">
        <f>VLOOKUP($A26,'Feedstock Split-2020'!$A$1:$AG$43,MATCH(C$2,'Feedstock Split-2020'!$A$1:$AG$1,0),0)*C$4</f>
        <v>0</v>
      </c>
      <c r="D26" s="379">
        <f>VLOOKUP($A26,'Feedstock Split-2020'!$A$1:$AG$43,MATCH(D$2,'Feedstock Split-2020'!$A$1:$AG$1,0),0)*D$4</f>
        <v>0</v>
      </c>
      <c r="E26" s="379">
        <f>VLOOKUP($A26,'Feedstock Split-2020'!$A$1:$AG$43,MATCH(E$2,'Feedstock Split-2020'!$A$1:$AG$1,0),0)*E$4</f>
        <v>0</v>
      </c>
      <c r="F26" s="379">
        <f>VLOOKUP($A26,'Feedstock Split-2020'!$A$1:$AG$43,MATCH(F$2,'Feedstock Split-2020'!$A$1:$AG$1,0),0)*F$4</f>
        <v>0</v>
      </c>
      <c r="G26" s="379">
        <f>VLOOKUP($A26,'Feedstock Split-2020'!$A$1:$AG$43,MATCH(G$2,'Feedstock Split-2020'!$A$1:$AG$1,0),0)*G$4</f>
        <v>0</v>
      </c>
      <c r="H26" s="379">
        <f>VLOOKUP($A26,'Feedstock Split-2020'!$A$1:$AG$43,MATCH(H$2,'Feedstock Split-2020'!$A$1:$AG$1,0),0)*H$4</f>
        <v>0</v>
      </c>
      <c r="I26" s="379">
        <f>VLOOKUP($A26,'Feedstock Split-2020'!$A$1:$AG$43,MATCH(I$2,'Feedstock Split-2020'!$A$1:$AG$1,0),0)*I$4</f>
        <v>0</v>
      </c>
      <c r="J26" s="379">
        <f>VLOOKUP($A26,'Feedstock Split-2020'!$A$1:$AG$43,MATCH(J$2,'Feedstock Split-2020'!$A$1:$AG$1,0),0)*J$4</f>
        <v>0</v>
      </c>
      <c r="K26" s="379">
        <f>VLOOKUP($A26,'Feedstock Split-2020'!$A$1:$AG$43,MATCH(K$2,'Feedstock Split-2020'!$A$1:$AG$1,0),0)*K$4</f>
        <v>0</v>
      </c>
      <c r="L26" s="379">
        <f>VLOOKUP($A26,'Feedstock Split-2020'!$A$1:$AG$43,MATCH(L$2,'Feedstock Split-2020'!$A$1:$AG$1,0),0)*L$4</f>
        <v>0</v>
      </c>
      <c r="M26" s="379">
        <f>VLOOKUP($A26,'Feedstock Split-2020'!$A$1:$AG$43,MATCH(M$2,'Feedstock Split-2020'!$A$1:$AG$1,0),0)*M$4</f>
        <v>0</v>
      </c>
      <c r="N26" s="379">
        <f>VLOOKUP($A26,'Feedstock Split-2020'!$A$1:$AG$43,MATCH(N$2,'Feedstock Split-2020'!$A$1:$AG$1,0),0)*N$4</f>
        <v>0</v>
      </c>
      <c r="O26" s="379">
        <f>VLOOKUP($A26,'Feedstock Split-2020'!$A$1:$AG$43,MATCH(O$2,'Feedstock Split-2020'!$A$1:$AG$1,0),0)*O$4</f>
        <v>0</v>
      </c>
      <c r="P26" s="379">
        <f>VLOOKUP($A26,'Feedstock Split-2020'!$A$1:$AG$43,MATCH(P$2,'Feedstock Split-2020'!$A$1:$AG$1,0),0)*P$4</f>
        <v>0</v>
      </c>
      <c r="Q26" s="379">
        <f>VLOOKUP($A26,'Feedstock Split-2020'!$A$1:$AG$43,MATCH(Q$2,'Feedstock Split-2020'!$A$1:$AG$1,0),0)*Q$4</f>
        <v>0</v>
      </c>
      <c r="R26" s="379">
        <f>VLOOKUP($A26,'Feedstock Split-2020'!$A$1:$AG$43,MATCH(R$2,'Feedstock Split-2020'!$A$1:$AG$1,0),0)*R$4</f>
        <v>0</v>
      </c>
      <c r="S26" s="379">
        <f>VLOOKUP($A26,'Feedstock Split-2020'!$A$1:$AG$43,MATCH(S$2,'Feedstock Split-2020'!$A$1:$AG$1,0),0)*S$4</f>
        <v>0</v>
      </c>
      <c r="T26" s="379">
        <f>VLOOKUP($A26,'Feedstock Split-2020'!$A$1:$AG$43,MATCH(T$2,'Feedstock Split-2020'!$A$1:$AG$1,0),0)*T$4</f>
        <v>0</v>
      </c>
      <c r="U26" s="379">
        <f>VLOOKUP($A26,'Feedstock Split-2020'!$A$1:$AG$43,MATCH(U$2,'Feedstock Split-2020'!$A$1:$AG$1,0),0)*U$4</f>
        <v>11298987749.510839</v>
      </c>
      <c r="V26" s="379">
        <f>VLOOKUP($A26,'Feedstock Split-2020'!$A$1:$AG$43,MATCH(V$2,'Feedstock Split-2020'!$A$1:$AG$1,0),0)*V$4</f>
        <v>0</v>
      </c>
      <c r="W26" s="379">
        <f>VLOOKUP($A26,'Feedstock Split-2020'!$A$1:$AG$43,MATCH(W$2,'Feedstock Split-2020'!$A$1:$AG$1,0),0)*W$4</f>
        <v>0</v>
      </c>
      <c r="X26" s="379">
        <f>VLOOKUP($A26,'Feedstock Split-2020'!$A$1:$AG$43,MATCH(X$2,'Feedstock Split-2020'!$A$1:$AG$1,0),0)*X$4</f>
        <v>0</v>
      </c>
      <c r="Y26" s="379">
        <f>VLOOKUP($A26,'Feedstock Split-2020'!$A$1:$AG$43,MATCH(Y$2,'Feedstock Split-2020'!$A$1:$AG$1,0),0)*Y$4</f>
        <v>0</v>
      </c>
      <c r="Z26" s="379">
        <f>VLOOKUP($A26,'Feedstock Split-2020'!$A$1:$AG$43,MATCH(Z$2,'Feedstock Split-2020'!$A$1:$AG$1,0),0)*Z$4</f>
        <v>0</v>
      </c>
      <c r="AA26" s="379">
        <f>VLOOKUP($A26,'Feedstock Split-2020'!$A$1:$AG$43,MATCH(AA$2,'Feedstock Split-2020'!$A$1:$AG$1,0),0)*AA$4</f>
        <v>0</v>
      </c>
      <c r="AB26" s="379">
        <f>VLOOKUP($A26,'Feedstock Split-2020'!$A$1:$AG$43,MATCH(AB$2,'Feedstock Split-2020'!$A$1:$AG$1,0),0)*AB$4</f>
        <v>0</v>
      </c>
      <c r="AC26" s="379">
        <f>VLOOKUP($A26,'Feedstock Split-2020'!$A$1:$AG$43,MATCH(AC$2,'Feedstock Split-2020'!$A$1:$AG$1,0),0)*AC$4</f>
        <v>0</v>
      </c>
      <c r="AD26" s="379">
        <f>VLOOKUP($A26,'Feedstock Split-2020'!$A$1:$AG$43,MATCH(AD$2,'Feedstock Split-2020'!$A$1:$AG$1,0),0)*AD$4</f>
        <v>0</v>
      </c>
      <c r="AE26" s="379">
        <f>VLOOKUP($A26,'Feedstock Split-2020'!$A$1:$AG$43,MATCH(AE$2,'Feedstock Split-2020'!$A$1:$AG$1,0),0)*AE$4</f>
        <v>0</v>
      </c>
      <c r="AF26" s="380">
        <f>VLOOKUP($A26,'Feedstock Split-2020'!$A$1:$AG$43,MATCH(AF$2,'Feedstock Split-2020'!$A$1:$AG$1,0),0)*AF$4</f>
        <v>0</v>
      </c>
    </row>
    <row r="27" spans="1:32" x14ac:dyDescent="0.2">
      <c r="A27" s="12" t="s">
        <v>23</v>
      </c>
      <c r="B27" s="27"/>
      <c r="C27" s="348">
        <f>VLOOKUP($A27,'Feedstock Split-2020'!$A$1:$AG$43,MATCH(C$2,'Feedstock Split-2020'!$A$1:$AG$1,0),0)*C$4</f>
        <v>0</v>
      </c>
      <c r="D27" s="379">
        <f>VLOOKUP($A27,'Feedstock Split-2020'!$A$1:$AG$43,MATCH(D$2,'Feedstock Split-2020'!$A$1:$AG$1,0),0)*D$4</f>
        <v>0</v>
      </c>
      <c r="E27" s="379">
        <f>VLOOKUP($A27,'Feedstock Split-2020'!$A$1:$AG$43,MATCH(E$2,'Feedstock Split-2020'!$A$1:$AG$1,0),0)*E$4</f>
        <v>0</v>
      </c>
      <c r="F27" s="379">
        <f>VLOOKUP($A27,'Feedstock Split-2020'!$A$1:$AG$43,MATCH(F$2,'Feedstock Split-2020'!$A$1:$AG$1,0),0)*F$4</f>
        <v>0</v>
      </c>
      <c r="G27" s="379">
        <f>VLOOKUP($A27,'Feedstock Split-2020'!$A$1:$AG$43,MATCH(G$2,'Feedstock Split-2020'!$A$1:$AG$1,0),0)*G$4</f>
        <v>0</v>
      </c>
      <c r="H27" s="379">
        <f>VLOOKUP($A27,'Feedstock Split-2020'!$A$1:$AG$43,MATCH(H$2,'Feedstock Split-2020'!$A$1:$AG$1,0),0)*H$4</f>
        <v>0</v>
      </c>
      <c r="I27" s="379">
        <f>VLOOKUP($A27,'Feedstock Split-2020'!$A$1:$AG$43,MATCH(I$2,'Feedstock Split-2020'!$A$1:$AG$1,0),0)*I$4</f>
        <v>0</v>
      </c>
      <c r="J27" s="379">
        <f>VLOOKUP($A27,'Feedstock Split-2020'!$A$1:$AG$43,MATCH(J$2,'Feedstock Split-2020'!$A$1:$AG$1,0),0)*J$4</f>
        <v>0</v>
      </c>
      <c r="K27" s="379">
        <f>VLOOKUP($A27,'Feedstock Split-2020'!$A$1:$AG$43,MATCH(K$2,'Feedstock Split-2020'!$A$1:$AG$1,0),0)*K$4</f>
        <v>0</v>
      </c>
      <c r="L27" s="379">
        <f>VLOOKUP($A27,'Feedstock Split-2020'!$A$1:$AG$43,MATCH(L$2,'Feedstock Split-2020'!$A$1:$AG$1,0),0)*L$4</f>
        <v>0</v>
      </c>
      <c r="M27" s="379">
        <f>VLOOKUP($A27,'Feedstock Split-2020'!$A$1:$AG$43,MATCH(M$2,'Feedstock Split-2020'!$A$1:$AG$1,0),0)*M$4</f>
        <v>0</v>
      </c>
      <c r="N27" s="379">
        <f>VLOOKUP($A27,'Feedstock Split-2020'!$A$1:$AG$43,MATCH(N$2,'Feedstock Split-2020'!$A$1:$AG$1,0),0)*N$4</f>
        <v>0</v>
      </c>
      <c r="O27" s="379">
        <f>VLOOKUP($A27,'Feedstock Split-2020'!$A$1:$AG$43,MATCH(O$2,'Feedstock Split-2020'!$A$1:$AG$1,0),0)*O$4</f>
        <v>0</v>
      </c>
      <c r="P27" s="379">
        <f>VLOOKUP($A27,'Feedstock Split-2020'!$A$1:$AG$43,MATCH(P$2,'Feedstock Split-2020'!$A$1:$AG$1,0),0)*P$4</f>
        <v>0</v>
      </c>
      <c r="Q27" s="379">
        <f>VLOOKUP($A27,'Feedstock Split-2020'!$A$1:$AG$43,MATCH(Q$2,'Feedstock Split-2020'!$A$1:$AG$1,0),0)*Q$4</f>
        <v>0</v>
      </c>
      <c r="R27" s="379">
        <f>VLOOKUP($A27,'Feedstock Split-2020'!$A$1:$AG$43,MATCH(R$2,'Feedstock Split-2020'!$A$1:$AG$1,0),0)*R$4</f>
        <v>0</v>
      </c>
      <c r="S27" s="379">
        <f>VLOOKUP($A27,'Feedstock Split-2020'!$A$1:$AG$43,MATCH(S$2,'Feedstock Split-2020'!$A$1:$AG$1,0),0)*S$4</f>
        <v>0</v>
      </c>
      <c r="T27" s="379">
        <f>VLOOKUP($A27,'Feedstock Split-2020'!$A$1:$AG$43,MATCH(T$2,'Feedstock Split-2020'!$A$1:$AG$1,0),0)*T$4</f>
        <v>0</v>
      </c>
      <c r="U27" s="379">
        <f>VLOOKUP($A27,'Feedstock Split-2020'!$A$1:$AG$43,MATCH(U$2,'Feedstock Split-2020'!$A$1:$AG$1,0),0)*U$4</f>
        <v>0</v>
      </c>
      <c r="V27" s="379">
        <f>VLOOKUP($A27,'Feedstock Split-2020'!$A$1:$AG$43,MATCH(V$2,'Feedstock Split-2020'!$A$1:$AG$1,0),0)*V$4</f>
        <v>0</v>
      </c>
      <c r="W27" s="379">
        <f>VLOOKUP($A27,'Feedstock Split-2020'!$A$1:$AG$43,MATCH(W$2,'Feedstock Split-2020'!$A$1:$AG$1,0),0)*W$4</f>
        <v>0</v>
      </c>
      <c r="X27" s="379">
        <f>VLOOKUP($A27,'Feedstock Split-2020'!$A$1:$AG$43,MATCH(X$2,'Feedstock Split-2020'!$A$1:$AG$1,0),0)*X$4</f>
        <v>0</v>
      </c>
      <c r="Y27" s="379">
        <f>VLOOKUP($A27,'Feedstock Split-2020'!$A$1:$AG$43,MATCH(Y$2,'Feedstock Split-2020'!$A$1:$AG$1,0),0)*Y$4</f>
        <v>0</v>
      </c>
      <c r="Z27" s="379">
        <f>VLOOKUP($A27,'Feedstock Split-2020'!$A$1:$AG$43,MATCH(Z$2,'Feedstock Split-2020'!$A$1:$AG$1,0),0)*Z$4</f>
        <v>0</v>
      </c>
      <c r="AA27" s="379">
        <f>VLOOKUP($A27,'Feedstock Split-2020'!$A$1:$AG$43,MATCH(AA$2,'Feedstock Split-2020'!$A$1:$AG$1,0),0)*AA$4</f>
        <v>0</v>
      </c>
      <c r="AB27" s="379">
        <f>VLOOKUP($A27,'Feedstock Split-2020'!$A$1:$AG$43,MATCH(AB$2,'Feedstock Split-2020'!$A$1:$AG$1,0),0)*AB$4</f>
        <v>0</v>
      </c>
      <c r="AC27" s="379">
        <f>VLOOKUP($A27,'Feedstock Split-2020'!$A$1:$AG$43,MATCH(AC$2,'Feedstock Split-2020'!$A$1:$AG$1,0),0)*AC$4</f>
        <v>0</v>
      </c>
      <c r="AD27" s="379">
        <f>VLOOKUP($A27,'Feedstock Split-2020'!$A$1:$AG$43,MATCH(AD$2,'Feedstock Split-2020'!$A$1:$AG$1,0),0)*AD$4</f>
        <v>0</v>
      </c>
      <c r="AE27" s="379">
        <f>VLOOKUP($A27,'Feedstock Split-2020'!$A$1:$AG$43,MATCH(AE$2,'Feedstock Split-2020'!$A$1:$AG$1,0),0)*AE$4</f>
        <v>0</v>
      </c>
      <c r="AF27" s="380">
        <f>VLOOKUP($A27,'Feedstock Split-2020'!$A$1:$AG$43,MATCH(AF$2,'Feedstock Split-2020'!$A$1:$AG$1,0),0)*AF$4</f>
        <v>0</v>
      </c>
    </row>
    <row r="28" spans="1:32" x14ac:dyDescent="0.2">
      <c r="A28" s="12" t="s">
        <v>24</v>
      </c>
      <c r="B28" s="27"/>
      <c r="C28" s="348">
        <f>VLOOKUP($A28,'Feedstock Split-2020'!$A$1:$AG$43,MATCH(C$2,'Feedstock Split-2020'!$A$1:$AG$1,0),0)*C$4</f>
        <v>0</v>
      </c>
      <c r="D28" s="379">
        <f>VLOOKUP($A28,'Feedstock Split-2020'!$A$1:$AG$43,MATCH(D$2,'Feedstock Split-2020'!$A$1:$AG$1,0),0)*D$4</f>
        <v>0</v>
      </c>
      <c r="E28" s="379">
        <f>VLOOKUP($A28,'Feedstock Split-2020'!$A$1:$AG$43,MATCH(E$2,'Feedstock Split-2020'!$A$1:$AG$1,0),0)*E$4</f>
        <v>0</v>
      </c>
      <c r="F28" s="379">
        <f>VLOOKUP($A28,'Feedstock Split-2020'!$A$1:$AG$43,MATCH(F$2,'Feedstock Split-2020'!$A$1:$AG$1,0),0)*F$4</f>
        <v>0</v>
      </c>
      <c r="G28" s="379">
        <f>VLOOKUP($A28,'Feedstock Split-2020'!$A$1:$AG$43,MATCH(G$2,'Feedstock Split-2020'!$A$1:$AG$1,0),0)*G$4</f>
        <v>0</v>
      </c>
      <c r="H28" s="379">
        <f>VLOOKUP($A28,'Feedstock Split-2020'!$A$1:$AG$43,MATCH(H$2,'Feedstock Split-2020'!$A$1:$AG$1,0),0)*H$4</f>
        <v>0</v>
      </c>
      <c r="I28" s="379">
        <f>VLOOKUP($A28,'Feedstock Split-2020'!$A$1:$AG$43,MATCH(I$2,'Feedstock Split-2020'!$A$1:$AG$1,0),0)*I$4</f>
        <v>0</v>
      </c>
      <c r="J28" s="379">
        <f>VLOOKUP($A28,'Feedstock Split-2020'!$A$1:$AG$43,MATCH(J$2,'Feedstock Split-2020'!$A$1:$AG$1,0),0)*J$4</f>
        <v>0</v>
      </c>
      <c r="K28" s="379">
        <f>VLOOKUP($A28,'Feedstock Split-2020'!$A$1:$AG$43,MATCH(K$2,'Feedstock Split-2020'!$A$1:$AG$1,0),0)*K$4</f>
        <v>0</v>
      </c>
      <c r="L28" s="379">
        <f>VLOOKUP($A28,'Feedstock Split-2020'!$A$1:$AG$43,MATCH(L$2,'Feedstock Split-2020'!$A$1:$AG$1,0),0)*L$4</f>
        <v>0</v>
      </c>
      <c r="M28" s="379">
        <f>VLOOKUP($A28,'Feedstock Split-2020'!$A$1:$AG$43,MATCH(M$2,'Feedstock Split-2020'!$A$1:$AG$1,0),0)*M$4</f>
        <v>0</v>
      </c>
      <c r="N28" s="379">
        <f>VLOOKUP($A28,'Feedstock Split-2020'!$A$1:$AG$43,MATCH(N$2,'Feedstock Split-2020'!$A$1:$AG$1,0),0)*N$4</f>
        <v>0</v>
      </c>
      <c r="O28" s="379">
        <f>VLOOKUP($A28,'Feedstock Split-2020'!$A$1:$AG$43,MATCH(O$2,'Feedstock Split-2020'!$A$1:$AG$1,0),0)*O$4</f>
        <v>375423070653.78491</v>
      </c>
      <c r="P28" s="379">
        <f>VLOOKUP($A28,'Feedstock Split-2020'!$A$1:$AG$43,MATCH(P$2,'Feedstock Split-2020'!$A$1:$AG$1,0),0)*P$4</f>
        <v>81190448573.844482</v>
      </c>
      <c r="Q28" s="379">
        <f>VLOOKUP($A28,'Feedstock Split-2020'!$A$1:$AG$43,MATCH(Q$2,'Feedstock Split-2020'!$A$1:$AG$1,0),0)*Q$4</f>
        <v>0</v>
      </c>
      <c r="R28" s="379">
        <f>VLOOKUP($A28,'Feedstock Split-2020'!$A$1:$AG$43,MATCH(R$2,'Feedstock Split-2020'!$A$1:$AG$1,0),0)*R$4</f>
        <v>0</v>
      </c>
      <c r="S28" s="379">
        <f>VLOOKUP($A28,'Feedstock Split-2020'!$A$1:$AG$43,MATCH(S$2,'Feedstock Split-2020'!$A$1:$AG$1,0),0)*S$4</f>
        <v>0</v>
      </c>
      <c r="T28" s="379">
        <f>VLOOKUP($A28,'Feedstock Split-2020'!$A$1:$AG$43,MATCH(T$2,'Feedstock Split-2020'!$A$1:$AG$1,0),0)*T$4</f>
        <v>0</v>
      </c>
      <c r="U28" s="379">
        <f>VLOOKUP($A28,'Feedstock Split-2020'!$A$1:$AG$43,MATCH(U$2,'Feedstock Split-2020'!$A$1:$AG$1,0),0)*U$4</f>
        <v>0</v>
      </c>
      <c r="V28" s="379">
        <f>VLOOKUP($A28,'Feedstock Split-2020'!$A$1:$AG$43,MATCH(V$2,'Feedstock Split-2020'!$A$1:$AG$1,0),0)*V$4</f>
        <v>0</v>
      </c>
      <c r="W28" s="379">
        <f>VLOOKUP($A28,'Feedstock Split-2020'!$A$1:$AG$43,MATCH(W$2,'Feedstock Split-2020'!$A$1:$AG$1,0),0)*W$4</f>
        <v>0</v>
      </c>
      <c r="X28" s="379">
        <f>VLOOKUP($A28,'Feedstock Split-2020'!$A$1:$AG$43,MATCH(X$2,'Feedstock Split-2020'!$A$1:$AG$1,0),0)*X$4</f>
        <v>0</v>
      </c>
      <c r="Y28" s="379">
        <f>VLOOKUP($A28,'Feedstock Split-2020'!$A$1:$AG$43,MATCH(Y$2,'Feedstock Split-2020'!$A$1:$AG$1,0),0)*Y$4</f>
        <v>0</v>
      </c>
      <c r="Z28" s="379">
        <f>VLOOKUP($A28,'Feedstock Split-2020'!$A$1:$AG$43,MATCH(Z$2,'Feedstock Split-2020'!$A$1:$AG$1,0),0)*Z$4</f>
        <v>0</v>
      </c>
      <c r="AA28" s="379">
        <f>VLOOKUP($A28,'Feedstock Split-2020'!$A$1:$AG$43,MATCH(AA$2,'Feedstock Split-2020'!$A$1:$AG$1,0),0)*AA$4</f>
        <v>0</v>
      </c>
      <c r="AB28" s="379">
        <f>VLOOKUP($A28,'Feedstock Split-2020'!$A$1:$AG$43,MATCH(AB$2,'Feedstock Split-2020'!$A$1:$AG$1,0),0)*AB$4</f>
        <v>0</v>
      </c>
      <c r="AC28" s="379">
        <f>VLOOKUP($A28,'Feedstock Split-2020'!$A$1:$AG$43,MATCH(AC$2,'Feedstock Split-2020'!$A$1:$AG$1,0),0)*AC$4</f>
        <v>0</v>
      </c>
      <c r="AD28" s="379">
        <f>VLOOKUP($A28,'Feedstock Split-2020'!$A$1:$AG$43,MATCH(AD$2,'Feedstock Split-2020'!$A$1:$AG$1,0),0)*AD$4</f>
        <v>0</v>
      </c>
      <c r="AE28" s="379">
        <f>VLOOKUP($A28,'Feedstock Split-2020'!$A$1:$AG$43,MATCH(AE$2,'Feedstock Split-2020'!$A$1:$AG$1,0),0)*AE$4</f>
        <v>0</v>
      </c>
      <c r="AF28" s="380">
        <f>VLOOKUP($A28,'Feedstock Split-2020'!$A$1:$AG$43,MATCH(AF$2,'Feedstock Split-2020'!$A$1:$AG$1,0),0)*AF$4</f>
        <v>0</v>
      </c>
    </row>
    <row r="29" spans="1:32" x14ac:dyDescent="0.2">
      <c r="A29" s="12" t="s">
        <v>25</v>
      </c>
      <c r="B29" s="27"/>
      <c r="C29" s="348">
        <f>VLOOKUP($A29,'Feedstock Split-2020'!$A$1:$AG$43,MATCH(C$2,'Feedstock Split-2020'!$A$1:$AG$1,0),0)*C$4</f>
        <v>0</v>
      </c>
      <c r="D29" s="379">
        <f>VLOOKUP($A29,'Feedstock Split-2020'!$A$1:$AG$43,MATCH(D$2,'Feedstock Split-2020'!$A$1:$AG$1,0),0)*D$4</f>
        <v>0</v>
      </c>
      <c r="E29" s="379">
        <f>VLOOKUP($A29,'Feedstock Split-2020'!$A$1:$AG$43,MATCH(E$2,'Feedstock Split-2020'!$A$1:$AG$1,0),0)*E$4</f>
        <v>156836719339023.47</v>
      </c>
      <c r="F29" s="379">
        <f>VLOOKUP($A29,'Feedstock Split-2020'!$A$1:$AG$43,MATCH(F$2,'Feedstock Split-2020'!$A$1:$AG$1,0),0)*F$4</f>
        <v>20831754464407.352</v>
      </c>
      <c r="G29" s="379">
        <f>VLOOKUP($A29,'Feedstock Split-2020'!$A$1:$AG$43,MATCH(G$2,'Feedstock Split-2020'!$A$1:$AG$1,0),0)*G$4</f>
        <v>0</v>
      </c>
      <c r="H29" s="379">
        <f>VLOOKUP($A29,'Feedstock Split-2020'!$A$1:$AG$43,MATCH(H$2,'Feedstock Split-2020'!$A$1:$AG$1,0),0)*H$4</f>
        <v>0</v>
      </c>
      <c r="I29" s="379">
        <f>VLOOKUP($A29,'Feedstock Split-2020'!$A$1:$AG$43,MATCH(I$2,'Feedstock Split-2020'!$A$1:$AG$1,0),0)*I$4</f>
        <v>0</v>
      </c>
      <c r="J29" s="379">
        <f>VLOOKUP($A29,'Feedstock Split-2020'!$A$1:$AG$43,MATCH(J$2,'Feedstock Split-2020'!$A$1:$AG$1,0),0)*J$4</f>
        <v>0</v>
      </c>
      <c r="K29" s="379">
        <f>VLOOKUP($A29,'Feedstock Split-2020'!$A$1:$AG$43,MATCH(K$2,'Feedstock Split-2020'!$A$1:$AG$1,0),0)*K$4</f>
        <v>0</v>
      </c>
      <c r="L29" s="379">
        <f>VLOOKUP($A29,'Feedstock Split-2020'!$A$1:$AG$43,MATCH(L$2,'Feedstock Split-2020'!$A$1:$AG$1,0),0)*L$4</f>
        <v>0</v>
      </c>
      <c r="M29" s="379">
        <f>VLOOKUP($A29,'Feedstock Split-2020'!$A$1:$AG$43,MATCH(M$2,'Feedstock Split-2020'!$A$1:$AG$1,0),0)*M$4</f>
        <v>1977489873209.8369</v>
      </c>
      <c r="N29" s="379">
        <f>VLOOKUP($A29,'Feedstock Split-2020'!$A$1:$AG$43,MATCH(N$2,'Feedstock Split-2020'!$A$1:$AG$1,0),0)*N$4</f>
        <v>0</v>
      </c>
      <c r="O29" s="379">
        <f>VLOOKUP($A29,'Feedstock Split-2020'!$A$1:$AG$43,MATCH(O$2,'Feedstock Split-2020'!$A$1:$AG$1,0),0)*O$4</f>
        <v>0</v>
      </c>
      <c r="P29" s="379">
        <f>VLOOKUP($A29,'Feedstock Split-2020'!$A$1:$AG$43,MATCH(P$2,'Feedstock Split-2020'!$A$1:$AG$1,0),0)*P$4</f>
        <v>0</v>
      </c>
      <c r="Q29" s="379">
        <f>VLOOKUP($A29,'Feedstock Split-2020'!$A$1:$AG$43,MATCH(Q$2,'Feedstock Split-2020'!$A$1:$AG$1,0),0)*Q$4</f>
        <v>0</v>
      </c>
      <c r="R29" s="379">
        <f>VLOOKUP($A29,'Feedstock Split-2020'!$A$1:$AG$43,MATCH(R$2,'Feedstock Split-2020'!$A$1:$AG$1,0),0)*R$4</f>
        <v>0</v>
      </c>
      <c r="S29" s="379">
        <f>VLOOKUP($A29,'Feedstock Split-2020'!$A$1:$AG$43,MATCH(S$2,'Feedstock Split-2020'!$A$1:$AG$1,0),0)*S$4</f>
        <v>0</v>
      </c>
      <c r="T29" s="379">
        <f>VLOOKUP($A29,'Feedstock Split-2020'!$A$1:$AG$43,MATCH(T$2,'Feedstock Split-2020'!$A$1:$AG$1,0),0)*T$4</f>
        <v>0</v>
      </c>
      <c r="U29" s="379">
        <f>VLOOKUP($A29,'Feedstock Split-2020'!$A$1:$AG$43,MATCH(U$2,'Feedstock Split-2020'!$A$1:$AG$1,0),0)*U$4</f>
        <v>0</v>
      </c>
      <c r="V29" s="379">
        <f>VLOOKUP($A29,'Feedstock Split-2020'!$A$1:$AG$43,MATCH(V$2,'Feedstock Split-2020'!$A$1:$AG$1,0),0)*V$4</f>
        <v>107380666706.82649</v>
      </c>
      <c r="W29" s="379">
        <f>VLOOKUP($A29,'Feedstock Split-2020'!$A$1:$AG$43,MATCH(W$2,'Feedstock Split-2020'!$A$1:$AG$1,0),0)*W$4</f>
        <v>96153641235317.094</v>
      </c>
      <c r="X29" s="379">
        <f>VLOOKUP($A29,'Feedstock Split-2020'!$A$1:$AG$43,MATCH(X$2,'Feedstock Split-2020'!$A$1:$AG$1,0),0)*X$4</f>
        <v>666657082380244.38</v>
      </c>
      <c r="Y29" s="379">
        <f>VLOOKUP($A29,'Feedstock Split-2020'!$A$1:$AG$43,MATCH(Y$2,'Feedstock Split-2020'!$A$1:$AG$1,0),0)*Y$4</f>
        <v>0</v>
      </c>
      <c r="Z29" s="379">
        <f>VLOOKUP($A29,'Feedstock Split-2020'!$A$1:$AG$43,MATCH(Z$2,'Feedstock Split-2020'!$A$1:$AG$1,0),0)*Z$4</f>
        <v>0</v>
      </c>
      <c r="AA29" s="379">
        <f>VLOOKUP($A29,'Feedstock Split-2020'!$A$1:$AG$43,MATCH(AA$2,'Feedstock Split-2020'!$A$1:$AG$1,0),0)*AA$4</f>
        <v>0</v>
      </c>
      <c r="AB29" s="379">
        <f>VLOOKUP($A29,'Feedstock Split-2020'!$A$1:$AG$43,MATCH(AB$2,'Feedstock Split-2020'!$A$1:$AG$1,0),0)*AB$4</f>
        <v>0</v>
      </c>
      <c r="AC29" s="379">
        <f>VLOOKUP($A29,'Feedstock Split-2020'!$A$1:$AG$43,MATCH(AC$2,'Feedstock Split-2020'!$A$1:$AG$1,0),0)*AC$4</f>
        <v>0</v>
      </c>
      <c r="AD29" s="379">
        <f>VLOOKUP($A29,'Feedstock Split-2020'!$A$1:$AG$43,MATCH(AD$2,'Feedstock Split-2020'!$A$1:$AG$1,0),0)*AD$4</f>
        <v>0</v>
      </c>
      <c r="AE29" s="379">
        <f>VLOOKUP($A29,'Feedstock Split-2020'!$A$1:$AG$43,MATCH(AE$2,'Feedstock Split-2020'!$A$1:$AG$1,0),0)*AE$4</f>
        <v>0</v>
      </c>
      <c r="AF29" s="380">
        <f>VLOOKUP($A29,'Feedstock Split-2020'!$A$1:$AG$43,MATCH(AF$2,'Feedstock Split-2020'!$A$1:$AG$1,0),0)*AF$4</f>
        <v>4396457147660.5142</v>
      </c>
    </row>
    <row r="30" spans="1:32" x14ac:dyDescent="0.2">
      <c r="A30" s="12" t="s">
        <v>26</v>
      </c>
      <c r="B30" s="27"/>
      <c r="C30" s="348">
        <f>VLOOKUP($A30,'Feedstock Split-2020'!$A$1:$AG$43,MATCH(C$2,'Feedstock Split-2020'!$A$1:$AG$1,0),0)*C$4</f>
        <v>918712867619897.88</v>
      </c>
      <c r="D30" s="379">
        <f>VLOOKUP($A30,'Feedstock Split-2020'!$A$1:$AG$43,MATCH(D$2,'Feedstock Split-2020'!$A$1:$AG$1,0),0)*D$4</f>
        <v>0</v>
      </c>
      <c r="E30" s="379">
        <f>VLOOKUP($A30,'Feedstock Split-2020'!$A$1:$AG$43,MATCH(E$2,'Feedstock Split-2020'!$A$1:$AG$1,0),0)*E$4</f>
        <v>14107870223221.084</v>
      </c>
      <c r="F30" s="379">
        <f>VLOOKUP($A30,'Feedstock Split-2020'!$A$1:$AG$43,MATCH(F$2,'Feedstock Split-2020'!$A$1:$AG$1,0),0)*F$4</f>
        <v>1873870415961.5793</v>
      </c>
      <c r="G30" s="379">
        <f>VLOOKUP($A30,'Feedstock Split-2020'!$A$1:$AG$43,MATCH(G$2,'Feedstock Split-2020'!$A$1:$AG$1,0),0)*G$4</f>
        <v>0</v>
      </c>
      <c r="H30" s="379">
        <f>VLOOKUP($A30,'Feedstock Split-2020'!$A$1:$AG$43,MATCH(H$2,'Feedstock Split-2020'!$A$1:$AG$1,0),0)*H$4</f>
        <v>445235633333745.88</v>
      </c>
      <c r="I30" s="379">
        <f>VLOOKUP($A30,'Feedstock Split-2020'!$A$1:$AG$43,MATCH(I$2,'Feedstock Split-2020'!$A$1:$AG$1,0),0)*I$4</f>
        <v>0</v>
      </c>
      <c r="J30" s="379">
        <f>VLOOKUP($A30,'Feedstock Split-2020'!$A$1:$AG$43,MATCH(J$2,'Feedstock Split-2020'!$A$1:$AG$1,0),0)*J$4</f>
        <v>0</v>
      </c>
      <c r="K30" s="379">
        <f>VLOOKUP($A30,'Feedstock Split-2020'!$A$1:$AG$43,MATCH(K$2,'Feedstock Split-2020'!$A$1:$AG$1,0),0)*K$4</f>
        <v>0</v>
      </c>
      <c r="L30" s="379">
        <f>VLOOKUP($A30,'Feedstock Split-2020'!$A$1:$AG$43,MATCH(L$2,'Feedstock Split-2020'!$A$1:$AG$1,0),0)*L$4</f>
        <v>0</v>
      </c>
      <c r="M30" s="379">
        <f>VLOOKUP($A30,'Feedstock Split-2020'!$A$1:$AG$43,MATCH(M$2,'Feedstock Split-2020'!$A$1:$AG$1,0),0)*M$4</f>
        <v>39290669866076.844</v>
      </c>
      <c r="N30" s="379">
        <f>VLOOKUP($A30,'Feedstock Split-2020'!$A$1:$AG$43,MATCH(N$2,'Feedstock Split-2020'!$A$1:$AG$1,0),0)*N$4</f>
        <v>0</v>
      </c>
      <c r="O30" s="379">
        <f>VLOOKUP($A30,'Feedstock Split-2020'!$A$1:$AG$43,MATCH(O$2,'Feedstock Split-2020'!$A$1:$AG$1,0),0)*O$4</f>
        <v>0</v>
      </c>
      <c r="P30" s="379">
        <f>VLOOKUP($A30,'Feedstock Split-2020'!$A$1:$AG$43,MATCH(P$2,'Feedstock Split-2020'!$A$1:$AG$1,0),0)*P$4</f>
        <v>0</v>
      </c>
      <c r="Q30" s="379">
        <f>VLOOKUP($A30,'Feedstock Split-2020'!$A$1:$AG$43,MATCH(Q$2,'Feedstock Split-2020'!$A$1:$AG$1,0),0)*Q$4</f>
        <v>0</v>
      </c>
      <c r="R30" s="379">
        <f>VLOOKUP($A30,'Feedstock Split-2020'!$A$1:$AG$43,MATCH(R$2,'Feedstock Split-2020'!$A$1:$AG$1,0),0)*R$4</f>
        <v>0</v>
      </c>
      <c r="S30" s="379">
        <f>VLOOKUP($A30,'Feedstock Split-2020'!$A$1:$AG$43,MATCH(S$2,'Feedstock Split-2020'!$A$1:$AG$1,0),0)*S$4</f>
        <v>0</v>
      </c>
      <c r="T30" s="379">
        <f>VLOOKUP($A30,'Feedstock Split-2020'!$A$1:$AG$43,MATCH(T$2,'Feedstock Split-2020'!$A$1:$AG$1,0),0)*T$4</f>
        <v>0</v>
      </c>
      <c r="U30" s="379">
        <f>VLOOKUP($A30,'Feedstock Split-2020'!$A$1:$AG$43,MATCH(U$2,'Feedstock Split-2020'!$A$1:$AG$1,0),0)*U$4</f>
        <v>0</v>
      </c>
      <c r="V30" s="379">
        <f>VLOOKUP($A30,'Feedstock Split-2020'!$A$1:$AG$43,MATCH(V$2,'Feedstock Split-2020'!$A$1:$AG$1,0),0)*V$4</f>
        <v>0</v>
      </c>
      <c r="W30" s="379">
        <f>VLOOKUP($A30,'Feedstock Split-2020'!$A$1:$AG$43,MATCH(W$2,'Feedstock Split-2020'!$A$1:$AG$1,0),0)*W$4</f>
        <v>0</v>
      </c>
      <c r="X30" s="379">
        <f>VLOOKUP($A30,'Feedstock Split-2020'!$A$1:$AG$43,MATCH(X$2,'Feedstock Split-2020'!$A$1:$AG$1,0),0)*X$4</f>
        <v>0</v>
      </c>
      <c r="Y30" s="379">
        <f>VLOOKUP($A30,'Feedstock Split-2020'!$A$1:$AG$43,MATCH(Y$2,'Feedstock Split-2020'!$A$1:$AG$1,0),0)*Y$4</f>
        <v>0</v>
      </c>
      <c r="Z30" s="379">
        <f>VLOOKUP($A30,'Feedstock Split-2020'!$A$1:$AG$43,MATCH(Z$2,'Feedstock Split-2020'!$A$1:$AG$1,0),0)*Z$4</f>
        <v>0</v>
      </c>
      <c r="AA30" s="379">
        <f>VLOOKUP($A30,'Feedstock Split-2020'!$A$1:$AG$43,MATCH(AA$2,'Feedstock Split-2020'!$A$1:$AG$1,0),0)*AA$4</f>
        <v>0</v>
      </c>
      <c r="AB30" s="379">
        <f>VLOOKUP($A30,'Feedstock Split-2020'!$A$1:$AG$43,MATCH(AB$2,'Feedstock Split-2020'!$A$1:$AG$1,0),0)*AB$4</f>
        <v>0</v>
      </c>
      <c r="AC30" s="379">
        <f>VLOOKUP($A30,'Feedstock Split-2020'!$A$1:$AG$43,MATCH(AC$2,'Feedstock Split-2020'!$A$1:$AG$1,0),0)*AC$4</f>
        <v>0</v>
      </c>
      <c r="AD30" s="379">
        <f>VLOOKUP($A30,'Feedstock Split-2020'!$A$1:$AG$43,MATCH(AD$2,'Feedstock Split-2020'!$A$1:$AG$1,0),0)*AD$4</f>
        <v>0</v>
      </c>
      <c r="AE30" s="379">
        <f>VLOOKUP($A30,'Feedstock Split-2020'!$A$1:$AG$43,MATCH(AE$2,'Feedstock Split-2020'!$A$1:$AG$1,0),0)*AE$4</f>
        <v>0</v>
      </c>
      <c r="AF30" s="380">
        <f>VLOOKUP($A30,'Feedstock Split-2020'!$A$1:$AG$43,MATCH(AF$2,'Feedstock Split-2020'!$A$1:$AG$1,0),0)*AF$4</f>
        <v>0</v>
      </c>
    </row>
    <row r="31" spans="1:32" x14ac:dyDescent="0.2">
      <c r="A31" s="12" t="s">
        <v>27</v>
      </c>
      <c r="B31" s="27"/>
      <c r="C31" s="348">
        <f>VLOOKUP($A31,'Feedstock Split-2020'!$A$1:$AG$43,MATCH(C$2,'Feedstock Split-2020'!$A$1:$AG$1,0),0)*C$4</f>
        <v>0</v>
      </c>
      <c r="D31" s="379">
        <f>VLOOKUP($A31,'Feedstock Split-2020'!$A$1:$AG$43,MATCH(D$2,'Feedstock Split-2020'!$A$1:$AG$1,0),0)*D$4</f>
        <v>0</v>
      </c>
      <c r="E31" s="379">
        <f>VLOOKUP($A31,'Feedstock Split-2020'!$A$1:$AG$43,MATCH(E$2,'Feedstock Split-2020'!$A$1:$AG$1,0),0)*E$4</f>
        <v>0</v>
      </c>
      <c r="F31" s="379">
        <f>VLOOKUP($A31,'Feedstock Split-2020'!$A$1:$AG$43,MATCH(F$2,'Feedstock Split-2020'!$A$1:$AG$1,0),0)*F$4</f>
        <v>0</v>
      </c>
      <c r="G31" s="379">
        <f>VLOOKUP($A31,'Feedstock Split-2020'!$A$1:$AG$43,MATCH(G$2,'Feedstock Split-2020'!$A$1:$AG$1,0),0)*G$4</f>
        <v>0</v>
      </c>
      <c r="H31" s="379">
        <f>VLOOKUP($A31,'Feedstock Split-2020'!$A$1:$AG$43,MATCH(H$2,'Feedstock Split-2020'!$A$1:$AG$1,0),0)*H$4</f>
        <v>0</v>
      </c>
      <c r="I31" s="379">
        <f>VLOOKUP($A31,'Feedstock Split-2020'!$A$1:$AG$43,MATCH(I$2,'Feedstock Split-2020'!$A$1:$AG$1,0),0)*I$4</f>
        <v>0</v>
      </c>
      <c r="J31" s="379">
        <f>VLOOKUP($A31,'Feedstock Split-2020'!$A$1:$AG$43,MATCH(J$2,'Feedstock Split-2020'!$A$1:$AG$1,0),0)*J$4</f>
        <v>0</v>
      </c>
      <c r="K31" s="379">
        <f>VLOOKUP($A31,'Feedstock Split-2020'!$A$1:$AG$43,MATCH(K$2,'Feedstock Split-2020'!$A$1:$AG$1,0),0)*K$4</f>
        <v>0</v>
      </c>
      <c r="L31" s="379">
        <f>VLOOKUP($A31,'Feedstock Split-2020'!$A$1:$AG$43,MATCH(L$2,'Feedstock Split-2020'!$A$1:$AG$1,0),0)*L$4</f>
        <v>0</v>
      </c>
      <c r="M31" s="379">
        <f>VLOOKUP($A31,'Feedstock Split-2020'!$A$1:$AG$43,MATCH(M$2,'Feedstock Split-2020'!$A$1:$AG$1,0),0)*M$4</f>
        <v>0</v>
      </c>
      <c r="N31" s="379">
        <f>VLOOKUP($A31,'Feedstock Split-2020'!$A$1:$AG$43,MATCH(N$2,'Feedstock Split-2020'!$A$1:$AG$1,0),0)*N$4</f>
        <v>0</v>
      </c>
      <c r="O31" s="379">
        <f>VLOOKUP($A31,'Feedstock Split-2020'!$A$1:$AG$43,MATCH(O$2,'Feedstock Split-2020'!$A$1:$AG$1,0),0)*O$4</f>
        <v>0</v>
      </c>
      <c r="P31" s="379">
        <f>VLOOKUP($A31,'Feedstock Split-2020'!$A$1:$AG$43,MATCH(P$2,'Feedstock Split-2020'!$A$1:$AG$1,0),0)*P$4</f>
        <v>0</v>
      </c>
      <c r="Q31" s="379">
        <f>VLOOKUP($A31,'Feedstock Split-2020'!$A$1:$AG$43,MATCH(Q$2,'Feedstock Split-2020'!$A$1:$AG$1,0),0)*Q$4</f>
        <v>0</v>
      </c>
      <c r="R31" s="379">
        <f>VLOOKUP($A31,'Feedstock Split-2020'!$A$1:$AG$43,MATCH(R$2,'Feedstock Split-2020'!$A$1:$AG$1,0),0)*R$4</f>
        <v>0</v>
      </c>
      <c r="S31" s="379">
        <f>VLOOKUP($A31,'Feedstock Split-2020'!$A$1:$AG$43,MATCH(S$2,'Feedstock Split-2020'!$A$1:$AG$1,0),0)*S$4</f>
        <v>0</v>
      </c>
      <c r="T31" s="379">
        <f>VLOOKUP($A31,'Feedstock Split-2020'!$A$1:$AG$43,MATCH(T$2,'Feedstock Split-2020'!$A$1:$AG$1,0),0)*T$4</f>
        <v>0</v>
      </c>
      <c r="U31" s="379">
        <f>VLOOKUP($A31,'Feedstock Split-2020'!$A$1:$AG$43,MATCH(U$2,'Feedstock Split-2020'!$A$1:$AG$1,0),0)*U$4</f>
        <v>0</v>
      </c>
      <c r="V31" s="379">
        <f>VLOOKUP($A31,'Feedstock Split-2020'!$A$1:$AG$43,MATCH(V$2,'Feedstock Split-2020'!$A$1:$AG$1,0),0)*V$4</f>
        <v>0</v>
      </c>
      <c r="W31" s="379">
        <f>VLOOKUP($A31,'Feedstock Split-2020'!$A$1:$AG$43,MATCH(W$2,'Feedstock Split-2020'!$A$1:$AG$1,0),0)*W$4</f>
        <v>0</v>
      </c>
      <c r="X31" s="379">
        <f>VLOOKUP($A31,'Feedstock Split-2020'!$A$1:$AG$43,MATCH(X$2,'Feedstock Split-2020'!$A$1:$AG$1,0),0)*X$4</f>
        <v>67034308554178.563</v>
      </c>
      <c r="Y31" s="379">
        <f>VLOOKUP($A31,'Feedstock Split-2020'!$A$1:$AG$43,MATCH(Y$2,'Feedstock Split-2020'!$A$1:$AG$1,0),0)*Y$4</f>
        <v>0</v>
      </c>
      <c r="Z31" s="379">
        <f>VLOOKUP($A31,'Feedstock Split-2020'!$A$1:$AG$43,MATCH(Z$2,'Feedstock Split-2020'!$A$1:$AG$1,0),0)*Z$4</f>
        <v>0</v>
      </c>
      <c r="AA31" s="379">
        <f>VLOOKUP($A31,'Feedstock Split-2020'!$A$1:$AG$43,MATCH(AA$2,'Feedstock Split-2020'!$A$1:$AG$1,0),0)*AA$4</f>
        <v>0</v>
      </c>
      <c r="AB31" s="379">
        <f>VLOOKUP($A31,'Feedstock Split-2020'!$A$1:$AG$43,MATCH(AB$2,'Feedstock Split-2020'!$A$1:$AG$1,0),0)*AB$4</f>
        <v>0</v>
      </c>
      <c r="AC31" s="379">
        <f>VLOOKUP($A31,'Feedstock Split-2020'!$A$1:$AG$43,MATCH(AC$2,'Feedstock Split-2020'!$A$1:$AG$1,0),0)*AC$4</f>
        <v>0</v>
      </c>
      <c r="AD31" s="379">
        <f>VLOOKUP($A31,'Feedstock Split-2020'!$A$1:$AG$43,MATCH(AD$2,'Feedstock Split-2020'!$A$1:$AG$1,0),0)*AD$4</f>
        <v>0</v>
      </c>
      <c r="AE31" s="379">
        <f>VLOOKUP($A31,'Feedstock Split-2020'!$A$1:$AG$43,MATCH(AE$2,'Feedstock Split-2020'!$A$1:$AG$1,0),0)*AE$4</f>
        <v>0</v>
      </c>
      <c r="AF31" s="380">
        <f>VLOOKUP($A31,'Feedstock Split-2020'!$A$1:$AG$43,MATCH(AF$2,'Feedstock Split-2020'!$A$1:$AG$1,0),0)*AF$4</f>
        <v>0</v>
      </c>
    </row>
    <row r="32" spans="1:32" x14ac:dyDescent="0.2">
      <c r="A32" s="12" t="s">
        <v>28</v>
      </c>
      <c r="B32" s="27"/>
      <c r="C32" s="348">
        <f>VLOOKUP($A32,'Feedstock Split-2020'!$A$1:$AG$43,MATCH(C$2,'Feedstock Split-2020'!$A$1:$AG$1,0),0)*C$4</f>
        <v>0</v>
      </c>
      <c r="D32" s="379">
        <f>VLOOKUP($A32,'Feedstock Split-2020'!$A$1:$AG$43,MATCH(D$2,'Feedstock Split-2020'!$A$1:$AG$1,0),0)*D$4</f>
        <v>0</v>
      </c>
      <c r="E32" s="379">
        <f>VLOOKUP($A32,'Feedstock Split-2020'!$A$1:$AG$43,MATCH(E$2,'Feedstock Split-2020'!$A$1:$AG$1,0),0)*E$4</f>
        <v>0</v>
      </c>
      <c r="F32" s="379">
        <f>VLOOKUP($A32,'Feedstock Split-2020'!$A$1:$AG$43,MATCH(F$2,'Feedstock Split-2020'!$A$1:$AG$1,0),0)*F$4</f>
        <v>0</v>
      </c>
      <c r="G32" s="379">
        <f>VLOOKUP($A32,'Feedstock Split-2020'!$A$1:$AG$43,MATCH(G$2,'Feedstock Split-2020'!$A$1:$AG$1,0),0)*G$4</f>
        <v>0</v>
      </c>
      <c r="H32" s="379">
        <f>VLOOKUP($A32,'Feedstock Split-2020'!$A$1:$AG$43,MATCH(H$2,'Feedstock Split-2020'!$A$1:$AG$1,0),0)*H$4</f>
        <v>0</v>
      </c>
      <c r="I32" s="379">
        <f>VLOOKUP($A32,'Feedstock Split-2020'!$A$1:$AG$43,MATCH(I$2,'Feedstock Split-2020'!$A$1:$AG$1,0),0)*I$4</f>
        <v>0</v>
      </c>
      <c r="J32" s="379">
        <f>VLOOKUP($A32,'Feedstock Split-2020'!$A$1:$AG$43,MATCH(J$2,'Feedstock Split-2020'!$A$1:$AG$1,0),0)*J$4</f>
        <v>0</v>
      </c>
      <c r="K32" s="379">
        <f>VLOOKUP($A32,'Feedstock Split-2020'!$A$1:$AG$43,MATCH(K$2,'Feedstock Split-2020'!$A$1:$AG$1,0),0)*K$4</f>
        <v>0</v>
      </c>
      <c r="L32" s="379">
        <f>VLOOKUP($A32,'Feedstock Split-2020'!$A$1:$AG$43,MATCH(L$2,'Feedstock Split-2020'!$A$1:$AG$1,0),0)*L$4</f>
        <v>0</v>
      </c>
      <c r="M32" s="379">
        <f>VLOOKUP($A32,'Feedstock Split-2020'!$A$1:$AG$43,MATCH(M$2,'Feedstock Split-2020'!$A$1:$AG$1,0),0)*M$4</f>
        <v>0</v>
      </c>
      <c r="N32" s="379">
        <f>VLOOKUP($A32,'Feedstock Split-2020'!$A$1:$AG$43,MATCH(N$2,'Feedstock Split-2020'!$A$1:$AG$1,0),0)*N$4</f>
        <v>0</v>
      </c>
      <c r="O32" s="379">
        <f>VLOOKUP($A32,'Feedstock Split-2020'!$A$1:$AG$43,MATCH(O$2,'Feedstock Split-2020'!$A$1:$AG$1,0),0)*O$4</f>
        <v>0</v>
      </c>
      <c r="P32" s="379">
        <f>VLOOKUP($A32,'Feedstock Split-2020'!$A$1:$AG$43,MATCH(P$2,'Feedstock Split-2020'!$A$1:$AG$1,0),0)*P$4</f>
        <v>0</v>
      </c>
      <c r="Q32" s="379">
        <f>VLOOKUP($A32,'Feedstock Split-2020'!$A$1:$AG$43,MATCH(Q$2,'Feedstock Split-2020'!$A$1:$AG$1,0),0)*Q$4</f>
        <v>0</v>
      </c>
      <c r="R32" s="379">
        <f>VLOOKUP($A32,'Feedstock Split-2020'!$A$1:$AG$43,MATCH(R$2,'Feedstock Split-2020'!$A$1:$AG$1,0),0)*R$4</f>
        <v>0</v>
      </c>
      <c r="S32" s="379">
        <f>VLOOKUP($A32,'Feedstock Split-2020'!$A$1:$AG$43,MATCH(S$2,'Feedstock Split-2020'!$A$1:$AG$1,0),0)*S$4</f>
        <v>0</v>
      </c>
      <c r="T32" s="379">
        <f>VLOOKUP($A32,'Feedstock Split-2020'!$A$1:$AG$43,MATCH(T$2,'Feedstock Split-2020'!$A$1:$AG$1,0),0)*T$4</f>
        <v>0</v>
      </c>
      <c r="U32" s="379">
        <f>VLOOKUP($A32,'Feedstock Split-2020'!$A$1:$AG$43,MATCH(U$2,'Feedstock Split-2020'!$A$1:$AG$1,0),0)*U$4</f>
        <v>0</v>
      </c>
      <c r="V32" s="379">
        <f>VLOOKUP($A32,'Feedstock Split-2020'!$A$1:$AG$43,MATCH(V$2,'Feedstock Split-2020'!$A$1:$AG$1,0),0)*V$4</f>
        <v>0</v>
      </c>
      <c r="W32" s="379">
        <f>VLOOKUP($A32,'Feedstock Split-2020'!$A$1:$AG$43,MATCH(W$2,'Feedstock Split-2020'!$A$1:$AG$1,0),0)*W$4</f>
        <v>0</v>
      </c>
      <c r="X32" s="379">
        <f>VLOOKUP($A32,'Feedstock Split-2020'!$A$1:$AG$43,MATCH(X$2,'Feedstock Split-2020'!$A$1:$AG$1,0),0)*X$4</f>
        <v>0</v>
      </c>
      <c r="Y32" s="379">
        <f>VLOOKUP($A32,'Feedstock Split-2020'!$A$1:$AG$43,MATCH(Y$2,'Feedstock Split-2020'!$A$1:$AG$1,0),0)*Y$4</f>
        <v>0</v>
      </c>
      <c r="Z32" s="379">
        <f>VLOOKUP($A32,'Feedstock Split-2020'!$A$1:$AG$43,MATCH(Z$2,'Feedstock Split-2020'!$A$1:$AG$1,0),0)*Z$4</f>
        <v>0</v>
      </c>
      <c r="AA32" s="379">
        <f>VLOOKUP($A32,'Feedstock Split-2020'!$A$1:$AG$43,MATCH(AA$2,'Feedstock Split-2020'!$A$1:$AG$1,0),0)*AA$4</f>
        <v>0</v>
      </c>
      <c r="AB32" s="379">
        <f>VLOOKUP($A32,'Feedstock Split-2020'!$A$1:$AG$43,MATCH(AB$2,'Feedstock Split-2020'!$A$1:$AG$1,0),0)*AB$4</f>
        <v>0</v>
      </c>
      <c r="AC32" s="379">
        <f>VLOOKUP($A32,'Feedstock Split-2020'!$A$1:$AG$43,MATCH(AC$2,'Feedstock Split-2020'!$A$1:$AG$1,0),0)*AC$4</f>
        <v>0</v>
      </c>
      <c r="AD32" s="379">
        <f>VLOOKUP($A32,'Feedstock Split-2020'!$A$1:$AG$43,MATCH(AD$2,'Feedstock Split-2020'!$A$1:$AG$1,0),0)*AD$4</f>
        <v>0</v>
      </c>
      <c r="AE32" s="379">
        <f>VLOOKUP($A32,'Feedstock Split-2020'!$A$1:$AG$43,MATCH(AE$2,'Feedstock Split-2020'!$A$1:$AG$1,0),0)*AE$4</f>
        <v>0</v>
      </c>
      <c r="AF32" s="380">
        <f>VLOOKUP($A32,'Feedstock Split-2020'!$A$1:$AG$43,MATCH(AF$2,'Feedstock Split-2020'!$A$1:$AG$1,0),0)*AF$4</f>
        <v>0</v>
      </c>
    </row>
    <row r="33" spans="1:32" x14ac:dyDescent="0.2">
      <c r="A33" s="12" t="s">
        <v>29</v>
      </c>
      <c r="B33" s="27"/>
      <c r="C33" s="348">
        <f>VLOOKUP($A33,'Feedstock Split-2020'!$A$1:$AG$43,MATCH(C$2,'Feedstock Split-2020'!$A$1:$AG$1,0),0)*C$4</f>
        <v>0</v>
      </c>
      <c r="D33" s="379">
        <f>VLOOKUP($A33,'Feedstock Split-2020'!$A$1:$AG$43,MATCH(D$2,'Feedstock Split-2020'!$A$1:$AG$1,0),0)*D$4</f>
        <v>0</v>
      </c>
      <c r="E33" s="379">
        <f>VLOOKUP($A33,'Feedstock Split-2020'!$A$1:$AG$43,MATCH(E$2,'Feedstock Split-2020'!$A$1:$AG$1,0),0)*E$4</f>
        <v>0</v>
      </c>
      <c r="F33" s="379">
        <f>VLOOKUP($A33,'Feedstock Split-2020'!$A$1:$AG$43,MATCH(F$2,'Feedstock Split-2020'!$A$1:$AG$1,0),0)*F$4</f>
        <v>0</v>
      </c>
      <c r="G33" s="379">
        <f>VLOOKUP($A33,'Feedstock Split-2020'!$A$1:$AG$43,MATCH(G$2,'Feedstock Split-2020'!$A$1:$AG$1,0),0)*G$4</f>
        <v>0</v>
      </c>
      <c r="H33" s="379">
        <f>VLOOKUP($A33,'Feedstock Split-2020'!$A$1:$AG$43,MATCH(H$2,'Feedstock Split-2020'!$A$1:$AG$1,0),0)*H$4</f>
        <v>0</v>
      </c>
      <c r="I33" s="379">
        <f>VLOOKUP($A33,'Feedstock Split-2020'!$A$1:$AG$43,MATCH(I$2,'Feedstock Split-2020'!$A$1:$AG$1,0),0)*I$4</f>
        <v>0</v>
      </c>
      <c r="J33" s="379">
        <f>VLOOKUP($A33,'Feedstock Split-2020'!$A$1:$AG$43,MATCH(J$2,'Feedstock Split-2020'!$A$1:$AG$1,0),0)*J$4</f>
        <v>0</v>
      </c>
      <c r="K33" s="379">
        <f>VLOOKUP($A33,'Feedstock Split-2020'!$A$1:$AG$43,MATCH(K$2,'Feedstock Split-2020'!$A$1:$AG$1,0),0)*K$4</f>
        <v>0</v>
      </c>
      <c r="L33" s="379">
        <f>VLOOKUP($A33,'Feedstock Split-2020'!$A$1:$AG$43,MATCH(L$2,'Feedstock Split-2020'!$A$1:$AG$1,0),0)*L$4</f>
        <v>0</v>
      </c>
      <c r="M33" s="379">
        <f>VLOOKUP($A33,'Feedstock Split-2020'!$A$1:$AG$43,MATCH(M$2,'Feedstock Split-2020'!$A$1:$AG$1,0),0)*M$4</f>
        <v>0</v>
      </c>
      <c r="N33" s="379">
        <f>VLOOKUP($A33,'Feedstock Split-2020'!$A$1:$AG$43,MATCH(N$2,'Feedstock Split-2020'!$A$1:$AG$1,0),0)*N$4</f>
        <v>0</v>
      </c>
      <c r="O33" s="379">
        <f>VLOOKUP($A33,'Feedstock Split-2020'!$A$1:$AG$43,MATCH(O$2,'Feedstock Split-2020'!$A$1:$AG$1,0),0)*O$4</f>
        <v>0</v>
      </c>
      <c r="P33" s="379">
        <f>VLOOKUP($A33,'Feedstock Split-2020'!$A$1:$AG$43,MATCH(P$2,'Feedstock Split-2020'!$A$1:$AG$1,0),0)*P$4</f>
        <v>220592916879.8793</v>
      </c>
      <c r="Q33" s="379">
        <f>VLOOKUP($A33,'Feedstock Split-2020'!$A$1:$AG$43,MATCH(Q$2,'Feedstock Split-2020'!$A$1:$AG$1,0),0)*Q$4</f>
        <v>0</v>
      </c>
      <c r="R33" s="379">
        <f>VLOOKUP($A33,'Feedstock Split-2020'!$A$1:$AG$43,MATCH(R$2,'Feedstock Split-2020'!$A$1:$AG$1,0),0)*R$4</f>
        <v>0</v>
      </c>
      <c r="S33" s="379">
        <f>VLOOKUP($A33,'Feedstock Split-2020'!$A$1:$AG$43,MATCH(S$2,'Feedstock Split-2020'!$A$1:$AG$1,0),0)*S$4</f>
        <v>0</v>
      </c>
      <c r="T33" s="379">
        <f>VLOOKUP($A33,'Feedstock Split-2020'!$A$1:$AG$43,MATCH(T$2,'Feedstock Split-2020'!$A$1:$AG$1,0),0)*T$4</f>
        <v>1350250139032.6428</v>
      </c>
      <c r="U33" s="379">
        <f>VLOOKUP($A33,'Feedstock Split-2020'!$A$1:$AG$43,MATCH(U$2,'Feedstock Split-2020'!$A$1:$AG$1,0),0)*U$4</f>
        <v>0</v>
      </c>
      <c r="V33" s="379">
        <f>VLOOKUP($A33,'Feedstock Split-2020'!$A$1:$AG$43,MATCH(V$2,'Feedstock Split-2020'!$A$1:$AG$1,0),0)*V$4</f>
        <v>0</v>
      </c>
      <c r="W33" s="379">
        <f>VLOOKUP($A33,'Feedstock Split-2020'!$A$1:$AG$43,MATCH(W$2,'Feedstock Split-2020'!$A$1:$AG$1,0),0)*W$4</f>
        <v>0</v>
      </c>
      <c r="X33" s="379">
        <f>VLOOKUP($A33,'Feedstock Split-2020'!$A$1:$AG$43,MATCH(X$2,'Feedstock Split-2020'!$A$1:$AG$1,0),0)*X$4</f>
        <v>0</v>
      </c>
      <c r="Y33" s="379">
        <f>VLOOKUP($A33,'Feedstock Split-2020'!$A$1:$AG$43,MATCH(Y$2,'Feedstock Split-2020'!$A$1:$AG$1,0),0)*Y$4</f>
        <v>0</v>
      </c>
      <c r="Z33" s="379">
        <f>VLOOKUP($A33,'Feedstock Split-2020'!$A$1:$AG$43,MATCH(Z$2,'Feedstock Split-2020'!$A$1:$AG$1,0),0)*Z$4</f>
        <v>0</v>
      </c>
      <c r="AA33" s="379">
        <f>VLOOKUP($A33,'Feedstock Split-2020'!$A$1:$AG$43,MATCH(AA$2,'Feedstock Split-2020'!$A$1:$AG$1,0),0)*AA$4</f>
        <v>0</v>
      </c>
      <c r="AB33" s="379">
        <f>VLOOKUP($A33,'Feedstock Split-2020'!$A$1:$AG$43,MATCH(AB$2,'Feedstock Split-2020'!$A$1:$AG$1,0),0)*AB$4</f>
        <v>0</v>
      </c>
      <c r="AC33" s="379">
        <f>VLOOKUP($A33,'Feedstock Split-2020'!$A$1:$AG$43,MATCH(AC$2,'Feedstock Split-2020'!$A$1:$AG$1,0),0)*AC$4</f>
        <v>0</v>
      </c>
      <c r="AD33" s="379">
        <f>VLOOKUP($A33,'Feedstock Split-2020'!$A$1:$AG$43,MATCH(AD$2,'Feedstock Split-2020'!$A$1:$AG$1,0),0)*AD$4</f>
        <v>0</v>
      </c>
      <c r="AE33" s="379">
        <f>VLOOKUP($A33,'Feedstock Split-2020'!$A$1:$AG$43,MATCH(AE$2,'Feedstock Split-2020'!$A$1:$AG$1,0),0)*AE$4</f>
        <v>0</v>
      </c>
      <c r="AF33" s="380">
        <f>VLOOKUP($A33,'Feedstock Split-2020'!$A$1:$AG$43,MATCH(AF$2,'Feedstock Split-2020'!$A$1:$AG$1,0),0)*AF$4</f>
        <v>0</v>
      </c>
    </row>
    <row r="34" spans="1:32" x14ac:dyDescent="0.2">
      <c r="A34" s="12" t="s">
        <v>30</v>
      </c>
      <c r="B34" s="27"/>
      <c r="C34" s="348">
        <f>VLOOKUP($A34,'Feedstock Split-2020'!$A$1:$AG$43,MATCH(C$2,'Feedstock Split-2020'!$A$1:$AG$1,0),0)*C$4</f>
        <v>0</v>
      </c>
      <c r="D34" s="379">
        <f>VLOOKUP($A34,'Feedstock Split-2020'!$A$1:$AG$43,MATCH(D$2,'Feedstock Split-2020'!$A$1:$AG$1,0),0)*D$4</f>
        <v>0</v>
      </c>
      <c r="E34" s="379">
        <f>VLOOKUP($A34,'Feedstock Split-2020'!$A$1:$AG$43,MATCH(E$2,'Feedstock Split-2020'!$A$1:$AG$1,0),0)*E$4</f>
        <v>0</v>
      </c>
      <c r="F34" s="379">
        <f>VLOOKUP($A34,'Feedstock Split-2020'!$A$1:$AG$43,MATCH(F$2,'Feedstock Split-2020'!$A$1:$AG$1,0),0)*F$4</f>
        <v>0</v>
      </c>
      <c r="G34" s="379">
        <f>VLOOKUP($A34,'Feedstock Split-2020'!$A$1:$AG$43,MATCH(G$2,'Feedstock Split-2020'!$A$1:$AG$1,0),0)*G$4</f>
        <v>0</v>
      </c>
      <c r="H34" s="379">
        <f>VLOOKUP($A34,'Feedstock Split-2020'!$A$1:$AG$43,MATCH(H$2,'Feedstock Split-2020'!$A$1:$AG$1,0),0)*H$4</f>
        <v>0</v>
      </c>
      <c r="I34" s="379">
        <f>VLOOKUP($A34,'Feedstock Split-2020'!$A$1:$AG$43,MATCH(I$2,'Feedstock Split-2020'!$A$1:$AG$1,0),0)*I$4</f>
        <v>0</v>
      </c>
      <c r="J34" s="379">
        <f>VLOOKUP($A34,'Feedstock Split-2020'!$A$1:$AG$43,MATCH(J$2,'Feedstock Split-2020'!$A$1:$AG$1,0),0)*J$4</f>
        <v>0</v>
      </c>
      <c r="K34" s="379">
        <f>VLOOKUP($A34,'Feedstock Split-2020'!$A$1:$AG$43,MATCH(K$2,'Feedstock Split-2020'!$A$1:$AG$1,0),0)*K$4</f>
        <v>0</v>
      </c>
      <c r="L34" s="379">
        <f>VLOOKUP($A34,'Feedstock Split-2020'!$A$1:$AG$43,MATCH(L$2,'Feedstock Split-2020'!$A$1:$AG$1,0),0)*L$4</f>
        <v>0</v>
      </c>
      <c r="M34" s="379">
        <f>VLOOKUP($A34,'Feedstock Split-2020'!$A$1:$AG$43,MATCH(M$2,'Feedstock Split-2020'!$A$1:$AG$1,0),0)*M$4</f>
        <v>0</v>
      </c>
      <c r="N34" s="379">
        <f>VLOOKUP($A34,'Feedstock Split-2020'!$A$1:$AG$43,MATCH(N$2,'Feedstock Split-2020'!$A$1:$AG$1,0),0)*N$4</f>
        <v>0</v>
      </c>
      <c r="O34" s="379">
        <f>VLOOKUP($A34,'Feedstock Split-2020'!$A$1:$AG$43,MATCH(O$2,'Feedstock Split-2020'!$A$1:$AG$1,0),0)*O$4</f>
        <v>0</v>
      </c>
      <c r="P34" s="379">
        <f>VLOOKUP($A34,'Feedstock Split-2020'!$A$1:$AG$43,MATCH(P$2,'Feedstock Split-2020'!$A$1:$AG$1,0),0)*P$4</f>
        <v>134806782537.70404</v>
      </c>
      <c r="Q34" s="379">
        <f>VLOOKUP($A34,'Feedstock Split-2020'!$A$1:$AG$43,MATCH(Q$2,'Feedstock Split-2020'!$A$1:$AG$1,0),0)*Q$4</f>
        <v>0</v>
      </c>
      <c r="R34" s="379">
        <f>VLOOKUP($A34,'Feedstock Split-2020'!$A$1:$AG$43,MATCH(R$2,'Feedstock Split-2020'!$A$1:$AG$1,0),0)*R$4</f>
        <v>0</v>
      </c>
      <c r="S34" s="379">
        <f>VLOOKUP($A34,'Feedstock Split-2020'!$A$1:$AG$43,MATCH(S$2,'Feedstock Split-2020'!$A$1:$AG$1,0),0)*S$4</f>
        <v>0</v>
      </c>
      <c r="T34" s="379">
        <f>VLOOKUP($A34,'Feedstock Split-2020'!$A$1:$AG$43,MATCH(T$2,'Feedstock Split-2020'!$A$1:$AG$1,0),0)*T$4</f>
        <v>1384006392508.459</v>
      </c>
      <c r="U34" s="379">
        <f>VLOOKUP($A34,'Feedstock Split-2020'!$A$1:$AG$43,MATCH(U$2,'Feedstock Split-2020'!$A$1:$AG$1,0),0)*U$4</f>
        <v>0</v>
      </c>
      <c r="V34" s="379">
        <f>VLOOKUP($A34,'Feedstock Split-2020'!$A$1:$AG$43,MATCH(V$2,'Feedstock Split-2020'!$A$1:$AG$1,0),0)*V$4</f>
        <v>0</v>
      </c>
      <c r="W34" s="379">
        <f>VLOOKUP($A34,'Feedstock Split-2020'!$A$1:$AG$43,MATCH(W$2,'Feedstock Split-2020'!$A$1:$AG$1,0),0)*W$4</f>
        <v>0</v>
      </c>
      <c r="X34" s="379">
        <f>VLOOKUP($A34,'Feedstock Split-2020'!$A$1:$AG$43,MATCH(X$2,'Feedstock Split-2020'!$A$1:$AG$1,0),0)*X$4</f>
        <v>0</v>
      </c>
      <c r="Y34" s="379">
        <f>VLOOKUP($A34,'Feedstock Split-2020'!$A$1:$AG$43,MATCH(Y$2,'Feedstock Split-2020'!$A$1:$AG$1,0),0)*Y$4</f>
        <v>0</v>
      </c>
      <c r="Z34" s="379">
        <f>VLOOKUP($A34,'Feedstock Split-2020'!$A$1:$AG$43,MATCH(Z$2,'Feedstock Split-2020'!$A$1:$AG$1,0),0)*Z$4</f>
        <v>0</v>
      </c>
      <c r="AA34" s="379">
        <f>VLOOKUP($A34,'Feedstock Split-2020'!$A$1:$AG$43,MATCH(AA$2,'Feedstock Split-2020'!$A$1:$AG$1,0),0)*AA$4</f>
        <v>0</v>
      </c>
      <c r="AB34" s="379">
        <f>VLOOKUP($A34,'Feedstock Split-2020'!$A$1:$AG$43,MATCH(AB$2,'Feedstock Split-2020'!$A$1:$AG$1,0),0)*AB$4</f>
        <v>0</v>
      </c>
      <c r="AC34" s="379">
        <f>VLOOKUP($A34,'Feedstock Split-2020'!$A$1:$AG$43,MATCH(AC$2,'Feedstock Split-2020'!$A$1:$AG$1,0),0)*AC$4</f>
        <v>0</v>
      </c>
      <c r="AD34" s="379">
        <f>VLOOKUP($A34,'Feedstock Split-2020'!$A$1:$AG$43,MATCH(AD$2,'Feedstock Split-2020'!$A$1:$AG$1,0),0)*AD$4</f>
        <v>0</v>
      </c>
      <c r="AE34" s="379">
        <f>VLOOKUP($A34,'Feedstock Split-2020'!$A$1:$AG$43,MATCH(AE$2,'Feedstock Split-2020'!$A$1:$AG$1,0),0)*AE$4</f>
        <v>0</v>
      </c>
      <c r="AF34" s="380">
        <f>VLOOKUP($A34,'Feedstock Split-2020'!$A$1:$AG$43,MATCH(AF$2,'Feedstock Split-2020'!$A$1:$AG$1,0),0)*AF$4</f>
        <v>0</v>
      </c>
    </row>
    <row r="35" spans="1:32" x14ac:dyDescent="0.2">
      <c r="A35" s="12" t="s">
        <v>31</v>
      </c>
      <c r="B35" s="27"/>
      <c r="C35" s="348">
        <f>VLOOKUP($A35,'Feedstock Split-2020'!$A$1:$AG$43,MATCH(C$2,'Feedstock Split-2020'!$A$1:$AG$1,0),0)*C$4</f>
        <v>0</v>
      </c>
      <c r="D35" s="379">
        <f>VLOOKUP($A35,'Feedstock Split-2020'!$A$1:$AG$43,MATCH(D$2,'Feedstock Split-2020'!$A$1:$AG$1,0),0)*D$4</f>
        <v>0</v>
      </c>
      <c r="E35" s="379">
        <f>VLOOKUP($A35,'Feedstock Split-2020'!$A$1:$AG$43,MATCH(E$2,'Feedstock Split-2020'!$A$1:$AG$1,0),0)*E$4</f>
        <v>0</v>
      </c>
      <c r="F35" s="379">
        <f>VLOOKUP($A35,'Feedstock Split-2020'!$A$1:$AG$43,MATCH(F$2,'Feedstock Split-2020'!$A$1:$AG$1,0),0)*F$4</f>
        <v>0</v>
      </c>
      <c r="G35" s="379">
        <f>VLOOKUP($A35,'Feedstock Split-2020'!$A$1:$AG$43,MATCH(G$2,'Feedstock Split-2020'!$A$1:$AG$1,0),0)*G$4</f>
        <v>0</v>
      </c>
      <c r="H35" s="379">
        <f>VLOOKUP($A35,'Feedstock Split-2020'!$A$1:$AG$43,MATCH(H$2,'Feedstock Split-2020'!$A$1:$AG$1,0),0)*H$4</f>
        <v>0</v>
      </c>
      <c r="I35" s="379">
        <f>VLOOKUP($A35,'Feedstock Split-2020'!$A$1:$AG$43,MATCH(I$2,'Feedstock Split-2020'!$A$1:$AG$1,0),0)*I$4</f>
        <v>0</v>
      </c>
      <c r="J35" s="379">
        <f>VLOOKUP($A35,'Feedstock Split-2020'!$A$1:$AG$43,MATCH(J$2,'Feedstock Split-2020'!$A$1:$AG$1,0),0)*J$4</f>
        <v>0</v>
      </c>
      <c r="K35" s="379">
        <f>VLOOKUP($A35,'Feedstock Split-2020'!$A$1:$AG$43,MATCH(K$2,'Feedstock Split-2020'!$A$1:$AG$1,0),0)*K$4</f>
        <v>0</v>
      </c>
      <c r="L35" s="379">
        <f>VLOOKUP($A35,'Feedstock Split-2020'!$A$1:$AG$43,MATCH(L$2,'Feedstock Split-2020'!$A$1:$AG$1,0),0)*L$4</f>
        <v>0</v>
      </c>
      <c r="M35" s="379">
        <f>VLOOKUP($A35,'Feedstock Split-2020'!$A$1:$AG$43,MATCH(M$2,'Feedstock Split-2020'!$A$1:$AG$1,0),0)*M$4</f>
        <v>0</v>
      </c>
      <c r="N35" s="379">
        <f>VLOOKUP($A35,'Feedstock Split-2020'!$A$1:$AG$43,MATCH(N$2,'Feedstock Split-2020'!$A$1:$AG$1,0),0)*N$4</f>
        <v>0</v>
      </c>
      <c r="O35" s="379">
        <f>VLOOKUP($A35,'Feedstock Split-2020'!$A$1:$AG$43,MATCH(O$2,'Feedstock Split-2020'!$A$1:$AG$1,0),0)*O$4</f>
        <v>0</v>
      </c>
      <c r="P35" s="379">
        <f>VLOOKUP($A35,'Feedstock Split-2020'!$A$1:$AG$43,MATCH(P$2,'Feedstock Split-2020'!$A$1:$AG$1,0),0)*P$4</f>
        <v>0</v>
      </c>
      <c r="Q35" s="379">
        <f>VLOOKUP($A35,'Feedstock Split-2020'!$A$1:$AG$43,MATCH(Q$2,'Feedstock Split-2020'!$A$1:$AG$1,0),0)*Q$4</f>
        <v>0</v>
      </c>
      <c r="R35" s="379">
        <f>VLOOKUP($A35,'Feedstock Split-2020'!$A$1:$AG$43,MATCH(R$2,'Feedstock Split-2020'!$A$1:$AG$1,0),0)*R$4</f>
        <v>0</v>
      </c>
      <c r="S35" s="379">
        <f>VLOOKUP($A35,'Feedstock Split-2020'!$A$1:$AG$43,MATCH(S$2,'Feedstock Split-2020'!$A$1:$AG$1,0),0)*S$4</f>
        <v>0</v>
      </c>
      <c r="T35" s="379">
        <f>VLOOKUP($A35,'Feedstock Split-2020'!$A$1:$AG$43,MATCH(T$2,'Feedstock Split-2020'!$A$1:$AG$1,0),0)*T$4</f>
        <v>3135580878420.2485</v>
      </c>
      <c r="U35" s="379">
        <f>VLOOKUP($A35,'Feedstock Split-2020'!$A$1:$AG$43,MATCH(U$2,'Feedstock Split-2020'!$A$1:$AG$1,0),0)*U$4</f>
        <v>0</v>
      </c>
      <c r="V35" s="379">
        <f>VLOOKUP($A35,'Feedstock Split-2020'!$A$1:$AG$43,MATCH(V$2,'Feedstock Split-2020'!$A$1:$AG$1,0),0)*V$4</f>
        <v>0</v>
      </c>
      <c r="W35" s="379">
        <f>VLOOKUP($A35,'Feedstock Split-2020'!$A$1:$AG$43,MATCH(W$2,'Feedstock Split-2020'!$A$1:$AG$1,0),0)*W$4</f>
        <v>0</v>
      </c>
      <c r="X35" s="379">
        <f>VLOOKUP($A35,'Feedstock Split-2020'!$A$1:$AG$43,MATCH(X$2,'Feedstock Split-2020'!$A$1:$AG$1,0),0)*X$4</f>
        <v>0</v>
      </c>
      <c r="Y35" s="379">
        <f>VLOOKUP($A35,'Feedstock Split-2020'!$A$1:$AG$43,MATCH(Y$2,'Feedstock Split-2020'!$A$1:$AG$1,0),0)*Y$4</f>
        <v>0</v>
      </c>
      <c r="Z35" s="379">
        <f>VLOOKUP($A35,'Feedstock Split-2020'!$A$1:$AG$43,MATCH(Z$2,'Feedstock Split-2020'!$A$1:$AG$1,0),0)*Z$4</f>
        <v>0</v>
      </c>
      <c r="AA35" s="379">
        <f>VLOOKUP($A35,'Feedstock Split-2020'!$A$1:$AG$43,MATCH(AA$2,'Feedstock Split-2020'!$A$1:$AG$1,0),0)*AA$4</f>
        <v>0</v>
      </c>
      <c r="AB35" s="379">
        <f>VLOOKUP($A35,'Feedstock Split-2020'!$A$1:$AG$43,MATCH(AB$2,'Feedstock Split-2020'!$A$1:$AG$1,0),0)*AB$4</f>
        <v>0</v>
      </c>
      <c r="AC35" s="379">
        <f>VLOOKUP($A35,'Feedstock Split-2020'!$A$1:$AG$43,MATCH(AC$2,'Feedstock Split-2020'!$A$1:$AG$1,0),0)*AC$4</f>
        <v>0</v>
      </c>
      <c r="AD35" s="379">
        <f>VLOOKUP($A35,'Feedstock Split-2020'!$A$1:$AG$43,MATCH(AD$2,'Feedstock Split-2020'!$A$1:$AG$1,0),0)*AD$4</f>
        <v>0</v>
      </c>
      <c r="AE35" s="379">
        <f>VLOOKUP($A35,'Feedstock Split-2020'!$A$1:$AG$43,MATCH(AE$2,'Feedstock Split-2020'!$A$1:$AG$1,0),0)*AE$4</f>
        <v>0</v>
      </c>
      <c r="AF35" s="380">
        <f>VLOOKUP($A35,'Feedstock Split-2020'!$A$1:$AG$43,MATCH(AF$2,'Feedstock Split-2020'!$A$1:$AG$1,0),0)*AF$4</f>
        <v>0</v>
      </c>
    </row>
    <row r="36" spans="1:32" x14ac:dyDescent="0.2">
      <c r="A36" s="12" t="s">
        <v>32</v>
      </c>
      <c r="B36" s="27"/>
      <c r="C36" s="348">
        <f>VLOOKUP($A36,'Feedstock Split-2020'!$A$1:$AG$43,MATCH(C$2,'Feedstock Split-2020'!$A$1:$AG$1,0),0)*C$4</f>
        <v>0</v>
      </c>
      <c r="D36" s="379">
        <f>VLOOKUP($A36,'Feedstock Split-2020'!$A$1:$AG$43,MATCH(D$2,'Feedstock Split-2020'!$A$1:$AG$1,0),0)*D$4</f>
        <v>0</v>
      </c>
      <c r="E36" s="379">
        <f>VLOOKUP($A36,'Feedstock Split-2020'!$A$1:$AG$43,MATCH(E$2,'Feedstock Split-2020'!$A$1:$AG$1,0),0)*E$4</f>
        <v>0</v>
      </c>
      <c r="F36" s="379">
        <f>VLOOKUP($A36,'Feedstock Split-2020'!$A$1:$AG$43,MATCH(F$2,'Feedstock Split-2020'!$A$1:$AG$1,0),0)*F$4</f>
        <v>0</v>
      </c>
      <c r="G36" s="379">
        <f>VLOOKUP($A36,'Feedstock Split-2020'!$A$1:$AG$43,MATCH(G$2,'Feedstock Split-2020'!$A$1:$AG$1,0),0)*G$4</f>
        <v>0</v>
      </c>
      <c r="H36" s="379">
        <f>VLOOKUP($A36,'Feedstock Split-2020'!$A$1:$AG$43,MATCH(H$2,'Feedstock Split-2020'!$A$1:$AG$1,0),0)*H$4</f>
        <v>0</v>
      </c>
      <c r="I36" s="379">
        <f>VLOOKUP($A36,'Feedstock Split-2020'!$A$1:$AG$43,MATCH(I$2,'Feedstock Split-2020'!$A$1:$AG$1,0),0)*I$4</f>
        <v>0</v>
      </c>
      <c r="J36" s="379">
        <f>VLOOKUP($A36,'Feedstock Split-2020'!$A$1:$AG$43,MATCH(J$2,'Feedstock Split-2020'!$A$1:$AG$1,0),0)*J$4</f>
        <v>0</v>
      </c>
      <c r="K36" s="379">
        <f>VLOOKUP($A36,'Feedstock Split-2020'!$A$1:$AG$43,MATCH(K$2,'Feedstock Split-2020'!$A$1:$AG$1,0),0)*K$4</f>
        <v>0</v>
      </c>
      <c r="L36" s="379">
        <f>VLOOKUP($A36,'Feedstock Split-2020'!$A$1:$AG$43,MATCH(L$2,'Feedstock Split-2020'!$A$1:$AG$1,0),0)*L$4</f>
        <v>0</v>
      </c>
      <c r="M36" s="379">
        <f>VLOOKUP($A36,'Feedstock Split-2020'!$A$1:$AG$43,MATCH(M$2,'Feedstock Split-2020'!$A$1:$AG$1,0),0)*M$4</f>
        <v>0</v>
      </c>
      <c r="N36" s="379">
        <f>VLOOKUP($A36,'Feedstock Split-2020'!$A$1:$AG$43,MATCH(N$2,'Feedstock Split-2020'!$A$1:$AG$1,0),0)*N$4</f>
        <v>0</v>
      </c>
      <c r="O36" s="379">
        <f>VLOOKUP($A36,'Feedstock Split-2020'!$A$1:$AG$43,MATCH(O$2,'Feedstock Split-2020'!$A$1:$AG$1,0),0)*O$4</f>
        <v>0</v>
      </c>
      <c r="P36" s="379">
        <f>VLOOKUP($A36,'Feedstock Split-2020'!$A$1:$AG$43,MATCH(P$2,'Feedstock Split-2020'!$A$1:$AG$1,0),0)*P$4</f>
        <v>0</v>
      </c>
      <c r="Q36" s="379">
        <f>VLOOKUP($A36,'Feedstock Split-2020'!$A$1:$AG$43,MATCH(Q$2,'Feedstock Split-2020'!$A$1:$AG$1,0),0)*Q$4</f>
        <v>0</v>
      </c>
      <c r="R36" s="379">
        <f>VLOOKUP($A36,'Feedstock Split-2020'!$A$1:$AG$43,MATCH(R$2,'Feedstock Split-2020'!$A$1:$AG$1,0),0)*R$4</f>
        <v>0</v>
      </c>
      <c r="S36" s="379">
        <f>VLOOKUP($A36,'Feedstock Split-2020'!$A$1:$AG$43,MATCH(S$2,'Feedstock Split-2020'!$A$1:$AG$1,0),0)*S$4</f>
        <v>0</v>
      </c>
      <c r="T36" s="379">
        <f>VLOOKUP($A36,'Feedstock Split-2020'!$A$1:$AG$43,MATCH(T$2,'Feedstock Split-2020'!$A$1:$AG$1,0),0)*T$4</f>
        <v>127523624241.97182</v>
      </c>
      <c r="U36" s="379">
        <f>VLOOKUP($A36,'Feedstock Split-2020'!$A$1:$AG$43,MATCH(U$2,'Feedstock Split-2020'!$A$1:$AG$1,0),0)*U$4</f>
        <v>0</v>
      </c>
      <c r="V36" s="379">
        <f>VLOOKUP($A36,'Feedstock Split-2020'!$A$1:$AG$43,MATCH(V$2,'Feedstock Split-2020'!$A$1:$AG$1,0),0)*V$4</f>
        <v>0</v>
      </c>
      <c r="W36" s="379">
        <f>VLOOKUP($A36,'Feedstock Split-2020'!$A$1:$AG$43,MATCH(W$2,'Feedstock Split-2020'!$A$1:$AG$1,0),0)*W$4</f>
        <v>0</v>
      </c>
      <c r="X36" s="379">
        <f>VLOOKUP($A36,'Feedstock Split-2020'!$A$1:$AG$43,MATCH(X$2,'Feedstock Split-2020'!$A$1:$AG$1,0),0)*X$4</f>
        <v>0</v>
      </c>
      <c r="Y36" s="379">
        <f>VLOOKUP($A36,'Feedstock Split-2020'!$A$1:$AG$43,MATCH(Y$2,'Feedstock Split-2020'!$A$1:$AG$1,0),0)*Y$4</f>
        <v>0</v>
      </c>
      <c r="Z36" s="379">
        <f>VLOOKUP($A36,'Feedstock Split-2020'!$A$1:$AG$43,MATCH(Z$2,'Feedstock Split-2020'!$A$1:$AG$1,0),0)*Z$4</f>
        <v>0</v>
      </c>
      <c r="AA36" s="379">
        <f>VLOOKUP($A36,'Feedstock Split-2020'!$A$1:$AG$43,MATCH(AA$2,'Feedstock Split-2020'!$A$1:$AG$1,0),0)*AA$4</f>
        <v>0</v>
      </c>
      <c r="AB36" s="379">
        <f>VLOOKUP($A36,'Feedstock Split-2020'!$A$1:$AG$43,MATCH(AB$2,'Feedstock Split-2020'!$A$1:$AG$1,0),0)*AB$4</f>
        <v>0</v>
      </c>
      <c r="AC36" s="379">
        <f>VLOOKUP($A36,'Feedstock Split-2020'!$A$1:$AG$43,MATCH(AC$2,'Feedstock Split-2020'!$A$1:$AG$1,0),0)*AC$4</f>
        <v>0</v>
      </c>
      <c r="AD36" s="379">
        <f>VLOOKUP($A36,'Feedstock Split-2020'!$A$1:$AG$43,MATCH(AD$2,'Feedstock Split-2020'!$A$1:$AG$1,0),0)*AD$4</f>
        <v>0</v>
      </c>
      <c r="AE36" s="379">
        <f>VLOOKUP($A36,'Feedstock Split-2020'!$A$1:$AG$43,MATCH(AE$2,'Feedstock Split-2020'!$A$1:$AG$1,0),0)*AE$4</f>
        <v>0</v>
      </c>
      <c r="AF36" s="380">
        <f>VLOOKUP($A36,'Feedstock Split-2020'!$A$1:$AG$43,MATCH(AF$2,'Feedstock Split-2020'!$A$1:$AG$1,0),0)*AF$4</f>
        <v>0</v>
      </c>
    </row>
    <row r="37" spans="1:32" x14ac:dyDescent="0.2">
      <c r="A37" s="12" t="s">
        <v>33</v>
      </c>
      <c r="B37" s="27"/>
      <c r="C37" s="348">
        <f>VLOOKUP($A37,'Feedstock Split-2020'!$A$1:$AG$43,MATCH(C$2,'Feedstock Split-2020'!$A$1:$AG$1,0),0)*C$4</f>
        <v>0</v>
      </c>
      <c r="D37" s="379">
        <f>VLOOKUP($A37,'Feedstock Split-2020'!$A$1:$AG$43,MATCH(D$2,'Feedstock Split-2020'!$A$1:$AG$1,0),0)*D$4</f>
        <v>0</v>
      </c>
      <c r="E37" s="379">
        <f>VLOOKUP($A37,'Feedstock Split-2020'!$A$1:$AG$43,MATCH(E$2,'Feedstock Split-2020'!$A$1:$AG$1,0),0)*E$4</f>
        <v>0</v>
      </c>
      <c r="F37" s="379">
        <f>VLOOKUP($A37,'Feedstock Split-2020'!$A$1:$AG$43,MATCH(F$2,'Feedstock Split-2020'!$A$1:$AG$1,0),0)*F$4</f>
        <v>0</v>
      </c>
      <c r="G37" s="379">
        <f>VLOOKUP($A37,'Feedstock Split-2020'!$A$1:$AG$43,MATCH(G$2,'Feedstock Split-2020'!$A$1:$AG$1,0),0)*G$4</f>
        <v>0</v>
      </c>
      <c r="H37" s="379">
        <f>VLOOKUP($A37,'Feedstock Split-2020'!$A$1:$AG$43,MATCH(H$2,'Feedstock Split-2020'!$A$1:$AG$1,0),0)*H$4</f>
        <v>0</v>
      </c>
      <c r="I37" s="379">
        <f>VLOOKUP($A37,'Feedstock Split-2020'!$A$1:$AG$43,MATCH(I$2,'Feedstock Split-2020'!$A$1:$AG$1,0),0)*I$4</f>
        <v>0</v>
      </c>
      <c r="J37" s="379">
        <f>VLOOKUP($A37,'Feedstock Split-2020'!$A$1:$AG$43,MATCH(J$2,'Feedstock Split-2020'!$A$1:$AG$1,0),0)*J$4</f>
        <v>0</v>
      </c>
      <c r="K37" s="379">
        <f>VLOOKUP($A37,'Feedstock Split-2020'!$A$1:$AG$43,MATCH(K$2,'Feedstock Split-2020'!$A$1:$AG$1,0),0)*K$4</f>
        <v>0</v>
      </c>
      <c r="L37" s="379">
        <f>VLOOKUP($A37,'Feedstock Split-2020'!$A$1:$AG$43,MATCH(L$2,'Feedstock Split-2020'!$A$1:$AG$1,0),0)*L$4</f>
        <v>0</v>
      </c>
      <c r="M37" s="379">
        <f>VLOOKUP($A37,'Feedstock Split-2020'!$A$1:$AG$43,MATCH(M$2,'Feedstock Split-2020'!$A$1:$AG$1,0),0)*M$4</f>
        <v>0</v>
      </c>
      <c r="N37" s="379">
        <f>VLOOKUP($A37,'Feedstock Split-2020'!$A$1:$AG$43,MATCH(N$2,'Feedstock Split-2020'!$A$1:$AG$1,0),0)*N$4</f>
        <v>0</v>
      </c>
      <c r="O37" s="379">
        <f>VLOOKUP($A37,'Feedstock Split-2020'!$A$1:$AG$43,MATCH(O$2,'Feedstock Split-2020'!$A$1:$AG$1,0),0)*O$4</f>
        <v>0</v>
      </c>
      <c r="P37" s="379">
        <f>VLOOKUP($A37,'Feedstock Split-2020'!$A$1:$AG$43,MATCH(P$2,'Feedstock Split-2020'!$A$1:$AG$1,0),0)*P$4</f>
        <v>0</v>
      </c>
      <c r="Q37" s="379">
        <f>VLOOKUP($A37,'Feedstock Split-2020'!$A$1:$AG$43,MATCH(Q$2,'Feedstock Split-2020'!$A$1:$AG$1,0),0)*Q$4</f>
        <v>0</v>
      </c>
      <c r="R37" s="379">
        <f>VLOOKUP($A37,'Feedstock Split-2020'!$A$1:$AG$43,MATCH(R$2,'Feedstock Split-2020'!$A$1:$AG$1,0),0)*R$4</f>
        <v>0</v>
      </c>
      <c r="S37" s="379">
        <f>VLOOKUP($A37,'Feedstock Split-2020'!$A$1:$AG$43,MATCH(S$2,'Feedstock Split-2020'!$A$1:$AG$1,0),0)*S$4</f>
        <v>0</v>
      </c>
      <c r="T37" s="379">
        <f>VLOOKUP($A37,'Feedstock Split-2020'!$A$1:$AG$43,MATCH(T$2,'Feedstock Split-2020'!$A$1:$AG$1,0),0)*T$4</f>
        <v>0</v>
      </c>
      <c r="U37" s="379">
        <f>VLOOKUP($A37,'Feedstock Split-2020'!$A$1:$AG$43,MATCH(U$2,'Feedstock Split-2020'!$A$1:$AG$1,0),0)*U$4</f>
        <v>0</v>
      </c>
      <c r="V37" s="379">
        <f>VLOOKUP($A37,'Feedstock Split-2020'!$A$1:$AG$43,MATCH(V$2,'Feedstock Split-2020'!$A$1:$AG$1,0),0)*V$4</f>
        <v>0</v>
      </c>
      <c r="W37" s="379">
        <f>VLOOKUP($A37,'Feedstock Split-2020'!$A$1:$AG$43,MATCH(W$2,'Feedstock Split-2020'!$A$1:$AG$1,0),0)*W$4</f>
        <v>0</v>
      </c>
      <c r="X37" s="379">
        <f>VLOOKUP($A37,'Feedstock Split-2020'!$A$1:$AG$43,MATCH(X$2,'Feedstock Split-2020'!$A$1:$AG$1,0),0)*X$4</f>
        <v>0</v>
      </c>
      <c r="Y37" s="379">
        <f>VLOOKUP($A37,'Feedstock Split-2020'!$A$1:$AG$43,MATCH(Y$2,'Feedstock Split-2020'!$A$1:$AG$1,0),0)*Y$4</f>
        <v>0</v>
      </c>
      <c r="Z37" s="379">
        <f>VLOOKUP($A37,'Feedstock Split-2020'!$A$1:$AG$43,MATCH(Z$2,'Feedstock Split-2020'!$A$1:$AG$1,0),0)*Z$4</f>
        <v>0</v>
      </c>
      <c r="AA37" s="379">
        <f>VLOOKUP($A37,'Feedstock Split-2020'!$A$1:$AG$43,MATCH(AA$2,'Feedstock Split-2020'!$A$1:$AG$1,0),0)*AA$4</f>
        <v>0</v>
      </c>
      <c r="AB37" s="379">
        <f>VLOOKUP($A37,'Feedstock Split-2020'!$A$1:$AG$43,MATCH(AB$2,'Feedstock Split-2020'!$A$1:$AG$1,0),0)*AB$4</f>
        <v>0</v>
      </c>
      <c r="AC37" s="379">
        <f>VLOOKUP($A37,'Feedstock Split-2020'!$A$1:$AG$43,MATCH(AC$2,'Feedstock Split-2020'!$A$1:$AG$1,0),0)*AC$4</f>
        <v>0</v>
      </c>
      <c r="AD37" s="379">
        <f>VLOOKUP($A37,'Feedstock Split-2020'!$A$1:$AG$43,MATCH(AD$2,'Feedstock Split-2020'!$A$1:$AG$1,0),0)*AD$4</f>
        <v>0</v>
      </c>
      <c r="AE37" s="379">
        <f>VLOOKUP($A37,'Feedstock Split-2020'!$A$1:$AG$43,MATCH(AE$2,'Feedstock Split-2020'!$A$1:$AG$1,0),0)*AE$4</f>
        <v>0</v>
      </c>
      <c r="AF37" s="380">
        <f>VLOOKUP($A37,'Feedstock Split-2020'!$A$1:$AG$43,MATCH(AF$2,'Feedstock Split-2020'!$A$1:$AG$1,0),0)*AF$4</f>
        <v>0</v>
      </c>
    </row>
    <row r="38" spans="1:32" x14ac:dyDescent="0.2">
      <c r="A38" s="12" t="s">
        <v>34</v>
      </c>
      <c r="B38" s="27"/>
      <c r="C38" s="348">
        <f>VLOOKUP($A38,'Feedstock Split-2020'!$A$1:$AG$43,MATCH(C$2,'Feedstock Split-2020'!$A$1:$AG$1,0),0)*C$4</f>
        <v>0</v>
      </c>
      <c r="D38" s="379">
        <f>VLOOKUP($A38,'Feedstock Split-2020'!$A$1:$AG$43,MATCH(D$2,'Feedstock Split-2020'!$A$1:$AG$1,0),0)*D$4</f>
        <v>0</v>
      </c>
      <c r="E38" s="379">
        <f>VLOOKUP($A38,'Feedstock Split-2020'!$A$1:$AG$43,MATCH(E$2,'Feedstock Split-2020'!$A$1:$AG$1,0),0)*E$4</f>
        <v>0</v>
      </c>
      <c r="F38" s="379">
        <f>VLOOKUP($A38,'Feedstock Split-2020'!$A$1:$AG$43,MATCH(F$2,'Feedstock Split-2020'!$A$1:$AG$1,0),0)*F$4</f>
        <v>0</v>
      </c>
      <c r="G38" s="379">
        <f>VLOOKUP($A38,'Feedstock Split-2020'!$A$1:$AG$43,MATCH(G$2,'Feedstock Split-2020'!$A$1:$AG$1,0),0)*G$4</f>
        <v>0</v>
      </c>
      <c r="H38" s="379">
        <f>VLOOKUP($A38,'Feedstock Split-2020'!$A$1:$AG$43,MATCH(H$2,'Feedstock Split-2020'!$A$1:$AG$1,0),0)*H$4</f>
        <v>0</v>
      </c>
      <c r="I38" s="379">
        <f>VLOOKUP($A38,'Feedstock Split-2020'!$A$1:$AG$43,MATCH(I$2,'Feedstock Split-2020'!$A$1:$AG$1,0),0)*I$4</f>
        <v>0</v>
      </c>
      <c r="J38" s="379">
        <f>VLOOKUP($A38,'Feedstock Split-2020'!$A$1:$AG$43,MATCH(J$2,'Feedstock Split-2020'!$A$1:$AG$1,0),0)*J$4</f>
        <v>0</v>
      </c>
      <c r="K38" s="379">
        <f>VLOOKUP($A38,'Feedstock Split-2020'!$A$1:$AG$43,MATCH(K$2,'Feedstock Split-2020'!$A$1:$AG$1,0),0)*K$4</f>
        <v>0</v>
      </c>
      <c r="L38" s="379">
        <f>VLOOKUP($A38,'Feedstock Split-2020'!$A$1:$AG$43,MATCH(L$2,'Feedstock Split-2020'!$A$1:$AG$1,0),0)*L$4</f>
        <v>0</v>
      </c>
      <c r="M38" s="379">
        <f>VLOOKUP($A38,'Feedstock Split-2020'!$A$1:$AG$43,MATCH(M$2,'Feedstock Split-2020'!$A$1:$AG$1,0),0)*M$4</f>
        <v>0</v>
      </c>
      <c r="N38" s="379">
        <f>VLOOKUP($A38,'Feedstock Split-2020'!$A$1:$AG$43,MATCH(N$2,'Feedstock Split-2020'!$A$1:$AG$1,0),0)*N$4</f>
        <v>0</v>
      </c>
      <c r="O38" s="379">
        <f>VLOOKUP($A38,'Feedstock Split-2020'!$A$1:$AG$43,MATCH(O$2,'Feedstock Split-2020'!$A$1:$AG$1,0),0)*O$4</f>
        <v>0</v>
      </c>
      <c r="P38" s="379">
        <f>VLOOKUP($A38,'Feedstock Split-2020'!$A$1:$AG$43,MATCH(P$2,'Feedstock Split-2020'!$A$1:$AG$1,0),0)*P$4</f>
        <v>0</v>
      </c>
      <c r="Q38" s="379">
        <f>VLOOKUP($A38,'Feedstock Split-2020'!$A$1:$AG$43,MATCH(Q$2,'Feedstock Split-2020'!$A$1:$AG$1,0),0)*Q$4</f>
        <v>0</v>
      </c>
      <c r="R38" s="379">
        <f>VLOOKUP($A38,'Feedstock Split-2020'!$A$1:$AG$43,MATCH(R$2,'Feedstock Split-2020'!$A$1:$AG$1,0),0)*R$4</f>
        <v>0</v>
      </c>
      <c r="S38" s="379">
        <f>VLOOKUP($A38,'Feedstock Split-2020'!$A$1:$AG$43,MATCH(S$2,'Feedstock Split-2020'!$A$1:$AG$1,0),0)*S$4</f>
        <v>0</v>
      </c>
      <c r="T38" s="379">
        <f>VLOOKUP($A38,'Feedstock Split-2020'!$A$1:$AG$43,MATCH(T$2,'Feedstock Split-2020'!$A$1:$AG$1,0),0)*T$4</f>
        <v>0</v>
      </c>
      <c r="U38" s="379">
        <f>VLOOKUP($A38,'Feedstock Split-2020'!$A$1:$AG$43,MATCH(U$2,'Feedstock Split-2020'!$A$1:$AG$1,0),0)*U$4</f>
        <v>0</v>
      </c>
      <c r="V38" s="379">
        <f>VLOOKUP($A38,'Feedstock Split-2020'!$A$1:$AG$43,MATCH(V$2,'Feedstock Split-2020'!$A$1:$AG$1,0),0)*V$4</f>
        <v>0</v>
      </c>
      <c r="W38" s="379">
        <f>VLOOKUP($A38,'Feedstock Split-2020'!$A$1:$AG$43,MATCH(W$2,'Feedstock Split-2020'!$A$1:$AG$1,0),0)*W$4</f>
        <v>0</v>
      </c>
      <c r="X38" s="379">
        <f>VLOOKUP($A38,'Feedstock Split-2020'!$A$1:$AG$43,MATCH(X$2,'Feedstock Split-2020'!$A$1:$AG$1,0),0)*X$4</f>
        <v>0</v>
      </c>
      <c r="Y38" s="379">
        <f>VLOOKUP($A38,'Feedstock Split-2020'!$A$1:$AG$43,MATCH(Y$2,'Feedstock Split-2020'!$A$1:$AG$1,0),0)*Y$4</f>
        <v>0</v>
      </c>
      <c r="Z38" s="379">
        <f>VLOOKUP($A38,'Feedstock Split-2020'!$A$1:$AG$43,MATCH(Z$2,'Feedstock Split-2020'!$A$1:$AG$1,0),0)*Z$4</f>
        <v>0</v>
      </c>
      <c r="AA38" s="379">
        <f>VLOOKUP($A38,'Feedstock Split-2020'!$A$1:$AG$43,MATCH(AA$2,'Feedstock Split-2020'!$A$1:$AG$1,0),0)*AA$4</f>
        <v>0</v>
      </c>
      <c r="AB38" s="379">
        <f>VLOOKUP($A38,'Feedstock Split-2020'!$A$1:$AG$43,MATCH(AB$2,'Feedstock Split-2020'!$A$1:$AG$1,0),0)*AB$4</f>
        <v>0</v>
      </c>
      <c r="AC38" s="379">
        <f>VLOOKUP($A38,'Feedstock Split-2020'!$A$1:$AG$43,MATCH(AC$2,'Feedstock Split-2020'!$A$1:$AG$1,0),0)*AC$4</f>
        <v>0</v>
      </c>
      <c r="AD38" s="379">
        <f>VLOOKUP($A38,'Feedstock Split-2020'!$A$1:$AG$43,MATCH(AD$2,'Feedstock Split-2020'!$A$1:$AG$1,0),0)*AD$4</f>
        <v>0</v>
      </c>
      <c r="AE38" s="379">
        <f>VLOOKUP($A38,'Feedstock Split-2020'!$A$1:$AG$43,MATCH(AE$2,'Feedstock Split-2020'!$A$1:$AG$1,0),0)*AE$4</f>
        <v>0</v>
      </c>
      <c r="AF38" s="380">
        <f>VLOOKUP($A38,'Feedstock Split-2020'!$A$1:$AG$43,MATCH(AF$2,'Feedstock Split-2020'!$A$1:$AG$1,0),0)*AF$4</f>
        <v>0</v>
      </c>
    </row>
    <row r="39" spans="1:32" x14ac:dyDescent="0.2">
      <c r="A39" s="12" t="s">
        <v>35</v>
      </c>
      <c r="B39" s="27"/>
      <c r="C39" s="348">
        <f>VLOOKUP($A39,'Feedstock Split-2020'!$A$1:$AG$43,MATCH(C$2,'Feedstock Split-2020'!$A$1:$AG$1,0),0)*C$4</f>
        <v>0</v>
      </c>
      <c r="D39" s="379">
        <f>VLOOKUP($A39,'Feedstock Split-2020'!$A$1:$AG$43,MATCH(D$2,'Feedstock Split-2020'!$A$1:$AG$1,0),0)*D$4</f>
        <v>0</v>
      </c>
      <c r="E39" s="379">
        <f>VLOOKUP($A39,'Feedstock Split-2020'!$A$1:$AG$43,MATCH(E$2,'Feedstock Split-2020'!$A$1:$AG$1,0),0)*E$4</f>
        <v>0</v>
      </c>
      <c r="F39" s="379">
        <f>VLOOKUP($A39,'Feedstock Split-2020'!$A$1:$AG$43,MATCH(F$2,'Feedstock Split-2020'!$A$1:$AG$1,0),0)*F$4</f>
        <v>0</v>
      </c>
      <c r="G39" s="379">
        <f>VLOOKUP($A39,'Feedstock Split-2020'!$A$1:$AG$43,MATCH(G$2,'Feedstock Split-2020'!$A$1:$AG$1,0),0)*G$4</f>
        <v>0</v>
      </c>
      <c r="H39" s="379">
        <f>VLOOKUP($A39,'Feedstock Split-2020'!$A$1:$AG$43,MATCH(H$2,'Feedstock Split-2020'!$A$1:$AG$1,0),0)*H$4</f>
        <v>0</v>
      </c>
      <c r="I39" s="379">
        <f>VLOOKUP($A39,'Feedstock Split-2020'!$A$1:$AG$43,MATCH(I$2,'Feedstock Split-2020'!$A$1:$AG$1,0),0)*I$4</f>
        <v>0</v>
      </c>
      <c r="J39" s="379">
        <f>VLOOKUP($A39,'Feedstock Split-2020'!$A$1:$AG$43,MATCH(J$2,'Feedstock Split-2020'!$A$1:$AG$1,0),0)*J$4</f>
        <v>0</v>
      </c>
      <c r="K39" s="379">
        <f>VLOOKUP($A39,'Feedstock Split-2020'!$A$1:$AG$43,MATCH(K$2,'Feedstock Split-2020'!$A$1:$AG$1,0),0)*K$4</f>
        <v>0</v>
      </c>
      <c r="L39" s="379">
        <f>VLOOKUP($A39,'Feedstock Split-2020'!$A$1:$AG$43,MATCH(L$2,'Feedstock Split-2020'!$A$1:$AG$1,0),0)*L$4</f>
        <v>0</v>
      </c>
      <c r="M39" s="379">
        <f>VLOOKUP($A39,'Feedstock Split-2020'!$A$1:$AG$43,MATCH(M$2,'Feedstock Split-2020'!$A$1:$AG$1,0),0)*M$4</f>
        <v>0</v>
      </c>
      <c r="N39" s="379">
        <f>VLOOKUP($A39,'Feedstock Split-2020'!$A$1:$AG$43,MATCH(N$2,'Feedstock Split-2020'!$A$1:$AG$1,0),0)*N$4</f>
        <v>0</v>
      </c>
      <c r="O39" s="379">
        <f>VLOOKUP($A39,'Feedstock Split-2020'!$A$1:$AG$43,MATCH(O$2,'Feedstock Split-2020'!$A$1:$AG$1,0),0)*O$4</f>
        <v>0</v>
      </c>
      <c r="P39" s="379">
        <f>VLOOKUP($A39,'Feedstock Split-2020'!$A$1:$AG$43,MATCH(P$2,'Feedstock Split-2020'!$A$1:$AG$1,0),0)*P$4</f>
        <v>0</v>
      </c>
      <c r="Q39" s="379">
        <f>VLOOKUP($A39,'Feedstock Split-2020'!$A$1:$AG$43,MATCH(Q$2,'Feedstock Split-2020'!$A$1:$AG$1,0),0)*Q$4</f>
        <v>0</v>
      </c>
      <c r="R39" s="379">
        <f>VLOOKUP($A39,'Feedstock Split-2020'!$A$1:$AG$43,MATCH(R$2,'Feedstock Split-2020'!$A$1:$AG$1,0),0)*R$4</f>
        <v>0</v>
      </c>
      <c r="S39" s="379">
        <f>VLOOKUP($A39,'Feedstock Split-2020'!$A$1:$AG$43,MATCH(S$2,'Feedstock Split-2020'!$A$1:$AG$1,0),0)*S$4</f>
        <v>0</v>
      </c>
      <c r="T39" s="379">
        <f>VLOOKUP($A39,'Feedstock Split-2020'!$A$1:$AG$43,MATCH(T$2,'Feedstock Split-2020'!$A$1:$AG$1,0),0)*T$4</f>
        <v>0</v>
      </c>
      <c r="U39" s="379">
        <f>VLOOKUP($A39,'Feedstock Split-2020'!$A$1:$AG$43,MATCH(U$2,'Feedstock Split-2020'!$A$1:$AG$1,0),0)*U$4</f>
        <v>0</v>
      </c>
      <c r="V39" s="379">
        <f>VLOOKUP($A39,'Feedstock Split-2020'!$A$1:$AG$43,MATCH(V$2,'Feedstock Split-2020'!$A$1:$AG$1,0),0)*V$4</f>
        <v>0</v>
      </c>
      <c r="W39" s="379">
        <f>VLOOKUP($A39,'Feedstock Split-2020'!$A$1:$AG$43,MATCH(W$2,'Feedstock Split-2020'!$A$1:$AG$1,0),0)*W$4</f>
        <v>0</v>
      </c>
      <c r="X39" s="379">
        <f>VLOOKUP($A39,'Feedstock Split-2020'!$A$1:$AG$43,MATCH(X$2,'Feedstock Split-2020'!$A$1:$AG$1,0),0)*X$4</f>
        <v>0</v>
      </c>
      <c r="Y39" s="379">
        <f>VLOOKUP($A39,'Feedstock Split-2020'!$A$1:$AG$43,MATCH(Y$2,'Feedstock Split-2020'!$A$1:$AG$1,0),0)*Y$4</f>
        <v>0</v>
      </c>
      <c r="Z39" s="379">
        <f>VLOOKUP($A39,'Feedstock Split-2020'!$A$1:$AG$43,MATCH(Z$2,'Feedstock Split-2020'!$A$1:$AG$1,0),0)*Z$4</f>
        <v>0</v>
      </c>
      <c r="AA39" s="379">
        <f>VLOOKUP($A39,'Feedstock Split-2020'!$A$1:$AG$43,MATCH(AA$2,'Feedstock Split-2020'!$A$1:$AG$1,0),0)*AA$4</f>
        <v>0</v>
      </c>
      <c r="AB39" s="379">
        <f>VLOOKUP($A39,'Feedstock Split-2020'!$A$1:$AG$43,MATCH(AB$2,'Feedstock Split-2020'!$A$1:$AG$1,0),0)*AB$4</f>
        <v>0</v>
      </c>
      <c r="AC39" s="379">
        <f>VLOOKUP($A39,'Feedstock Split-2020'!$A$1:$AG$43,MATCH(AC$2,'Feedstock Split-2020'!$A$1:$AG$1,0),0)*AC$4</f>
        <v>0</v>
      </c>
      <c r="AD39" s="379">
        <f>VLOOKUP($A39,'Feedstock Split-2020'!$A$1:$AG$43,MATCH(AD$2,'Feedstock Split-2020'!$A$1:$AG$1,0),0)*AD$4</f>
        <v>0</v>
      </c>
      <c r="AE39" s="379">
        <f>VLOOKUP($A39,'Feedstock Split-2020'!$A$1:$AG$43,MATCH(AE$2,'Feedstock Split-2020'!$A$1:$AG$1,0),0)*AE$4</f>
        <v>0</v>
      </c>
      <c r="AF39" s="380">
        <f>VLOOKUP($A39,'Feedstock Split-2020'!$A$1:$AG$43,MATCH(AF$2,'Feedstock Split-2020'!$A$1:$AG$1,0),0)*AF$4</f>
        <v>0</v>
      </c>
    </row>
    <row r="40" spans="1:32" x14ac:dyDescent="0.2">
      <c r="A40" s="12" t="s">
        <v>36</v>
      </c>
      <c r="B40" s="27"/>
      <c r="C40" s="348">
        <f>VLOOKUP($A40,'Feedstock Split-2020'!$A$1:$AG$43,MATCH(C$2,'Feedstock Split-2020'!$A$1:$AG$1,0),0)*C$4</f>
        <v>0</v>
      </c>
      <c r="D40" s="379">
        <f>VLOOKUP($A40,'Feedstock Split-2020'!$A$1:$AG$43,MATCH(D$2,'Feedstock Split-2020'!$A$1:$AG$1,0),0)*D$4</f>
        <v>0</v>
      </c>
      <c r="E40" s="379">
        <f>VLOOKUP($A40,'Feedstock Split-2020'!$A$1:$AG$43,MATCH(E$2,'Feedstock Split-2020'!$A$1:$AG$1,0),0)*E$4</f>
        <v>0</v>
      </c>
      <c r="F40" s="379">
        <f>VLOOKUP($A40,'Feedstock Split-2020'!$A$1:$AG$43,MATCH(F$2,'Feedstock Split-2020'!$A$1:$AG$1,0),0)*F$4</f>
        <v>0</v>
      </c>
      <c r="G40" s="379">
        <f>VLOOKUP($A40,'Feedstock Split-2020'!$A$1:$AG$43,MATCH(G$2,'Feedstock Split-2020'!$A$1:$AG$1,0),0)*G$4</f>
        <v>0</v>
      </c>
      <c r="H40" s="379">
        <f>VLOOKUP($A40,'Feedstock Split-2020'!$A$1:$AG$43,MATCH(H$2,'Feedstock Split-2020'!$A$1:$AG$1,0),0)*H$4</f>
        <v>0</v>
      </c>
      <c r="I40" s="379">
        <f>VLOOKUP($A40,'Feedstock Split-2020'!$A$1:$AG$43,MATCH(I$2,'Feedstock Split-2020'!$A$1:$AG$1,0),0)*I$4</f>
        <v>0</v>
      </c>
      <c r="J40" s="379">
        <f>VLOOKUP($A40,'Feedstock Split-2020'!$A$1:$AG$43,MATCH(J$2,'Feedstock Split-2020'!$A$1:$AG$1,0),0)*J$4</f>
        <v>0</v>
      </c>
      <c r="K40" s="379">
        <f>VLOOKUP($A40,'Feedstock Split-2020'!$A$1:$AG$43,MATCH(K$2,'Feedstock Split-2020'!$A$1:$AG$1,0),0)*K$4</f>
        <v>0</v>
      </c>
      <c r="L40" s="379">
        <f>VLOOKUP($A40,'Feedstock Split-2020'!$A$1:$AG$43,MATCH(L$2,'Feedstock Split-2020'!$A$1:$AG$1,0),0)*L$4</f>
        <v>0</v>
      </c>
      <c r="M40" s="379">
        <f>VLOOKUP($A40,'Feedstock Split-2020'!$A$1:$AG$43,MATCH(M$2,'Feedstock Split-2020'!$A$1:$AG$1,0),0)*M$4</f>
        <v>0</v>
      </c>
      <c r="N40" s="379">
        <f>VLOOKUP($A40,'Feedstock Split-2020'!$A$1:$AG$43,MATCH(N$2,'Feedstock Split-2020'!$A$1:$AG$1,0),0)*N$4</f>
        <v>0</v>
      </c>
      <c r="O40" s="379">
        <f>VLOOKUP($A40,'Feedstock Split-2020'!$A$1:$AG$43,MATCH(O$2,'Feedstock Split-2020'!$A$1:$AG$1,0),0)*O$4</f>
        <v>0</v>
      </c>
      <c r="P40" s="379">
        <f>VLOOKUP($A40,'Feedstock Split-2020'!$A$1:$AG$43,MATCH(P$2,'Feedstock Split-2020'!$A$1:$AG$1,0),0)*P$4</f>
        <v>0</v>
      </c>
      <c r="Q40" s="379">
        <f>VLOOKUP($A40,'Feedstock Split-2020'!$A$1:$AG$43,MATCH(Q$2,'Feedstock Split-2020'!$A$1:$AG$1,0),0)*Q$4</f>
        <v>0</v>
      </c>
      <c r="R40" s="379">
        <f>VLOOKUP($A40,'Feedstock Split-2020'!$A$1:$AG$43,MATCH(R$2,'Feedstock Split-2020'!$A$1:$AG$1,0),0)*R$4</f>
        <v>0</v>
      </c>
      <c r="S40" s="379">
        <f>VLOOKUP($A40,'Feedstock Split-2020'!$A$1:$AG$43,MATCH(S$2,'Feedstock Split-2020'!$A$1:$AG$1,0),0)*S$4</f>
        <v>0</v>
      </c>
      <c r="T40" s="379">
        <f>VLOOKUP($A40,'Feedstock Split-2020'!$A$1:$AG$43,MATCH(T$2,'Feedstock Split-2020'!$A$1:$AG$1,0),0)*T$4</f>
        <v>0</v>
      </c>
      <c r="U40" s="379">
        <f>VLOOKUP($A40,'Feedstock Split-2020'!$A$1:$AG$43,MATCH(U$2,'Feedstock Split-2020'!$A$1:$AG$1,0),0)*U$4</f>
        <v>0</v>
      </c>
      <c r="V40" s="379">
        <f>VLOOKUP($A40,'Feedstock Split-2020'!$A$1:$AG$43,MATCH(V$2,'Feedstock Split-2020'!$A$1:$AG$1,0),0)*V$4</f>
        <v>0</v>
      </c>
      <c r="W40" s="379">
        <f>VLOOKUP($A40,'Feedstock Split-2020'!$A$1:$AG$43,MATCH(W$2,'Feedstock Split-2020'!$A$1:$AG$1,0),0)*W$4</f>
        <v>0</v>
      </c>
      <c r="X40" s="379">
        <f>VLOOKUP($A40,'Feedstock Split-2020'!$A$1:$AG$43,MATCH(X$2,'Feedstock Split-2020'!$A$1:$AG$1,0),0)*X$4</f>
        <v>0</v>
      </c>
      <c r="Y40" s="379">
        <f>VLOOKUP($A40,'Feedstock Split-2020'!$A$1:$AG$43,MATCH(Y$2,'Feedstock Split-2020'!$A$1:$AG$1,0),0)*Y$4</f>
        <v>0</v>
      </c>
      <c r="Z40" s="379">
        <f>VLOOKUP($A40,'Feedstock Split-2020'!$A$1:$AG$43,MATCH(Z$2,'Feedstock Split-2020'!$A$1:$AG$1,0),0)*Z$4</f>
        <v>0</v>
      </c>
      <c r="AA40" s="379">
        <f>VLOOKUP($A40,'Feedstock Split-2020'!$A$1:$AG$43,MATCH(AA$2,'Feedstock Split-2020'!$A$1:$AG$1,0),0)*AA$4</f>
        <v>0</v>
      </c>
      <c r="AB40" s="379">
        <f>VLOOKUP($A40,'Feedstock Split-2020'!$A$1:$AG$43,MATCH(AB$2,'Feedstock Split-2020'!$A$1:$AG$1,0),0)*AB$4</f>
        <v>0</v>
      </c>
      <c r="AC40" s="379">
        <f>VLOOKUP($A40,'Feedstock Split-2020'!$A$1:$AG$43,MATCH(AC$2,'Feedstock Split-2020'!$A$1:$AG$1,0),0)*AC$4</f>
        <v>0</v>
      </c>
      <c r="AD40" s="379">
        <f>VLOOKUP($A40,'Feedstock Split-2020'!$A$1:$AG$43,MATCH(AD$2,'Feedstock Split-2020'!$A$1:$AG$1,0),0)*AD$4</f>
        <v>0</v>
      </c>
      <c r="AE40" s="379">
        <f>VLOOKUP($A40,'Feedstock Split-2020'!$A$1:$AG$43,MATCH(AE$2,'Feedstock Split-2020'!$A$1:$AG$1,0),0)*AE$4</f>
        <v>0</v>
      </c>
      <c r="AF40" s="380">
        <f>VLOOKUP($A40,'Feedstock Split-2020'!$A$1:$AG$43,MATCH(AF$2,'Feedstock Split-2020'!$A$1:$AG$1,0),0)*AF$4</f>
        <v>0</v>
      </c>
    </row>
    <row r="41" spans="1:32" x14ac:dyDescent="0.2">
      <c r="A41" s="12" t="s">
        <v>37</v>
      </c>
      <c r="B41" s="27"/>
      <c r="C41" s="348">
        <f>VLOOKUP($A41,'Feedstock Split-2020'!$A$1:$AG$43,MATCH(C$2,'Feedstock Split-2020'!$A$1:$AG$1,0),0)*C$4</f>
        <v>0</v>
      </c>
      <c r="D41" s="379">
        <f>VLOOKUP($A41,'Feedstock Split-2020'!$A$1:$AG$43,MATCH(D$2,'Feedstock Split-2020'!$A$1:$AG$1,0),0)*D$4</f>
        <v>0</v>
      </c>
      <c r="E41" s="379">
        <f>VLOOKUP($A41,'Feedstock Split-2020'!$A$1:$AG$43,MATCH(E$2,'Feedstock Split-2020'!$A$1:$AG$1,0),0)*E$4</f>
        <v>0</v>
      </c>
      <c r="F41" s="379">
        <f>VLOOKUP($A41,'Feedstock Split-2020'!$A$1:$AG$43,MATCH(F$2,'Feedstock Split-2020'!$A$1:$AG$1,0),0)*F$4</f>
        <v>0</v>
      </c>
      <c r="G41" s="379">
        <f>VLOOKUP($A41,'Feedstock Split-2020'!$A$1:$AG$43,MATCH(G$2,'Feedstock Split-2020'!$A$1:$AG$1,0),0)*G$4</f>
        <v>0</v>
      </c>
      <c r="H41" s="379">
        <f>VLOOKUP($A41,'Feedstock Split-2020'!$A$1:$AG$43,MATCH(H$2,'Feedstock Split-2020'!$A$1:$AG$1,0),0)*H$4</f>
        <v>0</v>
      </c>
      <c r="I41" s="379">
        <f>VLOOKUP($A41,'Feedstock Split-2020'!$A$1:$AG$43,MATCH(I$2,'Feedstock Split-2020'!$A$1:$AG$1,0),0)*I$4</f>
        <v>0</v>
      </c>
      <c r="J41" s="379">
        <f>VLOOKUP($A41,'Feedstock Split-2020'!$A$1:$AG$43,MATCH(J$2,'Feedstock Split-2020'!$A$1:$AG$1,0),0)*J$4</f>
        <v>0</v>
      </c>
      <c r="K41" s="379">
        <f>VLOOKUP($A41,'Feedstock Split-2020'!$A$1:$AG$43,MATCH(K$2,'Feedstock Split-2020'!$A$1:$AG$1,0),0)*K$4</f>
        <v>0</v>
      </c>
      <c r="L41" s="379">
        <f>VLOOKUP($A41,'Feedstock Split-2020'!$A$1:$AG$43,MATCH(L$2,'Feedstock Split-2020'!$A$1:$AG$1,0),0)*L$4</f>
        <v>0</v>
      </c>
      <c r="M41" s="379">
        <f>VLOOKUP($A41,'Feedstock Split-2020'!$A$1:$AG$43,MATCH(M$2,'Feedstock Split-2020'!$A$1:$AG$1,0),0)*M$4</f>
        <v>0</v>
      </c>
      <c r="N41" s="379">
        <f>VLOOKUP($A41,'Feedstock Split-2020'!$A$1:$AG$43,MATCH(N$2,'Feedstock Split-2020'!$A$1:$AG$1,0),0)*N$4</f>
        <v>0</v>
      </c>
      <c r="O41" s="379">
        <f>VLOOKUP($A41,'Feedstock Split-2020'!$A$1:$AG$43,MATCH(O$2,'Feedstock Split-2020'!$A$1:$AG$1,0),0)*O$4</f>
        <v>0</v>
      </c>
      <c r="P41" s="379">
        <f>VLOOKUP($A41,'Feedstock Split-2020'!$A$1:$AG$43,MATCH(P$2,'Feedstock Split-2020'!$A$1:$AG$1,0),0)*P$4</f>
        <v>0</v>
      </c>
      <c r="Q41" s="379">
        <f>VLOOKUP($A41,'Feedstock Split-2020'!$A$1:$AG$43,MATCH(Q$2,'Feedstock Split-2020'!$A$1:$AG$1,0),0)*Q$4</f>
        <v>0</v>
      </c>
      <c r="R41" s="379">
        <f>VLOOKUP($A41,'Feedstock Split-2020'!$A$1:$AG$43,MATCH(R$2,'Feedstock Split-2020'!$A$1:$AG$1,0),0)*R$4</f>
        <v>0</v>
      </c>
      <c r="S41" s="379">
        <f>VLOOKUP($A41,'Feedstock Split-2020'!$A$1:$AG$43,MATCH(S$2,'Feedstock Split-2020'!$A$1:$AG$1,0),0)*S$4</f>
        <v>0</v>
      </c>
      <c r="T41" s="379">
        <f>VLOOKUP($A41,'Feedstock Split-2020'!$A$1:$AG$43,MATCH(T$2,'Feedstock Split-2020'!$A$1:$AG$1,0),0)*T$4</f>
        <v>0</v>
      </c>
      <c r="U41" s="379">
        <f>VLOOKUP($A41,'Feedstock Split-2020'!$A$1:$AG$43,MATCH(U$2,'Feedstock Split-2020'!$A$1:$AG$1,0),0)*U$4</f>
        <v>0</v>
      </c>
      <c r="V41" s="379">
        <f>VLOOKUP($A41,'Feedstock Split-2020'!$A$1:$AG$43,MATCH(V$2,'Feedstock Split-2020'!$A$1:$AG$1,0),0)*V$4</f>
        <v>0</v>
      </c>
      <c r="W41" s="379">
        <f>VLOOKUP($A41,'Feedstock Split-2020'!$A$1:$AG$43,MATCH(W$2,'Feedstock Split-2020'!$A$1:$AG$1,0),0)*W$4</f>
        <v>0</v>
      </c>
      <c r="X41" s="379">
        <f>VLOOKUP($A41,'Feedstock Split-2020'!$A$1:$AG$43,MATCH(X$2,'Feedstock Split-2020'!$A$1:$AG$1,0),0)*X$4</f>
        <v>0</v>
      </c>
      <c r="Y41" s="379">
        <f>VLOOKUP($A41,'Feedstock Split-2020'!$A$1:$AG$43,MATCH(Y$2,'Feedstock Split-2020'!$A$1:$AG$1,0),0)*Y$4</f>
        <v>0</v>
      </c>
      <c r="Z41" s="379">
        <f>VLOOKUP($A41,'Feedstock Split-2020'!$A$1:$AG$43,MATCH(Z$2,'Feedstock Split-2020'!$A$1:$AG$1,0),0)*Z$4</f>
        <v>0</v>
      </c>
      <c r="AA41" s="379">
        <f>VLOOKUP($A41,'Feedstock Split-2020'!$A$1:$AG$43,MATCH(AA$2,'Feedstock Split-2020'!$A$1:$AG$1,0),0)*AA$4</f>
        <v>0</v>
      </c>
      <c r="AB41" s="379">
        <f>VLOOKUP($A41,'Feedstock Split-2020'!$A$1:$AG$43,MATCH(AB$2,'Feedstock Split-2020'!$A$1:$AG$1,0),0)*AB$4</f>
        <v>0</v>
      </c>
      <c r="AC41" s="379">
        <f>VLOOKUP($A41,'Feedstock Split-2020'!$A$1:$AG$43,MATCH(AC$2,'Feedstock Split-2020'!$A$1:$AG$1,0),0)*AC$4</f>
        <v>0</v>
      </c>
      <c r="AD41" s="379">
        <f>VLOOKUP($A41,'Feedstock Split-2020'!$A$1:$AG$43,MATCH(AD$2,'Feedstock Split-2020'!$A$1:$AG$1,0),0)*AD$4</f>
        <v>0</v>
      </c>
      <c r="AE41" s="379">
        <f>VLOOKUP($A41,'Feedstock Split-2020'!$A$1:$AG$43,MATCH(AE$2,'Feedstock Split-2020'!$A$1:$AG$1,0),0)*AE$4</f>
        <v>0</v>
      </c>
      <c r="AF41" s="380">
        <f>VLOOKUP($A41,'Feedstock Split-2020'!$A$1:$AG$43,MATCH(AF$2,'Feedstock Split-2020'!$A$1:$AG$1,0),0)*AF$4</f>
        <v>0</v>
      </c>
    </row>
    <row r="42" spans="1:32" x14ac:dyDescent="0.2">
      <c r="A42" s="12" t="s">
        <v>38</v>
      </c>
      <c r="B42" s="27"/>
      <c r="C42" s="348">
        <f>VLOOKUP($A42,'Feedstock Split-2020'!$A$1:$AG$43,MATCH(C$2,'Feedstock Split-2020'!$A$1:$AG$1,0),0)*C$4</f>
        <v>0</v>
      </c>
      <c r="D42" s="379">
        <f>VLOOKUP($A42,'Feedstock Split-2020'!$A$1:$AG$43,MATCH(D$2,'Feedstock Split-2020'!$A$1:$AG$1,0),0)*D$4</f>
        <v>0</v>
      </c>
      <c r="E42" s="379">
        <f>VLOOKUP($A42,'Feedstock Split-2020'!$A$1:$AG$43,MATCH(E$2,'Feedstock Split-2020'!$A$1:$AG$1,0),0)*E$4</f>
        <v>0</v>
      </c>
      <c r="F42" s="379">
        <f>VLOOKUP($A42,'Feedstock Split-2020'!$A$1:$AG$43,MATCH(F$2,'Feedstock Split-2020'!$A$1:$AG$1,0),0)*F$4</f>
        <v>0</v>
      </c>
      <c r="G42" s="379">
        <f>VLOOKUP($A42,'Feedstock Split-2020'!$A$1:$AG$43,MATCH(G$2,'Feedstock Split-2020'!$A$1:$AG$1,0),0)*G$4</f>
        <v>0</v>
      </c>
      <c r="H42" s="379">
        <f>VLOOKUP($A42,'Feedstock Split-2020'!$A$1:$AG$43,MATCH(H$2,'Feedstock Split-2020'!$A$1:$AG$1,0),0)*H$4</f>
        <v>0</v>
      </c>
      <c r="I42" s="379">
        <f>VLOOKUP($A42,'Feedstock Split-2020'!$A$1:$AG$43,MATCH(I$2,'Feedstock Split-2020'!$A$1:$AG$1,0),0)*I$4</f>
        <v>0</v>
      </c>
      <c r="J42" s="379">
        <f>VLOOKUP($A42,'Feedstock Split-2020'!$A$1:$AG$43,MATCH(J$2,'Feedstock Split-2020'!$A$1:$AG$1,0),0)*J$4</f>
        <v>0</v>
      </c>
      <c r="K42" s="379">
        <f>VLOOKUP($A42,'Feedstock Split-2020'!$A$1:$AG$43,MATCH(K$2,'Feedstock Split-2020'!$A$1:$AG$1,0),0)*K$4</f>
        <v>0</v>
      </c>
      <c r="L42" s="379">
        <f>VLOOKUP($A42,'Feedstock Split-2020'!$A$1:$AG$43,MATCH(L$2,'Feedstock Split-2020'!$A$1:$AG$1,0),0)*L$4</f>
        <v>0</v>
      </c>
      <c r="M42" s="379">
        <f>VLOOKUP($A42,'Feedstock Split-2020'!$A$1:$AG$43,MATCH(M$2,'Feedstock Split-2020'!$A$1:$AG$1,0),0)*M$4</f>
        <v>0</v>
      </c>
      <c r="N42" s="379">
        <f>VLOOKUP($A42,'Feedstock Split-2020'!$A$1:$AG$43,MATCH(N$2,'Feedstock Split-2020'!$A$1:$AG$1,0),0)*N$4</f>
        <v>0</v>
      </c>
      <c r="O42" s="379">
        <f>VLOOKUP($A42,'Feedstock Split-2020'!$A$1:$AG$43,MATCH(O$2,'Feedstock Split-2020'!$A$1:$AG$1,0),0)*O$4</f>
        <v>0</v>
      </c>
      <c r="P42" s="379">
        <f>VLOOKUP($A42,'Feedstock Split-2020'!$A$1:$AG$43,MATCH(P$2,'Feedstock Split-2020'!$A$1:$AG$1,0),0)*P$4</f>
        <v>0</v>
      </c>
      <c r="Q42" s="379">
        <f>VLOOKUP($A42,'Feedstock Split-2020'!$A$1:$AG$43,MATCH(Q$2,'Feedstock Split-2020'!$A$1:$AG$1,0),0)*Q$4</f>
        <v>0</v>
      </c>
      <c r="R42" s="379">
        <f>VLOOKUP($A42,'Feedstock Split-2020'!$A$1:$AG$43,MATCH(R$2,'Feedstock Split-2020'!$A$1:$AG$1,0),0)*R$4</f>
        <v>0</v>
      </c>
      <c r="S42" s="379">
        <f>VLOOKUP($A42,'Feedstock Split-2020'!$A$1:$AG$43,MATCH(S$2,'Feedstock Split-2020'!$A$1:$AG$1,0),0)*S$4</f>
        <v>0</v>
      </c>
      <c r="T42" s="379">
        <f>VLOOKUP($A42,'Feedstock Split-2020'!$A$1:$AG$43,MATCH(T$2,'Feedstock Split-2020'!$A$1:$AG$1,0),0)*T$4</f>
        <v>0</v>
      </c>
      <c r="U42" s="379">
        <f>VLOOKUP($A42,'Feedstock Split-2020'!$A$1:$AG$43,MATCH(U$2,'Feedstock Split-2020'!$A$1:$AG$1,0),0)*U$4</f>
        <v>0</v>
      </c>
      <c r="V42" s="379">
        <f>VLOOKUP($A42,'Feedstock Split-2020'!$A$1:$AG$43,MATCH(V$2,'Feedstock Split-2020'!$A$1:$AG$1,0),0)*V$4</f>
        <v>0</v>
      </c>
      <c r="W42" s="379">
        <f>VLOOKUP($A42,'Feedstock Split-2020'!$A$1:$AG$43,MATCH(W$2,'Feedstock Split-2020'!$A$1:$AG$1,0),0)*W$4</f>
        <v>0</v>
      </c>
      <c r="X42" s="379">
        <f>VLOOKUP($A42,'Feedstock Split-2020'!$A$1:$AG$43,MATCH(X$2,'Feedstock Split-2020'!$A$1:$AG$1,0),0)*X$4</f>
        <v>0</v>
      </c>
      <c r="Y42" s="379">
        <f>VLOOKUP($A42,'Feedstock Split-2020'!$A$1:$AG$43,MATCH(Y$2,'Feedstock Split-2020'!$A$1:$AG$1,0),0)*Y$4</f>
        <v>0</v>
      </c>
      <c r="Z42" s="379">
        <f>VLOOKUP($A42,'Feedstock Split-2020'!$A$1:$AG$43,MATCH(Z$2,'Feedstock Split-2020'!$A$1:$AG$1,0),0)*Z$4</f>
        <v>0</v>
      </c>
      <c r="AA42" s="379">
        <f>VLOOKUP($A42,'Feedstock Split-2020'!$A$1:$AG$43,MATCH(AA$2,'Feedstock Split-2020'!$A$1:$AG$1,0),0)*AA$4</f>
        <v>0</v>
      </c>
      <c r="AB42" s="379">
        <f>VLOOKUP($A42,'Feedstock Split-2020'!$A$1:$AG$43,MATCH(AB$2,'Feedstock Split-2020'!$A$1:$AG$1,0),0)*AB$4</f>
        <v>0</v>
      </c>
      <c r="AC42" s="379">
        <f>VLOOKUP($A42,'Feedstock Split-2020'!$A$1:$AG$43,MATCH(AC$2,'Feedstock Split-2020'!$A$1:$AG$1,0),0)*AC$4</f>
        <v>0</v>
      </c>
      <c r="AD42" s="379">
        <f>VLOOKUP($A42,'Feedstock Split-2020'!$A$1:$AG$43,MATCH(AD$2,'Feedstock Split-2020'!$A$1:$AG$1,0),0)*AD$4</f>
        <v>0</v>
      </c>
      <c r="AE42" s="379">
        <f>VLOOKUP($A42,'Feedstock Split-2020'!$A$1:$AG$43,MATCH(AE$2,'Feedstock Split-2020'!$A$1:$AG$1,0),0)*AE$4</f>
        <v>0</v>
      </c>
      <c r="AF42" s="380">
        <f>VLOOKUP($A42,'Feedstock Split-2020'!$A$1:$AG$43,MATCH(AF$2,'Feedstock Split-2020'!$A$1:$AG$1,0),0)*AF$4</f>
        <v>0</v>
      </c>
    </row>
    <row r="43" spans="1:32" x14ac:dyDescent="0.2">
      <c r="A43" s="12" t="s">
        <v>39</v>
      </c>
      <c r="B43" s="27"/>
      <c r="C43" s="348">
        <f>VLOOKUP($A43,'Feedstock Split-2020'!$A$1:$AG$43,MATCH(C$2,'Feedstock Split-2020'!$A$1:$AG$1,0),0)*C$4</f>
        <v>0</v>
      </c>
      <c r="D43" s="379">
        <f>VLOOKUP($A43,'Feedstock Split-2020'!$A$1:$AG$43,MATCH(D$2,'Feedstock Split-2020'!$A$1:$AG$1,0),0)*D$4</f>
        <v>0</v>
      </c>
      <c r="E43" s="379">
        <f>VLOOKUP($A43,'Feedstock Split-2020'!$A$1:$AG$43,MATCH(E$2,'Feedstock Split-2020'!$A$1:$AG$1,0),0)*E$4</f>
        <v>0</v>
      </c>
      <c r="F43" s="379">
        <f>VLOOKUP($A43,'Feedstock Split-2020'!$A$1:$AG$43,MATCH(F$2,'Feedstock Split-2020'!$A$1:$AG$1,0),0)*F$4</f>
        <v>0</v>
      </c>
      <c r="G43" s="379">
        <f>VLOOKUP($A43,'Feedstock Split-2020'!$A$1:$AG$43,MATCH(G$2,'Feedstock Split-2020'!$A$1:$AG$1,0),0)*G$4</f>
        <v>0</v>
      </c>
      <c r="H43" s="379">
        <f>VLOOKUP($A43,'Feedstock Split-2020'!$A$1:$AG$43,MATCH(H$2,'Feedstock Split-2020'!$A$1:$AG$1,0),0)*H$4</f>
        <v>0</v>
      </c>
      <c r="I43" s="379">
        <f>VLOOKUP($A43,'Feedstock Split-2020'!$A$1:$AG$43,MATCH(I$2,'Feedstock Split-2020'!$A$1:$AG$1,0),0)*I$4</f>
        <v>0</v>
      </c>
      <c r="J43" s="379">
        <f>VLOOKUP($A43,'Feedstock Split-2020'!$A$1:$AG$43,MATCH(J$2,'Feedstock Split-2020'!$A$1:$AG$1,0),0)*J$4</f>
        <v>0</v>
      </c>
      <c r="K43" s="379">
        <f>VLOOKUP($A43,'Feedstock Split-2020'!$A$1:$AG$43,MATCH(K$2,'Feedstock Split-2020'!$A$1:$AG$1,0),0)*K$4</f>
        <v>0</v>
      </c>
      <c r="L43" s="379">
        <f>VLOOKUP($A43,'Feedstock Split-2020'!$A$1:$AG$43,MATCH(L$2,'Feedstock Split-2020'!$A$1:$AG$1,0),0)*L$4</f>
        <v>0</v>
      </c>
      <c r="M43" s="379">
        <f>VLOOKUP($A43,'Feedstock Split-2020'!$A$1:$AG$43,MATCH(M$2,'Feedstock Split-2020'!$A$1:$AG$1,0),0)*M$4</f>
        <v>0</v>
      </c>
      <c r="N43" s="379">
        <f>VLOOKUP($A43,'Feedstock Split-2020'!$A$1:$AG$43,MATCH(N$2,'Feedstock Split-2020'!$A$1:$AG$1,0),0)*N$4</f>
        <v>0</v>
      </c>
      <c r="O43" s="379">
        <f>VLOOKUP($A43,'Feedstock Split-2020'!$A$1:$AG$43,MATCH(O$2,'Feedstock Split-2020'!$A$1:$AG$1,0),0)*O$4</f>
        <v>0</v>
      </c>
      <c r="P43" s="379">
        <f>VLOOKUP($A43,'Feedstock Split-2020'!$A$1:$AG$43,MATCH(P$2,'Feedstock Split-2020'!$A$1:$AG$1,0),0)*P$4</f>
        <v>0</v>
      </c>
      <c r="Q43" s="379">
        <f>VLOOKUP($A43,'Feedstock Split-2020'!$A$1:$AG$43,MATCH(Q$2,'Feedstock Split-2020'!$A$1:$AG$1,0),0)*Q$4</f>
        <v>0</v>
      </c>
      <c r="R43" s="379">
        <f>VLOOKUP($A43,'Feedstock Split-2020'!$A$1:$AG$43,MATCH(R$2,'Feedstock Split-2020'!$A$1:$AG$1,0),0)*R$4</f>
        <v>0</v>
      </c>
      <c r="S43" s="379">
        <f>VLOOKUP($A43,'Feedstock Split-2020'!$A$1:$AG$43,MATCH(S$2,'Feedstock Split-2020'!$A$1:$AG$1,0),0)*S$4</f>
        <v>0</v>
      </c>
      <c r="T43" s="379">
        <f>VLOOKUP($A43,'Feedstock Split-2020'!$A$1:$AG$43,MATCH(T$2,'Feedstock Split-2020'!$A$1:$AG$1,0),0)*T$4</f>
        <v>0</v>
      </c>
      <c r="U43" s="379">
        <f>VLOOKUP($A43,'Feedstock Split-2020'!$A$1:$AG$43,MATCH(U$2,'Feedstock Split-2020'!$A$1:$AG$1,0),0)*U$4</f>
        <v>0</v>
      </c>
      <c r="V43" s="379">
        <f>VLOOKUP($A43,'Feedstock Split-2020'!$A$1:$AG$43,MATCH(V$2,'Feedstock Split-2020'!$A$1:$AG$1,0),0)*V$4</f>
        <v>0</v>
      </c>
      <c r="W43" s="379">
        <f>VLOOKUP($A43,'Feedstock Split-2020'!$A$1:$AG$43,MATCH(W$2,'Feedstock Split-2020'!$A$1:$AG$1,0),0)*W$4</f>
        <v>0</v>
      </c>
      <c r="X43" s="379">
        <f>VLOOKUP($A43,'Feedstock Split-2020'!$A$1:$AG$43,MATCH(X$2,'Feedstock Split-2020'!$A$1:$AG$1,0),0)*X$4</f>
        <v>0</v>
      </c>
      <c r="Y43" s="379">
        <f>VLOOKUP($A43,'Feedstock Split-2020'!$A$1:$AG$43,MATCH(Y$2,'Feedstock Split-2020'!$A$1:$AG$1,0),0)*Y$4</f>
        <v>0</v>
      </c>
      <c r="Z43" s="379">
        <f>VLOOKUP($A43,'Feedstock Split-2020'!$A$1:$AG$43,MATCH(Z$2,'Feedstock Split-2020'!$A$1:$AG$1,0),0)*Z$4</f>
        <v>0</v>
      </c>
      <c r="AA43" s="379">
        <f>VLOOKUP($A43,'Feedstock Split-2020'!$A$1:$AG$43,MATCH(AA$2,'Feedstock Split-2020'!$A$1:$AG$1,0),0)*AA$4</f>
        <v>0</v>
      </c>
      <c r="AB43" s="379">
        <f>VLOOKUP($A43,'Feedstock Split-2020'!$A$1:$AG$43,MATCH(AB$2,'Feedstock Split-2020'!$A$1:$AG$1,0),0)*AB$4</f>
        <v>0</v>
      </c>
      <c r="AC43" s="379">
        <f>VLOOKUP($A43,'Feedstock Split-2020'!$A$1:$AG$43,MATCH(AC$2,'Feedstock Split-2020'!$A$1:$AG$1,0),0)*AC$4</f>
        <v>0</v>
      </c>
      <c r="AD43" s="379">
        <f>VLOOKUP($A43,'Feedstock Split-2020'!$A$1:$AG$43,MATCH(AD$2,'Feedstock Split-2020'!$A$1:$AG$1,0),0)*AD$4</f>
        <v>0</v>
      </c>
      <c r="AE43" s="379">
        <f>VLOOKUP($A43,'Feedstock Split-2020'!$A$1:$AG$43,MATCH(AE$2,'Feedstock Split-2020'!$A$1:$AG$1,0),0)*AE$4</f>
        <v>0</v>
      </c>
      <c r="AF43" s="380">
        <f>VLOOKUP($A43,'Feedstock Split-2020'!$A$1:$AG$43,MATCH(AF$2,'Feedstock Split-2020'!$A$1:$AG$1,0),0)*AF$4</f>
        <v>0</v>
      </c>
    </row>
    <row r="44" spans="1:32" x14ac:dyDescent="0.2">
      <c r="A44" s="74" t="s">
        <v>346</v>
      </c>
      <c r="B44" s="115"/>
      <c r="C44" s="348">
        <f>VLOOKUP($A44,'Feedstock Split-2020'!$A$1:$AG$43,MATCH(C$2,'Feedstock Split-2020'!$A$1:$AG$1,0),0)*C$4</f>
        <v>0</v>
      </c>
      <c r="D44" s="379">
        <f>VLOOKUP($A44,'Feedstock Split-2020'!$A$1:$AG$43,MATCH(D$2,'Feedstock Split-2020'!$A$1:$AG$1,0),0)*D$4</f>
        <v>0</v>
      </c>
      <c r="E44" s="379">
        <f>VLOOKUP($A44,'Feedstock Split-2020'!$A$1:$AG$43,MATCH(E$2,'Feedstock Split-2020'!$A$1:$AG$1,0),0)*E$4</f>
        <v>0</v>
      </c>
      <c r="F44" s="379">
        <f>VLOOKUP($A44,'Feedstock Split-2020'!$A$1:$AG$43,MATCH(F$2,'Feedstock Split-2020'!$A$1:$AG$1,0),0)*F$4</f>
        <v>0</v>
      </c>
      <c r="G44" s="379">
        <f>VLOOKUP($A44,'Feedstock Split-2020'!$A$1:$AG$43,MATCH(G$2,'Feedstock Split-2020'!$A$1:$AG$1,0),0)*G$4</f>
        <v>0</v>
      </c>
      <c r="H44" s="379">
        <f>VLOOKUP($A44,'Feedstock Split-2020'!$A$1:$AG$43,MATCH(H$2,'Feedstock Split-2020'!$A$1:$AG$1,0),0)*H$4</f>
        <v>0</v>
      </c>
      <c r="I44" s="379">
        <f>VLOOKUP($A44,'Feedstock Split-2020'!$A$1:$AG$43,MATCH(I$2,'Feedstock Split-2020'!$A$1:$AG$1,0),0)*I$4</f>
        <v>0</v>
      </c>
      <c r="J44" s="379">
        <f>VLOOKUP($A44,'Feedstock Split-2020'!$A$1:$AG$43,MATCH(J$2,'Feedstock Split-2020'!$A$1:$AG$1,0),0)*J$4</f>
        <v>0</v>
      </c>
      <c r="K44" s="379">
        <f>VLOOKUP($A44,'Feedstock Split-2020'!$A$1:$AG$43,MATCH(K$2,'Feedstock Split-2020'!$A$1:$AG$1,0),0)*K$4</f>
        <v>0</v>
      </c>
      <c r="L44" s="379">
        <f>VLOOKUP($A44,'Feedstock Split-2020'!$A$1:$AG$43,MATCH(L$2,'Feedstock Split-2020'!$A$1:$AG$1,0),0)*L$4</f>
        <v>0</v>
      </c>
      <c r="M44" s="379">
        <f>VLOOKUP($A44,'Feedstock Split-2020'!$A$1:$AG$43,MATCH(M$2,'Feedstock Split-2020'!$A$1:$AG$1,0),0)*M$4</f>
        <v>0</v>
      </c>
      <c r="N44" s="379">
        <f>VLOOKUP($A44,'Feedstock Split-2020'!$A$1:$AG$43,MATCH(N$2,'Feedstock Split-2020'!$A$1:$AG$1,0),0)*N$4</f>
        <v>0</v>
      </c>
      <c r="O44" s="379">
        <f>VLOOKUP($A44,'Feedstock Split-2020'!$A$1:$AG$43,MATCH(O$2,'Feedstock Split-2020'!$A$1:$AG$1,0),0)*O$4</f>
        <v>0</v>
      </c>
      <c r="P44" s="379">
        <f>VLOOKUP($A44,'Feedstock Split-2020'!$A$1:$AG$43,MATCH(P$2,'Feedstock Split-2020'!$A$1:$AG$1,0),0)*P$4</f>
        <v>0</v>
      </c>
      <c r="Q44" s="379">
        <f>VLOOKUP($A44,'Feedstock Split-2020'!$A$1:$AG$43,MATCH(Q$2,'Feedstock Split-2020'!$A$1:$AG$1,0),0)*Q$4</f>
        <v>0</v>
      </c>
      <c r="R44" s="379">
        <f>VLOOKUP($A44,'Feedstock Split-2020'!$A$1:$AG$43,MATCH(R$2,'Feedstock Split-2020'!$A$1:$AG$1,0),0)*R$4</f>
        <v>0</v>
      </c>
      <c r="S44" s="379">
        <f>VLOOKUP($A44,'Feedstock Split-2020'!$A$1:$AG$43,MATCH(S$2,'Feedstock Split-2020'!$A$1:$AG$1,0),0)*S$4</f>
        <v>0</v>
      </c>
      <c r="T44" s="379">
        <f>VLOOKUP($A44,'Feedstock Split-2020'!$A$1:$AG$43,MATCH(T$2,'Feedstock Split-2020'!$A$1:$AG$1,0),0)*T$4</f>
        <v>0</v>
      </c>
      <c r="U44" s="379">
        <f>VLOOKUP($A44,'Feedstock Split-2020'!$A$1:$AG$43,MATCH(U$2,'Feedstock Split-2020'!$A$1:$AG$1,0),0)*U$4</f>
        <v>0</v>
      </c>
      <c r="V44" s="379">
        <f>VLOOKUP($A44,'Feedstock Split-2020'!$A$1:$AG$43,MATCH(V$2,'Feedstock Split-2020'!$A$1:$AG$1,0),0)*V$4</f>
        <v>0</v>
      </c>
      <c r="W44" s="379">
        <f>VLOOKUP($A44,'Feedstock Split-2020'!$A$1:$AG$43,MATCH(W$2,'Feedstock Split-2020'!$A$1:$AG$1,0),0)*W$4</f>
        <v>0</v>
      </c>
      <c r="X44" s="379">
        <f>VLOOKUP($A44,'Feedstock Split-2020'!$A$1:$AG$43,MATCH(X$2,'Feedstock Split-2020'!$A$1:$AG$1,0),0)*X$4</f>
        <v>0</v>
      </c>
      <c r="Y44" s="379">
        <f>VLOOKUP($A44,'Feedstock Split-2020'!$A$1:$AG$43,MATCH(Y$2,'Feedstock Split-2020'!$A$1:$AG$1,0),0)*Y$4</f>
        <v>0</v>
      </c>
      <c r="Z44" s="379">
        <f>VLOOKUP($A44,'Feedstock Split-2020'!$A$1:$AG$43,MATCH(Z$2,'Feedstock Split-2020'!$A$1:$AG$1,0),0)*Z$4</f>
        <v>0</v>
      </c>
      <c r="AA44" s="379">
        <f>VLOOKUP($A44,'Feedstock Split-2020'!$A$1:$AG$43,MATCH(AA$2,'Feedstock Split-2020'!$A$1:$AG$1,0),0)*AA$4</f>
        <v>0</v>
      </c>
      <c r="AB44" s="379">
        <f>VLOOKUP($A44,'Feedstock Split-2020'!$A$1:$AG$43,MATCH(AB$2,'Feedstock Split-2020'!$A$1:$AG$1,0),0)*AB$4</f>
        <v>0</v>
      </c>
      <c r="AC44" s="379">
        <f>VLOOKUP($A44,'Feedstock Split-2020'!$A$1:$AG$43,MATCH(AC$2,'Feedstock Split-2020'!$A$1:$AG$1,0),0)*AC$4</f>
        <v>0</v>
      </c>
      <c r="AD44" s="379">
        <f>VLOOKUP($A44,'Feedstock Split-2020'!$A$1:$AG$43,MATCH(AD$2,'Feedstock Split-2020'!$A$1:$AG$1,0),0)*AD$4</f>
        <v>0</v>
      </c>
      <c r="AE44" s="379">
        <f>VLOOKUP($A44,'Feedstock Split-2020'!$A$1:$AG$43,MATCH(AE$2,'Feedstock Split-2020'!$A$1:$AG$1,0),0)*AE$4</f>
        <v>0</v>
      </c>
      <c r="AF44" s="380">
        <f>VLOOKUP($A44,'Feedstock Split-2020'!$A$1:$AG$43,MATCH(AF$2,'Feedstock Split-2020'!$A$1:$AG$1,0),0)*AF$4</f>
        <v>0</v>
      </c>
    </row>
    <row r="45" spans="1:32" x14ac:dyDescent="0.2">
      <c r="A45" s="37" t="s">
        <v>41</v>
      </c>
      <c r="B45" s="116"/>
      <c r="C45" s="381">
        <f>VLOOKUP($A45,'Feedstock Split-2020'!$A$1:$AG$43,MATCH(C$2,'Feedstock Split-2020'!$A$1:$AG$1,0),0)*C$4</f>
        <v>0</v>
      </c>
      <c r="D45" s="382">
        <f>VLOOKUP($A45,'Feedstock Split-2020'!$A$1:$AG$43,MATCH(D$2,'Feedstock Split-2020'!$A$1:$AG$1,0),0)*D$4</f>
        <v>0</v>
      </c>
      <c r="E45" s="382">
        <f>VLOOKUP($A45,'Feedstock Split-2020'!$A$1:$AG$43,MATCH(E$2,'Feedstock Split-2020'!$A$1:$AG$1,0),0)*E$4</f>
        <v>0</v>
      </c>
      <c r="F45" s="382">
        <f>VLOOKUP($A45,'Feedstock Split-2020'!$A$1:$AG$43,MATCH(F$2,'Feedstock Split-2020'!$A$1:$AG$1,0),0)*F$4</f>
        <v>0</v>
      </c>
      <c r="G45" s="382">
        <f>VLOOKUP($A45,'Feedstock Split-2020'!$A$1:$AG$43,MATCH(G$2,'Feedstock Split-2020'!$A$1:$AG$1,0),0)*G$4</f>
        <v>0</v>
      </c>
      <c r="H45" s="382">
        <f>VLOOKUP($A45,'Feedstock Split-2020'!$A$1:$AG$43,MATCH(H$2,'Feedstock Split-2020'!$A$1:$AG$1,0),0)*H$4</f>
        <v>0</v>
      </c>
      <c r="I45" s="382">
        <f>VLOOKUP($A45,'Feedstock Split-2020'!$A$1:$AG$43,MATCH(I$2,'Feedstock Split-2020'!$A$1:$AG$1,0),0)*I$4</f>
        <v>0</v>
      </c>
      <c r="J45" s="382">
        <f>VLOOKUP($A45,'Feedstock Split-2020'!$A$1:$AG$43,MATCH(J$2,'Feedstock Split-2020'!$A$1:$AG$1,0),0)*J$4</f>
        <v>0</v>
      </c>
      <c r="K45" s="382">
        <f>VLOOKUP($A45,'Feedstock Split-2020'!$A$1:$AG$43,MATCH(K$2,'Feedstock Split-2020'!$A$1:$AG$1,0),0)*K$4</f>
        <v>0</v>
      </c>
      <c r="L45" s="382">
        <f>VLOOKUP($A45,'Feedstock Split-2020'!$A$1:$AG$43,MATCH(L$2,'Feedstock Split-2020'!$A$1:$AG$1,0),0)*L$4</f>
        <v>0</v>
      </c>
      <c r="M45" s="382">
        <f>VLOOKUP($A45,'Feedstock Split-2020'!$A$1:$AG$43,MATCH(M$2,'Feedstock Split-2020'!$A$1:$AG$1,0),0)*M$4</f>
        <v>0</v>
      </c>
      <c r="N45" s="382">
        <f>VLOOKUP($A45,'Feedstock Split-2020'!$A$1:$AG$43,MATCH(N$2,'Feedstock Split-2020'!$A$1:$AG$1,0),0)*N$4</f>
        <v>0</v>
      </c>
      <c r="O45" s="382">
        <f>VLOOKUP($A45,'Feedstock Split-2020'!$A$1:$AG$43,MATCH(O$2,'Feedstock Split-2020'!$A$1:$AG$1,0),0)*O$4</f>
        <v>0</v>
      </c>
      <c r="P45" s="382">
        <f>VLOOKUP($A45,'Feedstock Split-2020'!$A$1:$AG$43,MATCH(P$2,'Feedstock Split-2020'!$A$1:$AG$1,0),0)*P$4</f>
        <v>0</v>
      </c>
      <c r="Q45" s="382">
        <f>VLOOKUP($A45,'Feedstock Split-2020'!$A$1:$AG$43,MATCH(Q$2,'Feedstock Split-2020'!$A$1:$AG$1,0),0)*Q$4</f>
        <v>0</v>
      </c>
      <c r="R45" s="382">
        <f>VLOOKUP($A45,'Feedstock Split-2020'!$A$1:$AG$43,MATCH(R$2,'Feedstock Split-2020'!$A$1:$AG$1,0),0)*R$4</f>
        <v>0</v>
      </c>
      <c r="S45" s="382">
        <f>VLOOKUP($A45,'Feedstock Split-2020'!$A$1:$AG$43,MATCH(S$2,'Feedstock Split-2020'!$A$1:$AG$1,0),0)*S$4</f>
        <v>0</v>
      </c>
      <c r="T45" s="382">
        <f>VLOOKUP($A45,'Feedstock Split-2020'!$A$1:$AG$43,MATCH(T$2,'Feedstock Split-2020'!$A$1:$AG$1,0),0)*T$4</f>
        <v>0</v>
      </c>
      <c r="U45" s="382">
        <f>VLOOKUP($A45,'Feedstock Split-2020'!$A$1:$AG$43,MATCH(U$2,'Feedstock Split-2020'!$A$1:$AG$1,0),0)*U$4</f>
        <v>0</v>
      </c>
      <c r="V45" s="382">
        <f>VLOOKUP($A45,'Feedstock Split-2020'!$A$1:$AG$43,MATCH(V$2,'Feedstock Split-2020'!$A$1:$AG$1,0),0)*V$4</f>
        <v>0</v>
      </c>
      <c r="W45" s="382">
        <f>VLOOKUP($A45,'Feedstock Split-2020'!$A$1:$AG$43,MATCH(W$2,'Feedstock Split-2020'!$A$1:$AG$1,0),0)*W$4</f>
        <v>0</v>
      </c>
      <c r="X45" s="382">
        <f>VLOOKUP($A45,'Feedstock Split-2020'!$A$1:$AG$43,MATCH(X$2,'Feedstock Split-2020'!$A$1:$AG$1,0),0)*X$4</f>
        <v>0</v>
      </c>
      <c r="Y45" s="382">
        <f>VLOOKUP($A45,'Feedstock Split-2020'!$A$1:$AG$43,MATCH(Y$2,'Feedstock Split-2020'!$A$1:$AG$1,0),0)*Y$4</f>
        <v>0</v>
      </c>
      <c r="Z45" s="382">
        <f>VLOOKUP($A45,'Feedstock Split-2020'!$A$1:$AG$43,MATCH(Z$2,'Feedstock Split-2020'!$A$1:$AG$1,0),0)*Z$4</f>
        <v>0</v>
      </c>
      <c r="AA45" s="382">
        <f>VLOOKUP($A45,'Feedstock Split-2020'!$A$1:$AG$43,MATCH(AA$2,'Feedstock Split-2020'!$A$1:$AG$1,0),0)*AA$4</f>
        <v>0</v>
      </c>
      <c r="AB45" s="382">
        <f>VLOOKUP($A45,'Feedstock Split-2020'!$A$1:$AG$43,MATCH(AB$2,'Feedstock Split-2020'!$A$1:$AG$1,0),0)*AB$4</f>
        <v>0</v>
      </c>
      <c r="AC45" s="382">
        <f>VLOOKUP($A45,'Feedstock Split-2020'!$A$1:$AG$43,MATCH(AC$2,'Feedstock Split-2020'!$A$1:$AG$1,0),0)*AC$4</f>
        <v>0</v>
      </c>
      <c r="AD45" s="382">
        <f>VLOOKUP($A45,'Feedstock Split-2020'!$A$1:$AG$43,MATCH(AD$2,'Feedstock Split-2020'!$A$1:$AG$1,0),0)*AD$4</f>
        <v>0</v>
      </c>
      <c r="AE45" s="382">
        <f>VLOOKUP($A45,'Feedstock Split-2020'!$A$1:$AG$43,MATCH(AE$2,'Feedstock Split-2020'!$A$1:$AG$1,0),0)*AE$4</f>
        <v>0</v>
      </c>
      <c r="AF45" s="383">
        <f>VLOOKUP($A45,'Feedstock Split-2020'!$A$1:$AG$43,MATCH(AF$2,'Feedstock Split-2020'!$A$1:$AG$1,0),0)*AF$4</f>
        <v>0</v>
      </c>
    </row>
    <row r="46" spans="1:32" x14ac:dyDescent="0.2">
      <c r="A46" s="76" t="s">
        <v>123</v>
      </c>
      <c r="B46" s="26"/>
      <c r="C46" s="30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>
        <f>'Energy Balance-2020'!$X$30*VLOOKUP(W$3,'Heat Value'!$A$1:$E$33,5,0)</f>
        <v>1113928532029844.9</v>
      </c>
      <c r="X46" s="24"/>
      <c r="Y46" s="24"/>
      <c r="Z46" s="24"/>
      <c r="AA46" s="24"/>
      <c r="AB46" s="24"/>
      <c r="AC46" s="24"/>
      <c r="AD46" s="24"/>
      <c r="AE46" s="24"/>
      <c r="AF46" s="25"/>
    </row>
    <row r="50" spans="1:32" x14ac:dyDescent="0.2">
      <c r="A50" s="80" t="s">
        <v>337</v>
      </c>
      <c r="C50" t="s">
        <v>515</v>
      </c>
      <c r="D50" t="s">
        <v>515</v>
      </c>
      <c r="E50" t="s">
        <v>515</v>
      </c>
      <c r="F50" t="s">
        <v>515</v>
      </c>
      <c r="G50" t="s">
        <v>515</v>
      </c>
      <c r="H50" t="s">
        <v>515</v>
      </c>
      <c r="I50" t="s">
        <v>194</v>
      </c>
      <c r="J50" t="s">
        <v>194</v>
      </c>
      <c r="K50" t="s">
        <v>194</v>
      </c>
      <c r="L50" t="s">
        <v>194</v>
      </c>
      <c r="M50" t="s">
        <v>182</v>
      </c>
      <c r="N50" t="s">
        <v>152</v>
      </c>
      <c r="O50" t="s">
        <v>182</v>
      </c>
      <c r="P50" t="s">
        <v>182</v>
      </c>
      <c r="Q50" t="s">
        <v>182</v>
      </c>
      <c r="R50" t="s">
        <v>167</v>
      </c>
      <c r="S50" t="s">
        <v>194</v>
      </c>
      <c r="T50" t="s">
        <v>194</v>
      </c>
      <c r="U50" t="s">
        <v>167</v>
      </c>
      <c r="V50" t="s">
        <v>167</v>
      </c>
      <c r="W50" t="s">
        <v>167</v>
      </c>
      <c r="X50" t="s">
        <v>167</v>
      </c>
      <c r="Y50" t="s">
        <v>194</v>
      </c>
      <c r="Z50" t="s">
        <v>194</v>
      </c>
      <c r="AA50" t="s">
        <v>167</v>
      </c>
      <c r="AB50" t="s">
        <v>212</v>
      </c>
      <c r="AC50" t="s">
        <v>212</v>
      </c>
      <c r="AD50" t="s">
        <v>164</v>
      </c>
      <c r="AE50" t="s">
        <v>155</v>
      </c>
      <c r="AF50" t="s">
        <v>221</v>
      </c>
    </row>
    <row r="51" spans="1:32" ht="74.25" x14ac:dyDescent="0.2">
      <c r="B51" s="111" t="s">
        <v>347</v>
      </c>
      <c r="C51" s="13" t="s">
        <v>43</v>
      </c>
      <c r="D51" s="13" t="s">
        <v>44</v>
      </c>
      <c r="E51" s="13" t="s">
        <v>72</v>
      </c>
      <c r="F51" s="13" t="s">
        <v>73</v>
      </c>
      <c r="G51" s="13" t="s">
        <v>74</v>
      </c>
      <c r="H51" s="13" t="s">
        <v>46</v>
      </c>
      <c r="I51" s="13" t="s">
        <v>47</v>
      </c>
      <c r="J51" s="13" t="s">
        <v>48</v>
      </c>
      <c r="K51" s="13" t="s">
        <v>49</v>
      </c>
      <c r="L51" s="14" t="s">
        <v>50</v>
      </c>
      <c r="M51" s="13" t="s">
        <v>109</v>
      </c>
      <c r="N51" s="13" t="s">
        <v>52</v>
      </c>
      <c r="O51" s="13" t="s">
        <v>53</v>
      </c>
      <c r="P51" s="13" t="s">
        <v>54</v>
      </c>
      <c r="Q51" s="13" t="s">
        <v>55</v>
      </c>
      <c r="R51" s="13" t="s">
        <v>56</v>
      </c>
      <c r="S51" s="13" t="s">
        <v>57</v>
      </c>
      <c r="T51" s="13" t="s">
        <v>58</v>
      </c>
      <c r="U51" s="13" t="s">
        <v>59</v>
      </c>
      <c r="V51" s="14" t="s">
        <v>60</v>
      </c>
      <c r="W51" s="13" t="s">
        <v>61</v>
      </c>
      <c r="X51" s="13" t="s">
        <v>62</v>
      </c>
      <c r="Y51" s="13" t="s">
        <v>63</v>
      </c>
      <c r="Z51" s="13" t="s">
        <v>64</v>
      </c>
      <c r="AA51" s="13" t="s">
        <v>111</v>
      </c>
      <c r="AB51" s="13" t="s">
        <v>66</v>
      </c>
      <c r="AC51" s="13" t="s">
        <v>67</v>
      </c>
      <c r="AD51" s="13" t="s">
        <v>68</v>
      </c>
      <c r="AE51" s="13" t="s">
        <v>69</v>
      </c>
      <c r="AF51" s="14" t="s">
        <v>112</v>
      </c>
    </row>
    <row r="52" spans="1:32" x14ac:dyDescent="0.2">
      <c r="B52" s="104" t="s">
        <v>336</v>
      </c>
      <c r="C52" s="100" t="s">
        <v>159</v>
      </c>
      <c r="D52" s="100" t="s">
        <v>161</v>
      </c>
      <c r="E52" s="100" t="s">
        <v>181</v>
      </c>
      <c r="F52" s="100" t="s">
        <v>341</v>
      </c>
      <c r="G52" s="100" t="s">
        <v>179</v>
      </c>
      <c r="H52" s="100" t="s">
        <v>227</v>
      </c>
      <c r="I52" s="100" t="s">
        <v>196</v>
      </c>
      <c r="J52" s="100" t="s">
        <v>198</v>
      </c>
      <c r="K52" s="100" t="s">
        <v>200</v>
      </c>
      <c r="L52" s="100" t="s">
        <v>202</v>
      </c>
      <c r="M52" s="100" t="s">
        <v>184</v>
      </c>
      <c r="N52" s="100" t="s">
        <v>154</v>
      </c>
      <c r="O52" s="100" t="s">
        <v>193</v>
      </c>
      <c r="P52" s="100" t="s">
        <v>176</v>
      </c>
      <c r="Q52" s="100" t="s">
        <v>186</v>
      </c>
      <c r="R52" s="100" t="s">
        <v>169</v>
      </c>
      <c r="S52" s="100" t="s">
        <v>204</v>
      </c>
      <c r="T52" s="100" t="s">
        <v>205</v>
      </c>
      <c r="U52" s="100" t="s">
        <v>207</v>
      </c>
      <c r="V52" s="100" t="s">
        <v>171</v>
      </c>
      <c r="W52" s="100" t="s">
        <v>188</v>
      </c>
      <c r="X52" s="100" t="s">
        <v>190</v>
      </c>
      <c r="Y52" s="100" t="s">
        <v>209</v>
      </c>
      <c r="Z52" s="100" t="s">
        <v>211</v>
      </c>
      <c r="AA52" s="100" t="s">
        <v>173</v>
      </c>
      <c r="AB52" s="100" t="s">
        <v>214</v>
      </c>
      <c r="AC52" s="100" t="s">
        <v>216</v>
      </c>
      <c r="AD52" s="101" t="s">
        <v>166</v>
      </c>
      <c r="AE52" s="101" t="s">
        <v>157</v>
      </c>
      <c r="AF52" s="101" t="s">
        <v>228</v>
      </c>
    </row>
    <row r="53" spans="1:32" x14ac:dyDescent="0.2">
      <c r="A53" s="112" t="str">
        <f>VLOOKUP($B53,'Transformation Match'!$A$1:$C$9,2,0)</f>
        <v>煤炭开采和洗选业</v>
      </c>
      <c r="B53" s="21" t="s">
        <v>88</v>
      </c>
      <c r="C53" s="96">
        <f>-'Energy Balance-2020'!C16*VLOOKUP(C$52,'Heat Value'!$A$1:$E$33,5,0)</f>
        <v>1.7867702743129666E+16</v>
      </c>
      <c r="D53" s="377">
        <f>-'Energy Balance-2020'!D16*VLOOKUP(D$52,'Heat Value'!$A$1:$E$33,5,0)</f>
        <v>-1.4014123782357116E+16</v>
      </c>
      <c r="E53" s="377">
        <f>-'Energy Balance-2020'!E16*VLOOKUP(E$52,'Heat Value'!$A$1:$E$33,5,0)</f>
        <v>-1802274569445778.5</v>
      </c>
      <c r="F53" s="45">
        <f>-'Energy Balance-2020'!F16*VLOOKUP("型煤",'Heat Value'!$A$1:$E$33,5,0)</f>
        <v>0</v>
      </c>
      <c r="G53" s="377">
        <f>-'Energy Balance-2020'!G16*VLOOKUP(G$52,'Heat Value'!$A$1:$E$33,5,0)</f>
        <v>-221470653899506.84</v>
      </c>
      <c r="H53" s="377">
        <f>IF(INDEX('Energy Balance-2020'!$A$2:$AG$38,MATCH('Energy Balance-2020'!$A16,'Energy Balance-2020'!$A$2:$A$38,0),MATCH(H$2,'Energy Balance-2020'!$A$2:$AG$2,0))&lt;0,-INDEX('Energy Balance-2020'!$A$2:$AG$38,MATCH('Energy Balance-2020'!$A16,'Energy Balance-2020'!$A$2:$A$38,0),MATCH(H$2,'Energy Balance-2020'!$A$2:$AG$2,0)),0)*VLOOKUP(H$52,'Heat Value'!$A$1:$E$33,5,0)</f>
        <v>0</v>
      </c>
      <c r="I53" s="377">
        <f>IF(INDEX('Energy Balance-2020'!$A$2:$AG$38,MATCH('Energy Balance-2020'!$A16,'Energy Balance-2020'!$A$2:$A$38,0),MATCH(I$2,'Energy Balance-2020'!$A$2:$AG$2,0))&lt;0,-INDEX('Energy Balance-2020'!$A$2:$AG$38,MATCH('Energy Balance-2020'!$A16,'Energy Balance-2020'!$A$2:$A$38,0),MATCH(I$2,'Energy Balance-2020'!$A$2:$AG$2,0)),0)*VLOOKUP(I$52,'Heat Value'!$A$1:$E$33,5,0)</f>
        <v>0</v>
      </c>
      <c r="J53" s="377">
        <f>IF(INDEX('Energy Balance-2020'!$A$2:$AG$38,MATCH('Energy Balance-2020'!$A16,'Energy Balance-2020'!$A$2:$A$38,0),MATCH(J$2,'Energy Balance-2020'!$A$2:$AG$2,0))&lt;0,-INDEX('Energy Balance-2020'!$A$2:$AG$38,MATCH('Energy Balance-2020'!$A16,'Energy Balance-2020'!$A$2:$A$38,0),MATCH(J$2,'Energy Balance-2020'!$A$2:$AG$2,0)),0)*VLOOKUP(J$52,'Heat Value'!$A$1:$E$33,5,0)</f>
        <v>0</v>
      </c>
      <c r="K53" s="377">
        <f>IF(INDEX('Energy Balance-2020'!$A$2:$AG$38,MATCH('Energy Balance-2020'!$A16,'Energy Balance-2020'!$A$2:$A$38,0),MATCH(K$2,'Energy Balance-2020'!$A$2:$AG$2,0))&lt;0,-INDEX('Energy Balance-2020'!$A$2:$AG$38,MATCH('Energy Balance-2020'!$A16,'Energy Balance-2020'!$A$2:$A$38,0),MATCH(K$2,'Energy Balance-2020'!$A$2:$AG$2,0)),0)*VLOOKUP(K$52,'Heat Value'!$A$1:$E$33,5,0)</f>
        <v>0</v>
      </c>
      <c r="L53" s="377">
        <f>IF(INDEX('Energy Balance-2020'!$A$2:$AG$38,MATCH('Energy Balance-2020'!$A16,'Energy Balance-2020'!$A$2:$A$38,0),MATCH(L$2,'Energy Balance-2020'!$A$2:$AG$2,0))&lt;0,-INDEX('Energy Balance-2020'!$A$2:$AG$38,MATCH('Energy Balance-2020'!$A16,'Energy Balance-2020'!$A$2:$A$38,0),MATCH(L$2,'Energy Balance-2020'!$A$2:$AG$2,0)),0)*VLOOKUP(L$52,'Heat Value'!$A$1:$E$33,5,0)</f>
        <v>0</v>
      </c>
      <c r="M53" s="377">
        <f>IF(INDEX('Energy Balance-2020'!$A$2:$AG$38,MATCH('Energy Balance-2020'!$A16,'Energy Balance-2020'!$A$2:$A$38,0),MATCH(M$2,'Energy Balance-2020'!$A$2:$AG$2,0))&lt;0,-INDEX('Energy Balance-2020'!$A$2:$AG$38,MATCH('Energy Balance-2020'!$A16,'Energy Balance-2020'!$A$2:$A$38,0),MATCH(M$2,'Energy Balance-2020'!$A$2:$AG$2,0)),0)*VLOOKUP(M$52,'Heat Value'!$A$1:$E$33,5,0)</f>
        <v>0</v>
      </c>
      <c r="N53" s="377">
        <f>IF(INDEX('Energy Balance-2020'!$A$2:$AG$38,MATCH('Energy Balance-2020'!$A16,'Energy Balance-2020'!$A$2:$A$38,0),MATCH(N$2,'Energy Balance-2020'!$A$2:$AG$2,0))&lt;0,-INDEX('Energy Balance-2020'!$A$2:$AG$38,MATCH('Energy Balance-2020'!$A16,'Energy Balance-2020'!$A$2:$A$38,0),MATCH(N$2,'Energy Balance-2020'!$A$2:$AG$2,0)),0)*VLOOKUP(N$52,'Heat Value'!$A$1:$E$33,5,0)</f>
        <v>0</v>
      </c>
      <c r="O53" s="377">
        <f>IF(INDEX('Energy Balance-2020'!$A$2:$AG$38,MATCH('Energy Balance-2020'!$A16,'Energy Balance-2020'!$A$2:$A$38,0),MATCH(O$2,'Energy Balance-2020'!$A$2:$AG$2,0))&lt;0,-INDEX('Energy Balance-2020'!$A$2:$AG$38,MATCH('Energy Balance-2020'!$A16,'Energy Balance-2020'!$A$2:$A$38,0),MATCH(O$2,'Energy Balance-2020'!$A$2:$AG$2,0)),0)*VLOOKUP(O$52,'Heat Value'!$A$1:$E$33,5,0)</f>
        <v>0</v>
      </c>
      <c r="P53" s="377">
        <f>IF(INDEX('Energy Balance-2020'!$A$2:$AG$38,MATCH('Energy Balance-2020'!$A16,'Energy Balance-2020'!$A$2:$A$38,0),MATCH(P$2,'Energy Balance-2020'!$A$2:$AG$2,0))&lt;0,-INDEX('Energy Balance-2020'!$A$2:$AG$38,MATCH('Energy Balance-2020'!$A16,'Energy Balance-2020'!$A$2:$A$38,0),MATCH(P$2,'Energy Balance-2020'!$A$2:$AG$2,0)),0)*VLOOKUP(P$52,'Heat Value'!$A$1:$E$33,5,0)</f>
        <v>0</v>
      </c>
      <c r="Q53" s="377">
        <f>IF(INDEX('Energy Balance-2020'!$A$2:$AG$38,MATCH('Energy Balance-2020'!$A16,'Energy Balance-2020'!$A$2:$A$38,0),MATCH(Q$2,'Energy Balance-2020'!$A$2:$AG$2,0))&lt;0,-INDEX('Energy Balance-2020'!$A$2:$AG$38,MATCH('Energy Balance-2020'!$A16,'Energy Balance-2020'!$A$2:$A$38,0),MATCH(Q$2,'Energy Balance-2020'!$A$2:$AG$2,0)),0)*VLOOKUP(Q$52,'Heat Value'!$A$1:$E$33,5,0)</f>
        <v>0</v>
      </c>
      <c r="R53" s="377">
        <f>IF(INDEX('Energy Balance-2020'!$A$2:$AG$38,MATCH('Energy Balance-2020'!$A16,'Energy Balance-2020'!$A$2:$A$38,0),MATCH(R$2,'Energy Balance-2020'!$A$2:$AG$2,0))&lt;0,-INDEX('Energy Balance-2020'!$A$2:$AG$38,MATCH('Energy Balance-2020'!$A16,'Energy Balance-2020'!$A$2:$A$38,0),MATCH(R$2,'Energy Balance-2020'!$A$2:$AG$2,0)),0)*VLOOKUP(R$52,'Heat Value'!$A$1:$E$33,5,0)</f>
        <v>0</v>
      </c>
      <c r="S53" s="377">
        <f>IF(INDEX('Energy Balance-2020'!$A$2:$AG$38,MATCH('Energy Balance-2020'!$A16,'Energy Balance-2020'!$A$2:$A$38,0),MATCH(S$2,'Energy Balance-2020'!$A$2:$AG$2,0))&lt;0,-INDEX('Energy Balance-2020'!$A$2:$AG$38,MATCH('Energy Balance-2020'!$A16,'Energy Balance-2020'!$A$2:$A$38,0),MATCH(S$2,'Energy Balance-2020'!$A$2:$AG$2,0)),0)*VLOOKUP(S$52,'Heat Value'!$A$1:$E$33,5,0)</f>
        <v>0</v>
      </c>
      <c r="T53" s="377">
        <f>IF(INDEX('Energy Balance-2020'!$A$2:$AG$38,MATCH('Energy Balance-2020'!$A16,'Energy Balance-2020'!$A$2:$A$38,0),MATCH(T$2,'Energy Balance-2020'!$A$2:$AG$2,0))&lt;0,-INDEX('Energy Balance-2020'!$A$2:$AG$38,MATCH('Energy Balance-2020'!$A16,'Energy Balance-2020'!$A$2:$A$38,0),MATCH(T$2,'Energy Balance-2020'!$A$2:$AG$2,0)),0)*VLOOKUP(T$52,'Heat Value'!$A$1:$E$33,5,0)</f>
        <v>0</v>
      </c>
      <c r="U53" s="377">
        <f>IF(INDEX('Energy Balance-2020'!$A$2:$AG$38,MATCH('Energy Balance-2020'!$A16,'Energy Balance-2020'!$A$2:$A$38,0),MATCH(U$2,'Energy Balance-2020'!$A$2:$AG$2,0))&lt;0,-INDEX('Energy Balance-2020'!$A$2:$AG$38,MATCH('Energy Balance-2020'!$A16,'Energy Balance-2020'!$A$2:$A$38,0),MATCH(U$2,'Energy Balance-2020'!$A$2:$AG$2,0)),0)*VLOOKUP(U$52,'Heat Value'!$A$1:$E$33,5,0)</f>
        <v>0</v>
      </c>
      <c r="V53" s="377">
        <f>IF(INDEX('Energy Balance-2020'!$A$2:$AG$38,MATCH('Energy Balance-2020'!$A16,'Energy Balance-2020'!$A$2:$A$38,0),MATCH(V$2,'Energy Balance-2020'!$A$2:$AG$2,0))&lt;0,-INDEX('Energy Balance-2020'!$A$2:$AG$38,MATCH('Energy Balance-2020'!$A16,'Energy Balance-2020'!$A$2:$A$38,0),MATCH(V$2,'Energy Balance-2020'!$A$2:$AG$2,0)),0)*VLOOKUP(V$52,'Heat Value'!$A$1:$E$33,5,0)</f>
        <v>0</v>
      </c>
      <c r="W53" s="377">
        <f>IF(INDEX('Energy Balance-2020'!$A$2:$AG$38,MATCH('Energy Balance-2020'!$A16,'Energy Balance-2020'!$A$2:$A$38,0),MATCH(W$2,'Energy Balance-2020'!$A$2:$AG$2,0))&lt;0,-INDEX('Energy Balance-2020'!$A$2:$AG$38,MATCH('Energy Balance-2020'!$A16,'Energy Balance-2020'!$A$2:$A$38,0),MATCH(W$2,'Energy Balance-2020'!$A$2:$AG$2,0)),0)*VLOOKUP(W$52,'Heat Value'!$A$1:$E$33,5,0)</f>
        <v>0</v>
      </c>
      <c r="X53" s="377">
        <f>IF(INDEX('Energy Balance-2020'!$A$2:$AG$38,MATCH('Energy Balance-2020'!$A16,'Energy Balance-2020'!$A$2:$A$38,0),MATCH(X$2,'Energy Balance-2020'!$A$2:$AG$2,0))&lt;0,-INDEX('Energy Balance-2020'!$A$2:$AG$38,MATCH('Energy Balance-2020'!$A16,'Energy Balance-2020'!$A$2:$A$38,0),MATCH(X$2,'Energy Balance-2020'!$A$2:$AG$2,0)),0)*VLOOKUP(X$52,'Heat Value'!$A$1:$E$33,5,0)</f>
        <v>0</v>
      </c>
      <c r="Y53" s="377">
        <f>IF(INDEX('Energy Balance-2020'!$A$2:$AG$38,MATCH('Energy Balance-2020'!$A16,'Energy Balance-2020'!$A$2:$A$38,0),MATCH(Y$2,'Energy Balance-2020'!$A$2:$AG$2,0))&lt;0,-INDEX('Energy Balance-2020'!$A$2:$AG$38,MATCH('Energy Balance-2020'!$A16,'Energy Balance-2020'!$A$2:$A$38,0),MATCH(Y$2,'Energy Balance-2020'!$A$2:$AG$2,0)),0)*VLOOKUP(Y$52,'Heat Value'!$A$1:$E$33,5,0)</f>
        <v>0</v>
      </c>
      <c r="Z53" s="377">
        <f>IF(INDEX('Energy Balance-2020'!$A$2:$AG$38,MATCH('Energy Balance-2020'!$A16,'Energy Balance-2020'!$A$2:$A$38,0),MATCH(Z$2,'Energy Balance-2020'!$A$2:$AG$2,0))&lt;0,-INDEX('Energy Balance-2020'!$A$2:$AG$38,MATCH('Energy Balance-2020'!$A16,'Energy Balance-2020'!$A$2:$A$38,0),MATCH(Z$2,'Energy Balance-2020'!$A$2:$AG$2,0)),0)*VLOOKUP(Z$52,'Heat Value'!$A$1:$E$33,5,0)</f>
        <v>0</v>
      </c>
      <c r="AA53" s="377">
        <f>IF(INDEX('Energy Balance-2020'!$A$2:$AG$38,MATCH('Energy Balance-2020'!$A16,'Energy Balance-2020'!$A$2:$A$38,0),MATCH(AA$2,'Energy Balance-2020'!$A$2:$AG$2,0))&lt;0,-INDEX('Energy Balance-2020'!$A$2:$AG$38,MATCH('Energy Balance-2020'!$A16,'Energy Balance-2020'!$A$2:$A$38,0),MATCH(AA$2,'Energy Balance-2020'!$A$2:$AG$2,0)),0)*VLOOKUP(AA$52,'Heat Value'!$A$1:$E$33,5,0)</f>
        <v>0</v>
      </c>
      <c r="AB53" s="377">
        <f>IF(INDEX('Energy Balance-2020'!$A$2:$AG$38,MATCH('Energy Balance-2020'!$A16,'Energy Balance-2020'!$A$2:$A$38,0),MATCH(AB$2,'Energy Balance-2020'!$A$2:$AG$2,0))&lt;0,-INDEX('Energy Balance-2020'!$A$2:$AG$38,MATCH('Energy Balance-2020'!$A16,'Energy Balance-2020'!$A$2:$A$38,0),MATCH(AB$2,'Energy Balance-2020'!$A$2:$AG$2,0)),0)*VLOOKUP(AB$52,'Heat Value'!$A$1:$E$33,5,0)</f>
        <v>0</v>
      </c>
      <c r="AC53" s="377">
        <f>IF(INDEX('Energy Balance-2020'!$A$2:$AG$38,MATCH('Energy Balance-2020'!$A16,'Energy Balance-2020'!$A$2:$A$38,0),MATCH(AC$2,'Energy Balance-2020'!$A$2:$AG$2,0))&lt;0,-INDEX('Energy Balance-2020'!$A$2:$AG$38,MATCH('Energy Balance-2020'!$A16,'Energy Balance-2020'!$A$2:$A$38,0),MATCH(AC$2,'Energy Balance-2020'!$A$2:$AG$2,0)),0)*VLOOKUP(AC$52,'Heat Value'!$A$1:$E$33,5,0)</f>
        <v>0</v>
      </c>
      <c r="AD53" s="377">
        <f>IF(INDEX('Energy Balance-2020'!$A$2:$AG$38,MATCH('Energy Balance-2020'!$A16,'Energy Balance-2020'!$A$2:$A$38,0),MATCH(AD$2,'Energy Balance-2020'!$A$2:$AG$2,0))&lt;0,-INDEX('Energy Balance-2020'!$A$2:$AG$38,MATCH('Energy Balance-2020'!$A16,'Energy Balance-2020'!$A$2:$A$38,0),MATCH(AD$2,'Energy Balance-2020'!$A$2:$AG$2,0)),0)*VLOOKUP(AD$52,'Heat Value'!$A$1:$E$33,5,0)</f>
        <v>0</v>
      </c>
      <c r="AE53" s="377">
        <f>IF(INDEX('Energy Balance-2020'!$A$2:$AG$38,MATCH('Energy Balance-2020'!$A16,'Energy Balance-2020'!$A$2:$A$38,0),MATCH(AE$2,'Energy Balance-2020'!$A$2:$AG$2,0))&lt;0,-INDEX('Energy Balance-2020'!$A$2:$AG$38,MATCH('Energy Balance-2020'!$A16,'Energy Balance-2020'!$A$2:$A$38,0),MATCH(AE$2,'Energy Balance-2020'!$A$2:$AG$2,0)),0)*VLOOKUP(AE$52,'Heat Value'!$A$1:$E$33,5,0)</f>
        <v>0</v>
      </c>
      <c r="AF53" s="378">
        <f>IF(INDEX('Energy Balance-2020'!$A$2:$AG$38,MATCH('Energy Balance-2020'!$A16,'Energy Balance-2020'!$A$2:$A$38,0),MATCH(AF$2,'Energy Balance-2020'!$A$2:$AG$2,0))&lt;0,-INDEX('Energy Balance-2020'!$A$2:$AG$38,MATCH('Energy Balance-2020'!$A16,'Energy Balance-2020'!$A$2:$A$38,0),MATCH(AF$2,'Energy Balance-2020'!$A$2:$AG$2,0)),0)*VLOOKUP(AF$52,'Heat Value'!$A$1:$E$33,5,0)</f>
        <v>0</v>
      </c>
    </row>
    <row r="54" spans="1:32" x14ac:dyDescent="0.2">
      <c r="A54" s="41" t="str">
        <f>VLOOKUP($B54,'Transformation Match'!$A$1:$C$9,2,0)</f>
        <v>石油、煤炭及其他燃料加工业</v>
      </c>
      <c r="B54" s="21" t="s">
        <v>89</v>
      </c>
      <c r="C54" s="97">
        <f>-'Energy Balance-2020'!C17*VLOOKUP(C$52,'Heat Value'!$A$1:$E$33,5,0)</f>
        <v>2171940841615162</v>
      </c>
      <c r="D54" s="379">
        <f>-'Energy Balance-2020'!D17*VLOOKUP(D$52,'Heat Value'!$A$1:$E$33,5,0)</f>
        <v>1.3735017010900418E+16</v>
      </c>
      <c r="E54" s="379">
        <f>-'Energy Balance-2020'!E17*VLOOKUP(E$52,'Heat Value'!$A$1:$E$33,5,0)</f>
        <v>0</v>
      </c>
      <c r="F54">
        <f>-'Energy Balance-2020'!F17*VLOOKUP("型煤",'Heat Value'!$A$1:$E$33,5,0)</f>
        <v>0</v>
      </c>
      <c r="G54" s="379">
        <f>-'Energy Balance-2020'!G17*VLOOKUP(G$52,'Heat Value'!$A$1:$E$33,5,0)</f>
        <v>0</v>
      </c>
      <c r="H54" s="379">
        <f>-'Energy Balance-2020'!H17*VLOOKUP(H$52,'Heat Value'!$A$1:$E$33,5,0)</f>
        <v>-1.2717784750921006E+16</v>
      </c>
      <c r="I54" s="379">
        <f>IF(INDEX('Energy Balance-2020'!$A$2:$AG$38,MATCH('Energy Balance-2020'!$A17,'Energy Balance-2020'!$A$2:$A$38,0),MATCH(I$2,'Energy Balance-2020'!$A$2:$AG$2,0))&lt;0,-INDEX('Energy Balance-2020'!$A$2:$AG$38,MATCH('Energy Balance-2020'!$A17,'Energy Balance-2020'!$A$2:$A$38,0),MATCH(I$2,'Energy Balance-2020'!$A$2:$AG$2,0)),0)*VLOOKUP(I$52,'Heat Value'!$A$1:$E$33,5,0)</f>
        <v>0</v>
      </c>
      <c r="J54" s="379">
        <f>IF(INDEX('Energy Balance-2020'!$A$2:$AG$38,MATCH('Energy Balance-2020'!$A17,'Energy Balance-2020'!$A$2:$A$38,0),MATCH(J$2,'Energy Balance-2020'!$A$2:$AG$2,0))&lt;0,-INDEX('Energy Balance-2020'!$A$2:$AG$38,MATCH('Energy Balance-2020'!$A17,'Energy Balance-2020'!$A$2:$A$38,0),MATCH(J$2,'Energy Balance-2020'!$A$2:$AG$2,0)),0)*VLOOKUP(J$52,'Heat Value'!$A$1:$E$33,5,0)</f>
        <v>0</v>
      </c>
      <c r="K54" s="379">
        <f>IF(INDEX('Energy Balance-2020'!$A$2:$AG$38,MATCH('Energy Balance-2020'!$A17,'Energy Balance-2020'!$A$2:$A$38,0),MATCH(K$2,'Energy Balance-2020'!$A$2:$AG$2,0))&lt;0,-INDEX('Energy Balance-2020'!$A$2:$AG$38,MATCH('Energy Balance-2020'!$A17,'Energy Balance-2020'!$A$2:$A$38,0),MATCH(K$2,'Energy Balance-2020'!$A$2:$AG$2,0)),0)*VLOOKUP(K$52,'Heat Value'!$A$1:$E$33,5,0)</f>
        <v>0</v>
      </c>
      <c r="L54" s="379">
        <f>IF(INDEX('Energy Balance-2020'!$A$2:$AG$38,MATCH('Energy Balance-2020'!$A17,'Energy Balance-2020'!$A$2:$A$38,0),MATCH(L$2,'Energy Balance-2020'!$A$2:$AG$2,0))&lt;0,-INDEX('Energy Balance-2020'!$A$2:$AG$38,MATCH('Energy Balance-2020'!$A17,'Energy Balance-2020'!$A$2:$A$38,0),MATCH(L$2,'Energy Balance-2020'!$A$2:$AG$2,0)),0)*VLOOKUP(L$52,'Heat Value'!$A$1:$E$33,5,0)</f>
        <v>0</v>
      </c>
      <c r="M54" s="379">
        <f>IF(INDEX('Energy Balance-2020'!$A$2:$AG$38,MATCH('Energy Balance-2020'!$A17,'Energy Balance-2020'!$A$2:$A$38,0),MATCH(M$2,'Energy Balance-2020'!$A$2:$AG$2,0))&lt;0,-INDEX('Energy Balance-2020'!$A$2:$AG$38,MATCH('Energy Balance-2020'!$A17,'Energy Balance-2020'!$A$2:$A$38,0),MATCH(M$2,'Energy Balance-2020'!$A$2:$AG$2,0)),0)*VLOOKUP(M$52,'Heat Value'!$A$1:$E$33,5,0)</f>
        <v>0</v>
      </c>
      <c r="N54" s="379">
        <f>IF(INDEX('Energy Balance-2020'!$A$2:$AG$38,MATCH('Energy Balance-2020'!$A17,'Energy Balance-2020'!$A$2:$A$38,0),MATCH(N$2,'Energy Balance-2020'!$A$2:$AG$2,0))&lt;0,-INDEX('Energy Balance-2020'!$A$2:$AG$38,MATCH('Energy Balance-2020'!$A17,'Energy Balance-2020'!$A$2:$A$38,0),MATCH(N$2,'Energy Balance-2020'!$A$2:$AG$2,0)),0)*VLOOKUP(N$52,'Heat Value'!$A$1:$E$33,5,0)</f>
        <v>0</v>
      </c>
      <c r="O54" s="379">
        <f>IF(INDEX('Energy Balance-2020'!$A$2:$AG$38,MATCH('Energy Balance-2020'!$A17,'Energy Balance-2020'!$A$2:$A$38,0),MATCH(O$2,'Energy Balance-2020'!$A$2:$AG$2,0))&lt;0,-INDEX('Energy Balance-2020'!$A$2:$AG$38,MATCH('Energy Balance-2020'!$A17,'Energy Balance-2020'!$A$2:$A$38,0),MATCH(O$2,'Energy Balance-2020'!$A$2:$AG$2,0)),0)*VLOOKUP(O$52,'Heat Value'!$A$1:$E$33,5,0)</f>
        <v>0</v>
      </c>
      <c r="P54" s="379">
        <f>IF(INDEX('Energy Balance-2020'!$A$2:$AG$38,MATCH('Energy Balance-2020'!$A17,'Energy Balance-2020'!$A$2:$A$38,0),MATCH(P$2,'Energy Balance-2020'!$A$2:$AG$2,0))&lt;0,-INDEX('Energy Balance-2020'!$A$2:$AG$38,MATCH('Energy Balance-2020'!$A17,'Energy Balance-2020'!$A$2:$A$38,0),MATCH(P$2,'Energy Balance-2020'!$A$2:$AG$2,0)),0)*VLOOKUP(P$52,'Heat Value'!$A$1:$E$33,5,0)</f>
        <v>0</v>
      </c>
      <c r="Q54" s="379">
        <f>IF(INDEX('Energy Balance-2020'!$A$2:$AG$38,MATCH('Energy Balance-2020'!$A17,'Energy Balance-2020'!$A$2:$A$38,0),MATCH(Q$2,'Energy Balance-2020'!$A$2:$AG$2,0))&lt;0,-INDEX('Energy Balance-2020'!$A$2:$AG$38,MATCH('Energy Balance-2020'!$A17,'Energy Balance-2020'!$A$2:$A$38,0),MATCH(Q$2,'Energy Balance-2020'!$A$2:$AG$2,0)),0)*VLOOKUP(Q$52,'Heat Value'!$A$1:$E$33,5,0)</f>
        <v>0</v>
      </c>
      <c r="R54" s="379">
        <f>IF(INDEX('Energy Balance-2020'!$A$2:$AG$38,MATCH('Energy Balance-2020'!$A17,'Energy Balance-2020'!$A$2:$A$38,0),MATCH(R$2,'Energy Balance-2020'!$A$2:$AG$2,0))&lt;0,-INDEX('Energy Balance-2020'!$A$2:$AG$38,MATCH('Energy Balance-2020'!$A17,'Energy Balance-2020'!$A$2:$A$38,0),MATCH(R$2,'Energy Balance-2020'!$A$2:$AG$2,0)),0)*VLOOKUP(R$52,'Heat Value'!$A$1:$E$33,5,0)</f>
        <v>0</v>
      </c>
      <c r="S54" s="379">
        <f>IF(INDEX('Energy Balance-2020'!$A$2:$AG$38,MATCH('Energy Balance-2020'!$A17,'Energy Balance-2020'!$A$2:$A$38,0),MATCH(S$2,'Energy Balance-2020'!$A$2:$AG$2,0))&lt;0,-INDEX('Energy Balance-2020'!$A$2:$AG$38,MATCH('Energy Balance-2020'!$A17,'Energy Balance-2020'!$A$2:$A$38,0),MATCH(S$2,'Energy Balance-2020'!$A$2:$AG$2,0)),0)*VLOOKUP(S$52,'Heat Value'!$A$1:$E$33,5,0)</f>
        <v>0</v>
      </c>
      <c r="T54" s="379">
        <f>IF(INDEX('Energy Balance-2020'!$A$2:$AG$38,MATCH('Energy Balance-2020'!$A17,'Energy Balance-2020'!$A$2:$A$38,0),MATCH(T$2,'Energy Balance-2020'!$A$2:$AG$2,0))&lt;0,-INDEX('Energy Balance-2020'!$A$2:$AG$38,MATCH('Energy Balance-2020'!$A17,'Energy Balance-2020'!$A$2:$A$38,0),MATCH(T$2,'Energy Balance-2020'!$A$2:$AG$2,0)),0)*VLOOKUP(T$52,'Heat Value'!$A$1:$E$33,5,0)</f>
        <v>0</v>
      </c>
      <c r="U54" s="379">
        <f>IF(INDEX('Energy Balance-2020'!$A$2:$AG$38,MATCH('Energy Balance-2020'!$A17,'Energy Balance-2020'!$A$2:$A$38,0),MATCH(U$2,'Energy Balance-2020'!$A$2:$AG$2,0))&lt;0,-INDEX('Energy Balance-2020'!$A$2:$AG$38,MATCH('Energy Balance-2020'!$A17,'Energy Balance-2020'!$A$2:$A$38,0),MATCH(U$2,'Energy Balance-2020'!$A$2:$AG$2,0)),0)*VLOOKUP(U$52,'Heat Value'!$A$1:$E$33,5,0)</f>
        <v>0</v>
      </c>
      <c r="V54" s="379">
        <f>IF(INDEX('Energy Balance-2020'!$A$2:$AG$38,MATCH('Energy Balance-2020'!$A17,'Energy Balance-2020'!$A$2:$A$38,0),MATCH(V$2,'Energy Balance-2020'!$A$2:$AG$2,0))&lt;0,-INDEX('Energy Balance-2020'!$A$2:$AG$38,MATCH('Energy Balance-2020'!$A17,'Energy Balance-2020'!$A$2:$A$38,0),MATCH(V$2,'Energy Balance-2020'!$A$2:$AG$2,0)),0)*VLOOKUP(V$52,'Heat Value'!$A$1:$E$33,5,0)</f>
        <v>0</v>
      </c>
      <c r="W54" s="379">
        <f>IF(INDEX('Energy Balance-2020'!$A$2:$AG$38,MATCH('Energy Balance-2020'!$A17,'Energy Balance-2020'!$A$2:$A$38,0),MATCH(W$2,'Energy Balance-2020'!$A$2:$AG$2,0))&lt;0,-INDEX('Energy Balance-2020'!$A$2:$AG$38,MATCH('Energy Balance-2020'!$A17,'Energy Balance-2020'!$A$2:$A$38,0),MATCH(W$2,'Energy Balance-2020'!$A$2:$AG$2,0)),0)*VLOOKUP(W$52,'Heat Value'!$A$1:$E$33,5,0)</f>
        <v>0</v>
      </c>
      <c r="X54" s="379">
        <f>IF(INDEX('Energy Balance-2020'!$A$2:$AG$38,MATCH('Energy Balance-2020'!$A17,'Energy Balance-2020'!$A$2:$A$38,0),MATCH(X$2,'Energy Balance-2020'!$A$2:$AG$2,0))&lt;0,-INDEX('Energy Balance-2020'!$A$2:$AG$38,MATCH('Energy Balance-2020'!$A17,'Energy Balance-2020'!$A$2:$A$38,0),MATCH(X$2,'Energy Balance-2020'!$A$2:$AG$2,0)),0)*VLOOKUP(X$52,'Heat Value'!$A$1:$E$33,5,0)</f>
        <v>0</v>
      </c>
      <c r="Y54" s="379">
        <f>IF(INDEX('Energy Balance-2020'!$A$2:$AG$38,MATCH('Energy Balance-2020'!$A17,'Energy Balance-2020'!$A$2:$A$38,0),MATCH(Y$2,'Energy Balance-2020'!$A$2:$AG$2,0))&lt;0,-INDEX('Energy Balance-2020'!$A$2:$AG$38,MATCH('Energy Balance-2020'!$A17,'Energy Balance-2020'!$A$2:$A$38,0),MATCH(Y$2,'Energy Balance-2020'!$A$2:$AG$2,0)),0)*VLOOKUP(Y$52,'Heat Value'!$A$1:$E$33,5,0)</f>
        <v>0</v>
      </c>
      <c r="Z54" s="379">
        <f>IF(INDEX('Energy Balance-2020'!$A$2:$AG$38,MATCH('Energy Balance-2020'!$A17,'Energy Balance-2020'!$A$2:$A$38,0),MATCH(Z$2,'Energy Balance-2020'!$A$2:$AG$2,0))&lt;0,-INDEX('Energy Balance-2020'!$A$2:$AG$38,MATCH('Energy Balance-2020'!$A17,'Energy Balance-2020'!$A$2:$A$38,0),MATCH(Z$2,'Energy Balance-2020'!$A$2:$AG$2,0)),0)*VLOOKUP(Z$52,'Heat Value'!$A$1:$E$33,5,0)</f>
        <v>0</v>
      </c>
      <c r="AA54" s="379">
        <f>IF(INDEX('Energy Balance-2020'!$A$2:$AG$38,MATCH('Energy Balance-2020'!$A17,'Energy Balance-2020'!$A$2:$A$38,0),MATCH(AA$2,'Energy Balance-2020'!$A$2:$AG$2,0))&lt;0,-INDEX('Energy Balance-2020'!$A$2:$AG$38,MATCH('Energy Balance-2020'!$A17,'Energy Balance-2020'!$A$2:$A$38,0),MATCH(AA$2,'Energy Balance-2020'!$A$2:$AG$2,0)),0)*VLOOKUP(AA$52,'Heat Value'!$A$1:$E$33,5,0)</f>
        <v>0</v>
      </c>
      <c r="AB54" s="379">
        <f>IF(INDEX('Energy Balance-2020'!$A$2:$AG$38,MATCH('Energy Balance-2020'!$A17,'Energy Balance-2020'!$A$2:$A$38,0),MATCH(AB$2,'Energy Balance-2020'!$A$2:$AG$2,0))&lt;0,-INDEX('Energy Balance-2020'!$A$2:$AG$38,MATCH('Energy Balance-2020'!$A17,'Energy Balance-2020'!$A$2:$A$38,0),MATCH(AB$2,'Energy Balance-2020'!$A$2:$AG$2,0)),0)*VLOOKUP(AB$52,'Heat Value'!$A$1:$E$33,5,0)</f>
        <v>0</v>
      </c>
      <c r="AC54" s="379">
        <f>IF(INDEX('Energy Balance-2020'!$A$2:$AG$38,MATCH('Energy Balance-2020'!$A17,'Energy Balance-2020'!$A$2:$A$38,0),MATCH(AC$2,'Energy Balance-2020'!$A$2:$AG$2,0))&lt;0,-INDEX('Energy Balance-2020'!$A$2:$AG$38,MATCH('Energy Balance-2020'!$A17,'Energy Balance-2020'!$A$2:$A$38,0),MATCH(AC$2,'Energy Balance-2020'!$A$2:$AG$2,0)),0)*VLOOKUP(AC$52,'Heat Value'!$A$1:$E$33,5,0)</f>
        <v>0</v>
      </c>
      <c r="AD54" s="379">
        <f>IF(INDEX('Energy Balance-2020'!$A$2:$AG$38,MATCH('Energy Balance-2020'!$A17,'Energy Balance-2020'!$A$2:$A$38,0),MATCH(AD$2,'Energy Balance-2020'!$A$2:$AG$2,0))&lt;0,-INDEX('Energy Balance-2020'!$A$2:$AG$38,MATCH('Energy Balance-2020'!$A17,'Energy Balance-2020'!$A$2:$A$38,0),MATCH(AD$2,'Energy Balance-2020'!$A$2:$AG$2,0)),0)*VLOOKUP(AD$52,'Heat Value'!$A$1:$E$33,5,0)</f>
        <v>0</v>
      </c>
      <c r="AE54" s="379">
        <f>IF(INDEX('Energy Balance-2020'!$A$2:$AG$38,MATCH('Energy Balance-2020'!$A17,'Energy Balance-2020'!$A$2:$A$38,0),MATCH(AE$2,'Energy Balance-2020'!$A$2:$AG$2,0))&lt;0,-INDEX('Energy Balance-2020'!$A$2:$AG$38,MATCH('Energy Balance-2020'!$A17,'Energy Balance-2020'!$A$2:$A$38,0),MATCH(AE$2,'Energy Balance-2020'!$A$2:$AG$2,0)),0)*VLOOKUP(AE$52,'Heat Value'!$A$1:$E$33,5,0)</f>
        <v>0</v>
      </c>
      <c r="AF54" s="380">
        <f>IF(INDEX('Energy Balance-2020'!$A$2:$AG$38,MATCH('Energy Balance-2020'!$A17,'Energy Balance-2020'!$A$2:$A$38,0),MATCH(AF$2,'Energy Balance-2020'!$A$2:$AG$2,0))&lt;0,-INDEX('Energy Balance-2020'!$A$2:$AG$38,MATCH('Energy Balance-2020'!$A17,'Energy Balance-2020'!$A$2:$A$38,0),MATCH(AF$2,'Energy Balance-2020'!$A$2:$AG$2,0)),0)*VLOOKUP(AF$52,'Heat Value'!$A$1:$E$33,5,0)</f>
        <v>0</v>
      </c>
    </row>
    <row r="55" spans="1:32" x14ac:dyDescent="0.2">
      <c r="A55" s="41" t="str">
        <f>VLOOKUP($B55,'Transformation Match'!$A$1:$C$9,2,0)</f>
        <v>石油、煤炭及其他燃料加工业</v>
      </c>
      <c r="B55" s="21" t="s">
        <v>90</v>
      </c>
      <c r="C55" s="348">
        <f>IF(INDEX('Energy Balance-2020'!$A$2:$AG$38,MATCH('Energy Balance-2020'!$A18,'Energy Balance-2020'!$A$2:$A$38,0),MATCH(C$2,'Energy Balance-2020'!$A$2:$AG$2,0))&lt;0,-INDEX('Energy Balance-2020'!$A$2:$AG$38,MATCH('Energy Balance-2020'!$A18,'Energy Balance-2020'!$A$2:$A$38,0),MATCH(C$2,'Energy Balance-2020'!$A$2:$AG$2,0)),0)*VLOOKUP(C$52,'Heat Value'!$A$1:$E$33,5,0)</f>
        <v>577521713566158.63</v>
      </c>
      <c r="D55" s="379">
        <f>IF(INDEX('Energy Balance-2020'!$A$2:$AG$38,MATCH('Energy Balance-2020'!$A18,'Energy Balance-2020'!$A$2:$A$38,0),MATCH(D$2,'Energy Balance-2020'!$A$2:$AG$2,0))&lt;0,-INDEX('Energy Balance-2020'!$A$2:$AG$38,MATCH('Energy Balance-2020'!$A18,'Energy Balance-2020'!$A$2:$A$38,0),MATCH(D$2,'Energy Balance-2020'!$A$2:$AG$2,0)),0)*VLOOKUP(D$52,'Heat Value'!$A$1:$E$33,5,0)</f>
        <v>0</v>
      </c>
      <c r="E55" s="379">
        <f>IF(INDEX('Energy Balance-2020'!$A$2:$AG$38,MATCH('Energy Balance-2020'!$A18,'Energy Balance-2020'!$A$2:$A$38,0),MATCH(E$2,'Energy Balance-2020'!$A$2:$AG$2,0))&lt;0,-INDEX('Energy Balance-2020'!$A$2:$AG$38,MATCH('Energy Balance-2020'!$A18,'Energy Balance-2020'!$A$2:$A$38,0),MATCH(E$2,'Energy Balance-2020'!$A$2:$AG$2,0)),0)*VLOOKUP(E$52,'Heat Value'!$A$1:$E$33,5,0)</f>
        <v>10543163473289.113</v>
      </c>
      <c r="F55" s="379">
        <f>IF(INDEX('Energy Balance-2020'!$A$2:$AG$38,MATCH('Energy Balance-2020'!$A18,'Energy Balance-2020'!$A$2:$A$38,0),MATCH(F$2,'Energy Balance-2020'!$A$2:$AG$2,0))&lt;0,-INDEX('Energy Balance-2020'!$A$2:$AG$38,MATCH('Energy Balance-2020'!$A18,'Energy Balance-2020'!$A$2:$A$38,0),MATCH(F$2,'Energy Balance-2020'!$A$2:$AG$2,0)),0)*VLOOKUP("型煤",'Heat Value'!$A$1:$E$33,5,0)</f>
        <v>0</v>
      </c>
      <c r="G55" s="379">
        <f>IF(INDEX('Energy Balance-2020'!$A$2:$AG$38,MATCH('Energy Balance-2020'!$A18,'Energy Balance-2020'!$A$2:$A$38,0),MATCH(G$2,'Energy Balance-2020'!$A$2:$AG$2,0))&lt;0,-INDEX('Energy Balance-2020'!$A$2:$AG$38,MATCH('Energy Balance-2020'!$A18,'Energy Balance-2020'!$A$2:$A$38,0),MATCH(G$2,'Energy Balance-2020'!$A$2:$AG$2,0)),0)*VLOOKUP(G$52,'Heat Value'!$A$1:$E$33,5,0)</f>
        <v>0</v>
      </c>
      <c r="H55" s="379">
        <f>IF(INDEX('Energy Balance-2020'!$A$2:$AG$38,MATCH('Energy Balance-2020'!$A18,'Energy Balance-2020'!$A$2:$A$38,0),MATCH(H$2,'Energy Balance-2020'!$A$2:$AG$2,0))&lt;0,-INDEX('Energy Balance-2020'!$A$2:$AG$38,MATCH('Energy Balance-2020'!$A18,'Energy Balance-2020'!$A$2:$A$38,0),MATCH(H$2,'Energy Balance-2020'!$A$2:$AG$2,0)),0)*VLOOKUP(H$52,'Heat Value'!$A$1:$E$33,5,0)</f>
        <v>0</v>
      </c>
      <c r="I55" s="379">
        <f>IF(INDEX('Energy Balance-2020'!$A$2:$AG$38,MATCH('Energy Balance-2020'!$A18,'Energy Balance-2020'!$A$2:$A$38,0),MATCH(I$2,'Energy Balance-2020'!$A$2:$AG$2,0))&lt;0,-INDEX('Energy Balance-2020'!$A$2:$AG$38,MATCH('Energy Balance-2020'!$A18,'Energy Balance-2020'!$A$2:$A$38,0),MATCH(I$2,'Energy Balance-2020'!$A$2:$AG$2,0)),0)*VLOOKUP(I$52,'Heat Value'!$A$1:$E$33,5,0)</f>
        <v>0</v>
      </c>
      <c r="J55" s="379">
        <f>IF(INDEX('Energy Balance-2020'!$A$2:$AG$38,MATCH('Energy Balance-2020'!$A18,'Energy Balance-2020'!$A$2:$A$38,0),MATCH(J$2,'Energy Balance-2020'!$A$2:$AG$2,0))&lt;0,-INDEX('Energy Balance-2020'!$A$2:$AG$38,MATCH('Energy Balance-2020'!$A18,'Energy Balance-2020'!$A$2:$A$38,0),MATCH(J$2,'Energy Balance-2020'!$A$2:$AG$2,0)),0)*VLOOKUP(J$52,'Heat Value'!$A$1:$E$33,5,0)</f>
        <v>0</v>
      </c>
      <c r="K55" s="379">
        <f>IF(INDEX('Energy Balance-2020'!$A$2:$AG$38,MATCH('Energy Balance-2020'!$A18,'Energy Balance-2020'!$A$2:$A$38,0),MATCH(K$2,'Energy Balance-2020'!$A$2:$AG$2,0))&lt;0,-INDEX('Energy Balance-2020'!$A$2:$AG$38,MATCH('Energy Balance-2020'!$A18,'Energy Balance-2020'!$A$2:$A$38,0),MATCH(K$2,'Energy Balance-2020'!$A$2:$AG$2,0)),0)*VLOOKUP(K$52,'Heat Value'!$A$1:$E$33,5,0)</f>
        <v>0</v>
      </c>
      <c r="L55" s="379">
        <f>IF(INDEX('Energy Balance-2020'!$A$2:$AG$38,MATCH('Energy Balance-2020'!$A18,'Energy Balance-2020'!$A$2:$A$38,0),MATCH(L$2,'Energy Balance-2020'!$A$2:$AG$2,0))&lt;0,-INDEX('Energy Balance-2020'!$A$2:$AG$38,MATCH('Energy Balance-2020'!$A18,'Energy Balance-2020'!$A$2:$A$38,0),MATCH(L$2,'Energy Balance-2020'!$A$2:$AG$2,0)),0)*VLOOKUP(L$52,'Heat Value'!$A$1:$E$33,5,0)</f>
        <v>0</v>
      </c>
      <c r="M55" s="379">
        <f>IF(INDEX('Energy Balance-2020'!$A$2:$AG$38,MATCH('Energy Balance-2020'!$A18,'Energy Balance-2020'!$A$2:$A$38,0),MATCH(M$2,'Energy Balance-2020'!$A$2:$AG$2,0))&lt;0,-INDEX('Energy Balance-2020'!$A$2:$AG$38,MATCH('Energy Balance-2020'!$A18,'Energy Balance-2020'!$A$2:$A$38,0),MATCH(M$2,'Energy Balance-2020'!$A$2:$AG$2,0)),0)*VLOOKUP(M$52,'Heat Value'!$A$1:$E$33,5,0)</f>
        <v>130653208358590.69</v>
      </c>
      <c r="N55" s="379">
        <f>IF(INDEX('Energy Balance-2020'!$A$2:$AG$38,MATCH('Energy Balance-2020'!$A18,'Energy Balance-2020'!$A$2:$A$38,0),MATCH(N$2,'Energy Balance-2020'!$A$2:$AG$2,0))&lt;0,-INDEX('Energy Balance-2020'!$A$2:$AG$38,MATCH('Energy Balance-2020'!$A18,'Energy Balance-2020'!$A$2:$A$38,0),MATCH(N$2,'Energy Balance-2020'!$A$2:$AG$2,0)),0)*VLOOKUP(N$52,'Heat Value'!$A$1:$E$33,5,0)</f>
        <v>2.7356889750244024E+16</v>
      </c>
      <c r="O55" s="379">
        <f>IF(INDEX('Energy Balance-2020'!$A$2:$AG$38,MATCH('Energy Balance-2020'!$A18,'Energy Balance-2020'!$A$2:$A$38,0),MATCH(O$2,'Energy Balance-2020'!$A$2:$AG$2,0))&lt;0,-INDEX('Energy Balance-2020'!$A$2:$AG$38,MATCH('Energy Balance-2020'!$A18,'Energy Balance-2020'!$A$2:$A$38,0),MATCH(O$2,'Energy Balance-2020'!$A$2:$AG$2,0)),0)*VLOOKUP(O$52,'Heat Value'!$A$1:$E$33,5,0)</f>
        <v>0</v>
      </c>
      <c r="P55" s="379">
        <f>IF(INDEX('Energy Balance-2020'!$A$2:$AG$38,MATCH('Energy Balance-2020'!$A18,'Energy Balance-2020'!$A$2:$A$38,0),MATCH(P$2,'Energy Balance-2020'!$A$2:$AG$2,0))&lt;0,-INDEX('Energy Balance-2020'!$A$2:$AG$38,MATCH('Energy Balance-2020'!$A18,'Energy Balance-2020'!$A$2:$A$38,0),MATCH(P$2,'Energy Balance-2020'!$A$2:$AG$2,0)),0)*VLOOKUP(P$52,'Heat Value'!$A$1:$E$33,5,0)</f>
        <v>0</v>
      </c>
      <c r="Q55" s="379">
        <f>IF(INDEX('Energy Balance-2020'!$A$2:$AG$38,MATCH('Energy Balance-2020'!$A18,'Energy Balance-2020'!$A$2:$A$38,0),MATCH(Q$2,'Energy Balance-2020'!$A$2:$AG$2,0))&lt;0,-INDEX('Energy Balance-2020'!$A$2:$AG$38,MATCH('Energy Balance-2020'!$A18,'Energy Balance-2020'!$A$2:$A$38,0),MATCH(Q$2,'Energy Balance-2020'!$A$2:$AG$2,0)),0)*VLOOKUP(Q$52,'Heat Value'!$A$1:$E$33,5,0)</f>
        <v>0</v>
      </c>
      <c r="R55" s="379">
        <f>IF(INDEX('Energy Balance-2020'!$A$2:$AG$38,MATCH('Energy Balance-2020'!$A18,'Energy Balance-2020'!$A$2:$A$38,0),MATCH(R$2,'Energy Balance-2020'!$A$2:$AG$2,0))&lt;0,-INDEX('Energy Balance-2020'!$A$2:$AG$38,MATCH('Energy Balance-2020'!$A18,'Energy Balance-2020'!$A$2:$A$38,0),MATCH(R$2,'Energy Balance-2020'!$A$2:$AG$2,0)),0)*VLOOKUP(R$52,'Heat Value'!$A$1:$E$33,5,0)</f>
        <v>0</v>
      </c>
      <c r="S55" s="379">
        <f>IF(INDEX('Energy Balance-2020'!$A$2:$AG$38,MATCH('Energy Balance-2020'!$A18,'Energy Balance-2020'!$A$2:$A$38,0),MATCH(S$2,'Energy Balance-2020'!$A$2:$AG$2,0))&lt;0,-INDEX('Energy Balance-2020'!$A$2:$AG$38,MATCH('Energy Balance-2020'!$A18,'Energy Balance-2020'!$A$2:$A$38,0),MATCH(S$2,'Energy Balance-2020'!$A$2:$AG$2,0)),0)*VLOOKUP(S$52,'Heat Value'!$A$1:$E$33,5,0)</f>
        <v>0</v>
      </c>
      <c r="T55" s="379">
        <f>IF(INDEX('Energy Balance-2020'!$A$2:$AG$38,MATCH('Energy Balance-2020'!$A18,'Energy Balance-2020'!$A$2:$A$38,0),MATCH(T$2,'Energy Balance-2020'!$A$2:$AG$2,0))&lt;0,-INDEX('Energy Balance-2020'!$A$2:$AG$38,MATCH('Energy Balance-2020'!$A18,'Energy Balance-2020'!$A$2:$A$38,0),MATCH(T$2,'Energy Balance-2020'!$A$2:$AG$2,0)),0)*VLOOKUP(T$52,'Heat Value'!$A$1:$E$33,5,0)</f>
        <v>0</v>
      </c>
      <c r="U55" s="379">
        <f>IF(INDEX('Energy Balance-2020'!$A$2:$AG$38,MATCH('Energy Balance-2020'!$A18,'Energy Balance-2020'!$A$2:$A$38,0),MATCH(U$2,'Energy Balance-2020'!$A$2:$AG$2,0))&lt;0,-INDEX('Energy Balance-2020'!$A$2:$AG$38,MATCH('Energy Balance-2020'!$A18,'Energy Balance-2020'!$A$2:$A$38,0),MATCH(U$2,'Energy Balance-2020'!$A$2:$AG$2,0)),0)*VLOOKUP(U$52,'Heat Value'!$A$1:$E$33,5,0)</f>
        <v>0</v>
      </c>
      <c r="V55" s="379">
        <f>IF(INDEX('Energy Balance-2020'!$A$2:$AG$38,MATCH('Energy Balance-2020'!$A18,'Energy Balance-2020'!$A$2:$A$38,0),MATCH(V$2,'Energy Balance-2020'!$A$2:$AG$2,0))&lt;0,-INDEX('Energy Balance-2020'!$A$2:$AG$38,MATCH('Energy Balance-2020'!$A18,'Energy Balance-2020'!$A$2:$A$38,0),MATCH(V$2,'Energy Balance-2020'!$A$2:$AG$2,0)),0)*VLOOKUP(V$52,'Heat Value'!$A$1:$E$33,5,0)</f>
        <v>0</v>
      </c>
      <c r="W55" s="379">
        <f>IF(INDEX('Energy Balance-2020'!$A$2:$AG$38,MATCH('Energy Balance-2020'!$A18,'Energy Balance-2020'!$A$2:$A$38,0),MATCH(W$2,'Energy Balance-2020'!$A$2:$AG$2,0))&lt;0,-INDEX('Energy Balance-2020'!$A$2:$AG$38,MATCH('Energy Balance-2020'!$A18,'Energy Balance-2020'!$A$2:$A$38,0),MATCH(W$2,'Energy Balance-2020'!$A$2:$AG$2,0)),0)*VLOOKUP(W$52,'Heat Value'!$A$1:$E$33,5,0)</f>
        <v>0</v>
      </c>
      <c r="X55" s="379">
        <f>IF(INDEX('Energy Balance-2020'!$A$2:$AG$38,MATCH('Energy Balance-2020'!$A18,'Energy Balance-2020'!$A$2:$A$38,0),MATCH(X$2,'Energy Balance-2020'!$A$2:$AG$2,0))&lt;0,-INDEX('Energy Balance-2020'!$A$2:$AG$38,MATCH('Energy Balance-2020'!$A18,'Energy Balance-2020'!$A$2:$A$38,0),MATCH(X$2,'Energy Balance-2020'!$A$2:$AG$2,0)),0)*VLOOKUP(X$52,'Heat Value'!$A$1:$E$33,5,0)</f>
        <v>0</v>
      </c>
      <c r="Y55" s="379">
        <f>IF(INDEX('Energy Balance-2020'!$A$2:$AG$38,MATCH('Energy Balance-2020'!$A18,'Energy Balance-2020'!$A$2:$A$38,0),MATCH(Y$2,'Energy Balance-2020'!$A$2:$AG$2,0))&lt;0,-INDEX('Energy Balance-2020'!$A$2:$AG$38,MATCH('Energy Balance-2020'!$A18,'Energy Balance-2020'!$A$2:$A$38,0),MATCH(Y$2,'Energy Balance-2020'!$A$2:$AG$2,0)),0)*VLOOKUP(Y$52,'Heat Value'!$A$1:$E$33,5,0)</f>
        <v>0</v>
      </c>
      <c r="Z55" s="379">
        <f>IF(INDEX('Energy Balance-2020'!$A$2:$AG$38,MATCH('Energy Balance-2020'!$A18,'Energy Balance-2020'!$A$2:$A$38,0),MATCH(Z$2,'Energy Balance-2020'!$A$2:$AG$2,0))&lt;0,-INDEX('Energy Balance-2020'!$A$2:$AG$38,MATCH('Energy Balance-2020'!$A18,'Energy Balance-2020'!$A$2:$A$38,0),MATCH(Z$2,'Energy Balance-2020'!$A$2:$AG$2,0)),0)*VLOOKUP(Z$52,'Heat Value'!$A$1:$E$33,5,0)</f>
        <v>0</v>
      </c>
      <c r="AA55" s="379">
        <f>IF(INDEX('Energy Balance-2020'!$A$2:$AG$38,MATCH('Energy Balance-2020'!$A18,'Energy Balance-2020'!$A$2:$A$38,0),MATCH(AA$2,'Energy Balance-2020'!$A$2:$AG$2,0))&lt;0,-INDEX('Energy Balance-2020'!$A$2:$AG$38,MATCH('Energy Balance-2020'!$A18,'Energy Balance-2020'!$A$2:$A$38,0),MATCH(AA$2,'Energy Balance-2020'!$A$2:$AG$2,0)),0)*VLOOKUP(AA$52,'Heat Value'!$A$1:$E$33,5,0)</f>
        <v>0</v>
      </c>
      <c r="AB55" s="379">
        <f>IF(INDEX('Energy Balance-2020'!$A$2:$AG$38,MATCH('Energy Balance-2020'!$A18,'Energy Balance-2020'!$A$2:$A$38,0),MATCH(AB$2,'Energy Balance-2020'!$A$2:$AG$2,0))&lt;0,-INDEX('Energy Balance-2020'!$A$2:$AG$38,MATCH('Energy Balance-2020'!$A18,'Energy Balance-2020'!$A$2:$A$38,0),MATCH(AB$2,'Energy Balance-2020'!$A$2:$AG$2,0)),0)*VLOOKUP(AB$52,'Heat Value'!$A$1:$E$33,5,0)</f>
        <v>105972114177652.31</v>
      </c>
      <c r="AC55" s="379">
        <f>IF(INDEX('Energy Balance-2020'!$A$2:$AG$38,MATCH('Energy Balance-2020'!$A18,'Energy Balance-2020'!$A$2:$A$38,0),MATCH(AC$2,'Energy Balance-2020'!$A$2:$AG$2,0))&lt;0,-INDEX('Energy Balance-2020'!$A$2:$AG$38,MATCH('Energy Balance-2020'!$A18,'Energy Balance-2020'!$A$2:$A$38,0),MATCH(AC$2,'Energy Balance-2020'!$A$2:$AG$2,0)),0)*VLOOKUP(AC$52,'Heat Value'!$A$1:$E$33,5,0)</f>
        <v>0</v>
      </c>
      <c r="AD55" s="379">
        <f>IF(INDEX('Energy Balance-2020'!$A$2:$AG$38,MATCH('Energy Balance-2020'!$A18,'Energy Balance-2020'!$A$2:$A$38,0),MATCH(AD$2,'Energy Balance-2020'!$A$2:$AG$2,0))&lt;0,-INDEX('Energy Balance-2020'!$A$2:$AG$38,MATCH('Energy Balance-2020'!$A18,'Energy Balance-2020'!$A$2:$A$38,0),MATCH(AD$2,'Energy Balance-2020'!$A$2:$AG$2,0)),0)*VLOOKUP(AD$52,'Heat Value'!$A$1:$E$33,5,0)</f>
        <v>0</v>
      </c>
      <c r="AE55" s="379">
        <f>IF(INDEX('Energy Balance-2020'!$A$2:$AG$38,MATCH('Energy Balance-2020'!$A18,'Energy Balance-2020'!$A$2:$A$38,0),MATCH(AE$2,'Energy Balance-2020'!$A$2:$AG$2,0))&lt;0,-INDEX('Energy Balance-2020'!$A$2:$AG$38,MATCH('Energy Balance-2020'!$A18,'Energy Balance-2020'!$A$2:$A$38,0),MATCH(AE$2,'Energy Balance-2020'!$A$2:$AG$2,0)),0)*VLOOKUP(AE$52,'Heat Value'!$A$1:$E$33,5,0)</f>
        <v>0</v>
      </c>
      <c r="AF55" s="380">
        <f>IF(INDEX('Energy Balance-2020'!$A$2:$AG$38,MATCH('Energy Balance-2020'!$A18,'Energy Balance-2020'!$A$2:$A$38,0),MATCH(AF$2,'Energy Balance-2020'!$A$2:$AG$2,0))&lt;0,-INDEX('Energy Balance-2020'!$A$2:$AG$38,MATCH('Energy Balance-2020'!$A18,'Energy Balance-2020'!$A$2:$A$38,0),MATCH(AF$2,'Energy Balance-2020'!$A$2:$AG$2,0)),0)*VLOOKUP(AF$52,'Heat Value'!$A$1:$E$33,5,0)</f>
        <v>115202337771976.72</v>
      </c>
    </row>
    <row r="56" spans="1:32" x14ac:dyDescent="0.2">
      <c r="A56" s="41" t="str">
        <f>VLOOKUP($B56,'Transformation Match'!$A$1:$C$9,2,0)</f>
        <v>石油、煤炭及其他燃料加工业</v>
      </c>
      <c r="B56" s="21" t="s">
        <v>91</v>
      </c>
      <c r="C56" s="348">
        <f>IF(INDEX('Energy Balance-2020'!$A$2:$AG$38,MATCH('Energy Balance-2020'!$A19,'Energy Balance-2020'!$A$2:$A$38,0),MATCH(C$2,'Energy Balance-2020'!$A$2:$AG$2,0))&lt;0,-INDEX('Energy Balance-2020'!$A$2:$AG$38,MATCH('Energy Balance-2020'!$A19,'Energy Balance-2020'!$A$2:$A$38,0),MATCH(C$2,'Energy Balance-2020'!$A$2:$AG$2,0)),0)*VLOOKUP(C$52,'Heat Value'!$A$1:$E$33,5,0)</f>
        <v>0</v>
      </c>
      <c r="D56" s="379">
        <f>IF(INDEX('Energy Balance-2020'!$A$2:$AG$38,MATCH('Energy Balance-2020'!$A19,'Energy Balance-2020'!$A$2:$A$38,0),MATCH(D$2,'Energy Balance-2020'!$A$2:$AG$2,0))&lt;0,-INDEX('Energy Balance-2020'!$A$2:$AG$38,MATCH('Energy Balance-2020'!$A19,'Energy Balance-2020'!$A$2:$A$38,0),MATCH(D$2,'Energy Balance-2020'!$A$2:$AG$2,0)),0)*VLOOKUP(D$52,'Heat Value'!$A$1:$E$33,5,0)</f>
        <v>0</v>
      </c>
      <c r="E56" s="379">
        <f>IF(INDEX('Energy Balance-2020'!$A$2:$AG$38,MATCH('Energy Balance-2020'!$A19,'Energy Balance-2020'!$A$2:$A$38,0),MATCH(E$2,'Energy Balance-2020'!$A$2:$AG$2,0))&lt;0,-INDEX('Energy Balance-2020'!$A$2:$AG$38,MATCH('Energy Balance-2020'!$A19,'Energy Balance-2020'!$A$2:$A$38,0),MATCH(E$2,'Energy Balance-2020'!$A$2:$AG$2,0)),0)*VLOOKUP(E$52,'Heat Value'!$A$1:$E$33,5,0)</f>
        <v>0</v>
      </c>
      <c r="F56" s="379">
        <f>IF(INDEX('Energy Balance-2020'!$A$2:$AG$38,MATCH('Energy Balance-2020'!$A19,'Energy Balance-2020'!$A$2:$A$38,0),MATCH(F$2,'Energy Balance-2020'!$A$2:$AG$2,0))&lt;0,-INDEX('Energy Balance-2020'!$A$2:$AG$38,MATCH('Energy Balance-2020'!$A19,'Energy Balance-2020'!$A$2:$A$38,0),MATCH(F$2,'Energy Balance-2020'!$A$2:$AG$2,0)),0)*VLOOKUP("型煤",'Heat Value'!$A$1:$E$33,5,0)</f>
        <v>0</v>
      </c>
      <c r="G56" s="379">
        <f>IF(INDEX('Energy Balance-2020'!$A$2:$AG$38,MATCH('Energy Balance-2020'!$A19,'Energy Balance-2020'!$A$2:$A$38,0),MATCH(G$2,'Energy Balance-2020'!$A$2:$AG$2,0))&lt;0,-INDEX('Energy Balance-2020'!$A$2:$AG$38,MATCH('Energy Balance-2020'!$A19,'Energy Balance-2020'!$A$2:$A$38,0),MATCH(G$2,'Energy Balance-2020'!$A$2:$AG$2,0)),0)*VLOOKUP(G$52,'Heat Value'!$A$1:$E$33,5,0)</f>
        <v>0</v>
      </c>
      <c r="H56" s="379">
        <f>IF(INDEX('Energy Balance-2020'!$A$2:$AG$38,MATCH('Energy Balance-2020'!$A19,'Energy Balance-2020'!$A$2:$A$38,0),MATCH(H$2,'Energy Balance-2020'!$A$2:$AG$2,0))&lt;0,-INDEX('Energy Balance-2020'!$A$2:$AG$38,MATCH('Energy Balance-2020'!$A19,'Energy Balance-2020'!$A$2:$A$38,0),MATCH(H$2,'Energy Balance-2020'!$A$2:$AG$2,0)),0)*VLOOKUP(H$52,'Heat Value'!$A$1:$E$33,5,0)</f>
        <v>0</v>
      </c>
      <c r="I56" s="379">
        <f>IF(INDEX('Energy Balance-2020'!$A$2:$AG$38,MATCH('Energy Balance-2020'!$A19,'Energy Balance-2020'!$A$2:$A$38,0),MATCH(I$2,'Energy Balance-2020'!$A$2:$AG$2,0))&lt;0,-INDEX('Energy Balance-2020'!$A$2:$AG$38,MATCH('Energy Balance-2020'!$A19,'Energy Balance-2020'!$A$2:$A$38,0),MATCH(I$2,'Energy Balance-2020'!$A$2:$AG$2,0)),0)*VLOOKUP(I$52,'Heat Value'!$A$1:$E$33,5,0)</f>
        <v>0</v>
      </c>
      <c r="J56" s="379">
        <f>IF(INDEX('Energy Balance-2020'!$A$2:$AG$38,MATCH('Energy Balance-2020'!$A19,'Energy Balance-2020'!$A$2:$A$38,0),MATCH(J$2,'Energy Balance-2020'!$A$2:$AG$2,0))&lt;0,-INDEX('Energy Balance-2020'!$A$2:$AG$38,MATCH('Energy Balance-2020'!$A19,'Energy Balance-2020'!$A$2:$A$38,0),MATCH(J$2,'Energy Balance-2020'!$A$2:$AG$2,0)),0)*VLOOKUP(J$52,'Heat Value'!$A$1:$E$33,5,0)</f>
        <v>0</v>
      </c>
      <c r="K56" s="379">
        <f>IF(INDEX('Energy Balance-2020'!$A$2:$AG$38,MATCH('Energy Balance-2020'!$A19,'Energy Balance-2020'!$A$2:$A$38,0),MATCH(K$2,'Energy Balance-2020'!$A$2:$AG$2,0))&lt;0,-INDEX('Energy Balance-2020'!$A$2:$AG$38,MATCH('Energy Balance-2020'!$A19,'Energy Balance-2020'!$A$2:$A$38,0),MATCH(K$2,'Energy Balance-2020'!$A$2:$AG$2,0)),0)*VLOOKUP(K$52,'Heat Value'!$A$1:$E$33,5,0)</f>
        <v>0</v>
      </c>
      <c r="L56" s="379">
        <f>IF(INDEX('Energy Balance-2020'!$A$2:$AG$38,MATCH('Energy Balance-2020'!$A19,'Energy Balance-2020'!$A$2:$A$38,0),MATCH(L$2,'Energy Balance-2020'!$A$2:$AG$2,0))&lt;0,-INDEX('Energy Balance-2020'!$A$2:$AG$38,MATCH('Energy Balance-2020'!$A19,'Energy Balance-2020'!$A$2:$A$38,0),MATCH(L$2,'Energy Balance-2020'!$A$2:$AG$2,0)),0)*VLOOKUP(L$52,'Heat Value'!$A$1:$E$33,5,0)</f>
        <v>0</v>
      </c>
      <c r="M56" s="379">
        <f>IF(INDEX('Energy Balance-2020'!$A$2:$AG$38,MATCH('Energy Balance-2020'!$A19,'Energy Balance-2020'!$A$2:$A$38,0),MATCH(M$2,'Energy Balance-2020'!$A$2:$AG$2,0))&lt;0,-INDEX('Energy Balance-2020'!$A$2:$AG$38,MATCH('Energy Balance-2020'!$A19,'Energy Balance-2020'!$A$2:$A$38,0),MATCH(M$2,'Energy Balance-2020'!$A$2:$AG$2,0)),0)*VLOOKUP(M$52,'Heat Value'!$A$1:$E$33,5,0)</f>
        <v>0</v>
      </c>
      <c r="N56" s="379">
        <f>IF(INDEX('Energy Balance-2020'!$A$2:$AG$38,MATCH('Energy Balance-2020'!$A19,'Energy Balance-2020'!$A$2:$A$38,0),MATCH(N$2,'Energy Balance-2020'!$A$2:$AG$2,0))&lt;0,-INDEX('Energy Balance-2020'!$A$2:$AG$38,MATCH('Energy Balance-2020'!$A19,'Energy Balance-2020'!$A$2:$A$38,0),MATCH(N$2,'Energy Balance-2020'!$A$2:$AG$2,0)),0)*VLOOKUP(N$52,'Heat Value'!$A$1:$E$33,5,0)</f>
        <v>0</v>
      </c>
      <c r="O56" s="379">
        <f>IF(INDEX('Energy Balance-2020'!$A$2:$AG$38,MATCH('Energy Balance-2020'!$A19,'Energy Balance-2020'!$A$2:$A$38,0),MATCH(O$2,'Energy Balance-2020'!$A$2:$AG$2,0))&lt;0,-INDEX('Energy Balance-2020'!$A$2:$AG$38,MATCH('Energy Balance-2020'!$A19,'Energy Balance-2020'!$A$2:$A$38,0),MATCH(O$2,'Energy Balance-2020'!$A$2:$AG$2,0)),0)*VLOOKUP(O$52,'Heat Value'!$A$1:$E$33,5,0)</f>
        <v>9630023851343.9844</v>
      </c>
      <c r="P56" s="379">
        <f>IF(INDEX('Energy Balance-2020'!$A$2:$AG$38,MATCH('Energy Balance-2020'!$A19,'Energy Balance-2020'!$A$2:$A$38,0),MATCH(P$2,'Energy Balance-2020'!$A$2:$AG$2,0))&lt;0,-INDEX('Energy Balance-2020'!$A$2:$AG$38,MATCH('Energy Balance-2020'!$A19,'Energy Balance-2020'!$A$2:$A$38,0),MATCH(P$2,'Energy Balance-2020'!$A$2:$AG$2,0)),0)*VLOOKUP(P$52,'Heat Value'!$A$1:$E$33,5,0)</f>
        <v>0</v>
      </c>
      <c r="Q56" s="379">
        <f>IF(INDEX('Energy Balance-2020'!$A$2:$AG$38,MATCH('Energy Balance-2020'!$A19,'Energy Balance-2020'!$A$2:$A$38,0),MATCH(Q$2,'Energy Balance-2020'!$A$2:$AG$2,0))&lt;0,-INDEX('Energy Balance-2020'!$A$2:$AG$38,MATCH('Energy Balance-2020'!$A19,'Energy Balance-2020'!$A$2:$A$38,0),MATCH(Q$2,'Energy Balance-2020'!$A$2:$AG$2,0)),0)*VLOOKUP(Q$52,'Heat Value'!$A$1:$E$33,5,0)</f>
        <v>46910673780918.805</v>
      </c>
      <c r="R56" s="379">
        <f>IF(INDEX('Energy Balance-2020'!$A$2:$AG$38,MATCH('Energy Balance-2020'!$A19,'Energy Balance-2020'!$A$2:$A$38,0),MATCH(R$2,'Energy Balance-2020'!$A$2:$AG$2,0))&lt;0,-INDEX('Energy Balance-2020'!$A$2:$AG$38,MATCH('Energy Balance-2020'!$A19,'Energy Balance-2020'!$A$2:$A$38,0),MATCH(R$2,'Energy Balance-2020'!$A$2:$AG$2,0)),0)*VLOOKUP(R$52,'Heat Value'!$A$1:$E$33,5,0)</f>
        <v>1098188567742646</v>
      </c>
      <c r="S56" s="379">
        <f>IF(INDEX('Energy Balance-2020'!$A$2:$AG$38,MATCH('Energy Balance-2020'!$A19,'Energy Balance-2020'!$A$2:$A$38,0),MATCH(S$2,'Energy Balance-2020'!$A$2:$AG$2,0))&lt;0,-INDEX('Energy Balance-2020'!$A$2:$AG$38,MATCH('Energy Balance-2020'!$A19,'Energy Balance-2020'!$A$2:$A$38,0),MATCH(S$2,'Energy Balance-2020'!$A$2:$AG$2,0)),0)*VLOOKUP(S$52,'Heat Value'!$A$1:$E$33,5,0)</f>
        <v>652872932461348</v>
      </c>
      <c r="T56" s="379">
        <f>IF(INDEX('Energy Balance-2020'!$A$2:$AG$38,MATCH('Energy Balance-2020'!$A19,'Energy Balance-2020'!$A$2:$A$38,0),MATCH(T$2,'Energy Balance-2020'!$A$2:$AG$2,0))&lt;0,-INDEX('Energy Balance-2020'!$A$2:$AG$38,MATCH('Energy Balance-2020'!$A19,'Energy Balance-2020'!$A$2:$A$38,0),MATCH(T$2,'Energy Balance-2020'!$A$2:$AG$2,0)),0)*VLOOKUP(T$52,'Heat Value'!$A$1:$E$33,5,0)</f>
        <v>1746079129365.5215</v>
      </c>
      <c r="U56" s="379">
        <f>IF(INDEX('Energy Balance-2020'!$A$2:$AG$38,MATCH('Energy Balance-2020'!$A19,'Energy Balance-2020'!$A$2:$A$38,0),MATCH(U$2,'Energy Balance-2020'!$A$2:$AG$2,0))&lt;0,-INDEX('Energy Balance-2020'!$A$2:$AG$38,MATCH('Energy Balance-2020'!$A19,'Energy Balance-2020'!$A$2:$A$38,0),MATCH(U$2,'Energy Balance-2020'!$A$2:$AG$2,0)),0)*VLOOKUP(U$52,'Heat Value'!$A$1:$E$33,5,0)</f>
        <v>3852274739768.5151</v>
      </c>
      <c r="V56" s="379">
        <f>IF(INDEX('Energy Balance-2020'!$A$2:$AG$38,MATCH('Energy Balance-2020'!$A19,'Energy Balance-2020'!$A$2:$A$38,0),MATCH(V$2,'Energy Balance-2020'!$A$2:$AG$2,0))&lt;0,-INDEX('Energy Balance-2020'!$A$2:$AG$38,MATCH('Energy Balance-2020'!$A19,'Energy Balance-2020'!$A$2:$A$38,0),MATCH(V$2,'Energy Balance-2020'!$A$2:$AG$2,0)),0)*VLOOKUP(V$52,'Heat Value'!$A$1:$E$33,5,0)</f>
        <v>944332946924.08936</v>
      </c>
      <c r="W56" s="379">
        <f>IF(INDEX('Energy Balance-2020'!$A$2:$AG$38,MATCH('Energy Balance-2020'!$A19,'Energy Balance-2020'!$A$2:$A$38,0),MATCH(W$2,'Energy Balance-2020'!$A$2:$AG$2,0))&lt;0,-INDEX('Energy Balance-2020'!$A$2:$AG$38,MATCH('Energy Balance-2020'!$A19,'Energy Balance-2020'!$A$2:$A$38,0),MATCH(W$2,'Energy Balance-2020'!$A$2:$AG$2,0)),0)*VLOOKUP(W$52,'Heat Value'!$A$1:$E$33,5,0)</f>
        <v>232075516570994.84</v>
      </c>
      <c r="X56" s="379">
        <f>IF(INDEX('Energy Balance-2020'!$A$2:$AG$38,MATCH('Energy Balance-2020'!$A19,'Energy Balance-2020'!$A$2:$A$38,0),MATCH(X$2,'Energy Balance-2020'!$A$2:$AG$2,0))&lt;0,-INDEX('Energy Balance-2020'!$A$2:$AG$38,MATCH('Energy Balance-2020'!$A19,'Energy Balance-2020'!$A$2:$A$38,0),MATCH(X$2,'Energy Balance-2020'!$A$2:$AG$2,0)),0)*VLOOKUP(X$52,'Heat Value'!$A$1:$E$33,5,0)</f>
        <v>12820515425794.758</v>
      </c>
      <c r="Y56" s="379">
        <f>IF(INDEX('Energy Balance-2020'!$A$2:$AG$38,MATCH('Energy Balance-2020'!$A19,'Energy Balance-2020'!$A$2:$A$38,0),MATCH(Y$2,'Energy Balance-2020'!$A$2:$AG$2,0))&lt;0,-INDEX('Energy Balance-2020'!$A$2:$AG$38,MATCH('Energy Balance-2020'!$A19,'Energy Balance-2020'!$A$2:$A$38,0),MATCH(Y$2,'Energy Balance-2020'!$A$2:$AG$2,0)),0)*VLOOKUP(Y$52,'Heat Value'!$A$1:$E$33,5,0)</f>
        <v>264854998150097.94</v>
      </c>
      <c r="Z56" s="379">
        <f>IF(INDEX('Energy Balance-2020'!$A$2:$AG$38,MATCH('Energy Balance-2020'!$A19,'Energy Balance-2020'!$A$2:$A$38,0),MATCH(Z$2,'Energy Balance-2020'!$A$2:$AG$2,0))&lt;0,-INDEX('Energy Balance-2020'!$A$2:$AG$38,MATCH('Energy Balance-2020'!$A19,'Energy Balance-2020'!$A$2:$A$38,0),MATCH(Z$2,'Energy Balance-2020'!$A$2:$AG$2,0)),0)*VLOOKUP(Z$52,'Heat Value'!$A$1:$E$33,5,0)</f>
        <v>96433734953462.422</v>
      </c>
      <c r="AA56" s="379">
        <f>IF(INDEX('Energy Balance-2020'!$A$2:$AG$38,MATCH('Energy Balance-2020'!$A19,'Energy Balance-2020'!$A$2:$A$38,0),MATCH(AA$2,'Energy Balance-2020'!$A$2:$AG$2,0))&lt;0,-INDEX('Energy Balance-2020'!$A$2:$AG$38,MATCH('Energy Balance-2020'!$A19,'Energy Balance-2020'!$A$2:$A$38,0),MATCH(AA$2,'Energy Balance-2020'!$A$2:$AG$2,0)),0)*VLOOKUP(AA$52,'Heat Value'!$A$1:$E$33,5,0)</f>
        <v>3411227676714934.5</v>
      </c>
      <c r="AB56" s="379">
        <f>IF(INDEX('Energy Balance-2020'!$A$2:$AG$38,MATCH('Energy Balance-2020'!$A19,'Energy Balance-2020'!$A$2:$A$38,0),MATCH(AB$2,'Energy Balance-2020'!$A$2:$AG$2,0))&lt;0,-INDEX('Energy Balance-2020'!$A$2:$AG$38,MATCH('Energy Balance-2020'!$A19,'Energy Balance-2020'!$A$2:$A$38,0),MATCH(AB$2,'Energy Balance-2020'!$A$2:$AG$2,0)),0)*VLOOKUP(AB$52,'Heat Value'!$A$1:$E$33,5,0)</f>
        <v>0</v>
      </c>
      <c r="AC56" s="379">
        <f>IF(INDEX('Energy Balance-2020'!$A$2:$AG$38,MATCH('Energy Balance-2020'!$A19,'Energy Balance-2020'!$A$2:$A$38,0),MATCH(AC$2,'Energy Balance-2020'!$A$2:$AG$2,0))&lt;0,-INDEX('Energy Balance-2020'!$A$2:$AG$38,MATCH('Energy Balance-2020'!$A19,'Energy Balance-2020'!$A$2:$A$38,0),MATCH(AC$2,'Energy Balance-2020'!$A$2:$AG$2,0)),0)*VLOOKUP(AC$52,'Heat Value'!$A$1:$E$33,5,0)</f>
        <v>0</v>
      </c>
      <c r="AD56" s="379">
        <f>IF(INDEX('Energy Balance-2020'!$A$2:$AG$38,MATCH('Energy Balance-2020'!$A19,'Energy Balance-2020'!$A$2:$A$38,0),MATCH(AD$2,'Energy Balance-2020'!$A$2:$AG$2,0))&lt;0,-INDEX('Energy Balance-2020'!$A$2:$AG$38,MATCH('Energy Balance-2020'!$A19,'Energy Balance-2020'!$A$2:$A$38,0),MATCH(AD$2,'Energy Balance-2020'!$A$2:$AG$2,0)),0)*VLOOKUP(AD$52,'Heat Value'!$A$1:$E$33,5,0)</f>
        <v>0</v>
      </c>
      <c r="AE56" s="379">
        <f>IF(INDEX('Energy Balance-2020'!$A$2:$AG$38,MATCH('Energy Balance-2020'!$A19,'Energy Balance-2020'!$A$2:$A$38,0),MATCH(AE$2,'Energy Balance-2020'!$A$2:$AG$2,0))&lt;0,-INDEX('Energy Balance-2020'!$A$2:$AG$38,MATCH('Energy Balance-2020'!$A19,'Energy Balance-2020'!$A$2:$A$38,0),MATCH(AE$2,'Energy Balance-2020'!$A$2:$AG$2,0)),0)*VLOOKUP(AE$52,'Heat Value'!$A$1:$E$33,5,0)</f>
        <v>0</v>
      </c>
      <c r="AF56" s="380">
        <f>IF(INDEX('Energy Balance-2020'!$A$2:$AG$38,MATCH('Energy Balance-2020'!$A19,'Energy Balance-2020'!$A$2:$A$38,0),MATCH(AF$2,'Energy Balance-2020'!$A$2:$AG$2,0))&lt;0,-INDEX('Energy Balance-2020'!$A$2:$AG$38,MATCH('Energy Balance-2020'!$A19,'Energy Balance-2020'!$A$2:$A$38,0),MATCH(AF$2,'Energy Balance-2020'!$A$2:$AG$2,0)),0)*VLOOKUP(AF$52,'Heat Value'!$A$1:$E$33,5,0)</f>
        <v>0</v>
      </c>
    </row>
    <row r="57" spans="1:32" x14ac:dyDescent="0.2">
      <c r="A57" s="41" t="str">
        <f>VLOOKUP($B57,'Transformation Match'!$A$1:$C$9,2,0)</f>
        <v>燃气生产和供应业</v>
      </c>
      <c r="B57" s="21" t="s">
        <v>92</v>
      </c>
      <c r="C57" s="348">
        <f>IF(INDEX('Energy Balance-2020'!$A$2:$AG$38,MATCH('Energy Balance-2020'!$A20,'Energy Balance-2020'!$A$2:$A$38,0),MATCH(C$2,'Energy Balance-2020'!$A$2:$AG$2,0))&lt;0,-INDEX('Energy Balance-2020'!$A$2:$AG$38,MATCH('Energy Balance-2020'!$A20,'Energy Balance-2020'!$A$2:$A$38,0),MATCH(C$2,'Energy Balance-2020'!$A$2:$AG$2,0)),0)*VLOOKUP(C$52,'Heat Value'!$A$1:$E$33,5,0)</f>
        <v>624351172689104.63</v>
      </c>
      <c r="D57" s="379">
        <f>IF(INDEX('Energy Balance-2020'!$A$2:$AG$38,MATCH('Energy Balance-2020'!$A20,'Energy Balance-2020'!$A$2:$A$38,0),MATCH(D$2,'Energy Balance-2020'!$A$2:$AG$2,0))&lt;0,-INDEX('Energy Balance-2020'!$A$2:$AG$38,MATCH('Energy Balance-2020'!$A20,'Energy Balance-2020'!$A$2:$A$38,0),MATCH(D$2,'Energy Balance-2020'!$A$2:$AG$2,0)),0)*VLOOKUP(D$52,'Heat Value'!$A$1:$E$33,5,0)</f>
        <v>0</v>
      </c>
      <c r="E57" s="379">
        <f>IF(INDEX('Energy Balance-2020'!$A$2:$AG$38,MATCH('Energy Balance-2020'!$A20,'Energy Balance-2020'!$A$2:$A$38,0),MATCH(E$2,'Energy Balance-2020'!$A$2:$AG$2,0))&lt;0,-INDEX('Energy Balance-2020'!$A$2:$AG$38,MATCH('Energy Balance-2020'!$A20,'Energy Balance-2020'!$A$2:$A$38,0),MATCH(E$2,'Energy Balance-2020'!$A$2:$AG$2,0)),0)*VLOOKUP(E$52,'Heat Value'!$A$1:$E$33,5,0)</f>
        <v>12551762544134.51</v>
      </c>
      <c r="F57" s="379">
        <f>IF(INDEX('Energy Balance-2020'!$A$2:$AG$38,MATCH('Energy Balance-2020'!$A20,'Energy Balance-2020'!$A$2:$A$38,0),MATCH(F$2,'Energy Balance-2020'!$A$2:$AG$2,0))&lt;0,-INDEX('Energy Balance-2020'!$A$2:$AG$38,MATCH('Energy Balance-2020'!$A20,'Energy Balance-2020'!$A$2:$A$38,0),MATCH(F$2,'Energy Balance-2020'!$A$2:$AG$2,0)),0)*VLOOKUP("型煤",'Heat Value'!$A$1:$E$33,5,0)</f>
        <v>0</v>
      </c>
      <c r="G57" s="379">
        <f>IF(INDEX('Energy Balance-2020'!$A$2:$AG$38,MATCH('Energy Balance-2020'!$A20,'Energy Balance-2020'!$A$2:$A$38,0),MATCH(G$2,'Energy Balance-2020'!$A$2:$AG$2,0))&lt;0,-INDEX('Energy Balance-2020'!$A$2:$AG$38,MATCH('Energy Balance-2020'!$A20,'Energy Balance-2020'!$A$2:$A$38,0),MATCH(G$2,'Energy Balance-2020'!$A$2:$AG$2,0)),0)*VLOOKUP(G$52,'Heat Value'!$A$1:$E$33,5,0)</f>
        <v>0</v>
      </c>
      <c r="H57" s="379">
        <f>IF(INDEX('Energy Balance-2020'!$A$2:$AG$38,MATCH('Energy Balance-2020'!$A20,'Energy Balance-2020'!$A$2:$A$38,0),MATCH(H$2,'Energy Balance-2020'!$A$2:$AG$2,0))&lt;0,-INDEX('Energy Balance-2020'!$A$2:$AG$38,MATCH('Energy Balance-2020'!$A20,'Energy Balance-2020'!$A$2:$A$38,0),MATCH(H$2,'Energy Balance-2020'!$A$2:$AG$2,0)),0)*VLOOKUP(H$52,'Heat Value'!$A$1:$E$33,5,0)</f>
        <v>0</v>
      </c>
      <c r="I57" s="379">
        <f>IF(INDEX('Energy Balance-2020'!$A$2:$AG$38,MATCH('Energy Balance-2020'!$A20,'Energy Balance-2020'!$A$2:$A$38,0),MATCH(I$2,'Energy Balance-2020'!$A$2:$AG$2,0))&lt;0,-INDEX('Energy Balance-2020'!$A$2:$AG$38,MATCH('Energy Balance-2020'!$A20,'Energy Balance-2020'!$A$2:$A$38,0),MATCH(I$2,'Energy Balance-2020'!$A$2:$AG$2,0)),0)*VLOOKUP(I$52,'Heat Value'!$A$1:$E$33,5,0)</f>
        <v>0</v>
      </c>
      <c r="J57" s="379">
        <f>IF(INDEX('Energy Balance-2020'!$A$2:$AG$38,MATCH('Energy Balance-2020'!$A20,'Energy Balance-2020'!$A$2:$A$38,0),MATCH(J$2,'Energy Balance-2020'!$A$2:$AG$2,0))&lt;0,-INDEX('Energy Balance-2020'!$A$2:$AG$38,MATCH('Energy Balance-2020'!$A20,'Energy Balance-2020'!$A$2:$A$38,0),MATCH(J$2,'Energy Balance-2020'!$A$2:$AG$2,0)),0)*VLOOKUP(J$52,'Heat Value'!$A$1:$E$33,5,0)</f>
        <v>0</v>
      </c>
      <c r="K57" s="379">
        <f>IF(INDEX('Energy Balance-2020'!$A$2:$AG$38,MATCH('Energy Balance-2020'!$A20,'Energy Balance-2020'!$A$2:$A$38,0),MATCH(K$2,'Energy Balance-2020'!$A$2:$AG$2,0))&lt;0,-INDEX('Energy Balance-2020'!$A$2:$AG$38,MATCH('Energy Balance-2020'!$A20,'Energy Balance-2020'!$A$2:$A$38,0),MATCH(K$2,'Energy Balance-2020'!$A$2:$AG$2,0)),0)*VLOOKUP(K$52,'Heat Value'!$A$1:$E$33,5,0)</f>
        <v>0</v>
      </c>
      <c r="L57" s="379">
        <f>IF(INDEX('Energy Balance-2020'!$A$2:$AG$38,MATCH('Energy Balance-2020'!$A20,'Energy Balance-2020'!$A$2:$A$38,0),MATCH(L$2,'Energy Balance-2020'!$A$2:$AG$2,0))&lt;0,-INDEX('Energy Balance-2020'!$A$2:$AG$38,MATCH('Energy Balance-2020'!$A20,'Energy Balance-2020'!$A$2:$A$38,0),MATCH(L$2,'Energy Balance-2020'!$A$2:$AG$2,0)),0)*VLOOKUP(L$52,'Heat Value'!$A$1:$E$33,5,0)</f>
        <v>0</v>
      </c>
      <c r="M57" s="379">
        <f>IF(INDEX('Energy Balance-2020'!$A$2:$AG$38,MATCH('Energy Balance-2020'!$A20,'Energy Balance-2020'!$A$2:$A$38,0),MATCH(M$2,'Energy Balance-2020'!$A$2:$AG$2,0))&lt;0,-INDEX('Energy Balance-2020'!$A$2:$AG$38,MATCH('Energy Balance-2020'!$A20,'Energy Balance-2020'!$A$2:$A$38,0),MATCH(M$2,'Energy Balance-2020'!$A$2:$AG$2,0)),0)*VLOOKUP(M$52,'Heat Value'!$A$1:$E$33,5,0)</f>
        <v>0</v>
      </c>
      <c r="N57" s="379">
        <f>IF(INDEX('Energy Balance-2020'!$A$2:$AG$38,MATCH('Energy Balance-2020'!$A20,'Energy Balance-2020'!$A$2:$A$38,0),MATCH(N$2,'Energy Balance-2020'!$A$2:$AG$2,0))&lt;0,-INDEX('Energy Balance-2020'!$A$2:$AG$38,MATCH('Energy Balance-2020'!$A20,'Energy Balance-2020'!$A$2:$A$38,0),MATCH(N$2,'Energy Balance-2020'!$A$2:$AG$2,0)),0)*VLOOKUP(N$52,'Heat Value'!$A$1:$E$33,5,0)</f>
        <v>0</v>
      </c>
      <c r="O57" s="379">
        <f>IF(INDEX('Energy Balance-2020'!$A$2:$AG$38,MATCH('Energy Balance-2020'!$A20,'Energy Balance-2020'!$A$2:$A$38,0),MATCH(O$2,'Energy Balance-2020'!$A$2:$AG$2,0))&lt;0,-INDEX('Energy Balance-2020'!$A$2:$AG$38,MATCH('Energy Balance-2020'!$A20,'Energy Balance-2020'!$A$2:$A$38,0),MATCH(O$2,'Energy Balance-2020'!$A$2:$AG$2,0)),0)*VLOOKUP(O$52,'Heat Value'!$A$1:$E$33,5,0)</f>
        <v>0</v>
      </c>
      <c r="P57" s="379">
        <f>IF(INDEX('Energy Balance-2020'!$A$2:$AG$38,MATCH('Energy Balance-2020'!$A20,'Energy Balance-2020'!$A$2:$A$38,0),MATCH(P$2,'Energy Balance-2020'!$A$2:$AG$2,0))&lt;0,-INDEX('Energy Balance-2020'!$A$2:$AG$38,MATCH('Energy Balance-2020'!$A20,'Energy Balance-2020'!$A$2:$A$38,0),MATCH(P$2,'Energy Balance-2020'!$A$2:$AG$2,0)),0)*VLOOKUP(P$52,'Heat Value'!$A$1:$E$33,5,0)</f>
        <v>0</v>
      </c>
      <c r="Q57" s="379">
        <f>IF(INDEX('Energy Balance-2020'!$A$2:$AG$38,MATCH('Energy Balance-2020'!$A20,'Energy Balance-2020'!$A$2:$A$38,0),MATCH(Q$2,'Energy Balance-2020'!$A$2:$AG$2,0))&lt;0,-INDEX('Energy Balance-2020'!$A$2:$AG$38,MATCH('Energy Balance-2020'!$A20,'Energy Balance-2020'!$A$2:$A$38,0),MATCH(Q$2,'Energy Balance-2020'!$A$2:$AG$2,0)),0)*VLOOKUP(Q$52,'Heat Value'!$A$1:$E$33,5,0)</f>
        <v>0</v>
      </c>
      <c r="R57" s="379">
        <f>IF(INDEX('Energy Balance-2020'!$A$2:$AG$38,MATCH('Energy Balance-2020'!$A20,'Energy Balance-2020'!$A$2:$A$38,0),MATCH(R$2,'Energy Balance-2020'!$A$2:$AG$2,0))&lt;0,-INDEX('Energy Balance-2020'!$A$2:$AG$38,MATCH('Energy Balance-2020'!$A20,'Energy Balance-2020'!$A$2:$A$38,0),MATCH(R$2,'Energy Balance-2020'!$A$2:$AG$2,0)),0)*VLOOKUP(R$52,'Heat Value'!$A$1:$E$33,5,0)</f>
        <v>0</v>
      </c>
      <c r="S57" s="379">
        <f>IF(INDEX('Energy Balance-2020'!$A$2:$AG$38,MATCH('Energy Balance-2020'!$A20,'Energy Balance-2020'!$A$2:$A$38,0),MATCH(S$2,'Energy Balance-2020'!$A$2:$AG$2,0))&lt;0,-INDEX('Energy Balance-2020'!$A$2:$AG$38,MATCH('Energy Balance-2020'!$A20,'Energy Balance-2020'!$A$2:$A$38,0),MATCH(S$2,'Energy Balance-2020'!$A$2:$AG$2,0)),0)*VLOOKUP(S$52,'Heat Value'!$A$1:$E$33,5,0)</f>
        <v>0</v>
      </c>
      <c r="T57" s="379">
        <f>IF(INDEX('Energy Balance-2020'!$A$2:$AG$38,MATCH('Energy Balance-2020'!$A20,'Energy Balance-2020'!$A$2:$A$38,0),MATCH(T$2,'Energy Balance-2020'!$A$2:$AG$2,0))&lt;0,-INDEX('Energy Balance-2020'!$A$2:$AG$38,MATCH('Energy Balance-2020'!$A20,'Energy Balance-2020'!$A$2:$A$38,0),MATCH(T$2,'Energy Balance-2020'!$A$2:$AG$2,0)),0)*VLOOKUP(T$52,'Heat Value'!$A$1:$E$33,5,0)</f>
        <v>0</v>
      </c>
      <c r="U57" s="379">
        <f>IF(INDEX('Energy Balance-2020'!$A$2:$AG$38,MATCH('Energy Balance-2020'!$A20,'Energy Balance-2020'!$A$2:$A$38,0),MATCH(U$2,'Energy Balance-2020'!$A$2:$AG$2,0))&lt;0,-INDEX('Energy Balance-2020'!$A$2:$AG$38,MATCH('Energy Balance-2020'!$A20,'Energy Balance-2020'!$A$2:$A$38,0),MATCH(U$2,'Energy Balance-2020'!$A$2:$AG$2,0)),0)*VLOOKUP(U$52,'Heat Value'!$A$1:$E$33,5,0)</f>
        <v>0</v>
      </c>
      <c r="V57" s="379">
        <f>IF(INDEX('Energy Balance-2020'!$A$2:$AG$38,MATCH('Energy Balance-2020'!$A20,'Energy Balance-2020'!$A$2:$A$38,0),MATCH(V$2,'Energy Balance-2020'!$A$2:$AG$2,0))&lt;0,-INDEX('Energy Balance-2020'!$A$2:$AG$38,MATCH('Energy Balance-2020'!$A20,'Energy Balance-2020'!$A$2:$A$38,0),MATCH(V$2,'Energy Balance-2020'!$A$2:$AG$2,0)),0)*VLOOKUP(V$52,'Heat Value'!$A$1:$E$33,5,0)</f>
        <v>0</v>
      </c>
      <c r="W57" s="379">
        <f>IF(INDEX('Energy Balance-2020'!$A$2:$AG$38,MATCH('Energy Balance-2020'!$A20,'Energy Balance-2020'!$A$2:$A$38,0),MATCH(W$2,'Energy Balance-2020'!$A$2:$AG$2,0))&lt;0,-INDEX('Energy Balance-2020'!$A$2:$AG$38,MATCH('Energy Balance-2020'!$A20,'Energy Balance-2020'!$A$2:$A$38,0),MATCH(W$2,'Energy Balance-2020'!$A$2:$AG$2,0)),0)*VLOOKUP(W$52,'Heat Value'!$A$1:$E$33,5,0)</f>
        <v>0</v>
      </c>
      <c r="X57" s="379">
        <f>IF(INDEX('Energy Balance-2020'!$A$2:$AG$38,MATCH('Energy Balance-2020'!$A20,'Energy Balance-2020'!$A$2:$A$38,0),MATCH(X$2,'Energy Balance-2020'!$A$2:$AG$2,0))&lt;0,-INDEX('Energy Balance-2020'!$A$2:$AG$38,MATCH('Energy Balance-2020'!$A20,'Energy Balance-2020'!$A$2:$A$38,0),MATCH(X$2,'Energy Balance-2020'!$A$2:$AG$2,0)),0)*VLOOKUP(X$52,'Heat Value'!$A$1:$E$33,5,0)</f>
        <v>2800892009650.4844</v>
      </c>
      <c r="Y57" s="379">
        <f>IF(INDEX('Energy Balance-2020'!$A$2:$AG$38,MATCH('Energy Balance-2020'!$A20,'Energy Balance-2020'!$A$2:$A$38,0),MATCH(Y$2,'Energy Balance-2020'!$A$2:$AG$2,0))&lt;0,-INDEX('Energy Balance-2020'!$A$2:$AG$38,MATCH('Energy Balance-2020'!$A20,'Energy Balance-2020'!$A$2:$A$38,0),MATCH(Y$2,'Energy Balance-2020'!$A$2:$AG$2,0)),0)*VLOOKUP(Y$52,'Heat Value'!$A$1:$E$33,5,0)</f>
        <v>1769251172817.0601</v>
      </c>
      <c r="Z57" s="379">
        <f>IF(INDEX('Energy Balance-2020'!$A$2:$AG$38,MATCH('Energy Balance-2020'!$A20,'Energy Balance-2020'!$A$2:$A$38,0),MATCH(Z$2,'Energy Balance-2020'!$A$2:$AG$2,0))&lt;0,-INDEX('Energy Balance-2020'!$A$2:$AG$38,MATCH('Energy Balance-2020'!$A20,'Energy Balance-2020'!$A$2:$A$38,0),MATCH(Z$2,'Energy Balance-2020'!$A$2:$AG$2,0)),0)*VLOOKUP(Z$52,'Heat Value'!$A$1:$E$33,5,0)</f>
        <v>6932033029341.5273</v>
      </c>
      <c r="AA57" s="379">
        <f>IF(INDEX('Energy Balance-2020'!$A$2:$AG$38,MATCH('Energy Balance-2020'!$A20,'Energy Balance-2020'!$A$2:$A$38,0),MATCH(AA$2,'Energy Balance-2020'!$A$2:$AG$2,0))&lt;0,-INDEX('Energy Balance-2020'!$A$2:$AG$38,MATCH('Energy Balance-2020'!$A20,'Energy Balance-2020'!$A$2:$A$38,0),MATCH(AA$2,'Energy Balance-2020'!$A$2:$AG$2,0)),0)*VLOOKUP(AA$52,'Heat Value'!$A$1:$E$33,5,0)</f>
        <v>0</v>
      </c>
      <c r="AB57" s="379">
        <f>IF(INDEX('Energy Balance-2020'!$A$2:$AG$38,MATCH('Energy Balance-2020'!$A20,'Energy Balance-2020'!$A$2:$A$38,0),MATCH(AB$2,'Energy Balance-2020'!$A$2:$AG$2,0))&lt;0,-INDEX('Energy Balance-2020'!$A$2:$AG$38,MATCH('Energy Balance-2020'!$A20,'Energy Balance-2020'!$A$2:$A$38,0),MATCH(AB$2,'Energy Balance-2020'!$A$2:$AG$2,0)),0)*VLOOKUP(AB$52,'Heat Value'!$A$1:$E$33,5,0)</f>
        <v>0</v>
      </c>
      <c r="AC57" s="379">
        <f>IF(INDEX('Energy Balance-2020'!$A$2:$AG$38,MATCH('Energy Balance-2020'!$A20,'Energy Balance-2020'!$A$2:$A$38,0),MATCH(AC$2,'Energy Balance-2020'!$A$2:$AG$2,0))&lt;0,-INDEX('Energy Balance-2020'!$A$2:$AG$38,MATCH('Energy Balance-2020'!$A20,'Energy Balance-2020'!$A$2:$A$38,0),MATCH(AC$2,'Energy Balance-2020'!$A$2:$AG$2,0)),0)*VLOOKUP(AC$52,'Heat Value'!$A$1:$E$33,5,0)</f>
        <v>0</v>
      </c>
      <c r="AD57" s="379">
        <f>IF(INDEX('Energy Balance-2020'!$A$2:$AG$38,MATCH('Energy Balance-2020'!$A20,'Energy Balance-2020'!$A$2:$A$38,0),MATCH(AD$2,'Energy Balance-2020'!$A$2:$AG$2,0))&lt;0,-INDEX('Energy Balance-2020'!$A$2:$AG$38,MATCH('Energy Balance-2020'!$A20,'Energy Balance-2020'!$A$2:$A$38,0),MATCH(AD$2,'Energy Balance-2020'!$A$2:$AG$2,0)),0)*VLOOKUP(AD$52,'Heat Value'!$A$1:$E$33,5,0)</f>
        <v>0</v>
      </c>
      <c r="AE57" s="379">
        <f>IF(INDEX('Energy Balance-2020'!$A$2:$AG$38,MATCH('Energy Balance-2020'!$A20,'Energy Balance-2020'!$A$2:$A$38,0),MATCH(AE$2,'Energy Balance-2020'!$A$2:$AG$2,0))&lt;0,-INDEX('Energy Balance-2020'!$A$2:$AG$38,MATCH('Energy Balance-2020'!$A20,'Energy Balance-2020'!$A$2:$A$38,0),MATCH(AE$2,'Energy Balance-2020'!$A$2:$AG$2,0)),0)*VLOOKUP(AE$52,'Heat Value'!$A$1:$E$33,5,0)</f>
        <v>0</v>
      </c>
      <c r="AF57" s="380">
        <f>IF(INDEX('Energy Balance-2020'!$A$2:$AG$38,MATCH('Energy Balance-2020'!$A20,'Energy Balance-2020'!$A$2:$A$38,0),MATCH(AF$2,'Energy Balance-2020'!$A$2:$AG$2,0))&lt;0,-INDEX('Energy Balance-2020'!$A$2:$AG$38,MATCH('Energy Balance-2020'!$A20,'Energy Balance-2020'!$A$2:$A$38,0),MATCH(AF$2,'Energy Balance-2020'!$A$2:$AG$2,0)),0)*VLOOKUP(AF$52,'Heat Value'!$A$1:$E$33,5,0)</f>
        <v>0</v>
      </c>
    </row>
    <row r="58" spans="1:32" x14ac:dyDescent="0.2">
      <c r="A58" s="41" t="str">
        <f>VLOOKUP($B58,'Transformation Match'!$A$1:$C$9,2,0)</f>
        <v>燃气生产和供应业</v>
      </c>
      <c r="B58" s="21" t="s">
        <v>93</v>
      </c>
      <c r="C58" s="348">
        <f>IF(INDEX('Energy Balance-2020'!$A$2:$AG$38,MATCH('Energy Balance-2020'!$A21,'Energy Balance-2020'!$A$2:$A$38,0),MATCH(C$2,'Energy Balance-2020'!$A$2:$AG$2,0))&lt;0,-INDEX('Energy Balance-2020'!$A$2:$AG$38,MATCH('Energy Balance-2020'!$A21,'Energy Balance-2020'!$A$2:$A$38,0),MATCH(C$2,'Energy Balance-2020'!$A$2:$AG$2,0)),0)*VLOOKUP(C$52,'Heat Value'!$A$1:$E$33,5,0)</f>
        <v>0</v>
      </c>
      <c r="D58" s="379">
        <f>IF(INDEX('Energy Balance-2020'!$A$2:$AG$38,MATCH('Energy Balance-2020'!$A21,'Energy Balance-2020'!$A$2:$A$38,0),MATCH(D$2,'Energy Balance-2020'!$A$2:$AG$2,0))&lt;0,-INDEX('Energy Balance-2020'!$A$2:$AG$38,MATCH('Energy Balance-2020'!$A21,'Energy Balance-2020'!$A$2:$A$38,0),MATCH(D$2,'Energy Balance-2020'!$A$2:$AG$2,0)),0)*VLOOKUP(D$52,'Heat Value'!$A$1:$E$33,5,0)</f>
        <v>0</v>
      </c>
      <c r="E58" s="379">
        <f>IF(INDEX('Energy Balance-2020'!$A$2:$AG$38,MATCH('Energy Balance-2020'!$A21,'Energy Balance-2020'!$A$2:$A$38,0),MATCH(E$2,'Energy Balance-2020'!$A$2:$AG$2,0))&lt;0,-INDEX('Energy Balance-2020'!$A$2:$AG$38,MATCH('Energy Balance-2020'!$A21,'Energy Balance-2020'!$A$2:$A$38,0),MATCH(E$2,'Energy Balance-2020'!$A$2:$AG$2,0)),0)*VLOOKUP(E$52,'Heat Value'!$A$1:$E$33,5,0)</f>
        <v>0</v>
      </c>
      <c r="F58" s="379">
        <f>IF(INDEX('Energy Balance-2020'!$A$2:$AG$38,MATCH('Energy Balance-2020'!$A21,'Energy Balance-2020'!$A$2:$A$38,0),MATCH(F$2,'Energy Balance-2020'!$A$2:$AG$2,0))&lt;0,-INDEX('Energy Balance-2020'!$A$2:$AG$38,MATCH('Energy Balance-2020'!$A21,'Energy Balance-2020'!$A$2:$A$38,0),MATCH(F$2,'Energy Balance-2020'!$A$2:$AG$2,0)),0)*VLOOKUP("型煤",'Heat Value'!$A$1:$E$33,5,0)</f>
        <v>0</v>
      </c>
      <c r="G58" s="379">
        <f>IF(INDEX('Energy Balance-2020'!$A$2:$AG$38,MATCH('Energy Balance-2020'!$A21,'Energy Balance-2020'!$A$2:$A$38,0),MATCH(G$2,'Energy Balance-2020'!$A$2:$AG$2,0))&lt;0,-INDEX('Energy Balance-2020'!$A$2:$AG$38,MATCH('Energy Balance-2020'!$A21,'Energy Balance-2020'!$A$2:$A$38,0),MATCH(G$2,'Energy Balance-2020'!$A$2:$AG$2,0)),0)*VLOOKUP(G$52,'Heat Value'!$A$1:$E$33,5,0)</f>
        <v>0</v>
      </c>
      <c r="H58" s="379">
        <f>IF(INDEX('Energy Balance-2020'!$A$2:$AG$38,MATCH('Energy Balance-2020'!$A21,'Energy Balance-2020'!$A$2:$A$38,0),MATCH(H$2,'Energy Balance-2020'!$A$2:$AG$2,0))&lt;0,-INDEX('Energy Balance-2020'!$A$2:$AG$38,MATCH('Energy Balance-2020'!$A21,'Energy Balance-2020'!$A$2:$A$38,0),MATCH(H$2,'Energy Balance-2020'!$A$2:$AG$2,0)),0)*VLOOKUP(H$52,'Heat Value'!$A$1:$E$33,5,0)</f>
        <v>4740712541426.124</v>
      </c>
      <c r="I58" s="379">
        <f>IF(INDEX('Energy Balance-2020'!$A$2:$AG$38,MATCH('Energy Balance-2020'!$A21,'Energy Balance-2020'!$A$2:$A$38,0),MATCH(I$2,'Energy Balance-2020'!$A$2:$AG$2,0))&lt;0,-INDEX('Energy Balance-2020'!$A$2:$AG$38,MATCH('Energy Balance-2020'!$A21,'Energy Balance-2020'!$A$2:$A$38,0),MATCH(I$2,'Energy Balance-2020'!$A$2:$AG$2,0)),0)*VLOOKUP(I$52,'Heat Value'!$A$1:$E$33,5,0)</f>
        <v>75644096471291.078</v>
      </c>
      <c r="J58" s="379">
        <f>IF(INDEX('Energy Balance-2020'!$A$2:$AG$38,MATCH('Energy Balance-2020'!$A21,'Energy Balance-2020'!$A$2:$A$38,0),MATCH(J$2,'Energy Balance-2020'!$A$2:$AG$2,0))&lt;0,-INDEX('Energy Balance-2020'!$A$2:$AG$38,MATCH('Energy Balance-2020'!$A21,'Energy Balance-2020'!$A$2:$A$38,0),MATCH(J$2,'Energy Balance-2020'!$A$2:$AG$2,0)),0)*VLOOKUP(J$52,'Heat Value'!$A$1:$E$33,5,0)</f>
        <v>0</v>
      </c>
      <c r="K58" s="379">
        <f>IF(INDEX('Energy Balance-2020'!$A$2:$AG$38,MATCH('Energy Balance-2020'!$A21,'Energy Balance-2020'!$A$2:$A$38,0),MATCH(K$2,'Energy Balance-2020'!$A$2:$AG$2,0))&lt;0,-INDEX('Energy Balance-2020'!$A$2:$AG$38,MATCH('Energy Balance-2020'!$A21,'Energy Balance-2020'!$A$2:$A$38,0),MATCH(K$2,'Energy Balance-2020'!$A$2:$AG$2,0)),0)*VLOOKUP(K$52,'Heat Value'!$A$1:$E$33,5,0)</f>
        <v>0</v>
      </c>
      <c r="L58" s="379">
        <f>IF(INDEX('Energy Balance-2020'!$A$2:$AG$38,MATCH('Energy Balance-2020'!$A21,'Energy Balance-2020'!$A$2:$A$38,0),MATCH(L$2,'Energy Balance-2020'!$A$2:$AG$2,0))&lt;0,-INDEX('Energy Balance-2020'!$A$2:$AG$38,MATCH('Energy Balance-2020'!$A21,'Energy Balance-2020'!$A$2:$A$38,0),MATCH(L$2,'Energy Balance-2020'!$A$2:$AG$2,0)),0)*VLOOKUP(L$52,'Heat Value'!$A$1:$E$33,5,0)</f>
        <v>0</v>
      </c>
      <c r="M58" s="379">
        <f>IF(INDEX('Energy Balance-2020'!$A$2:$AG$38,MATCH('Energy Balance-2020'!$A21,'Energy Balance-2020'!$A$2:$A$38,0),MATCH(M$2,'Energy Balance-2020'!$A$2:$AG$2,0))&lt;0,-INDEX('Energy Balance-2020'!$A$2:$AG$38,MATCH('Energy Balance-2020'!$A21,'Energy Balance-2020'!$A$2:$A$38,0),MATCH(M$2,'Energy Balance-2020'!$A$2:$AG$2,0)),0)*VLOOKUP(M$52,'Heat Value'!$A$1:$E$33,5,0)</f>
        <v>2102195727363.6272</v>
      </c>
      <c r="N58" s="379">
        <f>IF(INDEX('Energy Balance-2020'!$A$2:$AG$38,MATCH('Energy Balance-2020'!$A21,'Energy Balance-2020'!$A$2:$A$38,0),MATCH(N$2,'Energy Balance-2020'!$A$2:$AG$2,0))&lt;0,-INDEX('Energy Balance-2020'!$A$2:$AG$38,MATCH('Energy Balance-2020'!$A21,'Energy Balance-2020'!$A$2:$A$38,0),MATCH(N$2,'Energy Balance-2020'!$A$2:$AG$2,0)),0)*VLOOKUP(N$52,'Heat Value'!$A$1:$E$33,5,0)</f>
        <v>0</v>
      </c>
      <c r="O58" s="379">
        <f>IF(INDEX('Energy Balance-2020'!$A$2:$AG$38,MATCH('Energy Balance-2020'!$A21,'Energy Balance-2020'!$A$2:$A$38,0),MATCH(O$2,'Energy Balance-2020'!$A$2:$AG$2,0))&lt;0,-INDEX('Energy Balance-2020'!$A$2:$AG$38,MATCH('Energy Balance-2020'!$A21,'Energy Balance-2020'!$A$2:$A$38,0),MATCH(O$2,'Energy Balance-2020'!$A$2:$AG$2,0)),0)*VLOOKUP(O$52,'Heat Value'!$A$1:$E$33,5,0)</f>
        <v>0</v>
      </c>
      <c r="P58" s="379">
        <f>IF(INDEX('Energy Balance-2020'!$A$2:$AG$38,MATCH('Energy Balance-2020'!$A21,'Energy Balance-2020'!$A$2:$A$38,0),MATCH(P$2,'Energy Balance-2020'!$A$2:$AG$2,0))&lt;0,-INDEX('Energy Balance-2020'!$A$2:$AG$38,MATCH('Energy Balance-2020'!$A21,'Energy Balance-2020'!$A$2:$A$38,0),MATCH(P$2,'Energy Balance-2020'!$A$2:$AG$2,0)),0)*VLOOKUP(P$52,'Heat Value'!$A$1:$E$33,5,0)</f>
        <v>0</v>
      </c>
      <c r="Q58" s="379">
        <f>IF(INDEX('Energy Balance-2020'!$A$2:$AG$38,MATCH('Energy Balance-2020'!$A21,'Energy Balance-2020'!$A$2:$A$38,0),MATCH(Q$2,'Energy Balance-2020'!$A$2:$AG$2,0))&lt;0,-INDEX('Energy Balance-2020'!$A$2:$AG$38,MATCH('Energy Balance-2020'!$A21,'Energy Balance-2020'!$A$2:$A$38,0),MATCH(Q$2,'Energy Balance-2020'!$A$2:$AG$2,0)),0)*VLOOKUP(Q$52,'Heat Value'!$A$1:$E$33,5,0)</f>
        <v>0</v>
      </c>
      <c r="R58" s="379">
        <f>IF(INDEX('Energy Balance-2020'!$A$2:$AG$38,MATCH('Energy Balance-2020'!$A21,'Energy Balance-2020'!$A$2:$A$38,0),MATCH(R$2,'Energy Balance-2020'!$A$2:$AG$2,0))&lt;0,-INDEX('Energy Balance-2020'!$A$2:$AG$38,MATCH('Energy Balance-2020'!$A21,'Energy Balance-2020'!$A$2:$A$38,0),MATCH(R$2,'Energy Balance-2020'!$A$2:$AG$2,0)),0)*VLOOKUP(R$52,'Heat Value'!$A$1:$E$33,5,0)</f>
        <v>0</v>
      </c>
      <c r="S58" s="379">
        <f>IF(INDEX('Energy Balance-2020'!$A$2:$AG$38,MATCH('Energy Balance-2020'!$A21,'Energy Balance-2020'!$A$2:$A$38,0),MATCH(S$2,'Energy Balance-2020'!$A$2:$AG$2,0))&lt;0,-INDEX('Energy Balance-2020'!$A$2:$AG$38,MATCH('Energy Balance-2020'!$A21,'Energy Balance-2020'!$A$2:$A$38,0),MATCH(S$2,'Energy Balance-2020'!$A$2:$AG$2,0)),0)*VLOOKUP(S$52,'Heat Value'!$A$1:$E$33,5,0)</f>
        <v>0</v>
      </c>
      <c r="T58" s="379">
        <f>IF(INDEX('Energy Balance-2020'!$A$2:$AG$38,MATCH('Energy Balance-2020'!$A21,'Energy Balance-2020'!$A$2:$A$38,0),MATCH(T$2,'Energy Balance-2020'!$A$2:$AG$2,0))&lt;0,-INDEX('Energy Balance-2020'!$A$2:$AG$38,MATCH('Energy Balance-2020'!$A21,'Energy Balance-2020'!$A$2:$A$38,0),MATCH(T$2,'Energy Balance-2020'!$A$2:$AG$2,0)),0)*VLOOKUP(T$52,'Heat Value'!$A$1:$E$33,5,0)</f>
        <v>0</v>
      </c>
      <c r="U58" s="379">
        <f>IF(INDEX('Energy Balance-2020'!$A$2:$AG$38,MATCH('Energy Balance-2020'!$A21,'Energy Balance-2020'!$A$2:$A$38,0),MATCH(U$2,'Energy Balance-2020'!$A$2:$AG$2,0))&lt;0,-INDEX('Energy Balance-2020'!$A$2:$AG$38,MATCH('Energy Balance-2020'!$A21,'Energy Balance-2020'!$A$2:$A$38,0),MATCH(U$2,'Energy Balance-2020'!$A$2:$AG$2,0)),0)*VLOOKUP(U$52,'Heat Value'!$A$1:$E$33,5,0)</f>
        <v>0</v>
      </c>
      <c r="V58" s="379">
        <f>IF(INDEX('Energy Balance-2020'!$A$2:$AG$38,MATCH('Energy Balance-2020'!$A21,'Energy Balance-2020'!$A$2:$A$38,0),MATCH(V$2,'Energy Balance-2020'!$A$2:$AG$2,0))&lt;0,-INDEX('Energy Balance-2020'!$A$2:$AG$38,MATCH('Energy Balance-2020'!$A21,'Energy Balance-2020'!$A$2:$A$38,0),MATCH(V$2,'Energy Balance-2020'!$A$2:$AG$2,0)),0)*VLOOKUP(V$52,'Heat Value'!$A$1:$E$33,5,0)</f>
        <v>0</v>
      </c>
      <c r="W58" s="379">
        <f>IF(INDEX('Energy Balance-2020'!$A$2:$AG$38,MATCH('Energy Balance-2020'!$A21,'Energy Balance-2020'!$A$2:$A$38,0),MATCH(W$2,'Energy Balance-2020'!$A$2:$AG$2,0))&lt;0,-INDEX('Energy Balance-2020'!$A$2:$AG$38,MATCH('Energy Balance-2020'!$A21,'Energy Balance-2020'!$A$2:$A$38,0),MATCH(W$2,'Energy Balance-2020'!$A$2:$AG$2,0)),0)*VLOOKUP(W$52,'Heat Value'!$A$1:$E$33,5,0)</f>
        <v>0</v>
      </c>
      <c r="X58" s="379">
        <f>IF(INDEX('Energy Balance-2020'!$A$2:$AG$38,MATCH('Energy Balance-2020'!$A21,'Energy Balance-2020'!$A$2:$A$38,0),MATCH(X$2,'Energy Balance-2020'!$A$2:$AG$2,0))&lt;0,-INDEX('Energy Balance-2020'!$A$2:$AG$38,MATCH('Energy Balance-2020'!$A21,'Energy Balance-2020'!$A$2:$A$38,0),MATCH(X$2,'Energy Balance-2020'!$A$2:$AG$2,0)),0)*VLOOKUP(X$52,'Heat Value'!$A$1:$E$33,5,0)</f>
        <v>0</v>
      </c>
      <c r="Y58" s="379">
        <f>IF(INDEX('Energy Balance-2020'!$A$2:$AG$38,MATCH('Energy Balance-2020'!$A21,'Energy Balance-2020'!$A$2:$A$38,0),MATCH(Y$2,'Energy Balance-2020'!$A$2:$AG$2,0))&lt;0,-INDEX('Energy Balance-2020'!$A$2:$AG$38,MATCH('Energy Balance-2020'!$A21,'Energy Balance-2020'!$A$2:$A$38,0),MATCH(Y$2,'Energy Balance-2020'!$A$2:$AG$2,0)),0)*VLOOKUP(Y$52,'Heat Value'!$A$1:$E$33,5,0)</f>
        <v>0</v>
      </c>
      <c r="Z58" s="379">
        <f>IF(INDEX('Energy Balance-2020'!$A$2:$AG$38,MATCH('Energy Balance-2020'!$A21,'Energy Balance-2020'!$A$2:$A$38,0),MATCH(Z$2,'Energy Balance-2020'!$A$2:$AG$2,0))&lt;0,-INDEX('Energy Balance-2020'!$A$2:$AG$38,MATCH('Energy Balance-2020'!$A21,'Energy Balance-2020'!$A$2:$A$38,0),MATCH(Z$2,'Energy Balance-2020'!$A$2:$AG$2,0)),0)*VLOOKUP(Z$52,'Heat Value'!$A$1:$E$33,5,0)</f>
        <v>0</v>
      </c>
      <c r="AA58" s="379">
        <f>IF(INDEX('Energy Balance-2020'!$A$2:$AG$38,MATCH('Energy Balance-2020'!$A21,'Energy Balance-2020'!$A$2:$A$38,0),MATCH(AA$2,'Energy Balance-2020'!$A$2:$AG$2,0))&lt;0,-INDEX('Energy Balance-2020'!$A$2:$AG$38,MATCH('Energy Balance-2020'!$A21,'Energy Balance-2020'!$A$2:$A$38,0),MATCH(AA$2,'Energy Balance-2020'!$A$2:$AG$2,0)),0)*VLOOKUP(AA$52,'Heat Value'!$A$1:$E$33,5,0)</f>
        <v>0</v>
      </c>
      <c r="AB58" s="379">
        <f>IF(INDEX('Energy Balance-2020'!$A$2:$AG$38,MATCH('Energy Balance-2020'!$A21,'Energy Balance-2020'!$A$2:$A$38,0),MATCH(AB$2,'Energy Balance-2020'!$A$2:$AG$2,0))&lt;0,-INDEX('Energy Balance-2020'!$A$2:$AG$38,MATCH('Energy Balance-2020'!$A21,'Energy Balance-2020'!$A$2:$A$38,0),MATCH(AB$2,'Energy Balance-2020'!$A$2:$AG$2,0)),0)*VLOOKUP(AB$52,'Heat Value'!$A$1:$E$33,5,0)</f>
        <v>51164766775142.758</v>
      </c>
      <c r="AC58" s="379">
        <f>IF(INDEX('Energy Balance-2020'!$A$2:$AG$38,MATCH('Energy Balance-2020'!$A21,'Energy Balance-2020'!$A$2:$A$38,0),MATCH(AC$2,'Energy Balance-2020'!$A$2:$AG$2,0))&lt;0,-INDEX('Energy Balance-2020'!$A$2:$AG$38,MATCH('Energy Balance-2020'!$A21,'Energy Balance-2020'!$A$2:$A$38,0),MATCH(AC$2,'Energy Balance-2020'!$A$2:$AG$2,0)),0)*VLOOKUP(AC$52,'Heat Value'!$A$1:$E$33,5,0)</f>
        <v>0</v>
      </c>
      <c r="AD58" s="379">
        <f>IF(INDEX('Energy Balance-2020'!$A$2:$AG$38,MATCH('Energy Balance-2020'!$A21,'Energy Balance-2020'!$A$2:$A$38,0),MATCH(AD$2,'Energy Balance-2020'!$A$2:$AG$2,0))&lt;0,-INDEX('Energy Balance-2020'!$A$2:$AG$38,MATCH('Energy Balance-2020'!$A21,'Energy Balance-2020'!$A$2:$A$38,0),MATCH(AD$2,'Energy Balance-2020'!$A$2:$AG$2,0)),0)*VLOOKUP(AD$52,'Heat Value'!$A$1:$E$33,5,0)</f>
        <v>0</v>
      </c>
      <c r="AE58" s="379">
        <f>IF(INDEX('Energy Balance-2020'!$A$2:$AG$38,MATCH('Energy Balance-2020'!$A21,'Energy Balance-2020'!$A$2:$A$38,0),MATCH(AE$2,'Energy Balance-2020'!$A$2:$AG$2,0))&lt;0,-INDEX('Energy Balance-2020'!$A$2:$AG$38,MATCH('Energy Balance-2020'!$A21,'Energy Balance-2020'!$A$2:$A$38,0),MATCH(AE$2,'Energy Balance-2020'!$A$2:$AG$2,0)),0)*VLOOKUP(AE$52,'Heat Value'!$A$1:$E$33,5,0)</f>
        <v>0</v>
      </c>
      <c r="AF58" s="380">
        <f>IF(INDEX('Energy Balance-2020'!$A$2:$AG$38,MATCH('Energy Balance-2020'!$A21,'Energy Balance-2020'!$A$2:$A$38,0),MATCH(AF$2,'Energy Balance-2020'!$A$2:$AG$2,0))&lt;0,-INDEX('Energy Balance-2020'!$A$2:$AG$38,MATCH('Energy Balance-2020'!$A21,'Energy Balance-2020'!$A$2:$A$38,0),MATCH(AF$2,'Energy Balance-2020'!$A$2:$AG$2,0)),0)*VLOOKUP(AF$52,'Heat Value'!$A$1:$E$33,5,0)</f>
        <v>0</v>
      </c>
    </row>
    <row r="59" spans="1:32" x14ac:dyDescent="0.2">
      <c r="A59" s="41" t="str">
        <f>VLOOKUP($B59,'Transformation Match'!$A$1:$C$9,2,0)</f>
        <v>燃气生产和供应业</v>
      </c>
      <c r="B59" s="21" t="s">
        <v>94</v>
      </c>
      <c r="C59" s="348">
        <f>IF(INDEX('Energy Balance-2020'!$A$2:$AG$38,MATCH('Energy Balance-2020'!$A22,'Energy Balance-2020'!$A$2:$A$38,0),MATCH(C$2,'Energy Balance-2020'!$A$2:$AG$2,0))&lt;0,-INDEX('Energy Balance-2020'!$A$2:$AG$38,MATCH('Energy Balance-2020'!$A22,'Energy Balance-2020'!$A$2:$A$38,0),MATCH(C$2,'Energy Balance-2020'!$A$2:$AG$2,0)),0)*VLOOKUP(C$52,'Heat Value'!$A$1:$E$33,5,0)</f>
        <v>0</v>
      </c>
      <c r="D59" s="379">
        <f>IF(INDEX('Energy Balance-2020'!$A$2:$AG$38,MATCH('Energy Balance-2020'!$A22,'Energy Balance-2020'!$A$2:$A$38,0),MATCH(D$2,'Energy Balance-2020'!$A$2:$AG$2,0))&lt;0,-INDEX('Energy Balance-2020'!$A$2:$AG$38,MATCH('Energy Balance-2020'!$A22,'Energy Balance-2020'!$A$2:$A$38,0),MATCH(D$2,'Energy Balance-2020'!$A$2:$AG$2,0)),0)*VLOOKUP(D$52,'Heat Value'!$A$1:$E$33,5,0)</f>
        <v>0</v>
      </c>
      <c r="E59" s="379">
        <f>IF(INDEX('Energy Balance-2020'!$A$2:$AG$38,MATCH('Energy Balance-2020'!$A22,'Energy Balance-2020'!$A$2:$A$38,0),MATCH(E$2,'Energy Balance-2020'!$A$2:$AG$2,0))&lt;0,-INDEX('Energy Balance-2020'!$A$2:$AG$38,MATCH('Energy Balance-2020'!$A22,'Energy Balance-2020'!$A$2:$A$38,0),MATCH(E$2,'Energy Balance-2020'!$A$2:$AG$2,0)),0)*VLOOKUP(E$52,'Heat Value'!$A$1:$E$33,5,0)</f>
        <v>0</v>
      </c>
      <c r="F59" s="379">
        <f>IF(INDEX('Energy Balance-2020'!$A$2:$AG$38,MATCH('Energy Balance-2020'!$A22,'Energy Balance-2020'!$A$2:$A$38,0),MATCH(F$2,'Energy Balance-2020'!$A$2:$AG$2,0))&lt;0,-INDEX('Energy Balance-2020'!$A$2:$AG$38,MATCH('Energy Balance-2020'!$A22,'Energy Balance-2020'!$A$2:$A$38,0),MATCH(F$2,'Energy Balance-2020'!$A$2:$AG$2,0)),0)*VLOOKUP("型煤",'Heat Value'!$A$1:$E$33,5,0)</f>
        <v>0</v>
      </c>
      <c r="G59" s="379">
        <f>IF(INDEX('Energy Balance-2020'!$A$2:$AG$38,MATCH('Energy Balance-2020'!$A22,'Energy Balance-2020'!$A$2:$A$38,0),MATCH(G$2,'Energy Balance-2020'!$A$2:$AG$2,0))&lt;0,-INDEX('Energy Balance-2020'!$A$2:$AG$38,MATCH('Energy Balance-2020'!$A22,'Energy Balance-2020'!$A$2:$A$38,0),MATCH(G$2,'Energy Balance-2020'!$A$2:$AG$2,0)),0)*VLOOKUP(G$52,'Heat Value'!$A$1:$E$33,5,0)</f>
        <v>0</v>
      </c>
      <c r="H59" s="379">
        <f>IF(INDEX('Energy Balance-2020'!$A$2:$AG$38,MATCH('Energy Balance-2020'!$A22,'Energy Balance-2020'!$A$2:$A$38,0),MATCH(H$2,'Energy Balance-2020'!$A$2:$AG$2,0))&lt;0,-INDEX('Energy Balance-2020'!$A$2:$AG$38,MATCH('Energy Balance-2020'!$A22,'Energy Balance-2020'!$A$2:$A$38,0),MATCH(H$2,'Energy Balance-2020'!$A$2:$AG$2,0)),0)*VLOOKUP(H$52,'Heat Value'!$A$1:$E$33,5,0)</f>
        <v>0</v>
      </c>
      <c r="I59" s="379">
        <f>IF(INDEX('Energy Balance-2020'!$A$2:$AG$38,MATCH('Energy Balance-2020'!$A22,'Energy Balance-2020'!$A$2:$A$38,0),MATCH(I$2,'Energy Balance-2020'!$A$2:$AG$2,0))&lt;0,-INDEX('Energy Balance-2020'!$A$2:$AG$38,MATCH('Energy Balance-2020'!$A22,'Energy Balance-2020'!$A$2:$A$38,0),MATCH(I$2,'Energy Balance-2020'!$A$2:$AG$2,0)),0)*VLOOKUP(I$52,'Heat Value'!$A$1:$E$33,5,0)</f>
        <v>0</v>
      </c>
      <c r="J59" s="379">
        <f>IF(INDEX('Energy Balance-2020'!$A$2:$AG$38,MATCH('Energy Balance-2020'!$A22,'Energy Balance-2020'!$A$2:$A$38,0),MATCH(J$2,'Energy Balance-2020'!$A$2:$AG$2,0))&lt;0,-INDEX('Energy Balance-2020'!$A$2:$AG$38,MATCH('Energy Balance-2020'!$A22,'Energy Balance-2020'!$A$2:$A$38,0),MATCH(J$2,'Energy Balance-2020'!$A$2:$AG$2,0)),0)*VLOOKUP(J$52,'Heat Value'!$A$1:$E$33,5,0)</f>
        <v>0</v>
      </c>
      <c r="K59" s="379">
        <f>IF(INDEX('Energy Balance-2020'!$A$2:$AG$38,MATCH('Energy Balance-2020'!$A22,'Energy Balance-2020'!$A$2:$A$38,0),MATCH(K$2,'Energy Balance-2020'!$A$2:$AG$2,0))&lt;0,-INDEX('Energy Balance-2020'!$A$2:$AG$38,MATCH('Energy Balance-2020'!$A22,'Energy Balance-2020'!$A$2:$A$38,0),MATCH(K$2,'Energy Balance-2020'!$A$2:$AG$2,0)),0)*VLOOKUP(K$52,'Heat Value'!$A$1:$E$33,5,0)</f>
        <v>0</v>
      </c>
      <c r="L59" s="379">
        <f>IF(INDEX('Energy Balance-2020'!$A$2:$AG$38,MATCH('Energy Balance-2020'!$A22,'Energy Balance-2020'!$A$2:$A$38,0),MATCH(L$2,'Energy Balance-2020'!$A$2:$AG$2,0))&lt;0,-INDEX('Energy Balance-2020'!$A$2:$AG$38,MATCH('Energy Balance-2020'!$A22,'Energy Balance-2020'!$A$2:$A$38,0),MATCH(L$2,'Energy Balance-2020'!$A$2:$AG$2,0)),0)*VLOOKUP(L$52,'Heat Value'!$A$1:$E$33,5,0)</f>
        <v>0</v>
      </c>
      <c r="M59" s="379">
        <f>IF(INDEX('Energy Balance-2020'!$A$2:$AG$38,MATCH('Energy Balance-2020'!$A22,'Energy Balance-2020'!$A$2:$A$38,0),MATCH(M$2,'Energy Balance-2020'!$A$2:$AG$2,0))&lt;0,-INDEX('Energy Balance-2020'!$A$2:$AG$38,MATCH('Energy Balance-2020'!$A22,'Energy Balance-2020'!$A$2:$A$38,0),MATCH(M$2,'Energy Balance-2020'!$A$2:$AG$2,0)),0)*VLOOKUP(M$52,'Heat Value'!$A$1:$E$33,5,0)</f>
        <v>0</v>
      </c>
      <c r="N59" s="379">
        <f>IF(INDEX('Energy Balance-2020'!$A$2:$AG$38,MATCH('Energy Balance-2020'!$A22,'Energy Balance-2020'!$A$2:$A$38,0),MATCH(N$2,'Energy Balance-2020'!$A$2:$AG$2,0))&lt;0,-INDEX('Energy Balance-2020'!$A$2:$AG$38,MATCH('Energy Balance-2020'!$A22,'Energy Balance-2020'!$A$2:$A$38,0),MATCH(N$2,'Energy Balance-2020'!$A$2:$AG$2,0)),0)*VLOOKUP(N$52,'Heat Value'!$A$1:$E$33,5,0)</f>
        <v>0</v>
      </c>
      <c r="O59" s="379">
        <f>IF(INDEX('Energy Balance-2020'!$A$2:$AG$38,MATCH('Energy Balance-2020'!$A22,'Energy Balance-2020'!$A$2:$A$38,0),MATCH(O$2,'Energy Balance-2020'!$A$2:$AG$2,0))&lt;0,-INDEX('Energy Balance-2020'!$A$2:$AG$38,MATCH('Energy Balance-2020'!$A22,'Energy Balance-2020'!$A$2:$A$38,0),MATCH(O$2,'Energy Balance-2020'!$A$2:$AG$2,0)),0)*VLOOKUP(O$52,'Heat Value'!$A$1:$E$33,5,0)</f>
        <v>0</v>
      </c>
      <c r="P59" s="379">
        <f>IF(INDEX('Energy Balance-2020'!$A$2:$AG$38,MATCH('Energy Balance-2020'!$A22,'Energy Balance-2020'!$A$2:$A$38,0),MATCH(P$2,'Energy Balance-2020'!$A$2:$AG$2,0))&lt;0,-INDEX('Energy Balance-2020'!$A$2:$AG$38,MATCH('Energy Balance-2020'!$A22,'Energy Balance-2020'!$A$2:$A$38,0),MATCH(P$2,'Energy Balance-2020'!$A$2:$AG$2,0)),0)*VLOOKUP(P$52,'Heat Value'!$A$1:$E$33,5,0)</f>
        <v>0</v>
      </c>
      <c r="Q59" s="379">
        <f>IF(INDEX('Energy Balance-2020'!$A$2:$AG$38,MATCH('Energy Balance-2020'!$A22,'Energy Balance-2020'!$A$2:$A$38,0),MATCH(Q$2,'Energy Balance-2020'!$A$2:$AG$2,0))&lt;0,-INDEX('Energy Balance-2020'!$A$2:$AG$38,MATCH('Energy Balance-2020'!$A22,'Energy Balance-2020'!$A$2:$A$38,0),MATCH(Q$2,'Energy Balance-2020'!$A$2:$AG$2,0)),0)*VLOOKUP(Q$52,'Heat Value'!$A$1:$E$33,5,0)</f>
        <v>0</v>
      </c>
      <c r="R59" s="379">
        <f>IF(INDEX('Energy Balance-2020'!$A$2:$AG$38,MATCH('Energy Balance-2020'!$A22,'Energy Balance-2020'!$A$2:$A$38,0),MATCH(R$2,'Energy Balance-2020'!$A$2:$AG$2,0))&lt;0,-INDEX('Energy Balance-2020'!$A$2:$AG$38,MATCH('Energy Balance-2020'!$A22,'Energy Balance-2020'!$A$2:$A$38,0),MATCH(R$2,'Energy Balance-2020'!$A$2:$AG$2,0)),0)*VLOOKUP(R$52,'Heat Value'!$A$1:$E$33,5,0)</f>
        <v>0</v>
      </c>
      <c r="S59" s="379">
        <f>IF(INDEX('Energy Balance-2020'!$A$2:$AG$38,MATCH('Energy Balance-2020'!$A22,'Energy Balance-2020'!$A$2:$A$38,0),MATCH(S$2,'Energy Balance-2020'!$A$2:$AG$2,0))&lt;0,-INDEX('Energy Balance-2020'!$A$2:$AG$38,MATCH('Energy Balance-2020'!$A22,'Energy Balance-2020'!$A$2:$A$38,0),MATCH(S$2,'Energy Balance-2020'!$A$2:$AG$2,0)),0)*VLOOKUP(S$52,'Heat Value'!$A$1:$E$33,5,0)</f>
        <v>0</v>
      </c>
      <c r="T59" s="379">
        <f>IF(INDEX('Energy Balance-2020'!$A$2:$AG$38,MATCH('Energy Balance-2020'!$A22,'Energy Balance-2020'!$A$2:$A$38,0),MATCH(T$2,'Energy Balance-2020'!$A$2:$AG$2,0))&lt;0,-INDEX('Energy Balance-2020'!$A$2:$AG$38,MATCH('Energy Balance-2020'!$A22,'Energy Balance-2020'!$A$2:$A$38,0),MATCH(T$2,'Energy Balance-2020'!$A$2:$AG$2,0)),0)*VLOOKUP(T$52,'Heat Value'!$A$1:$E$33,5,0)</f>
        <v>0</v>
      </c>
      <c r="U59" s="379">
        <f>IF(INDEX('Energy Balance-2020'!$A$2:$AG$38,MATCH('Energy Balance-2020'!$A22,'Energy Balance-2020'!$A$2:$A$38,0),MATCH(U$2,'Energy Balance-2020'!$A$2:$AG$2,0))&lt;0,-INDEX('Energy Balance-2020'!$A$2:$AG$38,MATCH('Energy Balance-2020'!$A22,'Energy Balance-2020'!$A$2:$A$38,0),MATCH(U$2,'Energy Balance-2020'!$A$2:$AG$2,0)),0)*VLOOKUP(U$52,'Heat Value'!$A$1:$E$33,5,0)</f>
        <v>0</v>
      </c>
      <c r="V59" s="379">
        <f>IF(INDEX('Energy Balance-2020'!$A$2:$AG$38,MATCH('Energy Balance-2020'!$A22,'Energy Balance-2020'!$A$2:$A$38,0),MATCH(V$2,'Energy Balance-2020'!$A$2:$AG$2,0))&lt;0,-INDEX('Energy Balance-2020'!$A$2:$AG$38,MATCH('Energy Balance-2020'!$A22,'Energy Balance-2020'!$A$2:$A$38,0),MATCH(V$2,'Energy Balance-2020'!$A$2:$AG$2,0)),0)*VLOOKUP(V$52,'Heat Value'!$A$1:$E$33,5,0)</f>
        <v>0</v>
      </c>
      <c r="W59" s="379">
        <f>IF(INDEX('Energy Balance-2020'!$A$2:$AG$38,MATCH('Energy Balance-2020'!$A22,'Energy Balance-2020'!$A$2:$A$38,0),MATCH(W$2,'Energy Balance-2020'!$A$2:$AG$2,0))&lt;0,-INDEX('Energy Balance-2020'!$A$2:$AG$38,MATCH('Energy Balance-2020'!$A22,'Energy Balance-2020'!$A$2:$A$38,0),MATCH(W$2,'Energy Balance-2020'!$A$2:$AG$2,0)),0)*VLOOKUP(W$52,'Heat Value'!$A$1:$E$33,5,0)</f>
        <v>0</v>
      </c>
      <c r="X59" s="379">
        <f>IF(INDEX('Energy Balance-2020'!$A$2:$AG$38,MATCH('Energy Balance-2020'!$A22,'Energy Balance-2020'!$A$2:$A$38,0),MATCH(X$2,'Energy Balance-2020'!$A$2:$AG$2,0))&lt;0,-INDEX('Energy Balance-2020'!$A$2:$AG$38,MATCH('Energy Balance-2020'!$A22,'Energy Balance-2020'!$A$2:$A$38,0),MATCH(X$2,'Energy Balance-2020'!$A$2:$AG$2,0)),0)*VLOOKUP(X$52,'Heat Value'!$A$1:$E$33,5,0)</f>
        <v>0</v>
      </c>
      <c r="Y59" s="379">
        <f>IF(INDEX('Energy Balance-2020'!$A$2:$AG$38,MATCH('Energy Balance-2020'!$A22,'Energy Balance-2020'!$A$2:$A$38,0),MATCH(Y$2,'Energy Balance-2020'!$A$2:$AG$2,0))&lt;0,-INDEX('Energy Balance-2020'!$A$2:$AG$38,MATCH('Energy Balance-2020'!$A22,'Energy Balance-2020'!$A$2:$A$38,0),MATCH(Y$2,'Energy Balance-2020'!$A$2:$AG$2,0)),0)*VLOOKUP(Y$52,'Heat Value'!$A$1:$E$33,5,0)</f>
        <v>0</v>
      </c>
      <c r="Z59" s="379">
        <f>IF(INDEX('Energy Balance-2020'!$A$2:$AG$38,MATCH('Energy Balance-2020'!$A22,'Energy Balance-2020'!$A$2:$A$38,0),MATCH(Z$2,'Energy Balance-2020'!$A$2:$AG$2,0))&lt;0,-INDEX('Energy Balance-2020'!$A$2:$AG$38,MATCH('Energy Balance-2020'!$A22,'Energy Balance-2020'!$A$2:$A$38,0),MATCH(Z$2,'Energy Balance-2020'!$A$2:$AG$2,0)),0)*VLOOKUP(Z$52,'Heat Value'!$A$1:$E$33,5,0)</f>
        <v>0</v>
      </c>
      <c r="AA59" s="379">
        <f>IF(INDEX('Energy Balance-2020'!$A$2:$AG$38,MATCH('Energy Balance-2020'!$A22,'Energy Balance-2020'!$A$2:$A$38,0),MATCH(AA$2,'Energy Balance-2020'!$A$2:$AG$2,0))&lt;0,-INDEX('Energy Balance-2020'!$A$2:$AG$38,MATCH('Energy Balance-2020'!$A22,'Energy Balance-2020'!$A$2:$A$38,0),MATCH(AA$2,'Energy Balance-2020'!$A$2:$AG$2,0)),0)*VLOOKUP(AA$52,'Heat Value'!$A$1:$E$33,5,0)</f>
        <v>0</v>
      </c>
      <c r="AB59">
        <f>-'Energy Balance-2020'!AC22*VLOOKUP(AB$52,'Heat Value'!$A$1:$E$33,5,0)</f>
        <v>668649638310616.5</v>
      </c>
      <c r="AC59">
        <f>-'Energy Balance-2020'!AD22*VLOOKUP(AC$52,'Heat Value'!$A$1:$E$33,5,0)</f>
        <v>-649769595040869.25</v>
      </c>
      <c r="AD59" s="379">
        <f>IF(INDEX('Energy Balance-2020'!$A$2:$AG$38,MATCH('Energy Balance-2020'!$A22,'Energy Balance-2020'!$A$2:$A$38,0),MATCH(AD$2,'Energy Balance-2020'!$A$2:$AG$2,0))&lt;0,-INDEX('Energy Balance-2020'!$A$2:$AG$38,MATCH('Energy Balance-2020'!$A22,'Energy Balance-2020'!$A$2:$A$38,0),MATCH(AD$2,'Energy Balance-2020'!$A$2:$AG$2,0)),0)*VLOOKUP(AD$52,'Heat Value'!$A$1:$E$33,5,0)</f>
        <v>0</v>
      </c>
      <c r="AE59" s="379">
        <f>IF(INDEX('Energy Balance-2020'!$A$2:$AG$38,MATCH('Energy Balance-2020'!$A22,'Energy Balance-2020'!$A$2:$A$38,0),MATCH(AE$2,'Energy Balance-2020'!$A$2:$AG$2,0))&lt;0,-INDEX('Energy Balance-2020'!$A$2:$AG$38,MATCH('Energy Balance-2020'!$A22,'Energy Balance-2020'!$A$2:$A$38,0),MATCH(AE$2,'Energy Balance-2020'!$A$2:$AG$2,0)),0)*VLOOKUP(AE$52,'Heat Value'!$A$1:$E$33,5,0)</f>
        <v>0</v>
      </c>
      <c r="AF59" s="380">
        <f>IF(INDEX('Energy Balance-2020'!$A$2:$AG$38,MATCH('Energy Balance-2020'!$A22,'Energy Balance-2020'!$A$2:$A$38,0),MATCH(AF$2,'Energy Balance-2020'!$A$2:$AG$2,0))&lt;0,-INDEX('Energy Balance-2020'!$A$2:$AG$38,MATCH('Energy Balance-2020'!$A22,'Energy Balance-2020'!$A$2:$A$38,0),MATCH(AF$2,'Energy Balance-2020'!$A$2:$AG$2,0)),0)*VLOOKUP(AF$52,'Heat Value'!$A$1:$E$33,5,0)</f>
        <v>0</v>
      </c>
    </row>
    <row r="60" spans="1:32" x14ac:dyDescent="0.2">
      <c r="A60" s="113" t="str">
        <f>VLOOKUP($B60,'Transformation Match'!$A$1:$C$9,2,0)</f>
        <v>石油、煤炭及其他燃料加工业</v>
      </c>
      <c r="B60" s="90" t="s">
        <v>95</v>
      </c>
      <c r="C60" s="98">
        <f>-'Energy Balance-2020'!C23*VLOOKUP(C$52,'Heat Value'!$A$1:$E$33,5,0)</f>
        <v>88744312066512.875</v>
      </c>
      <c r="D60" s="382">
        <f>-'Energy Balance-2020'!D23*VLOOKUP(D$52,'Heat Value'!$A$1:$E$33,5,0)</f>
        <v>0</v>
      </c>
      <c r="E60" s="382">
        <f>-'Energy Balance-2020'!E23*VLOOKUP(E$52,'Heat Value'!$A$1:$E$33,5,0)</f>
        <v>91090839788244.391</v>
      </c>
      <c r="F60" s="28">
        <f>-'Energy Balance-2020'!F23*VLOOKUP("型煤",'Heat Value'!$A$1:$E$33,5,0)</f>
        <v>-198884253283842.75</v>
      </c>
      <c r="G60" s="382">
        <f>IF(INDEX('Energy Balance-2020'!$A$2:$AG$38,MATCH('Energy Balance-2020'!$A23,'Energy Balance-2020'!$A$2:$A$38,0),MATCH(G$2,'Energy Balance-2020'!$A$2:$AG$2,0))&lt;0,-INDEX('Energy Balance-2020'!$A$2:$AG$38,MATCH('Energy Balance-2020'!$A23,'Energy Balance-2020'!$A$2:$A$38,0),MATCH(G$2,'Energy Balance-2020'!$A$2:$AG$2,0)),0)*VLOOKUP(G$52,'Heat Value'!$A$1:$E$33,5,0)</f>
        <v>0</v>
      </c>
      <c r="H60" s="382">
        <f>IF(INDEX('Energy Balance-2020'!$A$2:$AG$38,MATCH('Energy Balance-2020'!$A23,'Energy Balance-2020'!$A$2:$A$38,0),MATCH(H$2,'Energy Balance-2020'!$A$2:$AG$2,0))&lt;0,-INDEX('Energy Balance-2020'!$A$2:$AG$38,MATCH('Energy Balance-2020'!$A23,'Energy Balance-2020'!$A$2:$A$38,0),MATCH(H$2,'Energy Balance-2020'!$A$2:$AG$2,0)),0)*VLOOKUP(H$52,'Heat Value'!$A$1:$E$33,5,0)</f>
        <v>0</v>
      </c>
      <c r="I60" s="382">
        <f>IF(INDEX('Energy Balance-2020'!$A$2:$AG$38,MATCH('Energy Balance-2020'!$A23,'Energy Balance-2020'!$A$2:$A$38,0),MATCH(I$2,'Energy Balance-2020'!$A$2:$AG$2,0))&lt;0,-INDEX('Energy Balance-2020'!$A$2:$AG$38,MATCH('Energy Balance-2020'!$A23,'Energy Balance-2020'!$A$2:$A$38,0),MATCH(I$2,'Energy Balance-2020'!$A$2:$AG$2,0)),0)*VLOOKUP(I$52,'Heat Value'!$A$1:$E$33,5,0)</f>
        <v>0</v>
      </c>
      <c r="J60" s="382">
        <f>IF(INDEX('Energy Balance-2020'!$A$2:$AG$38,MATCH('Energy Balance-2020'!$A23,'Energy Balance-2020'!$A$2:$A$38,0),MATCH(J$2,'Energy Balance-2020'!$A$2:$AG$2,0))&lt;0,-INDEX('Energy Balance-2020'!$A$2:$AG$38,MATCH('Energy Balance-2020'!$A23,'Energy Balance-2020'!$A$2:$A$38,0),MATCH(J$2,'Energy Balance-2020'!$A$2:$AG$2,0)),0)*VLOOKUP(J$52,'Heat Value'!$A$1:$E$33,5,0)</f>
        <v>0</v>
      </c>
      <c r="K60" s="382">
        <f>IF(INDEX('Energy Balance-2020'!$A$2:$AG$38,MATCH('Energy Balance-2020'!$A23,'Energy Balance-2020'!$A$2:$A$38,0),MATCH(K$2,'Energy Balance-2020'!$A$2:$AG$2,0))&lt;0,-INDEX('Energy Balance-2020'!$A$2:$AG$38,MATCH('Energy Balance-2020'!$A23,'Energy Balance-2020'!$A$2:$A$38,0),MATCH(K$2,'Energy Balance-2020'!$A$2:$AG$2,0)),0)*VLOOKUP(K$52,'Heat Value'!$A$1:$E$33,5,0)</f>
        <v>0</v>
      </c>
      <c r="L60" s="382">
        <f>IF(INDEX('Energy Balance-2020'!$A$2:$AG$38,MATCH('Energy Balance-2020'!$A23,'Energy Balance-2020'!$A$2:$A$38,0),MATCH(L$2,'Energy Balance-2020'!$A$2:$AG$2,0))&lt;0,-INDEX('Energy Balance-2020'!$A$2:$AG$38,MATCH('Energy Balance-2020'!$A23,'Energy Balance-2020'!$A$2:$A$38,0),MATCH(L$2,'Energy Balance-2020'!$A$2:$AG$2,0)),0)*VLOOKUP(L$52,'Heat Value'!$A$1:$E$33,5,0)</f>
        <v>0</v>
      </c>
      <c r="M60" s="382">
        <f>IF(INDEX('Energy Balance-2020'!$A$2:$AG$38,MATCH('Energy Balance-2020'!$A23,'Energy Balance-2020'!$A$2:$A$38,0),MATCH(M$2,'Energy Balance-2020'!$A$2:$AG$2,0))&lt;0,-INDEX('Energy Balance-2020'!$A$2:$AG$38,MATCH('Energy Balance-2020'!$A23,'Energy Balance-2020'!$A$2:$A$38,0),MATCH(M$2,'Energy Balance-2020'!$A$2:$AG$2,0)),0)*VLOOKUP(M$52,'Heat Value'!$A$1:$E$33,5,0)</f>
        <v>0</v>
      </c>
      <c r="N60" s="382">
        <f>IF(INDEX('Energy Balance-2020'!$A$2:$AG$38,MATCH('Energy Balance-2020'!$A23,'Energy Balance-2020'!$A$2:$A$38,0),MATCH(N$2,'Energy Balance-2020'!$A$2:$AG$2,0))&lt;0,-INDEX('Energy Balance-2020'!$A$2:$AG$38,MATCH('Energy Balance-2020'!$A23,'Energy Balance-2020'!$A$2:$A$38,0),MATCH(N$2,'Energy Balance-2020'!$A$2:$AG$2,0)),0)*VLOOKUP(N$52,'Heat Value'!$A$1:$E$33,5,0)</f>
        <v>0</v>
      </c>
      <c r="O60" s="382">
        <f>IF(INDEX('Energy Balance-2020'!$A$2:$AG$38,MATCH('Energy Balance-2020'!$A23,'Energy Balance-2020'!$A$2:$A$38,0),MATCH(O$2,'Energy Balance-2020'!$A$2:$AG$2,0))&lt;0,-INDEX('Energy Balance-2020'!$A$2:$AG$38,MATCH('Energy Balance-2020'!$A23,'Energy Balance-2020'!$A$2:$A$38,0),MATCH(O$2,'Energy Balance-2020'!$A$2:$AG$2,0)),0)*VLOOKUP(O$52,'Heat Value'!$A$1:$E$33,5,0)</f>
        <v>0</v>
      </c>
      <c r="P60" s="382">
        <f>IF(INDEX('Energy Balance-2020'!$A$2:$AG$38,MATCH('Energy Balance-2020'!$A23,'Energy Balance-2020'!$A$2:$A$38,0),MATCH(P$2,'Energy Balance-2020'!$A$2:$AG$2,0))&lt;0,-INDEX('Energy Balance-2020'!$A$2:$AG$38,MATCH('Energy Balance-2020'!$A23,'Energy Balance-2020'!$A$2:$A$38,0),MATCH(P$2,'Energy Balance-2020'!$A$2:$AG$2,0)),0)*VLOOKUP(P$52,'Heat Value'!$A$1:$E$33,5,0)</f>
        <v>0</v>
      </c>
      <c r="Q60" s="382">
        <f>IF(INDEX('Energy Balance-2020'!$A$2:$AG$38,MATCH('Energy Balance-2020'!$A23,'Energy Balance-2020'!$A$2:$A$38,0),MATCH(Q$2,'Energy Balance-2020'!$A$2:$AG$2,0))&lt;0,-INDEX('Energy Balance-2020'!$A$2:$AG$38,MATCH('Energy Balance-2020'!$A23,'Energy Balance-2020'!$A$2:$A$38,0),MATCH(Q$2,'Energy Balance-2020'!$A$2:$AG$2,0)),0)*VLOOKUP(Q$52,'Heat Value'!$A$1:$E$33,5,0)</f>
        <v>0</v>
      </c>
      <c r="R60" s="382">
        <f>IF(INDEX('Energy Balance-2020'!$A$2:$AG$38,MATCH('Energy Balance-2020'!$A23,'Energy Balance-2020'!$A$2:$A$38,0),MATCH(R$2,'Energy Balance-2020'!$A$2:$AG$2,0))&lt;0,-INDEX('Energy Balance-2020'!$A$2:$AG$38,MATCH('Energy Balance-2020'!$A23,'Energy Balance-2020'!$A$2:$A$38,0),MATCH(R$2,'Energy Balance-2020'!$A$2:$AG$2,0)),0)*VLOOKUP(R$52,'Heat Value'!$A$1:$E$33,5,0)</f>
        <v>0</v>
      </c>
      <c r="S60" s="382">
        <f>IF(INDEX('Energy Balance-2020'!$A$2:$AG$38,MATCH('Energy Balance-2020'!$A23,'Energy Balance-2020'!$A$2:$A$38,0),MATCH(S$2,'Energy Balance-2020'!$A$2:$AG$2,0))&lt;0,-INDEX('Energy Balance-2020'!$A$2:$AG$38,MATCH('Energy Balance-2020'!$A23,'Energy Balance-2020'!$A$2:$A$38,0),MATCH(S$2,'Energy Balance-2020'!$A$2:$AG$2,0)),0)*VLOOKUP(S$52,'Heat Value'!$A$1:$E$33,5,0)</f>
        <v>0</v>
      </c>
      <c r="T60" s="382">
        <f>IF(INDEX('Energy Balance-2020'!$A$2:$AG$38,MATCH('Energy Balance-2020'!$A23,'Energy Balance-2020'!$A$2:$A$38,0),MATCH(T$2,'Energy Balance-2020'!$A$2:$AG$2,0))&lt;0,-INDEX('Energy Balance-2020'!$A$2:$AG$38,MATCH('Energy Balance-2020'!$A23,'Energy Balance-2020'!$A$2:$A$38,0),MATCH(T$2,'Energy Balance-2020'!$A$2:$AG$2,0)),0)*VLOOKUP(T$52,'Heat Value'!$A$1:$E$33,5,0)</f>
        <v>0</v>
      </c>
      <c r="U60" s="382">
        <f>IF(INDEX('Energy Balance-2020'!$A$2:$AG$38,MATCH('Energy Balance-2020'!$A23,'Energy Balance-2020'!$A$2:$A$38,0),MATCH(U$2,'Energy Balance-2020'!$A$2:$AG$2,0))&lt;0,-INDEX('Energy Balance-2020'!$A$2:$AG$38,MATCH('Energy Balance-2020'!$A23,'Energy Balance-2020'!$A$2:$A$38,0),MATCH(U$2,'Energy Balance-2020'!$A$2:$AG$2,0)),0)*VLOOKUP(U$52,'Heat Value'!$A$1:$E$33,5,0)</f>
        <v>0</v>
      </c>
      <c r="V60" s="382">
        <f>IF(INDEX('Energy Balance-2020'!$A$2:$AG$38,MATCH('Energy Balance-2020'!$A23,'Energy Balance-2020'!$A$2:$A$38,0),MATCH(V$2,'Energy Balance-2020'!$A$2:$AG$2,0))&lt;0,-INDEX('Energy Balance-2020'!$A$2:$AG$38,MATCH('Energy Balance-2020'!$A23,'Energy Balance-2020'!$A$2:$A$38,0),MATCH(V$2,'Energy Balance-2020'!$A$2:$AG$2,0)),0)*VLOOKUP(V$52,'Heat Value'!$A$1:$E$33,5,0)</f>
        <v>0</v>
      </c>
      <c r="W60" s="382">
        <f>IF(INDEX('Energy Balance-2020'!$A$2:$AG$38,MATCH('Energy Balance-2020'!$A23,'Energy Balance-2020'!$A$2:$A$38,0),MATCH(W$2,'Energy Balance-2020'!$A$2:$AG$2,0))&lt;0,-INDEX('Energy Balance-2020'!$A$2:$AG$38,MATCH('Energy Balance-2020'!$A23,'Energy Balance-2020'!$A$2:$A$38,0),MATCH(W$2,'Energy Balance-2020'!$A$2:$AG$2,0)),0)*VLOOKUP(W$52,'Heat Value'!$A$1:$E$33,5,0)</f>
        <v>0</v>
      </c>
      <c r="X60" s="382">
        <f>IF(INDEX('Energy Balance-2020'!$A$2:$AG$38,MATCH('Energy Balance-2020'!$A23,'Energy Balance-2020'!$A$2:$A$38,0),MATCH(X$2,'Energy Balance-2020'!$A$2:$AG$2,0))&lt;0,-INDEX('Energy Balance-2020'!$A$2:$AG$38,MATCH('Energy Balance-2020'!$A23,'Energy Balance-2020'!$A$2:$A$38,0),MATCH(X$2,'Energy Balance-2020'!$A$2:$AG$2,0)),0)*VLOOKUP(X$52,'Heat Value'!$A$1:$E$33,5,0)</f>
        <v>0</v>
      </c>
      <c r="Y60" s="382">
        <f>IF(INDEX('Energy Balance-2020'!$A$2:$AG$38,MATCH('Energy Balance-2020'!$A23,'Energy Balance-2020'!$A$2:$A$38,0),MATCH(Y$2,'Energy Balance-2020'!$A$2:$AG$2,0))&lt;0,-INDEX('Energy Balance-2020'!$A$2:$AG$38,MATCH('Energy Balance-2020'!$A23,'Energy Balance-2020'!$A$2:$A$38,0),MATCH(Y$2,'Energy Balance-2020'!$A$2:$AG$2,0)),0)*VLOOKUP(Y$52,'Heat Value'!$A$1:$E$33,5,0)</f>
        <v>0</v>
      </c>
      <c r="Z60" s="382">
        <f>IF(INDEX('Energy Balance-2020'!$A$2:$AG$38,MATCH('Energy Balance-2020'!$A23,'Energy Balance-2020'!$A$2:$A$38,0),MATCH(Z$2,'Energy Balance-2020'!$A$2:$AG$2,0))&lt;0,-INDEX('Energy Balance-2020'!$A$2:$AG$38,MATCH('Energy Balance-2020'!$A23,'Energy Balance-2020'!$A$2:$A$38,0),MATCH(Z$2,'Energy Balance-2020'!$A$2:$AG$2,0)),0)*VLOOKUP(Z$52,'Heat Value'!$A$1:$E$33,5,0)</f>
        <v>0</v>
      </c>
      <c r="AA60" s="382">
        <f>IF(INDEX('Energy Balance-2020'!$A$2:$AG$38,MATCH('Energy Balance-2020'!$A23,'Energy Balance-2020'!$A$2:$A$38,0),MATCH(AA$2,'Energy Balance-2020'!$A$2:$AG$2,0))&lt;0,-INDEX('Energy Balance-2020'!$A$2:$AG$38,MATCH('Energy Balance-2020'!$A23,'Energy Balance-2020'!$A$2:$A$38,0),MATCH(AA$2,'Energy Balance-2020'!$A$2:$AG$2,0)),0)*VLOOKUP(AA$52,'Heat Value'!$A$1:$E$33,5,0)</f>
        <v>0</v>
      </c>
      <c r="AB60" s="382">
        <f>IF(INDEX('Energy Balance-2020'!$A$2:$AG$38,MATCH('Energy Balance-2020'!$A23,'Energy Balance-2020'!$A$2:$A$38,0),MATCH(AB$2,'Energy Balance-2020'!$A$2:$AG$2,0))&lt;0,-INDEX('Energy Balance-2020'!$A$2:$AG$38,MATCH('Energy Balance-2020'!$A23,'Energy Balance-2020'!$A$2:$A$38,0),MATCH(AB$2,'Energy Balance-2020'!$A$2:$AG$2,0)),0)*VLOOKUP(AB$52,'Heat Value'!$A$1:$E$33,5,0)</f>
        <v>0</v>
      </c>
      <c r="AC60" s="382">
        <f>IF(INDEX('Energy Balance-2020'!$A$2:$AG$38,MATCH('Energy Balance-2020'!$A23,'Energy Balance-2020'!$A$2:$A$38,0),MATCH(AC$2,'Energy Balance-2020'!$A$2:$AG$2,0))&lt;0,-INDEX('Energy Balance-2020'!$A$2:$AG$38,MATCH('Energy Balance-2020'!$A23,'Energy Balance-2020'!$A$2:$A$38,0),MATCH(AC$2,'Energy Balance-2020'!$A$2:$AG$2,0)),0)*VLOOKUP(AC$52,'Heat Value'!$A$1:$E$33,5,0)</f>
        <v>0</v>
      </c>
      <c r="AD60" s="382">
        <f>IF(INDEX('Energy Balance-2020'!$A$2:$AG$38,MATCH('Energy Balance-2020'!$A23,'Energy Balance-2020'!$A$2:$A$38,0),MATCH(AD$2,'Energy Balance-2020'!$A$2:$AG$2,0))&lt;0,-INDEX('Energy Balance-2020'!$A$2:$AG$38,MATCH('Energy Balance-2020'!$A23,'Energy Balance-2020'!$A$2:$A$38,0),MATCH(AD$2,'Energy Balance-2020'!$A$2:$AG$2,0)),0)*VLOOKUP(AD$52,'Heat Value'!$A$1:$E$33,5,0)</f>
        <v>0</v>
      </c>
      <c r="AE60" s="382">
        <f>IF(INDEX('Energy Balance-2020'!$A$2:$AG$38,MATCH('Energy Balance-2020'!$A23,'Energy Balance-2020'!$A$2:$A$38,0),MATCH(AE$2,'Energy Balance-2020'!$A$2:$AG$2,0))&lt;0,-INDEX('Energy Balance-2020'!$A$2:$AG$38,MATCH('Energy Balance-2020'!$A23,'Energy Balance-2020'!$A$2:$A$38,0),MATCH(AE$2,'Energy Balance-2020'!$A$2:$AG$2,0)),0)*VLOOKUP(AE$52,'Heat Value'!$A$1:$E$33,5,0)</f>
        <v>0</v>
      </c>
      <c r="AF60" s="383">
        <f>IF(INDEX('Energy Balance-2020'!$A$2:$AG$38,MATCH('Energy Balance-2020'!$A23,'Energy Balance-2020'!$A$2:$A$38,0),MATCH(AF$2,'Energy Balance-2020'!$A$2:$AG$2,0))&lt;0,-INDEX('Energy Balance-2020'!$A$2:$AG$38,MATCH('Energy Balance-2020'!$A23,'Energy Balance-2020'!$A$2:$A$38,0),MATCH(AF$2,'Energy Balance-2020'!$A$2:$AG$2,0)),0)*VLOOKUP(AF$52,'Heat Value'!$A$1:$E$33,5,0)</f>
        <v>0</v>
      </c>
    </row>
    <row r="65" spans="1:31" x14ac:dyDescent="0.2">
      <c r="A65" s="80" t="s">
        <v>338</v>
      </c>
    </row>
    <row r="66" spans="1:31" x14ac:dyDescent="0.2">
      <c r="B66" s="30" t="str">
        <f>VLOOKUP(B$67,'Fuel Match'!$B$2:$D$35,3,0)</f>
        <v>coal</v>
      </c>
      <c r="C66" s="24" t="str">
        <f>VLOOKUP(C$67,'Fuel Match'!$B$2:$D$35,3,0)</f>
        <v>coal</v>
      </c>
      <c r="D66" s="24" t="str">
        <f>VLOOKUP(D$67,'Fuel Match'!$B$2:$D$35,3,0)</f>
        <v>coal</v>
      </c>
      <c r="E66" s="24" t="str">
        <f>VLOOKUP(E$67,'Fuel Match'!$B$2:$D$35,3,0)</f>
        <v>coal</v>
      </c>
      <c r="F66" s="24" t="str">
        <f>VLOOKUP(F$67,'Fuel Match'!$B$2:$D$35,3,0)</f>
        <v>coal</v>
      </c>
      <c r="G66" s="24" t="str">
        <f>VLOOKUP(G$67,'Fuel Match'!$B$2:$D$35,3,0)</f>
        <v>coal</v>
      </c>
      <c r="H66" s="24" t="str">
        <f>VLOOKUP(H$67,'Fuel Match'!$B$2:$D$35,3,0)</f>
        <v>LPG propane or butane</v>
      </c>
      <c r="I66" s="24" t="str">
        <f>VLOOKUP(I$67,'Fuel Match'!$B$2:$D$35,3,0)</f>
        <v>LPG propane or butane</v>
      </c>
      <c r="J66" s="24" t="str">
        <f>VLOOKUP(J$67,'Fuel Match'!$B$2:$D$35,3,0)</f>
        <v>LPG propane or butane</v>
      </c>
      <c r="K66" s="24" t="str">
        <f>VLOOKUP(K$67,'Fuel Match'!$B$2:$D$35,3,0)</f>
        <v>LPG propane or butane</v>
      </c>
      <c r="L66" s="24" t="str">
        <f>VLOOKUP(L$67,'Fuel Match'!$B$2:$D$35,3,0)</f>
        <v>petroleum diesel</v>
      </c>
      <c r="M66" s="24" t="str">
        <f>VLOOKUP(M$67,'Fuel Match'!$B$2:$D$35,3,0)</f>
        <v>crude oil</v>
      </c>
      <c r="N66" s="24" t="str">
        <f>VLOOKUP(N$67,'Fuel Match'!$B$2:$D$35,3,0)</f>
        <v>petroleum diesel</v>
      </c>
      <c r="O66" s="24" t="str">
        <f>VLOOKUP(O$67,'Fuel Match'!$B$2:$D$35,3,0)</f>
        <v>petroleum diesel</v>
      </c>
      <c r="P66" s="24" t="str">
        <f>VLOOKUP(P$67,'Fuel Match'!$B$2:$D$35,3,0)</f>
        <v>petroleum diesel</v>
      </c>
      <c r="Q66" s="24" t="str">
        <f>VLOOKUP(Q$67,'Fuel Match'!$B$2:$D$35,3,0)</f>
        <v>heavy fuel oil</v>
      </c>
      <c r="R66" s="24" t="str">
        <f>VLOOKUP(R$67,'Fuel Match'!$B$2:$D$35,3,0)</f>
        <v>LPG propane or butane</v>
      </c>
      <c r="S66" s="24" t="str">
        <f>VLOOKUP(S$67,'Fuel Match'!$B$2:$D$35,3,0)</f>
        <v>LPG propane or butane</v>
      </c>
      <c r="T66" s="24" t="str">
        <f>VLOOKUP(T$67,'Fuel Match'!$B$2:$D$35,3,0)</f>
        <v>heavy fuel oil</v>
      </c>
      <c r="U66" s="24" t="str">
        <f>VLOOKUP(U$67,'Fuel Match'!$B$2:$D$35,3,0)</f>
        <v>heavy fuel oil</v>
      </c>
      <c r="V66" s="24" t="str">
        <f>VLOOKUP(V$67,'Fuel Match'!$B$2:$D$35,3,0)</f>
        <v>heavy fuel oil</v>
      </c>
      <c r="W66" s="24" t="str">
        <f>VLOOKUP(W$67,'Fuel Match'!$B$2:$D$35,3,0)</f>
        <v>heavy fuel oil</v>
      </c>
      <c r="X66" s="24" t="str">
        <f>VLOOKUP(X$67,'Fuel Match'!$B$2:$D$35,3,0)</f>
        <v>LPG propane or butane</v>
      </c>
      <c r="Y66" s="24" t="str">
        <f>VLOOKUP(Y$67,'Fuel Match'!$B$2:$D$35,3,0)</f>
        <v>LPG propane or butane</v>
      </c>
      <c r="Z66" s="24" t="str">
        <f>VLOOKUP(Z$67,'Fuel Match'!$B$2:$D$35,3,0)</f>
        <v>heavy fuel oil</v>
      </c>
      <c r="AA66" s="24" t="str">
        <f>VLOOKUP(AA$67,'Fuel Match'!$B$2:$D$35,3,0)</f>
        <v>natural gas</v>
      </c>
      <c r="AB66" s="24" t="str">
        <f>VLOOKUP(AB$67,'Fuel Match'!$B$2:$D$35,3,0)</f>
        <v>natural gas</v>
      </c>
      <c r="AC66" s="24" t="str">
        <f>VLOOKUP(AC$67,'Fuel Match'!$B$2:$D$35,3,0)</f>
        <v>heat</v>
      </c>
      <c r="AD66" s="24" t="str">
        <f>VLOOKUP(AD$67,'Fuel Match'!$B$2:$D$35,3,0)</f>
        <v>electricity</v>
      </c>
      <c r="AE66" s="25" t="str">
        <f>VLOOKUP(AE$67,'Fuel Match'!$B$2:$D$35,3,0)</f>
        <v>biomass</v>
      </c>
    </row>
    <row r="67" spans="1:31" x14ac:dyDescent="0.2">
      <c r="B67" s="100" t="s">
        <v>159</v>
      </c>
      <c r="C67" s="100" t="s">
        <v>161</v>
      </c>
      <c r="D67" s="100" t="s">
        <v>181</v>
      </c>
      <c r="E67" s="100" t="s">
        <v>341</v>
      </c>
      <c r="F67" s="100" t="s">
        <v>179</v>
      </c>
      <c r="G67" s="100" t="s">
        <v>227</v>
      </c>
      <c r="H67" s="100" t="s">
        <v>196</v>
      </c>
      <c r="I67" s="100" t="s">
        <v>198</v>
      </c>
      <c r="J67" s="100" t="s">
        <v>200</v>
      </c>
      <c r="K67" s="100" t="s">
        <v>202</v>
      </c>
      <c r="L67" s="100" t="s">
        <v>184</v>
      </c>
      <c r="M67" s="100" t="s">
        <v>154</v>
      </c>
      <c r="N67" s="100" t="s">
        <v>193</v>
      </c>
      <c r="O67" s="100" t="s">
        <v>176</v>
      </c>
      <c r="P67" s="100" t="s">
        <v>186</v>
      </c>
      <c r="Q67" s="100" t="s">
        <v>169</v>
      </c>
      <c r="R67" s="100" t="s">
        <v>204</v>
      </c>
      <c r="S67" s="100" t="s">
        <v>205</v>
      </c>
      <c r="T67" s="100" t="s">
        <v>207</v>
      </c>
      <c r="U67" s="100" t="s">
        <v>171</v>
      </c>
      <c r="V67" s="100" t="s">
        <v>188</v>
      </c>
      <c r="W67" s="100" t="s">
        <v>190</v>
      </c>
      <c r="X67" s="100" t="s">
        <v>209</v>
      </c>
      <c r="Y67" s="100" t="s">
        <v>211</v>
      </c>
      <c r="Z67" s="100" t="s">
        <v>173</v>
      </c>
      <c r="AA67" s="100" t="s">
        <v>214</v>
      </c>
      <c r="AB67" s="100" t="s">
        <v>216</v>
      </c>
      <c r="AC67" s="101" t="s">
        <v>166</v>
      </c>
      <c r="AD67" s="101" t="s">
        <v>157</v>
      </c>
      <c r="AE67" s="101" t="s">
        <v>228</v>
      </c>
    </row>
    <row r="68" spans="1:31" x14ac:dyDescent="0.2">
      <c r="A68" s="36" t="s">
        <v>2</v>
      </c>
      <c r="B68" s="96">
        <f t="shared" ref="B68:AE76" si="0">SUMIFS(C$5:C$60,$A$5:$A$60,$A68)</f>
        <v>1.7867702743129666E+16</v>
      </c>
      <c r="C68" s="45">
        <f t="shared" si="0"/>
        <v>-1.4014123782357116E+16</v>
      </c>
      <c r="D68" s="45">
        <f t="shared" si="0"/>
        <v>-1802274569445778.5</v>
      </c>
      <c r="E68" s="45">
        <f t="shared" si="0"/>
        <v>0</v>
      </c>
      <c r="F68" s="45">
        <f t="shared" si="0"/>
        <v>-221470653899506.84</v>
      </c>
      <c r="G68" s="45">
        <f t="shared" si="0"/>
        <v>0</v>
      </c>
      <c r="H68" s="45">
        <f t="shared" si="0"/>
        <v>0</v>
      </c>
      <c r="I68" s="45">
        <f t="shared" si="0"/>
        <v>0</v>
      </c>
      <c r="J68" s="45">
        <f t="shared" si="0"/>
        <v>0</v>
      </c>
      <c r="K68" s="45">
        <f t="shared" si="0"/>
        <v>0</v>
      </c>
      <c r="L68" s="45">
        <f t="shared" si="0"/>
        <v>0</v>
      </c>
      <c r="M68" s="45">
        <f t="shared" si="0"/>
        <v>0</v>
      </c>
      <c r="N68" s="45">
        <f t="shared" si="0"/>
        <v>0</v>
      </c>
      <c r="O68" s="45">
        <f t="shared" si="0"/>
        <v>0</v>
      </c>
      <c r="P68" s="45">
        <f t="shared" si="0"/>
        <v>0</v>
      </c>
      <c r="Q68" s="45">
        <f t="shared" si="0"/>
        <v>0</v>
      </c>
      <c r="R68" s="45">
        <f t="shared" si="0"/>
        <v>0</v>
      </c>
      <c r="S68" s="45">
        <f t="shared" si="0"/>
        <v>0</v>
      </c>
      <c r="T68" s="45">
        <f t="shared" si="0"/>
        <v>0</v>
      </c>
      <c r="U68" s="45">
        <f t="shared" si="0"/>
        <v>0</v>
      </c>
      <c r="V68" s="45">
        <f t="shared" si="0"/>
        <v>0</v>
      </c>
      <c r="W68" s="45">
        <f t="shared" si="0"/>
        <v>0</v>
      </c>
      <c r="X68" s="45">
        <f t="shared" si="0"/>
        <v>0</v>
      </c>
      <c r="Y68" s="45">
        <f t="shared" si="0"/>
        <v>0</v>
      </c>
      <c r="Z68" s="45">
        <f t="shared" si="0"/>
        <v>0</v>
      </c>
      <c r="AA68" s="45">
        <f t="shared" si="0"/>
        <v>0</v>
      </c>
      <c r="AB68" s="45">
        <f t="shared" si="0"/>
        <v>0</v>
      </c>
      <c r="AC68" s="45">
        <f t="shared" si="0"/>
        <v>0</v>
      </c>
      <c r="AD68" s="45">
        <f t="shared" si="0"/>
        <v>0</v>
      </c>
      <c r="AE68" s="46">
        <f t="shared" si="0"/>
        <v>0</v>
      </c>
    </row>
    <row r="69" spans="1:31" x14ac:dyDescent="0.2">
      <c r="A69" s="12" t="s">
        <v>3</v>
      </c>
      <c r="B69" s="97">
        <f t="shared" si="0"/>
        <v>0</v>
      </c>
      <c r="C69">
        <f t="shared" si="0"/>
        <v>0</v>
      </c>
      <c r="D69">
        <f t="shared" si="0"/>
        <v>0</v>
      </c>
      <c r="E69">
        <f t="shared" si="0"/>
        <v>0</v>
      </c>
      <c r="F69">
        <f t="shared" si="0"/>
        <v>0</v>
      </c>
      <c r="G69">
        <f t="shared" si="0"/>
        <v>0</v>
      </c>
      <c r="H69">
        <f t="shared" si="0"/>
        <v>0</v>
      </c>
      <c r="I69">
        <f t="shared" si="0"/>
        <v>0</v>
      </c>
      <c r="J69">
        <f t="shared" si="0"/>
        <v>0</v>
      </c>
      <c r="K69">
        <f t="shared" si="0"/>
        <v>0</v>
      </c>
      <c r="L69">
        <f t="shared" si="0"/>
        <v>0</v>
      </c>
      <c r="M69">
        <f t="shared" si="0"/>
        <v>0</v>
      </c>
      <c r="N69">
        <f t="shared" si="0"/>
        <v>0</v>
      </c>
      <c r="O69">
        <f t="shared" si="0"/>
        <v>0</v>
      </c>
      <c r="P69">
        <f t="shared" si="0"/>
        <v>0</v>
      </c>
      <c r="Q69">
        <f t="shared" si="0"/>
        <v>0</v>
      </c>
      <c r="R69">
        <f t="shared" si="0"/>
        <v>0</v>
      </c>
      <c r="S69">
        <f t="shared" si="0"/>
        <v>0</v>
      </c>
      <c r="T69">
        <f t="shared" si="0"/>
        <v>0</v>
      </c>
      <c r="U69">
        <f t="shared" si="0"/>
        <v>0</v>
      </c>
      <c r="V69">
        <f t="shared" si="0"/>
        <v>0</v>
      </c>
      <c r="W69">
        <f t="shared" si="0"/>
        <v>0</v>
      </c>
      <c r="X69">
        <f t="shared" si="0"/>
        <v>0</v>
      </c>
      <c r="Y69">
        <f t="shared" si="0"/>
        <v>0</v>
      </c>
      <c r="Z69">
        <f t="shared" si="0"/>
        <v>0</v>
      </c>
      <c r="AA69">
        <f t="shared" si="0"/>
        <v>0</v>
      </c>
      <c r="AB69">
        <f t="shared" si="0"/>
        <v>0</v>
      </c>
      <c r="AC69">
        <f t="shared" si="0"/>
        <v>0</v>
      </c>
      <c r="AD69">
        <f t="shared" si="0"/>
        <v>0</v>
      </c>
      <c r="AE69" s="47">
        <f t="shared" si="0"/>
        <v>0</v>
      </c>
    </row>
    <row r="70" spans="1:31" x14ac:dyDescent="0.2">
      <c r="A70" s="12" t="s">
        <v>4</v>
      </c>
      <c r="B70" s="97">
        <f t="shared" si="0"/>
        <v>0</v>
      </c>
      <c r="C70">
        <f t="shared" si="0"/>
        <v>0</v>
      </c>
      <c r="D70">
        <f t="shared" si="0"/>
        <v>0</v>
      </c>
      <c r="E70">
        <f t="shared" si="0"/>
        <v>0</v>
      </c>
      <c r="F70">
        <f t="shared" si="0"/>
        <v>0</v>
      </c>
      <c r="G70">
        <f t="shared" si="0"/>
        <v>0</v>
      </c>
      <c r="H70">
        <f t="shared" si="0"/>
        <v>0</v>
      </c>
      <c r="I70">
        <f t="shared" si="0"/>
        <v>0</v>
      </c>
      <c r="J70">
        <f t="shared" si="0"/>
        <v>0</v>
      </c>
      <c r="K70">
        <f t="shared" si="0"/>
        <v>0</v>
      </c>
      <c r="L70">
        <f t="shared" si="0"/>
        <v>0</v>
      </c>
      <c r="M70">
        <f t="shared" si="0"/>
        <v>0</v>
      </c>
      <c r="N70">
        <f t="shared" si="0"/>
        <v>0</v>
      </c>
      <c r="O70">
        <f t="shared" si="0"/>
        <v>0</v>
      </c>
      <c r="P70">
        <f t="shared" si="0"/>
        <v>0</v>
      </c>
      <c r="Q70">
        <f t="shared" si="0"/>
        <v>0</v>
      </c>
      <c r="R70">
        <f t="shared" si="0"/>
        <v>0</v>
      </c>
      <c r="S70">
        <f t="shared" si="0"/>
        <v>0</v>
      </c>
      <c r="T70">
        <f t="shared" si="0"/>
        <v>0</v>
      </c>
      <c r="U70">
        <f t="shared" si="0"/>
        <v>0</v>
      </c>
      <c r="V70">
        <f t="shared" si="0"/>
        <v>0</v>
      </c>
      <c r="W70">
        <f t="shared" si="0"/>
        <v>0</v>
      </c>
      <c r="X70">
        <f t="shared" si="0"/>
        <v>0</v>
      </c>
      <c r="Y70">
        <f t="shared" si="0"/>
        <v>0</v>
      </c>
      <c r="Z70">
        <f t="shared" si="0"/>
        <v>0</v>
      </c>
      <c r="AA70">
        <f t="shared" si="0"/>
        <v>0</v>
      </c>
      <c r="AB70">
        <f t="shared" si="0"/>
        <v>0</v>
      </c>
      <c r="AC70">
        <f t="shared" si="0"/>
        <v>0</v>
      </c>
      <c r="AD70">
        <f t="shared" si="0"/>
        <v>0</v>
      </c>
      <c r="AE70" s="47">
        <f t="shared" si="0"/>
        <v>0</v>
      </c>
    </row>
    <row r="71" spans="1:31" x14ac:dyDescent="0.2">
      <c r="A71" s="12" t="s">
        <v>5</v>
      </c>
      <c r="B71" s="97">
        <f t="shared" si="0"/>
        <v>0</v>
      </c>
      <c r="C71">
        <f t="shared" si="0"/>
        <v>0</v>
      </c>
      <c r="D71">
        <f t="shared" si="0"/>
        <v>0</v>
      </c>
      <c r="E71">
        <f t="shared" si="0"/>
        <v>0</v>
      </c>
      <c r="F71">
        <f t="shared" si="0"/>
        <v>0</v>
      </c>
      <c r="G71">
        <f t="shared" si="0"/>
        <v>0</v>
      </c>
      <c r="H71">
        <f t="shared" si="0"/>
        <v>0</v>
      </c>
      <c r="I71">
        <f t="shared" si="0"/>
        <v>0</v>
      </c>
      <c r="J71">
        <f t="shared" si="0"/>
        <v>0</v>
      </c>
      <c r="K71">
        <f t="shared" si="0"/>
        <v>0</v>
      </c>
      <c r="L71">
        <f t="shared" si="0"/>
        <v>0</v>
      </c>
      <c r="M71">
        <f t="shared" si="0"/>
        <v>0</v>
      </c>
      <c r="N71">
        <f t="shared" si="0"/>
        <v>0</v>
      </c>
      <c r="O71">
        <f t="shared" si="0"/>
        <v>0</v>
      </c>
      <c r="P71">
        <f t="shared" si="0"/>
        <v>0</v>
      </c>
      <c r="Q71">
        <f t="shared" si="0"/>
        <v>0</v>
      </c>
      <c r="R71">
        <f t="shared" si="0"/>
        <v>0</v>
      </c>
      <c r="S71">
        <f t="shared" si="0"/>
        <v>0</v>
      </c>
      <c r="T71">
        <f t="shared" si="0"/>
        <v>0</v>
      </c>
      <c r="U71">
        <f t="shared" si="0"/>
        <v>0</v>
      </c>
      <c r="V71">
        <f t="shared" si="0"/>
        <v>0</v>
      </c>
      <c r="W71">
        <f t="shared" si="0"/>
        <v>0</v>
      </c>
      <c r="X71">
        <f t="shared" si="0"/>
        <v>0</v>
      </c>
      <c r="Y71">
        <f t="shared" si="0"/>
        <v>0</v>
      </c>
      <c r="Z71">
        <f t="shared" si="0"/>
        <v>0</v>
      </c>
      <c r="AA71">
        <f t="shared" si="0"/>
        <v>0</v>
      </c>
      <c r="AB71">
        <f t="shared" si="0"/>
        <v>0</v>
      </c>
      <c r="AC71">
        <f t="shared" si="0"/>
        <v>0</v>
      </c>
      <c r="AD71">
        <f t="shared" si="0"/>
        <v>0</v>
      </c>
      <c r="AE71" s="47">
        <f t="shared" si="0"/>
        <v>0</v>
      </c>
    </row>
    <row r="72" spans="1:31" x14ac:dyDescent="0.2">
      <c r="A72" s="12" t="s">
        <v>6</v>
      </c>
      <c r="B72" s="97">
        <f t="shared" si="0"/>
        <v>0</v>
      </c>
      <c r="C72">
        <f t="shared" si="0"/>
        <v>0</v>
      </c>
      <c r="D72">
        <f t="shared" si="0"/>
        <v>0</v>
      </c>
      <c r="E72">
        <f t="shared" si="0"/>
        <v>0</v>
      </c>
      <c r="F72">
        <f t="shared" si="0"/>
        <v>0</v>
      </c>
      <c r="G72">
        <f t="shared" si="0"/>
        <v>0</v>
      </c>
      <c r="H72">
        <f t="shared" si="0"/>
        <v>0</v>
      </c>
      <c r="I72">
        <f t="shared" si="0"/>
        <v>0</v>
      </c>
      <c r="J72">
        <f t="shared" si="0"/>
        <v>0</v>
      </c>
      <c r="K72">
        <f t="shared" si="0"/>
        <v>0</v>
      </c>
      <c r="L72">
        <f t="shared" si="0"/>
        <v>0</v>
      </c>
      <c r="M72">
        <f t="shared" si="0"/>
        <v>0</v>
      </c>
      <c r="N72">
        <f t="shared" si="0"/>
        <v>0</v>
      </c>
      <c r="O72">
        <f t="shared" si="0"/>
        <v>0</v>
      </c>
      <c r="P72">
        <f t="shared" si="0"/>
        <v>0</v>
      </c>
      <c r="Q72">
        <f t="shared" si="0"/>
        <v>0</v>
      </c>
      <c r="R72">
        <f t="shared" si="0"/>
        <v>0</v>
      </c>
      <c r="S72">
        <f t="shared" si="0"/>
        <v>0</v>
      </c>
      <c r="T72">
        <f t="shared" si="0"/>
        <v>0</v>
      </c>
      <c r="U72">
        <f t="shared" si="0"/>
        <v>0</v>
      </c>
      <c r="V72">
        <f t="shared" si="0"/>
        <v>0</v>
      </c>
      <c r="W72">
        <f t="shared" si="0"/>
        <v>0</v>
      </c>
      <c r="X72">
        <f t="shared" si="0"/>
        <v>0</v>
      </c>
      <c r="Y72">
        <f t="shared" si="0"/>
        <v>0</v>
      </c>
      <c r="Z72">
        <f t="shared" si="0"/>
        <v>0</v>
      </c>
      <c r="AA72">
        <f t="shared" si="0"/>
        <v>0</v>
      </c>
      <c r="AB72">
        <f t="shared" si="0"/>
        <v>0</v>
      </c>
      <c r="AC72">
        <f t="shared" si="0"/>
        <v>0</v>
      </c>
      <c r="AD72">
        <f t="shared" si="0"/>
        <v>0</v>
      </c>
      <c r="AE72" s="47">
        <f t="shared" si="0"/>
        <v>0</v>
      </c>
    </row>
    <row r="73" spans="1:31" x14ac:dyDescent="0.2">
      <c r="A73" s="12" t="s">
        <v>7</v>
      </c>
      <c r="B73" s="97">
        <f t="shared" si="0"/>
        <v>0</v>
      </c>
      <c r="C73">
        <f t="shared" si="0"/>
        <v>0</v>
      </c>
      <c r="D73">
        <f t="shared" si="0"/>
        <v>0</v>
      </c>
      <c r="E73">
        <f t="shared" si="0"/>
        <v>0</v>
      </c>
      <c r="F73">
        <f t="shared" si="0"/>
        <v>0</v>
      </c>
      <c r="G73">
        <f t="shared" si="0"/>
        <v>0</v>
      </c>
      <c r="H73">
        <f t="shared" si="0"/>
        <v>0</v>
      </c>
      <c r="I73">
        <f t="shared" si="0"/>
        <v>0</v>
      </c>
      <c r="J73">
        <f t="shared" si="0"/>
        <v>0</v>
      </c>
      <c r="K73">
        <f t="shared" si="0"/>
        <v>0</v>
      </c>
      <c r="L73">
        <f t="shared" si="0"/>
        <v>0</v>
      </c>
      <c r="M73">
        <f t="shared" si="0"/>
        <v>0</v>
      </c>
      <c r="N73">
        <f t="shared" si="0"/>
        <v>0</v>
      </c>
      <c r="O73">
        <f t="shared" si="0"/>
        <v>0</v>
      </c>
      <c r="P73">
        <f t="shared" si="0"/>
        <v>0</v>
      </c>
      <c r="Q73">
        <f t="shared" si="0"/>
        <v>0</v>
      </c>
      <c r="R73">
        <f t="shared" si="0"/>
        <v>0</v>
      </c>
      <c r="S73">
        <f t="shared" si="0"/>
        <v>0</v>
      </c>
      <c r="T73">
        <f t="shared" si="0"/>
        <v>0</v>
      </c>
      <c r="U73">
        <f t="shared" si="0"/>
        <v>0</v>
      </c>
      <c r="V73">
        <f t="shared" si="0"/>
        <v>0</v>
      </c>
      <c r="W73">
        <f t="shared" si="0"/>
        <v>0</v>
      </c>
      <c r="X73">
        <f t="shared" si="0"/>
        <v>0</v>
      </c>
      <c r="Y73">
        <f t="shared" si="0"/>
        <v>0</v>
      </c>
      <c r="Z73">
        <f t="shared" si="0"/>
        <v>0</v>
      </c>
      <c r="AA73">
        <f t="shared" si="0"/>
        <v>0</v>
      </c>
      <c r="AB73">
        <f t="shared" si="0"/>
        <v>0</v>
      </c>
      <c r="AC73">
        <f t="shared" si="0"/>
        <v>0</v>
      </c>
      <c r="AD73">
        <f t="shared" si="0"/>
        <v>0</v>
      </c>
      <c r="AE73" s="47">
        <f t="shared" si="0"/>
        <v>0</v>
      </c>
    </row>
    <row r="74" spans="1:31" x14ac:dyDescent="0.2">
      <c r="A74" s="12" t="s">
        <v>8</v>
      </c>
      <c r="B74" s="97">
        <f t="shared" si="0"/>
        <v>0</v>
      </c>
      <c r="C74">
        <f t="shared" si="0"/>
        <v>0</v>
      </c>
      <c r="D74">
        <f t="shared" si="0"/>
        <v>0</v>
      </c>
      <c r="E74">
        <f t="shared" si="0"/>
        <v>0</v>
      </c>
      <c r="F74">
        <f t="shared" si="0"/>
        <v>0</v>
      </c>
      <c r="G74">
        <f t="shared" si="0"/>
        <v>0</v>
      </c>
      <c r="H74">
        <f t="shared" si="0"/>
        <v>0</v>
      </c>
      <c r="I74">
        <f t="shared" si="0"/>
        <v>0</v>
      </c>
      <c r="J74">
        <f t="shared" si="0"/>
        <v>0</v>
      </c>
      <c r="K74">
        <f t="shared" si="0"/>
        <v>0</v>
      </c>
      <c r="L74">
        <f t="shared" si="0"/>
        <v>0</v>
      </c>
      <c r="M74">
        <f t="shared" si="0"/>
        <v>0</v>
      </c>
      <c r="N74">
        <f t="shared" si="0"/>
        <v>0</v>
      </c>
      <c r="O74">
        <f t="shared" si="0"/>
        <v>0</v>
      </c>
      <c r="P74">
        <f t="shared" si="0"/>
        <v>0</v>
      </c>
      <c r="Q74">
        <f t="shared" si="0"/>
        <v>0</v>
      </c>
      <c r="R74">
        <f t="shared" si="0"/>
        <v>0</v>
      </c>
      <c r="S74">
        <f t="shared" si="0"/>
        <v>0</v>
      </c>
      <c r="T74">
        <f t="shared" si="0"/>
        <v>0</v>
      </c>
      <c r="U74">
        <f t="shared" si="0"/>
        <v>0</v>
      </c>
      <c r="V74">
        <f t="shared" si="0"/>
        <v>0</v>
      </c>
      <c r="W74">
        <f t="shared" si="0"/>
        <v>0</v>
      </c>
      <c r="X74">
        <f t="shared" si="0"/>
        <v>0</v>
      </c>
      <c r="Y74">
        <f t="shared" si="0"/>
        <v>0</v>
      </c>
      <c r="Z74">
        <f t="shared" si="0"/>
        <v>0</v>
      </c>
      <c r="AA74">
        <f t="shared" si="0"/>
        <v>0</v>
      </c>
      <c r="AB74">
        <f t="shared" si="0"/>
        <v>0</v>
      </c>
      <c r="AC74">
        <f t="shared" si="0"/>
        <v>0</v>
      </c>
      <c r="AD74">
        <f t="shared" si="0"/>
        <v>0</v>
      </c>
      <c r="AE74" s="47">
        <f t="shared" si="0"/>
        <v>0</v>
      </c>
    </row>
    <row r="75" spans="1:31" x14ac:dyDescent="0.2">
      <c r="A75" s="12" t="s">
        <v>9</v>
      </c>
      <c r="B75" s="97">
        <f t="shared" si="0"/>
        <v>0</v>
      </c>
      <c r="C75">
        <f t="shared" si="0"/>
        <v>0</v>
      </c>
      <c r="D75">
        <f t="shared" si="0"/>
        <v>0</v>
      </c>
      <c r="E75">
        <f t="shared" si="0"/>
        <v>0</v>
      </c>
      <c r="F75">
        <f t="shared" si="0"/>
        <v>0</v>
      </c>
      <c r="G75">
        <f t="shared" si="0"/>
        <v>0</v>
      </c>
      <c r="H75">
        <f t="shared" si="0"/>
        <v>0</v>
      </c>
      <c r="I75">
        <f t="shared" si="0"/>
        <v>0</v>
      </c>
      <c r="J75">
        <f t="shared" si="0"/>
        <v>0</v>
      </c>
      <c r="K75">
        <f t="shared" si="0"/>
        <v>0</v>
      </c>
      <c r="L75">
        <f t="shared" si="0"/>
        <v>0</v>
      </c>
      <c r="M75">
        <f t="shared" si="0"/>
        <v>0</v>
      </c>
      <c r="N75">
        <f t="shared" si="0"/>
        <v>0</v>
      </c>
      <c r="O75">
        <f t="shared" si="0"/>
        <v>0</v>
      </c>
      <c r="P75">
        <f t="shared" si="0"/>
        <v>0</v>
      </c>
      <c r="Q75">
        <f t="shared" si="0"/>
        <v>0</v>
      </c>
      <c r="R75">
        <f t="shared" si="0"/>
        <v>0</v>
      </c>
      <c r="S75">
        <f t="shared" si="0"/>
        <v>0</v>
      </c>
      <c r="T75">
        <f t="shared" si="0"/>
        <v>0</v>
      </c>
      <c r="U75">
        <f t="shared" si="0"/>
        <v>0</v>
      </c>
      <c r="V75">
        <f t="shared" si="0"/>
        <v>0</v>
      </c>
      <c r="W75">
        <f t="shared" si="0"/>
        <v>0</v>
      </c>
      <c r="X75">
        <f t="shared" si="0"/>
        <v>0</v>
      </c>
      <c r="Y75">
        <f t="shared" si="0"/>
        <v>0</v>
      </c>
      <c r="Z75">
        <f t="shared" si="0"/>
        <v>0</v>
      </c>
      <c r="AA75">
        <f t="shared" si="0"/>
        <v>0</v>
      </c>
      <c r="AB75">
        <f t="shared" si="0"/>
        <v>0</v>
      </c>
      <c r="AC75">
        <f t="shared" si="0"/>
        <v>0</v>
      </c>
      <c r="AD75">
        <f t="shared" si="0"/>
        <v>0</v>
      </c>
      <c r="AE75" s="47">
        <f t="shared" si="0"/>
        <v>9892160957797.6309</v>
      </c>
    </row>
    <row r="76" spans="1:31" x14ac:dyDescent="0.2">
      <c r="A76" s="12" t="s">
        <v>10</v>
      </c>
      <c r="B76" s="97">
        <f t="shared" si="0"/>
        <v>0</v>
      </c>
      <c r="C76">
        <f t="shared" si="0"/>
        <v>0</v>
      </c>
      <c r="D76">
        <f t="shared" si="0"/>
        <v>0</v>
      </c>
      <c r="E76">
        <f t="shared" si="0"/>
        <v>0</v>
      </c>
      <c r="F76">
        <f t="shared" si="0"/>
        <v>0</v>
      </c>
      <c r="G76">
        <f t="shared" si="0"/>
        <v>0</v>
      </c>
      <c r="H76">
        <f t="shared" si="0"/>
        <v>0</v>
      </c>
      <c r="I76">
        <f t="shared" si="0"/>
        <v>0</v>
      </c>
      <c r="J76">
        <f t="shared" si="0"/>
        <v>0</v>
      </c>
      <c r="K76">
        <f t="shared" si="0"/>
        <v>0</v>
      </c>
      <c r="L76">
        <f t="shared" si="0"/>
        <v>0</v>
      </c>
      <c r="M76">
        <f t="shared" si="0"/>
        <v>0</v>
      </c>
      <c r="N76">
        <f t="shared" si="0"/>
        <v>0</v>
      </c>
      <c r="O76">
        <f t="shared" si="0"/>
        <v>0</v>
      </c>
      <c r="P76">
        <f t="shared" si="0"/>
        <v>0</v>
      </c>
      <c r="Q76">
        <f t="shared" ref="Q76:AE76" si="1">SUMIFS(R$5:R$60,$A$5:$A$60,$A76)</f>
        <v>0</v>
      </c>
      <c r="R76">
        <f t="shared" si="1"/>
        <v>0</v>
      </c>
      <c r="S76">
        <f t="shared" si="1"/>
        <v>0</v>
      </c>
      <c r="T76">
        <f t="shared" si="1"/>
        <v>0</v>
      </c>
      <c r="U76">
        <f t="shared" si="1"/>
        <v>0</v>
      </c>
      <c r="V76">
        <f t="shared" si="1"/>
        <v>0</v>
      </c>
      <c r="W76">
        <f t="shared" si="1"/>
        <v>0</v>
      </c>
      <c r="X76">
        <f t="shared" si="1"/>
        <v>0</v>
      </c>
      <c r="Y76">
        <f t="shared" si="1"/>
        <v>0</v>
      </c>
      <c r="Z76">
        <f t="shared" si="1"/>
        <v>0</v>
      </c>
      <c r="AA76">
        <f t="shared" si="1"/>
        <v>0</v>
      </c>
      <c r="AB76">
        <f t="shared" si="1"/>
        <v>0</v>
      </c>
      <c r="AC76">
        <f t="shared" si="1"/>
        <v>0</v>
      </c>
      <c r="AD76">
        <f t="shared" si="1"/>
        <v>0</v>
      </c>
      <c r="AE76" s="47">
        <f t="shared" si="1"/>
        <v>0</v>
      </c>
    </row>
    <row r="77" spans="1:31" x14ac:dyDescent="0.2">
      <c r="A77" s="12" t="s">
        <v>11</v>
      </c>
      <c r="B77" s="97">
        <f t="shared" ref="B77:AE85" si="2">SUMIFS(C$5:C$60,$A$5:$A$60,$A77)</f>
        <v>0</v>
      </c>
      <c r="C77">
        <f t="shared" si="2"/>
        <v>0</v>
      </c>
      <c r="D77">
        <f t="shared" si="2"/>
        <v>0</v>
      </c>
      <c r="E77">
        <f t="shared" si="2"/>
        <v>0</v>
      </c>
      <c r="F77">
        <f t="shared" si="2"/>
        <v>0</v>
      </c>
      <c r="G77">
        <f t="shared" si="2"/>
        <v>0</v>
      </c>
      <c r="H77">
        <f t="shared" si="2"/>
        <v>0</v>
      </c>
      <c r="I77">
        <f t="shared" si="2"/>
        <v>0</v>
      </c>
      <c r="J77">
        <f t="shared" si="2"/>
        <v>0</v>
      </c>
      <c r="K77">
        <f t="shared" si="2"/>
        <v>0</v>
      </c>
      <c r="L77">
        <f t="shared" si="2"/>
        <v>0</v>
      </c>
      <c r="M77">
        <f t="shared" si="2"/>
        <v>0</v>
      </c>
      <c r="N77">
        <f t="shared" si="2"/>
        <v>0</v>
      </c>
      <c r="O77">
        <f t="shared" si="2"/>
        <v>0</v>
      </c>
      <c r="P77">
        <f t="shared" si="2"/>
        <v>0</v>
      </c>
      <c r="Q77">
        <f t="shared" si="2"/>
        <v>0</v>
      </c>
      <c r="R77">
        <f t="shared" si="2"/>
        <v>0</v>
      </c>
      <c r="S77">
        <f t="shared" si="2"/>
        <v>0</v>
      </c>
      <c r="T77">
        <f t="shared" si="2"/>
        <v>0</v>
      </c>
      <c r="U77">
        <f t="shared" si="2"/>
        <v>0</v>
      </c>
      <c r="V77">
        <f t="shared" si="2"/>
        <v>0</v>
      </c>
      <c r="W77">
        <f t="shared" si="2"/>
        <v>0</v>
      </c>
      <c r="X77">
        <f t="shared" si="2"/>
        <v>0</v>
      </c>
      <c r="Y77">
        <f t="shared" si="2"/>
        <v>0</v>
      </c>
      <c r="Z77">
        <f t="shared" si="2"/>
        <v>0</v>
      </c>
      <c r="AA77">
        <f t="shared" si="2"/>
        <v>0</v>
      </c>
      <c r="AB77">
        <f t="shared" si="2"/>
        <v>0</v>
      </c>
      <c r="AC77">
        <f t="shared" si="2"/>
        <v>0</v>
      </c>
      <c r="AD77">
        <f t="shared" si="2"/>
        <v>0</v>
      </c>
      <c r="AE77" s="47">
        <f t="shared" si="2"/>
        <v>0</v>
      </c>
    </row>
    <row r="78" spans="1:31" x14ac:dyDescent="0.2">
      <c r="A78" s="12" t="s">
        <v>12</v>
      </c>
      <c r="B78" s="97">
        <f t="shared" si="2"/>
        <v>0</v>
      </c>
      <c r="C78">
        <f t="shared" si="2"/>
        <v>0</v>
      </c>
      <c r="D78">
        <f t="shared" si="2"/>
        <v>0</v>
      </c>
      <c r="E78">
        <f t="shared" si="2"/>
        <v>0</v>
      </c>
      <c r="F78">
        <f t="shared" si="2"/>
        <v>0</v>
      </c>
      <c r="G78">
        <f t="shared" si="2"/>
        <v>0</v>
      </c>
      <c r="H78">
        <f t="shared" si="2"/>
        <v>0</v>
      </c>
      <c r="I78">
        <f t="shared" si="2"/>
        <v>0</v>
      </c>
      <c r="J78">
        <f t="shared" si="2"/>
        <v>0</v>
      </c>
      <c r="K78">
        <f t="shared" si="2"/>
        <v>0</v>
      </c>
      <c r="L78">
        <f t="shared" si="2"/>
        <v>0</v>
      </c>
      <c r="M78">
        <f t="shared" si="2"/>
        <v>0</v>
      </c>
      <c r="N78">
        <f t="shared" si="2"/>
        <v>0</v>
      </c>
      <c r="O78">
        <f t="shared" si="2"/>
        <v>0</v>
      </c>
      <c r="P78">
        <f t="shared" si="2"/>
        <v>0</v>
      </c>
      <c r="Q78">
        <f t="shared" si="2"/>
        <v>0</v>
      </c>
      <c r="R78">
        <f t="shared" si="2"/>
        <v>0</v>
      </c>
      <c r="S78">
        <f t="shared" si="2"/>
        <v>0</v>
      </c>
      <c r="T78">
        <f t="shared" si="2"/>
        <v>0</v>
      </c>
      <c r="U78">
        <f t="shared" si="2"/>
        <v>0</v>
      </c>
      <c r="V78">
        <f t="shared" si="2"/>
        <v>0</v>
      </c>
      <c r="W78">
        <f t="shared" si="2"/>
        <v>0</v>
      </c>
      <c r="X78">
        <f t="shared" si="2"/>
        <v>0</v>
      </c>
      <c r="Y78">
        <f t="shared" si="2"/>
        <v>0</v>
      </c>
      <c r="Z78">
        <f t="shared" si="2"/>
        <v>0</v>
      </c>
      <c r="AA78">
        <f t="shared" si="2"/>
        <v>0</v>
      </c>
      <c r="AB78">
        <f t="shared" si="2"/>
        <v>0</v>
      </c>
      <c r="AC78">
        <f t="shared" si="2"/>
        <v>0</v>
      </c>
      <c r="AD78">
        <f t="shared" si="2"/>
        <v>0</v>
      </c>
      <c r="AE78" s="47">
        <f t="shared" si="2"/>
        <v>0</v>
      </c>
    </row>
    <row r="79" spans="1:31" x14ac:dyDescent="0.2">
      <c r="A79" s="12" t="s">
        <v>13</v>
      </c>
      <c r="B79" s="97">
        <f t="shared" si="2"/>
        <v>0</v>
      </c>
      <c r="C79">
        <f t="shared" si="2"/>
        <v>0</v>
      </c>
      <c r="D79">
        <f t="shared" si="2"/>
        <v>0</v>
      </c>
      <c r="E79">
        <f t="shared" si="2"/>
        <v>0</v>
      </c>
      <c r="F79">
        <f t="shared" si="2"/>
        <v>0</v>
      </c>
      <c r="G79">
        <f t="shared" si="2"/>
        <v>0</v>
      </c>
      <c r="H79">
        <f t="shared" si="2"/>
        <v>0</v>
      </c>
      <c r="I79">
        <f t="shared" si="2"/>
        <v>0</v>
      </c>
      <c r="J79">
        <f t="shared" si="2"/>
        <v>0</v>
      </c>
      <c r="K79">
        <f t="shared" si="2"/>
        <v>0</v>
      </c>
      <c r="L79">
        <f t="shared" si="2"/>
        <v>0</v>
      </c>
      <c r="M79">
        <f t="shared" si="2"/>
        <v>0</v>
      </c>
      <c r="N79">
        <f t="shared" si="2"/>
        <v>0</v>
      </c>
      <c r="O79">
        <f t="shared" si="2"/>
        <v>0</v>
      </c>
      <c r="P79">
        <f t="shared" si="2"/>
        <v>0</v>
      </c>
      <c r="Q79">
        <f t="shared" si="2"/>
        <v>0</v>
      </c>
      <c r="R79">
        <f t="shared" si="2"/>
        <v>0</v>
      </c>
      <c r="S79">
        <f t="shared" si="2"/>
        <v>0</v>
      </c>
      <c r="T79">
        <f t="shared" si="2"/>
        <v>0</v>
      </c>
      <c r="U79">
        <f t="shared" si="2"/>
        <v>0</v>
      </c>
      <c r="V79">
        <f t="shared" si="2"/>
        <v>0</v>
      </c>
      <c r="W79">
        <f t="shared" si="2"/>
        <v>0</v>
      </c>
      <c r="X79">
        <f t="shared" si="2"/>
        <v>0</v>
      </c>
      <c r="Y79">
        <f t="shared" si="2"/>
        <v>0</v>
      </c>
      <c r="Z79">
        <f t="shared" si="2"/>
        <v>0</v>
      </c>
      <c r="AA79">
        <f t="shared" si="2"/>
        <v>0</v>
      </c>
      <c r="AB79">
        <f t="shared" si="2"/>
        <v>0</v>
      </c>
      <c r="AC79">
        <f t="shared" si="2"/>
        <v>0</v>
      </c>
      <c r="AD79">
        <f t="shared" si="2"/>
        <v>0</v>
      </c>
      <c r="AE79" s="47">
        <f t="shared" si="2"/>
        <v>0</v>
      </c>
    </row>
    <row r="80" spans="1:31" x14ac:dyDescent="0.2">
      <c r="A80" s="12" t="s">
        <v>14</v>
      </c>
      <c r="B80" s="97">
        <f t="shared" si="2"/>
        <v>0</v>
      </c>
      <c r="C80">
        <f t="shared" si="2"/>
        <v>0</v>
      </c>
      <c r="D80">
        <f t="shared" si="2"/>
        <v>0</v>
      </c>
      <c r="E80">
        <f t="shared" si="2"/>
        <v>0</v>
      </c>
      <c r="F80">
        <f t="shared" si="2"/>
        <v>0</v>
      </c>
      <c r="G80">
        <f t="shared" si="2"/>
        <v>0</v>
      </c>
      <c r="H80">
        <f t="shared" si="2"/>
        <v>0</v>
      </c>
      <c r="I80">
        <f t="shared" si="2"/>
        <v>0</v>
      </c>
      <c r="J80">
        <f t="shared" si="2"/>
        <v>0</v>
      </c>
      <c r="K80">
        <f t="shared" si="2"/>
        <v>0</v>
      </c>
      <c r="L80">
        <f t="shared" si="2"/>
        <v>0</v>
      </c>
      <c r="M80">
        <f t="shared" si="2"/>
        <v>0</v>
      </c>
      <c r="N80">
        <f t="shared" si="2"/>
        <v>0</v>
      </c>
      <c r="O80">
        <f t="shared" si="2"/>
        <v>0</v>
      </c>
      <c r="P80">
        <f t="shared" si="2"/>
        <v>0</v>
      </c>
      <c r="Q80">
        <f t="shared" si="2"/>
        <v>0</v>
      </c>
      <c r="R80">
        <f t="shared" si="2"/>
        <v>0</v>
      </c>
      <c r="S80">
        <f t="shared" si="2"/>
        <v>0</v>
      </c>
      <c r="T80">
        <f t="shared" si="2"/>
        <v>0</v>
      </c>
      <c r="U80">
        <f t="shared" si="2"/>
        <v>0</v>
      </c>
      <c r="V80">
        <f t="shared" si="2"/>
        <v>0</v>
      </c>
      <c r="W80">
        <f t="shared" si="2"/>
        <v>0</v>
      </c>
      <c r="X80">
        <f t="shared" si="2"/>
        <v>0</v>
      </c>
      <c r="Y80">
        <f t="shared" si="2"/>
        <v>0</v>
      </c>
      <c r="Z80">
        <f t="shared" si="2"/>
        <v>0</v>
      </c>
      <c r="AA80">
        <f t="shared" si="2"/>
        <v>0</v>
      </c>
      <c r="AB80">
        <f t="shared" si="2"/>
        <v>0</v>
      </c>
      <c r="AC80">
        <f t="shared" si="2"/>
        <v>0</v>
      </c>
      <c r="AD80">
        <f t="shared" si="2"/>
        <v>0</v>
      </c>
      <c r="AE80" s="47">
        <f t="shared" si="2"/>
        <v>0</v>
      </c>
    </row>
    <row r="81" spans="1:31" x14ac:dyDescent="0.2">
      <c r="A81" s="12" t="s">
        <v>15</v>
      </c>
      <c r="B81" s="97">
        <f t="shared" si="2"/>
        <v>0</v>
      </c>
      <c r="C81">
        <f t="shared" si="2"/>
        <v>0</v>
      </c>
      <c r="D81">
        <f t="shared" si="2"/>
        <v>0</v>
      </c>
      <c r="E81">
        <f t="shared" si="2"/>
        <v>0</v>
      </c>
      <c r="F81">
        <f t="shared" si="2"/>
        <v>0</v>
      </c>
      <c r="G81">
        <f t="shared" si="2"/>
        <v>0</v>
      </c>
      <c r="H81">
        <f t="shared" si="2"/>
        <v>0</v>
      </c>
      <c r="I81">
        <f t="shared" si="2"/>
        <v>0</v>
      </c>
      <c r="J81">
        <f t="shared" si="2"/>
        <v>0</v>
      </c>
      <c r="K81">
        <f t="shared" si="2"/>
        <v>0</v>
      </c>
      <c r="L81">
        <f t="shared" si="2"/>
        <v>0</v>
      </c>
      <c r="M81">
        <f t="shared" si="2"/>
        <v>0</v>
      </c>
      <c r="N81">
        <f t="shared" si="2"/>
        <v>0</v>
      </c>
      <c r="O81">
        <f t="shared" si="2"/>
        <v>0</v>
      </c>
      <c r="P81">
        <f t="shared" si="2"/>
        <v>0</v>
      </c>
      <c r="Q81">
        <f t="shared" si="2"/>
        <v>0</v>
      </c>
      <c r="R81">
        <f t="shared" si="2"/>
        <v>0</v>
      </c>
      <c r="S81">
        <f t="shared" si="2"/>
        <v>0</v>
      </c>
      <c r="T81">
        <f t="shared" si="2"/>
        <v>0</v>
      </c>
      <c r="U81">
        <f t="shared" si="2"/>
        <v>0</v>
      </c>
      <c r="V81">
        <f t="shared" si="2"/>
        <v>0</v>
      </c>
      <c r="W81">
        <f t="shared" si="2"/>
        <v>0</v>
      </c>
      <c r="X81">
        <f t="shared" si="2"/>
        <v>0</v>
      </c>
      <c r="Y81">
        <f t="shared" si="2"/>
        <v>0</v>
      </c>
      <c r="Z81">
        <f t="shared" si="2"/>
        <v>0</v>
      </c>
      <c r="AA81">
        <f t="shared" si="2"/>
        <v>0</v>
      </c>
      <c r="AB81">
        <f t="shared" si="2"/>
        <v>0</v>
      </c>
      <c r="AC81">
        <f t="shared" si="2"/>
        <v>0</v>
      </c>
      <c r="AD81">
        <f t="shared" si="2"/>
        <v>0</v>
      </c>
      <c r="AE81" s="47">
        <f t="shared" si="2"/>
        <v>0</v>
      </c>
    </row>
    <row r="82" spans="1:31" x14ac:dyDescent="0.2">
      <c r="A82" s="12" t="s">
        <v>16</v>
      </c>
      <c r="B82" s="97">
        <f t="shared" si="2"/>
        <v>0</v>
      </c>
      <c r="C82">
        <f t="shared" si="2"/>
        <v>0</v>
      </c>
      <c r="D82">
        <f t="shared" si="2"/>
        <v>0</v>
      </c>
      <c r="E82">
        <f t="shared" si="2"/>
        <v>0</v>
      </c>
      <c r="F82">
        <f t="shared" si="2"/>
        <v>0</v>
      </c>
      <c r="G82">
        <f t="shared" si="2"/>
        <v>0</v>
      </c>
      <c r="H82">
        <f t="shared" si="2"/>
        <v>0</v>
      </c>
      <c r="I82">
        <f t="shared" si="2"/>
        <v>0</v>
      </c>
      <c r="J82">
        <f t="shared" si="2"/>
        <v>0</v>
      </c>
      <c r="K82">
        <f t="shared" si="2"/>
        <v>0</v>
      </c>
      <c r="L82">
        <f t="shared" si="2"/>
        <v>0</v>
      </c>
      <c r="M82">
        <f t="shared" si="2"/>
        <v>0</v>
      </c>
      <c r="N82">
        <f t="shared" si="2"/>
        <v>0</v>
      </c>
      <c r="O82">
        <f t="shared" si="2"/>
        <v>0</v>
      </c>
      <c r="P82">
        <f t="shared" si="2"/>
        <v>0</v>
      </c>
      <c r="Q82">
        <f t="shared" si="2"/>
        <v>0</v>
      </c>
      <c r="R82">
        <f t="shared" si="2"/>
        <v>0</v>
      </c>
      <c r="S82">
        <f t="shared" si="2"/>
        <v>0</v>
      </c>
      <c r="T82">
        <f t="shared" si="2"/>
        <v>636509643222.44385</v>
      </c>
      <c r="U82">
        <f t="shared" si="2"/>
        <v>0</v>
      </c>
      <c r="V82">
        <f t="shared" si="2"/>
        <v>0</v>
      </c>
      <c r="W82">
        <f t="shared" si="2"/>
        <v>0</v>
      </c>
      <c r="X82">
        <f t="shared" si="2"/>
        <v>0</v>
      </c>
      <c r="Y82">
        <f t="shared" si="2"/>
        <v>0</v>
      </c>
      <c r="Z82">
        <f t="shared" si="2"/>
        <v>0</v>
      </c>
      <c r="AA82">
        <f t="shared" si="2"/>
        <v>0</v>
      </c>
      <c r="AB82">
        <f t="shared" si="2"/>
        <v>0</v>
      </c>
      <c r="AC82">
        <f t="shared" si="2"/>
        <v>0</v>
      </c>
      <c r="AD82">
        <f t="shared" si="2"/>
        <v>0</v>
      </c>
      <c r="AE82" s="47">
        <f t="shared" si="2"/>
        <v>0</v>
      </c>
    </row>
    <row r="83" spans="1:31" x14ac:dyDescent="0.2">
      <c r="A83" s="12" t="s">
        <v>17</v>
      </c>
      <c r="B83" s="97">
        <f t="shared" si="2"/>
        <v>0</v>
      </c>
      <c r="C83">
        <f t="shared" si="2"/>
        <v>0</v>
      </c>
      <c r="D83">
        <f t="shared" si="2"/>
        <v>0</v>
      </c>
      <c r="E83">
        <f t="shared" si="2"/>
        <v>0</v>
      </c>
      <c r="F83">
        <f t="shared" si="2"/>
        <v>0</v>
      </c>
      <c r="G83">
        <f t="shared" si="2"/>
        <v>0</v>
      </c>
      <c r="H83">
        <f t="shared" si="2"/>
        <v>0</v>
      </c>
      <c r="I83">
        <f t="shared" si="2"/>
        <v>0</v>
      </c>
      <c r="J83">
        <f t="shared" si="2"/>
        <v>0</v>
      </c>
      <c r="K83">
        <f t="shared" si="2"/>
        <v>0</v>
      </c>
      <c r="L83">
        <f t="shared" si="2"/>
        <v>0</v>
      </c>
      <c r="M83">
        <f t="shared" si="2"/>
        <v>0</v>
      </c>
      <c r="N83">
        <f t="shared" si="2"/>
        <v>0</v>
      </c>
      <c r="O83">
        <f t="shared" si="2"/>
        <v>0</v>
      </c>
      <c r="P83">
        <f t="shared" si="2"/>
        <v>0</v>
      </c>
      <c r="Q83">
        <f t="shared" si="2"/>
        <v>0</v>
      </c>
      <c r="R83">
        <f t="shared" si="2"/>
        <v>0</v>
      </c>
      <c r="S83">
        <f t="shared" si="2"/>
        <v>0</v>
      </c>
      <c r="T83">
        <f t="shared" si="2"/>
        <v>0</v>
      </c>
      <c r="U83">
        <f t="shared" si="2"/>
        <v>0</v>
      </c>
      <c r="V83">
        <f t="shared" si="2"/>
        <v>0</v>
      </c>
      <c r="W83">
        <f t="shared" si="2"/>
        <v>0</v>
      </c>
      <c r="X83">
        <f t="shared" si="2"/>
        <v>0</v>
      </c>
      <c r="Y83">
        <f t="shared" si="2"/>
        <v>0</v>
      </c>
      <c r="Z83">
        <f t="shared" si="2"/>
        <v>0</v>
      </c>
      <c r="AA83">
        <f t="shared" si="2"/>
        <v>0</v>
      </c>
      <c r="AB83">
        <f t="shared" si="2"/>
        <v>0</v>
      </c>
      <c r="AC83">
        <f t="shared" si="2"/>
        <v>0</v>
      </c>
      <c r="AD83">
        <f t="shared" si="2"/>
        <v>0</v>
      </c>
      <c r="AE83" s="47">
        <f t="shared" si="2"/>
        <v>0</v>
      </c>
    </row>
    <row r="84" spans="1:31" x14ac:dyDescent="0.2">
      <c r="A84" s="12" t="s">
        <v>18</v>
      </c>
      <c r="B84" s="97">
        <f t="shared" si="2"/>
        <v>0</v>
      </c>
      <c r="C84">
        <f t="shared" si="2"/>
        <v>0</v>
      </c>
      <c r="D84">
        <f t="shared" si="2"/>
        <v>0</v>
      </c>
      <c r="E84">
        <f t="shared" si="2"/>
        <v>0</v>
      </c>
      <c r="F84">
        <f t="shared" si="2"/>
        <v>0</v>
      </c>
      <c r="G84">
        <f t="shared" si="2"/>
        <v>0</v>
      </c>
      <c r="H84">
        <f t="shared" si="2"/>
        <v>0</v>
      </c>
      <c r="I84">
        <f t="shared" si="2"/>
        <v>0</v>
      </c>
      <c r="J84">
        <f t="shared" si="2"/>
        <v>0</v>
      </c>
      <c r="K84">
        <f t="shared" si="2"/>
        <v>0</v>
      </c>
      <c r="L84">
        <f t="shared" si="2"/>
        <v>0</v>
      </c>
      <c r="M84">
        <f t="shared" si="2"/>
        <v>0</v>
      </c>
      <c r="N84">
        <f t="shared" si="2"/>
        <v>0</v>
      </c>
      <c r="O84">
        <f t="shared" si="2"/>
        <v>0</v>
      </c>
      <c r="P84">
        <f t="shared" si="2"/>
        <v>0</v>
      </c>
      <c r="Q84">
        <f t="shared" si="2"/>
        <v>0</v>
      </c>
      <c r="R84">
        <f t="shared" si="2"/>
        <v>0</v>
      </c>
      <c r="S84">
        <f t="shared" si="2"/>
        <v>0</v>
      </c>
      <c r="T84">
        <f t="shared" si="2"/>
        <v>0</v>
      </c>
      <c r="U84">
        <f t="shared" si="2"/>
        <v>0</v>
      </c>
      <c r="V84">
        <f t="shared" si="2"/>
        <v>0</v>
      </c>
      <c r="W84">
        <f t="shared" si="2"/>
        <v>0</v>
      </c>
      <c r="X84">
        <f t="shared" si="2"/>
        <v>0</v>
      </c>
      <c r="Y84">
        <f t="shared" si="2"/>
        <v>0</v>
      </c>
      <c r="Z84">
        <f t="shared" si="2"/>
        <v>0</v>
      </c>
      <c r="AA84">
        <f t="shared" si="2"/>
        <v>0</v>
      </c>
      <c r="AB84">
        <f t="shared" si="2"/>
        <v>0</v>
      </c>
      <c r="AC84">
        <f t="shared" si="2"/>
        <v>0</v>
      </c>
      <c r="AD84">
        <f t="shared" si="2"/>
        <v>0</v>
      </c>
      <c r="AE84" s="47">
        <f t="shared" si="2"/>
        <v>0</v>
      </c>
    </row>
    <row r="85" spans="1:31" x14ac:dyDescent="0.2">
      <c r="A85" s="12" t="s">
        <v>19</v>
      </c>
      <c r="B85" s="97">
        <f t="shared" si="2"/>
        <v>0</v>
      </c>
      <c r="C85">
        <f t="shared" si="2"/>
        <v>0</v>
      </c>
      <c r="D85">
        <f t="shared" si="2"/>
        <v>0</v>
      </c>
      <c r="E85">
        <f t="shared" si="2"/>
        <v>0</v>
      </c>
      <c r="F85">
        <f t="shared" si="2"/>
        <v>0</v>
      </c>
      <c r="G85">
        <f t="shared" si="2"/>
        <v>0</v>
      </c>
      <c r="H85">
        <f t="shared" si="2"/>
        <v>0</v>
      </c>
      <c r="I85">
        <f t="shared" si="2"/>
        <v>0</v>
      </c>
      <c r="J85">
        <f t="shared" si="2"/>
        <v>0</v>
      </c>
      <c r="K85">
        <f t="shared" si="2"/>
        <v>0</v>
      </c>
      <c r="L85">
        <f t="shared" si="2"/>
        <v>0</v>
      </c>
      <c r="M85">
        <f t="shared" si="2"/>
        <v>0</v>
      </c>
      <c r="N85">
        <f t="shared" si="2"/>
        <v>0</v>
      </c>
      <c r="O85">
        <f t="shared" si="2"/>
        <v>0</v>
      </c>
      <c r="P85">
        <f t="shared" si="2"/>
        <v>0</v>
      </c>
      <c r="Q85">
        <f t="shared" ref="Q85:AE85" si="3">SUMIFS(R$5:R$60,$A$5:$A$60,$A85)</f>
        <v>0</v>
      </c>
      <c r="R85">
        <f t="shared" si="3"/>
        <v>0</v>
      </c>
      <c r="S85">
        <f t="shared" si="3"/>
        <v>0</v>
      </c>
      <c r="T85">
        <f t="shared" si="3"/>
        <v>0</v>
      </c>
      <c r="U85">
        <f t="shared" si="3"/>
        <v>0</v>
      </c>
      <c r="V85">
        <f t="shared" si="3"/>
        <v>0</v>
      </c>
      <c r="W85">
        <f t="shared" si="3"/>
        <v>0</v>
      </c>
      <c r="X85">
        <f t="shared" si="3"/>
        <v>0</v>
      </c>
      <c r="Y85">
        <f t="shared" si="3"/>
        <v>0</v>
      </c>
      <c r="Z85">
        <f t="shared" si="3"/>
        <v>0</v>
      </c>
      <c r="AA85">
        <f t="shared" si="3"/>
        <v>0</v>
      </c>
      <c r="AB85">
        <f t="shared" si="3"/>
        <v>0</v>
      </c>
      <c r="AC85">
        <f t="shared" si="3"/>
        <v>0</v>
      </c>
      <c r="AD85">
        <f t="shared" si="3"/>
        <v>0</v>
      </c>
      <c r="AE85" s="47">
        <f t="shared" si="3"/>
        <v>0</v>
      </c>
    </row>
    <row r="86" spans="1:31" x14ac:dyDescent="0.2">
      <c r="A86" s="12" t="s">
        <v>20</v>
      </c>
      <c r="B86" s="97">
        <f t="shared" ref="B86:AE94" si="4">SUMIFS(C$5:C$60,$A$5:$A$60,$A86)</f>
        <v>0</v>
      </c>
      <c r="C86">
        <f t="shared" si="4"/>
        <v>0</v>
      </c>
      <c r="D86">
        <f t="shared" si="4"/>
        <v>0</v>
      </c>
      <c r="E86">
        <f t="shared" si="4"/>
        <v>0</v>
      </c>
      <c r="F86">
        <f t="shared" si="4"/>
        <v>0</v>
      </c>
      <c r="G86">
        <f t="shared" si="4"/>
        <v>0</v>
      </c>
      <c r="H86">
        <f t="shared" si="4"/>
        <v>0</v>
      </c>
      <c r="I86">
        <f t="shared" si="4"/>
        <v>0</v>
      </c>
      <c r="J86">
        <f t="shared" si="4"/>
        <v>0</v>
      </c>
      <c r="K86">
        <f t="shared" si="4"/>
        <v>0</v>
      </c>
      <c r="L86">
        <f t="shared" si="4"/>
        <v>0</v>
      </c>
      <c r="M86">
        <f t="shared" si="4"/>
        <v>0</v>
      </c>
      <c r="N86">
        <f t="shared" si="4"/>
        <v>0</v>
      </c>
      <c r="O86">
        <f t="shared" si="4"/>
        <v>0</v>
      </c>
      <c r="P86">
        <f t="shared" si="4"/>
        <v>0</v>
      </c>
      <c r="Q86">
        <f t="shared" si="4"/>
        <v>0</v>
      </c>
      <c r="R86">
        <f t="shared" si="4"/>
        <v>0</v>
      </c>
      <c r="S86">
        <f t="shared" si="4"/>
        <v>0</v>
      </c>
      <c r="T86">
        <f t="shared" si="4"/>
        <v>192082791741.68423</v>
      </c>
      <c r="U86">
        <f t="shared" si="4"/>
        <v>0</v>
      </c>
      <c r="V86">
        <f t="shared" si="4"/>
        <v>0</v>
      </c>
      <c r="W86">
        <f t="shared" si="4"/>
        <v>0</v>
      </c>
      <c r="X86">
        <f t="shared" si="4"/>
        <v>0</v>
      </c>
      <c r="Y86">
        <f t="shared" si="4"/>
        <v>0</v>
      </c>
      <c r="Z86">
        <f t="shared" si="4"/>
        <v>0</v>
      </c>
      <c r="AA86">
        <f t="shared" si="4"/>
        <v>0</v>
      </c>
      <c r="AB86">
        <f t="shared" si="4"/>
        <v>0</v>
      </c>
      <c r="AC86">
        <f t="shared" si="4"/>
        <v>0</v>
      </c>
      <c r="AD86">
        <f t="shared" si="4"/>
        <v>0</v>
      </c>
      <c r="AE86" s="47">
        <f t="shared" si="4"/>
        <v>0</v>
      </c>
    </row>
    <row r="87" spans="1:31" x14ac:dyDescent="0.2">
      <c r="A87" s="12" t="s">
        <v>21</v>
      </c>
      <c r="B87" s="97">
        <f t="shared" si="4"/>
        <v>2956978096490279</v>
      </c>
      <c r="C87">
        <f t="shared" si="4"/>
        <v>1.3735017010900418E+16</v>
      </c>
      <c r="D87">
        <f t="shared" si="4"/>
        <v>113202424929926.63</v>
      </c>
      <c r="E87">
        <f t="shared" si="4"/>
        <v>-197347683781800.56</v>
      </c>
      <c r="F87">
        <f t="shared" si="4"/>
        <v>0</v>
      </c>
      <c r="G87">
        <f t="shared" si="4"/>
        <v>-1.2717784750921006E+16</v>
      </c>
      <c r="H87">
        <f t="shared" si="4"/>
        <v>0</v>
      </c>
      <c r="I87">
        <f t="shared" si="4"/>
        <v>0</v>
      </c>
      <c r="J87">
        <f t="shared" si="4"/>
        <v>0</v>
      </c>
      <c r="K87">
        <f t="shared" si="4"/>
        <v>0</v>
      </c>
      <c r="L87">
        <f t="shared" si="4"/>
        <v>141536567479626</v>
      </c>
      <c r="M87">
        <f t="shared" si="4"/>
        <v>2.7356889750244024E+16</v>
      </c>
      <c r="N87">
        <f t="shared" si="4"/>
        <v>9705488961830.1328</v>
      </c>
      <c r="O87">
        <f t="shared" si="4"/>
        <v>0</v>
      </c>
      <c r="P87">
        <f t="shared" si="4"/>
        <v>46910673780918.805</v>
      </c>
      <c r="Q87">
        <f t="shared" si="4"/>
        <v>1110183521627817.9</v>
      </c>
      <c r="R87">
        <f t="shared" si="4"/>
        <v>1166414673597321.5</v>
      </c>
      <c r="S87">
        <f t="shared" si="4"/>
        <v>92257846782520.344</v>
      </c>
      <c r="T87">
        <f t="shared" si="4"/>
        <v>3852274739768.5151</v>
      </c>
      <c r="U87">
        <f t="shared" si="4"/>
        <v>1377985639393.9656</v>
      </c>
      <c r="V87">
        <f t="shared" si="4"/>
        <v>234773653074571.16</v>
      </c>
      <c r="W87">
        <f t="shared" si="4"/>
        <v>12820515425794.758</v>
      </c>
      <c r="X87">
        <f t="shared" si="4"/>
        <v>530305244711866.38</v>
      </c>
      <c r="Y87">
        <f t="shared" si="4"/>
        <v>151868200342190.44</v>
      </c>
      <c r="Z87">
        <f t="shared" si="4"/>
        <v>4731278713840429</v>
      </c>
      <c r="AA87">
        <f t="shared" si="4"/>
        <v>105972114177652.31</v>
      </c>
      <c r="AB87">
        <f t="shared" si="4"/>
        <v>0</v>
      </c>
      <c r="AC87">
        <f t="shared" si="4"/>
        <v>0</v>
      </c>
      <c r="AD87">
        <f t="shared" si="4"/>
        <v>0</v>
      </c>
      <c r="AE87" s="47">
        <f t="shared" si="4"/>
        <v>117961044473086.11</v>
      </c>
    </row>
    <row r="88" spans="1:31" x14ac:dyDescent="0.2">
      <c r="A88" s="12" t="s">
        <v>1</v>
      </c>
      <c r="B88" s="97">
        <f t="shared" si="4"/>
        <v>1237007533130514.5</v>
      </c>
      <c r="C88">
        <f t="shared" si="4"/>
        <v>0</v>
      </c>
      <c r="D88">
        <f t="shared" si="4"/>
        <v>0</v>
      </c>
      <c r="E88">
        <f t="shared" si="4"/>
        <v>0</v>
      </c>
      <c r="F88">
        <f t="shared" si="4"/>
        <v>0</v>
      </c>
      <c r="G88">
        <f t="shared" si="4"/>
        <v>44814975361518.875</v>
      </c>
      <c r="H88">
        <f t="shared" si="4"/>
        <v>173492917934154.88</v>
      </c>
      <c r="I88">
        <f t="shared" si="4"/>
        <v>0</v>
      </c>
      <c r="J88">
        <f t="shared" si="4"/>
        <v>0</v>
      </c>
      <c r="K88">
        <f t="shared" si="4"/>
        <v>0</v>
      </c>
      <c r="L88">
        <f t="shared" si="4"/>
        <v>65159246631381.625</v>
      </c>
      <c r="M88">
        <f t="shared" si="4"/>
        <v>0</v>
      </c>
      <c r="N88">
        <f t="shared" si="4"/>
        <v>557427160649.79211</v>
      </c>
      <c r="O88">
        <f t="shared" si="4"/>
        <v>306379051222.05463</v>
      </c>
      <c r="P88">
        <f t="shared" si="4"/>
        <v>8388456402568.6406</v>
      </c>
      <c r="Q88">
        <f t="shared" si="4"/>
        <v>3061972627296.5879</v>
      </c>
      <c r="R88">
        <f t="shared" si="4"/>
        <v>1879525267212447.5</v>
      </c>
      <c r="S88">
        <f t="shared" si="4"/>
        <v>0</v>
      </c>
      <c r="T88">
        <f t="shared" si="4"/>
        <v>72697687180352.734</v>
      </c>
      <c r="U88">
        <f t="shared" si="4"/>
        <v>16375551672791.039</v>
      </c>
      <c r="V88">
        <f t="shared" si="4"/>
        <v>13374265460620.633</v>
      </c>
      <c r="W88">
        <f t="shared" si="4"/>
        <v>0</v>
      </c>
      <c r="X88">
        <f t="shared" si="4"/>
        <v>146785276704606.44</v>
      </c>
      <c r="Y88">
        <f t="shared" si="4"/>
        <v>0</v>
      </c>
      <c r="Z88">
        <f t="shared" si="4"/>
        <v>380377454882772.38</v>
      </c>
      <c r="AA88">
        <f t="shared" si="4"/>
        <v>294914120423103.69</v>
      </c>
      <c r="AB88">
        <f t="shared" si="4"/>
        <v>79452792191048.469</v>
      </c>
      <c r="AC88">
        <f t="shared" si="4"/>
        <v>0</v>
      </c>
      <c r="AD88">
        <f t="shared" si="4"/>
        <v>0</v>
      </c>
      <c r="AE88" s="47">
        <f t="shared" si="4"/>
        <v>12299807669879.088</v>
      </c>
    </row>
    <row r="89" spans="1:31" x14ac:dyDescent="0.2">
      <c r="A89" s="12" t="s">
        <v>22</v>
      </c>
      <c r="B89" s="97">
        <f t="shared" si="4"/>
        <v>0</v>
      </c>
      <c r="C89">
        <f t="shared" si="4"/>
        <v>0</v>
      </c>
      <c r="D89">
        <f t="shared" si="4"/>
        <v>0</v>
      </c>
      <c r="E89">
        <f t="shared" si="4"/>
        <v>0</v>
      </c>
      <c r="F89">
        <f t="shared" si="4"/>
        <v>0</v>
      </c>
      <c r="G89">
        <f t="shared" si="4"/>
        <v>0</v>
      </c>
      <c r="H89">
        <f t="shared" si="4"/>
        <v>0</v>
      </c>
      <c r="I89">
        <f t="shared" si="4"/>
        <v>0</v>
      </c>
      <c r="J89">
        <f t="shared" si="4"/>
        <v>0</v>
      </c>
      <c r="K89">
        <f t="shared" si="4"/>
        <v>0</v>
      </c>
      <c r="L89">
        <f t="shared" si="4"/>
        <v>0</v>
      </c>
      <c r="M89">
        <f t="shared" si="4"/>
        <v>0</v>
      </c>
      <c r="N89">
        <f t="shared" si="4"/>
        <v>0</v>
      </c>
      <c r="O89">
        <f t="shared" si="4"/>
        <v>0</v>
      </c>
      <c r="P89">
        <f t="shared" si="4"/>
        <v>0</v>
      </c>
      <c r="Q89">
        <f t="shared" si="4"/>
        <v>0</v>
      </c>
      <c r="R89">
        <f t="shared" si="4"/>
        <v>0</v>
      </c>
      <c r="S89">
        <f t="shared" si="4"/>
        <v>0</v>
      </c>
      <c r="T89">
        <f t="shared" si="4"/>
        <v>11298987749.510839</v>
      </c>
      <c r="U89">
        <f t="shared" si="4"/>
        <v>0</v>
      </c>
      <c r="V89">
        <f t="shared" si="4"/>
        <v>0</v>
      </c>
      <c r="W89">
        <f t="shared" si="4"/>
        <v>0</v>
      </c>
      <c r="X89">
        <f t="shared" si="4"/>
        <v>0</v>
      </c>
      <c r="Y89">
        <f t="shared" si="4"/>
        <v>0</v>
      </c>
      <c r="Z89">
        <f t="shared" si="4"/>
        <v>0</v>
      </c>
      <c r="AA89">
        <f t="shared" si="4"/>
        <v>0</v>
      </c>
      <c r="AB89">
        <f t="shared" si="4"/>
        <v>0</v>
      </c>
      <c r="AC89">
        <f t="shared" si="4"/>
        <v>0</v>
      </c>
      <c r="AD89">
        <f t="shared" si="4"/>
        <v>0</v>
      </c>
      <c r="AE89" s="47">
        <f t="shared" si="4"/>
        <v>0</v>
      </c>
    </row>
    <row r="90" spans="1:31" x14ac:dyDescent="0.2">
      <c r="A90" s="12" t="s">
        <v>23</v>
      </c>
      <c r="B90" s="97">
        <f t="shared" si="4"/>
        <v>0</v>
      </c>
      <c r="C90">
        <f t="shared" si="4"/>
        <v>0</v>
      </c>
      <c r="D90">
        <f t="shared" si="4"/>
        <v>0</v>
      </c>
      <c r="E90">
        <f t="shared" si="4"/>
        <v>0</v>
      </c>
      <c r="F90">
        <f t="shared" si="4"/>
        <v>0</v>
      </c>
      <c r="G90">
        <f t="shared" si="4"/>
        <v>0</v>
      </c>
      <c r="H90">
        <f t="shared" si="4"/>
        <v>0</v>
      </c>
      <c r="I90">
        <f t="shared" si="4"/>
        <v>0</v>
      </c>
      <c r="J90">
        <f t="shared" si="4"/>
        <v>0</v>
      </c>
      <c r="K90">
        <f t="shared" si="4"/>
        <v>0</v>
      </c>
      <c r="L90">
        <f t="shared" si="4"/>
        <v>0</v>
      </c>
      <c r="M90">
        <f t="shared" si="4"/>
        <v>0</v>
      </c>
      <c r="N90">
        <f t="shared" si="4"/>
        <v>0</v>
      </c>
      <c r="O90">
        <f t="shared" si="4"/>
        <v>0</v>
      </c>
      <c r="P90">
        <f t="shared" si="4"/>
        <v>0</v>
      </c>
      <c r="Q90">
        <f t="shared" si="4"/>
        <v>0</v>
      </c>
      <c r="R90">
        <f t="shared" si="4"/>
        <v>0</v>
      </c>
      <c r="S90">
        <f t="shared" si="4"/>
        <v>0</v>
      </c>
      <c r="T90">
        <f t="shared" si="4"/>
        <v>0</v>
      </c>
      <c r="U90">
        <f t="shared" si="4"/>
        <v>0</v>
      </c>
      <c r="V90">
        <f t="shared" si="4"/>
        <v>0</v>
      </c>
      <c r="W90">
        <f t="shared" si="4"/>
        <v>0</v>
      </c>
      <c r="X90">
        <f t="shared" si="4"/>
        <v>0</v>
      </c>
      <c r="Y90">
        <f t="shared" si="4"/>
        <v>0</v>
      </c>
      <c r="Z90">
        <f t="shared" si="4"/>
        <v>0</v>
      </c>
      <c r="AA90">
        <f t="shared" si="4"/>
        <v>0</v>
      </c>
      <c r="AB90">
        <f t="shared" si="4"/>
        <v>0</v>
      </c>
      <c r="AC90">
        <f t="shared" si="4"/>
        <v>0</v>
      </c>
      <c r="AD90">
        <f t="shared" si="4"/>
        <v>0</v>
      </c>
      <c r="AE90" s="47">
        <f t="shared" si="4"/>
        <v>0</v>
      </c>
    </row>
    <row r="91" spans="1:31" x14ac:dyDescent="0.2">
      <c r="A91" s="12" t="s">
        <v>24</v>
      </c>
      <c r="B91" s="97">
        <f t="shared" si="4"/>
        <v>0</v>
      </c>
      <c r="C91">
        <f t="shared" si="4"/>
        <v>0</v>
      </c>
      <c r="D91">
        <f t="shared" si="4"/>
        <v>0</v>
      </c>
      <c r="E91">
        <f t="shared" si="4"/>
        <v>0</v>
      </c>
      <c r="F91">
        <f t="shared" si="4"/>
        <v>0</v>
      </c>
      <c r="G91">
        <f t="shared" si="4"/>
        <v>0</v>
      </c>
      <c r="H91">
        <f t="shared" si="4"/>
        <v>0</v>
      </c>
      <c r="I91">
        <f t="shared" si="4"/>
        <v>0</v>
      </c>
      <c r="J91">
        <f t="shared" si="4"/>
        <v>0</v>
      </c>
      <c r="K91">
        <f t="shared" si="4"/>
        <v>0</v>
      </c>
      <c r="L91">
        <f t="shared" si="4"/>
        <v>0</v>
      </c>
      <c r="M91">
        <f t="shared" si="4"/>
        <v>0</v>
      </c>
      <c r="N91">
        <f t="shared" si="4"/>
        <v>375423070653.78491</v>
      </c>
      <c r="O91">
        <f t="shared" si="4"/>
        <v>81190448573.844482</v>
      </c>
      <c r="P91">
        <f t="shared" si="4"/>
        <v>0</v>
      </c>
      <c r="Q91">
        <f t="shared" si="4"/>
        <v>0</v>
      </c>
      <c r="R91">
        <f t="shared" si="4"/>
        <v>0</v>
      </c>
      <c r="S91">
        <f t="shared" si="4"/>
        <v>0</v>
      </c>
      <c r="T91">
        <f t="shared" si="4"/>
        <v>0</v>
      </c>
      <c r="U91">
        <f t="shared" si="4"/>
        <v>0</v>
      </c>
      <c r="V91">
        <f t="shared" si="4"/>
        <v>0</v>
      </c>
      <c r="W91">
        <f t="shared" si="4"/>
        <v>0</v>
      </c>
      <c r="X91">
        <f t="shared" si="4"/>
        <v>0</v>
      </c>
      <c r="Y91">
        <f t="shared" si="4"/>
        <v>0</v>
      </c>
      <c r="Z91">
        <f t="shared" si="4"/>
        <v>0</v>
      </c>
      <c r="AA91">
        <f t="shared" si="4"/>
        <v>0</v>
      </c>
      <c r="AB91">
        <f t="shared" si="4"/>
        <v>0</v>
      </c>
      <c r="AC91">
        <f t="shared" si="4"/>
        <v>0</v>
      </c>
      <c r="AD91">
        <f t="shared" si="4"/>
        <v>0</v>
      </c>
      <c r="AE91" s="47">
        <f t="shared" si="4"/>
        <v>0</v>
      </c>
    </row>
    <row r="92" spans="1:31" x14ac:dyDescent="0.2">
      <c r="A92" s="12" t="s">
        <v>25</v>
      </c>
      <c r="B92" s="97">
        <f t="shared" si="4"/>
        <v>0</v>
      </c>
      <c r="C92">
        <f t="shared" si="4"/>
        <v>0</v>
      </c>
      <c r="D92">
        <f t="shared" si="4"/>
        <v>156836719339023.47</v>
      </c>
      <c r="E92">
        <f t="shared" si="4"/>
        <v>20831754464407.352</v>
      </c>
      <c r="F92">
        <f t="shared" si="4"/>
        <v>0</v>
      </c>
      <c r="G92">
        <f t="shared" si="4"/>
        <v>0</v>
      </c>
      <c r="H92">
        <f t="shared" si="4"/>
        <v>0</v>
      </c>
      <c r="I92">
        <f t="shared" si="4"/>
        <v>0</v>
      </c>
      <c r="J92">
        <f t="shared" si="4"/>
        <v>0</v>
      </c>
      <c r="K92">
        <f t="shared" si="4"/>
        <v>0</v>
      </c>
      <c r="L92">
        <f t="shared" si="4"/>
        <v>1977489873209.8369</v>
      </c>
      <c r="M92">
        <f t="shared" si="4"/>
        <v>0</v>
      </c>
      <c r="N92">
        <f t="shared" si="4"/>
        <v>0</v>
      </c>
      <c r="O92">
        <f t="shared" si="4"/>
        <v>0</v>
      </c>
      <c r="P92">
        <f t="shared" si="4"/>
        <v>0</v>
      </c>
      <c r="Q92">
        <f t="shared" si="4"/>
        <v>0</v>
      </c>
      <c r="R92">
        <f t="shared" si="4"/>
        <v>0</v>
      </c>
      <c r="S92">
        <f t="shared" si="4"/>
        <v>0</v>
      </c>
      <c r="T92">
        <f t="shared" si="4"/>
        <v>0</v>
      </c>
      <c r="U92">
        <f t="shared" si="4"/>
        <v>107380666706.82649</v>
      </c>
      <c r="V92">
        <f t="shared" si="4"/>
        <v>96153641235317.094</v>
      </c>
      <c r="W92">
        <f t="shared" si="4"/>
        <v>666657082380244.38</v>
      </c>
      <c r="X92">
        <f t="shared" si="4"/>
        <v>0</v>
      </c>
      <c r="Y92">
        <f t="shared" si="4"/>
        <v>0</v>
      </c>
      <c r="Z92">
        <f t="shared" si="4"/>
        <v>0</v>
      </c>
      <c r="AA92">
        <f t="shared" si="4"/>
        <v>0</v>
      </c>
      <c r="AB92">
        <f t="shared" si="4"/>
        <v>0</v>
      </c>
      <c r="AC92">
        <f t="shared" si="4"/>
        <v>0</v>
      </c>
      <c r="AD92">
        <f t="shared" si="4"/>
        <v>0</v>
      </c>
      <c r="AE92" s="47">
        <f t="shared" si="4"/>
        <v>4396457147660.5142</v>
      </c>
    </row>
    <row r="93" spans="1:31" x14ac:dyDescent="0.2">
      <c r="A93" s="12" t="s">
        <v>26</v>
      </c>
      <c r="B93" s="97">
        <f t="shared" si="4"/>
        <v>918712867619897.88</v>
      </c>
      <c r="C93">
        <f t="shared" si="4"/>
        <v>0</v>
      </c>
      <c r="D93">
        <f t="shared" si="4"/>
        <v>14107870223221.084</v>
      </c>
      <c r="E93">
        <f t="shared" si="4"/>
        <v>1873870415961.5793</v>
      </c>
      <c r="F93">
        <f t="shared" si="4"/>
        <v>0</v>
      </c>
      <c r="G93">
        <f t="shared" si="4"/>
        <v>445235633333745.88</v>
      </c>
      <c r="H93">
        <f t="shared" si="4"/>
        <v>0</v>
      </c>
      <c r="I93">
        <f t="shared" si="4"/>
        <v>0</v>
      </c>
      <c r="J93">
        <f t="shared" si="4"/>
        <v>0</v>
      </c>
      <c r="K93">
        <f t="shared" si="4"/>
        <v>0</v>
      </c>
      <c r="L93">
        <f t="shared" si="4"/>
        <v>39290669866076.844</v>
      </c>
      <c r="M93">
        <f t="shared" si="4"/>
        <v>0</v>
      </c>
      <c r="N93">
        <f t="shared" si="4"/>
        <v>0</v>
      </c>
      <c r="O93">
        <f t="shared" si="4"/>
        <v>0</v>
      </c>
      <c r="P93">
        <f t="shared" si="4"/>
        <v>0</v>
      </c>
      <c r="Q93">
        <f t="shared" si="4"/>
        <v>0</v>
      </c>
      <c r="R93">
        <f t="shared" si="4"/>
        <v>0</v>
      </c>
      <c r="S93">
        <f t="shared" si="4"/>
        <v>0</v>
      </c>
      <c r="T93">
        <f t="shared" si="4"/>
        <v>0</v>
      </c>
      <c r="U93">
        <f t="shared" si="4"/>
        <v>0</v>
      </c>
      <c r="V93">
        <f t="shared" si="4"/>
        <v>0</v>
      </c>
      <c r="W93">
        <f t="shared" si="4"/>
        <v>0</v>
      </c>
      <c r="X93">
        <f t="shared" si="4"/>
        <v>0</v>
      </c>
      <c r="Y93">
        <f t="shared" si="4"/>
        <v>0</v>
      </c>
      <c r="Z93">
        <f t="shared" si="4"/>
        <v>0</v>
      </c>
      <c r="AA93">
        <f t="shared" si="4"/>
        <v>0</v>
      </c>
      <c r="AB93">
        <f t="shared" si="4"/>
        <v>0</v>
      </c>
      <c r="AC93">
        <f t="shared" si="4"/>
        <v>0</v>
      </c>
      <c r="AD93">
        <f t="shared" si="4"/>
        <v>0</v>
      </c>
      <c r="AE93" s="47">
        <f t="shared" si="4"/>
        <v>0</v>
      </c>
    </row>
    <row r="94" spans="1:31" x14ac:dyDescent="0.2">
      <c r="A94" s="12" t="s">
        <v>27</v>
      </c>
      <c r="B94" s="97">
        <f t="shared" si="4"/>
        <v>0</v>
      </c>
      <c r="C94">
        <f t="shared" si="4"/>
        <v>0</v>
      </c>
      <c r="D94">
        <f t="shared" si="4"/>
        <v>0</v>
      </c>
      <c r="E94">
        <f t="shared" si="4"/>
        <v>0</v>
      </c>
      <c r="F94">
        <f t="shared" si="4"/>
        <v>0</v>
      </c>
      <c r="G94">
        <f t="shared" si="4"/>
        <v>0</v>
      </c>
      <c r="H94">
        <f t="shared" si="4"/>
        <v>0</v>
      </c>
      <c r="I94">
        <f t="shared" si="4"/>
        <v>0</v>
      </c>
      <c r="J94">
        <f t="shared" si="4"/>
        <v>0</v>
      </c>
      <c r="K94">
        <f t="shared" si="4"/>
        <v>0</v>
      </c>
      <c r="L94">
        <f t="shared" si="4"/>
        <v>0</v>
      </c>
      <c r="M94">
        <f t="shared" si="4"/>
        <v>0</v>
      </c>
      <c r="N94">
        <f t="shared" si="4"/>
        <v>0</v>
      </c>
      <c r="O94">
        <f t="shared" si="4"/>
        <v>0</v>
      </c>
      <c r="P94">
        <f t="shared" si="4"/>
        <v>0</v>
      </c>
      <c r="Q94">
        <f t="shared" ref="Q94:AE94" si="5">SUMIFS(R$5:R$60,$A$5:$A$60,$A94)</f>
        <v>0</v>
      </c>
      <c r="R94">
        <f t="shared" si="5"/>
        <v>0</v>
      </c>
      <c r="S94">
        <f t="shared" si="5"/>
        <v>0</v>
      </c>
      <c r="T94">
        <f t="shared" si="5"/>
        <v>0</v>
      </c>
      <c r="U94">
        <f t="shared" si="5"/>
        <v>0</v>
      </c>
      <c r="V94">
        <f t="shared" si="5"/>
        <v>0</v>
      </c>
      <c r="W94">
        <f t="shared" si="5"/>
        <v>67034308554178.563</v>
      </c>
      <c r="X94">
        <f t="shared" si="5"/>
        <v>0</v>
      </c>
      <c r="Y94">
        <f t="shared" si="5"/>
        <v>0</v>
      </c>
      <c r="Z94">
        <f t="shared" si="5"/>
        <v>0</v>
      </c>
      <c r="AA94">
        <f t="shared" si="5"/>
        <v>0</v>
      </c>
      <c r="AB94">
        <f t="shared" si="5"/>
        <v>0</v>
      </c>
      <c r="AC94">
        <f t="shared" si="5"/>
        <v>0</v>
      </c>
      <c r="AD94">
        <f t="shared" si="5"/>
        <v>0</v>
      </c>
      <c r="AE94" s="47">
        <f t="shared" si="5"/>
        <v>0</v>
      </c>
    </row>
    <row r="95" spans="1:31" x14ac:dyDescent="0.2">
      <c r="A95" s="12" t="s">
        <v>28</v>
      </c>
      <c r="B95" s="97">
        <f t="shared" ref="B95:AE103" si="6">SUMIFS(C$5:C$60,$A$5:$A$60,$A95)</f>
        <v>0</v>
      </c>
      <c r="C95">
        <f t="shared" si="6"/>
        <v>0</v>
      </c>
      <c r="D95">
        <f t="shared" si="6"/>
        <v>0</v>
      </c>
      <c r="E95">
        <f t="shared" si="6"/>
        <v>0</v>
      </c>
      <c r="F95">
        <f t="shared" si="6"/>
        <v>0</v>
      </c>
      <c r="G95">
        <f t="shared" si="6"/>
        <v>0</v>
      </c>
      <c r="H95">
        <f t="shared" si="6"/>
        <v>0</v>
      </c>
      <c r="I95">
        <f t="shared" si="6"/>
        <v>0</v>
      </c>
      <c r="J95">
        <f t="shared" si="6"/>
        <v>0</v>
      </c>
      <c r="K95">
        <f t="shared" si="6"/>
        <v>0</v>
      </c>
      <c r="L95">
        <f t="shared" si="6"/>
        <v>0</v>
      </c>
      <c r="M95">
        <f t="shared" si="6"/>
        <v>0</v>
      </c>
      <c r="N95">
        <f t="shared" si="6"/>
        <v>0</v>
      </c>
      <c r="O95">
        <f t="shared" si="6"/>
        <v>0</v>
      </c>
      <c r="P95">
        <f t="shared" si="6"/>
        <v>0</v>
      </c>
      <c r="Q95">
        <f t="shared" si="6"/>
        <v>0</v>
      </c>
      <c r="R95">
        <f t="shared" si="6"/>
        <v>0</v>
      </c>
      <c r="S95">
        <f t="shared" si="6"/>
        <v>0</v>
      </c>
      <c r="T95">
        <f t="shared" si="6"/>
        <v>0</v>
      </c>
      <c r="U95">
        <f t="shared" si="6"/>
        <v>0</v>
      </c>
      <c r="V95">
        <f t="shared" si="6"/>
        <v>0</v>
      </c>
      <c r="W95">
        <f t="shared" si="6"/>
        <v>0</v>
      </c>
      <c r="X95">
        <f t="shared" si="6"/>
        <v>0</v>
      </c>
      <c r="Y95">
        <f t="shared" si="6"/>
        <v>0</v>
      </c>
      <c r="Z95">
        <f t="shared" si="6"/>
        <v>0</v>
      </c>
      <c r="AA95">
        <f t="shared" si="6"/>
        <v>0</v>
      </c>
      <c r="AB95">
        <f t="shared" si="6"/>
        <v>0</v>
      </c>
      <c r="AC95">
        <f t="shared" si="6"/>
        <v>0</v>
      </c>
      <c r="AD95">
        <f t="shared" si="6"/>
        <v>0</v>
      </c>
      <c r="AE95" s="47">
        <f t="shared" si="6"/>
        <v>0</v>
      </c>
    </row>
    <row r="96" spans="1:31" x14ac:dyDescent="0.2">
      <c r="A96" s="12" t="s">
        <v>29</v>
      </c>
      <c r="B96" s="97">
        <f t="shared" si="6"/>
        <v>0</v>
      </c>
      <c r="C96">
        <f t="shared" si="6"/>
        <v>0</v>
      </c>
      <c r="D96">
        <f t="shared" si="6"/>
        <v>0</v>
      </c>
      <c r="E96">
        <f t="shared" si="6"/>
        <v>0</v>
      </c>
      <c r="F96">
        <f t="shared" si="6"/>
        <v>0</v>
      </c>
      <c r="G96">
        <f t="shared" si="6"/>
        <v>0</v>
      </c>
      <c r="H96">
        <f t="shared" si="6"/>
        <v>0</v>
      </c>
      <c r="I96">
        <f t="shared" si="6"/>
        <v>0</v>
      </c>
      <c r="J96">
        <f t="shared" si="6"/>
        <v>0</v>
      </c>
      <c r="K96">
        <f t="shared" si="6"/>
        <v>0</v>
      </c>
      <c r="L96">
        <f t="shared" si="6"/>
        <v>0</v>
      </c>
      <c r="M96">
        <f t="shared" si="6"/>
        <v>0</v>
      </c>
      <c r="N96">
        <f t="shared" si="6"/>
        <v>0</v>
      </c>
      <c r="O96">
        <f t="shared" si="6"/>
        <v>220592916879.8793</v>
      </c>
      <c r="P96">
        <f t="shared" si="6"/>
        <v>0</v>
      </c>
      <c r="Q96">
        <f t="shared" si="6"/>
        <v>0</v>
      </c>
      <c r="R96">
        <f t="shared" si="6"/>
        <v>0</v>
      </c>
      <c r="S96">
        <f t="shared" si="6"/>
        <v>1350250139032.6428</v>
      </c>
      <c r="T96">
        <f t="shared" si="6"/>
        <v>0</v>
      </c>
      <c r="U96">
        <f t="shared" si="6"/>
        <v>0</v>
      </c>
      <c r="V96">
        <f t="shared" si="6"/>
        <v>0</v>
      </c>
      <c r="W96">
        <f t="shared" si="6"/>
        <v>0</v>
      </c>
      <c r="X96">
        <f t="shared" si="6"/>
        <v>0</v>
      </c>
      <c r="Y96">
        <f t="shared" si="6"/>
        <v>0</v>
      </c>
      <c r="Z96">
        <f t="shared" si="6"/>
        <v>0</v>
      </c>
      <c r="AA96">
        <f t="shared" si="6"/>
        <v>0</v>
      </c>
      <c r="AB96">
        <f t="shared" si="6"/>
        <v>0</v>
      </c>
      <c r="AC96">
        <f t="shared" si="6"/>
        <v>0</v>
      </c>
      <c r="AD96">
        <f t="shared" si="6"/>
        <v>0</v>
      </c>
      <c r="AE96" s="47">
        <f t="shared" si="6"/>
        <v>0</v>
      </c>
    </row>
    <row r="97" spans="1:31" x14ac:dyDescent="0.2">
      <c r="A97" s="12" t="s">
        <v>30</v>
      </c>
      <c r="B97" s="97">
        <f t="shared" si="6"/>
        <v>0</v>
      </c>
      <c r="C97">
        <f t="shared" si="6"/>
        <v>0</v>
      </c>
      <c r="D97">
        <f t="shared" si="6"/>
        <v>0</v>
      </c>
      <c r="E97">
        <f t="shared" si="6"/>
        <v>0</v>
      </c>
      <c r="F97">
        <f t="shared" si="6"/>
        <v>0</v>
      </c>
      <c r="G97">
        <f t="shared" si="6"/>
        <v>0</v>
      </c>
      <c r="H97">
        <f t="shared" si="6"/>
        <v>0</v>
      </c>
      <c r="I97">
        <f t="shared" si="6"/>
        <v>0</v>
      </c>
      <c r="J97">
        <f t="shared" si="6"/>
        <v>0</v>
      </c>
      <c r="K97">
        <f t="shared" si="6"/>
        <v>0</v>
      </c>
      <c r="L97">
        <f t="shared" si="6"/>
        <v>0</v>
      </c>
      <c r="M97">
        <f t="shared" si="6"/>
        <v>0</v>
      </c>
      <c r="N97">
        <f t="shared" si="6"/>
        <v>0</v>
      </c>
      <c r="O97">
        <f t="shared" si="6"/>
        <v>134806782537.70404</v>
      </c>
      <c r="P97">
        <f t="shared" si="6"/>
        <v>0</v>
      </c>
      <c r="Q97">
        <f t="shared" si="6"/>
        <v>0</v>
      </c>
      <c r="R97">
        <f t="shared" si="6"/>
        <v>0</v>
      </c>
      <c r="S97">
        <f t="shared" si="6"/>
        <v>1384006392508.459</v>
      </c>
      <c r="T97">
        <f t="shared" si="6"/>
        <v>0</v>
      </c>
      <c r="U97">
        <f t="shared" si="6"/>
        <v>0</v>
      </c>
      <c r="V97">
        <f t="shared" si="6"/>
        <v>0</v>
      </c>
      <c r="W97">
        <f t="shared" si="6"/>
        <v>0</v>
      </c>
      <c r="X97">
        <f t="shared" si="6"/>
        <v>0</v>
      </c>
      <c r="Y97">
        <f t="shared" si="6"/>
        <v>0</v>
      </c>
      <c r="Z97">
        <f t="shared" si="6"/>
        <v>0</v>
      </c>
      <c r="AA97">
        <f t="shared" si="6"/>
        <v>0</v>
      </c>
      <c r="AB97">
        <f t="shared" si="6"/>
        <v>0</v>
      </c>
      <c r="AC97">
        <f t="shared" si="6"/>
        <v>0</v>
      </c>
      <c r="AD97">
        <f t="shared" si="6"/>
        <v>0</v>
      </c>
      <c r="AE97" s="47">
        <f t="shared" si="6"/>
        <v>0</v>
      </c>
    </row>
    <row r="98" spans="1:31" x14ac:dyDescent="0.2">
      <c r="A98" s="12" t="s">
        <v>31</v>
      </c>
      <c r="B98" s="97">
        <f t="shared" si="6"/>
        <v>0</v>
      </c>
      <c r="C98">
        <f t="shared" si="6"/>
        <v>0</v>
      </c>
      <c r="D98">
        <f t="shared" si="6"/>
        <v>0</v>
      </c>
      <c r="E98">
        <f t="shared" si="6"/>
        <v>0</v>
      </c>
      <c r="F98">
        <f t="shared" si="6"/>
        <v>0</v>
      </c>
      <c r="G98">
        <f t="shared" si="6"/>
        <v>0</v>
      </c>
      <c r="H98">
        <f t="shared" si="6"/>
        <v>0</v>
      </c>
      <c r="I98">
        <f t="shared" si="6"/>
        <v>0</v>
      </c>
      <c r="J98">
        <f t="shared" si="6"/>
        <v>0</v>
      </c>
      <c r="K98">
        <f t="shared" si="6"/>
        <v>0</v>
      </c>
      <c r="L98">
        <f t="shared" si="6"/>
        <v>0</v>
      </c>
      <c r="M98">
        <f t="shared" si="6"/>
        <v>0</v>
      </c>
      <c r="N98">
        <f t="shared" si="6"/>
        <v>0</v>
      </c>
      <c r="O98">
        <f t="shared" si="6"/>
        <v>0</v>
      </c>
      <c r="P98">
        <f t="shared" si="6"/>
        <v>0</v>
      </c>
      <c r="Q98">
        <f t="shared" si="6"/>
        <v>0</v>
      </c>
      <c r="R98">
        <f t="shared" si="6"/>
        <v>0</v>
      </c>
      <c r="S98">
        <f t="shared" si="6"/>
        <v>3135580878420.2485</v>
      </c>
      <c r="T98">
        <f t="shared" si="6"/>
        <v>0</v>
      </c>
      <c r="U98">
        <f t="shared" si="6"/>
        <v>0</v>
      </c>
      <c r="V98">
        <f t="shared" si="6"/>
        <v>0</v>
      </c>
      <c r="W98">
        <f t="shared" si="6"/>
        <v>0</v>
      </c>
      <c r="X98">
        <f t="shared" si="6"/>
        <v>0</v>
      </c>
      <c r="Y98">
        <f t="shared" si="6"/>
        <v>0</v>
      </c>
      <c r="Z98">
        <f t="shared" si="6"/>
        <v>0</v>
      </c>
      <c r="AA98">
        <f t="shared" si="6"/>
        <v>0</v>
      </c>
      <c r="AB98">
        <f t="shared" si="6"/>
        <v>0</v>
      </c>
      <c r="AC98">
        <f t="shared" si="6"/>
        <v>0</v>
      </c>
      <c r="AD98">
        <f t="shared" si="6"/>
        <v>0</v>
      </c>
      <c r="AE98" s="47">
        <f t="shared" si="6"/>
        <v>0</v>
      </c>
    </row>
    <row r="99" spans="1:31" x14ac:dyDescent="0.2">
      <c r="A99" s="12" t="s">
        <v>32</v>
      </c>
      <c r="B99" s="97">
        <f t="shared" si="6"/>
        <v>0</v>
      </c>
      <c r="C99">
        <f t="shared" si="6"/>
        <v>0</v>
      </c>
      <c r="D99">
        <f t="shared" si="6"/>
        <v>0</v>
      </c>
      <c r="E99">
        <f t="shared" si="6"/>
        <v>0</v>
      </c>
      <c r="F99">
        <f t="shared" si="6"/>
        <v>0</v>
      </c>
      <c r="G99">
        <f t="shared" si="6"/>
        <v>0</v>
      </c>
      <c r="H99">
        <f t="shared" si="6"/>
        <v>0</v>
      </c>
      <c r="I99">
        <f t="shared" si="6"/>
        <v>0</v>
      </c>
      <c r="J99">
        <f t="shared" si="6"/>
        <v>0</v>
      </c>
      <c r="K99">
        <f t="shared" si="6"/>
        <v>0</v>
      </c>
      <c r="L99">
        <f t="shared" si="6"/>
        <v>0</v>
      </c>
      <c r="M99">
        <f t="shared" si="6"/>
        <v>0</v>
      </c>
      <c r="N99">
        <f t="shared" si="6"/>
        <v>0</v>
      </c>
      <c r="O99">
        <f t="shared" si="6"/>
        <v>0</v>
      </c>
      <c r="P99">
        <f t="shared" si="6"/>
        <v>0</v>
      </c>
      <c r="Q99">
        <f t="shared" si="6"/>
        <v>0</v>
      </c>
      <c r="R99">
        <f t="shared" si="6"/>
        <v>0</v>
      </c>
      <c r="S99">
        <f t="shared" si="6"/>
        <v>127523624241.97182</v>
      </c>
      <c r="T99">
        <f t="shared" si="6"/>
        <v>0</v>
      </c>
      <c r="U99">
        <f t="shared" si="6"/>
        <v>0</v>
      </c>
      <c r="V99">
        <f t="shared" si="6"/>
        <v>0</v>
      </c>
      <c r="W99">
        <f t="shared" si="6"/>
        <v>0</v>
      </c>
      <c r="X99">
        <f t="shared" si="6"/>
        <v>0</v>
      </c>
      <c r="Y99">
        <f t="shared" si="6"/>
        <v>0</v>
      </c>
      <c r="Z99">
        <f t="shared" si="6"/>
        <v>0</v>
      </c>
      <c r="AA99">
        <f t="shared" si="6"/>
        <v>0</v>
      </c>
      <c r="AB99">
        <f t="shared" si="6"/>
        <v>0</v>
      </c>
      <c r="AC99">
        <f t="shared" si="6"/>
        <v>0</v>
      </c>
      <c r="AD99">
        <f t="shared" si="6"/>
        <v>0</v>
      </c>
      <c r="AE99" s="47">
        <f t="shared" si="6"/>
        <v>0</v>
      </c>
    </row>
    <row r="100" spans="1:31" x14ac:dyDescent="0.2">
      <c r="A100" s="12" t="s">
        <v>33</v>
      </c>
      <c r="B100" s="97">
        <f t="shared" si="6"/>
        <v>0</v>
      </c>
      <c r="C100">
        <f t="shared" si="6"/>
        <v>0</v>
      </c>
      <c r="D100">
        <f t="shared" si="6"/>
        <v>0</v>
      </c>
      <c r="E100">
        <f t="shared" si="6"/>
        <v>0</v>
      </c>
      <c r="F100">
        <f t="shared" si="6"/>
        <v>0</v>
      </c>
      <c r="G100">
        <f t="shared" si="6"/>
        <v>0</v>
      </c>
      <c r="H100">
        <f t="shared" si="6"/>
        <v>0</v>
      </c>
      <c r="I100">
        <f t="shared" si="6"/>
        <v>0</v>
      </c>
      <c r="J100">
        <f t="shared" si="6"/>
        <v>0</v>
      </c>
      <c r="K100">
        <f t="shared" si="6"/>
        <v>0</v>
      </c>
      <c r="L100">
        <f t="shared" si="6"/>
        <v>0</v>
      </c>
      <c r="M100">
        <f t="shared" si="6"/>
        <v>0</v>
      </c>
      <c r="N100">
        <f t="shared" si="6"/>
        <v>0</v>
      </c>
      <c r="O100">
        <f t="shared" si="6"/>
        <v>0</v>
      </c>
      <c r="P100">
        <f t="shared" si="6"/>
        <v>0</v>
      </c>
      <c r="Q100">
        <f t="shared" si="6"/>
        <v>0</v>
      </c>
      <c r="R100">
        <f t="shared" si="6"/>
        <v>0</v>
      </c>
      <c r="S100">
        <f t="shared" si="6"/>
        <v>0</v>
      </c>
      <c r="T100">
        <f t="shared" si="6"/>
        <v>0</v>
      </c>
      <c r="U100">
        <f t="shared" si="6"/>
        <v>0</v>
      </c>
      <c r="V100">
        <f t="shared" si="6"/>
        <v>0</v>
      </c>
      <c r="W100">
        <f t="shared" si="6"/>
        <v>0</v>
      </c>
      <c r="X100">
        <f t="shared" si="6"/>
        <v>0</v>
      </c>
      <c r="Y100">
        <f t="shared" si="6"/>
        <v>0</v>
      </c>
      <c r="Z100">
        <f t="shared" si="6"/>
        <v>0</v>
      </c>
      <c r="AA100">
        <f t="shared" si="6"/>
        <v>0</v>
      </c>
      <c r="AB100">
        <f t="shared" si="6"/>
        <v>0</v>
      </c>
      <c r="AC100">
        <f t="shared" si="6"/>
        <v>0</v>
      </c>
      <c r="AD100">
        <f t="shared" si="6"/>
        <v>0</v>
      </c>
      <c r="AE100" s="47">
        <f t="shared" si="6"/>
        <v>0</v>
      </c>
    </row>
    <row r="101" spans="1:31" x14ac:dyDescent="0.2">
      <c r="A101" s="12" t="s">
        <v>34</v>
      </c>
      <c r="B101" s="97">
        <f t="shared" si="6"/>
        <v>0</v>
      </c>
      <c r="C101">
        <f t="shared" si="6"/>
        <v>0</v>
      </c>
      <c r="D101">
        <f t="shared" si="6"/>
        <v>0</v>
      </c>
      <c r="E101">
        <f t="shared" si="6"/>
        <v>0</v>
      </c>
      <c r="F101">
        <f t="shared" si="6"/>
        <v>0</v>
      </c>
      <c r="G101">
        <f t="shared" si="6"/>
        <v>0</v>
      </c>
      <c r="H101">
        <f t="shared" si="6"/>
        <v>0</v>
      </c>
      <c r="I101">
        <f t="shared" si="6"/>
        <v>0</v>
      </c>
      <c r="J101">
        <f t="shared" si="6"/>
        <v>0</v>
      </c>
      <c r="K101">
        <f t="shared" si="6"/>
        <v>0</v>
      </c>
      <c r="L101">
        <f t="shared" si="6"/>
        <v>0</v>
      </c>
      <c r="M101">
        <f t="shared" si="6"/>
        <v>0</v>
      </c>
      <c r="N101">
        <f t="shared" si="6"/>
        <v>0</v>
      </c>
      <c r="O101">
        <f t="shared" si="6"/>
        <v>0</v>
      </c>
      <c r="P101">
        <f t="shared" si="6"/>
        <v>0</v>
      </c>
      <c r="Q101">
        <f t="shared" si="6"/>
        <v>0</v>
      </c>
      <c r="R101">
        <f t="shared" si="6"/>
        <v>0</v>
      </c>
      <c r="S101">
        <f t="shared" si="6"/>
        <v>0</v>
      </c>
      <c r="T101">
        <f t="shared" si="6"/>
        <v>0</v>
      </c>
      <c r="U101">
        <f t="shared" si="6"/>
        <v>0</v>
      </c>
      <c r="V101">
        <f t="shared" si="6"/>
        <v>0</v>
      </c>
      <c r="W101">
        <f t="shared" si="6"/>
        <v>0</v>
      </c>
      <c r="X101">
        <f t="shared" si="6"/>
        <v>0</v>
      </c>
      <c r="Y101">
        <f t="shared" si="6"/>
        <v>0</v>
      </c>
      <c r="Z101">
        <f t="shared" si="6"/>
        <v>0</v>
      </c>
      <c r="AA101">
        <f t="shared" si="6"/>
        <v>0</v>
      </c>
      <c r="AB101">
        <f t="shared" si="6"/>
        <v>0</v>
      </c>
      <c r="AC101">
        <f t="shared" si="6"/>
        <v>0</v>
      </c>
      <c r="AD101">
        <f t="shared" si="6"/>
        <v>0</v>
      </c>
      <c r="AE101" s="47">
        <f t="shared" si="6"/>
        <v>0</v>
      </c>
    </row>
    <row r="102" spans="1:31" x14ac:dyDescent="0.2">
      <c r="A102" s="12" t="s">
        <v>35</v>
      </c>
      <c r="B102" s="97">
        <f t="shared" si="6"/>
        <v>0</v>
      </c>
      <c r="C102">
        <f t="shared" si="6"/>
        <v>0</v>
      </c>
      <c r="D102">
        <f t="shared" si="6"/>
        <v>0</v>
      </c>
      <c r="E102">
        <f t="shared" si="6"/>
        <v>0</v>
      </c>
      <c r="F102">
        <f t="shared" si="6"/>
        <v>0</v>
      </c>
      <c r="G102">
        <f t="shared" si="6"/>
        <v>0</v>
      </c>
      <c r="H102">
        <f t="shared" si="6"/>
        <v>0</v>
      </c>
      <c r="I102">
        <f t="shared" si="6"/>
        <v>0</v>
      </c>
      <c r="J102">
        <f t="shared" si="6"/>
        <v>0</v>
      </c>
      <c r="K102">
        <f t="shared" si="6"/>
        <v>0</v>
      </c>
      <c r="L102">
        <f t="shared" si="6"/>
        <v>0</v>
      </c>
      <c r="M102">
        <f t="shared" si="6"/>
        <v>0</v>
      </c>
      <c r="N102">
        <f t="shared" si="6"/>
        <v>0</v>
      </c>
      <c r="O102">
        <f t="shared" si="6"/>
        <v>0</v>
      </c>
      <c r="P102">
        <f t="shared" si="6"/>
        <v>0</v>
      </c>
      <c r="Q102">
        <f t="shared" si="6"/>
        <v>0</v>
      </c>
      <c r="R102">
        <f t="shared" si="6"/>
        <v>0</v>
      </c>
      <c r="S102">
        <f t="shared" si="6"/>
        <v>0</v>
      </c>
      <c r="T102">
        <f t="shared" si="6"/>
        <v>0</v>
      </c>
      <c r="U102">
        <f t="shared" si="6"/>
        <v>0</v>
      </c>
      <c r="V102">
        <f t="shared" si="6"/>
        <v>0</v>
      </c>
      <c r="W102">
        <f t="shared" si="6"/>
        <v>0</v>
      </c>
      <c r="X102">
        <f t="shared" si="6"/>
        <v>0</v>
      </c>
      <c r="Y102">
        <f t="shared" si="6"/>
        <v>0</v>
      </c>
      <c r="Z102">
        <f t="shared" si="6"/>
        <v>0</v>
      </c>
      <c r="AA102">
        <f t="shared" si="6"/>
        <v>0</v>
      </c>
      <c r="AB102">
        <f t="shared" si="6"/>
        <v>0</v>
      </c>
      <c r="AC102">
        <f t="shared" si="6"/>
        <v>0</v>
      </c>
      <c r="AD102">
        <f t="shared" si="6"/>
        <v>0</v>
      </c>
      <c r="AE102" s="47">
        <f t="shared" si="6"/>
        <v>0</v>
      </c>
    </row>
    <row r="103" spans="1:31" x14ac:dyDescent="0.2">
      <c r="A103" s="12" t="s">
        <v>36</v>
      </c>
      <c r="B103" s="97">
        <f t="shared" si="6"/>
        <v>0</v>
      </c>
      <c r="C103">
        <f t="shared" si="6"/>
        <v>0</v>
      </c>
      <c r="D103">
        <f t="shared" si="6"/>
        <v>0</v>
      </c>
      <c r="E103">
        <f t="shared" si="6"/>
        <v>0</v>
      </c>
      <c r="F103">
        <f t="shared" si="6"/>
        <v>0</v>
      </c>
      <c r="G103">
        <f t="shared" si="6"/>
        <v>0</v>
      </c>
      <c r="H103">
        <f t="shared" si="6"/>
        <v>0</v>
      </c>
      <c r="I103">
        <f t="shared" si="6"/>
        <v>0</v>
      </c>
      <c r="J103">
        <f t="shared" si="6"/>
        <v>0</v>
      </c>
      <c r="K103">
        <f t="shared" si="6"/>
        <v>0</v>
      </c>
      <c r="L103">
        <f t="shared" si="6"/>
        <v>0</v>
      </c>
      <c r="M103">
        <f t="shared" si="6"/>
        <v>0</v>
      </c>
      <c r="N103">
        <f t="shared" si="6"/>
        <v>0</v>
      </c>
      <c r="O103">
        <f t="shared" si="6"/>
        <v>0</v>
      </c>
      <c r="P103">
        <f t="shared" si="6"/>
        <v>0</v>
      </c>
      <c r="Q103">
        <f t="shared" ref="Q103:AE103" si="7">SUMIFS(R$5:R$60,$A$5:$A$60,$A103)</f>
        <v>0</v>
      </c>
      <c r="R103">
        <f t="shared" si="7"/>
        <v>0</v>
      </c>
      <c r="S103">
        <f t="shared" si="7"/>
        <v>0</v>
      </c>
      <c r="T103">
        <f t="shared" si="7"/>
        <v>0</v>
      </c>
      <c r="U103">
        <f t="shared" si="7"/>
        <v>0</v>
      </c>
      <c r="V103">
        <f t="shared" si="7"/>
        <v>0</v>
      </c>
      <c r="W103">
        <f t="shared" si="7"/>
        <v>0</v>
      </c>
      <c r="X103">
        <f t="shared" si="7"/>
        <v>0</v>
      </c>
      <c r="Y103">
        <f t="shared" si="7"/>
        <v>0</v>
      </c>
      <c r="Z103">
        <f t="shared" si="7"/>
        <v>0</v>
      </c>
      <c r="AA103">
        <f t="shared" si="7"/>
        <v>0</v>
      </c>
      <c r="AB103">
        <f t="shared" si="7"/>
        <v>0</v>
      </c>
      <c r="AC103">
        <f t="shared" si="7"/>
        <v>0</v>
      </c>
      <c r="AD103">
        <f t="shared" si="7"/>
        <v>0</v>
      </c>
      <c r="AE103" s="47">
        <f t="shared" si="7"/>
        <v>0</v>
      </c>
    </row>
    <row r="104" spans="1:31" x14ac:dyDescent="0.2">
      <c r="A104" s="12" t="s">
        <v>37</v>
      </c>
      <c r="B104" s="97">
        <f t="shared" ref="B104:AE109" si="8">SUMIFS(C$5:C$60,$A$5:$A$60,$A104)</f>
        <v>0</v>
      </c>
      <c r="C104">
        <f t="shared" si="8"/>
        <v>0</v>
      </c>
      <c r="D104">
        <f t="shared" si="8"/>
        <v>0</v>
      </c>
      <c r="E104">
        <f t="shared" si="8"/>
        <v>0</v>
      </c>
      <c r="F104">
        <f t="shared" si="8"/>
        <v>0</v>
      </c>
      <c r="G104">
        <f t="shared" si="8"/>
        <v>0</v>
      </c>
      <c r="H104">
        <f t="shared" si="8"/>
        <v>0</v>
      </c>
      <c r="I104">
        <f t="shared" si="8"/>
        <v>0</v>
      </c>
      <c r="J104">
        <f t="shared" si="8"/>
        <v>0</v>
      </c>
      <c r="K104">
        <f t="shared" si="8"/>
        <v>0</v>
      </c>
      <c r="L104">
        <f t="shared" si="8"/>
        <v>0</v>
      </c>
      <c r="M104">
        <f t="shared" si="8"/>
        <v>0</v>
      </c>
      <c r="N104">
        <f t="shared" si="8"/>
        <v>0</v>
      </c>
      <c r="O104">
        <f t="shared" si="8"/>
        <v>0</v>
      </c>
      <c r="P104">
        <f t="shared" si="8"/>
        <v>0</v>
      </c>
      <c r="Q104">
        <f t="shared" si="8"/>
        <v>0</v>
      </c>
      <c r="R104">
        <f t="shared" si="8"/>
        <v>0</v>
      </c>
      <c r="S104">
        <f t="shared" si="8"/>
        <v>0</v>
      </c>
      <c r="T104">
        <f t="shared" si="8"/>
        <v>0</v>
      </c>
      <c r="U104">
        <f t="shared" si="8"/>
        <v>0</v>
      </c>
      <c r="V104">
        <f t="shared" si="8"/>
        <v>0</v>
      </c>
      <c r="W104">
        <f t="shared" si="8"/>
        <v>0</v>
      </c>
      <c r="X104">
        <f t="shared" si="8"/>
        <v>0</v>
      </c>
      <c r="Y104">
        <f t="shared" si="8"/>
        <v>0</v>
      </c>
      <c r="Z104">
        <f t="shared" si="8"/>
        <v>0</v>
      </c>
      <c r="AA104">
        <f t="shared" si="8"/>
        <v>0</v>
      </c>
      <c r="AB104">
        <f t="shared" si="8"/>
        <v>0</v>
      </c>
      <c r="AC104">
        <f t="shared" si="8"/>
        <v>0</v>
      </c>
      <c r="AD104">
        <f t="shared" si="8"/>
        <v>0</v>
      </c>
      <c r="AE104" s="47">
        <f t="shared" si="8"/>
        <v>0</v>
      </c>
    </row>
    <row r="105" spans="1:31" x14ac:dyDescent="0.2">
      <c r="A105" s="12" t="s">
        <v>38</v>
      </c>
      <c r="B105" s="97">
        <f t="shared" si="8"/>
        <v>0</v>
      </c>
      <c r="C105">
        <f t="shared" si="8"/>
        <v>0</v>
      </c>
      <c r="D105">
        <f t="shared" si="8"/>
        <v>0</v>
      </c>
      <c r="E105">
        <f t="shared" si="8"/>
        <v>0</v>
      </c>
      <c r="F105">
        <f t="shared" si="8"/>
        <v>0</v>
      </c>
      <c r="G105">
        <f t="shared" si="8"/>
        <v>0</v>
      </c>
      <c r="H105">
        <f t="shared" si="8"/>
        <v>0</v>
      </c>
      <c r="I105">
        <f t="shared" si="8"/>
        <v>0</v>
      </c>
      <c r="J105">
        <f t="shared" si="8"/>
        <v>0</v>
      </c>
      <c r="K105">
        <f t="shared" si="8"/>
        <v>0</v>
      </c>
      <c r="L105">
        <f t="shared" si="8"/>
        <v>0</v>
      </c>
      <c r="M105">
        <f t="shared" si="8"/>
        <v>0</v>
      </c>
      <c r="N105">
        <f t="shared" si="8"/>
        <v>0</v>
      </c>
      <c r="O105">
        <f t="shared" si="8"/>
        <v>0</v>
      </c>
      <c r="P105">
        <f t="shared" si="8"/>
        <v>0</v>
      </c>
      <c r="Q105">
        <f t="shared" si="8"/>
        <v>0</v>
      </c>
      <c r="R105">
        <f t="shared" si="8"/>
        <v>0</v>
      </c>
      <c r="S105">
        <f t="shared" si="8"/>
        <v>0</v>
      </c>
      <c r="T105">
        <f t="shared" si="8"/>
        <v>0</v>
      </c>
      <c r="U105">
        <f t="shared" si="8"/>
        <v>0</v>
      </c>
      <c r="V105">
        <f t="shared" si="8"/>
        <v>0</v>
      </c>
      <c r="W105">
        <f t="shared" si="8"/>
        <v>0</v>
      </c>
      <c r="X105">
        <f t="shared" si="8"/>
        <v>0</v>
      </c>
      <c r="Y105">
        <f t="shared" si="8"/>
        <v>0</v>
      </c>
      <c r="Z105">
        <f t="shared" si="8"/>
        <v>0</v>
      </c>
      <c r="AA105">
        <f t="shared" si="8"/>
        <v>0</v>
      </c>
      <c r="AB105">
        <f t="shared" si="8"/>
        <v>0</v>
      </c>
      <c r="AC105">
        <f t="shared" si="8"/>
        <v>0</v>
      </c>
      <c r="AD105">
        <f t="shared" si="8"/>
        <v>0</v>
      </c>
      <c r="AE105" s="47">
        <f t="shared" si="8"/>
        <v>0</v>
      </c>
    </row>
    <row r="106" spans="1:31" x14ac:dyDescent="0.2">
      <c r="A106" s="12" t="s">
        <v>39</v>
      </c>
      <c r="B106" s="97">
        <f t="shared" si="8"/>
        <v>0</v>
      </c>
      <c r="C106">
        <f t="shared" si="8"/>
        <v>0</v>
      </c>
      <c r="D106">
        <f t="shared" si="8"/>
        <v>0</v>
      </c>
      <c r="E106">
        <f t="shared" si="8"/>
        <v>0</v>
      </c>
      <c r="F106">
        <f t="shared" si="8"/>
        <v>0</v>
      </c>
      <c r="G106">
        <f t="shared" si="8"/>
        <v>0</v>
      </c>
      <c r="H106">
        <f t="shared" si="8"/>
        <v>0</v>
      </c>
      <c r="I106">
        <f t="shared" si="8"/>
        <v>0</v>
      </c>
      <c r="J106">
        <f t="shared" si="8"/>
        <v>0</v>
      </c>
      <c r="K106">
        <f t="shared" si="8"/>
        <v>0</v>
      </c>
      <c r="L106">
        <f t="shared" si="8"/>
        <v>0</v>
      </c>
      <c r="M106">
        <f t="shared" si="8"/>
        <v>0</v>
      </c>
      <c r="N106">
        <f t="shared" si="8"/>
        <v>0</v>
      </c>
      <c r="O106">
        <f t="shared" si="8"/>
        <v>0</v>
      </c>
      <c r="P106">
        <f t="shared" si="8"/>
        <v>0</v>
      </c>
      <c r="Q106">
        <f t="shared" si="8"/>
        <v>0</v>
      </c>
      <c r="R106">
        <f t="shared" si="8"/>
        <v>0</v>
      </c>
      <c r="S106">
        <f t="shared" si="8"/>
        <v>0</v>
      </c>
      <c r="T106">
        <f t="shared" si="8"/>
        <v>0</v>
      </c>
      <c r="U106">
        <f t="shared" si="8"/>
        <v>0</v>
      </c>
      <c r="V106">
        <f t="shared" si="8"/>
        <v>0</v>
      </c>
      <c r="W106">
        <f t="shared" si="8"/>
        <v>0</v>
      </c>
      <c r="X106">
        <f t="shared" si="8"/>
        <v>0</v>
      </c>
      <c r="Y106">
        <f t="shared" si="8"/>
        <v>0</v>
      </c>
      <c r="Z106">
        <f t="shared" si="8"/>
        <v>0</v>
      </c>
      <c r="AA106">
        <f t="shared" si="8"/>
        <v>0</v>
      </c>
      <c r="AB106">
        <f t="shared" si="8"/>
        <v>0</v>
      </c>
      <c r="AC106">
        <f t="shared" si="8"/>
        <v>0</v>
      </c>
      <c r="AD106">
        <f t="shared" si="8"/>
        <v>0</v>
      </c>
      <c r="AE106" s="47">
        <f t="shared" si="8"/>
        <v>0</v>
      </c>
    </row>
    <row r="107" spans="1:31" x14ac:dyDescent="0.2">
      <c r="A107" s="12" t="s">
        <v>40</v>
      </c>
      <c r="B107" s="97">
        <f t="shared" si="8"/>
        <v>624351172689104.63</v>
      </c>
      <c r="C107">
        <f t="shared" si="8"/>
        <v>0</v>
      </c>
      <c r="D107">
        <f t="shared" si="8"/>
        <v>12551762544134.51</v>
      </c>
      <c r="E107">
        <f t="shared" si="8"/>
        <v>0</v>
      </c>
      <c r="F107">
        <f t="shared" si="8"/>
        <v>0</v>
      </c>
      <c r="G107">
        <f t="shared" si="8"/>
        <v>4740712541426.124</v>
      </c>
      <c r="H107">
        <f t="shared" si="8"/>
        <v>75644096471291.078</v>
      </c>
      <c r="I107">
        <f t="shared" si="8"/>
        <v>0</v>
      </c>
      <c r="J107">
        <f t="shared" si="8"/>
        <v>0</v>
      </c>
      <c r="K107">
        <f t="shared" si="8"/>
        <v>0</v>
      </c>
      <c r="L107">
        <f t="shared" si="8"/>
        <v>2102195727363.6272</v>
      </c>
      <c r="M107">
        <f t="shared" si="8"/>
        <v>0</v>
      </c>
      <c r="N107">
        <f t="shared" si="8"/>
        <v>0</v>
      </c>
      <c r="O107">
        <f t="shared" si="8"/>
        <v>0</v>
      </c>
      <c r="P107">
        <f t="shared" si="8"/>
        <v>0</v>
      </c>
      <c r="Q107">
        <f t="shared" si="8"/>
        <v>0</v>
      </c>
      <c r="R107">
        <f t="shared" si="8"/>
        <v>0</v>
      </c>
      <c r="S107">
        <f t="shared" si="8"/>
        <v>0</v>
      </c>
      <c r="T107">
        <f t="shared" si="8"/>
        <v>0</v>
      </c>
      <c r="U107">
        <f t="shared" si="8"/>
        <v>0</v>
      </c>
      <c r="V107">
        <f t="shared" si="8"/>
        <v>0</v>
      </c>
      <c r="W107">
        <f t="shared" si="8"/>
        <v>2800892009650.4844</v>
      </c>
      <c r="X107">
        <f t="shared" si="8"/>
        <v>1769251172817.0601</v>
      </c>
      <c r="Y107">
        <f t="shared" si="8"/>
        <v>6932033029341.5273</v>
      </c>
      <c r="Z107">
        <f t="shared" si="8"/>
        <v>0</v>
      </c>
      <c r="AA107">
        <f t="shared" si="8"/>
        <v>719814405085759.25</v>
      </c>
      <c r="AB107">
        <f t="shared" si="8"/>
        <v>-649769595040869.25</v>
      </c>
      <c r="AC107">
        <f t="shared" si="8"/>
        <v>0</v>
      </c>
      <c r="AD107">
        <f t="shared" si="8"/>
        <v>0</v>
      </c>
      <c r="AE107" s="47">
        <f t="shared" si="8"/>
        <v>0</v>
      </c>
    </row>
    <row r="108" spans="1:31" x14ac:dyDescent="0.2">
      <c r="A108" s="37" t="s">
        <v>41</v>
      </c>
      <c r="B108" s="98">
        <f t="shared" si="8"/>
        <v>0</v>
      </c>
      <c r="C108" s="28">
        <f t="shared" si="8"/>
        <v>0</v>
      </c>
      <c r="D108" s="28">
        <f t="shared" si="8"/>
        <v>0</v>
      </c>
      <c r="E108" s="28">
        <f t="shared" si="8"/>
        <v>0</v>
      </c>
      <c r="F108" s="28">
        <f t="shared" si="8"/>
        <v>0</v>
      </c>
      <c r="G108" s="28">
        <f t="shared" si="8"/>
        <v>0</v>
      </c>
      <c r="H108" s="28">
        <f t="shared" si="8"/>
        <v>0</v>
      </c>
      <c r="I108" s="28">
        <f t="shared" si="8"/>
        <v>0</v>
      </c>
      <c r="J108" s="28">
        <f t="shared" si="8"/>
        <v>0</v>
      </c>
      <c r="K108" s="28">
        <f t="shared" si="8"/>
        <v>0</v>
      </c>
      <c r="L108" s="28">
        <f t="shared" si="8"/>
        <v>0</v>
      </c>
      <c r="M108" s="28">
        <f t="shared" si="8"/>
        <v>0</v>
      </c>
      <c r="N108" s="28">
        <f t="shared" si="8"/>
        <v>0</v>
      </c>
      <c r="O108" s="28">
        <f t="shared" si="8"/>
        <v>0</v>
      </c>
      <c r="P108" s="28">
        <f t="shared" si="8"/>
        <v>0</v>
      </c>
      <c r="Q108" s="28">
        <f t="shared" si="8"/>
        <v>0</v>
      </c>
      <c r="R108" s="28">
        <f t="shared" si="8"/>
        <v>0</v>
      </c>
      <c r="S108" s="28">
        <f t="shared" si="8"/>
        <v>0</v>
      </c>
      <c r="T108" s="28">
        <f t="shared" si="8"/>
        <v>0</v>
      </c>
      <c r="U108" s="28">
        <f t="shared" si="8"/>
        <v>0</v>
      </c>
      <c r="V108" s="28">
        <f t="shared" si="8"/>
        <v>0</v>
      </c>
      <c r="W108" s="28">
        <f t="shared" si="8"/>
        <v>0</v>
      </c>
      <c r="X108" s="28">
        <f t="shared" si="8"/>
        <v>0</v>
      </c>
      <c r="Y108" s="28">
        <f t="shared" si="8"/>
        <v>0</v>
      </c>
      <c r="Z108" s="28">
        <f t="shared" si="8"/>
        <v>0</v>
      </c>
      <c r="AA108" s="28">
        <f t="shared" si="8"/>
        <v>0</v>
      </c>
      <c r="AB108" s="28">
        <f t="shared" si="8"/>
        <v>0</v>
      </c>
      <c r="AC108" s="28">
        <f t="shared" si="8"/>
        <v>0</v>
      </c>
      <c r="AD108" s="28">
        <f t="shared" si="8"/>
        <v>0</v>
      </c>
      <c r="AE108" s="29">
        <f t="shared" si="8"/>
        <v>0</v>
      </c>
    </row>
    <row r="109" spans="1:31" x14ac:dyDescent="0.2">
      <c r="A109" s="76" t="s">
        <v>123</v>
      </c>
      <c r="B109" s="30">
        <f t="shared" si="8"/>
        <v>0</v>
      </c>
      <c r="C109" s="24">
        <f t="shared" si="8"/>
        <v>0</v>
      </c>
      <c r="D109" s="24">
        <f t="shared" si="8"/>
        <v>0</v>
      </c>
      <c r="E109" s="24">
        <f t="shared" si="8"/>
        <v>0</v>
      </c>
      <c r="F109" s="24">
        <f t="shared" si="8"/>
        <v>0</v>
      </c>
      <c r="G109" s="24">
        <f t="shared" si="8"/>
        <v>0</v>
      </c>
      <c r="H109" s="24">
        <f t="shared" si="8"/>
        <v>0</v>
      </c>
      <c r="I109" s="24">
        <f t="shared" si="8"/>
        <v>0</v>
      </c>
      <c r="J109" s="24">
        <f t="shared" si="8"/>
        <v>0</v>
      </c>
      <c r="K109" s="24">
        <f t="shared" si="8"/>
        <v>0</v>
      </c>
      <c r="L109" s="24">
        <f t="shared" si="8"/>
        <v>0</v>
      </c>
      <c r="M109" s="24">
        <f t="shared" si="8"/>
        <v>0</v>
      </c>
      <c r="N109" s="24">
        <f t="shared" si="8"/>
        <v>0</v>
      </c>
      <c r="O109" s="24">
        <f t="shared" si="8"/>
        <v>0</v>
      </c>
      <c r="P109" s="24">
        <f t="shared" si="8"/>
        <v>0</v>
      </c>
      <c r="Q109" s="24">
        <f t="shared" si="8"/>
        <v>0</v>
      </c>
      <c r="R109" s="24">
        <f t="shared" si="8"/>
        <v>0</v>
      </c>
      <c r="S109" s="24">
        <f t="shared" si="8"/>
        <v>0</v>
      </c>
      <c r="T109" s="24">
        <f t="shared" si="8"/>
        <v>0</v>
      </c>
      <c r="U109" s="24">
        <f t="shared" si="8"/>
        <v>0</v>
      </c>
      <c r="V109" s="24">
        <f t="shared" si="8"/>
        <v>1113928532029844.9</v>
      </c>
      <c r="W109" s="24">
        <f t="shared" si="8"/>
        <v>0</v>
      </c>
      <c r="X109" s="24">
        <f t="shared" si="8"/>
        <v>0</v>
      </c>
      <c r="Y109" s="24">
        <f t="shared" si="8"/>
        <v>0</v>
      </c>
      <c r="Z109" s="24">
        <f t="shared" si="8"/>
        <v>0</v>
      </c>
      <c r="AA109" s="24">
        <f t="shared" si="8"/>
        <v>0</v>
      </c>
      <c r="AB109" s="24">
        <f t="shared" si="8"/>
        <v>0</v>
      </c>
      <c r="AC109" s="24">
        <f t="shared" si="8"/>
        <v>0</v>
      </c>
      <c r="AD109" s="24">
        <f t="shared" si="8"/>
        <v>0</v>
      </c>
      <c r="AE109" s="25">
        <f t="shared" si="8"/>
        <v>0</v>
      </c>
    </row>
    <row r="113" spans="1:11" x14ac:dyDescent="0.2">
      <c r="A113" s="80" t="s">
        <v>338</v>
      </c>
    </row>
    <row r="114" spans="1:11" ht="42.75" x14ac:dyDescent="0.2">
      <c r="C114" s="109" t="s">
        <v>342</v>
      </c>
      <c r="D114" s="109" t="s">
        <v>194</v>
      </c>
      <c r="E114" s="109" t="s">
        <v>266</v>
      </c>
      <c r="F114" s="109" t="s">
        <v>265</v>
      </c>
      <c r="G114" s="109" t="s">
        <v>277</v>
      </c>
      <c r="H114" s="109" t="s">
        <v>263</v>
      </c>
      <c r="I114" s="109" t="s">
        <v>155</v>
      </c>
      <c r="J114" s="109" t="s">
        <v>164</v>
      </c>
      <c r="K114" s="109" t="s">
        <v>221</v>
      </c>
    </row>
    <row r="115" spans="1:11" x14ac:dyDescent="0.2">
      <c r="A115" s="112" t="str">
        <f>VLOOKUP(B115,'Sector Match'!$A$1:$B$43,2,0)</f>
        <v>coal mining 05</v>
      </c>
      <c r="B115" s="36" t="s">
        <v>2</v>
      </c>
      <c r="C115" s="96">
        <f>SUMIFS($B68:$AE68,$B$66:$AE$66,C$114)</f>
        <v>1829833737427264.8</v>
      </c>
      <c r="D115" s="45">
        <f t="shared" ref="D115:K115" si="9">SUMIFS($B68:$AE68,$B$66:$AE$66,D$114)</f>
        <v>0</v>
      </c>
      <c r="E115" s="45">
        <f t="shared" si="9"/>
        <v>0</v>
      </c>
      <c r="F115" s="45">
        <f t="shared" si="9"/>
        <v>0</v>
      </c>
      <c r="G115" s="45">
        <f t="shared" si="9"/>
        <v>0</v>
      </c>
      <c r="H115" s="45">
        <f t="shared" si="9"/>
        <v>0</v>
      </c>
      <c r="I115" s="45">
        <f t="shared" si="9"/>
        <v>0</v>
      </c>
      <c r="J115" s="45">
        <f t="shared" si="9"/>
        <v>0</v>
      </c>
      <c r="K115" s="46">
        <f t="shared" si="9"/>
        <v>0</v>
      </c>
    </row>
    <row r="116" spans="1:11" x14ac:dyDescent="0.2">
      <c r="A116" s="41" t="str">
        <f>VLOOKUP(B116,'Sector Match'!$A$1:$B$43,2,0)</f>
        <v>oil and gas extraction 06</v>
      </c>
      <c r="B116" s="12" t="s">
        <v>3</v>
      </c>
      <c r="C116" s="97">
        <f t="shared" ref="C116:K131" si="10">SUMIFS($B69:$AE69,$B$66:$AE$66,C$114)</f>
        <v>0</v>
      </c>
      <c r="D116">
        <f t="shared" si="10"/>
        <v>0</v>
      </c>
      <c r="E116">
        <f t="shared" si="10"/>
        <v>0</v>
      </c>
      <c r="F116">
        <f t="shared" si="10"/>
        <v>0</v>
      </c>
      <c r="G116">
        <f t="shared" si="10"/>
        <v>0</v>
      </c>
      <c r="H116">
        <f t="shared" si="10"/>
        <v>0</v>
      </c>
      <c r="I116">
        <f t="shared" si="10"/>
        <v>0</v>
      </c>
      <c r="J116">
        <f t="shared" si="10"/>
        <v>0</v>
      </c>
      <c r="K116" s="47">
        <f t="shared" si="10"/>
        <v>0</v>
      </c>
    </row>
    <row r="117" spans="1:11" x14ac:dyDescent="0.2">
      <c r="A117" s="41" t="str">
        <f>VLOOKUP(B117,'Sector Match'!$A$1:$B$43,2,0)</f>
        <v>other mining and quarrying 07T08</v>
      </c>
      <c r="B117" s="12" t="s">
        <v>4</v>
      </c>
      <c r="C117" s="97">
        <f t="shared" si="10"/>
        <v>0</v>
      </c>
      <c r="D117">
        <f t="shared" si="10"/>
        <v>0</v>
      </c>
      <c r="E117">
        <f t="shared" si="10"/>
        <v>0</v>
      </c>
      <c r="F117">
        <f t="shared" si="10"/>
        <v>0</v>
      </c>
      <c r="G117">
        <f t="shared" si="10"/>
        <v>0</v>
      </c>
      <c r="H117">
        <f t="shared" si="10"/>
        <v>0</v>
      </c>
      <c r="I117">
        <f t="shared" si="10"/>
        <v>0</v>
      </c>
      <c r="J117">
        <f t="shared" si="10"/>
        <v>0</v>
      </c>
      <c r="K117" s="47">
        <f t="shared" si="10"/>
        <v>0</v>
      </c>
    </row>
    <row r="118" spans="1:11" x14ac:dyDescent="0.2">
      <c r="A118" s="41" t="str">
        <f>VLOOKUP(B118,'Sector Match'!$A$1:$B$43,2,0)</f>
        <v>other mining and quarrying 07T08</v>
      </c>
      <c r="B118" s="12" t="s">
        <v>5</v>
      </c>
      <c r="C118" s="97">
        <f t="shared" si="10"/>
        <v>0</v>
      </c>
      <c r="D118">
        <f t="shared" si="10"/>
        <v>0</v>
      </c>
      <c r="E118">
        <f t="shared" si="10"/>
        <v>0</v>
      </c>
      <c r="F118">
        <f t="shared" si="10"/>
        <v>0</v>
      </c>
      <c r="G118">
        <f t="shared" si="10"/>
        <v>0</v>
      </c>
      <c r="H118">
        <f t="shared" si="10"/>
        <v>0</v>
      </c>
      <c r="I118">
        <f t="shared" si="10"/>
        <v>0</v>
      </c>
      <c r="J118">
        <f t="shared" si="10"/>
        <v>0</v>
      </c>
      <c r="K118" s="47">
        <f t="shared" si="10"/>
        <v>0</v>
      </c>
    </row>
    <row r="119" spans="1:11" x14ac:dyDescent="0.2">
      <c r="A119" s="41" t="str">
        <f>VLOOKUP(B119,'Sector Match'!$A$1:$B$43,2,0)</f>
        <v>other mining and quarrying 07T08</v>
      </c>
      <c r="B119" s="12" t="s">
        <v>6</v>
      </c>
      <c r="C119" s="97">
        <f t="shared" si="10"/>
        <v>0</v>
      </c>
      <c r="D119">
        <f t="shared" si="10"/>
        <v>0</v>
      </c>
      <c r="E119">
        <f t="shared" si="10"/>
        <v>0</v>
      </c>
      <c r="F119">
        <f t="shared" si="10"/>
        <v>0</v>
      </c>
      <c r="G119">
        <f t="shared" si="10"/>
        <v>0</v>
      </c>
      <c r="H119">
        <f t="shared" si="10"/>
        <v>0</v>
      </c>
      <c r="I119">
        <f t="shared" si="10"/>
        <v>0</v>
      </c>
      <c r="J119">
        <f t="shared" si="10"/>
        <v>0</v>
      </c>
      <c r="K119" s="47">
        <f t="shared" si="10"/>
        <v>0</v>
      </c>
    </row>
    <row r="120" spans="1:11" x14ac:dyDescent="0.2">
      <c r="A120" s="41" t="str">
        <f>VLOOKUP(B120,'Sector Match'!$A$1:$B$43,2,0)</f>
        <v>Mining Support Service Activities 09</v>
      </c>
      <c r="B120" s="12" t="s">
        <v>7</v>
      </c>
      <c r="C120" s="97">
        <f t="shared" si="10"/>
        <v>0</v>
      </c>
      <c r="D120">
        <f t="shared" si="10"/>
        <v>0</v>
      </c>
      <c r="E120">
        <f t="shared" si="10"/>
        <v>0</v>
      </c>
      <c r="F120">
        <f t="shared" si="10"/>
        <v>0</v>
      </c>
      <c r="G120">
        <f t="shared" si="10"/>
        <v>0</v>
      </c>
      <c r="H120">
        <f t="shared" si="10"/>
        <v>0</v>
      </c>
      <c r="I120">
        <f t="shared" si="10"/>
        <v>0</v>
      </c>
      <c r="J120">
        <f t="shared" si="10"/>
        <v>0</v>
      </c>
      <c r="K120" s="47">
        <f t="shared" si="10"/>
        <v>0</v>
      </c>
    </row>
    <row r="121" spans="1:11" x14ac:dyDescent="0.2">
      <c r="A121" s="41" t="str">
        <f>VLOOKUP(B121,'Sector Match'!$A$1:$B$43,2,0)</f>
        <v>Mining Support Service Activities 09</v>
      </c>
      <c r="B121" s="12" t="s">
        <v>8</v>
      </c>
      <c r="C121" s="97">
        <f t="shared" si="10"/>
        <v>0</v>
      </c>
      <c r="D121">
        <f t="shared" si="10"/>
        <v>0</v>
      </c>
      <c r="E121">
        <f t="shared" si="10"/>
        <v>0</v>
      </c>
      <c r="F121">
        <f t="shared" si="10"/>
        <v>0</v>
      </c>
      <c r="G121">
        <f t="shared" si="10"/>
        <v>0</v>
      </c>
      <c r="H121">
        <f t="shared" si="10"/>
        <v>0</v>
      </c>
      <c r="I121">
        <f t="shared" si="10"/>
        <v>0</v>
      </c>
      <c r="J121">
        <f t="shared" si="10"/>
        <v>0</v>
      </c>
      <c r="K121" s="47">
        <f t="shared" si="10"/>
        <v>0</v>
      </c>
    </row>
    <row r="122" spans="1:11" x14ac:dyDescent="0.2">
      <c r="A122" s="41" t="str">
        <f>VLOOKUP(B122,'Sector Match'!$A$1:$B$43,2,0)</f>
        <v>food beverage and tobacco 10T12</v>
      </c>
      <c r="B122" s="12" t="s">
        <v>9</v>
      </c>
      <c r="C122" s="97">
        <f t="shared" si="10"/>
        <v>0</v>
      </c>
      <c r="D122">
        <f t="shared" si="10"/>
        <v>0</v>
      </c>
      <c r="E122">
        <f t="shared" si="10"/>
        <v>0</v>
      </c>
      <c r="F122">
        <f t="shared" si="10"/>
        <v>0</v>
      </c>
      <c r="G122">
        <f t="shared" si="10"/>
        <v>0</v>
      </c>
      <c r="H122">
        <f t="shared" si="10"/>
        <v>0</v>
      </c>
      <c r="I122">
        <f t="shared" si="10"/>
        <v>0</v>
      </c>
      <c r="J122">
        <f t="shared" si="10"/>
        <v>0</v>
      </c>
      <c r="K122" s="47">
        <f t="shared" si="10"/>
        <v>9892160957797.6309</v>
      </c>
    </row>
    <row r="123" spans="1:11" x14ac:dyDescent="0.2">
      <c r="A123" s="41" t="str">
        <f>VLOOKUP(B123,'Sector Match'!$A$1:$B$43,2,0)</f>
        <v>food beverage and tobacco 10T12</v>
      </c>
      <c r="B123" s="12" t="s">
        <v>10</v>
      </c>
      <c r="C123" s="97">
        <f t="shared" si="10"/>
        <v>0</v>
      </c>
      <c r="D123">
        <f t="shared" si="10"/>
        <v>0</v>
      </c>
      <c r="E123">
        <f t="shared" si="10"/>
        <v>0</v>
      </c>
      <c r="F123">
        <f t="shared" si="10"/>
        <v>0</v>
      </c>
      <c r="G123">
        <f t="shared" si="10"/>
        <v>0</v>
      </c>
      <c r="H123">
        <f t="shared" si="10"/>
        <v>0</v>
      </c>
      <c r="I123">
        <f t="shared" si="10"/>
        <v>0</v>
      </c>
      <c r="J123">
        <f t="shared" si="10"/>
        <v>0</v>
      </c>
      <c r="K123" s="47">
        <f t="shared" si="10"/>
        <v>0</v>
      </c>
    </row>
    <row r="124" spans="1:11" x14ac:dyDescent="0.2">
      <c r="A124" s="41" t="str">
        <f>VLOOKUP(B124,'Sector Match'!$A$1:$B$43,2,0)</f>
        <v>food beverage and tobacco 10T12</v>
      </c>
      <c r="B124" s="12" t="s">
        <v>11</v>
      </c>
      <c r="C124" s="97">
        <f t="shared" si="10"/>
        <v>0</v>
      </c>
      <c r="D124">
        <f t="shared" si="10"/>
        <v>0</v>
      </c>
      <c r="E124">
        <f t="shared" si="10"/>
        <v>0</v>
      </c>
      <c r="F124">
        <f t="shared" si="10"/>
        <v>0</v>
      </c>
      <c r="G124">
        <f t="shared" si="10"/>
        <v>0</v>
      </c>
      <c r="H124">
        <f t="shared" si="10"/>
        <v>0</v>
      </c>
      <c r="I124">
        <f t="shared" si="10"/>
        <v>0</v>
      </c>
      <c r="J124">
        <f t="shared" si="10"/>
        <v>0</v>
      </c>
      <c r="K124" s="47">
        <f t="shared" si="10"/>
        <v>0</v>
      </c>
    </row>
    <row r="125" spans="1:11" x14ac:dyDescent="0.2">
      <c r="A125" s="41" t="str">
        <f>VLOOKUP(B125,'Sector Match'!$A$1:$B$43,2,0)</f>
        <v>food beverage and tobacco 10T12</v>
      </c>
      <c r="B125" s="12" t="s">
        <v>12</v>
      </c>
      <c r="C125" s="97">
        <f t="shared" si="10"/>
        <v>0</v>
      </c>
      <c r="D125">
        <f t="shared" si="10"/>
        <v>0</v>
      </c>
      <c r="E125">
        <f t="shared" si="10"/>
        <v>0</v>
      </c>
      <c r="F125">
        <f t="shared" si="10"/>
        <v>0</v>
      </c>
      <c r="G125">
        <f t="shared" si="10"/>
        <v>0</v>
      </c>
      <c r="H125">
        <f t="shared" si="10"/>
        <v>0</v>
      </c>
      <c r="I125">
        <f t="shared" si="10"/>
        <v>0</v>
      </c>
      <c r="J125">
        <f t="shared" si="10"/>
        <v>0</v>
      </c>
      <c r="K125" s="47">
        <f t="shared" si="10"/>
        <v>0</v>
      </c>
    </row>
    <row r="126" spans="1:11" x14ac:dyDescent="0.2">
      <c r="A126" s="41" t="str">
        <f>VLOOKUP(B126,'Sector Match'!$A$1:$B$43,2,0)</f>
        <v>textiles apparel and leather 13T15</v>
      </c>
      <c r="B126" s="12" t="s">
        <v>13</v>
      </c>
      <c r="C126" s="97">
        <f t="shared" si="10"/>
        <v>0</v>
      </c>
      <c r="D126">
        <f t="shared" si="10"/>
        <v>0</v>
      </c>
      <c r="E126">
        <f t="shared" si="10"/>
        <v>0</v>
      </c>
      <c r="F126">
        <f t="shared" si="10"/>
        <v>0</v>
      </c>
      <c r="G126">
        <f t="shared" si="10"/>
        <v>0</v>
      </c>
      <c r="H126">
        <f t="shared" si="10"/>
        <v>0</v>
      </c>
      <c r="I126">
        <f t="shared" si="10"/>
        <v>0</v>
      </c>
      <c r="J126">
        <f t="shared" si="10"/>
        <v>0</v>
      </c>
      <c r="K126" s="47">
        <f t="shared" si="10"/>
        <v>0</v>
      </c>
    </row>
    <row r="127" spans="1:11" x14ac:dyDescent="0.2">
      <c r="A127" s="41" t="str">
        <f>VLOOKUP(B127,'Sector Match'!$A$1:$B$43,2,0)</f>
        <v>textiles apparel and leather 13T15</v>
      </c>
      <c r="B127" s="12" t="s">
        <v>14</v>
      </c>
      <c r="C127" s="97">
        <f t="shared" si="10"/>
        <v>0</v>
      </c>
      <c r="D127">
        <f t="shared" si="10"/>
        <v>0</v>
      </c>
      <c r="E127">
        <f t="shared" si="10"/>
        <v>0</v>
      </c>
      <c r="F127">
        <f t="shared" si="10"/>
        <v>0</v>
      </c>
      <c r="G127">
        <f t="shared" si="10"/>
        <v>0</v>
      </c>
      <c r="H127">
        <f t="shared" si="10"/>
        <v>0</v>
      </c>
      <c r="I127">
        <f t="shared" si="10"/>
        <v>0</v>
      </c>
      <c r="J127">
        <f t="shared" si="10"/>
        <v>0</v>
      </c>
      <c r="K127" s="47">
        <f t="shared" si="10"/>
        <v>0</v>
      </c>
    </row>
    <row r="128" spans="1:11" x14ac:dyDescent="0.2">
      <c r="A128" s="41" t="str">
        <f>VLOOKUP(B128,'Sector Match'!$A$1:$B$43,2,0)</f>
        <v>textiles apparel and leather 13T15</v>
      </c>
      <c r="B128" s="12" t="s">
        <v>15</v>
      </c>
      <c r="C128" s="97">
        <f t="shared" si="10"/>
        <v>0</v>
      </c>
      <c r="D128">
        <f t="shared" si="10"/>
        <v>0</v>
      </c>
      <c r="E128">
        <f t="shared" si="10"/>
        <v>0</v>
      </c>
      <c r="F128">
        <f t="shared" si="10"/>
        <v>0</v>
      </c>
      <c r="G128">
        <f t="shared" si="10"/>
        <v>0</v>
      </c>
      <c r="H128">
        <f t="shared" si="10"/>
        <v>0</v>
      </c>
      <c r="I128">
        <f t="shared" si="10"/>
        <v>0</v>
      </c>
      <c r="J128">
        <f t="shared" si="10"/>
        <v>0</v>
      </c>
      <c r="K128" s="47">
        <f t="shared" si="10"/>
        <v>0</v>
      </c>
    </row>
    <row r="129" spans="1:11" x14ac:dyDescent="0.2">
      <c r="A129" s="41" t="str">
        <f>VLOOKUP(B129,'Sector Match'!$A$1:$B$43,2,0)</f>
        <v>wood products 16</v>
      </c>
      <c r="B129" s="12" t="s">
        <v>16</v>
      </c>
      <c r="C129" s="97">
        <f t="shared" si="10"/>
        <v>0</v>
      </c>
      <c r="D129">
        <f t="shared" si="10"/>
        <v>0</v>
      </c>
      <c r="E129">
        <f t="shared" si="10"/>
        <v>0</v>
      </c>
      <c r="F129">
        <f t="shared" si="10"/>
        <v>0</v>
      </c>
      <c r="G129">
        <f t="shared" si="10"/>
        <v>636509643222.44385</v>
      </c>
      <c r="H129">
        <f t="shared" si="10"/>
        <v>0</v>
      </c>
      <c r="I129">
        <f t="shared" si="10"/>
        <v>0</v>
      </c>
      <c r="J129">
        <f t="shared" si="10"/>
        <v>0</v>
      </c>
      <c r="K129" s="47">
        <f t="shared" si="10"/>
        <v>0</v>
      </c>
    </row>
    <row r="130" spans="1:11" x14ac:dyDescent="0.2">
      <c r="A130" s="41" t="str">
        <f>VLOOKUP(B130,'Sector Match'!$A$1:$B$43,2,0)</f>
        <v>wood products 16</v>
      </c>
      <c r="B130" s="12" t="s">
        <v>17</v>
      </c>
      <c r="C130" s="97">
        <f t="shared" si="10"/>
        <v>0</v>
      </c>
      <c r="D130">
        <f t="shared" si="10"/>
        <v>0</v>
      </c>
      <c r="E130">
        <f t="shared" si="10"/>
        <v>0</v>
      </c>
      <c r="F130">
        <f t="shared" si="10"/>
        <v>0</v>
      </c>
      <c r="G130">
        <f t="shared" si="10"/>
        <v>0</v>
      </c>
      <c r="H130">
        <f t="shared" si="10"/>
        <v>0</v>
      </c>
      <c r="I130">
        <f t="shared" si="10"/>
        <v>0</v>
      </c>
      <c r="J130">
        <f t="shared" si="10"/>
        <v>0</v>
      </c>
      <c r="K130" s="47">
        <f t="shared" si="10"/>
        <v>0</v>
      </c>
    </row>
    <row r="131" spans="1:11" x14ac:dyDescent="0.2">
      <c r="A131" s="41" t="str">
        <f>VLOOKUP(B131,'Sector Match'!$A$1:$B$43,2,0)</f>
        <v>pulp paper and printing 17T18</v>
      </c>
      <c r="B131" s="12" t="s">
        <v>18</v>
      </c>
      <c r="C131" s="97">
        <f t="shared" si="10"/>
        <v>0</v>
      </c>
      <c r="D131">
        <f t="shared" si="10"/>
        <v>0</v>
      </c>
      <c r="E131">
        <f t="shared" si="10"/>
        <v>0</v>
      </c>
      <c r="F131">
        <f t="shared" si="10"/>
        <v>0</v>
      </c>
      <c r="G131">
        <f t="shared" si="10"/>
        <v>0</v>
      </c>
      <c r="H131">
        <f t="shared" si="10"/>
        <v>0</v>
      </c>
      <c r="I131">
        <f t="shared" si="10"/>
        <v>0</v>
      </c>
      <c r="J131">
        <f t="shared" si="10"/>
        <v>0</v>
      </c>
      <c r="K131" s="47">
        <f t="shared" si="10"/>
        <v>0</v>
      </c>
    </row>
    <row r="132" spans="1:11" x14ac:dyDescent="0.2">
      <c r="A132" s="41" t="str">
        <f>VLOOKUP(B132,'Sector Match'!$A$1:$B$43,2,0)</f>
        <v>pulp paper and printing 17T18</v>
      </c>
      <c r="B132" s="12" t="s">
        <v>19</v>
      </c>
      <c r="C132" s="97">
        <f t="shared" ref="C132:K147" si="11">SUMIFS($B85:$AE85,$B$66:$AE$66,C$114)</f>
        <v>0</v>
      </c>
      <c r="D132">
        <f t="shared" si="11"/>
        <v>0</v>
      </c>
      <c r="E132">
        <f t="shared" si="11"/>
        <v>0</v>
      </c>
      <c r="F132">
        <f t="shared" si="11"/>
        <v>0</v>
      </c>
      <c r="G132">
        <f t="shared" si="11"/>
        <v>0</v>
      </c>
      <c r="H132">
        <f t="shared" si="11"/>
        <v>0</v>
      </c>
      <c r="I132">
        <f t="shared" si="11"/>
        <v>0</v>
      </c>
      <c r="J132">
        <f t="shared" si="11"/>
        <v>0</v>
      </c>
      <c r="K132" s="47">
        <f t="shared" si="11"/>
        <v>0</v>
      </c>
    </row>
    <row r="133" spans="1:11" x14ac:dyDescent="0.2">
      <c r="A133" s="41" t="str">
        <f>VLOOKUP(B133,'Sector Match'!$A$1:$B$43,2,0)</f>
        <v>pulp paper and printing 17T18</v>
      </c>
      <c r="B133" s="12" t="s">
        <v>20</v>
      </c>
      <c r="C133" s="97">
        <f t="shared" si="11"/>
        <v>0</v>
      </c>
      <c r="D133">
        <f t="shared" si="11"/>
        <v>0</v>
      </c>
      <c r="E133">
        <f t="shared" si="11"/>
        <v>0</v>
      </c>
      <c r="F133">
        <f t="shared" si="11"/>
        <v>0</v>
      </c>
      <c r="G133">
        <f t="shared" si="11"/>
        <v>192082791741.68423</v>
      </c>
      <c r="H133">
        <f t="shared" si="11"/>
        <v>0</v>
      </c>
      <c r="I133">
        <f t="shared" si="11"/>
        <v>0</v>
      </c>
      <c r="J133">
        <f t="shared" si="11"/>
        <v>0</v>
      </c>
      <c r="K133" s="47">
        <f t="shared" si="11"/>
        <v>0</v>
      </c>
    </row>
    <row r="134" spans="1:11" x14ac:dyDescent="0.2">
      <c r="A134" s="41" t="str">
        <f>VLOOKUP(B134,'Sector Match'!$A$1:$B$43,2,0)</f>
        <v>refined petroleum and coke 19</v>
      </c>
      <c r="B134" s="12" t="s">
        <v>21</v>
      </c>
      <c r="C134" s="97">
        <f t="shared" si="11"/>
        <v>3890065097617816</v>
      </c>
      <c r="D134">
        <f t="shared" si="11"/>
        <v>1940845965433898.5</v>
      </c>
      <c r="E134">
        <f t="shared" si="11"/>
        <v>198152730222374.94</v>
      </c>
      <c r="F134">
        <f t="shared" si="11"/>
        <v>2.7356889750244024E+16</v>
      </c>
      <c r="G134">
        <f t="shared" si="11"/>
        <v>6094286664347775</v>
      </c>
      <c r="H134">
        <f t="shared" si="11"/>
        <v>105972114177652.31</v>
      </c>
      <c r="I134">
        <f t="shared" si="11"/>
        <v>0</v>
      </c>
      <c r="J134">
        <f t="shared" si="11"/>
        <v>0</v>
      </c>
      <c r="K134" s="47">
        <f t="shared" si="11"/>
        <v>117961044473086.11</v>
      </c>
    </row>
    <row r="135" spans="1:11" x14ac:dyDescent="0.2">
      <c r="A135" s="41" t="str">
        <f>VLOOKUP(B135,'Sector Match'!$A$1:$B$43,2,0)</f>
        <v>chemicals 20</v>
      </c>
      <c r="B135" s="12" t="s">
        <v>1</v>
      </c>
      <c r="C135" s="97">
        <f t="shared" si="11"/>
        <v>1281822508492033.5</v>
      </c>
      <c r="D135">
        <f t="shared" si="11"/>
        <v>2199803461851209</v>
      </c>
      <c r="E135">
        <f t="shared" si="11"/>
        <v>74411509245822.109</v>
      </c>
      <c r="F135">
        <f t="shared" si="11"/>
        <v>0</v>
      </c>
      <c r="G135">
        <f t="shared" si="11"/>
        <v>485886931823833.38</v>
      </c>
      <c r="H135">
        <f t="shared" si="11"/>
        <v>374366912614152.13</v>
      </c>
      <c r="I135">
        <f t="shared" si="11"/>
        <v>0</v>
      </c>
      <c r="J135">
        <f t="shared" si="11"/>
        <v>0</v>
      </c>
      <c r="K135" s="47">
        <f t="shared" si="11"/>
        <v>12299807669879.088</v>
      </c>
    </row>
    <row r="136" spans="1:11" x14ac:dyDescent="0.2">
      <c r="A136" s="41">
        <f>VLOOKUP(B136,'Sector Match'!$A$1:$B$43,2,0)</f>
        <v>0</v>
      </c>
      <c r="B136" s="12" t="s">
        <v>22</v>
      </c>
      <c r="C136" s="97">
        <f t="shared" si="11"/>
        <v>0</v>
      </c>
      <c r="D136">
        <f t="shared" si="11"/>
        <v>0</v>
      </c>
      <c r="E136">
        <f t="shared" si="11"/>
        <v>0</v>
      </c>
      <c r="F136">
        <f t="shared" si="11"/>
        <v>0</v>
      </c>
      <c r="G136">
        <f t="shared" si="11"/>
        <v>11298987749.510839</v>
      </c>
      <c r="H136">
        <f t="shared" si="11"/>
        <v>0</v>
      </c>
      <c r="I136">
        <f t="shared" si="11"/>
        <v>0</v>
      </c>
      <c r="J136">
        <f t="shared" si="11"/>
        <v>0</v>
      </c>
      <c r="K136" s="47">
        <f t="shared" si="11"/>
        <v>0</v>
      </c>
    </row>
    <row r="137" spans="1:11" x14ac:dyDescent="0.2">
      <c r="A137" s="41" t="str">
        <f>VLOOKUP(B137,'Sector Match'!$A$1:$B$43,2,0)</f>
        <v>chemicals 20</v>
      </c>
      <c r="B137" s="12" t="s">
        <v>23</v>
      </c>
      <c r="C137" s="97">
        <f t="shared" si="11"/>
        <v>0</v>
      </c>
      <c r="D137">
        <f t="shared" si="11"/>
        <v>0</v>
      </c>
      <c r="E137">
        <f t="shared" si="11"/>
        <v>0</v>
      </c>
      <c r="F137">
        <f t="shared" si="11"/>
        <v>0</v>
      </c>
      <c r="G137">
        <f t="shared" si="11"/>
        <v>0</v>
      </c>
      <c r="H137">
        <f t="shared" si="11"/>
        <v>0</v>
      </c>
      <c r="I137">
        <f t="shared" si="11"/>
        <v>0</v>
      </c>
      <c r="J137">
        <f t="shared" si="11"/>
        <v>0</v>
      </c>
      <c r="K137" s="47">
        <f t="shared" si="11"/>
        <v>0</v>
      </c>
    </row>
    <row r="138" spans="1:11" x14ac:dyDescent="0.2">
      <c r="A138" s="41" t="str">
        <f>VLOOKUP(B138,'Sector Match'!$A$1:$B$43,2,0)</f>
        <v>rubber and plastic products 22</v>
      </c>
      <c r="B138" s="12" t="s">
        <v>24</v>
      </c>
      <c r="C138" s="97">
        <f t="shared" si="11"/>
        <v>0</v>
      </c>
      <c r="D138">
        <f t="shared" si="11"/>
        <v>0</v>
      </c>
      <c r="E138">
        <f t="shared" si="11"/>
        <v>456613519227.62939</v>
      </c>
      <c r="F138">
        <f t="shared" si="11"/>
        <v>0</v>
      </c>
      <c r="G138">
        <f t="shared" si="11"/>
        <v>0</v>
      </c>
      <c r="H138">
        <f t="shared" si="11"/>
        <v>0</v>
      </c>
      <c r="I138">
        <f t="shared" si="11"/>
        <v>0</v>
      </c>
      <c r="J138">
        <f t="shared" si="11"/>
        <v>0</v>
      </c>
      <c r="K138" s="47">
        <f t="shared" si="11"/>
        <v>0</v>
      </c>
    </row>
    <row r="139" spans="1:11" x14ac:dyDescent="0.2">
      <c r="A139" s="41" t="str">
        <f>VLOOKUP(B139,'Sector Match'!$A$1:$B$43,2,0)</f>
        <v>cement and other nonmetallic minerals 239</v>
      </c>
      <c r="B139" s="12" t="s">
        <v>25</v>
      </c>
      <c r="C139" s="97">
        <f t="shared" si="11"/>
        <v>177668473803430.81</v>
      </c>
      <c r="D139">
        <f t="shared" si="11"/>
        <v>0</v>
      </c>
      <c r="E139">
        <f t="shared" si="11"/>
        <v>1977489873209.8369</v>
      </c>
      <c r="F139">
        <f t="shared" si="11"/>
        <v>0</v>
      </c>
      <c r="G139">
        <f t="shared" si="11"/>
        <v>762918104282268.25</v>
      </c>
      <c r="H139">
        <f t="shared" si="11"/>
        <v>0</v>
      </c>
      <c r="I139">
        <f t="shared" si="11"/>
        <v>0</v>
      </c>
      <c r="J139">
        <f t="shared" si="11"/>
        <v>0</v>
      </c>
      <c r="K139" s="47">
        <f t="shared" si="11"/>
        <v>4396457147660.5142</v>
      </c>
    </row>
    <row r="140" spans="1:11" x14ac:dyDescent="0.2">
      <c r="A140" s="41" t="str">
        <f>VLOOKUP(B140,'Sector Match'!$A$1:$B$43,2,0)</f>
        <v>iron and steel 241</v>
      </c>
      <c r="B140" s="12" t="s">
        <v>26</v>
      </c>
      <c r="C140" s="97">
        <f t="shared" si="11"/>
        <v>1379930241592826.5</v>
      </c>
      <c r="D140">
        <f t="shared" si="11"/>
        <v>0</v>
      </c>
      <c r="E140">
        <f t="shared" si="11"/>
        <v>39290669866076.844</v>
      </c>
      <c r="F140">
        <f t="shared" si="11"/>
        <v>0</v>
      </c>
      <c r="G140">
        <f t="shared" si="11"/>
        <v>0</v>
      </c>
      <c r="H140">
        <f t="shared" si="11"/>
        <v>0</v>
      </c>
      <c r="I140">
        <f t="shared" si="11"/>
        <v>0</v>
      </c>
      <c r="J140">
        <f t="shared" si="11"/>
        <v>0</v>
      </c>
      <c r="K140" s="47">
        <f t="shared" si="11"/>
        <v>0</v>
      </c>
    </row>
    <row r="141" spans="1:11" x14ac:dyDescent="0.2">
      <c r="A141" s="41" t="str">
        <f>VLOOKUP(B141,'Sector Match'!$A$1:$B$43,2,0)</f>
        <v>other metals 242</v>
      </c>
      <c r="B141" s="12" t="s">
        <v>27</v>
      </c>
      <c r="C141" s="97">
        <f t="shared" si="11"/>
        <v>0</v>
      </c>
      <c r="D141">
        <f t="shared" si="11"/>
        <v>0</v>
      </c>
      <c r="E141">
        <f t="shared" si="11"/>
        <v>0</v>
      </c>
      <c r="F141">
        <f t="shared" si="11"/>
        <v>0</v>
      </c>
      <c r="G141">
        <f t="shared" si="11"/>
        <v>67034308554178.563</v>
      </c>
      <c r="H141">
        <f t="shared" si="11"/>
        <v>0</v>
      </c>
      <c r="I141">
        <f t="shared" si="11"/>
        <v>0</v>
      </c>
      <c r="J141">
        <f t="shared" si="11"/>
        <v>0</v>
      </c>
      <c r="K141" s="47">
        <f t="shared" si="11"/>
        <v>0</v>
      </c>
    </row>
    <row r="142" spans="1:11" x14ac:dyDescent="0.2">
      <c r="A142" s="41" t="str">
        <f>VLOOKUP(B142,'Sector Match'!$A$1:$B$43,2,0)</f>
        <v>metal products except machinery and vehicles 25</v>
      </c>
      <c r="B142" s="12" t="s">
        <v>28</v>
      </c>
      <c r="C142" s="97">
        <f t="shared" si="11"/>
        <v>0</v>
      </c>
      <c r="D142">
        <f t="shared" si="11"/>
        <v>0</v>
      </c>
      <c r="E142">
        <f t="shared" si="11"/>
        <v>0</v>
      </c>
      <c r="F142">
        <f t="shared" si="11"/>
        <v>0</v>
      </c>
      <c r="G142">
        <f t="shared" si="11"/>
        <v>0</v>
      </c>
      <c r="H142">
        <f t="shared" si="11"/>
        <v>0</v>
      </c>
      <c r="I142">
        <f t="shared" si="11"/>
        <v>0</v>
      </c>
      <c r="J142">
        <f t="shared" si="11"/>
        <v>0</v>
      </c>
      <c r="K142" s="47">
        <f t="shared" si="11"/>
        <v>0</v>
      </c>
    </row>
    <row r="143" spans="1:11" x14ac:dyDescent="0.2">
      <c r="A143" s="41" t="str">
        <f>VLOOKUP(B143,'Sector Match'!$A$1:$B$43,2,0)</f>
        <v>other manufacturing 31T33</v>
      </c>
      <c r="B143" s="12" t="s">
        <v>29</v>
      </c>
      <c r="C143" s="97">
        <f t="shared" si="11"/>
        <v>0</v>
      </c>
      <c r="D143">
        <f t="shared" si="11"/>
        <v>1350250139032.6428</v>
      </c>
      <c r="E143">
        <f t="shared" si="11"/>
        <v>220592916879.8793</v>
      </c>
      <c r="F143">
        <f t="shared" si="11"/>
        <v>0</v>
      </c>
      <c r="G143">
        <f t="shared" si="11"/>
        <v>0</v>
      </c>
      <c r="H143">
        <f t="shared" si="11"/>
        <v>0</v>
      </c>
      <c r="I143">
        <f t="shared" si="11"/>
        <v>0</v>
      </c>
      <c r="J143">
        <f t="shared" si="11"/>
        <v>0</v>
      </c>
      <c r="K143" s="47">
        <f t="shared" si="11"/>
        <v>0</v>
      </c>
    </row>
    <row r="144" spans="1:11" x14ac:dyDescent="0.2">
      <c r="A144" s="41" t="str">
        <f>VLOOKUP(B144,'Sector Match'!$A$1:$B$43,2,0)</f>
        <v>glass and glass products 231</v>
      </c>
      <c r="B144" s="12" t="s">
        <v>30</v>
      </c>
      <c r="C144" s="97">
        <f t="shared" si="11"/>
        <v>0</v>
      </c>
      <c r="D144">
        <f t="shared" si="11"/>
        <v>1384006392508.459</v>
      </c>
      <c r="E144">
        <f t="shared" si="11"/>
        <v>134806782537.70404</v>
      </c>
      <c r="F144">
        <f t="shared" si="11"/>
        <v>0</v>
      </c>
      <c r="G144">
        <f t="shared" si="11"/>
        <v>0</v>
      </c>
      <c r="H144">
        <f t="shared" si="11"/>
        <v>0</v>
      </c>
      <c r="I144">
        <f t="shared" si="11"/>
        <v>0</v>
      </c>
      <c r="J144">
        <f t="shared" si="11"/>
        <v>0</v>
      </c>
      <c r="K144" s="47">
        <f t="shared" si="11"/>
        <v>0</v>
      </c>
    </row>
    <row r="145" spans="1:11" x14ac:dyDescent="0.2">
      <c r="A145" s="41" t="str">
        <f>VLOOKUP(B145,'Sector Match'!$A$1:$B$43,2,0)</f>
        <v>road vehicles 29</v>
      </c>
      <c r="B145" s="12" t="s">
        <v>31</v>
      </c>
      <c r="C145" s="97">
        <f t="shared" si="11"/>
        <v>0</v>
      </c>
      <c r="D145">
        <f t="shared" si="11"/>
        <v>3135580878420.2485</v>
      </c>
      <c r="E145">
        <f t="shared" si="11"/>
        <v>0</v>
      </c>
      <c r="F145">
        <f t="shared" si="11"/>
        <v>0</v>
      </c>
      <c r="G145">
        <f t="shared" si="11"/>
        <v>0</v>
      </c>
      <c r="H145">
        <f t="shared" si="11"/>
        <v>0</v>
      </c>
      <c r="I145">
        <f t="shared" si="11"/>
        <v>0</v>
      </c>
      <c r="J145">
        <f t="shared" si="11"/>
        <v>0</v>
      </c>
      <c r="K145" s="47">
        <f t="shared" si="11"/>
        <v>0</v>
      </c>
    </row>
    <row r="146" spans="1:11" x14ac:dyDescent="0.2">
      <c r="A146" s="41" t="str">
        <f>VLOOKUP(B146,'Sector Match'!$A$1:$B$43,2,0)</f>
        <v>nonroad vehicles 30</v>
      </c>
      <c r="B146" s="12" t="s">
        <v>32</v>
      </c>
      <c r="C146" s="97">
        <f t="shared" si="11"/>
        <v>0</v>
      </c>
      <c r="D146">
        <f t="shared" si="11"/>
        <v>127523624241.97182</v>
      </c>
      <c r="E146">
        <f t="shared" si="11"/>
        <v>0</v>
      </c>
      <c r="F146">
        <f t="shared" si="11"/>
        <v>0</v>
      </c>
      <c r="G146">
        <f t="shared" si="11"/>
        <v>0</v>
      </c>
      <c r="H146">
        <f t="shared" si="11"/>
        <v>0</v>
      </c>
      <c r="I146">
        <f t="shared" si="11"/>
        <v>0</v>
      </c>
      <c r="J146">
        <f t="shared" si="11"/>
        <v>0</v>
      </c>
      <c r="K146" s="47">
        <f t="shared" si="11"/>
        <v>0</v>
      </c>
    </row>
    <row r="147" spans="1:11" x14ac:dyDescent="0.2">
      <c r="A147" s="41" t="str">
        <f>VLOOKUP(B147,'Sector Match'!$A$1:$B$43,2,0)</f>
        <v>appliances and electrical equipment 27</v>
      </c>
      <c r="B147" s="12" t="s">
        <v>33</v>
      </c>
      <c r="C147" s="97">
        <f t="shared" si="11"/>
        <v>0</v>
      </c>
      <c r="D147">
        <f t="shared" si="11"/>
        <v>0</v>
      </c>
      <c r="E147">
        <f t="shared" si="11"/>
        <v>0</v>
      </c>
      <c r="F147">
        <f t="shared" si="11"/>
        <v>0</v>
      </c>
      <c r="G147">
        <f t="shared" si="11"/>
        <v>0</v>
      </c>
      <c r="H147">
        <f t="shared" si="11"/>
        <v>0</v>
      </c>
      <c r="I147">
        <f t="shared" si="11"/>
        <v>0</v>
      </c>
      <c r="J147">
        <f t="shared" si="11"/>
        <v>0</v>
      </c>
      <c r="K147" s="47">
        <f t="shared" si="11"/>
        <v>0</v>
      </c>
    </row>
    <row r="148" spans="1:11" x14ac:dyDescent="0.2">
      <c r="A148" s="41" t="str">
        <f>VLOOKUP(B148,'Sector Match'!$A$1:$B$43,2,0)</f>
        <v>computers and electronics 26</v>
      </c>
      <c r="B148" s="12" t="s">
        <v>34</v>
      </c>
      <c r="C148" s="97">
        <f t="shared" ref="C148:K156" si="12">SUMIFS($B101:$AE101,$B$66:$AE$66,C$114)</f>
        <v>0</v>
      </c>
      <c r="D148">
        <f t="shared" si="12"/>
        <v>0</v>
      </c>
      <c r="E148">
        <f t="shared" si="12"/>
        <v>0</v>
      </c>
      <c r="F148">
        <f t="shared" si="12"/>
        <v>0</v>
      </c>
      <c r="G148">
        <f t="shared" si="12"/>
        <v>0</v>
      </c>
      <c r="H148">
        <f t="shared" si="12"/>
        <v>0</v>
      </c>
      <c r="I148">
        <f t="shared" si="12"/>
        <v>0</v>
      </c>
      <c r="J148">
        <f t="shared" si="12"/>
        <v>0</v>
      </c>
      <c r="K148" s="47">
        <f t="shared" si="12"/>
        <v>0</v>
      </c>
    </row>
    <row r="149" spans="1:11" x14ac:dyDescent="0.2">
      <c r="A149" s="41" t="str">
        <f>VLOOKUP(B149,'Sector Match'!$A$1:$B$43,2,0)</f>
        <v>computers and electronics 26</v>
      </c>
      <c r="B149" s="12" t="s">
        <v>35</v>
      </c>
      <c r="C149" s="97">
        <f t="shared" si="12"/>
        <v>0</v>
      </c>
      <c r="D149">
        <f t="shared" si="12"/>
        <v>0</v>
      </c>
      <c r="E149">
        <f t="shared" si="12"/>
        <v>0</v>
      </c>
      <c r="F149">
        <f t="shared" si="12"/>
        <v>0</v>
      </c>
      <c r="G149">
        <f t="shared" si="12"/>
        <v>0</v>
      </c>
      <c r="H149">
        <f t="shared" si="12"/>
        <v>0</v>
      </c>
      <c r="I149">
        <f t="shared" si="12"/>
        <v>0</v>
      </c>
      <c r="J149">
        <f t="shared" si="12"/>
        <v>0</v>
      </c>
      <c r="K149" s="47">
        <f t="shared" si="12"/>
        <v>0</v>
      </c>
    </row>
    <row r="150" spans="1:11" x14ac:dyDescent="0.2">
      <c r="A150" s="41" t="str">
        <f>VLOOKUP(B150,'Sector Match'!$A$1:$B$43,2,0)</f>
        <v>other machinery 28</v>
      </c>
      <c r="B150" s="12" t="s">
        <v>36</v>
      </c>
      <c r="C150" s="97">
        <f t="shared" si="12"/>
        <v>0</v>
      </c>
      <c r="D150">
        <f t="shared" si="12"/>
        <v>0</v>
      </c>
      <c r="E150">
        <f t="shared" si="12"/>
        <v>0</v>
      </c>
      <c r="F150">
        <f t="shared" si="12"/>
        <v>0</v>
      </c>
      <c r="G150">
        <f t="shared" si="12"/>
        <v>0</v>
      </c>
      <c r="H150">
        <f t="shared" si="12"/>
        <v>0</v>
      </c>
      <c r="I150">
        <f t="shared" si="12"/>
        <v>0</v>
      </c>
      <c r="J150">
        <f t="shared" si="12"/>
        <v>0</v>
      </c>
      <c r="K150" s="47">
        <f t="shared" si="12"/>
        <v>0</v>
      </c>
    </row>
    <row r="151" spans="1:11" x14ac:dyDescent="0.2">
      <c r="A151" s="41" t="str">
        <f>VLOOKUP(B151,'Sector Match'!$A$1:$B$43,2,0)</f>
        <v>water and waste 36T39</v>
      </c>
      <c r="B151" s="12" t="s">
        <v>37</v>
      </c>
      <c r="C151" s="97">
        <f t="shared" si="12"/>
        <v>0</v>
      </c>
      <c r="D151">
        <f t="shared" si="12"/>
        <v>0</v>
      </c>
      <c r="E151">
        <f t="shared" si="12"/>
        <v>0</v>
      </c>
      <c r="F151">
        <f t="shared" si="12"/>
        <v>0</v>
      </c>
      <c r="G151">
        <f t="shared" si="12"/>
        <v>0</v>
      </c>
      <c r="H151">
        <f t="shared" si="12"/>
        <v>0</v>
      </c>
      <c r="I151">
        <f t="shared" si="12"/>
        <v>0</v>
      </c>
      <c r="J151">
        <f t="shared" si="12"/>
        <v>0</v>
      </c>
      <c r="K151" s="47">
        <f t="shared" si="12"/>
        <v>0</v>
      </c>
    </row>
    <row r="152" spans="1:11" x14ac:dyDescent="0.2">
      <c r="A152" s="41" t="str">
        <f>VLOOKUP(B152,'Sector Match'!$A$1:$B$43,2,0)</f>
        <v>other machinery 28</v>
      </c>
      <c r="B152" s="12" t="s">
        <v>38</v>
      </c>
      <c r="C152" s="97">
        <f t="shared" si="12"/>
        <v>0</v>
      </c>
      <c r="D152">
        <f t="shared" si="12"/>
        <v>0</v>
      </c>
      <c r="E152">
        <f t="shared" si="12"/>
        <v>0</v>
      </c>
      <c r="F152">
        <f t="shared" si="12"/>
        <v>0</v>
      </c>
      <c r="G152">
        <f t="shared" si="12"/>
        <v>0</v>
      </c>
      <c r="H152">
        <f t="shared" si="12"/>
        <v>0</v>
      </c>
      <c r="I152">
        <f t="shared" si="12"/>
        <v>0</v>
      </c>
      <c r="J152">
        <f t="shared" si="12"/>
        <v>0</v>
      </c>
      <c r="K152" s="47">
        <f t="shared" si="12"/>
        <v>0</v>
      </c>
    </row>
    <row r="153" spans="1:11" x14ac:dyDescent="0.2">
      <c r="A153" s="41">
        <f>VLOOKUP(B153,'Sector Match'!$A$1:$B$43,2,0)</f>
        <v>0</v>
      </c>
      <c r="B153" s="12" t="s">
        <v>39</v>
      </c>
      <c r="C153" s="97">
        <f t="shared" si="12"/>
        <v>0</v>
      </c>
      <c r="D153">
        <f t="shared" si="12"/>
        <v>0</v>
      </c>
      <c r="E153">
        <f t="shared" si="12"/>
        <v>0</v>
      </c>
      <c r="F153">
        <f t="shared" si="12"/>
        <v>0</v>
      </c>
      <c r="G153">
        <f t="shared" si="12"/>
        <v>0</v>
      </c>
      <c r="H153">
        <f t="shared" si="12"/>
        <v>0</v>
      </c>
      <c r="I153">
        <f t="shared" si="12"/>
        <v>0</v>
      </c>
      <c r="J153">
        <f t="shared" si="12"/>
        <v>0</v>
      </c>
      <c r="K153" s="47">
        <f t="shared" si="12"/>
        <v>0</v>
      </c>
    </row>
    <row r="154" spans="1:11" x14ac:dyDescent="0.2">
      <c r="A154" s="41" t="str">
        <f>VLOOKUP(B154,'Sector Match'!$A$1:$B$43,2,0)</f>
        <v>energy pipelines and gas processing 352T353</v>
      </c>
      <c r="B154" s="12" t="s">
        <v>40</v>
      </c>
      <c r="C154" s="97">
        <f t="shared" si="12"/>
        <v>641643647774665.25</v>
      </c>
      <c r="D154">
        <f t="shared" si="12"/>
        <v>84345380673449.672</v>
      </c>
      <c r="E154">
        <f t="shared" si="12"/>
        <v>2102195727363.6272</v>
      </c>
      <c r="F154">
        <f t="shared" si="12"/>
        <v>0</v>
      </c>
      <c r="G154">
        <f t="shared" si="12"/>
        <v>2800892009650.4844</v>
      </c>
      <c r="H154">
        <f t="shared" si="12"/>
        <v>70044810044890</v>
      </c>
      <c r="I154">
        <f t="shared" si="12"/>
        <v>0</v>
      </c>
      <c r="J154">
        <f t="shared" si="12"/>
        <v>0</v>
      </c>
      <c r="K154" s="47">
        <f t="shared" si="12"/>
        <v>0</v>
      </c>
    </row>
    <row r="155" spans="1:11" x14ac:dyDescent="0.2">
      <c r="A155" s="113" t="str">
        <f>VLOOKUP(B155,'Sector Match'!$A$1:$B$43,2,0)</f>
        <v>water and waste 36T39</v>
      </c>
      <c r="B155" s="37" t="s">
        <v>41</v>
      </c>
      <c r="C155" s="98">
        <f>SUMIFS($B108:$AE108,$B$66:$AE$66,C$114)</f>
        <v>0</v>
      </c>
      <c r="D155" s="28">
        <f t="shared" si="12"/>
        <v>0</v>
      </c>
      <c r="E155" s="28">
        <f t="shared" si="12"/>
        <v>0</v>
      </c>
      <c r="F155" s="28">
        <f t="shared" si="12"/>
        <v>0</v>
      </c>
      <c r="G155" s="28">
        <f t="shared" si="12"/>
        <v>0</v>
      </c>
      <c r="H155" s="28">
        <f t="shared" si="12"/>
        <v>0</v>
      </c>
      <c r="I155" s="28">
        <f t="shared" si="12"/>
        <v>0</v>
      </c>
      <c r="J155" s="28">
        <f t="shared" si="12"/>
        <v>0</v>
      </c>
      <c r="K155" s="29">
        <f t="shared" si="12"/>
        <v>0</v>
      </c>
    </row>
    <row r="156" spans="1:11" x14ac:dyDescent="0.2">
      <c r="A156" s="113" t="str">
        <f>VLOOKUP(B156,'Sector Match'!$A$1:$B$43,2,0)</f>
        <v>construction 41T43</v>
      </c>
      <c r="B156" s="76" t="s">
        <v>123</v>
      </c>
      <c r="C156" s="24">
        <f>SUMIFS($B109:$AE109,$B$66:$AE$66,C$114)</f>
        <v>0</v>
      </c>
      <c r="D156" s="24">
        <f t="shared" si="12"/>
        <v>0</v>
      </c>
      <c r="E156" s="24">
        <f t="shared" si="12"/>
        <v>0</v>
      </c>
      <c r="F156" s="24">
        <f t="shared" si="12"/>
        <v>0</v>
      </c>
      <c r="G156" s="24">
        <f t="shared" si="12"/>
        <v>1113928532029844.9</v>
      </c>
      <c r="H156" s="24">
        <f t="shared" si="12"/>
        <v>0</v>
      </c>
      <c r="I156" s="24">
        <f t="shared" si="12"/>
        <v>0</v>
      </c>
      <c r="J156" s="24">
        <f t="shared" si="12"/>
        <v>0</v>
      </c>
      <c r="K156" s="25">
        <f t="shared" si="12"/>
        <v>0</v>
      </c>
    </row>
    <row r="161" spans="1:10" x14ac:dyDescent="0.2">
      <c r="A161" s="80" t="s">
        <v>338</v>
      </c>
    </row>
    <row r="162" spans="1:10" ht="42.75" x14ac:dyDescent="0.2">
      <c r="A162" s="120" t="s">
        <v>348</v>
      </c>
      <c r="B162" s="109" t="s">
        <v>342</v>
      </c>
      <c r="C162" s="109" t="s">
        <v>267</v>
      </c>
      <c r="D162" s="109" t="s">
        <v>182</v>
      </c>
      <c r="E162" s="109" t="s">
        <v>152</v>
      </c>
      <c r="F162" s="109" t="s">
        <v>167</v>
      </c>
      <c r="G162" s="109" t="s">
        <v>212</v>
      </c>
      <c r="H162" s="109" t="s">
        <v>155</v>
      </c>
      <c r="I162" s="109" t="s">
        <v>164</v>
      </c>
      <c r="J162" s="109" t="s">
        <v>221</v>
      </c>
    </row>
    <row r="163" spans="1:10" x14ac:dyDescent="0.2">
      <c r="A163" s="106" t="s">
        <v>339</v>
      </c>
      <c r="B163" s="121">
        <f>SUMIFS(C$115:C$156,$A$115:$A$156,$A163)</f>
        <v>0</v>
      </c>
      <c r="C163" s="122">
        <f t="shared" ref="C163:J178" si="13">SUMIFS(D$115:D$156,$A$115:$A$156,$A163)</f>
        <v>0</v>
      </c>
      <c r="D163" s="122">
        <f t="shared" si="13"/>
        <v>0</v>
      </c>
      <c r="E163" s="122">
        <f t="shared" si="13"/>
        <v>0</v>
      </c>
      <c r="F163" s="122">
        <f t="shared" si="13"/>
        <v>0</v>
      </c>
      <c r="G163" s="122">
        <f t="shared" si="13"/>
        <v>0</v>
      </c>
      <c r="H163" s="122">
        <f t="shared" si="13"/>
        <v>0</v>
      </c>
      <c r="I163" s="122">
        <f t="shared" si="13"/>
        <v>0</v>
      </c>
      <c r="J163" s="123">
        <f t="shared" si="13"/>
        <v>0</v>
      </c>
    </row>
    <row r="164" spans="1:10" x14ac:dyDescent="0.2">
      <c r="A164" s="107" t="s">
        <v>125</v>
      </c>
      <c r="B164" s="124">
        <f t="shared" ref="B164:J187" si="14">SUMIFS(C$115:C$156,$A$115:$A$156,$A164)</f>
        <v>1829833737427264.8</v>
      </c>
      <c r="C164" s="125">
        <f t="shared" si="13"/>
        <v>0</v>
      </c>
      <c r="D164" s="125">
        <f t="shared" si="13"/>
        <v>0</v>
      </c>
      <c r="E164" s="125">
        <f t="shared" si="13"/>
        <v>0</v>
      </c>
      <c r="F164" s="125">
        <f t="shared" si="13"/>
        <v>0</v>
      </c>
      <c r="G164" s="125">
        <f t="shared" si="13"/>
        <v>0</v>
      </c>
      <c r="H164" s="125">
        <f t="shared" si="13"/>
        <v>0</v>
      </c>
      <c r="I164" s="125">
        <f t="shared" si="13"/>
        <v>0</v>
      </c>
      <c r="J164" s="126">
        <f t="shared" si="13"/>
        <v>0</v>
      </c>
    </row>
    <row r="165" spans="1:10" x14ac:dyDescent="0.2">
      <c r="A165" s="107" t="s">
        <v>126</v>
      </c>
      <c r="B165" s="124">
        <f t="shared" si="14"/>
        <v>0</v>
      </c>
      <c r="C165" s="125">
        <f t="shared" si="13"/>
        <v>0</v>
      </c>
      <c r="D165" s="125">
        <f t="shared" si="13"/>
        <v>0</v>
      </c>
      <c r="E165" s="125">
        <f t="shared" si="13"/>
        <v>0</v>
      </c>
      <c r="F165" s="125">
        <f t="shared" si="13"/>
        <v>0</v>
      </c>
      <c r="G165" s="125">
        <f t="shared" si="13"/>
        <v>0</v>
      </c>
      <c r="H165" s="125">
        <f t="shared" si="13"/>
        <v>0</v>
      </c>
      <c r="I165" s="125">
        <f t="shared" si="13"/>
        <v>0</v>
      </c>
      <c r="J165" s="126">
        <f t="shared" si="13"/>
        <v>0</v>
      </c>
    </row>
    <row r="166" spans="1:10" x14ac:dyDescent="0.2">
      <c r="A166" s="107" t="s">
        <v>127</v>
      </c>
      <c r="B166" s="124">
        <f t="shared" si="14"/>
        <v>0</v>
      </c>
      <c r="C166" s="125">
        <f t="shared" si="13"/>
        <v>0</v>
      </c>
      <c r="D166" s="125">
        <f t="shared" si="13"/>
        <v>0</v>
      </c>
      <c r="E166" s="125">
        <f t="shared" si="13"/>
        <v>0</v>
      </c>
      <c r="F166" s="125">
        <f t="shared" si="13"/>
        <v>0</v>
      </c>
      <c r="G166" s="125">
        <f t="shared" si="13"/>
        <v>0</v>
      </c>
      <c r="H166" s="125">
        <f t="shared" si="13"/>
        <v>0</v>
      </c>
      <c r="I166" s="125">
        <f t="shared" si="13"/>
        <v>0</v>
      </c>
      <c r="J166" s="126">
        <f t="shared" si="13"/>
        <v>0</v>
      </c>
    </row>
    <row r="167" spans="1:10" x14ac:dyDescent="0.2">
      <c r="A167" s="107" t="s">
        <v>128</v>
      </c>
      <c r="B167" s="124">
        <f t="shared" si="14"/>
        <v>0</v>
      </c>
      <c r="C167" s="125">
        <f t="shared" si="13"/>
        <v>0</v>
      </c>
      <c r="D167" s="125">
        <f t="shared" si="13"/>
        <v>0</v>
      </c>
      <c r="E167" s="125">
        <f t="shared" si="13"/>
        <v>0</v>
      </c>
      <c r="F167" s="125">
        <f t="shared" si="13"/>
        <v>0</v>
      </c>
      <c r="G167" s="125">
        <f t="shared" si="13"/>
        <v>0</v>
      </c>
      <c r="H167" s="125">
        <f t="shared" si="13"/>
        <v>0</v>
      </c>
      <c r="I167" s="125">
        <f t="shared" si="13"/>
        <v>0</v>
      </c>
      <c r="J167" s="126">
        <f t="shared" si="13"/>
        <v>9892160957797.6309</v>
      </c>
    </row>
    <row r="168" spans="1:10" x14ac:dyDescent="0.2">
      <c r="A168" s="107" t="s">
        <v>129</v>
      </c>
      <c r="B168" s="124">
        <f t="shared" si="14"/>
        <v>0</v>
      </c>
      <c r="C168" s="125">
        <f t="shared" si="13"/>
        <v>0</v>
      </c>
      <c r="D168" s="125">
        <f t="shared" si="13"/>
        <v>0</v>
      </c>
      <c r="E168" s="125">
        <f t="shared" si="13"/>
        <v>0</v>
      </c>
      <c r="F168" s="125">
        <f t="shared" si="13"/>
        <v>0</v>
      </c>
      <c r="G168" s="125">
        <f t="shared" si="13"/>
        <v>0</v>
      </c>
      <c r="H168" s="125">
        <f t="shared" si="13"/>
        <v>0</v>
      </c>
      <c r="I168" s="125">
        <f t="shared" si="13"/>
        <v>0</v>
      </c>
      <c r="J168" s="126">
        <f t="shared" si="13"/>
        <v>0</v>
      </c>
    </row>
    <row r="169" spans="1:10" x14ac:dyDescent="0.2">
      <c r="A169" s="107" t="s">
        <v>130</v>
      </c>
      <c r="B169" s="124">
        <f t="shared" si="14"/>
        <v>0</v>
      </c>
      <c r="C169" s="125">
        <f t="shared" si="13"/>
        <v>0</v>
      </c>
      <c r="D169" s="125">
        <f t="shared" si="13"/>
        <v>0</v>
      </c>
      <c r="E169" s="125">
        <f t="shared" si="13"/>
        <v>0</v>
      </c>
      <c r="F169" s="125">
        <f t="shared" si="13"/>
        <v>636509643222.44385</v>
      </c>
      <c r="G169" s="125">
        <f t="shared" si="13"/>
        <v>0</v>
      </c>
      <c r="H169" s="125">
        <f t="shared" si="13"/>
        <v>0</v>
      </c>
      <c r="I169" s="125">
        <f t="shared" si="13"/>
        <v>0</v>
      </c>
      <c r="J169" s="126">
        <f t="shared" si="13"/>
        <v>0</v>
      </c>
    </row>
    <row r="170" spans="1:10" x14ac:dyDescent="0.2">
      <c r="A170" s="107" t="s">
        <v>131</v>
      </c>
      <c r="B170" s="124">
        <f t="shared" si="14"/>
        <v>0</v>
      </c>
      <c r="C170" s="125">
        <f t="shared" si="13"/>
        <v>0</v>
      </c>
      <c r="D170" s="125">
        <f t="shared" si="13"/>
        <v>0</v>
      </c>
      <c r="E170" s="125">
        <f t="shared" si="13"/>
        <v>0</v>
      </c>
      <c r="F170" s="125">
        <f t="shared" si="13"/>
        <v>192082791741.68423</v>
      </c>
      <c r="G170" s="125">
        <f t="shared" si="13"/>
        <v>0</v>
      </c>
      <c r="H170" s="125">
        <f t="shared" si="13"/>
        <v>0</v>
      </c>
      <c r="I170" s="125">
        <f t="shared" si="13"/>
        <v>0</v>
      </c>
      <c r="J170" s="126">
        <f t="shared" si="13"/>
        <v>0</v>
      </c>
    </row>
    <row r="171" spans="1:10" x14ac:dyDescent="0.2">
      <c r="A171" s="107" t="s">
        <v>132</v>
      </c>
      <c r="B171" s="124">
        <f t="shared" si="14"/>
        <v>3890065097617816</v>
      </c>
      <c r="C171" s="125">
        <f t="shared" si="13"/>
        <v>1940845965433898.5</v>
      </c>
      <c r="D171" s="125">
        <f t="shared" si="13"/>
        <v>198152730222374.94</v>
      </c>
      <c r="E171" s="125">
        <f t="shared" si="13"/>
        <v>2.7356889750244024E+16</v>
      </c>
      <c r="F171" s="125">
        <f t="shared" si="13"/>
        <v>6094286664347775</v>
      </c>
      <c r="G171" s="125">
        <f t="shared" si="13"/>
        <v>105972114177652.31</v>
      </c>
      <c r="H171" s="125">
        <f t="shared" si="13"/>
        <v>0</v>
      </c>
      <c r="I171" s="125">
        <f t="shared" si="13"/>
        <v>0</v>
      </c>
      <c r="J171" s="126">
        <f t="shared" si="13"/>
        <v>117961044473086.11</v>
      </c>
    </row>
    <row r="172" spans="1:10" x14ac:dyDescent="0.2">
      <c r="A172" s="107" t="s">
        <v>133</v>
      </c>
      <c r="B172" s="124">
        <f t="shared" si="14"/>
        <v>1281822508492033.5</v>
      </c>
      <c r="C172" s="125">
        <f t="shared" si="13"/>
        <v>2199803461851209</v>
      </c>
      <c r="D172" s="125">
        <f t="shared" si="13"/>
        <v>74411509245822.109</v>
      </c>
      <c r="E172" s="125">
        <f t="shared" si="13"/>
        <v>0</v>
      </c>
      <c r="F172" s="125">
        <f t="shared" si="13"/>
        <v>485886931823833.38</v>
      </c>
      <c r="G172" s="125">
        <f t="shared" si="13"/>
        <v>374366912614152.13</v>
      </c>
      <c r="H172" s="125">
        <f t="shared" si="13"/>
        <v>0</v>
      </c>
      <c r="I172" s="125">
        <f t="shared" si="13"/>
        <v>0</v>
      </c>
      <c r="J172" s="126">
        <f t="shared" si="13"/>
        <v>12299807669879.088</v>
      </c>
    </row>
    <row r="173" spans="1:10" x14ac:dyDescent="0.2">
      <c r="A173" s="107" t="s">
        <v>134</v>
      </c>
      <c r="B173" s="124">
        <f t="shared" si="14"/>
        <v>0</v>
      </c>
      <c r="C173" s="125">
        <f t="shared" si="13"/>
        <v>0</v>
      </c>
      <c r="D173" s="125">
        <f t="shared" si="13"/>
        <v>456613519227.62939</v>
      </c>
      <c r="E173" s="125">
        <f t="shared" si="13"/>
        <v>0</v>
      </c>
      <c r="F173" s="125">
        <f t="shared" si="13"/>
        <v>0</v>
      </c>
      <c r="G173" s="125">
        <f t="shared" si="13"/>
        <v>0</v>
      </c>
      <c r="H173" s="125">
        <f t="shared" si="13"/>
        <v>0</v>
      </c>
      <c r="I173" s="125">
        <f t="shared" si="13"/>
        <v>0</v>
      </c>
      <c r="J173" s="126">
        <f t="shared" si="13"/>
        <v>0</v>
      </c>
    </row>
    <row r="174" spans="1:10" x14ac:dyDescent="0.2">
      <c r="A174" s="107" t="s">
        <v>135</v>
      </c>
      <c r="B174" s="124">
        <f t="shared" si="14"/>
        <v>0</v>
      </c>
      <c r="C174" s="125">
        <f t="shared" si="13"/>
        <v>1384006392508.459</v>
      </c>
      <c r="D174" s="125">
        <f t="shared" si="13"/>
        <v>134806782537.70404</v>
      </c>
      <c r="E174" s="125">
        <f t="shared" si="13"/>
        <v>0</v>
      </c>
      <c r="F174" s="125">
        <f t="shared" si="13"/>
        <v>0</v>
      </c>
      <c r="G174" s="125">
        <f t="shared" si="13"/>
        <v>0</v>
      </c>
      <c r="H174" s="125">
        <f t="shared" si="13"/>
        <v>0</v>
      </c>
      <c r="I174" s="125">
        <f t="shared" si="13"/>
        <v>0</v>
      </c>
      <c r="J174" s="126">
        <f t="shared" si="13"/>
        <v>0</v>
      </c>
    </row>
    <row r="175" spans="1:10" x14ac:dyDescent="0.2">
      <c r="A175" s="107" t="s">
        <v>136</v>
      </c>
      <c r="B175" s="124">
        <f t="shared" si="14"/>
        <v>177668473803430.81</v>
      </c>
      <c r="C175" s="125">
        <f t="shared" si="13"/>
        <v>0</v>
      </c>
      <c r="D175" s="125">
        <f t="shared" si="13"/>
        <v>1977489873209.8369</v>
      </c>
      <c r="E175" s="125">
        <f t="shared" si="13"/>
        <v>0</v>
      </c>
      <c r="F175" s="125">
        <f t="shared" si="13"/>
        <v>762918104282268.25</v>
      </c>
      <c r="G175" s="125">
        <f t="shared" si="13"/>
        <v>0</v>
      </c>
      <c r="H175" s="125">
        <f t="shared" si="13"/>
        <v>0</v>
      </c>
      <c r="I175" s="125">
        <f t="shared" si="13"/>
        <v>0</v>
      </c>
      <c r="J175" s="126">
        <f t="shared" si="13"/>
        <v>4396457147660.5142</v>
      </c>
    </row>
    <row r="176" spans="1:10" x14ac:dyDescent="0.2">
      <c r="A176" s="107" t="s">
        <v>137</v>
      </c>
      <c r="B176" s="124">
        <f t="shared" si="14"/>
        <v>1379930241592826.5</v>
      </c>
      <c r="C176" s="125">
        <f t="shared" si="13"/>
        <v>0</v>
      </c>
      <c r="D176" s="125">
        <f t="shared" si="13"/>
        <v>39290669866076.844</v>
      </c>
      <c r="E176" s="125">
        <f t="shared" si="13"/>
        <v>0</v>
      </c>
      <c r="F176" s="125">
        <f t="shared" si="13"/>
        <v>0</v>
      </c>
      <c r="G176" s="125">
        <f t="shared" si="13"/>
        <v>0</v>
      </c>
      <c r="H176" s="125">
        <f t="shared" si="13"/>
        <v>0</v>
      </c>
      <c r="I176" s="125">
        <f t="shared" si="13"/>
        <v>0</v>
      </c>
      <c r="J176" s="126">
        <f t="shared" si="13"/>
        <v>0</v>
      </c>
    </row>
    <row r="177" spans="1:10" x14ac:dyDescent="0.2">
      <c r="A177" s="107" t="s">
        <v>138</v>
      </c>
      <c r="B177" s="124">
        <f t="shared" si="14"/>
        <v>0</v>
      </c>
      <c r="C177" s="125">
        <f t="shared" si="13"/>
        <v>0</v>
      </c>
      <c r="D177" s="125">
        <f t="shared" si="13"/>
        <v>0</v>
      </c>
      <c r="E177" s="125">
        <f t="shared" si="13"/>
        <v>0</v>
      </c>
      <c r="F177" s="125">
        <f t="shared" si="13"/>
        <v>67034308554178.563</v>
      </c>
      <c r="G177" s="125">
        <f t="shared" si="13"/>
        <v>0</v>
      </c>
      <c r="H177" s="125">
        <f t="shared" si="13"/>
        <v>0</v>
      </c>
      <c r="I177" s="125">
        <f t="shared" si="13"/>
        <v>0</v>
      </c>
      <c r="J177" s="126">
        <f t="shared" si="13"/>
        <v>0</v>
      </c>
    </row>
    <row r="178" spans="1:10" x14ac:dyDescent="0.2">
      <c r="A178" s="107" t="s">
        <v>139</v>
      </c>
      <c r="B178" s="124">
        <f t="shared" si="14"/>
        <v>0</v>
      </c>
      <c r="C178" s="125">
        <f t="shared" si="13"/>
        <v>0</v>
      </c>
      <c r="D178" s="125">
        <f t="shared" si="13"/>
        <v>0</v>
      </c>
      <c r="E178" s="125">
        <f t="shared" si="13"/>
        <v>0</v>
      </c>
      <c r="F178" s="125">
        <f t="shared" si="13"/>
        <v>0</v>
      </c>
      <c r="G178" s="125">
        <f t="shared" si="13"/>
        <v>0</v>
      </c>
      <c r="H178" s="125">
        <f t="shared" si="13"/>
        <v>0</v>
      </c>
      <c r="I178" s="125">
        <f t="shared" si="13"/>
        <v>0</v>
      </c>
      <c r="J178" s="126">
        <f t="shared" si="13"/>
        <v>0</v>
      </c>
    </row>
    <row r="179" spans="1:10" x14ac:dyDescent="0.2">
      <c r="A179" s="107" t="s">
        <v>140</v>
      </c>
      <c r="B179" s="124">
        <f t="shared" si="14"/>
        <v>0</v>
      </c>
      <c r="C179" s="125">
        <f t="shared" si="14"/>
        <v>0</v>
      </c>
      <c r="D179" s="125">
        <f t="shared" si="14"/>
        <v>0</v>
      </c>
      <c r="E179" s="125">
        <f t="shared" si="14"/>
        <v>0</v>
      </c>
      <c r="F179" s="125">
        <f t="shared" si="14"/>
        <v>0</v>
      </c>
      <c r="G179" s="125">
        <f t="shared" si="14"/>
        <v>0</v>
      </c>
      <c r="H179" s="125">
        <f t="shared" si="14"/>
        <v>0</v>
      </c>
      <c r="I179" s="125">
        <f t="shared" si="14"/>
        <v>0</v>
      </c>
      <c r="J179" s="126">
        <f t="shared" si="14"/>
        <v>0</v>
      </c>
    </row>
    <row r="180" spans="1:10" x14ac:dyDescent="0.2">
      <c r="A180" s="107" t="s">
        <v>141</v>
      </c>
      <c r="B180" s="124">
        <f t="shared" si="14"/>
        <v>0</v>
      </c>
      <c r="C180" s="125">
        <f t="shared" si="14"/>
        <v>0</v>
      </c>
      <c r="D180" s="125">
        <f t="shared" si="14"/>
        <v>0</v>
      </c>
      <c r="E180" s="125">
        <f t="shared" si="14"/>
        <v>0</v>
      </c>
      <c r="F180" s="125">
        <f t="shared" si="14"/>
        <v>0</v>
      </c>
      <c r="G180" s="125">
        <f t="shared" si="14"/>
        <v>0</v>
      </c>
      <c r="H180" s="125">
        <f t="shared" si="14"/>
        <v>0</v>
      </c>
      <c r="I180" s="125">
        <f t="shared" si="14"/>
        <v>0</v>
      </c>
      <c r="J180" s="126">
        <f t="shared" si="14"/>
        <v>0</v>
      </c>
    </row>
    <row r="181" spans="1:10" x14ac:dyDescent="0.2">
      <c r="A181" s="107" t="s">
        <v>142</v>
      </c>
      <c r="B181" s="124">
        <f t="shared" si="14"/>
        <v>0</v>
      </c>
      <c r="C181" s="125">
        <f t="shared" si="14"/>
        <v>0</v>
      </c>
      <c r="D181" s="125">
        <f t="shared" si="14"/>
        <v>0</v>
      </c>
      <c r="E181" s="125">
        <f t="shared" si="14"/>
        <v>0</v>
      </c>
      <c r="F181" s="125">
        <f t="shared" si="14"/>
        <v>0</v>
      </c>
      <c r="G181" s="125">
        <f t="shared" si="14"/>
        <v>0</v>
      </c>
      <c r="H181" s="125">
        <f t="shared" si="14"/>
        <v>0</v>
      </c>
      <c r="I181" s="125">
        <f t="shared" si="14"/>
        <v>0</v>
      </c>
      <c r="J181" s="126">
        <f t="shared" si="14"/>
        <v>0</v>
      </c>
    </row>
    <row r="182" spans="1:10" x14ac:dyDescent="0.2">
      <c r="A182" s="107" t="s">
        <v>143</v>
      </c>
      <c r="B182" s="124">
        <f t="shared" si="14"/>
        <v>0</v>
      </c>
      <c r="C182" s="125">
        <f t="shared" si="14"/>
        <v>3135580878420.2485</v>
      </c>
      <c r="D182" s="125">
        <f t="shared" si="14"/>
        <v>0</v>
      </c>
      <c r="E182" s="125">
        <f t="shared" si="14"/>
        <v>0</v>
      </c>
      <c r="F182" s="125">
        <f t="shared" si="14"/>
        <v>0</v>
      </c>
      <c r="G182" s="125">
        <f t="shared" si="14"/>
        <v>0</v>
      </c>
      <c r="H182" s="125">
        <f t="shared" si="14"/>
        <v>0</v>
      </c>
      <c r="I182" s="125">
        <f t="shared" si="14"/>
        <v>0</v>
      </c>
      <c r="J182" s="126">
        <f t="shared" si="14"/>
        <v>0</v>
      </c>
    </row>
    <row r="183" spans="1:10" x14ac:dyDescent="0.2">
      <c r="A183" s="107" t="s">
        <v>144</v>
      </c>
      <c r="B183" s="124">
        <f t="shared" si="14"/>
        <v>0</v>
      </c>
      <c r="C183" s="125">
        <f t="shared" si="14"/>
        <v>127523624241.97182</v>
      </c>
      <c r="D183" s="125">
        <f t="shared" si="14"/>
        <v>0</v>
      </c>
      <c r="E183" s="125">
        <f t="shared" si="14"/>
        <v>0</v>
      </c>
      <c r="F183" s="125">
        <f t="shared" si="14"/>
        <v>0</v>
      </c>
      <c r="G183" s="125">
        <f t="shared" si="14"/>
        <v>0</v>
      </c>
      <c r="H183" s="125">
        <f t="shared" si="14"/>
        <v>0</v>
      </c>
      <c r="I183" s="125">
        <f t="shared" si="14"/>
        <v>0</v>
      </c>
      <c r="J183" s="126">
        <f t="shared" si="14"/>
        <v>0</v>
      </c>
    </row>
    <row r="184" spans="1:10" x14ac:dyDescent="0.2">
      <c r="A184" s="107" t="s">
        <v>145</v>
      </c>
      <c r="B184" s="124">
        <f t="shared" si="14"/>
        <v>0</v>
      </c>
      <c r="C184" s="125">
        <f t="shared" si="14"/>
        <v>1350250139032.6428</v>
      </c>
      <c r="D184" s="125">
        <f t="shared" si="14"/>
        <v>220592916879.8793</v>
      </c>
      <c r="E184" s="125">
        <f t="shared" si="14"/>
        <v>0</v>
      </c>
      <c r="F184" s="125">
        <f t="shared" si="14"/>
        <v>0</v>
      </c>
      <c r="G184" s="125">
        <f t="shared" si="14"/>
        <v>0</v>
      </c>
      <c r="H184" s="125">
        <f t="shared" si="14"/>
        <v>0</v>
      </c>
      <c r="I184" s="125">
        <f t="shared" si="14"/>
        <v>0</v>
      </c>
      <c r="J184" s="126">
        <f t="shared" si="14"/>
        <v>0</v>
      </c>
    </row>
    <row r="185" spans="1:10" x14ac:dyDescent="0.2">
      <c r="A185" s="107" t="s">
        <v>146</v>
      </c>
      <c r="B185" s="124">
        <f t="shared" si="14"/>
        <v>641643647774665.25</v>
      </c>
      <c r="C185" s="125">
        <f t="shared" si="14"/>
        <v>84345380673449.672</v>
      </c>
      <c r="D185" s="125">
        <f t="shared" si="14"/>
        <v>2102195727363.6272</v>
      </c>
      <c r="E185" s="125">
        <f t="shared" si="14"/>
        <v>0</v>
      </c>
      <c r="F185" s="125">
        <f t="shared" si="14"/>
        <v>2800892009650.4844</v>
      </c>
      <c r="G185" s="125">
        <f t="shared" si="14"/>
        <v>70044810044890</v>
      </c>
      <c r="H185" s="125">
        <f t="shared" si="14"/>
        <v>0</v>
      </c>
      <c r="I185" s="125">
        <f t="shared" si="14"/>
        <v>0</v>
      </c>
      <c r="J185" s="126">
        <f t="shared" si="14"/>
        <v>0</v>
      </c>
    </row>
    <row r="186" spans="1:10" x14ac:dyDescent="0.2">
      <c r="A186" s="107" t="s">
        <v>147</v>
      </c>
      <c r="B186" s="124">
        <f t="shared" si="14"/>
        <v>0</v>
      </c>
      <c r="C186" s="125">
        <f t="shared" si="14"/>
        <v>0</v>
      </c>
      <c r="D186" s="125">
        <f t="shared" si="14"/>
        <v>0</v>
      </c>
      <c r="E186" s="125">
        <f t="shared" si="14"/>
        <v>0</v>
      </c>
      <c r="F186" s="125">
        <f t="shared" si="14"/>
        <v>0</v>
      </c>
      <c r="G186" s="125">
        <f t="shared" si="14"/>
        <v>0</v>
      </c>
      <c r="H186" s="125">
        <f t="shared" si="14"/>
        <v>0</v>
      </c>
      <c r="I186" s="125">
        <f t="shared" si="14"/>
        <v>0</v>
      </c>
      <c r="J186" s="126">
        <f t="shared" si="14"/>
        <v>0</v>
      </c>
    </row>
    <row r="187" spans="1:10" x14ac:dyDescent="0.2">
      <c r="A187" s="108" t="s">
        <v>340</v>
      </c>
      <c r="B187" s="127">
        <f t="shared" si="14"/>
        <v>0</v>
      </c>
      <c r="C187" s="44">
        <f t="shared" si="14"/>
        <v>0</v>
      </c>
      <c r="D187" s="44">
        <f t="shared" si="14"/>
        <v>0</v>
      </c>
      <c r="E187" s="44">
        <f t="shared" si="14"/>
        <v>0</v>
      </c>
      <c r="F187" s="44">
        <f t="shared" si="14"/>
        <v>1113928532029844.9</v>
      </c>
      <c r="G187" s="44">
        <f t="shared" si="14"/>
        <v>0</v>
      </c>
      <c r="H187" s="44">
        <f t="shared" si="14"/>
        <v>0</v>
      </c>
      <c r="I187" s="44">
        <f t="shared" si="14"/>
        <v>0</v>
      </c>
      <c r="J187" s="128">
        <f t="shared" si="14"/>
        <v>0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9C4C-E781-4725-B677-85876BF1CC77}">
  <sheetPr codeName="Sheet12"/>
  <dimension ref="A1:AE136"/>
  <sheetViews>
    <sheetView topLeftCell="A109" workbookViewId="0">
      <selection activeCell="N5" sqref="N5:N45"/>
    </sheetView>
  </sheetViews>
  <sheetFormatPr defaultRowHeight="14.25" x14ac:dyDescent="0.2"/>
  <cols>
    <col min="1" max="1" width="25.125" customWidth="1"/>
    <col min="2" max="2" width="10.125" customWidth="1"/>
    <col min="3" max="10" width="13.25" bestFit="1" customWidth="1"/>
    <col min="11" max="11" width="11.5" bestFit="1" customWidth="1"/>
    <col min="12" max="12" width="11.25" bestFit="1" customWidth="1"/>
    <col min="13" max="14" width="9.125" bestFit="1" customWidth="1"/>
    <col min="15" max="15" width="12.75" bestFit="1" customWidth="1"/>
    <col min="16" max="16" width="10.875" customWidth="1"/>
    <col min="17" max="17" width="12.75" bestFit="1" customWidth="1"/>
    <col min="18" max="21" width="9.125" bestFit="1" customWidth="1"/>
    <col min="22" max="22" width="12.75" bestFit="1" customWidth="1"/>
    <col min="23" max="23" width="9.125" bestFit="1" customWidth="1"/>
    <col min="24" max="24" width="12.75" bestFit="1" customWidth="1"/>
    <col min="25" max="25" width="9.125" bestFit="1" customWidth="1"/>
    <col min="26" max="27" width="12.75" bestFit="1" customWidth="1"/>
    <col min="28" max="28" width="9.125" bestFit="1" customWidth="1"/>
    <col min="29" max="30" width="11.625" bestFit="1" customWidth="1"/>
    <col min="31" max="31" width="12.75" bestFit="1" customWidth="1"/>
  </cols>
  <sheetData>
    <row r="1" spans="1:29" x14ac:dyDescent="0.2">
      <c r="A1" s="80" t="s">
        <v>349</v>
      </c>
    </row>
    <row r="2" spans="1:29" ht="86.25" x14ac:dyDescent="0.2">
      <c r="A2" s="1" t="s">
        <v>0</v>
      </c>
      <c r="B2" s="13" t="s">
        <v>43</v>
      </c>
      <c r="C2" s="13" t="s">
        <v>44</v>
      </c>
      <c r="D2" s="13" t="s">
        <v>45</v>
      </c>
      <c r="E2" s="13" t="s">
        <v>46</v>
      </c>
      <c r="F2" s="13" t="s">
        <v>47</v>
      </c>
      <c r="G2" s="13" t="s">
        <v>48</v>
      </c>
      <c r="H2" s="13" t="s">
        <v>49</v>
      </c>
      <c r="I2" s="13" t="s">
        <v>50</v>
      </c>
      <c r="J2" s="14" t="s">
        <v>51</v>
      </c>
      <c r="K2" s="13" t="s">
        <v>52</v>
      </c>
      <c r="L2" s="430" t="s">
        <v>53</v>
      </c>
      <c r="M2" s="13" t="s">
        <v>54</v>
      </c>
      <c r="N2" s="430" t="s">
        <v>55</v>
      </c>
      <c r="O2" s="13" t="s">
        <v>56</v>
      </c>
      <c r="P2" s="13" t="s">
        <v>57</v>
      </c>
      <c r="Q2" s="13" t="s">
        <v>58</v>
      </c>
      <c r="R2" s="13" t="s">
        <v>59</v>
      </c>
      <c r="S2" s="14" t="s">
        <v>60</v>
      </c>
      <c r="T2" s="13" t="s">
        <v>61</v>
      </c>
      <c r="U2" s="13" t="s">
        <v>62</v>
      </c>
      <c r="V2" s="13" t="s">
        <v>63</v>
      </c>
      <c r="W2" s="13" t="s">
        <v>64</v>
      </c>
      <c r="X2" s="13" t="s">
        <v>65</v>
      </c>
      <c r="Y2" s="13" t="s">
        <v>66</v>
      </c>
      <c r="Z2" s="13" t="s">
        <v>67</v>
      </c>
      <c r="AA2" s="13" t="s">
        <v>68</v>
      </c>
      <c r="AB2" s="13" t="s">
        <v>69</v>
      </c>
      <c r="AC2" s="14" t="s">
        <v>70</v>
      </c>
    </row>
    <row r="3" spans="1:29" s="136" customFormat="1" ht="12.75" x14ac:dyDescent="0.2">
      <c r="A3" s="129" t="s">
        <v>336</v>
      </c>
      <c r="B3" s="134" t="s">
        <v>159</v>
      </c>
      <c r="C3" s="134" t="s">
        <v>161</v>
      </c>
      <c r="D3" s="134" t="s">
        <v>181</v>
      </c>
      <c r="E3" s="134" t="s">
        <v>227</v>
      </c>
      <c r="F3" s="134" t="s">
        <v>196</v>
      </c>
      <c r="G3" s="134" t="s">
        <v>198</v>
      </c>
      <c r="H3" s="134" t="s">
        <v>200</v>
      </c>
      <c r="I3" s="134" t="s">
        <v>202</v>
      </c>
      <c r="J3" s="134" t="s">
        <v>184</v>
      </c>
      <c r="K3" s="134" t="s">
        <v>154</v>
      </c>
      <c r="L3" s="134" t="s">
        <v>193</v>
      </c>
      <c r="M3" s="134" t="s">
        <v>176</v>
      </c>
      <c r="N3" s="134" t="s">
        <v>186</v>
      </c>
      <c r="O3" s="134" t="s">
        <v>169</v>
      </c>
      <c r="P3" s="134" t="s">
        <v>204</v>
      </c>
      <c r="Q3" s="134" t="s">
        <v>205</v>
      </c>
      <c r="R3" s="134" t="s">
        <v>207</v>
      </c>
      <c r="S3" s="134" t="s">
        <v>171</v>
      </c>
      <c r="T3" s="134" t="s">
        <v>188</v>
      </c>
      <c r="U3" s="134" t="s">
        <v>190</v>
      </c>
      <c r="V3" s="134" t="s">
        <v>209</v>
      </c>
      <c r="W3" s="134" t="s">
        <v>211</v>
      </c>
      <c r="X3" s="134" t="s">
        <v>173</v>
      </c>
      <c r="Y3" s="134" t="s">
        <v>214</v>
      </c>
      <c r="Z3" s="134" t="s">
        <v>216</v>
      </c>
      <c r="AA3" s="135" t="s">
        <v>166</v>
      </c>
      <c r="AB3" s="135" t="s">
        <v>157</v>
      </c>
      <c r="AC3" s="135" t="s">
        <v>228</v>
      </c>
    </row>
    <row r="4" spans="1:29" s="136" customFormat="1" ht="12.75" x14ac:dyDescent="0.2">
      <c r="A4" s="129" t="s">
        <v>336</v>
      </c>
      <c r="B4" s="137" t="str">
        <f>VLOOKUP(B3,'Fuel Match'!$B$2:$D$35,3,0)</f>
        <v>coal</v>
      </c>
      <c r="C4" s="138" t="str">
        <f>VLOOKUP(C3,'Fuel Match'!$B$2:$D$35,3,0)</f>
        <v>coal</v>
      </c>
      <c r="D4" s="138" t="str">
        <f>VLOOKUP(D3,'Fuel Match'!$B$2:$D$35,3,0)</f>
        <v>coal</v>
      </c>
      <c r="E4" s="138" t="str">
        <f>VLOOKUP(E3,'Fuel Match'!$B$2:$D$35,3,0)</f>
        <v>coal</v>
      </c>
      <c r="F4" s="138" t="str">
        <f>VLOOKUP(F3,'Fuel Match'!$B$2:$D$35,3,0)</f>
        <v>LPG propane or butane</v>
      </c>
      <c r="G4" s="138" t="str">
        <f>VLOOKUP(G3,'Fuel Match'!$B$2:$D$35,3,0)</f>
        <v>LPG propane or butane</v>
      </c>
      <c r="H4" s="138" t="str">
        <f>VLOOKUP(H3,'Fuel Match'!$B$2:$D$35,3,0)</f>
        <v>LPG propane or butane</v>
      </c>
      <c r="I4" s="138" t="str">
        <f>VLOOKUP(I3,'Fuel Match'!$B$2:$D$35,3,0)</f>
        <v>LPG propane or butane</v>
      </c>
      <c r="J4" s="138" t="str">
        <f>VLOOKUP(J3,'Fuel Match'!$B$2:$D$35,3,0)</f>
        <v>petroleum diesel</v>
      </c>
      <c r="K4" s="138" t="str">
        <f>VLOOKUP(K3,'Fuel Match'!$B$2:$D$35,3,0)</f>
        <v>crude oil</v>
      </c>
      <c r="L4" s="138" t="str">
        <f>VLOOKUP(L3,'Fuel Match'!$B$2:$D$35,3,0)</f>
        <v>petroleum diesel</v>
      </c>
      <c r="M4" s="138" t="str">
        <f>VLOOKUP(M3,'Fuel Match'!$B$2:$D$35,3,0)</f>
        <v>petroleum diesel</v>
      </c>
      <c r="N4" s="138" t="str">
        <f>VLOOKUP(N3,'Fuel Match'!$B$2:$D$35,3,0)</f>
        <v>petroleum diesel</v>
      </c>
      <c r="O4" s="138" t="str">
        <f>VLOOKUP(O3,'Fuel Match'!$B$2:$D$35,3,0)</f>
        <v>heavy fuel oil</v>
      </c>
      <c r="P4" s="138" t="str">
        <f>VLOOKUP(P3,'Fuel Match'!$B$2:$D$35,3,0)</f>
        <v>LPG propane or butane</v>
      </c>
      <c r="Q4" s="138" t="str">
        <f>VLOOKUP(Q3,'Fuel Match'!$B$2:$D$35,3,0)</f>
        <v>LPG propane or butane</v>
      </c>
      <c r="R4" s="138" t="str">
        <f>VLOOKUP(R3,'Fuel Match'!$B$2:$D$35,3,0)</f>
        <v>heavy fuel oil</v>
      </c>
      <c r="S4" s="138" t="str">
        <f>VLOOKUP(S3,'Fuel Match'!$B$2:$D$35,3,0)</f>
        <v>heavy fuel oil</v>
      </c>
      <c r="T4" s="137" t="str">
        <f>VLOOKUP(T3,'Fuel Match'!$B$2:$D$35,3,0)</f>
        <v>heavy fuel oil</v>
      </c>
      <c r="U4" s="138" t="str">
        <f>VLOOKUP(U3,'Fuel Match'!$B$2:$D$35,3,0)</f>
        <v>heavy fuel oil</v>
      </c>
      <c r="V4" s="138" t="str">
        <f>VLOOKUP(V3,'Fuel Match'!$B$2:$D$35,3,0)</f>
        <v>LPG propane or butane</v>
      </c>
      <c r="W4" s="138" t="str">
        <f>VLOOKUP(W3,'Fuel Match'!$B$2:$D$35,3,0)</f>
        <v>LPG propane or butane</v>
      </c>
      <c r="X4" s="138" t="str">
        <f>VLOOKUP(X3,'Fuel Match'!$B$2:$D$35,3,0)</f>
        <v>heavy fuel oil</v>
      </c>
      <c r="Y4" s="138" t="str">
        <f>VLOOKUP(Y3,'Fuel Match'!$B$2:$D$35,3,0)</f>
        <v>natural gas</v>
      </c>
      <c r="Z4" s="138" t="str">
        <f>VLOOKUP(Z3,'Fuel Match'!$B$2:$D$35,3,0)</f>
        <v>natural gas</v>
      </c>
      <c r="AA4" s="139" t="str">
        <f>VLOOKUP(AA3,'Fuel Match'!$B$2:$D$35,3,0)</f>
        <v>heat</v>
      </c>
      <c r="AB4" s="139" t="str">
        <f>VLOOKUP(AB3,'Fuel Match'!$B$2:$D$35,3,0)</f>
        <v>electricity</v>
      </c>
      <c r="AC4" s="140" t="str">
        <f>VLOOKUP(AC3,'Fuel Match'!$B$2:$D$35,3,0)</f>
        <v>biomass</v>
      </c>
    </row>
    <row r="5" spans="1:29" x14ac:dyDescent="0.2">
      <c r="A5" s="36" t="s">
        <v>2</v>
      </c>
      <c r="B5" s="163">
        <f>INDEX('Final Energy Consumption-2019'!$A$2:$AE$43,MATCH('Energy Use 2019'!$A5,'Final Energy Consumption-2019'!$A$2:$A$43,0),MATCH('Energy Use 2019'!B$2,'Final Energy Consumption-2019'!$A$2:$AE$2,0))*VLOOKUP(B$3,'Heat Value'!$A$1:$E$33,5,0)</f>
        <v>322729108605956.75</v>
      </c>
      <c r="C5" s="3">
        <f>INDEX('Final Energy Consumption-2019'!$A$2:$AE$43,MATCH('Energy Use 2019'!$A5,'Final Energy Consumption-2019'!$A$2:$A$43,0),MATCH('Energy Use 2019'!C$2,'Final Energy Consumption-2019'!$A$2:$AE$2,0))*VLOOKUP(C$3,'Heat Value'!$A$1:$E$33,5,0)</f>
        <v>0</v>
      </c>
      <c r="D5" s="20">
        <f>INDEX('Final Energy Consumption-2019'!$A$2:$AE$43,MATCH('Energy Use 2019'!$A5,'Final Energy Consumption-2019'!$A$2:$A$43,0),MATCH('Energy Use 2019'!D$2,'Final Energy Consumption-2019'!$A$2:$AE$2,0))*VLOOKUP(D$3,'Heat Value'!$A$1:$E$33,5,0)</f>
        <v>102816651175385.63</v>
      </c>
      <c r="E5" s="20">
        <f>INDEX('Final Energy Consumption-2019'!$A$2:$AE$43,MATCH('Energy Use 2019'!$A5,'Final Energy Consumption-2019'!$A$2:$A$43,0),MATCH('Energy Use 2019'!E$2,'Final Energy Consumption-2019'!$A$2:$AE$2,0))*VLOOKUP(E$3,'Heat Value'!$A$1:$E$33,5,0)</f>
        <v>13184517198781.467</v>
      </c>
      <c r="F5" s="20">
        <f>INDEX('Final Energy Consumption-2019'!$A$2:$AE$43,MATCH('Energy Use 2019'!$A5,'Final Energy Consumption-2019'!$A$2:$A$43,0),MATCH('Energy Use 2019'!F$2,'Final Energy Consumption-2019'!$A$2:$AE$2,0))*VLOOKUP(F$3,'Heat Value'!$A$1:$E$33,5,0)</f>
        <v>1710586221573.0098</v>
      </c>
      <c r="G5" s="20">
        <f>INDEX('Final Energy Consumption-2019'!$A$2:$AE$43,MATCH('Energy Use 2019'!$A5,'Final Energy Consumption-2019'!$A$2:$A$43,0),MATCH('Energy Use 2019'!G$2,'Final Energy Consumption-2019'!$A$2:$AE$2,0))*VLOOKUP(G$3,'Heat Value'!$A$1:$E$33,5,0)</f>
        <v>8927289488987.7168</v>
      </c>
      <c r="H5" s="20">
        <f>INDEX('Final Energy Consumption-2019'!$A$2:$AE$43,MATCH('Energy Use 2019'!$A5,'Final Energy Consumption-2019'!$A$2:$A$43,0),MATCH('Energy Use 2019'!H$2,'Final Energy Consumption-2019'!$A$2:$AE$2,0))*VLOOKUP(H$3,'Heat Value'!$A$1:$E$33,5,0)</f>
        <v>542189306850.43829</v>
      </c>
      <c r="I5" s="20">
        <f>INDEX('Final Energy Consumption-2019'!$A$2:$AE$43,MATCH('Energy Use 2019'!$A5,'Final Energy Consumption-2019'!$A$2:$A$43,0),MATCH('Energy Use 2019'!I$2,'Final Energy Consumption-2019'!$A$2:$AE$2,0))*VLOOKUP(I$3,'Heat Value'!$A$1:$E$33,5,0)</f>
        <v>703502094225.62805</v>
      </c>
      <c r="J5" s="20">
        <f>INDEX('Final Energy Consumption-2019'!$A$2:$AE$43,MATCH('Energy Use 2019'!$A5,'Final Energy Consumption-2019'!$A$2:$A$43,0),MATCH('Energy Use 2019'!J$2,'Final Energy Consumption-2019'!$A$2:$AE$2,0))*VLOOKUP(J$3,'Heat Value'!$A$1:$E$33,5,0)</f>
        <v>2060976203297.6738</v>
      </c>
      <c r="K5" s="20">
        <f>INDEX('Final Energy Consumption-2019'!$A$2:$AE$43,MATCH('Energy Use 2019'!$A5,'Final Energy Consumption-2019'!$A$2:$A$43,0),MATCH('Energy Use 2019'!K$2,'Final Energy Consumption-2019'!$A$2:$AE$2,0))*VLOOKUP(K$3,'Heat Value'!$A$1:$E$33,5,0)</f>
        <v>87194625763.176422</v>
      </c>
      <c r="L5" s="3">
        <f>INDEX('Final Energy Consumption-2019'!$A$2:$AE$43,MATCH('Energy Use 2019'!$A5,'Final Energy Consumption-2019'!$A$2:$A$43,0),MATCH('Energy Use 2019'!L$2,'Final Energy Consumption-2019'!$A$2:$AE$2,0))*VLOOKUP(L$3,'Heat Value'!$A$1:$E$33,5,0)*0.21</f>
        <v>424349715704.62366</v>
      </c>
      <c r="M5" s="20">
        <f>INDEX('Final Energy Consumption-2019'!$A$2:$AE$43,MATCH('Energy Use 2019'!$A5,'Final Energy Consumption-2019'!$A$2:$A$43,0),MATCH('Energy Use 2019'!M$2,'Final Energy Consumption-2019'!$A$2:$AE$2,0))*VLOOKUP(M$3,'Heat Value'!$A$1:$E$33,5,0)</f>
        <v>306168626049.51202</v>
      </c>
      <c r="N5" s="3">
        <f>INDEX('Final Energy Consumption-2019'!$A$2:$AE$43,MATCH('Energy Use 2019'!$A5,'Final Energy Consumption-2019'!$A$2:$A$43,0),MATCH('Energy Use 2019'!N$2,'Final Energy Consumption-2019'!$A$2:$AE$2,0))*VLOOKUP(N$3,'Heat Value'!$A$1:$E$33,5,0)*0.74</f>
        <v>45650990400176.438</v>
      </c>
      <c r="O5" s="20">
        <f>INDEX('Final Energy Consumption-2019'!$A$2:$AE$43,MATCH('Energy Use 2019'!$A5,'Final Energy Consumption-2019'!$A$2:$A$43,0),MATCH('Energy Use 2019'!O$2,'Final Energy Consumption-2019'!$A$2:$AE$2,0))*VLOOKUP(O$3,'Heat Value'!$A$1:$E$33,5,0)</f>
        <v>107011586163.89835</v>
      </c>
      <c r="P5" s="20">
        <f>INDEX('Final Energy Consumption-2019'!$A$2:$AE$43,MATCH('Energy Use 2019'!$A5,'Final Energy Consumption-2019'!$A$2:$A$43,0),MATCH('Energy Use 2019'!P$2,'Final Energy Consumption-2019'!$A$2:$AE$2,0))*VLOOKUP(P$3,'Heat Value'!$A$1:$E$33,5,0)</f>
        <v>62157368446419.227</v>
      </c>
      <c r="Q5" s="20">
        <f>INDEX('Final Energy Consumption-2019'!$A$2:$AE$43,MATCH('Energy Use 2019'!$A5,'Final Energy Consumption-2019'!$A$2:$A$43,0),MATCH('Energy Use 2019'!Q$2,'Final Energy Consumption-2019'!$A$2:$AE$2,0))*VLOOKUP(Q$3,'Heat Value'!$A$1:$E$33,5,0)</f>
        <v>396301105766.10712</v>
      </c>
      <c r="R5" s="3">
        <f>INDEX('Final Energy Consumption-2019'!$A$2:$AE$43,MATCH('Energy Use 2019'!$A5,'Final Energy Consumption-2019'!$A$2:$A$43,0),MATCH('Energy Use 2019'!R$2,'Final Energy Consumption-2019'!$A$2:$AE$2,0))*VLOOKUP(R$3,'Heat Value'!$A$1:$E$33,5,0)</f>
        <v>0</v>
      </c>
      <c r="S5" s="3">
        <f>INDEX('Final Energy Consumption-2019'!$A$2:$AE$43,MATCH('Energy Use 2019'!$A5,'Final Energy Consumption-2019'!$A$2:$A$43,0),MATCH('Energy Use 2019'!S$2,'Final Energy Consumption-2019'!$A$2:$AE$2,0))*VLOOKUP(S$3,'Heat Value'!$A$1:$E$33,5,0)</f>
        <v>0</v>
      </c>
      <c r="T5" s="19">
        <f>INDEX('Final Energy Consumption-2019'!$A$2:$AE$43,MATCH('Energy Use 2019'!$A5,'Final Energy Consumption-2019'!$A$2:$A$43,0),MATCH('Energy Use 2019'!T$2,'Final Energy Consumption-2019'!$A$2:$AE$2,0))*VLOOKUP(T$3,'Heat Value'!$A$1:$E$33,5,0)</f>
        <v>36899468402.5495</v>
      </c>
      <c r="U5" s="3">
        <f>INDEX('Final Energy Consumption-2019'!$A$2:$AE$43,MATCH('Energy Use 2019'!$A5,'Final Energy Consumption-2019'!$A$2:$A$43,0),MATCH('Energy Use 2019'!U$2,'Final Energy Consumption-2019'!$A$2:$AE$2,0))*VLOOKUP(U$3,'Heat Value'!$A$1:$E$33,5,0)</f>
        <v>0</v>
      </c>
      <c r="V5" s="20">
        <f>INDEX('Final Energy Consumption-2019'!$A$2:$AE$43,MATCH('Energy Use 2019'!$A5,'Final Energy Consumption-2019'!$A$2:$A$43,0),MATCH('Energy Use 2019'!V$2,'Final Energy Consumption-2019'!$A$2:$AE$2,0))*VLOOKUP(V$3,'Heat Value'!$A$1:$E$33,5,0)</f>
        <v>19856515178793.617</v>
      </c>
      <c r="W5" s="3">
        <f>INDEX('Final Energy Consumption-2019'!$A$2:$AE$43,MATCH('Energy Use 2019'!$A5,'Final Energy Consumption-2019'!$A$2:$A$43,0),MATCH('Energy Use 2019'!W$2,'Final Energy Consumption-2019'!$A$2:$AE$2,0))*VLOOKUP(W$3,'Heat Value'!$A$1:$E$33,5,0)</f>
        <v>0</v>
      </c>
      <c r="X5" s="20">
        <f>INDEX('Final Energy Consumption-2019'!$A$2:$AE$43,MATCH('Energy Use 2019'!$A5,'Final Energy Consumption-2019'!$A$2:$A$43,0),MATCH('Energy Use 2019'!X$2,'Final Energy Consumption-2019'!$A$2:$AE$2,0))*VLOOKUP(X$3,'Heat Value'!$A$1:$E$33,5,0)</f>
        <v>201976037571.84988</v>
      </c>
      <c r="Y5" s="20">
        <f>INDEX('Final Energy Consumption-2019'!$A$2:$AE$43,MATCH('Energy Use 2019'!$A5,'Final Energy Consumption-2019'!$A$2:$A$43,0),MATCH('Energy Use 2019'!Y$2,'Final Energy Consumption-2019'!$A$2:$AE$2,0))*VLOOKUP(Y$3,'Heat Value'!$A$1:$E$33,5,0)</f>
        <v>48399103706216.117</v>
      </c>
      <c r="Z5" s="20">
        <f>INDEX('Final Energy Consumption-2019'!$A$2:$AE$43,MATCH('Energy Use 2019'!$A5,'Final Energy Consumption-2019'!$A$2:$A$43,0),MATCH('Energy Use 2019'!Z$2,'Final Energy Consumption-2019'!$A$2:$AE$2,0))*VLOOKUP(Z$3,'Heat Value'!$A$1:$E$33,5,0)</f>
        <v>6556878481835.8203</v>
      </c>
      <c r="AA5" s="20">
        <f>INDEX('Final Energy Consumption-2019'!$A$2:$AE$43,MATCH('Energy Use 2019'!$A5,'Final Energy Consumption-2019'!$A$2:$A$43,0),MATCH('Energy Use 2019'!AA$2,'Final Energy Consumption-2019'!$A$2:$AE$2,0))*VLOOKUP(AA$3,'Heat Value'!$A$1:$E$33,5,0)</f>
        <v>6686849800415.7793</v>
      </c>
      <c r="AB5" s="20">
        <f>INDEX('Final Energy Consumption-2019'!$A$2:$AE$43,MATCH('Energy Use 2019'!$A5,'Final Energy Consumption-2019'!$A$2:$A$43,0),MATCH('Energy Use 2019'!AB$2,'Final Energy Consumption-2019'!$A$2:$AE$2,0))*VLOOKUP(AB$3,'Heat Value'!$A$1:$E$33,5,0)</f>
        <v>350345055193049.75</v>
      </c>
      <c r="AC5" s="130">
        <f>INDEX('Final Energy Consumption-2019'!$A$2:$AE$43,MATCH('Energy Use 2019'!$A5,'Final Energy Consumption-2019'!$A$2:$A$43,0),MATCH('Energy Use 2019'!AC$2,'Final Energy Consumption-2019'!$A$2:$AE$2,0))*VLOOKUP(AC$3,'Heat Value'!$A$1:$E$33,5,0)</f>
        <v>799014383930.48096</v>
      </c>
    </row>
    <row r="6" spans="1:29" x14ac:dyDescent="0.2">
      <c r="A6" s="12" t="s">
        <v>3</v>
      </c>
      <c r="B6" s="9">
        <f>INDEX('Final Energy Consumption-2019'!$A$2:$AE$43,MATCH('Energy Use 2019'!$A6,'Final Energy Consumption-2019'!$A$2:$A$43,0),MATCH('Energy Use 2019'!B$2,'Final Energy Consumption-2019'!$A$2:$AE$2,0))*VLOOKUP(B$3,'Heat Value'!$A$1:$E$33,5,0)</f>
        <v>20926710183162.34</v>
      </c>
      <c r="C6" s="5">
        <f>INDEX('Final Energy Consumption-2019'!$A$2:$AE$43,MATCH('Energy Use 2019'!$A6,'Final Energy Consumption-2019'!$A$2:$A$43,0),MATCH('Energy Use 2019'!C$2,'Final Energy Consumption-2019'!$A$2:$AE$2,0))*VLOOKUP(C$3,'Heat Value'!$A$1:$E$33,5,0)</f>
        <v>0</v>
      </c>
      <c r="D6" s="5">
        <f>INDEX('Final Energy Consumption-2019'!$A$2:$AE$43,MATCH('Energy Use 2019'!$A6,'Final Energy Consumption-2019'!$A$2:$A$43,0),MATCH('Energy Use 2019'!D$2,'Final Energy Consumption-2019'!$A$2:$AE$2,0))*VLOOKUP(D$3,'Heat Value'!$A$1:$E$33,5,0)</f>
        <v>0</v>
      </c>
      <c r="E6" s="5">
        <f>INDEX('Final Energy Consumption-2019'!$A$2:$AE$43,MATCH('Energy Use 2019'!$A6,'Final Energy Consumption-2019'!$A$2:$A$43,0),MATCH('Energy Use 2019'!E$2,'Final Energy Consumption-2019'!$A$2:$AE$2,0))*VLOOKUP(E$3,'Heat Value'!$A$1:$E$33,5,0)</f>
        <v>0</v>
      </c>
      <c r="F6" s="5">
        <f>INDEX('Final Energy Consumption-2019'!$A$2:$AE$43,MATCH('Energy Use 2019'!$A6,'Final Energy Consumption-2019'!$A$2:$A$43,0),MATCH('Energy Use 2019'!F$2,'Final Energy Consumption-2019'!$A$2:$AE$2,0))*VLOOKUP(F$3,'Heat Value'!$A$1:$E$33,5,0)</f>
        <v>0</v>
      </c>
      <c r="G6" s="5">
        <f>INDEX('Final Energy Consumption-2019'!$A$2:$AE$43,MATCH('Energy Use 2019'!$A6,'Final Energy Consumption-2019'!$A$2:$A$43,0),MATCH('Energy Use 2019'!G$2,'Final Energy Consumption-2019'!$A$2:$AE$2,0))*VLOOKUP(G$3,'Heat Value'!$A$1:$E$33,5,0)</f>
        <v>0</v>
      </c>
      <c r="H6" s="5">
        <f>INDEX('Final Energy Consumption-2019'!$A$2:$AE$43,MATCH('Energy Use 2019'!$A6,'Final Energy Consumption-2019'!$A$2:$A$43,0),MATCH('Energy Use 2019'!H$2,'Final Energy Consumption-2019'!$A$2:$AE$2,0))*VLOOKUP(H$3,'Heat Value'!$A$1:$E$33,5,0)</f>
        <v>0</v>
      </c>
      <c r="I6" s="5">
        <f>INDEX('Final Energy Consumption-2019'!$A$2:$AE$43,MATCH('Energy Use 2019'!$A6,'Final Energy Consumption-2019'!$A$2:$A$43,0),MATCH('Energy Use 2019'!I$2,'Final Energy Consumption-2019'!$A$2:$AE$2,0))*VLOOKUP(I$3,'Heat Value'!$A$1:$E$33,5,0)</f>
        <v>0</v>
      </c>
      <c r="J6" s="5">
        <f>INDEX('Final Energy Consumption-2019'!$A$2:$AE$43,MATCH('Energy Use 2019'!$A6,'Final Energy Consumption-2019'!$A$2:$A$43,0),MATCH('Energy Use 2019'!J$2,'Final Energy Consumption-2019'!$A$2:$AE$2,0))*VLOOKUP(J$3,'Heat Value'!$A$1:$E$33,5,0)</f>
        <v>0</v>
      </c>
      <c r="K6" s="11">
        <f>INDEX('Final Energy Consumption-2019'!$A$2:$AE$43,MATCH('Energy Use 2019'!$A6,'Final Energy Consumption-2019'!$A$2:$A$43,0),MATCH('Energy Use 2019'!K$2,'Final Energy Consumption-2019'!$A$2:$AE$2,0))*VLOOKUP(K$3,'Heat Value'!$A$1:$E$33,5,0)</f>
        <v>106298175589472.34</v>
      </c>
      <c r="L6" s="11">
        <f>INDEX('Final Energy Consumption-2019'!$A$2:$AE$43,MATCH('Energy Use 2019'!$A6,'Final Energy Consumption-2019'!$A$2:$A$43,0),MATCH('Energy Use 2019'!L$2,'Final Energy Consumption-2019'!$A$2:$AE$2,0))*VLOOKUP(L$3,'Heat Value'!$A$1:$E$33,5,0)*0.21</f>
        <v>599233234904.10498</v>
      </c>
      <c r="M6" s="5">
        <f>INDEX('Final Energy Consumption-2019'!$A$2:$AE$43,MATCH('Energy Use 2019'!$A6,'Final Energy Consumption-2019'!$A$2:$A$43,0),MATCH('Energy Use 2019'!M$2,'Final Energy Consumption-2019'!$A$2:$AE$2,0))*VLOOKUP(M$3,'Heat Value'!$A$1:$E$33,5,0)</f>
        <v>0</v>
      </c>
      <c r="N6" s="11">
        <f>INDEX('Final Energy Consumption-2019'!$A$2:$AE$43,MATCH('Energy Use 2019'!$A6,'Final Energy Consumption-2019'!$A$2:$A$43,0),MATCH('Energy Use 2019'!N$2,'Final Energy Consumption-2019'!$A$2:$AE$2,0))*VLOOKUP(N$3,'Heat Value'!$A$1:$E$33,5,0)*0.74</f>
        <v>12133710161409.939</v>
      </c>
      <c r="O6" s="11">
        <f>INDEX('Final Energy Consumption-2019'!$A$2:$AE$43,MATCH('Energy Use 2019'!$A6,'Final Energy Consumption-2019'!$A$2:$A$43,0),MATCH('Energy Use 2019'!O$2,'Final Energy Consumption-2019'!$A$2:$AE$2,0))*VLOOKUP(O$3,'Heat Value'!$A$1:$E$33,5,0)</f>
        <v>344815110972.56134</v>
      </c>
      <c r="P6" s="5">
        <f>INDEX('Final Energy Consumption-2019'!$A$2:$AE$43,MATCH('Energy Use 2019'!$A6,'Final Energy Consumption-2019'!$A$2:$A$43,0),MATCH('Energy Use 2019'!P$2,'Final Energy Consumption-2019'!$A$2:$AE$2,0))*VLOOKUP(P$3,'Heat Value'!$A$1:$E$33,5,0)</f>
        <v>0</v>
      </c>
      <c r="Q6" s="11">
        <f>INDEX('Final Energy Consumption-2019'!$A$2:$AE$43,MATCH('Energy Use 2019'!$A6,'Final Energy Consumption-2019'!$A$2:$A$43,0),MATCH('Energy Use 2019'!Q$2,'Final Energy Consumption-2019'!$A$2:$AE$2,0))*VLOOKUP(Q$3,'Heat Value'!$A$1:$E$33,5,0)</f>
        <v>3923773324.4169021</v>
      </c>
      <c r="R6" s="5">
        <f>INDEX('Final Energy Consumption-2019'!$A$2:$AE$43,MATCH('Energy Use 2019'!$A6,'Final Energy Consumption-2019'!$A$2:$A$43,0),MATCH('Energy Use 2019'!R$2,'Final Energy Consumption-2019'!$A$2:$AE$2,0))*VLOOKUP(R$3,'Heat Value'!$A$1:$E$33,5,0)</f>
        <v>0</v>
      </c>
      <c r="S6" s="5">
        <f>INDEX('Final Energy Consumption-2019'!$A$2:$AE$43,MATCH('Energy Use 2019'!$A6,'Final Energy Consumption-2019'!$A$2:$A$43,0),MATCH('Energy Use 2019'!S$2,'Final Energy Consumption-2019'!$A$2:$AE$2,0))*VLOOKUP(S$3,'Heat Value'!$A$1:$E$33,5,0)</f>
        <v>0</v>
      </c>
      <c r="T6" s="9">
        <f>INDEX('Final Energy Consumption-2019'!$A$2:$AE$43,MATCH('Energy Use 2019'!$A6,'Final Energy Consumption-2019'!$A$2:$A$43,0),MATCH('Energy Use 2019'!T$2,'Final Energy Consumption-2019'!$A$2:$AE$2,0))*VLOOKUP(T$3,'Heat Value'!$A$1:$E$33,5,0)</f>
        <v>0</v>
      </c>
      <c r="U6" s="5">
        <f>INDEX('Final Energy Consumption-2019'!$A$2:$AE$43,MATCH('Energy Use 2019'!$A6,'Final Energy Consumption-2019'!$A$2:$A$43,0),MATCH('Energy Use 2019'!U$2,'Final Energy Consumption-2019'!$A$2:$AE$2,0))*VLOOKUP(U$3,'Heat Value'!$A$1:$E$33,5,0)</f>
        <v>0</v>
      </c>
      <c r="V6" s="11">
        <f>INDEX('Final Energy Consumption-2019'!$A$2:$AE$43,MATCH('Energy Use 2019'!$A6,'Final Energy Consumption-2019'!$A$2:$A$43,0),MATCH('Energy Use 2019'!V$2,'Final Energy Consumption-2019'!$A$2:$AE$2,0))*VLOOKUP(V$3,'Heat Value'!$A$1:$E$33,5,0)</f>
        <v>61828670017.800484</v>
      </c>
      <c r="W6" s="11">
        <f>INDEX('Final Energy Consumption-2019'!$A$2:$AE$43,MATCH('Energy Use 2019'!$A6,'Final Energy Consumption-2019'!$A$2:$A$43,0),MATCH('Energy Use 2019'!W$2,'Final Energy Consumption-2019'!$A$2:$AE$2,0))*VLOOKUP(W$3,'Heat Value'!$A$1:$E$33,5,0)</f>
        <v>5589224115481.6592</v>
      </c>
      <c r="X6" s="11">
        <f>INDEX('Final Energy Consumption-2019'!$A$2:$AE$43,MATCH('Energy Use 2019'!$A6,'Final Energy Consumption-2019'!$A$2:$A$43,0),MATCH('Energy Use 2019'!X$2,'Final Energy Consumption-2019'!$A$2:$AE$2,0))*VLOOKUP(X$3,'Heat Value'!$A$1:$E$33,5,0)</f>
        <v>6801154649775.1768</v>
      </c>
      <c r="Y6" s="11">
        <f>INDEX('Final Energy Consumption-2019'!$A$2:$AE$43,MATCH('Energy Use 2019'!$A6,'Final Energy Consumption-2019'!$A$2:$A$43,0),MATCH('Energy Use 2019'!Y$2,'Final Energy Consumption-2019'!$A$2:$AE$2,0))*VLOOKUP(Y$3,'Heat Value'!$A$1:$E$33,5,0)</f>
        <v>446485947639643.88</v>
      </c>
      <c r="Z6" s="11">
        <f>INDEX('Final Energy Consumption-2019'!$A$2:$AE$43,MATCH('Energy Use 2019'!$A6,'Final Energy Consumption-2019'!$A$2:$A$43,0),MATCH('Energy Use 2019'!Z$2,'Final Energy Consumption-2019'!$A$2:$AE$2,0))*VLOOKUP(Z$3,'Heat Value'!$A$1:$E$33,5,0)</f>
        <v>2237626188225.0122</v>
      </c>
      <c r="AA6" s="11">
        <f>INDEX('Final Energy Consumption-2019'!$A$2:$AE$43,MATCH('Energy Use 2019'!$A6,'Final Energy Consumption-2019'!$A$2:$A$43,0),MATCH('Energy Use 2019'!AA$2,'Final Energy Consumption-2019'!$A$2:$AE$2,0))*VLOOKUP(AA$3,'Heat Value'!$A$1:$E$33,5,0)</f>
        <v>26332823992208.566</v>
      </c>
      <c r="AB6" s="11">
        <f>INDEX('Final Energy Consumption-2019'!$A$2:$AE$43,MATCH('Energy Use 2019'!$A6,'Final Energy Consumption-2019'!$A$2:$A$43,0),MATCH('Energy Use 2019'!AB$2,'Final Energy Consumption-2019'!$A$2:$AE$2,0))*VLOOKUP(AB$3,'Heat Value'!$A$1:$E$33,5,0)</f>
        <v>148237081477724.63</v>
      </c>
      <c r="AC6" s="131">
        <f>INDEX('Final Energy Consumption-2019'!$A$2:$AE$43,MATCH('Energy Use 2019'!$A6,'Final Energy Consumption-2019'!$A$2:$A$43,0),MATCH('Energy Use 2019'!AC$2,'Final Energy Consumption-2019'!$A$2:$AE$2,0))*VLOOKUP(AC$3,'Heat Value'!$A$1:$E$33,5,0)</f>
        <v>0</v>
      </c>
    </row>
    <row r="7" spans="1:29" x14ac:dyDescent="0.2">
      <c r="A7" s="12" t="s">
        <v>4</v>
      </c>
      <c r="B7" s="15">
        <f>INDEX('Final Energy Consumption-2019'!$A$2:$AE$43,MATCH('Energy Use 2019'!$A7,'Final Energy Consumption-2019'!$A$2:$A$43,0),MATCH('Energy Use 2019'!B$2,'Final Energy Consumption-2019'!$A$2:$AE$2,0))*VLOOKUP(B$3,'Heat Value'!$A$1:$E$33,5,0)</f>
        <v>33139902878127.258</v>
      </c>
      <c r="C7" s="5">
        <f>INDEX('Final Energy Consumption-2019'!$A$2:$AE$43,MATCH('Energy Use 2019'!$A7,'Final Energy Consumption-2019'!$A$2:$A$43,0),MATCH('Energy Use 2019'!C$2,'Final Energy Consumption-2019'!$A$2:$AE$2,0))*VLOOKUP(C$3,'Heat Value'!$A$1:$E$33,5,0)</f>
        <v>0</v>
      </c>
      <c r="D7" s="11">
        <f>INDEX('Final Energy Consumption-2019'!$A$2:$AE$43,MATCH('Energy Use 2019'!$A7,'Final Energy Consumption-2019'!$A$2:$A$43,0),MATCH('Energy Use 2019'!D$2,'Final Energy Consumption-2019'!$A$2:$AE$2,0))*VLOOKUP(D$3,'Heat Value'!$A$1:$E$33,5,0)</f>
        <v>439133340666.27844</v>
      </c>
      <c r="E7" s="11">
        <f>INDEX('Final Energy Consumption-2019'!$A$2:$AE$43,MATCH('Energy Use 2019'!$A7,'Final Energy Consumption-2019'!$A$2:$A$43,0),MATCH('Energy Use 2019'!E$2,'Final Energy Consumption-2019'!$A$2:$AE$2,0))*VLOOKUP(E$3,'Heat Value'!$A$1:$E$33,5,0)</f>
        <v>39820368277186.461</v>
      </c>
      <c r="F7" s="11">
        <f>INDEX('Final Energy Consumption-2019'!$A$2:$AE$43,MATCH('Energy Use 2019'!$A7,'Final Energy Consumption-2019'!$A$2:$A$43,0),MATCH('Energy Use 2019'!F$2,'Final Energy Consumption-2019'!$A$2:$AE$2,0))*VLOOKUP(F$3,'Heat Value'!$A$1:$E$33,5,0)</f>
        <v>5213998386910.0391</v>
      </c>
      <c r="G7" s="11">
        <f>INDEX('Final Energy Consumption-2019'!$A$2:$AE$43,MATCH('Energy Use 2019'!$A7,'Final Energy Consumption-2019'!$A$2:$A$43,0),MATCH('Energy Use 2019'!G$2,'Final Energy Consumption-2019'!$A$2:$AE$2,0))*VLOOKUP(G$3,'Heat Value'!$A$1:$E$33,5,0)</f>
        <v>6498410486989.8584</v>
      </c>
      <c r="H7" s="11">
        <f>INDEX('Final Energy Consumption-2019'!$A$2:$AE$43,MATCH('Energy Use 2019'!$A7,'Final Energy Consumption-2019'!$A$2:$A$43,0),MATCH('Energy Use 2019'!H$2,'Final Energy Consumption-2019'!$A$2:$AE$2,0))*VLOOKUP(H$3,'Heat Value'!$A$1:$E$33,5,0)</f>
        <v>421702794217.00763</v>
      </c>
      <c r="I7" s="5">
        <f>INDEX('Final Energy Consumption-2019'!$A$2:$AE$43,MATCH('Energy Use 2019'!$A7,'Final Energy Consumption-2019'!$A$2:$A$43,0),MATCH('Energy Use 2019'!I$2,'Final Energy Consumption-2019'!$A$2:$AE$2,0))*VLOOKUP(I$3,'Heat Value'!$A$1:$E$33,5,0)</f>
        <v>0</v>
      </c>
      <c r="J7" s="11">
        <f>INDEX('Final Energy Consumption-2019'!$A$2:$AE$43,MATCH('Energy Use 2019'!$A7,'Final Energy Consumption-2019'!$A$2:$A$43,0),MATCH('Energy Use 2019'!J$2,'Final Energy Consumption-2019'!$A$2:$AE$2,0))*VLOOKUP(J$3,'Heat Value'!$A$1:$E$33,5,0)</f>
        <v>53902454547.785316</v>
      </c>
      <c r="K7" s="5">
        <f>INDEX('Final Energy Consumption-2019'!$A$2:$AE$43,MATCH('Energy Use 2019'!$A7,'Final Energy Consumption-2019'!$A$2:$A$43,0),MATCH('Energy Use 2019'!K$2,'Final Energy Consumption-2019'!$A$2:$AE$2,0))*VLOOKUP(K$3,'Heat Value'!$A$1:$E$33,5,0)</f>
        <v>0</v>
      </c>
      <c r="L7" s="11">
        <f>INDEX('Final Energy Consumption-2019'!$A$2:$AE$43,MATCH('Energy Use 2019'!$A7,'Final Energy Consumption-2019'!$A$2:$A$43,0),MATCH('Energy Use 2019'!L$2,'Final Energy Consumption-2019'!$A$2:$AE$2,0))*VLOOKUP(L$3,'Heat Value'!$A$1:$E$33,5,0)*0.21</f>
        <v>69439044388.029312</v>
      </c>
      <c r="M7" s="5">
        <f>INDEX('Final Energy Consumption-2019'!$A$2:$AE$43,MATCH('Energy Use 2019'!$A7,'Final Energy Consumption-2019'!$A$2:$A$43,0),MATCH('Energy Use 2019'!M$2,'Final Energy Consumption-2019'!$A$2:$AE$2,0))*VLOOKUP(M$3,'Heat Value'!$A$1:$E$33,5,0)</f>
        <v>0</v>
      </c>
      <c r="N7" s="11">
        <f>INDEX('Final Energy Consumption-2019'!$A$2:$AE$43,MATCH('Energy Use 2019'!$A7,'Final Energy Consumption-2019'!$A$2:$A$43,0),MATCH('Energy Use 2019'!N$2,'Final Energy Consumption-2019'!$A$2:$AE$2,0))*VLOOKUP(N$3,'Heat Value'!$A$1:$E$33,5,0)*0.74</f>
        <v>12726036249171.074</v>
      </c>
      <c r="O7" s="11">
        <f>INDEX('Final Energy Consumption-2019'!$A$2:$AE$43,MATCH('Energy Use 2019'!$A7,'Final Energy Consumption-2019'!$A$2:$A$43,0),MATCH('Energy Use 2019'!O$2,'Final Energy Consumption-2019'!$A$2:$AE$2,0))*VLOOKUP(O$3,'Heat Value'!$A$1:$E$33,5,0)</f>
        <v>19816960400.721916</v>
      </c>
      <c r="P7" s="5">
        <f>INDEX('Final Energy Consumption-2019'!$A$2:$AE$43,MATCH('Energy Use 2019'!$A7,'Final Energy Consumption-2019'!$A$2:$A$43,0),MATCH('Energy Use 2019'!P$2,'Final Energy Consumption-2019'!$A$2:$AE$2,0))*VLOOKUP(P$3,'Heat Value'!$A$1:$E$33,5,0)</f>
        <v>0</v>
      </c>
      <c r="Q7" s="11">
        <f>INDEX('Final Energy Consumption-2019'!$A$2:$AE$43,MATCH('Energy Use 2019'!$A7,'Final Energy Consumption-2019'!$A$2:$A$43,0),MATCH('Energy Use 2019'!Q$2,'Final Energy Consumption-2019'!$A$2:$AE$2,0))*VLOOKUP(Q$3,'Heat Value'!$A$1:$E$33,5,0)</f>
        <v>90246786461.588745</v>
      </c>
      <c r="R7" s="5">
        <f>INDEX('Final Energy Consumption-2019'!$A$2:$AE$43,MATCH('Energy Use 2019'!$A7,'Final Energy Consumption-2019'!$A$2:$A$43,0),MATCH('Energy Use 2019'!R$2,'Final Energy Consumption-2019'!$A$2:$AE$2,0))*VLOOKUP(R$3,'Heat Value'!$A$1:$E$33,5,0)</f>
        <v>0</v>
      </c>
      <c r="S7" s="5">
        <f>INDEX('Final Energy Consumption-2019'!$A$2:$AE$43,MATCH('Energy Use 2019'!$A7,'Final Energy Consumption-2019'!$A$2:$A$43,0),MATCH('Energy Use 2019'!S$2,'Final Energy Consumption-2019'!$A$2:$AE$2,0))*VLOOKUP(S$3,'Heat Value'!$A$1:$E$33,5,0)</f>
        <v>0</v>
      </c>
      <c r="T7" s="9">
        <f>INDEX('Final Energy Consumption-2019'!$A$2:$AE$43,MATCH('Energy Use 2019'!$A7,'Final Energy Consumption-2019'!$A$2:$A$43,0),MATCH('Energy Use 2019'!T$2,'Final Energy Consumption-2019'!$A$2:$AE$2,0))*VLOOKUP(T$3,'Heat Value'!$A$1:$E$33,5,0)</f>
        <v>0</v>
      </c>
      <c r="U7" s="5">
        <f>INDEX('Final Energy Consumption-2019'!$A$2:$AE$43,MATCH('Energy Use 2019'!$A7,'Final Energy Consumption-2019'!$A$2:$A$43,0),MATCH('Energy Use 2019'!U$2,'Final Energy Consumption-2019'!$A$2:$AE$2,0))*VLOOKUP(U$3,'Heat Value'!$A$1:$E$33,5,0)</f>
        <v>0</v>
      </c>
      <c r="V7" s="5">
        <f>INDEX('Final Energy Consumption-2019'!$A$2:$AE$43,MATCH('Energy Use 2019'!$A7,'Final Energy Consumption-2019'!$A$2:$A$43,0),MATCH('Energy Use 2019'!V$2,'Final Energy Consumption-2019'!$A$2:$AE$2,0))*VLOOKUP(V$3,'Heat Value'!$A$1:$E$33,5,0)</f>
        <v>0</v>
      </c>
      <c r="W7" s="5">
        <f>INDEX('Final Energy Consumption-2019'!$A$2:$AE$43,MATCH('Energy Use 2019'!$A7,'Final Energy Consumption-2019'!$A$2:$A$43,0),MATCH('Energy Use 2019'!W$2,'Final Energy Consumption-2019'!$A$2:$AE$2,0))*VLOOKUP(W$3,'Heat Value'!$A$1:$E$33,5,0)</f>
        <v>0</v>
      </c>
      <c r="X7" s="5">
        <f>INDEX('Final Energy Consumption-2019'!$A$2:$AE$43,MATCH('Energy Use 2019'!$A7,'Final Energy Consumption-2019'!$A$2:$A$43,0),MATCH('Energy Use 2019'!X$2,'Final Energy Consumption-2019'!$A$2:$AE$2,0))*VLOOKUP(X$3,'Heat Value'!$A$1:$E$33,5,0)</f>
        <v>0</v>
      </c>
      <c r="Y7" s="11">
        <f>INDEX('Final Energy Consumption-2019'!$A$2:$AE$43,MATCH('Energy Use 2019'!$A7,'Final Energy Consumption-2019'!$A$2:$A$43,0),MATCH('Energy Use 2019'!Y$2,'Final Energy Consumption-2019'!$A$2:$AE$2,0))*VLOOKUP(Y$3,'Heat Value'!$A$1:$E$33,5,0)</f>
        <v>67455196803.088676</v>
      </c>
      <c r="Z7" s="5">
        <f>INDEX('Final Energy Consumption-2019'!$A$2:$AE$43,MATCH('Energy Use 2019'!$A7,'Final Energy Consumption-2019'!$A$2:$A$43,0),MATCH('Energy Use 2019'!Z$2,'Final Energy Consumption-2019'!$A$2:$AE$2,0))*VLOOKUP(Z$3,'Heat Value'!$A$1:$E$33,5,0)</f>
        <v>0</v>
      </c>
      <c r="AA7" s="11">
        <f>INDEX('Final Energy Consumption-2019'!$A$2:$AE$43,MATCH('Energy Use 2019'!$A7,'Final Energy Consumption-2019'!$A$2:$A$43,0),MATCH('Energy Use 2019'!AA$2,'Final Energy Consumption-2019'!$A$2:$AE$2,0))*VLOOKUP(AA$3,'Heat Value'!$A$1:$E$33,5,0)</f>
        <v>1536885464404.5623</v>
      </c>
      <c r="AB7" s="11">
        <f>INDEX('Final Energy Consumption-2019'!$A$2:$AE$43,MATCH('Energy Use 2019'!$A7,'Final Energy Consumption-2019'!$A$2:$A$43,0),MATCH('Energy Use 2019'!AB$2,'Final Energy Consumption-2019'!$A$2:$AE$2,0))*VLOOKUP(AB$3,'Heat Value'!$A$1:$E$33,5,0)</f>
        <v>143064274749057.13</v>
      </c>
      <c r="AC7" s="132">
        <f>INDEX('Final Energy Consumption-2019'!$A$2:$AE$43,MATCH('Energy Use 2019'!$A7,'Final Energy Consumption-2019'!$A$2:$A$43,0),MATCH('Energy Use 2019'!AC$2,'Final Energy Consumption-2019'!$A$2:$AE$2,0))*VLOOKUP(AC$3,'Heat Value'!$A$1:$E$33,5,0)</f>
        <v>288532971974.89594</v>
      </c>
    </row>
    <row r="8" spans="1:29" x14ac:dyDescent="0.2">
      <c r="A8" s="12" t="s">
        <v>5</v>
      </c>
      <c r="B8" s="15">
        <f>INDEX('Final Energy Consumption-2019'!$A$2:$AE$43,MATCH('Energy Use 2019'!$A8,'Final Energy Consumption-2019'!$A$2:$A$43,0),MATCH('Energy Use 2019'!B$2,'Final Energy Consumption-2019'!$A$2:$AE$2,0))*VLOOKUP(B$3,'Heat Value'!$A$1:$E$33,5,0)</f>
        <v>15443357240282.59</v>
      </c>
      <c r="C8" s="5">
        <f>INDEX('Final Energy Consumption-2019'!$A$2:$AE$43,MATCH('Energy Use 2019'!$A8,'Final Energy Consumption-2019'!$A$2:$A$43,0),MATCH('Energy Use 2019'!C$2,'Final Energy Consumption-2019'!$A$2:$AE$2,0))*VLOOKUP(C$3,'Heat Value'!$A$1:$E$33,5,0)</f>
        <v>0</v>
      </c>
      <c r="D8" s="11">
        <f>INDEX('Final Energy Consumption-2019'!$A$2:$AE$43,MATCH('Energy Use 2019'!$A8,'Final Energy Consumption-2019'!$A$2:$A$43,0),MATCH('Energy Use 2019'!D$2,'Final Energy Consumption-2019'!$A$2:$AE$2,0))*VLOOKUP(D$3,'Heat Value'!$A$1:$E$33,5,0)</f>
        <v>145849340582.30188</v>
      </c>
      <c r="E8" s="11">
        <f>INDEX('Final Energy Consumption-2019'!$A$2:$AE$43,MATCH('Energy Use 2019'!$A8,'Final Energy Consumption-2019'!$A$2:$A$43,0),MATCH('Energy Use 2019'!E$2,'Final Energy Consumption-2019'!$A$2:$AE$2,0))*VLOOKUP(E$3,'Heat Value'!$A$1:$E$33,5,0)</f>
        <v>962157121824.40381</v>
      </c>
      <c r="F8" s="5">
        <f>INDEX('Final Energy Consumption-2019'!$A$2:$AE$43,MATCH('Energy Use 2019'!$A8,'Final Energy Consumption-2019'!$A$2:$A$43,0),MATCH('Energy Use 2019'!F$2,'Final Energy Consumption-2019'!$A$2:$AE$2,0))*VLOOKUP(F$3,'Heat Value'!$A$1:$E$33,5,0)</f>
        <v>0</v>
      </c>
      <c r="G8" s="5">
        <f>INDEX('Final Energy Consumption-2019'!$A$2:$AE$43,MATCH('Energy Use 2019'!$A8,'Final Energy Consumption-2019'!$A$2:$A$43,0),MATCH('Energy Use 2019'!G$2,'Final Energy Consumption-2019'!$A$2:$AE$2,0))*VLOOKUP(G$3,'Heat Value'!$A$1:$E$33,5,0)</f>
        <v>0</v>
      </c>
      <c r="H8" s="5">
        <f>INDEX('Final Energy Consumption-2019'!$A$2:$AE$43,MATCH('Energy Use 2019'!$A8,'Final Energy Consumption-2019'!$A$2:$A$43,0),MATCH('Energy Use 2019'!H$2,'Final Energy Consumption-2019'!$A$2:$AE$2,0))*VLOOKUP(H$3,'Heat Value'!$A$1:$E$33,5,0)</f>
        <v>0</v>
      </c>
      <c r="I8" s="5">
        <f>INDEX('Final Energy Consumption-2019'!$A$2:$AE$43,MATCH('Energy Use 2019'!$A8,'Final Energy Consumption-2019'!$A$2:$A$43,0),MATCH('Energy Use 2019'!I$2,'Final Energy Consumption-2019'!$A$2:$AE$2,0))*VLOOKUP(I$3,'Heat Value'!$A$1:$E$33,5,0)</f>
        <v>0</v>
      </c>
      <c r="J8" s="5">
        <f>INDEX('Final Energy Consumption-2019'!$A$2:$AE$43,MATCH('Energy Use 2019'!$A8,'Final Energy Consumption-2019'!$A$2:$A$43,0),MATCH('Energy Use 2019'!J$2,'Final Energy Consumption-2019'!$A$2:$AE$2,0))*VLOOKUP(J$3,'Heat Value'!$A$1:$E$33,5,0)</f>
        <v>0</v>
      </c>
      <c r="K8" s="5">
        <f>INDEX('Final Energy Consumption-2019'!$A$2:$AE$43,MATCH('Energy Use 2019'!$A8,'Final Energy Consumption-2019'!$A$2:$A$43,0),MATCH('Energy Use 2019'!K$2,'Final Energy Consumption-2019'!$A$2:$AE$2,0))*VLOOKUP(K$3,'Heat Value'!$A$1:$E$33,5,0)</f>
        <v>0</v>
      </c>
      <c r="L8" s="11">
        <f>INDEX('Final Energy Consumption-2019'!$A$2:$AE$43,MATCH('Energy Use 2019'!$A8,'Final Energy Consumption-2019'!$A$2:$A$43,0),MATCH('Energy Use 2019'!L$2,'Final Energy Consumption-2019'!$A$2:$AE$2,0))*VLOOKUP(L$3,'Heat Value'!$A$1:$E$33,5,0)*0.21</f>
        <v>140592633081.93591</v>
      </c>
      <c r="M8" s="11">
        <f>INDEX('Final Energy Consumption-2019'!$A$2:$AE$43,MATCH('Energy Use 2019'!$A8,'Final Energy Consumption-2019'!$A$2:$A$43,0),MATCH('Energy Use 2019'!M$2,'Final Energy Consumption-2019'!$A$2:$AE$2,0))*VLOOKUP(M$3,'Heat Value'!$A$1:$E$33,5,0)</f>
        <v>187783423977.03403</v>
      </c>
      <c r="N8" s="11">
        <f>INDEX('Final Energy Consumption-2019'!$A$2:$AE$43,MATCH('Energy Use 2019'!$A8,'Final Energy Consumption-2019'!$A$2:$A$43,0),MATCH('Energy Use 2019'!N$2,'Final Energy Consumption-2019'!$A$2:$AE$2,0))*VLOOKUP(N$3,'Heat Value'!$A$1:$E$33,5,0)*0.74</f>
        <v>6527553148963.6309</v>
      </c>
      <c r="O8" s="11">
        <f>INDEX('Final Energy Consumption-2019'!$A$2:$AE$43,MATCH('Energy Use 2019'!$A8,'Final Energy Consumption-2019'!$A$2:$A$43,0),MATCH('Energy Use 2019'!O$2,'Final Energy Consumption-2019'!$A$2:$AE$2,0))*VLOOKUP(O$3,'Heat Value'!$A$1:$E$33,5,0)</f>
        <v>380485639693.86072</v>
      </c>
      <c r="P8" s="5">
        <f>INDEX('Final Energy Consumption-2019'!$A$2:$AE$43,MATCH('Energy Use 2019'!$A8,'Final Energy Consumption-2019'!$A$2:$A$43,0),MATCH('Energy Use 2019'!P$2,'Final Energy Consumption-2019'!$A$2:$AE$2,0))*VLOOKUP(P$3,'Heat Value'!$A$1:$E$33,5,0)</f>
        <v>0</v>
      </c>
      <c r="Q8" s="11">
        <f>INDEX('Final Energy Consumption-2019'!$A$2:$AE$43,MATCH('Energy Use 2019'!$A8,'Final Energy Consumption-2019'!$A$2:$A$43,0),MATCH('Energy Use 2019'!Q$2,'Final Energy Consumption-2019'!$A$2:$AE$2,0))*VLOOKUP(Q$3,'Heat Value'!$A$1:$E$33,5,0)</f>
        <v>11771319973.250706</v>
      </c>
      <c r="R8" s="5">
        <f>INDEX('Final Energy Consumption-2019'!$A$2:$AE$43,MATCH('Energy Use 2019'!$A8,'Final Energy Consumption-2019'!$A$2:$A$43,0),MATCH('Energy Use 2019'!R$2,'Final Energy Consumption-2019'!$A$2:$AE$2,0))*VLOOKUP(R$3,'Heat Value'!$A$1:$E$33,5,0)</f>
        <v>0</v>
      </c>
      <c r="S8" s="5">
        <f>INDEX('Final Energy Consumption-2019'!$A$2:$AE$43,MATCH('Energy Use 2019'!$A8,'Final Energy Consumption-2019'!$A$2:$A$43,0),MATCH('Energy Use 2019'!S$2,'Final Energy Consumption-2019'!$A$2:$AE$2,0))*VLOOKUP(S$3,'Heat Value'!$A$1:$E$33,5,0)</f>
        <v>0</v>
      </c>
      <c r="T8" s="15">
        <f>INDEX('Final Energy Consumption-2019'!$A$2:$AE$43,MATCH('Energy Use 2019'!$A8,'Final Energy Consumption-2019'!$A$2:$A$43,0),MATCH('Energy Use 2019'!T$2,'Final Energy Consumption-2019'!$A$2:$AE$2,0))*VLOOKUP(T$3,'Heat Value'!$A$1:$E$33,5,0)</f>
        <v>55349202603.824249</v>
      </c>
      <c r="U8" s="5">
        <f>INDEX('Final Energy Consumption-2019'!$A$2:$AE$43,MATCH('Energy Use 2019'!$A8,'Final Energy Consumption-2019'!$A$2:$A$43,0),MATCH('Energy Use 2019'!U$2,'Final Energy Consumption-2019'!$A$2:$AE$2,0))*VLOOKUP(U$3,'Heat Value'!$A$1:$E$33,5,0)</f>
        <v>0</v>
      </c>
      <c r="V8" s="5">
        <f>INDEX('Final Energy Consumption-2019'!$A$2:$AE$43,MATCH('Energy Use 2019'!$A8,'Final Energy Consumption-2019'!$A$2:$A$43,0),MATCH('Energy Use 2019'!V$2,'Final Energy Consumption-2019'!$A$2:$AE$2,0))*VLOOKUP(V$3,'Heat Value'!$A$1:$E$33,5,0)</f>
        <v>0</v>
      </c>
      <c r="W8" s="5">
        <f>INDEX('Final Energy Consumption-2019'!$A$2:$AE$43,MATCH('Energy Use 2019'!$A8,'Final Energy Consumption-2019'!$A$2:$A$43,0),MATCH('Energy Use 2019'!W$2,'Final Energy Consumption-2019'!$A$2:$AE$2,0))*VLOOKUP(W$3,'Heat Value'!$A$1:$E$33,5,0)</f>
        <v>0</v>
      </c>
      <c r="X8" s="5">
        <f>INDEX('Final Energy Consumption-2019'!$A$2:$AE$43,MATCH('Energy Use 2019'!$A8,'Final Energy Consumption-2019'!$A$2:$A$43,0),MATCH('Energy Use 2019'!X$2,'Final Energy Consumption-2019'!$A$2:$AE$2,0))*VLOOKUP(X$3,'Heat Value'!$A$1:$E$33,5,0)</f>
        <v>0</v>
      </c>
      <c r="Y8" s="11">
        <f>INDEX('Final Energy Consumption-2019'!$A$2:$AE$43,MATCH('Energy Use 2019'!$A8,'Final Energy Consumption-2019'!$A$2:$A$43,0),MATCH('Energy Use 2019'!Y$2,'Final Energy Consumption-2019'!$A$2:$AE$2,0))*VLOOKUP(Y$3,'Heat Value'!$A$1:$E$33,5,0)</f>
        <v>2226021494501.9263</v>
      </c>
      <c r="Z8" s="5">
        <f>INDEX('Final Energy Consumption-2019'!$A$2:$AE$43,MATCH('Energy Use 2019'!$A8,'Final Energy Consumption-2019'!$A$2:$A$43,0),MATCH('Energy Use 2019'!Z$2,'Final Energy Consumption-2019'!$A$2:$AE$2,0))*VLOOKUP(Z$3,'Heat Value'!$A$1:$E$33,5,0)</f>
        <v>0</v>
      </c>
      <c r="AA8" s="11">
        <f>INDEX('Final Energy Consumption-2019'!$A$2:$AE$43,MATCH('Energy Use 2019'!$A8,'Final Energy Consumption-2019'!$A$2:$A$43,0),MATCH('Energy Use 2019'!AA$2,'Final Energy Consumption-2019'!$A$2:$AE$2,0))*VLOOKUP(AA$3,'Heat Value'!$A$1:$E$33,5,0)</f>
        <v>853035410.40031195</v>
      </c>
      <c r="AB8" s="11">
        <f>INDEX('Final Energy Consumption-2019'!$A$2:$AE$43,MATCH('Energy Use 2019'!$A8,'Final Energy Consumption-2019'!$A$2:$A$43,0),MATCH('Energy Use 2019'!AB$2,'Final Energy Consumption-2019'!$A$2:$AE$2,0))*VLOOKUP(AB$3,'Heat Value'!$A$1:$E$33,5,0)</f>
        <v>131766673773715.41</v>
      </c>
      <c r="AC8" s="132">
        <f>INDEX('Final Energy Consumption-2019'!$A$2:$AE$43,MATCH('Energy Use 2019'!$A8,'Final Energy Consumption-2019'!$A$2:$A$43,0),MATCH('Energy Use 2019'!AC$2,'Final Energy Consumption-2019'!$A$2:$AE$2,0))*VLOOKUP(AC$3,'Heat Value'!$A$1:$E$33,5,0)</f>
        <v>668619675441.82617</v>
      </c>
    </row>
    <row r="9" spans="1:29" x14ac:dyDescent="0.2">
      <c r="A9" s="12" t="s">
        <v>6</v>
      </c>
      <c r="B9" s="15">
        <f>INDEX('Final Energy Consumption-2019'!$A$2:$AE$43,MATCH('Energy Use 2019'!$A9,'Final Energy Consumption-2019'!$A$2:$A$43,0),MATCH('Energy Use 2019'!B$2,'Final Energy Consumption-2019'!$A$2:$AE$2,0))*VLOOKUP(B$3,'Heat Value'!$A$1:$E$33,5,0)</f>
        <v>49084629216548.109</v>
      </c>
      <c r="C9" s="5">
        <f>INDEX('Final Energy Consumption-2019'!$A$2:$AE$43,MATCH('Energy Use 2019'!$A9,'Final Energy Consumption-2019'!$A$2:$A$43,0),MATCH('Energy Use 2019'!C$2,'Final Energy Consumption-2019'!$A$2:$AE$2,0))*VLOOKUP(C$3,'Heat Value'!$A$1:$E$33,5,0)</f>
        <v>0</v>
      </c>
      <c r="D9" s="11">
        <f>INDEX('Final Energy Consumption-2019'!$A$2:$AE$43,MATCH('Energy Use 2019'!$A9,'Final Energy Consumption-2019'!$A$2:$A$43,0),MATCH('Energy Use 2019'!D$2,'Final Energy Consumption-2019'!$A$2:$AE$2,0))*VLOOKUP(D$3,'Heat Value'!$A$1:$E$33,5,0)</f>
        <v>20368970135562.02</v>
      </c>
      <c r="E9" s="11">
        <f>INDEX('Final Energy Consumption-2019'!$A$2:$AE$43,MATCH('Energy Use 2019'!$A9,'Final Energy Consumption-2019'!$A$2:$A$43,0),MATCH('Energy Use 2019'!E$2,'Final Energy Consumption-2019'!$A$2:$AE$2,0))*VLOOKUP(E$3,'Heat Value'!$A$1:$E$33,5,0)</f>
        <v>2086021322947.0269</v>
      </c>
      <c r="F9" s="11">
        <f>INDEX('Final Energy Consumption-2019'!$A$2:$AE$43,MATCH('Energy Use 2019'!$A9,'Final Energy Consumption-2019'!$A$2:$A$43,0),MATCH('Energy Use 2019'!F$2,'Final Energy Consumption-2019'!$A$2:$AE$2,0))*VLOOKUP(F$3,'Heat Value'!$A$1:$E$33,5,0)</f>
        <v>1809273888202.2219</v>
      </c>
      <c r="G9" s="5">
        <f>INDEX('Final Energy Consumption-2019'!$A$2:$AE$43,MATCH('Energy Use 2019'!$A9,'Final Energy Consumption-2019'!$A$2:$A$43,0),MATCH('Energy Use 2019'!G$2,'Final Energy Consumption-2019'!$A$2:$AE$2,0))*VLOOKUP(G$3,'Heat Value'!$A$1:$E$33,5,0)</f>
        <v>0</v>
      </c>
      <c r="H9" s="11">
        <f>INDEX('Final Energy Consumption-2019'!$A$2:$AE$43,MATCH('Energy Use 2019'!$A9,'Final Energy Consumption-2019'!$A$2:$A$43,0),MATCH('Energy Use 2019'!H$2,'Final Energy Consumption-2019'!$A$2:$AE$2,0))*VLOOKUP(H$3,'Heat Value'!$A$1:$E$33,5,0)</f>
        <v>1046726578502.9294</v>
      </c>
      <c r="I9" s="5">
        <f>INDEX('Final Energy Consumption-2019'!$A$2:$AE$43,MATCH('Energy Use 2019'!$A9,'Final Energy Consumption-2019'!$A$2:$A$43,0),MATCH('Energy Use 2019'!I$2,'Final Energy Consumption-2019'!$A$2:$AE$2,0))*VLOOKUP(I$3,'Heat Value'!$A$1:$E$33,5,0)</f>
        <v>0</v>
      </c>
      <c r="J9" s="5">
        <f>INDEX('Final Energy Consumption-2019'!$A$2:$AE$43,MATCH('Energy Use 2019'!$A9,'Final Energy Consumption-2019'!$A$2:$A$43,0),MATCH('Energy Use 2019'!J$2,'Final Energy Consumption-2019'!$A$2:$AE$2,0))*VLOOKUP(J$3,'Heat Value'!$A$1:$E$33,5,0)</f>
        <v>0</v>
      </c>
      <c r="K9" s="5">
        <f>INDEX('Final Energy Consumption-2019'!$A$2:$AE$43,MATCH('Energy Use 2019'!$A9,'Final Energy Consumption-2019'!$A$2:$A$43,0),MATCH('Energy Use 2019'!K$2,'Final Energy Consumption-2019'!$A$2:$AE$2,0))*VLOOKUP(K$3,'Heat Value'!$A$1:$E$33,5,0)</f>
        <v>0</v>
      </c>
      <c r="L9" s="11">
        <f>INDEX('Final Energy Consumption-2019'!$A$2:$AE$43,MATCH('Energy Use 2019'!$A9,'Final Energy Consumption-2019'!$A$2:$A$43,0),MATCH('Energy Use 2019'!L$2,'Final Energy Consumption-2019'!$A$2:$AE$2,0))*VLOOKUP(L$3,'Heat Value'!$A$1:$E$33,5,0)*0.21</f>
        <v>90013576058.556534</v>
      </c>
      <c r="M9" s="11">
        <f>INDEX('Final Energy Consumption-2019'!$A$2:$AE$43,MATCH('Energy Use 2019'!$A9,'Final Energy Consumption-2019'!$A$2:$A$43,0),MATCH('Energy Use 2019'!M$2,'Final Energy Consumption-2019'!$A$2:$AE$2,0))*VLOOKUP(M$3,'Heat Value'!$A$1:$E$33,5,0)</f>
        <v>8164496694.6536541</v>
      </c>
      <c r="N9" s="11">
        <f>INDEX('Final Energy Consumption-2019'!$A$2:$AE$43,MATCH('Energy Use 2019'!$A9,'Final Energy Consumption-2019'!$A$2:$A$43,0),MATCH('Energy Use 2019'!N$2,'Final Energy Consumption-2019'!$A$2:$AE$2,0))*VLOOKUP(N$3,'Heat Value'!$A$1:$E$33,5,0)*0.74</f>
        <v>16091525384177.527</v>
      </c>
      <c r="O9" s="11">
        <f>INDEX('Final Energy Consumption-2019'!$A$2:$AE$43,MATCH('Energy Use 2019'!$A9,'Final Energy Consumption-2019'!$A$2:$A$43,0),MATCH('Energy Use 2019'!O$2,'Final Energy Consumption-2019'!$A$2:$AE$2,0))*VLOOKUP(O$3,'Heat Value'!$A$1:$E$33,5,0)</f>
        <v>15853568320.577532</v>
      </c>
      <c r="P9" s="5">
        <f>INDEX('Final Energy Consumption-2019'!$A$2:$AE$43,MATCH('Energy Use 2019'!$A9,'Final Energy Consumption-2019'!$A$2:$A$43,0),MATCH('Energy Use 2019'!P$2,'Final Energy Consumption-2019'!$A$2:$AE$2,0))*VLOOKUP(P$3,'Heat Value'!$A$1:$E$33,5,0)</f>
        <v>0</v>
      </c>
      <c r="Q9" s="11">
        <f>INDEX('Final Energy Consumption-2019'!$A$2:$AE$43,MATCH('Energy Use 2019'!$A9,'Final Energy Consumption-2019'!$A$2:$A$43,0),MATCH('Energy Use 2019'!Q$2,'Final Energy Consumption-2019'!$A$2:$AE$2,0))*VLOOKUP(Q$3,'Heat Value'!$A$1:$E$33,5,0)</f>
        <v>19618866622.084511</v>
      </c>
      <c r="R9" s="5">
        <f>INDEX('Final Energy Consumption-2019'!$A$2:$AE$43,MATCH('Energy Use 2019'!$A9,'Final Energy Consumption-2019'!$A$2:$A$43,0),MATCH('Energy Use 2019'!R$2,'Final Energy Consumption-2019'!$A$2:$AE$2,0))*VLOOKUP(R$3,'Heat Value'!$A$1:$E$33,5,0)</f>
        <v>0</v>
      </c>
      <c r="S9" s="5">
        <f>INDEX('Final Energy Consumption-2019'!$A$2:$AE$43,MATCH('Energy Use 2019'!$A9,'Final Energy Consumption-2019'!$A$2:$A$43,0),MATCH('Energy Use 2019'!S$2,'Final Energy Consumption-2019'!$A$2:$AE$2,0))*VLOOKUP(S$3,'Heat Value'!$A$1:$E$33,5,0)</f>
        <v>0</v>
      </c>
      <c r="T9" s="15">
        <f>INDEX('Final Energy Consumption-2019'!$A$2:$AE$43,MATCH('Energy Use 2019'!$A9,'Final Energy Consumption-2019'!$A$2:$A$43,0),MATCH('Energy Use 2019'!T$2,'Final Energy Consumption-2019'!$A$2:$AE$2,0))*VLOOKUP(T$3,'Heat Value'!$A$1:$E$33,5,0)</f>
        <v>221396810415.297</v>
      </c>
      <c r="U9" s="11">
        <f>INDEX('Final Energy Consumption-2019'!$A$2:$AE$43,MATCH('Energy Use 2019'!$A9,'Final Energy Consumption-2019'!$A$2:$A$43,0),MATCH('Energy Use 2019'!U$2,'Final Energy Consumption-2019'!$A$2:$AE$2,0))*VLOOKUP(U$3,'Heat Value'!$A$1:$E$33,5,0)</f>
        <v>463282678352.99902</v>
      </c>
      <c r="V9" s="11">
        <f>INDEX('Final Energy Consumption-2019'!$A$2:$AE$43,MATCH('Energy Use 2019'!$A9,'Final Energy Consumption-2019'!$A$2:$A$43,0),MATCH('Energy Use 2019'!V$2,'Final Energy Consumption-2019'!$A$2:$AE$2,0))*VLOOKUP(V$3,'Heat Value'!$A$1:$E$33,5,0)</f>
        <v>4756051539.8308067</v>
      </c>
      <c r="W9" s="5">
        <f>INDEX('Final Energy Consumption-2019'!$A$2:$AE$43,MATCH('Energy Use 2019'!$A9,'Final Energy Consumption-2019'!$A$2:$A$43,0),MATCH('Energy Use 2019'!W$2,'Final Energy Consumption-2019'!$A$2:$AE$2,0))*VLOOKUP(W$3,'Heat Value'!$A$1:$E$33,5,0)</f>
        <v>0</v>
      </c>
      <c r="X9" s="11">
        <f>INDEX('Final Energy Consumption-2019'!$A$2:$AE$43,MATCH('Energy Use 2019'!$A9,'Final Energy Consumption-2019'!$A$2:$A$43,0),MATCH('Energy Use 2019'!X$2,'Final Energy Consumption-2019'!$A$2:$AE$2,0))*VLOOKUP(X$3,'Heat Value'!$A$1:$E$33,5,0)</f>
        <v>19420772843.447105</v>
      </c>
      <c r="Y9" s="11">
        <f>INDEX('Final Energy Consumption-2019'!$A$2:$AE$43,MATCH('Energy Use 2019'!$A9,'Final Energy Consumption-2019'!$A$2:$A$43,0),MATCH('Energy Use 2019'!Y$2,'Final Energy Consumption-2019'!$A$2:$AE$2,0))*VLOOKUP(Y$3,'Heat Value'!$A$1:$E$33,5,0)</f>
        <v>2091111100895.7488</v>
      </c>
      <c r="Z9" s="11">
        <f>INDEX('Final Energy Consumption-2019'!$A$2:$AE$43,MATCH('Energy Use 2019'!$A9,'Final Energy Consumption-2019'!$A$2:$A$43,0),MATCH('Energy Use 2019'!Z$2,'Final Energy Consumption-2019'!$A$2:$AE$2,0))*VLOOKUP(Z$3,'Heat Value'!$A$1:$E$33,5,0)</f>
        <v>3529501874237.2744</v>
      </c>
      <c r="AA9" s="11">
        <f>INDEX('Final Energy Consumption-2019'!$A$2:$AE$43,MATCH('Energy Use 2019'!$A9,'Final Energy Consumption-2019'!$A$2:$A$43,0),MATCH('Energy Use 2019'!AA$2,'Final Energy Consumption-2019'!$A$2:$AE$2,0))*VLOOKUP(AA$3,'Heat Value'!$A$1:$E$33,5,0)</f>
        <v>21304180247898.727</v>
      </c>
      <c r="AB9" s="11">
        <f>INDEX('Final Energy Consumption-2019'!$A$2:$AE$43,MATCH('Energy Use 2019'!$A9,'Final Energy Consumption-2019'!$A$2:$A$43,0),MATCH('Energy Use 2019'!AB$2,'Final Energy Consumption-2019'!$A$2:$AE$2,0))*VLOOKUP(AB$3,'Heat Value'!$A$1:$E$33,5,0)</f>
        <v>87814877288249.734</v>
      </c>
      <c r="AC9" s="132">
        <f>INDEX('Final Energy Consumption-2019'!$A$2:$AE$43,MATCH('Energy Use 2019'!$A9,'Final Energy Consumption-2019'!$A$2:$A$43,0),MATCH('Energy Use 2019'!AC$2,'Final Energy Consumption-2019'!$A$2:$AE$2,0))*VLOOKUP(AC$3,'Heat Value'!$A$1:$E$33,5,0)</f>
        <v>52712754495.413673</v>
      </c>
    </row>
    <row r="10" spans="1:29" x14ac:dyDescent="0.2">
      <c r="A10" s="12" t="s">
        <v>7</v>
      </c>
      <c r="B10" s="15">
        <f>INDEX('Final Energy Consumption-2019'!$A$2:$AE$43,MATCH('Energy Use 2019'!$A10,'Final Energy Consumption-2019'!$A$2:$A$43,0),MATCH('Energy Use 2019'!B$2,'Final Energy Consumption-2019'!$A$2:$AE$2,0))*VLOOKUP(B$3,'Heat Value'!$A$1:$E$33,5,0)</f>
        <v>1377278747850.1731</v>
      </c>
      <c r="C10" s="5">
        <f>INDEX('Final Energy Consumption-2019'!$A$2:$AE$43,MATCH('Energy Use 2019'!$A10,'Final Energy Consumption-2019'!$A$2:$A$43,0),MATCH('Energy Use 2019'!C$2,'Final Energy Consumption-2019'!$A$2:$AE$2,0))*VLOOKUP(C$3,'Heat Value'!$A$1:$E$33,5,0)</f>
        <v>0</v>
      </c>
      <c r="D10" s="5">
        <f>INDEX('Final Energy Consumption-2019'!$A$2:$AE$43,MATCH('Energy Use 2019'!$A10,'Final Energy Consumption-2019'!$A$2:$A$43,0),MATCH('Energy Use 2019'!D$2,'Final Energy Consumption-2019'!$A$2:$AE$2,0))*VLOOKUP(D$3,'Heat Value'!$A$1:$E$33,5,0)</f>
        <v>0</v>
      </c>
      <c r="E10" s="5">
        <f>INDEX('Final Energy Consumption-2019'!$A$2:$AE$43,MATCH('Energy Use 2019'!$A10,'Final Energy Consumption-2019'!$A$2:$A$43,0),MATCH('Energy Use 2019'!E$2,'Final Energy Consumption-2019'!$A$2:$AE$2,0))*VLOOKUP(E$3,'Heat Value'!$A$1:$E$33,5,0)</f>
        <v>0</v>
      </c>
      <c r="F10" s="5">
        <f>INDEX('Final Energy Consumption-2019'!$A$2:$AE$43,MATCH('Energy Use 2019'!$A10,'Final Energy Consumption-2019'!$A$2:$A$43,0),MATCH('Energy Use 2019'!F$2,'Final Energy Consumption-2019'!$A$2:$AE$2,0))*VLOOKUP(F$3,'Heat Value'!$A$1:$E$33,5,0)</f>
        <v>0</v>
      </c>
      <c r="G10" s="5">
        <f>INDEX('Final Energy Consumption-2019'!$A$2:$AE$43,MATCH('Energy Use 2019'!$A10,'Final Energy Consumption-2019'!$A$2:$A$43,0),MATCH('Energy Use 2019'!G$2,'Final Energy Consumption-2019'!$A$2:$AE$2,0))*VLOOKUP(G$3,'Heat Value'!$A$1:$E$33,5,0)</f>
        <v>0</v>
      </c>
      <c r="H10" s="5">
        <f>INDEX('Final Energy Consumption-2019'!$A$2:$AE$43,MATCH('Energy Use 2019'!$A10,'Final Energy Consumption-2019'!$A$2:$A$43,0),MATCH('Energy Use 2019'!H$2,'Final Energy Consumption-2019'!$A$2:$AE$2,0))*VLOOKUP(H$3,'Heat Value'!$A$1:$E$33,5,0)</f>
        <v>0</v>
      </c>
      <c r="I10" s="5">
        <f>INDEX('Final Energy Consumption-2019'!$A$2:$AE$43,MATCH('Energy Use 2019'!$A10,'Final Energy Consumption-2019'!$A$2:$A$43,0),MATCH('Energy Use 2019'!I$2,'Final Energy Consumption-2019'!$A$2:$AE$2,0))*VLOOKUP(I$3,'Heat Value'!$A$1:$E$33,5,0)</f>
        <v>0</v>
      </c>
      <c r="J10" s="5">
        <f>INDEX('Final Energy Consumption-2019'!$A$2:$AE$43,MATCH('Energy Use 2019'!$A10,'Final Energy Consumption-2019'!$A$2:$A$43,0),MATCH('Energy Use 2019'!J$2,'Final Energy Consumption-2019'!$A$2:$AE$2,0))*VLOOKUP(J$3,'Heat Value'!$A$1:$E$33,5,0)</f>
        <v>0</v>
      </c>
      <c r="K10" s="11">
        <f>INDEX('Final Energy Consumption-2019'!$A$2:$AE$43,MATCH('Energy Use 2019'!$A10,'Final Energy Consumption-2019'!$A$2:$A$43,0),MATCH('Energy Use 2019'!K$2,'Final Energy Consumption-2019'!$A$2:$AE$2,0))*VLOOKUP(K$3,'Heat Value'!$A$1:$E$33,5,0)</f>
        <v>39633920801.443832</v>
      </c>
      <c r="L10" s="11">
        <f>INDEX('Final Energy Consumption-2019'!$A$2:$AE$43,MATCH('Energy Use 2019'!$A10,'Final Energy Consumption-2019'!$A$2:$A$43,0),MATCH('Energy Use 2019'!L$2,'Final Energy Consumption-2019'!$A$2:$AE$2,0))*VLOOKUP(L$3,'Heat Value'!$A$1:$E$33,5,0)*0.21</f>
        <v>327477962422.55798</v>
      </c>
      <c r="M10" s="5">
        <f>INDEX('Final Energy Consumption-2019'!$A$2:$AE$43,MATCH('Energy Use 2019'!$A10,'Final Energy Consumption-2019'!$A$2:$A$43,0),MATCH('Energy Use 2019'!M$2,'Final Energy Consumption-2019'!$A$2:$AE$2,0))*VLOOKUP(M$3,'Heat Value'!$A$1:$E$33,5,0)</f>
        <v>0</v>
      </c>
      <c r="N10" s="11">
        <f>INDEX('Final Energy Consumption-2019'!$A$2:$AE$43,MATCH('Energy Use 2019'!$A10,'Final Energy Consumption-2019'!$A$2:$A$43,0),MATCH('Energy Use 2019'!N$2,'Final Energy Consumption-2019'!$A$2:$AE$2,0))*VLOOKUP(N$3,'Heat Value'!$A$1:$E$33,5,0)*0.74</f>
        <v>46024933637399.383</v>
      </c>
      <c r="O10" s="11">
        <f>INDEX('Final Energy Consumption-2019'!$A$2:$AE$43,MATCH('Energy Use 2019'!$A10,'Final Energy Consumption-2019'!$A$2:$A$43,0),MATCH('Energy Use 2019'!O$2,'Final Energy Consumption-2019'!$A$2:$AE$2,0))*VLOOKUP(O$3,'Heat Value'!$A$1:$E$33,5,0)</f>
        <v>118901762404.33148</v>
      </c>
      <c r="P10" s="5">
        <f>INDEX('Final Energy Consumption-2019'!$A$2:$AE$43,MATCH('Energy Use 2019'!$A10,'Final Energy Consumption-2019'!$A$2:$A$43,0),MATCH('Energy Use 2019'!P$2,'Final Energy Consumption-2019'!$A$2:$AE$2,0))*VLOOKUP(P$3,'Heat Value'!$A$1:$E$33,5,0)</f>
        <v>0</v>
      </c>
      <c r="Q10" s="11">
        <f>INDEX('Final Energy Consumption-2019'!$A$2:$AE$43,MATCH('Energy Use 2019'!$A10,'Final Energy Consumption-2019'!$A$2:$A$43,0),MATCH('Energy Use 2019'!Q$2,'Final Energy Consumption-2019'!$A$2:$AE$2,0))*VLOOKUP(Q$3,'Heat Value'!$A$1:$E$33,5,0)</f>
        <v>109865653083.67326</v>
      </c>
      <c r="R10" s="5">
        <f>INDEX('Final Energy Consumption-2019'!$A$2:$AE$43,MATCH('Energy Use 2019'!$A10,'Final Energy Consumption-2019'!$A$2:$A$43,0),MATCH('Energy Use 2019'!R$2,'Final Energy Consumption-2019'!$A$2:$AE$2,0))*VLOOKUP(R$3,'Heat Value'!$A$1:$E$33,5,0)</f>
        <v>0</v>
      </c>
      <c r="S10" s="5">
        <f>INDEX('Final Energy Consumption-2019'!$A$2:$AE$43,MATCH('Energy Use 2019'!$A10,'Final Energy Consumption-2019'!$A$2:$A$43,0),MATCH('Energy Use 2019'!S$2,'Final Energy Consumption-2019'!$A$2:$AE$2,0))*VLOOKUP(S$3,'Heat Value'!$A$1:$E$33,5,0)</f>
        <v>0</v>
      </c>
      <c r="T10" s="9">
        <f>INDEX('Final Energy Consumption-2019'!$A$2:$AE$43,MATCH('Energy Use 2019'!$A10,'Final Energy Consumption-2019'!$A$2:$A$43,0),MATCH('Energy Use 2019'!T$2,'Final Energy Consumption-2019'!$A$2:$AE$2,0))*VLOOKUP(T$3,'Heat Value'!$A$1:$E$33,5,0)</f>
        <v>0</v>
      </c>
      <c r="U10" s="5">
        <f>INDEX('Final Energy Consumption-2019'!$A$2:$AE$43,MATCH('Energy Use 2019'!$A10,'Final Energy Consumption-2019'!$A$2:$A$43,0),MATCH('Energy Use 2019'!U$2,'Final Energy Consumption-2019'!$A$2:$AE$2,0))*VLOOKUP(U$3,'Heat Value'!$A$1:$E$33,5,0)</f>
        <v>0</v>
      </c>
      <c r="V10" s="11">
        <f>INDEX('Final Energy Consumption-2019'!$A$2:$AE$43,MATCH('Energy Use 2019'!$A10,'Final Energy Consumption-2019'!$A$2:$A$43,0),MATCH('Energy Use 2019'!V$2,'Final Energy Consumption-2019'!$A$2:$AE$2,0))*VLOOKUP(V$3,'Heat Value'!$A$1:$E$33,5,0)</f>
        <v>38048412318.646454</v>
      </c>
      <c r="W10" s="5">
        <f>INDEX('Final Energy Consumption-2019'!$A$2:$AE$43,MATCH('Energy Use 2019'!$A10,'Final Energy Consumption-2019'!$A$2:$A$43,0),MATCH('Energy Use 2019'!W$2,'Final Energy Consumption-2019'!$A$2:$AE$2,0))*VLOOKUP(W$3,'Heat Value'!$A$1:$E$33,5,0)</f>
        <v>0</v>
      </c>
      <c r="X10" s="11">
        <f>INDEX('Final Energy Consumption-2019'!$A$2:$AE$43,MATCH('Energy Use 2019'!$A10,'Final Energy Consumption-2019'!$A$2:$A$43,0),MATCH('Energy Use 2019'!X$2,'Final Energy Consumption-2019'!$A$2:$AE$2,0))*VLOOKUP(X$3,'Heat Value'!$A$1:$E$33,5,0)</f>
        <v>112640482491.99319</v>
      </c>
      <c r="Y10" s="11">
        <f>INDEX('Final Energy Consumption-2019'!$A$2:$AE$43,MATCH('Energy Use 2019'!$A10,'Final Energy Consumption-2019'!$A$2:$A$43,0),MATCH('Energy Use 2019'!Y$2,'Final Energy Consumption-2019'!$A$2:$AE$2,0))*VLOOKUP(Y$3,'Heat Value'!$A$1:$E$33,5,0)</f>
        <v>8027168419567.5518</v>
      </c>
      <c r="Z10" s="11">
        <f>INDEX('Final Energy Consumption-2019'!$A$2:$AE$43,MATCH('Energy Use 2019'!$A10,'Final Energy Consumption-2019'!$A$2:$A$43,0),MATCH('Energy Use 2019'!Z$2,'Final Energy Consumption-2019'!$A$2:$AE$2,0))*VLOOKUP(Z$3,'Heat Value'!$A$1:$E$33,5,0)</f>
        <v>185250098371.56964</v>
      </c>
      <c r="AA10" s="11">
        <f>INDEX('Final Energy Consumption-2019'!$A$2:$AE$43,MATCH('Energy Use 2019'!$A10,'Final Energy Consumption-2019'!$A$2:$A$43,0),MATCH('Energy Use 2019'!AA$2,'Final Energy Consumption-2019'!$A$2:$AE$2,0))*VLOOKUP(AA$3,'Heat Value'!$A$1:$E$33,5,0)</f>
        <v>2634268129028.4302</v>
      </c>
      <c r="AB10" s="11">
        <f>INDEX('Final Energy Consumption-2019'!$A$2:$AE$43,MATCH('Energy Use 2019'!$A10,'Final Energy Consumption-2019'!$A$2:$A$43,0),MATCH('Energy Use 2019'!AB$2,'Final Energy Consumption-2019'!$A$2:$AE$2,0))*VLOOKUP(AB$3,'Heat Value'!$A$1:$E$33,5,0)</f>
        <v>14092144979813.154</v>
      </c>
      <c r="AC10" s="131">
        <f>INDEX('Final Energy Consumption-2019'!$A$2:$AE$43,MATCH('Energy Use 2019'!$A10,'Final Energy Consumption-2019'!$A$2:$A$43,0),MATCH('Energy Use 2019'!AC$2,'Final Energy Consumption-2019'!$A$2:$AE$2,0))*VLOOKUP(AC$3,'Heat Value'!$A$1:$E$33,5,0)</f>
        <v>0</v>
      </c>
    </row>
    <row r="11" spans="1:29" x14ac:dyDescent="0.2">
      <c r="A11" s="12" t="s">
        <v>8</v>
      </c>
      <c r="B11" s="15">
        <f>INDEX('Final Energy Consumption-2019'!$A$2:$AE$43,MATCH('Energy Use 2019'!$A11,'Final Energy Consumption-2019'!$A$2:$A$43,0),MATCH('Energy Use 2019'!B$2,'Final Energy Consumption-2019'!$A$2:$AE$2,0))*VLOOKUP(B$3,'Heat Value'!$A$1:$E$33,5,0)</f>
        <v>23780352480.866295</v>
      </c>
      <c r="C11" s="5">
        <f>INDEX('Final Energy Consumption-2019'!$A$2:$AE$43,MATCH('Energy Use 2019'!$A11,'Final Energy Consumption-2019'!$A$2:$A$43,0),MATCH('Energy Use 2019'!C$2,'Final Energy Consumption-2019'!$A$2:$AE$2,0))*VLOOKUP(C$3,'Heat Value'!$A$1:$E$33,5,0)</f>
        <v>0</v>
      </c>
      <c r="D11" s="5">
        <f>INDEX('Final Energy Consumption-2019'!$A$2:$AE$43,MATCH('Energy Use 2019'!$A11,'Final Energy Consumption-2019'!$A$2:$A$43,0),MATCH('Energy Use 2019'!D$2,'Final Energy Consumption-2019'!$A$2:$AE$2,0))*VLOOKUP(D$3,'Heat Value'!$A$1:$E$33,5,0)</f>
        <v>0</v>
      </c>
      <c r="E11" s="5">
        <f>INDEX('Final Energy Consumption-2019'!$A$2:$AE$43,MATCH('Energy Use 2019'!$A11,'Final Energy Consumption-2019'!$A$2:$A$43,0),MATCH('Energy Use 2019'!E$2,'Final Energy Consumption-2019'!$A$2:$AE$2,0))*VLOOKUP(E$3,'Heat Value'!$A$1:$E$33,5,0)</f>
        <v>0</v>
      </c>
      <c r="F11" s="5">
        <f>INDEX('Final Energy Consumption-2019'!$A$2:$AE$43,MATCH('Energy Use 2019'!$A11,'Final Energy Consumption-2019'!$A$2:$A$43,0),MATCH('Energy Use 2019'!F$2,'Final Energy Consumption-2019'!$A$2:$AE$2,0))*VLOOKUP(F$3,'Heat Value'!$A$1:$E$33,5,0)</f>
        <v>0</v>
      </c>
      <c r="G11" s="5">
        <f>INDEX('Final Energy Consumption-2019'!$A$2:$AE$43,MATCH('Energy Use 2019'!$A11,'Final Energy Consumption-2019'!$A$2:$A$43,0),MATCH('Energy Use 2019'!G$2,'Final Energy Consumption-2019'!$A$2:$AE$2,0))*VLOOKUP(G$3,'Heat Value'!$A$1:$E$33,5,0)</f>
        <v>0</v>
      </c>
      <c r="H11" s="5">
        <f>INDEX('Final Energy Consumption-2019'!$A$2:$AE$43,MATCH('Energy Use 2019'!$A11,'Final Energy Consumption-2019'!$A$2:$A$43,0),MATCH('Energy Use 2019'!H$2,'Final Energy Consumption-2019'!$A$2:$AE$2,0))*VLOOKUP(H$3,'Heat Value'!$A$1:$E$33,5,0)</f>
        <v>0</v>
      </c>
      <c r="I11" s="5">
        <f>INDEX('Final Energy Consumption-2019'!$A$2:$AE$43,MATCH('Energy Use 2019'!$A11,'Final Energy Consumption-2019'!$A$2:$A$43,0),MATCH('Energy Use 2019'!I$2,'Final Energy Consumption-2019'!$A$2:$AE$2,0))*VLOOKUP(I$3,'Heat Value'!$A$1:$E$33,5,0)</f>
        <v>0</v>
      </c>
      <c r="J11" s="5">
        <f>INDEX('Final Energy Consumption-2019'!$A$2:$AE$43,MATCH('Energy Use 2019'!$A11,'Final Energy Consumption-2019'!$A$2:$A$43,0),MATCH('Energy Use 2019'!J$2,'Final Energy Consumption-2019'!$A$2:$AE$2,0))*VLOOKUP(J$3,'Heat Value'!$A$1:$E$33,5,0)</f>
        <v>0</v>
      </c>
      <c r="K11" s="5">
        <f>INDEX('Final Energy Consumption-2019'!$A$2:$AE$43,MATCH('Energy Use 2019'!$A11,'Final Energy Consumption-2019'!$A$2:$A$43,0),MATCH('Energy Use 2019'!K$2,'Final Energy Consumption-2019'!$A$2:$AE$2,0))*VLOOKUP(K$3,'Heat Value'!$A$1:$E$33,5,0)</f>
        <v>0</v>
      </c>
      <c r="L11" s="5">
        <f>INDEX('Final Energy Consumption-2019'!$A$2:$AE$43,MATCH('Energy Use 2019'!$A11,'Final Energy Consumption-2019'!$A$2:$A$43,0),MATCH('Energy Use 2019'!L$2,'Final Energy Consumption-2019'!$A$2:$AE$2,0))*VLOOKUP(L$3,'Heat Value'!$A$1:$E$33,5,0)*0.21</f>
        <v>0</v>
      </c>
      <c r="M11" s="5">
        <f>INDEX('Final Energy Consumption-2019'!$A$2:$AE$43,MATCH('Energy Use 2019'!$A11,'Final Energy Consumption-2019'!$A$2:$A$43,0),MATCH('Energy Use 2019'!M$2,'Final Energy Consumption-2019'!$A$2:$AE$2,0))*VLOOKUP(M$3,'Heat Value'!$A$1:$E$33,5,0)</f>
        <v>0</v>
      </c>
      <c r="N11" s="11">
        <f>INDEX('Final Energy Consumption-2019'!$A$2:$AE$43,MATCH('Energy Use 2019'!$A11,'Final Energy Consumption-2019'!$A$2:$A$43,0),MATCH('Energy Use 2019'!N$2,'Final Energy Consumption-2019'!$A$2:$AE$2,0))*VLOOKUP(N$3,'Heat Value'!$A$1:$E$33,5,0)*0.74</f>
        <v>29915458977.835155</v>
      </c>
      <c r="O11" s="5">
        <f>INDEX('Final Energy Consumption-2019'!$A$2:$AE$43,MATCH('Energy Use 2019'!$A11,'Final Energy Consumption-2019'!$A$2:$A$43,0),MATCH('Energy Use 2019'!O$2,'Final Energy Consumption-2019'!$A$2:$AE$2,0))*VLOOKUP(O$3,'Heat Value'!$A$1:$E$33,5,0)</f>
        <v>0</v>
      </c>
      <c r="P11" s="5">
        <f>INDEX('Final Energy Consumption-2019'!$A$2:$AE$43,MATCH('Energy Use 2019'!$A11,'Final Energy Consumption-2019'!$A$2:$A$43,0),MATCH('Energy Use 2019'!P$2,'Final Energy Consumption-2019'!$A$2:$AE$2,0))*VLOOKUP(P$3,'Heat Value'!$A$1:$E$33,5,0)</f>
        <v>0</v>
      </c>
      <c r="Q11" s="5">
        <f>INDEX('Final Energy Consumption-2019'!$A$2:$AE$43,MATCH('Energy Use 2019'!$A11,'Final Energy Consumption-2019'!$A$2:$A$43,0),MATCH('Energy Use 2019'!Q$2,'Final Energy Consumption-2019'!$A$2:$AE$2,0))*VLOOKUP(Q$3,'Heat Value'!$A$1:$E$33,5,0)</f>
        <v>0</v>
      </c>
      <c r="R11" s="5">
        <f>INDEX('Final Energy Consumption-2019'!$A$2:$AE$43,MATCH('Energy Use 2019'!$A11,'Final Energy Consumption-2019'!$A$2:$A$43,0),MATCH('Energy Use 2019'!R$2,'Final Energy Consumption-2019'!$A$2:$AE$2,0))*VLOOKUP(R$3,'Heat Value'!$A$1:$E$33,5,0)</f>
        <v>0</v>
      </c>
      <c r="S11" s="5">
        <f>INDEX('Final Energy Consumption-2019'!$A$2:$AE$43,MATCH('Energy Use 2019'!$A11,'Final Energy Consumption-2019'!$A$2:$A$43,0),MATCH('Energy Use 2019'!S$2,'Final Energy Consumption-2019'!$A$2:$AE$2,0))*VLOOKUP(S$3,'Heat Value'!$A$1:$E$33,5,0)</f>
        <v>0</v>
      </c>
      <c r="T11" s="9">
        <f>INDEX('Final Energy Consumption-2019'!$A$2:$AE$43,MATCH('Energy Use 2019'!$A11,'Final Energy Consumption-2019'!$A$2:$A$43,0),MATCH('Energy Use 2019'!T$2,'Final Energy Consumption-2019'!$A$2:$AE$2,0))*VLOOKUP(T$3,'Heat Value'!$A$1:$E$33,5,0)</f>
        <v>0</v>
      </c>
      <c r="U11" s="5">
        <f>INDEX('Final Energy Consumption-2019'!$A$2:$AE$43,MATCH('Energy Use 2019'!$A11,'Final Energy Consumption-2019'!$A$2:$A$43,0),MATCH('Energy Use 2019'!U$2,'Final Energy Consumption-2019'!$A$2:$AE$2,0))*VLOOKUP(U$3,'Heat Value'!$A$1:$E$33,5,0)</f>
        <v>0</v>
      </c>
      <c r="V11" s="5">
        <f>INDEX('Final Energy Consumption-2019'!$A$2:$AE$43,MATCH('Energy Use 2019'!$A11,'Final Energy Consumption-2019'!$A$2:$A$43,0),MATCH('Energy Use 2019'!V$2,'Final Energy Consumption-2019'!$A$2:$AE$2,0))*VLOOKUP(V$3,'Heat Value'!$A$1:$E$33,5,0)</f>
        <v>0</v>
      </c>
      <c r="W11" s="5">
        <f>INDEX('Final Energy Consumption-2019'!$A$2:$AE$43,MATCH('Energy Use 2019'!$A11,'Final Energy Consumption-2019'!$A$2:$A$43,0),MATCH('Energy Use 2019'!W$2,'Final Energy Consumption-2019'!$A$2:$AE$2,0))*VLOOKUP(W$3,'Heat Value'!$A$1:$E$33,5,0)</f>
        <v>0</v>
      </c>
      <c r="X11" s="5">
        <f>INDEX('Final Energy Consumption-2019'!$A$2:$AE$43,MATCH('Energy Use 2019'!$A11,'Final Energy Consumption-2019'!$A$2:$A$43,0),MATCH('Energy Use 2019'!X$2,'Final Energy Consumption-2019'!$A$2:$AE$2,0))*VLOOKUP(X$3,'Heat Value'!$A$1:$E$33,5,0)</f>
        <v>0</v>
      </c>
      <c r="Y11" s="5">
        <f>INDEX('Final Energy Consumption-2019'!$A$2:$AE$43,MATCH('Energy Use 2019'!$A11,'Final Energy Consumption-2019'!$A$2:$A$43,0),MATCH('Energy Use 2019'!Y$2,'Final Energy Consumption-2019'!$A$2:$AE$2,0))*VLOOKUP(Y$3,'Heat Value'!$A$1:$E$33,5,0)</f>
        <v>0</v>
      </c>
      <c r="Z11" s="5">
        <f>INDEX('Final Energy Consumption-2019'!$A$2:$AE$43,MATCH('Energy Use 2019'!$A11,'Final Energy Consumption-2019'!$A$2:$A$43,0),MATCH('Energy Use 2019'!Z$2,'Final Energy Consumption-2019'!$A$2:$AE$2,0))*VLOOKUP(Z$3,'Heat Value'!$A$1:$E$33,5,0)</f>
        <v>0</v>
      </c>
      <c r="AA11" s="5">
        <f>INDEX('Final Energy Consumption-2019'!$A$2:$AE$43,MATCH('Energy Use 2019'!$A11,'Final Energy Consumption-2019'!$A$2:$A$43,0),MATCH('Energy Use 2019'!AA$2,'Final Energy Consumption-2019'!$A$2:$AE$2,0))*VLOOKUP(AA$3,'Heat Value'!$A$1:$E$33,5,0)</f>
        <v>0</v>
      </c>
      <c r="AB11" s="11">
        <f>INDEX('Final Energy Consumption-2019'!$A$2:$AE$43,MATCH('Energy Use 2019'!$A11,'Final Energy Consumption-2019'!$A$2:$A$43,0),MATCH('Energy Use 2019'!AB$2,'Final Energy Consumption-2019'!$A$2:$AE$2,0))*VLOOKUP(AB$3,'Heat Value'!$A$1:$E$33,5,0)</f>
        <v>72207741419565.609</v>
      </c>
      <c r="AC11" s="131">
        <f>INDEX('Final Energy Consumption-2019'!$A$2:$AE$43,MATCH('Energy Use 2019'!$A11,'Final Energy Consumption-2019'!$A$2:$A$43,0),MATCH('Energy Use 2019'!AC$2,'Final Energy Consumption-2019'!$A$2:$AE$2,0))*VLOOKUP(AC$3,'Heat Value'!$A$1:$E$33,5,0)</f>
        <v>0</v>
      </c>
    </row>
    <row r="12" spans="1:29" x14ac:dyDescent="0.2">
      <c r="A12" s="12" t="s">
        <v>9</v>
      </c>
      <c r="B12" s="15">
        <f>INDEX('Final Energy Consumption-2019'!$A$2:$AE$43,MATCH('Energy Use 2019'!$A12,'Final Energy Consumption-2019'!$A$2:$A$43,0),MATCH('Energy Use 2019'!B$2,'Final Energy Consumption-2019'!$A$2:$AE$2,0))*VLOOKUP(B$3,'Heat Value'!$A$1:$E$33,5,0)</f>
        <v>184232335757391.41</v>
      </c>
      <c r="C12" s="5">
        <f>INDEX('Final Energy Consumption-2019'!$A$2:$AE$43,MATCH('Energy Use 2019'!$A12,'Final Energy Consumption-2019'!$A$2:$A$43,0),MATCH('Energy Use 2019'!C$2,'Final Energy Consumption-2019'!$A$2:$AE$2,0))*VLOOKUP(C$3,'Heat Value'!$A$1:$E$33,5,0)</f>
        <v>0</v>
      </c>
      <c r="D12" s="11">
        <f>INDEX('Final Energy Consumption-2019'!$A$2:$AE$43,MATCH('Energy Use 2019'!$A12,'Final Energy Consumption-2019'!$A$2:$A$43,0),MATCH('Energy Use 2019'!D$2,'Final Energy Consumption-2019'!$A$2:$AE$2,0))*VLOOKUP(D$3,'Heat Value'!$A$1:$E$33,5,0)</f>
        <v>1689949968051.4543</v>
      </c>
      <c r="E12" s="11">
        <f>INDEX('Final Energy Consumption-2019'!$A$2:$AE$43,MATCH('Energy Use 2019'!$A12,'Final Energy Consumption-2019'!$A$2:$A$43,0),MATCH('Energy Use 2019'!E$2,'Final Energy Consumption-2019'!$A$2:$AE$2,0))*VLOOKUP(E$3,'Heat Value'!$A$1:$E$33,5,0)</f>
        <v>33538048246450.648</v>
      </c>
      <c r="F12" s="11">
        <f>INDEX('Final Energy Consumption-2019'!$A$2:$AE$43,MATCH('Energy Use 2019'!$A12,'Final Energy Consumption-2019'!$A$2:$A$43,0),MATCH('Energy Use 2019'!F$2,'Final Energy Consumption-2019'!$A$2:$AE$2,0))*VLOOKUP(F$3,'Heat Value'!$A$1:$E$33,5,0)</f>
        <v>49343833314.606049</v>
      </c>
      <c r="G12" s="11">
        <f>INDEX('Final Energy Consumption-2019'!$A$2:$AE$43,MATCH('Energy Use 2019'!$A12,'Final Energy Consumption-2019'!$A$2:$A$43,0),MATCH('Energy Use 2019'!G$2,'Final Energy Consumption-2019'!$A$2:$AE$2,0))*VLOOKUP(G$3,'Heat Value'!$A$1:$E$33,5,0)</f>
        <v>9390952147225.1914</v>
      </c>
      <c r="H12" s="11">
        <f>INDEX('Final Energy Consumption-2019'!$A$2:$AE$43,MATCH('Energy Use 2019'!$A12,'Final Energy Consumption-2019'!$A$2:$A$43,0),MATCH('Energy Use 2019'!H$2,'Final Energy Consumption-2019'!$A$2:$AE$2,0))*VLOOKUP(H$3,'Heat Value'!$A$1:$E$33,5,0)</f>
        <v>1581385478313.7786</v>
      </c>
      <c r="I12" s="11">
        <f>INDEX('Final Energy Consumption-2019'!$A$2:$AE$43,MATCH('Energy Use 2019'!$A12,'Final Energy Consumption-2019'!$A$2:$A$43,0),MATCH('Energy Use 2019'!I$2,'Final Energy Consumption-2019'!$A$2:$AE$2,0))*VLOOKUP(I$3,'Heat Value'!$A$1:$E$33,5,0)</f>
        <v>79267841602.887665</v>
      </c>
      <c r="J12" s="11">
        <f>INDEX('Final Energy Consumption-2019'!$A$2:$AE$43,MATCH('Energy Use 2019'!$A12,'Final Energy Consumption-2019'!$A$2:$A$43,0),MATCH('Energy Use 2019'!J$2,'Final Energy Consumption-2019'!$A$2:$AE$2,0))*VLOOKUP(J$3,'Heat Value'!$A$1:$E$33,5,0)</f>
        <v>3170732620.4579597</v>
      </c>
      <c r="K12" s="5">
        <f>INDEX('Final Energy Consumption-2019'!$A$2:$AE$43,MATCH('Energy Use 2019'!$A12,'Final Energy Consumption-2019'!$A$2:$A$43,0),MATCH('Energy Use 2019'!K$2,'Final Energy Consumption-2019'!$A$2:$AE$2,0))*VLOOKUP(K$3,'Heat Value'!$A$1:$E$33,5,0)</f>
        <v>0</v>
      </c>
      <c r="L12" s="11">
        <f>INDEX('Final Energy Consumption-2019'!$A$2:$AE$43,MATCH('Energy Use 2019'!$A12,'Final Energy Consumption-2019'!$A$2:$A$43,0),MATCH('Energy Use 2019'!L$2,'Final Energy Consumption-2019'!$A$2:$AE$2,0))*VLOOKUP(L$3,'Heat Value'!$A$1:$E$33,5,0)*0.21</f>
        <v>607805956433.49121</v>
      </c>
      <c r="M12" s="11">
        <f>INDEX('Final Energy Consumption-2019'!$A$2:$AE$43,MATCH('Energy Use 2019'!$A12,'Final Energy Consumption-2019'!$A$2:$A$43,0),MATCH('Energy Use 2019'!M$2,'Final Energy Consumption-2019'!$A$2:$AE$2,0))*VLOOKUP(M$3,'Heat Value'!$A$1:$E$33,5,0)</f>
        <v>36740235125.941437</v>
      </c>
      <c r="N12" s="11">
        <f>INDEX('Final Energy Consumption-2019'!$A$2:$AE$43,MATCH('Energy Use 2019'!$A12,'Final Energy Consumption-2019'!$A$2:$A$43,0),MATCH('Energy Use 2019'!N$2,'Final Energy Consumption-2019'!$A$2:$AE$2,0))*VLOOKUP(N$3,'Heat Value'!$A$1:$E$33,5,0)*0.74</f>
        <v>6434815226132.3428</v>
      </c>
      <c r="O12" s="11">
        <f>INDEX('Final Energy Consumption-2019'!$A$2:$AE$43,MATCH('Energy Use 2019'!$A12,'Final Energy Consumption-2019'!$A$2:$A$43,0),MATCH('Energy Use 2019'!O$2,'Final Energy Consumption-2019'!$A$2:$AE$2,0))*VLOOKUP(O$3,'Heat Value'!$A$1:$E$33,5,0)</f>
        <v>598472204101.80188</v>
      </c>
      <c r="P12" s="5">
        <f>INDEX('Final Energy Consumption-2019'!$A$2:$AE$43,MATCH('Energy Use 2019'!$A12,'Final Energy Consumption-2019'!$A$2:$A$43,0),MATCH('Energy Use 2019'!P$2,'Final Energy Consumption-2019'!$A$2:$AE$2,0))*VLOOKUP(P$3,'Heat Value'!$A$1:$E$33,5,0)</f>
        <v>0</v>
      </c>
      <c r="Q12" s="11">
        <f>INDEX('Final Energy Consumption-2019'!$A$2:$AE$43,MATCH('Energy Use 2019'!$A12,'Final Energy Consumption-2019'!$A$2:$A$43,0),MATCH('Energy Use 2019'!Q$2,'Final Energy Consumption-2019'!$A$2:$AE$2,0))*VLOOKUP(Q$3,'Heat Value'!$A$1:$E$33,5,0)</f>
        <v>35313959919.752113</v>
      </c>
      <c r="R12" s="11">
        <f>INDEX('Final Energy Consumption-2019'!$A$2:$AE$43,MATCH('Energy Use 2019'!$A12,'Final Energy Consumption-2019'!$A$2:$A$43,0),MATCH('Energy Use 2019'!R$2,'Final Energy Consumption-2019'!$A$2:$AE$2,0))*VLOOKUP(R$3,'Heat Value'!$A$1:$E$33,5,0)</f>
        <v>11352479586.744152</v>
      </c>
      <c r="S12" s="11">
        <f>INDEX('Final Energy Consumption-2019'!$A$2:$AE$43,MATCH('Energy Use 2019'!$A12,'Final Energy Consumption-2019'!$A$2:$A$43,0),MATCH('Energy Use 2019'!S$2,'Final Energy Consumption-2019'!$A$2:$AE$2,0))*VLOOKUP(S$3,'Heat Value'!$A$1:$E$33,5,0)</f>
        <v>610560094994.02332</v>
      </c>
      <c r="T12" s="9">
        <f>INDEX('Final Energy Consumption-2019'!$A$2:$AE$43,MATCH('Energy Use 2019'!$A12,'Final Energy Consumption-2019'!$A$2:$A$43,0),MATCH('Energy Use 2019'!T$2,'Final Energy Consumption-2019'!$A$2:$AE$2,0))*VLOOKUP(T$3,'Heat Value'!$A$1:$E$33,5,0)</f>
        <v>0</v>
      </c>
      <c r="U12" s="5">
        <f>INDEX('Final Energy Consumption-2019'!$A$2:$AE$43,MATCH('Energy Use 2019'!$A12,'Final Energy Consumption-2019'!$A$2:$A$43,0),MATCH('Energy Use 2019'!U$2,'Final Energy Consumption-2019'!$A$2:$AE$2,0))*VLOOKUP(U$3,'Heat Value'!$A$1:$E$33,5,0)</f>
        <v>0</v>
      </c>
      <c r="V12" s="11">
        <f>INDEX('Final Energy Consumption-2019'!$A$2:$AE$43,MATCH('Energy Use 2019'!$A12,'Final Energy Consumption-2019'!$A$2:$A$43,0),MATCH('Energy Use 2019'!V$2,'Final Energy Consumption-2019'!$A$2:$AE$2,0))*VLOOKUP(V$3,'Heat Value'!$A$1:$E$33,5,0)</f>
        <v>451824896283.92657</v>
      </c>
      <c r="W12" s="5">
        <f>INDEX('Final Energy Consumption-2019'!$A$2:$AE$43,MATCH('Energy Use 2019'!$A12,'Final Energy Consumption-2019'!$A$2:$A$43,0),MATCH('Energy Use 2019'!W$2,'Final Energy Consumption-2019'!$A$2:$AE$2,0))*VLOOKUP(W$3,'Heat Value'!$A$1:$E$33,5,0)</f>
        <v>0</v>
      </c>
      <c r="X12" s="11">
        <f>INDEX('Final Energy Consumption-2019'!$A$2:$AE$43,MATCH('Energy Use 2019'!$A12,'Final Energy Consumption-2019'!$A$2:$A$43,0),MATCH('Energy Use 2019'!X$2,'Final Energy Consumption-2019'!$A$2:$AE$2,0))*VLOOKUP(X$3,'Heat Value'!$A$1:$E$33,5,0)</f>
        <v>93219709648.546097</v>
      </c>
      <c r="Y12" s="11">
        <f>INDEX('Final Energy Consumption-2019'!$A$2:$AE$43,MATCH('Energy Use 2019'!$A12,'Final Energy Consumption-2019'!$A$2:$A$43,0),MATCH('Energy Use 2019'!Y$2,'Final Energy Consumption-2019'!$A$2:$AE$2,0))*VLOOKUP(Y$3,'Heat Value'!$A$1:$E$33,5,0)</f>
        <v>13018852982996.113</v>
      </c>
      <c r="Z12" s="11">
        <f>INDEX('Final Energy Consumption-2019'!$A$2:$AE$43,MATCH('Energy Use 2019'!$A12,'Final Energy Consumption-2019'!$A$2:$A$43,0),MATCH('Energy Use 2019'!Z$2,'Final Energy Consumption-2019'!$A$2:$AE$2,0))*VLOOKUP(Z$3,'Heat Value'!$A$1:$E$33,5,0)</f>
        <v>96778551391378.969</v>
      </c>
      <c r="AA12" s="11">
        <f>INDEX('Final Energy Consumption-2019'!$A$2:$AE$43,MATCH('Energy Use 2019'!$A12,'Final Energy Consumption-2019'!$A$2:$A$43,0),MATCH('Energy Use 2019'!AA$2,'Final Energy Consumption-2019'!$A$2:$AE$2,0))*VLOOKUP(AA$3,'Heat Value'!$A$1:$E$33,5,0)</f>
        <v>72179212124173.344</v>
      </c>
      <c r="AB12" s="11">
        <f>INDEX('Final Energy Consumption-2019'!$A$2:$AE$43,MATCH('Energy Use 2019'!$A12,'Final Energy Consumption-2019'!$A$2:$A$43,0),MATCH('Energy Use 2019'!AB$2,'Final Energy Consumption-2019'!$A$2:$AE$2,0))*VLOOKUP(AB$3,'Heat Value'!$A$1:$E$33,5,0)</f>
        <v>272094410926208.31</v>
      </c>
      <c r="AC12" s="132">
        <f>INDEX('Final Energy Consumption-2019'!$A$2:$AE$43,MATCH('Energy Use 2019'!$A12,'Final Energy Consumption-2019'!$A$2:$A$43,0),MATCH('Energy Use 2019'!AC$2,'Final Energy Consumption-2019'!$A$2:$AE$2,0))*VLOOKUP(AC$3,'Heat Value'!$A$1:$E$33,5,0)</f>
        <v>61446425608653.789</v>
      </c>
    </row>
    <row r="13" spans="1:29" x14ac:dyDescent="0.2">
      <c r="A13" s="12" t="s">
        <v>10</v>
      </c>
      <c r="B13" s="15">
        <f>INDEX('Final Energy Consumption-2019'!$A$2:$AE$43,MATCH('Energy Use 2019'!$A13,'Final Energy Consumption-2019'!$A$2:$A$43,0),MATCH('Energy Use 2019'!B$2,'Final Energy Consumption-2019'!$A$2:$AE$2,0))*VLOOKUP(B$3,'Heat Value'!$A$1:$E$33,5,0)</f>
        <v>179609038895903</v>
      </c>
      <c r="C13" s="5">
        <f>INDEX('Final Energy Consumption-2019'!$A$2:$AE$43,MATCH('Energy Use 2019'!$A13,'Final Energy Consumption-2019'!$A$2:$A$43,0),MATCH('Energy Use 2019'!C$2,'Final Energy Consumption-2019'!$A$2:$AE$2,0))*VLOOKUP(C$3,'Heat Value'!$A$1:$E$33,5,0)</f>
        <v>0</v>
      </c>
      <c r="D13" s="11">
        <f>INDEX('Final Energy Consumption-2019'!$A$2:$AE$43,MATCH('Energy Use 2019'!$A13,'Final Energy Consumption-2019'!$A$2:$A$43,0),MATCH('Energy Use 2019'!D$2,'Final Energy Consumption-2019'!$A$2:$AE$2,0))*VLOOKUP(D$3,'Heat Value'!$A$1:$E$33,5,0)</f>
        <v>89570518944.565811</v>
      </c>
      <c r="E13" s="11">
        <f>INDEX('Final Energy Consumption-2019'!$A$2:$AE$43,MATCH('Energy Use 2019'!$A13,'Final Energy Consumption-2019'!$A$2:$A$43,0),MATCH('Energy Use 2019'!E$2,'Final Energy Consumption-2019'!$A$2:$AE$2,0))*VLOOKUP(E$3,'Heat Value'!$A$1:$E$33,5,0)</f>
        <v>423133524163.67346</v>
      </c>
      <c r="F13" s="5">
        <f>INDEX('Final Energy Consumption-2019'!$A$2:$AE$43,MATCH('Energy Use 2019'!$A13,'Final Energy Consumption-2019'!$A$2:$A$43,0),MATCH('Energy Use 2019'!F$2,'Final Energy Consumption-2019'!$A$2:$AE$2,0))*VLOOKUP(F$3,'Heat Value'!$A$1:$E$33,5,0)</f>
        <v>0</v>
      </c>
      <c r="G13" s="5">
        <f>INDEX('Final Energy Consumption-2019'!$A$2:$AE$43,MATCH('Energy Use 2019'!$A13,'Final Energy Consumption-2019'!$A$2:$A$43,0),MATCH('Energy Use 2019'!G$2,'Final Energy Consumption-2019'!$A$2:$AE$2,0))*VLOOKUP(G$3,'Heat Value'!$A$1:$E$33,5,0)</f>
        <v>0</v>
      </c>
      <c r="H13" s="5">
        <f>INDEX('Final Energy Consumption-2019'!$A$2:$AE$43,MATCH('Energy Use 2019'!$A13,'Final Energy Consumption-2019'!$A$2:$A$43,0),MATCH('Energy Use 2019'!H$2,'Final Energy Consumption-2019'!$A$2:$AE$2,0))*VLOOKUP(H$3,'Heat Value'!$A$1:$E$33,5,0)</f>
        <v>0</v>
      </c>
      <c r="I13" s="5">
        <f>INDEX('Final Energy Consumption-2019'!$A$2:$AE$43,MATCH('Energy Use 2019'!$A13,'Final Energy Consumption-2019'!$A$2:$A$43,0),MATCH('Energy Use 2019'!I$2,'Final Energy Consumption-2019'!$A$2:$AE$2,0))*VLOOKUP(I$3,'Heat Value'!$A$1:$E$33,5,0)</f>
        <v>0</v>
      </c>
      <c r="J13" s="5">
        <f>INDEX('Final Energy Consumption-2019'!$A$2:$AE$43,MATCH('Energy Use 2019'!$A13,'Final Energy Consumption-2019'!$A$2:$A$43,0),MATCH('Energy Use 2019'!J$2,'Final Energy Consumption-2019'!$A$2:$AE$2,0))*VLOOKUP(J$3,'Heat Value'!$A$1:$E$33,5,0)</f>
        <v>0</v>
      </c>
      <c r="K13" s="5">
        <f>INDEX('Final Energy Consumption-2019'!$A$2:$AE$43,MATCH('Energy Use 2019'!$A13,'Final Energy Consumption-2019'!$A$2:$A$43,0),MATCH('Energy Use 2019'!K$2,'Final Energy Consumption-2019'!$A$2:$AE$2,0))*VLOOKUP(K$3,'Heat Value'!$A$1:$E$33,5,0)</f>
        <v>0</v>
      </c>
      <c r="L13" s="11">
        <f>INDEX('Final Energy Consumption-2019'!$A$2:$AE$43,MATCH('Energy Use 2019'!$A13,'Final Energy Consumption-2019'!$A$2:$A$43,0),MATCH('Energy Use 2019'!L$2,'Final Energy Consumption-2019'!$A$2:$AE$2,0))*VLOOKUP(L$3,'Heat Value'!$A$1:$E$33,5,0)*0.21</f>
        <v>360911576387.16473</v>
      </c>
      <c r="M13" s="5">
        <f>INDEX('Final Energy Consumption-2019'!$A$2:$AE$43,MATCH('Energy Use 2019'!$A13,'Final Energy Consumption-2019'!$A$2:$A$43,0),MATCH('Energy Use 2019'!M$2,'Final Energy Consumption-2019'!$A$2:$AE$2,0))*VLOOKUP(M$3,'Heat Value'!$A$1:$E$33,5,0)</f>
        <v>0</v>
      </c>
      <c r="N13" s="11">
        <f>INDEX('Final Energy Consumption-2019'!$A$2:$AE$43,MATCH('Energy Use 2019'!$A13,'Final Energy Consumption-2019'!$A$2:$A$43,0),MATCH('Energy Use 2019'!N$2,'Final Energy Consumption-2019'!$A$2:$AE$2,0))*VLOOKUP(N$3,'Heat Value'!$A$1:$E$33,5,0)*0.74</f>
        <v>2471016911569.1836</v>
      </c>
      <c r="O13" s="11">
        <f>INDEX('Final Energy Consumption-2019'!$A$2:$AE$43,MATCH('Energy Use 2019'!$A13,'Final Energy Consumption-2019'!$A$2:$A$43,0),MATCH('Energy Use 2019'!O$2,'Final Energy Consumption-2019'!$A$2:$AE$2,0))*VLOOKUP(O$3,'Heat Value'!$A$1:$E$33,5,0)</f>
        <v>443899912976.17096</v>
      </c>
      <c r="P13" s="5">
        <f>INDEX('Final Energy Consumption-2019'!$A$2:$AE$43,MATCH('Energy Use 2019'!$A13,'Final Energy Consumption-2019'!$A$2:$A$43,0),MATCH('Energy Use 2019'!P$2,'Final Energy Consumption-2019'!$A$2:$AE$2,0))*VLOOKUP(P$3,'Heat Value'!$A$1:$E$33,5,0)</f>
        <v>0</v>
      </c>
      <c r="Q13" s="5">
        <f>INDEX('Final Energy Consumption-2019'!$A$2:$AE$43,MATCH('Energy Use 2019'!$A13,'Final Energy Consumption-2019'!$A$2:$A$43,0),MATCH('Energy Use 2019'!Q$2,'Final Energy Consumption-2019'!$A$2:$AE$2,0))*VLOOKUP(Q$3,'Heat Value'!$A$1:$E$33,5,0)</f>
        <v>0</v>
      </c>
      <c r="R13" s="11">
        <f>INDEX('Final Energy Consumption-2019'!$A$2:$AE$43,MATCH('Energy Use 2019'!$A13,'Final Energy Consumption-2019'!$A$2:$A$43,0),MATCH('Energy Use 2019'!R$2,'Final Energy Consumption-2019'!$A$2:$AE$2,0))*VLOOKUP(R$3,'Heat Value'!$A$1:$E$33,5,0)</f>
        <v>155150554352.17007</v>
      </c>
      <c r="S13" s="5">
        <f>INDEX('Final Energy Consumption-2019'!$A$2:$AE$43,MATCH('Energy Use 2019'!$A13,'Final Energy Consumption-2019'!$A$2:$A$43,0),MATCH('Energy Use 2019'!S$2,'Final Energy Consumption-2019'!$A$2:$AE$2,0))*VLOOKUP(S$3,'Heat Value'!$A$1:$E$33,5,0)</f>
        <v>0</v>
      </c>
      <c r="T13" s="9">
        <f>INDEX('Final Energy Consumption-2019'!$A$2:$AE$43,MATCH('Energy Use 2019'!$A13,'Final Energy Consumption-2019'!$A$2:$A$43,0),MATCH('Energy Use 2019'!T$2,'Final Energy Consumption-2019'!$A$2:$AE$2,0))*VLOOKUP(T$3,'Heat Value'!$A$1:$E$33,5,0)</f>
        <v>0</v>
      </c>
      <c r="U13" s="5">
        <f>INDEX('Final Energy Consumption-2019'!$A$2:$AE$43,MATCH('Energy Use 2019'!$A13,'Final Energy Consumption-2019'!$A$2:$A$43,0),MATCH('Energy Use 2019'!U$2,'Final Energy Consumption-2019'!$A$2:$AE$2,0))*VLOOKUP(U$3,'Heat Value'!$A$1:$E$33,5,0)</f>
        <v>0</v>
      </c>
      <c r="V13" s="11">
        <f>INDEX('Final Energy Consumption-2019'!$A$2:$AE$43,MATCH('Energy Use 2019'!$A13,'Final Energy Consumption-2019'!$A$2:$A$43,0),MATCH('Energy Use 2019'!V$2,'Final Energy Consumption-2019'!$A$2:$AE$2,0))*VLOOKUP(V$3,'Heat Value'!$A$1:$E$33,5,0)</f>
        <v>556458030160.20435</v>
      </c>
      <c r="W13" s="5">
        <f>INDEX('Final Energy Consumption-2019'!$A$2:$AE$43,MATCH('Energy Use 2019'!$A13,'Final Energy Consumption-2019'!$A$2:$A$43,0),MATCH('Energy Use 2019'!W$2,'Final Energy Consumption-2019'!$A$2:$AE$2,0))*VLOOKUP(W$3,'Heat Value'!$A$1:$E$33,5,0)</f>
        <v>0</v>
      </c>
      <c r="X13" s="11">
        <f>INDEX('Final Energy Consumption-2019'!$A$2:$AE$43,MATCH('Energy Use 2019'!$A13,'Final Energy Consumption-2019'!$A$2:$A$43,0),MATCH('Energy Use 2019'!X$2,'Final Energy Consumption-2019'!$A$2:$AE$2,0))*VLOOKUP(X$3,'Heat Value'!$A$1:$E$33,5,0)</f>
        <v>128177100766.75089</v>
      </c>
      <c r="Y13" s="11">
        <f>INDEX('Final Energy Consumption-2019'!$A$2:$AE$43,MATCH('Energy Use 2019'!$A13,'Final Energy Consumption-2019'!$A$2:$A$43,0),MATCH('Energy Use 2019'!Y$2,'Final Energy Consumption-2019'!$A$2:$AE$2,0))*VLOOKUP(Y$3,'Heat Value'!$A$1:$E$33,5,0)</f>
        <v>43407419142787.555</v>
      </c>
      <c r="Z13" s="11">
        <f>INDEX('Final Energy Consumption-2019'!$A$2:$AE$43,MATCH('Energy Use 2019'!$A13,'Final Energy Consumption-2019'!$A$2:$A$43,0),MATCH('Energy Use 2019'!Z$2,'Final Energy Consumption-2019'!$A$2:$AE$2,0))*VLOOKUP(Z$3,'Heat Value'!$A$1:$E$33,5,0)</f>
        <v>40223646359574.242</v>
      </c>
      <c r="AA13" s="11">
        <f>INDEX('Final Energy Consumption-2019'!$A$2:$AE$43,MATCH('Energy Use 2019'!$A13,'Final Energy Consumption-2019'!$A$2:$A$43,0),MATCH('Energy Use 2019'!AA$2,'Final Energy Consumption-2019'!$A$2:$AE$2,0))*VLOOKUP(AA$3,'Heat Value'!$A$1:$E$33,5,0)</f>
        <v>69167902343747.969</v>
      </c>
      <c r="AB13" s="11">
        <f>INDEX('Final Energy Consumption-2019'!$A$2:$AE$43,MATCH('Energy Use 2019'!$A13,'Final Energy Consumption-2019'!$A$2:$A$43,0),MATCH('Energy Use 2019'!AB$2,'Final Energy Consumption-2019'!$A$2:$AE$2,0))*VLOOKUP(AB$3,'Heat Value'!$A$1:$E$33,5,0)</f>
        <v>103026204726508.09</v>
      </c>
      <c r="AC13" s="132">
        <f>INDEX('Final Energy Consumption-2019'!$A$2:$AE$43,MATCH('Energy Use 2019'!$A13,'Final Energy Consumption-2019'!$A$2:$A$43,0),MATCH('Energy Use 2019'!AC$2,'Final Energy Consumption-2019'!$A$2:$AE$2,0))*VLOOKUP(AC$3,'Heat Value'!$A$1:$E$33,5,0)</f>
        <v>10858827426055.217</v>
      </c>
    </row>
    <row r="14" spans="1:29" x14ac:dyDescent="0.2">
      <c r="A14" s="12" t="s">
        <v>11</v>
      </c>
      <c r="B14" s="15">
        <f>INDEX('Final Energy Consumption-2019'!$A$2:$AE$43,MATCH('Energy Use 2019'!$A14,'Final Energy Consumption-2019'!$A$2:$A$43,0),MATCH('Energy Use 2019'!B$2,'Final Energy Consumption-2019'!$A$2:$AE$2,0))*VLOOKUP(B$3,'Heat Value'!$A$1:$E$33,5,0)</f>
        <v>102412069654890.78</v>
      </c>
      <c r="C14" s="5">
        <f>INDEX('Final Energy Consumption-2019'!$A$2:$AE$43,MATCH('Energy Use 2019'!$A14,'Final Energy Consumption-2019'!$A$2:$A$43,0),MATCH('Energy Use 2019'!C$2,'Final Energy Consumption-2019'!$A$2:$AE$2,0))*VLOOKUP(C$3,'Heat Value'!$A$1:$E$33,5,0)</f>
        <v>0</v>
      </c>
      <c r="D14" s="11">
        <f>INDEX('Final Energy Consumption-2019'!$A$2:$AE$43,MATCH('Energy Use 2019'!$A14,'Final Energy Consumption-2019'!$A$2:$A$43,0),MATCH('Energy Use 2019'!D$2,'Final Energy Consumption-2019'!$A$2:$AE$2,0))*VLOOKUP(D$3,'Heat Value'!$A$1:$E$33,5,0)</f>
        <v>454986529860.0069</v>
      </c>
      <c r="E14" s="11">
        <f>INDEX('Final Energy Consumption-2019'!$A$2:$AE$43,MATCH('Energy Use 2019'!$A14,'Final Energy Consumption-2019'!$A$2:$A$43,0),MATCH('Energy Use 2019'!E$2,'Final Energy Consumption-2019'!$A$2:$AE$2,0))*VLOOKUP(E$3,'Heat Value'!$A$1:$E$33,5,0)</f>
        <v>21560943906.429218</v>
      </c>
      <c r="F14" s="11">
        <f>INDEX('Final Energy Consumption-2019'!$A$2:$AE$43,MATCH('Energy Use 2019'!$A14,'Final Energy Consumption-2019'!$A$2:$A$43,0),MATCH('Energy Use 2019'!F$2,'Final Energy Consumption-2019'!$A$2:$AE$2,0))*VLOOKUP(F$3,'Heat Value'!$A$1:$E$33,5,0)</f>
        <v>49343833314.606049</v>
      </c>
      <c r="G14" s="5">
        <f>INDEX('Final Energy Consumption-2019'!$A$2:$AE$43,MATCH('Energy Use 2019'!$A14,'Final Energy Consumption-2019'!$A$2:$A$43,0),MATCH('Energy Use 2019'!G$2,'Final Energy Consumption-2019'!$A$2:$AE$2,0))*VLOOKUP(G$3,'Heat Value'!$A$1:$E$33,5,0)</f>
        <v>0</v>
      </c>
      <c r="H14" s="5">
        <f>INDEX('Final Energy Consumption-2019'!$A$2:$AE$43,MATCH('Energy Use 2019'!$A14,'Final Energy Consumption-2019'!$A$2:$A$43,0),MATCH('Energy Use 2019'!H$2,'Final Energy Consumption-2019'!$A$2:$AE$2,0))*VLOOKUP(H$3,'Heat Value'!$A$1:$E$33,5,0)</f>
        <v>0</v>
      </c>
      <c r="I14" s="5">
        <f>INDEX('Final Energy Consumption-2019'!$A$2:$AE$43,MATCH('Energy Use 2019'!$A14,'Final Energy Consumption-2019'!$A$2:$A$43,0),MATCH('Energy Use 2019'!I$2,'Final Energy Consumption-2019'!$A$2:$AE$2,0))*VLOOKUP(I$3,'Heat Value'!$A$1:$E$33,5,0)</f>
        <v>0</v>
      </c>
      <c r="J14" s="11">
        <f>INDEX('Final Energy Consumption-2019'!$A$2:$AE$43,MATCH('Energy Use 2019'!$A14,'Final Energy Consumption-2019'!$A$2:$A$43,0),MATCH('Energy Use 2019'!J$2,'Final Energy Consumption-2019'!$A$2:$AE$2,0))*VLOOKUP(J$3,'Heat Value'!$A$1:$E$33,5,0)</f>
        <v>3170732620.4579597</v>
      </c>
      <c r="K14" s="5">
        <f>INDEX('Final Energy Consumption-2019'!$A$2:$AE$43,MATCH('Energy Use 2019'!$A14,'Final Energy Consumption-2019'!$A$2:$A$43,0),MATCH('Energy Use 2019'!K$2,'Final Energy Consumption-2019'!$A$2:$AE$2,0))*VLOOKUP(K$3,'Heat Value'!$A$1:$E$33,5,0)</f>
        <v>0</v>
      </c>
      <c r="L14" s="11">
        <f>INDEX('Final Energy Consumption-2019'!$A$2:$AE$43,MATCH('Energy Use 2019'!$A14,'Final Energy Consumption-2019'!$A$2:$A$43,0),MATCH('Energy Use 2019'!L$2,'Final Energy Consumption-2019'!$A$2:$AE$2,0))*VLOOKUP(L$3,'Heat Value'!$A$1:$E$33,5,0)*0.21</f>
        <v>247751652199.26511</v>
      </c>
      <c r="M14" s="11">
        <f>INDEX('Final Energy Consumption-2019'!$A$2:$AE$43,MATCH('Energy Use 2019'!$A14,'Final Energy Consumption-2019'!$A$2:$A$43,0),MATCH('Energy Use 2019'!M$2,'Final Energy Consumption-2019'!$A$2:$AE$2,0))*VLOOKUP(M$3,'Heat Value'!$A$1:$E$33,5,0)</f>
        <v>24493490083.96096</v>
      </c>
      <c r="N14" s="11">
        <f>INDEX('Final Energy Consumption-2019'!$A$2:$AE$43,MATCH('Energy Use 2019'!$A14,'Final Energy Consumption-2019'!$A$2:$A$43,0),MATCH('Energy Use 2019'!N$2,'Final Energy Consumption-2019'!$A$2:$AE$2,0))*VLOOKUP(N$3,'Heat Value'!$A$1:$E$33,5,0)*0.74</f>
        <v>1426967393242.7368</v>
      </c>
      <c r="O14" s="11">
        <f>INDEX('Final Energy Consumption-2019'!$A$2:$AE$43,MATCH('Energy Use 2019'!$A14,'Final Energy Consumption-2019'!$A$2:$A$43,0),MATCH('Energy Use 2019'!O$2,'Final Energy Consumption-2019'!$A$2:$AE$2,0))*VLOOKUP(O$3,'Heat Value'!$A$1:$E$33,5,0)</f>
        <v>142682114885.19778</v>
      </c>
      <c r="P14" s="5">
        <f>INDEX('Final Energy Consumption-2019'!$A$2:$AE$43,MATCH('Energy Use 2019'!$A14,'Final Energy Consumption-2019'!$A$2:$A$43,0),MATCH('Energy Use 2019'!P$2,'Final Energy Consumption-2019'!$A$2:$AE$2,0))*VLOOKUP(P$3,'Heat Value'!$A$1:$E$33,5,0)</f>
        <v>0</v>
      </c>
      <c r="Q14" s="11">
        <f>INDEX('Final Energy Consumption-2019'!$A$2:$AE$43,MATCH('Energy Use 2019'!$A14,'Final Energy Consumption-2019'!$A$2:$A$43,0),MATCH('Energy Use 2019'!Q$2,'Final Energy Consumption-2019'!$A$2:$AE$2,0))*VLOOKUP(Q$3,'Heat Value'!$A$1:$E$33,5,0)</f>
        <v>3923773324.4169021</v>
      </c>
      <c r="R14" s="5">
        <f>INDEX('Final Energy Consumption-2019'!$A$2:$AE$43,MATCH('Energy Use 2019'!$A14,'Final Energy Consumption-2019'!$A$2:$A$43,0),MATCH('Energy Use 2019'!R$2,'Final Energy Consumption-2019'!$A$2:$AE$2,0))*VLOOKUP(R$3,'Heat Value'!$A$1:$E$33,5,0)</f>
        <v>0</v>
      </c>
      <c r="S14" s="5">
        <f>INDEX('Final Energy Consumption-2019'!$A$2:$AE$43,MATCH('Energy Use 2019'!$A14,'Final Energy Consumption-2019'!$A$2:$A$43,0),MATCH('Energy Use 2019'!S$2,'Final Energy Consumption-2019'!$A$2:$AE$2,0))*VLOOKUP(S$3,'Heat Value'!$A$1:$E$33,5,0)</f>
        <v>0</v>
      </c>
      <c r="T14" s="9">
        <f>INDEX('Final Energy Consumption-2019'!$A$2:$AE$43,MATCH('Energy Use 2019'!$A14,'Final Energy Consumption-2019'!$A$2:$A$43,0),MATCH('Energy Use 2019'!T$2,'Final Energy Consumption-2019'!$A$2:$AE$2,0))*VLOOKUP(T$3,'Heat Value'!$A$1:$E$33,5,0)</f>
        <v>0</v>
      </c>
      <c r="U14" s="5">
        <f>INDEX('Final Energy Consumption-2019'!$A$2:$AE$43,MATCH('Energy Use 2019'!$A14,'Final Energy Consumption-2019'!$A$2:$A$43,0),MATCH('Energy Use 2019'!U$2,'Final Energy Consumption-2019'!$A$2:$AE$2,0))*VLOOKUP(U$3,'Heat Value'!$A$1:$E$33,5,0)</f>
        <v>0</v>
      </c>
      <c r="V14" s="11">
        <f>INDEX('Final Energy Consumption-2019'!$A$2:$AE$43,MATCH('Energy Use 2019'!$A14,'Final Energy Consumption-2019'!$A$2:$A$43,0),MATCH('Energy Use 2019'!V$2,'Final Energy Consumption-2019'!$A$2:$AE$2,0))*VLOOKUP(V$3,'Heat Value'!$A$1:$E$33,5,0)</f>
        <v>323411504708.49487</v>
      </c>
      <c r="W14" s="5">
        <f>INDEX('Final Energy Consumption-2019'!$A$2:$AE$43,MATCH('Energy Use 2019'!$A14,'Final Energy Consumption-2019'!$A$2:$A$43,0),MATCH('Energy Use 2019'!W$2,'Final Energy Consumption-2019'!$A$2:$AE$2,0))*VLOOKUP(W$3,'Heat Value'!$A$1:$E$33,5,0)</f>
        <v>0</v>
      </c>
      <c r="X14" s="11">
        <f>INDEX('Final Energy Consumption-2019'!$A$2:$AE$43,MATCH('Energy Use 2019'!$A14,'Final Energy Consumption-2019'!$A$2:$A$43,0),MATCH('Energy Use 2019'!X$2,'Final Energy Consumption-2019'!$A$2:$AE$2,0))*VLOOKUP(X$3,'Heat Value'!$A$1:$E$33,5,0)</f>
        <v>15536618274.757683</v>
      </c>
      <c r="Y14" s="11">
        <f>INDEX('Final Energy Consumption-2019'!$A$2:$AE$43,MATCH('Energy Use 2019'!$A14,'Final Energy Consumption-2019'!$A$2:$A$43,0),MATCH('Energy Use 2019'!Y$2,'Final Energy Consumption-2019'!$A$2:$AE$2,0))*VLOOKUP(Y$3,'Heat Value'!$A$1:$E$33,5,0)</f>
        <v>33457777614331.98</v>
      </c>
      <c r="Z14" s="11">
        <f>INDEX('Final Energy Consumption-2019'!$A$2:$AE$43,MATCH('Energy Use 2019'!$A14,'Final Energy Consumption-2019'!$A$2:$A$43,0),MATCH('Energy Use 2019'!Z$2,'Final Energy Consumption-2019'!$A$2:$AE$2,0))*VLOOKUP(Z$3,'Heat Value'!$A$1:$E$33,5,0)</f>
        <v>23624262544963.855</v>
      </c>
      <c r="AA14" s="11">
        <f>INDEX('Final Energy Consumption-2019'!$A$2:$AE$43,MATCH('Energy Use 2019'!$A14,'Final Energy Consumption-2019'!$A$2:$A$43,0),MATCH('Energy Use 2019'!AA$2,'Final Energy Consumption-2019'!$A$2:$AE$2,0))*VLOOKUP(AA$3,'Heat Value'!$A$1:$E$33,5,0)</f>
        <v>51765885189869.336</v>
      </c>
      <c r="AB14" s="11">
        <f>INDEX('Final Energy Consumption-2019'!$A$2:$AE$43,MATCH('Energy Use 2019'!$A14,'Final Energy Consumption-2019'!$A$2:$A$43,0),MATCH('Energy Use 2019'!AB$2,'Final Energy Consumption-2019'!$A$2:$AE$2,0))*VLOOKUP(AB$3,'Heat Value'!$A$1:$E$33,5,0)</f>
        <v>59221130331631.266</v>
      </c>
      <c r="AC14" s="132">
        <f>INDEX('Final Energy Consumption-2019'!$A$2:$AE$43,MATCH('Energy Use 2019'!$A14,'Final Energy Consumption-2019'!$A$2:$A$43,0),MATCH('Energy Use 2019'!AC$2,'Final Energy Consumption-2019'!$A$2:$AE$2,0))*VLOOKUP(AC$3,'Heat Value'!$A$1:$E$33,5,0)</f>
        <v>3670472326180.647</v>
      </c>
    </row>
    <row r="15" spans="1:29" x14ac:dyDescent="0.2">
      <c r="A15" s="12" t="s">
        <v>12</v>
      </c>
      <c r="B15" s="15">
        <f>INDEX('Final Energy Consumption-2019'!$A$2:$AE$43,MATCH('Energy Use 2019'!$A15,'Final Energy Consumption-2019'!$A$2:$A$43,0),MATCH('Energy Use 2019'!B$2,'Final Energy Consumption-2019'!$A$2:$AE$2,0))*VLOOKUP(B$3,'Heat Value'!$A$1:$E$33,5,0)</f>
        <v>1206852888403.9646</v>
      </c>
      <c r="C15" s="5">
        <f>INDEX('Final Energy Consumption-2019'!$A$2:$AE$43,MATCH('Energy Use 2019'!$A15,'Final Energy Consumption-2019'!$A$2:$A$43,0),MATCH('Energy Use 2019'!C$2,'Final Energy Consumption-2019'!$A$2:$AE$2,0))*VLOOKUP(C$3,'Heat Value'!$A$1:$E$33,5,0)</f>
        <v>0</v>
      </c>
      <c r="D15" s="11">
        <f>INDEX('Final Energy Consumption-2019'!$A$2:$AE$43,MATCH('Energy Use 2019'!$A15,'Final Energy Consumption-2019'!$A$2:$A$43,0),MATCH('Energy Use 2019'!D$2,'Final Energy Consumption-2019'!$A$2:$AE$2,0))*VLOOKUP(D$3,'Heat Value'!$A$1:$E$33,5,0)</f>
        <v>34877016226.202621</v>
      </c>
      <c r="E15" s="5">
        <f>INDEX('Final Energy Consumption-2019'!$A$2:$AE$43,MATCH('Energy Use 2019'!$A15,'Final Energy Consumption-2019'!$A$2:$A$43,0),MATCH('Energy Use 2019'!E$2,'Final Energy Consumption-2019'!$A$2:$AE$2,0))*VLOOKUP(E$3,'Heat Value'!$A$1:$E$33,5,0)</f>
        <v>0</v>
      </c>
      <c r="F15" s="5">
        <f>INDEX('Final Energy Consumption-2019'!$A$2:$AE$43,MATCH('Energy Use 2019'!$A15,'Final Energy Consumption-2019'!$A$2:$A$43,0),MATCH('Energy Use 2019'!F$2,'Final Energy Consumption-2019'!$A$2:$AE$2,0))*VLOOKUP(F$3,'Heat Value'!$A$1:$E$33,5,0)</f>
        <v>0</v>
      </c>
      <c r="G15" s="5">
        <f>INDEX('Final Energy Consumption-2019'!$A$2:$AE$43,MATCH('Energy Use 2019'!$A15,'Final Energy Consumption-2019'!$A$2:$A$43,0),MATCH('Energy Use 2019'!G$2,'Final Energy Consumption-2019'!$A$2:$AE$2,0))*VLOOKUP(G$3,'Heat Value'!$A$1:$E$33,5,0)</f>
        <v>0</v>
      </c>
      <c r="H15" s="5">
        <f>INDEX('Final Energy Consumption-2019'!$A$2:$AE$43,MATCH('Energy Use 2019'!$A15,'Final Energy Consumption-2019'!$A$2:$A$43,0),MATCH('Energy Use 2019'!H$2,'Final Energy Consumption-2019'!$A$2:$AE$2,0))*VLOOKUP(H$3,'Heat Value'!$A$1:$E$33,5,0)</f>
        <v>0</v>
      </c>
      <c r="I15" s="5">
        <f>INDEX('Final Energy Consumption-2019'!$A$2:$AE$43,MATCH('Energy Use 2019'!$A15,'Final Energy Consumption-2019'!$A$2:$A$43,0),MATCH('Energy Use 2019'!I$2,'Final Energy Consumption-2019'!$A$2:$AE$2,0))*VLOOKUP(I$3,'Heat Value'!$A$1:$E$33,5,0)</f>
        <v>0</v>
      </c>
      <c r="J15" s="5">
        <f>INDEX('Final Energy Consumption-2019'!$A$2:$AE$43,MATCH('Energy Use 2019'!$A15,'Final Energy Consumption-2019'!$A$2:$A$43,0),MATCH('Energy Use 2019'!J$2,'Final Energy Consumption-2019'!$A$2:$AE$2,0))*VLOOKUP(J$3,'Heat Value'!$A$1:$E$33,5,0)</f>
        <v>0</v>
      </c>
      <c r="K15" s="5">
        <f>INDEX('Final Energy Consumption-2019'!$A$2:$AE$43,MATCH('Energy Use 2019'!$A15,'Final Energy Consumption-2019'!$A$2:$A$43,0),MATCH('Energy Use 2019'!K$2,'Final Energy Consumption-2019'!$A$2:$AE$2,0))*VLOOKUP(K$3,'Heat Value'!$A$1:$E$33,5,0)</f>
        <v>0</v>
      </c>
      <c r="L15" s="11">
        <f>INDEX('Final Energy Consumption-2019'!$A$2:$AE$43,MATCH('Energy Use 2019'!$A15,'Final Energy Consumption-2019'!$A$2:$A$43,0),MATCH('Energy Use 2019'!L$2,'Final Energy Consumption-2019'!$A$2:$AE$2,0))*VLOOKUP(L$3,'Heat Value'!$A$1:$E$33,5,0)*0.21</f>
        <v>32576341811.668079</v>
      </c>
      <c r="M15" s="5">
        <f>INDEX('Final Energy Consumption-2019'!$A$2:$AE$43,MATCH('Energy Use 2019'!$A15,'Final Energy Consumption-2019'!$A$2:$A$43,0),MATCH('Energy Use 2019'!M$2,'Final Energy Consumption-2019'!$A$2:$AE$2,0))*VLOOKUP(M$3,'Heat Value'!$A$1:$E$33,5,0)</f>
        <v>0</v>
      </c>
      <c r="N15" s="11">
        <f>INDEX('Final Energy Consumption-2019'!$A$2:$AE$43,MATCH('Energy Use 2019'!$A15,'Final Energy Consumption-2019'!$A$2:$A$43,0),MATCH('Energy Use 2019'!N$2,'Final Energy Consumption-2019'!$A$2:$AE$2,0))*VLOOKUP(N$3,'Heat Value'!$A$1:$E$33,5,0)*0.74</f>
        <v>311120773369.4856</v>
      </c>
      <c r="O15" s="5">
        <f>INDEX('Final Energy Consumption-2019'!$A$2:$AE$43,MATCH('Energy Use 2019'!$A15,'Final Energy Consumption-2019'!$A$2:$A$43,0),MATCH('Energy Use 2019'!O$2,'Final Energy Consumption-2019'!$A$2:$AE$2,0))*VLOOKUP(O$3,'Heat Value'!$A$1:$E$33,5,0)</f>
        <v>0</v>
      </c>
      <c r="P15" s="5">
        <f>INDEX('Final Energy Consumption-2019'!$A$2:$AE$43,MATCH('Energy Use 2019'!$A15,'Final Energy Consumption-2019'!$A$2:$A$43,0),MATCH('Energy Use 2019'!P$2,'Final Energy Consumption-2019'!$A$2:$AE$2,0))*VLOOKUP(P$3,'Heat Value'!$A$1:$E$33,5,0)</f>
        <v>0</v>
      </c>
      <c r="Q15" s="5">
        <f>INDEX('Final Energy Consumption-2019'!$A$2:$AE$43,MATCH('Energy Use 2019'!$A15,'Final Energy Consumption-2019'!$A$2:$A$43,0),MATCH('Energy Use 2019'!Q$2,'Final Energy Consumption-2019'!$A$2:$AE$2,0))*VLOOKUP(Q$3,'Heat Value'!$A$1:$E$33,5,0)</f>
        <v>0</v>
      </c>
      <c r="R15" s="5">
        <f>INDEX('Final Energy Consumption-2019'!$A$2:$AE$43,MATCH('Energy Use 2019'!$A15,'Final Energy Consumption-2019'!$A$2:$A$43,0),MATCH('Energy Use 2019'!R$2,'Final Energy Consumption-2019'!$A$2:$AE$2,0))*VLOOKUP(R$3,'Heat Value'!$A$1:$E$33,5,0)</f>
        <v>0</v>
      </c>
      <c r="S15" s="5">
        <f>INDEX('Final Energy Consumption-2019'!$A$2:$AE$43,MATCH('Energy Use 2019'!$A15,'Final Energy Consumption-2019'!$A$2:$A$43,0),MATCH('Energy Use 2019'!S$2,'Final Energy Consumption-2019'!$A$2:$AE$2,0))*VLOOKUP(S$3,'Heat Value'!$A$1:$E$33,5,0)</f>
        <v>0</v>
      </c>
      <c r="T15" s="9">
        <f>INDEX('Final Energy Consumption-2019'!$A$2:$AE$43,MATCH('Energy Use 2019'!$A15,'Final Energy Consumption-2019'!$A$2:$A$43,0),MATCH('Energy Use 2019'!T$2,'Final Energy Consumption-2019'!$A$2:$AE$2,0))*VLOOKUP(T$3,'Heat Value'!$A$1:$E$33,5,0)</f>
        <v>0</v>
      </c>
      <c r="U15" s="5">
        <f>INDEX('Final Energy Consumption-2019'!$A$2:$AE$43,MATCH('Energy Use 2019'!$A15,'Final Energy Consumption-2019'!$A$2:$A$43,0),MATCH('Energy Use 2019'!U$2,'Final Energy Consumption-2019'!$A$2:$AE$2,0))*VLOOKUP(U$3,'Heat Value'!$A$1:$E$33,5,0)</f>
        <v>0</v>
      </c>
      <c r="V15" s="11">
        <f>INDEX('Final Energy Consumption-2019'!$A$2:$AE$43,MATCH('Energy Use 2019'!$A15,'Final Energy Consumption-2019'!$A$2:$A$43,0),MATCH('Energy Use 2019'!V$2,'Final Energy Consumption-2019'!$A$2:$AE$2,0))*VLOOKUP(V$3,'Heat Value'!$A$1:$E$33,5,0)</f>
        <v>23780257699.154034</v>
      </c>
      <c r="W15" s="5">
        <f>INDEX('Final Energy Consumption-2019'!$A$2:$AE$43,MATCH('Energy Use 2019'!$A15,'Final Energy Consumption-2019'!$A$2:$A$43,0),MATCH('Energy Use 2019'!W$2,'Final Energy Consumption-2019'!$A$2:$AE$2,0))*VLOOKUP(W$3,'Heat Value'!$A$1:$E$33,5,0)</f>
        <v>0</v>
      </c>
      <c r="X15" s="5">
        <f>INDEX('Final Energy Consumption-2019'!$A$2:$AE$43,MATCH('Energy Use 2019'!$A15,'Final Energy Consumption-2019'!$A$2:$A$43,0),MATCH('Energy Use 2019'!X$2,'Final Energy Consumption-2019'!$A$2:$AE$2,0))*VLOOKUP(X$3,'Heat Value'!$A$1:$E$33,5,0)</f>
        <v>0</v>
      </c>
      <c r="Y15" s="11">
        <f>INDEX('Final Energy Consumption-2019'!$A$2:$AE$43,MATCH('Energy Use 2019'!$A15,'Final Energy Consumption-2019'!$A$2:$A$43,0),MATCH('Energy Use 2019'!Y$2,'Final Energy Consumption-2019'!$A$2:$AE$2,0))*VLOOKUP(Y$3,'Heat Value'!$A$1:$E$33,5,0)</f>
        <v>4081039406586.8647</v>
      </c>
      <c r="Z15" s="5">
        <f>INDEX('Final Energy Consumption-2019'!$A$2:$AE$43,MATCH('Energy Use 2019'!$A15,'Final Energy Consumption-2019'!$A$2:$A$43,0),MATCH('Energy Use 2019'!Z$2,'Final Energy Consumption-2019'!$A$2:$AE$2,0))*VLOOKUP(Z$3,'Heat Value'!$A$1:$E$33,5,0)</f>
        <v>0</v>
      </c>
      <c r="AA15" s="11">
        <f>INDEX('Final Energy Consumption-2019'!$A$2:$AE$43,MATCH('Energy Use 2019'!$A15,'Final Energy Consumption-2019'!$A$2:$A$43,0),MATCH('Energy Use 2019'!AA$2,'Final Energy Consumption-2019'!$A$2:$AE$2,0))*VLOOKUP(AA$3,'Heat Value'!$A$1:$E$33,5,0)</f>
        <v>2442524725112.8936</v>
      </c>
      <c r="AB15" s="11">
        <f>INDEX('Final Energy Consumption-2019'!$A$2:$AE$43,MATCH('Energy Use 2019'!$A15,'Final Energy Consumption-2019'!$A$2:$A$43,0),MATCH('Energy Use 2019'!AB$2,'Final Energy Consumption-2019'!$A$2:$AE$2,0))*VLOOKUP(AB$3,'Heat Value'!$A$1:$E$33,5,0)</f>
        <v>18053641425712.203</v>
      </c>
      <c r="AC15" s="132">
        <f>INDEX('Final Energy Consumption-2019'!$A$2:$AE$43,MATCH('Energy Use 2019'!$A15,'Final Energy Consumption-2019'!$A$2:$A$43,0),MATCH('Energy Use 2019'!AC$2,'Final Energy Consumption-2019'!$A$2:$AE$2,0))*VLOOKUP(AC$3,'Heat Value'!$A$1:$E$33,5,0)</f>
        <v>699137585939.1709</v>
      </c>
    </row>
    <row r="16" spans="1:29" x14ac:dyDescent="0.2">
      <c r="A16" s="12" t="s">
        <v>13</v>
      </c>
      <c r="B16" s="15">
        <f>INDEX('Final Energy Consumption-2019'!$A$2:$AE$43,MATCH('Energy Use 2019'!$A16,'Final Energy Consumption-2019'!$A$2:$A$43,0),MATCH('Energy Use 2019'!B$2,'Final Energy Consumption-2019'!$A$2:$AE$2,0))*VLOOKUP(B$3,'Heat Value'!$A$1:$E$33,5,0)</f>
        <v>74242260445264.578</v>
      </c>
      <c r="C16" s="5">
        <f>INDEX('Final Energy Consumption-2019'!$A$2:$AE$43,MATCH('Energy Use 2019'!$A16,'Final Energy Consumption-2019'!$A$2:$A$43,0),MATCH('Energy Use 2019'!C$2,'Final Energy Consumption-2019'!$A$2:$AE$2,0))*VLOOKUP(C$3,'Heat Value'!$A$1:$E$33,5,0)</f>
        <v>0</v>
      </c>
      <c r="D16" s="11">
        <f>INDEX('Final Energy Consumption-2019'!$A$2:$AE$43,MATCH('Energy Use 2019'!$A16,'Final Energy Consumption-2019'!$A$2:$A$43,0),MATCH('Energy Use 2019'!D$2,'Final Energy Consumption-2019'!$A$2:$AE$2,0))*VLOOKUP(D$3,'Heat Value'!$A$1:$E$33,5,0)</f>
        <v>508094713658.99725</v>
      </c>
      <c r="E16" s="11">
        <f>INDEX('Final Energy Consumption-2019'!$A$2:$AE$43,MATCH('Energy Use 2019'!$A16,'Final Energy Consumption-2019'!$A$2:$A$43,0),MATCH('Energy Use 2019'!E$2,'Final Energy Consumption-2019'!$A$2:$AE$2,0))*VLOOKUP(E$3,'Heat Value'!$A$1:$E$33,5,0)</f>
        <v>320719040608.13464</v>
      </c>
      <c r="F16" s="5">
        <f>INDEX('Final Energy Consumption-2019'!$A$2:$AE$43,MATCH('Energy Use 2019'!$A16,'Final Energy Consumption-2019'!$A$2:$A$43,0),MATCH('Energy Use 2019'!F$2,'Final Energy Consumption-2019'!$A$2:$AE$2,0))*VLOOKUP(F$3,'Heat Value'!$A$1:$E$33,5,0)</f>
        <v>0</v>
      </c>
      <c r="G16" s="5">
        <f>INDEX('Final Energy Consumption-2019'!$A$2:$AE$43,MATCH('Energy Use 2019'!$A16,'Final Energy Consumption-2019'!$A$2:$A$43,0),MATCH('Energy Use 2019'!G$2,'Final Energy Consumption-2019'!$A$2:$AE$2,0))*VLOOKUP(G$3,'Heat Value'!$A$1:$E$33,5,0)</f>
        <v>0</v>
      </c>
      <c r="H16" s="11">
        <f>INDEX('Final Energy Consumption-2019'!$A$2:$AE$43,MATCH('Energy Use 2019'!$A16,'Final Energy Consumption-2019'!$A$2:$A$43,0),MATCH('Energy Use 2019'!H$2,'Final Energy Consumption-2019'!$A$2:$AE$2,0))*VLOOKUP(H$3,'Heat Value'!$A$1:$E$33,5,0)</f>
        <v>7530407039.5894213</v>
      </c>
      <c r="I16" s="5">
        <f>INDEX('Final Energy Consumption-2019'!$A$2:$AE$43,MATCH('Energy Use 2019'!$A16,'Final Energy Consumption-2019'!$A$2:$A$43,0),MATCH('Energy Use 2019'!I$2,'Final Energy Consumption-2019'!$A$2:$AE$2,0))*VLOOKUP(I$3,'Heat Value'!$A$1:$E$33,5,0)</f>
        <v>0</v>
      </c>
      <c r="J16" s="5">
        <f>INDEX('Final Energy Consumption-2019'!$A$2:$AE$43,MATCH('Energy Use 2019'!$A16,'Final Energy Consumption-2019'!$A$2:$A$43,0),MATCH('Energy Use 2019'!J$2,'Final Energy Consumption-2019'!$A$2:$AE$2,0))*VLOOKUP(J$3,'Heat Value'!$A$1:$E$33,5,0)</f>
        <v>0</v>
      </c>
      <c r="K16" s="5">
        <f>INDEX('Final Energy Consumption-2019'!$A$2:$AE$43,MATCH('Energy Use 2019'!$A16,'Final Energy Consumption-2019'!$A$2:$A$43,0),MATCH('Energy Use 2019'!K$2,'Final Energy Consumption-2019'!$A$2:$AE$2,0))*VLOOKUP(K$3,'Heat Value'!$A$1:$E$33,5,0)</f>
        <v>0</v>
      </c>
      <c r="L16" s="11">
        <f>INDEX('Final Energy Consumption-2019'!$A$2:$AE$43,MATCH('Energy Use 2019'!$A16,'Final Energy Consumption-2019'!$A$2:$A$43,0),MATCH('Energy Use 2019'!L$2,'Final Energy Consumption-2019'!$A$2:$AE$2,0))*VLOOKUP(L$3,'Heat Value'!$A$1:$E$33,5,0)*0.21</f>
        <v>479215133492.69623</v>
      </c>
      <c r="M16" s="11">
        <f>INDEX('Final Energy Consumption-2019'!$A$2:$AE$43,MATCH('Energy Use 2019'!$A16,'Final Energy Consumption-2019'!$A$2:$A$43,0),MATCH('Energy Use 2019'!M$2,'Final Energy Consumption-2019'!$A$2:$AE$2,0))*VLOOKUP(M$3,'Heat Value'!$A$1:$E$33,5,0)</f>
        <v>12246745041.98048</v>
      </c>
      <c r="N16" s="11">
        <f>INDEX('Final Energy Consumption-2019'!$A$2:$AE$43,MATCH('Energy Use 2019'!$A16,'Final Energy Consumption-2019'!$A$2:$A$43,0),MATCH('Energy Use 2019'!N$2,'Final Energy Consumption-2019'!$A$2:$AE$2,0))*VLOOKUP(N$3,'Heat Value'!$A$1:$E$33,5,0)*0.74</f>
        <v>1768003625590.0576</v>
      </c>
      <c r="O16" s="11">
        <f>INDEX('Final Energy Consumption-2019'!$A$2:$AE$43,MATCH('Energy Use 2019'!$A16,'Final Energy Consumption-2019'!$A$2:$A$43,0),MATCH('Energy Use 2019'!O$2,'Final Energy Consumption-2019'!$A$2:$AE$2,0))*VLOOKUP(O$3,'Heat Value'!$A$1:$E$33,5,0)</f>
        <v>1367370267649.8123</v>
      </c>
      <c r="P16" s="5">
        <f>INDEX('Final Energy Consumption-2019'!$A$2:$AE$43,MATCH('Energy Use 2019'!$A16,'Final Energy Consumption-2019'!$A$2:$A$43,0),MATCH('Energy Use 2019'!P$2,'Final Energy Consumption-2019'!$A$2:$AE$2,0))*VLOOKUP(P$3,'Heat Value'!$A$1:$E$33,5,0)</f>
        <v>0</v>
      </c>
      <c r="Q16" s="11">
        <f>INDEX('Final Energy Consumption-2019'!$A$2:$AE$43,MATCH('Energy Use 2019'!$A16,'Final Energy Consumption-2019'!$A$2:$A$43,0),MATCH('Energy Use 2019'!Q$2,'Final Energy Consumption-2019'!$A$2:$AE$2,0))*VLOOKUP(Q$3,'Heat Value'!$A$1:$E$33,5,0)</f>
        <v>39237733244.169022</v>
      </c>
      <c r="R16" s="5">
        <f>INDEX('Final Energy Consumption-2019'!$A$2:$AE$43,MATCH('Energy Use 2019'!$A16,'Final Energy Consumption-2019'!$A$2:$A$43,0),MATCH('Energy Use 2019'!R$2,'Final Energy Consumption-2019'!$A$2:$AE$2,0))*VLOOKUP(R$3,'Heat Value'!$A$1:$E$33,5,0)</f>
        <v>0</v>
      </c>
      <c r="S16" s="5">
        <f>INDEX('Final Energy Consumption-2019'!$A$2:$AE$43,MATCH('Energy Use 2019'!$A16,'Final Energy Consumption-2019'!$A$2:$A$43,0),MATCH('Energy Use 2019'!S$2,'Final Energy Consumption-2019'!$A$2:$AE$2,0))*VLOOKUP(S$3,'Heat Value'!$A$1:$E$33,5,0)</f>
        <v>0</v>
      </c>
      <c r="T16" s="15">
        <f>INDEX('Final Energy Consumption-2019'!$A$2:$AE$43,MATCH('Energy Use 2019'!$A16,'Final Energy Consumption-2019'!$A$2:$A$43,0),MATCH('Energy Use 2019'!T$2,'Final Energy Consumption-2019'!$A$2:$AE$2,0))*VLOOKUP(T$3,'Heat Value'!$A$1:$E$33,5,0)</f>
        <v>575631707079.77222</v>
      </c>
      <c r="U16" s="5">
        <f>INDEX('Final Energy Consumption-2019'!$A$2:$AE$43,MATCH('Energy Use 2019'!$A16,'Final Energy Consumption-2019'!$A$2:$A$43,0),MATCH('Energy Use 2019'!U$2,'Final Energy Consumption-2019'!$A$2:$AE$2,0))*VLOOKUP(U$3,'Heat Value'!$A$1:$E$33,5,0)</f>
        <v>0</v>
      </c>
      <c r="V16" s="11">
        <f>INDEX('Final Energy Consumption-2019'!$A$2:$AE$43,MATCH('Energy Use 2019'!$A16,'Final Energy Consumption-2019'!$A$2:$A$43,0),MATCH('Energy Use 2019'!V$2,'Final Energy Consumption-2019'!$A$2:$AE$2,0))*VLOOKUP(V$3,'Heat Value'!$A$1:$E$33,5,0)</f>
        <v>732431937133.94421</v>
      </c>
      <c r="W16" s="5">
        <f>INDEX('Final Energy Consumption-2019'!$A$2:$AE$43,MATCH('Energy Use 2019'!$A16,'Final Energy Consumption-2019'!$A$2:$A$43,0),MATCH('Energy Use 2019'!W$2,'Final Energy Consumption-2019'!$A$2:$AE$2,0))*VLOOKUP(W$3,'Heat Value'!$A$1:$E$33,5,0)</f>
        <v>0</v>
      </c>
      <c r="X16" s="11">
        <f>INDEX('Final Energy Consumption-2019'!$A$2:$AE$43,MATCH('Energy Use 2019'!$A16,'Final Energy Consumption-2019'!$A$2:$A$43,0),MATCH('Energy Use 2019'!X$2,'Final Energy Consumption-2019'!$A$2:$AE$2,0))*VLOOKUP(X$3,'Heat Value'!$A$1:$E$33,5,0)</f>
        <v>368994684025.49493</v>
      </c>
      <c r="Y16" s="11">
        <f>INDEX('Final Energy Consumption-2019'!$A$2:$AE$43,MATCH('Energy Use 2019'!$A16,'Final Energy Consumption-2019'!$A$2:$A$43,0),MATCH('Energy Use 2019'!Y$2,'Final Energy Consumption-2019'!$A$2:$AE$2,0))*VLOOKUP(Y$3,'Heat Value'!$A$1:$E$33,5,0)</f>
        <v>50018028429490.25</v>
      </c>
      <c r="Z16" s="11">
        <f>INDEX('Final Energy Consumption-2019'!$A$2:$AE$43,MATCH('Energy Use 2019'!$A16,'Final Energy Consumption-2019'!$A$2:$A$43,0),MATCH('Energy Use 2019'!Z$2,'Final Energy Consumption-2019'!$A$2:$AE$2,0))*VLOOKUP(Z$3,'Heat Value'!$A$1:$E$33,5,0)</f>
        <v>106045931312546.17</v>
      </c>
      <c r="AA16" s="11">
        <f>INDEX('Final Energy Consumption-2019'!$A$2:$AE$43,MATCH('Energy Use 2019'!$A16,'Final Energy Consumption-2019'!$A$2:$A$43,0),MATCH('Energy Use 2019'!AA$2,'Final Energy Consumption-2019'!$A$2:$AE$2,0))*VLOOKUP(AA$3,'Heat Value'!$A$1:$E$33,5,0)</f>
        <v>306878351510965.06</v>
      </c>
      <c r="AB16" s="11">
        <f>INDEX('Final Energy Consumption-2019'!$A$2:$AE$43,MATCH('Energy Use 2019'!$A16,'Final Energy Consumption-2019'!$A$2:$A$43,0),MATCH('Energy Use 2019'!AB$2,'Final Energy Consumption-2019'!$A$2:$AE$2,0))*VLOOKUP(AB$3,'Heat Value'!$A$1:$E$33,5,0)</f>
        <v>600588111046443.75</v>
      </c>
      <c r="AC16" s="132">
        <f>INDEX('Final Energy Consumption-2019'!$A$2:$AE$43,MATCH('Energy Use 2019'!$A16,'Final Energy Consumption-2019'!$A$2:$A$43,0),MATCH('Energy Use 2019'!AC$2,'Final Energy Consumption-2019'!$A$2:$AE$2,0))*VLOOKUP(AC$3,'Heat Value'!$A$1:$E$33,5,0)</f>
        <v>18169254167919.164</v>
      </c>
    </row>
    <row r="17" spans="1:29" x14ac:dyDescent="0.2">
      <c r="A17" s="12" t="s">
        <v>14</v>
      </c>
      <c r="B17" s="15">
        <f>INDEX('Final Energy Consumption-2019'!$A$2:$AE$43,MATCH('Energy Use 2019'!$A17,'Final Energy Consumption-2019'!$A$2:$A$43,0),MATCH('Energy Use 2019'!B$2,'Final Energy Consumption-2019'!$A$2:$AE$2,0))*VLOOKUP(B$3,'Heat Value'!$A$1:$E$33,5,0)</f>
        <v>7124197264059.5293</v>
      </c>
      <c r="C17" s="5">
        <f>INDEX('Final Energy Consumption-2019'!$A$2:$AE$43,MATCH('Energy Use 2019'!$A17,'Final Energy Consumption-2019'!$A$2:$A$43,0),MATCH('Energy Use 2019'!C$2,'Final Energy Consumption-2019'!$A$2:$AE$2,0))*VLOOKUP(C$3,'Heat Value'!$A$1:$E$33,5,0)</f>
        <v>0</v>
      </c>
      <c r="D17" s="11">
        <f>INDEX('Final Energy Consumption-2019'!$A$2:$AE$43,MATCH('Energy Use 2019'!$A17,'Final Energy Consumption-2019'!$A$2:$A$43,0),MATCH('Energy Use 2019'!D$2,'Final Energy Consumption-2019'!$A$2:$AE$2,0))*VLOOKUP(D$3,'Heat Value'!$A$1:$E$33,5,0)</f>
        <v>34084356766.516197</v>
      </c>
      <c r="E17" s="11">
        <f>INDEX('Final Energy Consumption-2019'!$A$2:$AE$43,MATCH('Energy Use 2019'!$A17,'Final Energy Consumption-2019'!$A$2:$A$43,0),MATCH('Energy Use 2019'!E$2,'Final Energy Consumption-2019'!$A$2:$AE$2,0))*VLOOKUP(E$3,'Heat Value'!$A$1:$E$33,5,0)</f>
        <v>13475589941.518263</v>
      </c>
      <c r="F17" s="5">
        <f>INDEX('Final Energy Consumption-2019'!$A$2:$AE$43,MATCH('Energy Use 2019'!$A17,'Final Energy Consumption-2019'!$A$2:$A$43,0),MATCH('Energy Use 2019'!F$2,'Final Energy Consumption-2019'!$A$2:$AE$2,0))*VLOOKUP(F$3,'Heat Value'!$A$1:$E$33,5,0)</f>
        <v>0</v>
      </c>
      <c r="G17" s="5">
        <f>INDEX('Final Energy Consumption-2019'!$A$2:$AE$43,MATCH('Energy Use 2019'!$A17,'Final Energy Consumption-2019'!$A$2:$A$43,0),MATCH('Energy Use 2019'!G$2,'Final Energy Consumption-2019'!$A$2:$AE$2,0))*VLOOKUP(G$3,'Heat Value'!$A$1:$E$33,5,0)</f>
        <v>0</v>
      </c>
      <c r="H17" s="5">
        <f>INDEX('Final Energy Consumption-2019'!$A$2:$AE$43,MATCH('Energy Use 2019'!$A17,'Final Energy Consumption-2019'!$A$2:$A$43,0),MATCH('Energy Use 2019'!H$2,'Final Energy Consumption-2019'!$A$2:$AE$2,0))*VLOOKUP(H$3,'Heat Value'!$A$1:$E$33,5,0)</f>
        <v>0</v>
      </c>
      <c r="I17" s="5">
        <f>INDEX('Final Energy Consumption-2019'!$A$2:$AE$43,MATCH('Energy Use 2019'!$A17,'Final Energy Consumption-2019'!$A$2:$A$43,0),MATCH('Energy Use 2019'!I$2,'Final Energy Consumption-2019'!$A$2:$AE$2,0))*VLOOKUP(I$3,'Heat Value'!$A$1:$E$33,5,0)</f>
        <v>0</v>
      </c>
      <c r="J17" s="5">
        <f>INDEX('Final Energy Consumption-2019'!$A$2:$AE$43,MATCH('Energy Use 2019'!$A17,'Final Energy Consumption-2019'!$A$2:$A$43,0),MATCH('Energy Use 2019'!J$2,'Final Energy Consumption-2019'!$A$2:$AE$2,0))*VLOOKUP(J$3,'Heat Value'!$A$1:$E$33,5,0)</f>
        <v>0</v>
      </c>
      <c r="K17" s="5">
        <f>INDEX('Final Energy Consumption-2019'!$A$2:$AE$43,MATCH('Energy Use 2019'!$A17,'Final Energy Consumption-2019'!$A$2:$A$43,0),MATCH('Energy Use 2019'!K$2,'Final Energy Consumption-2019'!$A$2:$AE$2,0))*VLOOKUP(K$3,'Heat Value'!$A$1:$E$33,5,0)</f>
        <v>0</v>
      </c>
      <c r="L17" s="11">
        <f>INDEX('Final Energy Consumption-2019'!$A$2:$AE$43,MATCH('Energy Use 2019'!$A17,'Final Energy Consumption-2019'!$A$2:$A$43,0),MATCH('Energy Use 2019'!L$2,'Final Energy Consumption-2019'!$A$2:$AE$2,0))*VLOOKUP(L$3,'Heat Value'!$A$1:$E$33,5,0)*0.21</f>
        <v>419206082786.99176</v>
      </c>
      <c r="M17" s="11">
        <f>INDEX('Final Energy Consumption-2019'!$A$2:$AE$43,MATCH('Energy Use 2019'!$A17,'Final Energy Consumption-2019'!$A$2:$A$43,0),MATCH('Energy Use 2019'!M$2,'Final Energy Consumption-2019'!$A$2:$AE$2,0))*VLOOKUP(M$3,'Heat Value'!$A$1:$E$33,5,0)</f>
        <v>20411241736.634136</v>
      </c>
      <c r="N17" s="11">
        <f>INDEX('Final Energy Consumption-2019'!$A$2:$AE$43,MATCH('Energy Use 2019'!$A17,'Final Energy Consumption-2019'!$A$2:$A$43,0),MATCH('Energy Use 2019'!N$2,'Final Energy Consumption-2019'!$A$2:$AE$2,0))*VLOOKUP(N$3,'Heat Value'!$A$1:$E$33,5,0)*0.74</f>
        <v>1606460147109.7478</v>
      </c>
      <c r="O17" s="11">
        <f>INDEX('Final Energy Consumption-2019'!$A$2:$AE$43,MATCH('Energy Use 2019'!$A17,'Final Energy Consumption-2019'!$A$2:$A$43,0),MATCH('Energy Use 2019'!O$2,'Final Energy Consumption-2019'!$A$2:$AE$2,0))*VLOOKUP(O$3,'Heat Value'!$A$1:$E$33,5,0)</f>
        <v>194206211927.07477</v>
      </c>
      <c r="P17" s="5">
        <f>INDEX('Final Energy Consumption-2019'!$A$2:$AE$43,MATCH('Energy Use 2019'!$A17,'Final Energy Consumption-2019'!$A$2:$A$43,0),MATCH('Energy Use 2019'!P$2,'Final Energy Consumption-2019'!$A$2:$AE$2,0))*VLOOKUP(P$3,'Heat Value'!$A$1:$E$33,5,0)</f>
        <v>0</v>
      </c>
      <c r="Q17" s="11">
        <f>INDEX('Final Energy Consumption-2019'!$A$2:$AE$43,MATCH('Energy Use 2019'!$A17,'Final Energy Consumption-2019'!$A$2:$A$43,0),MATCH('Energy Use 2019'!Q$2,'Final Energy Consumption-2019'!$A$2:$AE$2,0))*VLOOKUP(Q$3,'Heat Value'!$A$1:$E$33,5,0)</f>
        <v>3923773324.4169021</v>
      </c>
      <c r="R17" s="5">
        <f>INDEX('Final Energy Consumption-2019'!$A$2:$AE$43,MATCH('Energy Use 2019'!$A17,'Final Energy Consumption-2019'!$A$2:$A$43,0),MATCH('Energy Use 2019'!R$2,'Final Energy Consumption-2019'!$A$2:$AE$2,0))*VLOOKUP(R$3,'Heat Value'!$A$1:$E$33,5,0)</f>
        <v>0</v>
      </c>
      <c r="S17" s="5">
        <f>INDEX('Final Energy Consumption-2019'!$A$2:$AE$43,MATCH('Energy Use 2019'!$A17,'Final Energy Consumption-2019'!$A$2:$A$43,0),MATCH('Energy Use 2019'!S$2,'Final Energy Consumption-2019'!$A$2:$AE$2,0))*VLOOKUP(S$3,'Heat Value'!$A$1:$E$33,5,0)</f>
        <v>0</v>
      </c>
      <c r="T17" s="9">
        <f>INDEX('Final Energy Consumption-2019'!$A$2:$AE$43,MATCH('Energy Use 2019'!$A17,'Final Energy Consumption-2019'!$A$2:$A$43,0),MATCH('Energy Use 2019'!T$2,'Final Energy Consumption-2019'!$A$2:$AE$2,0))*VLOOKUP(T$3,'Heat Value'!$A$1:$E$33,5,0)</f>
        <v>0</v>
      </c>
      <c r="U17" s="5">
        <f>INDEX('Final Energy Consumption-2019'!$A$2:$AE$43,MATCH('Energy Use 2019'!$A17,'Final Energy Consumption-2019'!$A$2:$A$43,0),MATCH('Energy Use 2019'!U$2,'Final Energy Consumption-2019'!$A$2:$AE$2,0))*VLOOKUP(U$3,'Heat Value'!$A$1:$E$33,5,0)</f>
        <v>0</v>
      </c>
      <c r="V17" s="11">
        <f>INDEX('Final Energy Consumption-2019'!$A$2:$AE$43,MATCH('Energy Use 2019'!$A17,'Final Energy Consumption-2019'!$A$2:$A$43,0),MATCH('Energy Use 2019'!V$2,'Final Energy Consumption-2019'!$A$2:$AE$2,0))*VLOOKUP(V$3,'Heat Value'!$A$1:$E$33,5,0)</f>
        <v>175973906973.73984</v>
      </c>
      <c r="W17" s="5">
        <f>INDEX('Final Energy Consumption-2019'!$A$2:$AE$43,MATCH('Energy Use 2019'!$A17,'Final Energy Consumption-2019'!$A$2:$A$43,0),MATCH('Energy Use 2019'!W$2,'Final Energy Consumption-2019'!$A$2:$AE$2,0))*VLOOKUP(W$3,'Heat Value'!$A$1:$E$33,5,0)</f>
        <v>0</v>
      </c>
      <c r="X17" s="11">
        <f>INDEX('Final Energy Consumption-2019'!$A$2:$AE$43,MATCH('Energy Use 2019'!$A17,'Final Energy Consumption-2019'!$A$2:$A$43,0),MATCH('Energy Use 2019'!X$2,'Final Energy Consumption-2019'!$A$2:$AE$2,0))*VLOOKUP(X$3,'Heat Value'!$A$1:$E$33,5,0)</f>
        <v>85451400511.167252</v>
      </c>
      <c r="Y17" s="11">
        <f>INDEX('Final Energy Consumption-2019'!$A$2:$AE$43,MATCH('Energy Use 2019'!$A17,'Final Energy Consumption-2019'!$A$2:$A$43,0),MATCH('Energy Use 2019'!Y$2,'Final Energy Consumption-2019'!$A$2:$AE$2,0))*VLOOKUP(Y$3,'Heat Value'!$A$1:$E$33,5,0)</f>
        <v>4418315390602.3086</v>
      </c>
      <c r="Z17" s="11">
        <f>INDEX('Final Energy Consumption-2019'!$A$2:$AE$43,MATCH('Energy Use 2019'!$A17,'Final Energy Consumption-2019'!$A$2:$A$43,0),MATCH('Energy Use 2019'!Z$2,'Final Energy Consumption-2019'!$A$2:$AE$2,0))*VLOOKUP(Z$3,'Heat Value'!$A$1:$E$33,5,0)</f>
        <v>33603392844084.992</v>
      </c>
      <c r="AA17" s="11">
        <f>INDEX('Final Energy Consumption-2019'!$A$2:$AE$43,MATCH('Energy Use 2019'!$A17,'Final Energy Consumption-2019'!$A$2:$A$43,0),MATCH('Energy Use 2019'!AA$2,'Final Energy Consumption-2019'!$A$2:$AE$2,0))*VLOOKUP(AA$3,'Heat Value'!$A$1:$E$33,5,0)</f>
        <v>5625673749877.791</v>
      </c>
      <c r="AB17" s="11">
        <f>INDEX('Final Energy Consumption-2019'!$A$2:$AE$43,MATCH('Energy Use 2019'!$A17,'Final Energy Consumption-2019'!$A$2:$A$43,0),MATCH('Energy Use 2019'!AB$2,'Final Energy Consumption-2019'!$A$2:$AE$2,0))*VLOOKUP(AB$3,'Heat Value'!$A$1:$E$33,5,0)</f>
        <v>79021788277843.313</v>
      </c>
      <c r="AC17" s="132">
        <f>INDEX('Final Energy Consumption-2019'!$A$2:$AE$43,MATCH('Energy Use 2019'!$A17,'Final Energy Consumption-2019'!$A$2:$A$43,0),MATCH('Energy Use 2019'!AC$2,'Final Energy Consumption-2019'!$A$2:$AE$2,0))*VLOOKUP(AC$3,'Heat Value'!$A$1:$E$33,5,0)</f>
        <v>2294391998300.374</v>
      </c>
    </row>
    <row r="18" spans="1:29" x14ac:dyDescent="0.2">
      <c r="A18" s="12" t="s">
        <v>15</v>
      </c>
      <c r="B18" s="15">
        <f>INDEX('Final Energy Consumption-2019'!$A$2:$AE$43,MATCH('Energy Use 2019'!$A18,'Final Energy Consumption-2019'!$A$2:$A$43,0),MATCH('Energy Use 2019'!B$2,'Final Energy Consumption-2019'!$A$2:$AE$2,0))*VLOOKUP(B$3,'Heat Value'!$A$1:$E$33,5,0)</f>
        <v>3999062608865.6821</v>
      </c>
      <c r="C18" s="5">
        <f>INDEX('Final Energy Consumption-2019'!$A$2:$AE$43,MATCH('Energy Use 2019'!$A18,'Final Energy Consumption-2019'!$A$2:$A$43,0),MATCH('Energy Use 2019'!C$2,'Final Energy Consumption-2019'!$A$2:$AE$2,0))*VLOOKUP(C$3,'Heat Value'!$A$1:$E$33,5,0)</f>
        <v>0</v>
      </c>
      <c r="D18" s="11">
        <f>INDEX('Final Energy Consumption-2019'!$A$2:$AE$43,MATCH('Energy Use 2019'!$A18,'Final Energy Consumption-2019'!$A$2:$A$43,0),MATCH('Energy Use 2019'!D$2,'Final Energy Consumption-2019'!$A$2:$AE$2,0))*VLOOKUP(D$3,'Heat Value'!$A$1:$E$33,5,0)</f>
        <v>7133935137.1778088</v>
      </c>
      <c r="E18" s="5">
        <f>INDEX('Final Energy Consumption-2019'!$A$2:$AE$43,MATCH('Energy Use 2019'!$A18,'Final Energy Consumption-2019'!$A$2:$A$43,0),MATCH('Energy Use 2019'!E$2,'Final Energy Consumption-2019'!$A$2:$AE$2,0))*VLOOKUP(E$3,'Heat Value'!$A$1:$E$33,5,0)</f>
        <v>0</v>
      </c>
      <c r="F18" s="5">
        <f>INDEX('Final Energy Consumption-2019'!$A$2:$AE$43,MATCH('Energy Use 2019'!$A18,'Final Energy Consumption-2019'!$A$2:$A$43,0),MATCH('Energy Use 2019'!F$2,'Final Energy Consumption-2019'!$A$2:$AE$2,0))*VLOOKUP(F$3,'Heat Value'!$A$1:$E$33,5,0)</f>
        <v>0</v>
      </c>
      <c r="G18" s="5">
        <f>INDEX('Final Energy Consumption-2019'!$A$2:$AE$43,MATCH('Energy Use 2019'!$A18,'Final Energy Consumption-2019'!$A$2:$A$43,0),MATCH('Energy Use 2019'!G$2,'Final Energy Consumption-2019'!$A$2:$AE$2,0))*VLOOKUP(G$3,'Heat Value'!$A$1:$E$33,5,0)</f>
        <v>0</v>
      </c>
      <c r="H18" s="5">
        <f>INDEX('Final Energy Consumption-2019'!$A$2:$AE$43,MATCH('Energy Use 2019'!$A18,'Final Energy Consumption-2019'!$A$2:$A$43,0),MATCH('Energy Use 2019'!H$2,'Final Energy Consumption-2019'!$A$2:$AE$2,0))*VLOOKUP(H$3,'Heat Value'!$A$1:$E$33,5,0)</f>
        <v>0</v>
      </c>
      <c r="I18" s="5">
        <f>INDEX('Final Energy Consumption-2019'!$A$2:$AE$43,MATCH('Energy Use 2019'!$A18,'Final Energy Consumption-2019'!$A$2:$A$43,0),MATCH('Energy Use 2019'!I$2,'Final Energy Consumption-2019'!$A$2:$AE$2,0))*VLOOKUP(I$3,'Heat Value'!$A$1:$E$33,5,0)</f>
        <v>0</v>
      </c>
      <c r="J18" s="5">
        <f>INDEX('Final Energy Consumption-2019'!$A$2:$AE$43,MATCH('Energy Use 2019'!$A18,'Final Energy Consumption-2019'!$A$2:$A$43,0),MATCH('Energy Use 2019'!J$2,'Final Energy Consumption-2019'!$A$2:$AE$2,0))*VLOOKUP(J$3,'Heat Value'!$A$1:$E$33,5,0)</f>
        <v>0</v>
      </c>
      <c r="K18" s="5">
        <f>INDEX('Final Energy Consumption-2019'!$A$2:$AE$43,MATCH('Energy Use 2019'!$A18,'Final Energy Consumption-2019'!$A$2:$A$43,0),MATCH('Energy Use 2019'!K$2,'Final Energy Consumption-2019'!$A$2:$AE$2,0))*VLOOKUP(K$3,'Heat Value'!$A$1:$E$33,5,0)</f>
        <v>0</v>
      </c>
      <c r="L18" s="11">
        <f>INDEX('Final Energy Consumption-2019'!$A$2:$AE$43,MATCH('Energy Use 2019'!$A18,'Final Energy Consumption-2019'!$A$2:$A$43,0),MATCH('Energy Use 2019'!L$2,'Final Energy Consumption-2019'!$A$2:$AE$2,0))*VLOOKUP(L$3,'Heat Value'!$A$1:$E$33,5,0)*0.21</f>
        <v>245179835740.44919</v>
      </c>
      <c r="M18" s="11">
        <f>INDEX('Final Energy Consumption-2019'!$A$2:$AE$43,MATCH('Energy Use 2019'!$A18,'Final Energy Consumption-2019'!$A$2:$A$43,0),MATCH('Energy Use 2019'!M$2,'Final Energy Consumption-2019'!$A$2:$AE$2,0))*VLOOKUP(M$3,'Heat Value'!$A$1:$E$33,5,0)</f>
        <v>4082248347.326827</v>
      </c>
      <c r="N18" s="11">
        <f>INDEX('Final Energy Consumption-2019'!$A$2:$AE$43,MATCH('Energy Use 2019'!$A18,'Final Energy Consumption-2019'!$A$2:$A$43,0),MATCH('Energy Use 2019'!N$2,'Final Energy Consumption-2019'!$A$2:$AE$2,0))*VLOOKUP(N$3,'Heat Value'!$A$1:$E$33,5,0)*0.74</f>
        <v>580359904170.00195</v>
      </c>
      <c r="O18" s="11">
        <f>INDEX('Final Energy Consumption-2019'!$A$2:$AE$43,MATCH('Energy Use 2019'!$A18,'Final Energy Consumption-2019'!$A$2:$A$43,0),MATCH('Energy Use 2019'!O$2,'Final Energy Consumption-2019'!$A$2:$AE$2,0))*VLOOKUP(O$3,'Heat Value'!$A$1:$E$33,5,0)</f>
        <v>134755330724.90903</v>
      </c>
      <c r="P18" s="11">
        <f>INDEX('Final Energy Consumption-2019'!$A$2:$AE$43,MATCH('Energy Use 2019'!$A18,'Final Energy Consumption-2019'!$A$2:$A$43,0),MATCH('Energy Use 2019'!P$2,'Final Energy Consumption-2019'!$A$2:$AE$2,0))*VLOOKUP(P$3,'Heat Value'!$A$1:$E$33,5,0)</f>
        <v>4161580640.4940557</v>
      </c>
      <c r="Q18" s="11">
        <f>INDEX('Final Energy Consumption-2019'!$A$2:$AE$43,MATCH('Energy Use 2019'!$A18,'Final Energy Consumption-2019'!$A$2:$A$43,0),MATCH('Energy Use 2019'!Q$2,'Final Energy Consumption-2019'!$A$2:$AE$2,0))*VLOOKUP(Q$3,'Heat Value'!$A$1:$E$33,5,0)</f>
        <v>19618866622.084511</v>
      </c>
      <c r="R18" s="11">
        <f>INDEX('Final Energy Consumption-2019'!$A$2:$AE$43,MATCH('Energy Use 2019'!$A18,'Final Energy Consumption-2019'!$A$2:$A$43,0),MATCH('Energy Use 2019'!R$2,'Final Energy Consumption-2019'!$A$2:$AE$2,0))*VLOOKUP(R$3,'Heat Value'!$A$1:$E$33,5,0)</f>
        <v>15136639448.992203</v>
      </c>
      <c r="S18" s="11">
        <f>INDEX('Final Energy Consumption-2019'!$A$2:$AE$43,MATCH('Energy Use 2019'!$A18,'Final Energy Consumption-2019'!$A$2:$A$43,0),MATCH('Energy Use 2019'!S$2,'Final Energy Consumption-2019'!$A$2:$AE$2,0))*VLOOKUP(S$3,'Heat Value'!$A$1:$E$33,5,0)</f>
        <v>48844807599.521866</v>
      </c>
      <c r="T18" s="9">
        <f>INDEX('Final Energy Consumption-2019'!$A$2:$AE$43,MATCH('Energy Use 2019'!$A18,'Final Energy Consumption-2019'!$A$2:$A$43,0),MATCH('Energy Use 2019'!T$2,'Final Energy Consumption-2019'!$A$2:$AE$2,0))*VLOOKUP(T$3,'Heat Value'!$A$1:$E$33,5,0)</f>
        <v>0</v>
      </c>
      <c r="U18" s="5">
        <f>INDEX('Final Energy Consumption-2019'!$A$2:$AE$43,MATCH('Energy Use 2019'!$A18,'Final Energy Consumption-2019'!$A$2:$A$43,0),MATCH('Energy Use 2019'!U$2,'Final Energy Consumption-2019'!$A$2:$AE$2,0))*VLOOKUP(U$3,'Heat Value'!$A$1:$E$33,5,0)</f>
        <v>0</v>
      </c>
      <c r="V18" s="11">
        <f>INDEX('Final Energy Consumption-2019'!$A$2:$AE$43,MATCH('Energy Use 2019'!$A18,'Final Energy Consumption-2019'!$A$2:$A$43,0),MATCH('Energy Use 2019'!V$2,'Final Energy Consumption-2019'!$A$2:$AE$2,0))*VLOOKUP(V$3,'Heat Value'!$A$1:$E$33,5,0)</f>
        <v>137925494655.09338</v>
      </c>
      <c r="W18" s="5">
        <f>INDEX('Final Energy Consumption-2019'!$A$2:$AE$43,MATCH('Energy Use 2019'!$A18,'Final Energy Consumption-2019'!$A$2:$A$43,0),MATCH('Energy Use 2019'!W$2,'Final Energy Consumption-2019'!$A$2:$AE$2,0))*VLOOKUP(W$3,'Heat Value'!$A$1:$E$33,5,0)</f>
        <v>0</v>
      </c>
      <c r="X18" s="11">
        <f>INDEX('Final Energy Consumption-2019'!$A$2:$AE$43,MATCH('Energy Use 2019'!$A18,'Final Energy Consumption-2019'!$A$2:$A$43,0),MATCH('Energy Use 2019'!X$2,'Final Energy Consumption-2019'!$A$2:$AE$2,0))*VLOOKUP(X$3,'Heat Value'!$A$1:$E$33,5,0)</f>
        <v>15536618274.757683</v>
      </c>
      <c r="Y18" s="11">
        <f>INDEX('Final Energy Consumption-2019'!$A$2:$AE$43,MATCH('Energy Use 2019'!$A18,'Final Energy Consumption-2019'!$A$2:$A$43,0),MATCH('Energy Use 2019'!Y$2,'Final Energy Consumption-2019'!$A$2:$AE$2,0))*VLOOKUP(Y$3,'Heat Value'!$A$1:$E$33,5,0)</f>
        <v>404731180818.53204</v>
      </c>
      <c r="Z18" s="11">
        <f>INDEX('Final Energy Consumption-2019'!$A$2:$AE$43,MATCH('Energy Use 2019'!$A18,'Final Energy Consumption-2019'!$A$2:$A$43,0),MATCH('Energy Use 2019'!Z$2,'Final Energy Consumption-2019'!$A$2:$AE$2,0))*VLOOKUP(Z$3,'Heat Value'!$A$1:$E$33,5,0)</f>
        <v>7224753836491.2158</v>
      </c>
      <c r="AA18" s="11">
        <f>INDEX('Final Energy Consumption-2019'!$A$2:$AE$43,MATCH('Energy Use 2019'!$A18,'Final Energy Consumption-2019'!$A$2:$A$43,0),MATCH('Energy Use 2019'!AA$2,'Final Energy Consumption-2019'!$A$2:$AE$2,0))*VLOOKUP(AA$3,'Heat Value'!$A$1:$E$33,5,0)</f>
        <v>2159127405435.4565</v>
      </c>
      <c r="AB18" s="11">
        <f>INDEX('Final Energy Consumption-2019'!$A$2:$AE$43,MATCH('Energy Use 2019'!$A18,'Final Energy Consumption-2019'!$A$2:$A$43,0),MATCH('Energy Use 2019'!AB$2,'Final Energy Consumption-2019'!$A$2:$AE$2,0))*VLOOKUP(AB$3,'Heat Value'!$A$1:$E$33,5,0)</f>
        <v>53505793081949.172</v>
      </c>
      <c r="AC18" s="132">
        <f>INDEX('Final Energy Consumption-2019'!$A$2:$AE$43,MATCH('Energy Use 2019'!$A18,'Final Energy Consumption-2019'!$A$2:$A$43,0),MATCH('Energy Use 2019'!AC$2,'Final Energy Consumption-2019'!$A$2:$AE$2,0))*VLOOKUP(AC$3,'Heat Value'!$A$1:$E$33,5,0)</f>
        <v>2691124834765.856</v>
      </c>
    </row>
    <row r="19" spans="1:29" x14ac:dyDescent="0.2">
      <c r="A19" s="74" t="s">
        <v>317</v>
      </c>
      <c r="B19" s="15">
        <f>INDEX('Final Energy Consumption-2019'!$A$2:$AE$43,MATCH('Energy Use 2019'!$A19,'Final Energy Consumption-2019'!$A$2:$A$43,0),MATCH('Energy Use 2019'!B$2,'Final Energy Consumption-2019'!$A$2:$AE$2,0))*VLOOKUP(B$3,'Heat Value'!$A$1:$E$33,5,0)</f>
        <v>9468543679464.9316</v>
      </c>
      <c r="C19" s="5">
        <f>INDEX('Final Energy Consumption-2019'!$A$2:$AE$43,MATCH('Energy Use 2019'!$A19,'Final Energy Consumption-2019'!$A$2:$A$43,0),MATCH('Energy Use 2019'!C$2,'Final Energy Consumption-2019'!$A$2:$AE$2,0))*VLOOKUP(C$3,'Heat Value'!$A$1:$E$33,5,0)</f>
        <v>0</v>
      </c>
      <c r="D19" s="11">
        <f>INDEX('Final Energy Consumption-2019'!$A$2:$AE$43,MATCH('Energy Use 2019'!$A19,'Final Energy Consumption-2019'!$A$2:$A$43,0),MATCH('Energy Use 2019'!D$2,'Final Energy Consumption-2019'!$A$2:$AE$2,0))*VLOOKUP(D$3,'Heat Value'!$A$1:$E$33,5,0)</f>
        <v>69754032452.405243</v>
      </c>
      <c r="E19" s="11">
        <f>INDEX('Final Energy Consumption-2019'!$A$2:$AE$43,MATCH('Energy Use 2019'!$A19,'Final Energy Consumption-2019'!$A$2:$A$43,0),MATCH('Energy Use 2019'!E$2,'Final Energy Consumption-2019'!$A$2:$AE$2,0))*VLOOKUP(E$3,'Heat Value'!$A$1:$E$33,5,0)</f>
        <v>13475589941.518263</v>
      </c>
      <c r="F19" s="5">
        <f>INDEX('Final Energy Consumption-2019'!$A$2:$AE$43,MATCH('Energy Use 2019'!$A19,'Final Energy Consumption-2019'!$A$2:$A$43,0),MATCH('Energy Use 2019'!F$2,'Final Energy Consumption-2019'!$A$2:$AE$2,0))*VLOOKUP(F$3,'Heat Value'!$A$1:$E$33,5,0)</f>
        <v>0</v>
      </c>
      <c r="G19" s="5">
        <f>INDEX('Final Energy Consumption-2019'!$A$2:$AE$43,MATCH('Energy Use 2019'!$A19,'Final Energy Consumption-2019'!$A$2:$A$43,0),MATCH('Energy Use 2019'!G$2,'Final Energy Consumption-2019'!$A$2:$AE$2,0))*VLOOKUP(G$3,'Heat Value'!$A$1:$E$33,5,0)</f>
        <v>0</v>
      </c>
      <c r="H19" s="5">
        <f>INDEX('Final Energy Consumption-2019'!$A$2:$AE$43,MATCH('Energy Use 2019'!$A19,'Final Energy Consumption-2019'!$A$2:$A$43,0),MATCH('Energy Use 2019'!H$2,'Final Energy Consumption-2019'!$A$2:$AE$2,0))*VLOOKUP(H$3,'Heat Value'!$A$1:$E$33,5,0)</f>
        <v>0</v>
      </c>
      <c r="I19" s="5">
        <f>INDEX('Final Energy Consumption-2019'!$A$2:$AE$43,MATCH('Energy Use 2019'!$A19,'Final Energy Consumption-2019'!$A$2:$A$43,0),MATCH('Energy Use 2019'!I$2,'Final Energy Consumption-2019'!$A$2:$AE$2,0))*VLOOKUP(I$3,'Heat Value'!$A$1:$E$33,5,0)</f>
        <v>0</v>
      </c>
      <c r="J19" s="5">
        <f>INDEX('Final Energy Consumption-2019'!$A$2:$AE$43,MATCH('Energy Use 2019'!$A19,'Final Energy Consumption-2019'!$A$2:$A$43,0),MATCH('Energy Use 2019'!J$2,'Final Energy Consumption-2019'!$A$2:$AE$2,0))*VLOOKUP(J$3,'Heat Value'!$A$1:$E$33,5,0)</f>
        <v>0</v>
      </c>
      <c r="K19" s="5">
        <f>INDEX('Final Energy Consumption-2019'!$A$2:$AE$43,MATCH('Energy Use 2019'!$A19,'Final Energy Consumption-2019'!$A$2:$A$43,0),MATCH('Energy Use 2019'!K$2,'Final Energy Consumption-2019'!$A$2:$AE$2,0))*VLOOKUP(K$3,'Heat Value'!$A$1:$E$33,5,0)</f>
        <v>0</v>
      </c>
      <c r="L19" s="11">
        <f>INDEX('Final Energy Consumption-2019'!$A$2:$AE$43,MATCH('Energy Use 2019'!$A19,'Final Energy Consumption-2019'!$A$2:$A$43,0),MATCH('Energy Use 2019'!L$2,'Final Energy Consumption-2019'!$A$2:$AE$2,0))*VLOOKUP(L$3,'Heat Value'!$A$1:$E$33,5,0)*0.21</f>
        <v>145736265999.56772</v>
      </c>
      <c r="M19" s="5">
        <f>INDEX('Final Energy Consumption-2019'!$A$2:$AE$43,MATCH('Energy Use 2019'!$A19,'Final Energy Consumption-2019'!$A$2:$A$43,0),MATCH('Energy Use 2019'!M$2,'Final Energy Consumption-2019'!$A$2:$AE$2,0))*VLOOKUP(M$3,'Heat Value'!$A$1:$E$33,5,0)</f>
        <v>0</v>
      </c>
      <c r="N19" s="11">
        <f>INDEX('Final Energy Consumption-2019'!$A$2:$AE$43,MATCH('Energy Use 2019'!$A19,'Final Energy Consumption-2019'!$A$2:$A$43,0),MATCH('Energy Use 2019'!N$2,'Final Energy Consumption-2019'!$A$2:$AE$2,0))*VLOOKUP(N$3,'Heat Value'!$A$1:$E$33,5,0)*0.74</f>
        <v>1558595412745.2114</v>
      </c>
      <c r="O19" s="11">
        <f>INDEX('Final Energy Consumption-2019'!$A$2:$AE$43,MATCH('Energy Use 2019'!$A19,'Final Energy Consumption-2019'!$A$2:$A$43,0),MATCH('Energy Use 2019'!O$2,'Final Energy Consumption-2019'!$A$2:$AE$2,0))*VLOOKUP(O$3,'Heat Value'!$A$1:$E$33,5,0)</f>
        <v>83231233683.032043</v>
      </c>
      <c r="P19" s="5">
        <f>INDEX('Final Energy Consumption-2019'!$A$2:$AE$43,MATCH('Energy Use 2019'!$A19,'Final Energy Consumption-2019'!$A$2:$A$43,0),MATCH('Energy Use 2019'!P$2,'Final Energy Consumption-2019'!$A$2:$AE$2,0))*VLOOKUP(P$3,'Heat Value'!$A$1:$E$33,5,0)</f>
        <v>0</v>
      </c>
      <c r="Q19" s="11">
        <f>INDEX('Final Energy Consumption-2019'!$A$2:$AE$43,MATCH('Energy Use 2019'!$A19,'Final Energy Consumption-2019'!$A$2:$A$43,0),MATCH('Energy Use 2019'!Q$2,'Final Energy Consumption-2019'!$A$2:$AE$2,0))*VLOOKUP(Q$3,'Heat Value'!$A$1:$E$33,5,0)</f>
        <v>15695093297.667608</v>
      </c>
      <c r="R19" s="11">
        <f>INDEX('Final Energy Consumption-2019'!$A$2:$AE$43,MATCH('Energy Use 2019'!$A19,'Final Energy Consumption-2019'!$A$2:$A$43,0),MATCH('Energy Use 2019'!R$2,'Final Energy Consumption-2019'!$A$2:$AE$2,0))*VLOOKUP(R$3,'Heat Value'!$A$1:$E$33,5,0)</f>
        <v>647091336444.41663</v>
      </c>
      <c r="S19" s="5">
        <f>INDEX('Final Energy Consumption-2019'!$A$2:$AE$43,MATCH('Energy Use 2019'!$A19,'Final Energy Consumption-2019'!$A$2:$A$43,0),MATCH('Energy Use 2019'!S$2,'Final Energy Consumption-2019'!$A$2:$AE$2,0))*VLOOKUP(S$3,'Heat Value'!$A$1:$E$33,5,0)</f>
        <v>0</v>
      </c>
      <c r="T19" s="9">
        <f>INDEX('Final Energy Consumption-2019'!$A$2:$AE$43,MATCH('Energy Use 2019'!$A19,'Final Energy Consumption-2019'!$A$2:$A$43,0),MATCH('Energy Use 2019'!T$2,'Final Energy Consumption-2019'!$A$2:$AE$2,0))*VLOOKUP(T$3,'Heat Value'!$A$1:$E$33,5,0)</f>
        <v>0</v>
      </c>
      <c r="U19" s="5">
        <f>INDEX('Final Energy Consumption-2019'!$A$2:$AE$43,MATCH('Energy Use 2019'!$A19,'Final Energy Consumption-2019'!$A$2:$A$43,0),MATCH('Energy Use 2019'!U$2,'Final Energy Consumption-2019'!$A$2:$AE$2,0))*VLOOKUP(U$3,'Heat Value'!$A$1:$E$33,5,0)</f>
        <v>0</v>
      </c>
      <c r="V19" s="11">
        <f>INDEX('Final Energy Consumption-2019'!$A$2:$AE$43,MATCH('Energy Use 2019'!$A19,'Final Energy Consumption-2019'!$A$2:$A$43,0),MATCH('Energy Use 2019'!V$2,'Final Energy Consumption-2019'!$A$2:$AE$2,0))*VLOOKUP(V$3,'Heat Value'!$A$1:$E$33,5,0)</f>
        <v>99877082336.44693</v>
      </c>
      <c r="W19" s="5">
        <f>INDEX('Final Energy Consumption-2019'!$A$2:$AE$43,MATCH('Energy Use 2019'!$A19,'Final Energy Consumption-2019'!$A$2:$A$43,0),MATCH('Energy Use 2019'!W$2,'Final Energy Consumption-2019'!$A$2:$AE$2,0))*VLOOKUP(W$3,'Heat Value'!$A$1:$E$33,5,0)</f>
        <v>0</v>
      </c>
      <c r="X19" s="5">
        <f>INDEX('Final Energy Consumption-2019'!$A$2:$AE$43,MATCH('Energy Use 2019'!$A19,'Final Energy Consumption-2019'!$A$2:$A$43,0),MATCH('Energy Use 2019'!X$2,'Final Energy Consumption-2019'!$A$2:$AE$2,0))*VLOOKUP(X$3,'Heat Value'!$A$1:$E$33,5,0)</f>
        <v>0</v>
      </c>
      <c r="Y19" s="11">
        <f>INDEX('Final Energy Consumption-2019'!$A$2:$AE$43,MATCH('Energy Use 2019'!$A19,'Final Energy Consumption-2019'!$A$2:$A$43,0),MATCH('Energy Use 2019'!Y$2,'Final Energy Consumption-2019'!$A$2:$AE$2,0))*VLOOKUP(Y$3,'Heat Value'!$A$1:$E$33,5,0)</f>
        <v>8870358379606.1602</v>
      </c>
      <c r="Z19" s="11">
        <f>INDEX('Final Energy Consumption-2019'!$A$2:$AE$43,MATCH('Energy Use 2019'!$A19,'Final Energy Consumption-2019'!$A$2:$A$43,0),MATCH('Energy Use 2019'!Z$2,'Final Energy Consumption-2019'!$A$2:$AE$2,0))*VLOOKUP(Z$3,'Heat Value'!$A$1:$E$33,5,0)</f>
        <v>897000476325.49512</v>
      </c>
      <c r="AA19" s="11">
        <f>INDEX('Final Energy Consumption-2019'!$A$2:$AE$43,MATCH('Energy Use 2019'!$A19,'Final Energy Consumption-2019'!$A$2:$A$43,0),MATCH('Energy Use 2019'!AA$2,'Final Energy Consumption-2019'!$A$2:$AE$2,0))*VLOOKUP(AA$3,'Heat Value'!$A$1:$E$33,5,0)</f>
        <v>6368762374048.7305</v>
      </c>
      <c r="AB19" s="11">
        <f>INDEX('Final Energy Consumption-2019'!$A$2:$AE$43,MATCH('Energy Use 2019'!$A19,'Final Energy Consumption-2019'!$A$2:$A$43,0),MATCH('Energy Use 2019'!AB$2,'Final Energy Consumption-2019'!$A$2:$AE$2,0))*VLOOKUP(AB$3,'Heat Value'!$A$1:$E$33,5,0)</f>
        <v>95307940333206.063</v>
      </c>
      <c r="AC19" s="132">
        <f>INDEX('Final Energy Consumption-2019'!$A$2:$AE$43,MATCH('Energy Use 2019'!$A19,'Final Energy Consumption-2019'!$A$2:$A$43,0),MATCH('Energy Use 2019'!AC$2,'Final Energy Consumption-2019'!$A$2:$AE$2,0))*VLOOKUP(AC$3,'Heat Value'!$A$1:$E$33,5,0)</f>
        <v>29108537903467.383</v>
      </c>
    </row>
    <row r="20" spans="1:29" x14ac:dyDescent="0.2">
      <c r="A20" s="12" t="s">
        <v>17</v>
      </c>
      <c r="B20" s="15">
        <f>INDEX('Final Energy Consumption-2019'!$A$2:$AE$43,MATCH('Energy Use 2019'!$A20,'Final Energy Consumption-2019'!$A$2:$A$43,0),MATCH('Energy Use 2019'!B$2,'Final Energy Consumption-2019'!$A$2:$AE$2,0))*VLOOKUP(B$3,'Heat Value'!$A$1:$E$33,5,0)</f>
        <v>356705287212.99445</v>
      </c>
      <c r="C20" s="5">
        <f>INDEX('Final Energy Consumption-2019'!$A$2:$AE$43,MATCH('Energy Use 2019'!$A20,'Final Energy Consumption-2019'!$A$2:$A$43,0),MATCH('Energy Use 2019'!C$2,'Final Energy Consumption-2019'!$A$2:$AE$2,0))*VLOOKUP(C$3,'Heat Value'!$A$1:$E$33,5,0)</f>
        <v>0</v>
      </c>
      <c r="D20" s="11">
        <f>INDEX('Final Energy Consumption-2019'!$A$2:$AE$43,MATCH('Energy Use 2019'!$A20,'Final Energy Consumption-2019'!$A$2:$A$43,0),MATCH('Energy Use 2019'!D$2,'Final Energy Consumption-2019'!$A$2:$AE$2,0))*VLOOKUP(D$3,'Heat Value'!$A$1:$E$33,5,0)</f>
        <v>20609145951.847004</v>
      </c>
      <c r="E20" s="11">
        <f>INDEX('Final Energy Consumption-2019'!$A$2:$AE$43,MATCH('Energy Use 2019'!$A20,'Final Energy Consumption-2019'!$A$2:$A$43,0),MATCH('Energy Use 2019'!E$2,'Final Energy Consumption-2019'!$A$2:$AE$2,0))*VLOOKUP(E$3,'Heat Value'!$A$1:$E$33,5,0)</f>
        <v>145536371368.39725</v>
      </c>
      <c r="F20" s="5">
        <f>INDEX('Final Energy Consumption-2019'!$A$2:$AE$43,MATCH('Energy Use 2019'!$A20,'Final Energy Consumption-2019'!$A$2:$A$43,0),MATCH('Energy Use 2019'!F$2,'Final Energy Consumption-2019'!$A$2:$AE$2,0))*VLOOKUP(F$3,'Heat Value'!$A$1:$E$33,5,0)</f>
        <v>0</v>
      </c>
      <c r="G20" s="5">
        <f>INDEX('Final Energy Consumption-2019'!$A$2:$AE$43,MATCH('Energy Use 2019'!$A20,'Final Energy Consumption-2019'!$A$2:$A$43,0),MATCH('Energy Use 2019'!G$2,'Final Energy Consumption-2019'!$A$2:$AE$2,0))*VLOOKUP(G$3,'Heat Value'!$A$1:$E$33,5,0)</f>
        <v>0</v>
      </c>
      <c r="H20" s="5">
        <f>INDEX('Final Energy Consumption-2019'!$A$2:$AE$43,MATCH('Energy Use 2019'!$A20,'Final Energy Consumption-2019'!$A$2:$A$43,0),MATCH('Energy Use 2019'!H$2,'Final Energy Consumption-2019'!$A$2:$AE$2,0))*VLOOKUP(H$3,'Heat Value'!$A$1:$E$33,5,0)</f>
        <v>0</v>
      </c>
      <c r="I20" s="5">
        <f>INDEX('Final Energy Consumption-2019'!$A$2:$AE$43,MATCH('Energy Use 2019'!$A20,'Final Energy Consumption-2019'!$A$2:$A$43,0),MATCH('Energy Use 2019'!I$2,'Final Energy Consumption-2019'!$A$2:$AE$2,0))*VLOOKUP(I$3,'Heat Value'!$A$1:$E$33,5,0)</f>
        <v>0</v>
      </c>
      <c r="J20" s="5">
        <f>INDEX('Final Energy Consumption-2019'!$A$2:$AE$43,MATCH('Energy Use 2019'!$A20,'Final Energy Consumption-2019'!$A$2:$A$43,0),MATCH('Energy Use 2019'!J$2,'Final Energy Consumption-2019'!$A$2:$AE$2,0))*VLOOKUP(J$3,'Heat Value'!$A$1:$E$33,5,0)</f>
        <v>0</v>
      </c>
      <c r="K20" s="5">
        <f>INDEX('Final Energy Consumption-2019'!$A$2:$AE$43,MATCH('Energy Use 2019'!$A20,'Final Energy Consumption-2019'!$A$2:$A$43,0),MATCH('Energy Use 2019'!K$2,'Final Energy Consumption-2019'!$A$2:$AE$2,0))*VLOOKUP(K$3,'Heat Value'!$A$1:$E$33,5,0)</f>
        <v>0</v>
      </c>
      <c r="L20" s="11">
        <f>INDEX('Final Energy Consumption-2019'!$A$2:$AE$43,MATCH('Energy Use 2019'!$A20,'Final Energy Consumption-2019'!$A$2:$A$43,0),MATCH('Energy Use 2019'!L$2,'Final Energy Consumption-2019'!$A$2:$AE$2,0))*VLOOKUP(L$3,'Heat Value'!$A$1:$E$33,5,0)*0.21</f>
        <v>205745316705.27203</v>
      </c>
      <c r="M20" s="5">
        <f>INDEX('Final Energy Consumption-2019'!$A$2:$AE$43,MATCH('Energy Use 2019'!$A20,'Final Energy Consumption-2019'!$A$2:$A$43,0),MATCH('Energy Use 2019'!M$2,'Final Energy Consumption-2019'!$A$2:$AE$2,0))*VLOOKUP(M$3,'Heat Value'!$A$1:$E$33,5,0)</f>
        <v>0</v>
      </c>
      <c r="N20" s="11">
        <f>INDEX('Final Energy Consumption-2019'!$A$2:$AE$43,MATCH('Energy Use 2019'!$A20,'Final Energy Consumption-2019'!$A$2:$A$43,0),MATCH('Energy Use 2019'!N$2,'Final Energy Consumption-2019'!$A$2:$AE$2,0))*VLOOKUP(N$3,'Heat Value'!$A$1:$E$33,5,0)*0.74</f>
        <v>894472223437.27124</v>
      </c>
      <c r="O20" s="11">
        <f>INDEX('Final Energy Consumption-2019'!$A$2:$AE$43,MATCH('Energy Use 2019'!$A20,'Final Energy Consumption-2019'!$A$2:$A$43,0),MATCH('Energy Use 2019'!O$2,'Final Energy Consumption-2019'!$A$2:$AE$2,0))*VLOOKUP(O$3,'Heat Value'!$A$1:$E$33,5,0)</f>
        <v>55487489122.02137</v>
      </c>
      <c r="P20" s="5">
        <f>INDEX('Final Energy Consumption-2019'!$A$2:$AE$43,MATCH('Energy Use 2019'!$A20,'Final Energy Consumption-2019'!$A$2:$A$43,0),MATCH('Energy Use 2019'!P$2,'Final Energy Consumption-2019'!$A$2:$AE$2,0))*VLOOKUP(P$3,'Heat Value'!$A$1:$E$33,5,0)</f>
        <v>0</v>
      </c>
      <c r="Q20" s="11">
        <f>INDEX('Final Energy Consumption-2019'!$A$2:$AE$43,MATCH('Energy Use 2019'!$A20,'Final Energy Consumption-2019'!$A$2:$A$43,0),MATCH('Energy Use 2019'!Q$2,'Final Energy Consumption-2019'!$A$2:$AE$2,0))*VLOOKUP(Q$3,'Heat Value'!$A$1:$E$33,5,0)</f>
        <v>3923773324.4169021</v>
      </c>
      <c r="R20" s="5">
        <f>INDEX('Final Energy Consumption-2019'!$A$2:$AE$43,MATCH('Energy Use 2019'!$A20,'Final Energy Consumption-2019'!$A$2:$A$43,0),MATCH('Energy Use 2019'!R$2,'Final Energy Consumption-2019'!$A$2:$AE$2,0))*VLOOKUP(R$3,'Heat Value'!$A$1:$E$33,5,0)</f>
        <v>0</v>
      </c>
      <c r="S20" s="5">
        <f>INDEX('Final Energy Consumption-2019'!$A$2:$AE$43,MATCH('Energy Use 2019'!$A20,'Final Energy Consumption-2019'!$A$2:$A$43,0),MATCH('Energy Use 2019'!S$2,'Final Energy Consumption-2019'!$A$2:$AE$2,0))*VLOOKUP(S$3,'Heat Value'!$A$1:$E$33,5,0)</f>
        <v>0</v>
      </c>
      <c r="T20" s="9">
        <f>INDEX('Final Energy Consumption-2019'!$A$2:$AE$43,MATCH('Energy Use 2019'!$A20,'Final Energy Consumption-2019'!$A$2:$A$43,0),MATCH('Energy Use 2019'!T$2,'Final Energy Consumption-2019'!$A$2:$AE$2,0))*VLOOKUP(T$3,'Heat Value'!$A$1:$E$33,5,0)</f>
        <v>0</v>
      </c>
      <c r="U20" s="5">
        <f>INDEX('Final Energy Consumption-2019'!$A$2:$AE$43,MATCH('Energy Use 2019'!$A20,'Final Energy Consumption-2019'!$A$2:$A$43,0),MATCH('Energy Use 2019'!U$2,'Final Energy Consumption-2019'!$A$2:$AE$2,0))*VLOOKUP(U$3,'Heat Value'!$A$1:$E$33,5,0)</f>
        <v>0</v>
      </c>
      <c r="V20" s="11">
        <f>INDEX('Final Energy Consumption-2019'!$A$2:$AE$43,MATCH('Energy Use 2019'!$A20,'Final Energy Consumption-2019'!$A$2:$A$43,0),MATCH('Energy Use 2019'!V$2,'Final Energy Consumption-2019'!$A$2:$AE$2,0))*VLOOKUP(V$3,'Heat Value'!$A$1:$E$33,5,0)</f>
        <v>128413391575.43178</v>
      </c>
      <c r="W20" s="5">
        <f>INDEX('Final Energy Consumption-2019'!$A$2:$AE$43,MATCH('Energy Use 2019'!$A20,'Final Energy Consumption-2019'!$A$2:$A$43,0),MATCH('Energy Use 2019'!W$2,'Final Energy Consumption-2019'!$A$2:$AE$2,0))*VLOOKUP(W$3,'Heat Value'!$A$1:$E$33,5,0)</f>
        <v>0</v>
      </c>
      <c r="X20" s="5">
        <f>INDEX('Final Energy Consumption-2019'!$A$2:$AE$43,MATCH('Energy Use 2019'!$A20,'Final Energy Consumption-2019'!$A$2:$A$43,0),MATCH('Energy Use 2019'!X$2,'Final Energy Consumption-2019'!$A$2:$AE$2,0))*VLOOKUP(X$3,'Heat Value'!$A$1:$E$33,5,0)</f>
        <v>0</v>
      </c>
      <c r="Y20" s="11">
        <f>INDEX('Final Energy Consumption-2019'!$A$2:$AE$43,MATCH('Energy Use 2019'!$A20,'Final Energy Consumption-2019'!$A$2:$A$43,0),MATCH('Energy Use 2019'!Y$2,'Final Energy Consumption-2019'!$A$2:$AE$2,0))*VLOOKUP(Y$3,'Heat Value'!$A$1:$E$33,5,0)</f>
        <v>4553225784208.4854</v>
      </c>
      <c r="Z20" s="11">
        <f>INDEX('Final Energy Consumption-2019'!$A$2:$AE$43,MATCH('Energy Use 2019'!$A20,'Final Energy Consumption-2019'!$A$2:$A$43,0),MATCH('Energy Use 2019'!Z$2,'Final Energy Consumption-2019'!$A$2:$AE$2,0))*VLOOKUP(Z$3,'Heat Value'!$A$1:$E$33,5,0)</f>
        <v>1140750605761.771</v>
      </c>
      <c r="AA20" s="11">
        <f>INDEX('Final Energy Consumption-2019'!$A$2:$AE$43,MATCH('Energy Use 2019'!$A20,'Final Energy Consumption-2019'!$A$2:$A$43,0),MATCH('Energy Use 2019'!AA$2,'Final Energy Consumption-2019'!$A$2:$AE$2,0))*VLOOKUP(AA$3,'Heat Value'!$A$1:$E$33,5,0)</f>
        <v>575040648322.07703</v>
      </c>
      <c r="AB20" s="11">
        <f>INDEX('Final Energy Consumption-2019'!$A$2:$AE$43,MATCH('Energy Use 2019'!$A20,'Final Energy Consumption-2019'!$A$2:$A$43,0),MATCH('Energy Use 2019'!AB$2,'Final Energy Consumption-2019'!$A$2:$AE$2,0))*VLOOKUP(AB$3,'Heat Value'!$A$1:$E$33,5,0)</f>
        <v>39362465977512</v>
      </c>
      <c r="AC20" s="132">
        <f>INDEX('Final Energy Consumption-2019'!$A$2:$AE$43,MATCH('Energy Use 2019'!$A20,'Final Energy Consumption-2019'!$A$2:$A$43,0),MATCH('Energy Use 2019'!AC$2,'Final Energy Consumption-2019'!$A$2:$AE$2,0))*VLOOKUP(AC$3,'Heat Value'!$A$1:$E$33,5,0)</f>
        <v>1389952105379.0659</v>
      </c>
    </row>
    <row r="21" spans="1:29" x14ac:dyDescent="0.2">
      <c r="A21" s="12" t="s">
        <v>18</v>
      </c>
      <c r="B21" s="15">
        <f>INDEX('Final Energy Consumption-2019'!$A$2:$AE$43,MATCH('Energy Use 2019'!$A21,'Final Energy Consumption-2019'!$A$2:$A$43,0),MATCH('Energy Use 2019'!B$2,'Final Energy Consumption-2019'!$A$2:$AE$2,0))*VLOOKUP(B$3,'Heat Value'!$A$1:$E$33,5,0)</f>
        <v>129785237056407.95</v>
      </c>
      <c r="C21" s="5">
        <f>INDEX('Final Energy Consumption-2019'!$A$2:$AE$43,MATCH('Energy Use 2019'!$A21,'Final Energy Consumption-2019'!$A$2:$A$43,0),MATCH('Energy Use 2019'!C$2,'Final Energy Consumption-2019'!$A$2:$AE$2,0))*VLOOKUP(C$3,'Heat Value'!$A$1:$E$33,5,0)</f>
        <v>0</v>
      </c>
      <c r="D21" s="11">
        <f>INDEX('Final Energy Consumption-2019'!$A$2:$AE$43,MATCH('Energy Use 2019'!$A21,'Final Energy Consumption-2019'!$A$2:$A$43,0),MATCH('Energy Use 2019'!D$2,'Final Energy Consumption-2019'!$A$2:$AE$2,0))*VLOOKUP(D$3,'Heat Value'!$A$1:$E$33,5,0)</f>
        <v>3115944336027.3296</v>
      </c>
      <c r="E21" s="11">
        <f>INDEX('Final Energy Consumption-2019'!$A$2:$AE$43,MATCH('Energy Use 2019'!$A21,'Final Energy Consumption-2019'!$A$2:$A$43,0),MATCH('Energy Use 2019'!E$2,'Final Energy Consumption-2019'!$A$2:$AE$2,0))*VLOOKUP(E$3,'Heat Value'!$A$1:$E$33,5,0)</f>
        <v>61987713730.984009</v>
      </c>
      <c r="F21" s="11">
        <f>INDEX('Final Energy Consumption-2019'!$A$2:$AE$43,MATCH('Energy Use 2019'!$A21,'Final Energy Consumption-2019'!$A$2:$A$43,0),MATCH('Energy Use 2019'!F$2,'Final Energy Consumption-2019'!$A$2:$AE$2,0))*VLOOKUP(F$3,'Heat Value'!$A$1:$E$33,5,0)</f>
        <v>148031499943.81815</v>
      </c>
      <c r="G21" s="5">
        <f>INDEX('Final Energy Consumption-2019'!$A$2:$AE$43,MATCH('Energy Use 2019'!$A21,'Final Energy Consumption-2019'!$A$2:$A$43,0),MATCH('Energy Use 2019'!G$2,'Final Energy Consumption-2019'!$A$2:$AE$2,0))*VLOOKUP(G$3,'Heat Value'!$A$1:$E$33,5,0)</f>
        <v>0</v>
      </c>
      <c r="H21" s="5">
        <f>INDEX('Final Energy Consumption-2019'!$A$2:$AE$43,MATCH('Energy Use 2019'!$A21,'Final Energy Consumption-2019'!$A$2:$A$43,0),MATCH('Energy Use 2019'!H$2,'Final Energy Consumption-2019'!$A$2:$AE$2,0))*VLOOKUP(H$3,'Heat Value'!$A$1:$E$33,5,0)</f>
        <v>0</v>
      </c>
      <c r="I21" s="5">
        <f>INDEX('Final Energy Consumption-2019'!$A$2:$AE$43,MATCH('Energy Use 2019'!$A21,'Final Energy Consumption-2019'!$A$2:$A$43,0),MATCH('Energy Use 2019'!I$2,'Final Energy Consumption-2019'!$A$2:$AE$2,0))*VLOOKUP(I$3,'Heat Value'!$A$1:$E$33,5,0)</f>
        <v>0</v>
      </c>
      <c r="J21" s="5">
        <f>INDEX('Final Energy Consumption-2019'!$A$2:$AE$43,MATCH('Energy Use 2019'!$A21,'Final Energy Consumption-2019'!$A$2:$A$43,0),MATCH('Energy Use 2019'!J$2,'Final Energy Consumption-2019'!$A$2:$AE$2,0))*VLOOKUP(J$3,'Heat Value'!$A$1:$E$33,5,0)</f>
        <v>0</v>
      </c>
      <c r="K21" s="11">
        <f>INDEX('Final Energy Consumption-2019'!$A$2:$AE$43,MATCH('Energy Use 2019'!$A21,'Final Energy Consumption-2019'!$A$2:$A$43,0),MATCH('Energy Use 2019'!K$2,'Final Energy Consumption-2019'!$A$2:$AE$2,0))*VLOOKUP(K$3,'Heat Value'!$A$1:$E$33,5,0)</f>
        <v>11890176240.433147</v>
      </c>
      <c r="L21" s="11">
        <f>INDEX('Final Energy Consumption-2019'!$A$2:$AE$43,MATCH('Energy Use 2019'!$A21,'Final Energy Consumption-2019'!$A$2:$A$43,0),MATCH('Energy Use 2019'!L$2,'Final Energy Consumption-2019'!$A$2:$AE$2,0))*VLOOKUP(L$3,'Heat Value'!$A$1:$E$33,5,0)*0.21</f>
        <v>215175310387.59702</v>
      </c>
      <c r="M21" s="11">
        <f>INDEX('Final Energy Consumption-2019'!$A$2:$AE$43,MATCH('Energy Use 2019'!$A21,'Final Energy Consumption-2019'!$A$2:$A$43,0),MATCH('Energy Use 2019'!M$2,'Final Energy Consumption-2019'!$A$2:$AE$2,0))*VLOOKUP(M$3,'Heat Value'!$A$1:$E$33,5,0)</f>
        <v>4082248347.326827</v>
      </c>
      <c r="N21" s="11">
        <f>INDEX('Final Energy Consumption-2019'!$A$2:$AE$43,MATCH('Energy Use 2019'!$A21,'Final Energy Consumption-2019'!$A$2:$A$43,0),MATCH('Energy Use 2019'!N$2,'Final Energy Consumption-2019'!$A$2:$AE$2,0))*VLOOKUP(N$3,'Heat Value'!$A$1:$E$33,5,0)*0.74</f>
        <v>4484327300777.4893</v>
      </c>
      <c r="O21" s="11">
        <f>INDEX('Final Energy Consumption-2019'!$A$2:$AE$43,MATCH('Energy Use 2019'!$A21,'Final Energy Consumption-2019'!$A$2:$A$43,0),MATCH('Energy Use 2019'!O$2,'Final Energy Consumption-2019'!$A$2:$AE$2,0))*VLOOKUP(O$3,'Heat Value'!$A$1:$E$33,5,0)</f>
        <v>3174677056195.6509</v>
      </c>
      <c r="P21" s="5">
        <f>INDEX('Final Energy Consumption-2019'!$A$2:$AE$43,MATCH('Energy Use 2019'!$A21,'Final Energy Consumption-2019'!$A$2:$A$43,0),MATCH('Energy Use 2019'!P$2,'Final Energy Consumption-2019'!$A$2:$AE$2,0))*VLOOKUP(P$3,'Heat Value'!$A$1:$E$33,5,0)</f>
        <v>0</v>
      </c>
      <c r="Q21" s="11">
        <f>INDEX('Final Energy Consumption-2019'!$A$2:$AE$43,MATCH('Energy Use 2019'!$A21,'Final Energy Consumption-2019'!$A$2:$A$43,0),MATCH('Energy Use 2019'!Q$2,'Final Energy Consumption-2019'!$A$2:$AE$2,0))*VLOOKUP(Q$3,'Heat Value'!$A$1:$E$33,5,0)</f>
        <v>39237733244.169022</v>
      </c>
      <c r="R21" s="11">
        <f>INDEX('Final Energy Consumption-2019'!$A$2:$AE$43,MATCH('Energy Use 2019'!$A21,'Final Energy Consumption-2019'!$A$2:$A$43,0),MATCH('Energy Use 2019'!R$2,'Final Energy Consumption-2019'!$A$2:$AE$2,0))*VLOOKUP(R$3,'Heat Value'!$A$1:$E$33,5,0)</f>
        <v>11352479586.744152</v>
      </c>
      <c r="S21" s="11">
        <f>INDEX('Final Energy Consumption-2019'!$A$2:$AE$43,MATCH('Energy Use 2019'!$A21,'Final Energy Consumption-2019'!$A$2:$A$43,0),MATCH('Energy Use 2019'!S$2,'Final Energy Consumption-2019'!$A$2:$AE$2,0))*VLOOKUP(S$3,'Heat Value'!$A$1:$E$33,5,0)</f>
        <v>122112018998.80466</v>
      </c>
      <c r="T21" s="9">
        <f>INDEX('Final Energy Consumption-2019'!$A$2:$AE$43,MATCH('Energy Use 2019'!$A21,'Final Energy Consumption-2019'!$A$2:$A$43,0),MATCH('Energy Use 2019'!T$2,'Final Energy Consumption-2019'!$A$2:$AE$2,0))*VLOOKUP(T$3,'Heat Value'!$A$1:$E$33,5,0)</f>
        <v>0</v>
      </c>
      <c r="U21" s="5">
        <f>INDEX('Final Energy Consumption-2019'!$A$2:$AE$43,MATCH('Energy Use 2019'!$A21,'Final Energy Consumption-2019'!$A$2:$A$43,0),MATCH('Energy Use 2019'!U$2,'Final Energy Consumption-2019'!$A$2:$AE$2,0))*VLOOKUP(U$3,'Heat Value'!$A$1:$E$33,5,0)</f>
        <v>0</v>
      </c>
      <c r="V21" s="11">
        <f>INDEX('Final Energy Consumption-2019'!$A$2:$AE$43,MATCH('Energy Use 2019'!$A21,'Final Energy Consumption-2019'!$A$2:$A$43,0),MATCH('Energy Use 2019'!V$2,'Final Energy Consumption-2019'!$A$2:$AE$2,0))*VLOOKUP(V$3,'Heat Value'!$A$1:$E$33,5,0)</f>
        <v>903649792567.85315</v>
      </c>
      <c r="W21" s="5">
        <f>INDEX('Final Energy Consumption-2019'!$A$2:$AE$43,MATCH('Energy Use 2019'!$A21,'Final Energy Consumption-2019'!$A$2:$A$43,0),MATCH('Energy Use 2019'!W$2,'Final Energy Consumption-2019'!$A$2:$AE$2,0))*VLOOKUP(W$3,'Heat Value'!$A$1:$E$33,5,0)</f>
        <v>0</v>
      </c>
      <c r="X21" s="11">
        <f>INDEX('Final Energy Consumption-2019'!$A$2:$AE$43,MATCH('Energy Use 2019'!$A21,'Final Energy Consumption-2019'!$A$2:$A$43,0),MATCH('Energy Use 2019'!X$2,'Final Energy Consumption-2019'!$A$2:$AE$2,0))*VLOOKUP(X$3,'Heat Value'!$A$1:$E$33,5,0)</f>
        <v>34957391118.204788</v>
      </c>
      <c r="Y21" s="11">
        <f>INDEX('Final Energy Consumption-2019'!$A$2:$AE$43,MATCH('Energy Use 2019'!$A21,'Final Energy Consumption-2019'!$A$2:$A$43,0),MATCH('Energy Use 2019'!Y$2,'Final Energy Consumption-2019'!$A$2:$AE$2,0))*VLOOKUP(Y$3,'Heat Value'!$A$1:$E$33,5,0)</f>
        <v>16391612823150.549</v>
      </c>
      <c r="Z21" s="11">
        <f>INDEX('Final Energy Consumption-2019'!$A$2:$AE$43,MATCH('Energy Use 2019'!$A21,'Final Energy Consumption-2019'!$A$2:$A$43,0),MATCH('Energy Use 2019'!Z$2,'Final Energy Consumption-2019'!$A$2:$AE$2,0))*VLOOKUP(Z$3,'Heat Value'!$A$1:$E$33,5,0)</f>
        <v>60367157056188.078</v>
      </c>
      <c r="AA21" s="11">
        <f>INDEX('Final Energy Consumption-2019'!$A$2:$AE$43,MATCH('Energy Use 2019'!$A21,'Final Energy Consumption-2019'!$A$2:$A$43,0),MATCH('Energy Use 2019'!AA$2,'Final Energy Consumption-2019'!$A$2:$AE$2,0))*VLOOKUP(AA$3,'Heat Value'!$A$1:$E$33,5,0)</f>
        <v>202986221061188.38</v>
      </c>
      <c r="AB21" s="11">
        <f>INDEX('Final Energy Consumption-2019'!$A$2:$AE$43,MATCH('Energy Use 2019'!$A21,'Final Energy Consumption-2019'!$A$2:$A$43,0),MATCH('Energy Use 2019'!AB$2,'Final Energy Consumption-2019'!$A$2:$AE$2,0))*VLOOKUP(AB$3,'Heat Value'!$A$1:$E$33,5,0)</f>
        <v>254071478775270.53</v>
      </c>
      <c r="AC21" s="132">
        <f>INDEX('Final Energy Consumption-2019'!$A$2:$AE$43,MATCH('Energy Use 2019'!$A21,'Final Energy Consumption-2019'!$A$2:$A$43,0),MATCH('Energy Use 2019'!AC$2,'Final Energy Consumption-2019'!$A$2:$AE$2,0))*VLOOKUP(AC$3,'Heat Value'!$A$1:$E$33,5,0)</f>
        <v>25141209538812.566</v>
      </c>
    </row>
    <row r="22" spans="1:29" x14ac:dyDescent="0.2">
      <c r="A22" s="12" t="s">
        <v>19</v>
      </c>
      <c r="B22" s="15">
        <f>INDEX('Final Energy Consumption-2019'!$A$2:$AE$43,MATCH('Energy Use 2019'!$A22,'Final Energy Consumption-2019'!$A$2:$A$43,0),MATCH('Energy Use 2019'!B$2,'Final Energy Consumption-2019'!$A$2:$AE$2,0))*VLOOKUP(B$3,'Heat Value'!$A$1:$E$33,5,0)</f>
        <v>2907148090785.9048</v>
      </c>
      <c r="C22" s="5">
        <f>INDEX('Final Energy Consumption-2019'!$A$2:$AE$43,MATCH('Energy Use 2019'!$A22,'Final Energy Consumption-2019'!$A$2:$A$43,0),MATCH('Energy Use 2019'!C$2,'Final Energy Consumption-2019'!$A$2:$AE$2,0))*VLOOKUP(C$3,'Heat Value'!$A$1:$E$33,5,0)</f>
        <v>0</v>
      </c>
      <c r="D22" s="11">
        <f>INDEX('Final Energy Consumption-2019'!$A$2:$AE$43,MATCH('Energy Use 2019'!$A22,'Final Energy Consumption-2019'!$A$2:$A$43,0),MATCH('Energy Use 2019'!D$2,'Final Energy Consumption-2019'!$A$2:$AE$2,0))*VLOOKUP(D$3,'Heat Value'!$A$1:$E$33,5,0)</f>
        <v>26157762169.651966</v>
      </c>
      <c r="E22" s="11">
        <f>INDEX('Final Energy Consumption-2019'!$A$2:$AE$43,MATCH('Energy Use 2019'!$A22,'Final Energy Consumption-2019'!$A$2:$A$43,0),MATCH('Energy Use 2019'!E$2,'Final Energy Consumption-2019'!$A$2:$AE$2,0))*VLOOKUP(E$3,'Heat Value'!$A$1:$E$33,5,0)</f>
        <v>5390235976.6073046</v>
      </c>
      <c r="F22" s="11">
        <f>INDEX('Final Energy Consumption-2019'!$A$2:$AE$43,MATCH('Energy Use 2019'!$A22,'Final Energy Consumption-2019'!$A$2:$A$43,0),MATCH('Energy Use 2019'!F$2,'Final Energy Consumption-2019'!$A$2:$AE$2,0))*VLOOKUP(F$3,'Heat Value'!$A$1:$E$33,5,0)</f>
        <v>115135611067.41412</v>
      </c>
      <c r="G22" s="5">
        <f>INDEX('Final Energy Consumption-2019'!$A$2:$AE$43,MATCH('Energy Use 2019'!$A22,'Final Energy Consumption-2019'!$A$2:$A$43,0),MATCH('Energy Use 2019'!G$2,'Final Energy Consumption-2019'!$A$2:$AE$2,0))*VLOOKUP(G$3,'Heat Value'!$A$1:$E$33,5,0)</f>
        <v>0</v>
      </c>
      <c r="H22" s="5">
        <f>INDEX('Final Energy Consumption-2019'!$A$2:$AE$43,MATCH('Energy Use 2019'!$A22,'Final Energy Consumption-2019'!$A$2:$A$43,0),MATCH('Energy Use 2019'!H$2,'Final Energy Consumption-2019'!$A$2:$AE$2,0))*VLOOKUP(H$3,'Heat Value'!$A$1:$E$33,5,0)</f>
        <v>0</v>
      </c>
      <c r="I22" s="11">
        <f>INDEX('Final Energy Consumption-2019'!$A$2:$AE$43,MATCH('Energy Use 2019'!$A22,'Final Energy Consumption-2019'!$A$2:$A$43,0),MATCH('Energy Use 2019'!I$2,'Final Energy Consumption-2019'!$A$2:$AE$2,0))*VLOOKUP(I$3,'Heat Value'!$A$1:$E$33,5,0)</f>
        <v>44588160901.624313</v>
      </c>
      <c r="J22" s="5">
        <f>INDEX('Final Energy Consumption-2019'!$A$2:$AE$43,MATCH('Energy Use 2019'!$A22,'Final Energy Consumption-2019'!$A$2:$A$43,0),MATCH('Energy Use 2019'!J$2,'Final Energy Consumption-2019'!$A$2:$AE$2,0))*VLOOKUP(J$3,'Heat Value'!$A$1:$E$33,5,0)</f>
        <v>0</v>
      </c>
      <c r="K22" s="5">
        <f>INDEX('Final Energy Consumption-2019'!$A$2:$AE$43,MATCH('Energy Use 2019'!$A22,'Final Energy Consumption-2019'!$A$2:$A$43,0),MATCH('Energy Use 2019'!K$2,'Final Energy Consumption-2019'!$A$2:$AE$2,0))*VLOOKUP(K$3,'Heat Value'!$A$1:$E$33,5,0)</f>
        <v>0</v>
      </c>
      <c r="L22" s="11">
        <f>INDEX('Final Energy Consumption-2019'!$A$2:$AE$43,MATCH('Energy Use 2019'!$A22,'Final Energy Consumption-2019'!$A$2:$A$43,0),MATCH('Energy Use 2019'!L$2,'Final Energy Consumption-2019'!$A$2:$AE$2,0))*VLOOKUP(L$3,'Heat Value'!$A$1:$E$33,5,0)*0.21</f>
        <v>307760702904.96948</v>
      </c>
      <c r="M22" s="11">
        <f>INDEX('Final Energy Consumption-2019'!$A$2:$AE$43,MATCH('Energy Use 2019'!$A22,'Final Energy Consumption-2019'!$A$2:$A$43,0),MATCH('Energy Use 2019'!M$2,'Final Energy Consumption-2019'!$A$2:$AE$2,0))*VLOOKUP(M$3,'Heat Value'!$A$1:$E$33,5,0)</f>
        <v>4082248347.326827</v>
      </c>
      <c r="N22" s="11">
        <f>INDEX('Final Energy Consumption-2019'!$A$2:$AE$43,MATCH('Energy Use 2019'!$A22,'Final Energy Consumption-2019'!$A$2:$A$43,0),MATCH('Energy Use 2019'!N$2,'Final Energy Consumption-2019'!$A$2:$AE$2,0))*VLOOKUP(N$3,'Heat Value'!$A$1:$E$33,5,0)*0.74</f>
        <v>1262432368864.6436</v>
      </c>
      <c r="O22" s="11">
        <f>INDEX('Final Energy Consumption-2019'!$A$2:$AE$43,MATCH('Energy Use 2019'!$A22,'Final Energy Consumption-2019'!$A$2:$A$43,0),MATCH('Energy Use 2019'!O$2,'Final Energy Consumption-2019'!$A$2:$AE$2,0))*VLOOKUP(O$3,'Heat Value'!$A$1:$E$33,5,0)</f>
        <v>158535683205.77533</v>
      </c>
      <c r="P22" s="5">
        <f>INDEX('Final Energy Consumption-2019'!$A$2:$AE$43,MATCH('Energy Use 2019'!$A22,'Final Energy Consumption-2019'!$A$2:$A$43,0),MATCH('Energy Use 2019'!P$2,'Final Energy Consumption-2019'!$A$2:$AE$2,0))*VLOOKUP(P$3,'Heat Value'!$A$1:$E$33,5,0)</f>
        <v>0</v>
      </c>
      <c r="Q22" s="11">
        <f>INDEX('Final Energy Consumption-2019'!$A$2:$AE$43,MATCH('Energy Use 2019'!$A22,'Final Energy Consumption-2019'!$A$2:$A$43,0),MATCH('Energy Use 2019'!Q$2,'Final Energy Consumption-2019'!$A$2:$AE$2,0))*VLOOKUP(Q$3,'Heat Value'!$A$1:$E$33,5,0)</f>
        <v>11771319973.250706</v>
      </c>
      <c r="R22" s="5">
        <f>INDEX('Final Energy Consumption-2019'!$A$2:$AE$43,MATCH('Energy Use 2019'!$A22,'Final Energy Consumption-2019'!$A$2:$A$43,0),MATCH('Energy Use 2019'!R$2,'Final Energy Consumption-2019'!$A$2:$AE$2,0))*VLOOKUP(R$3,'Heat Value'!$A$1:$E$33,5,0)</f>
        <v>0</v>
      </c>
      <c r="S22" s="11">
        <f>INDEX('Final Energy Consumption-2019'!$A$2:$AE$43,MATCH('Energy Use 2019'!$A22,'Final Energy Consumption-2019'!$A$2:$A$43,0),MATCH('Energy Use 2019'!S$2,'Final Energy Consumption-2019'!$A$2:$AE$2,0))*VLOOKUP(S$3,'Heat Value'!$A$1:$E$33,5,0)</f>
        <v>20352003166.467445</v>
      </c>
      <c r="T22" s="9">
        <f>INDEX('Final Energy Consumption-2019'!$A$2:$AE$43,MATCH('Energy Use 2019'!$A22,'Final Energy Consumption-2019'!$A$2:$A$43,0),MATCH('Energy Use 2019'!T$2,'Final Energy Consumption-2019'!$A$2:$AE$2,0))*VLOOKUP(T$3,'Heat Value'!$A$1:$E$33,5,0)</f>
        <v>0</v>
      </c>
      <c r="U22" s="5">
        <f>INDEX('Final Energy Consumption-2019'!$A$2:$AE$43,MATCH('Energy Use 2019'!$A22,'Final Energy Consumption-2019'!$A$2:$A$43,0),MATCH('Energy Use 2019'!U$2,'Final Energy Consumption-2019'!$A$2:$AE$2,0))*VLOOKUP(U$3,'Heat Value'!$A$1:$E$33,5,0)</f>
        <v>0</v>
      </c>
      <c r="V22" s="11">
        <f>INDEX('Final Energy Consumption-2019'!$A$2:$AE$43,MATCH('Energy Use 2019'!$A22,'Final Energy Consumption-2019'!$A$2:$A$43,0),MATCH('Energy Use 2019'!V$2,'Final Energy Consumption-2019'!$A$2:$AE$2,0))*VLOOKUP(V$3,'Heat Value'!$A$1:$E$33,5,0)</f>
        <v>194998113133.06305</v>
      </c>
      <c r="W22" s="5">
        <f>INDEX('Final Energy Consumption-2019'!$A$2:$AE$43,MATCH('Energy Use 2019'!$A22,'Final Energy Consumption-2019'!$A$2:$A$43,0),MATCH('Energy Use 2019'!W$2,'Final Energy Consumption-2019'!$A$2:$AE$2,0))*VLOOKUP(W$3,'Heat Value'!$A$1:$E$33,5,0)</f>
        <v>0</v>
      </c>
      <c r="X22" s="11">
        <f>INDEX('Final Energy Consumption-2019'!$A$2:$AE$43,MATCH('Energy Use 2019'!$A22,'Final Energy Consumption-2019'!$A$2:$A$43,0),MATCH('Energy Use 2019'!X$2,'Final Energy Consumption-2019'!$A$2:$AE$2,0))*VLOOKUP(X$3,'Heat Value'!$A$1:$E$33,5,0)</f>
        <v>135945409904.12971</v>
      </c>
      <c r="Y22" s="11">
        <f>INDEX('Final Energy Consumption-2019'!$A$2:$AE$43,MATCH('Energy Use 2019'!$A22,'Final Energy Consumption-2019'!$A$2:$A$43,0),MATCH('Energy Use 2019'!Y$2,'Final Energy Consumption-2019'!$A$2:$AE$2,0))*VLOOKUP(Y$3,'Heat Value'!$A$1:$E$33,5,0)</f>
        <v>11467383456525.074</v>
      </c>
      <c r="Z22" s="11">
        <f>INDEX('Final Energy Consumption-2019'!$A$2:$AE$43,MATCH('Energy Use 2019'!$A22,'Final Energy Consumption-2019'!$A$2:$A$43,0),MATCH('Energy Use 2019'!Z$2,'Final Energy Consumption-2019'!$A$2:$AE$2,0))*VLOOKUP(Z$3,'Heat Value'!$A$1:$E$33,5,0)</f>
        <v>5591627969268.168</v>
      </c>
      <c r="AA22" s="11">
        <f>INDEX('Final Energy Consumption-2019'!$A$2:$AE$43,MATCH('Energy Use 2019'!$A22,'Final Energy Consumption-2019'!$A$2:$A$43,0),MATCH('Energy Use 2019'!AA$2,'Final Energy Consumption-2019'!$A$2:$AE$2,0))*VLOOKUP(AA$3,'Heat Value'!$A$1:$E$33,5,0)</f>
        <v>4631697933336.8945</v>
      </c>
      <c r="AB22" s="11">
        <f>INDEX('Final Energy Consumption-2019'!$A$2:$AE$43,MATCH('Energy Use 2019'!$A22,'Final Energy Consumption-2019'!$A$2:$A$43,0),MATCH('Energy Use 2019'!AB$2,'Final Energy Consumption-2019'!$A$2:$AE$2,0))*VLOOKUP(AB$3,'Heat Value'!$A$1:$E$33,5,0)</f>
        <v>44716116213184.359</v>
      </c>
      <c r="AC22" s="132">
        <f>INDEX('Final Energy Consumption-2019'!$A$2:$AE$43,MATCH('Energy Use 2019'!$A22,'Final Energy Consumption-2019'!$A$2:$A$43,0),MATCH('Energy Use 2019'!AC$2,'Final Energy Consumption-2019'!$A$2:$AE$2,0))*VLOOKUP(AC$3,'Heat Value'!$A$1:$E$33,5,0)</f>
        <v>2516340438281.0635</v>
      </c>
    </row>
    <row r="23" spans="1:29" x14ac:dyDescent="0.2">
      <c r="A23" s="12" t="s">
        <v>20</v>
      </c>
      <c r="B23" s="15">
        <f>INDEX('Final Energy Consumption-2019'!$A$2:$AE$43,MATCH('Energy Use 2019'!$A23,'Final Energy Consumption-2019'!$A$2:$A$43,0),MATCH('Energy Use 2019'!B$2,'Final Energy Consumption-2019'!$A$2:$AE$2,0))*VLOOKUP(B$3,'Heat Value'!$A$1:$E$33,5,0)</f>
        <v>2712941878858.8301</v>
      </c>
      <c r="C23" s="5">
        <f>INDEX('Final Energy Consumption-2019'!$A$2:$AE$43,MATCH('Energy Use 2019'!$A23,'Final Energy Consumption-2019'!$A$2:$A$43,0),MATCH('Energy Use 2019'!C$2,'Final Energy Consumption-2019'!$A$2:$AE$2,0))*VLOOKUP(C$3,'Heat Value'!$A$1:$E$33,5,0)</f>
        <v>0</v>
      </c>
      <c r="D23" s="11">
        <f>INDEX('Final Energy Consumption-2019'!$A$2:$AE$43,MATCH('Energy Use 2019'!$A23,'Final Energy Consumption-2019'!$A$2:$A$43,0),MATCH('Energy Use 2019'!D$2,'Final Energy Consumption-2019'!$A$2:$AE$2,0))*VLOOKUP(D$3,'Heat Value'!$A$1:$E$33,5,0)</f>
        <v>29328400008.397659</v>
      </c>
      <c r="E23" s="11">
        <f>INDEX('Final Energy Consumption-2019'!$A$2:$AE$43,MATCH('Energy Use 2019'!$A23,'Final Energy Consumption-2019'!$A$2:$A$43,0),MATCH('Energy Use 2019'!E$2,'Final Energy Consumption-2019'!$A$2:$AE$2,0))*VLOOKUP(E$3,'Heat Value'!$A$1:$E$33,5,0)</f>
        <v>115890073497.05705</v>
      </c>
      <c r="F23" s="5">
        <f>INDEX('Final Energy Consumption-2019'!$A$2:$AE$43,MATCH('Energy Use 2019'!$A23,'Final Energy Consumption-2019'!$A$2:$A$43,0),MATCH('Energy Use 2019'!F$2,'Final Energy Consumption-2019'!$A$2:$AE$2,0))*VLOOKUP(F$3,'Heat Value'!$A$1:$E$33,5,0)</f>
        <v>0</v>
      </c>
      <c r="G23" s="5">
        <f>INDEX('Final Energy Consumption-2019'!$A$2:$AE$43,MATCH('Energy Use 2019'!$A23,'Final Energy Consumption-2019'!$A$2:$A$43,0),MATCH('Energy Use 2019'!G$2,'Final Energy Consumption-2019'!$A$2:$AE$2,0))*VLOOKUP(G$3,'Heat Value'!$A$1:$E$33,5,0)</f>
        <v>0</v>
      </c>
      <c r="H23" s="5">
        <f>INDEX('Final Energy Consumption-2019'!$A$2:$AE$43,MATCH('Energy Use 2019'!$A23,'Final Energy Consumption-2019'!$A$2:$A$43,0),MATCH('Energy Use 2019'!H$2,'Final Energy Consumption-2019'!$A$2:$AE$2,0))*VLOOKUP(H$3,'Heat Value'!$A$1:$E$33,5,0)</f>
        <v>0</v>
      </c>
      <c r="I23" s="5">
        <f>INDEX('Final Energy Consumption-2019'!$A$2:$AE$43,MATCH('Energy Use 2019'!$A23,'Final Energy Consumption-2019'!$A$2:$A$43,0),MATCH('Energy Use 2019'!I$2,'Final Energy Consumption-2019'!$A$2:$AE$2,0))*VLOOKUP(I$3,'Heat Value'!$A$1:$E$33,5,0)</f>
        <v>0</v>
      </c>
      <c r="J23" s="5">
        <f>INDEX('Final Energy Consumption-2019'!$A$2:$AE$43,MATCH('Energy Use 2019'!$A23,'Final Energy Consumption-2019'!$A$2:$A$43,0),MATCH('Energy Use 2019'!J$2,'Final Energy Consumption-2019'!$A$2:$AE$2,0))*VLOOKUP(J$3,'Heat Value'!$A$1:$E$33,5,0)</f>
        <v>0</v>
      </c>
      <c r="K23" s="5">
        <f>INDEX('Final Energy Consumption-2019'!$A$2:$AE$43,MATCH('Energy Use 2019'!$A23,'Final Energy Consumption-2019'!$A$2:$A$43,0),MATCH('Energy Use 2019'!K$2,'Final Energy Consumption-2019'!$A$2:$AE$2,0))*VLOOKUP(K$3,'Heat Value'!$A$1:$E$33,5,0)</f>
        <v>0</v>
      </c>
      <c r="L23" s="11">
        <f>INDEX('Final Energy Consumption-2019'!$A$2:$AE$43,MATCH('Energy Use 2019'!$A23,'Final Energy Consumption-2019'!$A$2:$A$43,0),MATCH('Energy Use 2019'!L$2,'Final Energy Consumption-2019'!$A$2:$AE$2,0))*VLOOKUP(L$3,'Heat Value'!$A$1:$E$33,5,0)*0.21</f>
        <v>283757082622.68774</v>
      </c>
      <c r="M23" s="11">
        <f>INDEX('Final Energy Consumption-2019'!$A$2:$AE$43,MATCH('Energy Use 2019'!$A23,'Final Energy Consumption-2019'!$A$2:$A$43,0),MATCH('Energy Use 2019'!M$2,'Final Energy Consumption-2019'!$A$2:$AE$2,0))*VLOOKUP(M$3,'Heat Value'!$A$1:$E$33,5,0)</f>
        <v>44904731820.595093</v>
      </c>
      <c r="N23" s="11">
        <f>INDEX('Final Energy Consumption-2019'!$A$2:$AE$43,MATCH('Energy Use 2019'!$A23,'Final Energy Consumption-2019'!$A$2:$A$43,0),MATCH('Energy Use 2019'!N$2,'Final Energy Consumption-2019'!$A$2:$AE$2,0))*VLOOKUP(N$3,'Heat Value'!$A$1:$E$33,5,0)*0.74</f>
        <v>1044049518326.447</v>
      </c>
      <c r="O23" s="11">
        <f>INDEX('Final Energy Consumption-2019'!$A$2:$AE$43,MATCH('Energy Use 2019'!$A23,'Final Energy Consumption-2019'!$A$2:$A$43,0),MATCH('Energy Use 2019'!O$2,'Final Energy Consumption-2019'!$A$2:$AE$2,0))*VLOOKUP(O$3,'Heat Value'!$A$1:$E$33,5,0)</f>
        <v>182316035686.64163</v>
      </c>
      <c r="P23" s="11">
        <f>INDEX('Final Energy Consumption-2019'!$A$2:$AE$43,MATCH('Energy Use 2019'!$A23,'Final Energy Consumption-2019'!$A$2:$A$43,0),MATCH('Energy Use 2019'!P$2,'Final Energy Consumption-2019'!$A$2:$AE$2,0))*VLOOKUP(P$3,'Heat Value'!$A$1:$E$33,5,0)</f>
        <v>4161580640.4940557</v>
      </c>
      <c r="Q23" s="11">
        <f>INDEX('Final Energy Consumption-2019'!$A$2:$AE$43,MATCH('Energy Use 2019'!$A23,'Final Energy Consumption-2019'!$A$2:$A$43,0),MATCH('Energy Use 2019'!Q$2,'Final Energy Consumption-2019'!$A$2:$AE$2,0))*VLOOKUP(Q$3,'Heat Value'!$A$1:$E$33,5,0)</f>
        <v>7847546648.8338041</v>
      </c>
      <c r="R23" s="11">
        <f>INDEX('Final Energy Consumption-2019'!$A$2:$AE$43,MATCH('Energy Use 2019'!$A23,'Final Energy Consumption-2019'!$A$2:$A$43,0),MATCH('Energy Use 2019'!R$2,'Final Energy Consumption-2019'!$A$2:$AE$2,0))*VLOOKUP(R$3,'Heat Value'!$A$1:$E$33,5,0)</f>
        <v>200560472699.1467</v>
      </c>
      <c r="S23" s="11">
        <f>INDEX('Final Energy Consumption-2019'!$A$2:$AE$43,MATCH('Energy Use 2019'!$A23,'Final Energy Consumption-2019'!$A$2:$A$43,0),MATCH('Energy Use 2019'!S$2,'Final Energy Consumption-2019'!$A$2:$AE$2,0))*VLOOKUP(S$3,'Heat Value'!$A$1:$E$33,5,0)</f>
        <v>4070400633.293489</v>
      </c>
      <c r="T23" s="9">
        <f>INDEX('Final Energy Consumption-2019'!$A$2:$AE$43,MATCH('Energy Use 2019'!$A23,'Final Energy Consumption-2019'!$A$2:$A$43,0),MATCH('Energy Use 2019'!T$2,'Final Energy Consumption-2019'!$A$2:$AE$2,0))*VLOOKUP(T$3,'Heat Value'!$A$1:$E$33,5,0)</f>
        <v>0</v>
      </c>
      <c r="U23" s="11">
        <f>INDEX('Final Energy Consumption-2019'!$A$2:$AE$43,MATCH('Energy Use 2019'!$A23,'Final Energy Consumption-2019'!$A$2:$A$43,0),MATCH('Energy Use 2019'!U$2,'Final Energy Consumption-2019'!$A$2:$AE$2,0))*VLOOKUP(U$3,'Heat Value'!$A$1:$E$33,5,0)</f>
        <v>3500358014222.6592</v>
      </c>
      <c r="V23" s="11">
        <f>INDEX('Final Energy Consumption-2019'!$A$2:$AE$43,MATCH('Energy Use 2019'!$A23,'Final Energy Consumption-2019'!$A$2:$A$43,0),MATCH('Energy Use 2019'!V$2,'Final Energy Consumption-2019'!$A$2:$AE$2,0))*VLOOKUP(V$3,'Heat Value'!$A$1:$E$33,5,0)</f>
        <v>318655453168.66406</v>
      </c>
      <c r="W23" s="5">
        <f>INDEX('Final Energy Consumption-2019'!$A$2:$AE$43,MATCH('Energy Use 2019'!$A23,'Final Energy Consumption-2019'!$A$2:$A$43,0),MATCH('Energy Use 2019'!W$2,'Final Energy Consumption-2019'!$A$2:$AE$2,0))*VLOOKUP(W$3,'Heat Value'!$A$1:$E$33,5,0)</f>
        <v>0</v>
      </c>
      <c r="X23" s="11">
        <f>INDEX('Final Energy Consumption-2019'!$A$2:$AE$43,MATCH('Energy Use 2019'!$A23,'Final Energy Consumption-2019'!$A$2:$A$43,0),MATCH('Energy Use 2019'!X$2,'Final Energy Consumption-2019'!$A$2:$AE$2,0))*VLOOKUP(X$3,'Heat Value'!$A$1:$E$33,5,0)</f>
        <v>69914782236.409576</v>
      </c>
      <c r="Y23" s="11">
        <f>INDEX('Final Energy Consumption-2019'!$A$2:$AE$43,MATCH('Energy Use 2019'!$A23,'Final Energy Consumption-2019'!$A$2:$A$43,0),MATCH('Energy Use 2019'!Y$2,'Final Energy Consumption-2019'!$A$2:$AE$2,0))*VLOOKUP(Y$3,'Heat Value'!$A$1:$E$33,5,0)</f>
        <v>10017096725258.668</v>
      </c>
      <c r="Z23" s="11">
        <f>INDEX('Final Energy Consumption-2019'!$A$2:$AE$43,MATCH('Energy Use 2019'!$A23,'Final Energy Consumption-2019'!$A$2:$A$43,0),MATCH('Energy Use 2019'!Z$2,'Final Energy Consumption-2019'!$A$2:$AE$2,0))*VLOOKUP(Z$3,'Heat Value'!$A$1:$E$33,5,0)</f>
        <v>39292520865127.664</v>
      </c>
      <c r="AA23" s="11">
        <f>INDEX('Final Energy Consumption-2019'!$A$2:$AE$43,MATCH('Energy Use 2019'!$A23,'Final Energy Consumption-2019'!$A$2:$A$43,0),MATCH('Energy Use 2019'!AA$2,'Final Energy Consumption-2019'!$A$2:$AE$2,0))*VLOOKUP(AA$3,'Heat Value'!$A$1:$E$33,5,0)</f>
        <v>823179171036.30103</v>
      </c>
      <c r="AB23" s="11">
        <f>INDEX('Final Energy Consumption-2019'!$A$2:$AE$43,MATCH('Energy Use 2019'!$A23,'Final Energy Consumption-2019'!$A$2:$A$43,0),MATCH('Energy Use 2019'!AB$2,'Final Energy Consumption-2019'!$A$2:$AE$2,0))*VLOOKUP(AB$3,'Heat Value'!$A$1:$E$33,5,0)</f>
        <v>30634207658296.008</v>
      </c>
      <c r="AC23" s="132">
        <f>INDEX('Final Energy Consumption-2019'!$A$2:$AE$43,MATCH('Energy Use 2019'!$A23,'Final Energy Consumption-2019'!$A$2:$A$43,0),MATCH('Energy Use 2019'!AC$2,'Final Energy Consumption-2019'!$A$2:$AE$2,0))*VLOOKUP(AC$3,'Heat Value'!$A$1:$E$33,5,0)</f>
        <v>1634095389357.824</v>
      </c>
    </row>
    <row r="24" spans="1:29" x14ac:dyDescent="0.2">
      <c r="A24" s="12" t="s">
        <v>21</v>
      </c>
      <c r="B24" s="15">
        <f>INDEX('Final Energy Consumption-2019'!$A$2:$AE$43,MATCH('Energy Use 2019'!$A24,'Final Energy Consumption-2019'!$A$2:$A$43,0),MATCH('Energy Use 2019'!B$2,'Final Energy Consumption-2019'!$A$2:$AE$2,0))*VLOOKUP(B$3,'Heat Value'!$A$1:$E$33,5,0)</f>
        <v>259425810301890.63</v>
      </c>
      <c r="C24" s="5">
        <f>INDEX('Final Energy Consumption-2019'!$A$2:$AE$43,MATCH('Energy Use 2019'!$A24,'Final Energy Consumption-2019'!$A$2:$A$43,0),MATCH('Energy Use 2019'!C$2,'Final Energy Consumption-2019'!$A$2:$AE$2,0))*VLOOKUP(C$3,'Heat Value'!$A$1:$E$33,5,0)</f>
        <v>0</v>
      </c>
      <c r="D24" s="11">
        <f>INDEX('Final Energy Consumption-2019'!$A$2:$AE$43,MATCH('Energy Use 2019'!$A24,'Final Energy Consumption-2019'!$A$2:$A$43,0),MATCH('Energy Use 2019'!D$2,'Final Energy Consumption-2019'!$A$2:$AE$2,0))*VLOOKUP(D$3,'Heat Value'!$A$1:$E$33,5,0)</f>
        <v>91262846890996.328</v>
      </c>
      <c r="E24" s="11">
        <f>INDEX('Final Energy Consumption-2019'!$A$2:$AE$43,MATCH('Energy Use 2019'!$A24,'Final Energy Consumption-2019'!$A$2:$A$43,0),MATCH('Energy Use 2019'!E$2,'Final Energy Consumption-2019'!$A$2:$AE$2,0))*VLOOKUP(E$3,'Heat Value'!$A$1:$E$33,5,0)</f>
        <v>14262564394102.928</v>
      </c>
      <c r="F24" s="11">
        <f>INDEX('Final Energy Consumption-2019'!$A$2:$AE$43,MATCH('Energy Use 2019'!$A24,'Final Energy Consumption-2019'!$A$2:$A$43,0),MATCH('Energy Use 2019'!F$2,'Final Energy Consumption-2019'!$A$2:$AE$2,0))*VLOOKUP(F$3,'Heat Value'!$A$1:$E$33,5,0)</f>
        <v>342610682647748</v>
      </c>
      <c r="G24" s="11">
        <f>INDEX('Final Energy Consumption-2019'!$A$2:$AE$43,MATCH('Energy Use 2019'!$A24,'Final Energy Consumption-2019'!$A$2:$A$43,0),MATCH('Energy Use 2019'!G$2,'Final Energy Consumption-2019'!$A$2:$AE$2,0))*VLOOKUP(G$3,'Heat Value'!$A$1:$E$33,5,0)</f>
        <v>34917364801114.559</v>
      </c>
      <c r="H24" s="5">
        <f>INDEX('Final Energy Consumption-2019'!$A$2:$AE$43,MATCH('Energy Use 2019'!$A24,'Final Energy Consumption-2019'!$A$2:$A$43,0),MATCH('Energy Use 2019'!H$2,'Final Energy Consumption-2019'!$A$2:$AE$2,0))*VLOOKUP(H$3,'Heat Value'!$A$1:$E$33,5,0)</f>
        <v>0</v>
      </c>
      <c r="I24" s="11">
        <f>INDEX('Final Energy Consumption-2019'!$A$2:$AE$43,MATCH('Energy Use 2019'!$A24,'Final Energy Consumption-2019'!$A$2:$A$43,0),MATCH('Energy Use 2019'!I$2,'Final Energy Consumption-2019'!$A$2:$AE$2,0))*VLOOKUP(I$3,'Heat Value'!$A$1:$E$33,5,0)</f>
        <v>5578474352803.2197</v>
      </c>
      <c r="J24" s="11">
        <f>INDEX('Final Energy Consumption-2019'!$A$2:$AE$43,MATCH('Energy Use 2019'!$A24,'Final Energy Consumption-2019'!$A$2:$A$43,0),MATCH('Energy Use 2019'!J$2,'Final Energy Consumption-2019'!$A$2:$AE$2,0))*VLOOKUP(J$3,'Heat Value'!$A$1:$E$33,5,0)</f>
        <v>45411232590198.898</v>
      </c>
      <c r="K24" s="11">
        <f>INDEX('Final Energy Consumption-2019'!$A$2:$AE$43,MATCH('Energy Use 2019'!$A24,'Final Energy Consumption-2019'!$A$2:$A$43,0),MATCH('Energy Use 2019'!K$2,'Final Energy Consumption-2019'!$A$2:$AE$2,0))*VLOOKUP(K$3,'Heat Value'!$A$1:$E$33,5,0)</f>
        <v>22175178688407.824</v>
      </c>
      <c r="L24" s="11">
        <f>INDEX('Final Energy Consumption-2019'!$A$2:$AE$43,MATCH('Energy Use 2019'!$A24,'Final Energy Consumption-2019'!$A$2:$A$43,0),MATCH('Energy Use 2019'!L$2,'Final Energy Consumption-2019'!$A$2:$AE$2,0))*VLOOKUP(L$3,'Heat Value'!$A$1:$E$33,5,0)*0.21</f>
        <v>121732645717.28598</v>
      </c>
      <c r="M24" s="11">
        <f>INDEX('Final Energy Consumption-2019'!$A$2:$AE$43,MATCH('Energy Use 2019'!$A24,'Final Energy Consumption-2019'!$A$2:$A$43,0),MATCH('Energy Use 2019'!M$2,'Final Energy Consumption-2019'!$A$2:$AE$2,0))*VLOOKUP(M$3,'Heat Value'!$A$1:$E$33,5,0)</f>
        <v>73480470251.882874</v>
      </c>
      <c r="N24" s="11">
        <f>INDEX('Final Energy Consumption-2019'!$A$2:$AE$43,MATCH('Energy Use 2019'!$A24,'Final Energy Consumption-2019'!$A$2:$A$43,0),MATCH('Energy Use 2019'!N$2,'Final Energy Consumption-2019'!$A$2:$AE$2,0))*VLOOKUP(N$3,'Heat Value'!$A$1:$E$33,5,0)*0.74</f>
        <v>6742944453604.0439</v>
      </c>
      <c r="O24" s="11">
        <f>INDEX('Final Energy Consumption-2019'!$A$2:$AE$43,MATCH('Energy Use 2019'!$A24,'Final Energy Consumption-2019'!$A$2:$A$43,0),MATCH('Energy Use 2019'!O$2,'Final Energy Consumption-2019'!$A$2:$AE$2,0))*VLOOKUP(O$3,'Heat Value'!$A$1:$E$33,5,0)</f>
        <v>10851767515435.32</v>
      </c>
      <c r="P24" s="11">
        <f>INDEX('Final Energy Consumption-2019'!$A$2:$AE$43,MATCH('Energy Use 2019'!$A24,'Final Energy Consumption-2019'!$A$2:$A$43,0),MATCH('Energy Use 2019'!P$2,'Final Energy Consumption-2019'!$A$2:$AE$2,0))*VLOOKUP(P$3,'Heat Value'!$A$1:$E$33,5,0)</f>
        <v>578463870609314.25</v>
      </c>
      <c r="Q24" s="11">
        <f>INDEX('Final Energy Consumption-2019'!$A$2:$AE$43,MATCH('Energy Use 2019'!$A24,'Final Energy Consumption-2019'!$A$2:$A$43,0),MATCH('Energy Use 2019'!Q$2,'Final Energy Consumption-2019'!$A$2:$AE$2,0))*VLOOKUP(Q$3,'Heat Value'!$A$1:$E$33,5,0)</f>
        <v>86279851630603.25</v>
      </c>
      <c r="R24" s="11">
        <f>INDEX('Final Energy Consumption-2019'!$A$2:$AE$43,MATCH('Energy Use 2019'!$A24,'Final Energy Consumption-2019'!$A$2:$A$43,0),MATCH('Energy Use 2019'!R$2,'Final Energy Consumption-2019'!$A$2:$AE$2,0))*VLOOKUP(R$3,'Heat Value'!$A$1:$E$33,5,0)</f>
        <v>22704959173.488304</v>
      </c>
      <c r="S24" s="11">
        <f>INDEX('Final Energy Consumption-2019'!$A$2:$AE$43,MATCH('Energy Use 2019'!$A24,'Final Energy Consumption-2019'!$A$2:$A$43,0),MATCH('Energy Use 2019'!S$2,'Final Energy Consumption-2019'!$A$2:$AE$2,0))*VLOOKUP(S$3,'Heat Value'!$A$1:$E$33,5,0)</f>
        <v>2454451581875.9736</v>
      </c>
      <c r="T24" s="15">
        <f>INDEX('Final Energy Consumption-2019'!$A$2:$AE$43,MATCH('Energy Use 2019'!$A24,'Final Energy Consumption-2019'!$A$2:$A$43,0),MATCH('Energy Use 2019'!T$2,'Final Energy Consumption-2019'!$A$2:$AE$2,0))*VLOOKUP(T$3,'Heat Value'!$A$1:$E$33,5,0)</f>
        <v>1797004111204.1606</v>
      </c>
      <c r="U24" s="11">
        <f>INDEX('Final Energy Consumption-2019'!$A$2:$AE$43,MATCH('Energy Use 2019'!$A24,'Final Energy Consumption-2019'!$A$2:$A$43,0),MATCH('Energy Use 2019'!U$2,'Final Energy Consumption-2019'!$A$2:$AE$2,0))*VLOOKUP(U$3,'Heat Value'!$A$1:$E$33,5,0)</f>
        <v>69813368837298.992</v>
      </c>
      <c r="V24" s="11">
        <f>INDEX('Final Energy Consumption-2019'!$A$2:$AE$43,MATCH('Energy Use 2019'!$A24,'Final Energy Consumption-2019'!$A$2:$A$43,0),MATCH('Energy Use 2019'!V$2,'Final Energy Consumption-2019'!$A$2:$AE$2,0))*VLOOKUP(V$3,'Heat Value'!$A$1:$E$33,5,0)</f>
        <v>502900133770169.69</v>
      </c>
      <c r="W24" s="11">
        <f>INDEX('Final Energy Consumption-2019'!$A$2:$AE$43,MATCH('Energy Use 2019'!$A24,'Final Energy Consumption-2019'!$A$2:$A$43,0),MATCH('Energy Use 2019'!W$2,'Final Energy Consumption-2019'!$A$2:$AE$2,0))*VLOOKUP(W$3,'Heat Value'!$A$1:$E$33,5,0)</f>
        <v>758185662872728.5</v>
      </c>
      <c r="X24" s="11">
        <f>INDEX('Final Energy Consumption-2019'!$A$2:$AE$43,MATCH('Energy Use 2019'!$A24,'Final Energy Consumption-2019'!$A$2:$A$43,0),MATCH('Energy Use 2019'!X$2,'Final Energy Consumption-2019'!$A$2:$AE$2,0))*VLOOKUP(X$3,'Heat Value'!$A$1:$E$33,5,0)</f>
        <v>1762559428489022.8</v>
      </c>
      <c r="Y24" s="11">
        <f>INDEX('Final Energy Consumption-2019'!$A$2:$AE$43,MATCH('Energy Use 2019'!$A24,'Final Energy Consumption-2019'!$A$2:$A$43,0),MATCH('Energy Use 2019'!Y$2,'Final Energy Consumption-2019'!$A$2:$AE$2,0))*VLOOKUP(Y$3,'Heat Value'!$A$1:$E$33,5,0)</f>
        <v>90288780920934.188</v>
      </c>
      <c r="Z24" s="11">
        <f>INDEX('Final Energy Consumption-2019'!$A$2:$AE$43,MATCH('Energy Use 2019'!$A24,'Final Energy Consumption-2019'!$A$2:$A$43,0),MATCH('Energy Use 2019'!Z$2,'Final Energy Consumption-2019'!$A$2:$AE$2,0))*VLOOKUP(Z$3,'Heat Value'!$A$1:$E$33,5,0)</f>
        <v>407369841321670.38</v>
      </c>
      <c r="AA24" s="11">
        <f>INDEX('Final Energy Consumption-2019'!$A$2:$AE$43,MATCH('Energy Use 2019'!$A24,'Final Energy Consumption-2019'!$A$2:$A$43,0),MATCH('Energy Use 2019'!AA$2,'Final Energy Consumption-2019'!$A$2:$AE$2,0))*VLOOKUP(AA$3,'Heat Value'!$A$1:$E$33,5,0)</f>
        <v>601303239065495.88</v>
      </c>
      <c r="AB24" s="11">
        <f>INDEX('Final Energy Consumption-2019'!$A$2:$AE$43,MATCH('Energy Use 2019'!$A24,'Final Energy Consumption-2019'!$A$2:$A$43,0),MATCH('Energy Use 2019'!AB$2,'Final Energy Consumption-2019'!$A$2:$AE$2,0))*VLOOKUP(AB$3,'Heat Value'!$A$1:$E$33,5,0)</f>
        <v>409091897836498.44</v>
      </c>
      <c r="AC24" s="132">
        <f>INDEX('Final Energy Consumption-2019'!$A$2:$AE$43,MATCH('Energy Use 2019'!$A24,'Final Energy Consumption-2019'!$A$2:$A$43,0),MATCH('Energy Use 2019'!AC$2,'Final Energy Consumption-2019'!$A$2:$AE$2,0))*VLOOKUP(AC$3,'Heat Value'!$A$1:$E$33,5,0)</f>
        <v>1709002987851.3066</v>
      </c>
    </row>
    <row r="25" spans="1:29" x14ac:dyDescent="0.2">
      <c r="A25" s="12" t="s">
        <v>1</v>
      </c>
      <c r="B25" s="15">
        <f>INDEX('Final Energy Consumption-2019'!$A$2:$AE$43,MATCH('Energy Use 2019'!$A25,'Final Energy Consumption-2019'!$A$2:$A$43,0),MATCH('Energy Use 2019'!B$2,'Final Energy Consumption-2019'!$A$2:$AE$2,0))*VLOOKUP(B$3,'Heat Value'!$A$1:$E$33,5,0)</f>
        <v>2274150778273965.5</v>
      </c>
      <c r="C25" s="5">
        <f>INDEX('Final Energy Consumption-2019'!$A$2:$AE$43,MATCH('Energy Use 2019'!$A25,'Final Energy Consumption-2019'!$A$2:$A$43,0),MATCH('Energy Use 2019'!C$2,'Final Energy Consumption-2019'!$A$2:$AE$2,0))*VLOOKUP(C$3,'Heat Value'!$A$1:$E$33,5,0)</f>
        <v>0</v>
      </c>
      <c r="D25" s="11">
        <f>INDEX('Final Energy Consumption-2019'!$A$2:$AE$43,MATCH('Energy Use 2019'!$A25,'Final Energy Consumption-2019'!$A$2:$A$43,0),MATCH('Energy Use 2019'!D$2,'Final Energy Consumption-2019'!$A$2:$AE$2,0))*VLOOKUP(D$3,'Heat Value'!$A$1:$E$33,5,0)</f>
        <v>13876296501270.525</v>
      </c>
      <c r="E25" s="11">
        <f>INDEX('Final Energy Consumption-2019'!$A$2:$AE$43,MATCH('Energy Use 2019'!$A25,'Final Energy Consumption-2019'!$A$2:$A$43,0),MATCH('Energy Use 2019'!E$2,'Final Energy Consumption-2019'!$A$2:$AE$2,0))*VLOOKUP(E$3,'Heat Value'!$A$1:$E$33,5,0)</f>
        <v>1066032359329603.3</v>
      </c>
      <c r="F25" s="11">
        <f>INDEX('Final Energy Consumption-2019'!$A$2:$AE$43,MATCH('Energy Use 2019'!$A25,'Final Energy Consumption-2019'!$A$2:$A$43,0),MATCH('Energy Use 2019'!F$2,'Final Energy Consumption-2019'!$A$2:$AE$2,0))*VLOOKUP(F$3,'Heat Value'!$A$1:$E$33,5,0)</f>
        <v>130826950061458.84</v>
      </c>
      <c r="G25" s="11">
        <f>INDEX('Final Energy Consumption-2019'!$A$2:$AE$43,MATCH('Energy Use 2019'!$A25,'Final Energy Consumption-2019'!$A$2:$A$43,0),MATCH('Energy Use 2019'!G$2,'Final Energy Consumption-2019'!$A$2:$AE$2,0))*VLOOKUP(G$3,'Heat Value'!$A$1:$E$33,5,0)</f>
        <v>3209972249336.374</v>
      </c>
      <c r="H25" s="11">
        <f>INDEX('Final Energy Consumption-2019'!$A$2:$AE$43,MATCH('Energy Use 2019'!$A25,'Final Energy Consumption-2019'!$A$2:$A$43,0),MATCH('Energy Use 2019'!H$2,'Final Energy Consumption-2019'!$A$2:$AE$2,0))*VLOOKUP(H$3,'Heat Value'!$A$1:$E$33,5,0)</f>
        <v>7575589481826.958</v>
      </c>
      <c r="I25" s="11">
        <f>INDEX('Final Energy Consumption-2019'!$A$2:$AE$43,MATCH('Energy Use 2019'!$A25,'Final Energy Consumption-2019'!$A$2:$A$43,0),MATCH('Energy Use 2019'!I$2,'Final Energy Consumption-2019'!$A$2:$AE$2,0))*VLOOKUP(I$3,'Heat Value'!$A$1:$E$33,5,0)</f>
        <v>11176765666007.16</v>
      </c>
      <c r="J25" s="350">
        <f>INDEX('Final Energy Consumption-2019'!$A$2:$AE$43,MATCH('Energy Use 2019'!$A25,'Final Energy Consumption-2019'!$A$2:$A$43,0),MATCH('Energy Use 2019'!J$2,'Final Energy Consumption-2019'!$A$2:$AE$2,0))*VLOOKUP(J$3,'Heat Value'!$A$1:$E$33,5,0)</f>
        <v>198110544858833.75</v>
      </c>
      <c r="K25" s="11">
        <f>INDEX('Final Energy Consumption-2019'!$A$2:$AE$43,MATCH('Energy Use 2019'!$A25,'Final Energy Consumption-2019'!$A$2:$A$43,0),MATCH('Energy Use 2019'!K$2,'Final Energy Consumption-2019'!$A$2:$AE$2,0))*VLOOKUP(K$3,'Heat Value'!$A$1:$E$33,5,0)</f>
        <v>535057930819.49176</v>
      </c>
      <c r="L25" s="350">
        <f>INDEX('Final Energy Consumption-2019'!$A$2:$AE$43,MATCH('Energy Use 2019'!$A25,'Final Energy Consumption-2019'!$A$2:$A$43,0),MATCH('Energy Use 2019'!L$2,'Final Energy Consumption-2019'!$A$2:$AE$2,0))*VLOOKUP(L$3,'Heat Value'!$A$1:$E$33,5,0)*0.21</f>
        <v>1036442032902.8081</v>
      </c>
      <c r="M25" s="350">
        <f>INDEX('Final Energy Consumption-2019'!$A$2:$AE$43,MATCH('Energy Use 2019'!$A25,'Final Energy Consumption-2019'!$A$2:$A$43,0),MATCH('Energy Use 2019'!M$2,'Final Energy Consumption-2019'!$A$2:$AE$2,0))*VLOOKUP(M$3,'Heat Value'!$A$1:$E$33,5,0)</f>
        <v>775627185992.09705</v>
      </c>
      <c r="N25" s="350">
        <f>INDEX('Final Energy Consumption-2019'!$A$2:$AE$43,MATCH('Energy Use 2019'!$A25,'Final Energy Consumption-2019'!$A$2:$A$43,0),MATCH('Energy Use 2019'!N$2,'Final Energy Consumption-2019'!$A$2:$AE$2,0))*VLOOKUP(N$3,'Heat Value'!$A$1:$E$33,5,0)*0.74</f>
        <v>11358899773884.008</v>
      </c>
      <c r="O25" s="11">
        <f>INDEX('Final Energy Consumption-2019'!$A$2:$AE$43,MATCH('Energy Use 2019'!$A25,'Final Energy Consumption-2019'!$A$2:$A$43,0),MATCH('Energy Use 2019'!O$2,'Final Energy Consumption-2019'!$A$2:$AE$2,0))*VLOOKUP(O$3,'Heat Value'!$A$1:$E$33,5,0)</f>
        <v>17446851936795.574</v>
      </c>
      <c r="P25" s="11">
        <f>INDEX('Final Energy Consumption-2019'!$A$2:$AE$43,MATCH('Energy Use 2019'!$A25,'Final Energy Consumption-2019'!$A$2:$A$43,0),MATCH('Energy Use 2019'!P$2,'Final Energy Consumption-2019'!$A$2:$AE$2,0))*VLOOKUP(P$3,'Heat Value'!$A$1:$E$33,5,0)</f>
        <v>1751034993455559.8</v>
      </c>
      <c r="Q25" s="11">
        <f>INDEX('Final Energy Consumption-2019'!$A$2:$AE$43,MATCH('Energy Use 2019'!$A25,'Final Energy Consumption-2019'!$A$2:$A$43,0),MATCH('Energy Use 2019'!Q$2,'Final Energy Consumption-2019'!$A$2:$AE$2,0))*VLOOKUP(Q$3,'Heat Value'!$A$1:$E$33,5,0)</f>
        <v>2075676088616.541</v>
      </c>
      <c r="R25" s="11">
        <f>INDEX('Final Energy Consumption-2019'!$A$2:$AE$43,MATCH('Energy Use 2019'!$A25,'Final Energy Consumption-2019'!$A$2:$A$43,0),MATCH('Energy Use 2019'!R$2,'Final Energy Consumption-2019'!$A$2:$AE$2,0))*VLOOKUP(R$3,'Heat Value'!$A$1:$E$33,5,0)</f>
        <v>95640856358457.234</v>
      </c>
      <c r="S25" s="11">
        <f>INDEX('Final Energy Consumption-2019'!$A$2:$AE$43,MATCH('Energy Use 2019'!$A25,'Final Energy Consumption-2019'!$A$2:$A$43,0),MATCH('Energy Use 2019'!S$2,'Final Energy Consumption-2019'!$A$2:$AE$2,0))*VLOOKUP(S$3,'Heat Value'!$A$1:$E$33,5,0)</f>
        <v>33556382820871.52</v>
      </c>
      <c r="T25" s="15">
        <f>INDEX('Final Energy Consumption-2019'!$A$2:$AE$43,MATCH('Energy Use 2019'!$A25,'Final Energy Consumption-2019'!$A$2:$A$43,0),MATCH('Energy Use 2019'!T$2,'Final Energy Consumption-2019'!$A$2:$AE$2,0))*VLOOKUP(T$3,'Heat Value'!$A$1:$E$33,5,0)</f>
        <v>560871919718.75244</v>
      </c>
      <c r="U25" s="11">
        <f>INDEX('Final Energy Consumption-2019'!$A$2:$AE$43,MATCH('Energy Use 2019'!$A25,'Final Energy Consumption-2019'!$A$2:$A$43,0),MATCH('Energy Use 2019'!U$2,'Final Energy Consumption-2019'!$A$2:$AE$2,0))*VLOOKUP(U$3,'Heat Value'!$A$1:$E$33,5,0)</f>
        <v>15600211495912.752</v>
      </c>
      <c r="V25" s="11">
        <f>INDEX('Final Energy Consumption-2019'!$A$2:$AE$43,MATCH('Energy Use 2019'!$A25,'Final Energy Consumption-2019'!$A$2:$A$43,0),MATCH('Energy Use 2019'!V$2,'Final Energy Consumption-2019'!$A$2:$AE$2,0))*VLOOKUP(V$3,'Heat Value'!$A$1:$E$33,5,0)</f>
        <v>503661102016542.56</v>
      </c>
      <c r="W25" s="11">
        <f>INDEX('Final Energy Consumption-2019'!$A$2:$AE$43,MATCH('Energy Use 2019'!$A25,'Final Energy Consumption-2019'!$A$2:$A$43,0),MATCH('Energy Use 2019'!W$2,'Final Energy Consumption-2019'!$A$2:$AE$2,0))*VLOOKUP(W$3,'Heat Value'!$A$1:$E$33,5,0)</f>
        <v>32903178158767.613</v>
      </c>
      <c r="X25" s="11">
        <f>INDEX('Final Energy Consumption-2019'!$A$2:$AE$43,MATCH('Energy Use 2019'!$A25,'Final Energy Consumption-2019'!$A$2:$A$43,0),MATCH('Energy Use 2019'!X$2,'Final Energy Consumption-2019'!$A$2:$AE$2,0))*VLOOKUP(X$3,'Heat Value'!$A$1:$E$33,5,0)</f>
        <v>557881120700861.5</v>
      </c>
      <c r="Y25" s="11">
        <f>INDEX('Final Energy Consumption-2019'!$A$2:$AE$43,MATCH('Energy Use 2019'!$A25,'Final Energy Consumption-2019'!$A$2:$A$43,0),MATCH('Energy Use 2019'!Y$2,'Final Energy Consumption-2019'!$A$2:$AE$2,0))*VLOOKUP(Y$3,'Heat Value'!$A$1:$E$33,5,0)</f>
        <v>698127559313566.25</v>
      </c>
      <c r="Z25" s="11">
        <f>INDEX('Final Energy Consumption-2019'!$A$2:$AE$43,MATCH('Energy Use 2019'!$A25,'Final Energy Consumption-2019'!$A$2:$A$43,0),MATCH('Energy Use 2019'!Z$2,'Final Energy Consumption-2019'!$A$2:$AE$2,0))*VLOOKUP(Z$3,'Heat Value'!$A$1:$E$33,5,0)</f>
        <v>672389607052555.63</v>
      </c>
      <c r="AA25" s="11">
        <f>INDEX('Final Energy Consumption-2019'!$A$2:$AE$43,MATCH('Energy Use 2019'!$A25,'Final Energy Consumption-2019'!$A$2:$A$43,0),MATCH('Energy Use 2019'!AA$2,'Final Energy Consumption-2019'!$A$2:$AE$2,0))*VLOOKUP(AA$3,'Heat Value'!$A$1:$E$33,5,0)</f>
        <v>1376023269289488.5</v>
      </c>
      <c r="AB25" s="11">
        <f>INDEX('Final Energy Consumption-2019'!$A$2:$AE$43,MATCH('Energy Use 2019'!$A25,'Final Energy Consumption-2019'!$A$2:$A$43,0),MATCH('Energy Use 2019'!AB$2,'Final Energy Consumption-2019'!$A$2:$AE$2,0))*VLOOKUP(AB$3,'Heat Value'!$A$1:$E$33,5,0)</f>
        <v>1851898930279378.3</v>
      </c>
      <c r="AC25" s="132">
        <f>INDEX('Final Energy Consumption-2019'!$A$2:$AE$43,MATCH('Energy Use 2019'!$A25,'Final Energy Consumption-2019'!$A$2:$A$43,0),MATCH('Energy Use 2019'!AC$2,'Final Energy Consumption-2019'!$A$2:$AE$2,0))*VLOOKUP(AC$3,'Heat Value'!$A$1:$E$33,5,0)</f>
        <v>25232763270304.602</v>
      </c>
    </row>
    <row r="26" spans="1:29" x14ac:dyDescent="0.2">
      <c r="A26" s="12" t="s">
        <v>22</v>
      </c>
      <c r="B26" s="15">
        <f>INDEX('Final Energy Consumption-2019'!$A$2:$AE$43,MATCH('Energy Use 2019'!$A26,'Final Energy Consumption-2019'!$A$2:$A$43,0),MATCH('Energy Use 2019'!B$2,'Final Energy Consumption-2019'!$A$2:$AE$2,0))*VLOOKUP(B$3,'Heat Value'!$A$1:$E$33,5,0)</f>
        <v>91360150839408.172</v>
      </c>
      <c r="C26" s="5">
        <f>INDEX('Final Energy Consumption-2019'!$A$2:$AE$43,MATCH('Energy Use 2019'!$A26,'Final Energy Consumption-2019'!$A$2:$A$43,0),MATCH('Energy Use 2019'!C$2,'Final Energy Consumption-2019'!$A$2:$AE$2,0))*VLOOKUP(C$3,'Heat Value'!$A$1:$E$33,5,0)</f>
        <v>0</v>
      </c>
      <c r="D26" s="11">
        <f>INDEX('Final Energy Consumption-2019'!$A$2:$AE$43,MATCH('Energy Use 2019'!$A26,'Final Energy Consumption-2019'!$A$2:$A$43,0),MATCH('Energy Use 2019'!D$2,'Final Energy Consumption-2019'!$A$2:$AE$2,0))*VLOOKUP(D$3,'Heat Value'!$A$1:$E$33,5,0)</f>
        <v>152190616259.79324</v>
      </c>
      <c r="E26" s="11">
        <f>INDEX('Final Energy Consumption-2019'!$A$2:$AE$43,MATCH('Energy Use 2019'!$A26,'Final Energy Consumption-2019'!$A$2:$A$43,0),MATCH('Energy Use 2019'!E$2,'Final Energy Consumption-2019'!$A$2:$AE$2,0))*VLOOKUP(E$3,'Heat Value'!$A$1:$E$33,5,0)</f>
        <v>525548007719.21222</v>
      </c>
      <c r="F26" s="11">
        <f>INDEX('Final Energy Consumption-2019'!$A$2:$AE$43,MATCH('Energy Use 2019'!$A26,'Final Energy Consumption-2019'!$A$2:$A$43,0),MATCH('Energy Use 2019'!F$2,'Final Energy Consumption-2019'!$A$2:$AE$2,0))*VLOOKUP(F$3,'Heat Value'!$A$1:$E$33,5,0)</f>
        <v>608573944213.47461</v>
      </c>
      <c r="G26" s="5">
        <f>INDEX('Final Energy Consumption-2019'!$A$2:$AE$43,MATCH('Energy Use 2019'!$A26,'Final Energy Consumption-2019'!$A$2:$A$43,0),MATCH('Energy Use 2019'!G$2,'Final Energy Consumption-2019'!$A$2:$AE$2,0))*VLOOKUP(G$3,'Heat Value'!$A$1:$E$33,5,0)</f>
        <v>0</v>
      </c>
      <c r="H26" s="5">
        <f>INDEX('Final Energy Consumption-2019'!$A$2:$AE$43,MATCH('Energy Use 2019'!$A26,'Final Energy Consumption-2019'!$A$2:$A$43,0),MATCH('Energy Use 2019'!H$2,'Final Energy Consumption-2019'!$A$2:$AE$2,0))*VLOOKUP(H$3,'Heat Value'!$A$1:$E$33,5,0)</f>
        <v>0</v>
      </c>
      <c r="I26" s="5">
        <f>INDEX('Final Energy Consumption-2019'!$A$2:$AE$43,MATCH('Energy Use 2019'!$A26,'Final Energy Consumption-2019'!$A$2:$A$43,0),MATCH('Energy Use 2019'!I$2,'Final Energy Consumption-2019'!$A$2:$AE$2,0))*VLOOKUP(I$3,'Heat Value'!$A$1:$E$33,5,0)</f>
        <v>0</v>
      </c>
      <c r="J26" s="11">
        <f>INDEX('Final Energy Consumption-2019'!$A$2:$AE$43,MATCH('Energy Use 2019'!$A26,'Final Energy Consumption-2019'!$A$2:$A$43,0),MATCH('Energy Use 2019'!J$2,'Final Energy Consumption-2019'!$A$2:$AE$2,0))*VLOOKUP(J$3,'Heat Value'!$A$1:$E$33,5,0)</f>
        <v>25365860963.663677</v>
      </c>
      <c r="K26" s="11">
        <f>INDEX('Final Energy Consumption-2019'!$A$2:$AE$43,MATCH('Energy Use 2019'!$A26,'Final Energy Consumption-2019'!$A$2:$A$43,0),MATCH('Energy Use 2019'!K$2,'Final Energy Consumption-2019'!$A$2:$AE$2,0))*VLOOKUP(K$3,'Heat Value'!$A$1:$E$33,5,0)</f>
        <v>11890176240.433147</v>
      </c>
      <c r="L26" s="11">
        <f>INDEX('Final Energy Consumption-2019'!$A$2:$AE$43,MATCH('Energy Use 2019'!$A26,'Final Energy Consumption-2019'!$A$2:$A$43,0),MATCH('Energy Use 2019'!L$2,'Final Energy Consumption-2019'!$A$2:$AE$2,0))*VLOOKUP(L$3,'Heat Value'!$A$1:$E$33,5,0)*0.21</f>
        <v>336050683951.94434</v>
      </c>
      <c r="M26" s="11">
        <f>INDEX('Final Energy Consumption-2019'!$A$2:$AE$43,MATCH('Energy Use 2019'!$A26,'Final Energy Consumption-2019'!$A$2:$A$43,0),MATCH('Energy Use 2019'!M$2,'Final Energy Consumption-2019'!$A$2:$AE$2,0))*VLOOKUP(M$3,'Heat Value'!$A$1:$E$33,5,0)</f>
        <v>4082248347.326827</v>
      </c>
      <c r="N26" s="11">
        <f>INDEX('Final Energy Consumption-2019'!$A$2:$AE$43,MATCH('Energy Use 2019'!$A26,'Final Energy Consumption-2019'!$A$2:$A$43,0),MATCH('Energy Use 2019'!N$2,'Final Energy Consumption-2019'!$A$2:$AE$2,0))*VLOOKUP(N$3,'Heat Value'!$A$1:$E$33,5,0)*0.74</f>
        <v>1714155799429.9543</v>
      </c>
      <c r="O26" s="11">
        <f>INDEX('Final Energy Consumption-2019'!$A$2:$AE$43,MATCH('Energy Use 2019'!$A26,'Final Energy Consumption-2019'!$A$2:$A$43,0),MATCH('Energy Use 2019'!O$2,'Final Energy Consumption-2019'!$A$2:$AE$2,0))*VLOOKUP(O$3,'Heat Value'!$A$1:$E$33,5,0)</f>
        <v>1078042645799.2722</v>
      </c>
      <c r="P26" s="11">
        <f>INDEX('Final Energy Consumption-2019'!$A$2:$AE$43,MATCH('Energy Use 2019'!$A26,'Final Energy Consumption-2019'!$A$2:$A$43,0),MATCH('Energy Use 2019'!P$2,'Final Energy Consumption-2019'!$A$2:$AE$2,0))*VLOOKUP(P$3,'Heat Value'!$A$1:$E$33,5,0)</f>
        <v>12484741921.482166</v>
      </c>
      <c r="Q26" s="5">
        <f>INDEX('Final Energy Consumption-2019'!$A$2:$AE$43,MATCH('Energy Use 2019'!$A26,'Final Energy Consumption-2019'!$A$2:$A$43,0),MATCH('Energy Use 2019'!Q$2,'Final Energy Consumption-2019'!$A$2:$AE$2,0))*VLOOKUP(Q$3,'Heat Value'!$A$1:$E$33,5,0)</f>
        <v>0</v>
      </c>
      <c r="R26" s="11">
        <f>INDEX('Final Energy Consumption-2019'!$A$2:$AE$43,MATCH('Energy Use 2019'!$A26,'Final Energy Consumption-2019'!$A$2:$A$43,0),MATCH('Energy Use 2019'!R$2,'Final Energy Consumption-2019'!$A$2:$AE$2,0))*VLOOKUP(R$3,'Heat Value'!$A$1:$E$33,5,0)</f>
        <v>11352479586.744152</v>
      </c>
      <c r="S26" s="11">
        <f>INDEX('Final Energy Consumption-2019'!$A$2:$AE$43,MATCH('Energy Use 2019'!$A26,'Final Energy Consumption-2019'!$A$2:$A$43,0),MATCH('Energy Use 2019'!S$2,'Final Energy Consumption-2019'!$A$2:$AE$2,0))*VLOOKUP(S$3,'Heat Value'!$A$1:$E$33,5,0)</f>
        <v>93619214565.750244</v>
      </c>
      <c r="T26" s="9">
        <f>INDEX('Final Energy Consumption-2019'!$A$2:$AE$43,MATCH('Energy Use 2019'!$A26,'Final Energy Consumption-2019'!$A$2:$A$43,0),MATCH('Energy Use 2019'!T$2,'Final Energy Consumption-2019'!$A$2:$AE$2,0))*VLOOKUP(T$3,'Heat Value'!$A$1:$E$33,5,0)</f>
        <v>0</v>
      </c>
      <c r="U26" s="5">
        <f>INDEX('Final Energy Consumption-2019'!$A$2:$AE$43,MATCH('Energy Use 2019'!$A26,'Final Energy Consumption-2019'!$A$2:$A$43,0),MATCH('Energy Use 2019'!U$2,'Final Energy Consumption-2019'!$A$2:$AE$2,0))*VLOOKUP(U$3,'Heat Value'!$A$1:$E$33,5,0)</f>
        <v>0</v>
      </c>
      <c r="V26" s="11">
        <f>INDEX('Final Energy Consumption-2019'!$A$2:$AE$43,MATCH('Energy Use 2019'!$A26,'Final Energy Consumption-2019'!$A$2:$A$43,0),MATCH('Energy Use 2019'!V$2,'Final Energy Consumption-2019'!$A$2:$AE$2,0))*VLOOKUP(V$3,'Heat Value'!$A$1:$E$33,5,0)</f>
        <v>99877082336.44693</v>
      </c>
      <c r="W26" s="5">
        <f>INDEX('Final Energy Consumption-2019'!$A$2:$AE$43,MATCH('Energy Use 2019'!$A26,'Final Energy Consumption-2019'!$A$2:$A$43,0),MATCH('Energy Use 2019'!W$2,'Final Energy Consumption-2019'!$A$2:$AE$2,0))*VLOOKUP(W$3,'Heat Value'!$A$1:$E$33,5,0)</f>
        <v>0</v>
      </c>
      <c r="X26" s="11">
        <f>INDEX('Final Energy Consumption-2019'!$A$2:$AE$43,MATCH('Energy Use 2019'!$A26,'Final Energy Consumption-2019'!$A$2:$A$43,0),MATCH('Energy Use 2019'!X$2,'Final Energy Consumption-2019'!$A$2:$AE$2,0))*VLOOKUP(X$3,'Heat Value'!$A$1:$E$33,5,0)</f>
        <v>302964056357.77484</v>
      </c>
      <c r="Y26" s="11">
        <f>INDEX('Final Energy Consumption-2019'!$A$2:$AE$43,MATCH('Energy Use 2019'!$A26,'Final Energy Consumption-2019'!$A$2:$A$43,0),MATCH('Energy Use 2019'!Y$2,'Final Energy Consumption-2019'!$A$2:$AE$2,0))*VLOOKUP(Y$3,'Heat Value'!$A$1:$E$33,5,0)</f>
        <v>25160788407552.074</v>
      </c>
      <c r="Z26" s="11">
        <f>INDEX('Final Energy Consumption-2019'!$A$2:$AE$43,MATCH('Energy Use 2019'!$A26,'Final Energy Consumption-2019'!$A$2:$A$43,0),MATCH('Energy Use 2019'!Z$2,'Final Energy Consumption-2019'!$A$2:$AE$2,0))*VLOOKUP(Z$3,'Heat Value'!$A$1:$E$33,5,0)</f>
        <v>26149513885923.672</v>
      </c>
      <c r="AA26" s="11">
        <f>INDEX('Final Energy Consumption-2019'!$A$2:$AE$43,MATCH('Energy Use 2019'!$A26,'Final Energy Consumption-2019'!$A$2:$A$43,0),MATCH('Energy Use 2019'!AA$2,'Final Energy Consumption-2019'!$A$2:$AE$2,0))*VLOOKUP(AA$3,'Heat Value'!$A$1:$E$33,5,0)</f>
        <v>97002637348534.672</v>
      </c>
      <c r="AB26" s="11">
        <f>INDEX('Final Energy Consumption-2019'!$A$2:$AE$43,MATCH('Energy Use 2019'!$A26,'Final Energy Consumption-2019'!$A$2:$A$43,0),MATCH('Energy Use 2019'!AB$2,'Final Energy Consumption-2019'!$A$2:$AE$2,0))*VLOOKUP(AB$3,'Heat Value'!$A$1:$E$33,5,0)</f>
        <v>139116426869724.48</v>
      </c>
      <c r="AC26" s="132">
        <f>INDEX('Final Energy Consumption-2019'!$A$2:$AE$43,MATCH('Energy Use 2019'!$A26,'Final Energy Consumption-2019'!$A$2:$A$43,0),MATCH('Energy Use 2019'!AC$2,'Final Energy Consumption-2019'!$A$2:$AE$2,0))*VLOOKUP(AC$3,'Heat Value'!$A$1:$E$33,5,0)</f>
        <v>6994150214891.4678</v>
      </c>
    </row>
    <row r="27" spans="1:29" x14ac:dyDescent="0.2">
      <c r="A27" s="12" t="s">
        <v>23</v>
      </c>
      <c r="B27" s="15">
        <f>INDEX('Final Energy Consumption-2019'!$A$2:$AE$43,MATCH('Energy Use 2019'!$A27,'Final Energy Consumption-2019'!$A$2:$A$43,0),MATCH('Energy Use 2019'!B$2,'Final Energy Consumption-2019'!$A$2:$AE$2,0))*VLOOKUP(B$3,'Heat Value'!$A$1:$E$33,5,0)</f>
        <v>94792448380813.203</v>
      </c>
      <c r="C27" s="5">
        <f>INDEX('Final Energy Consumption-2019'!$A$2:$AE$43,MATCH('Energy Use 2019'!$A27,'Final Energy Consumption-2019'!$A$2:$A$43,0),MATCH('Energy Use 2019'!C$2,'Final Energy Consumption-2019'!$A$2:$AE$2,0))*VLOOKUP(C$3,'Heat Value'!$A$1:$E$33,5,0)</f>
        <v>0</v>
      </c>
      <c r="D27" s="11">
        <f>INDEX('Final Energy Consumption-2019'!$A$2:$AE$43,MATCH('Energy Use 2019'!$A27,'Final Energy Consumption-2019'!$A$2:$A$43,0),MATCH('Energy Use 2019'!D$2,'Final Energy Consumption-2019'!$A$2:$AE$2,0))*VLOOKUP(D$3,'Heat Value'!$A$1:$E$33,5,0)</f>
        <v>375720583891.36462</v>
      </c>
      <c r="E27" s="11">
        <f>INDEX('Final Energy Consumption-2019'!$A$2:$AE$43,MATCH('Energy Use 2019'!$A27,'Final Energy Consumption-2019'!$A$2:$A$43,0),MATCH('Energy Use 2019'!E$2,'Final Energy Consumption-2019'!$A$2:$AE$2,0))*VLOOKUP(E$3,'Heat Value'!$A$1:$E$33,5,0)</f>
        <v>5004834104279.8828</v>
      </c>
      <c r="F27" s="5">
        <f>INDEX('Final Energy Consumption-2019'!$A$2:$AE$43,MATCH('Energy Use 2019'!$A27,'Final Energy Consumption-2019'!$A$2:$A$43,0),MATCH('Energy Use 2019'!F$2,'Final Energy Consumption-2019'!$A$2:$AE$2,0))*VLOOKUP(F$3,'Heat Value'!$A$1:$E$33,5,0)</f>
        <v>0</v>
      </c>
      <c r="G27" s="5">
        <f>INDEX('Final Energy Consumption-2019'!$A$2:$AE$43,MATCH('Energy Use 2019'!$A27,'Final Energy Consumption-2019'!$A$2:$A$43,0),MATCH('Energy Use 2019'!G$2,'Final Energy Consumption-2019'!$A$2:$AE$2,0))*VLOOKUP(G$3,'Heat Value'!$A$1:$E$33,5,0)</f>
        <v>0</v>
      </c>
      <c r="H27" s="5">
        <f>INDEX('Final Energy Consumption-2019'!$A$2:$AE$43,MATCH('Energy Use 2019'!$A27,'Final Energy Consumption-2019'!$A$2:$A$43,0),MATCH('Energy Use 2019'!H$2,'Final Energy Consumption-2019'!$A$2:$AE$2,0))*VLOOKUP(H$3,'Heat Value'!$A$1:$E$33,5,0)</f>
        <v>0</v>
      </c>
      <c r="I27" s="5">
        <f>INDEX('Final Energy Consumption-2019'!$A$2:$AE$43,MATCH('Energy Use 2019'!$A27,'Final Energy Consumption-2019'!$A$2:$A$43,0),MATCH('Energy Use 2019'!I$2,'Final Energy Consumption-2019'!$A$2:$AE$2,0))*VLOOKUP(I$3,'Heat Value'!$A$1:$E$33,5,0)</f>
        <v>0</v>
      </c>
      <c r="J27" s="5">
        <f>INDEX('Final Energy Consumption-2019'!$A$2:$AE$43,MATCH('Energy Use 2019'!$A27,'Final Energy Consumption-2019'!$A$2:$A$43,0),MATCH('Energy Use 2019'!J$2,'Final Energy Consumption-2019'!$A$2:$AE$2,0))*VLOOKUP(J$3,'Heat Value'!$A$1:$E$33,5,0)</f>
        <v>0</v>
      </c>
      <c r="K27" s="5">
        <f>INDEX('Final Energy Consumption-2019'!$A$2:$AE$43,MATCH('Energy Use 2019'!$A27,'Final Energy Consumption-2019'!$A$2:$A$43,0),MATCH('Energy Use 2019'!K$2,'Final Energy Consumption-2019'!$A$2:$AE$2,0))*VLOOKUP(K$3,'Heat Value'!$A$1:$E$33,5,0)</f>
        <v>0</v>
      </c>
      <c r="L27" s="11">
        <f>INDEX('Final Energy Consumption-2019'!$A$2:$AE$43,MATCH('Energy Use 2019'!$A27,'Final Energy Consumption-2019'!$A$2:$A$43,0),MATCH('Energy Use 2019'!L$2,'Final Energy Consumption-2019'!$A$2:$AE$2,0))*VLOOKUP(L$3,'Heat Value'!$A$1:$E$33,5,0)*0.21</f>
        <v>52293601329.256645</v>
      </c>
      <c r="M27" s="11">
        <f>INDEX('Final Energy Consumption-2019'!$A$2:$AE$43,MATCH('Energy Use 2019'!$A27,'Final Energy Consumption-2019'!$A$2:$A$43,0),MATCH('Energy Use 2019'!M$2,'Final Energy Consumption-2019'!$A$2:$AE$2,0))*VLOOKUP(M$3,'Heat Value'!$A$1:$E$33,5,0)</f>
        <v>8164496694.6536541</v>
      </c>
      <c r="N27" s="11">
        <f>INDEX('Final Energy Consumption-2019'!$A$2:$AE$43,MATCH('Energy Use 2019'!$A27,'Final Energy Consumption-2019'!$A$2:$A$43,0),MATCH('Energy Use 2019'!N$2,'Final Energy Consumption-2019'!$A$2:$AE$2,0))*VLOOKUP(N$3,'Heat Value'!$A$1:$E$33,5,0)*0.74</f>
        <v>490613527236.49652</v>
      </c>
      <c r="O27" s="11">
        <f>INDEX('Final Energy Consumption-2019'!$A$2:$AE$43,MATCH('Energy Use 2019'!$A27,'Final Energy Consumption-2019'!$A$2:$A$43,0),MATCH('Energy Use 2019'!O$2,'Final Energy Consumption-2019'!$A$2:$AE$2,0))*VLOOKUP(O$3,'Heat Value'!$A$1:$E$33,5,0)</f>
        <v>150608899045.48654</v>
      </c>
      <c r="P27" s="5">
        <f>INDEX('Final Energy Consumption-2019'!$A$2:$AE$43,MATCH('Energy Use 2019'!$A27,'Final Energy Consumption-2019'!$A$2:$A$43,0),MATCH('Energy Use 2019'!P$2,'Final Energy Consumption-2019'!$A$2:$AE$2,0))*VLOOKUP(P$3,'Heat Value'!$A$1:$E$33,5,0)</f>
        <v>0</v>
      </c>
      <c r="Q27" s="11">
        <f>INDEX('Final Energy Consumption-2019'!$A$2:$AE$43,MATCH('Energy Use 2019'!$A27,'Final Energy Consumption-2019'!$A$2:$A$43,0),MATCH('Energy Use 2019'!Q$2,'Final Energy Consumption-2019'!$A$2:$AE$2,0))*VLOOKUP(Q$3,'Heat Value'!$A$1:$E$33,5,0)</f>
        <v>19618866622.084511</v>
      </c>
      <c r="R27" s="5">
        <f>INDEX('Final Energy Consumption-2019'!$A$2:$AE$43,MATCH('Energy Use 2019'!$A27,'Final Energy Consumption-2019'!$A$2:$A$43,0),MATCH('Energy Use 2019'!R$2,'Final Energy Consumption-2019'!$A$2:$AE$2,0))*VLOOKUP(R$3,'Heat Value'!$A$1:$E$33,5,0)</f>
        <v>0</v>
      </c>
      <c r="S27" s="11">
        <f>INDEX('Final Energy Consumption-2019'!$A$2:$AE$43,MATCH('Energy Use 2019'!$A27,'Final Energy Consumption-2019'!$A$2:$A$43,0),MATCH('Energy Use 2019'!S$2,'Final Energy Consumption-2019'!$A$2:$AE$2,0))*VLOOKUP(S$3,'Heat Value'!$A$1:$E$33,5,0)</f>
        <v>16281602533.173956</v>
      </c>
      <c r="T27" s="9">
        <f>INDEX('Final Energy Consumption-2019'!$A$2:$AE$43,MATCH('Energy Use 2019'!$A27,'Final Energy Consumption-2019'!$A$2:$A$43,0),MATCH('Energy Use 2019'!T$2,'Final Energy Consumption-2019'!$A$2:$AE$2,0))*VLOOKUP(T$3,'Heat Value'!$A$1:$E$33,5,0)</f>
        <v>0</v>
      </c>
      <c r="U27" s="5">
        <f>INDEX('Final Energy Consumption-2019'!$A$2:$AE$43,MATCH('Energy Use 2019'!$A27,'Final Energy Consumption-2019'!$A$2:$A$43,0),MATCH('Energy Use 2019'!U$2,'Final Energy Consumption-2019'!$A$2:$AE$2,0))*VLOOKUP(U$3,'Heat Value'!$A$1:$E$33,5,0)</f>
        <v>0</v>
      </c>
      <c r="V27" s="11">
        <f>INDEX('Final Energy Consumption-2019'!$A$2:$AE$43,MATCH('Energy Use 2019'!$A27,'Final Energy Consumption-2019'!$A$2:$A$43,0),MATCH('Energy Use 2019'!V$2,'Final Energy Consumption-2019'!$A$2:$AE$2,0))*VLOOKUP(V$3,'Heat Value'!$A$1:$E$33,5,0)</f>
        <v>28536309238.984837</v>
      </c>
      <c r="W27" s="5">
        <f>INDEX('Final Energy Consumption-2019'!$A$2:$AE$43,MATCH('Energy Use 2019'!$A27,'Final Energy Consumption-2019'!$A$2:$A$43,0),MATCH('Energy Use 2019'!W$2,'Final Energy Consumption-2019'!$A$2:$AE$2,0))*VLOOKUP(W$3,'Heat Value'!$A$1:$E$33,5,0)</f>
        <v>0</v>
      </c>
      <c r="X27" s="11">
        <f>INDEX('Final Energy Consumption-2019'!$A$2:$AE$43,MATCH('Energy Use 2019'!$A27,'Final Energy Consumption-2019'!$A$2:$A$43,0),MATCH('Energy Use 2019'!X$2,'Final Energy Consumption-2019'!$A$2:$AE$2,0))*VLOOKUP(X$3,'Heat Value'!$A$1:$E$33,5,0)</f>
        <v>27189081980.825947</v>
      </c>
      <c r="Y27" s="11">
        <f>INDEX('Final Energy Consumption-2019'!$A$2:$AE$43,MATCH('Energy Use 2019'!$A27,'Final Energy Consumption-2019'!$A$2:$A$43,0),MATCH('Energy Use 2019'!Y$2,'Final Energy Consumption-2019'!$A$2:$AE$2,0))*VLOOKUP(Y$3,'Heat Value'!$A$1:$E$33,5,0)</f>
        <v>5767419326664.0811</v>
      </c>
      <c r="Z27" s="11">
        <f>INDEX('Final Energy Consumption-2019'!$A$2:$AE$43,MATCH('Energy Use 2019'!$A27,'Final Energy Consumption-2019'!$A$2:$A$43,0),MATCH('Energy Use 2019'!Z$2,'Final Energy Consumption-2019'!$A$2:$AE$2,0))*VLOOKUP(Z$3,'Heat Value'!$A$1:$E$33,5,0)</f>
        <v>43894523308884.555</v>
      </c>
      <c r="AA27" s="11">
        <f>INDEX('Final Energy Consumption-2019'!$A$2:$AE$43,MATCH('Energy Use 2019'!$A27,'Final Energy Consumption-2019'!$A$2:$A$43,0),MATCH('Energy Use 2019'!AA$2,'Final Energy Consumption-2019'!$A$2:$AE$2,0))*VLOOKUP(AA$3,'Heat Value'!$A$1:$E$33,5,0)</f>
        <v>108748176696048.86</v>
      </c>
      <c r="AB27" s="11">
        <f>INDEX('Final Energy Consumption-2019'!$A$2:$AE$43,MATCH('Energy Use 2019'!$A27,'Final Energy Consumption-2019'!$A$2:$A$43,0),MATCH('Energy Use 2019'!AB$2,'Final Energy Consumption-2019'!$A$2:$AE$2,0))*VLOOKUP(AB$3,'Heat Value'!$A$1:$E$33,5,0)</f>
        <v>155303626817480.81</v>
      </c>
      <c r="AC27" s="132">
        <f>INDEX('Final Energy Consumption-2019'!$A$2:$AE$43,MATCH('Energy Use 2019'!$A27,'Final Energy Consumption-2019'!$A$2:$A$43,0),MATCH('Energy Use 2019'!AC$2,'Final Energy Consumption-2019'!$A$2:$AE$2,0))*VLOOKUP(AC$3,'Heat Value'!$A$1:$E$33,5,0)</f>
        <v>3501236640695.3711</v>
      </c>
    </row>
    <row r="28" spans="1:29" x14ac:dyDescent="0.2">
      <c r="A28" s="12" t="s">
        <v>24</v>
      </c>
      <c r="B28" s="15">
        <f>INDEX('Final Energy Consumption-2019'!$A$2:$AE$43,MATCH('Energy Use 2019'!$A28,'Final Energy Consumption-2019'!$A$2:$A$43,0),MATCH('Energy Use 2019'!B$2,'Final Energy Consumption-2019'!$A$2:$AE$2,0))*VLOOKUP(B$3,'Heat Value'!$A$1:$E$33,5,0)</f>
        <v>48416797651043.781</v>
      </c>
      <c r="C28" s="5">
        <f>INDEX('Final Energy Consumption-2019'!$A$2:$AE$43,MATCH('Energy Use 2019'!$A28,'Final Energy Consumption-2019'!$A$2:$A$43,0),MATCH('Energy Use 2019'!C$2,'Final Energy Consumption-2019'!$A$2:$AE$2,0))*VLOOKUP(C$3,'Heat Value'!$A$1:$E$33,5,0)</f>
        <v>0</v>
      </c>
      <c r="D28" s="11">
        <f>INDEX('Final Energy Consumption-2019'!$A$2:$AE$43,MATCH('Energy Use 2019'!$A28,'Final Energy Consumption-2019'!$A$2:$A$43,0),MATCH('Energy Use 2019'!D$2,'Final Energy Consumption-2019'!$A$2:$AE$2,0))*VLOOKUP(D$3,'Heat Value'!$A$1:$E$33,5,0)</f>
        <v>200542843300.66504</v>
      </c>
      <c r="E28" s="11">
        <f>INDEX('Final Energy Consumption-2019'!$A$2:$AE$43,MATCH('Energy Use 2019'!$A28,'Final Energy Consumption-2019'!$A$2:$A$43,0),MATCH('Energy Use 2019'!E$2,'Final Energy Consumption-2019'!$A$2:$AE$2,0))*VLOOKUP(E$3,'Heat Value'!$A$1:$E$33,5,0)</f>
        <v>8085353964.9109564</v>
      </c>
      <c r="F28" s="11">
        <f>INDEX('Final Energy Consumption-2019'!$A$2:$AE$43,MATCH('Energy Use 2019'!$A28,'Final Energy Consumption-2019'!$A$2:$A$43,0),MATCH('Energy Use 2019'!F$2,'Final Energy Consumption-2019'!$A$2:$AE$2,0))*VLOOKUP(F$3,'Heat Value'!$A$1:$E$33,5,0)</f>
        <v>1019772555168.525</v>
      </c>
      <c r="G28" s="5">
        <f>INDEX('Final Energy Consumption-2019'!$A$2:$AE$43,MATCH('Energy Use 2019'!$A28,'Final Energy Consumption-2019'!$A$2:$A$43,0),MATCH('Energy Use 2019'!G$2,'Final Energy Consumption-2019'!$A$2:$AE$2,0))*VLOOKUP(G$3,'Heat Value'!$A$1:$E$33,5,0)</f>
        <v>0</v>
      </c>
      <c r="H28" s="5">
        <f>INDEX('Final Energy Consumption-2019'!$A$2:$AE$43,MATCH('Energy Use 2019'!$A28,'Final Energy Consumption-2019'!$A$2:$A$43,0),MATCH('Energy Use 2019'!H$2,'Final Energy Consumption-2019'!$A$2:$AE$2,0))*VLOOKUP(H$3,'Heat Value'!$A$1:$E$33,5,0)</f>
        <v>0</v>
      </c>
      <c r="I28" s="5">
        <f>INDEX('Final Energy Consumption-2019'!$A$2:$AE$43,MATCH('Energy Use 2019'!$A28,'Final Energy Consumption-2019'!$A$2:$A$43,0),MATCH('Energy Use 2019'!I$2,'Final Energy Consumption-2019'!$A$2:$AE$2,0))*VLOOKUP(I$3,'Heat Value'!$A$1:$E$33,5,0)</f>
        <v>0</v>
      </c>
      <c r="J28" s="11">
        <f>INDEX('Final Energy Consumption-2019'!$A$2:$AE$43,MATCH('Energy Use 2019'!$A28,'Final Energy Consumption-2019'!$A$2:$A$43,0),MATCH('Energy Use 2019'!J$2,'Final Energy Consumption-2019'!$A$2:$AE$2,0))*VLOOKUP(J$3,'Heat Value'!$A$1:$E$33,5,0)</f>
        <v>1690000486704.0925</v>
      </c>
      <c r="K28" s="11">
        <f>INDEX('Final Energy Consumption-2019'!$A$2:$AE$43,MATCH('Energy Use 2019'!$A28,'Final Energy Consumption-2019'!$A$2:$A$43,0),MATCH('Energy Use 2019'!K$2,'Final Energy Consumption-2019'!$A$2:$AE$2,0))*VLOOKUP(K$3,'Heat Value'!$A$1:$E$33,5,0)</f>
        <v>3963392080.144383</v>
      </c>
      <c r="L28" s="11">
        <f>INDEX('Final Energy Consumption-2019'!$A$2:$AE$43,MATCH('Energy Use 2019'!$A28,'Final Energy Consumption-2019'!$A$2:$A$43,0),MATCH('Energy Use 2019'!L$2,'Final Energy Consumption-2019'!$A$2:$AE$2,0))*VLOOKUP(L$3,'Heat Value'!$A$1:$E$33,5,0)*0.21</f>
        <v>810122184527.00867</v>
      </c>
      <c r="M28" s="11">
        <f>INDEX('Final Energy Consumption-2019'!$A$2:$AE$43,MATCH('Energy Use 2019'!$A28,'Final Energy Consumption-2019'!$A$2:$A$43,0),MATCH('Energy Use 2019'!M$2,'Final Energy Consumption-2019'!$A$2:$AE$2,0))*VLOOKUP(M$3,'Heat Value'!$A$1:$E$33,5,0)</f>
        <v>24493490083.96096</v>
      </c>
      <c r="N28" s="11">
        <f>INDEX('Final Energy Consumption-2019'!$A$2:$AE$43,MATCH('Energy Use 2019'!$A28,'Final Energy Consumption-2019'!$A$2:$A$43,0),MATCH('Energy Use 2019'!N$2,'Final Energy Consumption-2019'!$A$2:$AE$2,0))*VLOOKUP(N$3,'Heat Value'!$A$1:$E$33,5,0)*0.74</f>
        <v>3559939618362.3833</v>
      </c>
      <c r="O28" s="11">
        <f>INDEX('Final Energy Consumption-2019'!$A$2:$AE$43,MATCH('Energy Use 2019'!$A28,'Final Energy Consumption-2019'!$A$2:$A$43,0),MATCH('Energy Use 2019'!O$2,'Final Energy Consumption-2019'!$A$2:$AE$2,0))*VLOOKUP(O$3,'Heat Value'!$A$1:$E$33,5,0)</f>
        <v>1339626523088.8013</v>
      </c>
      <c r="P28" s="5">
        <f>INDEX('Final Energy Consumption-2019'!$A$2:$AE$43,MATCH('Energy Use 2019'!$A28,'Final Energy Consumption-2019'!$A$2:$A$43,0),MATCH('Energy Use 2019'!P$2,'Final Energy Consumption-2019'!$A$2:$AE$2,0))*VLOOKUP(P$3,'Heat Value'!$A$1:$E$33,5,0)</f>
        <v>0</v>
      </c>
      <c r="Q28" s="11">
        <f>INDEX('Final Energy Consumption-2019'!$A$2:$AE$43,MATCH('Energy Use 2019'!$A28,'Final Energy Consumption-2019'!$A$2:$A$43,0),MATCH('Energy Use 2019'!Q$2,'Final Energy Consumption-2019'!$A$2:$AE$2,0))*VLOOKUP(Q$3,'Heat Value'!$A$1:$E$33,5,0)</f>
        <v>176569799598.76059</v>
      </c>
      <c r="R28" s="11">
        <f>INDEX('Final Energy Consumption-2019'!$A$2:$AE$43,MATCH('Energy Use 2019'!$A28,'Final Energy Consumption-2019'!$A$2:$A$43,0),MATCH('Energy Use 2019'!R$2,'Final Energy Consumption-2019'!$A$2:$AE$2,0))*VLOOKUP(R$3,'Heat Value'!$A$1:$E$33,5,0)</f>
        <v>162718874076.66617</v>
      </c>
      <c r="S28" s="11">
        <f>INDEX('Final Energy Consumption-2019'!$A$2:$AE$43,MATCH('Energy Use 2019'!$A28,'Final Energy Consumption-2019'!$A$2:$A$43,0),MATCH('Energy Use 2019'!S$2,'Final Energy Consumption-2019'!$A$2:$AE$2,0))*VLOOKUP(S$3,'Heat Value'!$A$1:$E$33,5,0)</f>
        <v>166886425965.03302</v>
      </c>
      <c r="T28" s="15">
        <f>INDEX('Final Energy Consumption-2019'!$A$2:$AE$43,MATCH('Energy Use 2019'!$A28,'Final Energy Consumption-2019'!$A$2:$A$43,0),MATCH('Energy Use 2019'!T$2,'Final Energy Consumption-2019'!$A$2:$AE$2,0))*VLOOKUP(T$3,'Heat Value'!$A$1:$E$33,5,0)</f>
        <v>568251813399.26233</v>
      </c>
      <c r="U28" s="5">
        <f>INDEX('Final Energy Consumption-2019'!$A$2:$AE$43,MATCH('Energy Use 2019'!$A28,'Final Energy Consumption-2019'!$A$2:$A$43,0),MATCH('Energy Use 2019'!U$2,'Final Energy Consumption-2019'!$A$2:$AE$2,0))*VLOOKUP(U$3,'Heat Value'!$A$1:$E$33,5,0)</f>
        <v>0</v>
      </c>
      <c r="V28" s="11">
        <f>INDEX('Final Energy Consumption-2019'!$A$2:$AE$43,MATCH('Energy Use 2019'!$A28,'Final Energy Consumption-2019'!$A$2:$A$43,0),MATCH('Energy Use 2019'!V$2,'Final Energy Consumption-2019'!$A$2:$AE$2,0))*VLOOKUP(V$3,'Heat Value'!$A$1:$E$33,5,0)</f>
        <v>1074867648001.7621</v>
      </c>
      <c r="W28" s="5">
        <f>INDEX('Final Energy Consumption-2019'!$A$2:$AE$43,MATCH('Energy Use 2019'!$A28,'Final Energy Consumption-2019'!$A$2:$A$43,0),MATCH('Energy Use 2019'!W$2,'Final Energy Consumption-2019'!$A$2:$AE$2,0))*VLOOKUP(W$3,'Heat Value'!$A$1:$E$33,5,0)</f>
        <v>0</v>
      </c>
      <c r="X28" s="11">
        <f>INDEX('Final Energy Consumption-2019'!$A$2:$AE$43,MATCH('Energy Use 2019'!$A28,'Final Energy Consumption-2019'!$A$2:$A$43,0),MATCH('Energy Use 2019'!X$2,'Final Energy Consumption-2019'!$A$2:$AE$2,0))*VLOOKUP(X$3,'Heat Value'!$A$1:$E$33,5,0)</f>
        <v>1060374197252.2119</v>
      </c>
      <c r="Y28" s="11">
        <f>INDEX('Final Energy Consumption-2019'!$A$2:$AE$43,MATCH('Energy Use 2019'!$A28,'Final Energy Consumption-2019'!$A$2:$A$43,0),MATCH('Energy Use 2019'!Y$2,'Final Energy Consumption-2019'!$A$2:$AE$2,0))*VLOOKUP(Y$3,'Heat Value'!$A$1:$E$33,5,0)</f>
        <v>26813440729227.746</v>
      </c>
      <c r="Z28" s="11">
        <f>INDEX('Final Energy Consumption-2019'!$A$2:$AE$43,MATCH('Energy Use 2019'!$A28,'Final Energy Consumption-2019'!$A$2:$A$43,0),MATCH('Energy Use 2019'!Z$2,'Final Energy Consumption-2019'!$A$2:$AE$2,0))*VLOOKUP(Z$3,'Heat Value'!$A$1:$E$33,5,0)</f>
        <v>30727141316736.934</v>
      </c>
      <c r="AA28" s="11">
        <f>INDEX('Final Energy Consumption-2019'!$A$2:$AE$43,MATCH('Energy Use 2019'!$A28,'Final Energy Consumption-2019'!$A$2:$A$43,0),MATCH('Energy Use 2019'!AA$2,'Final Energy Consumption-2019'!$A$2:$AE$2,0))*VLOOKUP(AA$3,'Heat Value'!$A$1:$E$33,5,0)</f>
        <v>29753116861064.75</v>
      </c>
      <c r="AB28" s="11">
        <f>INDEX('Final Energy Consumption-2019'!$A$2:$AE$43,MATCH('Energy Use 2019'!$A28,'Final Energy Consumption-2019'!$A$2:$A$43,0),MATCH('Energy Use 2019'!AB$2,'Final Energy Consumption-2019'!$A$2:$AE$2,0))*VLOOKUP(AB$3,'Heat Value'!$A$1:$E$33,5,0)</f>
        <v>486701059474718.88</v>
      </c>
      <c r="AC28" s="132">
        <f>INDEX('Final Energy Consumption-2019'!$A$2:$AE$43,MATCH('Energy Use 2019'!$A28,'Final Energy Consumption-2019'!$A$2:$A$43,0),MATCH('Energy Use 2019'!AC$2,'Final Energy Consumption-2019'!$A$2:$AE$2,0))*VLOOKUP(AC$3,'Heat Value'!$A$1:$E$33,5,0)</f>
        <v>4516650753607.0244</v>
      </c>
    </row>
    <row r="29" spans="1:29" x14ac:dyDescent="0.2">
      <c r="A29" s="12" t="s">
        <v>25</v>
      </c>
      <c r="B29" s="15">
        <f>INDEX('Final Energy Consumption-2019'!$A$2:$AE$43,MATCH('Energy Use 2019'!$A29,'Final Energy Consumption-2019'!$A$2:$A$43,0),MATCH('Energy Use 2019'!B$2,'Final Energy Consumption-2019'!$A$2:$AE$2,0))*VLOOKUP(B$3,'Heat Value'!$A$1:$E$33,5,0)</f>
        <v>2720062112730809.5</v>
      </c>
      <c r="C29" s="5">
        <f>INDEX('Final Energy Consumption-2019'!$A$2:$AE$43,MATCH('Energy Use 2019'!$A29,'Final Energy Consumption-2019'!$A$2:$A$43,0),MATCH('Energy Use 2019'!C$2,'Final Energy Consumption-2019'!$A$2:$AE$2,0))*VLOOKUP(C$3,'Heat Value'!$A$1:$E$33,5,0)</f>
        <v>0</v>
      </c>
      <c r="D29" s="11">
        <f>INDEX('Final Energy Consumption-2019'!$A$2:$AE$43,MATCH('Energy Use 2019'!$A29,'Final Energy Consumption-2019'!$A$2:$A$43,0),MATCH('Energy Use 2019'!D$2,'Final Energy Consumption-2019'!$A$2:$AE$2,0))*VLOOKUP(D$3,'Heat Value'!$A$1:$E$33,5,0)</f>
        <v>666920682255825.5</v>
      </c>
      <c r="E29" s="11">
        <f>INDEX('Final Energy Consumption-2019'!$A$2:$AE$43,MATCH('Energy Use 2019'!$A29,'Final Energy Consumption-2019'!$A$2:$A$43,0),MATCH('Energy Use 2019'!E$2,'Final Energy Consumption-2019'!$A$2:$AE$2,0))*VLOOKUP(E$3,'Heat Value'!$A$1:$E$33,5,0)</f>
        <v>361261700506186.5</v>
      </c>
      <c r="F29" s="11">
        <f>INDEX('Final Energy Consumption-2019'!$A$2:$AE$43,MATCH('Energy Use 2019'!$A29,'Final Energy Consumption-2019'!$A$2:$A$43,0),MATCH('Energy Use 2019'!F$2,'Final Energy Consumption-2019'!$A$2:$AE$2,0))*VLOOKUP(F$3,'Heat Value'!$A$1:$E$33,5,0)</f>
        <v>59113912310898.047</v>
      </c>
      <c r="G29" s="11">
        <f>INDEX('Final Energy Consumption-2019'!$A$2:$AE$43,MATCH('Energy Use 2019'!$A29,'Final Energy Consumption-2019'!$A$2:$A$43,0),MATCH('Energy Use 2019'!G$2,'Final Energy Consumption-2019'!$A$2:$AE$2,0))*VLOOKUP(G$3,'Heat Value'!$A$1:$E$33,5,0)</f>
        <v>15158202288532.877</v>
      </c>
      <c r="H29" s="11">
        <f>INDEX('Final Energy Consumption-2019'!$A$2:$AE$43,MATCH('Energy Use 2019'!$A29,'Final Energy Consumption-2019'!$A$2:$A$43,0),MATCH('Energy Use 2019'!H$2,'Final Energy Consumption-2019'!$A$2:$AE$2,0))*VLOOKUP(H$3,'Heat Value'!$A$1:$E$33,5,0)</f>
        <v>4232088756249.2549</v>
      </c>
      <c r="I29" s="11">
        <f>INDEX('Final Energy Consumption-2019'!$A$2:$AE$43,MATCH('Energy Use 2019'!$A29,'Final Energy Consumption-2019'!$A$2:$A$43,0),MATCH('Energy Use 2019'!I$2,'Final Energy Consumption-2019'!$A$2:$AE$2,0))*VLOOKUP(I$3,'Heat Value'!$A$1:$E$33,5,0)</f>
        <v>4240829525754.4902</v>
      </c>
      <c r="J29" s="11">
        <f>INDEX('Final Energy Consumption-2019'!$A$2:$AE$43,MATCH('Energy Use 2019'!$A29,'Final Energy Consumption-2019'!$A$2:$A$43,0),MATCH('Energy Use 2019'!J$2,'Final Energy Consumption-2019'!$A$2:$AE$2,0))*VLOOKUP(J$3,'Heat Value'!$A$1:$E$33,5,0)</f>
        <v>7054880080518.96</v>
      </c>
      <c r="K29" s="11">
        <f>INDEX('Final Energy Consumption-2019'!$A$2:$AE$43,MATCH('Energy Use 2019'!$A29,'Final Energy Consumption-2019'!$A$2:$A$43,0),MATCH('Energy Use 2019'!K$2,'Final Energy Consumption-2019'!$A$2:$AE$2,0))*VLOOKUP(K$3,'Heat Value'!$A$1:$E$33,5,0)</f>
        <v>39633920801.443832</v>
      </c>
      <c r="L29" s="11">
        <f>INDEX('Final Energy Consumption-2019'!$A$2:$AE$43,MATCH('Energy Use 2019'!$A29,'Final Energy Consumption-2019'!$A$2:$A$43,0),MATCH('Energy Use 2019'!L$2,'Final Energy Consumption-2019'!$A$2:$AE$2,0))*VLOOKUP(L$3,'Heat Value'!$A$1:$E$33,5,0)*0.21</f>
        <v>1264476425584.4846</v>
      </c>
      <c r="M29" s="11">
        <f>INDEX('Final Energy Consumption-2019'!$A$2:$AE$43,MATCH('Energy Use 2019'!$A29,'Final Energy Consumption-2019'!$A$2:$A$43,0),MATCH('Energy Use 2019'!M$2,'Final Energy Consumption-2019'!$A$2:$AE$2,0))*VLOOKUP(M$3,'Heat Value'!$A$1:$E$33,5,0)</f>
        <v>338826612828.12659</v>
      </c>
      <c r="N29" s="11">
        <f>INDEX('Final Energy Consumption-2019'!$A$2:$AE$43,MATCH('Energy Use 2019'!$A29,'Final Energy Consumption-2019'!$A$2:$A$43,0),MATCH('Energy Use 2019'!N$2,'Final Energy Consumption-2019'!$A$2:$AE$2,0))*VLOOKUP(N$3,'Heat Value'!$A$1:$E$33,5,0)*0.74</f>
        <v>93955482011686.859</v>
      </c>
      <c r="O29" s="11">
        <f>INDEX('Final Energy Consumption-2019'!$A$2:$AE$43,MATCH('Energy Use 2019'!$A29,'Final Energy Consumption-2019'!$A$2:$A$43,0),MATCH('Energy Use 2019'!O$2,'Final Energy Consumption-2019'!$A$2:$AE$2,0))*VLOOKUP(O$3,'Heat Value'!$A$1:$E$33,5,0)</f>
        <v>38163502339710.266</v>
      </c>
      <c r="P29" s="5">
        <f>INDEX('Final Energy Consumption-2019'!$A$2:$AE$43,MATCH('Energy Use 2019'!$A29,'Final Energy Consumption-2019'!$A$2:$A$43,0),MATCH('Energy Use 2019'!P$2,'Final Energy Consumption-2019'!$A$2:$AE$2,0))*VLOOKUP(P$3,'Heat Value'!$A$1:$E$33,5,0)</f>
        <v>0</v>
      </c>
      <c r="Q29" s="11">
        <f>INDEX('Final Energy Consumption-2019'!$A$2:$AE$43,MATCH('Energy Use 2019'!$A29,'Final Energy Consumption-2019'!$A$2:$A$43,0),MATCH('Energy Use 2019'!Q$2,'Final Energy Consumption-2019'!$A$2:$AE$2,0))*VLOOKUP(Q$3,'Heat Value'!$A$1:$E$33,5,0)</f>
        <v>231502626140.5972</v>
      </c>
      <c r="R29" s="11">
        <f>INDEX('Final Energy Consumption-2019'!$A$2:$AE$43,MATCH('Energy Use 2019'!$A29,'Final Energy Consumption-2019'!$A$2:$A$43,0),MATCH('Energy Use 2019'!R$2,'Final Energy Consumption-2019'!$A$2:$AE$2,0))*VLOOKUP(R$3,'Heat Value'!$A$1:$E$33,5,0)</f>
        <v>276243669944.10767</v>
      </c>
      <c r="S29" s="11">
        <f>INDEX('Final Energy Consumption-2019'!$A$2:$AE$43,MATCH('Energy Use 2019'!$A29,'Final Energy Consumption-2019'!$A$2:$A$43,0),MATCH('Energy Use 2019'!S$2,'Final Energy Consumption-2019'!$A$2:$AE$2,0))*VLOOKUP(S$3,'Heat Value'!$A$1:$E$33,5,0)</f>
        <v>65126410132.695824</v>
      </c>
      <c r="T29" s="15">
        <f>INDEX('Final Energy Consumption-2019'!$A$2:$AE$43,MATCH('Energy Use 2019'!$A29,'Final Energy Consumption-2019'!$A$2:$A$43,0),MATCH('Energy Use 2019'!T$2,'Final Energy Consumption-2019'!$A$2:$AE$2,0))*VLOOKUP(T$3,'Heat Value'!$A$1:$E$33,5,0)</f>
        <v>89019967521150.672</v>
      </c>
      <c r="U29" s="11">
        <f>INDEX('Final Energy Consumption-2019'!$A$2:$AE$43,MATCH('Energy Use 2019'!$A29,'Final Energy Consumption-2019'!$A$2:$A$43,0),MATCH('Energy Use 2019'!U$2,'Final Energy Consumption-2019'!$A$2:$AE$2,0))*VLOOKUP(U$3,'Heat Value'!$A$1:$E$33,5,0)</f>
        <v>740801114651892.63</v>
      </c>
      <c r="V29" s="11">
        <f>INDEX('Final Energy Consumption-2019'!$A$2:$AE$43,MATCH('Energy Use 2019'!$A29,'Final Energy Consumption-2019'!$A$2:$A$43,0),MATCH('Energy Use 2019'!V$2,'Final Energy Consumption-2019'!$A$2:$AE$2,0))*VLOOKUP(V$3,'Heat Value'!$A$1:$E$33,5,0)</f>
        <v>29206912506100.98</v>
      </c>
      <c r="W29" s="11">
        <f>INDEX('Final Energy Consumption-2019'!$A$2:$AE$43,MATCH('Energy Use 2019'!$A29,'Final Energy Consumption-2019'!$A$2:$A$43,0),MATCH('Energy Use 2019'!W$2,'Final Energy Consumption-2019'!$A$2:$AE$2,0))*VLOOKUP(W$3,'Heat Value'!$A$1:$E$33,5,0)</f>
        <v>47957461209.281006</v>
      </c>
      <c r="X29" s="11">
        <f>INDEX('Final Energy Consumption-2019'!$A$2:$AE$43,MATCH('Energy Use 2019'!$A29,'Final Energy Consumption-2019'!$A$2:$A$43,0),MATCH('Energy Use 2019'!X$2,'Final Energy Consumption-2019'!$A$2:$AE$2,0))*VLOOKUP(X$3,'Heat Value'!$A$1:$E$33,5,0)</f>
        <v>4998906929903.2842</v>
      </c>
      <c r="Y29" s="11">
        <f>INDEX('Final Energy Consumption-2019'!$A$2:$AE$43,MATCH('Energy Use 2019'!$A29,'Final Energy Consumption-2019'!$A$2:$A$43,0),MATCH('Energy Use 2019'!Y$2,'Final Energy Consumption-2019'!$A$2:$AE$2,0))*VLOOKUP(Y$3,'Heat Value'!$A$1:$E$33,5,0)</f>
        <v>124724658888910.94</v>
      </c>
      <c r="Z29" s="11">
        <f>INDEX('Final Energy Consumption-2019'!$A$2:$AE$43,MATCH('Energy Use 2019'!$A29,'Final Energy Consumption-2019'!$A$2:$A$43,0),MATCH('Energy Use 2019'!Z$2,'Final Energy Consumption-2019'!$A$2:$AE$2,0))*VLOOKUP(Z$3,'Heat Value'!$A$1:$E$33,5,0)</f>
        <v>499536640264115</v>
      </c>
      <c r="AA29" s="11">
        <f>INDEX('Final Energy Consumption-2019'!$A$2:$AE$43,MATCH('Energy Use 2019'!$A29,'Final Energy Consumption-2019'!$A$2:$A$43,0),MATCH('Energy Use 2019'!AA$2,'Final Energy Consumption-2019'!$A$2:$AE$2,0))*VLOOKUP(AA$3,'Heat Value'!$A$1:$E$33,5,0)</f>
        <v>23871911614915.93</v>
      </c>
      <c r="AB29" s="11">
        <f>INDEX('Final Energy Consumption-2019'!$A$2:$AE$43,MATCH('Energy Use 2019'!$A29,'Final Energy Consumption-2019'!$A$2:$A$43,0),MATCH('Energy Use 2019'!AB$2,'Final Energy Consumption-2019'!$A$2:$AE$2,0))*VLOOKUP(AB$3,'Heat Value'!$A$1:$E$33,5,0)</f>
        <v>1283183634307131.8</v>
      </c>
      <c r="AC29" s="132">
        <f>INDEX('Final Energy Consumption-2019'!$A$2:$AE$43,MATCH('Energy Use 2019'!$A29,'Final Energy Consumption-2019'!$A$2:$A$43,0),MATCH('Energy Use 2019'!AC$2,'Final Energy Consumption-2019'!$A$2:$AE$2,0))*VLOOKUP(AC$3,'Heat Value'!$A$1:$E$33,5,0)</f>
        <v>24980296919826.566</v>
      </c>
    </row>
    <row r="30" spans="1:29" x14ac:dyDescent="0.2">
      <c r="A30" s="12" t="s">
        <v>26</v>
      </c>
      <c r="B30" s="15">
        <f>INDEX('Final Energy Consumption-2019'!$A$2:$AE$43,MATCH('Energy Use 2019'!$A30,'Final Energy Consumption-2019'!$A$2:$A$43,0),MATCH('Energy Use 2019'!B$2,'Final Energy Consumption-2019'!$A$2:$AE$2,0))*VLOOKUP(B$3,'Heat Value'!$A$1:$E$33,5,0)</f>
        <v>1674875987275934.3</v>
      </c>
      <c r="C30" s="5">
        <f>INDEX('Final Energy Consumption-2019'!$A$2:$AE$43,MATCH('Energy Use 2019'!$A30,'Final Energy Consumption-2019'!$A$2:$A$43,0),MATCH('Energy Use 2019'!C$2,'Final Energy Consumption-2019'!$A$2:$AE$2,0))*VLOOKUP(C$3,'Heat Value'!$A$1:$E$33,5,0)</f>
        <v>0</v>
      </c>
      <c r="D30" s="11">
        <f>INDEX('Final Energy Consumption-2019'!$A$2:$AE$43,MATCH('Energy Use 2019'!$A30,'Final Energy Consumption-2019'!$A$2:$A$43,0),MATCH('Energy Use 2019'!D$2,'Final Energy Consumption-2019'!$A$2:$AE$2,0))*VLOOKUP(D$3,'Heat Value'!$A$1:$E$33,5,0)</f>
        <v>53103427842232.242</v>
      </c>
      <c r="E30" s="11">
        <f>INDEX('Final Energy Consumption-2019'!$A$2:$AE$43,MATCH('Energy Use 2019'!$A30,'Final Energy Consumption-2019'!$A$2:$A$43,0),MATCH('Energy Use 2019'!E$2,'Final Energy Consumption-2019'!$A$2:$AE$2,0))*VLOOKUP(E$3,'Heat Value'!$A$1:$E$33,5,0)</f>
        <v>1.0577637373414876E+16</v>
      </c>
      <c r="F30" s="11">
        <f>INDEX('Final Energy Consumption-2019'!$A$2:$AE$43,MATCH('Energy Use 2019'!$A30,'Final Energy Consumption-2019'!$A$2:$A$43,0),MATCH('Energy Use 2019'!F$2,'Final Energy Consumption-2019'!$A$2:$AE$2,0))*VLOOKUP(F$3,'Heat Value'!$A$1:$E$33,5,0)</f>
        <v>564674380507913.38</v>
      </c>
      <c r="G30" s="11">
        <f>INDEX('Final Energy Consumption-2019'!$A$2:$AE$43,MATCH('Energy Use 2019'!$A30,'Final Energy Consumption-2019'!$A$2:$A$43,0),MATCH('Energy Use 2019'!G$2,'Final Energy Consumption-2019'!$A$2:$AE$2,0))*VLOOKUP(G$3,'Heat Value'!$A$1:$E$33,5,0)</f>
        <v>2874983112031462.5</v>
      </c>
      <c r="H30" s="11">
        <f>INDEX('Final Energy Consumption-2019'!$A$2:$AE$43,MATCH('Energy Use 2019'!$A30,'Final Energy Consumption-2019'!$A$2:$A$43,0),MATCH('Energy Use 2019'!H$2,'Final Energy Consumption-2019'!$A$2:$AE$2,0))*VLOOKUP(H$3,'Heat Value'!$A$1:$E$33,5,0)</f>
        <v>419149986230586.81</v>
      </c>
      <c r="I30" s="11">
        <f>INDEX('Final Energy Consumption-2019'!$A$2:$AE$43,MATCH('Energy Use 2019'!$A30,'Final Energy Consumption-2019'!$A$2:$A$43,0),MATCH('Energy Use 2019'!I$2,'Final Energy Consumption-2019'!$A$2:$AE$2,0))*VLOOKUP(I$3,'Heat Value'!$A$1:$E$33,5,0)</f>
        <v>748090255127.25232</v>
      </c>
      <c r="J30" s="11">
        <f>INDEX('Final Energy Consumption-2019'!$A$2:$AE$43,MATCH('Energy Use 2019'!$A30,'Final Energy Consumption-2019'!$A$2:$A$43,0),MATCH('Energy Use 2019'!J$2,'Final Energy Consumption-2019'!$A$2:$AE$2,0))*VLOOKUP(J$3,'Heat Value'!$A$1:$E$33,5,0)</f>
        <v>96574174153908.531</v>
      </c>
      <c r="K30" s="5">
        <f>INDEX('Final Energy Consumption-2019'!$A$2:$AE$43,MATCH('Energy Use 2019'!$A30,'Final Energy Consumption-2019'!$A$2:$A$43,0),MATCH('Energy Use 2019'!K$2,'Final Energy Consumption-2019'!$A$2:$AE$2,0))*VLOOKUP(K$3,'Heat Value'!$A$1:$E$33,5,0)</f>
        <v>0</v>
      </c>
      <c r="L30" s="11">
        <f>INDEX('Final Energy Consumption-2019'!$A$2:$AE$43,MATCH('Energy Use 2019'!$A30,'Final Energy Consumption-2019'!$A$2:$A$43,0),MATCH('Energy Use 2019'!L$2,'Final Energy Consumption-2019'!$A$2:$AE$2,0))*VLOOKUP(L$3,'Heat Value'!$A$1:$E$33,5,0)*0.21</f>
        <v>287186171234.44226</v>
      </c>
      <c r="M30" s="11">
        <f>INDEX('Final Energy Consumption-2019'!$A$2:$AE$43,MATCH('Energy Use 2019'!$A30,'Final Energy Consumption-2019'!$A$2:$A$43,0),MATCH('Energy Use 2019'!M$2,'Final Energy Consumption-2019'!$A$2:$AE$2,0))*VLOOKUP(M$3,'Heat Value'!$A$1:$E$33,5,0)</f>
        <v>8164496694.6536541</v>
      </c>
      <c r="N30" s="11">
        <f>INDEX('Final Energy Consumption-2019'!$A$2:$AE$43,MATCH('Energy Use 2019'!$A30,'Final Energy Consumption-2019'!$A$2:$A$43,0),MATCH('Energy Use 2019'!N$2,'Final Energy Consumption-2019'!$A$2:$AE$2,0))*VLOOKUP(N$3,'Heat Value'!$A$1:$E$33,5,0)*0.74</f>
        <v>15714590601056.807</v>
      </c>
      <c r="O30" s="11">
        <f>INDEX('Final Energy Consumption-2019'!$A$2:$AE$43,MATCH('Energy Use 2019'!$A30,'Final Energy Consumption-2019'!$A$2:$A$43,0),MATCH('Energy Use 2019'!O$2,'Final Energy Consumption-2019'!$A$2:$AE$2,0))*VLOOKUP(O$3,'Heat Value'!$A$1:$E$33,5,0)</f>
        <v>253657093129.24051</v>
      </c>
      <c r="P30" s="5">
        <f>INDEX('Final Energy Consumption-2019'!$A$2:$AE$43,MATCH('Energy Use 2019'!$A30,'Final Energy Consumption-2019'!$A$2:$A$43,0),MATCH('Energy Use 2019'!P$2,'Final Energy Consumption-2019'!$A$2:$AE$2,0))*VLOOKUP(P$3,'Heat Value'!$A$1:$E$33,5,0)</f>
        <v>0</v>
      </c>
      <c r="Q30" s="11">
        <f>INDEX('Final Energy Consumption-2019'!$A$2:$AE$43,MATCH('Energy Use 2019'!$A30,'Final Energy Consumption-2019'!$A$2:$A$43,0),MATCH('Energy Use 2019'!Q$2,'Final Energy Consumption-2019'!$A$2:$AE$2,0))*VLOOKUP(Q$3,'Heat Value'!$A$1:$E$33,5,0)</f>
        <v>302130545980.10144</v>
      </c>
      <c r="R30" s="11">
        <f>INDEX('Final Energy Consumption-2019'!$A$2:$AE$43,MATCH('Energy Use 2019'!$A30,'Final Energy Consumption-2019'!$A$2:$A$43,0),MATCH('Energy Use 2019'!R$2,'Final Energy Consumption-2019'!$A$2:$AE$2,0))*VLOOKUP(R$3,'Heat Value'!$A$1:$E$33,5,0)</f>
        <v>7568319724.4961014</v>
      </c>
      <c r="S30" s="5">
        <f>INDEX('Final Energy Consumption-2019'!$A$2:$AE$43,MATCH('Energy Use 2019'!$A30,'Final Energy Consumption-2019'!$A$2:$A$43,0),MATCH('Energy Use 2019'!S$2,'Final Energy Consumption-2019'!$A$2:$AE$2,0))*VLOOKUP(S$3,'Heat Value'!$A$1:$E$33,5,0)</f>
        <v>0</v>
      </c>
      <c r="T30" s="9">
        <f>INDEX('Final Energy Consumption-2019'!$A$2:$AE$43,MATCH('Energy Use 2019'!$A30,'Final Energy Consumption-2019'!$A$2:$A$43,0),MATCH('Energy Use 2019'!T$2,'Final Energy Consumption-2019'!$A$2:$AE$2,0))*VLOOKUP(T$3,'Heat Value'!$A$1:$E$33,5,0)</f>
        <v>0</v>
      </c>
      <c r="U30" s="11">
        <f>INDEX('Final Energy Consumption-2019'!$A$2:$AE$43,MATCH('Energy Use 2019'!$A30,'Final Energy Consumption-2019'!$A$2:$A$43,0),MATCH('Energy Use 2019'!U$2,'Final Energy Consumption-2019'!$A$2:$AE$2,0))*VLOOKUP(U$3,'Heat Value'!$A$1:$E$33,5,0)</f>
        <v>5456440433935.3213</v>
      </c>
      <c r="V30" s="11">
        <f>INDEX('Final Energy Consumption-2019'!$A$2:$AE$43,MATCH('Energy Use 2019'!$A30,'Final Energy Consumption-2019'!$A$2:$A$43,0),MATCH('Energy Use 2019'!V$2,'Final Energy Consumption-2019'!$A$2:$AE$2,0))*VLOOKUP(V$3,'Heat Value'!$A$1:$E$33,5,0)</f>
        <v>4565809478237.5742</v>
      </c>
      <c r="W30" s="11">
        <f>INDEX('Final Energy Consumption-2019'!$A$2:$AE$43,MATCH('Energy Use 2019'!$A30,'Final Energy Consumption-2019'!$A$2:$A$43,0),MATCH('Energy Use 2019'!W$2,'Final Energy Consumption-2019'!$A$2:$AE$2,0))*VLOOKUP(W$3,'Heat Value'!$A$1:$E$33,5,0)</f>
        <v>688843533733.30908</v>
      </c>
      <c r="X30" s="11">
        <f>INDEX('Final Energy Consumption-2019'!$A$2:$AE$43,MATCH('Energy Use 2019'!$A30,'Final Energy Consumption-2019'!$A$2:$A$43,0),MATCH('Energy Use 2019'!X$2,'Final Energy Consumption-2019'!$A$2:$AE$2,0))*VLOOKUP(X$3,'Heat Value'!$A$1:$E$33,5,0)</f>
        <v>330153138338.60077</v>
      </c>
      <c r="Y30" s="11">
        <f>INDEX('Final Energy Consumption-2019'!$A$2:$AE$43,MATCH('Energy Use 2019'!$A30,'Final Energy Consumption-2019'!$A$2:$A$43,0),MATCH('Energy Use 2019'!Y$2,'Final Energy Consumption-2019'!$A$2:$AE$2,0))*VLOOKUP(Y$3,'Heat Value'!$A$1:$E$33,5,0)</f>
        <v>157170608551196.63</v>
      </c>
      <c r="Z30" s="11">
        <f>INDEX('Final Energy Consumption-2019'!$A$2:$AE$43,MATCH('Energy Use 2019'!$A30,'Final Energy Consumption-2019'!$A$2:$A$43,0),MATCH('Energy Use 2019'!Z$2,'Final Energy Consumption-2019'!$A$2:$AE$2,0))*VLOOKUP(Z$3,'Heat Value'!$A$1:$E$33,5,0)</f>
        <v>319068919432085.06</v>
      </c>
      <c r="AA30" s="11">
        <f>INDEX('Final Energy Consumption-2019'!$A$2:$AE$43,MATCH('Energy Use 2019'!$A30,'Final Energy Consumption-2019'!$A$2:$A$43,0),MATCH('Energy Use 2019'!AA$2,'Final Energy Consumption-2019'!$A$2:$AE$2,0))*VLOOKUP(AA$3,'Heat Value'!$A$1:$E$33,5,0)</f>
        <v>184565963972428.59</v>
      </c>
      <c r="AB30" s="11">
        <f>INDEX('Final Energy Consumption-2019'!$A$2:$AE$43,MATCH('Energy Use 2019'!$A30,'Final Energy Consumption-2019'!$A$2:$A$43,0),MATCH('Energy Use 2019'!AB$2,'Final Energy Consumption-2019'!$A$2:$AE$2,0))*VLOOKUP(AB$3,'Heat Value'!$A$1:$E$33,5,0)</f>
        <v>2204134311941875.3</v>
      </c>
      <c r="AC30" s="132">
        <f>INDEX('Final Energy Consumption-2019'!$A$2:$AE$43,MATCH('Energy Use 2019'!$A30,'Final Energy Consumption-2019'!$A$2:$A$43,0),MATCH('Energy Use 2019'!AC$2,'Final Energy Consumption-2019'!$A$2:$AE$2,0))*VLOOKUP(AC$3,'Heat Value'!$A$1:$E$33,5,0)</f>
        <v>28154159611550.422</v>
      </c>
    </row>
    <row r="31" spans="1:29" x14ac:dyDescent="0.2">
      <c r="A31" s="12" t="s">
        <v>27</v>
      </c>
      <c r="B31" s="15">
        <f>INDEX('Final Energy Consumption-2019'!$A$2:$AE$43,MATCH('Energy Use 2019'!$A31,'Final Energy Consumption-2019'!$A$2:$A$43,0),MATCH('Energy Use 2019'!B$2,'Final Energy Consumption-2019'!$A$2:$AE$2,0))*VLOOKUP(B$3,'Heat Value'!$A$1:$E$33,5,0)</f>
        <v>415763792599225.94</v>
      </c>
      <c r="C31" s="5">
        <f>INDEX('Final Energy Consumption-2019'!$A$2:$AE$43,MATCH('Energy Use 2019'!$A31,'Final Energy Consumption-2019'!$A$2:$A$43,0),MATCH('Energy Use 2019'!C$2,'Final Energy Consumption-2019'!$A$2:$AE$2,0))*VLOOKUP(C$3,'Heat Value'!$A$1:$E$33,5,0)</f>
        <v>0</v>
      </c>
      <c r="D31" s="11">
        <f>INDEX('Final Energy Consumption-2019'!$A$2:$AE$43,MATCH('Energy Use 2019'!$A31,'Final Energy Consumption-2019'!$A$2:$A$43,0),MATCH('Energy Use 2019'!D$2,'Final Energy Consumption-2019'!$A$2:$AE$2,0))*VLOOKUP(D$3,'Heat Value'!$A$1:$E$33,5,0)</f>
        <v>20342812373392.363</v>
      </c>
      <c r="E31" s="11">
        <f>INDEX('Final Energy Consumption-2019'!$A$2:$AE$43,MATCH('Energy Use 2019'!$A31,'Final Energy Consumption-2019'!$A$2:$A$43,0),MATCH('Energy Use 2019'!E$2,'Final Energy Consumption-2019'!$A$2:$AE$2,0))*VLOOKUP(E$3,'Heat Value'!$A$1:$E$33,5,0)</f>
        <v>109462217094952.83</v>
      </c>
      <c r="F31" s="11">
        <f>INDEX('Final Energy Consumption-2019'!$A$2:$AE$43,MATCH('Energy Use 2019'!$A31,'Final Energy Consumption-2019'!$A$2:$A$43,0),MATCH('Energy Use 2019'!F$2,'Final Energy Consumption-2019'!$A$2:$AE$2,0))*VLOOKUP(F$3,'Heat Value'!$A$1:$E$33,5,0)</f>
        <v>31810324543482.699</v>
      </c>
      <c r="G31" s="5">
        <f>INDEX('Final Energy Consumption-2019'!$A$2:$AE$43,MATCH('Energy Use 2019'!$A31,'Final Energy Consumption-2019'!$A$2:$A$43,0),MATCH('Energy Use 2019'!G$2,'Final Energy Consumption-2019'!$A$2:$AE$2,0))*VLOOKUP(G$3,'Heat Value'!$A$1:$E$33,5,0)</f>
        <v>0</v>
      </c>
      <c r="H31" s="11">
        <f>INDEX('Final Energy Consumption-2019'!$A$2:$AE$43,MATCH('Energy Use 2019'!$A31,'Final Energy Consumption-2019'!$A$2:$A$43,0),MATCH('Energy Use 2019'!H$2,'Final Energy Consumption-2019'!$A$2:$AE$2,0))*VLOOKUP(H$3,'Heat Value'!$A$1:$E$33,5,0)</f>
        <v>60243256316.71537</v>
      </c>
      <c r="I31" s="11">
        <f>INDEX('Final Energy Consumption-2019'!$A$2:$AE$43,MATCH('Energy Use 2019'!$A31,'Final Energy Consumption-2019'!$A$2:$A$43,0),MATCH('Energy Use 2019'!I$2,'Final Energy Consumption-2019'!$A$2:$AE$2,0))*VLOOKUP(I$3,'Heat Value'!$A$1:$E$33,5,0)</f>
        <v>44355311616915.828</v>
      </c>
      <c r="J31" s="11">
        <f>INDEX('Final Energy Consumption-2019'!$A$2:$AE$43,MATCH('Energy Use 2019'!$A31,'Final Energy Consumption-2019'!$A$2:$A$43,0),MATCH('Energy Use 2019'!J$2,'Final Energy Consumption-2019'!$A$2:$AE$2,0))*VLOOKUP(J$3,'Heat Value'!$A$1:$E$33,5,0)</f>
        <v>6538050663384.3135</v>
      </c>
      <c r="K31" s="11">
        <f>INDEX('Final Energy Consumption-2019'!$A$2:$AE$43,MATCH('Energy Use 2019'!$A31,'Final Energy Consumption-2019'!$A$2:$A$43,0),MATCH('Energy Use 2019'!K$2,'Final Energy Consumption-2019'!$A$2:$AE$2,0))*VLOOKUP(K$3,'Heat Value'!$A$1:$E$33,5,0)</f>
        <v>118901762404.33148</v>
      </c>
      <c r="L31" s="11">
        <f>INDEX('Final Energy Consumption-2019'!$A$2:$AE$43,MATCH('Energy Use 2019'!$A31,'Final Energy Consumption-2019'!$A$2:$A$43,0),MATCH('Energy Use 2019'!L$2,'Final Energy Consumption-2019'!$A$2:$AE$2,0))*VLOOKUP(L$3,'Heat Value'!$A$1:$E$33,5,0)*0.21</f>
        <v>290615259846.19684</v>
      </c>
      <c r="M31" s="11">
        <f>INDEX('Final Energy Consumption-2019'!$A$2:$AE$43,MATCH('Energy Use 2019'!$A31,'Final Energy Consumption-2019'!$A$2:$A$43,0),MATCH('Energy Use 2019'!M$2,'Final Energy Consumption-2019'!$A$2:$AE$2,0))*VLOOKUP(M$3,'Heat Value'!$A$1:$E$33,5,0)</f>
        <v>220441410755.64865</v>
      </c>
      <c r="N31" s="11">
        <f>INDEX('Final Energy Consumption-2019'!$A$2:$AE$43,MATCH('Energy Use 2019'!$A31,'Final Energy Consumption-2019'!$A$2:$A$43,0),MATCH('Energy Use 2019'!N$2,'Final Energy Consumption-2019'!$A$2:$AE$2,0))*VLOOKUP(N$3,'Heat Value'!$A$1:$E$33,5,0)*0.74</f>
        <v>9985780206801.375</v>
      </c>
      <c r="O31" s="11">
        <f>INDEX('Final Energy Consumption-2019'!$A$2:$AE$43,MATCH('Energy Use 2019'!$A31,'Final Energy Consumption-2019'!$A$2:$A$43,0),MATCH('Energy Use 2019'!O$2,'Final Energy Consumption-2019'!$A$2:$AE$2,0))*VLOOKUP(O$3,'Heat Value'!$A$1:$E$33,5,0)</f>
        <v>5477407854759.5371</v>
      </c>
      <c r="P31" s="5">
        <f>INDEX('Final Energy Consumption-2019'!$A$2:$AE$43,MATCH('Energy Use 2019'!$A31,'Final Energy Consumption-2019'!$A$2:$A$43,0),MATCH('Energy Use 2019'!P$2,'Final Energy Consumption-2019'!$A$2:$AE$2,0))*VLOOKUP(P$3,'Heat Value'!$A$1:$E$33,5,0)</f>
        <v>0</v>
      </c>
      <c r="Q31" s="11">
        <f>INDEX('Final Energy Consumption-2019'!$A$2:$AE$43,MATCH('Energy Use 2019'!$A31,'Final Energy Consumption-2019'!$A$2:$A$43,0),MATCH('Energy Use 2019'!Q$2,'Final Energy Consumption-2019'!$A$2:$AE$2,0))*VLOOKUP(Q$3,'Heat Value'!$A$1:$E$33,5,0)</f>
        <v>164798479625.50986</v>
      </c>
      <c r="R31" s="5">
        <f>INDEX('Final Energy Consumption-2019'!$A$2:$AE$43,MATCH('Energy Use 2019'!$A31,'Final Energy Consumption-2019'!$A$2:$A$43,0),MATCH('Energy Use 2019'!R$2,'Final Energy Consumption-2019'!$A$2:$AE$2,0))*VLOOKUP(R$3,'Heat Value'!$A$1:$E$33,5,0)</f>
        <v>0</v>
      </c>
      <c r="S31" s="11">
        <f>INDEX('Final Energy Consumption-2019'!$A$2:$AE$43,MATCH('Energy Use 2019'!$A31,'Final Energy Consumption-2019'!$A$2:$A$43,0),MATCH('Energy Use 2019'!S$2,'Final Energy Consumption-2019'!$A$2:$AE$2,0))*VLOOKUP(S$3,'Heat Value'!$A$1:$E$33,5,0)</f>
        <v>40704006332.934891</v>
      </c>
      <c r="T31" s="15">
        <f>INDEX('Final Energy Consumption-2019'!$A$2:$AE$43,MATCH('Energy Use 2019'!$A31,'Final Energy Consumption-2019'!$A$2:$A$43,0),MATCH('Energy Use 2019'!T$2,'Final Energy Consumption-2019'!$A$2:$AE$2,0))*VLOOKUP(T$3,'Heat Value'!$A$1:$E$33,5,0)</f>
        <v>3693636787095.2046</v>
      </c>
      <c r="U31" s="11">
        <f>INDEX('Final Energy Consumption-2019'!$A$2:$AE$43,MATCH('Energy Use 2019'!$A31,'Final Energy Consumption-2019'!$A$2:$A$43,0),MATCH('Energy Use 2019'!U$2,'Final Energy Consumption-2019'!$A$2:$AE$2,0))*VLOOKUP(U$3,'Heat Value'!$A$1:$E$33,5,0)</f>
        <v>79360625601004.906</v>
      </c>
      <c r="V31" s="11">
        <f>INDEX('Final Energy Consumption-2019'!$A$2:$AE$43,MATCH('Energy Use 2019'!$A31,'Final Energy Consumption-2019'!$A$2:$A$43,0),MATCH('Energy Use 2019'!V$2,'Final Energy Consumption-2019'!$A$2:$AE$2,0))*VLOOKUP(V$3,'Heat Value'!$A$1:$E$33,5,0)</f>
        <v>1540960698905.1814</v>
      </c>
      <c r="W31" s="5">
        <f>INDEX('Final Energy Consumption-2019'!$A$2:$AE$43,MATCH('Energy Use 2019'!$A31,'Final Energy Consumption-2019'!$A$2:$A$43,0),MATCH('Energy Use 2019'!W$2,'Final Energy Consumption-2019'!$A$2:$AE$2,0))*VLOOKUP(W$3,'Heat Value'!$A$1:$E$33,5,0)</f>
        <v>0</v>
      </c>
      <c r="X31" s="11">
        <f>INDEX('Final Energy Consumption-2019'!$A$2:$AE$43,MATCH('Energy Use 2019'!$A31,'Final Energy Consumption-2019'!$A$2:$A$43,0),MATCH('Energy Use 2019'!X$2,'Final Energy Consumption-2019'!$A$2:$AE$2,0))*VLOOKUP(X$3,'Heat Value'!$A$1:$E$33,5,0)</f>
        <v>1945961438913.3997</v>
      </c>
      <c r="Y31" s="11">
        <f>INDEX('Final Energy Consumption-2019'!$A$2:$AE$43,MATCH('Energy Use 2019'!$A31,'Final Energy Consumption-2019'!$A$2:$A$43,0),MATCH('Energy Use 2019'!Y$2,'Final Energy Consumption-2019'!$A$2:$AE$2,0))*VLOOKUP(Y$3,'Heat Value'!$A$1:$E$33,5,0)</f>
        <v>69984766683204.5</v>
      </c>
      <c r="Z31" s="11">
        <f>INDEX('Final Energy Consumption-2019'!$A$2:$AE$43,MATCH('Energy Use 2019'!$A31,'Final Energy Consumption-2019'!$A$2:$A$43,0),MATCH('Energy Use 2019'!Z$2,'Final Energy Consumption-2019'!$A$2:$AE$2,0))*VLOOKUP(Z$3,'Heat Value'!$A$1:$E$33,5,0)</f>
        <v>125048691403398.23</v>
      </c>
      <c r="AA31" s="11">
        <f>INDEX('Final Energy Consumption-2019'!$A$2:$AE$43,MATCH('Energy Use 2019'!$A31,'Final Energy Consumption-2019'!$A$2:$A$43,0),MATCH('Energy Use 2019'!AA$2,'Final Energy Consumption-2019'!$A$2:$AE$2,0))*VLOOKUP(AA$3,'Heat Value'!$A$1:$E$33,5,0)</f>
        <v>207174056235980.31</v>
      </c>
      <c r="AB31" s="11">
        <f>INDEX('Final Energy Consumption-2019'!$A$2:$AE$43,MATCH('Energy Use 2019'!$A31,'Final Energy Consumption-2019'!$A$2:$A$43,0),MATCH('Energy Use 2019'!AB$2,'Final Energy Consumption-2019'!$A$2:$AE$2,0))*VLOOKUP(AB$3,'Heat Value'!$A$1:$E$33,5,0)</f>
        <v>2277150730930500</v>
      </c>
      <c r="AC31" s="132">
        <f>INDEX('Final Energy Consumption-2019'!$A$2:$AE$43,MATCH('Energy Use 2019'!$A31,'Final Energy Consumption-2019'!$A$2:$A$43,0),MATCH('Energy Use 2019'!AC$2,'Final Energy Consumption-2019'!$A$2:$AE$2,0))*VLOOKUP(AC$3,'Heat Value'!$A$1:$E$33,5,0)</f>
        <v>1653515877856.1343</v>
      </c>
    </row>
    <row r="32" spans="1:29" x14ac:dyDescent="0.2">
      <c r="A32" s="12" t="s">
        <v>28</v>
      </c>
      <c r="B32" s="15">
        <f>INDEX('Final Energy Consumption-2019'!$A$2:$AE$43,MATCH('Energy Use 2019'!$A32,'Final Energy Consumption-2019'!$A$2:$A$43,0),MATCH('Energy Use 2019'!B$2,'Final Energy Consumption-2019'!$A$2:$AE$2,0))*VLOOKUP(B$3,'Heat Value'!$A$1:$E$33,5,0)</f>
        <v>40319587631308.813</v>
      </c>
      <c r="C32" s="5">
        <f>INDEX('Final Energy Consumption-2019'!$A$2:$AE$43,MATCH('Energy Use 2019'!$A32,'Final Energy Consumption-2019'!$A$2:$A$43,0),MATCH('Energy Use 2019'!C$2,'Final Energy Consumption-2019'!$A$2:$AE$2,0))*VLOOKUP(C$3,'Heat Value'!$A$1:$E$33,5,0)</f>
        <v>0</v>
      </c>
      <c r="D32" s="11">
        <f>INDEX('Final Energy Consumption-2019'!$A$2:$AE$43,MATCH('Energy Use 2019'!$A32,'Final Energy Consumption-2019'!$A$2:$A$43,0),MATCH('Energy Use 2019'!D$2,'Final Energy Consumption-2019'!$A$2:$AE$2,0))*VLOOKUP(D$3,'Heat Value'!$A$1:$E$33,5,0)</f>
        <v>3999759633577.6914</v>
      </c>
      <c r="E32" s="11">
        <f>INDEX('Final Energy Consumption-2019'!$A$2:$AE$43,MATCH('Energy Use 2019'!$A32,'Final Energy Consumption-2019'!$A$2:$A$43,0),MATCH('Energy Use 2019'!E$2,'Final Energy Consumption-2019'!$A$2:$AE$2,0))*VLOOKUP(E$3,'Heat Value'!$A$1:$E$33,5,0)</f>
        <v>126422594595347.72</v>
      </c>
      <c r="F32" s="11">
        <f>INDEX('Final Energy Consumption-2019'!$A$2:$AE$43,MATCH('Energy Use 2019'!$A32,'Final Energy Consumption-2019'!$A$2:$A$43,0),MATCH('Energy Use 2019'!F$2,'Final Energy Consumption-2019'!$A$2:$AE$2,0))*VLOOKUP(F$3,'Heat Value'!$A$1:$E$33,5,0)</f>
        <v>7483814719381.917</v>
      </c>
      <c r="G32" s="11">
        <f>INDEX('Final Energy Consumption-2019'!$A$2:$AE$43,MATCH('Energy Use 2019'!$A32,'Final Energy Consumption-2019'!$A$2:$A$43,0),MATCH('Energy Use 2019'!G$2,'Final Energy Consumption-2019'!$A$2:$AE$2,0))*VLOOKUP(G$3,'Heat Value'!$A$1:$E$33,5,0)</f>
        <v>17401616227235.742</v>
      </c>
      <c r="H32" s="11">
        <f>INDEX('Final Energy Consumption-2019'!$A$2:$AE$43,MATCH('Energy Use 2019'!$A32,'Final Energy Consumption-2019'!$A$2:$A$43,0),MATCH('Energy Use 2019'!H$2,'Final Energy Consumption-2019'!$A$2:$AE$2,0))*VLOOKUP(H$3,'Heat Value'!$A$1:$E$33,5,0)</f>
        <v>1671750362788.8518</v>
      </c>
      <c r="I32" s="11">
        <f>INDEX('Final Energy Consumption-2019'!$A$2:$AE$43,MATCH('Energy Use 2019'!$A32,'Final Energy Consumption-2019'!$A$2:$A$43,0),MATCH('Energy Use 2019'!I$2,'Final Energy Consumption-2019'!$A$2:$AE$2,0))*VLOOKUP(I$3,'Heat Value'!$A$1:$E$33,5,0)</f>
        <v>262574725309.5654</v>
      </c>
      <c r="J32" s="11">
        <f>INDEX('Final Energy Consumption-2019'!$A$2:$AE$43,MATCH('Energy Use 2019'!$A32,'Final Energy Consumption-2019'!$A$2:$A$43,0),MATCH('Energy Use 2019'!J$2,'Final Energy Consumption-2019'!$A$2:$AE$2,0))*VLOOKUP(J$3,'Heat Value'!$A$1:$E$33,5,0)</f>
        <v>827561213939.52747</v>
      </c>
      <c r="K32" s="5">
        <f>INDEX('Final Energy Consumption-2019'!$A$2:$AE$43,MATCH('Energy Use 2019'!$A32,'Final Energy Consumption-2019'!$A$2:$A$43,0),MATCH('Energy Use 2019'!K$2,'Final Energy Consumption-2019'!$A$2:$AE$2,0))*VLOOKUP(K$3,'Heat Value'!$A$1:$E$33,5,0)</f>
        <v>0</v>
      </c>
      <c r="L32" s="11">
        <f>INDEX('Final Energy Consumption-2019'!$A$2:$AE$43,MATCH('Energy Use 2019'!$A32,'Final Energy Consumption-2019'!$A$2:$A$43,0),MATCH('Energy Use 2019'!L$2,'Final Energy Consumption-2019'!$A$2:$AE$2,0))*VLOOKUP(L$3,'Heat Value'!$A$1:$E$33,5,0)*0.21</f>
        <v>994435697408.81494</v>
      </c>
      <c r="M32" s="11">
        <f>INDEX('Final Energy Consumption-2019'!$A$2:$AE$43,MATCH('Energy Use 2019'!$A32,'Final Energy Consumption-2019'!$A$2:$A$43,0),MATCH('Energy Use 2019'!M$2,'Final Energy Consumption-2019'!$A$2:$AE$2,0))*VLOOKUP(M$3,'Heat Value'!$A$1:$E$33,5,0)</f>
        <v>183701175629.70721</v>
      </c>
      <c r="N32" s="11">
        <f>INDEX('Final Energy Consumption-2019'!$A$2:$AE$43,MATCH('Energy Use 2019'!$A32,'Final Energy Consumption-2019'!$A$2:$A$43,0),MATCH('Energy Use 2019'!N$2,'Final Energy Consumption-2019'!$A$2:$AE$2,0))*VLOOKUP(N$3,'Heat Value'!$A$1:$E$33,5,0)*0.74</f>
        <v>5839497592473.4219</v>
      </c>
      <c r="O32" s="11">
        <f>INDEX('Final Energy Consumption-2019'!$A$2:$AE$43,MATCH('Energy Use 2019'!$A32,'Final Energy Consumption-2019'!$A$2:$A$43,0),MATCH('Energy Use 2019'!O$2,'Final Energy Consumption-2019'!$A$2:$AE$2,0))*VLOOKUP(O$3,'Heat Value'!$A$1:$E$33,5,0)</f>
        <v>634142732823.10132</v>
      </c>
      <c r="P32" s="5">
        <f>INDEX('Final Energy Consumption-2019'!$A$2:$AE$43,MATCH('Energy Use 2019'!$A32,'Final Energy Consumption-2019'!$A$2:$A$43,0),MATCH('Energy Use 2019'!P$2,'Final Energy Consumption-2019'!$A$2:$AE$2,0))*VLOOKUP(P$3,'Heat Value'!$A$1:$E$33,5,0)</f>
        <v>0</v>
      </c>
      <c r="Q32" s="11">
        <f>INDEX('Final Energy Consumption-2019'!$A$2:$AE$43,MATCH('Energy Use 2019'!$A32,'Final Energy Consumption-2019'!$A$2:$A$43,0),MATCH('Energy Use 2019'!Q$2,'Final Energy Consumption-2019'!$A$2:$AE$2,0))*VLOOKUP(Q$3,'Heat Value'!$A$1:$E$33,5,0)</f>
        <v>231502626140.5972</v>
      </c>
      <c r="R32" s="11">
        <f>INDEX('Final Energy Consumption-2019'!$A$2:$AE$43,MATCH('Energy Use 2019'!$A32,'Final Energy Consumption-2019'!$A$2:$A$43,0),MATCH('Energy Use 2019'!R$2,'Final Energy Consumption-2019'!$A$2:$AE$2,0))*VLOOKUP(R$3,'Heat Value'!$A$1:$E$33,5,0)</f>
        <v>7568319724.4961014</v>
      </c>
      <c r="S32" s="11">
        <f>INDEX('Final Energy Consumption-2019'!$A$2:$AE$43,MATCH('Energy Use 2019'!$A32,'Final Energy Consumption-2019'!$A$2:$A$43,0),MATCH('Energy Use 2019'!S$2,'Final Energy Consumption-2019'!$A$2:$AE$2,0))*VLOOKUP(S$3,'Heat Value'!$A$1:$E$33,5,0)</f>
        <v>8140801266.586978</v>
      </c>
      <c r="T32" s="15">
        <f>INDEX('Final Energy Consumption-2019'!$A$2:$AE$43,MATCH('Energy Use 2019'!$A32,'Final Energy Consumption-2019'!$A$2:$A$43,0),MATCH('Energy Use 2019'!T$2,'Final Energy Consumption-2019'!$A$2:$AE$2,0))*VLOOKUP(T$3,'Heat Value'!$A$1:$E$33,5,0)</f>
        <v>118078298888.1584</v>
      </c>
      <c r="U32" s="5">
        <f>INDEX('Final Energy Consumption-2019'!$A$2:$AE$43,MATCH('Energy Use 2019'!$A32,'Final Energy Consumption-2019'!$A$2:$A$43,0),MATCH('Energy Use 2019'!U$2,'Final Energy Consumption-2019'!$A$2:$AE$2,0))*VLOOKUP(U$3,'Heat Value'!$A$1:$E$33,5,0)</f>
        <v>0</v>
      </c>
      <c r="V32" s="11">
        <f>INDEX('Final Energy Consumption-2019'!$A$2:$AE$43,MATCH('Energy Use 2019'!$A32,'Final Energy Consumption-2019'!$A$2:$A$43,0),MATCH('Energy Use 2019'!V$2,'Final Energy Consumption-2019'!$A$2:$AE$2,0))*VLOOKUP(V$3,'Heat Value'!$A$1:$E$33,5,0)</f>
        <v>2059370316746.7393</v>
      </c>
      <c r="W32" s="11">
        <f>INDEX('Final Energy Consumption-2019'!$A$2:$AE$43,MATCH('Energy Use 2019'!$A32,'Final Energy Consumption-2019'!$A$2:$A$43,0),MATCH('Energy Use 2019'!W$2,'Final Energy Consumption-2019'!$A$2:$AE$2,0))*VLOOKUP(W$3,'Heat Value'!$A$1:$E$33,5,0)</f>
        <v>4359769200.8437281</v>
      </c>
      <c r="X32" s="11">
        <f>INDEX('Final Energy Consumption-2019'!$A$2:$AE$43,MATCH('Energy Use 2019'!$A32,'Final Energy Consumption-2019'!$A$2:$A$43,0),MATCH('Energy Use 2019'!X$2,'Final Energy Consumption-2019'!$A$2:$AE$2,0))*VLOOKUP(X$3,'Heat Value'!$A$1:$E$33,5,0)</f>
        <v>497171784792.24585</v>
      </c>
      <c r="Y32" s="11">
        <f>INDEX('Final Energy Consumption-2019'!$A$2:$AE$43,MATCH('Energy Use 2019'!$A32,'Final Energy Consumption-2019'!$A$2:$A$43,0),MATCH('Energy Use 2019'!Y$2,'Final Energy Consumption-2019'!$A$2:$AE$2,0))*VLOOKUP(Y$3,'Heat Value'!$A$1:$E$33,5,0)</f>
        <v>39393834933003.781</v>
      </c>
      <c r="Z32" s="11">
        <f>INDEX('Final Energy Consumption-2019'!$A$2:$AE$43,MATCH('Energy Use 2019'!$A32,'Final Energy Consumption-2019'!$A$2:$A$43,0),MATCH('Energy Use 2019'!Z$2,'Final Energy Consumption-2019'!$A$2:$AE$2,0))*VLOOKUP(Z$3,'Heat Value'!$A$1:$E$33,5,0)</f>
        <v>181681596476622.56</v>
      </c>
      <c r="AA32" s="11">
        <f>INDEX('Final Energy Consumption-2019'!$A$2:$AE$43,MATCH('Energy Use 2019'!$A32,'Final Energy Consumption-2019'!$A$2:$A$43,0),MATCH('Energy Use 2019'!AA$2,'Final Energy Consumption-2019'!$A$2:$AE$2,0))*VLOOKUP(AA$3,'Heat Value'!$A$1:$E$33,5,0)</f>
        <v>6040912431318.21</v>
      </c>
      <c r="AB32" s="11">
        <f>INDEX('Final Energy Consumption-2019'!$A$2:$AE$43,MATCH('Energy Use 2019'!$A32,'Final Energy Consumption-2019'!$A$2:$A$43,0),MATCH('Energy Use 2019'!AB$2,'Final Energy Consumption-2019'!$A$2:$AE$2,0))*VLOOKUP(AB$3,'Heat Value'!$A$1:$E$33,5,0)</f>
        <v>570796702373623.13</v>
      </c>
      <c r="AC32" s="132">
        <f>INDEX('Final Energy Consumption-2019'!$A$2:$AE$43,MATCH('Energy Use 2019'!$A32,'Final Energy Consumption-2019'!$A$2:$A$43,0),MATCH('Energy Use 2019'!AC$2,'Final Energy Consumption-2019'!$A$2:$AE$2,0))*VLOOKUP(AC$3,'Heat Value'!$A$1:$E$33,5,0)</f>
        <v>1353885483882.2039</v>
      </c>
    </row>
    <row r="33" spans="1:29" x14ac:dyDescent="0.2">
      <c r="A33" s="12" t="s">
        <v>29</v>
      </c>
      <c r="B33" s="15">
        <f>INDEX('Final Energy Consumption-2019'!$A$2:$AE$43,MATCH('Energy Use 2019'!$A33,'Final Energy Consumption-2019'!$A$2:$A$43,0),MATCH('Energy Use 2019'!B$2,'Final Energy Consumption-2019'!$A$2:$AE$2,0))*VLOOKUP(B$3,'Heat Value'!$A$1:$E$33,5,0)</f>
        <v>3410498884964.2417</v>
      </c>
      <c r="C33" s="5">
        <f>INDEX('Final Energy Consumption-2019'!$A$2:$AE$43,MATCH('Energy Use 2019'!$A33,'Final Energy Consumption-2019'!$A$2:$A$43,0),MATCH('Energy Use 2019'!C$2,'Final Energy Consumption-2019'!$A$2:$AE$2,0))*VLOOKUP(C$3,'Heat Value'!$A$1:$E$33,5,0)</f>
        <v>0</v>
      </c>
      <c r="D33" s="11">
        <f>INDEX('Final Energy Consumption-2019'!$A$2:$AE$43,MATCH('Energy Use 2019'!$A33,'Final Energy Consumption-2019'!$A$2:$A$43,0),MATCH('Energy Use 2019'!D$2,'Final Energy Consumption-2019'!$A$2:$AE$2,0))*VLOOKUP(D$3,'Heat Value'!$A$1:$E$33,5,0)</f>
        <v>63412756774.913857</v>
      </c>
      <c r="E33" s="11">
        <f>INDEX('Final Energy Consumption-2019'!$A$2:$AE$43,MATCH('Energy Use 2019'!$A33,'Final Energy Consumption-2019'!$A$2:$A$43,0),MATCH('Energy Use 2019'!E$2,'Final Energy Consumption-2019'!$A$2:$AE$2,0))*VLOOKUP(E$3,'Heat Value'!$A$1:$E$33,5,0)</f>
        <v>65911805521954.125</v>
      </c>
      <c r="F33" s="11">
        <f>INDEX('Final Energy Consumption-2019'!$A$2:$AE$43,MATCH('Energy Use 2019'!$A33,'Final Energy Consumption-2019'!$A$2:$A$43,0),MATCH('Energy Use 2019'!F$2,'Final Energy Consumption-2019'!$A$2:$AE$2,0))*VLOOKUP(F$3,'Heat Value'!$A$1:$E$33,5,0)</f>
        <v>246719166573.03024</v>
      </c>
      <c r="G33" s="11">
        <f>INDEX('Final Energy Consumption-2019'!$A$2:$AE$43,MATCH('Energy Use 2019'!$A33,'Final Energy Consumption-2019'!$A$2:$A$43,0),MATCH('Energy Use 2019'!G$2,'Final Energy Consumption-2019'!$A$2:$AE$2,0))*VLOOKUP(G$3,'Heat Value'!$A$1:$E$33,5,0)</f>
        <v>28533086660.767769</v>
      </c>
      <c r="H33" s="11">
        <f>INDEX('Final Energy Consumption-2019'!$A$2:$AE$43,MATCH('Energy Use 2019'!$A33,'Final Energy Consumption-2019'!$A$2:$A$43,0),MATCH('Energy Use 2019'!H$2,'Final Energy Consumption-2019'!$A$2:$AE$2,0))*VLOOKUP(H$3,'Heat Value'!$A$1:$E$33,5,0)</f>
        <v>37652035197.947105</v>
      </c>
      <c r="I33" s="5">
        <f>INDEX('Final Energy Consumption-2019'!$A$2:$AE$43,MATCH('Energy Use 2019'!$A33,'Final Energy Consumption-2019'!$A$2:$A$43,0),MATCH('Energy Use 2019'!I$2,'Final Energy Consumption-2019'!$A$2:$AE$2,0))*VLOOKUP(I$3,'Heat Value'!$A$1:$E$33,5,0)</f>
        <v>0</v>
      </c>
      <c r="J33" s="5">
        <f>INDEX('Final Energy Consumption-2019'!$A$2:$AE$43,MATCH('Energy Use 2019'!$A33,'Final Energy Consumption-2019'!$A$2:$A$43,0),MATCH('Energy Use 2019'!J$2,'Final Energy Consumption-2019'!$A$2:$AE$2,0))*VLOOKUP(J$3,'Heat Value'!$A$1:$E$33,5,0)</f>
        <v>0</v>
      </c>
      <c r="K33" s="5">
        <f>INDEX('Final Energy Consumption-2019'!$A$2:$AE$43,MATCH('Energy Use 2019'!$A33,'Final Energy Consumption-2019'!$A$2:$A$43,0),MATCH('Energy Use 2019'!K$2,'Final Energy Consumption-2019'!$A$2:$AE$2,0))*VLOOKUP(K$3,'Heat Value'!$A$1:$E$33,5,0)</f>
        <v>0</v>
      </c>
      <c r="L33" s="11">
        <f>INDEX('Final Energy Consumption-2019'!$A$2:$AE$43,MATCH('Energy Use 2019'!$A33,'Final Energy Consumption-2019'!$A$2:$A$43,0),MATCH('Energy Use 2019'!L$2,'Final Energy Consumption-2019'!$A$2:$AE$2,0))*VLOOKUP(L$3,'Heat Value'!$A$1:$E$33,5,0)*0.21</f>
        <v>1310769121843.1707</v>
      </c>
      <c r="M33" s="11">
        <f>INDEX('Final Energy Consumption-2019'!$A$2:$AE$43,MATCH('Energy Use 2019'!$A33,'Final Energy Consumption-2019'!$A$2:$A$43,0),MATCH('Energy Use 2019'!M$2,'Final Energy Consumption-2019'!$A$2:$AE$2,0))*VLOOKUP(M$3,'Heat Value'!$A$1:$E$33,5,0)</f>
        <v>661324232266.94592</v>
      </c>
      <c r="N33" s="11">
        <f>INDEX('Final Energy Consumption-2019'!$A$2:$AE$43,MATCH('Energy Use 2019'!$A33,'Final Energy Consumption-2019'!$A$2:$A$43,0),MATCH('Energy Use 2019'!N$2,'Final Energy Consumption-2019'!$A$2:$AE$2,0))*VLOOKUP(N$3,'Heat Value'!$A$1:$E$33,5,0)*0.74</f>
        <v>6357035032789.9697</v>
      </c>
      <c r="O33" s="11">
        <f>INDEX('Final Energy Consumption-2019'!$A$2:$AE$43,MATCH('Energy Use 2019'!$A33,'Final Energy Consumption-2019'!$A$2:$A$43,0),MATCH('Energy Use 2019'!O$2,'Final Energy Consumption-2019'!$A$2:$AE$2,0))*VLOOKUP(O$3,'Heat Value'!$A$1:$E$33,5,0)</f>
        <v>277437445610.10681</v>
      </c>
      <c r="P33" s="11">
        <f>INDEX('Final Energy Consumption-2019'!$A$2:$AE$43,MATCH('Energy Use 2019'!$A33,'Final Energy Consumption-2019'!$A$2:$A$43,0),MATCH('Energy Use 2019'!P$2,'Final Energy Consumption-2019'!$A$2:$AE$2,0))*VLOOKUP(P$3,'Heat Value'!$A$1:$E$33,5,0)</f>
        <v>12484741921.482166</v>
      </c>
      <c r="Q33" s="11">
        <f>INDEX('Final Energy Consumption-2019'!$A$2:$AE$43,MATCH('Energy Use 2019'!$A33,'Final Energy Consumption-2019'!$A$2:$A$43,0),MATCH('Energy Use 2019'!Q$2,'Final Energy Consumption-2019'!$A$2:$AE$2,0))*VLOOKUP(Q$3,'Heat Value'!$A$1:$E$33,5,0)</f>
        <v>1145741810729.7354</v>
      </c>
      <c r="R33" s="11">
        <f>INDEX('Final Energy Consumption-2019'!$A$2:$AE$43,MATCH('Energy Use 2019'!$A33,'Final Energy Consumption-2019'!$A$2:$A$43,0),MATCH('Energy Use 2019'!R$2,'Final Energy Consumption-2019'!$A$2:$AE$2,0))*VLOOKUP(R$3,'Heat Value'!$A$1:$E$33,5,0)</f>
        <v>30273278897.984406</v>
      </c>
      <c r="S33" s="11">
        <f>INDEX('Final Energy Consumption-2019'!$A$2:$AE$43,MATCH('Energy Use 2019'!$A33,'Final Energy Consumption-2019'!$A$2:$A$43,0),MATCH('Energy Use 2019'!S$2,'Final Energy Consumption-2019'!$A$2:$AE$2,0))*VLOOKUP(S$3,'Heat Value'!$A$1:$E$33,5,0)</f>
        <v>16281602533.173956</v>
      </c>
      <c r="T33" s="9">
        <f>INDEX('Final Energy Consumption-2019'!$A$2:$AE$43,MATCH('Energy Use 2019'!$A33,'Final Energy Consumption-2019'!$A$2:$A$43,0),MATCH('Energy Use 2019'!T$2,'Final Energy Consumption-2019'!$A$2:$AE$2,0))*VLOOKUP(T$3,'Heat Value'!$A$1:$E$33,5,0)</f>
        <v>0</v>
      </c>
      <c r="U33" s="5">
        <f>INDEX('Final Energy Consumption-2019'!$A$2:$AE$43,MATCH('Energy Use 2019'!$A33,'Final Energy Consumption-2019'!$A$2:$A$43,0),MATCH('Energy Use 2019'!U$2,'Final Energy Consumption-2019'!$A$2:$AE$2,0))*VLOOKUP(U$3,'Heat Value'!$A$1:$E$33,5,0)</f>
        <v>0</v>
      </c>
      <c r="V33" s="11">
        <f>INDEX('Final Energy Consumption-2019'!$A$2:$AE$43,MATCH('Energy Use 2019'!$A33,'Final Energy Consumption-2019'!$A$2:$A$43,0),MATCH('Energy Use 2019'!V$2,'Final Energy Consumption-2019'!$A$2:$AE$2,0))*VLOOKUP(V$3,'Heat Value'!$A$1:$E$33,5,0)</f>
        <v>1331694431152.6257</v>
      </c>
      <c r="W33" s="5">
        <f>INDEX('Final Energy Consumption-2019'!$A$2:$AE$43,MATCH('Energy Use 2019'!$A33,'Final Energy Consumption-2019'!$A$2:$A$43,0),MATCH('Energy Use 2019'!W$2,'Final Energy Consumption-2019'!$A$2:$AE$2,0))*VLOOKUP(W$3,'Heat Value'!$A$1:$E$33,5,0)</f>
        <v>0</v>
      </c>
      <c r="X33" s="11">
        <f>INDEX('Final Energy Consumption-2019'!$A$2:$AE$43,MATCH('Energy Use 2019'!$A33,'Final Energy Consumption-2019'!$A$2:$A$43,0),MATCH('Energy Use 2019'!X$2,'Final Energy Consumption-2019'!$A$2:$AE$2,0))*VLOOKUP(X$3,'Heat Value'!$A$1:$E$33,5,0)</f>
        <v>671958740383.26978</v>
      </c>
      <c r="Y33" s="11">
        <f>INDEX('Final Energy Consumption-2019'!$A$2:$AE$43,MATCH('Energy Use 2019'!$A33,'Final Energy Consumption-2019'!$A$2:$A$43,0),MATCH('Energy Use 2019'!Y$2,'Final Energy Consumption-2019'!$A$2:$AE$2,0))*VLOOKUP(Y$3,'Heat Value'!$A$1:$E$33,5,0)</f>
        <v>34941791943999.93</v>
      </c>
      <c r="Z33" s="11">
        <f>INDEX('Final Energy Consumption-2019'!$A$2:$AE$43,MATCH('Energy Use 2019'!$A33,'Final Energy Consumption-2019'!$A$2:$A$43,0),MATCH('Energy Use 2019'!Z$2,'Final Energy Consumption-2019'!$A$2:$AE$2,0))*VLOOKUP(Z$3,'Heat Value'!$A$1:$E$33,5,0)</f>
        <v>40218771356985.516</v>
      </c>
      <c r="AA33" s="11">
        <f>INDEX('Final Energy Consumption-2019'!$A$2:$AE$43,MATCH('Energy Use 2019'!$A33,'Final Energy Consumption-2019'!$A$2:$A$43,0),MATCH('Energy Use 2019'!AA$2,'Final Energy Consumption-2019'!$A$2:$AE$2,0))*VLOOKUP(AA$3,'Heat Value'!$A$1:$E$33,5,0)</f>
        <v>3257647450606.5249</v>
      </c>
      <c r="AB33" s="11">
        <f>INDEX('Final Energy Consumption-2019'!$A$2:$AE$43,MATCH('Energy Use 2019'!$A33,'Final Energy Consumption-2019'!$A$2:$A$43,0),MATCH('Energy Use 2019'!AB$2,'Final Energy Consumption-2019'!$A$2:$AE$2,0))*VLOOKUP(AB$3,'Heat Value'!$A$1:$E$33,5,0)</f>
        <v>343749385399834.5</v>
      </c>
      <c r="AC33" s="132">
        <f>INDEX('Final Energy Consumption-2019'!$A$2:$AE$43,MATCH('Energy Use 2019'!$A33,'Final Energy Consumption-2019'!$A$2:$A$43,0),MATCH('Energy Use 2019'!AC$2,'Final Energy Consumption-2019'!$A$2:$AE$2,0))*VLOOKUP(AC$3,'Heat Value'!$A$1:$E$33,5,0)</f>
        <v>1417695660376.6521</v>
      </c>
    </row>
    <row r="34" spans="1:29" x14ac:dyDescent="0.2">
      <c r="A34" s="12" t="s">
        <v>30</v>
      </c>
      <c r="B34" s="15">
        <f>INDEX('Final Energy Consumption-2019'!$A$2:$AE$43,MATCH('Energy Use 2019'!$A34,'Final Energy Consumption-2019'!$A$2:$A$43,0),MATCH('Energy Use 2019'!B$2,'Final Energy Consumption-2019'!$A$2:$AE$2,0))*VLOOKUP(B$3,'Heat Value'!$A$1:$E$33,5,0)</f>
        <v>3404553796844.0249</v>
      </c>
      <c r="C34" s="5">
        <f>INDEX('Final Energy Consumption-2019'!$A$2:$AE$43,MATCH('Energy Use 2019'!$A34,'Final Energy Consumption-2019'!$A$2:$A$43,0),MATCH('Energy Use 2019'!C$2,'Final Energy Consumption-2019'!$A$2:$AE$2,0))*VLOOKUP(C$3,'Heat Value'!$A$1:$E$33,5,0)</f>
        <v>0</v>
      </c>
      <c r="D34" s="11">
        <f>INDEX('Final Energy Consumption-2019'!$A$2:$AE$43,MATCH('Energy Use 2019'!$A34,'Final Energy Consumption-2019'!$A$2:$A$43,0),MATCH('Energy Use 2019'!D$2,'Final Energy Consumption-2019'!$A$2:$AE$2,0))*VLOOKUP(D$3,'Heat Value'!$A$1:$E$33,5,0)</f>
        <v>118898918952.96347</v>
      </c>
      <c r="E34" s="11">
        <f>INDEX('Final Energy Consumption-2019'!$A$2:$AE$43,MATCH('Energy Use 2019'!$A34,'Final Energy Consumption-2019'!$A$2:$A$43,0),MATCH('Energy Use 2019'!E$2,'Final Energy Consumption-2019'!$A$2:$AE$2,0))*VLOOKUP(E$3,'Heat Value'!$A$1:$E$33,5,0)</f>
        <v>1762607164350.5886</v>
      </c>
      <c r="F34" s="11">
        <f>INDEX('Final Energy Consumption-2019'!$A$2:$AE$43,MATCH('Energy Use 2019'!$A34,'Final Energy Consumption-2019'!$A$2:$A$43,0),MATCH('Energy Use 2019'!F$2,'Final Energy Consumption-2019'!$A$2:$AE$2,0))*VLOOKUP(F$3,'Heat Value'!$A$1:$E$33,5,0)</f>
        <v>2204024554719.0703</v>
      </c>
      <c r="G34" s="11">
        <f>INDEX('Final Energy Consumption-2019'!$A$2:$AE$43,MATCH('Energy Use 2019'!$A34,'Final Energy Consumption-2019'!$A$2:$A$43,0),MATCH('Energy Use 2019'!G$2,'Final Energy Consumption-2019'!$A$2:$AE$2,0))*VLOOKUP(G$3,'Heat Value'!$A$1:$E$33,5,0)</f>
        <v>834592784827.45715</v>
      </c>
      <c r="H34" s="5">
        <f>INDEX('Final Energy Consumption-2019'!$A$2:$AE$43,MATCH('Energy Use 2019'!$A34,'Final Energy Consumption-2019'!$A$2:$A$43,0),MATCH('Energy Use 2019'!H$2,'Final Energy Consumption-2019'!$A$2:$AE$2,0))*VLOOKUP(H$3,'Heat Value'!$A$1:$E$33,5,0)</f>
        <v>0</v>
      </c>
      <c r="I34" s="11">
        <f>INDEX('Final Energy Consumption-2019'!$A$2:$AE$43,MATCH('Energy Use 2019'!$A34,'Final Energy Consumption-2019'!$A$2:$A$43,0),MATCH('Energy Use 2019'!I$2,'Final Energy Consumption-2019'!$A$2:$AE$2,0))*VLOOKUP(I$3,'Heat Value'!$A$1:$E$33,5,0)</f>
        <v>1738938275163.3481</v>
      </c>
      <c r="J34" s="11">
        <f>INDEX('Final Energy Consumption-2019'!$A$2:$AE$43,MATCH('Energy Use 2019'!$A34,'Final Energy Consumption-2019'!$A$2:$A$43,0),MATCH('Energy Use 2019'!J$2,'Final Energy Consumption-2019'!$A$2:$AE$2,0))*VLOOKUP(J$3,'Heat Value'!$A$1:$E$33,5,0)</f>
        <v>180731759366.10367</v>
      </c>
      <c r="K34" s="5">
        <f>INDEX('Final Energy Consumption-2019'!$A$2:$AE$43,MATCH('Energy Use 2019'!$A34,'Final Energy Consumption-2019'!$A$2:$A$43,0),MATCH('Energy Use 2019'!K$2,'Final Energy Consumption-2019'!$A$2:$AE$2,0))*VLOOKUP(K$3,'Heat Value'!$A$1:$E$33,5,0)</f>
        <v>0</v>
      </c>
      <c r="L34" s="11">
        <f>INDEX('Final Energy Consumption-2019'!$A$2:$AE$43,MATCH('Energy Use 2019'!$A34,'Final Energy Consumption-2019'!$A$2:$A$43,0),MATCH('Energy Use 2019'!L$2,'Final Energy Consumption-2019'!$A$2:$AE$2,0))*VLOOKUP(L$3,'Heat Value'!$A$1:$E$33,5,0)*0.21</f>
        <v>1015010229079.3422</v>
      </c>
      <c r="M34" s="11">
        <f>INDEX('Final Energy Consumption-2019'!$A$2:$AE$43,MATCH('Energy Use 2019'!$A34,'Final Energy Consumption-2019'!$A$2:$A$43,0),MATCH('Energy Use 2019'!M$2,'Final Energy Consumption-2019'!$A$2:$AE$2,0))*VLOOKUP(M$3,'Heat Value'!$A$1:$E$33,5,0)</f>
        <v>314333122744.16565</v>
      </c>
      <c r="N34" s="11">
        <f>INDEX('Final Energy Consumption-2019'!$A$2:$AE$43,MATCH('Energy Use 2019'!$A34,'Final Energy Consumption-2019'!$A$2:$A$43,0),MATCH('Energy Use 2019'!N$2,'Final Energy Consumption-2019'!$A$2:$AE$2,0))*VLOOKUP(N$3,'Heat Value'!$A$1:$E$33,5,0)*0.74</f>
        <v>4325775368194.9634</v>
      </c>
      <c r="O34" s="11">
        <f>INDEX('Final Energy Consumption-2019'!$A$2:$AE$43,MATCH('Energy Use 2019'!$A34,'Final Energy Consumption-2019'!$A$2:$A$43,0),MATCH('Energy Use 2019'!O$2,'Final Energy Consumption-2019'!$A$2:$AE$2,0))*VLOOKUP(O$3,'Heat Value'!$A$1:$E$33,5,0)</f>
        <v>253657093129.24051</v>
      </c>
      <c r="P34" s="5">
        <f>INDEX('Final Energy Consumption-2019'!$A$2:$AE$43,MATCH('Energy Use 2019'!$A34,'Final Energy Consumption-2019'!$A$2:$A$43,0),MATCH('Energy Use 2019'!P$2,'Final Energy Consumption-2019'!$A$2:$AE$2,0))*VLOOKUP(P$3,'Heat Value'!$A$1:$E$33,5,0)</f>
        <v>0</v>
      </c>
      <c r="Q34" s="11">
        <f>INDEX('Final Energy Consumption-2019'!$A$2:$AE$43,MATCH('Energy Use 2019'!$A34,'Final Energy Consumption-2019'!$A$2:$A$43,0),MATCH('Energy Use 2019'!Q$2,'Final Energy Consumption-2019'!$A$2:$AE$2,0))*VLOOKUP(Q$3,'Heat Value'!$A$1:$E$33,5,0)</f>
        <v>1133970490756.4846</v>
      </c>
      <c r="R34" s="11">
        <f>INDEX('Final Energy Consumption-2019'!$A$2:$AE$43,MATCH('Energy Use 2019'!$A34,'Final Energy Consumption-2019'!$A$2:$A$43,0),MATCH('Energy Use 2019'!R$2,'Final Energy Consumption-2019'!$A$2:$AE$2,0))*VLOOKUP(R$3,'Heat Value'!$A$1:$E$33,5,0)</f>
        <v>15136639448.992203</v>
      </c>
      <c r="S34" s="11">
        <f>INDEX('Final Energy Consumption-2019'!$A$2:$AE$43,MATCH('Energy Use 2019'!$A34,'Final Energy Consumption-2019'!$A$2:$A$43,0),MATCH('Energy Use 2019'!S$2,'Final Energy Consumption-2019'!$A$2:$AE$2,0))*VLOOKUP(S$3,'Heat Value'!$A$1:$E$33,5,0)</f>
        <v>32563205066.347912</v>
      </c>
      <c r="T34" s="9">
        <f>INDEX('Final Energy Consumption-2019'!$A$2:$AE$43,MATCH('Energy Use 2019'!$A34,'Final Energy Consumption-2019'!$A$2:$A$43,0),MATCH('Energy Use 2019'!T$2,'Final Energy Consumption-2019'!$A$2:$AE$2,0))*VLOOKUP(T$3,'Heat Value'!$A$1:$E$33,5,0)</f>
        <v>0</v>
      </c>
      <c r="U34" s="5">
        <f>INDEX('Final Energy Consumption-2019'!$A$2:$AE$43,MATCH('Energy Use 2019'!$A34,'Final Energy Consumption-2019'!$A$2:$A$43,0),MATCH('Energy Use 2019'!U$2,'Final Energy Consumption-2019'!$A$2:$AE$2,0))*VLOOKUP(U$3,'Heat Value'!$A$1:$E$33,5,0)</f>
        <v>0</v>
      </c>
      <c r="V34" s="11">
        <f>INDEX('Final Energy Consumption-2019'!$A$2:$AE$43,MATCH('Energy Use 2019'!$A34,'Final Energy Consumption-2019'!$A$2:$A$43,0),MATCH('Energy Use 2019'!V$2,'Final Energy Consumption-2019'!$A$2:$AE$2,0))*VLOOKUP(V$3,'Heat Value'!$A$1:$E$33,5,0)</f>
        <v>1721690657418.752</v>
      </c>
      <c r="W34" s="5">
        <f>INDEX('Final Energy Consumption-2019'!$A$2:$AE$43,MATCH('Energy Use 2019'!$A34,'Final Energy Consumption-2019'!$A$2:$A$43,0),MATCH('Energy Use 2019'!W$2,'Final Energy Consumption-2019'!$A$2:$AE$2,0))*VLOOKUP(W$3,'Heat Value'!$A$1:$E$33,5,0)</f>
        <v>0</v>
      </c>
      <c r="X34" s="11">
        <f>INDEX('Final Energy Consumption-2019'!$A$2:$AE$43,MATCH('Energy Use 2019'!$A34,'Final Energy Consumption-2019'!$A$2:$A$43,0),MATCH('Energy Use 2019'!X$2,'Final Energy Consumption-2019'!$A$2:$AE$2,0))*VLOOKUP(X$3,'Heat Value'!$A$1:$E$33,5,0)</f>
        <v>1413832263002.9492</v>
      </c>
      <c r="Y34" s="11">
        <f>INDEX('Final Energy Consumption-2019'!$A$2:$AE$43,MATCH('Energy Use 2019'!$A34,'Final Energy Consumption-2019'!$A$2:$A$43,0),MATCH('Energy Use 2019'!Y$2,'Final Energy Consumption-2019'!$A$2:$AE$2,0))*VLOOKUP(Y$3,'Heat Value'!$A$1:$E$33,5,0)</f>
        <v>16357885224749.002</v>
      </c>
      <c r="Z34" s="11">
        <f>INDEX('Final Energy Consumption-2019'!$A$2:$AE$43,MATCH('Energy Use 2019'!$A34,'Final Energy Consumption-2019'!$A$2:$A$43,0),MATCH('Energy Use 2019'!Z$2,'Final Energy Consumption-2019'!$A$2:$AE$2,0))*VLOOKUP(Z$3,'Heat Value'!$A$1:$E$33,5,0)</f>
        <v>55516529480406.188</v>
      </c>
      <c r="AA34" s="11">
        <f>INDEX('Final Energy Consumption-2019'!$A$2:$AE$43,MATCH('Energy Use 2019'!$A34,'Final Energy Consumption-2019'!$A$2:$A$43,0),MATCH('Energy Use 2019'!AA$2,'Final Energy Consumption-2019'!$A$2:$AE$2,0))*VLOOKUP(AA$3,'Heat Value'!$A$1:$E$33,5,0)</f>
        <v>9054496972837.9785</v>
      </c>
      <c r="AB34" s="11">
        <f>INDEX('Final Energy Consumption-2019'!$A$2:$AE$43,MATCH('Energy Use 2019'!$A34,'Final Energy Consumption-2019'!$A$2:$A$43,0),MATCH('Energy Use 2019'!AB$2,'Final Energy Consumption-2019'!$A$2:$AE$2,0))*VLOOKUP(AB$3,'Heat Value'!$A$1:$E$33,5,0)</f>
        <v>170409177864849.53</v>
      </c>
      <c r="AC34" s="132">
        <f>INDEX('Final Energy Consumption-2019'!$A$2:$AE$43,MATCH('Energy Use 2019'!$A34,'Final Energy Consumption-2019'!$A$2:$A$43,0),MATCH('Energy Use 2019'!AC$2,'Final Energy Consumption-2019'!$A$2:$AE$2,0))*VLOOKUP(AC$3,'Heat Value'!$A$1:$E$33,5,0)</f>
        <v>1503700680869.1689</v>
      </c>
    </row>
    <row r="35" spans="1:29" x14ac:dyDescent="0.2">
      <c r="A35" s="12" t="s">
        <v>31</v>
      </c>
      <c r="B35" s="15">
        <f>INDEX('Final Energy Consumption-2019'!$A$2:$AE$43,MATCH('Energy Use 2019'!$A35,'Final Energy Consumption-2019'!$A$2:$A$43,0),MATCH('Energy Use 2019'!B$2,'Final Energy Consumption-2019'!$A$2:$AE$2,0))*VLOOKUP(B$3,'Heat Value'!$A$1:$E$33,5,0)</f>
        <v>4135799635630.6636</v>
      </c>
      <c r="C35" s="5">
        <f>INDEX('Final Energy Consumption-2019'!$A$2:$AE$43,MATCH('Energy Use 2019'!$A35,'Final Energy Consumption-2019'!$A$2:$A$43,0),MATCH('Energy Use 2019'!C$2,'Final Energy Consumption-2019'!$A$2:$AE$2,0))*VLOOKUP(C$3,'Heat Value'!$A$1:$E$33,5,0)</f>
        <v>0</v>
      </c>
      <c r="D35" s="11">
        <f>INDEX('Final Energy Consumption-2019'!$A$2:$AE$43,MATCH('Energy Use 2019'!$A35,'Final Energy Consumption-2019'!$A$2:$A$43,0),MATCH('Energy Use 2019'!D$2,'Final Energy Consumption-2019'!$A$2:$AE$2,0))*VLOOKUP(D$3,'Heat Value'!$A$1:$E$33,5,0)</f>
        <v>8719254056.5506554</v>
      </c>
      <c r="E35" s="11">
        <f>INDEX('Final Energy Consumption-2019'!$A$2:$AE$43,MATCH('Energy Use 2019'!$A35,'Final Energy Consumption-2019'!$A$2:$A$43,0),MATCH('Energy Use 2019'!E$2,'Final Energy Consumption-2019'!$A$2:$AE$2,0))*VLOOKUP(E$3,'Heat Value'!$A$1:$E$33,5,0)</f>
        <v>3835152897356.0972</v>
      </c>
      <c r="F35" s="11">
        <f>INDEX('Final Energy Consumption-2019'!$A$2:$AE$43,MATCH('Energy Use 2019'!$A35,'Final Energy Consumption-2019'!$A$2:$A$43,0),MATCH('Energy Use 2019'!F$2,'Final Energy Consumption-2019'!$A$2:$AE$2,0))*VLOOKUP(F$3,'Heat Value'!$A$1:$E$33,5,0)</f>
        <v>98687666629.212097</v>
      </c>
      <c r="G35" s="11">
        <f>INDEX('Final Energy Consumption-2019'!$A$2:$AE$43,MATCH('Energy Use 2019'!$A35,'Final Energy Consumption-2019'!$A$2:$A$43,0),MATCH('Energy Use 2019'!G$2,'Final Energy Consumption-2019'!$A$2:$AE$2,0))*VLOOKUP(G$3,'Heat Value'!$A$1:$E$33,5,0)</f>
        <v>10699907497.787912</v>
      </c>
      <c r="H35" s="11">
        <f>INDEX('Final Energy Consumption-2019'!$A$2:$AE$43,MATCH('Energy Use 2019'!$A35,'Final Energy Consumption-2019'!$A$2:$A$43,0),MATCH('Energy Use 2019'!H$2,'Final Energy Consumption-2019'!$A$2:$AE$2,0))*VLOOKUP(H$3,'Heat Value'!$A$1:$E$33,5,0)</f>
        <v>7530407039.5894213</v>
      </c>
      <c r="I35" s="11">
        <f>INDEX('Final Energy Consumption-2019'!$A$2:$AE$43,MATCH('Energy Use 2019'!$A35,'Final Energy Consumption-2019'!$A$2:$A$43,0),MATCH('Energy Use 2019'!I$2,'Final Energy Consumption-2019'!$A$2:$AE$2,0))*VLOOKUP(I$3,'Heat Value'!$A$1:$E$33,5,0)</f>
        <v>89176321803.248627</v>
      </c>
      <c r="J35" s="5">
        <f>INDEX('Final Energy Consumption-2019'!$A$2:$AE$43,MATCH('Energy Use 2019'!$A35,'Final Energy Consumption-2019'!$A$2:$A$43,0),MATCH('Energy Use 2019'!J$2,'Final Energy Consumption-2019'!$A$2:$AE$2,0))*VLOOKUP(J$3,'Heat Value'!$A$1:$E$33,5,0)</f>
        <v>0</v>
      </c>
      <c r="K35" s="11">
        <f>INDEX('Final Energy Consumption-2019'!$A$2:$AE$43,MATCH('Energy Use 2019'!$A35,'Final Energy Consumption-2019'!$A$2:$A$43,0),MATCH('Energy Use 2019'!K$2,'Final Energy Consumption-2019'!$A$2:$AE$2,0))*VLOOKUP(K$3,'Heat Value'!$A$1:$E$33,5,0)</f>
        <v>3963392080.144383</v>
      </c>
      <c r="L35" s="11">
        <f>INDEX('Final Energy Consumption-2019'!$A$2:$AE$43,MATCH('Energy Use 2019'!$A35,'Final Energy Consumption-2019'!$A$2:$A$43,0),MATCH('Energy Use 2019'!L$2,'Final Energy Consumption-2019'!$A$2:$AE$2,0))*VLOOKUP(L$3,'Heat Value'!$A$1:$E$33,5,0)*0.21</f>
        <v>2119176762064.3022</v>
      </c>
      <c r="M35" s="11">
        <f>INDEX('Final Energy Consumption-2019'!$A$2:$AE$43,MATCH('Energy Use 2019'!$A35,'Final Energy Consumption-2019'!$A$2:$A$43,0),MATCH('Energy Use 2019'!M$2,'Final Energy Consumption-2019'!$A$2:$AE$2,0))*VLOOKUP(M$3,'Heat Value'!$A$1:$E$33,5,0)</f>
        <v>110220705377.82433</v>
      </c>
      <c r="N35" s="11">
        <f>INDEX('Final Energy Consumption-2019'!$A$2:$AE$43,MATCH('Energy Use 2019'!$A35,'Final Energy Consumption-2019'!$A$2:$A$43,0),MATCH('Energy Use 2019'!N$2,'Final Energy Consumption-2019'!$A$2:$AE$2,0))*VLOOKUP(N$3,'Heat Value'!$A$1:$E$33,5,0)*0.74</f>
        <v>8062216194526.5732</v>
      </c>
      <c r="O35" s="11">
        <f>INDEX('Final Energy Consumption-2019'!$A$2:$AE$43,MATCH('Energy Use 2019'!$A35,'Final Energy Consumption-2019'!$A$2:$A$43,0),MATCH('Energy Use 2019'!O$2,'Final Energy Consumption-2019'!$A$2:$AE$2,0))*VLOOKUP(O$3,'Heat Value'!$A$1:$E$33,5,0)</f>
        <v>126828546564.62025</v>
      </c>
      <c r="P35" s="11">
        <f>INDEX('Final Energy Consumption-2019'!$A$2:$AE$43,MATCH('Energy Use 2019'!$A35,'Final Energy Consumption-2019'!$A$2:$A$43,0),MATCH('Energy Use 2019'!P$2,'Final Energy Consumption-2019'!$A$2:$AE$2,0))*VLOOKUP(P$3,'Heat Value'!$A$1:$E$33,5,0)</f>
        <v>4161580640.4940557</v>
      </c>
      <c r="Q35" s="11">
        <f>INDEX('Final Energy Consumption-2019'!$A$2:$AE$43,MATCH('Energy Use 2019'!$A35,'Final Energy Consumption-2019'!$A$2:$A$43,0),MATCH('Energy Use 2019'!Q$2,'Final Energy Consumption-2019'!$A$2:$AE$2,0))*VLOOKUP(Q$3,'Heat Value'!$A$1:$E$33,5,0)</f>
        <v>3629490325085.6343</v>
      </c>
      <c r="R35" s="11">
        <f>INDEX('Final Energy Consumption-2019'!$A$2:$AE$43,MATCH('Energy Use 2019'!$A35,'Final Energy Consumption-2019'!$A$2:$A$43,0),MATCH('Energy Use 2019'!R$2,'Final Energy Consumption-2019'!$A$2:$AE$2,0))*VLOOKUP(R$3,'Heat Value'!$A$1:$E$33,5,0)</f>
        <v>3784159862.2480507</v>
      </c>
      <c r="S35" s="11">
        <f>INDEX('Final Energy Consumption-2019'!$A$2:$AE$43,MATCH('Energy Use 2019'!$A35,'Final Energy Consumption-2019'!$A$2:$A$43,0),MATCH('Energy Use 2019'!S$2,'Final Energy Consumption-2019'!$A$2:$AE$2,0))*VLOOKUP(S$3,'Heat Value'!$A$1:$E$33,5,0)</f>
        <v>52915208232.815353</v>
      </c>
      <c r="T35" s="15">
        <f>INDEX('Final Energy Consumption-2019'!$A$2:$AE$43,MATCH('Energy Use 2019'!$A35,'Final Energy Consumption-2019'!$A$2:$A$43,0),MATCH('Energy Use 2019'!T$2,'Final Energy Consumption-2019'!$A$2:$AE$2,0))*VLOOKUP(T$3,'Heat Value'!$A$1:$E$33,5,0)</f>
        <v>3689946840.25495</v>
      </c>
      <c r="U35" s="5">
        <f>INDEX('Final Energy Consumption-2019'!$A$2:$AE$43,MATCH('Energy Use 2019'!$A35,'Final Energy Consumption-2019'!$A$2:$A$43,0),MATCH('Energy Use 2019'!U$2,'Final Energy Consumption-2019'!$A$2:$AE$2,0))*VLOOKUP(U$3,'Heat Value'!$A$1:$E$33,5,0)</f>
        <v>0</v>
      </c>
      <c r="V35" s="11">
        <f>INDEX('Final Energy Consumption-2019'!$A$2:$AE$43,MATCH('Energy Use 2019'!$A35,'Final Energy Consumption-2019'!$A$2:$A$43,0),MATCH('Energy Use 2019'!V$2,'Final Energy Consumption-2019'!$A$2:$AE$2,0))*VLOOKUP(V$3,'Heat Value'!$A$1:$E$33,5,0)</f>
        <v>984502668744.97681</v>
      </c>
      <c r="W35" s="5">
        <f>INDEX('Final Energy Consumption-2019'!$A$2:$AE$43,MATCH('Energy Use 2019'!$A35,'Final Energy Consumption-2019'!$A$2:$A$43,0),MATCH('Energy Use 2019'!W$2,'Final Energy Consumption-2019'!$A$2:$AE$2,0))*VLOOKUP(W$3,'Heat Value'!$A$1:$E$33,5,0)</f>
        <v>0</v>
      </c>
      <c r="X35" s="11">
        <f>INDEX('Final Energy Consumption-2019'!$A$2:$AE$43,MATCH('Energy Use 2019'!$A35,'Final Energy Consumption-2019'!$A$2:$A$43,0),MATCH('Energy Use 2019'!X$2,'Final Energy Consumption-2019'!$A$2:$AE$2,0))*VLOOKUP(X$3,'Heat Value'!$A$1:$E$33,5,0)</f>
        <v>753525986325.74756</v>
      </c>
      <c r="Y35" s="11">
        <f>INDEX('Final Energy Consumption-2019'!$A$2:$AE$43,MATCH('Energy Use 2019'!$A35,'Final Energy Consumption-2019'!$A$2:$A$43,0),MATCH('Energy Use 2019'!Y$2,'Final Energy Consumption-2019'!$A$2:$AE$2,0))*VLOOKUP(Y$3,'Heat Value'!$A$1:$E$33,5,0)</f>
        <v>24587419234725.82</v>
      </c>
      <c r="Z35" s="11">
        <f>INDEX('Final Energy Consumption-2019'!$A$2:$AE$43,MATCH('Energy Use 2019'!$A35,'Final Energy Consumption-2019'!$A$2:$A$43,0),MATCH('Energy Use 2019'!Z$2,'Final Energy Consumption-2019'!$A$2:$AE$2,0))*VLOOKUP(Z$3,'Heat Value'!$A$1:$E$33,5,0)</f>
        <v>68401161322407.727</v>
      </c>
      <c r="AA35" s="11">
        <f>INDEX('Final Energy Consumption-2019'!$A$2:$AE$43,MATCH('Energy Use 2019'!$A35,'Final Energy Consumption-2019'!$A$2:$A$43,0),MATCH('Energy Use 2019'!AA$2,'Final Energy Consumption-2019'!$A$2:$AE$2,0))*VLOOKUP(AA$3,'Heat Value'!$A$1:$E$33,5,0)</f>
        <v>28269783064090.871</v>
      </c>
      <c r="AB35" s="11">
        <f>INDEX('Final Energy Consumption-2019'!$A$2:$AE$43,MATCH('Energy Use 2019'!$A35,'Final Energy Consumption-2019'!$A$2:$A$43,0),MATCH('Energy Use 2019'!AB$2,'Final Energy Consumption-2019'!$A$2:$AE$2,0))*VLOOKUP(AB$3,'Heat Value'!$A$1:$E$33,5,0)</f>
        <v>351931701056394.38</v>
      </c>
      <c r="AC35" s="132">
        <f>INDEX('Final Energy Consumption-2019'!$A$2:$AE$43,MATCH('Energy Use 2019'!$A35,'Final Energy Consumption-2019'!$A$2:$A$43,0),MATCH('Energy Use 2019'!AC$2,'Final Energy Consumption-2019'!$A$2:$AE$2,0))*VLOOKUP(AC$3,'Heat Value'!$A$1:$E$33,5,0)</f>
        <v>835081005427.3429</v>
      </c>
    </row>
    <row r="36" spans="1:29" x14ac:dyDescent="0.2">
      <c r="A36" s="12" t="s">
        <v>32</v>
      </c>
      <c r="B36" s="15">
        <f>INDEX('Final Energy Consumption-2019'!$A$2:$AE$43,MATCH('Energy Use 2019'!$A36,'Final Energy Consumption-2019'!$A$2:$A$43,0),MATCH('Energy Use 2019'!B$2,'Final Energy Consumption-2019'!$A$2:$AE$2,0))*VLOOKUP(B$3,'Heat Value'!$A$1:$E$33,5,0)</f>
        <v>4032751441546.9102</v>
      </c>
      <c r="C36" s="5">
        <f>INDEX('Final Energy Consumption-2019'!$A$2:$AE$43,MATCH('Energy Use 2019'!$A36,'Final Energy Consumption-2019'!$A$2:$A$43,0),MATCH('Energy Use 2019'!C$2,'Final Energy Consumption-2019'!$A$2:$AE$2,0))*VLOOKUP(C$3,'Heat Value'!$A$1:$E$33,5,0)</f>
        <v>0</v>
      </c>
      <c r="D36" s="11">
        <f>INDEX('Final Energy Consumption-2019'!$A$2:$AE$43,MATCH('Energy Use 2019'!$A36,'Final Energy Consumption-2019'!$A$2:$A$43,0),MATCH('Energy Use 2019'!D$2,'Final Energy Consumption-2019'!$A$2:$AE$2,0))*VLOOKUP(D$3,'Heat Value'!$A$1:$E$33,5,0)</f>
        <v>1648731676147.7603</v>
      </c>
      <c r="E36" s="11">
        <f>INDEX('Final Energy Consumption-2019'!$A$2:$AE$43,MATCH('Energy Use 2019'!$A36,'Final Energy Consumption-2019'!$A$2:$A$43,0),MATCH('Energy Use 2019'!E$2,'Final Energy Consumption-2019'!$A$2:$AE$2,0))*VLOOKUP(E$3,'Heat Value'!$A$1:$E$33,5,0)</f>
        <v>75463303672.502274</v>
      </c>
      <c r="F36" s="11">
        <f>INDEX('Final Energy Consumption-2019'!$A$2:$AE$43,MATCH('Energy Use 2019'!$A36,'Final Energy Consumption-2019'!$A$2:$A$43,0),MATCH('Energy Use 2019'!F$2,'Final Energy Consumption-2019'!$A$2:$AE$2,0))*VLOOKUP(F$3,'Heat Value'!$A$1:$E$33,5,0)</f>
        <v>756605444157.29285</v>
      </c>
      <c r="G36" s="5">
        <f>INDEX('Final Energy Consumption-2019'!$A$2:$AE$43,MATCH('Energy Use 2019'!$A36,'Final Energy Consumption-2019'!$A$2:$A$43,0),MATCH('Energy Use 2019'!G$2,'Final Energy Consumption-2019'!$A$2:$AE$2,0))*VLOOKUP(G$3,'Heat Value'!$A$1:$E$33,5,0)</f>
        <v>0</v>
      </c>
      <c r="H36" s="5">
        <f>INDEX('Final Energy Consumption-2019'!$A$2:$AE$43,MATCH('Energy Use 2019'!$A36,'Final Energy Consumption-2019'!$A$2:$A$43,0),MATCH('Energy Use 2019'!H$2,'Final Energy Consumption-2019'!$A$2:$AE$2,0))*VLOOKUP(H$3,'Heat Value'!$A$1:$E$33,5,0)</f>
        <v>0</v>
      </c>
      <c r="I36" s="11">
        <f>INDEX('Final Energy Consumption-2019'!$A$2:$AE$43,MATCH('Energy Use 2019'!$A36,'Final Energy Consumption-2019'!$A$2:$A$43,0),MATCH('Energy Use 2019'!I$2,'Final Energy Consumption-2019'!$A$2:$AE$2,0))*VLOOKUP(I$3,'Heat Value'!$A$1:$E$33,5,0)</f>
        <v>4954240100.180479</v>
      </c>
      <c r="J36" s="5">
        <f>INDEX('Final Energy Consumption-2019'!$A$2:$AE$43,MATCH('Energy Use 2019'!$A36,'Final Energy Consumption-2019'!$A$2:$A$43,0),MATCH('Energy Use 2019'!J$2,'Final Energy Consumption-2019'!$A$2:$AE$2,0))*VLOOKUP(J$3,'Heat Value'!$A$1:$E$33,5,0)</f>
        <v>0</v>
      </c>
      <c r="K36" s="11">
        <f>INDEX('Final Energy Consumption-2019'!$A$2:$AE$43,MATCH('Energy Use 2019'!$A36,'Final Energy Consumption-2019'!$A$2:$A$43,0),MATCH('Energy Use 2019'!K$2,'Final Energy Consumption-2019'!$A$2:$AE$2,0))*VLOOKUP(K$3,'Heat Value'!$A$1:$E$33,5,0)</f>
        <v>3963392080.144383</v>
      </c>
      <c r="L36" s="11">
        <f>INDEX('Final Energy Consumption-2019'!$A$2:$AE$43,MATCH('Energy Use 2019'!$A36,'Final Energy Consumption-2019'!$A$2:$A$43,0),MATCH('Energy Use 2019'!L$2,'Final Energy Consumption-2019'!$A$2:$AE$2,0))*VLOOKUP(L$3,'Heat Value'!$A$1:$E$33,5,0)*0.21</f>
        <v>300045253528.52179</v>
      </c>
      <c r="M36" s="11">
        <f>INDEX('Final Energy Consumption-2019'!$A$2:$AE$43,MATCH('Energy Use 2019'!$A36,'Final Energy Consumption-2019'!$A$2:$A$43,0),MATCH('Energy Use 2019'!M$2,'Final Energy Consumption-2019'!$A$2:$AE$2,0))*VLOOKUP(M$3,'Heat Value'!$A$1:$E$33,5,0)</f>
        <v>387813592996.04852</v>
      </c>
      <c r="N36" s="11">
        <f>INDEX('Final Energy Consumption-2019'!$A$2:$AE$43,MATCH('Energy Use 2019'!$A36,'Final Energy Consumption-2019'!$A$2:$A$43,0),MATCH('Energy Use 2019'!N$2,'Final Energy Consumption-2019'!$A$2:$AE$2,0))*VLOOKUP(N$3,'Heat Value'!$A$1:$E$33,5,0)*0.74</f>
        <v>3365489135006.4551</v>
      </c>
      <c r="O36" s="11">
        <f>INDEX('Final Energy Consumption-2019'!$A$2:$AE$43,MATCH('Energy Use 2019'!$A36,'Final Energy Consumption-2019'!$A$2:$A$43,0),MATCH('Energy Use 2019'!O$2,'Final Energy Consumption-2019'!$A$2:$AE$2,0))*VLOOKUP(O$3,'Heat Value'!$A$1:$E$33,5,0)</f>
        <v>550911499140.06921</v>
      </c>
      <c r="P36" s="5">
        <f>INDEX('Final Energy Consumption-2019'!$A$2:$AE$43,MATCH('Energy Use 2019'!$A36,'Final Energy Consumption-2019'!$A$2:$A$43,0),MATCH('Energy Use 2019'!P$2,'Final Energy Consumption-2019'!$A$2:$AE$2,0))*VLOOKUP(P$3,'Heat Value'!$A$1:$E$33,5,0)</f>
        <v>0</v>
      </c>
      <c r="Q36" s="11">
        <f>INDEX('Final Energy Consumption-2019'!$A$2:$AE$43,MATCH('Energy Use 2019'!$A36,'Final Energy Consumption-2019'!$A$2:$A$43,0),MATCH('Energy Use 2019'!Q$2,'Final Energy Consumption-2019'!$A$2:$AE$2,0))*VLOOKUP(Q$3,'Heat Value'!$A$1:$E$33,5,0)</f>
        <v>90246786461.588745</v>
      </c>
      <c r="R36" s="5">
        <f>INDEX('Final Energy Consumption-2019'!$A$2:$AE$43,MATCH('Energy Use 2019'!$A36,'Final Energy Consumption-2019'!$A$2:$A$43,0),MATCH('Energy Use 2019'!R$2,'Final Energy Consumption-2019'!$A$2:$AE$2,0))*VLOOKUP(R$3,'Heat Value'!$A$1:$E$33,5,0)</f>
        <v>0</v>
      </c>
      <c r="S36" s="5">
        <f>INDEX('Final Energy Consumption-2019'!$A$2:$AE$43,MATCH('Energy Use 2019'!$A36,'Final Energy Consumption-2019'!$A$2:$A$43,0),MATCH('Energy Use 2019'!S$2,'Final Energy Consumption-2019'!$A$2:$AE$2,0))*VLOOKUP(S$3,'Heat Value'!$A$1:$E$33,5,0)</f>
        <v>0</v>
      </c>
      <c r="T36" s="9">
        <f>INDEX('Final Energy Consumption-2019'!$A$2:$AE$43,MATCH('Energy Use 2019'!$A36,'Final Energy Consumption-2019'!$A$2:$A$43,0),MATCH('Energy Use 2019'!T$2,'Final Energy Consumption-2019'!$A$2:$AE$2,0))*VLOOKUP(T$3,'Heat Value'!$A$1:$E$33,5,0)</f>
        <v>0</v>
      </c>
      <c r="U36" s="5">
        <f>INDEX('Final Energy Consumption-2019'!$A$2:$AE$43,MATCH('Energy Use 2019'!$A36,'Final Energy Consumption-2019'!$A$2:$A$43,0),MATCH('Energy Use 2019'!U$2,'Final Energy Consumption-2019'!$A$2:$AE$2,0))*VLOOKUP(U$3,'Heat Value'!$A$1:$E$33,5,0)</f>
        <v>0</v>
      </c>
      <c r="V36" s="11">
        <f>INDEX('Final Energy Consumption-2019'!$A$2:$AE$43,MATCH('Energy Use 2019'!$A36,'Final Energy Consumption-2019'!$A$2:$A$43,0),MATCH('Energy Use 2019'!V$2,'Final Energy Consumption-2019'!$A$2:$AE$2,0))*VLOOKUP(V$3,'Heat Value'!$A$1:$E$33,5,0)</f>
        <v>637310906337.32813</v>
      </c>
      <c r="W36" s="5">
        <f>INDEX('Final Energy Consumption-2019'!$A$2:$AE$43,MATCH('Energy Use 2019'!$A36,'Final Energy Consumption-2019'!$A$2:$A$43,0),MATCH('Energy Use 2019'!W$2,'Final Energy Consumption-2019'!$A$2:$AE$2,0))*VLOOKUP(W$3,'Heat Value'!$A$1:$E$33,5,0)</f>
        <v>0</v>
      </c>
      <c r="X36" s="11">
        <f>INDEX('Final Energy Consumption-2019'!$A$2:$AE$43,MATCH('Energy Use 2019'!$A36,'Final Energy Consumption-2019'!$A$2:$A$43,0),MATCH('Energy Use 2019'!X$2,'Final Energy Consumption-2019'!$A$2:$AE$2,0))*VLOOKUP(X$3,'Heat Value'!$A$1:$E$33,5,0)</f>
        <v>159250337316.26624</v>
      </c>
      <c r="Y36" s="11">
        <f>INDEX('Final Energy Consumption-2019'!$A$2:$AE$43,MATCH('Energy Use 2019'!$A36,'Final Energy Consumption-2019'!$A$2:$A$43,0),MATCH('Energy Use 2019'!Y$2,'Final Energy Consumption-2019'!$A$2:$AE$2,0))*VLOOKUP(Y$3,'Heat Value'!$A$1:$E$33,5,0)</f>
        <v>16796344003969.08</v>
      </c>
      <c r="Z36" s="11">
        <f>INDEX('Final Energy Consumption-2019'!$A$2:$AE$43,MATCH('Energy Use 2019'!$A36,'Final Energy Consumption-2019'!$A$2:$A$43,0),MATCH('Energy Use 2019'!Z$2,'Final Energy Consumption-2019'!$A$2:$AE$2,0))*VLOOKUP(Z$3,'Heat Value'!$A$1:$E$33,5,0)</f>
        <v>60220906978526.313</v>
      </c>
      <c r="AA36" s="11">
        <f>INDEX('Final Energy Consumption-2019'!$A$2:$AE$43,MATCH('Energy Use 2019'!$A36,'Final Energy Consumption-2019'!$A$2:$A$43,0),MATCH('Energy Use 2019'!AA$2,'Final Energy Consumption-2019'!$A$2:$AE$2,0))*VLOOKUP(AA$3,'Heat Value'!$A$1:$E$33,5,0)</f>
        <v>6318148939698.3115</v>
      </c>
      <c r="AB36" s="11">
        <f>INDEX('Final Energy Consumption-2019'!$A$2:$AE$43,MATCH('Energy Use 2019'!$A36,'Final Energy Consumption-2019'!$A$2:$A$43,0),MATCH('Energy Use 2019'!AB$2,'Final Energy Consumption-2019'!$A$2:$AE$2,0))*VLOOKUP(AB$3,'Heat Value'!$A$1:$E$33,5,0)</f>
        <v>56702969800129.547</v>
      </c>
      <c r="AC36" s="132">
        <f>INDEX('Final Energy Consumption-2019'!$A$2:$AE$43,MATCH('Energy Use 2019'!$A36,'Final Energy Consumption-2019'!$A$2:$A$43,0),MATCH('Energy Use 2019'!AC$2,'Final Energy Consumption-2019'!$A$2:$AE$2,0))*VLOOKUP(AC$3,'Heat Value'!$A$1:$E$33,5,0)</f>
        <v>83230664992.758438</v>
      </c>
    </row>
    <row r="37" spans="1:29" x14ac:dyDescent="0.2">
      <c r="A37" s="12" t="s">
        <v>33</v>
      </c>
      <c r="B37" s="15">
        <f>INDEX('Final Energy Consumption-2019'!$A$2:$AE$43,MATCH('Energy Use 2019'!$A37,'Final Energy Consumption-2019'!$A$2:$A$43,0),MATCH('Energy Use 2019'!B$2,'Final Energy Consumption-2019'!$A$2:$AE$2,0))*VLOOKUP(B$3,'Heat Value'!$A$1:$E$33,5,0)</f>
        <v>3180622144315.8677</v>
      </c>
      <c r="C37" s="5">
        <f>INDEX('Final Energy Consumption-2019'!$A$2:$AE$43,MATCH('Energy Use 2019'!$A37,'Final Energy Consumption-2019'!$A$2:$A$43,0),MATCH('Energy Use 2019'!C$2,'Final Energy Consumption-2019'!$A$2:$AE$2,0))*VLOOKUP(C$3,'Heat Value'!$A$1:$E$33,5,0)</f>
        <v>0</v>
      </c>
      <c r="D37" s="11">
        <f>INDEX('Final Energy Consumption-2019'!$A$2:$AE$43,MATCH('Energy Use 2019'!$A37,'Final Energy Consumption-2019'!$A$2:$A$43,0),MATCH('Energy Use 2019'!D$2,'Final Energy Consumption-2019'!$A$2:$AE$2,0))*VLOOKUP(D$3,'Heat Value'!$A$1:$E$33,5,0)</f>
        <v>5548616217.8049631</v>
      </c>
      <c r="E37" s="11">
        <f>INDEX('Final Energy Consumption-2019'!$A$2:$AE$43,MATCH('Energy Use 2019'!$A37,'Final Energy Consumption-2019'!$A$2:$A$43,0),MATCH('Energy Use 2019'!E$2,'Final Energy Consumption-2019'!$A$2:$AE$2,0))*VLOOKUP(E$3,'Heat Value'!$A$1:$E$33,5,0)</f>
        <v>150926607345.00455</v>
      </c>
      <c r="F37" s="11">
        <f>INDEX('Final Energy Consumption-2019'!$A$2:$AE$43,MATCH('Energy Use 2019'!$A37,'Final Energy Consumption-2019'!$A$2:$A$43,0),MATCH('Energy Use 2019'!F$2,'Final Energy Consumption-2019'!$A$2:$AE$2,0))*VLOOKUP(F$3,'Heat Value'!$A$1:$E$33,5,0)</f>
        <v>32895888876.404034</v>
      </c>
      <c r="G37" s="5">
        <f>INDEX('Final Energy Consumption-2019'!$A$2:$AE$43,MATCH('Energy Use 2019'!$A37,'Final Energy Consumption-2019'!$A$2:$A$43,0),MATCH('Energy Use 2019'!G$2,'Final Energy Consumption-2019'!$A$2:$AE$2,0))*VLOOKUP(G$3,'Heat Value'!$A$1:$E$33,5,0)</f>
        <v>0</v>
      </c>
      <c r="H37" s="5">
        <f>INDEX('Final Energy Consumption-2019'!$A$2:$AE$43,MATCH('Energy Use 2019'!$A37,'Final Energy Consumption-2019'!$A$2:$A$43,0),MATCH('Energy Use 2019'!H$2,'Final Energy Consumption-2019'!$A$2:$AE$2,0))*VLOOKUP(H$3,'Heat Value'!$A$1:$E$33,5,0)</f>
        <v>0</v>
      </c>
      <c r="I37" s="5">
        <f>INDEX('Final Energy Consumption-2019'!$A$2:$AE$43,MATCH('Energy Use 2019'!$A37,'Final Energy Consumption-2019'!$A$2:$A$43,0),MATCH('Energy Use 2019'!I$2,'Final Energy Consumption-2019'!$A$2:$AE$2,0))*VLOOKUP(I$3,'Heat Value'!$A$1:$E$33,5,0)</f>
        <v>0</v>
      </c>
      <c r="J37" s="5">
        <f>INDEX('Final Energy Consumption-2019'!$A$2:$AE$43,MATCH('Energy Use 2019'!$A37,'Final Energy Consumption-2019'!$A$2:$A$43,0),MATCH('Energy Use 2019'!J$2,'Final Energy Consumption-2019'!$A$2:$AE$2,0))*VLOOKUP(J$3,'Heat Value'!$A$1:$E$33,5,0)</f>
        <v>0</v>
      </c>
      <c r="K37" s="5">
        <f>INDEX('Final Energy Consumption-2019'!$A$2:$AE$43,MATCH('Energy Use 2019'!$A37,'Final Energy Consumption-2019'!$A$2:$A$43,0),MATCH('Energy Use 2019'!K$2,'Final Energy Consumption-2019'!$A$2:$AE$2,0))*VLOOKUP(K$3,'Heat Value'!$A$1:$E$33,5,0)</f>
        <v>0</v>
      </c>
      <c r="L37" s="11">
        <f>INDEX('Final Energy Consumption-2019'!$A$2:$AE$43,MATCH('Energy Use 2019'!$A37,'Final Energy Consumption-2019'!$A$2:$A$43,0),MATCH('Energy Use 2019'!L$2,'Final Energy Consumption-2019'!$A$2:$AE$2,0))*VLOOKUP(L$3,'Heat Value'!$A$1:$E$33,5,0)*0.21</f>
        <v>1280764596490.3186</v>
      </c>
      <c r="M37" s="11">
        <f>INDEX('Final Energy Consumption-2019'!$A$2:$AE$43,MATCH('Energy Use 2019'!$A37,'Final Energy Consumption-2019'!$A$2:$A$43,0),MATCH('Energy Use 2019'!M$2,'Final Energy Consumption-2019'!$A$2:$AE$2,0))*VLOOKUP(M$3,'Heat Value'!$A$1:$E$33,5,0)</f>
        <v>171454430587.72672</v>
      </c>
      <c r="N37" s="11">
        <f>INDEX('Final Energy Consumption-2019'!$A$2:$AE$43,MATCH('Energy Use 2019'!$A37,'Final Energy Consumption-2019'!$A$2:$A$43,0),MATCH('Energy Use 2019'!N$2,'Final Energy Consumption-2019'!$A$2:$AE$2,0))*VLOOKUP(N$3,'Heat Value'!$A$1:$E$33,5,0)*0.74</f>
        <v>3206937202423.9287</v>
      </c>
      <c r="O37" s="11">
        <f>INDEX('Final Energy Consumption-2019'!$A$2:$AE$43,MATCH('Energy Use 2019'!$A37,'Final Energy Consumption-2019'!$A$2:$A$43,0),MATCH('Energy Use 2019'!O$2,'Final Energy Consumption-2019'!$A$2:$AE$2,0))*VLOOKUP(O$3,'Heat Value'!$A$1:$E$33,5,0)</f>
        <v>820422160589.88721</v>
      </c>
      <c r="P37" s="5">
        <f>INDEX('Final Energy Consumption-2019'!$A$2:$AE$43,MATCH('Energy Use 2019'!$A37,'Final Energy Consumption-2019'!$A$2:$A$43,0),MATCH('Energy Use 2019'!P$2,'Final Energy Consumption-2019'!$A$2:$AE$2,0))*VLOOKUP(P$3,'Heat Value'!$A$1:$E$33,5,0)</f>
        <v>0</v>
      </c>
      <c r="Q37" s="11">
        <f>INDEX('Final Energy Consumption-2019'!$A$2:$AE$43,MATCH('Energy Use 2019'!$A37,'Final Energy Consumption-2019'!$A$2:$A$43,0),MATCH('Energy Use 2019'!Q$2,'Final Energy Consumption-2019'!$A$2:$AE$2,0))*VLOOKUP(Q$3,'Heat Value'!$A$1:$E$33,5,0)</f>
        <v>710202971719.45923</v>
      </c>
      <c r="R37" s="11">
        <f>INDEX('Final Energy Consumption-2019'!$A$2:$AE$43,MATCH('Energy Use 2019'!$A37,'Final Energy Consumption-2019'!$A$2:$A$43,0),MATCH('Energy Use 2019'!R$2,'Final Energy Consumption-2019'!$A$2:$AE$2,0))*VLOOKUP(R$3,'Heat Value'!$A$1:$E$33,5,0)</f>
        <v>56762397933.720757</v>
      </c>
      <c r="S37" s="11">
        <f>INDEX('Final Energy Consumption-2019'!$A$2:$AE$43,MATCH('Energy Use 2019'!$A37,'Final Energy Consumption-2019'!$A$2:$A$43,0),MATCH('Energy Use 2019'!S$2,'Final Energy Consumption-2019'!$A$2:$AE$2,0))*VLOOKUP(S$3,'Heat Value'!$A$1:$E$33,5,0)</f>
        <v>20352003166.467445</v>
      </c>
      <c r="T37" s="15">
        <f>INDEX('Final Energy Consumption-2019'!$A$2:$AE$43,MATCH('Energy Use 2019'!$A37,'Final Energy Consumption-2019'!$A$2:$A$43,0),MATCH('Energy Use 2019'!T$2,'Final Energy Consumption-2019'!$A$2:$AE$2,0))*VLOOKUP(T$3,'Heat Value'!$A$1:$E$33,5,0)</f>
        <v>14759787361.0198</v>
      </c>
      <c r="U37" s="11">
        <f>INDEX('Final Energy Consumption-2019'!$A$2:$AE$43,MATCH('Energy Use 2019'!$A37,'Final Energy Consumption-2019'!$A$2:$A$43,0),MATCH('Energy Use 2019'!U$2,'Final Energy Consumption-2019'!$A$2:$AE$2,0))*VLOOKUP(U$3,'Heat Value'!$A$1:$E$33,5,0)</f>
        <v>115063671747.80368</v>
      </c>
      <c r="V37" s="11">
        <f>INDEX('Final Energy Consumption-2019'!$A$2:$AE$43,MATCH('Energy Use 2019'!$A37,'Final Energy Consumption-2019'!$A$2:$A$43,0),MATCH('Energy Use 2019'!V$2,'Final Energy Consumption-2019'!$A$2:$AE$2,0))*VLOOKUP(V$3,'Heat Value'!$A$1:$E$33,5,0)</f>
        <v>1617057523542.4741</v>
      </c>
      <c r="W37" s="5">
        <f>INDEX('Final Energy Consumption-2019'!$A$2:$AE$43,MATCH('Energy Use 2019'!$A37,'Final Energy Consumption-2019'!$A$2:$A$43,0),MATCH('Energy Use 2019'!W$2,'Final Energy Consumption-2019'!$A$2:$AE$2,0))*VLOOKUP(W$3,'Heat Value'!$A$1:$E$33,5,0)</f>
        <v>0</v>
      </c>
      <c r="X37" s="11">
        <f>INDEX('Final Energy Consumption-2019'!$A$2:$AE$43,MATCH('Energy Use 2019'!$A37,'Final Energy Consumption-2019'!$A$2:$A$43,0),MATCH('Energy Use 2019'!X$2,'Final Energy Consumption-2019'!$A$2:$AE$2,0))*VLOOKUP(X$3,'Heat Value'!$A$1:$E$33,5,0)</f>
        <v>574854876166.0343</v>
      </c>
      <c r="Y37" s="11">
        <f>INDEX('Final Energy Consumption-2019'!$A$2:$AE$43,MATCH('Energy Use 2019'!$A37,'Final Energy Consumption-2019'!$A$2:$A$43,0),MATCH('Energy Use 2019'!Y$2,'Final Energy Consumption-2019'!$A$2:$AE$2,0))*VLOOKUP(Y$3,'Heat Value'!$A$1:$E$33,5,0)</f>
        <v>11534838653328.162</v>
      </c>
      <c r="Z37" s="11">
        <f>INDEX('Final Energy Consumption-2019'!$A$2:$AE$43,MATCH('Energy Use 2019'!$A37,'Final Energy Consumption-2019'!$A$2:$A$43,0),MATCH('Energy Use 2019'!Z$2,'Final Energy Consumption-2019'!$A$2:$AE$2,0))*VLOOKUP(Z$3,'Heat Value'!$A$1:$E$33,5,0)</f>
        <v>30010515936194.285</v>
      </c>
      <c r="AA37" s="11">
        <f>INDEX('Final Energy Consumption-2019'!$A$2:$AE$43,MATCH('Energy Use 2019'!$A37,'Final Energy Consumption-2019'!$A$2:$A$43,0),MATCH('Energy Use 2019'!AA$2,'Final Energy Consumption-2019'!$A$2:$AE$2,0))*VLOOKUP(AA$3,'Heat Value'!$A$1:$E$33,5,0)</f>
        <v>13405925383002.238</v>
      </c>
      <c r="AB37" s="11">
        <f>INDEX('Final Energy Consumption-2019'!$A$2:$AE$43,MATCH('Energy Use 2019'!$A37,'Final Energy Consumption-2019'!$A$2:$A$43,0),MATCH('Energy Use 2019'!AB$2,'Final Energy Consumption-2019'!$A$2:$AE$2,0))*VLOOKUP(AB$3,'Heat Value'!$A$1:$E$33,5,0)</f>
        <v>293208743404436.81</v>
      </c>
      <c r="AC37" s="132">
        <f>INDEX('Final Energy Consumption-2019'!$A$2:$AE$43,MATCH('Energy Use 2019'!$A37,'Final Energy Consumption-2019'!$A$2:$A$43,0),MATCH('Energy Use 2019'!AC$2,'Final Energy Consumption-2019'!$A$2:$AE$2,0))*VLOOKUP(AC$3,'Heat Value'!$A$1:$E$33,5,0)</f>
        <v>1717326054350.5825</v>
      </c>
    </row>
    <row r="38" spans="1:29" x14ac:dyDescent="0.2">
      <c r="A38" s="12" t="s">
        <v>34</v>
      </c>
      <c r="B38" s="15">
        <f>INDEX('Final Energy Consumption-2019'!$A$2:$AE$43,MATCH('Energy Use 2019'!$A38,'Final Energy Consumption-2019'!$A$2:$A$43,0),MATCH('Energy Use 2019'!B$2,'Final Energy Consumption-2019'!$A$2:$AE$2,0))*VLOOKUP(B$3,'Heat Value'!$A$1:$E$33,5,0)</f>
        <v>3154860095794.9287</v>
      </c>
      <c r="C38" s="5">
        <f>INDEX('Final Energy Consumption-2019'!$A$2:$AE$43,MATCH('Energy Use 2019'!$A38,'Final Energy Consumption-2019'!$A$2:$A$43,0),MATCH('Energy Use 2019'!C$2,'Final Energy Consumption-2019'!$A$2:$AE$2,0))*VLOOKUP(C$3,'Heat Value'!$A$1:$E$33,5,0)</f>
        <v>0</v>
      </c>
      <c r="D38" s="11">
        <f>INDEX('Final Energy Consumption-2019'!$A$2:$AE$43,MATCH('Energy Use 2019'!$A38,'Final Energy Consumption-2019'!$A$2:$A$43,0),MATCH('Energy Use 2019'!D$2,'Final Energy Consumption-2019'!$A$2:$AE$2,0))*VLOOKUP(D$3,'Heat Value'!$A$1:$E$33,5,0)</f>
        <v>87985200025.192978</v>
      </c>
      <c r="E38" s="5">
        <f>INDEX('Final Energy Consumption-2019'!$A$2:$AE$43,MATCH('Energy Use 2019'!$A38,'Final Energy Consumption-2019'!$A$2:$A$43,0),MATCH('Energy Use 2019'!E$2,'Final Energy Consumption-2019'!$A$2:$AE$2,0))*VLOOKUP(E$3,'Heat Value'!$A$1:$E$33,5,0)</f>
        <v>0</v>
      </c>
      <c r="F38" s="11">
        <f>INDEX('Final Energy Consumption-2019'!$A$2:$AE$43,MATCH('Energy Use 2019'!$A38,'Final Energy Consumption-2019'!$A$2:$A$43,0),MATCH('Energy Use 2019'!F$2,'Final Energy Consumption-2019'!$A$2:$AE$2,0))*VLOOKUP(F$3,'Heat Value'!$A$1:$E$33,5,0)</f>
        <v>16447944438.202017</v>
      </c>
      <c r="G38" s="11">
        <f>INDEX('Final Energy Consumption-2019'!$A$2:$AE$43,MATCH('Energy Use 2019'!$A38,'Final Energy Consumption-2019'!$A$2:$A$43,0),MATCH('Energy Use 2019'!G$2,'Final Energy Consumption-2019'!$A$2:$AE$2,0))*VLOOKUP(G$3,'Heat Value'!$A$1:$E$33,5,0)</f>
        <v>3566635832.5959711</v>
      </c>
      <c r="H38" s="5">
        <f>INDEX('Final Energy Consumption-2019'!$A$2:$AE$43,MATCH('Energy Use 2019'!$A38,'Final Energy Consumption-2019'!$A$2:$A$43,0),MATCH('Energy Use 2019'!H$2,'Final Energy Consumption-2019'!$A$2:$AE$2,0))*VLOOKUP(H$3,'Heat Value'!$A$1:$E$33,5,0)</f>
        <v>0</v>
      </c>
      <c r="I38" s="5">
        <f>INDEX('Final Energy Consumption-2019'!$A$2:$AE$43,MATCH('Energy Use 2019'!$A38,'Final Energy Consumption-2019'!$A$2:$A$43,0),MATCH('Energy Use 2019'!I$2,'Final Energy Consumption-2019'!$A$2:$AE$2,0))*VLOOKUP(I$3,'Heat Value'!$A$1:$E$33,5,0)</f>
        <v>0</v>
      </c>
      <c r="J38" s="5">
        <f>INDEX('Final Energy Consumption-2019'!$A$2:$AE$43,MATCH('Energy Use 2019'!$A38,'Final Energy Consumption-2019'!$A$2:$A$43,0),MATCH('Energy Use 2019'!J$2,'Final Energy Consumption-2019'!$A$2:$AE$2,0))*VLOOKUP(J$3,'Heat Value'!$A$1:$E$33,5,0)</f>
        <v>0</v>
      </c>
      <c r="K38" s="5">
        <f>INDEX('Final Energy Consumption-2019'!$A$2:$AE$43,MATCH('Energy Use 2019'!$A38,'Final Energy Consumption-2019'!$A$2:$A$43,0),MATCH('Energy Use 2019'!K$2,'Final Energy Consumption-2019'!$A$2:$AE$2,0))*VLOOKUP(K$3,'Heat Value'!$A$1:$E$33,5,0)</f>
        <v>0</v>
      </c>
      <c r="L38" s="11">
        <f>INDEX('Final Energy Consumption-2019'!$A$2:$AE$43,MATCH('Energy Use 2019'!$A38,'Final Energy Consumption-2019'!$A$2:$A$43,0),MATCH('Energy Use 2019'!L$2,'Final Energy Consumption-2019'!$A$2:$AE$2,0))*VLOOKUP(L$3,'Heat Value'!$A$1:$E$33,5,0)*0.21</f>
        <v>822123994668.14954</v>
      </c>
      <c r="M38" s="11">
        <f>INDEX('Final Energy Consumption-2019'!$A$2:$AE$43,MATCH('Energy Use 2019'!$A38,'Final Energy Consumption-2019'!$A$2:$A$43,0),MATCH('Energy Use 2019'!M$2,'Final Energy Consumption-2019'!$A$2:$AE$2,0))*VLOOKUP(M$3,'Heat Value'!$A$1:$E$33,5,0)</f>
        <v>61233725209.902397</v>
      </c>
      <c r="N38" s="11">
        <f>INDEX('Final Energy Consumption-2019'!$A$2:$AE$43,MATCH('Energy Use 2019'!$A38,'Final Energy Consumption-2019'!$A$2:$A$43,0),MATCH('Energy Use 2019'!N$2,'Final Energy Consumption-2019'!$A$2:$AE$2,0))*VLOOKUP(N$3,'Heat Value'!$A$1:$E$33,5,0)*0.74</f>
        <v>1923564012274.8003</v>
      </c>
      <c r="O38" s="11">
        <f>INDEX('Final Energy Consumption-2019'!$A$2:$AE$43,MATCH('Energy Use 2019'!$A38,'Final Energy Consumption-2019'!$A$2:$A$43,0),MATCH('Energy Use 2019'!O$2,'Final Energy Consumption-2019'!$A$2:$AE$2,0))*VLOOKUP(O$3,'Heat Value'!$A$1:$E$33,5,0)</f>
        <v>162499075285.91968</v>
      </c>
      <c r="P38" s="5">
        <f>INDEX('Final Energy Consumption-2019'!$A$2:$AE$43,MATCH('Energy Use 2019'!$A38,'Final Energy Consumption-2019'!$A$2:$A$43,0),MATCH('Energy Use 2019'!P$2,'Final Energy Consumption-2019'!$A$2:$AE$2,0))*VLOOKUP(P$3,'Heat Value'!$A$1:$E$33,5,0)</f>
        <v>0</v>
      </c>
      <c r="Q38" s="11">
        <f>INDEX('Final Energy Consumption-2019'!$A$2:$AE$43,MATCH('Energy Use 2019'!$A38,'Final Energy Consumption-2019'!$A$2:$A$43,0),MATCH('Energy Use 2019'!Q$2,'Final Energy Consumption-2019'!$A$2:$AE$2,0))*VLOOKUP(Q$3,'Heat Value'!$A$1:$E$33,5,0)</f>
        <v>258969039411.51553</v>
      </c>
      <c r="R38" s="11">
        <f>INDEX('Final Energy Consumption-2019'!$A$2:$AE$43,MATCH('Energy Use 2019'!$A38,'Final Energy Consumption-2019'!$A$2:$A$43,0),MATCH('Energy Use 2019'!R$2,'Final Energy Consumption-2019'!$A$2:$AE$2,0))*VLOOKUP(R$3,'Heat Value'!$A$1:$E$33,5,0)</f>
        <v>7568319724.4961014</v>
      </c>
      <c r="S38" s="11">
        <f>INDEX('Final Energy Consumption-2019'!$A$2:$AE$43,MATCH('Energy Use 2019'!$A38,'Final Energy Consumption-2019'!$A$2:$A$43,0),MATCH('Energy Use 2019'!S$2,'Final Energy Consumption-2019'!$A$2:$AE$2,0))*VLOOKUP(S$3,'Heat Value'!$A$1:$E$33,5,0)</f>
        <v>8140801266.586978</v>
      </c>
      <c r="T38" s="9">
        <f>INDEX('Final Energy Consumption-2019'!$A$2:$AE$43,MATCH('Energy Use 2019'!$A38,'Final Energy Consumption-2019'!$A$2:$A$43,0),MATCH('Energy Use 2019'!T$2,'Final Energy Consumption-2019'!$A$2:$AE$2,0))*VLOOKUP(T$3,'Heat Value'!$A$1:$E$33,5,0)</f>
        <v>0</v>
      </c>
      <c r="U38" s="5">
        <f>INDEX('Final Energy Consumption-2019'!$A$2:$AE$43,MATCH('Energy Use 2019'!$A38,'Final Energy Consumption-2019'!$A$2:$A$43,0),MATCH('Energy Use 2019'!U$2,'Final Energy Consumption-2019'!$A$2:$AE$2,0))*VLOOKUP(U$3,'Heat Value'!$A$1:$E$33,5,0)</f>
        <v>0</v>
      </c>
      <c r="V38" s="11">
        <f>INDEX('Final Energy Consumption-2019'!$A$2:$AE$43,MATCH('Energy Use 2019'!$A38,'Final Energy Consumption-2019'!$A$2:$A$43,0),MATCH('Energy Use 2019'!V$2,'Final Energy Consumption-2019'!$A$2:$AE$2,0))*VLOOKUP(V$3,'Heat Value'!$A$1:$E$33,5,0)</f>
        <v>932186101806.83801</v>
      </c>
      <c r="W38" s="5">
        <f>INDEX('Final Energy Consumption-2019'!$A$2:$AE$43,MATCH('Energy Use 2019'!$A38,'Final Energy Consumption-2019'!$A$2:$A$43,0),MATCH('Energy Use 2019'!W$2,'Final Energy Consumption-2019'!$A$2:$AE$2,0))*VLOOKUP(W$3,'Heat Value'!$A$1:$E$33,5,0)</f>
        <v>0</v>
      </c>
      <c r="X38" s="11">
        <f>INDEX('Final Energy Consumption-2019'!$A$2:$AE$43,MATCH('Energy Use 2019'!$A38,'Final Energy Consumption-2019'!$A$2:$A$43,0),MATCH('Energy Use 2019'!X$2,'Final Energy Consumption-2019'!$A$2:$AE$2,0))*VLOOKUP(X$3,'Heat Value'!$A$1:$E$33,5,0)</f>
        <v>54378163961.651894</v>
      </c>
      <c r="Y38" s="11">
        <f>INDEX('Final Energy Consumption-2019'!$A$2:$AE$43,MATCH('Energy Use 2019'!$A38,'Final Energy Consumption-2019'!$A$2:$A$43,0),MATCH('Energy Use 2019'!Y$2,'Final Energy Consumption-2019'!$A$2:$AE$2,0))*VLOOKUP(Y$3,'Heat Value'!$A$1:$E$33,5,0)</f>
        <v>39157741744192.969</v>
      </c>
      <c r="Z38" s="11">
        <f>INDEX('Final Energy Consumption-2019'!$A$2:$AE$43,MATCH('Energy Use 2019'!$A38,'Final Energy Consumption-2019'!$A$2:$A$43,0),MATCH('Energy Use 2019'!Z$2,'Final Energy Consumption-2019'!$A$2:$AE$2,0))*VLOOKUP(Z$3,'Heat Value'!$A$1:$E$33,5,0)</f>
        <v>80164542569002.406</v>
      </c>
      <c r="AA38" s="11">
        <f>INDEX('Final Energy Consumption-2019'!$A$2:$AE$43,MATCH('Energy Use 2019'!$A38,'Final Energy Consumption-2019'!$A$2:$A$43,0),MATCH('Energy Use 2019'!AA$2,'Final Energy Consumption-2019'!$A$2:$AE$2,0))*VLOOKUP(AA$3,'Heat Value'!$A$1:$E$33,5,0)</f>
        <v>14775141998407.004</v>
      </c>
      <c r="AB38" s="11">
        <f>INDEX('Final Energy Consumption-2019'!$A$2:$AE$43,MATCH('Energy Use 2019'!$A38,'Final Energy Consumption-2019'!$A$2:$A$43,0),MATCH('Energy Use 2019'!AB$2,'Final Energy Consumption-2019'!$A$2:$AE$2,0))*VLOOKUP(AB$3,'Heat Value'!$A$1:$E$33,5,0)</f>
        <v>511974792614059.31</v>
      </c>
      <c r="AC38" s="132">
        <f>INDEX('Final Energy Consumption-2019'!$A$2:$AE$43,MATCH('Energy Use 2019'!$A38,'Final Energy Consumption-2019'!$A$2:$A$43,0),MATCH('Energy Use 2019'!AC$2,'Final Energy Consumption-2019'!$A$2:$AE$2,0))*VLOOKUP(AC$3,'Heat Value'!$A$1:$E$33,5,0)</f>
        <v>627004342945.44678</v>
      </c>
    </row>
    <row r="39" spans="1:29" x14ac:dyDescent="0.2">
      <c r="A39" s="12" t="s">
        <v>35</v>
      </c>
      <c r="B39" s="15">
        <f>INDEX('Final Energy Consumption-2019'!$A$2:$AE$43,MATCH('Energy Use 2019'!$A39,'Final Energy Consumption-2019'!$A$2:$A$43,0),MATCH('Energy Use 2019'!B$2,'Final Energy Consumption-2019'!$A$2:$AE$2,0))*VLOOKUP(B$3,'Heat Value'!$A$1:$E$33,5,0)</f>
        <v>380485639693.86072</v>
      </c>
      <c r="C39" s="5">
        <f>INDEX('Final Energy Consumption-2019'!$A$2:$AE$43,MATCH('Energy Use 2019'!$A39,'Final Energy Consumption-2019'!$A$2:$A$43,0),MATCH('Energy Use 2019'!C$2,'Final Energy Consumption-2019'!$A$2:$AE$2,0))*VLOOKUP(C$3,'Heat Value'!$A$1:$E$33,5,0)</f>
        <v>0</v>
      </c>
      <c r="D39" s="5">
        <f>INDEX('Final Energy Consumption-2019'!$A$2:$AE$43,MATCH('Energy Use 2019'!$A39,'Final Energy Consumption-2019'!$A$2:$A$43,0),MATCH('Energy Use 2019'!D$2,'Final Energy Consumption-2019'!$A$2:$AE$2,0))*VLOOKUP(D$3,'Heat Value'!$A$1:$E$33,5,0)</f>
        <v>0</v>
      </c>
      <c r="E39" s="11">
        <f>INDEX('Final Energy Consumption-2019'!$A$2:$AE$43,MATCH('Energy Use 2019'!$A39,'Final Energy Consumption-2019'!$A$2:$A$43,0),MATCH('Energy Use 2019'!E$2,'Final Energy Consumption-2019'!$A$2:$AE$2,0))*VLOOKUP(E$3,'Heat Value'!$A$1:$E$33,5,0)</f>
        <v>2695117988.3036523</v>
      </c>
      <c r="F39" s="5">
        <f>INDEX('Final Energy Consumption-2019'!$A$2:$AE$43,MATCH('Energy Use 2019'!$A39,'Final Energy Consumption-2019'!$A$2:$A$43,0),MATCH('Energy Use 2019'!F$2,'Final Energy Consumption-2019'!$A$2:$AE$2,0))*VLOOKUP(F$3,'Heat Value'!$A$1:$E$33,5,0)</f>
        <v>0</v>
      </c>
      <c r="G39" s="5">
        <f>INDEX('Final Energy Consumption-2019'!$A$2:$AE$43,MATCH('Energy Use 2019'!$A39,'Final Energy Consumption-2019'!$A$2:$A$43,0),MATCH('Energy Use 2019'!G$2,'Final Energy Consumption-2019'!$A$2:$AE$2,0))*VLOOKUP(G$3,'Heat Value'!$A$1:$E$33,5,0)</f>
        <v>0</v>
      </c>
      <c r="H39" s="5">
        <f>INDEX('Final Energy Consumption-2019'!$A$2:$AE$43,MATCH('Energy Use 2019'!$A39,'Final Energy Consumption-2019'!$A$2:$A$43,0),MATCH('Energy Use 2019'!H$2,'Final Energy Consumption-2019'!$A$2:$AE$2,0))*VLOOKUP(H$3,'Heat Value'!$A$1:$E$33,5,0)</f>
        <v>0</v>
      </c>
      <c r="I39" s="5">
        <f>INDEX('Final Energy Consumption-2019'!$A$2:$AE$43,MATCH('Energy Use 2019'!$A39,'Final Energy Consumption-2019'!$A$2:$A$43,0),MATCH('Energy Use 2019'!I$2,'Final Energy Consumption-2019'!$A$2:$AE$2,0))*VLOOKUP(I$3,'Heat Value'!$A$1:$E$33,5,0)</f>
        <v>0</v>
      </c>
      <c r="J39" s="5">
        <f>INDEX('Final Energy Consumption-2019'!$A$2:$AE$43,MATCH('Energy Use 2019'!$A39,'Final Energy Consumption-2019'!$A$2:$A$43,0),MATCH('Energy Use 2019'!J$2,'Final Energy Consumption-2019'!$A$2:$AE$2,0))*VLOOKUP(J$3,'Heat Value'!$A$1:$E$33,5,0)</f>
        <v>0</v>
      </c>
      <c r="K39" s="5">
        <f>INDEX('Final Energy Consumption-2019'!$A$2:$AE$43,MATCH('Energy Use 2019'!$A39,'Final Energy Consumption-2019'!$A$2:$A$43,0),MATCH('Energy Use 2019'!K$2,'Final Energy Consumption-2019'!$A$2:$AE$2,0))*VLOOKUP(K$3,'Heat Value'!$A$1:$E$33,5,0)</f>
        <v>0</v>
      </c>
      <c r="L39" s="11">
        <f>INDEX('Final Energy Consumption-2019'!$A$2:$AE$43,MATCH('Energy Use 2019'!$A39,'Final Energy Consumption-2019'!$A$2:$A$43,0),MATCH('Energy Use 2019'!L$2,'Final Energy Consumption-2019'!$A$2:$AE$2,0))*VLOOKUP(L$3,'Heat Value'!$A$1:$E$33,5,0)*0.21</f>
        <v>329192506728.4353</v>
      </c>
      <c r="M39" s="11">
        <f>INDEX('Final Energy Consumption-2019'!$A$2:$AE$43,MATCH('Energy Use 2019'!$A39,'Final Energy Consumption-2019'!$A$2:$A$43,0),MATCH('Energy Use 2019'!M$2,'Final Energy Consumption-2019'!$A$2:$AE$2,0))*VLOOKUP(M$3,'Heat Value'!$A$1:$E$33,5,0)</f>
        <v>48986980167.921921</v>
      </c>
      <c r="N39" s="11">
        <f>INDEX('Final Energy Consumption-2019'!$A$2:$AE$43,MATCH('Energy Use 2019'!$A39,'Final Energy Consumption-2019'!$A$2:$A$43,0),MATCH('Energy Use 2019'!N$2,'Final Energy Consumption-2019'!$A$2:$AE$2,0))*VLOOKUP(N$3,'Heat Value'!$A$1:$E$33,5,0)*0.74</f>
        <v>302146135676.13507</v>
      </c>
      <c r="O39" s="11">
        <f>INDEX('Final Energy Consumption-2019'!$A$2:$AE$43,MATCH('Energy Use 2019'!$A39,'Final Energy Consumption-2019'!$A$2:$A$43,0),MATCH('Energy Use 2019'!O$2,'Final Energy Consumption-2019'!$A$2:$AE$2,0))*VLOOKUP(O$3,'Heat Value'!$A$1:$E$33,5,0)</f>
        <v>35670528721.299446</v>
      </c>
      <c r="P39" s="5">
        <f>INDEX('Final Energy Consumption-2019'!$A$2:$AE$43,MATCH('Energy Use 2019'!$A39,'Final Energy Consumption-2019'!$A$2:$A$43,0),MATCH('Energy Use 2019'!P$2,'Final Energy Consumption-2019'!$A$2:$AE$2,0))*VLOOKUP(P$3,'Heat Value'!$A$1:$E$33,5,0)</f>
        <v>0</v>
      </c>
      <c r="Q39" s="11">
        <f>INDEX('Final Energy Consumption-2019'!$A$2:$AE$43,MATCH('Energy Use 2019'!$A39,'Final Energy Consumption-2019'!$A$2:$A$43,0),MATCH('Energy Use 2019'!Q$2,'Final Energy Consumption-2019'!$A$2:$AE$2,0))*VLOOKUP(Q$3,'Heat Value'!$A$1:$E$33,5,0)</f>
        <v>39237733244.169022</v>
      </c>
      <c r="R39" s="11">
        <f>INDEX('Final Energy Consumption-2019'!$A$2:$AE$43,MATCH('Energy Use 2019'!$A39,'Final Energy Consumption-2019'!$A$2:$A$43,0),MATCH('Energy Use 2019'!R$2,'Final Energy Consumption-2019'!$A$2:$AE$2,0))*VLOOKUP(R$3,'Heat Value'!$A$1:$E$33,5,0)</f>
        <v>11352479586.744152</v>
      </c>
      <c r="S39" s="5">
        <f>INDEX('Final Energy Consumption-2019'!$A$2:$AE$43,MATCH('Energy Use 2019'!$A39,'Final Energy Consumption-2019'!$A$2:$A$43,0),MATCH('Energy Use 2019'!S$2,'Final Energy Consumption-2019'!$A$2:$AE$2,0))*VLOOKUP(S$3,'Heat Value'!$A$1:$E$33,5,0)</f>
        <v>0</v>
      </c>
      <c r="T39" s="9">
        <f>INDEX('Final Energy Consumption-2019'!$A$2:$AE$43,MATCH('Energy Use 2019'!$A39,'Final Energy Consumption-2019'!$A$2:$A$43,0),MATCH('Energy Use 2019'!T$2,'Final Energy Consumption-2019'!$A$2:$AE$2,0))*VLOOKUP(T$3,'Heat Value'!$A$1:$E$33,5,0)</f>
        <v>0</v>
      </c>
      <c r="U39" s="5">
        <f>INDEX('Final Energy Consumption-2019'!$A$2:$AE$43,MATCH('Energy Use 2019'!$A39,'Final Energy Consumption-2019'!$A$2:$A$43,0),MATCH('Energy Use 2019'!U$2,'Final Energy Consumption-2019'!$A$2:$AE$2,0))*VLOOKUP(U$3,'Heat Value'!$A$1:$E$33,5,0)</f>
        <v>0</v>
      </c>
      <c r="V39" s="11">
        <f>INDEX('Final Energy Consumption-2019'!$A$2:$AE$43,MATCH('Energy Use 2019'!$A39,'Final Energy Consumption-2019'!$A$2:$A$43,0),MATCH('Energy Use 2019'!V$2,'Final Energy Consumption-2019'!$A$2:$AE$2,0))*VLOOKUP(V$3,'Heat Value'!$A$1:$E$33,5,0)</f>
        <v>80852876177.123718</v>
      </c>
      <c r="W39" s="5">
        <f>INDEX('Final Energy Consumption-2019'!$A$2:$AE$43,MATCH('Energy Use 2019'!$A39,'Final Energy Consumption-2019'!$A$2:$A$43,0),MATCH('Energy Use 2019'!W$2,'Final Energy Consumption-2019'!$A$2:$AE$2,0))*VLOOKUP(W$3,'Heat Value'!$A$1:$E$33,5,0)</f>
        <v>0</v>
      </c>
      <c r="X39" s="11">
        <f>INDEX('Final Energy Consumption-2019'!$A$2:$AE$43,MATCH('Energy Use 2019'!$A39,'Final Energy Consumption-2019'!$A$2:$A$43,0),MATCH('Energy Use 2019'!X$2,'Final Energy Consumption-2019'!$A$2:$AE$2,0))*VLOOKUP(X$3,'Heat Value'!$A$1:$E$33,5,0)</f>
        <v>58262318530.341309</v>
      </c>
      <c r="Y39" s="11">
        <f>INDEX('Final Energy Consumption-2019'!$A$2:$AE$43,MATCH('Energy Use 2019'!$A39,'Final Energy Consumption-2019'!$A$2:$A$43,0),MATCH('Energy Use 2019'!Y$2,'Final Energy Consumption-2019'!$A$2:$AE$2,0))*VLOOKUP(Y$3,'Heat Value'!$A$1:$E$33,5,0)</f>
        <v>1753835116880.3054</v>
      </c>
      <c r="Z39" s="11">
        <f>INDEX('Final Energy Consumption-2019'!$A$2:$AE$43,MATCH('Energy Use 2019'!$A39,'Final Energy Consumption-2019'!$A$2:$A$43,0),MATCH('Energy Use 2019'!Z$2,'Final Energy Consumption-2019'!$A$2:$AE$2,0))*VLOOKUP(Z$3,'Heat Value'!$A$1:$E$33,5,0)</f>
        <v>1920751019957.8538</v>
      </c>
      <c r="AA39" s="11">
        <f>INDEX('Final Energy Consumption-2019'!$A$2:$AE$43,MATCH('Energy Use 2019'!$A39,'Final Energy Consumption-2019'!$A$2:$A$43,0),MATCH('Energy Use 2019'!AA$2,'Final Energy Consumption-2019'!$A$2:$AE$2,0))*VLOOKUP(AA$3,'Heat Value'!$A$1:$E$33,5,0)</f>
        <v>544426155259.93243</v>
      </c>
      <c r="AB39" s="11">
        <f>INDEX('Final Energy Consumption-2019'!$A$2:$AE$43,MATCH('Energy Use 2019'!$A39,'Final Energy Consumption-2019'!$A$2:$A$43,0),MATCH('Energy Use 2019'!AB$2,'Final Energy Consumption-2019'!$A$2:$AE$2,0))*VLOOKUP(AB$3,'Heat Value'!$A$1:$E$33,5,0)</f>
        <v>25430691654854.102</v>
      </c>
      <c r="AC39" s="132">
        <f>INDEX('Final Energy Consumption-2019'!$A$2:$AE$43,MATCH('Energy Use 2019'!$A39,'Final Energy Consumption-2019'!$A$2:$A$43,0),MATCH('Energy Use 2019'!AC$2,'Final Energy Consumption-2019'!$A$2:$AE$2,0))*VLOOKUP(AC$3,'Heat Value'!$A$1:$E$33,5,0)</f>
        <v>407830258464.5163</v>
      </c>
    </row>
    <row r="40" spans="1:29" x14ac:dyDescent="0.2">
      <c r="A40" s="12" t="s">
        <v>36</v>
      </c>
      <c r="B40" s="15">
        <f>INDEX('Final Energy Consumption-2019'!$A$2:$AE$43,MATCH('Energy Use 2019'!$A40,'Final Energy Consumption-2019'!$A$2:$A$43,0),MATCH('Energy Use 2019'!B$2,'Final Energy Consumption-2019'!$A$2:$AE$2,0))*VLOOKUP(B$3,'Heat Value'!$A$1:$E$33,5,0)</f>
        <v>287345925810.46777</v>
      </c>
      <c r="C40" s="5">
        <f>INDEX('Final Energy Consumption-2019'!$A$2:$AE$43,MATCH('Energy Use 2019'!$A40,'Final Energy Consumption-2019'!$A$2:$A$43,0),MATCH('Energy Use 2019'!C$2,'Final Energy Consumption-2019'!$A$2:$AE$2,0))*VLOOKUP(C$3,'Heat Value'!$A$1:$E$33,5,0)</f>
        <v>0</v>
      </c>
      <c r="D40" s="11">
        <f>INDEX('Final Energy Consumption-2019'!$A$2:$AE$43,MATCH('Energy Use 2019'!$A40,'Final Energy Consumption-2019'!$A$2:$A$43,0),MATCH('Energy Use 2019'!D$2,'Final Energy Consumption-2019'!$A$2:$AE$2,0))*VLOOKUP(D$3,'Heat Value'!$A$1:$E$33,5,0)</f>
        <v>13475210814.669195</v>
      </c>
      <c r="E40" s="5">
        <f>INDEX('Final Energy Consumption-2019'!$A$2:$AE$43,MATCH('Energy Use 2019'!$A40,'Final Energy Consumption-2019'!$A$2:$A$43,0),MATCH('Energy Use 2019'!E$2,'Final Energy Consumption-2019'!$A$2:$AE$2,0))*VLOOKUP(E$3,'Heat Value'!$A$1:$E$33,5,0)</f>
        <v>0</v>
      </c>
      <c r="F40" s="11">
        <f>INDEX('Final Energy Consumption-2019'!$A$2:$AE$43,MATCH('Energy Use 2019'!$A40,'Final Energy Consumption-2019'!$A$2:$A$43,0),MATCH('Energy Use 2019'!F$2,'Final Energy Consumption-2019'!$A$2:$AE$2,0))*VLOOKUP(F$3,'Heat Value'!$A$1:$E$33,5,0)</f>
        <v>16447944438.202017</v>
      </c>
      <c r="G40" s="5">
        <f>INDEX('Final Energy Consumption-2019'!$A$2:$AE$43,MATCH('Energy Use 2019'!$A40,'Final Energy Consumption-2019'!$A$2:$A$43,0),MATCH('Energy Use 2019'!G$2,'Final Energy Consumption-2019'!$A$2:$AE$2,0))*VLOOKUP(G$3,'Heat Value'!$A$1:$E$33,5,0)</f>
        <v>0</v>
      </c>
      <c r="H40" s="5">
        <f>INDEX('Final Energy Consumption-2019'!$A$2:$AE$43,MATCH('Energy Use 2019'!$A40,'Final Energy Consumption-2019'!$A$2:$A$43,0),MATCH('Energy Use 2019'!H$2,'Final Energy Consumption-2019'!$A$2:$AE$2,0))*VLOOKUP(H$3,'Heat Value'!$A$1:$E$33,5,0)</f>
        <v>0</v>
      </c>
      <c r="I40" s="5">
        <f>INDEX('Final Energy Consumption-2019'!$A$2:$AE$43,MATCH('Energy Use 2019'!$A40,'Final Energy Consumption-2019'!$A$2:$A$43,0),MATCH('Energy Use 2019'!I$2,'Final Energy Consumption-2019'!$A$2:$AE$2,0))*VLOOKUP(I$3,'Heat Value'!$A$1:$E$33,5,0)</f>
        <v>0</v>
      </c>
      <c r="J40" s="11">
        <f>INDEX('Final Energy Consumption-2019'!$A$2:$AE$43,MATCH('Energy Use 2019'!$A40,'Final Energy Consumption-2019'!$A$2:$A$43,0),MATCH('Energy Use 2019'!J$2,'Final Energy Consumption-2019'!$A$2:$AE$2,0))*VLOOKUP(J$3,'Heat Value'!$A$1:$E$33,5,0)</f>
        <v>237804946534.34698</v>
      </c>
      <c r="K40" s="5">
        <f>INDEX('Final Energy Consumption-2019'!$A$2:$AE$43,MATCH('Energy Use 2019'!$A40,'Final Energy Consumption-2019'!$A$2:$A$43,0),MATCH('Energy Use 2019'!K$2,'Final Energy Consumption-2019'!$A$2:$AE$2,0))*VLOOKUP(K$3,'Heat Value'!$A$1:$E$33,5,0)</f>
        <v>0</v>
      </c>
      <c r="L40" s="11">
        <f>INDEX('Final Energy Consumption-2019'!$A$2:$AE$43,MATCH('Energy Use 2019'!$A40,'Final Energy Consumption-2019'!$A$2:$A$43,0),MATCH('Energy Use 2019'!L$2,'Final Energy Consumption-2019'!$A$2:$AE$2,0))*VLOOKUP(L$3,'Heat Value'!$A$1:$E$33,5,0)*0.21</f>
        <v>58294506399.827087</v>
      </c>
      <c r="M40" s="11">
        <f>INDEX('Final Energy Consumption-2019'!$A$2:$AE$43,MATCH('Energy Use 2019'!$A40,'Final Energy Consumption-2019'!$A$2:$A$43,0),MATCH('Energy Use 2019'!M$2,'Final Energy Consumption-2019'!$A$2:$AE$2,0))*VLOOKUP(M$3,'Heat Value'!$A$1:$E$33,5,0)</f>
        <v>32657986778.614616</v>
      </c>
      <c r="N40" s="11">
        <f>INDEX('Final Energy Consumption-2019'!$A$2:$AE$43,MATCH('Energy Use 2019'!$A40,'Final Energy Consumption-2019'!$A$2:$A$43,0),MATCH('Energy Use 2019'!N$2,'Final Energy Consumption-2019'!$A$2:$AE$2,0))*VLOOKUP(N$3,'Heat Value'!$A$1:$E$33,5,0)*0.74</f>
        <v>338044686449.53717</v>
      </c>
      <c r="O40" s="5">
        <f>INDEX('Final Energy Consumption-2019'!$A$2:$AE$43,MATCH('Energy Use 2019'!$A40,'Final Energy Consumption-2019'!$A$2:$A$43,0),MATCH('Energy Use 2019'!O$2,'Final Energy Consumption-2019'!$A$2:$AE$2,0))*VLOOKUP(O$3,'Heat Value'!$A$1:$E$33,5,0)</f>
        <v>0</v>
      </c>
      <c r="P40" s="5">
        <f>INDEX('Final Energy Consumption-2019'!$A$2:$AE$43,MATCH('Energy Use 2019'!$A40,'Final Energy Consumption-2019'!$A$2:$A$43,0),MATCH('Energy Use 2019'!P$2,'Final Energy Consumption-2019'!$A$2:$AE$2,0))*VLOOKUP(P$3,'Heat Value'!$A$1:$E$33,5,0)</f>
        <v>0</v>
      </c>
      <c r="Q40" s="5">
        <f>INDEX('Final Energy Consumption-2019'!$A$2:$AE$43,MATCH('Energy Use 2019'!$A40,'Final Energy Consumption-2019'!$A$2:$A$43,0),MATCH('Energy Use 2019'!Q$2,'Final Energy Consumption-2019'!$A$2:$AE$2,0))*VLOOKUP(Q$3,'Heat Value'!$A$1:$E$33,5,0)</f>
        <v>0</v>
      </c>
      <c r="R40" s="5">
        <f>INDEX('Final Energy Consumption-2019'!$A$2:$AE$43,MATCH('Energy Use 2019'!$A40,'Final Energy Consumption-2019'!$A$2:$A$43,0),MATCH('Energy Use 2019'!R$2,'Final Energy Consumption-2019'!$A$2:$AE$2,0))*VLOOKUP(R$3,'Heat Value'!$A$1:$E$33,5,0)</f>
        <v>0</v>
      </c>
      <c r="S40" s="5">
        <f>INDEX('Final Energy Consumption-2019'!$A$2:$AE$43,MATCH('Energy Use 2019'!$A40,'Final Energy Consumption-2019'!$A$2:$A$43,0),MATCH('Energy Use 2019'!S$2,'Final Energy Consumption-2019'!$A$2:$AE$2,0))*VLOOKUP(S$3,'Heat Value'!$A$1:$E$33,5,0)</f>
        <v>0</v>
      </c>
      <c r="T40" s="9">
        <f>INDEX('Final Energy Consumption-2019'!$A$2:$AE$43,MATCH('Energy Use 2019'!$A40,'Final Energy Consumption-2019'!$A$2:$A$43,0),MATCH('Energy Use 2019'!T$2,'Final Energy Consumption-2019'!$A$2:$AE$2,0))*VLOOKUP(T$3,'Heat Value'!$A$1:$E$33,5,0)</f>
        <v>0</v>
      </c>
      <c r="U40" s="5">
        <f>INDEX('Final Energy Consumption-2019'!$A$2:$AE$43,MATCH('Energy Use 2019'!$A40,'Final Energy Consumption-2019'!$A$2:$A$43,0),MATCH('Energy Use 2019'!U$2,'Final Energy Consumption-2019'!$A$2:$AE$2,0))*VLOOKUP(U$3,'Heat Value'!$A$1:$E$33,5,0)</f>
        <v>0</v>
      </c>
      <c r="V40" s="11">
        <f>INDEX('Final Energy Consumption-2019'!$A$2:$AE$43,MATCH('Energy Use 2019'!$A40,'Final Energy Consumption-2019'!$A$2:$A$43,0),MATCH('Energy Use 2019'!V$2,'Final Energy Consumption-2019'!$A$2:$AE$2,0))*VLOOKUP(V$3,'Heat Value'!$A$1:$E$33,5,0)</f>
        <v>1445839668108.5652</v>
      </c>
      <c r="W40" s="5">
        <f>INDEX('Final Energy Consumption-2019'!$A$2:$AE$43,MATCH('Energy Use 2019'!$A40,'Final Energy Consumption-2019'!$A$2:$A$43,0),MATCH('Energy Use 2019'!W$2,'Final Energy Consumption-2019'!$A$2:$AE$2,0))*VLOOKUP(W$3,'Heat Value'!$A$1:$E$33,5,0)</f>
        <v>0</v>
      </c>
      <c r="X40" s="5">
        <f>INDEX('Final Energy Consumption-2019'!$A$2:$AE$43,MATCH('Energy Use 2019'!$A40,'Final Energy Consumption-2019'!$A$2:$A$43,0),MATCH('Energy Use 2019'!X$2,'Final Energy Consumption-2019'!$A$2:$AE$2,0))*VLOOKUP(X$3,'Heat Value'!$A$1:$E$33,5,0)</f>
        <v>0</v>
      </c>
      <c r="Y40" s="11">
        <f>INDEX('Final Energy Consumption-2019'!$A$2:$AE$43,MATCH('Energy Use 2019'!$A40,'Final Energy Consumption-2019'!$A$2:$A$43,0),MATCH('Energy Use 2019'!Y$2,'Final Energy Consumption-2019'!$A$2:$AE$2,0))*VLOOKUP(Y$3,'Heat Value'!$A$1:$E$33,5,0)</f>
        <v>134910393606.17735</v>
      </c>
      <c r="Z40" s="11">
        <f>INDEX('Final Energy Consumption-2019'!$A$2:$AE$43,MATCH('Energy Use 2019'!$A40,'Final Energy Consumption-2019'!$A$2:$A$43,0),MATCH('Energy Use 2019'!Z$2,'Final Energy Consumption-2019'!$A$2:$AE$2,0))*VLOOKUP(Z$3,'Heat Value'!$A$1:$E$33,5,0)</f>
        <v>15580508273566.752</v>
      </c>
      <c r="AA40" s="11">
        <f>INDEX('Final Energy Consumption-2019'!$A$2:$AE$43,MATCH('Energy Use 2019'!$A40,'Final Energy Consumption-2019'!$A$2:$A$43,0),MATCH('Energy Use 2019'!AA$2,'Final Energy Consumption-2019'!$A$2:$AE$2,0))*VLOOKUP(AA$3,'Heat Value'!$A$1:$E$33,5,0)</f>
        <v>652477307243.97205</v>
      </c>
      <c r="AB40" s="11">
        <f>INDEX('Final Energy Consumption-2019'!$A$2:$AE$43,MATCH('Energy Use 2019'!$A40,'Final Energy Consumption-2019'!$A$2:$A$43,0),MATCH('Energy Use 2019'!AB$2,'Final Energy Consumption-2019'!$A$2:$AE$2,0))*VLOOKUP(AB$3,'Heat Value'!$A$1:$E$33,5,0)</f>
        <v>197361684691857.78</v>
      </c>
      <c r="AC40" s="132">
        <f>INDEX('Final Energy Consumption-2019'!$A$2:$AE$43,MATCH('Energy Use 2019'!$A40,'Final Energy Consumption-2019'!$A$2:$A$43,0),MATCH('Energy Use 2019'!AC$2,'Final Energy Consumption-2019'!$A$2:$AE$2,0))*VLOOKUP(AC$3,'Heat Value'!$A$1:$E$33,5,0)</f>
        <v>288532971974.89594</v>
      </c>
    </row>
    <row r="41" spans="1:29" x14ac:dyDescent="0.2">
      <c r="A41" s="12" t="s">
        <v>37</v>
      </c>
      <c r="B41" s="15">
        <f>INDEX('Final Energy Consumption-2019'!$A$2:$AE$43,MATCH('Energy Use 2019'!$A41,'Final Energy Consumption-2019'!$A$2:$A$43,0),MATCH('Energy Use 2019'!B$2,'Final Energy Consumption-2019'!$A$2:$AE$2,0))*VLOOKUP(B$3,'Heat Value'!$A$1:$E$33,5,0)</f>
        <v>21000032936645.012</v>
      </c>
      <c r="C41" s="5">
        <f>INDEX('Final Energy Consumption-2019'!$A$2:$AE$43,MATCH('Energy Use 2019'!$A41,'Final Energy Consumption-2019'!$A$2:$A$43,0),MATCH('Energy Use 2019'!C$2,'Final Energy Consumption-2019'!$A$2:$AE$2,0))*VLOOKUP(C$3,'Heat Value'!$A$1:$E$33,5,0)</f>
        <v>0</v>
      </c>
      <c r="D41" s="11">
        <f>INDEX('Final Energy Consumption-2019'!$A$2:$AE$43,MATCH('Energy Use 2019'!$A41,'Final Energy Consumption-2019'!$A$2:$A$43,0),MATCH('Energy Use 2019'!D$2,'Final Energy Consumption-2019'!$A$2:$AE$2,0))*VLOOKUP(D$3,'Heat Value'!$A$1:$E$33,5,0)</f>
        <v>1543307968009.4658</v>
      </c>
      <c r="E41" s="11">
        <f>INDEX('Final Energy Consumption-2019'!$A$2:$AE$43,MATCH('Energy Use 2019'!$A41,'Final Energy Consumption-2019'!$A$2:$A$43,0),MATCH('Energy Use 2019'!E$2,'Final Energy Consumption-2019'!$A$2:$AE$2,0))*VLOOKUP(E$3,'Heat Value'!$A$1:$E$33,5,0)</f>
        <v>26158815194475.25</v>
      </c>
      <c r="F41" s="11">
        <f>INDEX('Final Energy Consumption-2019'!$A$2:$AE$43,MATCH('Energy Use 2019'!$A41,'Final Energy Consumption-2019'!$A$2:$A$43,0),MATCH('Energy Use 2019'!F$2,'Final Energy Consumption-2019'!$A$2:$AE$2,0))*VLOOKUP(F$3,'Heat Value'!$A$1:$E$33,5,0)</f>
        <v>838845166348.30286</v>
      </c>
      <c r="G41" s="11">
        <f>INDEX('Final Energy Consumption-2019'!$A$2:$AE$43,MATCH('Energy Use 2019'!$A41,'Final Energy Consumption-2019'!$A$2:$A$43,0),MATCH('Energy Use 2019'!G$2,'Final Energy Consumption-2019'!$A$2:$AE$2,0))*VLOOKUP(G$3,'Heat Value'!$A$1:$E$33,5,0)</f>
        <v>1890316991275.8645</v>
      </c>
      <c r="H41" s="11">
        <f>INDEX('Final Energy Consumption-2019'!$A$2:$AE$43,MATCH('Energy Use 2019'!$A41,'Final Energy Consumption-2019'!$A$2:$A$43,0),MATCH('Energy Use 2019'!H$2,'Final Energy Consumption-2019'!$A$2:$AE$2,0))*VLOOKUP(H$3,'Heat Value'!$A$1:$E$33,5,0)</f>
        <v>1581385478313.7786</v>
      </c>
      <c r="I41" s="5">
        <f>INDEX('Final Energy Consumption-2019'!$A$2:$AE$43,MATCH('Energy Use 2019'!$A41,'Final Energy Consumption-2019'!$A$2:$A$43,0),MATCH('Energy Use 2019'!I$2,'Final Energy Consumption-2019'!$A$2:$AE$2,0))*VLOOKUP(I$3,'Heat Value'!$A$1:$E$33,5,0)</f>
        <v>0</v>
      </c>
      <c r="J41" s="11">
        <f>INDEX('Final Energy Consumption-2019'!$A$2:$AE$43,MATCH('Energy Use 2019'!$A41,'Final Energy Consumption-2019'!$A$2:$A$43,0),MATCH('Energy Use 2019'!J$2,'Final Energy Consumption-2019'!$A$2:$AE$2,0))*VLOOKUP(J$3,'Heat Value'!$A$1:$E$33,5,0)</f>
        <v>370975716593.58124</v>
      </c>
      <c r="K41" s="5">
        <f>INDEX('Final Energy Consumption-2019'!$A$2:$AE$43,MATCH('Energy Use 2019'!$A41,'Final Energy Consumption-2019'!$A$2:$A$43,0),MATCH('Energy Use 2019'!K$2,'Final Energy Consumption-2019'!$A$2:$AE$2,0))*VLOOKUP(K$3,'Heat Value'!$A$1:$E$33,5,0)</f>
        <v>0</v>
      </c>
      <c r="L41" s="11">
        <f>INDEX('Final Energy Consumption-2019'!$A$2:$AE$43,MATCH('Energy Use 2019'!$A41,'Final Energy Consumption-2019'!$A$2:$A$43,0),MATCH('Energy Use 2019'!L$2,'Final Energy Consumption-2019'!$A$2:$AE$2,0))*VLOOKUP(L$3,'Heat Value'!$A$1:$E$33,5,0)*0.21</f>
        <v>26575436741.097641</v>
      </c>
      <c r="M41" s="11">
        <f>INDEX('Final Energy Consumption-2019'!$A$2:$AE$43,MATCH('Energy Use 2019'!$A41,'Final Energy Consumption-2019'!$A$2:$A$43,0),MATCH('Energy Use 2019'!M$2,'Final Energy Consumption-2019'!$A$2:$AE$2,0))*VLOOKUP(M$3,'Heat Value'!$A$1:$E$33,5,0)</f>
        <v>8164496694.6536541</v>
      </c>
      <c r="N41" s="11">
        <f>INDEX('Final Energy Consumption-2019'!$A$2:$AE$43,MATCH('Energy Use 2019'!$A41,'Final Energy Consumption-2019'!$A$2:$A$43,0),MATCH('Energy Use 2019'!N$2,'Final Energy Consumption-2019'!$A$2:$AE$2,0))*VLOOKUP(N$3,'Heat Value'!$A$1:$E$33,5,0)*0.74</f>
        <v>1444916668629.438</v>
      </c>
      <c r="O41" s="11">
        <f>INDEX('Final Energy Consumption-2019'!$A$2:$AE$43,MATCH('Energy Use 2019'!$A41,'Final Energy Consumption-2019'!$A$2:$A$43,0),MATCH('Energy Use 2019'!O$2,'Final Energy Consumption-2019'!$A$2:$AE$2,0))*VLOOKUP(O$3,'Heat Value'!$A$1:$E$33,5,0)</f>
        <v>523167754579.05859</v>
      </c>
      <c r="P41" s="5">
        <f>INDEX('Final Energy Consumption-2019'!$A$2:$AE$43,MATCH('Energy Use 2019'!$A41,'Final Energy Consumption-2019'!$A$2:$A$43,0),MATCH('Energy Use 2019'!P$2,'Final Energy Consumption-2019'!$A$2:$AE$2,0))*VLOOKUP(P$3,'Heat Value'!$A$1:$E$33,5,0)</f>
        <v>0</v>
      </c>
      <c r="Q41" s="11">
        <f>INDEX('Final Energy Consumption-2019'!$A$2:$AE$43,MATCH('Energy Use 2019'!$A41,'Final Energy Consumption-2019'!$A$2:$A$43,0),MATCH('Energy Use 2019'!Q$2,'Final Energy Consumption-2019'!$A$2:$AE$2,0))*VLOOKUP(Q$3,'Heat Value'!$A$1:$E$33,5,0)</f>
        <v>7847546648.8338041</v>
      </c>
      <c r="R41" s="5">
        <f>INDEX('Final Energy Consumption-2019'!$A$2:$AE$43,MATCH('Energy Use 2019'!$A41,'Final Energy Consumption-2019'!$A$2:$A$43,0),MATCH('Energy Use 2019'!R$2,'Final Energy Consumption-2019'!$A$2:$AE$2,0))*VLOOKUP(R$3,'Heat Value'!$A$1:$E$33,5,0)</f>
        <v>0</v>
      </c>
      <c r="S41" s="5">
        <f>INDEX('Final Energy Consumption-2019'!$A$2:$AE$43,MATCH('Energy Use 2019'!$A41,'Final Energy Consumption-2019'!$A$2:$A$43,0),MATCH('Energy Use 2019'!S$2,'Final Energy Consumption-2019'!$A$2:$AE$2,0))*VLOOKUP(S$3,'Heat Value'!$A$1:$E$33,5,0)</f>
        <v>0</v>
      </c>
      <c r="T41" s="9">
        <f>INDEX('Final Energy Consumption-2019'!$A$2:$AE$43,MATCH('Energy Use 2019'!$A41,'Final Energy Consumption-2019'!$A$2:$A$43,0),MATCH('Energy Use 2019'!T$2,'Final Energy Consumption-2019'!$A$2:$AE$2,0))*VLOOKUP(T$3,'Heat Value'!$A$1:$E$33,5,0)</f>
        <v>0</v>
      </c>
      <c r="U41" s="5">
        <f>INDEX('Final Energy Consumption-2019'!$A$2:$AE$43,MATCH('Energy Use 2019'!$A41,'Final Energy Consumption-2019'!$A$2:$A$43,0),MATCH('Energy Use 2019'!U$2,'Final Energy Consumption-2019'!$A$2:$AE$2,0))*VLOOKUP(U$3,'Heat Value'!$A$1:$E$33,5,0)</f>
        <v>0</v>
      </c>
      <c r="V41" s="11">
        <f>INDEX('Final Energy Consumption-2019'!$A$2:$AE$43,MATCH('Energy Use 2019'!$A41,'Final Energy Consumption-2019'!$A$2:$A$43,0),MATCH('Energy Use 2019'!V$2,'Final Energy Consumption-2019'!$A$2:$AE$2,0))*VLOOKUP(V$3,'Heat Value'!$A$1:$E$33,5,0)</f>
        <v>147437597734.755</v>
      </c>
      <c r="W41" s="5">
        <f>INDEX('Final Energy Consumption-2019'!$A$2:$AE$43,MATCH('Energy Use 2019'!$A41,'Final Energy Consumption-2019'!$A$2:$A$43,0),MATCH('Energy Use 2019'!W$2,'Final Energy Consumption-2019'!$A$2:$AE$2,0))*VLOOKUP(W$3,'Heat Value'!$A$1:$E$33,5,0)</f>
        <v>0</v>
      </c>
      <c r="X41" s="5">
        <f>INDEX('Final Energy Consumption-2019'!$A$2:$AE$43,MATCH('Energy Use 2019'!$A41,'Final Energy Consumption-2019'!$A$2:$A$43,0),MATCH('Energy Use 2019'!X$2,'Final Energy Consumption-2019'!$A$2:$AE$2,0))*VLOOKUP(X$3,'Heat Value'!$A$1:$E$33,5,0)</f>
        <v>0</v>
      </c>
      <c r="Y41" s="11">
        <f>INDEX('Final Energy Consumption-2019'!$A$2:$AE$43,MATCH('Energy Use 2019'!$A41,'Final Energy Consumption-2019'!$A$2:$A$43,0),MATCH('Energy Use 2019'!Y$2,'Final Energy Consumption-2019'!$A$2:$AE$2,0))*VLOOKUP(Y$3,'Heat Value'!$A$1:$E$33,5,0)</f>
        <v>7386344049938.209</v>
      </c>
      <c r="Z41" s="11">
        <f>INDEX('Final Energy Consumption-2019'!$A$2:$AE$43,MATCH('Energy Use 2019'!$A41,'Final Energy Consumption-2019'!$A$2:$A$43,0),MATCH('Energy Use 2019'!Z$2,'Final Energy Consumption-2019'!$A$2:$AE$2,0))*VLOOKUP(Z$3,'Heat Value'!$A$1:$E$33,5,0)</f>
        <v>60177031955227.781</v>
      </c>
      <c r="AA41" s="11">
        <f>INDEX('Final Energy Consumption-2019'!$A$2:$AE$43,MATCH('Energy Use 2019'!$A41,'Final Energy Consumption-2019'!$A$2:$A$43,0),MATCH('Energy Use 2019'!AA$2,'Final Energy Consumption-2019'!$A$2:$AE$2,0))*VLOOKUP(AA$3,'Heat Value'!$A$1:$E$33,5,0)</f>
        <v>187004318302.20175</v>
      </c>
      <c r="AB41" s="11">
        <f>INDEX('Final Energy Consumption-2019'!$A$2:$AE$43,MATCH('Energy Use 2019'!$A41,'Final Energy Consumption-2019'!$A$2:$A$43,0),MATCH('Energy Use 2019'!AB$2,'Final Energy Consumption-2019'!$A$2:$AE$2,0))*VLOOKUP(AB$3,'Heat Value'!$A$1:$E$33,5,0)</f>
        <v>19769948671437.633</v>
      </c>
      <c r="AC41" s="132">
        <f>INDEX('Final Energy Consumption-2019'!$A$2:$AE$43,MATCH('Energy Use 2019'!$A41,'Final Energy Consumption-2019'!$A$2:$A$43,0),MATCH('Energy Use 2019'!AC$2,'Final Energy Consumption-2019'!$A$2:$AE$2,0))*VLOOKUP(AC$3,'Heat Value'!$A$1:$E$33,5,0)</f>
        <v>1628546678358.3066</v>
      </c>
    </row>
    <row r="42" spans="1:29" x14ac:dyDescent="0.2">
      <c r="A42" s="12" t="s">
        <v>38</v>
      </c>
      <c r="B42" s="15">
        <f>INDEX('Final Energy Consumption-2019'!$A$2:$AE$43,MATCH('Energy Use 2019'!$A42,'Final Energy Consumption-2019'!$A$2:$A$43,0),MATCH('Energy Use 2019'!B$2,'Final Energy Consumption-2019'!$A$2:$AE$2,0))*VLOOKUP(B$3,'Heat Value'!$A$1:$E$33,5,0)</f>
        <v>99084802003.609573</v>
      </c>
      <c r="C42" s="5">
        <f>INDEX('Final Energy Consumption-2019'!$A$2:$AE$43,MATCH('Energy Use 2019'!$A42,'Final Energy Consumption-2019'!$A$2:$A$43,0),MATCH('Energy Use 2019'!C$2,'Final Energy Consumption-2019'!$A$2:$AE$2,0))*VLOOKUP(C$3,'Heat Value'!$A$1:$E$33,5,0)</f>
        <v>0</v>
      </c>
      <c r="D42" s="5">
        <f>INDEX('Final Energy Consumption-2019'!$A$2:$AE$43,MATCH('Energy Use 2019'!$A42,'Final Energy Consumption-2019'!$A$2:$A$43,0),MATCH('Energy Use 2019'!D$2,'Final Energy Consumption-2019'!$A$2:$AE$2,0))*VLOOKUP(D$3,'Heat Value'!$A$1:$E$33,5,0)</f>
        <v>0</v>
      </c>
      <c r="E42" s="5">
        <f>INDEX('Final Energy Consumption-2019'!$A$2:$AE$43,MATCH('Energy Use 2019'!$A42,'Final Energy Consumption-2019'!$A$2:$A$43,0),MATCH('Energy Use 2019'!E$2,'Final Energy Consumption-2019'!$A$2:$AE$2,0))*VLOOKUP(E$3,'Heat Value'!$A$1:$E$33,5,0)</f>
        <v>0</v>
      </c>
      <c r="F42" s="11">
        <f>INDEX('Final Energy Consumption-2019'!$A$2:$AE$43,MATCH('Energy Use 2019'!$A42,'Final Energy Consumption-2019'!$A$2:$A$43,0),MATCH('Energy Use 2019'!F$2,'Final Energy Consumption-2019'!$A$2:$AE$2,0))*VLOOKUP(F$3,'Heat Value'!$A$1:$E$33,5,0)</f>
        <v>115135611067.41412</v>
      </c>
      <c r="G42" s="11">
        <f>INDEX('Final Energy Consumption-2019'!$A$2:$AE$43,MATCH('Energy Use 2019'!$A42,'Final Energy Consumption-2019'!$A$2:$A$43,0),MATCH('Energy Use 2019'!G$2,'Final Energy Consumption-2019'!$A$2:$AE$2,0))*VLOOKUP(G$3,'Heat Value'!$A$1:$E$33,5,0)</f>
        <v>49932901656.343597</v>
      </c>
      <c r="H42" s="5">
        <f>INDEX('Final Energy Consumption-2019'!$A$2:$AE$43,MATCH('Energy Use 2019'!$A42,'Final Energy Consumption-2019'!$A$2:$A$43,0),MATCH('Energy Use 2019'!H$2,'Final Energy Consumption-2019'!$A$2:$AE$2,0))*VLOOKUP(H$3,'Heat Value'!$A$1:$E$33,5,0)</f>
        <v>0</v>
      </c>
      <c r="I42" s="5">
        <f>INDEX('Final Energy Consumption-2019'!$A$2:$AE$43,MATCH('Energy Use 2019'!$A42,'Final Energy Consumption-2019'!$A$2:$A$43,0),MATCH('Energy Use 2019'!I$2,'Final Energy Consumption-2019'!$A$2:$AE$2,0))*VLOOKUP(I$3,'Heat Value'!$A$1:$E$33,5,0)</f>
        <v>0</v>
      </c>
      <c r="J42" s="5">
        <f>INDEX('Final Energy Consumption-2019'!$A$2:$AE$43,MATCH('Energy Use 2019'!$A42,'Final Energy Consumption-2019'!$A$2:$A$43,0),MATCH('Energy Use 2019'!J$2,'Final Energy Consumption-2019'!$A$2:$AE$2,0))*VLOOKUP(J$3,'Heat Value'!$A$1:$E$33,5,0)</f>
        <v>0</v>
      </c>
      <c r="K42" s="11">
        <f>INDEX('Final Energy Consumption-2019'!$A$2:$AE$43,MATCH('Energy Use 2019'!$A42,'Final Energy Consumption-2019'!$A$2:$A$43,0),MATCH('Energy Use 2019'!K$2,'Final Energy Consumption-2019'!$A$2:$AE$2,0))*VLOOKUP(K$3,'Heat Value'!$A$1:$E$33,5,0)</f>
        <v>3963392080.144383</v>
      </c>
      <c r="L42" s="11">
        <f>INDEX('Final Energy Consumption-2019'!$A$2:$AE$43,MATCH('Energy Use 2019'!$A42,'Final Energy Consumption-2019'!$A$2:$A$43,0),MATCH('Energy Use 2019'!L$2,'Final Energy Consumption-2019'!$A$2:$AE$2,0))*VLOOKUP(L$3,'Heat Value'!$A$1:$E$33,5,0)*0.21</f>
        <v>37719974729.299873</v>
      </c>
      <c r="M42" s="11">
        <f>INDEX('Final Energy Consumption-2019'!$A$2:$AE$43,MATCH('Energy Use 2019'!$A42,'Final Energy Consumption-2019'!$A$2:$A$43,0),MATCH('Energy Use 2019'!M$2,'Final Energy Consumption-2019'!$A$2:$AE$2,0))*VLOOKUP(M$3,'Heat Value'!$A$1:$E$33,5,0)</f>
        <v>379649096301.3949</v>
      </c>
      <c r="N42" s="11">
        <f>INDEX('Final Energy Consumption-2019'!$A$2:$AE$43,MATCH('Energy Use 2019'!$A42,'Final Energy Consumption-2019'!$A$2:$A$43,0),MATCH('Energy Use 2019'!N$2,'Final Energy Consumption-2019'!$A$2:$AE$2,0))*VLOOKUP(N$3,'Heat Value'!$A$1:$E$33,5,0)*0.74</f>
        <v>1316280195024.7468</v>
      </c>
      <c r="O42" s="11">
        <f>INDEX('Final Energy Consumption-2019'!$A$2:$AE$43,MATCH('Energy Use 2019'!$A42,'Final Energy Consumption-2019'!$A$2:$A$43,0),MATCH('Energy Use 2019'!O$2,'Final Energy Consumption-2019'!$A$2:$AE$2,0))*VLOOKUP(O$3,'Heat Value'!$A$1:$E$33,5,0)</f>
        <v>122865154484.47588</v>
      </c>
      <c r="P42" s="5">
        <f>INDEX('Final Energy Consumption-2019'!$A$2:$AE$43,MATCH('Energy Use 2019'!$A42,'Final Energy Consumption-2019'!$A$2:$A$43,0),MATCH('Energy Use 2019'!P$2,'Final Energy Consumption-2019'!$A$2:$AE$2,0))*VLOOKUP(P$3,'Heat Value'!$A$1:$E$33,5,0)</f>
        <v>0</v>
      </c>
      <c r="Q42" s="11">
        <f>INDEX('Final Energy Consumption-2019'!$A$2:$AE$43,MATCH('Energy Use 2019'!$A42,'Final Energy Consumption-2019'!$A$2:$A$43,0),MATCH('Energy Use 2019'!Q$2,'Final Energy Consumption-2019'!$A$2:$AE$2,0))*VLOOKUP(Q$3,'Heat Value'!$A$1:$E$33,5,0)</f>
        <v>19618866622.084511</v>
      </c>
      <c r="R42" s="5">
        <f>INDEX('Final Energy Consumption-2019'!$A$2:$AE$43,MATCH('Energy Use 2019'!$A42,'Final Energy Consumption-2019'!$A$2:$A$43,0),MATCH('Energy Use 2019'!R$2,'Final Energy Consumption-2019'!$A$2:$AE$2,0))*VLOOKUP(R$3,'Heat Value'!$A$1:$E$33,5,0)</f>
        <v>0</v>
      </c>
      <c r="S42" s="5">
        <f>INDEX('Final Energy Consumption-2019'!$A$2:$AE$43,MATCH('Energy Use 2019'!$A42,'Final Energy Consumption-2019'!$A$2:$A$43,0),MATCH('Energy Use 2019'!S$2,'Final Energy Consumption-2019'!$A$2:$AE$2,0))*VLOOKUP(S$3,'Heat Value'!$A$1:$E$33,5,0)</f>
        <v>0</v>
      </c>
      <c r="T42" s="9">
        <f>INDEX('Final Energy Consumption-2019'!$A$2:$AE$43,MATCH('Energy Use 2019'!$A42,'Final Energy Consumption-2019'!$A$2:$A$43,0),MATCH('Energy Use 2019'!T$2,'Final Energy Consumption-2019'!$A$2:$AE$2,0))*VLOOKUP(T$3,'Heat Value'!$A$1:$E$33,5,0)</f>
        <v>0</v>
      </c>
      <c r="U42" s="5">
        <f>INDEX('Final Energy Consumption-2019'!$A$2:$AE$43,MATCH('Energy Use 2019'!$A42,'Final Energy Consumption-2019'!$A$2:$A$43,0),MATCH('Energy Use 2019'!U$2,'Final Energy Consumption-2019'!$A$2:$AE$2,0))*VLOOKUP(U$3,'Heat Value'!$A$1:$E$33,5,0)</f>
        <v>0</v>
      </c>
      <c r="V42" s="11">
        <f>INDEX('Final Energy Consumption-2019'!$A$2:$AE$43,MATCH('Energy Use 2019'!$A42,'Final Energy Consumption-2019'!$A$2:$A$43,0),MATCH('Energy Use 2019'!V$2,'Final Energy Consumption-2019'!$A$2:$AE$2,0))*VLOOKUP(V$3,'Heat Value'!$A$1:$E$33,5,0)</f>
        <v>9512103079.6616135</v>
      </c>
      <c r="W42" s="5">
        <f>INDEX('Final Energy Consumption-2019'!$A$2:$AE$43,MATCH('Energy Use 2019'!$A42,'Final Energy Consumption-2019'!$A$2:$A$43,0),MATCH('Energy Use 2019'!W$2,'Final Energy Consumption-2019'!$A$2:$AE$2,0))*VLOOKUP(W$3,'Heat Value'!$A$1:$E$33,5,0)</f>
        <v>0</v>
      </c>
      <c r="X42" s="5">
        <f>INDEX('Final Energy Consumption-2019'!$A$2:$AE$43,MATCH('Energy Use 2019'!$A42,'Final Energy Consumption-2019'!$A$2:$A$43,0),MATCH('Energy Use 2019'!X$2,'Final Energy Consumption-2019'!$A$2:$AE$2,0))*VLOOKUP(X$3,'Heat Value'!$A$1:$E$33,5,0)</f>
        <v>0</v>
      </c>
      <c r="Y42" s="11">
        <f>INDEX('Final Energy Consumption-2019'!$A$2:$AE$43,MATCH('Energy Use 2019'!$A42,'Final Energy Consumption-2019'!$A$2:$A$43,0),MATCH('Energy Use 2019'!Y$2,'Final Energy Consumption-2019'!$A$2:$AE$2,0))*VLOOKUP(Y$3,'Heat Value'!$A$1:$E$33,5,0)</f>
        <v>708279566432.43103</v>
      </c>
      <c r="Z42" s="11">
        <f>INDEX('Final Energy Consumption-2019'!$A$2:$AE$43,MATCH('Energy Use 2019'!$A42,'Final Energy Consumption-2019'!$A$2:$A$43,0),MATCH('Energy Use 2019'!Z$2,'Final Energy Consumption-2019'!$A$2:$AE$2,0))*VLOOKUP(Z$3,'Heat Value'!$A$1:$E$33,5,0)</f>
        <v>1452750771440.2041</v>
      </c>
      <c r="AA42" s="11">
        <f>INDEX('Final Energy Consumption-2019'!$A$2:$AE$43,MATCH('Energy Use 2019'!$A42,'Final Energy Consumption-2019'!$A$2:$A$43,0),MATCH('Energy Use 2019'!AA$2,'Final Energy Consumption-2019'!$A$2:$AE$2,0))*VLOOKUP(AA$3,'Heat Value'!$A$1:$E$33,5,0)</f>
        <v>141224751277.38498</v>
      </c>
      <c r="AB42" s="11">
        <f>INDEX('Final Energy Consumption-2019'!$A$2:$AE$43,MATCH('Energy Use 2019'!$A42,'Final Energy Consumption-2019'!$A$2:$A$43,0),MATCH('Energy Use 2019'!AB$2,'Final Energy Consumption-2019'!$A$2:$AE$2,0))*VLOOKUP(AB$3,'Heat Value'!$A$1:$E$33,5,0)</f>
        <v>5650506558491.667</v>
      </c>
      <c r="AC42" s="131">
        <f>INDEX('Final Energy Consumption-2019'!$A$2:$AE$43,MATCH('Energy Use 2019'!$A42,'Final Energy Consumption-2019'!$A$2:$A$43,0),MATCH('Energy Use 2019'!AC$2,'Final Energy Consumption-2019'!$A$2:$AE$2,0))*VLOOKUP(AC$3,'Heat Value'!$A$1:$E$33,5,0)</f>
        <v>0</v>
      </c>
    </row>
    <row r="43" spans="1:29" x14ac:dyDescent="0.2">
      <c r="A43" s="12" t="s">
        <v>39</v>
      </c>
      <c r="B43" s="15">
        <f>INDEX('Final Energy Consumption-2019'!$A$2:$AE$43,MATCH('Energy Use 2019'!$A43,'Final Energy Consumption-2019'!$A$2:$A$43,0),MATCH('Energy Use 2019'!B$2,'Final Energy Consumption-2019'!$A$2:$AE$2,0))*VLOOKUP(B$3,'Heat Value'!$A$1:$E$33,5,0)</f>
        <v>187349543628424.97</v>
      </c>
      <c r="C43" s="5">
        <f>INDEX('Final Energy Consumption-2019'!$A$2:$AE$43,MATCH('Energy Use 2019'!$A43,'Final Energy Consumption-2019'!$A$2:$A$43,0),MATCH('Energy Use 2019'!C$2,'Final Energy Consumption-2019'!$A$2:$AE$2,0))*VLOOKUP(C$3,'Heat Value'!$A$1:$E$33,5,0)</f>
        <v>0</v>
      </c>
      <c r="D43" s="11">
        <f>INDEX('Final Energy Consumption-2019'!$A$2:$AE$43,MATCH('Energy Use 2019'!$A43,'Final Energy Consumption-2019'!$A$2:$A$43,0),MATCH('Energy Use 2019'!D$2,'Final Energy Consumption-2019'!$A$2:$AE$2,0))*VLOOKUP(D$3,'Heat Value'!$A$1:$E$33,5,0)</f>
        <v>181519016268.19092</v>
      </c>
      <c r="E43" s="11">
        <f>INDEX('Final Energy Consumption-2019'!$A$2:$AE$43,MATCH('Energy Use 2019'!$A43,'Final Energy Consumption-2019'!$A$2:$A$43,0),MATCH('Energy Use 2019'!E$2,'Final Energy Consumption-2019'!$A$2:$AE$2,0))*VLOOKUP(E$3,'Heat Value'!$A$1:$E$33,5,0)</f>
        <v>10532521098290.674</v>
      </c>
      <c r="F43" s="11">
        <f>INDEX('Final Energy Consumption-2019'!$A$2:$AE$43,MATCH('Energy Use 2019'!$A43,'Final Energy Consumption-2019'!$A$2:$A$43,0),MATCH('Energy Use 2019'!F$2,'Final Energy Consumption-2019'!$A$2:$AE$2,0))*VLOOKUP(F$3,'Heat Value'!$A$1:$E$33,5,0)</f>
        <v>1348731443932.5652</v>
      </c>
      <c r="G43" s="11">
        <f>INDEX('Final Energy Consumption-2019'!$A$2:$AE$43,MATCH('Energy Use 2019'!$A43,'Final Energy Consumption-2019'!$A$2:$A$43,0),MATCH('Energy Use 2019'!G$2,'Final Energy Consumption-2019'!$A$2:$AE$2,0))*VLOOKUP(G$3,'Heat Value'!$A$1:$E$33,5,0)</f>
        <v>74899352484.515396</v>
      </c>
      <c r="H43" s="5">
        <f>INDEX('Final Energy Consumption-2019'!$A$2:$AE$43,MATCH('Energy Use 2019'!$A43,'Final Energy Consumption-2019'!$A$2:$A$43,0),MATCH('Energy Use 2019'!H$2,'Final Energy Consumption-2019'!$A$2:$AE$2,0))*VLOOKUP(H$3,'Heat Value'!$A$1:$E$33,5,0)</f>
        <v>0</v>
      </c>
      <c r="I43" s="11">
        <f>INDEX('Final Energy Consumption-2019'!$A$2:$AE$43,MATCH('Energy Use 2019'!$A43,'Final Energy Consumption-2019'!$A$2:$A$43,0),MATCH('Energy Use 2019'!I$2,'Final Energy Consumption-2019'!$A$2:$AE$2,0))*VLOOKUP(I$3,'Heat Value'!$A$1:$E$33,5,0)</f>
        <v>644051213023.46228</v>
      </c>
      <c r="J43" s="11">
        <f>INDEX('Final Energy Consumption-2019'!$A$2:$AE$43,MATCH('Energy Use 2019'!$A43,'Final Energy Consumption-2019'!$A$2:$A$43,0),MATCH('Energy Use 2019'!J$2,'Final Energy Consumption-2019'!$A$2:$AE$2,0))*VLOOKUP(J$3,'Heat Value'!$A$1:$E$33,5,0)</f>
        <v>136341502679.69226</v>
      </c>
      <c r="K43" s="11">
        <f>INDEX('Final Energy Consumption-2019'!$A$2:$AE$43,MATCH('Energy Use 2019'!$A43,'Final Energy Consumption-2019'!$A$2:$A$43,0),MATCH('Energy Use 2019'!K$2,'Final Energy Consumption-2019'!$A$2:$AE$2,0))*VLOOKUP(K$3,'Heat Value'!$A$1:$E$33,5,0)</f>
        <v>67377665362.454514</v>
      </c>
      <c r="L43" s="11">
        <f>INDEX('Final Energy Consumption-2019'!$A$2:$AE$43,MATCH('Energy Use 2019'!$A43,'Final Energy Consumption-2019'!$A$2:$A$43,0),MATCH('Energy Use 2019'!L$2,'Final Energy Consumption-2019'!$A$2:$AE$2,0))*VLOOKUP(L$3,'Heat Value'!$A$1:$E$33,5,0)*0.21</f>
        <v>1843135128818.0623</v>
      </c>
      <c r="M43" s="5">
        <f>INDEX('Final Energy Consumption-2019'!$A$2:$AE$43,MATCH('Energy Use 2019'!$A43,'Final Energy Consumption-2019'!$A$2:$A$43,0),MATCH('Energy Use 2019'!M$2,'Final Energy Consumption-2019'!$A$2:$AE$2,0))*VLOOKUP(M$3,'Heat Value'!$A$1:$E$33,5,0)</f>
        <v>0</v>
      </c>
      <c r="N43" s="11">
        <f>INDEX('Final Energy Consumption-2019'!$A$2:$AE$43,MATCH('Energy Use 2019'!$A43,'Final Energy Consumption-2019'!$A$2:$A$43,0),MATCH('Energy Use 2019'!N$2,'Final Energy Consumption-2019'!$A$2:$AE$2,0))*VLOOKUP(N$3,'Heat Value'!$A$1:$E$33,5,0)*0.74</f>
        <v>8445134069442.8633</v>
      </c>
      <c r="O43" s="11">
        <f>INDEX('Final Energy Consumption-2019'!$A$2:$AE$43,MATCH('Energy Use 2019'!$A43,'Final Energy Consumption-2019'!$A$2:$A$43,0),MATCH('Energy Use 2019'!O$2,'Final Energy Consumption-2019'!$A$2:$AE$2,0))*VLOOKUP(O$3,'Heat Value'!$A$1:$E$33,5,0)</f>
        <v>356705287212.99445</v>
      </c>
      <c r="P43" s="5">
        <f>INDEX('Final Energy Consumption-2019'!$A$2:$AE$43,MATCH('Energy Use 2019'!$A43,'Final Energy Consumption-2019'!$A$2:$A$43,0),MATCH('Energy Use 2019'!P$2,'Final Energy Consumption-2019'!$A$2:$AE$2,0))*VLOOKUP(P$3,'Heat Value'!$A$1:$E$33,5,0)</f>
        <v>0</v>
      </c>
      <c r="Q43" s="11">
        <f>INDEX('Final Energy Consumption-2019'!$A$2:$AE$43,MATCH('Energy Use 2019'!$A43,'Final Energy Consumption-2019'!$A$2:$A$43,0),MATCH('Energy Use 2019'!Q$2,'Final Energy Consumption-2019'!$A$2:$AE$2,0))*VLOOKUP(Q$3,'Heat Value'!$A$1:$E$33,5,0)</f>
        <v>105941879759.25636</v>
      </c>
      <c r="R43" s="5">
        <f>INDEX('Final Energy Consumption-2019'!$A$2:$AE$43,MATCH('Energy Use 2019'!$A43,'Final Energy Consumption-2019'!$A$2:$A$43,0),MATCH('Energy Use 2019'!R$2,'Final Energy Consumption-2019'!$A$2:$AE$2,0))*VLOOKUP(R$3,'Heat Value'!$A$1:$E$33,5,0)</f>
        <v>0</v>
      </c>
      <c r="S43" s="5">
        <f>INDEX('Final Energy Consumption-2019'!$A$2:$AE$43,MATCH('Energy Use 2019'!$A43,'Final Energy Consumption-2019'!$A$2:$A$43,0),MATCH('Energy Use 2019'!S$2,'Final Energy Consumption-2019'!$A$2:$AE$2,0))*VLOOKUP(S$3,'Heat Value'!$A$1:$E$33,5,0)</f>
        <v>0</v>
      </c>
      <c r="T43" s="15">
        <f>INDEX('Final Energy Consumption-2019'!$A$2:$AE$43,MATCH('Energy Use 2019'!$A43,'Final Energy Consumption-2019'!$A$2:$A$43,0),MATCH('Energy Use 2019'!T$2,'Final Energy Consumption-2019'!$A$2:$AE$2,0))*VLOOKUP(T$3,'Heat Value'!$A$1:$E$33,5,0)</f>
        <v>911416869542.97266</v>
      </c>
      <c r="U43" s="11">
        <f>INDEX('Final Energy Consumption-2019'!$A$2:$AE$43,MATCH('Energy Use 2019'!$A43,'Final Energy Consumption-2019'!$A$2:$A$43,0),MATCH('Energy Use 2019'!U$2,'Final Energy Consumption-2019'!$A$2:$AE$2,0))*VLOOKUP(U$3,'Heat Value'!$A$1:$E$33,5,0)</f>
        <v>2664632398370.1904</v>
      </c>
      <c r="V43" s="11">
        <f>INDEX('Final Energy Consumption-2019'!$A$2:$AE$43,MATCH('Energy Use 2019'!$A43,'Final Energy Consumption-2019'!$A$2:$A$43,0),MATCH('Energy Use 2019'!V$2,'Final Energy Consumption-2019'!$A$2:$AE$2,0))*VLOOKUP(V$3,'Heat Value'!$A$1:$E$33,5,0)</f>
        <v>14268154619.492418</v>
      </c>
      <c r="W43" s="11">
        <f>INDEX('Final Energy Consumption-2019'!$A$2:$AE$43,MATCH('Energy Use 2019'!$A43,'Final Energy Consumption-2019'!$A$2:$A$43,0),MATCH('Energy Use 2019'!W$2,'Final Energy Consumption-2019'!$A$2:$AE$2,0))*VLOOKUP(W$3,'Heat Value'!$A$1:$E$33,5,0)</f>
        <v>658325149327.40295</v>
      </c>
      <c r="X43" s="11">
        <f>INDEX('Final Energy Consumption-2019'!$A$2:$AE$43,MATCH('Energy Use 2019'!$A43,'Final Energy Consumption-2019'!$A$2:$A$43,0),MATCH('Energy Use 2019'!X$2,'Final Energy Consumption-2019'!$A$2:$AE$2,0))*VLOOKUP(X$3,'Heat Value'!$A$1:$E$33,5,0)</f>
        <v>147597873610.198</v>
      </c>
      <c r="Y43" s="11">
        <f>INDEX('Final Energy Consumption-2019'!$A$2:$AE$43,MATCH('Energy Use 2019'!$A43,'Final Energy Consumption-2019'!$A$2:$A$43,0),MATCH('Energy Use 2019'!Y$2,'Final Energy Consumption-2019'!$A$2:$AE$2,0))*VLOOKUP(Y$3,'Heat Value'!$A$1:$E$33,5,0)</f>
        <v>4215949800193.042</v>
      </c>
      <c r="Z43" s="5">
        <f>INDEX('Final Energy Consumption-2019'!$A$2:$AE$43,MATCH('Energy Use 2019'!$A43,'Final Energy Consumption-2019'!$A$2:$A$43,0),MATCH('Energy Use 2019'!Z$2,'Final Energy Consumption-2019'!$A$2:$AE$2,0))*VLOOKUP(Z$3,'Heat Value'!$A$1:$E$33,5,0)</f>
        <v>0</v>
      </c>
      <c r="AA43" s="11">
        <f>INDEX('Final Energy Consumption-2019'!$A$2:$AE$43,MATCH('Energy Use 2019'!$A43,'Final Energy Consumption-2019'!$A$2:$A$43,0),MATCH('Energy Use 2019'!AA$2,'Final Energy Consumption-2019'!$A$2:$AE$2,0))*VLOOKUP(AA$3,'Heat Value'!$A$1:$E$33,5,0)</f>
        <v>90857180688586.313</v>
      </c>
      <c r="AB43" s="11">
        <f>INDEX('Final Energy Consumption-2019'!$A$2:$AE$43,MATCH('Energy Use 2019'!$A43,'Final Energy Consumption-2019'!$A$2:$A$43,0),MATCH('Energy Use 2019'!AB$2,'Final Energy Consumption-2019'!$A$2:$AE$2,0))*VLOOKUP(AB$3,'Heat Value'!$A$1:$E$33,5,0)</f>
        <v>1945988736046532.8</v>
      </c>
      <c r="AC43" s="132">
        <f>INDEX('Final Energy Consumption-2019'!$A$2:$AE$43,MATCH('Energy Use 2019'!$A43,'Final Energy Consumption-2019'!$A$2:$A$43,0),MATCH('Energy Use 2019'!AC$2,'Final Energy Consumption-2019'!$A$2:$AE$2,0))*VLOOKUP(AC$3,'Heat Value'!$A$1:$E$33,5,0)</f>
        <v>2985206517740.269</v>
      </c>
    </row>
    <row r="44" spans="1:29" x14ac:dyDescent="0.2">
      <c r="A44" s="12" t="s">
        <v>40</v>
      </c>
      <c r="B44" s="15">
        <f>INDEX('Final Energy Consumption-2019'!$A$2:$AE$43,MATCH('Energy Use 2019'!$A44,'Final Energy Consumption-2019'!$A$2:$A$43,0),MATCH('Energy Use 2019'!B$2,'Final Energy Consumption-2019'!$A$2:$AE$2,0))*VLOOKUP(B$3,'Heat Value'!$A$1:$E$33,5,0)</f>
        <v>28340235069072.41</v>
      </c>
      <c r="C44" s="5">
        <f>INDEX('Final Energy Consumption-2019'!$A$2:$AE$43,MATCH('Energy Use 2019'!$A44,'Final Energy Consumption-2019'!$A$2:$A$43,0),MATCH('Energy Use 2019'!C$2,'Final Energy Consumption-2019'!$A$2:$AE$2,0))*VLOOKUP(C$3,'Heat Value'!$A$1:$E$33,5,0)</f>
        <v>0</v>
      </c>
      <c r="D44" s="5">
        <f>INDEX('Final Energy Consumption-2019'!$A$2:$AE$43,MATCH('Energy Use 2019'!$A44,'Final Energy Consumption-2019'!$A$2:$A$43,0),MATCH('Energy Use 2019'!D$2,'Final Energy Consumption-2019'!$A$2:$AE$2,0))*VLOOKUP(D$3,'Heat Value'!$A$1:$E$33,5,0)</f>
        <v>0</v>
      </c>
      <c r="E44" s="5">
        <f>INDEX('Final Energy Consumption-2019'!$A$2:$AE$43,MATCH('Energy Use 2019'!$A44,'Final Energy Consumption-2019'!$A$2:$A$43,0),MATCH('Energy Use 2019'!E$2,'Final Energy Consumption-2019'!$A$2:$AE$2,0))*VLOOKUP(E$3,'Heat Value'!$A$1:$E$33,5,0)</f>
        <v>0</v>
      </c>
      <c r="F44" s="11">
        <f>INDEX('Final Energy Consumption-2019'!$A$2:$AE$43,MATCH('Energy Use 2019'!$A44,'Final Energy Consumption-2019'!$A$2:$A$43,0),MATCH('Energy Use 2019'!F$2,'Final Energy Consumption-2019'!$A$2:$AE$2,0))*VLOOKUP(F$3,'Heat Value'!$A$1:$E$33,5,0)</f>
        <v>1480314999438.1816</v>
      </c>
      <c r="G44" s="11">
        <f>INDEX('Final Energy Consumption-2019'!$A$2:$AE$43,MATCH('Energy Use 2019'!$A44,'Final Energy Consumption-2019'!$A$2:$A$43,0),MATCH('Energy Use 2019'!G$2,'Final Energy Consumption-2019'!$A$2:$AE$2,0))*VLOOKUP(G$3,'Heat Value'!$A$1:$E$33,5,0)</f>
        <v>1009357940624.6598</v>
      </c>
      <c r="H44" s="5">
        <f>INDEX('Final Energy Consumption-2019'!$A$2:$AE$43,MATCH('Energy Use 2019'!$A44,'Final Energy Consumption-2019'!$A$2:$A$43,0),MATCH('Energy Use 2019'!H$2,'Final Energy Consumption-2019'!$A$2:$AE$2,0))*VLOOKUP(H$3,'Heat Value'!$A$1:$E$33,5,0)</f>
        <v>0</v>
      </c>
      <c r="I44" s="11">
        <f>INDEX('Final Energy Consumption-2019'!$A$2:$AE$43,MATCH('Energy Use 2019'!$A44,'Final Energy Consumption-2019'!$A$2:$A$43,0),MATCH('Energy Use 2019'!I$2,'Final Energy Consumption-2019'!$A$2:$AE$2,0))*VLOOKUP(I$3,'Heat Value'!$A$1:$E$33,5,0)</f>
        <v>148627203005.41437</v>
      </c>
      <c r="J44" s="5">
        <f>INDEX('Final Energy Consumption-2019'!$A$2:$AE$43,MATCH('Energy Use 2019'!$A44,'Final Energy Consumption-2019'!$A$2:$A$43,0),MATCH('Energy Use 2019'!J$2,'Final Energy Consumption-2019'!$A$2:$AE$2,0))*VLOOKUP(J$3,'Heat Value'!$A$1:$E$33,5,0)</f>
        <v>0</v>
      </c>
      <c r="K44" s="5">
        <f>INDEX('Final Energy Consumption-2019'!$A$2:$AE$43,MATCH('Energy Use 2019'!$A44,'Final Energy Consumption-2019'!$A$2:$A$43,0),MATCH('Energy Use 2019'!K$2,'Final Energy Consumption-2019'!$A$2:$AE$2,0))*VLOOKUP(K$3,'Heat Value'!$A$1:$E$33,5,0)</f>
        <v>0</v>
      </c>
      <c r="L44" s="11">
        <f>INDEX('Final Energy Consumption-2019'!$A$2:$AE$43,MATCH('Energy Use 2019'!$A44,'Final Energy Consumption-2019'!$A$2:$A$43,0),MATCH('Energy Use 2019'!L$2,'Final Energy Consumption-2019'!$A$2:$AE$2,0))*VLOOKUP(L$3,'Heat Value'!$A$1:$E$33,5,0)*0.21</f>
        <v>218604398999.35153</v>
      </c>
      <c r="M44" s="5">
        <f>INDEX('Final Energy Consumption-2019'!$A$2:$AE$43,MATCH('Energy Use 2019'!$A44,'Final Energy Consumption-2019'!$A$2:$A$43,0),MATCH('Energy Use 2019'!M$2,'Final Energy Consumption-2019'!$A$2:$AE$2,0))*VLOOKUP(M$3,'Heat Value'!$A$1:$E$33,5,0)</f>
        <v>0</v>
      </c>
      <c r="N44" s="11">
        <f>INDEX('Final Energy Consumption-2019'!$A$2:$AE$43,MATCH('Energy Use 2019'!$A44,'Final Energy Consumption-2019'!$A$2:$A$43,0),MATCH('Energy Use 2019'!N$2,'Final Energy Consumption-2019'!$A$2:$AE$2,0))*VLOOKUP(N$3,'Heat Value'!$A$1:$E$33,5,0)*0.74</f>
        <v>412833333894.12512</v>
      </c>
      <c r="O44" s="11">
        <f>INDEX('Final Energy Consumption-2019'!$A$2:$AE$43,MATCH('Energy Use 2019'!$A44,'Final Energy Consumption-2019'!$A$2:$A$43,0),MATCH('Energy Use 2019'!O$2,'Final Energy Consumption-2019'!$A$2:$AE$2,0))*VLOOKUP(O$3,'Heat Value'!$A$1:$E$33,5,0)</f>
        <v>43597312881.588211</v>
      </c>
      <c r="P44" s="5">
        <f>INDEX('Final Energy Consumption-2019'!$A$2:$AE$43,MATCH('Energy Use 2019'!$A44,'Final Energy Consumption-2019'!$A$2:$A$43,0),MATCH('Energy Use 2019'!P$2,'Final Energy Consumption-2019'!$A$2:$AE$2,0))*VLOOKUP(P$3,'Heat Value'!$A$1:$E$33,5,0)</f>
        <v>0</v>
      </c>
      <c r="Q44" s="11">
        <f>INDEX('Final Energy Consumption-2019'!$A$2:$AE$43,MATCH('Energy Use 2019'!$A44,'Final Energy Consumption-2019'!$A$2:$A$43,0),MATCH('Energy Use 2019'!Q$2,'Final Energy Consumption-2019'!$A$2:$AE$2,0))*VLOOKUP(Q$3,'Heat Value'!$A$1:$E$33,5,0)</f>
        <v>7847546648.8338041</v>
      </c>
      <c r="R44" s="5">
        <f>INDEX('Final Energy Consumption-2019'!$A$2:$AE$43,MATCH('Energy Use 2019'!$A44,'Final Energy Consumption-2019'!$A$2:$A$43,0),MATCH('Energy Use 2019'!R$2,'Final Energy Consumption-2019'!$A$2:$AE$2,0))*VLOOKUP(R$3,'Heat Value'!$A$1:$E$33,5,0)</f>
        <v>0</v>
      </c>
      <c r="S44" s="5">
        <f>INDEX('Final Energy Consumption-2019'!$A$2:$AE$43,MATCH('Energy Use 2019'!$A44,'Final Energy Consumption-2019'!$A$2:$A$43,0),MATCH('Energy Use 2019'!S$2,'Final Energy Consumption-2019'!$A$2:$AE$2,0))*VLOOKUP(S$3,'Heat Value'!$A$1:$E$33,5,0)</f>
        <v>0</v>
      </c>
      <c r="T44" s="9">
        <f>INDEX('Final Energy Consumption-2019'!$A$2:$AE$43,MATCH('Energy Use 2019'!$A44,'Final Energy Consumption-2019'!$A$2:$A$43,0),MATCH('Energy Use 2019'!T$2,'Final Energy Consumption-2019'!$A$2:$AE$2,0))*VLOOKUP(T$3,'Heat Value'!$A$1:$E$33,5,0)</f>
        <v>0</v>
      </c>
      <c r="U44" s="5">
        <f>INDEX('Final Energy Consumption-2019'!$A$2:$AE$43,MATCH('Energy Use 2019'!$A44,'Final Energy Consumption-2019'!$A$2:$A$43,0),MATCH('Energy Use 2019'!U$2,'Final Energy Consumption-2019'!$A$2:$AE$2,0))*VLOOKUP(U$3,'Heat Value'!$A$1:$E$33,5,0)</f>
        <v>0</v>
      </c>
      <c r="V44" s="11">
        <f>INDEX('Final Energy Consumption-2019'!$A$2:$AE$43,MATCH('Energy Use 2019'!$A44,'Final Energy Consumption-2019'!$A$2:$A$43,0),MATCH('Energy Use 2019'!V$2,'Final Energy Consumption-2019'!$A$2:$AE$2,0))*VLOOKUP(V$3,'Heat Value'!$A$1:$E$33,5,0)</f>
        <v>19024206159.323227</v>
      </c>
      <c r="W44" s="5">
        <f>INDEX('Final Energy Consumption-2019'!$A$2:$AE$43,MATCH('Energy Use 2019'!$A44,'Final Energy Consumption-2019'!$A$2:$A$43,0),MATCH('Energy Use 2019'!W$2,'Final Energy Consumption-2019'!$A$2:$AE$2,0))*VLOOKUP(W$3,'Heat Value'!$A$1:$E$33,5,0)</f>
        <v>0</v>
      </c>
      <c r="X44" s="11">
        <f>INDEX('Final Energy Consumption-2019'!$A$2:$AE$43,MATCH('Energy Use 2019'!$A44,'Final Energy Consumption-2019'!$A$2:$A$43,0),MATCH('Energy Use 2019'!X$2,'Final Energy Consumption-2019'!$A$2:$AE$2,0))*VLOOKUP(X$3,'Heat Value'!$A$1:$E$33,5,0)</f>
        <v>3884154568.6894207</v>
      </c>
      <c r="Y44" s="11">
        <f>INDEX('Final Energy Consumption-2019'!$A$2:$AE$43,MATCH('Energy Use 2019'!$A44,'Final Energy Consumption-2019'!$A$2:$A$43,0),MATCH('Energy Use 2019'!Y$2,'Final Energy Consumption-2019'!$A$2:$AE$2,0))*VLOOKUP(Y$3,'Heat Value'!$A$1:$E$33,5,0)</f>
        <v>24452508841119.645</v>
      </c>
      <c r="Z44" s="11">
        <f>INDEX('Final Energy Consumption-2019'!$A$2:$AE$43,MATCH('Energy Use 2019'!$A44,'Final Energy Consumption-2019'!$A$2:$A$43,0),MATCH('Energy Use 2019'!Z$2,'Final Energy Consumption-2019'!$A$2:$AE$2,0))*VLOOKUP(Z$3,'Heat Value'!$A$1:$E$33,5,0)</f>
        <v>25998388805673.18</v>
      </c>
      <c r="AA44" s="11">
        <f>INDEX('Final Energy Consumption-2019'!$A$2:$AE$43,MATCH('Energy Use 2019'!$A44,'Final Energy Consumption-2019'!$A$2:$A$43,0),MATCH('Energy Use 2019'!AA$2,'Final Energy Consumption-2019'!$A$2:$AE$2,0))*VLOOKUP(AA$3,'Heat Value'!$A$1:$E$33,5,0)</f>
        <v>20864013976132.164</v>
      </c>
      <c r="AB44" s="11">
        <f>INDEX('Final Energy Consumption-2019'!$A$2:$AE$43,MATCH('Energy Use 2019'!$A44,'Final Energy Consumption-2019'!$A$2:$A$43,0),MATCH('Energy Use 2019'!AB$2,'Final Energy Consumption-2019'!$A$2:$AE$2,0))*VLOOKUP(AB$3,'Heat Value'!$A$1:$E$33,5,0)</f>
        <v>63414652409159.195</v>
      </c>
      <c r="AC44" s="131">
        <f>INDEX('Final Energy Consumption-2019'!$A$2:$AE$43,MATCH('Energy Use 2019'!$A44,'Final Energy Consumption-2019'!$A$2:$A$43,0),MATCH('Energy Use 2019'!AC$2,'Final Energy Consumption-2019'!$A$2:$AE$2,0))*VLOOKUP(AC$3,'Heat Value'!$A$1:$E$33,5,0)</f>
        <v>0</v>
      </c>
    </row>
    <row r="45" spans="1:29" x14ac:dyDescent="0.2">
      <c r="A45" s="37" t="s">
        <v>41</v>
      </c>
      <c r="B45" s="16">
        <f>INDEX('Final Energy Consumption-2019'!$A$2:$AE$43,MATCH('Energy Use 2019'!$A45,'Final Energy Consumption-2019'!$A$2:$A$43,0),MATCH('Energy Use 2019'!B$2,'Final Energy Consumption-2019'!$A$2:$AE$2,0))*VLOOKUP(B$3,'Heat Value'!$A$1:$E$33,5,0)</f>
        <v>852129297231.04224</v>
      </c>
      <c r="C45" s="7">
        <f>INDEX('Final Energy Consumption-2019'!$A$2:$AE$43,MATCH('Energy Use 2019'!$A45,'Final Energy Consumption-2019'!$A$2:$A$43,0),MATCH('Energy Use 2019'!C$2,'Final Energy Consumption-2019'!$A$2:$AE$2,0))*VLOOKUP(C$3,'Heat Value'!$A$1:$E$33,5,0)</f>
        <v>0</v>
      </c>
      <c r="D45" s="7">
        <f>INDEX('Final Energy Consumption-2019'!$A$2:$AE$43,MATCH('Energy Use 2019'!$A45,'Final Energy Consumption-2019'!$A$2:$A$43,0),MATCH('Energy Use 2019'!D$2,'Final Energy Consumption-2019'!$A$2:$AE$2,0))*VLOOKUP(D$3,'Heat Value'!$A$1:$E$33,5,0)</f>
        <v>0</v>
      </c>
      <c r="E45" s="7">
        <f>INDEX('Final Energy Consumption-2019'!$A$2:$AE$43,MATCH('Energy Use 2019'!$A45,'Final Energy Consumption-2019'!$A$2:$A$43,0),MATCH('Energy Use 2019'!E$2,'Final Energy Consumption-2019'!$A$2:$AE$2,0))*VLOOKUP(E$3,'Heat Value'!$A$1:$E$33,5,0)</f>
        <v>0</v>
      </c>
      <c r="F45" s="7">
        <f>INDEX('Final Energy Consumption-2019'!$A$2:$AE$43,MATCH('Energy Use 2019'!$A45,'Final Energy Consumption-2019'!$A$2:$A$43,0),MATCH('Energy Use 2019'!F$2,'Final Energy Consumption-2019'!$A$2:$AE$2,0))*VLOOKUP(F$3,'Heat Value'!$A$1:$E$33,5,0)</f>
        <v>0</v>
      </c>
      <c r="G45" s="7">
        <f>INDEX('Final Energy Consumption-2019'!$A$2:$AE$43,MATCH('Energy Use 2019'!$A45,'Final Energy Consumption-2019'!$A$2:$A$43,0),MATCH('Energy Use 2019'!G$2,'Final Energy Consumption-2019'!$A$2:$AE$2,0))*VLOOKUP(G$3,'Heat Value'!$A$1:$E$33,5,0)</f>
        <v>0</v>
      </c>
      <c r="H45" s="7">
        <f>INDEX('Final Energy Consumption-2019'!$A$2:$AE$43,MATCH('Energy Use 2019'!$A45,'Final Energy Consumption-2019'!$A$2:$A$43,0),MATCH('Energy Use 2019'!H$2,'Final Energy Consumption-2019'!$A$2:$AE$2,0))*VLOOKUP(H$3,'Heat Value'!$A$1:$E$33,5,0)</f>
        <v>0</v>
      </c>
      <c r="I45" s="7">
        <f>INDEX('Final Energy Consumption-2019'!$A$2:$AE$43,MATCH('Energy Use 2019'!$A45,'Final Energy Consumption-2019'!$A$2:$A$43,0),MATCH('Energy Use 2019'!I$2,'Final Energy Consumption-2019'!$A$2:$AE$2,0))*VLOOKUP(I$3,'Heat Value'!$A$1:$E$33,5,0)</f>
        <v>0</v>
      </c>
      <c r="J45" s="7">
        <f>INDEX('Final Energy Consumption-2019'!$A$2:$AE$43,MATCH('Energy Use 2019'!$A45,'Final Energy Consumption-2019'!$A$2:$A$43,0),MATCH('Energy Use 2019'!J$2,'Final Energy Consumption-2019'!$A$2:$AE$2,0))*VLOOKUP(J$3,'Heat Value'!$A$1:$E$33,5,0)</f>
        <v>0</v>
      </c>
      <c r="K45" s="7">
        <f>INDEX('Final Energy Consumption-2019'!$A$2:$AE$43,MATCH('Energy Use 2019'!$A45,'Final Energy Consumption-2019'!$A$2:$A$43,0),MATCH('Energy Use 2019'!K$2,'Final Energy Consumption-2019'!$A$2:$AE$2,0))*VLOOKUP(K$3,'Heat Value'!$A$1:$E$33,5,0)</f>
        <v>0</v>
      </c>
      <c r="L45" s="17">
        <f>INDEX('Final Energy Consumption-2019'!$A$2:$AE$43,MATCH('Energy Use 2019'!$A45,'Final Energy Consumption-2019'!$A$2:$A$43,0),MATCH('Energy Use 2019'!L$2,'Final Energy Consumption-2019'!$A$2:$AE$2,0))*VLOOKUP(L$3,'Heat Value'!$A$1:$E$33,5,0)*0.21</f>
        <v>253752557269.83554</v>
      </c>
      <c r="M45" s="7">
        <f>INDEX('Final Energy Consumption-2019'!$A$2:$AE$43,MATCH('Energy Use 2019'!$A45,'Final Energy Consumption-2019'!$A$2:$A$43,0),MATCH('Energy Use 2019'!M$2,'Final Energy Consumption-2019'!$A$2:$AE$2,0))*VLOOKUP(M$3,'Heat Value'!$A$1:$E$33,5,0)</f>
        <v>0</v>
      </c>
      <c r="N45" s="17">
        <f>INDEX('Final Energy Consumption-2019'!$A$2:$AE$43,MATCH('Energy Use 2019'!$A45,'Final Energy Consumption-2019'!$A$2:$A$43,0),MATCH('Energy Use 2019'!N$2,'Final Energy Consumption-2019'!$A$2:$AE$2,0))*VLOOKUP(N$3,'Heat Value'!$A$1:$E$33,5,0)*0.74</f>
        <v>598309179556.70313</v>
      </c>
      <c r="O45" s="17">
        <f>INDEX('Final Energy Consumption-2019'!$A$2:$AE$43,MATCH('Energy Use 2019'!$A45,'Final Energy Consumption-2019'!$A$2:$A$43,0),MATCH('Energy Use 2019'!O$2,'Final Energy Consumption-2019'!$A$2:$AE$2,0))*VLOOKUP(O$3,'Heat Value'!$A$1:$E$33,5,0)</f>
        <v>35670528721.299446</v>
      </c>
      <c r="P45" s="7">
        <f>INDEX('Final Energy Consumption-2019'!$A$2:$AE$43,MATCH('Energy Use 2019'!$A45,'Final Energy Consumption-2019'!$A$2:$A$43,0),MATCH('Energy Use 2019'!P$2,'Final Energy Consumption-2019'!$A$2:$AE$2,0))*VLOOKUP(P$3,'Heat Value'!$A$1:$E$33,5,0)</f>
        <v>0</v>
      </c>
      <c r="Q45" s="7">
        <f>INDEX('Final Energy Consumption-2019'!$A$2:$AE$43,MATCH('Energy Use 2019'!$A45,'Final Energy Consumption-2019'!$A$2:$A$43,0),MATCH('Energy Use 2019'!Q$2,'Final Energy Consumption-2019'!$A$2:$AE$2,0))*VLOOKUP(Q$3,'Heat Value'!$A$1:$E$33,5,0)</f>
        <v>0</v>
      </c>
      <c r="R45" s="7">
        <f>INDEX('Final Energy Consumption-2019'!$A$2:$AE$43,MATCH('Energy Use 2019'!$A45,'Final Energy Consumption-2019'!$A$2:$A$43,0),MATCH('Energy Use 2019'!R$2,'Final Energy Consumption-2019'!$A$2:$AE$2,0))*VLOOKUP(R$3,'Heat Value'!$A$1:$E$33,5,0)</f>
        <v>0</v>
      </c>
      <c r="S45" s="7">
        <f>INDEX('Final Energy Consumption-2019'!$A$2:$AE$43,MATCH('Energy Use 2019'!$A45,'Final Energy Consumption-2019'!$A$2:$A$43,0),MATCH('Energy Use 2019'!S$2,'Final Energy Consumption-2019'!$A$2:$AE$2,0))*VLOOKUP(S$3,'Heat Value'!$A$1:$E$33,5,0)</f>
        <v>0</v>
      </c>
      <c r="T45" s="10">
        <f>INDEX('Final Energy Consumption-2019'!$A$2:$AE$43,MATCH('Energy Use 2019'!$A45,'Final Energy Consumption-2019'!$A$2:$A$43,0),MATCH('Energy Use 2019'!T$2,'Final Energy Consumption-2019'!$A$2:$AE$2,0))*VLOOKUP(T$3,'Heat Value'!$A$1:$E$33,5,0)</f>
        <v>0</v>
      </c>
      <c r="U45" s="7">
        <f>INDEX('Final Energy Consumption-2019'!$A$2:$AE$43,MATCH('Energy Use 2019'!$A45,'Final Energy Consumption-2019'!$A$2:$A$43,0),MATCH('Energy Use 2019'!U$2,'Final Energy Consumption-2019'!$A$2:$AE$2,0))*VLOOKUP(U$3,'Heat Value'!$A$1:$E$33,5,0)</f>
        <v>0</v>
      </c>
      <c r="V45" s="17">
        <f>INDEX('Final Energy Consumption-2019'!$A$2:$AE$43,MATCH('Energy Use 2019'!$A45,'Final Energy Consumption-2019'!$A$2:$A$43,0),MATCH('Energy Use 2019'!V$2,'Final Energy Consumption-2019'!$A$2:$AE$2,0))*VLOOKUP(V$3,'Heat Value'!$A$1:$E$33,5,0)</f>
        <v>109389185416.10855</v>
      </c>
      <c r="W45" s="7">
        <f>INDEX('Final Energy Consumption-2019'!$A$2:$AE$43,MATCH('Energy Use 2019'!$A45,'Final Energy Consumption-2019'!$A$2:$A$43,0),MATCH('Energy Use 2019'!W$2,'Final Energy Consumption-2019'!$A$2:$AE$2,0))*VLOOKUP(W$3,'Heat Value'!$A$1:$E$33,5,0)</f>
        <v>0</v>
      </c>
      <c r="X45" s="7">
        <f>INDEX('Final Energy Consumption-2019'!$A$2:$AE$43,MATCH('Energy Use 2019'!$A45,'Final Energy Consumption-2019'!$A$2:$A$43,0),MATCH('Energy Use 2019'!X$2,'Final Energy Consumption-2019'!$A$2:$AE$2,0))*VLOOKUP(X$3,'Heat Value'!$A$1:$E$33,5,0)</f>
        <v>0</v>
      </c>
      <c r="Y45" s="17">
        <f>INDEX('Final Energy Consumption-2019'!$A$2:$AE$43,MATCH('Energy Use 2019'!$A45,'Final Energy Consumption-2019'!$A$2:$A$43,0),MATCH('Energy Use 2019'!Y$2,'Final Energy Consumption-2019'!$A$2:$AE$2,0))*VLOOKUP(Y$3,'Heat Value'!$A$1:$E$33,5,0)</f>
        <v>1450286731266.4065</v>
      </c>
      <c r="Z45" s="17">
        <f>INDEX('Final Energy Consumption-2019'!$A$2:$AE$43,MATCH('Energy Use 2019'!$A45,'Final Energy Consumption-2019'!$A$2:$A$43,0),MATCH('Energy Use 2019'!Z$2,'Final Energy Consumption-2019'!$A$2:$AE$2,0))*VLOOKUP(Z$3,'Heat Value'!$A$1:$E$33,5,0)</f>
        <v>53625028475.98069</v>
      </c>
      <c r="AA45" s="17">
        <f>INDEX('Final Energy Consumption-2019'!$A$2:$AE$43,MATCH('Energy Use 2019'!$A45,'Final Energy Consumption-2019'!$A$2:$A$43,0),MATCH('Energy Use 2019'!AA$2,'Final Energy Consumption-2019'!$A$2:$AE$2,0))*VLOOKUP(AA$3,'Heat Value'!$A$1:$E$33,5,0)</f>
        <v>1396513748537.5776</v>
      </c>
      <c r="AB45" s="17">
        <f>INDEX('Final Energy Consumption-2019'!$A$2:$AE$43,MATCH('Energy Use 2019'!$A45,'Final Energy Consumption-2019'!$A$2:$A$43,0),MATCH('Energy Use 2019'!AB$2,'Final Energy Consumption-2019'!$A$2:$AE$2,0))*VLOOKUP(AB$3,'Heat Value'!$A$1:$E$33,5,0)</f>
        <v>202599322111715.72</v>
      </c>
      <c r="AC45" s="133">
        <f>INDEX('Final Energy Consumption-2019'!$A$2:$AE$43,MATCH('Energy Use 2019'!$A45,'Final Energy Consumption-2019'!$A$2:$A$43,0),MATCH('Energy Use 2019'!AC$2,'Final Energy Consumption-2019'!$A$2:$AE$2,0))*VLOOKUP(AC$3,'Heat Value'!$A$1:$E$33,5,0)</f>
        <v>0</v>
      </c>
    </row>
    <row r="46" spans="1:29" x14ac:dyDescent="0.2">
      <c r="A46" s="32"/>
      <c r="B46" s="11"/>
      <c r="C46" s="5"/>
      <c r="D46" s="5"/>
      <c r="E46" s="5"/>
      <c r="F46" s="5"/>
      <c r="G46" s="5"/>
      <c r="H46" s="5"/>
      <c r="I46" s="5"/>
      <c r="J46" s="5"/>
      <c r="K46" s="5"/>
      <c r="L46" s="11"/>
      <c r="M46" s="5"/>
      <c r="N46" s="11"/>
      <c r="O46" s="11"/>
      <c r="P46" s="5"/>
      <c r="Q46" s="5"/>
      <c r="R46" s="5"/>
      <c r="S46" s="5"/>
      <c r="T46" s="5"/>
      <c r="U46" s="5"/>
      <c r="V46" s="11"/>
      <c r="W46" s="5"/>
      <c r="X46" s="5"/>
      <c r="Y46" s="11"/>
      <c r="Z46" s="11"/>
      <c r="AA46" s="11"/>
      <c r="AB46" s="11"/>
      <c r="AC46" s="5"/>
    </row>
    <row r="47" spans="1:29" x14ac:dyDescent="0.2">
      <c r="A47" s="32"/>
      <c r="B47" s="11"/>
      <c r="C47" s="5"/>
      <c r="D47" s="5"/>
      <c r="E47" s="5"/>
      <c r="F47" s="5"/>
      <c r="G47" s="5"/>
      <c r="H47" s="5"/>
      <c r="I47" s="5"/>
      <c r="J47" s="5"/>
      <c r="K47" s="5"/>
      <c r="L47" s="11"/>
      <c r="M47" s="5"/>
      <c r="N47" s="11"/>
      <c r="O47" s="11"/>
      <c r="P47" s="5"/>
      <c r="Q47" s="5"/>
      <c r="R47" s="5"/>
      <c r="S47" s="5"/>
      <c r="T47" s="5"/>
      <c r="U47" s="5"/>
      <c r="V47" s="11"/>
      <c r="W47" s="5"/>
      <c r="X47" s="5"/>
      <c r="Y47" s="11"/>
      <c r="Z47" s="11"/>
      <c r="AA47" s="11"/>
      <c r="AB47" s="11"/>
      <c r="AC47" s="5"/>
    </row>
    <row r="49" spans="1:31" x14ac:dyDescent="0.2">
      <c r="A49" s="80" t="s">
        <v>352</v>
      </c>
    </row>
    <row r="50" spans="1:31" ht="74.25" x14ac:dyDescent="0.2">
      <c r="A50" s="1" t="s">
        <v>71</v>
      </c>
      <c r="B50" s="13" t="s">
        <v>43</v>
      </c>
      <c r="C50" s="13" t="s">
        <v>44</v>
      </c>
      <c r="D50" s="13" t="s">
        <v>72</v>
      </c>
      <c r="E50" s="13" t="s">
        <v>73</v>
      </c>
      <c r="F50" s="13" t="s">
        <v>74</v>
      </c>
      <c r="G50" s="13" t="s">
        <v>46</v>
      </c>
      <c r="H50" s="13" t="s">
        <v>47</v>
      </c>
      <c r="I50" s="13" t="s">
        <v>48</v>
      </c>
      <c r="J50" s="13" t="s">
        <v>49</v>
      </c>
      <c r="K50" s="14" t="s">
        <v>50</v>
      </c>
      <c r="L50" s="13" t="s">
        <v>109</v>
      </c>
      <c r="M50" s="13" t="s">
        <v>52</v>
      </c>
      <c r="N50" s="13" t="s">
        <v>53</v>
      </c>
      <c r="O50" s="13" t="s">
        <v>54</v>
      </c>
      <c r="P50" s="13" t="s">
        <v>55</v>
      </c>
      <c r="Q50" s="13" t="s">
        <v>56</v>
      </c>
      <c r="R50" s="13" t="s">
        <v>57</v>
      </c>
      <c r="S50" s="13" t="s">
        <v>58</v>
      </c>
      <c r="T50" s="13" t="s">
        <v>59</v>
      </c>
      <c r="U50" s="14" t="s">
        <v>60</v>
      </c>
      <c r="V50" s="13" t="s">
        <v>61</v>
      </c>
      <c r="W50" s="13" t="s">
        <v>62</v>
      </c>
      <c r="X50" s="13" t="s">
        <v>63</v>
      </c>
      <c r="Y50" s="13" t="s">
        <v>64</v>
      </c>
      <c r="Z50" s="13" t="s">
        <v>111</v>
      </c>
      <c r="AA50" s="13" t="s">
        <v>66</v>
      </c>
      <c r="AB50" s="13" t="s">
        <v>67</v>
      </c>
      <c r="AC50" s="13" t="s">
        <v>68</v>
      </c>
      <c r="AD50" s="13" t="s">
        <v>69</v>
      </c>
      <c r="AE50" s="14" t="s">
        <v>112</v>
      </c>
    </row>
    <row r="51" spans="1:31" s="136" customFormat="1" ht="12.75" x14ac:dyDescent="0.2">
      <c r="A51" s="160" t="s">
        <v>336</v>
      </c>
      <c r="B51" s="159" t="s">
        <v>159</v>
      </c>
      <c r="C51" s="134" t="s">
        <v>161</v>
      </c>
      <c r="D51" s="134" t="s">
        <v>181</v>
      </c>
      <c r="E51" s="164" t="s">
        <v>341</v>
      </c>
      <c r="F51" s="134" t="s">
        <v>179</v>
      </c>
      <c r="G51" s="134" t="s">
        <v>227</v>
      </c>
      <c r="H51" s="134" t="s">
        <v>196</v>
      </c>
      <c r="I51" s="134" t="s">
        <v>198</v>
      </c>
      <c r="J51" s="134" t="s">
        <v>200</v>
      </c>
      <c r="K51" s="134" t="s">
        <v>202</v>
      </c>
      <c r="L51" s="134" t="s">
        <v>184</v>
      </c>
      <c r="M51" s="134" t="s">
        <v>154</v>
      </c>
      <c r="N51" s="134" t="s">
        <v>193</v>
      </c>
      <c r="O51" s="134" t="s">
        <v>176</v>
      </c>
      <c r="P51" s="134" t="s">
        <v>186</v>
      </c>
      <c r="Q51" s="134" t="s">
        <v>169</v>
      </c>
      <c r="R51" s="134" t="s">
        <v>204</v>
      </c>
      <c r="S51" s="134" t="s">
        <v>205</v>
      </c>
      <c r="T51" s="134" t="s">
        <v>207</v>
      </c>
      <c r="U51" s="134" t="s">
        <v>171</v>
      </c>
      <c r="V51" s="134" t="s">
        <v>188</v>
      </c>
      <c r="W51" s="134" t="s">
        <v>190</v>
      </c>
      <c r="X51" s="134" t="s">
        <v>209</v>
      </c>
      <c r="Y51" s="134" t="s">
        <v>211</v>
      </c>
      <c r="Z51" s="134" t="s">
        <v>173</v>
      </c>
      <c r="AA51" s="134" t="s">
        <v>214</v>
      </c>
      <c r="AB51" s="134" t="s">
        <v>216</v>
      </c>
      <c r="AC51" s="135" t="s">
        <v>166</v>
      </c>
      <c r="AD51" s="135" t="s">
        <v>157</v>
      </c>
      <c r="AE51" s="135" t="s">
        <v>228</v>
      </c>
    </row>
    <row r="52" spans="1:31" x14ac:dyDescent="0.2">
      <c r="A52" s="161" t="s">
        <v>336</v>
      </c>
      <c r="B52" s="30" t="str">
        <f>VLOOKUP(B51,'Fuel Match'!$B$2:$D$35,3,0)</f>
        <v>coal</v>
      </c>
      <c r="C52" s="24" t="str">
        <f>VLOOKUP(C51,'Fuel Match'!$B$2:$D$35,3,0)</f>
        <v>coal</v>
      </c>
      <c r="D52" s="24" t="str">
        <f>VLOOKUP(D51,'Fuel Match'!$B$2:$D$35,3,0)</f>
        <v>coal</v>
      </c>
      <c r="E52" s="24" t="str">
        <f>VLOOKUP(E51,'Fuel Match'!$B$2:$D$35,3,0)</f>
        <v>coal</v>
      </c>
      <c r="F52" s="24" t="str">
        <f>VLOOKUP(F51,'Fuel Match'!$B$2:$D$35,3,0)</f>
        <v>coal</v>
      </c>
      <c r="G52" s="24" t="str">
        <f>VLOOKUP(G51,'Fuel Match'!$B$2:$D$35,3,0)</f>
        <v>coal</v>
      </c>
      <c r="H52" s="24" t="str">
        <f>VLOOKUP(H51,'Fuel Match'!$B$2:$D$35,3,0)</f>
        <v>LPG propane or butane</v>
      </c>
      <c r="I52" s="24" t="str">
        <f>VLOOKUP(I51,'Fuel Match'!$B$2:$D$35,3,0)</f>
        <v>LPG propane or butane</v>
      </c>
      <c r="J52" s="24" t="str">
        <f>VLOOKUP(J51,'Fuel Match'!$B$2:$D$35,3,0)</f>
        <v>LPG propane or butane</v>
      </c>
      <c r="K52" s="24" t="str">
        <f>VLOOKUP(K51,'Fuel Match'!$B$2:$D$35,3,0)</f>
        <v>LPG propane or butane</v>
      </c>
      <c r="L52" s="24" t="str">
        <f>VLOOKUP(L51,'Fuel Match'!$B$2:$D$35,3,0)</f>
        <v>petroleum diesel</v>
      </c>
      <c r="M52" s="24" t="str">
        <f>VLOOKUP(M51,'Fuel Match'!$B$2:$D$35,3,0)</f>
        <v>crude oil</v>
      </c>
      <c r="N52" s="24" t="str">
        <f>VLOOKUP(N51,'Fuel Match'!$B$2:$D$35,3,0)</f>
        <v>petroleum diesel</v>
      </c>
      <c r="O52" s="24" t="str">
        <f>VLOOKUP(O51,'Fuel Match'!$B$2:$D$35,3,0)</f>
        <v>petroleum diesel</v>
      </c>
      <c r="P52" s="24" t="str">
        <f>VLOOKUP(P51,'Fuel Match'!$B$2:$D$35,3,0)</f>
        <v>petroleum diesel</v>
      </c>
      <c r="Q52" s="24" t="str">
        <f>VLOOKUP(Q51,'Fuel Match'!$B$2:$D$35,3,0)</f>
        <v>heavy fuel oil</v>
      </c>
      <c r="R52" s="24" t="str">
        <f>VLOOKUP(R51,'Fuel Match'!$B$2:$D$35,3,0)</f>
        <v>LPG propane or butane</v>
      </c>
      <c r="S52" s="24" t="str">
        <f>VLOOKUP(S51,'Fuel Match'!$B$2:$D$35,3,0)</f>
        <v>LPG propane or butane</v>
      </c>
      <c r="T52" s="24" t="str">
        <f>VLOOKUP(T51,'Fuel Match'!$B$2:$D$35,3,0)</f>
        <v>heavy fuel oil</v>
      </c>
      <c r="U52" s="24" t="str">
        <f>VLOOKUP(U51,'Fuel Match'!$B$2:$D$35,3,0)</f>
        <v>heavy fuel oil</v>
      </c>
      <c r="V52" s="24" t="str">
        <f>VLOOKUP(V51,'Fuel Match'!$B$2:$D$35,3,0)</f>
        <v>heavy fuel oil</v>
      </c>
      <c r="W52" s="24" t="str">
        <f>VLOOKUP(W51,'Fuel Match'!$B$2:$D$35,3,0)</f>
        <v>heavy fuel oil</v>
      </c>
      <c r="X52" s="24" t="str">
        <f>VLOOKUP(X51,'Fuel Match'!$B$2:$D$35,3,0)</f>
        <v>LPG propane or butane</v>
      </c>
      <c r="Y52" s="24" t="str">
        <f>VLOOKUP(Y51,'Fuel Match'!$B$2:$D$35,3,0)</f>
        <v>LPG propane or butane</v>
      </c>
      <c r="Z52" s="24" t="str">
        <f>VLOOKUP(Z51,'Fuel Match'!$B$2:$D$35,3,0)</f>
        <v>heavy fuel oil</v>
      </c>
      <c r="AA52" s="24" t="str">
        <f>VLOOKUP(AA51,'Fuel Match'!$B$2:$D$35,3,0)</f>
        <v>natural gas</v>
      </c>
      <c r="AB52" s="24" t="str">
        <f>VLOOKUP(AB51,'Fuel Match'!$B$2:$D$35,3,0)</f>
        <v>natural gas</v>
      </c>
      <c r="AC52" s="24" t="str">
        <f>VLOOKUP(AC51,'Fuel Match'!$B$2:$D$35,3,0)</f>
        <v>heat</v>
      </c>
      <c r="AD52" s="24" t="str">
        <f>VLOOKUP(AD51,'Fuel Match'!$B$2:$D$35,3,0)</f>
        <v>electricity</v>
      </c>
      <c r="AE52" s="25" t="str">
        <f>VLOOKUP(AE51,'Fuel Match'!$B$2:$D$35,3,0)</f>
        <v>biomass</v>
      </c>
    </row>
    <row r="53" spans="1:31" s="38" customFormat="1" ht="12" x14ac:dyDescent="0.2">
      <c r="A53" s="160" t="s">
        <v>351</v>
      </c>
      <c r="B53" s="165">
        <f>INDEX('Energy Balance-2019'!$A$2:$AG$38,MATCH("  1.农、林、牧、渔业",'Energy Balance-2019'!$A$2:$A$38,0),MATCH('Energy Use 2019'!B$50,'Energy Balance-2019'!$A$2:$AG$2,0))*VLOOKUP(B$51,'Heat Value'!$A$1:$E$33,5,0)</f>
        <v>418308290314678.63</v>
      </c>
      <c r="C53" s="166">
        <f>INDEX('Energy Balance-2019'!$A$2:$AG$38,MATCH("  1.农、林、牧、渔业",'Energy Balance-2019'!$A$2:$A$38,0),MATCH('Energy Use 2019'!C$50,'Energy Balance-2019'!$A$2:$AG$2,0))*VLOOKUP(C$51,'Heat Value'!$A$1:$E$33,5,0)</f>
        <v>0</v>
      </c>
      <c r="D53" s="166">
        <f>INDEX('Energy Balance-2019'!$A$2:$AG$38,MATCH("  1.农、林、牧、渔业",'Energy Balance-2019'!$A$2:$A$38,0),MATCH('Energy Use 2019'!D$50,'Energy Balance-2019'!$A$2:$AG$2,0))*VLOOKUP(D$51,'Heat Value'!$A$1:$E$33,5,0)</f>
        <v>7229846931799.8652</v>
      </c>
      <c r="E53" s="167">
        <f>INDEX('Energy Balance-2019'!$A$2:$AG$38,MATCH("  1.农、林、牧、渔业",'Energy Balance-2019'!$A$2:$A$38,0),MATCH('Energy Use 2019'!E$50,'Energy Balance-2019'!$A$2:$AG$2,0))*VLOOKUP("型煤",'Heat Value'!$A$1:$E$33,5,0)</f>
        <v>0</v>
      </c>
      <c r="F53" s="166">
        <f>INDEX('Energy Balance-2019'!$A$2:$AG$38,MATCH("  1.农、林、牧、渔业",'Energy Balance-2019'!$A$2:$A$38,0),MATCH('Energy Use 2019'!F$50,'Energy Balance-2019'!$A$2:$AG$2,0))*VLOOKUP(F$51,'Heat Value'!$A$1:$E$33,5,0)</f>
        <v>0</v>
      </c>
      <c r="G53" s="166">
        <f>INDEX('Energy Balance-2019'!$A$2:$AG$38,MATCH("  1.农、林、牧、渔业",'Energy Balance-2019'!$A$2:$A$38,0),MATCH('Energy Use 2019'!G$50,'Energy Balance-2019'!$A$2:$AG$2,0))*VLOOKUP(G$51,'Heat Value'!$A$1:$E$33,5,0)</f>
        <v>16081769036207.895</v>
      </c>
      <c r="H53" s="166">
        <f>INDEX('Energy Balance-2019'!$A$2:$AG$38,MATCH("  1.农、林、牧、渔业",'Energy Balance-2019'!$A$2:$A$38,0),MATCH('Energy Use 2019'!H$50,'Energy Balance-2019'!$A$2:$AG$2,0))*VLOOKUP(H$51,'Heat Value'!$A$1:$E$33,5,0)</f>
        <v>0</v>
      </c>
      <c r="I53" s="166">
        <f>INDEX('Energy Balance-2019'!$A$2:$AG$38,MATCH("  1.农、林、牧、渔业",'Energy Balance-2019'!$A$2:$A$38,0),MATCH('Energy Use 2019'!I$50,'Energy Balance-2019'!$A$2:$AG$2,0))*VLOOKUP(I$51,'Heat Value'!$A$1:$E$33,5,0)</f>
        <v>0</v>
      </c>
      <c r="J53" s="166">
        <f>INDEX('Energy Balance-2019'!$A$2:$AG$38,MATCH("  1.农、林、牧、渔业",'Energy Balance-2019'!$A$2:$A$38,0),MATCH('Energy Use 2019'!J$50,'Energy Balance-2019'!$A$2:$AG$2,0))*VLOOKUP(J$51,'Heat Value'!$A$1:$E$33,5,0)</f>
        <v>0</v>
      </c>
      <c r="K53" s="166">
        <f>INDEX('Energy Balance-2019'!$A$2:$AG$38,MATCH("  1.农、林、牧、渔业",'Energy Balance-2019'!$A$2:$A$38,0),MATCH('Energy Use 2019'!K$50,'Energy Balance-2019'!$A$2:$AG$2,0))*VLOOKUP(K$51,'Heat Value'!$A$1:$E$33,5,0)</f>
        <v>0</v>
      </c>
      <c r="L53" s="166">
        <f>INDEX('Energy Balance-2019'!$A$2:$AG$38,MATCH("  1.农、林、牧、渔业",'Energy Balance-2019'!$A$2:$A$38,0),MATCH('Energy Use 2019'!L$50,'Energy Balance-2019'!$A$2:$AG$2,0))*VLOOKUP(L$51,'Heat Value'!$A$1:$E$33,5,0)</f>
        <v>0</v>
      </c>
      <c r="M53" s="166">
        <f>INDEX('Energy Balance-2019'!$A$2:$AG$38,MATCH("  1.农、林、牧、渔业",'Energy Balance-2019'!$A$2:$A$38,0),MATCH('Energy Use 2019'!M$50,'Energy Balance-2019'!$A$2:$AG$2,0))*VLOOKUP(M$51,'Heat Value'!$A$1:$E$33,5,0)</f>
        <v>0</v>
      </c>
      <c r="N53" s="167">
        <f>INDEX('Energy Balance-2019'!$A$2:$AG$38,MATCH("  1.农、林、牧、渔业",'Energy Balance-2019'!$A$2:$A$38,0),MATCH('Energy Use 2019'!N$50,'Energy Balance-2019'!$A$2:$AG$2,0))*VLOOKUP(N$51,'Heat Value'!$A$1:$E$33,5,0)*20%</f>
        <v>20670872731524.121</v>
      </c>
      <c r="O53" s="166">
        <f>INDEX('Energy Balance-2019'!$A$2:$AG$38,MATCH("  1.农、林、牧、渔业",'Energy Balance-2019'!$A$2:$A$38,0),MATCH('Energy Use 2019'!O$50,'Energy Balance-2019'!$A$2:$AG$2,0))*VLOOKUP(O$51,'Heat Value'!$A$1:$E$33,5,0)</f>
        <v>4470061940322.875</v>
      </c>
      <c r="P53" s="167">
        <f>INDEX('Energy Balance-2019'!$A$2:$AG$38,MATCH("  1.农、林、牧、渔业",'Energy Balance-2019'!$A$2:$A$38,0),MATCH('Energy Use 2019'!P$50,'Energy Balance-2019'!$A$2:$AG$2,0))*VLOOKUP(P$51,'Heat Value'!$A$1:$E$33,5,0)*90%</f>
        <v>536677270117975.25</v>
      </c>
      <c r="Q53" s="166">
        <f>INDEX('Energy Balance-2019'!$A$2:$AG$38,MATCH("  1.农、林、牧、渔业",'Energy Balance-2019'!$A$2:$A$38,0),MATCH('Energy Use 2019'!Q$50,'Energy Balance-2019'!$A$2:$AG$2,0))*VLOOKUP(Q$51,'Heat Value'!$A$1:$E$33,5,0)</f>
        <v>471643657537.18152</v>
      </c>
      <c r="R53" s="166">
        <f>INDEX('Energy Balance-2019'!$A$2:$AG$38,MATCH("  1.农、林、牧、渔业",'Energy Balance-2019'!$A$2:$A$38,0),MATCH('Energy Use 2019'!R$50,'Energy Balance-2019'!$A$2:$AG$2,0))*VLOOKUP(R$51,'Heat Value'!$A$1:$E$33,5,0)</f>
        <v>0</v>
      </c>
      <c r="S53" s="166">
        <f>INDEX('Energy Balance-2019'!$A$2:$AG$38,MATCH("  1.农、林、牧、渔业",'Energy Balance-2019'!$A$2:$A$38,0),MATCH('Energy Use 2019'!S$50,'Energy Balance-2019'!$A$2:$AG$2,0))*VLOOKUP(S$51,'Heat Value'!$A$1:$E$33,5,0)</f>
        <v>0</v>
      </c>
      <c r="T53" s="166">
        <f>INDEX('Energy Balance-2019'!$A$2:$AG$38,MATCH("  1.农、林、牧、渔业",'Energy Balance-2019'!$A$2:$A$38,0),MATCH('Energy Use 2019'!T$50,'Energy Balance-2019'!$A$2:$AG$2,0))*VLOOKUP(T$51,'Heat Value'!$A$1:$E$33,5,0)</f>
        <v>0</v>
      </c>
      <c r="U53" s="166">
        <f>INDEX('Energy Balance-2019'!$A$2:$AG$38,MATCH("  1.农、林、牧、渔业",'Energy Balance-2019'!$A$2:$A$38,0),MATCH('Energy Use 2019'!U$50,'Energy Balance-2019'!$A$2:$AG$2,0))*VLOOKUP(U$51,'Heat Value'!$A$1:$E$33,5,0)</f>
        <v>0</v>
      </c>
      <c r="V53" s="166">
        <f>INDEX('Energy Balance-2019'!$A$2:$AG$38,MATCH("  1.农、林、牧、渔业",'Energy Balance-2019'!$A$2:$A$38,0),MATCH('Energy Use 2019'!V$50,'Energy Balance-2019'!$A$2:$AG$2,0))*VLOOKUP(V$51,'Heat Value'!$A$1:$E$33,5,0)</f>
        <v>0</v>
      </c>
      <c r="W53" s="166">
        <f>INDEX('Energy Balance-2019'!$A$2:$AG$38,MATCH("  1.农、林、牧、渔业",'Energy Balance-2019'!$A$2:$A$38,0),MATCH('Energy Use 2019'!W$50,'Energy Balance-2019'!$A$2:$AG$2,0))*VLOOKUP(W$51,'Heat Value'!$A$1:$E$33,5,0)</f>
        <v>0</v>
      </c>
      <c r="X53" s="166">
        <f>INDEX('Energy Balance-2019'!$A$2:$AG$38,MATCH("  1.农、林、牧、渔业",'Energy Balance-2019'!$A$2:$A$38,0),MATCH('Energy Use 2019'!X$50,'Energy Balance-2019'!$A$2:$AG$2,0))*VLOOKUP(X$51,'Heat Value'!$A$1:$E$33,5,0)</f>
        <v>3719232304147.6904</v>
      </c>
      <c r="Y53" s="166">
        <f>INDEX('Energy Balance-2019'!$A$2:$AG$38,MATCH("  1.农、林、牧、渔业",'Energy Balance-2019'!$A$2:$A$38,0),MATCH('Energy Use 2019'!Y$50,'Energy Balance-2019'!$A$2:$AG$2,0))*VLOOKUP(Y$51,'Heat Value'!$A$1:$E$33,5,0)</f>
        <v>0</v>
      </c>
      <c r="Z53" s="166">
        <f>INDEX('Energy Balance-2019'!$A$2:$AG$38,MATCH("  1.农、林、牧、渔业",'Energy Balance-2019'!$A$2:$A$38,0),MATCH('Energy Use 2019'!Z$50,'Energy Balance-2019'!$A$2:$AG$2,0))*VLOOKUP(Z$51,'Heat Value'!$A$1:$E$33,5,0)</f>
        <v>0</v>
      </c>
      <c r="AA53" s="166">
        <f>INDEX('Energy Balance-2019'!$A$2:$AG$38,MATCH("  1.农、林、牧、渔业",'Energy Balance-2019'!$A$2:$A$38,0),MATCH('Energy Use 2019'!AA$50,'Energy Balance-2019'!$A$2:$AG$2,0))*VLOOKUP(AA$51,'Heat Value'!$A$1:$E$33,5,0)</f>
        <v>4182222201791.4976</v>
      </c>
      <c r="AB53" s="166">
        <f>INDEX('Energy Balance-2019'!$A$2:$AG$38,MATCH("  1.农、林、牧、渔业",'Energy Balance-2019'!$A$2:$A$38,0),MATCH('Energy Use 2019'!AB$50,'Energy Balance-2019'!$A$2:$AG$2,0))*VLOOKUP(AB$51,'Heat Value'!$A$1:$E$33,5,0)</f>
        <v>0</v>
      </c>
      <c r="AC53" s="166">
        <f>INDEX('Energy Balance-2019'!$A$2:$AG$38,MATCH("  1.农、林、牧、渔业",'Energy Balance-2019'!$A$2:$A$38,0),MATCH('Energy Use 2019'!AC$50,'Energy Balance-2019'!$A$2:$AG$2,0))*VLOOKUP(AC$51,'Heat Value'!$A$1:$E$33,5,0)</f>
        <v>662334605319.70886</v>
      </c>
      <c r="AD53" s="166">
        <f>INDEX('Energy Balance-2019'!$A$2:$AG$38,MATCH("  1.农、林、牧、渔业",'Energy Balance-2019'!$A$2:$A$38,0),MATCH('Energy Use 2019'!AD$50,'Energy Balance-2019'!$A$2:$AG$2,0))*VLOOKUP(AD$51,'Heat Value'!$A$1:$E$33,5,0)</f>
        <v>455930366150758.81</v>
      </c>
      <c r="AE53" s="168">
        <f>INDEX('Energy Balance-2019'!$A$2:$AG$38,MATCH("  1.农、林、牧、渔业",'Energy Balance-2019'!$A$2:$A$38,0),MATCH('Energy Use 2019'!AE$50,'Energy Balance-2019'!$A$2:$AG$2,0))*VLOOKUP(AE$51,'Heat Value'!$A$1:$E$33,5,0)</f>
        <v>187502042095686.22</v>
      </c>
    </row>
    <row r="54" spans="1:31" s="38" customFormat="1" ht="12" x14ac:dyDescent="0.2">
      <c r="A54" s="162" t="s">
        <v>123</v>
      </c>
      <c r="B54" s="169">
        <f>INDEX('Energy Balance-2019'!$A$2:$AG$38,MATCH("  3.建筑业",'Energy Balance-2019'!$A$2:$A$38,0),MATCH('Energy Use 2019'!B$50,'Energy Balance-2019'!$A$2:$AG$2,0))*VLOOKUP(B$51,'Heat Value'!$A$1:$E$33,5,0)</f>
        <v>118235912534867.23</v>
      </c>
      <c r="C54" s="170">
        <f>INDEX('Energy Balance-2019'!$A$2:$AG$38,MATCH("  3.建筑业",'Energy Balance-2019'!$A$2:$A$38,0),MATCH('Energy Use 2019'!C$50,'Energy Balance-2019'!$A$2:$AG$2,0))*VLOOKUP(C$51,'Heat Value'!$A$1:$E$33,5,0)</f>
        <v>0</v>
      </c>
      <c r="D54" s="170">
        <f>INDEX('Energy Balance-2019'!$A$2:$AG$38,MATCH("  3.建筑业",'Energy Balance-2019'!$A$2:$A$38,0),MATCH('Energy Use 2019'!D$50,'Energy Balance-2019'!$A$2:$AG$2,0))*VLOOKUP(D$51,'Heat Value'!$A$1:$E$33,5,0)</f>
        <v>3421910887466.2891</v>
      </c>
      <c r="E54" s="171">
        <f>INDEX('Energy Balance-2019'!$A$2:$AG$38,MATCH("  3.建筑业",'Energy Balance-2019'!$A$2:$A$38,0),MATCH('Energy Use 2019'!E$50,'Energy Balance-2019'!$A$2:$AG$2,0))*VLOOKUP("型煤",'Heat Value'!$A$1:$E$33,5,0)</f>
        <v>0</v>
      </c>
      <c r="F54" s="170">
        <f>INDEX('Energy Balance-2019'!$A$2:$AG$38,MATCH("  3.建筑业",'Energy Balance-2019'!$A$2:$A$38,0),MATCH('Energy Use 2019'!F$50,'Energy Balance-2019'!$A$2:$AG$2,0))*VLOOKUP(F$51,'Heat Value'!$A$1:$E$33,5,0)</f>
        <v>0</v>
      </c>
      <c r="G54" s="170">
        <f>INDEX('Energy Balance-2019'!$A$2:$AG$38,MATCH("  3.建筑业",'Energy Balance-2019'!$A$2:$A$38,0),MATCH('Energy Use 2019'!G$50,'Energy Balance-2019'!$A$2:$AG$2,0))*VLOOKUP(G$51,'Heat Value'!$A$1:$E$33,5,0)</f>
        <v>2614264448654.5425</v>
      </c>
      <c r="H54" s="170">
        <f>INDEX('Energy Balance-2019'!$A$2:$AG$38,MATCH("  3.建筑业",'Energy Balance-2019'!$A$2:$A$38,0),MATCH('Energy Use 2019'!H$50,'Energy Balance-2019'!$A$2:$AG$2,0))*VLOOKUP(H$51,'Heat Value'!$A$1:$E$33,5,0)</f>
        <v>0</v>
      </c>
      <c r="I54" s="170">
        <f>INDEX('Energy Balance-2019'!$A$2:$AG$38,MATCH("  3.建筑业",'Energy Balance-2019'!$A$2:$A$38,0),MATCH('Energy Use 2019'!I$50,'Energy Balance-2019'!$A$2:$AG$2,0))*VLOOKUP(I$51,'Heat Value'!$A$1:$E$33,5,0)</f>
        <v>0</v>
      </c>
      <c r="J54" s="170">
        <f>INDEX('Energy Balance-2019'!$A$2:$AG$38,MATCH("  3.建筑业",'Energy Balance-2019'!$A$2:$A$38,0),MATCH('Energy Use 2019'!J$50,'Energy Balance-2019'!$A$2:$AG$2,0))*VLOOKUP(J$51,'Heat Value'!$A$1:$E$33,5,0)</f>
        <v>0</v>
      </c>
      <c r="K54" s="170">
        <f>INDEX('Energy Balance-2019'!$A$2:$AG$38,MATCH("  3.建筑业",'Energy Balance-2019'!$A$2:$A$38,0),MATCH('Energy Use 2019'!K$50,'Energy Balance-2019'!$A$2:$AG$2,0))*VLOOKUP(K$51,'Heat Value'!$A$1:$E$33,5,0)</f>
        <v>0</v>
      </c>
      <c r="L54" s="170">
        <f>INDEX('Energy Balance-2019'!$A$2:$AG$38,MATCH("  3.建筑业",'Energy Balance-2019'!$A$2:$A$38,0),MATCH('Energy Use 2019'!L$50,'Energy Balance-2019'!$A$2:$AG$2,0))*VLOOKUP(L$51,'Heat Value'!$A$1:$E$33,5,0)</f>
        <v>0</v>
      </c>
      <c r="M54" s="170">
        <f>INDEX('Energy Balance-2019'!$A$2:$AG$38,MATCH("  3.建筑业",'Energy Balance-2019'!$A$2:$A$38,0),MATCH('Energy Use 2019'!M$50,'Energy Balance-2019'!$A$2:$AG$2,0))*VLOOKUP(M$51,'Heat Value'!$A$1:$E$33,5,0)</f>
        <v>0</v>
      </c>
      <c r="N54" s="171">
        <f>INDEX('Energy Balance-2019'!$A$2:$AG$38,MATCH("  3.建筑业",'Energy Balance-2019'!$A$2:$A$38,0),MATCH('Energy Use 2019'!N$50,'Energy Balance-2019'!$A$2:$AG$2,0))*VLOOKUP(N$51,'Heat Value'!$A$1:$E$33,5,0)</f>
        <v>204067512634520.75</v>
      </c>
      <c r="O54" s="170">
        <f>INDEX('Energy Balance-2019'!$A$2:$AG$38,MATCH("  3.建筑业",'Energy Balance-2019'!$A$2:$A$38,0),MATCH('Energy Use 2019'!O$50,'Energy Balance-2019'!$A$2:$AG$2,0))*VLOOKUP(O$51,'Heat Value'!$A$1:$E$33,5,0)</f>
        <v>6543844100764.9033</v>
      </c>
      <c r="P54" s="429">
        <f>INDEX('Energy Balance-2019'!$A$2:$AG$38,MATCH("  3.建筑业",'Energy Balance-2019'!$A$2:$A$38,0),MATCH('Energy Use 2019'!P$50,'Energy Balance-2019'!$A$2:$AG$2,0))*VLOOKUP(P$51,'Heat Value'!$A$1:$E$33,5,0)</f>
        <v>214368519353738.47</v>
      </c>
      <c r="Q54" s="170">
        <f>INDEX('Energy Balance-2019'!$A$2:$AG$38,MATCH("  3.建筑业",'Energy Balance-2019'!$A$2:$A$38,0),MATCH('Energy Use 2019'!Q$50,'Energy Balance-2019'!$A$2:$AG$2,0))*VLOOKUP(Q$51,'Heat Value'!$A$1:$E$33,5,0)</f>
        <v>12619440383179.715</v>
      </c>
      <c r="R54" s="170">
        <f>INDEX('Energy Balance-2019'!$A$2:$AG$38,MATCH("  3.建筑业",'Energy Balance-2019'!$A$2:$A$38,0),MATCH('Energy Use 2019'!R$50,'Energy Balance-2019'!$A$2:$AG$2,0))*VLOOKUP(R$51,'Heat Value'!$A$1:$E$33,5,0)</f>
        <v>0</v>
      </c>
      <c r="S54" s="170">
        <f>INDEX('Energy Balance-2019'!$A$2:$AG$38,MATCH("  3.建筑业",'Energy Balance-2019'!$A$2:$A$38,0),MATCH('Energy Use 2019'!S$50,'Energy Balance-2019'!$A$2:$AG$2,0))*VLOOKUP(S$51,'Heat Value'!$A$1:$E$33,5,0)</f>
        <v>0</v>
      </c>
      <c r="T54" s="170">
        <f>INDEX('Energy Balance-2019'!$A$2:$AG$38,MATCH("  3.建筑业",'Energy Balance-2019'!$A$2:$A$38,0),MATCH('Energy Use 2019'!T$50,'Energy Balance-2019'!$A$2:$AG$2,0))*VLOOKUP(T$51,'Heat Value'!$A$1:$E$33,5,0)</f>
        <v>0</v>
      </c>
      <c r="U54" s="170">
        <f>INDEX('Energy Balance-2019'!$A$2:$AG$38,MATCH("  3.建筑业",'Energy Balance-2019'!$A$2:$A$38,0),MATCH('Energy Use 2019'!U$50,'Energy Balance-2019'!$A$2:$AG$2,0))*VLOOKUP(U$51,'Heat Value'!$A$1:$E$33,5,0)</f>
        <v>0</v>
      </c>
      <c r="V54" s="170">
        <f>INDEX('Energy Balance-2019'!$A$2:$AG$38,MATCH("  3.建筑业",'Energy Balance-2019'!$A$2:$A$38,0),MATCH('Energy Use 2019'!V$50,'Energy Balance-2019'!$A$2:$AG$2,0))*VLOOKUP(V$51,'Heat Value'!$A$1:$E$33,5,0)</f>
        <v>1060811747264374.8</v>
      </c>
      <c r="W54" s="170">
        <f>INDEX('Energy Balance-2019'!$A$2:$AG$38,MATCH("  3.建筑业",'Energy Balance-2019'!$A$2:$A$38,0),MATCH('Energy Use 2019'!W$50,'Energy Balance-2019'!$A$2:$AG$2,0))*VLOOKUP(W$51,'Heat Value'!$A$1:$E$33,5,0)</f>
        <v>0</v>
      </c>
      <c r="X54" s="170">
        <f>INDEX('Energy Balance-2019'!$A$2:$AG$38,MATCH("  3.建筑业",'Energy Balance-2019'!$A$2:$A$38,0),MATCH('Energy Use 2019'!X$50,'Energy Balance-2019'!$A$2:$AG$2,0))*VLOOKUP(X$51,'Heat Value'!$A$1:$E$33,5,0)</f>
        <v>6672740310382.6211</v>
      </c>
      <c r="Y54" s="170">
        <f>INDEX('Energy Balance-2019'!$A$2:$AG$38,MATCH("  3.建筑业",'Energy Balance-2019'!$A$2:$A$38,0),MATCH('Energy Use 2019'!Y$50,'Energy Balance-2019'!$A$2:$AG$2,0))*VLOOKUP(Y$51,'Heat Value'!$A$1:$E$33,5,0)</f>
        <v>0</v>
      </c>
      <c r="Z54" s="170">
        <f>INDEX('Energy Balance-2019'!$A$2:$AG$38,MATCH("  3.建筑业",'Energy Balance-2019'!$A$2:$A$38,0),MATCH('Energy Use 2019'!Z$50,'Energy Balance-2019'!$A$2:$AG$2,0))*VLOOKUP(Z$51,'Heat Value'!$A$1:$E$33,5,0)</f>
        <v>34262127450409.379</v>
      </c>
      <c r="AA54" s="170">
        <f>INDEX('Energy Balance-2019'!$A$2:$AG$38,MATCH("  3.建筑业",'Energy Balance-2019'!$A$2:$A$38,0),MATCH('Energy Use 2019'!AA$50,'Energy Balance-2019'!$A$2:$AG$2,0))*VLOOKUP(AA$51,'Heat Value'!$A$1:$E$33,5,0)</f>
        <v>9477455150833.959</v>
      </c>
      <c r="AB54" s="170">
        <f>INDEX('Energy Balance-2019'!$A$2:$AG$38,MATCH("  3.建筑业",'Energy Balance-2019'!$A$2:$A$38,0),MATCH('Energy Use 2019'!AB$50,'Energy Balance-2019'!$A$2:$AG$2,0))*VLOOKUP(AB$51,'Heat Value'!$A$1:$E$33,5,0)</f>
        <v>0</v>
      </c>
      <c r="AC54" s="170">
        <f>INDEX('Energy Balance-2019'!$A$2:$AG$38,MATCH("  3.建筑业",'Energy Balance-2019'!$A$2:$A$38,0),MATCH('Energy Use 2019'!AC$50,'Energy Balance-2019'!$A$2:$AG$2,0))*VLOOKUP(AC$51,'Heat Value'!$A$1:$E$33,5,0)</f>
        <v>21801973800723.441</v>
      </c>
      <c r="AD54" s="170">
        <f>INDEX('Energy Balance-2019'!$A$2:$AG$38,MATCH("  3.建筑业",'Energy Balance-2019'!$A$2:$A$38,0),MATCH('Energy Use 2019'!AD$50,'Energy Balance-2019'!$A$2:$AG$2,0))*VLOOKUP(AD$51,'Heat Value'!$A$1:$E$33,5,0)</f>
        <v>338208067373874.13</v>
      </c>
      <c r="AE54" s="172">
        <f>INDEX('Energy Balance-2019'!$A$2:$AG$38,MATCH("  3.建筑业",'Energy Balance-2019'!$A$2:$A$38,0),MATCH('Energy Use 2019'!AE$50,'Energy Balance-2019'!$A$2:$AG$2,0))*VLOOKUP(AE$51,'Heat Value'!$A$1:$E$33,5,0)</f>
        <v>8436815074765.9463</v>
      </c>
    </row>
    <row r="55" spans="1:31" x14ac:dyDescent="0.2">
      <c r="A55" s="38" t="s">
        <v>353</v>
      </c>
      <c r="B55" s="38" t="s">
        <v>354</v>
      </c>
    </row>
    <row r="56" spans="1:31" x14ac:dyDescent="0.2">
      <c r="A56" s="136"/>
      <c r="B56" s="38" t="s">
        <v>517</v>
      </c>
    </row>
    <row r="57" spans="1:31" x14ac:dyDescent="0.2">
      <c r="B57" s="38" t="s">
        <v>355</v>
      </c>
    </row>
    <row r="60" spans="1:31" x14ac:dyDescent="0.2">
      <c r="E60">
        <f>SUMIFS($B25:$AC25,$B$4:$AC$4,E$63)</f>
        <v>211281513851612.66</v>
      </c>
    </row>
    <row r="61" spans="1:31" x14ac:dyDescent="0.2">
      <c r="E61">
        <f>SUMIFS('Non-energy Use 2019'!$C25:$AF25,'Non-energy Use 2019'!$C$1:$AF$1,'Energy Use 2019'!E$63)</f>
        <v>88744627188232.156</v>
      </c>
    </row>
    <row r="62" spans="1:31" x14ac:dyDescent="0.2">
      <c r="A62" s="80" t="s">
        <v>350</v>
      </c>
      <c r="O62" s="81" t="s">
        <v>426</v>
      </c>
    </row>
    <row r="63" spans="1:31" ht="38.25" x14ac:dyDescent="0.2">
      <c r="C63" s="109" t="s">
        <v>342</v>
      </c>
      <c r="D63" s="109" t="s">
        <v>194</v>
      </c>
      <c r="E63" s="109" t="s">
        <v>182</v>
      </c>
      <c r="F63" s="109" t="s">
        <v>152</v>
      </c>
      <c r="G63" s="109" t="s">
        <v>167</v>
      </c>
      <c r="H63" s="109" t="s">
        <v>212</v>
      </c>
      <c r="I63" s="109" t="s">
        <v>155</v>
      </c>
      <c r="J63" s="109" t="s">
        <v>164</v>
      </c>
      <c r="K63" s="109" t="s">
        <v>221</v>
      </c>
      <c r="L63" s="265" t="s">
        <v>405</v>
      </c>
      <c r="O63" s="281" t="s">
        <v>342</v>
      </c>
      <c r="P63" s="281" t="s">
        <v>194</v>
      </c>
      <c r="Q63" s="281" t="s">
        <v>266</v>
      </c>
      <c r="R63" s="281" t="s">
        <v>265</v>
      </c>
      <c r="S63" s="281" t="s">
        <v>277</v>
      </c>
      <c r="T63" s="281" t="s">
        <v>263</v>
      </c>
      <c r="U63" s="281" t="s">
        <v>164</v>
      </c>
      <c r="V63" s="281" t="s">
        <v>264</v>
      </c>
    </row>
    <row r="64" spans="1:31" x14ac:dyDescent="0.2">
      <c r="A64" s="26" t="str">
        <f>VLOOKUP($B64,'Sector Match'!$A$1:$B$43,2,0)</f>
        <v>agriculture and forestry 01T03</v>
      </c>
      <c r="B64" s="160" t="s">
        <v>351</v>
      </c>
      <c r="C64" s="165">
        <f>SUMIFS($B$53:$AE$53,$B$52:$AE$52,C$63)</f>
        <v>441619906282686.38</v>
      </c>
      <c r="D64" s="173">
        <f t="shared" ref="D64:K64" si="0">SUMIFS($B$53:$AE$53,$B$52:$AE$52,D$63)</f>
        <v>3719232304147.6904</v>
      </c>
      <c r="E64" s="173">
        <f t="shared" si="0"/>
        <v>561818204789822.25</v>
      </c>
      <c r="F64" s="173">
        <f t="shared" si="0"/>
        <v>0</v>
      </c>
      <c r="G64" s="173">
        <f t="shared" si="0"/>
        <v>471643657537.18152</v>
      </c>
      <c r="H64" s="173">
        <f t="shared" si="0"/>
        <v>4182222201791.4976</v>
      </c>
      <c r="I64" s="173">
        <f t="shared" si="0"/>
        <v>455930366150758.81</v>
      </c>
      <c r="J64" s="173">
        <f t="shared" si="0"/>
        <v>662334605319.70886</v>
      </c>
      <c r="K64" s="174">
        <f t="shared" si="0"/>
        <v>187502042095686.22</v>
      </c>
      <c r="L64" s="267">
        <f>SUM(C64:K64)</f>
        <v>1655905952087749.8</v>
      </c>
      <c r="N64" s="160" t="s">
        <v>351</v>
      </c>
      <c r="O64" s="276">
        <f>C64/($L64-$I64)</f>
        <v>0.36802407603805631</v>
      </c>
      <c r="P64" s="277">
        <f t="shared" ref="P64:S64" si="1">D64/($L64-$I64)</f>
        <v>3.0994233113864219E-3</v>
      </c>
      <c r="Q64" s="277">
        <f t="shared" si="1"/>
        <v>0.46819136270270961</v>
      </c>
      <c r="R64" s="277">
        <f t="shared" si="1"/>
        <v>0</v>
      </c>
      <c r="S64" s="277">
        <f t="shared" si="1"/>
        <v>3.9304437778948849E-4</v>
      </c>
      <c r="T64" s="277">
        <f>H64/($L64-$I64)</f>
        <v>3.4852560758774471E-3</v>
      </c>
      <c r="U64" s="277">
        <f>J64/($L64-$I64)</f>
        <v>5.5195673402182622E-4</v>
      </c>
      <c r="V64" s="286">
        <f>K64/($L64-$I64)</f>
        <v>0.15625488076015881</v>
      </c>
    </row>
    <row r="65" spans="1:22" x14ac:dyDescent="0.2">
      <c r="A65" s="112" t="str">
        <f>VLOOKUP($B65,'Sector Match'!$A$1:$B$43,2,0)</f>
        <v>coal mining 05</v>
      </c>
      <c r="B65" s="36" t="s">
        <v>2</v>
      </c>
      <c r="C65" s="141">
        <f>SUMIFS($B5:$AC5,$B$4:$AC$4,C$63)-SUMIFS('Non-energy Use 2019'!$C5:$AF5,'Non-energy Use 2019'!$C$1:$AF$1,'Energy Use 2019'!C$63)</f>
        <v>438730276980123.81</v>
      </c>
      <c r="D65" s="142">
        <f>SUMIFS($B5:$AC5,$B$4:$AC$4,D$63)-SUMIFS('Non-energy Use 2019'!$C5:$AF5,'Non-energy Use 2019'!$C$1:$AF$1,'Energy Use 2019'!D$63)</f>
        <v>94293751842615.75</v>
      </c>
      <c r="E65" s="142">
        <f>SUMIFS($B5:$AC5,$B$4:$AC$4,E$63)-SUMIFS('Non-energy Use 2019'!$C5:$AF5,'Non-energy Use 2019'!$C$1:$AF$1,'Energy Use 2019'!E$63)</f>
        <v>48442484945228.25</v>
      </c>
      <c r="F65" s="142">
        <f>SUMIFS($B5:$AC5,$B$4:$AC$4,F$63)-SUMIFS('Non-energy Use 2019'!$C5:$AF5,'Non-energy Use 2019'!$C$1:$AF$1,'Energy Use 2019'!F$63)</f>
        <v>87194625763.176422</v>
      </c>
      <c r="G65" s="142">
        <f>SUMIFS($B5:$AC5,$B$4:$AC$4,G$63)-SUMIFS('Non-energy Use 2019'!$C5:$AF5,'Non-energy Use 2019'!$C$1:$AF$1,'Energy Use 2019'!G$63)</f>
        <v>345887092138.29773</v>
      </c>
      <c r="H65" s="142">
        <f>SUMIFS($B5:$AC5,$B$4:$AC$4,H$63)-SUMIFS('Non-energy Use 2019'!$C5:$AF5,'Non-energy Use 2019'!$C$1:$AF$1,'Energy Use 2019'!H$63)</f>
        <v>54955982188051.938</v>
      </c>
      <c r="I65" s="142">
        <f>SUMIFS($B5:$AC5,$B$4:$AC$4,I$63)-SUMIFS('Non-energy Use 2019'!$C5:$AF5,'Non-energy Use 2019'!$C$1:$AF$1,'Energy Use 2019'!I$63)</f>
        <v>350345055193049.75</v>
      </c>
      <c r="J65" s="142">
        <f>SUMIFS($B5:$AC5,$B$4:$AC$4,J$63)-SUMIFS('Non-energy Use 2019'!$C5:$AF5,'Non-energy Use 2019'!$C$1:$AF$1,'Energy Use 2019'!J$63)</f>
        <v>6686849800415.7793</v>
      </c>
      <c r="K65" s="143">
        <f>SUMIFS($B5:$AC5,$B$4:$AC$4,K$63)-SUMIFS('Non-energy Use 2019'!$C5:$AF5,'Non-energy Use 2019'!$C$1:$AF$1,'Energy Use 2019'!K$63)</f>
        <v>799014383930.48096</v>
      </c>
      <c r="L65" s="266">
        <f t="shared" ref="L65:L106" si="2">SUM(C65:K65)</f>
        <v>994686497051317</v>
      </c>
      <c r="N65" s="36" t="s">
        <v>2</v>
      </c>
      <c r="O65" s="282">
        <f t="shared" ref="O65:O105" si="3">C65/($L65-$I65)</f>
        <v>0.68089718971797752</v>
      </c>
      <c r="P65" s="284">
        <f t="shared" ref="P65:P106" si="4">D65/($L65-$I65)</f>
        <v>0.14634128075120317</v>
      </c>
      <c r="Q65" s="284">
        <f t="shared" ref="Q65:Q106" si="5">E65/($L65-$I65)</f>
        <v>7.5181389552596734E-2</v>
      </c>
      <c r="R65" s="284">
        <f t="shared" ref="R65:R106" si="6">F65/($L65-$I65)</f>
        <v>1.3532363448749926E-4</v>
      </c>
      <c r="S65" s="284">
        <f t="shared" ref="S65:S106" si="7">G65/($L65-$I65)</f>
        <v>5.3680714861481917E-4</v>
      </c>
      <c r="T65" s="284">
        <f t="shared" ref="T65:T106" si="8">H65/($L65-$I65)</f>
        <v>8.5290156146964613E-2</v>
      </c>
      <c r="U65" s="284">
        <f t="shared" ref="U65:U106" si="9">J65/($L65-$I65)</f>
        <v>1.0377804943185159E-2</v>
      </c>
      <c r="V65" s="287">
        <f t="shared" ref="V65:V106" si="10">K65/($L65-$I65)</f>
        <v>1.2400481049707748E-3</v>
      </c>
    </row>
    <row r="66" spans="1:22" x14ac:dyDescent="0.2">
      <c r="A66" s="41" t="str">
        <f>VLOOKUP($B66,'Sector Match'!$A$1:$B$43,2,0)</f>
        <v>oil and gas extraction 06</v>
      </c>
      <c r="B66" s="12" t="s">
        <v>3</v>
      </c>
      <c r="C66" s="144">
        <f>SUMIFS($B6:$AC6,$B$4:$AC$4,C$63)-SUMIFS('Non-energy Use 2019'!$C6:$AF6,'Non-energy Use 2019'!$C$1:$AF$1,'Energy Use 2019'!C$63)</f>
        <v>20926710183162.34</v>
      </c>
      <c r="D66" s="145">
        <f>SUMIFS($B6:$AC6,$B$4:$AC$4,D$63)-SUMIFS('Non-energy Use 2019'!$C6:$AF6,'Non-energy Use 2019'!$C$1:$AF$1,'Energy Use 2019'!D$63)</f>
        <v>5654976558823.877</v>
      </c>
      <c r="E66" s="145">
        <f>SUMIFS($B6:$AC6,$B$4:$AC$4,E$63)-SUMIFS('Non-energy Use 2019'!$C6:$AF6,'Non-energy Use 2019'!$C$1:$AF$1,'Energy Use 2019'!E$63)</f>
        <v>12732943396314.045</v>
      </c>
      <c r="F66" s="145">
        <f>SUMIFS($B6:$AC6,$B$4:$AC$4,F$63)-SUMIFS('Non-energy Use 2019'!$C6:$AF6,'Non-energy Use 2019'!$C$1:$AF$1,'Energy Use 2019'!F$63)</f>
        <v>106298175589472.34</v>
      </c>
      <c r="G66" s="145">
        <f>SUMIFS($B6:$AC6,$B$4:$AC$4,G$63)-SUMIFS('Non-energy Use 2019'!$C6:$AF6,'Non-energy Use 2019'!$C$1:$AF$1,'Energy Use 2019'!G$63)</f>
        <v>7145969760747.7383</v>
      </c>
      <c r="H66" s="145">
        <f>SUMIFS($B6:$AC6,$B$4:$AC$4,H$63)-SUMIFS('Non-energy Use 2019'!$C6:$AF6,'Non-energy Use 2019'!$C$1:$AF$1,'Energy Use 2019'!H$63)</f>
        <v>448723573827868.88</v>
      </c>
      <c r="I66" s="145">
        <f>SUMIFS($B6:$AC6,$B$4:$AC$4,I$63)-SUMIFS('Non-energy Use 2019'!$C6:$AF6,'Non-energy Use 2019'!$C$1:$AF$1,'Energy Use 2019'!I$63)</f>
        <v>148237081477724.63</v>
      </c>
      <c r="J66" s="145">
        <f>SUMIFS($B6:$AC6,$B$4:$AC$4,J$63)-SUMIFS('Non-energy Use 2019'!$C6:$AF6,'Non-energy Use 2019'!$C$1:$AF$1,'Energy Use 2019'!J$63)</f>
        <v>26332823992208.566</v>
      </c>
      <c r="K66" s="146">
        <f>SUMIFS($B6:$AC6,$B$4:$AC$4,K$63)-SUMIFS('Non-energy Use 2019'!$C6:$AF6,'Non-energy Use 2019'!$C$1:$AF$1,'Energy Use 2019'!K$63)</f>
        <v>0</v>
      </c>
      <c r="L66" s="266">
        <f t="shared" si="2"/>
        <v>776052254786322.5</v>
      </c>
      <c r="N66" s="12" t="s">
        <v>3</v>
      </c>
      <c r="O66" s="282">
        <f t="shared" si="3"/>
        <v>3.3332597033101603E-2</v>
      </c>
      <c r="P66" s="284">
        <f t="shared" si="4"/>
        <v>9.0073907086731329E-3</v>
      </c>
      <c r="Q66" s="284">
        <f t="shared" si="5"/>
        <v>2.0281356580171824E-2</v>
      </c>
      <c r="R66" s="284">
        <f t="shared" si="6"/>
        <v>0.16931444174768656</v>
      </c>
      <c r="S66" s="284">
        <f t="shared" si="7"/>
        <v>1.1382282659860452E-2</v>
      </c>
      <c r="T66" s="284">
        <f t="shared" si="8"/>
        <v>0.71473833845570689</v>
      </c>
      <c r="U66" s="284">
        <f t="shared" si="9"/>
        <v>4.1943592814799431E-2</v>
      </c>
      <c r="V66" s="287">
        <f t="shared" si="10"/>
        <v>0</v>
      </c>
    </row>
    <row r="67" spans="1:22" x14ac:dyDescent="0.2">
      <c r="A67" s="41" t="str">
        <f>VLOOKUP($B67,'Sector Match'!$A$1:$B$43,2,0)</f>
        <v>other mining and quarrying 07T08</v>
      </c>
      <c r="B67" s="12" t="s">
        <v>4</v>
      </c>
      <c r="C67" s="144">
        <f>SUMIFS($B7:$AC7,$B$4:$AC$4,C$63)-SUMIFS('Non-energy Use 2019'!$C7:$AF7,'Non-energy Use 2019'!$C$1:$AF$1,'Energy Use 2019'!C$63)</f>
        <v>73399404495980</v>
      </c>
      <c r="D67" s="145">
        <f>SUMIFS($B7:$AC7,$B$4:$AC$4,D$63)-SUMIFS('Non-energy Use 2019'!$C7:$AF7,'Non-energy Use 2019'!$C$1:$AF$1,'Energy Use 2019'!D$63)</f>
        <v>12224358454578.494</v>
      </c>
      <c r="E67" s="145">
        <f>SUMIFS($B7:$AC7,$B$4:$AC$4,E$63)-SUMIFS('Non-energy Use 2019'!$C7:$AF7,'Non-energy Use 2019'!$C$1:$AF$1,'Energy Use 2019'!E$63)</f>
        <v>12849377748106.889</v>
      </c>
      <c r="F67" s="145">
        <f>SUMIFS($B7:$AC7,$B$4:$AC$4,F$63)-SUMIFS('Non-energy Use 2019'!$C7:$AF7,'Non-energy Use 2019'!$C$1:$AF$1,'Energy Use 2019'!F$63)</f>
        <v>0</v>
      </c>
      <c r="G67" s="145">
        <f>SUMIFS($B7:$AC7,$B$4:$AC$4,G$63)-SUMIFS('Non-energy Use 2019'!$C7:$AF7,'Non-energy Use 2019'!$C$1:$AF$1,'Energy Use 2019'!G$63)</f>
        <v>19816960400.721916</v>
      </c>
      <c r="H67" s="145">
        <f>SUMIFS($B7:$AC7,$B$4:$AC$4,H$63)-SUMIFS('Non-energy Use 2019'!$C7:$AF7,'Non-energy Use 2019'!$C$1:$AF$1,'Energy Use 2019'!H$63)</f>
        <v>67455196803.088676</v>
      </c>
      <c r="I67" s="145">
        <f>SUMIFS($B7:$AC7,$B$4:$AC$4,I$63)-SUMIFS('Non-energy Use 2019'!$C7:$AF7,'Non-energy Use 2019'!$C$1:$AF$1,'Energy Use 2019'!I$63)</f>
        <v>143064274749057.13</v>
      </c>
      <c r="J67" s="145">
        <f>SUMIFS($B7:$AC7,$B$4:$AC$4,J$63)-SUMIFS('Non-energy Use 2019'!$C7:$AF7,'Non-energy Use 2019'!$C$1:$AF$1,'Energy Use 2019'!J$63)</f>
        <v>1536885464404.5623</v>
      </c>
      <c r="K67" s="146">
        <f>SUMIFS($B7:$AC7,$B$4:$AC$4,K$63)-SUMIFS('Non-energy Use 2019'!$C7:$AF7,'Non-energy Use 2019'!$C$1:$AF$1,'Energy Use 2019'!K$63)</f>
        <v>288532971974.89594</v>
      </c>
      <c r="L67" s="266">
        <f t="shared" si="2"/>
        <v>243450106041305.78</v>
      </c>
      <c r="N67" s="12" t="s">
        <v>4</v>
      </c>
      <c r="O67" s="282">
        <f t="shared" si="3"/>
        <v>0.73117295091471313</v>
      </c>
      <c r="P67" s="284">
        <f t="shared" si="4"/>
        <v>0.12177374333824344</v>
      </c>
      <c r="Q67" s="284">
        <f t="shared" si="5"/>
        <v>0.12799991375973255</v>
      </c>
      <c r="R67" s="284">
        <f t="shared" si="6"/>
        <v>0</v>
      </c>
      <c r="S67" s="284">
        <f t="shared" si="7"/>
        <v>1.974079423920863E-4</v>
      </c>
      <c r="T67" s="284">
        <f t="shared" si="8"/>
        <v>6.7195933863126026E-4</v>
      </c>
      <c r="U67" s="284">
        <f t="shared" si="9"/>
        <v>1.5309784703882147E-2</v>
      </c>
      <c r="V67" s="287">
        <f t="shared" si="10"/>
        <v>2.8742400024053508E-3</v>
      </c>
    </row>
    <row r="68" spans="1:22" x14ac:dyDescent="0.2">
      <c r="A68" s="41" t="str">
        <f>VLOOKUP($B68,'Sector Match'!$A$1:$B$43,2,0)</f>
        <v>other mining and quarrying 07T08</v>
      </c>
      <c r="B68" s="12" t="s">
        <v>5</v>
      </c>
      <c r="C68" s="144">
        <f>SUMIFS($B8:$AC8,$B$4:$AC$4,C$63)-SUMIFS('Non-energy Use 2019'!$C8:$AF8,'Non-energy Use 2019'!$C$1:$AF$1,'Energy Use 2019'!C$63)</f>
        <v>16551363702689.297</v>
      </c>
      <c r="D68" s="145">
        <f>SUMIFS($B8:$AC8,$B$4:$AC$4,D$63)-SUMIFS('Non-energy Use 2019'!$C8:$AF8,'Non-energy Use 2019'!$C$1:$AF$1,'Energy Use 2019'!D$63)</f>
        <v>11771319973.250706</v>
      </c>
      <c r="E68" s="145">
        <f>SUMIFS($B8:$AC8,$B$4:$AC$4,E$63)-SUMIFS('Non-energy Use 2019'!$C8:$AF8,'Non-energy Use 2019'!$C$1:$AF$1,'Energy Use 2019'!E$63)</f>
        <v>6855929206022.6006</v>
      </c>
      <c r="F68" s="145">
        <f>SUMIFS($B8:$AC8,$B$4:$AC$4,F$63)-SUMIFS('Non-energy Use 2019'!$C8:$AF8,'Non-energy Use 2019'!$C$1:$AF$1,'Energy Use 2019'!F$63)</f>
        <v>0</v>
      </c>
      <c r="G68" s="145">
        <f>SUMIFS($B8:$AC8,$B$4:$AC$4,G$63)-SUMIFS('Non-energy Use 2019'!$C8:$AF8,'Non-energy Use 2019'!$C$1:$AF$1,'Energy Use 2019'!G$63)</f>
        <v>435834842297.68494</v>
      </c>
      <c r="H68" s="145">
        <f>SUMIFS($B8:$AC8,$B$4:$AC$4,H$63)-SUMIFS('Non-energy Use 2019'!$C8:$AF8,'Non-energy Use 2019'!$C$1:$AF$1,'Energy Use 2019'!H$63)</f>
        <v>2226021494501.9263</v>
      </c>
      <c r="I68" s="145">
        <f>SUMIFS($B8:$AC8,$B$4:$AC$4,I$63)-SUMIFS('Non-energy Use 2019'!$C8:$AF8,'Non-energy Use 2019'!$C$1:$AF$1,'Energy Use 2019'!I$63)</f>
        <v>131766673773715.41</v>
      </c>
      <c r="J68" s="145">
        <f>SUMIFS($B8:$AC8,$B$4:$AC$4,J$63)-SUMIFS('Non-energy Use 2019'!$C8:$AF8,'Non-energy Use 2019'!$C$1:$AF$1,'Energy Use 2019'!J$63)</f>
        <v>853035410.40031195</v>
      </c>
      <c r="K68" s="146">
        <f>SUMIFS($B8:$AC8,$B$4:$AC$4,K$63)-SUMIFS('Non-energy Use 2019'!$C8:$AF8,'Non-energy Use 2019'!$C$1:$AF$1,'Energy Use 2019'!K$63)</f>
        <v>668619675441.82617</v>
      </c>
      <c r="L68" s="266">
        <f t="shared" si="2"/>
        <v>158517067050052.38</v>
      </c>
      <c r="N68" s="12" t="s">
        <v>5</v>
      </c>
      <c r="O68" s="282">
        <f t="shared" si="3"/>
        <v>0.6187334717553632</v>
      </c>
      <c r="P68" s="284">
        <f t="shared" si="4"/>
        <v>4.4004287531964828E-4</v>
      </c>
      <c r="Q68" s="284">
        <f t="shared" si="5"/>
        <v>0.25629265092290293</v>
      </c>
      <c r="R68" s="284">
        <f t="shared" si="6"/>
        <v>0</v>
      </c>
      <c r="S68" s="284">
        <f t="shared" si="7"/>
        <v>1.6292651767599187E-2</v>
      </c>
      <c r="T68" s="284">
        <f t="shared" si="8"/>
        <v>8.3214533390469234E-2</v>
      </c>
      <c r="U68" s="284">
        <f t="shared" si="9"/>
        <v>3.1888705395404235E-5</v>
      </c>
      <c r="V68" s="287">
        <f t="shared" si="10"/>
        <v>2.4994760582951053E-2</v>
      </c>
    </row>
    <row r="69" spans="1:22" x14ac:dyDescent="0.2">
      <c r="A69" s="41" t="str">
        <f>VLOOKUP($B69,'Sector Match'!$A$1:$B$43,2,0)</f>
        <v>other mining and quarrying 07T08</v>
      </c>
      <c r="B69" s="12" t="s">
        <v>6</v>
      </c>
      <c r="C69" s="144">
        <f>SUMIFS($B9:$AC9,$B$4:$AC$4,C$63)-SUMIFS('Non-energy Use 2019'!$C9:$AF9,'Non-energy Use 2019'!$C$1:$AF$1,'Energy Use 2019'!C$63)</f>
        <v>71539620675057.156</v>
      </c>
      <c r="D69" s="145">
        <f>SUMIFS($B9:$AC9,$B$4:$AC$4,D$63)-SUMIFS('Non-energy Use 2019'!$C9:$AF9,'Non-energy Use 2019'!$C$1:$AF$1,'Energy Use 2019'!D$63)</f>
        <v>2880375384867.0664</v>
      </c>
      <c r="E69" s="145">
        <f>SUMIFS($B9:$AC9,$B$4:$AC$4,E$63)-SUMIFS('Non-energy Use 2019'!$C9:$AF9,'Non-energy Use 2019'!$C$1:$AF$1,'Energy Use 2019'!E$63)</f>
        <v>16189703456930.738</v>
      </c>
      <c r="F69" s="145">
        <f>SUMIFS($B9:$AC9,$B$4:$AC$4,F$63)-SUMIFS('Non-energy Use 2019'!$C9:$AF9,'Non-energy Use 2019'!$C$1:$AF$1,'Energy Use 2019'!F$63)</f>
        <v>0</v>
      </c>
      <c r="G69" s="145">
        <f>SUMIFS($B9:$AC9,$B$4:$AC$4,G$63)-SUMIFS('Non-energy Use 2019'!$C9:$AF9,'Non-energy Use 2019'!$C$1:$AF$1,'Energy Use 2019'!G$63)</f>
        <v>719953829932.32068</v>
      </c>
      <c r="H69" s="145">
        <f>SUMIFS($B9:$AC9,$B$4:$AC$4,H$63)-SUMIFS('Non-energy Use 2019'!$C9:$AF9,'Non-energy Use 2019'!$C$1:$AF$1,'Energy Use 2019'!H$63)</f>
        <v>5620612975133.0234</v>
      </c>
      <c r="I69" s="145">
        <f>SUMIFS($B9:$AC9,$B$4:$AC$4,I$63)-SUMIFS('Non-energy Use 2019'!$C9:$AF9,'Non-energy Use 2019'!$C$1:$AF$1,'Energy Use 2019'!I$63)</f>
        <v>87814877288249.734</v>
      </c>
      <c r="J69" s="145">
        <f>SUMIFS($B9:$AC9,$B$4:$AC$4,J$63)-SUMIFS('Non-energy Use 2019'!$C9:$AF9,'Non-energy Use 2019'!$C$1:$AF$1,'Energy Use 2019'!J$63)</f>
        <v>21304180247898.727</v>
      </c>
      <c r="K69" s="146">
        <f>SUMIFS($B9:$AC9,$B$4:$AC$4,K$63)-SUMIFS('Non-energy Use 2019'!$C9:$AF9,'Non-energy Use 2019'!$C$1:$AF$1,'Energy Use 2019'!K$63)</f>
        <v>52712754495.413673</v>
      </c>
      <c r="L69" s="266">
        <f t="shared" si="2"/>
        <v>206122036612564.19</v>
      </c>
      <c r="N69" s="12" t="s">
        <v>6</v>
      </c>
      <c r="O69" s="282">
        <f t="shared" si="3"/>
        <v>0.60469392624791352</v>
      </c>
      <c r="P69" s="284">
        <f t="shared" si="4"/>
        <v>2.434658562776507E-2</v>
      </c>
      <c r="Q69" s="284">
        <f t="shared" si="5"/>
        <v>0.13684466391885919</v>
      </c>
      <c r="R69" s="284">
        <f t="shared" si="6"/>
        <v>0</v>
      </c>
      <c r="S69" s="284">
        <f t="shared" si="7"/>
        <v>6.0854629089581733E-3</v>
      </c>
      <c r="T69" s="284">
        <f t="shared" si="8"/>
        <v>4.7508646198876965E-2</v>
      </c>
      <c r="U69" s="284">
        <f t="shared" si="9"/>
        <v>0.18007515664794005</v>
      </c>
      <c r="V69" s="287">
        <f t="shared" si="10"/>
        <v>4.455584496869934E-4</v>
      </c>
    </row>
    <row r="70" spans="1:22" x14ac:dyDescent="0.2">
      <c r="A70" s="41" t="str">
        <f>VLOOKUP($B70,'Sector Match'!$A$1:$B$43,2,0)</f>
        <v>Mining Support Service Activities 09</v>
      </c>
      <c r="B70" s="12" t="s">
        <v>7</v>
      </c>
      <c r="C70" s="144">
        <f>SUMIFS($B10:$AC10,$B$4:$AC$4,C$63)-SUMIFS('Non-energy Use 2019'!$C10:$AF10,'Non-energy Use 2019'!$C$1:$AF$1,'Energy Use 2019'!C$63)</f>
        <v>1377278747850.1731</v>
      </c>
      <c r="D70" s="145">
        <f>SUMIFS($B10:$AC10,$B$4:$AC$4,D$63)-SUMIFS('Non-energy Use 2019'!$C10:$AF10,'Non-energy Use 2019'!$C$1:$AF$1,'Energy Use 2019'!D$63)</f>
        <v>147914065402.3197</v>
      </c>
      <c r="E70" s="145">
        <f>SUMIFS($B10:$AC10,$B$4:$AC$4,E$63)-SUMIFS('Non-energy Use 2019'!$C10:$AF10,'Non-energy Use 2019'!$C$1:$AF$1,'Energy Use 2019'!E$63)</f>
        <v>46352411599821.938</v>
      </c>
      <c r="F70" s="145">
        <f>SUMIFS($B10:$AC10,$B$4:$AC$4,F$63)-SUMIFS('Non-energy Use 2019'!$C10:$AF10,'Non-energy Use 2019'!$C$1:$AF$1,'Energy Use 2019'!F$63)</f>
        <v>39633920801.443832</v>
      </c>
      <c r="G70" s="145">
        <f>SUMIFS($B10:$AC10,$B$4:$AC$4,G$63)-SUMIFS('Non-energy Use 2019'!$C10:$AF10,'Non-energy Use 2019'!$C$1:$AF$1,'Energy Use 2019'!G$63)</f>
        <v>231542244896.32468</v>
      </c>
      <c r="H70" s="145">
        <f>SUMIFS($B10:$AC10,$B$4:$AC$4,H$63)-SUMIFS('Non-energy Use 2019'!$C10:$AF10,'Non-energy Use 2019'!$C$1:$AF$1,'Energy Use 2019'!H$63)</f>
        <v>8212418517939.1211</v>
      </c>
      <c r="I70" s="145">
        <f>SUMIFS($B10:$AC10,$B$4:$AC$4,I$63)-SUMIFS('Non-energy Use 2019'!$C10:$AF10,'Non-energy Use 2019'!$C$1:$AF$1,'Energy Use 2019'!I$63)</f>
        <v>14092144979813.154</v>
      </c>
      <c r="J70" s="145">
        <f>SUMIFS($B10:$AC10,$B$4:$AC$4,J$63)-SUMIFS('Non-energy Use 2019'!$C10:$AF10,'Non-energy Use 2019'!$C$1:$AF$1,'Energy Use 2019'!J$63)</f>
        <v>2634268129028.4302</v>
      </c>
      <c r="K70" s="146">
        <f>SUMIFS($B10:$AC10,$B$4:$AC$4,K$63)-SUMIFS('Non-energy Use 2019'!$C10:$AF10,'Non-energy Use 2019'!$C$1:$AF$1,'Energy Use 2019'!K$63)</f>
        <v>0</v>
      </c>
      <c r="L70" s="266">
        <f t="shared" si="2"/>
        <v>73087612205552.922</v>
      </c>
      <c r="N70" s="12" t="s">
        <v>7</v>
      </c>
      <c r="O70" s="282">
        <f t="shared" si="3"/>
        <v>2.3345501148082533E-2</v>
      </c>
      <c r="P70" s="284">
        <f t="shared" si="4"/>
        <v>2.5072106783448726E-3</v>
      </c>
      <c r="Q70" s="284">
        <f t="shared" si="5"/>
        <v>0.7856944572107456</v>
      </c>
      <c r="R70" s="284">
        <f t="shared" si="6"/>
        <v>6.7181298267863403E-4</v>
      </c>
      <c r="S70" s="284">
        <f t="shared" si="7"/>
        <v>3.924746353992814E-3</v>
      </c>
      <c r="T70" s="284">
        <f t="shared" si="8"/>
        <v>0.13920422880142963</v>
      </c>
      <c r="U70" s="284">
        <f t="shared" si="9"/>
        <v>4.4652042824725645E-2</v>
      </c>
      <c r="V70" s="287">
        <f t="shared" si="10"/>
        <v>0</v>
      </c>
    </row>
    <row r="71" spans="1:22" x14ac:dyDescent="0.2">
      <c r="A71" s="41" t="str">
        <f>VLOOKUP($B71,'Sector Match'!$A$1:$B$43,2,0)</f>
        <v>Mining Support Service Activities 09</v>
      </c>
      <c r="B71" s="12" t="s">
        <v>8</v>
      </c>
      <c r="C71" s="144">
        <f>SUMIFS($B11:$AC11,$B$4:$AC$4,C$63)-SUMIFS('Non-energy Use 2019'!$C11:$AF11,'Non-energy Use 2019'!$C$1:$AF$1,'Energy Use 2019'!C$63)</f>
        <v>23780352480.866295</v>
      </c>
      <c r="D71" s="145">
        <f>SUMIFS($B11:$AC11,$B$4:$AC$4,D$63)-SUMIFS('Non-energy Use 2019'!$C11:$AF11,'Non-energy Use 2019'!$C$1:$AF$1,'Energy Use 2019'!D$63)</f>
        <v>0</v>
      </c>
      <c r="E71" s="145">
        <f>SUMIFS($B11:$AC11,$B$4:$AC$4,E$63)-SUMIFS('Non-energy Use 2019'!$C11:$AF11,'Non-energy Use 2019'!$C$1:$AF$1,'Energy Use 2019'!E$63)</f>
        <v>29915458977.835155</v>
      </c>
      <c r="F71" s="145">
        <f>SUMIFS($B11:$AC11,$B$4:$AC$4,F$63)-SUMIFS('Non-energy Use 2019'!$C11:$AF11,'Non-energy Use 2019'!$C$1:$AF$1,'Energy Use 2019'!F$63)</f>
        <v>0</v>
      </c>
      <c r="G71" s="145">
        <f>SUMIFS($B11:$AC11,$B$4:$AC$4,G$63)-SUMIFS('Non-energy Use 2019'!$C11:$AF11,'Non-energy Use 2019'!$C$1:$AF$1,'Energy Use 2019'!G$63)</f>
        <v>0</v>
      </c>
      <c r="H71" s="145">
        <f>SUMIFS($B11:$AC11,$B$4:$AC$4,H$63)-SUMIFS('Non-energy Use 2019'!$C11:$AF11,'Non-energy Use 2019'!$C$1:$AF$1,'Energy Use 2019'!H$63)</f>
        <v>0</v>
      </c>
      <c r="I71" s="145">
        <f>SUMIFS($B11:$AC11,$B$4:$AC$4,I$63)-SUMIFS('Non-energy Use 2019'!$C11:$AF11,'Non-energy Use 2019'!$C$1:$AF$1,'Energy Use 2019'!I$63)</f>
        <v>72207741419565.609</v>
      </c>
      <c r="J71" s="145">
        <f>SUMIFS($B11:$AC11,$B$4:$AC$4,J$63)-SUMIFS('Non-energy Use 2019'!$C11:$AF11,'Non-energy Use 2019'!$C$1:$AF$1,'Energy Use 2019'!J$63)</f>
        <v>0</v>
      </c>
      <c r="K71" s="146">
        <f>SUMIFS($B11:$AC11,$B$4:$AC$4,K$63)-SUMIFS('Non-energy Use 2019'!$C11:$AF11,'Non-energy Use 2019'!$C$1:$AF$1,'Energy Use 2019'!K$63)</f>
        <v>0</v>
      </c>
      <c r="L71" s="266">
        <f t="shared" si="2"/>
        <v>72261437231024.313</v>
      </c>
      <c r="N71" s="12" t="s">
        <v>8</v>
      </c>
      <c r="O71" s="282">
        <f t="shared" si="3"/>
        <v>0.44287164743111312</v>
      </c>
      <c r="P71" s="284">
        <f t="shared" si="4"/>
        <v>0</v>
      </c>
      <c r="Q71" s="284">
        <f t="shared" si="5"/>
        <v>0.55712835256885573</v>
      </c>
      <c r="R71" s="284">
        <f t="shared" si="6"/>
        <v>0</v>
      </c>
      <c r="S71" s="284">
        <f t="shared" si="7"/>
        <v>0</v>
      </c>
      <c r="T71" s="284">
        <f t="shared" si="8"/>
        <v>0</v>
      </c>
      <c r="U71" s="284">
        <f t="shared" si="9"/>
        <v>0</v>
      </c>
      <c r="V71" s="287">
        <f t="shared" si="10"/>
        <v>0</v>
      </c>
    </row>
    <row r="72" spans="1:22" x14ac:dyDescent="0.2">
      <c r="A72" s="41" t="str">
        <f>VLOOKUP($B72,'Sector Match'!$A$1:$B$43,2,0)</f>
        <v>food beverage and tobacco 10T12</v>
      </c>
      <c r="B72" s="12" t="s">
        <v>9</v>
      </c>
      <c r="C72" s="144">
        <f>SUMIFS($B12:$AC12,$B$4:$AC$4,C$63)-SUMIFS('Non-energy Use 2019'!$C12:$AF12,'Non-energy Use 2019'!$C$1:$AF$1,'Energy Use 2019'!C$63)</f>
        <v>219460333971893.53</v>
      </c>
      <c r="D72" s="145">
        <f>SUMIFS($B12:$AC12,$B$4:$AC$4,D$63)-SUMIFS('Non-energy Use 2019'!$C12:$AF12,'Non-energy Use 2019'!$C$1:$AF$1,'Energy Use 2019'!D$63)</f>
        <v>11588088156660.141</v>
      </c>
      <c r="E72" s="145">
        <f>SUMIFS($B12:$AC12,$B$4:$AC$4,E$63)-SUMIFS('Non-energy Use 2019'!$C12:$AF12,'Non-energy Use 2019'!$C$1:$AF$1,'Energy Use 2019'!E$63)</f>
        <v>7082532150312.2334</v>
      </c>
      <c r="F72" s="145">
        <f>SUMIFS($B12:$AC12,$B$4:$AC$4,F$63)-SUMIFS('Non-energy Use 2019'!$C12:$AF12,'Non-energy Use 2019'!$C$1:$AF$1,'Energy Use 2019'!F$63)</f>
        <v>0</v>
      </c>
      <c r="G72" s="145">
        <f>SUMIFS($B12:$AC12,$B$4:$AC$4,G$63)-SUMIFS('Non-energy Use 2019'!$C12:$AF12,'Non-energy Use 2019'!$C$1:$AF$1,'Energy Use 2019'!G$63)</f>
        <v>1313604488331.1155</v>
      </c>
      <c r="H72" s="145">
        <f>SUMIFS($B12:$AC12,$B$4:$AC$4,H$63)-SUMIFS('Non-energy Use 2019'!$C12:$AF12,'Non-energy Use 2019'!$C$1:$AF$1,'Energy Use 2019'!H$63)</f>
        <v>109797404374375.08</v>
      </c>
      <c r="I72" s="145">
        <f>SUMIFS($B12:$AC12,$B$4:$AC$4,I$63)-SUMIFS('Non-energy Use 2019'!$C12:$AF12,'Non-energy Use 2019'!$C$1:$AF$1,'Energy Use 2019'!I$63)</f>
        <v>272094410926208.31</v>
      </c>
      <c r="J72" s="145">
        <f>SUMIFS($B12:$AC12,$B$4:$AC$4,J$63)-SUMIFS('Non-energy Use 2019'!$C12:$AF12,'Non-energy Use 2019'!$C$1:$AF$1,'Energy Use 2019'!J$63)</f>
        <v>72179212124173.344</v>
      </c>
      <c r="K72" s="146">
        <f>SUMIFS($B12:$AC12,$B$4:$AC$4,K$63)-SUMIFS('Non-energy Use 2019'!$C12:$AF12,'Non-energy Use 2019'!$C$1:$AF$1,'Energy Use 2019'!K$63)</f>
        <v>61446425608653.789</v>
      </c>
      <c r="L72" s="266">
        <f t="shared" si="2"/>
        <v>754962011800607.63</v>
      </c>
      <c r="N72" s="12" t="s">
        <v>9</v>
      </c>
      <c r="O72" s="282">
        <f t="shared" si="3"/>
        <v>0.45449380653099203</v>
      </c>
      <c r="P72" s="284">
        <f t="shared" si="4"/>
        <v>2.3998479367172049E-2</v>
      </c>
      <c r="Q72" s="284">
        <f t="shared" si="5"/>
        <v>1.4667648310814086E-2</v>
      </c>
      <c r="R72" s="284">
        <f t="shared" si="6"/>
        <v>0</v>
      </c>
      <c r="S72" s="284">
        <f t="shared" si="7"/>
        <v>2.7204237475290925E-3</v>
      </c>
      <c r="T72" s="284">
        <f t="shared" si="8"/>
        <v>0.22738614927890954</v>
      </c>
      <c r="U72" s="284">
        <f t="shared" si="9"/>
        <v>0.14948033786791212</v>
      </c>
      <c r="V72" s="287">
        <f t="shared" si="10"/>
        <v>0.12725315489667088</v>
      </c>
    </row>
    <row r="73" spans="1:22" x14ac:dyDescent="0.2">
      <c r="A73" s="41" t="str">
        <f>VLOOKUP($B73,'Sector Match'!$A$1:$B$43,2,0)</f>
        <v>food beverage and tobacco 10T12</v>
      </c>
      <c r="B73" s="12" t="s">
        <v>10</v>
      </c>
      <c r="C73" s="144">
        <f>SUMIFS($B13:$AC13,$B$4:$AC$4,C$63)-SUMIFS('Non-energy Use 2019'!$C13:$AF13,'Non-energy Use 2019'!$C$1:$AF$1,'Energy Use 2019'!C$63)</f>
        <v>180121742939011.25</v>
      </c>
      <c r="D73" s="145">
        <f>SUMIFS($B13:$AC13,$B$4:$AC$4,D$63)-SUMIFS('Non-energy Use 2019'!$C13:$AF13,'Non-energy Use 2019'!$C$1:$AF$1,'Energy Use 2019'!D$63)</f>
        <v>556458030160.20435</v>
      </c>
      <c r="E73" s="145">
        <f>SUMIFS($B13:$AC13,$B$4:$AC$4,E$63)-SUMIFS('Non-energy Use 2019'!$C13:$AF13,'Non-energy Use 2019'!$C$1:$AF$1,'Energy Use 2019'!E$63)</f>
        <v>2831928487956.3481</v>
      </c>
      <c r="F73" s="145">
        <f>SUMIFS($B13:$AC13,$B$4:$AC$4,F$63)-SUMIFS('Non-energy Use 2019'!$C13:$AF13,'Non-energy Use 2019'!$C$1:$AF$1,'Energy Use 2019'!F$63)</f>
        <v>0</v>
      </c>
      <c r="G73" s="145">
        <f>SUMIFS($B13:$AC13,$B$4:$AC$4,G$63)-SUMIFS('Non-energy Use 2019'!$C13:$AF13,'Non-energy Use 2019'!$C$1:$AF$1,'Energy Use 2019'!G$63)</f>
        <v>573686711374.4043</v>
      </c>
      <c r="H73" s="145">
        <f>SUMIFS($B13:$AC13,$B$4:$AC$4,H$63)-SUMIFS('Non-energy Use 2019'!$C13:$AF13,'Non-energy Use 2019'!$C$1:$AF$1,'Energy Use 2019'!H$63)</f>
        <v>83631065502361.797</v>
      </c>
      <c r="I73" s="145">
        <f>SUMIFS($B13:$AC13,$B$4:$AC$4,I$63)-SUMIFS('Non-energy Use 2019'!$C13:$AF13,'Non-energy Use 2019'!$C$1:$AF$1,'Energy Use 2019'!I$63)</f>
        <v>103026204726508.09</v>
      </c>
      <c r="J73" s="145">
        <f>SUMIFS($B13:$AC13,$B$4:$AC$4,J$63)-SUMIFS('Non-energy Use 2019'!$C13:$AF13,'Non-energy Use 2019'!$C$1:$AF$1,'Energy Use 2019'!J$63)</f>
        <v>69167902343747.969</v>
      </c>
      <c r="K73" s="146">
        <f>SUMIFS($B13:$AC13,$B$4:$AC$4,K$63)-SUMIFS('Non-energy Use 2019'!$C13:$AF13,'Non-energy Use 2019'!$C$1:$AF$1,'Energy Use 2019'!K$63)</f>
        <v>10858827426055.217</v>
      </c>
      <c r="L73" s="266">
        <f t="shared" si="2"/>
        <v>450767816167175.31</v>
      </c>
      <c r="N73" s="12" t="s">
        <v>10</v>
      </c>
      <c r="O73" s="282">
        <f t="shared" si="3"/>
        <v>0.51797581023674577</v>
      </c>
      <c r="P73" s="284">
        <f t="shared" si="4"/>
        <v>1.6002054739863911E-3</v>
      </c>
      <c r="Q73" s="284">
        <f t="shared" si="5"/>
        <v>8.1437722572915046E-3</v>
      </c>
      <c r="R73" s="284">
        <f t="shared" si="6"/>
        <v>0</v>
      </c>
      <c r="S73" s="284">
        <f t="shared" si="7"/>
        <v>1.6497499652045194E-3</v>
      </c>
      <c r="T73" s="284">
        <f t="shared" si="8"/>
        <v>0.24049772230560676</v>
      </c>
      <c r="U73" s="284">
        <f t="shared" si="9"/>
        <v>0.19890602696982559</v>
      </c>
      <c r="V73" s="287">
        <f t="shared" si="10"/>
        <v>3.1226712791339279E-2</v>
      </c>
    </row>
    <row r="74" spans="1:22" x14ac:dyDescent="0.2">
      <c r="A74" s="41" t="str">
        <f>VLOOKUP($B74,'Sector Match'!$A$1:$B$43,2,0)</f>
        <v>food beverage and tobacco 10T12</v>
      </c>
      <c r="B74" s="12" t="s">
        <v>11</v>
      </c>
      <c r="C74" s="144">
        <f>SUMIFS($B14:$AC14,$B$4:$AC$4,C$63)-SUMIFS('Non-energy Use 2019'!$C14:$AF14,'Non-energy Use 2019'!$C$1:$AF$1,'Energy Use 2019'!C$63)</f>
        <v>102888617128657.2</v>
      </c>
      <c r="D74" s="145">
        <f>SUMIFS($B14:$AC14,$B$4:$AC$4,D$63)-SUMIFS('Non-energy Use 2019'!$C14:$AF14,'Non-energy Use 2019'!$C$1:$AF$1,'Energy Use 2019'!D$63)</f>
        <v>376679111347.51782</v>
      </c>
      <c r="E74" s="145">
        <f>SUMIFS($B14:$AC14,$B$4:$AC$4,E$63)-SUMIFS('Non-energy Use 2019'!$C14:$AF14,'Non-energy Use 2019'!$C$1:$AF$1,'Energy Use 2019'!E$63)</f>
        <v>1702383268146.4209</v>
      </c>
      <c r="F74" s="145">
        <f>SUMIFS($B14:$AC14,$B$4:$AC$4,F$63)-SUMIFS('Non-energy Use 2019'!$C14:$AF14,'Non-energy Use 2019'!$C$1:$AF$1,'Energy Use 2019'!F$63)</f>
        <v>0</v>
      </c>
      <c r="G74" s="145">
        <f>SUMIFS($B14:$AC14,$B$4:$AC$4,G$63)-SUMIFS('Non-energy Use 2019'!$C14:$AF14,'Non-energy Use 2019'!$C$1:$AF$1,'Energy Use 2019'!G$63)</f>
        <v>158218733159.95547</v>
      </c>
      <c r="H74" s="145">
        <f>SUMIFS($B14:$AC14,$B$4:$AC$4,H$63)-SUMIFS('Non-energy Use 2019'!$C14:$AF14,'Non-energy Use 2019'!$C$1:$AF$1,'Energy Use 2019'!H$63)</f>
        <v>57082040159295.836</v>
      </c>
      <c r="I74" s="145">
        <f>SUMIFS($B14:$AC14,$B$4:$AC$4,I$63)-SUMIFS('Non-energy Use 2019'!$C14:$AF14,'Non-energy Use 2019'!$C$1:$AF$1,'Energy Use 2019'!I$63)</f>
        <v>59221130331631.266</v>
      </c>
      <c r="J74" s="145">
        <f>SUMIFS($B14:$AC14,$B$4:$AC$4,J$63)-SUMIFS('Non-energy Use 2019'!$C14:$AF14,'Non-energy Use 2019'!$C$1:$AF$1,'Energy Use 2019'!J$63)</f>
        <v>51765885189869.336</v>
      </c>
      <c r="K74" s="146">
        <f>SUMIFS($B14:$AC14,$B$4:$AC$4,K$63)-SUMIFS('Non-energy Use 2019'!$C14:$AF14,'Non-energy Use 2019'!$C$1:$AF$1,'Energy Use 2019'!K$63)</f>
        <v>3670472326180.647</v>
      </c>
      <c r="L74" s="266">
        <f t="shared" si="2"/>
        <v>276865426248288.19</v>
      </c>
      <c r="N74" s="12" t="s">
        <v>11</v>
      </c>
      <c r="O74" s="282">
        <f t="shared" si="3"/>
        <v>0.47273748524085646</v>
      </c>
      <c r="P74" s="284">
        <f t="shared" si="4"/>
        <v>1.7307097792802274E-3</v>
      </c>
      <c r="Q74" s="284">
        <f t="shared" si="5"/>
        <v>7.8218602558659239E-3</v>
      </c>
      <c r="R74" s="284">
        <f t="shared" si="6"/>
        <v>0</v>
      </c>
      <c r="S74" s="284">
        <f t="shared" si="7"/>
        <v>7.2696016449033229E-4</v>
      </c>
      <c r="T74" s="284">
        <f t="shared" si="8"/>
        <v>0.26227216256177188</v>
      </c>
      <c r="U74" s="284">
        <f t="shared" si="9"/>
        <v>0.23784627560233498</v>
      </c>
      <c r="V74" s="287">
        <f t="shared" si="10"/>
        <v>1.6864546395400089E-2</v>
      </c>
    </row>
    <row r="75" spans="1:22" x14ac:dyDescent="0.2">
      <c r="A75" s="41" t="str">
        <f>VLOOKUP($B75,'Sector Match'!$A$1:$B$43,2,0)</f>
        <v>food beverage and tobacco 10T12</v>
      </c>
      <c r="B75" s="12" t="s">
        <v>12</v>
      </c>
      <c r="C75" s="144">
        <f>SUMIFS($B15:$AC15,$B$4:$AC$4,C$63)-SUMIFS('Non-energy Use 2019'!$C15:$AF15,'Non-energy Use 2019'!$C$1:$AF$1,'Energy Use 2019'!C$63)</f>
        <v>1241729904630.1672</v>
      </c>
      <c r="D75" s="145">
        <f>SUMIFS($B15:$AC15,$B$4:$AC$4,D$63)-SUMIFS('Non-energy Use 2019'!$C15:$AF15,'Non-energy Use 2019'!$C$1:$AF$1,'Energy Use 2019'!D$63)</f>
        <v>23780257699.154034</v>
      </c>
      <c r="E75" s="145">
        <f>SUMIFS($B15:$AC15,$B$4:$AC$4,E$63)-SUMIFS('Non-energy Use 2019'!$C15:$AF15,'Non-energy Use 2019'!$C$1:$AF$1,'Energy Use 2019'!E$63)</f>
        <v>343697115181.15369</v>
      </c>
      <c r="F75" s="145">
        <f>SUMIFS($B15:$AC15,$B$4:$AC$4,F$63)-SUMIFS('Non-energy Use 2019'!$C15:$AF15,'Non-energy Use 2019'!$C$1:$AF$1,'Energy Use 2019'!F$63)</f>
        <v>0</v>
      </c>
      <c r="G75" s="145">
        <f>SUMIFS($B15:$AC15,$B$4:$AC$4,G$63)-SUMIFS('Non-energy Use 2019'!$C15:$AF15,'Non-energy Use 2019'!$C$1:$AF$1,'Energy Use 2019'!G$63)</f>
        <v>0</v>
      </c>
      <c r="H75" s="145">
        <f>SUMIFS($B15:$AC15,$B$4:$AC$4,H$63)-SUMIFS('Non-energy Use 2019'!$C15:$AF15,'Non-energy Use 2019'!$C$1:$AF$1,'Energy Use 2019'!H$63)</f>
        <v>4081039406586.8647</v>
      </c>
      <c r="I75" s="145">
        <f>SUMIFS($B15:$AC15,$B$4:$AC$4,I$63)-SUMIFS('Non-energy Use 2019'!$C15:$AF15,'Non-energy Use 2019'!$C$1:$AF$1,'Energy Use 2019'!I$63)</f>
        <v>18053641425712.203</v>
      </c>
      <c r="J75" s="145">
        <f>SUMIFS($B15:$AC15,$B$4:$AC$4,J$63)-SUMIFS('Non-energy Use 2019'!$C15:$AF15,'Non-energy Use 2019'!$C$1:$AF$1,'Energy Use 2019'!J$63)</f>
        <v>2442524725112.8936</v>
      </c>
      <c r="K75" s="146">
        <f>SUMIFS($B15:$AC15,$B$4:$AC$4,K$63)-SUMIFS('Non-energy Use 2019'!$C15:$AF15,'Non-energy Use 2019'!$C$1:$AF$1,'Energy Use 2019'!K$63)</f>
        <v>699137585939.1709</v>
      </c>
      <c r="L75" s="266">
        <f t="shared" si="2"/>
        <v>26885550420861.609</v>
      </c>
      <c r="N75" s="12" t="s">
        <v>12</v>
      </c>
      <c r="O75" s="282">
        <f t="shared" si="3"/>
        <v>0.14059586724819523</v>
      </c>
      <c r="P75" s="284">
        <f t="shared" si="4"/>
        <v>2.6925388058475744E-3</v>
      </c>
      <c r="Q75" s="284">
        <f t="shared" si="5"/>
        <v>3.8915382322204227E-2</v>
      </c>
      <c r="R75" s="284">
        <f t="shared" si="6"/>
        <v>0</v>
      </c>
      <c r="S75" s="284">
        <f t="shared" si="7"/>
        <v>0</v>
      </c>
      <c r="T75" s="284">
        <f t="shared" si="8"/>
        <v>0.46207896943098281</v>
      </c>
      <c r="U75" s="284">
        <f t="shared" si="9"/>
        <v>0.27655682666729903</v>
      </c>
      <c r="V75" s="287">
        <f t="shared" si="10"/>
        <v>7.9160415525470873E-2</v>
      </c>
    </row>
    <row r="76" spans="1:22" x14ac:dyDescent="0.2">
      <c r="A76" s="41" t="str">
        <f>VLOOKUP($B76,'Sector Match'!$A$1:$B$43,2,0)</f>
        <v>textiles apparel and leather 13T15</v>
      </c>
      <c r="B76" s="12" t="s">
        <v>13</v>
      </c>
      <c r="C76" s="144">
        <f>SUMIFS($B16:$AC16,$B$4:$AC$4,C$63)-SUMIFS('Non-energy Use 2019'!$C16:$AF16,'Non-energy Use 2019'!$C$1:$AF$1,'Energy Use 2019'!C$63)</f>
        <v>75071074199531.719</v>
      </c>
      <c r="D76" s="145">
        <f>SUMIFS($B16:$AC16,$B$4:$AC$4,D$63)-SUMIFS('Non-energy Use 2019'!$C16:$AF16,'Non-energy Use 2019'!$C$1:$AF$1,'Energy Use 2019'!D$63)</f>
        <v>779200077417.70264</v>
      </c>
      <c r="E76" s="145">
        <f>SUMIFS($B16:$AC16,$B$4:$AC$4,E$63)-SUMIFS('Non-energy Use 2019'!$C16:$AF16,'Non-energy Use 2019'!$C$1:$AF$1,'Energy Use 2019'!E$63)</f>
        <v>2259465504124.7344</v>
      </c>
      <c r="F76" s="145">
        <f>SUMIFS($B16:$AC16,$B$4:$AC$4,F$63)-SUMIFS('Non-energy Use 2019'!$C16:$AF16,'Non-energy Use 2019'!$C$1:$AF$1,'Energy Use 2019'!F$63)</f>
        <v>0</v>
      </c>
      <c r="G76" s="145">
        <f>SUMIFS($B16:$AC16,$B$4:$AC$4,G$63)-SUMIFS('Non-energy Use 2019'!$C16:$AF16,'Non-energy Use 2019'!$C$1:$AF$1,'Energy Use 2019'!G$63)</f>
        <v>2311996658755.0796</v>
      </c>
      <c r="H76" s="145">
        <f>SUMIFS($B16:$AC16,$B$4:$AC$4,H$63)-SUMIFS('Non-energy Use 2019'!$C16:$AF16,'Non-energy Use 2019'!$C$1:$AF$1,'Energy Use 2019'!H$63)</f>
        <v>156063959742036.44</v>
      </c>
      <c r="I76" s="145">
        <f>SUMIFS($B16:$AC16,$B$4:$AC$4,I$63)-SUMIFS('Non-energy Use 2019'!$C16:$AF16,'Non-energy Use 2019'!$C$1:$AF$1,'Energy Use 2019'!I$63)</f>
        <v>600588111046443.75</v>
      </c>
      <c r="J76" s="145">
        <f>SUMIFS($B16:$AC16,$B$4:$AC$4,J$63)-SUMIFS('Non-energy Use 2019'!$C16:$AF16,'Non-energy Use 2019'!$C$1:$AF$1,'Energy Use 2019'!J$63)</f>
        <v>306878351510965.06</v>
      </c>
      <c r="K76" s="146">
        <f>SUMIFS($B16:$AC16,$B$4:$AC$4,K$63)-SUMIFS('Non-energy Use 2019'!$C16:$AF16,'Non-energy Use 2019'!$C$1:$AF$1,'Energy Use 2019'!K$63)</f>
        <v>18169254167919.164</v>
      </c>
      <c r="L76" s="266">
        <f t="shared" si="2"/>
        <v>1162121412907193.8</v>
      </c>
      <c r="N76" s="12" t="s">
        <v>13</v>
      </c>
      <c r="O76" s="282">
        <f t="shared" si="3"/>
        <v>0.13368944272898703</v>
      </c>
      <c r="P76" s="284">
        <f t="shared" si="4"/>
        <v>1.3876293264097985E-3</v>
      </c>
      <c r="Q76" s="284">
        <f t="shared" si="5"/>
        <v>4.0237426643042456E-3</v>
      </c>
      <c r="R76" s="284">
        <f t="shared" si="6"/>
        <v>0</v>
      </c>
      <c r="S76" s="284">
        <f t="shared" si="7"/>
        <v>4.117292155414164E-3</v>
      </c>
      <c r="T76" s="284">
        <f t="shared" si="8"/>
        <v>0.27792467379029545</v>
      </c>
      <c r="U76" s="284">
        <f t="shared" si="9"/>
        <v>0.5465007159754619</v>
      </c>
      <c r="V76" s="287">
        <f t="shared" si="10"/>
        <v>3.2356503359127237E-2</v>
      </c>
    </row>
    <row r="77" spans="1:22" x14ac:dyDescent="0.2">
      <c r="A77" s="41" t="str">
        <f>VLOOKUP($B77,'Sector Match'!$A$1:$B$43,2,0)</f>
        <v>textiles apparel and leather 13T15</v>
      </c>
      <c r="B77" s="12" t="s">
        <v>14</v>
      </c>
      <c r="C77" s="144">
        <f>SUMIFS($B17:$AC17,$B$4:$AC$4,C$63)-SUMIFS('Non-energy Use 2019'!$C17:$AF17,'Non-energy Use 2019'!$C$1:$AF$1,'Energy Use 2019'!C$63)</f>
        <v>7171757210767.5645</v>
      </c>
      <c r="D77" s="145">
        <f>SUMIFS($B17:$AC17,$B$4:$AC$4,D$63)-SUMIFS('Non-energy Use 2019'!$C17:$AF17,'Non-energy Use 2019'!$C$1:$AF$1,'Energy Use 2019'!D$63)</f>
        <v>179897680298.15674</v>
      </c>
      <c r="E77" s="145">
        <f>SUMIFS($B17:$AC17,$B$4:$AC$4,E$63)-SUMIFS('Non-energy Use 2019'!$C17:$AF17,'Non-energy Use 2019'!$C$1:$AF$1,'Energy Use 2019'!E$63)</f>
        <v>2046077471633.3738</v>
      </c>
      <c r="F77" s="145">
        <f>SUMIFS($B17:$AC17,$B$4:$AC$4,F$63)-SUMIFS('Non-energy Use 2019'!$C17:$AF17,'Non-energy Use 2019'!$C$1:$AF$1,'Energy Use 2019'!F$63)</f>
        <v>0</v>
      </c>
      <c r="G77" s="145">
        <f>SUMIFS($B17:$AC17,$B$4:$AC$4,G$63)-SUMIFS('Non-energy Use 2019'!$C17:$AF17,'Non-energy Use 2019'!$C$1:$AF$1,'Energy Use 2019'!G$63)</f>
        <v>279657612438.242</v>
      </c>
      <c r="H77" s="145">
        <f>SUMIFS($B17:$AC17,$B$4:$AC$4,H$63)-SUMIFS('Non-energy Use 2019'!$C17:$AF17,'Non-energy Use 2019'!$C$1:$AF$1,'Energy Use 2019'!H$63)</f>
        <v>38021708234687.297</v>
      </c>
      <c r="I77" s="145">
        <f>SUMIFS($B17:$AC17,$B$4:$AC$4,I$63)-SUMIFS('Non-energy Use 2019'!$C17:$AF17,'Non-energy Use 2019'!$C$1:$AF$1,'Energy Use 2019'!I$63)</f>
        <v>79021788277843.313</v>
      </c>
      <c r="J77" s="145">
        <f>SUMIFS($B17:$AC17,$B$4:$AC$4,J$63)-SUMIFS('Non-energy Use 2019'!$C17:$AF17,'Non-energy Use 2019'!$C$1:$AF$1,'Energy Use 2019'!J$63)</f>
        <v>5625673749877.791</v>
      </c>
      <c r="K77" s="146">
        <f>SUMIFS($B17:$AC17,$B$4:$AC$4,K$63)-SUMIFS('Non-energy Use 2019'!$C17:$AF17,'Non-energy Use 2019'!$C$1:$AF$1,'Energy Use 2019'!K$63)</f>
        <v>2294391998300.374</v>
      </c>
      <c r="L77" s="266">
        <f t="shared" si="2"/>
        <v>134640952235846.11</v>
      </c>
      <c r="N77" s="12" t="s">
        <v>14</v>
      </c>
      <c r="O77" s="282">
        <f t="shared" si="3"/>
        <v>0.12894399520609212</v>
      </c>
      <c r="P77" s="284">
        <f t="shared" si="4"/>
        <v>3.2344549521455376E-3</v>
      </c>
      <c r="Q77" s="284">
        <f t="shared" si="5"/>
        <v>3.678727485329223E-2</v>
      </c>
      <c r="R77" s="284">
        <f t="shared" si="6"/>
        <v>0</v>
      </c>
      <c r="S77" s="284">
        <f t="shared" si="7"/>
        <v>5.0280801173028652E-3</v>
      </c>
      <c r="T77" s="284">
        <f t="shared" si="8"/>
        <v>0.68360805033669547</v>
      </c>
      <c r="U77" s="284">
        <f t="shared" si="9"/>
        <v>0.10114631989300762</v>
      </c>
      <c r="V77" s="287">
        <f t="shared" si="10"/>
        <v>4.1251824641464138E-2</v>
      </c>
    </row>
    <row r="78" spans="1:22" x14ac:dyDescent="0.2">
      <c r="A78" s="41" t="str">
        <f>VLOOKUP($B78,'Sector Match'!$A$1:$B$43,2,0)</f>
        <v>textiles apparel and leather 13T15</v>
      </c>
      <c r="B78" s="12" t="s">
        <v>15</v>
      </c>
      <c r="C78" s="144">
        <f>SUMIFS($B18:$AC18,$B$4:$AC$4,C$63)-SUMIFS('Non-energy Use 2019'!$C18:$AF18,'Non-energy Use 2019'!$C$1:$AF$1,'Energy Use 2019'!C$63)</f>
        <v>4006196544002.8599</v>
      </c>
      <c r="D78" s="145">
        <f>SUMIFS($B18:$AC18,$B$4:$AC$4,D$63)-SUMIFS('Non-energy Use 2019'!$C18:$AF18,'Non-energy Use 2019'!$C$1:$AF$1,'Energy Use 2019'!D$63)</f>
        <v>161705941917.67194</v>
      </c>
      <c r="E78" s="145">
        <f>SUMIFS($B18:$AC18,$B$4:$AC$4,E$63)-SUMIFS('Non-energy Use 2019'!$C18:$AF18,'Non-energy Use 2019'!$C$1:$AF$1,'Energy Use 2019'!E$63)</f>
        <v>829621988257.77795</v>
      </c>
      <c r="F78" s="145">
        <f>SUMIFS($B18:$AC18,$B$4:$AC$4,F$63)-SUMIFS('Non-energy Use 2019'!$C18:$AF18,'Non-energy Use 2019'!$C$1:$AF$1,'Energy Use 2019'!F$63)</f>
        <v>0</v>
      </c>
      <c r="G78" s="145">
        <f>SUMIFS($B18:$AC18,$B$4:$AC$4,G$63)-SUMIFS('Non-energy Use 2019'!$C18:$AF18,'Non-energy Use 2019'!$C$1:$AF$1,'Energy Use 2019'!G$63)</f>
        <v>214273396048.18079</v>
      </c>
      <c r="H78" s="145">
        <f>SUMIFS($B18:$AC18,$B$4:$AC$4,H$63)-SUMIFS('Non-energy Use 2019'!$C18:$AF18,'Non-energy Use 2019'!$C$1:$AF$1,'Energy Use 2019'!H$63)</f>
        <v>7629485017309.748</v>
      </c>
      <c r="I78" s="145">
        <f>SUMIFS($B18:$AC18,$B$4:$AC$4,I$63)-SUMIFS('Non-energy Use 2019'!$C18:$AF18,'Non-energy Use 2019'!$C$1:$AF$1,'Energy Use 2019'!I$63)</f>
        <v>53505793081949.172</v>
      </c>
      <c r="J78" s="145">
        <f>SUMIFS($B18:$AC18,$B$4:$AC$4,J$63)-SUMIFS('Non-energy Use 2019'!$C18:$AF18,'Non-energy Use 2019'!$C$1:$AF$1,'Energy Use 2019'!J$63)</f>
        <v>2159127405435.4565</v>
      </c>
      <c r="K78" s="146">
        <f>SUMIFS($B18:$AC18,$B$4:$AC$4,K$63)-SUMIFS('Non-energy Use 2019'!$C18:$AF18,'Non-energy Use 2019'!$C$1:$AF$1,'Energy Use 2019'!K$63)</f>
        <v>2691124834765.856</v>
      </c>
      <c r="L78" s="266">
        <f t="shared" si="2"/>
        <v>71197328209686.719</v>
      </c>
      <c r="N78" s="12" t="s">
        <v>15</v>
      </c>
      <c r="O78" s="282">
        <f t="shared" si="3"/>
        <v>0.22644708416070539</v>
      </c>
      <c r="P78" s="284">
        <f t="shared" si="4"/>
        <v>9.1403001915951569E-3</v>
      </c>
      <c r="Q78" s="284">
        <f t="shared" si="5"/>
        <v>4.6893725291089129E-2</v>
      </c>
      <c r="R78" s="284">
        <f t="shared" si="6"/>
        <v>0</v>
      </c>
      <c r="S78" s="284">
        <f t="shared" si="7"/>
        <v>1.2111633869026649E-2</v>
      </c>
      <c r="T78" s="284">
        <f t="shared" si="8"/>
        <v>0.43125059313523983</v>
      </c>
      <c r="U78" s="284">
        <f t="shared" si="9"/>
        <v>0.12204296517209996</v>
      </c>
      <c r="V78" s="287">
        <f t="shared" si="10"/>
        <v>0.15211369818024412</v>
      </c>
    </row>
    <row r="79" spans="1:22" x14ac:dyDescent="0.2">
      <c r="A79" s="41" t="str">
        <f>VLOOKUP($B79,'Sector Match'!$A$1:$B$43,2,0)</f>
        <v>wood products 16</v>
      </c>
      <c r="B79" s="74" t="s">
        <v>317</v>
      </c>
      <c r="C79" s="144">
        <f>SUMIFS($B19:$AC19,$B$4:$AC$4,C$63)-SUMIFS('Non-energy Use 2019'!$C19:$AF19,'Non-energy Use 2019'!$C$1:$AF$1,'Energy Use 2019'!C$63)</f>
        <v>9551773301858.8535</v>
      </c>
      <c r="D79" s="145">
        <f>SUMIFS($B19:$AC19,$B$4:$AC$4,D$63)-SUMIFS('Non-energy Use 2019'!$C19:$AF19,'Non-energy Use 2019'!$C$1:$AF$1,'Energy Use 2019'!D$63)</f>
        <v>115572175634.11453</v>
      </c>
      <c r="E79" s="145">
        <f>SUMIFS($B19:$AC19,$B$4:$AC$4,E$63)-SUMIFS('Non-energy Use 2019'!$C19:$AF19,'Non-energy Use 2019'!$C$1:$AF$1,'Energy Use 2019'!E$63)</f>
        <v>1704331678744.7791</v>
      </c>
      <c r="F79" s="145">
        <f>SUMIFS($B19:$AC19,$B$4:$AC$4,F$63)-SUMIFS('Non-energy Use 2019'!$C19:$AF19,'Non-energy Use 2019'!$C$1:$AF$1,'Energy Use 2019'!F$63)</f>
        <v>0</v>
      </c>
      <c r="G79" s="145">
        <f>SUMIFS($B19:$AC19,$B$4:$AC$4,G$63)-SUMIFS('Non-energy Use 2019'!$C19:$AF19,'Non-energy Use 2019'!$C$1:$AF$1,'Energy Use 2019'!G$63)</f>
        <v>89944850633.849243</v>
      </c>
      <c r="H79" s="145">
        <f>SUMIFS($B19:$AC19,$B$4:$AC$4,H$63)-SUMIFS('Non-energy Use 2019'!$C19:$AF19,'Non-energy Use 2019'!$C$1:$AF$1,'Energy Use 2019'!H$63)</f>
        <v>9767358855931.6563</v>
      </c>
      <c r="I79" s="145">
        <f>SUMIFS($B19:$AC19,$B$4:$AC$4,I$63)-SUMIFS('Non-energy Use 2019'!$C19:$AF19,'Non-energy Use 2019'!$C$1:$AF$1,'Energy Use 2019'!I$63)</f>
        <v>95307940333206.063</v>
      </c>
      <c r="J79" s="145">
        <f>SUMIFS($B19:$AC19,$B$4:$AC$4,J$63)-SUMIFS('Non-energy Use 2019'!$C19:$AF19,'Non-energy Use 2019'!$C$1:$AF$1,'Energy Use 2019'!J$63)</f>
        <v>6368762374048.7305</v>
      </c>
      <c r="K79" s="146">
        <f>SUMIFS($B19:$AC19,$B$4:$AC$4,K$63)-SUMIFS('Non-energy Use 2019'!$C19:$AF19,'Non-energy Use 2019'!$C$1:$AF$1,'Energy Use 2019'!K$63)</f>
        <v>29108537903467.383</v>
      </c>
      <c r="L79" s="266">
        <f t="shared" si="2"/>
        <v>152014221473525.44</v>
      </c>
      <c r="N79" s="74" t="s">
        <v>317</v>
      </c>
      <c r="O79" s="282">
        <f t="shared" si="3"/>
        <v>0.16844295040655274</v>
      </c>
      <c r="P79" s="284">
        <f t="shared" si="4"/>
        <v>2.0380842000224247E-3</v>
      </c>
      <c r="Q79" s="284">
        <f t="shared" si="5"/>
        <v>3.0055430271073848E-2</v>
      </c>
      <c r="R79" s="284">
        <f t="shared" si="6"/>
        <v>0</v>
      </c>
      <c r="S79" s="284">
        <f t="shared" si="7"/>
        <v>1.586153223684008E-3</v>
      </c>
      <c r="T79" s="284">
        <f t="shared" si="8"/>
        <v>0.17224474360719197</v>
      </c>
      <c r="U79" s="284">
        <f t="shared" si="9"/>
        <v>0.11231140970590654</v>
      </c>
      <c r="V79" s="287">
        <f t="shared" si="10"/>
        <v>0.51332122858556828</v>
      </c>
    </row>
    <row r="80" spans="1:22" x14ac:dyDescent="0.2">
      <c r="A80" s="41" t="str">
        <f>VLOOKUP($B80,'Sector Match'!$A$1:$B$43,2,0)</f>
        <v>wood products 16</v>
      </c>
      <c r="B80" s="12" t="s">
        <v>17</v>
      </c>
      <c r="C80" s="144">
        <f>SUMIFS($B20:$AC20,$B$4:$AC$4,C$63)-SUMIFS('Non-energy Use 2019'!$C20:$AF20,'Non-energy Use 2019'!$C$1:$AF$1,'Energy Use 2019'!C$63)</f>
        <v>522850804533.23865</v>
      </c>
      <c r="D80" s="145">
        <f>SUMIFS($B20:$AC20,$B$4:$AC$4,D$63)-SUMIFS('Non-energy Use 2019'!$C20:$AF20,'Non-energy Use 2019'!$C$1:$AF$1,'Energy Use 2019'!D$63)</f>
        <v>132337164899.84868</v>
      </c>
      <c r="E80" s="145">
        <f>SUMIFS($B20:$AC20,$B$4:$AC$4,E$63)-SUMIFS('Non-energy Use 2019'!$C20:$AF20,'Non-energy Use 2019'!$C$1:$AF$1,'Energy Use 2019'!E$63)</f>
        <v>1100217540142.5432</v>
      </c>
      <c r="F80" s="145">
        <f>SUMIFS($B20:$AC20,$B$4:$AC$4,F$63)-SUMIFS('Non-energy Use 2019'!$C20:$AF20,'Non-energy Use 2019'!$C$1:$AF$1,'Energy Use 2019'!F$63)</f>
        <v>0</v>
      </c>
      <c r="G80" s="145">
        <f>SUMIFS($B20:$AC20,$B$4:$AC$4,G$63)-SUMIFS('Non-energy Use 2019'!$C20:$AF20,'Non-energy Use 2019'!$C$1:$AF$1,'Energy Use 2019'!G$63)</f>
        <v>55487489122.02137</v>
      </c>
      <c r="H80" s="145">
        <f>SUMIFS($B20:$AC20,$B$4:$AC$4,H$63)-SUMIFS('Non-energy Use 2019'!$C20:$AF20,'Non-energy Use 2019'!$C$1:$AF$1,'Energy Use 2019'!H$63)</f>
        <v>5693976389970.2559</v>
      </c>
      <c r="I80" s="145">
        <f>SUMIFS($B20:$AC20,$B$4:$AC$4,I$63)-SUMIFS('Non-energy Use 2019'!$C20:$AF20,'Non-energy Use 2019'!$C$1:$AF$1,'Energy Use 2019'!I$63)</f>
        <v>39362465977512</v>
      </c>
      <c r="J80" s="145">
        <f>SUMIFS($B20:$AC20,$B$4:$AC$4,J$63)-SUMIFS('Non-energy Use 2019'!$C20:$AF20,'Non-energy Use 2019'!$C$1:$AF$1,'Energy Use 2019'!J$63)</f>
        <v>575040648322.07703</v>
      </c>
      <c r="K80" s="146">
        <f>SUMIFS($B20:$AC20,$B$4:$AC$4,K$63)-SUMIFS('Non-energy Use 2019'!$C20:$AF20,'Non-energy Use 2019'!$C$1:$AF$1,'Energy Use 2019'!K$63)</f>
        <v>1389952105379.0659</v>
      </c>
      <c r="L80" s="266">
        <f t="shared" si="2"/>
        <v>48832328119881.047</v>
      </c>
      <c r="N80" s="12" t="s">
        <v>17</v>
      </c>
      <c r="O80" s="282">
        <f t="shared" si="3"/>
        <v>5.5212081936647776E-2</v>
      </c>
      <c r="P80" s="284">
        <f t="shared" si="4"/>
        <v>1.3974560865860956E-2</v>
      </c>
      <c r="Q80" s="284">
        <f t="shared" si="5"/>
        <v>0.11618094578378996</v>
      </c>
      <c r="R80" s="284">
        <f t="shared" si="6"/>
        <v>0</v>
      </c>
      <c r="S80" s="284">
        <f t="shared" si="7"/>
        <v>5.8593766506658176E-3</v>
      </c>
      <c r="T80" s="284">
        <f t="shared" si="8"/>
        <v>0.60127341922907984</v>
      </c>
      <c r="U80" s="284">
        <f t="shared" si="9"/>
        <v>6.0723233313956231E-2</v>
      </c>
      <c r="V80" s="287">
        <f t="shared" si="10"/>
        <v>0.14677638221999986</v>
      </c>
    </row>
    <row r="81" spans="1:22" x14ac:dyDescent="0.2">
      <c r="A81" s="41" t="str">
        <f>VLOOKUP($B81,'Sector Match'!$A$1:$B$43,2,0)</f>
        <v>pulp paper and printing 17T18</v>
      </c>
      <c r="B81" s="12" t="s">
        <v>18</v>
      </c>
      <c r="C81" s="144">
        <f>SUMIFS($B21:$AC21,$B$4:$AC$4,C$63)-SUMIFS('Non-energy Use 2019'!$C21:$AF21,'Non-energy Use 2019'!$C$1:$AF$1,'Energy Use 2019'!C$63)</f>
        <v>132963169106166.27</v>
      </c>
      <c r="D81" s="145">
        <f>SUMIFS($B21:$AC21,$B$4:$AC$4,D$63)-SUMIFS('Non-energy Use 2019'!$C21:$AF21,'Non-energy Use 2019'!$C$1:$AF$1,'Energy Use 2019'!D$63)</f>
        <v>1090919025755.8403</v>
      </c>
      <c r="E81" s="145">
        <f>SUMIFS($B21:$AC21,$B$4:$AC$4,E$63)-SUMIFS('Non-energy Use 2019'!$C21:$AF21,'Non-energy Use 2019'!$C$1:$AF$1,'Energy Use 2019'!E$63)</f>
        <v>4703584859512.4131</v>
      </c>
      <c r="F81" s="145">
        <f>SUMIFS($B21:$AC21,$B$4:$AC$4,F$63)-SUMIFS('Non-energy Use 2019'!$C21:$AF21,'Non-energy Use 2019'!$C$1:$AF$1,'Energy Use 2019'!F$63)</f>
        <v>11890176240.433147</v>
      </c>
      <c r="G81" s="145">
        <f>SUMIFS($B21:$AC21,$B$4:$AC$4,G$63)-SUMIFS('Non-energy Use 2019'!$C21:$AF21,'Non-energy Use 2019'!$C$1:$AF$1,'Energy Use 2019'!G$63)</f>
        <v>3343098945899.4043</v>
      </c>
      <c r="H81" s="145">
        <f>SUMIFS($B21:$AC21,$B$4:$AC$4,H$63)-SUMIFS('Non-energy Use 2019'!$C21:$AF21,'Non-energy Use 2019'!$C$1:$AF$1,'Energy Use 2019'!H$63)</f>
        <v>76758769879338.625</v>
      </c>
      <c r="I81" s="145">
        <f>SUMIFS($B21:$AC21,$B$4:$AC$4,I$63)-SUMIFS('Non-energy Use 2019'!$C21:$AF21,'Non-energy Use 2019'!$C$1:$AF$1,'Energy Use 2019'!I$63)</f>
        <v>254071478775270.53</v>
      </c>
      <c r="J81" s="145">
        <f>SUMIFS($B21:$AC21,$B$4:$AC$4,J$63)-SUMIFS('Non-energy Use 2019'!$C21:$AF21,'Non-energy Use 2019'!$C$1:$AF$1,'Energy Use 2019'!J$63)</f>
        <v>202986221061188.38</v>
      </c>
      <c r="K81" s="146">
        <f>SUMIFS($B21:$AC21,$B$4:$AC$4,K$63)-SUMIFS('Non-energy Use 2019'!$C21:$AF21,'Non-energy Use 2019'!$C$1:$AF$1,'Energy Use 2019'!K$63)</f>
        <v>25141209538812.566</v>
      </c>
      <c r="L81" s="266">
        <f t="shared" si="2"/>
        <v>701070341368184.5</v>
      </c>
      <c r="N81" s="12" t="s">
        <v>18</v>
      </c>
      <c r="O81" s="282">
        <f t="shared" si="3"/>
        <v>0.29745751104350582</v>
      </c>
      <c r="P81" s="284">
        <f t="shared" si="4"/>
        <v>2.440540943276069E-3</v>
      </c>
      <c r="Q81" s="284">
        <f t="shared" si="5"/>
        <v>1.0522587982054915E-2</v>
      </c>
      <c r="R81" s="284">
        <f t="shared" si="6"/>
        <v>2.660001453127106E-5</v>
      </c>
      <c r="S81" s="284">
        <f t="shared" si="7"/>
        <v>7.4789875896037689E-3</v>
      </c>
      <c r="T81" s="284">
        <f t="shared" si="8"/>
        <v>0.17172028007875167</v>
      </c>
      <c r="U81" s="284">
        <f t="shared" si="9"/>
        <v>0.45410903259064844</v>
      </c>
      <c r="V81" s="287">
        <f t="shared" si="10"/>
        <v>5.6244459757627839E-2</v>
      </c>
    </row>
    <row r="82" spans="1:22" x14ac:dyDescent="0.2">
      <c r="A82" s="41" t="str">
        <f>VLOOKUP($B82,'Sector Match'!$A$1:$B$43,2,0)</f>
        <v>pulp paper and printing 17T18</v>
      </c>
      <c r="B82" s="12" t="s">
        <v>19</v>
      </c>
      <c r="C82" s="144">
        <f>SUMIFS($B22:$AC22,$B$4:$AC$4,C$63)-SUMIFS('Non-energy Use 2019'!$C22:$AF22,'Non-energy Use 2019'!$C$1:$AF$1,'Energy Use 2019'!C$63)</f>
        <v>2938696088932.1641</v>
      </c>
      <c r="D82" s="145">
        <f>SUMIFS($B22:$AC22,$B$4:$AC$4,D$63)-SUMIFS('Non-energy Use 2019'!$C22:$AF22,'Non-energy Use 2019'!$C$1:$AF$1,'Energy Use 2019'!D$63)</f>
        <v>366493205075.35217</v>
      </c>
      <c r="E82" s="145">
        <f>SUMIFS($B22:$AC22,$B$4:$AC$4,E$63)-SUMIFS('Non-energy Use 2019'!$C22:$AF22,'Non-energy Use 2019'!$C$1:$AF$1,'Energy Use 2019'!E$63)</f>
        <v>1574275320116.9399</v>
      </c>
      <c r="F82" s="145">
        <f>SUMIFS($B22:$AC22,$B$4:$AC$4,F$63)-SUMIFS('Non-energy Use 2019'!$C22:$AF22,'Non-energy Use 2019'!$C$1:$AF$1,'Energy Use 2019'!F$63)</f>
        <v>0</v>
      </c>
      <c r="G82" s="145">
        <f>SUMIFS($B22:$AC22,$B$4:$AC$4,G$63)-SUMIFS('Non-energy Use 2019'!$C22:$AF22,'Non-energy Use 2019'!$C$1:$AF$1,'Energy Use 2019'!G$63)</f>
        <v>314833096276.3725</v>
      </c>
      <c r="H82" s="145">
        <f>SUMIFS($B22:$AC22,$B$4:$AC$4,H$63)-SUMIFS('Non-energy Use 2019'!$C22:$AF22,'Non-energy Use 2019'!$C$1:$AF$1,'Energy Use 2019'!H$63)</f>
        <v>17059011425793.242</v>
      </c>
      <c r="I82" s="145">
        <f>SUMIFS($B22:$AC22,$B$4:$AC$4,I$63)-SUMIFS('Non-energy Use 2019'!$C22:$AF22,'Non-energy Use 2019'!$C$1:$AF$1,'Energy Use 2019'!I$63)</f>
        <v>44716116213184.359</v>
      </c>
      <c r="J82" s="145">
        <f>SUMIFS($B22:$AC22,$B$4:$AC$4,J$63)-SUMIFS('Non-energy Use 2019'!$C22:$AF22,'Non-energy Use 2019'!$C$1:$AF$1,'Energy Use 2019'!J$63)</f>
        <v>4631697933336.8945</v>
      </c>
      <c r="K82" s="146">
        <f>SUMIFS($B22:$AC22,$B$4:$AC$4,K$63)-SUMIFS('Non-energy Use 2019'!$C22:$AF22,'Non-energy Use 2019'!$C$1:$AF$1,'Energy Use 2019'!K$63)</f>
        <v>2516340438281.0635</v>
      </c>
      <c r="L82" s="266">
        <f t="shared" si="2"/>
        <v>74117463720996.391</v>
      </c>
      <c r="N82" s="12" t="s">
        <v>19</v>
      </c>
      <c r="O82" s="282">
        <f t="shared" si="3"/>
        <v>9.9951068166224122E-2</v>
      </c>
      <c r="P82" s="284">
        <f t="shared" si="4"/>
        <v>1.2465183950428591E-2</v>
      </c>
      <c r="Q82" s="284">
        <f t="shared" si="5"/>
        <v>5.3544325466669512E-2</v>
      </c>
      <c r="R82" s="284">
        <f t="shared" si="6"/>
        <v>0</v>
      </c>
      <c r="S82" s="284">
        <f t="shared" si="7"/>
        <v>1.0708117925299864E-2</v>
      </c>
      <c r="T82" s="284">
        <f t="shared" si="8"/>
        <v>0.58021189067135814</v>
      </c>
      <c r="U82" s="284">
        <f t="shared" si="9"/>
        <v>0.15753352570341334</v>
      </c>
      <c r="V82" s="287">
        <f t="shared" si="10"/>
        <v>8.5585888116606348E-2</v>
      </c>
    </row>
    <row r="83" spans="1:22" x14ac:dyDescent="0.2">
      <c r="A83" s="41" t="str">
        <f>VLOOKUP($B83,'Sector Match'!$A$1:$B$43,2,0)</f>
        <v>pulp paper and printing 17T18</v>
      </c>
      <c r="B83" s="12" t="s">
        <v>20</v>
      </c>
      <c r="C83" s="144">
        <f>SUMIFS($B23:$AC23,$B$4:$AC$4,C$63)-SUMIFS('Non-energy Use 2019'!$C23:$AF23,'Non-energy Use 2019'!$C$1:$AF$1,'Energy Use 2019'!C$63)</f>
        <v>2858160352364.2847</v>
      </c>
      <c r="D83" s="145">
        <f>SUMIFS($B23:$AC23,$B$4:$AC$4,D$63)-SUMIFS('Non-energy Use 2019'!$C23:$AF23,'Non-energy Use 2019'!$C$1:$AF$1,'Energy Use 2019'!D$63)</f>
        <v>330664580457.99194</v>
      </c>
      <c r="E83" s="145">
        <f>SUMIFS($B23:$AC23,$B$4:$AC$4,E$63)-SUMIFS('Non-energy Use 2019'!$C23:$AF23,'Non-energy Use 2019'!$C$1:$AF$1,'Energy Use 2019'!E$63)</f>
        <v>1372711332769.73</v>
      </c>
      <c r="F83" s="145">
        <f>SUMIFS($B23:$AC23,$B$4:$AC$4,F$63)-SUMIFS('Non-energy Use 2019'!$C23:$AF23,'Non-energy Use 2019'!$C$1:$AF$1,'Energy Use 2019'!F$63)</f>
        <v>0</v>
      </c>
      <c r="G83" s="145">
        <f>SUMIFS($B23:$AC23,$B$4:$AC$4,G$63)-SUMIFS('Non-energy Use 2019'!$C23:$AF23,'Non-energy Use 2019'!$C$1:$AF$1,'Energy Use 2019'!G$63)</f>
        <v>3758740061424.5791</v>
      </c>
      <c r="H83" s="145">
        <f>SUMIFS($B23:$AC23,$B$4:$AC$4,H$63)-SUMIFS('Non-energy Use 2019'!$C23:$AF23,'Non-energy Use 2019'!$C$1:$AF$1,'Energy Use 2019'!H$63)</f>
        <v>49309617590386.328</v>
      </c>
      <c r="I83" s="145">
        <f>SUMIFS($B23:$AC23,$B$4:$AC$4,I$63)-SUMIFS('Non-energy Use 2019'!$C23:$AF23,'Non-energy Use 2019'!$C$1:$AF$1,'Energy Use 2019'!I$63)</f>
        <v>30634207658296.008</v>
      </c>
      <c r="J83" s="145">
        <f>SUMIFS($B23:$AC23,$B$4:$AC$4,J$63)-SUMIFS('Non-energy Use 2019'!$C23:$AF23,'Non-energy Use 2019'!$C$1:$AF$1,'Energy Use 2019'!J$63)</f>
        <v>823179171036.30103</v>
      </c>
      <c r="K83" s="146">
        <f>SUMIFS($B23:$AC23,$B$4:$AC$4,K$63)-SUMIFS('Non-energy Use 2019'!$C23:$AF23,'Non-energy Use 2019'!$C$1:$AF$1,'Energy Use 2019'!K$63)</f>
        <v>1634095389357.824</v>
      </c>
      <c r="L83" s="266">
        <f t="shared" si="2"/>
        <v>90721376136093.047</v>
      </c>
      <c r="N83" s="12" t="s">
        <v>20</v>
      </c>
      <c r="O83" s="282">
        <f t="shared" si="3"/>
        <v>4.7566900301191768E-2</v>
      </c>
      <c r="P83" s="284">
        <f t="shared" si="4"/>
        <v>5.503081420456293E-3</v>
      </c>
      <c r="Q83" s="284">
        <f t="shared" si="5"/>
        <v>2.2845332332092898E-2</v>
      </c>
      <c r="R83" s="284">
        <f t="shared" si="6"/>
        <v>0</v>
      </c>
      <c r="S83" s="284">
        <f t="shared" si="7"/>
        <v>6.2554787596847419E-2</v>
      </c>
      <c r="T83" s="284">
        <f t="shared" si="8"/>
        <v>0.82063473516158192</v>
      </c>
      <c r="U83" s="284">
        <f t="shared" si="9"/>
        <v>1.3699749745080366E-2</v>
      </c>
      <c r="V83" s="287">
        <f t="shared" si="10"/>
        <v>2.7195413442749308E-2</v>
      </c>
    </row>
    <row r="84" spans="1:22" x14ac:dyDescent="0.2">
      <c r="A84" s="41" t="str">
        <f>VLOOKUP($B84,'Sector Match'!$A$1:$B$43,2,0)</f>
        <v>refined petroleum and coke 19</v>
      </c>
      <c r="B84" s="12" t="s">
        <v>21</v>
      </c>
      <c r="C84" s="144">
        <f>SUMIFS($B24:$AC24,$B$4:$AC$4,C$63)-SUMIFS('Non-energy Use 2019'!$C24:$AF24,'Non-energy Use 2019'!$C$1:$AF$1,'Energy Use 2019'!C$63)</f>
        <v>215377514495084.81</v>
      </c>
      <c r="D84" s="145">
        <f>SUMIFS($B24:$AC24,$B$4:$AC$4,D$63)-SUMIFS('Non-energy Use 2019'!$C24:$AF24,'Non-energy Use 2019'!$C$1:$AF$1,'Energy Use 2019'!D$63)</f>
        <v>1514974191862043.5</v>
      </c>
      <c r="E84" s="145">
        <f>SUMIFS($B24:$AC24,$B$4:$AC$4,E$63)-SUMIFS('Non-energy Use 2019'!$C24:$AF24,'Non-energy Use 2019'!$C$1:$AF$1,'Energy Use 2019'!E$63)</f>
        <v>33711866060612.566</v>
      </c>
      <c r="F84" s="145">
        <f>SUMIFS($B24:$AC24,$B$4:$AC$4,F$63)-SUMIFS('Non-energy Use 2019'!$C24:$AF24,'Non-energy Use 2019'!$C$1:$AF$1,'Energy Use 2019'!F$63)</f>
        <v>22175178688407.824</v>
      </c>
      <c r="G84" s="145">
        <f>SUMIFS($B24:$AC24,$B$4:$AC$4,G$63)-SUMIFS('Non-energy Use 2019'!$C24:$AF24,'Non-energy Use 2019'!$C$1:$AF$1,'Energy Use 2019'!G$63)</f>
        <v>1147274505428562.5</v>
      </c>
      <c r="H84" s="145">
        <f>SUMIFS($B24:$AC24,$B$4:$AC$4,H$63)-SUMIFS('Non-energy Use 2019'!$C24:$AF24,'Non-energy Use 2019'!$C$1:$AF$1,'Energy Use 2019'!H$63)</f>
        <v>497658622242604.56</v>
      </c>
      <c r="I84" s="145">
        <f>SUMIFS($B24:$AC24,$B$4:$AC$4,I$63)-SUMIFS('Non-energy Use 2019'!$C24:$AF24,'Non-energy Use 2019'!$C$1:$AF$1,'Energy Use 2019'!I$63)</f>
        <v>409091897836498.44</v>
      </c>
      <c r="J84" s="145">
        <f>SUMIFS($B24:$AC24,$B$4:$AC$4,J$63)-SUMIFS('Non-energy Use 2019'!$C24:$AF24,'Non-energy Use 2019'!$C$1:$AF$1,'Energy Use 2019'!J$63)</f>
        <v>601303239065495.88</v>
      </c>
      <c r="K84" s="146">
        <f>SUMIFS($B24:$AC24,$B$4:$AC$4,K$63)-SUMIFS('Non-energy Use 2019'!$C24:$AF24,'Non-energy Use 2019'!$C$1:$AF$1,'Energy Use 2019'!K$63)</f>
        <v>1709002987851.3066</v>
      </c>
      <c r="L84" s="266">
        <f t="shared" si="2"/>
        <v>4443276018667161.5</v>
      </c>
      <c r="N84" s="12" t="s">
        <v>21</v>
      </c>
      <c r="O84" s="282">
        <f t="shared" si="3"/>
        <v>5.3388122119408195E-2</v>
      </c>
      <c r="P84" s="284">
        <f t="shared" si="4"/>
        <v>0.37553422116740204</v>
      </c>
      <c r="Q84" s="284">
        <f t="shared" si="5"/>
        <v>8.3565511763679951E-3</v>
      </c>
      <c r="R84" s="284">
        <f t="shared" si="6"/>
        <v>5.4968186935012327E-3</v>
      </c>
      <c r="S84" s="284">
        <f t="shared" si="7"/>
        <v>0.2843882359024138</v>
      </c>
      <c r="T84" s="284">
        <f t="shared" si="8"/>
        <v>0.12336041373841253</v>
      </c>
      <c r="U84" s="284">
        <f t="shared" si="9"/>
        <v>0.14905200681363148</v>
      </c>
      <c r="V84" s="287">
        <f t="shared" si="10"/>
        <v>4.2363038886272065E-4</v>
      </c>
    </row>
    <row r="85" spans="1:22" x14ac:dyDescent="0.2">
      <c r="A85" s="41" t="str">
        <f>VLOOKUP($B85,'Sector Match'!$A$1:$B$43,2,0)</f>
        <v>chemicals 20</v>
      </c>
      <c r="B85" s="12" t="s">
        <v>1</v>
      </c>
      <c r="C85" s="144">
        <f>SUMIFS($B25:$AC25,$B$4:$AC$4,C$63)-SUMIFS('Non-energy Use 2019'!$C25:$AF25,'Non-energy Use 2019'!$C$1:$AF$1,'Energy Use 2019'!C$63)</f>
        <v>2152537640092353.5</v>
      </c>
      <c r="D85" s="145">
        <f>SUMIFS($B25:$AC25,$B$4:$AC$4,D$63)-SUMIFS('Non-energy Use 2019'!$C25:$AF25,'Non-energy Use 2019'!$C$1:$AF$1,'Energy Use 2019'!D$63)</f>
        <v>600394716446538.75</v>
      </c>
      <c r="E85" s="145">
        <f>SUMIFS($B25:$AC25,$B$4:$AC$4,E$63)-SUMIFS('Non-energy Use 2019'!$C25:$AF25,'Non-energy Use 2019'!$C$1:$AF$1,'Energy Use 2019'!E$63)</f>
        <v>122536886663380.5</v>
      </c>
      <c r="F85" s="145">
        <f>SUMIFS($B25:$AC25,$B$4:$AC$4,F$63)-SUMIFS('Non-energy Use 2019'!$C25:$AF25,'Non-energy Use 2019'!$C$1:$AF$1,'Energy Use 2019'!F$63)</f>
        <v>535057930819.49176</v>
      </c>
      <c r="G85" s="145">
        <f>SUMIFS($B25:$AC25,$B$4:$AC$4,G$63)-SUMIFS('Non-energy Use 2019'!$C25:$AF25,'Non-energy Use 2019'!$C$1:$AF$1,'Energy Use 2019'!G$63)</f>
        <v>365496365735161.81</v>
      </c>
      <c r="H85" s="145">
        <f>SUMIFS($B25:$AC25,$B$4:$AC$4,H$63)-SUMIFS('Non-energy Use 2019'!$C25:$AF25,'Non-energy Use 2019'!$C$1:$AF$1,'Energy Use 2019'!H$63)</f>
        <v>1012743597317621</v>
      </c>
      <c r="I85" s="145">
        <f>SUMIFS($B25:$AC25,$B$4:$AC$4,I$63)-SUMIFS('Non-energy Use 2019'!$C25:$AF25,'Non-energy Use 2019'!$C$1:$AF$1,'Energy Use 2019'!I$63)</f>
        <v>1851898930279378.3</v>
      </c>
      <c r="J85" s="145">
        <f>SUMIFS($B25:$AC25,$B$4:$AC$4,J$63)-SUMIFS('Non-energy Use 2019'!$C25:$AF25,'Non-energy Use 2019'!$C$1:$AF$1,'Energy Use 2019'!J$63)</f>
        <v>1376023269289488.5</v>
      </c>
      <c r="K85" s="146">
        <f>SUMIFS($B25:$AC25,$B$4:$AC$4,K$63)-SUMIFS('Non-energy Use 2019'!$C25:$AF25,'Non-energy Use 2019'!$C$1:$AF$1,'Energy Use 2019'!K$63)</f>
        <v>25232763270304.602</v>
      </c>
      <c r="L85" s="266">
        <f t="shared" si="2"/>
        <v>7507399227025047</v>
      </c>
      <c r="N85" s="12" t="s">
        <v>1</v>
      </c>
      <c r="O85" s="282">
        <f t="shared" si="3"/>
        <v>0.38060958839149617</v>
      </c>
      <c r="P85" s="284">
        <f t="shared" si="4"/>
        <v>0.10616120324350835</v>
      </c>
      <c r="Q85" s="284">
        <f t="shared" si="5"/>
        <v>2.1666851778593593E-2</v>
      </c>
      <c r="R85" s="284">
        <f t="shared" si="6"/>
        <v>9.4608417070966982E-5</v>
      </c>
      <c r="S85" s="284">
        <f t="shared" si="7"/>
        <v>6.4626707905130601E-2</v>
      </c>
      <c r="T85" s="284">
        <f t="shared" si="8"/>
        <v>0.17907232679315421</v>
      </c>
      <c r="U85" s="284">
        <f t="shared" si="9"/>
        <v>0.24330708108728955</v>
      </c>
      <c r="V85" s="287">
        <f t="shared" si="10"/>
        <v>4.4616323837564347E-3</v>
      </c>
    </row>
    <row r="86" spans="1:22" x14ac:dyDescent="0.2">
      <c r="A86" s="41">
        <f>VLOOKUP($B86,'Sector Match'!$A$1:$B$43,2,0)</f>
        <v>0</v>
      </c>
      <c r="B86" s="12" t="s">
        <v>22</v>
      </c>
      <c r="C86" s="144">
        <f>SUMIFS($B26:$AC26,$B$4:$AC$4,C$63)-SUMIFS('Non-energy Use 2019'!$C26:$AF26,'Non-energy Use 2019'!$C$1:$AF$1,'Energy Use 2019'!C$63)</f>
        <v>92037889463387.188</v>
      </c>
      <c r="D86" s="145">
        <f>SUMIFS($B26:$AC26,$B$4:$AC$4,D$63)-SUMIFS('Non-energy Use 2019'!$C26:$AF26,'Non-energy Use 2019'!$C$1:$AF$1,'Energy Use 2019'!D$63)</f>
        <v>720935768471.40369</v>
      </c>
      <c r="E86" s="145">
        <f>SUMIFS($B26:$AC26,$B$4:$AC$4,E$63)-SUMIFS('Non-energy Use 2019'!$C26:$AF26,'Non-energy Use 2019'!$C$1:$AF$1,'Energy Use 2019'!E$63)</f>
        <v>2079654592692.8892</v>
      </c>
      <c r="F86" s="145">
        <f>SUMIFS($B26:$AC26,$B$4:$AC$4,F$63)-SUMIFS('Non-energy Use 2019'!$C26:$AF26,'Non-energy Use 2019'!$C$1:$AF$1,'Energy Use 2019'!F$63)</f>
        <v>11890176240.433147</v>
      </c>
      <c r="G86" s="145">
        <f>SUMIFS($B26:$AC26,$B$4:$AC$4,G$63)-SUMIFS('Non-energy Use 2019'!$C26:$AF26,'Non-energy Use 2019'!$C$1:$AF$1,'Energy Use 2019'!G$63)</f>
        <v>1474743699476.3206</v>
      </c>
      <c r="H86" s="145">
        <f>SUMIFS($B26:$AC26,$B$4:$AC$4,H$63)-SUMIFS('Non-energy Use 2019'!$C26:$AF26,'Non-energy Use 2019'!$C$1:$AF$1,'Energy Use 2019'!H$63)</f>
        <v>51310302293475.75</v>
      </c>
      <c r="I86" s="145">
        <f>SUMIFS($B26:$AC26,$B$4:$AC$4,I$63)-SUMIFS('Non-energy Use 2019'!$C26:$AF26,'Non-energy Use 2019'!$C$1:$AF$1,'Energy Use 2019'!I$63)</f>
        <v>139116426869724.48</v>
      </c>
      <c r="J86" s="145">
        <f>SUMIFS($B26:$AC26,$B$4:$AC$4,J$63)-SUMIFS('Non-energy Use 2019'!$C26:$AF26,'Non-energy Use 2019'!$C$1:$AF$1,'Energy Use 2019'!J$63)</f>
        <v>97002637348534.672</v>
      </c>
      <c r="K86" s="146">
        <f>SUMIFS($B26:$AC26,$B$4:$AC$4,K$63)-SUMIFS('Non-energy Use 2019'!$C26:$AF26,'Non-energy Use 2019'!$C$1:$AF$1,'Energy Use 2019'!K$63)</f>
        <v>6994150214891.4678</v>
      </c>
      <c r="L86" s="266">
        <f t="shared" si="2"/>
        <v>390748630426894.63</v>
      </c>
      <c r="N86" s="12" t="s">
        <v>22</v>
      </c>
      <c r="O86" s="282">
        <f t="shared" si="3"/>
        <v>0.3657635555477558</v>
      </c>
      <c r="P86" s="284">
        <f t="shared" si="4"/>
        <v>2.8650377744977667E-3</v>
      </c>
      <c r="Q86" s="284">
        <f t="shared" si="5"/>
        <v>8.2646599413512562E-3</v>
      </c>
      <c r="R86" s="284">
        <f t="shared" si="6"/>
        <v>4.7252204099272741E-5</v>
      </c>
      <c r="S86" s="284">
        <f t="shared" si="7"/>
        <v>5.8607113025629211E-3</v>
      </c>
      <c r="T86" s="284">
        <f t="shared" si="8"/>
        <v>0.20390991919211243</v>
      </c>
      <c r="U86" s="284">
        <f t="shared" si="9"/>
        <v>0.38549373242879043</v>
      </c>
      <c r="V86" s="287">
        <f t="shared" si="10"/>
        <v>2.7795131608830095E-2</v>
      </c>
    </row>
    <row r="87" spans="1:22" x14ac:dyDescent="0.2">
      <c r="A87" s="41" t="str">
        <f>VLOOKUP($B87,'Sector Match'!$A$1:$B$43,2,0)</f>
        <v>chemicals 20</v>
      </c>
      <c r="B87" s="12" t="s">
        <v>23</v>
      </c>
      <c r="C87" s="144">
        <f>SUMIFS($B27:$AC27,$B$4:$AC$4,C$63)-SUMIFS('Non-energy Use 2019'!$C27:$AF27,'Non-energy Use 2019'!$C$1:$AF$1,'Energy Use 2019'!C$63)</f>
        <v>100173003068984.44</v>
      </c>
      <c r="D87" s="145">
        <f>SUMIFS($B27:$AC27,$B$4:$AC$4,D$63)-SUMIFS('Non-energy Use 2019'!$C27:$AF27,'Non-energy Use 2019'!$C$1:$AF$1,'Energy Use 2019'!D$63)</f>
        <v>48155175861.069351</v>
      </c>
      <c r="E87" s="145">
        <f>SUMIFS($B27:$AC27,$B$4:$AC$4,E$63)-SUMIFS('Non-energy Use 2019'!$C27:$AF27,'Non-energy Use 2019'!$C$1:$AF$1,'Energy Use 2019'!E$63)</f>
        <v>551071625260.40686</v>
      </c>
      <c r="F87" s="145">
        <f>SUMIFS($B27:$AC27,$B$4:$AC$4,F$63)-SUMIFS('Non-energy Use 2019'!$C27:$AF27,'Non-energy Use 2019'!$C$1:$AF$1,'Energy Use 2019'!F$63)</f>
        <v>0</v>
      </c>
      <c r="G87" s="145">
        <f>SUMIFS($B27:$AC27,$B$4:$AC$4,G$63)-SUMIFS('Non-energy Use 2019'!$C27:$AF27,'Non-energy Use 2019'!$C$1:$AF$1,'Energy Use 2019'!G$63)</f>
        <v>194079583559.48645</v>
      </c>
      <c r="H87" s="145">
        <f>SUMIFS($B27:$AC27,$B$4:$AC$4,H$63)-SUMIFS('Non-energy Use 2019'!$C27:$AF27,'Non-energy Use 2019'!$C$1:$AF$1,'Energy Use 2019'!H$63)</f>
        <v>49661942635548.633</v>
      </c>
      <c r="I87" s="145">
        <f>SUMIFS($B27:$AC27,$B$4:$AC$4,I$63)-SUMIFS('Non-energy Use 2019'!$C27:$AF27,'Non-energy Use 2019'!$C$1:$AF$1,'Energy Use 2019'!I$63)</f>
        <v>155303626817480.81</v>
      </c>
      <c r="J87" s="145">
        <f>SUMIFS($B27:$AC27,$B$4:$AC$4,J$63)-SUMIFS('Non-energy Use 2019'!$C27:$AF27,'Non-energy Use 2019'!$C$1:$AF$1,'Energy Use 2019'!J$63)</f>
        <v>108748176696048.86</v>
      </c>
      <c r="K87" s="146">
        <f>SUMIFS($B27:$AC27,$B$4:$AC$4,K$63)-SUMIFS('Non-energy Use 2019'!$C27:$AF27,'Non-energy Use 2019'!$C$1:$AF$1,'Energy Use 2019'!K$63)</f>
        <v>3501236640695.3711</v>
      </c>
      <c r="L87" s="266">
        <f t="shared" si="2"/>
        <v>418181292243439.13</v>
      </c>
      <c r="N87" s="12" t="s">
        <v>23</v>
      </c>
      <c r="O87" s="282">
        <f t="shared" si="3"/>
        <v>0.38106319495293522</v>
      </c>
      <c r="P87" s="284">
        <f t="shared" si="4"/>
        <v>1.8318473645541659E-4</v>
      </c>
      <c r="Q87" s="284">
        <f t="shared" si="5"/>
        <v>2.0963044706269304E-3</v>
      </c>
      <c r="R87" s="284">
        <f t="shared" si="6"/>
        <v>0</v>
      </c>
      <c r="S87" s="284">
        <f t="shared" si="7"/>
        <v>7.3828859992729429E-4</v>
      </c>
      <c r="T87" s="284">
        <f t="shared" si="8"/>
        <v>0.18891655384674105</v>
      </c>
      <c r="U87" s="284">
        <f t="shared" si="9"/>
        <v>0.4136835912622584</v>
      </c>
      <c r="V87" s="287">
        <f t="shared" si="10"/>
        <v>1.3318882131055457E-2</v>
      </c>
    </row>
    <row r="88" spans="1:22" x14ac:dyDescent="0.2">
      <c r="A88" s="41" t="str">
        <f>VLOOKUP($B88,'Sector Match'!$A$1:$B$43,2,0)</f>
        <v>rubber and plastic products 22</v>
      </c>
      <c r="B88" s="12" t="s">
        <v>24</v>
      </c>
      <c r="C88" s="144">
        <f>SUMIFS($B28:$AC28,$B$4:$AC$4,C$63)-SUMIFS('Non-energy Use 2019'!$C28:$AF28,'Non-energy Use 2019'!$C$1:$AF$1,'Energy Use 2019'!C$63)</f>
        <v>48625425848309.359</v>
      </c>
      <c r="D88" s="145">
        <f>SUMIFS($B28:$AC28,$B$4:$AC$4,D$63)-SUMIFS('Non-energy Use 2019'!$C28:$AF28,'Non-energy Use 2019'!$C$1:$AF$1,'Energy Use 2019'!D$63)</f>
        <v>2271210002769.0479</v>
      </c>
      <c r="E88" s="145">
        <f>SUMIFS($B28:$AC28,$B$4:$AC$4,E$63)-SUMIFS('Non-energy Use 2019'!$C28:$AF28,'Non-energy Use 2019'!$C$1:$AF$1,'Energy Use 2019'!E$63)</f>
        <v>5645886963379.292</v>
      </c>
      <c r="F88" s="145">
        <f>SUMIFS($B28:$AC28,$B$4:$AC$4,F$63)-SUMIFS('Non-energy Use 2019'!$C28:$AF28,'Non-energy Use 2019'!$C$1:$AF$1,'Energy Use 2019'!F$63)</f>
        <v>3963392080.144383</v>
      </c>
      <c r="G88" s="145">
        <f>SUMIFS($B28:$AC28,$B$4:$AC$4,G$63)-SUMIFS('Non-energy Use 2019'!$C28:$AF28,'Non-energy Use 2019'!$C$1:$AF$1,'Energy Use 2019'!G$63)</f>
        <v>3297857833781.9746</v>
      </c>
      <c r="H88" s="145">
        <f>SUMIFS($B28:$AC28,$B$4:$AC$4,H$63)-SUMIFS('Non-energy Use 2019'!$C28:$AF28,'Non-energy Use 2019'!$C$1:$AF$1,'Energy Use 2019'!H$63)</f>
        <v>57540582045964.68</v>
      </c>
      <c r="I88" s="145">
        <f>SUMIFS($B28:$AC28,$B$4:$AC$4,I$63)-SUMIFS('Non-energy Use 2019'!$C28:$AF28,'Non-energy Use 2019'!$C$1:$AF$1,'Energy Use 2019'!I$63)</f>
        <v>486701059474718.88</v>
      </c>
      <c r="J88" s="145">
        <f>SUMIFS($B28:$AC28,$B$4:$AC$4,J$63)-SUMIFS('Non-energy Use 2019'!$C28:$AF28,'Non-energy Use 2019'!$C$1:$AF$1,'Energy Use 2019'!J$63)</f>
        <v>29753116861064.75</v>
      </c>
      <c r="K88" s="146">
        <f>SUMIFS($B28:$AC28,$B$4:$AC$4,K$63)-SUMIFS('Non-energy Use 2019'!$C28:$AF28,'Non-energy Use 2019'!$C$1:$AF$1,'Energy Use 2019'!K$63)</f>
        <v>4516650753607.0244</v>
      </c>
      <c r="L88" s="266">
        <f t="shared" si="2"/>
        <v>638355753175675.13</v>
      </c>
      <c r="N88" s="12" t="s">
        <v>24</v>
      </c>
      <c r="O88" s="282">
        <f t="shared" si="3"/>
        <v>0.32063251496978068</v>
      </c>
      <c r="P88" s="284">
        <f t="shared" si="4"/>
        <v>1.4976193267368203E-2</v>
      </c>
      <c r="Q88" s="284">
        <f t="shared" si="5"/>
        <v>3.7228567251022658E-2</v>
      </c>
      <c r="R88" s="284">
        <f t="shared" si="6"/>
        <v>2.6134318585349475E-5</v>
      </c>
      <c r="S88" s="284">
        <f t="shared" si="7"/>
        <v>2.1745834258746585E-2</v>
      </c>
      <c r="T88" s="284">
        <f t="shared" si="8"/>
        <v>0.37941840533750565</v>
      </c>
      <c r="U88" s="284">
        <f t="shared" si="9"/>
        <v>0.19618988463182094</v>
      </c>
      <c r="V88" s="287">
        <f t="shared" si="10"/>
        <v>2.9782465965170091E-2</v>
      </c>
    </row>
    <row r="89" spans="1:22" x14ac:dyDescent="0.2">
      <c r="A89" s="41" t="str">
        <f>VLOOKUP($B89,'Sector Match'!$A$1:$B$43,2,0)</f>
        <v>cement and other nonmetallic minerals 239</v>
      </c>
      <c r="B89" s="12" t="s">
        <v>25</v>
      </c>
      <c r="C89" s="144">
        <f>SUMIFS($B29:$AC29,$B$4:$AC$4,C$63)-SUMIFS('Non-energy Use 2019'!$C29:$AF29,'Non-energy Use 2019'!$C$1:$AF$1,'Energy Use 2019'!C$63)</f>
        <v>3626496763043273.5</v>
      </c>
      <c r="D89" s="145">
        <f>SUMIFS($B29:$AC29,$B$4:$AC$4,D$63)-SUMIFS('Non-energy Use 2019'!$C29:$AF29,'Non-energy Use 2019'!$C$1:$AF$1,'Energy Use 2019'!D$63)</f>
        <v>112231405474885.52</v>
      </c>
      <c r="E89" s="145">
        <f>SUMIFS($B29:$AC29,$B$4:$AC$4,E$63)-SUMIFS('Non-energy Use 2019'!$C29:$AF29,'Non-energy Use 2019'!$C$1:$AF$1,'Energy Use 2019'!E$63)</f>
        <v>99726658142258.547</v>
      </c>
      <c r="F89" s="145">
        <f>SUMIFS($B29:$AC29,$B$4:$AC$4,F$63)-SUMIFS('Non-energy Use 2019'!$C29:$AF29,'Non-energy Use 2019'!$C$1:$AF$1,'Energy Use 2019'!F$63)</f>
        <v>39633920801.443832</v>
      </c>
      <c r="G89" s="145">
        <f>SUMIFS($B29:$AC29,$B$4:$AC$4,G$63)-SUMIFS('Non-energy Use 2019'!$C29:$AF29,'Non-energy Use 2019'!$C$1:$AF$1,'Energy Use 2019'!G$63)</f>
        <v>176307422283956.63</v>
      </c>
      <c r="H89" s="145">
        <f>SUMIFS($B29:$AC29,$B$4:$AC$4,H$63)-SUMIFS('Non-energy Use 2019'!$C29:$AF29,'Non-energy Use 2019'!$C$1:$AF$1,'Energy Use 2019'!H$63)</f>
        <v>624261299153026</v>
      </c>
      <c r="I89" s="145">
        <f>SUMIFS($B29:$AC29,$B$4:$AC$4,I$63)-SUMIFS('Non-energy Use 2019'!$C29:$AF29,'Non-energy Use 2019'!$C$1:$AF$1,'Energy Use 2019'!I$63)</f>
        <v>1283183634307131.8</v>
      </c>
      <c r="J89" s="145">
        <f>SUMIFS($B29:$AC29,$B$4:$AC$4,J$63)-SUMIFS('Non-energy Use 2019'!$C29:$AF29,'Non-energy Use 2019'!$C$1:$AF$1,'Energy Use 2019'!J$63)</f>
        <v>23871911614915.93</v>
      </c>
      <c r="K89" s="146">
        <f>SUMIFS($B29:$AC29,$B$4:$AC$4,K$63)-SUMIFS('Non-energy Use 2019'!$C29:$AF29,'Non-energy Use 2019'!$C$1:$AF$1,'Energy Use 2019'!K$63)</f>
        <v>24980296919826.566</v>
      </c>
      <c r="L89" s="266">
        <f t="shared" si="2"/>
        <v>5971099024860077</v>
      </c>
      <c r="N89" s="12" t="s">
        <v>25</v>
      </c>
      <c r="O89" s="282">
        <f t="shared" si="3"/>
        <v>0.77358409035098308</v>
      </c>
      <c r="P89" s="284">
        <f t="shared" si="4"/>
        <v>2.3940578300763165E-2</v>
      </c>
      <c r="Q89" s="284">
        <f t="shared" si="5"/>
        <v>2.1273135249673454E-2</v>
      </c>
      <c r="R89" s="284">
        <f t="shared" si="6"/>
        <v>8.4544872292946746E-6</v>
      </c>
      <c r="S89" s="284">
        <f t="shared" si="7"/>
        <v>3.760891731093316E-2</v>
      </c>
      <c r="T89" s="284">
        <f t="shared" si="8"/>
        <v>0.13316394327658582</v>
      </c>
      <c r="U89" s="284">
        <f t="shared" si="9"/>
        <v>5.0922232220791449E-3</v>
      </c>
      <c r="V89" s="287">
        <f t="shared" si="10"/>
        <v>5.3286578017527125E-3</v>
      </c>
    </row>
    <row r="90" spans="1:22" x14ac:dyDescent="0.2">
      <c r="A90" s="41" t="str">
        <f>VLOOKUP($B90,'Sector Match'!$A$1:$B$43,2,0)</f>
        <v>iron and steel 241</v>
      </c>
      <c r="B90" s="12" t="s">
        <v>26</v>
      </c>
      <c r="C90" s="144">
        <f>SUMIFS($B30:$AC30,$B$4:$AC$4,C$63)-SUMIFS('Non-energy Use 2019'!$C30:$AF30,'Non-energy Use 2019'!$C$1:$AF$1,'Energy Use 2019'!C$63)</f>
        <v>1.1076745986758898E+16</v>
      </c>
      <c r="D90" s="145">
        <f>SUMIFS($B30:$AC30,$B$4:$AC$4,D$63)-SUMIFS('Non-energy Use 2019'!$C30:$AF30,'Non-energy Use 2019'!$C$1:$AF$1,'Energy Use 2019'!D$63)</f>
        <v>3865112352583041.5</v>
      </c>
      <c r="E90" s="145">
        <f>SUMIFS($B30:$AC30,$B$4:$AC$4,E$63)-SUMIFS('Non-energy Use 2019'!$C30:$AF30,'Non-energy Use 2019'!$C$1:$AF$1,'Energy Use 2019'!E$63)</f>
        <v>73063909197516.594</v>
      </c>
      <c r="F90" s="145">
        <f>SUMIFS($B30:$AC30,$B$4:$AC$4,F$63)-SUMIFS('Non-energy Use 2019'!$C30:$AF30,'Non-energy Use 2019'!$C$1:$AF$1,'Energy Use 2019'!F$63)</f>
        <v>0</v>
      </c>
      <c r="G90" s="145">
        <f>SUMIFS($B30:$AC30,$B$4:$AC$4,G$63)-SUMIFS('Non-energy Use 2019'!$C30:$AF30,'Non-energy Use 2019'!$C$1:$AF$1,'Energy Use 2019'!G$63)</f>
        <v>6047818985127.6582</v>
      </c>
      <c r="H90" s="145">
        <f>SUMIFS($B30:$AC30,$B$4:$AC$4,H$63)-SUMIFS('Non-energy Use 2019'!$C30:$AF30,'Non-energy Use 2019'!$C$1:$AF$1,'Energy Use 2019'!H$63)</f>
        <v>476239527983281.69</v>
      </c>
      <c r="I90" s="145">
        <f>SUMIFS($B30:$AC30,$B$4:$AC$4,I$63)-SUMIFS('Non-energy Use 2019'!$C30:$AF30,'Non-energy Use 2019'!$C$1:$AF$1,'Energy Use 2019'!I$63)</f>
        <v>2204134311941875.3</v>
      </c>
      <c r="J90" s="145">
        <f>SUMIFS($B30:$AC30,$B$4:$AC$4,J$63)-SUMIFS('Non-energy Use 2019'!$C30:$AF30,'Non-energy Use 2019'!$C$1:$AF$1,'Energy Use 2019'!J$63)</f>
        <v>184565963972428.59</v>
      </c>
      <c r="K90" s="146">
        <f>SUMIFS($B30:$AC30,$B$4:$AC$4,K$63)-SUMIFS('Non-energy Use 2019'!$C30:$AF30,'Non-energy Use 2019'!$C$1:$AF$1,'Energy Use 2019'!K$63)</f>
        <v>28154159611550.422</v>
      </c>
      <c r="L90" s="266">
        <f t="shared" si="2"/>
        <v>1.791406403103372E+16</v>
      </c>
      <c r="N90" s="12" t="s">
        <v>26</v>
      </c>
      <c r="O90" s="282">
        <f t="shared" si="3"/>
        <v>0.70507928328270209</v>
      </c>
      <c r="P90" s="284">
        <f t="shared" si="4"/>
        <v>0.24602989457590488</v>
      </c>
      <c r="Q90" s="284">
        <f t="shared" si="5"/>
        <v>4.6508106976903942E-3</v>
      </c>
      <c r="R90" s="284">
        <f t="shared" si="6"/>
        <v>0</v>
      </c>
      <c r="S90" s="284">
        <f t="shared" si="7"/>
        <v>3.8496792113448548E-4</v>
      </c>
      <c r="T90" s="284">
        <f t="shared" si="8"/>
        <v>3.0314554966119355E-2</v>
      </c>
      <c r="U90" s="284">
        <f t="shared" si="9"/>
        <v>1.1748363440998126E-2</v>
      </c>
      <c r="V90" s="287">
        <f t="shared" si="10"/>
        <v>1.7921251154507361E-3</v>
      </c>
    </row>
    <row r="91" spans="1:22" x14ac:dyDescent="0.2">
      <c r="A91" s="41" t="str">
        <f>VLOOKUP($B91,'Sector Match'!$A$1:$B$43,2,0)</f>
        <v>other metals 242</v>
      </c>
      <c r="B91" s="12" t="s">
        <v>27</v>
      </c>
      <c r="C91" s="144">
        <f>SUMIFS($B31:$AC31,$B$4:$AC$4,C$63)-SUMIFS('Non-energy Use 2019'!$C31:$AF31,'Non-energy Use 2019'!$C$1:$AF$1,'Energy Use 2019'!C$63)</f>
        <v>545568822067571.13</v>
      </c>
      <c r="D91" s="145">
        <f>SUMIFS($B31:$AC31,$B$4:$AC$4,D$63)-SUMIFS('Non-energy Use 2019'!$C31:$AF31,'Non-energy Use 2019'!$C$1:$AF$1,'Energy Use 2019'!D$63)</f>
        <v>77931638595245.953</v>
      </c>
      <c r="E91" s="145">
        <f>SUMIFS($B31:$AC31,$B$4:$AC$4,E$63)-SUMIFS('Non-energy Use 2019'!$C31:$AF31,'Non-energy Use 2019'!$C$1:$AF$1,'Energy Use 2019'!E$63)</f>
        <v>17034887540787.535</v>
      </c>
      <c r="F91" s="145">
        <f>SUMIFS($B31:$AC31,$B$4:$AC$4,F$63)-SUMIFS('Non-energy Use 2019'!$C31:$AF31,'Non-energy Use 2019'!$C$1:$AF$1,'Energy Use 2019'!F$63)</f>
        <v>118901762404.33148</v>
      </c>
      <c r="G91" s="145">
        <f>SUMIFS($B31:$AC31,$B$4:$AC$4,G$63)-SUMIFS('Non-energy Use 2019'!$C31:$AF31,'Non-energy Use 2019'!$C$1:$AF$1,'Energy Use 2019'!G$63)</f>
        <v>23822418946303.039</v>
      </c>
      <c r="H91" s="145">
        <f>SUMIFS($B31:$AC31,$B$4:$AC$4,H$63)-SUMIFS('Non-energy Use 2019'!$C31:$AF31,'Non-energy Use 2019'!$C$1:$AF$1,'Energy Use 2019'!H$63)</f>
        <v>195033458086602.75</v>
      </c>
      <c r="I91" s="145">
        <f>SUMIFS($B31:$AC31,$B$4:$AC$4,I$63)-SUMIFS('Non-energy Use 2019'!$C31:$AF31,'Non-energy Use 2019'!$C$1:$AF$1,'Energy Use 2019'!I$63)</f>
        <v>2277150730930500</v>
      </c>
      <c r="J91" s="145">
        <f>SUMIFS($B31:$AC31,$B$4:$AC$4,J$63)-SUMIFS('Non-energy Use 2019'!$C31:$AF31,'Non-energy Use 2019'!$C$1:$AF$1,'Energy Use 2019'!J$63)</f>
        <v>207174056235980.31</v>
      </c>
      <c r="K91" s="146">
        <f>SUMIFS($B31:$AC31,$B$4:$AC$4,K$63)-SUMIFS('Non-energy Use 2019'!$C31:$AF31,'Non-energy Use 2019'!$C$1:$AF$1,'Energy Use 2019'!K$63)</f>
        <v>1653515877856.1343</v>
      </c>
      <c r="L91" s="266">
        <f t="shared" si="2"/>
        <v>3345488430043251.5</v>
      </c>
      <c r="N91" s="12" t="s">
        <v>27</v>
      </c>
      <c r="O91" s="282">
        <f t="shared" si="3"/>
        <v>0.51067075749612034</v>
      </c>
      <c r="P91" s="284">
        <f t="shared" si="4"/>
        <v>7.29466335035895E-2</v>
      </c>
      <c r="Q91" s="284">
        <f t="shared" si="5"/>
        <v>1.5945227389181263E-2</v>
      </c>
      <c r="R91" s="284">
        <f t="shared" si="6"/>
        <v>1.1129604665554603E-4</v>
      </c>
      <c r="S91" s="284">
        <f t="shared" si="7"/>
        <v>2.2298584956879669E-2</v>
      </c>
      <c r="T91" s="284">
        <f t="shared" si="8"/>
        <v>0.18255787308505256</v>
      </c>
      <c r="U91" s="284">
        <f t="shared" si="9"/>
        <v>0.19392188107565353</v>
      </c>
      <c r="V91" s="287">
        <f t="shared" si="10"/>
        <v>1.5477464468672873E-3</v>
      </c>
    </row>
    <row r="92" spans="1:22" x14ac:dyDescent="0.2">
      <c r="A92" s="41" t="str">
        <f>VLOOKUP($B92,'Sector Match'!$A$1:$B$43,2,0)</f>
        <v>metal products except machinery and vehicles 25</v>
      </c>
      <c r="B92" s="12" t="s">
        <v>28</v>
      </c>
      <c r="C92" s="144">
        <f>SUMIFS($B32:$AC32,$B$4:$AC$4,C$63)-SUMIFS('Non-energy Use 2019'!$C32:$AF32,'Non-energy Use 2019'!$C$1:$AF$1,'Energy Use 2019'!C$63)</f>
        <v>170741941860234.22</v>
      </c>
      <c r="D92" s="145">
        <f>SUMIFS($B32:$AC32,$B$4:$AC$4,D$63)-SUMIFS('Non-energy Use 2019'!$C32:$AF32,'Non-energy Use 2019'!$C$1:$AF$1,'Energy Use 2019'!D$63)</f>
        <v>29114988746804.258</v>
      </c>
      <c r="E92" s="145">
        <f>SUMIFS($B32:$AC32,$B$4:$AC$4,E$63)-SUMIFS('Non-energy Use 2019'!$C32:$AF32,'Non-energy Use 2019'!$C$1:$AF$1,'Energy Use 2019'!E$63)</f>
        <v>7845195679451.4717</v>
      </c>
      <c r="F92" s="145">
        <f>SUMIFS($B32:$AC32,$B$4:$AC$4,F$63)-SUMIFS('Non-energy Use 2019'!$C32:$AF32,'Non-energy Use 2019'!$C$1:$AF$1,'Energy Use 2019'!F$63)</f>
        <v>0</v>
      </c>
      <c r="G92" s="145">
        <f>SUMIFS($B32:$AC32,$B$4:$AC$4,G$63)-SUMIFS('Non-energy Use 2019'!$C32:$AF32,'Non-energy Use 2019'!$C$1:$AF$1,'Energy Use 2019'!G$63)</f>
        <v>1265101937494.5889</v>
      </c>
      <c r="H92" s="145">
        <f>SUMIFS($B32:$AC32,$B$4:$AC$4,H$63)-SUMIFS('Non-energy Use 2019'!$C32:$AF32,'Non-energy Use 2019'!$C$1:$AF$1,'Energy Use 2019'!H$63)</f>
        <v>221075431409626.34</v>
      </c>
      <c r="I92" s="145">
        <f>SUMIFS($B32:$AC32,$B$4:$AC$4,I$63)-SUMIFS('Non-energy Use 2019'!$C32:$AF32,'Non-energy Use 2019'!$C$1:$AF$1,'Energy Use 2019'!I$63)</f>
        <v>570796702373623.13</v>
      </c>
      <c r="J92" s="145">
        <f>SUMIFS($B32:$AC32,$B$4:$AC$4,J$63)-SUMIFS('Non-energy Use 2019'!$C32:$AF32,'Non-energy Use 2019'!$C$1:$AF$1,'Energy Use 2019'!J$63)</f>
        <v>6040912431318.21</v>
      </c>
      <c r="K92" s="146">
        <f>SUMIFS($B32:$AC32,$B$4:$AC$4,K$63)-SUMIFS('Non-energy Use 2019'!$C32:$AF32,'Non-energy Use 2019'!$C$1:$AF$1,'Energy Use 2019'!K$63)</f>
        <v>1353885483882.2039</v>
      </c>
      <c r="L92" s="266">
        <f t="shared" si="2"/>
        <v>1008234159922434.5</v>
      </c>
      <c r="N92" s="12" t="s">
        <v>28</v>
      </c>
      <c r="O92" s="282">
        <f t="shared" si="3"/>
        <v>0.39032309399608744</v>
      </c>
      <c r="P92" s="284">
        <f t="shared" si="4"/>
        <v>6.6558060459546875E-2</v>
      </c>
      <c r="Q92" s="284">
        <f t="shared" si="5"/>
        <v>1.7934439641753969E-2</v>
      </c>
      <c r="R92" s="284">
        <f t="shared" si="6"/>
        <v>0</v>
      </c>
      <c r="S92" s="284">
        <f t="shared" si="7"/>
        <v>2.8920750056101968E-3</v>
      </c>
      <c r="T92" s="284">
        <f t="shared" si="8"/>
        <v>0.50538751904884072</v>
      </c>
      <c r="U92" s="284">
        <f t="shared" si="9"/>
        <v>1.3809774007851479E-2</v>
      </c>
      <c r="V92" s="287">
        <f t="shared" si="10"/>
        <v>3.0950378403091618E-3</v>
      </c>
    </row>
    <row r="93" spans="1:22" x14ac:dyDescent="0.2">
      <c r="A93" s="41" t="str">
        <f>VLOOKUP($B93,'Sector Match'!$A$1:$B$43,2,0)</f>
        <v>other manufacturing 31T33</v>
      </c>
      <c r="B93" s="12" t="s">
        <v>29</v>
      </c>
      <c r="C93" s="144">
        <f>SUMIFS($B33:$AC33,$B$4:$AC$4,C$63)-SUMIFS('Non-energy Use 2019'!$C33:$AF33,'Non-energy Use 2019'!$C$1:$AF$1,'Energy Use 2019'!C$63)</f>
        <v>69385717163693.281</v>
      </c>
      <c r="D93" s="145">
        <f>SUMIFS($B33:$AC33,$B$4:$AC$4,D$63)-SUMIFS('Non-energy Use 2019'!$C33:$AF33,'Non-energy Use 2019'!$C$1:$AF$1,'Energy Use 2019'!D$63)</f>
        <v>1695960150210.7737</v>
      </c>
      <c r="E93" s="145">
        <f>SUMIFS($B33:$AC33,$B$4:$AC$4,E$63)-SUMIFS('Non-energy Use 2019'!$C33:$AF33,'Non-energy Use 2019'!$C$1:$AF$1,'Energy Use 2019'!E$63)</f>
        <v>8178005466635.96</v>
      </c>
      <c r="F93" s="145">
        <f>SUMIFS($B33:$AC33,$B$4:$AC$4,F$63)-SUMIFS('Non-energy Use 2019'!$C33:$AF33,'Non-energy Use 2019'!$C$1:$AF$1,'Energy Use 2019'!F$63)</f>
        <v>0</v>
      </c>
      <c r="G93" s="145">
        <f>SUMIFS($B33:$AC33,$B$4:$AC$4,G$63)-SUMIFS('Non-energy Use 2019'!$C33:$AF33,'Non-energy Use 2019'!$C$1:$AF$1,'Energy Use 2019'!G$63)</f>
        <v>995951067424.53491</v>
      </c>
      <c r="H93" s="145">
        <f>SUMIFS($B33:$AC33,$B$4:$AC$4,H$63)-SUMIFS('Non-energy Use 2019'!$C33:$AF33,'Non-energy Use 2019'!$C$1:$AF$1,'Energy Use 2019'!H$63)</f>
        <v>75160563300985.438</v>
      </c>
      <c r="I93" s="145">
        <f>SUMIFS($B33:$AC33,$B$4:$AC$4,I$63)-SUMIFS('Non-energy Use 2019'!$C33:$AF33,'Non-energy Use 2019'!$C$1:$AF$1,'Energy Use 2019'!I$63)</f>
        <v>343749385399834.5</v>
      </c>
      <c r="J93" s="145">
        <f>SUMIFS($B33:$AC33,$B$4:$AC$4,J$63)-SUMIFS('Non-energy Use 2019'!$C33:$AF33,'Non-energy Use 2019'!$C$1:$AF$1,'Energy Use 2019'!J$63)</f>
        <v>3257647450606.5249</v>
      </c>
      <c r="K93" s="146">
        <f>SUMIFS($B33:$AC33,$B$4:$AC$4,K$63)-SUMIFS('Non-energy Use 2019'!$C33:$AF33,'Non-energy Use 2019'!$C$1:$AF$1,'Energy Use 2019'!K$63)</f>
        <v>1417695660376.6521</v>
      </c>
      <c r="L93" s="266">
        <f t="shared" si="2"/>
        <v>503840925659767.63</v>
      </c>
      <c r="N93" s="12" t="s">
        <v>29</v>
      </c>
      <c r="O93" s="282">
        <f t="shared" si="3"/>
        <v>0.4334127652906265</v>
      </c>
      <c r="P93" s="284">
        <f t="shared" si="4"/>
        <v>1.0593690006711927E-2</v>
      </c>
      <c r="Q93" s="284">
        <f t="shared" si="5"/>
        <v>5.1083308045869982E-2</v>
      </c>
      <c r="R93" s="284">
        <f t="shared" si="6"/>
        <v>0</v>
      </c>
      <c r="S93" s="284">
        <f t="shared" si="7"/>
        <v>6.2211348944950862E-3</v>
      </c>
      <c r="T93" s="284">
        <f t="shared" si="8"/>
        <v>0.46948491581098389</v>
      </c>
      <c r="U93" s="284">
        <f t="shared" si="9"/>
        <v>2.0348654559243014E-2</v>
      </c>
      <c r="V93" s="287">
        <f t="shared" si="10"/>
        <v>8.8555313920698504E-3</v>
      </c>
    </row>
    <row r="94" spans="1:22" x14ac:dyDescent="0.2">
      <c r="A94" s="41" t="str">
        <f>VLOOKUP($B94,'Sector Match'!$A$1:$B$43,2,0)</f>
        <v>glass and glass products 231</v>
      </c>
      <c r="B94" s="12" t="s">
        <v>30</v>
      </c>
      <c r="C94" s="144">
        <f>SUMIFS($B34:$AC34,$B$4:$AC$4,C$63)-SUMIFS('Non-energy Use 2019'!$C34:$AF34,'Non-energy Use 2019'!$C$1:$AF$1,'Energy Use 2019'!C$63)</f>
        <v>5286059880147.5771</v>
      </c>
      <c r="D94" s="145">
        <f>SUMIFS($B34:$AC34,$B$4:$AC$4,D$63)-SUMIFS('Non-energy Use 2019'!$C34:$AF34,'Non-energy Use 2019'!$C$1:$AF$1,'Energy Use 2019'!D$63)</f>
        <v>6537723542798.9082</v>
      </c>
      <c r="E94" s="145">
        <f>SUMIFS($B34:$AC34,$B$4:$AC$4,E$63)-SUMIFS('Non-energy Use 2019'!$C34:$AF34,'Non-energy Use 2019'!$C$1:$AF$1,'Energy Use 2019'!E$63)</f>
        <v>5764020449382.4893</v>
      </c>
      <c r="F94" s="145">
        <f>SUMIFS($B34:$AC34,$B$4:$AC$4,F$63)-SUMIFS('Non-energy Use 2019'!$C34:$AF34,'Non-energy Use 2019'!$C$1:$AF$1,'Energy Use 2019'!F$63)</f>
        <v>0</v>
      </c>
      <c r="G94" s="145">
        <f>SUMIFS($B34:$AC34,$B$4:$AC$4,G$63)-SUMIFS('Non-energy Use 2019'!$C34:$AF34,'Non-energy Use 2019'!$C$1:$AF$1,'Energy Use 2019'!G$63)</f>
        <v>1715189200647.5298</v>
      </c>
      <c r="H94" s="145">
        <f>SUMIFS($B34:$AC34,$B$4:$AC$4,H$63)-SUMIFS('Non-energy Use 2019'!$C34:$AF34,'Non-energy Use 2019'!$C$1:$AF$1,'Energy Use 2019'!H$63)</f>
        <v>71874414705155.188</v>
      </c>
      <c r="I94" s="145">
        <f>SUMIFS($B34:$AC34,$B$4:$AC$4,I$63)-SUMIFS('Non-energy Use 2019'!$C34:$AF34,'Non-energy Use 2019'!$C$1:$AF$1,'Energy Use 2019'!I$63)</f>
        <v>170409177864849.53</v>
      </c>
      <c r="J94" s="145">
        <f>SUMIFS($B34:$AC34,$B$4:$AC$4,J$63)-SUMIFS('Non-energy Use 2019'!$C34:$AF34,'Non-energy Use 2019'!$C$1:$AF$1,'Energy Use 2019'!J$63)</f>
        <v>9054496972837.9785</v>
      </c>
      <c r="K94" s="146">
        <f>SUMIFS($B34:$AC34,$B$4:$AC$4,K$63)-SUMIFS('Non-energy Use 2019'!$C34:$AF34,'Non-energy Use 2019'!$C$1:$AF$1,'Energy Use 2019'!K$63)</f>
        <v>1503700680869.1689</v>
      </c>
      <c r="L94" s="266">
        <f t="shared" si="2"/>
        <v>272144783296688.34</v>
      </c>
      <c r="N94" s="12" t="s">
        <v>30</v>
      </c>
      <c r="O94" s="282">
        <f t="shared" si="3"/>
        <v>5.1958799062626612E-2</v>
      </c>
      <c r="P94" s="284">
        <f t="shared" si="4"/>
        <v>6.4261902360025519E-2</v>
      </c>
      <c r="Q94" s="284">
        <f t="shared" si="5"/>
        <v>5.6656864869637884E-2</v>
      </c>
      <c r="R94" s="284">
        <f t="shared" si="6"/>
        <v>0</v>
      </c>
      <c r="S94" s="284">
        <f t="shared" si="7"/>
        <v>1.6859281402681368E-2</v>
      </c>
      <c r="T94" s="284">
        <f t="shared" si="8"/>
        <v>0.70648240013974128</v>
      </c>
      <c r="U94" s="284">
        <f t="shared" si="9"/>
        <v>8.9000276102001896E-2</v>
      </c>
      <c r="V94" s="287">
        <f t="shared" si="10"/>
        <v>1.4780476063285667E-2</v>
      </c>
    </row>
    <row r="95" spans="1:22" x14ac:dyDescent="0.2">
      <c r="A95" s="41" t="str">
        <f>VLOOKUP($B95,'Sector Match'!$A$1:$B$43,2,0)</f>
        <v>road vehicles 29</v>
      </c>
      <c r="B95" s="12" t="s">
        <v>31</v>
      </c>
      <c r="C95" s="144">
        <f>SUMIFS($B35:$AC35,$B$4:$AC$4,C$63)-SUMIFS('Non-energy Use 2019'!$C35:$AF35,'Non-energy Use 2019'!$C$1:$AF$1,'Energy Use 2019'!C$63)</f>
        <v>7979671787043.3115</v>
      </c>
      <c r="D95" s="145">
        <f>SUMIFS($B35:$AC35,$B$4:$AC$4,D$63)-SUMIFS('Non-energy Use 2019'!$C35:$AF35,'Non-energy Use 2019'!$C$1:$AF$1,'Energy Use 2019'!D$63)</f>
        <v>1317912446369.1846</v>
      </c>
      <c r="E95" s="145">
        <f>SUMIFS($B35:$AC35,$B$4:$AC$4,E$63)-SUMIFS('Non-energy Use 2019'!$C35:$AF35,'Non-energy Use 2019'!$C$1:$AF$1,'Energy Use 2019'!E$63)</f>
        <v>10291613661968.699</v>
      </c>
      <c r="F95" s="145">
        <f>SUMIFS($B35:$AC35,$B$4:$AC$4,F$63)-SUMIFS('Non-energy Use 2019'!$C35:$AF35,'Non-energy Use 2019'!$C$1:$AF$1,'Energy Use 2019'!F$63)</f>
        <v>3963392080.144383</v>
      </c>
      <c r="G95" s="145">
        <f>SUMIFS($B35:$AC35,$B$4:$AC$4,G$63)-SUMIFS('Non-energy Use 2019'!$C35:$AF35,'Non-energy Use 2019'!$C$1:$AF$1,'Energy Use 2019'!G$63)</f>
        <v>940743847825.68616</v>
      </c>
      <c r="H95" s="145">
        <f>SUMIFS($B35:$AC35,$B$4:$AC$4,H$63)-SUMIFS('Non-energy Use 2019'!$C35:$AF35,'Non-energy Use 2019'!$C$1:$AF$1,'Energy Use 2019'!H$63)</f>
        <v>92988580557133.547</v>
      </c>
      <c r="I95" s="145">
        <f>SUMIFS($B35:$AC35,$B$4:$AC$4,I$63)-SUMIFS('Non-energy Use 2019'!$C35:$AF35,'Non-energy Use 2019'!$C$1:$AF$1,'Energy Use 2019'!I$63)</f>
        <v>351931701056394.38</v>
      </c>
      <c r="J95" s="145">
        <f>SUMIFS($B35:$AC35,$B$4:$AC$4,J$63)-SUMIFS('Non-energy Use 2019'!$C35:$AF35,'Non-energy Use 2019'!$C$1:$AF$1,'Energy Use 2019'!J$63)</f>
        <v>28269783064090.871</v>
      </c>
      <c r="K95" s="146">
        <f>SUMIFS($B35:$AC35,$B$4:$AC$4,K$63)-SUMIFS('Non-energy Use 2019'!$C35:$AF35,'Non-energy Use 2019'!$C$1:$AF$1,'Energy Use 2019'!K$63)</f>
        <v>835081005427.3429</v>
      </c>
      <c r="L95" s="266">
        <f t="shared" si="2"/>
        <v>494559050818333.13</v>
      </c>
      <c r="N95" s="12" t="s">
        <v>31</v>
      </c>
      <c r="O95" s="282">
        <f t="shared" si="3"/>
        <v>5.594769727098127E-2</v>
      </c>
      <c r="P95" s="284">
        <f t="shared" si="4"/>
        <v>9.2402505449966661E-3</v>
      </c>
      <c r="Q95" s="284">
        <f t="shared" si="5"/>
        <v>7.215736448266459E-2</v>
      </c>
      <c r="R95" s="284">
        <f t="shared" si="6"/>
        <v>2.7788443708445361E-5</v>
      </c>
      <c r="S95" s="284">
        <f t="shared" si="7"/>
        <v>6.5958166466382117E-3</v>
      </c>
      <c r="T95" s="284">
        <f t="shared" si="8"/>
        <v>0.65196878938255565</v>
      </c>
      <c r="U95" s="284">
        <f t="shared" si="9"/>
        <v>0.1982073081444502</v>
      </c>
      <c r="V95" s="287">
        <f t="shared" si="10"/>
        <v>5.8549850840051926E-3</v>
      </c>
    </row>
    <row r="96" spans="1:22" x14ac:dyDescent="0.2">
      <c r="A96" s="41" t="str">
        <f>VLOOKUP($B96,'Sector Match'!$A$1:$B$43,2,0)</f>
        <v>nonroad vehicles 30</v>
      </c>
      <c r="B96" s="12" t="s">
        <v>32</v>
      </c>
      <c r="C96" s="144">
        <f>SUMIFS($B36:$AC36,$B$4:$AC$4,C$63)-SUMIFS('Non-energy Use 2019'!$C36:$AF36,'Non-energy Use 2019'!$C$1:$AF$1,'Energy Use 2019'!C$63)</f>
        <v>5756946421367.1719</v>
      </c>
      <c r="D96" s="145">
        <f>SUMIFS($B36:$AC36,$B$4:$AC$4,D$63)-SUMIFS('Non-energy Use 2019'!$C36:$AF36,'Non-energy Use 2019'!$C$1:$AF$1,'Energy Use 2019'!D$63)</f>
        <v>1401932795527.0383</v>
      </c>
      <c r="E96" s="145">
        <f>SUMIFS($B36:$AC36,$B$4:$AC$4,E$63)-SUMIFS('Non-energy Use 2019'!$C36:$AF36,'Non-energy Use 2019'!$C$1:$AF$1,'Energy Use 2019'!E$63)</f>
        <v>4053347981531.0254</v>
      </c>
      <c r="F96" s="145">
        <f>SUMIFS($B36:$AC36,$B$4:$AC$4,F$63)-SUMIFS('Non-energy Use 2019'!$C36:$AF36,'Non-energy Use 2019'!$C$1:$AF$1,'Energy Use 2019'!F$63)</f>
        <v>3963392080.144383</v>
      </c>
      <c r="G96" s="145">
        <f>SUMIFS($B36:$AC36,$B$4:$AC$4,G$63)-SUMIFS('Non-energy Use 2019'!$C36:$AF36,'Non-energy Use 2019'!$C$1:$AF$1,'Energy Use 2019'!G$63)</f>
        <v>710161836456.33545</v>
      </c>
      <c r="H96" s="145">
        <f>SUMIFS($B36:$AC36,$B$4:$AC$4,H$63)-SUMIFS('Non-energy Use 2019'!$C36:$AF36,'Non-energy Use 2019'!$C$1:$AF$1,'Energy Use 2019'!H$63)</f>
        <v>77017250982495.391</v>
      </c>
      <c r="I96" s="145">
        <f>SUMIFS($B36:$AC36,$B$4:$AC$4,I$63)-SUMIFS('Non-energy Use 2019'!$C36:$AF36,'Non-energy Use 2019'!$C$1:$AF$1,'Energy Use 2019'!I$63)</f>
        <v>56702969800129.547</v>
      </c>
      <c r="J96" s="145">
        <f>SUMIFS($B36:$AC36,$B$4:$AC$4,J$63)-SUMIFS('Non-energy Use 2019'!$C36:$AF36,'Non-energy Use 2019'!$C$1:$AF$1,'Energy Use 2019'!J$63)</f>
        <v>6318148939698.3115</v>
      </c>
      <c r="K96" s="146">
        <f>SUMIFS($B36:$AC36,$B$4:$AC$4,K$63)-SUMIFS('Non-energy Use 2019'!$C36:$AF36,'Non-energy Use 2019'!$C$1:$AF$1,'Energy Use 2019'!K$63)</f>
        <v>83230664992.758438</v>
      </c>
      <c r="L96" s="266">
        <f t="shared" si="2"/>
        <v>152047952814277.72</v>
      </c>
      <c r="N96" s="12" t="s">
        <v>32</v>
      </c>
      <c r="O96" s="282">
        <f t="shared" si="3"/>
        <v>6.0380171450792566E-2</v>
      </c>
      <c r="P96" s="284">
        <f t="shared" si="4"/>
        <v>1.4703791968991242E-2</v>
      </c>
      <c r="Q96" s="284">
        <f t="shared" si="5"/>
        <v>4.2512441173014337E-2</v>
      </c>
      <c r="R96" s="284">
        <f t="shared" si="6"/>
        <v>4.1568963094327242E-5</v>
      </c>
      <c r="S96" s="284">
        <f t="shared" si="7"/>
        <v>7.4483398497323669E-3</v>
      </c>
      <c r="T96" s="284">
        <f t="shared" si="8"/>
        <v>0.80777455244883578</v>
      </c>
      <c r="U96" s="284">
        <f t="shared" si="9"/>
        <v>6.6266191885112263E-2</v>
      </c>
      <c r="V96" s="287">
        <f t="shared" si="10"/>
        <v>8.72942260427147E-4</v>
      </c>
    </row>
    <row r="97" spans="1:22" x14ac:dyDescent="0.2">
      <c r="A97" s="41" t="str">
        <f>VLOOKUP($B97,'Sector Match'!$A$1:$B$43,2,0)</f>
        <v>appliances and electrical equipment 27</v>
      </c>
      <c r="B97" s="12" t="s">
        <v>33</v>
      </c>
      <c r="C97" s="144">
        <f>SUMIFS($B37:$AC37,$B$4:$AC$4,C$63)-SUMIFS('Non-energy Use 2019'!$C37:$AF37,'Non-energy Use 2019'!$C$1:$AF$1,'Energy Use 2019'!C$63)</f>
        <v>3337097367878.6772</v>
      </c>
      <c r="D97" s="145">
        <f>SUMIFS($B37:$AC37,$B$4:$AC$4,D$63)-SUMIFS('Non-energy Use 2019'!$C37:$AF37,'Non-energy Use 2019'!$C$1:$AF$1,'Energy Use 2019'!D$63)</f>
        <v>2360156384138.3374</v>
      </c>
      <c r="E97" s="145">
        <f>SUMIFS($B37:$AC37,$B$4:$AC$4,E$63)-SUMIFS('Non-energy Use 2019'!$C37:$AF37,'Non-energy Use 2019'!$C$1:$AF$1,'Energy Use 2019'!E$63)</f>
        <v>4659156229501.9746</v>
      </c>
      <c r="F97" s="145">
        <f>SUMIFS($B37:$AC37,$B$4:$AC$4,F$63)-SUMIFS('Non-energy Use 2019'!$C37:$AF37,'Non-energy Use 2019'!$C$1:$AF$1,'Energy Use 2019'!F$63)</f>
        <v>0</v>
      </c>
      <c r="G97" s="145">
        <f>SUMIFS($B37:$AC37,$B$4:$AC$4,G$63)-SUMIFS('Non-energy Use 2019'!$C37:$AF37,'Non-energy Use 2019'!$C$1:$AF$1,'Energy Use 2019'!G$63)</f>
        <v>1602214896964.9331</v>
      </c>
      <c r="H97" s="145">
        <f>SUMIFS($B37:$AC37,$B$4:$AC$4,H$63)-SUMIFS('Non-energy Use 2019'!$C37:$AF37,'Non-energy Use 2019'!$C$1:$AF$1,'Energy Use 2019'!H$63)</f>
        <v>41545354589522.445</v>
      </c>
      <c r="I97" s="145">
        <f>SUMIFS($B37:$AC37,$B$4:$AC$4,I$63)-SUMIFS('Non-energy Use 2019'!$C37:$AF37,'Non-energy Use 2019'!$C$1:$AF$1,'Energy Use 2019'!I$63)</f>
        <v>293208743404436.81</v>
      </c>
      <c r="J97" s="145">
        <f>SUMIFS($B37:$AC37,$B$4:$AC$4,J$63)-SUMIFS('Non-energy Use 2019'!$C37:$AF37,'Non-energy Use 2019'!$C$1:$AF$1,'Energy Use 2019'!J$63)</f>
        <v>13405925383002.238</v>
      </c>
      <c r="K97" s="146">
        <f>SUMIFS($B37:$AC37,$B$4:$AC$4,K$63)-SUMIFS('Non-energy Use 2019'!$C37:$AF37,'Non-energy Use 2019'!$C$1:$AF$1,'Energy Use 2019'!K$63)</f>
        <v>1717326054350.5825</v>
      </c>
      <c r="L97" s="266">
        <f t="shared" si="2"/>
        <v>361835974309796</v>
      </c>
      <c r="N97" s="12" t="s">
        <v>33</v>
      </c>
      <c r="O97" s="282">
        <f t="shared" si="3"/>
        <v>4.8626431867558842E-2</v>
      </c>
      <c r="P97" s="284">
        <f t="shared" si="4"/>
        <v>3.4390960454067074E-2</v>
      </c>
      <c r="Q97" s="284">
        <f t="shared" si="5"/>
        <v>6.7890779913985067E-2</v>
      </c>
      <c r="R97" s="284">
        <f t="shared" si="6"/>
        <v>0</v>
      </c>
      <c r="S97" s="284">
        <f t="shared" si="7"/>
        <v>2.3346634795369751E-2</v>
      </c>
      <c r="T97" s="284">
        <f t="shared" si="8"/>
        <v>0.60537710820382407</v>
      </c>
      <c r="U97" s="284">
        <f t="shared" si="9"/>
        <v>0.19534411058330131</v>
      </c>
      <c r="V97" s="287">
        <f t="shared" si="10"/>
        <v>2.5023974181893945E-2</v>
      </c>
    </row>
    <row r="98" spans="1:22" x14ac:dyDescent="0.2">
      <c r="A98" s="41" t="str">
        <f>VLOOKUP($B98,'Sector Match'!$A$1:$B$43,2,0)</f>
        <v>computers and electronics 26</v>
      </c>
      <c r="B98" s="12" t="s">
        <v>34</v>
      </c>
      <c r="C98" s="144">
        <f>SUMIFS($B38:$AC38,$B$4:$AC$4,C$63)-SUMIFS('Non-energy Use 2019'!$C38:$AF38,'Non-energy Use 2019'!$C$1:$AF$1,'Energy Use 2019'!C$63)</f>
        <v>3242845295820.1216</v>
      </c>
      <c r="D98" s="145">
        <f>SUMIFS($B38:$AC38,$B$4:$AC$4,D$63)-SUMIFS('Non-energy Use 2019'!$C38:$AF38,'Non-energy Use 2019'!$C$1:$AF$1,'Energy Use 2019'!D$63)</f>
        <v>1211169721489.1516</v>
      </c>
      <c r="E98" s="145">
        <f>SUMIFS($B38:$AC38,$B$4:$AC$4,E$63)-SUMIFS('Non-energy Use 2019'!$C38:$AF38,'Non-energy Use 2019'!$C$1:$AF$1,'Energy Use 2019'!E$63)</f>
        <v>2806921732152.8521</v>
      </c>
      <c r="F98" s="145">
        <f>SUMIFS($B38:$AC38,$B$4:$AC$4,F$63)-SUMIFS('Non-energy Use 2019'!$C38:$AF38,'Non-energy Use 2019'!$C$1:$AF$1,'Energy Use 2019'!F$63)</f>
        <v>0</v>
      </c>
      <c r="G98" s="145">
        <f>SUMIFS($B38:$AC38,$B$4:$AC$4,G$63)-SUMIFS('Non-energy Use 2019'!$C38:$AF38,'Non-energy Use 2019'!$C$1:$AF$1,'Energy Use 2019'!G$63)</f>
        <v>232586360238.65463</v>
      </c>
      <c r="H98" s="145">
        <f>SUMIFS($B38:$AC38,$B$4:$AC$4,H$63)-SUMIFS('Non-energy Use 2019'!$C38:$AF38,'Non-energy Use 2019'!$C$1:$AF$1,'Energy Use 2019'!H$63)</f>
        <v>119322284313195.38</v>
      </c>
      <c r="I98" s="145">
        <f>SUMIFS($B38:$AC38,$B$4:$AC$4,I$63)-SUMIFS('Non-energy Use 2019'!$C38:$AF38,'Non-energy Use 2019'!$C$1:$AF$1,'Energy Use 2019'!I$63)</f>
        <v>511974792614059.31</v>
      </c>
      <c r="J98" s="145">
        <f>SUMIFS($B38:$AC38,$B$4:$AC$4,J$63)-SUMIFS('Non-energy Use 2019'!$C38:$AF38,'Non-energy Use 2019'!$C$1:$AF$1,'Energy Use 2019'!J$63)</f>
        <v>14775141998407.004</v>
      </c>
      <c r="K98" s="146">
        <f>SUMIFS($B38:$AC38,$B$4:$AC$4,K$63)-SUMIFS('Non-energy Use 2019'!$C38:$AF38,'Non-energy Use 2019'!$C$1:$AF$1,'Energy Use 2019'!K$63)</f>
        <v>627004342945.44678</v>
      </c>
      <c r="L98" s="266">
        <f t="shared" si="2"/>
        <v>654192746378308</v>
      </c>
      <c r="N98" s="12" t="s">
        <v>34</v>
      </c>
      <c r="O98" s="282">
        <f t="shared" si="3"/>
        <v>2.2801940331638501E-2</v>
      </c>
      <c r="P98" s="284">
        <f t="shared" si="4"/>
        <v>8.516292700265389E-3</v>
      </c>
      <c r="Q98" s="284">
        <f t="shared" si="5"/>
        <v>1.9736760780610155E-2</v>
      </c>
      <c r="R98" s="284">
        <f t="shared" si="6"/>
        <v>0</v>
      </c>
      <c r="S98" s="284">
        <f t="shared" si="7"/>
        <v>1.6354219286842469E-3</v>
      </c>
      <c r="T98" s="284">
        <f t="shared" si="8"/>
        <v>0.83900999244436525</v>
      </c>
      <c r="U98" s="284">
        <f t="shared" si="9"/>
        <v>0.10389083520987374</v>
      </c>
      <c r="V98" s="287">
        <f t="shared" si="10"/>
        <v>4.4087566045621562E-3</v>
      </c>
    </row>
    <row r="99" spans="1:22" x14ac:dyDescent="0.2">
      <c r="A99" s="41" t="str">
        <f>VLOOKUP($B99,'Sector Match'!$A$1:$B$43,2,0)</f>
        <v>computers and electronics 26</v>
      </c>
      <c r="B99" s="12" t="s">
        <v>35</v>
      </c>
      <c r="C99" s="144">
        <f>SUMIFS($B39:$AC39,$B$4:$AC$4,C$63)-SUMIFS('Non-energy Use 2019'!$C39:$AF39,'Non-energy Use 2019'!$C$1:$AF$1,'Energy Use 2019'!C$63)</f>
        <v>383180757682.16437</v>
      </c>
      <c r="D99" s="145">
        <f>SUMIFS($B39:$AC39,$B$4:$AC$4,D$63)-SUMIFS('Non-energy Use 2019'!$C39:$AF39,'Non-energy Use 2019'!$C$1:$AF$1,'Energy Use 2019'!D$63)</f>
        <v>120090609421.29274</v>
      </c>
      <c r="E99" s="145">
        <f>SUMIFS($B39:$AC39,$B$4:$AC$4,E$63)-SUMIFS('Non-energy Use 2019'!$C39:$AF39,'Non-energy Use 2019'!$C$1:$AF$1,'Energy Use 2019'!E$63)</f>
        <v>680325622572.49231</v>
      </c>
      <c r="F99" s="145">
        <f>SUMIFS($B39:$AC39,$B$4:$AC$4,F$63)-SUMIFS('Non-energy Use 2019'!$C39:$AF39,'Non-energy Use 2019'!$C$1:$AF$1,'Energy Use 2019'!F$63)</f>
        <v>0</v>
      </c>
      <c r="G99" s="145">
        <f>SUMIFS($B39:$AC39,$B$4:$AC$4,G$63)-SUMIFS('Non-energy Use 2019'!$C39:$AF39,'Non-energy Use 2019'!$C$1:$AF$1,'Energy Use 2019'!G$63)</f>
        <v>105285326838.3849</v>
      </c>
      <c r="H99" s="145">
        <f>SUMIFS($B39:$AC39,$B$4:$AC$4,H$63)-SUMIFS('Non-energy Use 2019'!$C39:$AF39,'Non-energy Use 2019'!$C$1:$AF$1,'Energy Use 2019'!H$63)</f>
        <v>3674586136838.1592</v>
      </c>
      <c r="I99" s="145">
        <f>SUMIFS($B39:$AC39,$B$4:$AC$4,I$63)-SUMIFS('Non-energy Use 2019'!$C39:$AF39,'Non-energy Use 2019'!$C$1:$AF$1,'Energy Use 2019'!I$63)</f>
        <v>25430691654854.102</v>
      </c>
      <c r="J99" s="145">
        <f>SUMIFS($B39:$AC39,$B$4:$AC$4,J$63)-SUMIFS('Non-energy Use 2019'!$C39:$AF39,'Non-energy Use 2019'!$C$1:$AF$1,'Energy Use 2019'!J$63)</f>
        <v>544426155259.93243</v>
      </c>
      <c r="K99" s="146">
        <f>SUMIFS($B39:$AC39,$B$4:$AC$4,K$63)-SUMIFS('Non-energy Use 2019'!$C39:$AF39,'Non-energy Use 2019'!$C$1:$AF$1,'Energy Use 2019'!K$63)</f>
        <v>407830258464.5163</v>
      </c>
      <c r="L99" s="266">
        <f t="shared" si="2"/>
        <v>31346416521931.043</v>
      </c>
      <c r="N99" s="12" t="s">
        <v>35</v>
      </c>
      <c r="O99" s="282">
        <f t="shared" si="3"/>
        <v>6.4773255398454729E-2</v>
      </c>
      <c r="P99" s="284">
        <f t="shared" si="4"/>
        <v>2.0300235747885875E-2</v>
      </c>
      <c r="Q99" s="284">
        <f t="shared" si="5"/>
        <v>0.11500291813075016</v>
      </c>
      <c r="R99" s="284">
        <f t="shared" si="6"/>
        <v>0</v>
      </c>
      <c r="S99" s="284">
        <f t="shared" si="7"/>
        <v>1.7797536093055007E-2</v>
      </c>
      <c r="T99" s="284">
        <f t="shared" si="8"/>
        <v>0.62115568580420366</v>
      </c>
      <c r="U99" s="284">
        <f t="shared" si="9"/>
        <v>9.2030337362349737E-2</v>
      </c>
      <c r="V99" s="287">
        <f t="shared" si="10"/>
        <v>6.8940031463300966E-2</v>
      </c>
    </row>
    <row r="100" spans="1:22" x14ac:dyDescent="0.2">
      <c r="A100" s="41" t="str">
        <f>VLOOKUP($B100,'Sector Match'!$A$1:$B$43,2,0)</f>
        <v>other machinery 28</v>
      </c>
      <c r="B100" s="12" t="s">
        <v>36</v>
      </c>
      <c r="C100" s="144">
        <f>SUMIFS($B40:$AC40,$B$4:$AC$4,C$63)-SUMIFS('Non-energy Use 2019'!$C40:$AF40,'Non-energy Use 2019'!$C$1:$AF$1,'Energy Use 2019'!C$63)</f>
        <v>300821136625.13696</v>
      </c>
      <c r="D100" s="145">
        <f>SUMIFS($B40:$AC40,$B$4:$AC$4,D$63)-SUMIFS('Non-energy Use 2019'!$C40:$AF40,'Non-energy Use 2019'!$C$1:$AF$1,'Energy Use 2019'!D$63)</f>
        <v>1462287612546.7671</v>
      </c>
      <c r="E100" s="145">
        <f>SUMIFS($B40:$AC40,$B$4:$AC$4,E$63)-SUMIFS('Non-energy Use 2019'!$C40:$AF40,'Non-energy Use 2019'!$C$1:$AF$1,'Energy Use 2019'!E$63)</f>
        <v>666802126162.32593</v>
      </c>
      <c r="F100" s="145">
        <f>SUMIFS($B40:$AC40,$B$4:$AC$4,F$63)-SUMIFS('Non-energy Use 2019'!$C40:$AF40,'Non-energy Use 2019'!$C$1:$AF$1,'Energy Use 2019'!F$63)</f>
        <v>0</v>
      </c>
      <c r="G100" s="145">
        <f>SUMIFS($B40:$AC40,$B$4:$AC$4,G$63)-SUMIFS('Non-energy Use 2019'!$C40:$AF40,'Non-energy Use 2019'!$C$1:$AF$1,'Energy Use 2019'!G$63)</f>
        <v>0</v>
      </c>
      <c r="H100" s="145">
        <f>SUMIFS($B40:$AC40,$B$4:$AC$4,H$63)-SUMIFS('Non-energy Use 2019'!$C40:$AF40,'Non-energy Use 2019'!$C$1:$AF$1,'Energy Use 2019'!H$63)</f>
        <v>15715418667172.93</v>
      </c>
      <c r="I100" s="145">
        <f>SUMIFS($B40:$AC40,$B$4:$AC$4,I$63)-SUMIFS('Non-energy Use 2019'!$C40:$AF40,'Non-energy Use 2019'!$C$1:$AF$1,'Energy Use 2019'!I$63)</f>
        <v>197361684691857.78</v>
      </c>
      <c r="J100" s="145">
        <f>SUMIFS($B40:$AC40,$B$4:$AC$4,J$63)-SUMIFS('Non-energy Use 2019'!$C40:$AF40,'Non-energy Use 2019'!$C$1:$AF$1,'Energy Use 2019'!J$63)</f>
        <v>652477307243.97205</v>
      </c>
      <c r="K100" s="146">
        <f>SUMIFS($B40:$AC40,$B$4:$AC$4,K$63)-SUMIFS('Non-energy Use 2019'!$C40:$AF40,'Non-energy Use 2019'!$C$1:$AF$1,'Energy Use 2019'!K$63)</f>
        <v>288532971974.89594</v>
      </c>
      <c r="L100" s="266">
        <f t="shared" si="2"/>
        <v>216448024513583.81</v>
      </c>
      <c r="N100" s="12" t="s">
        <v>36</v>
      </c>
      <c r="O100" s="282">
        <f t="shared" si="3"/>
        <v>1.5761069929327753E-2</v>
      </c>
      <c r="P100" s="284">
        <f t="shared" si="4"/>
        <v>7.6614354884441557E-2</v>
      </c>
      <c r="Q100" s="284">
        <f t="shared" si="5"/>
        <v>3.49360921156451E-2</v>
      </c>
      <c r="R100" s="284">
        <f t="shared" si="6"/>
        <v>0</v>
      </c>
      <c r="S100" s="284">
        <f t="shared" si="7"/>
        <v>0</v>
      </c>
      <c r="T100" s="284">
        <f t="shared" si="8"/>
        <v>0.82338566817740644</v>
      </c>
      <c r="U100" s="284">
        <f t="shared" si="9"/>
        <v>3.4185564824810222E-2</v>
      </c>
      <c r="V100" s="287">
        <f t="shared" si="10"/>
        <v>1.5117250068368691E-2</v>
      </c>
    </row>
    <row r="101" spans="1:22" x14ac:dyDescent="0.2">
      <c r="A101" s="41" t="str">
        <f>VLOOKUP($B101,'Sector Match'!$A$1:$B$43,2,0)</f>
        <v>water and waste 36T39</v>
      </c>
      <c r="B101" s="12" t="s">
        <v>37</v>
      </c>
      <c r="C101" s="144">
        <f>SUMIFS($B41:$AC41,$B$4:$AC$4,C$63)-SUMIFS('Non-energy Use 2019'!$C41:$AF41,'Non-energy Use 2019'!$C$1:$AF$1,'Energy Use 2019'!C$63)</f>
        <v>48702156099129.727</v>
      </c>
      <c r="D101" s="145">
        <f>SUMIFS($B41:$AC41,$B$4:$AC$4,D$63)-SUMIFS('Non-energy Use 2019'!$C41:$AF41,'Non-energy Use 2019'!$C$1:$AF$1,'Energy Use 2019'!D$63)</f>
        <v>4465832780321.5352</v>
      </c>
      <c r="E101" s="145">
        <f>SUMIFS($B41:$AC41,$B$4:$AC$4,E$63)-SUMIFS('Non-energy Use 2019'!$C41:$AF41,'Non-energy Use 2019'!$C$1:$AF$1,'Energy Use 2019'!E$63)</f>
        <v>1850632318658.7705</v>
      </c>
      <c r="F101" s="145">
        <f>SUMIFS($B41:$AC41,$B$4:$AC$4,F$63)-SUMIFS('Non-energy Use 2019'!$C41:$AF41,'Non-energy Use 2019'!$C$1:$AF$1,'Energy Use 2019'!F$63)</f>
        <v>0</v>
      </c>
      <c r="G101" s="145">
        <f>SUMIFS($B41:$AC41,$B$4:$AC$4,G$63)-SUMIFS('Non-energy Use 2019'!$C41:$AF41,'Non-energy Use 2019'!$C$1:$AF$1,'Energy Use 2019'!G$63)</f>
        <v>523167754579.05859</v>
      </c>
      <c r="H101" s="145">
        <f>SUMIFS($B41:$AC41,$B$4:$AC$4,H$63)-SUMIFS('Non-energy Use 2019'!$C41:$AF41,'Non-energy Use 2019'!$C$1:$AF$1,'Energy Use 2019'!H$63)</f>
        <v>67563376005165.992</v>
      </c>
      <c r="I101" s="145">
        <f>SUMIFS($B41:$AC41,$B$4:$AC$4,I$63)-SUMIFS('Non-energy Use 2019'!$C41:$AF41,'Non-energy Use 2019'!$C$1:$AF$1,'Energy Use 2019'!I$63)</f>
        <v>19769948671437.633</v>
      </c>
      <c r="J101" s="145">
        <f>SUMIFS($B41:$AC41,$B$4:$AC$4,J$63)-SUMIFS('Non-energy Use 2019'!$C41:$AF41,'Non-energy Use 2019'!$C$1:$AF$1,'Energy Use 2019'!J$63)</f>
        <v>187004318302.20175</v>
      </c>
      <c r="K101" s="146">
        <f>SUMIFS($B41:$AC41,$B$4:$AC$4,K$63)-SUMIFS('Non-energy Use 2019'!$C41:$AF41,'Non-energy Use 2019'!$C$1:$AF$1,'Energy Use 2019'!K$63)</f>
        <v>1628546678358.3066</v>
      </c>
      <c r="L101" s="266">
        <f t="shared" si="2"/>
        <v>144690664625953.22</v>
      </c>
      <c r="N101" s="12" t="s">
        <v>37</v>
      </c>
      <c r="O101" s="282">
        <f t="shared" si="3"/>
        <v>0.38986452908949454</v>
      </c>
      <c r="P101" s="284">
        <f t="shared" si="4"/>
        <v>3.5749337059095727E-2</v>
      </c>
      <c r="Q101" s="284">
        <f t="shared" si="5"/>
        <v>1.4814454948629955E-2</v>
      </c>
      <c r="R101" s="284">
        <f t="shared" si="6"/>
        <v>0</v>
      </c>
      <c r="S101" s="284">
        <f t="shared" si="7"/>
        <v>4.187998368257409E-3</v>
      </c>
      <c r="T101" s="284">
        <f t="shared" si="8"/>
        <v>0.54085005428376054</v>
      </c>
      <c r="U101" s="284">
        <f t="shared" si="9"/>
        <v>1.4969840420246325E-3</v>
      </c>
      <c r="V101" s="287">
        <f t="shared" si="10"/>
        <v>1.3036642208737185E-2</v>
      </c>
    </row>
    <row r="102" spans="1:22" x14ac:dyDescent="0.2">
      <c r="A102" s="41" t="str">
        <f>VLOOKUP($B102,'Sector Match'!$A$1:$B$43,2,0)</f>
        <v>other machinery 28</v>
      </c>
      <c r="B102" s="12" t="s">
        <v>38</v>
      </c>
      <c r="C102" s="144">
        <f>SUMIFS($B42:$AC42,$B$4:$AC$4,C$63)-SUMIFS('Non-energy Use 2019'!$C42:$AF42,'Non-energy Use 2019'!$C$1:$AF$1,'Energy Use 2019'!C$63)</f>
        <v>99084802003.609573</v>
      </c>
      <c r="D102" s="145">
        <f>SUMIFS($B42:$AC42,$B$4:$AC$4,D$63)-SUMIFS('Non-energy Use 2019'!$C42:$AF42,'Non-energy Use 2019'!$C$1:$AF$1,'Energy Use 2019'!D$63)</f>
        <v>194199482425.50385</v>
      </c>
      <c r="E102" s="145">
        <f>SUMIFS($B42:$AC42,$B$4:$AC$4,E$63)-SUMIFS('Non-energy Use 2019'!$C42:$AF42,'Non-energy Use 2019'!$C$1:$AF$1,'Energy Use 2019'!E$63)</f>
        <v>1733649266055.4417</v>
      </c>
      <c r="F102" s="145">
        <f>SUMIFS($B42:$AC42,$B$4:$AC$4,F$63)-SUMIFS('Non-energy Use 2019'!$C42:$AF42,'Non-energy Use 2019'!$C$1:$AF$1,'Energy Use 2019'!F$63)</f>
        <v>3963392080.144383</v>
      </c>
      <c r="G102" s="145">
        <f>SUMIFS($B42:$AC42,$B$4:$AC$4,G$63)-SUMIFS('Non-energy Use 2019'!$C42:$AF42,'Non-energy Use 2019'!$C$1:$AF$1,'Energy Use 2019'!G$63)</f>
        <v>122865154484.47588</v>
      </c>
      <c r="H102" s="145">
        <f>SUMIFS($B42:$AC42,$B$4:$AC$4,H$63)-SUMIFS('Non-energy Use 2019'!$C42:$AF42,'Non-energy Use 2019'!$C$1:$AF$1,'Energy Use 2019'!H$63)</f>
        <v>2161030337872.6353</v>
      </c>
      <c r="I102" s="145">
        <f>SUMIFS($B42:$AC42,$B$4:$AC$4,I$63)-SUMIFS('Non-energy Use 2019'!$C42:$AF42,'Non-energy Use 2019'!$C$1:$AF$1,'Energy Use 2019'!I$63)</f>
        <v>5650506558491.667</v>
      </c>
      <c r="J102" s="145">
        <f>SUMIFS($B42:$AC42,$B$4:$AC$4,J$63)-SUMIFS('Non-energy Use 2019'!$C42:$AF42,'Non-energy Use 2019'!$C$1:$AF$1,'Energy Use 2019'!J$63)</f>
        <v>141224751277.38498</v>
      </c>
      <c r="K102" s="146">
        <f>SUMIFS($B42:$AC42,$B$4:$AC$4,K$63)-SUMIFS('Non-energy Use 2019'!$C42:$AF42,'Non-energy Use 2019'!$C$1:$AF$1,'Energy Use 2019'!K$63)</f>
        <v>0</v>
      </c>
      <c r="L102" s="266">
        <f t="shared" si="2"/>
        <v>10106523744690.861</v>
      </c>
      <c r="N102" s="12" t="s">
        <v>38</v>
      </c>
      <c r="O102" s="282">
        <f t="shared" si="3"/>
        <v>2.2236180396809684E-2</v>
      </c>
      <c r="P102" s="284">
        <f t="shared" si="4"/>
        <v>4.3581403372267576E-2</v>
      </c>
      <c r="Q102" s="284">
        <f t="shared" si="5"/>
        <v>0.38905802953919388</v>
      </c>
      <c r="R102" s="284">
        <f t="shared" si="6"/>
        <v>8.8944721587238737E-4</v>
      </c>
      <c r="S102" s="284">
        <f t="shared" si="7"/>
        <v>2.7572863692044008E-2</v>
      </c>
      <c r="T102" s="284">
        <f t="shared" si="8"/>
        <v>0.48496903121594742</v>
      </c>
      <c r="U102" s="284">
        <f t="shared" si="9"/>
        <v>3.1693044567865342E-2</v>
      </c>
      <c r="V102" s="287">
        <f t="shared" si="10"/>
        <v>0</v>
      </c>
    </row>
    <row r="103" spans="1:22" x14ac:dyDescent="0.2">
      <c r="A103" s="41">
        <f>VLOOKUP($B103,'Sector Match'!$A$1:$B$43,2,0)</f>
        <v>0</v>
      </c>
      <c r="B103" s="12" t="s">
        <v>39</v>
      </c>
      <c r="C103" s="144">
        <f>SUMIFS($B43:$AC43,$B$4:$AC$4,C$63)-SUMIFS('Non-energy Use 2019'!$C43:$AF43,'Non-energy Use 2019'!$C$1:$AF$1,'Energy Use 2019'!C$63)</f>
        <v>198063583742983.84</v>
      </c>
      <c r="D103" s="145">
        <f>SUMIFS($B43:$AC43,$B$4:$AC$4,D$63)-SUMIFS('Non-energy Use 2019'!$C43:$AF43,'Non-energy Use 2019'!$C$1:$AF$1,'Energy Use 2019'!D$63)</f>
        <v>2846217193146.6948</v>
      </c>
      <c r="E103" s="145">
        <f>SUMIFS($B43:$AC43,$B$4:$AC$4,E$63)-SUMIFS('Non-energy Use 2019'!$C43:$AF43,'Non-energy Use 2019'!$C$1:$AF$1,'Energy Use 2019'!E$63)</f>
        <v>10424610700940.617</v>
      </c>
      <c r="F103" s="145">
        <f>SUMIFS($B43:$AC43,$B$4:$AC$4,F$63)-SUMIFS('Non-energy Use 2019'!$C43:$AF43,'Non-energy Use 2019'!$C$1:$AF$1,'Energy Use 2019'!F$63)</f>
        <v>67377665362.454514</v>
      </c>
      <c r="G103" s="145">
        <f>SUMIFS($B43:$AC43,$B$4:$AC$4,G$63)-SUMIFS('Non-energy Use 2019'!$C43:$AF43,'Non-energy Use 2019'!$C$1:$AF$1,'Energy Use 2019'!G$63)</f>
        <v>4080352428736.3555</v>
      </c>
      <c r="H103" s="145">
        <f>SUMIFS($B43:$AC43,$B$4:$AC$4,H$63)-SUMIFS('Non-energy Use 2019'!$C43:$AF43,'Non-energy Use 2019'!$C$1:$AF$1,'Energy Use 2019'!H$63)</f>
        <v>4215949800193.042</v>
      </c>
      <c r="I103" s="145">
        <f>SUMIFS($B43:$AC43,$B$4:$AC$4,I$63)-SUMIFS('Non-energy Use 2019'!$C43:$AF43,'Non-energy Use 2019'!$C$1:$AF$1,'Energy Use 2019'!I$63)</f>
        <v>1945988736046532.8</v>
      </c>
      <c r="J103" s="145">
        <f>SUMIFS($B43:$AC43,$B$4:$AC$4,J$63)-SUMIFS('Non-energy Use 2019'!$C43:$AF43,'Non-energy Use 2019'!$C$1:$AF$1,'Energy Use 2019'!J$63)</f>
        <v>90857180688586.313</v>
      </c>
      <c r="K103" s="146">
        <f>SUMIFS($B43:$AC43,$B$4:$AC$4,K$63)-SUMIFS('Non-energy Use 2019'!$C43:$AF43,'Non-energy Use 2019'!$C$1:$AF$1,'Energy Use 2019'!K$63)</f>
        <v>2985206517740.269</v>
      </c>
      <c r="L103" s="266">
        <f t="shared" si="2"/>
        <v>2259529214784222.5</v>
      </c>
      <c r="N103" s="12" t="s">
        <v>39</v>
      </c>
      <c r="O103" s="282">
        <f t="shared" si="3"/>
        <v>0.63170020196558185</v>
      </c>
      <c r="P103" s="284">
        <f t="shared" si="4"/>
        <v>9.077670623600282E-3</v>
      </c>
      <c r="Q103" s="284">
        <f t="shared" si="5"/>
        <v>3.3248053785303822E-2</v>
      </c>
      <c r="R103" s="284">
        <f t="shared" si="6"/>
        <v>2.148930359286182E-4</v>
      </c>
      <c r="S103" s="284">
        <f t="shared" si="7"/>
        <v>1.3013797915866576E-2</v>
      </c>
      <c r="T103" s="284">
        <f t="shared" si="8"/>
        <v>1.3446269576312462E-2</v>
      </c>
      <c r="U103" s="284">
        <f t="shared" si="9"/>
        <v>0.28977815258296552</v>
      </c>
      <c r="V103" s="287">
        <f t="shared" si="10"/>
        <v>9.5209605144403534E-3</v>
      </c>
    </row>
    <row r="104" spans="1:22" x14ac:dyDescent="0.2">
      <c r="A104" s="41" t="str">
        <f>VLOOKUP($B104,'Sector Match'!$A$1:$B$43,2,0)</f>
        <v>energy pipelines and gas processing 352T353</v>
      </c>
      <c r="B104" s="12" t="s">
        <v>40</v>
      </c>
      <c r="C104" s="144">
        <f>SUMIFS($B44:$AC44,$B$4:$AC$4,C$63)-SUMIFS('Non-energy Use 2019'!$C44:$AF44,'Non-energy Use 2019'!$C$1:$AF$1,'Energy Use 2019'!C$63)</f>
        <v>28340235069072.41</v>
      </c>
      <c r="D104" s="145">
        <f>SUMIFS($B44:$AC44,$B$4:$AC$4,D$63)-SUMIFS('Non-energy Use 2019'!$C44:$AF44,'Non-energy Use 2019'!$C$1:$AF$1,'Energy Use 2019'!D$63)</f>
        <v>2665171895876.4131</v>
      </c>
      <c r="E104" s="145">
        <f>SUMIFS($B44:$AC44,$B$4:$AC$4,E$63)-SUMIFS('Non-energy Use 2019'!$C44:$AF44,'Non-energy Use 2019'!$C$1:$AF$1,'Energy Use 2019'!E$63)</f>
        <v>631437732893.47668</v>
      </c>
      <c r="F104" s="145">
        <f>SUMIFS($B44:$AC44,$B$4:$AC$4,F$63)-SUMIFS('Non-energy Use 2019'!$C44:$AF44,'Non-energy Use 2019'!$C$1:$AF$1,'Energy Use 2019'!F$63)</f>
        <v>0</v>
      </c>
      <c r="G104" s="145">
        <f>SUMIFS($B44:$AC44,$B$4:$AC$4,G$63)-SUMIFS('Non-energy Use 2019'!$C44:$AF44,'Non-energy Use 2019'!$C$1:$AF$1,'Energy Use 2019'!G$63)</f>
        <v>47481467450.277634</v>
      </c>
      <c r="H104" s="145">
        <f>SUMIFS($B44:$AC44,$B$4:$AC$4,H$63)-SUMIFS('Non-energy Use 2019'!$C44:$AF44,'Non-energy Use 2019'!$C$1:$AF$1,'Energy Use 2019'!H$63)</f>
        <v>50450897646792.828</v>
      </c>
      <c r="I104" s="145">
        <f>SUMIFS($B44:$AC44,$B$4:$AC$4,I$63)-SUMIFS('Non-energy Use 2019'!$C44:$AF44,'Non-energy Use 2019'!$C$1:$AF$1,'Energy Use 2019'!I$63)</f>
        <v>63414652409159.195</v>
      </c>
      <c r="J104" s="145">
        <f>SUMIFS($B44:$AC44,$B$4:$AC$4,J$63)-SUMIFS('Non-energy Use 2019'!$C44:$AF44,'Non-energy Use 2019'!$C$1:$AF$1,'Energy Use 2019'!J$63)</f>
        <v>20864013976132.164</v>
      </c>
      <c r="K104" s="146">
        <f>SUMIFS($B44:$AC44,$B$4:$AC$4,K$63)-SUMIFS('Non-energy Use 2019'!$C44:$AF44,'Non-energy Use 2019'!$C$1:$AF$1,'Energy Use 2019'!K$63)</f>
        <v>0</v>
      </c>
      <c r="L104" s="266">
        <f t="shared" si="2"/>
        <v>166413890197376.75</v>
      </c>
      <c r="N104" s="12" t="s">
        <v>40</v>
      </c>
      <c r="O104" s="282">
        <f t="shared" si="3"/>
        <v>0.27514994943306609</v>
      </c>
      <c r="P104" s="284">
        <f t="shared" si="4"/>
        <v>2.5875646782517175E-2</v>
      </c>
      <c r="Q104" s="284">
        <f t="shared" si="5"/>
        <v>6.1305087926166093E-3</v>
      </c>
      <c r="R104" s="284">
        <f t="shared" si="6"/>
        <v>0</v>
      </c>
      <c r="S104" s="284">
        <f t="shared" si="7"/>
        <v>4.6098853224435418E-4</v>
      </c>
      <c r="T104" s="284">
        <f t="shared" si="8"/>
        <v>0.4898181649705769</v>
      </c>
      <c r="U104" s="284">
        <f t="shared" si="9"/>
        <v>0.20256474148897896</v>
      </c>
      <c r="V104" s="287">
        <f t="shared" si="10"/>
        <v>0</v>
      </c>
    </row>
    <row r="105" spans="1:22" x14ac:dyDescent="0.2">
      <c r="A105" s="113" t="str">
        <f>VLOOKUP($B105,'Sector Match'!$A$1:$B$43,2,0)</f>
        <v>water and waste 36T39</v>
      </c>
      <c r="B105" s="37" t="s">
        <v>41</v>
      </c>
      <c r="C105" s="147">
        <f>SUMIFS($B45:$AC45,$B$4:$AC$4,C$63)-SUMIFS('Non-energy Use 2019'!$C45:$AF45,'Non-energy Use 2019'!$C$1:$AF$1,'Energy Use 2019'!C$63)</f>
        <v>852129297231.04224</v>
      </c>
      <c r="D105" s="148">
        <f>SUMIFS($B45:$AC45,$B$4:$AC$4,D$63)-SUMIFS('Non-energy Use 2019'!$C45:$AF45,'Non-energy Use 2019'!$C$1:$AF$1,'Energy Use 2019'!D$63)</f>
        <v>109389185416.10855</v>
      </c>
      <c r="E105" s="148">
        <f>SUMIFS($B45:$AC45,$B$4:$AC$4,E$63)-SUMIFS('Non-energy Use 2019'!$C45:$AF45,'Non-energy Use 2019'!$C$1:$AF$1,'Energy Use 2019'!E$63)</f>
        <v>852061736826.5387</v>
      </c>
      <c r="F105" s="148">
        <f>SUMIFS($B45:$AC45,$B$4:$AC$4,F$63)-SUMIFS('Non-energy Use 2019'!$C45:$AF45,'Non-energy Use 2019'!$C$1:$AF$1,'Energy Use 2019'!F$63)</f>
        <v>0</v>
      </c>
      <c r="G105" s="148">
        <f>SUMIFS($B45:$AC45,$B$4:$AC$4,G$63)-SUMIFS('Non-energy Use 2019'!$C45:$AF45,'Non-energy Use 2019'!$C$1:$AF$1,'Energy Use 2019'!G$63)</f>
        <v>35670528721.299446</v>
      </c>
      <c r="H105" s="148">
        <f>SUMIFS($B45:$AC45,$B$4:$AC$4,H$63)-SUMIFS('Non-energy Use 2019'!$C45:$AF45,'Non-energy Use 2019'!$C$1:$AF$1,'Energy Use 2019'!H$63)</f>
        <v>1503911759742.3872</v>
      </c>
      <c r="I105" s="148">
        <f>SUMIFS($B45:$AC45,$B$4:$AC$4,I$63)-SUMIFS('Non-energy Use 2019'!$C45:$AF45,'Non-energy Use 2019'!$C$1:$AF$1,'Energy Use 2019'!I$63)</f>
        <v>202599322111715.72</v>
      </c>
      <c r="J105" s="148">
        <f>SUMIFS($B45:$AC45,$B$4:$AC$4,J$63)-SUMIFS('Non-energy Use 2019'!$C45:$AF45,'Non-energy Use 2019'!$C$1:$AF$1,'Energy Use 2019'!J$63)</f>
        <v>1396513748537.5776</v>
      </c>
      <c r="K105" s="149">
        <f>SUMIFS($B45:$AC45,$B$4:$AC$4,K$63)-SUMIFS('Non-energy Use 2019'!$C45:$AF45,'Non-energy Use 2019'!$C$1:$AF$1,'Energy Use 2019'!K$63)</f>
        <v>0</v>
      </c>
      <c r="L105" s="266">
        <f t="shared" si="2"/>
        <v>207348998368190.66</v>
      </c>
      <c r="N105" s="37" t="s">
        <v>41</v>
      </c>
      <c r="O105" s="282">
        <f t="shared" si="3"/>
        <v>0.17940786934043926</v>
      </c>
      <c r="P105" s="284">
        <f t="shared" si="4"/>
        <v>2.3030871897213014E-2</v>
      </c>
      <c r="Q105" s="284">
        <f t="shared" si="5"/>
        <v>0.17939364512791289</v>
      </c>
      <c r="R105" s="284">
        <f t="shared" si="6"/>
        <v>0</v>
      </c>
      <c r="S105" s="284">
        <f t="shared" si="7"/>
        <v>7.5100968561114118E-3</v>
      </c>
      <c r="T105" s="284">
        <f t="shared" si="8"/>
        <v>0.31663458276597234</v>
      </c>
      <c r="U105" s="284">
        <f t="shared" si="9"/>
        <v>0.29402293401235452</v>
      </c>
      <c r="V105" s="287">
        <f t="shared" si="10"/>
        <v>0</v>
      </c>
    </row>
    <row r="106" spans="1:22" x14ac:dyDescent="0.2">
      <c r="A106" s="113" t="str">
        <f>VLOOKUP($B106,'Sector Match'!$A$1:$B$43,2,0)</f>
        <v>construction 41T43</v>
      </c>
      <c r="B106" s="76" t="s">
        <v>123</v>
      </c>
      <c r="C106" s="175">
        <f>SUMIFS($B$54:$AE$54,$B$52:$AE$52,C$63)-SUMIFS('Non-energy Use 2019'!$C$46:$AF$46,'Non-energy Use 2019'!$C$1:$AF$1,'Energy Use 2019'!C$63)</f>
        <v>124272087870988.08</v>
      </c>
      <c r="D106" s="175">
        <f>SUMIFS($B$54:$AE$54,$B$52:$AE$52,D$63)-SUMIFS('Non-energy Use 2019'!$C$46:$AF$46,'Non-energy Use 2019'!$C$1:$AF$1,'Energy Use 2019'!D$63)</f>
        <v>6672740310382.6211</v>
      </c>
      <c r="E106" s="175">
        <f>SUMIFS($B$54:$AE$54,$B$52:$AE$52,E$63)-SUMIFS('Non-energy Use 2019'!$C$46:$AF$46,'Non-energy Use 2019'!$C$1:$AF$1,'Energy Use 2019'!E$63)</f>
        <v>424979876089024.13</v>
      </c>
      <c r="F106" s="175">
        <f>SUMIFS($B$54:$AE$54,$B$52:$AE$52,F$63)-SUMIFS('Non-energy Use 2019'!$C$46:$AF$46,'Non-energy Use 2019'!$C$1:$AF$1,'Energy Use 2019'!F$63)</f>
        <v>0</v>
      </c>
      <c r="G106" s="175">
        <f>SUMIFS($B$54:$AE$54,$B$52:$AE$52,G$63)-SUMIFS('Non-energy Use 2019'!$C$46:$AF$46,'Non-energy Use 2019'!$C$1:$AF$1,'Energy Use 2019'!G$63)</f>
        <v>46881567833589.125</v>
      </c>
      <c r="H106" s="175">
        <f>SUMIFS($B$54:$AE$54,$B$52:$AE$52,H$63)-SUMIFS('Non-energy Use 2019'!$C$46:$AF$46,'Non-energy Use 2019'!$C$1:$AF$1,'Energy Use 2019'!H$63)</f>
        <v>9477455150833.959</v>
      </c>
      <c r="I106" s="175">
        <f>SUMIFS($B$54:$AE$54,$B$52:$AE$52,I$63)-SUMIFS('Non-energy Use 2019'!$C$46:$AF$46,'Non-energy Use 2019'!$C$1:$AF$1,'Energy Use 2019'!I$63)</f>
        <v>338208067373874.13</v>
      </c>
      <c r="J106" s="175">
        <f>SUMIFS($B$54:$AE$54,$B$52:$AE$52,J$63)-SUMIFS('Non-energy Use 2019'!$C$46:$AF$46,'Non-energy Use 2019'!$C$1:$AF$1,'Energy Use 2019'!J$63)</f>
        <v>21801973800723.441</v>
      </c>
      <c r="K106" s="176">
        <f>SUMIFS($B$54:$AE$54,$B$52:$AE$52,K$63)-SUMIFS('Non-energy Use 2019'!$C$46:$AF$46,'Non-energy Use 2019'!$C$1:$AF$1,'Energy Use 2019'!K$63)</f>
        <v>8436815074765.9463</v>
      </c>
      <c r="L106" s="267">
        <f t="shared" si="2"/>
        <v>980730583504181.63</v>
      </c>
      <c r="N106" s="76" t="s">
        <v>123</v>
      </c>
      <c r="O106" s="283">
        <f>C106/($L106-$I106)</f>
        <v>0.19341281394998605</v>
      </c>
      <c r="P106" s="285">
        <f t="shared" si="4"/>
        <v>1.0385224086107122E-2</v>
      </c>
      <c r="Q106" s="285">
        <f t="shared" si="5"/>
        <v>0.66142409864253782</v>
      </c>
      <c r="R106" s="285">
        <f t="shared" si="6"/>
        <v>0</v>
      </c>
      <c r="S106" s="285">
        <f t="shared" si="7"/>
        <v>7.2964863731065352E-2</v>
      </c>
      <c r="T106" s="285">
        <f t="shared" si="8"/>
        <v>1.4750386037696262E-2</v>
      </c>
      <c r="U106" s="285">
        <f t="shared" si="9"/>
        <v>3.3931844026306258E-2</v>
      </c>
      <c r="V106" s="288">
        <f t="shared" si="10"/>
        <v>1.3130769526300785E-2</v>
      </c>
    </row>
    <row r="110" spans="1:22" x14ac:dyDescent="0.2">
      <c r="A110" s="80" t="s">
        <v>350</v>
      </c>
    </row>
    <row r="111" spans="1:22" ht="28.5" x14ac:dyDescent="0.2">
      <c r="A111" s="120" t="s">
        <v>348</v>
      </c>
      <c r="B111" s="109" t="s">
        <v>342</v>
      </c>
      <c r="C111" s="109" t="s">
        <v>267</v>
      </c>
      <c r="D111" s="109" t="s">
        <v>182</v>
      </c>
      <c r="E111" s="109" t="s">
        <v>152</v>
      </c>
      <c r="F111" s="109" t="s">
        <v>167</v>
      </c>
      <c r="G111" s="109" t="s">
        <v>212</v>
      </c>
      <c r="H111" s="109" t="s">
        <v>155</v>
      </c>
      <c r="I111" s="109" t="s">
        <v>164</v>
      </c>
      <c r="J111" s="109" t="s">
        <v>264</v>
      </c>
      <c r="K111" s="265" t="s">
        <v>405</v>
      </c>
    </row>
    <row r="112" spans="1:22" x14ac:dyDescent="0.2">
      <c r="A112" s="106" t="s">
        <v>339</v>
      </c>
      <c r="B112" s="150">
        <f>SUMIFS(C$64:C$106,$A$64:$A$106,$A112)</f>
        <v>441619906282686.38</v>
      </c>
      <c r="C112" s="151">
        <f t="shared" ref="C112:J112" si="11">SUMIFS(D$64:D$106,$A$64:$A$106,$A112)</f>
        <v>3719232304147.6904</v>
      </c>
      <c r="D112" s="151">
        <f t="shared" si="11"/>
        <v>561818204789822.25</v>
      </c>
      <c r="E112" s="151">
        <f t="shared" si="11"/>
        <v>0</v>
      </c>
      <c r="F112" s="151">
        <f t="shared" si="11"/>
        <v>471643657537.18152</v>
      </c>
      <c r="G112" s="151">
        <f t="shared" si="11"/>
        <v>4182222201791.4976</v>
      </c>
      <c r="H112" s="151">
        <f t="shared" si="11"/>
        <v>455930366150758.81</v>
      </c>
      <c r="I112" s="151">
        <f t="shared" si="11"/>
        <v>662334605319.70886</v>
      </c>
      <c r="J112" s="152">
        <f t="shared" si="11"/>
        <v>187502042095686.22</v>
      </c>
      <c r="K112" s="262">
        <f>SUM(B112:J112)</f>
        <v>1655905952087749.8</v>
      </c>
    </row>
    <row r="113" spans="1:11" x14ac:dyDescent="0.2">
      <c r="A113" s="107" t="s">
        <v>125</v>
      </c>
      <c r="B113" s="153">
        <f t="shared" ref="B113:J113" si="12">SUMIFS(C$64:C$106,$A$64:$A$106,$A113)</f>
        <v>438730276980123.81</v>
      </c>
      <c r="C113" s="154">
        <f t="shared" si="12"/>
        <v>94293751842615.75</v>
      </c>
      <c r="D113" s="154">
        <f t="shared" si="12"/>
        <v>48442484945228.25</v>
      </c>
      <c r="E113" s="154">
        <f t="shared" si="12"/>
        <v>87194625763.176422</v>
      </c>
      <c r="F113" s="154">
        <f t="shared" si="12"/>
        <v>345887092138.29773</v>
      </c>
      <c r="G113" s="154">
        <f t="shared" si="12"/>
        <v>54955982188051.938</v>
      </c>
      <c r="H113" s="154">
        <f t="shared" si="12"/>
        <v>350345055193049.75</v>
      </c>
      <c r="I113" s="154">
        <f t="shared" si="12"/>
        <v>6686849800415.7793</v>
      </c>
      <c r="J113" s="155">
        <f t="shared" si="12"/>
        <v>799014383930.48096</v>
      </c>
      <c r="K113" s="263">
        <f t="shared" ref="K113:K136" si="13">SUM(B113:J113)</f>
        <v>994686497051317</v>
      </c>
    </row>
    <row r="114" spans="1:11" x14ac:dyDescent="0.2">
      <c r="A114" s="107" t="s">
        <v>126</v>
      </c>
      <c r="B114" s="153">
        <f t="shared" ref="B114:J114" si="14">SUMIFS(C$64:C$106,$A$64:$A$106,$A114)</f>
        <v>20926710183162.34</v>
      </c>
      <c r="C114" s="154">
        <f t="shared" si="14"/>
        <v>5654976558823.877</v>
      </c>
      <c r="D114" s="154">
        <f t="shared" si="14"/>
        <v>12732943396314.045</v>
      </c>
      <c r="E114" s="154">
        <f t="shared" si="14"/>
        <v>106298175589472.34</v>
      </c>
      <c r="F114" s="154">
        <f t="shared" si="14"/>
        <v>7145969760747.7383</v>
      </c>
      <c r="G114" s="154">
        <f t="shared" si="14"/>
        <v>448723573827868.88</v>
      </c>
      <c r="H114" s="154">
        <f t="shared" si="14"/>
        <v>148237081477724.63</v>
      </c>
      <c r="I114" s="154">
        <f t="shared" si="14"/>
        <v>26332823992208.566</v>
      </c>
      <c r="J114" s="155">
        <f t="shared" si="14"/>
        <v>0</v>
      </c>
      <c r="K114" s="263">
        <f t="shared" si="13"/>
        <v>776052254786322.5</v>
      </c>
    </row>
    <row r="115" spans="1:11" x14ac:dyDescent="0.2">
      <c r="A115" s="107" t="s">
        <v>127</v>
      </c>
      <c r="B115" s="153">
        <f t="shared" ref="B115:J115" si="15">SUMIFS(C$64:C$106,$A$64:$A$106,$A115)</f>
        <v>161490388873726.44</v>
      </c>
      <c r="C115" s="154">
        <f t="shared" si="15"/>
        <v>15116505159418.811</v>
      </c>
      <c r="D115" s="154">
        <f t="shared" si="15"/>
        <v>35895010411060.227</v>
      </c>
      <c r="E115" s="154">
        <f t="shared" si="15"/>
        <v>0</v>
      </c>
      <c r="F115" s="154">
        <f t="shared" si="15"/>
        <v>1175605632630.7275</v>
      </c>
      <c r="G115" s="154">
        <f t="shared" si="15"/>
        <v>7914089666438.0391</v>
      </c>
      <c r="H115" s="154">
        <f t="shared" si="15"/>
        <v>362645825811022.25</v>
      </c>
      <c r="I115" s="154">
        <f t="shared" si="15"/>
        <v>22841918747713.688</v>
      </c>
      <c r="J115" s="155">
        <f t="shared" si="15"/>
        <v>1009865401912.1359</v>
      </c>
      <c r="K115" s="263">
        <f t="shared" si="13"/>
        <v>608089209703922.38</v>
      </c>
    </row>
    <row r="116" spans="1:11" x14ac:dyDescent="0.2">
      <c r="A116" s="107" t="s">
        <v>128</v>
      </c>
      <c r="B116" s="153">
        <f t="shared" ref="B116:J116" si="16">SUMIFS(C$64:C$106,$A$64:$A$106,$A116)</f>
        <v>503712423944192.13</v>
      </c>
      <c r="C116" s="154">
        <f t="shared" si="16"/>
        <v>12545005555867.018</v>
      </c>
      <c r="D116" s="154">
        <f t="shared" si="16"/>
        <v>11960541021596.158</v>
      </c>
      <c r="E116" s="154">
        <f t="shared" si="16"/>
        <v>0</v>
      </c>
      <c r="F116" s="154">
        <f t="shared" si="16"/>
        <v>2045509932865.4753</v>
      </c>
      <c r="G116" s="154">
        <f t="shared" si="16"/>
        <v>254591549442619.59</v>
      </c>
      <c r="H116" s="154">
        <f t="shared" si="16"/>
        <v>452395387410059.81</v>
      </c>
      <c r="I116" s="154">
        <f t="shared" si="16"/>
        <v>195555524382903.56</v>
      </c>
      <c r="J116" s="155">
        <f t="shared" si="16"/>
        <v>76674862946828.813</v>
      </c>
      <c r="K116" s="263">
        <f t="shared" si="13"/>
        <v>1509480804636932.5</v>
      </c>
    </row>
    <row r="117" spans="1:11" x14ac:dyDescent="0.2">
      <c r="A117" s="107" t="s">
        <v>129</v>
      </c>
      <c r="B117" s="153">
        <f t="shared" ref="B117:J117" si="17">SUMIFS(C$64:C$106,$A$64:$A$106,$A117)</f>
        <v>86249027954302.141</v>
      </c>
      <c r="C117" s="154">
        <f t="shared" si="17"/>
        <v>1120803699633.5313</v>
      </c>
      <c r="D117" s="154">
        <f t="shared" si="17"/>
        <v>5135164964015.8867</v>
      </c>
      <c r="E117" s="154">
        <f t="shared" si="17"/>
        <v>0</v>
      </c>
      <c r="F117" s="154">
        <f t="shared" si="17"/>
        <v>2805927667241.5024</v>
      </c>
      <c r="G117" s="154">
        <f t="shared" si="17"/>
        <v>201715152994033.5</v>
      </c>
      <c r="H117" s="154">
        <f t="shared" si="17"/>
        <v>733115692406236.13</v>
      </c>
      <c r="I117" s="154">
        <f t="shared" si="17"/>
        <v>314663152666278.31</v>
      </c>
      <c r="J117" s="155">
        <f t="shared" si="17"/>
        <v>23154771000985.395</v>
      </c>
      <c r="K117" s="263">
        <f t="shared" si="13"/>
        <v>1367959693352726.5</v>
      </c>
    </row>
    <row r="118" spans="1:11" x14ac:dyDescent="0.2">
      <c r="A118" s="107" t="s">
        <v>130</v>
      </c>
      <c r="B118" s="153">
        <f t="shared" ref="B118:J118" si="18">SUMIFS(C$64:C$106,$A$64:$A$106,$A118)</f>
        <v>10074624106392.092</v>
      </c>
      <c r="C118" s="154">
        <f t="shared" si="18"/>
        <v>247909340533.9632</v>
      </c>
      <c r="D118" s="154">
        <f t="shared" si="18"/>
        <v>2804549218887.3223</v>
      </c>
      <c r="E118" s="154">
        <f t="shared" si="18"/>
        <v>0</v>
      </c>
      <c r="F118" s="154">
        <f t="shared" si="18"/>
        <v>145432339755.87061</v>
      </c>
      <c r="G118" s="154">
        <f t="shared" si="18"/>
        <v>15461335245901.912</v>
      </c>
      <c r="H118" s="154">
        <f t="shared" si="18"/>
        <v>134670406310718.06</v>
      </c>
      <c r="I118" s="154">
        <f t="shared" si="18"/>
        <v>6943803022370.8076</v>
      </c>
      <c r="J118" s="155">
        <f t="shared" si="18"/>
        <v>30498490008846.449</v>
      </c>
      <c r="K118" s="263">
        <f t="shared" si="13"/>
        <v>200846549593406.47</v>
      </c>
    </row>
    <row r="119" spans="1:11" x14ac:dyDescent="0.2">
      <c r="A119" s="107" t="s">
        <v>131</v>
      </c>
      <c r="B119" s="153">
        <f t="shared" ref="B119:J119" si="19">SUMIFS(C$64:C$106,$A$64:$A$106,$A119)</f>
        <v>138760025547462.72</v>
      </c>
      <c r="C119" s="154">
        <f t="shared" si="19"/>
        <v>1788076811289.1843</v>
      </c>
      <c r="D119" s="154">
        <f t="shared" si="19"/>
        <v>7650571512399.084</v>
      </c>
      <c r="E119" s="154">
        <f t="shared" si="19"/>
        <v>11890176240.433147</v>
      </c>
      <c r="F119" s="154">
        <f t="shared" si="19"/>
        <v>7416672103600.3555</v>
      </c>
      <c r="G119" s="154">
        <f t="shared" si="19"/>
        <v>143127398895518.19</v>
      </c>
      <c r="H119" s="154">
        <f t="shared" si="19"/>
        <v>329421802646750.88</v>
      </c>
      <c r="I119" s="154">
        <f t="shared" si="19"/>
        <v>208441098165561.59</v>
      </c>
      <c r="J119" s="155">
        <f t="shared" si="19"/>
        <v>29291645366451.453</v>
      </c>
      <c r="K119" s="263">
        <f t="shared" si="13"/>
        <v>865909181225274</v>
      </c>
    </row>
    <row r="120" spans="1:11" x14ac:dyDescent="0.2">
      <c r="A120" s="107" t="s">
        <v>132</v>
      </c>
      <c r="B120" s="153">
        <f t="shared" ref="B120:J120" si="20">SUMIFS(C$64:C$106,$A$64:$A$106,$A120)</f>
        <v>215377514495084.81</v>
      </c>
      <c r="C120" s="154">
        <f t="shared" si="20"/>
        <v>1514974191862043.5</v>
      </c>
      <c r="D120" s="154">
        <f t="shared" si="20"/>
        <v>33711866060612.566</v>
      </c>
      <c r="E120" s="154">
        <f t="shared" si="20"/>
        <v>22175178688407.824</v>
      </c>
      <c r="F120" s="154">
        <f t="shared" si="20"/>
        <v>1147274505428562.5</v>
      </c>
      <c r="G120" s="154">
        <f t="shared" si="20"/>
        <v>497658622242604.56</v>
      </c>
      <c r="H120" s="154">
        <f t="shared" si="20"/>
        <v>409091897836498.44</v>
      </c>
      <c r="I120" s="154">
        <f t="shared" si="20"/>
        <v>601303239065495.88</v>
      </c>
      <c r="J120" s="155">
        <f t="shared" si="20"/>
        <v>1709002987851.3066</v>
      </c>
      <c r="K120" s="263">
        <f t="shared" si="13"/>
        <v>4443276018667161.5</v>
      </c>
    </row>
    <row r="121" spans="1:11" x14ac:dyDescent="0.2">
      <c r="A121" s="107" t="s">
        <v>133</v>
      </c>
      <c r="B121" s="153">
        <f t="shared" ref="B121:J121" si="21">SUMIFS(C$64:C$106,$A$64:$A$106,$A121)</f>
        <v>2252710643161338</v>
      </c>
      <c r="C121" s="154">
        <f t="shared" si="21"/>
        <v>600442871622399.88</v>
      </c>
      <c r="D121" s="154">
        <f t="shared" si="21"/>
        <v>123087958288640.91</v>
      </c>
      <c r="E121" s="154">
        <f t="shared" si="21"/>
        <v>535057930819.49176</v>
      </c>
      <c r="F121" s="154">
        <f t="shared" si="21"/>
        <v>365690445318721.31</v>
      </c>
      <c r="G121" s="154">
        <f t="shared" si="21"/>
        <v>1062405539953169.6</v>
      </c>
      <c r="H121" s="154">
        <f t="shared" si="21"/>
        <v>2007202557096859</v>
      </c>
      <c r="I121" s="154">
        <f t="shared" si="21"/>
        <v>1484771445985537.3</v>
      </c>
      <c r="J121" s="155">
        <f t="shared" si="21"/>
        <v>28733999910999.973</v>
      </c>
      <c r="K121" s="263">
        <f t="shared" si="13"/>
        <v>7925580519268485</v>
      </c>
    </row>
    <row r="122" spans="1:11" x14ac:dyDescent="0.2">
      <c r="A122" s="107" t="s">
        <v>134</v>
      </c>
      <c r="B122" s="153">
        <f t="shared" ref="B122:J122" si="22">SUMIFS(C$64:C$106,$A$64:$A$106,$A122)</f>
        <v>48625425848309.359</v>
      </c>
      <c r="C122" s="154">
        <f t="shared" si="22"/>
        <v>2271210002769.0479</v>
      </c>
      <c r="D122" s="154">
        <f t="shared" si="22"/>
        <v>5645886963379.292</v>
      </c>
      <c r="E122" s="154">
        <f t="shared" si="22"/>
        <v>3963392080.144383</v>
      </c>
      <c r="F122" s="154">
        <f t="shared" si="22"/>
        <v>3297857833781.9746</v>
      </c>
      <c r="G122" s="154">
        <f t="shared" si="22"/>
        <v>57540582045964.68</v>
      </c>
      <c r="H122" s="154">
        <f t="shared" si="22"/>
        <v>486701059474718.88</v>
      </c>
      <c r="I122" s="154">
        <f t="shared" si="22"/>
        <v>29753116861064.75</v>
      </c>
      <c r="J122" s="155">
        <f t="shared" si="22"/>
        <v>4516650753607.0244</v>
      </c>
      <c r="K122" s="263">
        <f t="shared" si="13"/>
        <v>638355753175675.13</v>
      </c>
    </row>
    <row r="123" spans="1:11" x14ac:dyDescent="0.2">
      <c r="A123" s="107" t="s">
        <v>135</v>
      </c>
      <c r="B123" s="153">
        <f t="shared" ref="B123:J123" si="23">SUMIFS(C$64:C$106,$A$64:$A$106,$A123)</f>
        <v>5286059880147.5771</v>
      </c>
      <c r="C123" s="154">
        <f t="shared" si="23"/>
        <v>6537723542798.9082</v>
      </c>
      <c r="D123" s="154">
        <f t="shared" si="23"/>
        <v>5764020449382.4893</v>
      </c>
      <c r="E123" s="154">
        <f t="shared" si="23"/>
        <v>0</v>
      </c>
      <c r="F123" s="154">
        <f t="shared" si="23"/>
        <v>1715189200647.5298</v>
      </c>
      <c r="G123" s="154">
        <f t="shared" si="23"/>
        <v>71874414705155.188</v>
      </c>
      <c r="H123" s="154">
        <f t="shared" si="23"/>
        <v>170409177864849.53</v>
      </c>
      <c r="I123" s="154">
        <f t="shared" si="23"/>
        <v>9054496972837.9785</v>
      </c>
      <c r="J123" s="155">
        <f t="shared" si="23"/>
        <v>1503700680869.1689</v>
      </c>
      <c r="K123" s="263">
        <f t="shared" si="13"/>
        <v>272144783296688.34</v>
      </c>
    </row>
    <row r="124" spans="1:11" x14ac:dyDescent="0.2">
      <c r="A124" s="107" t="s">
        <v>136</v>
      </c>
      <c r="B124" s="153">
        <f t="shared" ref="B124:J124" si="24">SUMIFS(C$64:C$106,$A$64:$A$106,$A124)</f>
        <v>3626496763043273.5</v>
      </c>
      <c r="C124" s="154">
        <f t="shared" si="24"/>
        <v>112231405474885.52</v>
      </c>
      <c r="D124" s="154">
        <f t="shared" si="24"/>
        <v>99726658142258.547</v>
      </c>
      <c r="E124" s="154">
        <f t="shared" si="24"/>
        <v>39633920801.443832</v>
      </c>
      <c r="F124" s="154">
        <f t="shared" si="24"/>
        <v>176307422283956.63</v>
      </c>
      <c r="G124" s="154">
        <f t="shared" si="24"/>
        <v>624261299153026</v>
      </c>
      <c r="H124" s="154">
        <f t="shared" si="24"/>
        <v>1283183634307131.8</v>
      </c>
      <c r="I124" s="154">
        <f t="shared" si="24"/>
        <v>23871911614915.93</v>
      </c>
      <c r="J124" s="155">
        <f t="shared" si="24"/>
        <v>24980296919826.566</v>
      </c>
      <c r="K124" s="263">
        <f t="shared" si="13"/>
        <v>5971099024860077</v>
      </c>
    </row>
    <row r="125" spans="1:11" x14ac:dyDescent="0.2">
      <c r="A125" s="107" t="s">
        <v>137</v>
      </c>
      <c r="B125" s="153">
        <f t="shared" ref="B125:J125" si="25">SUMIFS(C$64:C$106,$A$64:$A$106,$A125)</f>
        <v>1.1076745986758898E+16</v>
      </c>
      <c r="C125" s="154">
        <f t="shared" si="25"/>
        <v>3865112352583041.5</v>
      </c>
      <c r="D125" s="154">
        <f t="shared" si="25"/>
        <v>73063909197516.594</v>
      </c>
      <c r="E125" s="154">
        <f t="shared" si="25"/>
        <v>0</v>
      </c>
      <c r="F125" s="154">
        <f t="shared" si="25"/>
        <v>6047818985127.6582</v>
      </c>
      <c r="G125" s="154">
        <f t="shared" si="25"/>
        <v>476239527983281.69</v>
      </c>
      <c r="H125" s="154">
        <f t="shared" si="25"/>
        <v>2204134311941875.3</v>
      </c>
      <c r="I125" s="154">
        <f t="shared" si="25"/>
        <v>184565963972428.59</v>
      </c>
      <c r="J125" s="155">
        <f t="shared" si="25"/>
        <v>28154159611550.422</v>
      </c>
      <c r="K125" s="263">
        <f t="shared" si="13"/>
        <v>1.791406403103372E+16</v>
      </c>
    </row>
    <row r="126" spans="1:11" x14ac:dyDescent="0.2">
      <c r="A126" s="107" t="s">
        <v>138</v>
      </c>
      <c r="B126" s="153">
        <f t="shared" ref="B126:J126" si="26">SUMIFS(C$64:C$106,$A$64:$A$106,$A126)</f>
        <v>545568822067571.13</v>
      </c>
      <c r="C126" s="154">
        <f t="shared" si="26"/>
        <v>77931638595245.953</v>
      </c>
      <c r="D126" s="154">
        <f t="shared" si="26"/>
        <v>17034887540787.535</v>
      </c>
      <c r="E126" s="154">
        <f t="shared" si="26"/>
        <v>118901762404.33148</v>
      </c>
      <c r="F126" s="154">
        <f t="shared" si="26"/>
        <v>23822418946303.039</v>
      </c>
      <c r="G126" s="154">
        <f t="shared" si="26"/>
        <v>195033458086602.75</v>
      </c>
      <c r="H126" s="154">
        <f t="shared" si="26"/>
        <v>2277150730930500</v>
      </c>
      <c r="I126" s="154">
        <f t="shared" si="26"/>
        <v>207174056235980.31</v>
      </c>
      <c r="J126" s="155">
        <f t="shared" si="26"/>
        <v>1653515877856.1343</v>
      </c>
      <c r="K126" s="263">
        <f t="shared" si="13"/>
        <v>3345488430043251.5</v>
      </c>
    </row>
    <row r="127" spans="1:11" x14ac:dyDescent="0.2">
      <c r="A127" s="107" t="s">
        <v>139</v>
      </c>
      <c r="B127" s="153">
        <f t="shared" ref="B127:J127" si="27">SUMIFS(C$64:C$106,$A$64:$A$106,$A127)</f>
        <v>170741941860234.22</v>
      </c>
      <c r="C127" s="154">
        <f t="shared" si="27"/>
        <v>29114988746804.258</v>
      </c>
      <c r="D127" s="154">
        <f t="shared" si="27"/>
        <v>7845195679451.4717</v>
      </c>
      <c r="E127" s="154">
        <f t="shared" si="27"/>
        <v>0</v>
      </c>
      <c r="F127" s="154">
        <f t="shared" si="27"/>
        <v>1265101937494.5889</v>
      </c>
      <c r="G127" s="154">
        <f t="shared" si="27"/>
        <v>221075431409626.34</v>
      </c>
      <c r="H127" s="154">
        <f t="shared" si="27"/>
        <v>570796702373623.13</v>
      </c>
      <c r="I127" s="154">
        <f t="shared" si="27"/>
        <v>6040912431318.21</v>
      </c>
      <c r="J127" s="155">
        <f t="shared" si="27"/>
        <v>1353885483882.2039</v>
      </c>
      <c r="K127" s="263">
        <f t="shared" si="13"/>
        <v>1008234159922434.5</v>
      </c>
    </row>
    <row r="128" spans="1:11" x14ac:dyDescent="0.2">
      <c r="A128" s="107" t="s">
        <v>140</v>
      </c>
      <c r="B128" s="153">
        <f t="shared" ref="B128:J128" si="28">SUMIFS(C$64:C$106,$A$64:$A$106,$A128)</f>
        <v>3626026053502.2861</v>
      </c>
      <c r="C128" s="154">
        <f t="shared" si="28"/>
        <v>1331260330910.4443</v>
      </c>
      <c r="D128" s="154">
        <f t="shared" si="28"/>
        <v>3487247354725.3442</v>
      </c>
      <c r="E128" s="154">
        <f t="shared" si="28"/>
        <v>0</v>
      </c>
      <c r="F128" s="154">
        <f t="shared" si="28"/>
        <v>337871687077.03955</v>
      </c>
      <c r="G128" s="154">
        <f t="shared" si="28"/>
        <v>122996870450033.53</v>
      </c>
      <c r="H128" s="154">
        <f t="shared" si="28"/>
        <v>537405484268913.44</v>
      </c>
      <c r="I128" s="154">
        <f t="shared" si="28"/>
        <v>15319568153666.936</v>
      </c>
      <c r="J128" s="155">
        <f t="shared" si="28"/>
        <v>1034834601409.9631</v>
      </c>
      <c r="K128" s="263">
        <f t="shared" si="13"/>
        <v>685539162900239</v>
      </c>
    </row>
    <row r="129" spans="1:11" x14ac:dyDescent="0.2">
      <c r="A129" s="107" t="s">
        <v>141</v>
      </c>
      <c r="B129" s="153">
        <f t="shared" ref="B129:J129" si="29">SUMIFS(C$64:C$106,$A$64:$A$106,$A129)</f>
        <v>3337097367878.6772</v>
      </c>
      <c r="C129" s="154">
        <f t="shared" si="29"/>
        <v>2360156384138.3374</v>
      </c>
      <c r="D129" s="154">
        <f t="shared" si="29"/>
        <v>4659156229501.9746</v>
      </c>
      <c r="E129" s="154">
        <f t="shared" si="29"/>
        <v>0</v>
      </c>
      <c r="F129" s="154">
        <f t="shared" si="29"/>
        <v>1602214896964.9331</v>
      </c>
      <c r="G129" s="154">
        <f t="shared" si="29"/>
        <v>41545354589522.445</v>
      </c>
      <c r="H129" s="154">
        <f t="shared" si="29"/>
        <v>293208743404436.81</v>
      </c>
      <c r="I129" s="154">
        <f t="shared" si="29"/>
        <v>13405925383002.238</v>
      </c>
      <c r="J129" s="155">
        <f t="shared" si="29"/>
        <v>1717326054350.5825</v>
      </c>
      <c r="K129" s="263">
        <f t="shared" si="13"/>
        <v>361835974309796</v>
      </c>
    </row>
    <row r="130" spans="1:11" x14ac:dyDescent="0.2">
      <c r="A130" s="107" t="s">
        <v>142</v>
      </c>
      <c r="B130" s="153">
        <f t="shared" ref="B130:J130" si="30">SUMIFS(C$64:C$106,$A$64:$A$106,$A130)</f>
        <v>399905938628.74652</v>
      </c>
      <c r="C130" s="154">
        <f t="shared" si="30"/>
        <v>1656487094972.271</v>
      </c>
      <c r="D130" s="154">
        <f t="shared" si="30"/>
        <v>2400451392217.7676</v>
      </c>
      <c r="E130" s="154">
        <f t="shared" si="30"/>
        <v>3963392080.144383</v>
      </c>
      <c r="F130" s="154">
        <f t="shared" si="30"/>
        <v>122865154484.47588</v>
      </c>
      <c r="G130" s="154">
        <f t="shared" si="30"/>
        <v>17876449005045.566</v>
      </c>
      <c r="H130" s="154">
        <f t="shared" si="30"/>
        <v>203012191250349.44</v>
      </c>
      <c r="I130" s="154">
        <f t="shared" si="30"/>
        <v>793702058521.35706</v>
      </c>
      <c r="J130" s="155">
        <f t="shared" si="30"/>
        <v>288532971974.89594</v>
      </c>
      <c r="K130" s="263">
        <f t="shared" si="13"/>
        <v>226554548258274.66</v>
      </c>
    </row>
    <row r="131" spans="1:11" x14ac:dyDescent="0.2">
      <c r="A131" s="107" t="s">
        <v>143</v>
      </c>
      <c r="B131" s="153">
        <f t="shared" ref="B131:J131" si="31">SUMIFS(C$64:C$106,$A$64:$A$106,$A131)</f>
        <v>7979671787043.3115</v>
      </c>
      <c r="C131" s="154">
        <f t="shared" si="31"/>
        <v>1317912446369.1846</v>
      </c>
      <c r="D131" s="154">
        <f t="shared" si="31"/>
        <v>10291613661968.699</v>
      </c>
      <c r="E131" s="154">
        <f t="shared" si="31"/>
        <v>3963392080.144383</v>
      </c>
      <c r="F131" s="154">
        <f t="shared" si="31"/>
        <v>940743847825.68616</v>
      </c>
      <c r="G131" s="154">
        <f t="shared" si="31"/>
        <v>92988580557133.547</v>
      </c>
      <c r="H131" s="154">
        <f t="shared" si="31"/>
        <v>351931701056394.38</v>
      </c>
      <c r="I131" s="154">
        <f t="shared" si="31"/>
        <v>28269783064090.871</v>
      </c>
      <c r="J131" s="155">
        <f t="shared" si="31"/>
        <v>835081005427.3429</v>
      </c>
      <c r="K131" s="263">
        <f t="shared" si="13"/>
        <v>494559050818333.13</v>
      </c>
    </row>
    <row r="132" spans="1:11" x14ac:dyDescent="0.2">
      <c r="A132" s="107" t="s">
        <v>144</v>
      </c>
      <c r="B132" s="153">
        <f t="shared" ref="B132:J132" si="32">SUMIFS(C$64:C$106,$A$64:$A$106,$A132)</f>
        <v>5756946421367.1719</v>
      </c>
      <c r="C132" s="154">
        <f t="shared" si="32"/>
        <v>1401932795527.0383</v>
      </c>
      <c r="D132" s="154">
        <f t="shared" si="32"/>
        <v>4053347981531.0254</v>
      </c>
      <c r="E132" s="154">
        <f t="shared" si="32"/>
        <v>3963392080.144383</v>
      </c>
      <c r="F132" s="154">
        <f t="shared" si="32"/>
        <v>710161836456.33545</v>
      </c>
      <c r="G132" s="154">
        <f t="shared" si="32"/>
        <v>77017250982495.391</v>
      </c>
      <c r="H132" s="154">
        <f t="shared" si="32"/>
        <v>56702969800129.547</v>
      </c>
      <c r="I132" s="154">
        <f t="shared" si="32"/>
        <v>6318148939698.3115</v>
      </c>
      <c r="J132" s="155">
        <f t="shared" si="32"/>
        <v>83230664992.758438</v>
      </c>
      <c r="K132" s="263">
        <f t="shared" si="13"/>
        <v>152047952814277.72</v>
      </c>
    </row>
    <row r="133" spans="1:11" x14ac:dyDescent="0.2">
      <c r="A133" s="107" t="s">
        <v>145</v>
      </c>
      <c r="B133" s="153">
        <f t="shared" ref="B133:J133" si="33">SUMIFS(C$64:C$106,$A$64:$A$106,$A133)</f>
        <v>69385717163693.281</v>
      </c>
      <c r="C133" s="154">
        <f t="shared" si="33"/>
        <v>1695960150210.7737</v>
      </c>
      <c r="D133" s="154">
        <f t="shared" si="33"/>
        <v>8178005466635.96</v>
      </c>
      <c r="E133" s="154">
        <f t="shared" si="33"/>
        <v>0</v>
      </c>
      <c r="F133" s="154">
        <f t="shared" si="33"/>
        <v>995951067424.53491</v>
      </c>
      <c r="G133" s="154">
        <f t="shared" si="33"/>
        <v>75160563300985.438</v>
      </c>
      <c r="H133" s="154">
        <f t="shared" si="33"/>
        <v>343749385399834.5</v>
      </c>
      <c r="I133" s="154">
        <f t="shared" si="33"/>
        <v>3257647450606.5249</v>
      </c>
      <c r="J133" s="155">
        <f t="shared" si="33"/>
        <v>1417695660376.6521</v>
      </c>
      <c r="K133" s="263">
        <f t="shared" si="13"/>
        <v>503840925659767.63</v>
      </c>
    </row>
    <row r="134" spans="1:11" x14ac:dyDescent="0.2">
      <c r="A134" s="107" t="s">
        <v>146</v>
      </c>
      <c r="B134" s="153">
        <f t="shared" ref="B134:J134" si="34">SUMIFS(C$64:C$106,$A$64:$A$106,$A134)</f>
        <v>28340235069072.41</v>
      </c>
      <c r="C134" s="154">
        <f t="shared" si="34"/>
        <v>2665171895876.4131</v>
      </c>
      <c r="D134" s="154">
        <f t="shared" si="34"/>
        <v>631437732893.47668</v>
      </c>
      <c r="E134" s="154">
        <f t="shared" si="34"/>
        <v>0</v>
      </c>
      <c r="F134" s="154">
        <f t="shared" si="34"/>
        <v>47481467450.277634</v>
      </c>
      <c r="G134" s="154">
        <f t="shared" si="34"/>
        <v>50450897646792.828</v>
      </c>
      <c r="H134" s="154">
        <f t="shared" si="34"/>
        <v>63414652409159.195</v>
      </c>
      <c r="I134" s="154">
        <f t="shared" si="34"/>
        <v>20864013976132.164</v>
      </c>
      <c r="J134" s="155">
        <f t="shared" si="34"/>
        <v>0</v>
      </c>
      <c r="K134" s="263">
        <f t="shared" si="13"/>
        <v>166413890197376.75</v>
      </c>
    </row>
    <row r="135" spans="1:11" x14ac:dyDescent="0.2">
      <c r="A135" s="107" t="s">
        <v>147</v>
      </c>
      <c r="B135" s="153">
        <f t="shared" ref="B135:J135" si="35">SUMIFS(C$64:C$106,$A$64:$A$106,$A135)</f>
        <v>49554285396360.766</v>
      </c>
      <c r="C135" s="154">
        <f t="shared" si="35"/>
        <v>4575221965737.6436</v>
      </c>
      <c r="D135" s="154">
        <f t="shared" si="35"/>
        <v>2702694055485.3091</v>
      </c>
      <c r="E135" s="154">
        <f t="shared" si="35"/>
        <v>0</v>
      </c>
      <c r="F135" s="154">
        <f t="shared" si="35"/>
        <v>558838283300.35803</v>
      </c>
      <c r="G135" s="154">
        <f t="shared" si="35"/>
        <v>69067287764908.383</v>
      </c>
      <c r="H135" s="154">
        <f t="shared" si="35"/>
        <v>222369270783153.34</v>
      </c>
      <c r="I135" s="154">
        <f t="shared" si="35"/>
        <v>1583518066839.7793</v>
      </c>
      <c r="J135" s="155">
        <f t="shared" si="35"/>
        <v>1628546678358.3066</v>
      </c>
      <c r="K135" s="263">
        <f t="shared" si="13"/>
        <v>352039662994143.88</v>
      </c>
    </row>
    <row r="136" spans="1:11" x14ac:dyDescent="0.2">
      <c r="A136" s="108" t="s">
        <v>340</v>
      </c>
      <c r="B136" s="156">
        <f t="shared" ref="B136:J136" si="36">SUMIFS(C$64:C$106,$A$64:$A$106,$A136)</f>
        <v>124272087870988.08</v>
      </c>
      <c r="C136" s="157">
        <f t="shared" si="36"/>
        <v>6672740310382.6211</v>
      </c>
      <c r="D136" s="157">
        <f t="shared" si="36"/>
        <v>424979876089024.13</v>
      </c>
      <c r="E136" s="157">
        <f t="shared" si="36"/>
        <v>0</v>
      </c>
      <c r="F136" s="157">
        <f t="shared" si="36"/>
        <v>46881567833589.125</v>
      </c>
      <c r="G136" s="157">
        <f t="shared" si="36"/>
        <v>9477455150833.959</v>
      </c>
      <c r="H136" s="157">
        <f t="shared" si="36"/>
        <v>338208067373874.13</v>
      </c>
      <c r="I136" s="157">
        <f t="shared" si="36"/>
        <v>21801973800723.441</v>
      </c>
      <c r="J136" s="158">
        <f t="shared" si="36"/>
        <v>8436815074765.9463</v>
      </c>
      <c r="K136" s="264">
        <f t="shared" si="13"/>
        <v>980730583504181.63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31AB-7B26-4751-BC88-BD859892527F}">
  <dimension ref="A1:AE136"/>
  <sheetViews>
    <sheetView topLeftCell="C109" workbookViewId="0">
      <selection activeCell="N5" sqref="N5:N45"/>
    </sheetView>
  </sheetViews>
  <sheetFormatPr defaultRowHeight="14.25" x14ac:dyDescent="0.2"/>
  <cols>
    <col min="1" max="1" width="25.125" customWidth="1"/>
    <col min="2" max="2" width="10.125" customWidth="1"/>
    <col min="3" max="10" width="13.25" bestFit="1" customWidth="1"/>
    <col min="11" max="11" width="11.5" bestFit="1" customWidth="1"/>
    <col min="12" max="12" width="11.25" bestFit="1" customWidth="1"/>
    <col min="13" max="14" width="9.125" bestFit="1" customWidth="1"/>
    <col min="15" max="15" width="12.75" bestFit="1" customWidth="1"/>
    <col min="16" max="16" width="9.125" bestFit="1" customWidth="1"/>
    <col min="17" max="17" width="12.75" bestFit="1" customWidth="1"/>
    <col min="18" max="21" width="9.125" bestFit="1" customWidth="1"/>
    <col min="22" max="22" width="12.75" bestFit="1" customWidth="1"/>
    <col min="23" max="23" width="9.125" bestFit="1" customWidth="1"/>
    <col min="24" max="24" width="12.75" bestFit="1" customWidth="1"/>
    <col min="25" max="25" width="9.125" bestFit="1" customWidth="1"/>
    <col min="26" max="27" width="12.75" bestFit="1" customWidth="1"/>
    <col min="28" max="28" width="9.125" bestFit="1" customWidth="1"/>
    <col min="29" max="30" width="11.625" bestFit="1" customWidth="1"/>
    <col min="31" max="31" width="12.75" bestFit="1" customWidth="1"/>
  </cols>
  <sheetData>
    <row r="1" spans="1:29" x14ac:dyDescent="0.2">
      <c r="A1" s="80" t="s">
        <v>349</v>
      </c>
    </row>
    <row r="2" spans="1:29" ht="86.25" x14ac:dyDescent="0.2">
      <c r="A2" s="1" t="s">
        <v>0</v>
      </c>
      <c r="B2" s="13" t="s">
        <v>43</v>
      </c>
      <c r="C2" s="13" t="s">
        <v>44</v>
      </c>
      <c r="D2" s="13" t="s">
        <v>45</v>
      </c>
      <c r="E2" s="13" t="s">
        <v>46</v>
      </c>
      <c r="F2" s="13" t="s">
        <v>47</v>
      </c>
      <c r="G2" s="13" t="s">
        <v>48</v>
      </c>
      <c r="H2" s="13" t="s">
        <v>49</v>
      </c>
      <c r="I2" s="13" t="s">
        <v>50</v>
      </c>
      <c r="J2" s="14" t="s">
        <v>51</v>
      </c>
      <c r="K2" s="13" t="s">
        <v>52</v>
      </c>
      <c r="L2" s="430" t="s">
        <v>53</v>
      </c>
      <c r="M2" s="13" t="s">
        <v>54</v>
      </c>
      <c r="N2" s="430" t="s">
        <v>55</v>
      </c>
      <c r="O2" s="13" t="s">
        <v>56</v>
      </c>
      <c r="P2" s="13" t="s">
        <v>57</v>
      </c>
      <c r="Q2" s="13" t="s">
        <v>58</v>
      </c>
      <c r="R2" s="13" t="s">
        <v>59</v>
      </c>
      <c r="S2" s="14" t="s">
        <v>60</v>
      </c>
      <c r="T2" s="13" t="s">
        <v>61</v>
      </c>
      <c r="U2" s="13" t="s">
        <v>62</v>
      </c>
      <c r="V2" s="13" t="s">
        <v>63</v>
      </c>
      <c r="W2" s="13" t="s">
        <v>64</v>
      </c>
      <c r="X2" s="13" t="s">
        <v>65</v>
      </c>
      <c r="Y2" s="13" t="s">
        <v>66</v>
      </c>
      <c r="Z2" s="13" t="s">
        <v>67</v>
      </c>
      <c r="AA2" s="13" t="s">
        <v>68</v>
      </c>
      <c r="AB2" s="13" t="s">
        <v>69</v>
      </c>
      <c r="AC2" s="14" t="s">
        <v>70</v>
      </c>
    </row>
    <row r="3" spans="1:29" s="136" customFormat="1" ht="12.75" x14ac:dyDescent="0.2">
      <c r="A3" s="129" t="s">
        <v>336</v>
      </c>
      <c r="B3" s="134" t="s">
        <v>159</v>
      </c>
      <c r="C3" s="134" t="s">
        <v>161</v>
      </c>
      <c r="D3" s="134" t="s">
        <v>181</v>
      </c>
      <c r="E3" s="134" t="s">
        <v>227</v>
      </c>
      <c r="F3" s="134" t="s">
        <v>196</v>
      </c>
      <c r="G3" s="134" t="s">
        <v>198</v>
      </c>
      <c r="H3" s="134" t="s">
        <v>200</v>
      </c>
      <c r="I3" s="134" t="s">
        <v>202</v>
      </c>
      <c r="J3" s="134" t="s">
        <v>184</v>
      </c>
      <c r="K3" s="134" t="s">
        <v>154</v>
      </c>
      <c r="L3" s="134" t="s">
        <v>193</v>
      </c>
      <c r="M3" s="134" t="s">
        <v>176</v>
      </c>
      <c r="N3" s="134" t="s">
        <v>186</v>
      </c>
      <c r="O3" s="134" t="s">
        <v>169</v>
      </c>
      <c r="P3" s="134" t="s">
        <v>204</v>
      </c>
      <c r="Q3" s="134" t="s">
        <v>205</v>
      </c>
      <c r="R3" s="134" t="s">
        <v>207</v>
      </c>
      <c r="S3" s="134" t="s">
        <v>171</v>
      </c>
      <c r="T3" s="134" t="s">
        <v>188</v>
      </c>
      <c r="U3" s="134" t="s">
        <v>190</v>
      </c>
      <c r="V3" s="134" t="s">
        <v>209</v>
      </c>
      <c r="W3" s="134" t="s">
        <v>211</v>
      </c>
      <c r="X3" s="134" t="s">
        <v>173</v>
      </c>
      <c r="Y3" s="134" t="s">
        <v>214</v>
      </c>
      <c r="Z3" s="134" t="s">
        <v>216</v>
      </c>
      <c r="AA3" s="135" t="s">
        <v>166</v>
      </c>
      <c r="AB3" s="135" t="s">
        <v>157</v>
      </c>
      <c r="AC3" s="135" t="s">
        <v>228</v>
      </c>
    </row>
    <row r="4" spans="1:29" s="136" customFormat="1" ht="12.75" x14ac:dyDescent="0.2">
      <c r="A4" s="129" t="s">
        <v>336</v>
      </c>
      <c r="B4" s="137" t="str">
        <f>VLOOKUP(B3,'Fuel Match'!$B$2:$D$35,3,0)</f>
        <v>coal</v>
      </c>
      <c r="C4" s="138" t="str">
        <f>VLOOKUP(C3,'Fuel Match'!$B$2:$D$35,3,0)</f>
        <v>coal</v>
      </c>
      <c r="D4" s="138" t="str">
        <f>VLOOKUP(D3,'Fuel Match'!$B$2:$D$35,3,0)</f>
        <v>coal</v>
      </c>
      <c r="E4" s="138" t="str">
        <f>VLOOKUP(E3,'Fuel Match'!$B$2:$D$35,3,0)</f>
        <v>coal</v>
      </c>
      <c r="F4" s="138" t="str">
        <f>VLOOKUP(F3,'Fuel Match'!$B$2:$D$35,3,0)</f>
        <v>LPG propane or butane</v>
      </c>
      <c r="G4" s="138" t="str">
        <f>VLOOKUP(G3,'Fuel Match'!$B$2:$D$35,3,0)</f>
        <v>LPG propane or butane</v>
      </c>
      <c r="H4" s="138" t="str">
        <f>VLOOKUP(H3,'Fuel Match'!$B$2:$D$35,3,0)</f>
        <v>LPG propane or butane</v>
      </c>
      <c r="I4" s="138" t="str">
        <f>VLOOKUP(I3,'Fuel Match'!$B$2:$D$35,3,0)</f>
        <v>LPG propane or butane</v>
      </c>
      <c r="J4" s="138" t="str">
        <f>VLOOKUP(J3,'Fuel Match'!$B$2:$D$35,3,0)</f>
        <v>petroleum diesel</v>
      </c>
      <c r="K4" s="138" t="str">
        <f>VLOOKUP(K3,'Fuel Match'!$B$2:$D$35,3,0)</f>
        <v>crude oil</v>
      </c>
      <c r="L4" s="138" t="str">
        <f>VLOOKUP(L3,'Fuel Match'!$B$2:$D$35,3,0)</f>
        <v>petroleum diesel</v>
      </c>
      <c r="M4" s="138" t="str">
        <f>VLOOKUP(M3,'Fuel Match'!$B$2:$D$35,3,0)</f>
        <v>petroleum diesel</v>
      </c>
      <c r="N4" s="138" t="str">
        <f>VLOOKUP(N3,'Fuel Match'!$B$2:$D$35,3,0)</f>
        <v>petroleum diesel</v>
      </c>
      <c r="O4" s="138" t="str">
        <f>VLOOKUP(O3,'Fuel Match'!$B$2:$D$35,3,0)</f>
        <v>heavy fuel oil</v>
      </c>
      <c r="P4" s="138" t="str">
        <f>VLOOKUP(P3,'Fuel Match'!$B$2:$D$35,3,0)</f>
        <v>LPG propane or butane</v>
      </c>
      <c r="Q4" s="138" t="str">
        <f>VLOOKUP(Q3,'Fuel Match'!$B$2:$D$35,3,0)</f>
        <v>LPG propane or butane</v>
      </c>
      <c r="R4" s="138" t="str">
        <f>VLOOKUP(R3,'Fuel Match'!$B$2:$D$35,3,0)</f>
        <v>heavy fuel oil</v>
      </c>
      <c r="S4" s="138" t="str">
        <f>VLOOKUP(S3,'Fuel Match'!$B$2:$D$35,3,0)</f>
        <v>heavy fuel oil</v>
      </c>
      <c r="T4" s="137" t="str">
        <f>VLOOKUP(T3,'Fuel Match'!$B$2:$D$35,3,0)</f>
        <v>heavy fuel oil</v>
      </c>
      <c r="U4" s="138" t="str">
        <f>VLOOKUP(U3,'Fuel Match'!$B$2:$D$35,3,0)</f>
        <v>heavy fuel oil</v>
      </c>
      <c r="V4" s="138" t="str">
        <f>VLOOKUP(V3,'Fuel Match'!$B$2:$D$35,3,0)</f>
        <v>LPG propane or butane</v>
      </c>
      <c r="W4" s="138" t="str">
        <f>VLOOKUP(W3,'Fuel Match'!$B$2:$D$35,3,0)</f>
        <v>LPG propane or butane</v>
      </c>
      <c r="X4" s="138" t="str">
        <f>VLOOKUP(X3,'Fuel Match'!$B$2:$D$35,3,0)</f>
        <v>heavy fuel oil</v>
      </c>
      <c r="Y4" s="138" t="str">
        <f>VLOOKUP(Y3,'Fuel Match'!$B$2:$D$35,3,0)</f>
        <v>natural gas</v>
      </c>
      <c r="Z4" s="138" t="str">
        <f>VLOOKUP(Z3,'Fuel Match'!$B$2:$D$35,3,0)</f>
        <v>natural gas</v>
      </c>
      <c r="AA4" s="139" t="str">
        <f>VLOOKUP(AA3,'Fuel Match'!$B$2:$D$35,3,0)</f>
        <v>heat</v>
      </c>
      <c r="AB4" s="139" t="str">
        <f>VLOOKUP(AB3,'Fuel Match'!$B$2:$D$35,3,0)</f>
        <v>electricity</v>
      </c>
      <c r="AC4" s="140" t="str">
        <f>VLOOKUP(AC3,'Fuel Match'!$B$2:$D$35,3,0)</f>
        <v>biomass</v>
      </c>
    </row>
    <row r="5" spans="1:29" x14ac:dyDescent="0.2">
      <c r="A5" s="36" t="s">
        <v>2</v>
      </c>
      <c r="B5" s="163">
        <f>INDEX('Final Energy Consumption-2020'!$A$2:$AE$43,MATCH('Energy Use 2020'!$A5,'Final Energy Consumption-2020'!$A$2:$A$43,0),MATCH('Energy Use 2020'!B$2,'Final Energy Consumption-2020'!$A$2:$AE$2,0))*VLOOKUP(B$3,'Heat Value'!$A$1:$E$33,5,0)</f>
        <v>220990815604690.53</v>
      </c>
      <c r="C5" s="3">
        <f>INDEX('Final Energy Consumption-2020'!$A$2:$AE$43,MATCH('Energy Use 2020'!$A5,'Final Energy Consumption-2020'!$A$2:$A$43,0),MATCH('Energy Use 2020'!C$2,'Final Energy Consumption-2020'!$A$2:$AE$2,0))*VLOOKUP(C$3,'Heat Value'!$A$1:$E$33,5,0)</f>
        <v>0</v>
      </c>
      <c r="D5" s="3">
        <f>INDEX('Final Energy Consumption-2020'!$A$2:$AE$43,MATCH('Energy Use 2020'!$A5,'Final Energy Consumption-2020'!$A$2:$A$43,0),MATCH('Energy Use 2020'!D$2,'Final Energy Consumption-2020'!$A$2:$AE$2,0))*VLOOKUP(D$3,'Heat Value'!$A$1:$E$33,5,0)</f>
        <v>68802048441321.844</v>
      </c>
      <c r="E5" s="3">
        <f>INDEX('Final Energy Consumption-2020'!$A$2:$AE$43,MATCH('Energy Use 2020'!$A5,'Final Energy Consumption-2020'!$A$2:$A$43,0),MATCH('Energy Use 2020'!E$2,'Final Energy Consumption-2020'!$A$2:$AE$2,0))*VLOOKUP(E$3,'Heat Value'!$A$1:$E$33,5,0)</f>
        <v>1323302932257.0933</v>
      </c>
      <c r="F5" s="3">
        <f>INDEX('Final Energy Consumption-2020'!$A$2:$AE$43,MATCH('Energy Use 2020'!$A5,'Final Energy Consumption-2020'!$A$2:$A$43,0),MATCH('Energy Use 2020'!F$2,'Final Energy Consumption-2020'!$A$2:$AE$2,0))*VLOOKUP(F$3,'Heat Value'!$A$1:$E$33,5,0)</f>
        <v>1562554721629.1914</v>
      </c>
      <c r="G5" s="3">
        <f>INDEX('Final Energy Consumption-2020'!$A$2:$AE$43,MATCH('Energy Use 2020'!$A5,'Final Energy Consumption-2020'!$A$2:$A$43,0),MATCH('Energy Use 2020'!G$2,'Final Energy Consumption-2020'!$A$2:$AE$2,0))*VLOOKUP(G$3,'Heat Value'!$A$1:$E$33,5,0)</f>
        <v>139098797471.24289</v>
      </c>
      <c r="H5" s="3">
        <f>INDEX('Final Energy Consumption-2020'!$A$2:$AE$43,MATCH('Energy Use 2020'!$A5,'Final Energy Consumption-2020'!$A$2:$A$43,0),MATCH('Energy Use 2020'!H$2,'Final Energy Consumption-2020'!$A$2:$AE$2,0))*VLOOKUP(H$3,'Heat Value'!$A$1:$E$33,5,0)</f>
        <v>0</v>
      </c>
      <c r="I5" s="3">
        <f>INDEX('Final Energy Consumption-2020'!$A$2:$AE$43,MATCH('Energy Use 2020'!$A5,'Final Energy Consumption-2020'!$A$2:$A$43,0),MATCH('Energy Use 2020'!I$2,'Final Energy Consumption-2020'!$A$2:$AE$2,0))*VLOOKUP(I$3,'Heat Value'!$A$1:$E$33,5,0)</f>
        <v>559829131320.39404</v>
      </c>
      <c r="J5" s="3">
        <f>INDEX('Final Energy Consumption-2020'!$A$2:$AE$43,MATCH('Energy Use 2020'!$A5,'Final Energy Consumption-2020'!$A$2:$A$43,0),MATCH('Energy Use 2020'!J$2,'Final Energy Consumption-2020'!$A$2:$AE$2,0))*VLOOKUP(J$3,'Heat Value'!$A$1:$E$33,5,0)</f>
        <v>180731759366.10367</v>
      </c>
      <c r="K5" s="3">
        <f>INDEX('Final Energy Consumption-2020'!$A$2:$AE$43,MATCH('Energy Use 2020'!$A5,'Final Energy Consumption-2020'!$A$2:$A$43,0),MATCH('Energy Use 2020'!K$2,'Final Energy Consumption-2020'!$A$2:$AE$2,0))*VLOOKUP(K$3,'Heat Value'!$A$1:$E$33,5,0)</f>
        <v>31707136641.155064</v>
      </c>
      <c r="L5" s="431">
        <f>INDEX('Final Energy Consumption-2020'!$A$2:$AE$43,MATCH('Energy Use 2020'!$A5,'Final Energy Consumption-2020'!$A$2:$A$43,0),MATCH('Energy Use 2020'!L$2,'Final Energy Consumption-2020'!$A$2:$AE$2,0))*VLOOKUP(L$3,'Heat Value'!$A$1:$E$33,5,0)*0.21</f>
        <v>276041633246.24005</v>
      </c>
      <c r="M5" s="3">
        <f>INDEX('Final Energy Consumption-2020'!$A$2:$AE$43,MATCH('Energy Use 2020'!$A5,'Final Energy Consumption-2020'!$A$2:$A$43,0),MATCH('Energy Use 2020'!M$2,'Final Energy Consumption-2020'!$A$2:$AE$2,0))*VLOOKUP(M$3,'Heat Value'!$A$1:$E$33,5,0)</f>
        <v>249017149186.93643</v>
      </c>
      <c r="N5" s="431">
        <f>INDEX('Final Energy Consumption-2020'!$A$2:$AE$43,MATCH('Energy Use 2020'!$A5,'Final Energy Consumption-2020'!$A$2:$A$43,0),MATCH('Energy Use 2020'!N$2,'Final Energy Consumption-2020'!$A$2:$AE$2,0))*VLOOKUP(N$3,'Heat Value'!$A$1:$E$33,5,0)*0.74</f>
        <v>44101369625124.578</v>
      </c>
      <c r="O5" s="3">
        <f>INDEX('Final Energy Consumption-2020'!$A$2:$AE$43,MATCH('Energy Use 2020'!$A5,'Final Energy Consumption-2020'!$A$2:$A$43,0),MATCH('Energy Use 2020'!O$2,'Final Energy Consumption-2020'!$A$2:$AE$2,0))*VLOOKUP(O$3,'Heat Value'!$A$1:$E$33,5,0)</f>
        <v>79267841602.887665</v>
      </c>
      <c r="P5" s="3">
        <f>INDEX('Final Energy Consumption-2020'!$A$2:$AE$43,MATCH('Energy Use 2020'!$A5,'Final Energy Consumption-2020'!$A$2:$A$43,0),MATCH('Energy Use 2020'!P$2,'Final Energy Consumption-2020'!$A$2:$AE$2,0))*VLOOKUP(P$3,'Heat Value'!$A$1:$E$33,5,0)</f>
        <v>59344139933445.234</v>
      </c>
      <c r="Q5" s="3">
        <f>INDEX('Final Energy Consumption-2020'!$A$2:$AE$43,MATCH('Energy Use 2020'!$A5,'Final Energy Consumption-2020'!$A$2:$A$43,0),MATCH('Energy Use 2020'!Q$2,'Final Energy Consumption-2020'!$A$2:$AE$2,0))*VLOOKUP(Q$3,'Heat Value'!$A$1:$E$33,5,0)</f>
        <v>478700345578.862</v>
      </c>
      <c r="R5" s="3">
        <f>INDEX('Final Energy Consumption-2020'!$A$2:$AE$43,MATCH('Energy Use 2020'!$A5,'Final Energy Consumption-2020'!$A$2:$A$43,0),MATCH('Energy Use 2020'!R$2,'Final Energy Consumption-2020'!$A$2:$AE$2,0))*VLOOKUP(R$3,'Heat Value'!$A$1:$E$33,5,0)</f>
        <v>0</v>
      </c>
      <c r="S5" s="3">
        <f>INDEX('Final Energy Consumption-2020'!$A$2:$AE$43,MATCH('Energy Use 2020'!$A5,'Final Energy Consumption-2020'!$A$2:$A$43,0),MATCH('Energy Use 2020'!S$2,'Final Energy Consumption-2020'!$A$2:$AE$2,0))*VLOOKUP(S$3,'Heat Value'!$A$1:$E$33,5,0)</f>
        <v>0</v>
      </c>
      <c r="T5" s="8">
        <f>INDEX('Final Energy Consumption-2020'!$A$2:$AE$43,MATCH('Energy Use 2020'!$A5,'Final Energy Consumption-2020'!$A$2:$A$43,0),MATCH('Energy Use 2020'!T$2,'Final Energy Consumption-2020'!$A$2:$AE$2,0))*VLOOKUP(T$3,'Heat Value'!$A$1:$E$33,5,0)</f>
        <v>132838086249.17819</v>
      </c>
      <c r="U5" s="3">
        <f>INDEX('Final Energy Consumption-2020'!$A$2:$AE$43,MATCH('Energy Use 2020'!$A5,'Final Energy Consumption-2020'!$A$2:$A$43,0),MATCH('Energy Use 2020'!U$2,'Final Energy Consumption-2020'!$A$2:$AE$2,0))*VLOOKUP(U$3,'Heat Value'!$A$1:$E$33,5,0)</f>
        <v>0</v>
      </c>
      <c r="V5" s="3">
        <f>INDEX('Final Energy Consumption-2020'!$A$2:$AE$43,MATCH('Energy Use 2020'!$A5,'Final Energy Consumption-2020'!$A$2:$A$43,0),MATCH('Energy Use 2020'!V$2,'Final Energy Consumption-2020'!$A$2:$AE$2,0))*VLOOKUP(V$3,'Heat Value'!$A$1:$E$33,5,0)</f>
        <v>17331051811143.457</v>
      </c>
      <c r="W5" s="3">
        <f>INDEX('Final Energy Consumption-2020'!$A$2:$AE$43,MATCH('Energy Use 2020'!$A5,'Final Energy Consumption-2020'!$A$2:$A$43,0),MATCH('Energy Use 2020'!W$2,'Final Energy Consumption-2020'!$A$2:$AE$2,0))*VLOOKUP(W$3,'Heat Value'!$A$1:$E$33,5,0)</f>
        <v>0</v>
      </c>
      <c r="X5" s="3">
        <f>INDEX('Final Energy Consumption-2020'!$A$2:$AE$43,MATCH('Energy Use 2020'!$A5,'Final Energy Consumption-2020'!$A$2:$A$43,0),MATCH('Energy Use 2020'!X$2,'Final Energy Consumption-2020'!$A$2:$AE$2,0))*VLOOKUP(X$3,'Heat Value'!$A$1:$E$33,5,0)</f>
        <v>194207728434.47104</v>
      </c>
      <c r="Y5" s="3">
        <f>INDEX('Final Energy Consumption-2020'!$A$2:$AE$43,MATCH('Energy Use 2020'!$A5,'Final Energy Consumption-2020'!$A$2:$A$43,0),MATCH('Energy Use 2020'!Y$2,'Final Energy Consumption-2020'!$A$2:$AE$2,0))*VLOOKUP(Y$3,'Heat Value'!$A$1:$E$33,5,0)</f>
        <v>29208100215737.395</v>
      </c>
      <c r="Z5" s="3">
        <f>INDEX('Final Energy Consumption-2020'!$A$2:$AE$43,MATCH('Energy Use 2020'!$A5,'Final Energy Consumption-2020'!$A$2:$A$43,0),MATCH('Energy Use 2020'!Z$2,'Final Energy Consumption-2020'!$A$2:$AE$2,0))*VLOOKUP(Z$3,'Heat Value'!$A$1:$E$33,5,0)</f>
        <v>7414878937451.5117</v>
      </c>
      <c r="AA5" s="3">
        <f>INDEX('Final Energy Consumption-2020'!$A$2:$AE$43,MATCH('Energy Use 2020'!$A5,'Final Energy Consumption-2020'!$A$2:$A$43,0),MATCH('Energy Use 2020'!AA$2,'Final Energy Consumption-2020'!$A$2:$AE$2,0))*VLOOKUP(AA$3,'Heat Value'!$A$1:$E$33,5,0)</f>
        <v>5948784606994.9756</v>
      </c>
      <c r="AB5" s="3">
        <f>INDEX('Final Energy Consumption-2020'!$A$2:$AE$43,MATCH('Energy Use 2020'!$A5,'Final Energy Consumption-2020'!$A$2:$A$43,0),MATCH('Energy Use 2020'!AB$2,'Final Energy Consumption-2020'!$A$2:$AE$2,0))*VLOOKUP(AB$3,'Heat Value'!$A$1:$E$33,5,0)</f>
        <v>310098844530363</v>
      </c>
      <c r="AC5" s="385">
        <f>INDEX('Final Energy Consumption-2020'!$A$2:$AE$43,MATCH('Energy Use 2020'!$A5,'Final Energy Consumption-2020'!$A$2:$A$43,0),MATCH('Energy Use 2020'!AC$2,'Final Energy Consumption-2020'!$A$2:$AE$2,0))*VLOOKUP(AC$3,'Heat Value'!$A$1:$E$33,5,0)</f>
        <v>313502171472.72339</v>
      </c>
    </row>
    <row r="6" spans="1:29" x14ac:dyDescent="0.2">
      <c r="A6" s="12" t="s">
        <v>3</v>
      </c>
      <c r="B6" s="9">
        <f>INDEX('Final Energy Consumption-2020'!$A$2:$AE$43,MATCH('Energy Use 2020'!$A6,'Final Energy Consumption-2020'!$A$2:$A$43,0),MATCH('Energy Use 2020'!B$2,'Final Energy Consumption-2020'!$A$2:$AE$2,0))*VLOOKUP(B$3,'Heat Value'!$A$1:$E$33,5,0)</f>
        <v>12997944326833.504</v>
      </c>
      <c r="C6" s="5">
        <f>INDEX('Final Energy Consumption-2020'!$A$2:$AE$43,MATCH('Energy Use 2020'!$A6,'Final Energy Consumption-2020'!$A$2:$A$43,0),MATCH('Energy Use 2020'!C$2,'Final Energy Consumption-2020'!$A$2:$AE$2,0))*VLOOKUP(C$3,'Heat Value'!$A$1:$E$33,5,0)</f>
        <v>0</v>
      </c>
      <c r="D6" s="5">
        <f>INDEX('Final Energy Consumption-2020'!$A$2:$AE$43,MATCH('Energy Use 2020'!$A6,'Final Energy Consumption-2020'!$A$2:$A$43,0),MATCH('Energy Use 2020'!D$2,'Final Energy Consumption-2020'!$A$2:$AE$2,0))*VLOOKUP(D$3,'Heat Value'!$A$1:$E$33,5,0)</f>
        <v>0</v>
      </c>
      <c r="E6" s="5">
        <f>INDEX('Final Energy Consumption-2020'!$A$2:$AE$43,MATCH('Energy Use 2020'!$A6,'Final Energy Consumption-2020'!$A$2:$A$43,0),MATCH('Energy Use 2020'!E$2,'Final Energy Consumption-2020'!$A$2:$AE$2,0))*VLOOKUP(E$3,'Heat Value'!$A$1:$E$33,5,0)</f>
        <v>0</v>
      </c>
      <c r="F6" s="5">
        <f>INDEX('Final Energy Consumption-2020'!$A$2:$AE$43,MATCH('Energy Use 2020'!$A6,'Final Energy Consumption-2020'!$A$2:$A$43,0),MATCH('Energy Use 2020'!F$2,'Final Energy Consumption-2020'!$A$2:$AE$2,0))*VLOOKUP(F$3,'Heat Value'!$A$1:$E$33,5,0)</f>
        <v>0</v>
      </c>
      <c r="G6" s="5">
        <f>INDEX('Final Energy Consumption-2020'!$A$2:$AE$43,MATCH('Energy Use 2020'!$A6,'Final Energy Consumption-2020'!$A$2:$A$43,0),MATCH('Energy Use 2020'!G$2,'Final Energy Consumption-2020'!$A$2:$AE$2,0))*VLOOKUP(G$3,'Heat Value'!$A$1:$E$33,5,0)</f>
        <v>0</v>
      </c>
      <c r="H6" s="5">
        <f>INDEX('Final Energy Consumption-2020'!$A$2:$AE$43,MATCH('Energy Use 2020'!$A6,'Final Energy Consumption-2020'!$A$2:$A$43,0),MATCH('Energy Use 2020'!H$2,'Final Energy Consumption-2020'!$A$2:$AE$2,0))*VLOOKUP(H$3,'Heat Value'!$A$1:$E$33,5,0)</f>
        <v>0</v>
      </c>
      <c r="I6" s="5">
        <f>INDEX('Final Energy Consumption-2020'!$A$2:$AE$43,MATCH('Energy Use 2020'!$A6,'Final Energy Consumption-2020'!$A$2:$A$43,0),MATCH('Energy Use 2020'!I$2,'Final Energy Consumption-2020'!$A$2:$AE$2,0))*VLOOKUP(I$3,'Heat Value'!$A$1:$E$33,5,0)</f>
        <v>0</v>
      </c>
      <c r="J6" s="5">
        <f>INDEX('Final Energy Consumption-2020'!$A$2:$AE$43,MATCH('Energy Use 2020'!$A6,'Final Energy Consumption-2020'!$A$2:$A$43,0),MATCH('Energy Use 2020'!J$2,'Final Energy Consumption-2020'!$A$2:$AE$2,0))*VLOOKUP(J$3,'Heat Value'!$A$1:$E$33,5,0)</f>
        <v>0</v>
      </c>
      <c r="K6" s="5">
        <f>INDEX('Final Energy Consumption-2020'!$A$2:$AE$43,MATCH('Energy Use 2020'!$A6,'Final Energy Consumption-2020'!$A$2:$A$43,0),MATCH('Energy Use 2020'!K$2,'Final Energy Consumption-2020'!$A$2:$AE$2,0))*VLOOKUP(K$3,'Heat Value'!$A$1:$E$33,5,0)</f>
        <v>98097917375653.625</v>
      </c>
      <c r="L6" s="5">
        <f>INDEX('Final Energy Consumption-2020'!$A$2:$AE$43,MATCH('Energy Use 2020'!$A6,'Final Energy Consumption-2020'!$A$2:$A$43,0),MATCH('Energy Use 2020'!L$2,'Final Energy Consumption-2020'!$A$2:$AE$2,0))*VLOOKUP(L$3,'Heat Value'!$A$1:$E$33,5,0)*0.21</f>
        <v>484358766410.328</v>
      </c>
      <c r="M6" s="5">
        <f>INDEX('Final Energy Consumption-2020'!$A$2:$AE$43,MATCH('Energy Use 2020'!$A6,'Final Energy Consumption-2020'!$A$2:$A$43,0),MATCH('Energy Use 2020'!M$2,'Final Energy Consumption-2020'!$A$2:$AE$2,0))*VLOOKUP(M$3,'Heat Value'!$A$1:$E$33,5,0)</f>
        <v>0</v>
      </c>
      <c r="N6" s="5">
        <f>INDEX('Final Energy Consumption-2020'!$A$2:$AE$43,MATCH('Energy Use 2020'!$A6,'Final Energy Consumption-2020'!$A$2:$A$43,0),MATCH('Energy Use 2020'!N$2,'Final Energy Consumption-2020'!$A$2:$AE$2,0))*VLOOKUP(N$3,'Heat Value'!$A$1:$E$33,5,0)*0.74</f>
        <v>7478864744458.7891</v>
      </c>
      <c r="O6" s="5">
        <f>INDEX('Final Energy Consumption-2020'!$A$2:$AE$43,MATCH('Energy Use 2020'!$A6,'Final Energy Consumption-2020'!$A$2:$A$43,0),MATCH('Energy Use 2020'!O$2,'Final Energy Consumption-2020'!$A$2:$AE$2,0))*VLOOKUP(O$3,'Heat Value'!$A$1:$E$33,5,0)</f>
        <v>118901762404.33148</v>
      </c>
      <c r="P6" s="5">
        <f>INDEX('Final Energy Consumption-2020'!$A$2:$AE$43,MATCH('Energy Use 2020'!$A6,'Final Energy Consumption-2020'!$A$2:$A$43,0),MATCH('Energy Use 2020'!P$2,'Final Energy Consumption-2020'!$A$2:$AE$2,0))*VLOOKUP(P$3,'Heat Value'!$A$1:$E$33,5,0)</f>
        <v>0</v>
      </c>
      <c r="Q6" s="5">
        <f>INDEX('Final Energy Consumption-2020'!$A$2:$AE$43,MATCH('Energy Use 2020'!$A6,'Final Energy Consumption-2020'!$A$2:$A$43,0),MATCH('Energy Use 2020'!Q$2,'Final Energy Consumption-2020'!$A$2:$AE$2,0))*VLOOKUP(Q$3,'Heat Value'!$A$1:$E$33,5,0)</f>
        <v>3923773324.4169021</v>
      </c>
      <c r="R6" s="5">
        <f>INDEX('Final Energy Consumption-2020'!$A$2:$AE$43,MATCH('Energy Use 2020'!$A6,'Final Energy Consumption-2020'!$A$2:$A$43,0),MATCH('Energy Use 2020'!R$2,'Final Energy Consumption-2020'!$A$2:$AE$2,0))*VLOOKUP(R$3,'Heat Value'!$A$1:$E$33,5,0)</f>
        <v>0</v>
      </c>
      <c r="S6" s="5">
        <f>INDEX('Final Energy Consumption-2020'!$A$2:$AE$43,MATCH('Energy Use 2020'!$A6,'Final Energy Consumption-2020'!$A$2:$A$43,0),MATCH('Energy Use 2020'!S$2,'Final Energy Consumption-2020'!$A$2:$AE$2,0))*VLOOKUP(S$3,'Heat Value'!$A$1:$E$33,5,0)</f>
        <v>0</v>
      </c>
      <c r="T6" s="9">
        <f>INDEX('Final Energy Consumption-2020'!$A$2:$AE$43,MATCH('Energy Use 2020'!$A6,'Final Energy Consumption-2020'!$A$2:$A$43,0),MATCH('Energy Use 2020'!T$2,'Final Energy Consumption-2020'!$A$2:$AE$2,0))*VLOOKUP(T$3,'Heat Value'!$A$1:$E$33,5,0)</f>
        <v>0</v>
      </c>
      <c r="U6" s="5">
        <f>INDEX('Final Energy Consumption-2020'!$A$2:$AE$43,MATCH('Energy Use 2020'!$A6,'Final Energy Consumption-2020'!$A$2:$A$43,0),MATCH('Energy Use 2020'!U$2,'Final Energy Consumption-2020'!$A$2:$AE$2,0))*VLOOKUP(U$3,'Heat Value'!$A$1:$E$33,5,0)</f>
        <v>0</v>
      </c>
      <c r="V6" s="5">
        <f>INDEX('Final Energy Consumption-2020'!$A$2:$AE$43,MATCH('Energy Use 2020'!$A6,'Final Energy Consumption-2020'!$A$2:$A$43,0),MATCH('Energy Use 2020'!V$2,'Final Energy Consumption-2020'!$A$2:$AE$2,0))*VLOOKUP(V$3,'Heat Value'!$A$1:$E$33,5,0)</f>
        <v>47560515398.308067</v>
      </c>
      <c r="W6" s="5">
        <f>INDEX('Final Energy Consumption-2020'!$A$2:$AE$43,MATCH('Energy Use 2020'!$A6,'Final Energy Consumption-2020'!$A$2:$A$43,0),MATCH('Energy Use 2020'!W$2,'Final Energy Consumption-2020'!$A$2:$AE$2,0))*VLOOKUP(W$3,'Heat Value'!$A$1:$E$33,5,0)</f>
        <v>4634434660496.8828</v>
      </c>
      <c r="X6" s="5">
        <f>INDEX('Final Energy Consumption-2020'!$A$2:$AE$43,MATCH('Energy Use 2020'!$A6,'Final Energy Consumption-2020'!$A$2:$A$43,0),MATCH('Energy Use 2020'!X$2,'Final Energy Consumption-2020'!$A$2:$AE$2,0))*VLOOKUP(X$3,'Heat Value'!$A$1:$E$33,5,0)</f>
        <v>6335056101532.4443</v>
      </c>
      <c r="Y6" s="5">
        <f>INDEX('Final Energy Consumption-2020'!$A$2:$AE$43,MATCH('Energy Use 2020'!$A6,'Final Energy Consumption-2020'!$A$2:$A$43,0),MATCH('Energy Use 2020'!Y$2,'Final Energy Consumption-2020'!$A$2:$AE$2,0))*VLOOKUP(Y$3,'Heat Value'!$A$1:$E$33,5,0)</f>
        <v>426620392181134.31</v>
      </c>
      <c r="Z6" s="5">
        <f>INDEX('Final Energy Consumption-2020'!$A$2:$AE$43,MATCH('Energy Use 2020'!$A6,'Final Energy Consumption-2020'!$A$2:$A$43,0),MATCH('Energy Use 2020'!Z$2,'Final Energy Consumption-2020'!$A$2:$AE$2,0))*VLOOKUP(Z$3,'Heat Value'!$A$1:$E$33,5,0)</f>
        <v>5679378015865.2275</v>
      </c>
      <c r="AA6" s="5">
        <f>INDEX('Final Energy Consumption-2020'!$A$2:$AE$43,MATCH('Energy Use 2020'!$A6,'Final Energy Consumption-2020'!$A$2:$A$43,0),MATCH('Energy Use 2020'!AA$2,'Final Energy Consumption-2020'!$A$2:$AE$2,0))*VLOOKUP(AA$3,'Heat Value'!$A$1:$E$33,5,0)</f>
        <v>25451922758401.844</v>
      </c>
      <c r="AB6" s="5">
        <f>INDEX('Final Energy Consumption-2020'!$A$2:$AE$43,MATCH('Energy Use 2020'!$A6,'Final Energy Consumption-2020'!$A$2:$A$43,0),MATCH('Energy Use 2020'!AB$2,'Final Energy Consumption-2020'!$A$2:$AE$2,0))*VLOOKUP(AB$3,'Heat Value'!$A$1:$E$33,5,0)</f>
        <v>158091346538669.03</v>
      </c>
      <c r="AC6" s="131">
        <f>INDEX('Final Energy Consumption-2020'!$A$2:$AE$43,MATCH('Energy Use 2020'!$A6,'Final Energy Consumption-2020'!$A$2:$A$43,0),MATCH('Energy Use 2020'!AC$2,'Final Energy Consumption-2020'!$A$2:$AE$2,0))*VLOOKUP(AC$3,'Heat Value'!$A$1:$E$33,5,0)</f>
        <v>0</v>
      </c>
    </row>
    <row r="7" spans="1:29" x14ac:dyDescent="0.2">
      <c r="A7" s="12" t="s">
        <v>4</v>
      </c>
      <c r="B7" s="9">
        <f>INDEX('Final Energy Consumption-2020'!$A$2:$AE$43,MATCH('Energy Use 2020'!$A7,'Final Energy Consumption-2020'!$A$2:$A$43,0),MATCH('Energy Use 2020'!B$2,'Final Energy Consumption-2020'!$A$2:$AE$2,0))*VLOOKUP(B$3,'Heat Value'!$A$1:$E$33,5,0)</f>
        <v>29846324059527.277</v>
      </c>
      <c r="C7" s="5">
        <f>INDEX('Final Energy Consumption-2020'!$A$2:$AE$43,MATCH('Energy Use 2020'!$A7,'Final Energy Consumption-2020'!$A$2:$A$43,0),MATCH('Energy Use 2020'!C$2,'Final Energy Consumption-2020'!$A$2:$AE$2,0))*VLOOKUP(C$3,'Heat Value'!$A$1:$E$33,5,0)</f>
        <v>0</v>
      </c>
      <c r="D7" s="5">
        <f>INDEX('Final Energy Consumption-2020'!$A$2:$AE$43,MATCH('Energy Use 2020'!$A7,'Final Energy Consumption-2020'!$A$2:$A$43,0),MATCH('Energy Use 2020'!D$2,'Final Energy Consumption-2020'!$A$2:$AE$2,0))*VLOOKUP(D$3,'Heat Value'!$A$1:$E$33,5,0)</f>
        <v>407426962278.82147</v>
      </c>
      <c r="E7" s="5">
        <f>INDEX('Final Energy Consumption-2020'!$A$2:$AE$43,MATCH('Energy Use 2020'!$A7,'Final Energy Consumption-2020'!$A$2:$A$43,0),MATCH('Energy Use 2020'!E$2,'Final Energy Consumption-2020'!$A$2:$AE$2,0))*VLOOKUP(E$3,'Heat Value'!$A$1:$E$33,5,0)</f>
        <v>45717286435594.852</v>
      </c>
      <c r="F7" s="5">
        <f>INDEX('Final Energy Consumption-2020'!$A$2:$AE$43,MATCH('Energy Use 2020'!$A7,'Final Energy Consumption-2020'!$A$2:$A$43,0),MATCH('Energy Use 2020'!F$2,'Final Energy Consumption-2020'!$A$2:$AE$2,0))*VLOOKUP(F$3,'Heat Value'!$A$1:$E$33,5,0)</f>
        <v>4556080609381.959</v>
      </c>
      <c r="G7" s="5">
        <f>INDEX('Final Energy Consumption-2020'!$A$2:$AE$43,MATCH('Energy Use 2020'!$A7,'Final Energy Consumption-2020'!$A$2:$A$43,0),MATCH('Energy Use 2020'!G$2,'Final Energy Consumption-2020'!$A$2:$AE$2,0))*VLOOKUP(G$3,'Heat Value'!$A$1:$E$33,5,0)</f>
        <v>7026272590214.0625</v>
      </c>
      <c r="H7" s="5">
        <f>INDEX('Final Energy Consumption-2020'!$A$2:$AE$43,MATCH('Energy Use 2020'!$A7,'Final Energy Consumption-2020'!$A$2:$A$43,0),MATCH('Energy Use 2020'!H$2,'Final Energy Consumption-2020'!$A$2:$AE$2,0))*VLOOKUP(H$3,'Heat Value'!$A$1:$E$33,5,0)</f>
        <v>75304070395.894211</v>
      </c>
      <c r="I7" s="5">
        <f>INDEX('Final Energy Consumption-2020'!$A$2:$AE$43,MATCH('Energy Use 2020'!$A7,'Final Energy Consumption-2020'!$A$2:$A$43,0),MATCH('Energy Use 2020'!I$2,'Final Energy Consumption-2020'!$A$2:$AE$2,0))*VLOOKUP(I$3,'Heat Value'!$A$1:$E$33,5,0)</f>
        <v>0</v>
      </c>
      <c r="J7" s="5">
        <f>INDEX('Final Energy Consumption-2020'!$A$2:$AE$43,MATCH('Energy Use 2020'!$A7,'Final Energy Consumption-2020'!$A$2:$A$43,0),MATCH('Energy Use 2020'!J$2,'Final Energy Consumption-2020'!$A$2:$AE$2,0))*VLOOKUP(J$3,'Heat Value'!$A$1:$E$33,5,0)</f>
        <v>0</v>
      </c>
      <c r="K7" s="5">
        <f>INDEX('Final Energy Consumption-2020'!$A$2:$AE$43,MATCH('Energy Use 2020'!$A7,'Final Energy Consumption-2020'!$A$2:$A$43,0),MATCH('Energy Use 2020'!K$2,'Final Energy Consumption-2020'!$A$2:$AE$2,0))*VLOOKUP(K$3,'Heat Value'!$A$1:$E$33,5,0)</f>
        <v>0</v>
      </c>
      <c r="L7" s="5">
        <f>INDEX('Final Energy Consumption-2020'!$A$2:$AE$43,MATCH('Energy Use 2020'!$A7,'Final Energy Consumption-2020'!$A$2:$A$43,0),MATCH('Energy Use 2020'!L$2,'Final Energy Consumption-2020'!$A$2:$AE$2,0))*VLOOKUP(L$3,'Heat Value'!$A$1:$E$33,5,0)*0.21</f>
        <v>51436329176.318008</v>
      </c>
      <c r="M7" s="5">
        <f>INDEX('Final Energy Consumption-2020'!$A$2:$AE$43,MATCH('Energy Use 2020'!$A7,'Final Energy Consumption-2020'!$A$2:$A$43,0),MATCH('Energy Use 2020'!M$2,'Final Energy Consumption-2020'!$A$2:$AE$2,0))*VLOOKUP(M$3,'Heat Value'!$A$1:$E$33,5,0)</f>
        <v>4082248347.326827</v>
      </c>
      <c r="N7" s="5">
        <f>INDEX('Final Energy Consumption-2020'!$A$2:$AE$43,MATCH('Energy Use 2020'!$A7,'Final Energy Consumption-2020'!$A$2:$A$43,0),MATCH('Energy Use 2020'!N$2,'Final Energy Consumption-2020'!$A$2:$AE$2,0))*VLOOKUP(N$3,'Heat Value'!$A$1:$E$33,5,0)*0.74</f>
        <v>10437503637366.686</v>
      </c>
      <c r="O7" s="5">
        <f>INDEX('Final Energy Consumption-2020'!$A$2:$AE$43,MATCH('Energy Use 2020'!$A7,'Final Energy Consumption-2020'!$A$2:$A$43,0),MATCH('Energy Use 2020'!O$2,'Final Energy Consumption-2020'!$A$2:$AE$2,0))*VLOOKUP(O$3,'Heat Value'!$A$1:$E$33,5,0)</f>
        <v>3963392080.144383</v>
      </c>
      <c r="P7" s="5">
        <f>INDEX('Final Energy Consumption-2020'!$A$2:$AE$43,MATCH('Energy Use 2020'!$A7,'Final Energy Consumption-2020'!$A$2:$A$43,0),MATCH('Energy Use 2020'!P$2,'Final Energy Consumption-2020'!$A$2:$AE$2,0))*VLOOKUP(P$3,'Heat Value'!$A$1:$E$33,5,0)</f>
        <v>0</v>
      </c>
      <c r="Q7" s="5">
        <f>INDEX('Final Energy Consumption-2020'!$A$2:$AE$43,MATCH('Energy Use 2020'!$A7,'Final Energy Consumption-2020'!$A$2:$A$43,0),MATCH('Energy Use 2020'!Q$2,'Final Energy Consumption-2020'!$A$2:$AE$2,0))*VLOOKUP(Q$3,'Heat Value'!$A$1:$E$33,5,0)</f>
        <v>113789426408.09015</v>
      </c>
      <c r="R7" s="5">
        <f>INDEX('Final Energy Consumption-2020'!$A$2:$AE$43,MATCH('Energy Use 2020'!$A7,'Final Energy Consumption-2020'!$A$2:$A$43,0),MATCH('Energy Use 2020'!R$2,'Final Energy Consumption-2020'!$A$2:$AE$2,0))*VLOOKUP(R$3,'Heat Value'!$A$1:$E$33,5,0)</f>
        <v>0</v>
      </c>
      <c r="S7" s="5">
        <f>INDEX('Final Energy Consumption-2020'!$A$2:$AE$43,MATCH('Energy Use 2020'!$A7,'Final Energy Consumption-2020'!$A$2:$A$43,0),MATCH('Energy Use 2020'!S$2,'Final Energy Consumption-2020'!$A$2:$AE$2,0))*VLOOKUP(S$3,'Heat Value'!$A$1:$E$33,5,0)</f>
        <v>0</v>
      </c>
      <c r="T7" s="9">
        <f>INDEX('Final Energy Consumption-2020'!$A$2:$AE$43,MATCH('Energy Use 2020'!$A7,'Final Energy Consumption-2020'!$A$2:$A$43,0),MATCH('Energy Use 2020'!T$2,'Final Energy Consumption-2020'!$A$2:$AE$2,0))*VLOOKUP(T$3,'Heat Value'!$A$1:$E$33,5,0)</f>
        <v>0</v>
      </c>
      <c r="U7" s="5">
        <f>INDEX('Final Energy Consumption-2020'!$A$2:$AE$43,MATCH('Energy Use 2020'!$A7,'Final Energy Consumption-2020'!$A$2:$A$43,0),MATCH('Energy Use 2020'!U$2,'Final Energy Consumption-2020'!$A$2:$AE$2,0))*VLOOKUP(U$3,'Heat Value'!$A$1:$E$33,5,0)</f>
        <v>0</v>
      </c>
      <c r="V7" s="5">
        <f>INDEX('Final Energy Consumption-2020'!$A$2:$AE$43,MATCH('Energy Use 2020'!$A7,'Final Energy Consumption-2020'!$A$2:$A$43,0),MATCH('Energy Use 2020'!V$2,'Final Energy Consumption-2020'!$A$2:$AE$2,0))*VLOOKUP(V$3,'Heat Value'!$A$1:$E$33,5,0)</f>
        <v>0</v>
      </c>
      <c r="W7" s="5">
        <f>INDEX('Final Energy Consumption-2020'!$A$2:$AE$43,MATCH('Energy Use 2020'!$A7,'Final Energy Consumption-2020'!$A$2:$A$43,0),MATCH('Energy Use 2020'!W$2,'Final Energy Consumption-2020'!$A$2:$AE$2,0))*VLOOKUP(W$3,'Heat Value'!$A$1:$E$33,5,0)</f>
        <v>0</v>
      </c>
      <c r="X7" s="5">
        <f>INDEX('Final Energy Consumption-2020'!$A$2:$AE$43,MATCH('Energy Use 2020'!$A7,'Final Energy Consumption-2020'!$A$2:$A$43,0),MATCH('Energy Use 2020'!X$2,'Final Energy Consumption-2020'!$A$2:$AE$2,0))*VLOOKUP(X$3,'Heat Value'!$A$1:$E$33,5,0)</f>
        <v>0</v>
      </c>
      <c r="Y7" s="5">
        <f>INDEX('Final Energy Consumption-2020'!$A$2:$AE$43,MATCH('Energy Use 2020'!$A7,'Final Energy Consumption-2020'!$A$2:$A$43,0),MATCH('Energy Use 2020'!Y$2,'Final Energy Consumption-2020'!$A$2:$AE$2,0))*VLOOKUP(Y$3,'Heat Value'!$A$1:$E$33,5,0)</f>
        <v>168637992007.72168</v>
      </c>
      <c r="Z7" s="5">
        <f>INDEX('Final Energy Consumption-2020'!$A$2:$AE$43,MATCH('Energy Use 2020'!$A7,'Final Energy Consumption-2020'!$A$2:$A$43,0),MATCH('Energy Use 2020'!Z$2,'Final Energy Consumption-2020'!$A$2:$AE$2,0))*VLOOKUP(Z$3,'Heat Value'!$A$1:$E$33,5,0)</f>
        <v>0</v>
      </c>
      <c r="AA7" s="5">
        <f>INDEX('Final Energy Consumption-2020'!$A$2:$AE$43,MATCH('Energy Use 2020'!$A7,'Final Energy Consumption-2020'!$A$2:$A$43,0),MATCH('Energy Use 2020'!AA$2,'Final Energy Consumption-2020'!$A$2:$AE$2,0))*VLOOKUP(AA$3,'Heat Value'!$A$1:$E$33,5,0)</f>
        <v>1237659598778.5862</v>
      </c>
      <c r="AB7" s="5">
        <f>INDEX('Final Energy Consumption-2020'!$A$2:$AE$43,MATCH('Energy Use 2020'!$A7,'Final Energy Consumption-2020'!$A$2:$A$43,0),MATCH('Energy Use 2020'!AB$2,'Final Energy Consumption-2020'!$A$2:$AE$2,0))*VLOOKUP(AB$3,'Heat Value'!$A$1:$E$33,5,0)</f>
        <v>152672865611806.25</v>
      </c>
      <c r="AC7" s="131">
        <f>INDEX('Final Energy Consumption-2020'!$A$2:$AE$43,MATCH('Energy Use 2020'!$A7,'Final Energy Consumption-2020'!$A$2:$A$43,0),MATCH('Energy Use 2020'!AC$2,'Final Energy Consumption-2020'!$A$2:$AE$2,0))*VLOOKUP(AC$3,'Heat Value'!$A$1:$E$33,5,0)</f>
        <v>663070964442.30896</v>
      </c>
    </row>
    <row r="8" spans="1:29" x14ac:dyDescent="0.2">
      <c r="A8" s="12" t="s">
        <v>5</v>
      </c>
      <c r="B8" s="9">
        <f>INDEX('Final Energy Consumption-2020'!$A$2:$AE$43,MATCH('Energy Use 2020'!$A8,'Final Energy Consumption-2020'!$A$2:$A$43,0),MATCH('Energy Use 2020'!B$2,'Final Energy Consumption-2020'!$A$2:$AE$2,0))*VLOOKUP(B$3,'Heat Value'!$A$1:$E$33,5,0)</f>
        <v>14813177899539.631</v>
      </c>
      <c r="C8" s="5">
        <f>INDEX('Final Energy Consumption-2020'!$A$2:$AE$43,MATCH('Energy Use 2020'!$A8,'Final Energy Consumption-2020'!$A$2:$A$43,0),MATCH('Energy Use 2020'!C$2,'Final Energy Consumption-2020'!$A$2:$AE$2,0))*VLOOKUP(C$3,'Heat Value'!$A$1:$E$33,5,0)</f>
        <v>0</v>
      </c>
      <c r="D8" s="5">
        <f>INDEX('Final Energy Consumption-2020'!$A$2:$AE$43,MATCH('Energy Use 2020'!$A8,'Final Energy Consumption-2020'!$A$2:$A$43,0),MATCH('Energy Use 2020'!D$2,'Final Energy Consumption-2020'!$A$2:$AE$2,0))*VLOOKUP(D$3,'Heat Value'!$A$1:$E$33,5,0)</f>
        <v>99082432460.802902</v>
      </c>
      <c r="E8" s="5">
        <f>INDEX('Final Energy Consumption-2020'!$A$2:$AE$43,MATCH('Energy Use 2020'!$A8,'Final Energy Consumption-2020'!$A$2:$A$43,0),MATCH('Energy Use 2020'!E$2,'Final Energy Consumption-2020'!$A$2:$AE$2,0))*VLOOKUP(E$3,'Heat Value'!$A$1:$E$33,5,0)</f>
        <v>983718065730.83313</v>
      </c>
      <c r="F8" s="5">
        <f>INDEX('Final Energy Consumption-2020'!$A$2:$AE$43,MATCH('Energy Use 2020'!$A8,'Final Energy Consumption-2020'!$A$2:$A$43,0),MATCH('Energy Use 2020'!F$2,'Final Energy Consumption-2020'!$A$2:$AE$2,0))*VLOOKUP(F$3,'Heat Value'!$A$1:$E$33,5,0)</f>
        <v>1661242388258.4038</v>
      </c>
      <c r="G8" s="5">
        <f>INDEX('Final Energy Consumption-2020'!$A$2:$AE$43,MATCH('Energy Use 2020'!$A8,'Final Energy Consumption-2020'!$A$2:$A$43,0),MATCH('Energy Use 2020'!G$2,'Final Energy Consumption-2020'!$A$2:$AE$2,0))*VLOOKUP(G$3,'Heat Value'!$A$1:$E$33,5,0)</f>
        <v>0</v>
      </c>
      <c r="H8" s="5">
        <f>INDEX('Final Energy Consumption-2020'!$A$2:$AE$43,MATCH('Energy Use 2020'!$A8,'Final Energy Consumption-2020'!$A$2:$A$43,0),MATCH('Energy Use 2020'!H$2,'Final Energy Consumption-2020'!$A$2:$AE$2,0))*VLOOKUP(H$3,'Heat Value'!$A$1:$E$33,5,0)</f>
        <v>0</v>
      </c>
      <c r="I8" s="5">
        <f>INDEX('Final Energy Consumption-2020'!$A$2:$AE$43,MATCH('Energy Use 2020'!$A8,'Final Energy Consumption-2020'!$A$2:$A$43,0),MATCH('Energy Use 2020'!I$2,'Final Energy Consumption-2020'!$A$2:$AE$2,0))*VLOOKUP(I$3,'Heat Value'!$A$1:$E$33,5,0)</f>
        <v>0</v>
      </c>
      <c r="J8" s="5">
        <f>INDEX('Final Energy Consumption-2020'!$A$2:$AE$43,MATCH('Energy Use 2020'!$A8,'Final Energy Consumption-2020'!$A$2:$A$43,0),MATCH('Energy Use 2020'!J$2,'Final Energy Consumption-2020'!$A$2:$AE$2,0))*VLOOKUP(J$3,'Heat Value'!$A$1:$E$33,5,0)</f>
        <v>0</v>
      </c>
      <c r="K8" s="5">
        <f>INDEX('Final Energy Consumption-2020'!$A$2:$AE$43,MATCH('Energy Use 2020'!$A8,'Final Energy Consumption-2020'!$A$2:$A$43,0),MATCH('Energy Use 2020'!K$2,'Final Energy Consumption-2020'!$A$2:$AE$2,0))*VLOOKUP(K$3,'Heat Value'!$A$1:$E$33,5,0)</f>
        <v>0</v>
      </c>
      <c r="L8" s="5">
        <f>INDEX('Final Energy Consumption-2020'!$A$2:$AE$43,MATCH('Energy Use 2020'!$A8,'Final Energy Consumption-2020'!$A$2:$A$43,0),MATCH('Energy Use 2020'!L$2,'Final Energy Consumption-2020'!$A$2:$AE$2,0))*VLOOKUP(L$3,'Heat Value'!$A$1:$E$33,5,0)*0.21</f>
        <v>91728120364.433807</v>
      </c>
      <c r="M8" s="5">
        <f>INDEX('Final Energy Consumption-2020'!$A$2:$AE$43,MATCH('Energy Use 2020'!$A8,'Final Energy Consumption-2020'!$A$2:$A$43,0),MATCH('Energy Use 2020'!M$2,'Final Energy Consumption-2020'!$A$2:$AE$2,0))*VLOOKUP(M$3,'Heat Value'!$A$1:$E$33,5,0)</f>
        <v>163289933893.07309</v>
      </c>
      <c r="N8" s="5">
        <f>INDEX('Final Energy Consumption-2020'!$A$2:$AE$43,MATCH('Energy Use 2020'!$A8,'Final Energy Consumption-2020'!$A$2:$A$43,0),MATCH('Energy Use 2020'!N$2,'Final Energy Consumption-2020'!$A$2:$AE$2,0))*VLOOKUP(N$3,'Heat Value'!$A$1:$E$33,5,0)*0.74</f>
        <v>4956991552627.2852</v>
      </c>
      <c r="O8" s="5">
        <f>INDEX('Final Energy Consumption-2020'!$A$2:$AE$43,MATCH('Energy Use 2020'!$A8,'Final Energy Consumption-2020'!$A$2:$A$43,0),MATCH('Energy Use 2020'!O$2,'Final Energy Consumption-2020'!$A$2:$AE$2,0))*VLOOKUP(O$3,'Heat Value'!$A$1:$E$33,5,0)</f>
        <v>206096388167.50793</v>
      </c>
      <c r="P8" s="5">
        <f>INDEX('Final Energy Consumption-2020'!$A$2:$AE$43,MATCH('Energy Use 2020'!$A8,'Final Energy Consumption-2020'!$A$2:$A$43,0),MATCH('Energy Use 2020'!P$2,'Final Energy Consumption-2020'!$A$2:$AE$2,0))*VLOOKUP(P$3,'Heat Value'!$A$1:$E$33,5,0)</f>
        <v>0</v>
      </c>
      <c r="Q8" s="5">
        <f>INDEX('Final Energy Consumption-2020'!$A$2:$AE$43,MATCH('Energy Use 2020'!$A8,'Final Energy Consumption-2020'!$A$2:$A$43,0),MATCH('Energy Use 2020'!Q$2,'Final Energy Consumption-2020'!$A$2:$AE$2,0))*VLOOKUP(Q$3,'Heat Value'!$A$1:$E$33,5,0)</f>
        <v>15695093297.667608</v>
      </c>
      <c r="R8" s="5">
        <f>INDEX('Final Energy Consumption-2020'!$A$2:$AE$43,MATCH('Energy Use 2020'!$A8,'Final Energy Consumption-2020'!$A$2:$A$43,0),MATCH('Energy Use 2020'!R$2,'Final Energy Consumption-2020'!$A$2:$AE$2,0))*VLOOKUP(R$3,'Heat Value'!$A$1:$E$33,5,0)</f>
        <v>0</v>
      </c>
      <c r="S8" s="5">
        <f>INDEX('Final Energy Consumption-2020'!$A$2:$AE$43,MATCH('Energy Use 2020'!$A8,'Final Energy Consumption-2020'!$A$2:$A$43,0),MATCH('Energy Use 2020'!S$2,'Final Energy Consumption-2020'!$A$2:$AE$2,0))*VLOOKUP(S$3,'Heat Value'!$A$1:$E$33,5,0)</f>
        <v>0</v>
      </c>
      <c r="T8" s="9">
        <f>INDEX('Final Energy Consumption-2020'!$A$2:$AE$43,MATCH('Energy Use 2020'!$A8,'Final Energy Consumption-2020'!$A$2:$A$43,0),MATCH('Energy Use 2020'!T$2,'Final Energy Consumption-2020'!$A$2:$AE$2,0))*VLOOKUP(T$3,'Heat Value'!$A$1:$E$33,5,0)</f>
        <v>147597873610.198</v>
      </c>
      <c r="U8" s="5">
        <f>INDEX('Final Energy Consumption-2020'!$A$2:$AE$43,MATCH('Energy Use 2020'!$A8,'Final Energy Consumption-2020'!$A$2:$A$43,0),MATCH('Energy Use 2020'!U$2,'Final Energy Consumption-2020'!$A$2:$AE$2,0))*VLOOKUP(U$3,'Heat Value'!$A$1:$E$33,5,0)</f>
        <v>93867732215.313522</v>
      </c>
      <c r="V8" s="5">
        <f>INDEX('Final Energy Consumption-2020'!$A$2:$AE$43,MATCH('Energy Use 2020'!$A8,'Final Energy Consumption-2020'!$A$2:$A$43,0),MATCH('Energy Use 2020'!V$2,'Final Energy Consumption-2020'!$A$2:$AE$2,0))*VLOOKUP(V$3,'Heat Value'!$A$1:$E$33,5,0)</f>
        <v>0</v>
      </c>
      <c r="W8" s="5">
        <f>INDEX('Final Energy Consumption-2020'!$A$2:$AE$43,MATCH('Energy Use 2020'!$A8,'Final Energy Consumption-2020'!$A$2:$A$43,0),MATCH('Energy Use 2020'!W$2,'Final Energy Consumption-2020'!$A$2:$AE$2,0))*VLOOKUP(W$3,'Heat Value'!$A$1:$E$33,5,0)</f>
        <v>0</v>
      </c>
      <c r="X8" s="5">
        <f>INDEX('Final Energy Consumption-2020'!$A$2:$AE$43,MATCH('Energy Use 2020'!$A8,'Final Energy Consumption-2020'!$A$2:$A$43,0),MATCH('Energy Use 2020'!X$2,'Final Energy Consumption-2020'!$A$2:$AE$2,0))*VLOOKUP(X$3,'Heat Value'!$A$1:$E$33,5,0)</f>
        <v>0</v>
      </c>
      <c r="Y8" s="5">
        <f>INDEX('Final Energy Consumption-2020'!$A$2:$AE$43,MATCH('Energy Use 2020'!$A8,'Final Energy Consumption-2020'!$A$2:$A$43,0),MATCH('Energy Use 2020'!Y$2,'Final Energy Consumption-2020'!$A$2:$AE$2,0))*VLOOKUP(Y$3,'Heat Value'!$A$1:$E$33,5,0)</f>
        <v>2799390667328.1797</v>
      </c>
      <c r="Z8" s="5">
        <f>INDEX('Final Energy Consumption-2020'!$A$2:$AE$43,MATCH('Energy Use 2020'!$A8,'Final Energy Consumption-2020'!$A$2:$A$43,0),MATCH('Energy Use 2020'!Z$2,'Final Energy Consumption-2020'!$A$2:$AE$2,0))*VLOOKUP(Z$3,'Heat Value'!$A$1:$E$33,5,0)</f>
        <v>0</v>
      </c>
      <c r="AA8" s="5">
        <f>INDEX('Final Energy Consumption-2020'!$A$2:$AE$43,MATCH('Energy Use 2020'!$A8,'Final Energy Consumption-2020'!$A$2:$A$43,0),MATCH('Energy Use 2020'!AA$2,'Final Energy Consumption-2020'!$A$2:$AE$2,0))*VLOOKUP(AA$3,'Heat Value'!$A$1:$E$33,5,0)</f>
        <v>3222578217.0678458</v>
      </c>
      <c r="AB8" s="5">
        <f>INDEX('Final Energy Consumption-2020'!$A$2:$AE$43,MATCH('Energy Use 2020'!$A8,'Final Energy Consumption-2020'!$A$2:$A$43,0),MATCH('Energy Use 2020'!AB$2,'Final Energy Consumption-2020'!$A$2:$AE$2,0))*VLOOKUP(AB$3,'Heat Value'!$A$1:$E$33,5,0)</f>
        <v>112419830665836.33</v>
      </c>
      <c r="AC8" s="131">
        <f>INDEX('Final Energy Consumption-2020'!$A$2:$AE$43,MATCH('Energy Use 2020'!$A8,'Final Energy Consumption-2020'!$A$2:$A$43,0),MATCH('Energy Use 2020'!AC$2,'Final Energy Consumption-2020'!$A$2:$AE$2,0))*VLOOKUP(AC$3,'Heat Value'!$A$1:$E$33,5,0)</f>
        <v>1667387655354.9272</v>
      </c>
    </row>
    <row r="9" spans="1:29" x14ac:dyDescent="0.2">
      <c r="A9" s="12" t="s">
        <v>6</v>
      </c>
      <c r="B9" s="9">
        <f>INDEX('Final Energy Consumption-2020'!$A$2:$AE$43,MATCH('Energy Use 2020'!$A9,'Final Energy Consumption-2020'!$A$2:$A$43,0),MATCH('Energy Use 2020'!B$2,'Final Energy Consumption-2020'!$A$2:$AE$2,0))*VLOOKUP(B$3,'Heat Value'!$A$1:$E$33,5,0)</f>
        <v>48850789083819.594</v>
      </c>
      <c r="C9" s="5">
        <f>INDEX('Final Energy Consumption-2020'!$A$2:$AE$43,MATCH('Energy Use 2020'!$A9,'Final Energy Consumption-2020'!$A$2:$A$43,0),MATCH('Energy Use 2020'!C$2,'Final Energy Consumption-2020'!$A$2:$AE$2,0))*VLOOKUP(C$3,'Heat Value'!$A$1:$E$33,5,0)</f>
        <v>0</v>
      </c>
      <c r="D9" s="5">
        <f>INDEX('Final Energy Consumption-2020'!$A$2:$AE$43,MATCH('Energy Use 2020'!$A9,'Final Energy Consumption-2020'!$A$2:$A$43,0),MATCH('Energy Use 2020'!D$2,'Final Energy Consumption-2020'!$A$2:$AE$2,0))*VLOOKUP(D$3,'Heat Value'!$A$1:$E$33,5,0)</f>
        <v>2665713762925.4414</v>
      </c>
      <c r="E9" s="5">
        <f>INDEX('Final Energy Consumption-2020'!$A$2:$AE$43,MATCH('Energy Use 2020'!$A9,'Final Energy Consumption-2020'!$A$2:$A$43,0),MATCH('Energy Use 2020'!E$2,'Final Energy Consumption-2020'!$A$2:$AE$2,0))*VLOOKUP(E$3,'Heat Value'!$A$1:$E$33,5,0)</f>
        <v>3969908796771.2798</v>
      </c>
      <c r="F9" s="5">
        <f>INDEX('Final Energy Consumption-2020'!$A$2:$AE$43,MATCH('Energy Use 2020'!$A9,'Final Energy Consumption-2020'!$A$2:$A$43,0),MATCH('Energy Use 2020'!F$2,'Final Energy Consumption-2020'!$A$2:$AE$2,0))*VLOOKUP(F$3,'Heat Value'!$A$1:$E$33,5,0)</f>
        <v>2730358776741.5347</v>
      </c>
      <c r="G9" s="5">
        <f>INDEX('Final Energy Consumption-2020'!$A$2:$AE$43,MATCH('Energy Use 2020'!$A9,'Final Energy Consumption-2020'!$A$2:$A$43,0),MATCH('Energy Use 2020'!G$2,'Final Energy Consumption-2020'!$A$2:$AE$2,0))*VLOOKUP(G$3,'Heat Value'!$A$1:$E$33,5,0)</f>
        <v>0</v>
      </c>
      <c r="H9" s="5">
        <f>INDEX('Final Energy Consumption-2020'!$A$2:$AE$43,MATCH('Energy Use 2020'!$A9,'Final Energy Consumption-2020'!$A$2:$A$43,0),MATCH('Energy Use 2020'!H$2,'Final Energy Consumption-2020'!$A$2:$AE$2,0))*VLOOKUP(H$3,'Heat Value'!$A$1:$E$33,5,0)</f>
        <v>918709658829.90942</v>
      </c>
      <c r="I9" s="5">
        <f>INDEX('Final Energy Consumption-2020'!$A$2:$AE$43,MATCH('Energy Use 2020'!$A9,'Final Energy Consumption-2020'!$A$2:$A$43,0),MATCH('Energy Use 2020'!I$2,'Final Energy Consumption-2020'!$A$2:$AE$2,0))*VLOOKUP(I$3,'Heat Value'!$A$1:$E$33,5,0)</f>
        <v>0</v>
      </c>
      <c r="J9" s="5">
        <f>INDEX('Final Energy Consumption-2020'!$A$2:$AE$43,MATCH('Energy Use 2020'!$A9,'Final Energy Consumption-2020'!$A$2:$A$43,0),MATCH('Energy Use 2020'!J$2,'Final Energy Consumption-2020'!$A$2:$AE$2,0))*VLOOKUP(J$3,'Heat Value'!$A$1:$E$33,5,0)</f>
        <v>0</v>
      </c>
      <c r="K9" s="5">
        <f>INDEX('Final Energy Consumption-2020'!$A$2:$AE$43,MATCH('Energy Use 2020'!$A9,'Final Energy Consumption-2020'!$A$2:$A$43,0),MATCH('Energy Use 2020'!K$2,'Final Energy Consumption-2020'!$A$2:$AE$2,0))*VLOOKUP(K$3,'Heat Value'!$A$1:$E$33,5,0)</f>
        <v>0</v>
      </c>
      <c r="L9" s="5">
        <f>INDEX('Final Energy Consumption-2020'!$A$2:$AE$43,MATCH('Energy Use 2020'!$A9,'Final Energy Consumption-2020'!$A$2:$A$43,0),MATCH('Energy Use 2020'!L$2,'Final Energy Consumption-2020'!$A$2:$AE$2,0))*VLOOKUP(L$3,'Heat Value'!$A$1:$E$33,5,0)*0.21</f>
        <v>66009955776.27478</v>
      </c>
      <c r="M9" s="5">
        <f>INDEX('Final Energy Consumption-2020'!$A$2:$AE$43,MATCH('Energy Use 2020'!$A9,'Final Energy Consumption-2020'!$A$2:$A$43,0),MATCH('Energy Use 2020'!M$2,'Final Energy Consumption-2020'!$A$2:$AE$2,0))*VLOOKUP(M$3,'Heat Value'!$A$1:$E$33,5,0)</f>
        <v>4082248347.326827</v>
      </c>
      <c r="N9" s="5">
        <f>INDEX('Final Energy Consumption-2020'!$A$2:$AE$43,MATCH('Energy Use 2020'!$A9,'Final Energy Consumption-2020'!$A$2:$A$43,0),MATCH('Energy Use 2020'!N$2,'Final Energy Consumption-2020'!$A$2:$AE$2,0))*VLOOKUP(N$3,'Heat Value'!$A$1:$E$33,5,0)*0.74</f>
        <v>14305572483200.77</v>
      </c>
      <c r="O9" s="5">
        <f>INDEX('Final Energy Consumption-2020'!$A$2:$AE$43,MATCH('Energy Use 2020'!$A9,'Final Energy Consumption-2020'!$A$2:$A$43,0),MATCH('Energy Use 2020'!O$2,'Final Energy Consumption-2020'!$A$2:$AE$2,0))*VLOOKUP(O$3,'Heat Value'!$A$1:$E$33,5,0)</f>
        <v>15853568320.577532</v>
      </c>
      <c r="P9" s="5">
        <f>INDEX('Final Energy Consumption-2020'!$A$2:$AE$43,MATCH('Energy Use 2020'!$A9,'Final Energy Consumption-2020'!$A$2:$A$43,0),MATCH('Energy Use 2020'!P$2,'Final Energy Consumption-2020'!$A$2:$AE$2,0))*VLOOKUP(P$3,'Heat Value'!$A$1:$E$33,5,0)</f>
        <v>0</v>
      </c>
      <c r="Q9" s="5">
        <f>INDEX('Final Energy Consumption-2020'!$A$2:$AE$43,MATCH('Energy Use 2020'!$A9,'Final Energy Consumption-2020'!$A$2:$A$43,0),MATCH('Energy Use 2020'!Q$2,'Final Energy Consumption-2020'!$A$2:$AE$2,0))*VLOOKUP(Q$3,'Heat Value'!$A$1:$E$33,5,0)</f>
        <v>62780373190.670433</v>
      </c>
      <c r="R9" s="5">
        <f>INDEX('Final Energy Consumption-2020'!$A$2:$AE$43,MATCH('Energy Use 2020'!$A9,'Final Energy Consumption-2020'!$A$2:$A$43,0),MATCH('Energy Use 2020'!R$2,'Final Energy Consumption-2020'!$A$2:$AE$2,0))*VLOOKUP(R$3,'Heat Value'!$A$1:$E$33,5,0)</f>
        <v>0</v>
      </c>
      <c r="S9" s="5">
        <f>INDEX('Final Energy Consumption-2020'!$A$2:$AE$43,MATCH('Energy Use 2020'!$A9,'Final Energy Consumption-2020'!$A$2:$A$43,0),MATCH('Energy Use 2020'!S$2,'Final Energy Consumption-2020'!$A$2:$AE$2,0))*VLOOKUP(S$3,'Heat Value'!$A$1:$E$33,5,0)</f>
        <v>0</v>
      </c>
      <c r="T9" s="9">
        <f>INDEX('Final Energy Consumption-2020'!$A$2:$AE$43,MATCH('Energy Use 2020'!$A9,'Final Energy Consumption-2020'!$A$2:$A$43,0),MATCH('Energy Use 2020'!T$2,'Final Energy Consumption-2020'!$A$2:$AE$2,0))*VLOOKUP(T$3,'Heat Value'!$A$1:$E$33,5,0)</f>
        <v>217706863575.04202</v>
      </c>
      <c r="U9" s="5">
        <f>INDEX('Final Energy Consumption-2020'!$A$2:$AE$43,MATCH('Energy Use 2020'!$A9,'Final Energy Consumption-2020'!$A$2:$A$43,0),MATCH('Energy Use 2020'!U$2,'Final Energy Consumption-2020'!$A$2:$AE$2,0))*VLOOKUP(U$3,'Heat Value'!$A$1:$E$33,5,0)</f>
        <v>221043369410.25443</v>
      </c>
      <c r="V9" s="5">
        <f>INDEX('Final Energy Consumption-2020'!$A$2:$AE$43,MATCH('Energy Use 2020'!$A9,'Final Energy Consumption-2020'!$A$2:$A$43,0),MATCH('Energy Use 2020'!V$2,'Final Energy Consumption-2020'!$A$2:$AE$2,0))*VLOOKUP(V$3,'Heat Value'!$A$1:$E$33,5,0)</f>
        <v>28536309238.984837</v>
      </c>
      <c r="W9" s="5">
        <f>INDEX('Final Energy Consumption-2020'!$A$2:$AE$43,MATCH('Energy Use 2020'!$A9,'Final Energy Consumption-2020'!$A$2:$A$43,0),MATCH('Energy Use 2020'!W$2,'Final Energy Consumption-2020'!$A$2:$AE$2,0))*VLOOKUP(W$3,'Heat Value'!$A$1:$E$33,5,0)</f>
        <v>0</v>
      </c>
      <c r="X9" s="5">
        <f>INDEX('Final Energy Consumption-2020'!$A$2:$AE$43,MATCH('Energy Use 2020'!$A9,'Final Energy Consumption-2020'!$A$2:$A$43,0),MATCH('Energy Use 2020'!X$2,'Final Energy Consumption-2020'!$A$2:$AE$2,0))*VLOOKUP(X$3,'Heat Value'!$A$1:$E$33,5,0)</f>
        <v>27189081980.825947</v>
      </c>
      <c r="Y9" s="5">
        <f>INDEX('Final Energy Consumption-2020'!$A$2:$AE$43,MATCH('Energy Use 2020'!$A9,'Final Energy Consumption-2020'!$A$2:$A$43,0),MATCH('Energy Use 2020'!Y$2,'Final Energy Consumption-2020'!$A$2:$AE$2,0))*VLOOKUP(Y$3,'Heat Value'!$A$1:$E$33,5,0)</f>
        <v>2833118265729.7241</v>
      </c>
      <c r="Z9" s="5">
        <f>INDEX('Final Energy Consumption-2020'!$A$2:$AE$43,MATCH('Energy Use 2020'!$A9,'Final Energy Consumption-2020'!$A$2:$A$43,0),MATCH('Energy Use 2020'!Z$2,'Final Energy Consumption-2020'!$A$2:$AE$2,0))*VLOOKUP(Z$3,'Heat Value'!$A$1:$E$33,5,0)</f>
        <v>8453254488850.0459</v>
      </c>
      <c r="AA9" s="5">
        <f>INDEX('Final Energy Consumption-2020'!$A$2:$AE$43,MATCH('Energy Use 2020'!$A9,'Final Energy Consumption-2020'!$A$2:$A$43,0),MATCH('Energy Use 2020'!AA$2,'Final Energy Consumption-2020'!$A$2:$AE$2,0))*VLOOKUP(AA$3,'Heat Value'!$A$1:$E$33,5,0)</f>
        <v>21700557368598.074</v>
      </c>
      <c r="AB9" s="5">
        <f>INDEX('Final Energy Consumption-2020'!$A$2:$AE$43,MATCH('Energy Use 2020'!$A9,'Final Energy Consumption-2020'!$A$2:$A$43,0),MATCH('Energy Use 2020'!AB$2,'Final Energy Consumption-2020'!$A$2:$AE$2,0))*VLOOKUP(AB$3,'Heat Value'!$A$1:$E$33,5,0)</f>
        <v>77012036850940.172</v>
      </c>
      <c r="AC9" s="131">
        <f>INDEX('Final Energy Consumption-2020'!$A$2:$AE$43,MATCH('Energy Use 2020'!$A9,'Final Energy Consumption-2020'!$A$2:$A$43,0),MATCH('Energy Use 2020'!AC$2,'Final Energy Consumption-2020'!$A$2:$AE$2,0))*VLOOKUP(AC$3,'Heat Value'!$A$1:$E$33,5,0)</f>
        <v>91553731492.034286</v>
      </c>
    </row>
    <row r="10" spans="1:29" x14ac:dyDescent="0.2">
      <c r="A10" s="12" t="s">
        <v>7</v>
      </c>
      <c r="B10" s="9">
        <f>INDEX('Final Energy Consumption-2020'!$A$2:$AE$43,MATCH('Energy Use 2020'!$A10,'Final Energy Consumption-2020'!$A$2:$A$43,0),MATCH('Energy Use 2020'!B$2,'Final Energy Consumption-2020'!$A$2:$AE$2,0))*VLOOKUP(B$3,'Heat Value'!$A$1:$E$33,5,0)</f>
        <v>659904781344.03979</v>
      </c>
      <c r="C10" s="5">
        <f>INDEX('Final Energy Consumption-2020'!$A$2:$AE$43,MATCH('Energy Use 2020'!$A10,'Final Energy Consumption-2020'!$A$2:$A$43,0),MATCH('Energy Use 2020'!C$2,'Final Energy Consumption-2020'!$A$2:$AE$2,0))*VLOOKUP(C$3,'Heat Value'!$A$1:$E$33,5,0)</f>
        <v>0</v>
      </c>
      <c r="D10" s="5">
        <f>INDEX('Final Energy Consumption-2020'!$A$2:$AE$43,MATCH('Energy Use 2020'!$A10,'Final Energy Consumption-2020'!$A$2:$A$43,0),MATCH('Energy Use 2020'!D$2,'Final Energy Consumption-2020'!$A$2:$AE$2,0))*VLOOKUP(D$3,'Heat Value'!$A$1:$E$33,5,0)</f>
        <v>0</v>
      </c>
      <c r="E10" s="5">
        <f>INDEX('Final Energy Consumption-2020'!$A$2:$AE$43,MATCH('Energy Use 2020'!$A10,'Final Energy Consumption-2020'!$A$2:$A$43,0),MATCH('Energy Use 2020'!E$2,'Final Energy Consumption-2020'!$A$2:$AE$2,0))*VLOOKUP(E$3,'Heat Value'!$A$1:$E$33,5,0)</f>
        <v>0</v>
      </c>
      <c r="F10" s="5">
        <f>INDEX('Final Energy Consumption-2020'!$A$2:$AE$43,MATCH('Energy Use 2020'!$A10,'Final Energy Consumption-2020'!$A$2:$A$43,0),MATCH('Energy Use 2020'!F$2,'Final Energy Consumption-2020'!$A$2:$AE$2,0))*VLOOKUP(F$3,'Heat Value'!$A$1:$E$33,5,0)</f>
        <v>0</v>
      </c>
      <c r="G10" s="5">
        <f>INDEX('Final Energy Consumption-2020'!$A$2:$AE$43,MATCH('Energy Use 2020'!$A10,'Final Energy Consumption-2020'!$A$2:$A$43,0),MATCH('Energy Use 2020'!G$2,'Final Energy Consumption-2020'!$A$2:$AE$2,0))*VLOOKUP(G$3,'Heat Value'!$A$1:$E$33,5,0)</f>
        <v>0</v>
      </c>
      <c r="H10" s="5">
        <f>INDEX('Final Energy Consumption-2020'!$A$2:$AE$43,MATCH('Energy Use 2020'!$A10,'Final Energy Consumption-2020'!$A$2:$A$43,0),MATCH('Energy Use 2020'!H$2,'Final Energy Consumption-2020'!$A$2:$AE$2,0))*VLOOKUP(H$3,'Heat Value'!$A$1:$E$33,5,0)</f>
        <v>0</v>
      </c>
      <c r="I10" s="5">
        <f>INDEX('Final Energy Consumption-2020'!$A$2:$AE$43,MATCH('Energy Use 2020'!$A10,'Final Energy Consumption-2020'!$A$2:$A$43,0),MATCH('Energy Use 2020'!I$2,'Final Energy Consumption-2020'!$A$2:$AE$2,0))*VLOOKUP(I$3,'Heat Value'!$A$1:$E$33,5,0)</f>
        <v>0</v>
      </c>
      <c r="J10" s="5">
        <f>INDEX('Final Energy Consumption-2020'!$A$2:$AE$43,MATCH('Energy Use 2020'!$A10,'Final Energy Consumption-2020'!$A$2:$A$43,0),MATCH('Energy Use 2020'!J$2,'Final Energy Consumption-2020'!$A$2:$AE$2,0))*VLOOKUP(J$3,'Heat Value'!$A$1:$E$33,5,0)</f>
        <v>0</v>
      </c>
      <c r="K10" s="5">
        <f>INDEX('Final Energy Consumption-2020'!$A$2:$AE$43,MATCH('Energy Use 2020'!$A10,'Final Energy Consumption-2020'!$A$2:$A$43,0),MATCH('Energy Use 2020'!K$2,'Final Energy Consumption-2020'!$A$2:$AE$2,0))*VLOOKUP(K$3,'Heat Value'!$A$1:$E$33,5,0)</f>
        <v>35670528721.299446</v>
      </c>
      <c r="L10" s="5">
        <f>INDEX('Final Energy Consumption-2020'!$A$2:$AE$43,MATCH('Energy Use 2020'!$A10,'Final Energy Consumption-2020'!$A$2:$A$43,0),MATCH('Energy Use 2020'!L$2,'Final Energy Consumption-2020'!$A$2:$AE$2,0))*VLOOKUP(L$3,'Heat Value'!$A$1:$E$33,5,0)*0.21</f>
        <v>222033487611.10608</v>
      </c>
      <c r="M10" s="5">
        <f>INDEX('Final Energy Consumption-2020'!$A$2:$AE$43,MATCH('Energy Use 2020'!$A10,'Final Energy Consumption-2020'!$A$2:$A$43,0),MATCH('Energy Use 2020'!M$2,'Final Energy Consumption-2020'!$A$2:$AE$2,0))*VLOOKUP(M$3,'Heat Value'!$A$1:$E$33,5,0)</f>
        <v>0</v>
      </c>
      <c r="N10" s="5">
        <f>INDEX('Final Energy Consumption-2020'!$A$2:$AE$43,MATCH('Energy Use 2020'!$A10,'Final Energy Consumption-2020'!$A$2:$A$43,0),MATCH('Energy Use 2020'!N$2,'Final Energy Consumption-2020'!$A$2:$AE$2,0))*VLOOKUP(N$3,'Heat Value'!$A$1:$E$33,5,0)*0.74</f>
        <v>31462088206989.23</v>
      </c>
      <c r="O10" s="5">
        <f>INDEX('Final Energy Consumption-2020'!$A$2:$AE$43,MATCH('Energy Use 2020'!$A10,'Final Energy Consumption-2020'!$A$2:$A$43,0),MATCH('Energy Use 2020'!O$2,'Final Energy Consumption-2020'!$A$2:$AE$2,0))*VLOOKUP(O$3,'Heat Value'!$A$1:$E$33,5,0)</f>
        <v>27743744561.010685</v>
      </c>
      <c r="P10" s="5">
        <f>INDEX('Final Energy Consumption-2020'!$A$2:$AE$43,MATCH('Energy Use 2020'!$A10,'Final Energy Consumption-2020'!$A$2:$A$43,0),MATCH('Energy Use 2020'!P$2,'Final Energy Consumption-2020'!$A$2:$AE$2,0))*VLOOKUP(P$3,'Heat Value'!$A$1:$E$33,5,0)</f>
        <v>0</v>
      </c>
      <c r="Q10" s="5">
        <f>INDEX('Final Energy Consumption-2020'!$A$2:$AE$43,MATCH('Energy Use 2020'!$A10,'Final Energy Consumption-2020'!$A$2:$A$43,0),MATCH('Energy Use 2020'!Q$2,'Final Energy Consumption-2020'!$A$2:$AE$2,0))*VLOOKUP(Q$3,'Heat Value'!$A$1:$E$33,5,0)</f>
        <v>172646026274.34369</v>
      </c>
      <c r="R10" s="5">
        <f>INDEX('Final Energy Consumption-2020'!$A$2:$AE$43,MATCH('Energy Use 2020'!$A10,'Final Energy Consumption-2020'!$A$2:$A$43,0),MATCH('Energy Use 2020'!R$2,'Final Energy Consumption-2020'!$A$2:$AE$2,0))*VLOOKUP(R$3,'Heat Value'!$A$1:$E$33,5,0)</f>
        <v>0</v>
      </c>
      <c r="S10" s="5">
        <f>INDEX('Final Energy Consumption-2020'!$A$2:$AE$43,MATCH('Energy Use 2020'!$A10,'Final Energy Consumption-2020'!$A$2:$A$43,0),MATCH('Energy Use 2020'!S$2,'Final Energy Consumption-2020'!$A$2:$AE$2,0))*VLOOKUP(S$3,'Heat Value'!$A$1:$E$33,5,0)</f>
        <v>0</v>
      </c>
      <c r="T10" s="9">
        <f>INDEX('Final Energy Consumption-2020'!$A$2:$AE$43,MATCH('Energy Use 2020'!$A10,'Final Energy Consumption-2020'!$A$2:$A$43,0),MATCH('Energy Use 2020'!T$2,'Final Energy Consumption-2020'!$A$2:$AE$2,0))*VLOOKUP(T$3,'Heat Value'!$A$1:$E$33,5,0)</f>
        <v>0</v>
      </c>
      <c r="U10" s="5">
        <f>INDEX('Final Energy Consumption-2020'!$A$2:$AE$43,MATCH('Energy Use 2020'!$A10,'Final Energy Consumption-2020'!$A$2:$A$43,0),MATCH('Energy Use 2020'!U$2,'Final Energy Consumption-2020'!$A$2:$AE$2,0))*VLOOKUP(U$3,'Heat Value'!$A$1:$E$33,5,0)</f>
        <v>0</v>
      </c>
      <c r="V10" s="5">
        <f>INDEX('Final Energy Consumption-2020'!$A$2:$AE$43,MATCH('Energy Use 2020'!$A10,'Final Energy Consumption-2020'!$A$2:$A$43,0),MATCH('Energy Use 2020'!V$2,'Final Energy Consumption-2020'!$A$2:$AE$2,0))*VLOOKUP(V$3,'Heat Value'!$A$1:$E$33,5,0)</f>
        <v>28536309238.984837</v>
      </c>
      <c r="W10" s="5">
        <f>INDEX('Final Energy Consumption-2020'!$A$2:$AE$43,MATCH('Energy Use 2020'!$A10,'Final Energy Consumption-2020'!$A$2:$A$43,0),MATCH('Energy Use 2020'!W$2,'Final Energy Consumption-2020'!$A$2:$AE$2,0))*VLOOKUP(W$3,'Heat Value'!$A$1:$E$33,5,0)</f>
        <v>0</v>
      </c>
      <c r="X10" s="5">
        <f>INDEX('Final Energy Consumption-2020'!$A$2:$AE$43,MATCH('Energy Use 2020'!$A10,'Final Energy Consumption-2020'!$A$2:$A$43,0),MATCH('Energy Use 2020'!X$2,'Final Energy Consumption-2020'!$A$2:$AE$2,0))*VLOOKUP(X$3,'Heat Value'!$A$1:$E$33,5,0)</f>
        <v>66030627667.720161</v>
      </c>
      <c r="Y10" s="5">
        <f>INDEX('Final Energy Consumption-2020'!$A$2:$AE$43,MATCH('Energy Use 2020'!$A10,'Final Energy Consumption-2020'!$A$2:$A$43,0),MATCH('Energy Use 2020'!Y$2,'Final Energy Consumption-2020'!$A$2:$AE$2,0))*VLOOKUP(Y$3,'Heat Value'!$A$1:$E$33,5,0)</f>
        <v>10017096725258.668</v>
      </c>
      <c r="Z10" s="5">
        <f>INDEX('Final Energy Consumption-2020'!$A$2:$AE$43,MATCH('Energy Use 2020'!$A10,'Final Energy Consumption-2020'!$A$2:$A$43,0),MATCH('Energy Use 2020'!Z$2,'Final Energy Consumption-2020'!$A$2:$AE$2,0))*VLOOKUP(Z$3,'Heat Value'!$A$1:$E$33,5,0)</f>
        <v>243750129436.27585</v>
      </c>
      <c r="AA10" s="5">
        <f>INDEX('Final Energy Consumption-2020'!$A$2:$AE$43,MATCH('Energy Use 2020'!$A10,'Final Energy Consumption-2020'!$A$2:$A$43,0),MATCH('Energy Use 2020'!AA$2,'Final Energy Consumption-2020'!$A$2:$AE$2,0))*VLOOKUP(AA$3,'Heat Value'!$A$1:$E$33,5,0)</f>
        <v>2380632267002.7373</v>
      </c>
      <c r="AB10" s="5">
        <f>INDEX('Final Energy Consumption-2020'!$A$2:$AE$43,MATCH('Energy Use 2020'!$A10,'Final Energy Consumption-2020'!$A$2:$A$43,0),MATCH('Energy Use 2020'!AB$2,'Final Energy Consumption-2020'!$A$2:$AE$2,0))*VLOOKUP(AB$3,'Heat Value'!$A$1:$E$33,5,0)</f>
        <v>10076054267648.486</v>
      </c>
      <c r="AC10" s="131">
        <f>INDEX('Final Energy Consumption-2020'!$A$2:$AE$43,MATCH('Energy Use 2020'!$A10,'Final Energy Consumption-2020'!$A$2:$A$43,0),MATCH('Energy Use 2020'!AC$2,'Final Energy Consumption-2020'!$A$2:$AE$2,0))*VLOOKUP(AC$3,'Heat Value'!$A$1:$E$33,5,0)</f>
        <v>0</v>
      </c>
    </row>
    <row r="11" spans="1:29" x14ac:dyDescent="0.2">
      <c r="A11" s="12" t="s">
        <v>8</v>
      </c>
      <c r="B11" s="9">
        <f>INDEX('Final Energy Consumption-2020'!$A$2:$AE$43,MATCH('Energy Use 2020'!$A11,'Final Energy Consumption-2020'!$A$2:$A$43,0),MATCH('Energy Use 2020'!B$2,'Final Energy Consumption-2020'!$A$2:$AE$2,0))*VLOOKUP(B$3,'Heat Value'!$A$1:$E$33,5,0)</f>
        <v>1642826017219.8464</v>
      </c>
      <c r="C11" s="5">
        <f>INDEX('Final Energy Consumption-2020'!$A$2:$AE$43,MATCH('Energy Use 2020'!$A11,'Final Energy Consumption-2020'!$A$2:$A$43,0),MATCH('Energy Use 2020'!C$2,'Final Energy Consumption-2020'!$A$2:$AE$2,0))*VLOOKUP(C$3,'Heat Value'!$A$1:$E$33,5,0)</f>
        <v>0</v>
      </c>
      <c r="D11" s="5">
        <f>INDEX('Final Energy Consumption-2020'!$A$2:$AE$43,MATCH('Energy Use 2020'!$A11,'Final Energy Consumption-2020'!$A$2:$A$43,0),MATCH('Energy Use 2020'!D$2,'Final Energy Consumption-2020'!$A$2:$AE$2,0))*VLOOKUP(D$3,'Heat Value'!$A$1:$E$33,5,0)</f>
        <v>0</v>
      </c>
      <c r="E11" s="5">
        <f>INDEX('Final Energy Consumption-2020'!$A$2:$AE$43,MATCH('Energy Use 2020'!$A11,'Final Energy Consumption-2020'!$A$2:$A$43,0),MATCH('Energy Use 2020'!E$2,'Final Energy Consumption-2020'!$A$2:$AE$2,0))*VLOOKUP(E$3,'Heat Value'!$A$1:$E$33,5,0)</f>
        <v>0</v>
      </c>
      <c r="F11" s="5">
        <f>INDEX('Final Energy Consumption-2020'!$A$2:$AE$43,MATCH('Energy Use 2020'!$A11,'Final Energy Consumption-2020'!$A$2:$A$43,0),MATCH('Energy Use 2020'!F$2,'Final Energy Consumption-2020'!$A$2:$AE$2,0))*VLOOKUP(F$3,'Heat Value'!$A$1:$E$33,5,0)</f>
        <v>0</v>
      </c>
      <c r="G11" s="5">
        <f>INDEX('Final Energy Consumption-2020'!$A$2:$AE$43,MATCH('Energy Use 2020'!$A11,'Final Energy Consumption-2020'!$A$2:$A$43,0),MATCH('Energy Use 2020'!G$2,'Final Energy Consumption-2020'!$A$2:$AE$2,0))*VLOOKUP(G$3,'Heat Value'!$A$1:$E$33,5,0)</f>
        <v>0</v>
      </c>
      <c r="H11" s="5">
        <f>INDEX('Final Energy Consumption-2020'!$A$2:$AE$43,MATCH('Energy Use 2020'!$A11,'Final Energy Consumption-2020'!$A$2:$A$43,0),MATCH('Energy Use 2020'!H$2,'Final Energy Consumption-2020'!$A$2:$AE$2,0))*VLOOKUP(H$3,'Heat Value'!$A$1:$E$33,5,0)</f>
        <v>0</v>
      </c>
      <c r="I11" s="5">
        <f>INDEX('Final Energy Consumption-2020'!$A$2:$AE$43,MATCH('Energy Use 2020'!$A11,'Final Energy Consumption-2020'!$A$2:$A$43,0),MATCH('Energy Use 2020'!I$2,'Final Energy Consumption-2020'!$A$2:$AE$2,0))*VLOOKUP(I$3,'Heat Value'!$A$1:$E$33,5,0)</f>
        <v>0</v>
      </c>
      <c r="J11" s="5">
        <f>INDEX('Final Energy Consumption-2020'!$A$2:$AE$43,MATCH('Energy Use 2020'!$A11,'Final Energy Consumption-2020'!$A$2:$A$43,0),MATCH('Energy Use 2020'!J$2,'Final Energy Consumption-2020'!$A$2:$AE$2,0))*VLOOKUP(J$3,'Heat Value'!$A$1:$E$33,5,0)</f>
        <v>0</v>
      </c>
      <c r="K11" s="5">
        <f>INDEX('Final Energy Consumption-2020'!$A$2:$AE$43,MATCH('Energy Use 2020'!$A11,'Final Energy Consumption-2020'!$A$2:$A$43,0),MATCH('Energy Use 2020'!K$2,'Final Energy Consumption-2020'!$A$2:$AE$2,0))*VLOOKUP(K$3,'Heat Value'!$A$1:$E$33,5,0)</f>
        <v>0</v>
      </c>
      <c r="L11" s="5">
        <f>INDEX('Final Energy Consumption-2020'!$A$2:$AE$43,MATCH('Energy Use 2020'!$A11,'Final Energy Consumption-2020'!$A$2:$A$43,0),MATCH('Energy Use 2020'!L$2,'Final Energy Consumption-2020'!$A$2:$AE$2,0))*VLOOKUP(L$3,'Heat Value'!$A$1:$E$33,5,0)*0.21</f>
        <v>0</v>
      </c>
      <c r="M11" s="5">
        <f>INDEX('Final Energy Consumption-2020'!$A$2:$AE$43,MATCH('Energy Use 2020'!$A11,'Final Energy Consumption-2020'!$A$2:$A$43,0),MATCH('Energy Use 2020'!M$2,'Final Energy Consumption-2020'!$A$2:$AE$2,0))*VLOOKUP(M$3,'Heat Value'!$A$1:$E$33,5,0)</f>
        <v>0</v>
      </c>
      <c r="N11" s="5">
        <f>INDEX('Final Energy Consumption-2020'!$A$2:$AE$43,MATCH('Energy Use 2020'!$A11,'Final Energy Consumption-2020'!$A$2:$A$43,0),MATCH('Energy Use 2020'!N$2,'Final Energy Consumption-2020'!$A$2:$AE$2,0))*VLOOKUP(N$3,'Heat Value'!$A$1:$E$33,5,0)*0.74</f>
        <v>68805555649.020859</v>
      </c>
      <c r="O11" s="5">
        <f>INDEX('Final Energy Consumption-2020'!$A$2:$AE$43,MATCH('Energy Use 2020'!$A11,'Final Energy Consumption-2020'!$A$2:$A$43,0),MATCH('Energy Use 2020'!O$2,'Final Energy Consumption-2020'!$A$2:$AE$2,0))*VLOOKUP(O$3,'Heat Value'!$A$1:$E$33,5,0)</f>
        <v>0</v>
      </c>
      <c r="P11" s="5">
        <f>INDEX('Final Energy Consumption-2020'!$A$2:$AE$43,MATCH('Energy Use 2020'!$A11,'Final Energy Consumption-2020'!$A$2:$A$43,0),MATCH('Energy Use 2020'!P$2,'Final Energy Consumption-2020'!$A$2:$AE$2,0))*VLOOKUP(P$3,'Heat Value'!$A$1:$E$33,5,0)</f>
        <v>0</v>
      </c>
      <c r="Q11" s="5">
        <f>INDEX('Final Energy Consumption-2020'!$A$2:$AE$43,MATCH('Energy Use 2020'!$A11,'Final Energy Consumption-2020'!$A$2:$A$43,0),MATCH('Energy Use 2020'!Q$2,'Final Energy Consumption-2020'!$A$2:$AE$2,0))*VLOOKUP(Q$3,'Heat Value'!$A$1:$E$33,5,0)</f>
        <v>0</v>
      </c>
      <c r="R11" s="5">
        <f>INDEX('Final Energy Consumption-2020'!$A$2:$AE$43,MATCH('Energy Use 2020'!$A11,'Final Energy Consumption-2020'!$A$2:$A$43,0),MATCH('Energy Use 2020'!R$2,'Final Energy Consumption-2020'!$A$2:$AE$2,0))*VLOOKUP(R$3,'Heat Value'!$A$1:$E$33,5,0)</f>
        <v>0</v>
      </c>
      <c r="S11" s="5">
        <f>INDEX('Final Energy Consumption-2020'!$A$2:$AE$43,MATCH('Energy Use 2020'!$A11,'Final Energy Consumption-2020'!$A$2:$A$43,0),MATCH('Energy Use 2020'!S$2,'Final Energy Consumption-2020'!$A$2:$AE$2,0))*VLOOKUP(S$3,'Heat Value'!$A$1:$E$33,5,0)</f>
        <v>0</v>
      </c>
      <c r="T11" s="9">
        <f>INDEX('Final Energy Consumption-2020'!$A$2:$AE$43,MATCH('Energy Use 2020'!$A11,'Final Energy Consumption-2020'!$A$2:$A$43,0),MATCH('Energy Use 2020'!T$2,'Final Energy Consumption-2020'!$A$2:$AE$2,0))*VLOOKUP(T$3,'Heat Value'!$A$1:$E$33,5,0)</f>
        <v>0</v>
      </c>
      <c r="U11" s="5">
        <f>INDEX('Final Energy Consumption-2020'!$A$2:$AE$43,MATCH('Energy Use 2020'!$A11,'Final Energy Consumption-2020'!$A$2:$A$43,0),MATCH('Energy Use 2020'!U$2,'Final Energy Consumption-2020'!$A$2:$AE$2,0))*VLOOKUP(U$3,'Heat Value'!$A$1:$E$33,5,0)</f>
        <v>0</v>
      </c>
      <c r="V11" s="5">
        <f>INDEX('Final Energy Consumption-2020'!$A$2:$AE$43,MATCH('Energy Use 2020'!$A11,'Final Energy Consumption-2020'!$A$2:$A$43,0),MATCH('Energy Use 2020'!V$2,'Final Energy Consumption-2020'!$A$2:$AE$2,0))*VLOOKUP(V$3,'Heat Value'!$A$1:$E$33,5,0)</f>
        <v>0</v>
      </c>
      <c r="W11" s="5">
        <f>INDEX('Final Energy Consumption-2020'!$A$2:$AE$43,MATCH('Energy Use 2020'!$A11,'Final Energy Consumption-2020'!$A$2:$A$43,0),MATCH('Energy Use 2020'!W$2,'Final Energy Consumption-2020'!$A$2:$AE$2,0))*VLOOKUP(W$3,'Heat Value'!$A$1:$E$33,5,0)</f>
        <v>0</v>
      </c>
      <c r="X11" s="5">
        <f>INDEX('Final Energy Consumption-2020'!$A$2:$AE$43,MATCH('Energy Use 2020'!$A11,'Final Energy Consumption-2020'!$A$2:$A$43,0),MATCH('Energy Use 2020'!X$2,'Final Energy Consumption-2020'!$A$2:$AE$2,0))*VLOOKUP(X$3,'Heat Value'!$A$1:$E$33,5,0)</f>
        <v>0</v>
      </c>
      <c r="Y11" s="5">
        <f>INDEX('Final Energy Consumption-2020'!$A$2:$AE$43,MATCH('Energy Use 2020'!$A11,'Final Energy Consumption-2020'!$A$2:$A$43,0),MATCH('Energy Use 2020'!Y$2,'Final Energy Consumption-2020'!$A$2:$AE$2,0))*VLOOKUP(Y$3,'Heat Value'!$A$1:$E$33,5,0)</f>
        <v>0</v>
      </c>
      <c r="Z11" s="5">
        <f>INDEX('Final Energy Consumption-2020'!$A$2:$AE$43,MATCH('Energy Use 2020'!$A11,'Final Energy Consumption-2020'!$A$2:$A$43,0),MATCH('Energy Use 2020'!Z$2,'Final Energy Consumption-2020'!$A$2:$AE$2,0))*VLOOKUP(Z$3,'Heat Value'!$A$1:$E$33,5,0)</f>
        <v>0</v>
      </c>
      <c r="AA11" s="5">
        <f>INDEX('Final Energy Consumption-2020'!$A$2:$AE$43,MATCH('Energy Use 2020'!$A11,'Final Energy Consumption-2020'!$A$2:$A$43,0),MATCH('Energy Use 2020'!AA$2,'Final Energy Consumption-2020'!$A$2:$AE$2,0))*VLOOKUP(AA$3,'Heat Value'!$A$1:$E$33,5,0)</f>
        <v>0</v>
      </c>
      <c r="AB11" s="5">
        <f>INDEX('Final Energy Consumption-2020'!$A$2:$AE$43,MATCH('Energy Use 2020'!$A11,'Final Energy Consumption-2020'!$A$2:$A$43,0),MATCH('Energy Use 2020'!AB$2,'Final Energy Consumption-2020'!$A$2:$AE$2,0))*VLOOKUP(AB$3,'Heat Value'!$A$1:$E$33,5,0)</f>
        <v>55177742486333.789</v>
      </c>
      <c r="AC11" s="131">
        <f>INDEX('Final Energy Consumption-2020'!$A$2:$AE$43,MATCH('Energy Use 2020'!$A11,'Final Energy Consumption-2020'!$A$2:$A$43,0),MATCH('Energy Use 2020'!AC$2,'Final Energy Consumption-2020'!$A$2:$AE$2,0))*VLOOKUP(AC$3,'Heat Value'!$A$1:$E$33,5,0)</f>
        <v>0</v>
      </c>
    </row>
    <row r="12" spans="1:29" x14ac:dyDescent="0.2">
      <c r="A12" s="12" t="s">
        <v>9</v>
      </c>
      <c r="B12" s="9">
        <f>INDEX('Final Energy Consumption-2020'!$A$2:$AE$43,MATCH('Energy Use 2020'!$A12,'Final Energy Consumption-2020'!$A$2:$A$43,0),MATCH('Energy Use 2020'!B$2,'Final Energy Consumption-2020'!$A$2:$AE$2,0))*VLOOKUP(B$3,'Heat Value'!$A$1:$E$33,5,0)</f>
        <v>138786100470415.86</v>
      </c>
      <c r="C12" s="5">
        <f>INDEX('Final Energy Consumption-2020'!$A$2:$AE$43,MATCH('Energy Use 2020'!$A12,'Final Energy Consumption-2020'!$A$2:$A$43,0),MATCH('Energy Use 2020'!C$2,'Final Energy Consumption-2020'!$A$2:$AE$2,0))*VLOOKUP(C$3,'Heat Value'!$A$1:$E$33,5,0)</f>
        <v>0</v>
      </c>
      <c r="D12" s="5">
        <f>INDEX('Final Energy Consumption-2020'!$A$2:$AE$43,MATCH('Energy Use 2020'!$A12,'Final Energy Consumption-2020'!$A$2:$A$43,0),MATCH('Energy Use 2020'!D$2,'Final Energy Consumption-2020'!$A$2:$AE$2,0))*VLOOKUP(D$3,'Heat Value'!$A$1:$E$33,5,0)</f>
        <v>5354414650181.7881</v>
      </c>
      <c r="E12" s="5">
        <f>INDEX('Final Energy Consumption-2020'!$A$2:$AE$43,MATCH('Energy Use 2020'!$A12,'Final Energy Consumption-2020'!$A$2:$A$43,0),MATCH('Energy Use 2020'!E$2,'Final Energy Consumption-2020'!$A$2:$AE$2,0))*VLOOKUP(E$3,'Heat Value'!$A$1:$E$33,5,0)</f>
        <v>3773165183625.1133</v>
      </c>
      <c r="F12" s="5">
        <f>INDEX('Final Energy Consumption-2020'!$A$2:$AE$43,MATCH('Energy Use 2020'!$A12,'Final Energy Consumption-2020'!$A$2:$A$43,0),MATCH('Energy Use 2020'!F$2,'Final Energy Consumption-2020'!$A$2:$AE$2,0))*VLOOKUP(F$3,'Heat Value'!$A$1:$E$33,5,0)</f>
        <v>49343833314.606049</v>
      </c>
      <c r="G12" s="5">
        <f>INDEX('Final Energy Consumption-2020'!$A$2:$AE$43,MATCH('Energy Use 2020'!$A12,'Final Energy Consumption-2020'!$A$2:$A$43,0),MATCH('Energy Use 2020'!G$2,'Final Energy Consumption-2020'!$A$2:$AE$2,0))*VLOOKUP(G$3,'Heat Value'!$A$1:$E$33,5,0)</f>
        <v>0</v>
      </c>
      <c r="H12" s="5">
        <f>INDEX('Final Energy Consumption-2020'!$A$2:$AE$43,MATCH('Energy Use 2020'!$A12,'Final Energy Consumption-2020'!$A$2:$A$43,0),MATCH('Energy Use 2020'!H$2,'Final Energy Consumption-2020'!$A$2:$AE$2,0))*VLOOKUP(H$3,'Heat Value'!$A$1:$E$33,5,0)</f>
        <v>0</v>
      </c>
      <c r="I12" s="5">
        <f>INDEX('Final Energy Consumption-2020'!$A$2:$AE$43,MATCH('Energy Use 2020'!$A12,'Final Energy Consumption-2020'!$A$2:$A$43,0),MATCH('Energy Use 2020'!I$2,'Final Energy Consumption-2020'!$A$2:$AE$2,0))*VLOOKUP(I$3,'Heat Value'!$A$1:$E$33,5,0)</f>
        <v>69359361402.526718</v>
      </c>
      <c r="J12" s="5">
        <f>INDEX('Final Energy Consumption-2020'!$A$2:$AE$43,MATCH('Energy Use 2020'!$A12,'Final Energy Consumption-2020'!$A$2:$A$43,0),MATCH('Energy Use 2020'!J$2,'Final Energy Consumption-2020'!$A$2:$AE$2,0))*VLOOKUP(J$3,'Heat Value'!$A$1:$E$33,5,0)</f>
        <v>0</v>
      </c>
      <c r="K12" s="5">
        <f>INDEX('Final Energy Consumption-2020'!$A$2:$AE$43,MATCH('Energy Use 2020'!$A12,'Final Energy Consumption-2020'!$A$2:$A$43,0),MATCH('Energy Use 2020'!K$2,'Final Energy Consumption-2020'!$A$2:$AE$2,0))*VLOOKUP(K$3,'Heat Value'!$A$1:$E$33,5,0)</f>
        <v>0</v>
      </c>
      <c r="L12" s="5">
        <f>INDEX('Final Energy Consumption-2020'!$A$2:$AE$43,MATCH('Energy Use 2020'!$A12,'Final Energy Consumption-2020'!$A$2:$A$43,0),MATCH('Energy Use 2020'!L$2,'Final Energy Consumption-2020'!$A$2:$AE$2,0))*VLOOKUP(L$3,'Heat Value'!$A$1:$E$33,5,0)*0.21</f>
        <v>415776994175.23724</v>
      </c>
      <c r="M12" s="5">
        <f>INDEX('Final Energy Consumption-2020'!$A$2:$AE$43,MATCH('Energy Use 2020'!$A12,'Final Energy Consumption-2020'!$A$2:$A$43,0),MATCH('Energy Use 2020'!M$2,'Final Energy Consumption-2020'!$A$2:$AE$2,0))*VLOOKUP(M$3,'Heat Value'!$A$1:$E$33,5,0)</f>
        <v>16328993389.307308</v>
      </c>
      <c r="N12" s="5">
        <f>INDEX('Final Energy Consumption-2020'!$A$2:$AE$43,MATCH('Energy Use 2020'!$A12,'Final Energy Consumption-2020'!$A$2:$A$43,0),MATCH('Energy Use 2020'!N$2,'Final Energy Consumption-2020'!$A$2:$AE$2,0))*VLOOKUP(N$3,'Heat Value'!$A$1:$E$33,5,0)*0.74</f>
        <v>3688576091967.0742</v>
      </c>
      <c r="O12" s="5">
        <f>INDEX('Final Energy Consumption-2020'!$A$2:$AE$43,MATCH('Energy Use 2020'!$A12,'Final Energy Consumption-2020'!$A$2:$A$43,0),MATCH('Energy Use 2020'!O$2,'Final Energy Consumption-2020'!$A$2:$AE$2,0))*VLOOKUP(O$3,'Heat Value'!$A$1:$E$33,5,0)</f>
        <v>368595463453.42761</v>
      </c>
      <c r="P12" s="5">
        <f>INDEX('Final Energy Consumption-2020'!$A$2:$AE$43,MATCH('Energy Use 2020'!$A12,'Final Energy Consumption-2020'!$A$2:$A$43,0),MATCH('Energy Use 2020'!P$2,'Final Energy Consumption-2020'!$A$2:$AE$2,0))*VLOOKUP(P$3,'Heat Value'!$A$1:$E$33,5,0)</f>
        <v>0</v>
      </c>
      <c r="Q12" s="5">
        <f>INDEX('Final Energy Consumption-2020'!$A$2:$AE$43,MATCH('Energy Use 2020'!$A12,'Final Energy Consumption-2020'!$A$2:$A$43,0),MATCH('Energy Use 2020'!Q$2,'Final Energy Consumption-2020'!$A$2:$AE$2,0))*VLOOKUP(Q$3,'Heat Value'!$A$1:$E$33,5,0)</f>
        <v>11771319973.250706</v>
      </c>
      <c r="R12" s="5">
        <f>INDEX('Final Energy Consumption-2020'!$A$2:$AE$43,MATCH('Energy Use 2020'!$A12,'Final Energy Consumption-2020'!$A$2:$A$43,0),MATCH('Energy Use 2020'!R$2,'Final Energy Consumption-2020'!$A$2:$AE$2,0))*VLOOKUP(R$3,'Heat Value'!$A$1:$E$33,5,0)</f>
        <v>7568319724.4961014</v>
      </c>
      <c r="S12" s="5">
        <f>INDEX('Final Energy Consumption-2020'!$A$2:$AE$43,MATCH('Energy Use 2020'!$A12,'Final Energy Consumption-2020'!$A$2:$A$43,0),MATCH('Energy Use 2020'!S$2,'Final Energy Consumption-2020'!$A$2:$AE$2,0))*VLOOKUP(S$3,'Heat Value'!$A$1:$E$33,5,0)</f>
        <v>545433684861.32751</v>
      </c>
      <c r="T12" s="9">
        <f>INDEX('Final Energy Consumption-2020'!$A$2:$AE$43,MATCH('Energy Use 2020'!$A12,'Final Energy Consumption-2020'!$A$2:$A$43,0),MATCH('Energy Use 2020'!T$2,'Final Energy Consumption-2020'!$A$2:$AE$2,0))*VLOOKUP(T$3,'Heat Value'!$A$1:$E$33,5,0)</f>
        <v>0</v>
      </c>
      <c r="U12" s="5">
        <f>INDEX('Final Energy Consumption-2020'!$A$2:$AE$43,MATCH('Energy Use 2020'!$A12,'Final Energy Consumption-2020'!$A$2:$A$43,0),MATCH('Energy Use 2020'!U$2,'Final Energy Consumption-2020'!$A$2:$AE$2,0))*VLOOKUP(U$3,'Heat Value'!$A$1:$E$33,5,0)</f>
        <v>0</v>
      </c>
      <c r="V12" s="5">
        <f>INDEX('Final Energy Consumption-2020'!$A$2:$AE$43,MATCH('Energy Use 2020'!$A12,'Final Energy Consumption-2020'!$A$2:$A$43,0),MATCH('Energy Use 2020'!V$2,'Final Energy Consumption-2020'!$A$2:$AE$2,0))*VLOOKUP(V$3,'Heat Value'!$A$1:$E$33,5,0)</f>
        <v>461336999363.5882</v>
      </c>
      <c r="W12" s="5">
        <f>INDEX('Final Energy Consumption-2020'!$A$2:$AE$43,MATCH('Energy Use 2020'!$A12,'Final Energy Consumption-2020'!$A$2:$A$43,0),MATCH('Energy Use 2020'!W$2,'Final Energy Consumption-2020'!$A$2:$AE$2,0))*VLOOKUP(W$3,'Heat Value'!$A$1:$E$33,5,0)</f>
        <v>0</v>
      </c>
      <c r="X12" s="5">
        <f>INDEX('Final Energy Consumption-2020'!$A$2:$AE$43,MATCH('Energy Use 2020'!$A12,'Final Energy Consumption-2020'!$A$2:$A$43,0),MATCH('Energy Use 2020'!X$2,'Final Energy Consumption-2020'!$A$2:$AE$2,0))*VLOOKUP(X$3,'Heat Value'!$A$1:$E$33,5,0)</f>
        <v>69914782236.409576</v>
      </c>
      <c r="Y12" s="5">
        <f>INDEX('Final Energy Consumption-2020'!$A$2:$AE$43,MATCH('Energy Use 2020'!$A12,'Final Energy Consumption-2020'!$A$2:$A$43,0),MATCH('Energy Use 2020'!Y$2,'Final Energy Consumption-2020'!$A$2:$AE$2,0))*VLOOKUP(Y$3,'Heat Value'!$A$1:$E$33,5,0)</f>
        <v>14165591328648.621</v>
      </c>
      <c r="Z12" s="5">
        <f>INDEX('Final Energy Consumption-2020'!$A$2:$AE$43,MATCH('Energy Use 2020'!$A12,'Final Energy Consumption-2020'!$A$2:$A$43,0),MATCH('Energy Use 2020'!Z$2,'Final Energy Consumption-2020'!$A$2:$AE$2,0))*VLOOKUP(Z$3,'Heat Value'!$A$1:$E$33,5,0)</f>
        <v>91206423432465.703</v>
      </c>
      <c r="AA12" s="5">
        <f>INDEX('Final Energy Consumption-2020'!$A$2:$AE$43,MATCH('Energy Use 2020'!$A12,'Final Energy Consumption-2020'!$A$2:$A$43,0),MATCH('Energy Use 2020'!AA$2,'Final Energy Consumption-2020'!$A$2:$AE$2,0))*VLOOKUP(AA$3,'Heat Value'!$A$1:$E$33,5,0)</f>
        <v>82774291048194.281</v>
      </c>
      <c r="AB12" s="5">
        <f>INDEX('Final Energy Consumption-2020'!$A$2:$AE$43,MATCH('Energy Use 2020'!$A12,'Final Energy Consumption-2020'!$A$2:$A$43,0),MATCH('Energy Use 2020'!AB$2,'Final Energy Consumption-2020'!$A$2:$AE$2,0))*VLOOKUP(AB$3,'Heat Value'!$A$1:$E$33,5,0)</f>
        <v>287445636171772.31</v>
      </c>
      <c r="AC12" s="131">
        <f>INDEX('Final Energy Consumption-2020'!$A$2:$AE$43,MATCH('Energy Use 2020'!$A12,'Final Energy Consumption-2020'!$A$2:$A$43,0),MATCH('Energy Use 2020'!AC$2,'Final Energy Consumption-2020'!$A$2:$AE$2,0))*VLOOKUP(AC$3,'Heat Value'!$A$1:$E$33,5,0)</f>
        <v>51830509446490.438</v>
      </c>
    </row>
    <row r="13" spans="1:29" x14ac:dyDescent="0.2">
      <c r="A13" s="12" t="s">
        <v>10</v>
      </c>
      <c r="B13" s="9">
        <f>INDEX('Final Energy Consumption-2020'!$A$2:$AE$43,MATCH('Energy Use 2020'!$A13,'Final Energy Consumption-2020'!$A$2:$A$43,0),MATCH('Energy Use 2020'!B$2,'Final Energy Consumption-2020'!$A$2:$AE$2,0))*VLOOKUP(B$3,'Heat Value'!$A$1:$E$33,5,0)</f>
        <v>165969025052086.09</v>
      </c>
      <c r="C13" s="5">
        <f>INDEX('Final Energy Consumption-2020'!$A$2:$AE$43,MATCH('Energy Use 2020'!$A13,'Final Energy Consumption-2020'!$A$2:$A$43,0),MATCH('Energy Use 2020'!C$2,'Final Energy Consumption-2020'!$A$2:$AE$2,0))*VLOOKUP(C$3,'Heat Value'!$A$1:$E$33,5,0)</f>
        <v>0</v>
      </c>
      <c r="D13" s="5">
        <f>INDEX('Final Energy Consumption-2020'!$A$2:$AE$43,MATCH('Energy Use 2020'!$A13,'Final Energy Consumption-2020'!$A$2:$A$43,0),MATCH('Energy Use 2020'!D$2,'Final Energy Consumption-2020'!$A$2:$AE$2,0))*VLOOKUP(D$3,'Heat Value'!$A$1:$E$33,5,0)</f>
        <v>230663902768.74915</v>
      </c>
      <c r="E13" s="5">
        <f>INDEX('Final Energy Consumption-2020'!$A$2:$AE$43,MATCH('Energy Use 2020'!$A13,'Final Energy Consumption-2020'!$A$2:$A$43,0),MATCH('Energy Use 2020'!E$2,'Final Energy Consumption-2020'!$A$2:$AE$2,0))*VLOOKUP(E$3,'Heat Value'!$A$1:$E$33,5,0)</f>
        <v>495901709847.87207</v>
      </c>
      <c r="F13" s="5">
        <f>INDEX('Final Energy Consumption-2020'!$A$2:$AE$43,MATCH('Energy Use 2020'!$A13,'Final Energy Consumption-2020'!$A$2:$A$43,0),MATCH('Energy Use 2020'!F$2,'Final Energy Consumption-2020'!$A$2:$AE$2,0))*VLOOKUP(F$3,'Heat Value'!$A$1:$E$33,5,0)</f>
        <v>0</v>
      </c>
      <c r="G13" s="5">
        <f>INDEX('Final Energy Consumption-2020'!$A$2:$AE$43,MATCH('Energy Use 2020'!$A13,'Final Energy Consumption-2020'!$A$2:$A$43,0),MATCH('Energy Use 2020'!G$2,'Final Energy Consumption-2020'!$A$2:$AE$2,0))*VLOOKUP(G$3,'Heat Value'!$A$1:$E$33,5,0)</f>
        <v>0</v>
      </c>
      <c r="H13" s="5">
        <f>INDEX('Final Energy Consumption-2020'!$A$2:$AE$43,MATCH('Energy Use 2020'!$A13,'Final Energy Consumption-2020'!$A$2:$A$43,0),MATCH('Energy Use 2020'!H$2,'Final Energy Consumption-2020'!$A$2:$AE$2,0))*VLOOKUP(H$3,'Heat Value'!$A$1:$E$33,5,0)</f>
        <v>0</v>
      </c>
      <c r="I13" s="5">
        <f>INDEX('Final Energy Consumption-2020'!$A$2:$AE$43,MATCH('Energy Use 2020'!$A13,'Final Energy Consumption-2020'!$A$2:$A$43,0),MATCH('Energy Use 2020'!I$2,'Final Energy Consumption-2020'!$A$2:$AE$2,0))*VLOOKUP(I$3,'Heat Value'!$A$1:$E$33,5,0)</f>
        <v>0</v>
      </c>
      <c r="J13" s="5">
        <f>INDEX('Final Energy Consumption-2020'!$A$2:$AE$43,MATCH('Energy Use 2020'!$A13,'Final Energy Consumption-2020'!$A$2:$A$43,0),MATCH('Energy Use 2020'!J$2,'Final Energy Consumption-2020'!$A$2:$AE$2,0))*VLOOKUP(J$3,'Heat Value'!$A$1:$E$33,5,0)</f>
        <v>0</v>
      </c>
      <c r="K13" s="5">
        <f>INDEX('Final Energy Consumption-2020'!$A$2:$AE$43,MATCH('Energy Use 2020'!$A13,'Final Energy Consumption-2020'!$A$2:$A$43,0),MATCH('Energy Use 2020'!K$2,'Final Energy Consumption-2020'!$A$2:$AE$2,0))*VLOOKUP(K$3,'Heat Value'!$A$1:$E$33,5,0)</f>
        <v>0</v>
      </c>
      <c r="L13" s="5">
        <f>INDEX('Final Energy Consumption-2020'!$A$2:$AE$43,MATCH('Energy Use 2020'!$A13,'Final Energy Consumption-2020'!$A$2:$A$43,0),MATCH('Energy Use 2020'!L$2,'Final Energy Consumption-2020'!$A$2:$AE$2,0))*VLOOKUP(L$3,'Heat Value'!$A$1:$E$33,5,0)*0.21</f>
        <v>316333424434.35577</v>
      </c>
      <c r="M13" s="5">
        <f>INDEX('Final Energy Consumption-2020'!$A$2:$AE$43,MATCH('Energy Use 2020'!$A13,'Final Energy Consumption-2020'!$A$2:$A$43,0),MATCH('Energy Use 2020'!M$2,'Final Energy Consumption-2020'!$A$2:$AE$2,0))*VLOOKUP(M$3,'Heat Value'!$A$1:$E$33,5,0)</f>
        <v>4082248347.326827</v>
      </c>
      <c r="N13" s="5">
        <f>INDEX('Final Energy Consumption-2020'!$A$2:$AE$43,MATCH('Energy Use 2020'!$A13,'Final Energy Consumption-2020'!$A$2:$A$43,0),MATCH('Energy Use 2020'!N$2,'Final Energy Consumption-2020'!$A$2:$AE$2,0))*VLOOKUP(N$3,'Heat Value'!$A$1:$E$33,5,0)*0.74</f>
        <v>1498764494789.541</v>
      </c>
      <c r="O13" s="5">
        <f>INDEX('Final Energy Consumption-2020'!$A$2:$AE$43,MATCH('Energy Use 2020'!$A13,'Final Energy Consumption-2020'!$A$2:$A$43,0),MATCH('Energy Use 2020'!O$2,'Final Energy Consumption-2020'!$A$2:$AE$2,0))*VLOOKUP(O$3,'Heat Value'!$A$1:$E$33,5,0)</f>
        <v>170425859446.20847</v>
      </c>
      <c r="P13" s="5">
        <f>INDEX('Final Energy Consumption-2020'!$A$2:$AE$43,MATCH('Energy Use 2020'!$A13,'Final Energy Consumption-2020'!$A$2:$A$43,0),MATCH('Energy Use 2020'!P$2,'Final Energy Consumption-2020'!$A$2:$AE$2,0))*VLOOKUP(P$3,'Heat Value'!$A$1:$E$33,5,0)</f>
        <v>0</v>
      </c>
      <c r="Q13" s="5">
        <f>INDEX('Final Energy Consumption-2020'!$A$2:$AE$43,MATCH('Energy Use 2020'!$A13,'Final Energy Consumption-2020'!$A$2:$A$43,0),MATCH('Energy Use 2020'!Q$2,'Final Energy Consumption-2020'!$A$2:$AE$2,0))*VLOOKUP(Q$3,'Heat Value'!$A$1:$E$33,5,0)</f>
        <v>3923773324.4169021</v>
      </c>
      <c r="R13" s="5">
        <f>INDEX('Final Energy Consumption-2020'!$A$2:$AE$43,MATCH('Energy Use 2020'!$A13,'Final Energy Consumption-2020'!$A$2:$A$43,0),MATCH('Energy Use 2020'!R$2,'Final Energy Consumption-2020'!$A$2:$AE$2,0))*VLOOKUP(R$3,'Heat Value'!$A$1:$E$33,5,0)</f>
        <v>0</v>
      </c>
      <c r="S13" s="5">
        <f>INDEX('Final Energy Consumption-2020'!$A$2:$AE$43,MATCH('Energy Use 2020'!$A13,'Final Energy Consumption-2020'!$A$2:$A$43,0),MATCH('Energy Use 2020'!S$2,'Final Energy Consumption-2020'!$A$2:$AE$2,0))*VLOOKUP(S$3,'Heat Value'!$A$1:$E$33,5,0)</f>
        <v>0</v>
      </c>
      <c r="T13" s="9">
        <f>INDEX('Final Energy Consumption-2020'!$A$2:$AE$43,MATCH('Energy Use 2020'!$A13,'Final Energy Consumption-2020'!$A$2:$A$43,0),MATCH('Energy Use 2020'!T$2,'Final Energy Consumption-2020'!$A$2:$AE$2,0))*VLOOKUP(T$3,'Heat Value'!$A$1:$E$33,5,0)</f>
        <v>0</v>
      </c>
      <c r="U13" s="5">
        <f>INDEX('Final Energy Consumption-2020'!$A$2:$AE$43,MATCH('Energy Use 2020'!$A13,'Final Energy Consumption-2020'!$A$2:$A$43,0),MATCH('Energy Use 2020'!U$2,'Final Energy Consumption-2020'!$A$2:$AE$2,0))*VLOOKUP(U$3,'Heat Value'!$A$1:$E$33,5,0)</f>
        <v>0</v>
      </c>
      <c r="V13" s="5">
        <f>INDEX('Final Energy Consumption-2020'!$A$2:$AE$43,MATCH('Energy Use 2020'!$A13,'Final Energy Consumption-2020'!$A$2:$A$43,0),MATCH('Energy Use 2020'!V$2,'Final Energy Consumption-2020'!$A$2:$AE$2,0))*VLOOKUP(V$3,'Heat Value'!$A$1:$E$33,5,0)</f>
        <v>575482236319.52759</v>
      </c>
      <c r="W13" s="5">
        <f>INDEX('Final Energy Consumption-2020'!$A$2:$AE$43,MATCH('Energy Use 2020'!$A13,'Final Energy Consumption-2020'!$A$2:$A$43,0),MATCH('Energy Use 2020'!W$2,'Final Energy Consumption-2020'!$A$2:$AE$2,0))*VLOOKUP(W$3,'Heat Value'!$A$1:$E$33,5,0)</f>
        <v>0</v>
      </c>
      <c r="X13" s="5">
        <f>INDEX('Final Energy Consumption-2020'!$A$2:$AE$43,MATCH('Energy Use 2020'!$A13,'Final Energy Consumption-2020'!$A$2:$A$43,0),MATCH('Energy Use 2020'!X$2,'Final Energy Consumption-2020'!$A$2:$AE$2,0))*VLOOKUP(X$3,'Heat Value'!$A$1:$E$33,5,0)</f>
        <v>376762993162.87378</v>
      </c>
      <c r="Y13" s="5">
        <f>INDEX('Final Energy Consumption-2020'!$A$2:$AE$43,MATCH('Energy Use 2020'!$A13,'Final Energy Consumption-2020'!$A$2:$A$43,0),MATCH('Energy Use 2020'!Y$2,'Final Energy Consumption-2020'!$A$2:$AE$2,0))*VLOOKUP(Y$3,'Heat Value'!$A$1:$E$33,5,0)</f>
        <v>46780178982941.992</v>
      </c>
      <c r="Z13" s="5">
        <f>INDEX('Final Energy Consumption-2020'!$A$2:$AE$43,MATCH('Energy Use 2020'!$A13,'Final Energy Consumption-2020'!$A$2:$A$43,0),MATCH('Energy Use 2020'!Z$2,'Final Energy Consumption-2020'!$A$2:$AE$2,0))*VLOOKUP(Z$3,'Heat Value'!$A$1:$E$33,5,0)</f>
        <v>43524023112141.414</v>
      </c>
      <c r="AA13" s="5">
        <f>INDEX('Final Energy Consumption-2020'!$A$2:$AE$43,MATCH('Energy Use 2020'!$A13,'Final Energy Consumption-2020'!$A$2:$A$43,0),MATCH('Energy Use 2020'!AA$2,'Final Energy Consumption-2020'!$A$2:$AE$2,0))*VLOOKUP(AA$3,'Heat Value'!$A$1:$E$33,5,0)</f>
        <v>83366013277875.297</v>
      </c>
      <c r="AB13" s="5">
        <f>INDEX('Final Energy Consumption-2020'!$A$2:$AE$43,MATCH('Energy Use 2020'!$A13,'Final Energy Consumption-2020'!$A$2:$A$43,0),MATCH('Energy Use 2020'!AB$2,'Final Energy Consumption-2020'!$A$2:$AE$2,0))*VLOOKUP(AB$3,'Heat Value'!$A$1:$E$33,5,0)</f>
        <v>113996240104256.09</v>
      </c>
      <c r="AC13" s="131">
        <f>INDEX('Final Energy Consumption-2020'!$A$2:$AE$43,MATCH('Energy Use 2020'!$A13,'Final Energy Consumption-2020'!$A$2:$A$43,0),MATCH('Energy Use 2020'!AC$2,'Final Energy Consumption-2020'!$A$2:$AE$2,0))*VLOOKUP(AC$3,'Heat Value'!$A$1:$E$33,5,0)</f>
        <v>10714560940067.768</v>
      </c>
    </row>
    <row r="14" spans="1:29" x14ac:dyDescent="0.2">
      <c r="A14" s="12" t="s">
        <v>11</v>
      </c>
      <c r="B14" s="9">
        <f>INDEX('Final Energy Consumption-2020'!$A$2:$AE$43,MATCH('Energy Use 2020'!$A14,'Final Energy Consumption-2020'!$A$2:$A$43,0),MATCH('Energy Use 2020'!B$2,'Final Energy Consumption-2020'!$A$2:$AE$2,0))*VLOOKUP(B$3,'Heat Value'!$A$1:$E$33,5,0)</f>
        <v>78724856887907.875</v>
      </c>
      <c r="C14" s="5">
        <f>INDEX('Final Energy Consumption-2020'!$A$2:$AE$43,MATCH('Energy Use 2020'!$A14,'Final Energy Consumption-2020'!$A$2:$A$43,0),MATCH('Energy Use 2020'!C$2,'Final Energy Consumption-2020'!$A$2:$AE$2,0))*VLOOKUP(C$3,'Heat Value'!$A$1:$E$33,5,0)</f>
        <v>0</v>
      </c>
      <c r="D14" s="5">
        <f>INDEX('Final Energy Consumption-2020'!$A$2:$AE$43,MATCH('Energy Use 2020'!$A14,'Final Energy Consumption-2020'!$A$2:$A$43,0),MATCH('Energy Use 2020'!D$2,'Final Energy Consumption-2020'!$A$2:$AE$2,0))*VLOOKUP(D$3,'Heat Value'!$A$1:$E$33,5,0)</f>
        <v>394744410923.83881</v>
      </c>
      <c r="E14" s="5">
        <f>INDEX('Final Energy Consumption-2020'!$A$2:$AE$43,MATCH('Energy Use 2020'!$A14,'Final Energy Consumption-2020'!$A$2:$A$43,0),MATCH('Energy Use 2020'!E$2,'Final Energy Consumption-2020'!$A$2:$AE$2,0))*VLOOKUP(E$3,'Heat Value'!$A$1:$E$33,5,0)</f>
        <v>2695117988.3036523</v>
      </c>
      <c r="F14" s="5">
        <f>INDEX('Final Energy Consumption-2020'!$A$2:$AE$43,MATCH('Energy Use 2020'!$A14,'Final Energy Consumption-2020'!$A$2:$A$43,0),MATCH('Energy Use 2020'!F$2,'Final Energy Consumption-2020'!$A$2:$AE$2,0))*VLOOKUP(F$3,'Heat Value'!$A$1:$E$33,5,0)</f>
        <v>32895888876.404034</v>
      </c>
      <c r="G14" s="5">
        <f>INDEX('Final Energy Consumption-2020'!$A$2:$AE$43,MATCH('Energy Use 2020'!$A14,'Final Energy Consumption-2020'!$A$2:$A$43,0),MATCH('Energy Use 2020'!G$2,'Final Energy Consumption-2020'!$A$2:$AE$2,0))*VLOOKUP(G$3,'Heat Value'!$A$1:$E$33,5,0)</f>
        <v>0</v>
      </c>
      <c r="H14" s="5">
        <f>INDEX('Final Energy Consumption-2020'!$A$2:$AE$43,MATCH('Energy Use 2020'!$A14,'Final Energy Consumption-2020'!$A$2:$A$43,0),MATCH('Energy Use 2020'!H$2,'Final Energy Consumption-2020'!$A$2:$AE$2,0))*VLOOKUP(H$3,'Heat Value'!$A$1:$E$33,5,0)</f>
        <v>0</v>
      </c>
      <c r="I14" s="5">
        <f>INDEX('Final Energy Consumption-2020'!$A$2:$AE$43,MATCH('Energy Use 2020'!$A14,'Final Energy Consumption-2020'!$A$2:$A$43,0),MATCH('Energy Use 2020'!I$2,'Final Energy Consumption-2020'!$A$2:$AE$2,0))*VLOOKUP(I$3,'Heat Value'!$A$1:$E$33,5,0)</f>
        <v>9908480200.3609581</v>
      </c>
      <c r="J14" s="5">
        <f>INDEX('Final Energy Consumption-2020'!$A$2:$AE$43,MATCH('Energy Use 2020'!$A14,'Final Energy Consumption-2020'!$A$2:$A$43,0),MATCH('Energy Use 2020'!J$2,'Final Energy Consumption-2020'!$A$2:$AE$2,0))*VLOOKUP(J$3,'Heat Value'!$A$1:$E$33,5,0)</f>
        <v>3170732620.4579597</v>
      </c>
      <c r="K14" s="5">
        <f>INDEX('Final Energy Consumption-2020'!$A$2:$AE$43,MATCH('Energy Use 2020'!$A14,'Final Energy Consumption-2020'!$A$2:$A$43,0),MATCH('Energy Use 2020'!K$2,'Final Energy Consumption-2020'!$A$2:$AE$2,0))*VLOOKUP(K$3,'Heat Value'!$A$1:$E$33,5,0)</f>
        <v>0</v>
      </c>
      <c r="L14" s="5">
        <f>INDEX('Final Energy Consumption-2020'!$A$2:$AE$43,MATCH('Energy Use 2020'!$A14,'Final Energy Consumption-2020'!$A$2:$A$43,0),MATCH('Energy Use 2020'!L$2,'Final Energy Consumption-2020'!$A$2:$AE$2,0))*VLOOKUP(L$3,'Heat Value'!$A$1:$E$33,5,0)*0.21</f>
        <v>156023531834.83133</v>
      </c>
      <c r="M14" s="5">
        <f>INDEX('Final Energy Consumption-2020'!$A$2:$AE$43,MATCH('Energy Use 2020'!$A14,'Final Energy Consumption-2020'!$A$2:$A$43,0),MATCH('Energy Use 2020'!M$2,'Final Energy Consumption-2020'!$A$2:$AE$2,0))*VLOOKUP(M$3,'Heat Value'!$A$1:$E$33,5,0)</f>
        <v>0</v>
      </c>
      <c r="N14" s="5">
        <f>INDEX('Final Energy Consumption-2020'!$A$2:$AE$43,MATCH('Energy Use 2020'!$A14,'Final Energy Consumption-2020'!$A$2:$A$43,0),MATCH('Energy Use 2020'!N$2,'Final Energy Consumption-2020'!$A$2:$AE$2,0))*VLOOKUP(N$3,'Heat Value'!$A$1:$E$33,5,0)*0.74</f>
        <v>864556764459.43591</v>
      </c>
      <c r="O14" s="5">
        <f>INDEX('Final Energy Consumption-2020'!$A$2:$AE$43,MATCH('Energy Use 2020'!$A14,'Final Energy Consumption-2020'!$A$2:$A$43,0),MATCH('Energy Use 2020'!O$2,'Final Energy Consumption-2020'!$A$2:$AE$2,0))*VLOOKUP(O$3,'Heat Value'!$A$1:$E$33,5,0)</f>
        <v>154572291125.63095</v>
      </c>
      <c r="P14" s="5">
        <f>INDEX('Final Energy Consumption-2020'!$A$2:$AE$43,MATCH('Energy Use 2020'!$A14,'Final Energy Consumption-2020'!$A$2:$A$43,0),MATCH('Energy Use 2020'!P$2,'Final Energy Consumption-2020'!$A$2:$AE$2,0))*VLOOKUP(P$3,'Heat Value'!$A$1:$E$33,5,0)</f>
        <v>0</v>
      </c>
      <c r="Q14" s="5">
        <f>INDEX('Final Energy Consumption-2020'!$A$2:$AE$43,MATCH('Energy Use 2020'!$A14,'Final Energy Consumption-2020'!$A$2:$A$43,0),MATCH('Energy Use 2020'!Q$2,'Final Energy Consumption-2020'!$A$2:$AE$2,0))*VLOOKUP(Q$3,'Heat Value'!$A$1:$E$33,5,0)</f>
        <v>3923773324.4169021</v>
      </c>
      <c r="R14" s="5">
        <f>INDEX('Final Energy Consumption-2020'!$A$2:$AE$43,MATCH('Energy Use 2020'!$A14,'Final Energy Consumption-2020'!$A$2:$A$43,0),MATCH('Energy Use 2020'!R$2,'Final Energy Consumption-2020'!$A$2:$AE$2,0))*VLOOKUP(R$3,'Heat Value'!$A$1:$E$33,5,0)</f>
        <v>0</v>
      </c>
      <c r="S14" s="5">
        <f>INDEX('Final Energy Consumption-2020'!$A$2:$AE$43,MATCH('Energy Use 2020'!$A14,'Final Energy Consumption-2020'!$A$2:$A$43,0),MATCH('Energy Use 2020'!S$2,'Final Energy Consumption-2020'!$A$2:$AE$2,0))*VLOOKUP(S$3,'Heat Value'!$A$1:$E$33,5,0)</f>
        <v>0</v>
      </c>
      <c r="T14" s="9">
        <f>INDEX('Final Energy Consumption-2020'!$A$2:$AE$43,MATCH('Energy Use 2020'!$A14,'Final Energy Consumption-2020'!$A$2:$A$43,0),MATCH('Energy Use 2020'!T$2,'Final Energy Consumption-2020'!$A$2:$AE$2,0))*VLOOKUP(T$3,'Heat Value'!$A$1:$E$33,5,0)</f>
        <v>0</v>
      </c>
      <c r="U14" s="5">
        <f>INDEX('Final Energy Consumption-2020'!$A$2:$AE$43,MATCH('Energy Use 2020'!$A14,'Final Energy Consumption-2020'!$A$2:$A$43,0),MATCH('Energy Use 2020'!U$2,'Final Energy Consumption-2020'!$A$2:$AE$2,0))*VLOOKUP(U$3,'Heat Value'!$A$1:$E$33,5,0)</f>
        <v>0</v>
      </c>
      <c r="V14" s="5">
        <f>INDEX('Final Energy Consumption-2020'!$A$2:$AE$43,MATCH('Energy Use 2020'!$A14,'Final Energy Consumption-2020'!$A$2:$A$43,0),MATCH('Energy Use 2020'!V$2,'Final Energy Consumption-2020'!$A$2:$AE$2,0))*VLOOKUP(V$3,'Heat Value'!$A$1:$E$33,5,0)</f>
        <v>332923607788.15643</v>
      </c>
      <c r="W14" s="5">
        <f>INDEX('Final Energy Consumption-2020'!$A$2:$AE$43,MATCH('Energy Use 2020'!$A14,'Final Energy Consumption-2020'!$A$2:$A$43,0),MATCH('Energy Use 2020'!W$2,'Final Energy Consumption-2020'!$A$2:$AE$2,0))*VLOOKUP(W$3,'Heat Value'!$A$1:$E$33,5,0)</f>
        <v>0</v>
      </c>
      <c r="X14" s="5">
        <f>INDEX('Final Energy Consumption-2020'!$A$2:$AE$43,MATCH('Energy Use 2020'!$A14,'Final Energy Consumption-2020'!$A$2:$A$43,0),MATCH('Energy Use 2020'!X$2,'Final Energy Consumption-2020'!$A$2:$AE$2,0))*VLOOKUP(X$3,'Heat Value'!$A$1:$E$33,5,0)</f>
        <v>3884154568.6894207</v>
      </c>
      <c r="Y14" s="5">
        <f>INDEX('Final Energy Consumption-2020'!$A$2:$AE$43,MATCH('Energy Use 2020'!$A14,'Final Energy Consumption-2020'!$A$2:$A$43,0),MATCH('Energy Use 2020'!Y$2,'Final Energy Consumption-2020'!$A$2:$AE$2,0))*VLOOKUP(Y$3,'Heat Value'!$A$1:$E$33,5,0)</f>
        <v>33626415606339.707</v>
      </c>
      <c r="Z14" s="5">
        <f>INDEX('Final Energy Consumption-2020'!$A$2:$AE$43,MATCH('Energy Use 2020'!$A14,'Final Energy Consumption-2020'!$A$2:$A$43,0),MATCH('Energy Use 2020'!Z$2,'Final Energy Consumption-2020'!$A$2:$AE$2,0))*VLOOKUP(Z$3,'Heat Value'!$A$1:$E$33,5,0)</f>
        <v>16921133985466.27</v>
      </c>
      <c r="AA14" s="5">
        <f>INDEX('Final Energy Consumption-2020'!$A$2:$AE$43,MATCH('Energy Use 2020'!$A14,'Final Energy Consumption-2020'!$A$2:$A$43,0),MATCH('Energy Use 2020'!AA$2,'Final Energy Consumption-2020'!$A$2:$AE$2,0))*VLOOKUP(AA$3,'Heat Value'!$A$1:$E$33,5,0)</f>
        <v>55823964200568.148</v>
      </c>
      <c r="AB14" s="5">
        <f>INDEX('Final Energy Consumption-2020'!$A$2:$AE$43,MATCH('Energy Use 2020'!$A14,'Final Energy Consumption-2020'!$A$2:$A$43,0),MATCH('Energy Use 2020'!AB$2,'Final Energy Consumption-2020'!$A$2:$AE$2,0))*VLOOKUP(AB$3,'Heat Value'!$A$1:$E$33,5,0)</f>
        <v>60074165742031.578</v>
      </c>
      <c r="AC14" s="131">
        <f>INDEX('Final Energy Consumption-2020'!$A$2:$AE$43,MATCH('Energy Use 2020'!$A14,'Final Energy Consumption-2020'!$A$2:$A$43,0),MATCH('Energy Use 2020'!AC$2,'Final Energy Consumption-2020'!$A$2:$AE$2,0))*VLOOKUP(AC$3,'Heat Value'!$A$1:$E$33,5,0)</f>
        <v>4197599871134.7842</v>
      </c>
    </row>
    <row r="15" spans="1:29" x14ac:dyDescent="0.2">
      <c r="A15" s="12" t="s">
        <v>12</v>
      </c>
      <c r="B15" s="9">
        <f>INDEX('Final Energy Consumption-2020'!$A$2:$AE$43,MATCH('Energy Use 2020'!$A15,'Final Energy Consumption-2020'!$A$2:$A$43,0),MATCH('Energy Use 2020'!B$2,'Final Energy Consumption-2020'!$A$2:$AE$2,0))*VLOOKUP(B$3,'Heat Value'!$A$1:$E$33,5,0)</f>
        <v>806550288309.38196</v>
      </c>
      <c r="C15" s="5">
        <f>INDEX('Final Energy Consumption-2020'!$A$2:$AE$43,MATCH('Energy Use 2020'!$A15,'Final Energy Consumption-2020'!$A$2:$A$43,0),MATCH('Energy Use 2020'!C$2,'Final Energy Consumption-2020'!$A$2:$AE$2,0))*VLOOKUP(C$3,'Heat Value'!$A$1:$E$33,5,0)</f>
        <v>0</v>
      </c>
      <c r="D15" s="5">
        <f>INDEX('Final Energy Consumption-2020'!$A$2:$AE$43,MATCH('Energy Use 2020'!$A15,'Final Energy Consumption-2020'!$A$2:$A$43,0),MATCH('Energy Use 2020'!D$2,'Final Energy Consumption-2020'!$A$2:$AE$2,0))*VLOOKUP(D$3,'Heat Value'!$A$1:$E$33,5,0)</f>
        <v>0</v>
      </c>
      <c r="E15" s="5">
        <f>INDEX('Final Energy Consumption-2020'!$A$2:$AE$43,MATCH('Energy Use 2020'!$A15,'Final Energy Consumption-2020'!$A$2:$A$43,0),MATCH('Energy Use 2020'!E$2,'Final Energy Consumption-2020'!$A$2:$AE$2,0))*VLOOKUP(E$3,'Heat Value'!$A$1:$E$33,5,0)</f>
        <v>0</v>
      </c>
      <c r="F15" s="5">
        <f>INDEX('Final Energy Consumption-2020'!$A$2:$AE$43,MATCH('Energy Use 2020'!$A15,'Final Energy Consumption-2020'!$A$2:$A$43,0),MATCH('Energy Use 2020'!F$2,'Final Energy Consumption-2020'!$A$2:$AE$2,0))*VLOOKUP(F$3,'Heat Value'!$A$1:$E$33,5,0)</f>
        <v>0</v>
      </c>
      <c r="G15" s="5">
        <f>INDEX('Final Energy Consumption-2020'!$A$2:$AE$43,MATCH('Energy Use 2020'!$A15,'Final Energy Consumption-2020'!$A$2:$A$43,0),MATCH('Energy Use 2020'!G$2,'Final Energy Consumption-2020'!$A$2:$AE$2,0))*VLOOKUP(G$3,'Heat Value'!$A$1:$E$33,5,0)</f>
        <v>0</v>
      </c>
      <c r="H15" s="5">
        <f>INDEX('Final Energy Consumption-2020'!$A$2:$AE$43,MATCH('Energy Use 2020'!$A15,'Final Energy Consumption-2020'!$A$2:$A$43,0),MATCH('Energy Use 2020'!H$2,'Final Energy Consumption-2020'!$A$2:$AE$2,0))*VLOOKUP(H$3,'Heat Value'!$A$1:$E$33,5,0)</f>
        <v>0</v>
      </c>
      <c r="I15" s="5">
        <f>INDEX('Final Energy Consumption-2020'!$A$2:$AE$43,MATCH('Energy Use 2020'!$A15,'Final Energy Consumption-2020'!$A$2:$A$43,0),MATCH('Energy Use 2020'!I$2,'Final Energy Consumption-2020'!$A$2:$AE$2,0))*VLOOKUP(I$3,'Heat Value'!$A$1:$E$33,5,0)</f>
        <v>0</v>
      </c>
      <c r="J15" s="5">
        <f>INDEX('Final Energy Consumption-2020'!$A$2:$AE$43,MATCH('Energy Use 2020'!$A15,'Final Energy Consumption-2020'!$A$2:$A$43,0),MATCH('Energy Use 2020'!J$2,'Final Energy Consumption-2020'!$A$2:$AE$2,0))*VLOOKUP(J$3,'Heat Value'!$A$1:$E$33,5,0)</f>
        <v>0</v>
      </c>
      <c r="K15" s="5">
        <f>INDEX('Final Energy Consumption-2020'!$A$2:$AE$43,MATCH('Energy Use 2020'!$A15,'Final Energy Consumption-2020'!$A$2:$A$43,0),MATCH('Energy Use 2020'!K$2,'Final Energy Consumption-2020'!$A$2:$AE$2,0))*VLOOKUP(K$3,'Heat Value'!$A$1:$E$33,5,0)</f>
        <v>0</v>
      </c>
      <c r="L15" s="5">
        <f>INDEX('Final Energy Consumption-2020'!$A$2:$AE$43,MATCH('Energy Use 2020'!$A15,'Final Energy Consumption-2020'!$A$2:$A$43,0),MATCH('Energy Use 2020'!L$2,'Final Energy Consumption-2020'!$A$2:$AE$2,0))*VLOOKUP(L$3,'Heat Value'!$A$1:$E$33,5,0)*0.21</f>
        <v>6858177223.5090694</v>
      </c>
      <c r="M15" s="5">
        <f>INDEX('Final Energy Consumption-2020'!$A$2:$AE$43,MATCH('Energy Use 2020'!$A15,'Final Energy Consumption-2020'!$A$2:$A$43,0),MATCH('Energy Use 2020'!M$2,'Final Energy Consumption-2020'!$A$2:$AE$2,0))*VLOOKUP(M$3,'Heat Value'!$A$1:$E$33,5,0)</f>
        <v>0</v>
      </c>
      <c r="N15" s="5">
        <f>INDEX('Final Energy Consumption-2020'!$A$2:$AE$43,MATCH('Energy Use 2020'!$A15,'Final Energy Consumption-2020'!$A$2:$A$43,0),MATCH('Energy Use 2020'!N$2,'Final Energy Consumption-2020'!$A$2:$AE$2,0))*VLOOKUP(N$3,'Heat Value'!$A$1:$E$33,5,0)*0.74</f>
        <v>164535024378.09335</v>
      </c>
      <c r="O15" s="5">
        <f>INDEX('Final Energy Consumption-2020'!$A$2:$AE$43,MATCH('Energy Use 2020'!$A15,'Final Energy Consumption-2020'!$A$2:$A$43,0),MATCH('Energy Use 2020'!O$2,'Final Energy Consumption-2020'!$A$2:$AE$2,0))*VLOOKUP(O$3,'Heat Value'!$A$1:$E$33,5,0)</f>
        <v>0</v>
      </c>
      <c r="P15" s="5">
        <f>INDEX('Final Energy Consumption-2020'!$A$2:$AE$43,MATCH('Energy Use 2020'!$A15,'Final Energy Consumption-2020'!$A$2:$A$43,0),MATCH('Energy Use 2020'!P$2,'Final Energy Consumption-2020'!$A$2:$AE$2,0))*VLOOKUP(P$3,'Heat Value'!$A$1:$E$33,5,0)</f>
        <v>0</v>
      </c>
      <c r="Q15" s="5">
        <f>INDEX('Final Energy Consumption-2020'!$A$2:$AE$43,MATCH('Energy Use 2020'!$A15,'Final Energy Consumption-2020'!$A$2:$A$43,0),MATCH('Energy Use 2020'!Q$2,'Final Energy Consumption-2020'!$A$2:$AE$2,0))*VLOOKUP(Q$3,'Heat Value'!$A$1:$E$33,5,0)</f>
        <v>0</v>
      </c>
      <c r="R15" s="5">
        <f>INDEX('Final Energy Consumption-2020'!$A$2:$AE$43,MATCH('Energy Use 2020'!$A15,'Final Energy Consumption-2020'!$A$2:$A$43,0),MATCH('Energy Use 2020'!R$2,'Final Energy Consumption-2020'!$A$2:$AE$2,0))*VLOOKUP(R$3,'Heat Value'!$A$1:$E$33,5,0)</f>
        <v>0</v>
      </c>
      <c r="S15" s="5">
        <f>INDEX('Final Energy Consumption-2020'!$A$2:$AE$43,MATCH('Energy Use 2020'!$A15,'Final Energy Consumption-2020'!$A$2:$A$43,0),MATCH('Energy Use 2020'!S$2,'Final Energy Consumption-2020'!$A$2:$AE$2,0))*VLOOKUP(S$3,'Heat Value'!$A$1:$E$33,5,0)</f>
        <v>0</v>
      </c>
      <c r="T15" s="9">
        <f>INDEX('Final Energy Consumption-2020'!$A$2:$AE$43,MATCH('Energy Use 2020'!$A15,'Final Energy Consumption-2020'!$A$2:$A$43,0),MATCH('Energy Use 2020'!T$2,'Final Energy Consumption-2020'!$A$2:$AE$2,0))*VLOOKUP(T$3,'Heat Value'!$A$1:$E$33,5,0)</f>
        <v>0</v>
      </c>
      <c r="U15" s="5">
        <f>INDEX('Final Energy Consumption-2020'!$A$2:$AE$43,MATCH('Energy Use 2020'!$A15,'Final Energy Consumption-2020'!$A$2:$A$43,0),MATCH('Energy Use 2020'!U$2,'Final Energy Consumption-2020'!$A$2:$AE$2,0))*VLOOKUP(U$3,'Heat Value'!$A$1:$E$33,5,0)</f>
        <v>0</v>
      </c>
      <c r="V15" s="5">
        <f>INDEX('Final Energy Consumption-2020'!$A$2:$AE$43,MATCH('Energy Use 2020'!$A15,'Final Energy Consumption-2020'!$A$2:$A$43,0),MATCH('Energy Use 2020'!V$2,'Final Energy Consumption-2020'!$A$2:$AE$2,0))*VLOOKUP(V$3,'Heat Value'!$A$1:$E$33,5,0)</f>
        <v>19024206159.323227</v>
      </c>
      <c r="W15" s="5">
        <f>INDEX('Final Energy Consumption-2020'!$A$2:$AE$43,MATCH('Energy Use 2020'!$A15,'Final Energy Consumption-2020'!$A$2:$A$43,0),MATCH('Energy Use 2020'!W$2,'Final Energy Consumption-2020'!$A$2:$AE$2,0))*VLOOKUP(W$3,'Heat Value'!$A$1:$E$33,5,0)</f>
        <v>0</v>
      </c>
      <c r="X15" s="5">
        <f>INDEX('Final Energy Consumption-2020'!$A$2:$AE$43,MATCH('Energy Use 2020'!$A15,'Final Energy Consumption-2020'!$A$2:$A$43,0),MATCH('Energy Use 2020'!X$2,'Final Energy Consumption-2020'!$A$2:$AE$2,0))*VLOOKUP(X$3,'Heat Value'!$A$1:$E$33,5,0)</f>
        <v>0</v>
      </c>
      <c r="Y15" s="5">
        <f>INDEX('Final Energy Consumption-2020'!$A$2:$AE$43,MATCH('Energy Use 2020'!$A15,'Final Energy Consumption-2020'!$A$2:$A$43,0),MATCH('Energy Use 2020'!Y$2,'Final Energy Consumption-2020'!$A$2:$AE$2,0))*VLOOKUP(Y$3,'Heat Value'!$A$1:$E$33,5,0)</f>
        <v>3844946217776.0542</v>
      </c>
      <c r="Z15" s="5">
        <f>INDEX('Final Energy Consumption-2020'!$A$2:$AE$43,MATCH('Energy Use 2020'!$A15,'Final Energy Consumption-2020'!$A$2:$A$43,0),MATCH('Energy Use 2020'!Z$2,'Final Energy Consumption-2020'!$A$2:$AE$2,0))*VLOOKUP(Z$3,'Heat Value'!$A$1:$E$33,5,0)</f>
        <v>0</v>
      </c>
      <c r="AA15" s="5">
        <f>INDEX('Final Energy Consumption-2020'!$A$2:$AE$43,MATCH('Energy Use 2020'!$A15,'Final Energy Consumption-2020'!$A$2:$A$43,0),MATCH('Energy Use 2020'!AA$2,'Final Energy Consumption-2020'!$A$2:$AE$2,0))*VLOOKUP(AA$3,'Heat Value'!$A$1:$E$33,5,0)</f>
        <v>2036479869762.345</v>
      </c>
      <c r="AB15" s="5">
        <f>INDEX('Final Energy Consumption-2020'!$A$2:$AE$43,MATCH('Energy Use 2020'!$A15,'Final Energy Consumption-2020'!$A$2:$A$43,0),MATCH('Energy Use 2020'!AB$2,'Final Energy Consumption-2020'!$A$2:$AE$2,0))*VLOOKUP(AB$3,'Heat Value'!$A$1:$E$33,5,0)</f>
        <v>17357564530825.549</v>
      </c>
      <c r="AC15" s="131">
        <f>INDEX('Final Energy Consumption-2020'!$A$2:$AE$43,MATCH('Energy Use 2020'!$A15,'Final Energy Consumption-2020'!$A$2:$A$43,0),MATCH('Energy Use 2020'!AC$2,'Final Energy Consumption-2020'!$A$2:$AE$2,0))*VLOOKUP(AC$3,'Heat Value'!$A$1:$E$33,5,0)</f>
        <v>618681276446.17102</v>
      </c>
    </row>
    <row r="16" spans="1:29" x14ac:dyDescent="0.2">
      <c r="A16" s="12" t="s">
        <v>13</v>
      </c>
      <c r="B16" s="9">
        <f>INDEX('Final Energy Consumption-2020'!$A$2:$AE$43,MATCH('Energy Use 2020'!$A16,'Final Energy Consumption-2020'!$A$2:$A$43,0),MATCH('Energy Use 2020'!B$2,'Final Energy Consumption-2020'!$A$2:$AE$2,0))*VLOOKUP(B$3,'Heat Value'!$A$1:$E$33,5,0)</f>
        <v>45814830750428.992</v>
      </c>
      <c r="C16" s="5">
        <f>INDEX('Final Energy Consumption-2020'!$A$2:$AE$43,MATCH('Energy Use 2020'!$A16,'Final Energy Consumption-2020'!$A$2:$A$43,0),MATCH('Energy Use 2020'!C$2,'Final Energy Consumption-2020'!$A$2:$AE$2,0))*VLOOKUP(C$3,'Heat Value'!$A$1:$E$33,5,0)</f>
        <v>0</v>
      </c>
      <c r="D16" s="5">
        <f>INDEX('Final Energy Consumption-2020'!$A$2:$AE$43,MATCH('Energy Use 2020'!$A16,'Final Energy Consumption-2020'!$A$2:$A$43,0),MATCH('Energy Use 2020'!D$2,'Final Energy Consumption-2020'!$A$2:$AE$2,0))*VLOOKUP(D$3,'Heat Value'!$A$1:$E$33,5,0)</f>
        <v>577056086651.71606</v>
      </c>
      <c r="E16" s="5">
        <f>INDEX('Final Energy Consumption-2020'!$A$2:$AE$43,MATCH('Energy Use 2020'!$A16,'Final Energy Consumption-2020'!$A$2:$A$43,0),MATCH('Energy Use 2020'!E$2,'Final Energy Consumption-2020'!$A$2:$AE$2,0))*VLOOKUP(E$3,'Heat Value'!$A$1:$E$33,5,0)</f>
        <v>1059181369403.3354</v>
      </c>
      <c r="F16" s="5">
        <f>INDEX('Final Energy Consumption-2020'!$A$2:$AE$43,MATCH('Energy Use 2020'!$A16,'Final Energy Consumption-2020'!$A$2:$A$43,0),MATCH('Energy Use 2020'!F$2,'Final Energy Consumption-2020'!$A$2:$AE$2,0))*VLOOKUP(F$3,'Heat Value'!$A$1:$E$33,5,0)</f>
        <v>0</v>
      </c>
      <c r="G16" s="5">
        <f>INDEX('Final Energy Consumption-2020'!$A$2:$AE$43,MATCH('Energy Use 2020'!$A16,'Final Energy Consumption-2020'!$A$2:$A$43,0),MATCH('Energy Use 2020'!G$2,'Final Energy Consumption-2020'!$A$2:$AE$2,0))*VLOOKUP(G$3,'Heat Value'!$A$1:$E$33,5,0)</f>
        <v>0</v>
      </c>
      <c r="H16" s="5">
        <f>INDEX('Final Energy Consumption-2020'!$A$2:$AE$43,MATCH('Energy Use 2020'!$A16,'Final Energy Consumption-2020'!$A$2:$A$43,0),MATCH('Energy Use 2020'!H$2,'Final Energy Consumption-2020'!$A$2:$AE$2,0))*VLOOKUP(H$3,'Heat Value'!$A$1:$E$33,5,0)</f>
        <v>0</v>
      </c>
      <c r="I16" s="5">
        <f>INDEX('Final Energy Consumption-2020'!$A$2:$AE$43,MATCH('Energy Use 2020'!$A16,'Final Energy Consumption-2020'!$A$2:$A$43,0),MATCH('Energy Use 2020'!I$2,'Final Energy Consumption-2020'!$A$2:$AE$2,0))*VLOOKUP(I$3,'Heat Value'!$A$1:$E$33,5,0)</f>
        <v>0</v>
      </c>
      <c r="J16" s="5">
        <f>INDEX('Final Energy Consumption-2020'!$A$2:$AE$43,MATCH('Energy Use 2020'!$A16,'Final Energy Consumption-2020'!$A$2:$A$43,0),MATCH('Energy Use 2020'!J$2,'Final Energy Consumption-2020'!$A$2:$AE$2,0))*VLOOKUP(J$3,'Heat Value'!$A$1:$E$33,5,0)</f>
        <v>0</v>
      </c>
      <c r="K16" s="5">
        <f>INDEX('Final Energy Consumption-2020'!$A$2:$AE$43,MATCH('Energy Use 2020'!$A16,'Final Energy Consumption-2020'!$A$2:$A$43,0),MATCH('Energy Use 2020'!K$2,'Final Energy Consumption-2020'!$A$2:$AE$2,0))*VLOOKUP(K$3,'Heat Value'!$A$1:$E$33,5,0)</f>
        <v>0</v>
      </c>
      <c r="L16" s="5">
        <f>INDEX('Final Energy Consumption-2020'!$A$2:$AE$43,MATCH('Energy Use 2020'!$A16,'Final Energy Consumption-2020'!$A$2:$A$43,0),MATCH('Energy Use 2020'!L$2,'Final Energy Consumption-2020'!$A$2:$AE$2,0))*VLOOKUP(L$3,'Heat Value'!$A$1:$E$33,5,0)*0.21</f>
        <v>280327994010.93317</v>
      </c>
      <c r="M16" s="5">
        <f>INDEX('Final Energy Consumption-2020'!$A$2:$AE$43,MATCH('Energy Use 2020'!$A16,'Final Energy Consumption-2020'!$A$2:$A$43,0),MATCH('Energy Use 2020'!M$2,'Final Energy Consumption-2020'!$A$2:$AE$2,0))*VLOOKUP(M$3,'Heat Value'!$A$1:$E$33,5,0)</f>
        <v>4082248347.326827</v>
      </c>
      <c r="N16" s="5">
        <f>INDEX('Final Energy Consumption-2020'!$A$2:$AE$43,MATCH('Energy Use 2020'!$A16,'Final Energy Consumption-2020'!$A$2:$A$43,0),MATCH('Energy Use 2020'!N$2,'Final Energy Consumption-2020'!$A$2:$AE$2,0))*VLOOKUP(N$3,'Heat Value'!$A$1:$E$33,5,0)*0.74</f>
        <v>1136787441157.7356</v>
      </c>
      <c r="O16" s="5">
        <f>INDEX('Final Energy Consumption-2020'!$A$2:$AE$43,MATCH('Energy Use 2020'!$A16,'Final Energy Consumption-2020'!$A$2:$A$43,0),MATCH('Energy Use 2020'!O$2,'Final Energy Consumption-2020'!$A$2:$AE$2,0))*VLOOKUP(O$3,'Heat Value'!$A$1:$E$33,5,0)</f>
        <v>463716873376.89276</v>
      </c>
      <c r="P16" s="5">
        <f>INDEX('Final Energy Consumption-2020'!$A$2:$AE$43,MATCH('Energy Use 2020'!$A16,'Final Energy Consumption-2020'!$A$2:$A$43,0),MATCH('Energy Use 2020'!P$2,'Final Energy Consumption-2020'!$A$2:$AE$2,0))*VLOOKUP(P$3,'Heat Value'!$A$1:$E$33,5,0)</f>
        <v>0</v>
      </c>
      <c r="Q16" s="5">
        <f>INDEX('Final Energy Consumption-2020'!$A$2:$AE$43,MATCH('Energy Use 2020'!$A16,'Final Energy Consumption-2020'!$A$2:$A$43,0),MATCH('Energy Use 2020'!Q$2,'Final Energy Consumption-2020'!$A$2:$AE$2,0))*VLOOKUP(Q$3,'Heat Value'!$A$1:$E$33,5,0)</f>
        <v>39237733244.169022</v>
      </c>
      <c r="R16" s="5">
        <f>INDEX('Final Energy Consumption-2020'!$A$2:$AE$43,MATCH('Energy Use 2020'!$A16,'Final Energy Consumption-2020'!$A$2:$A$43,0),MATCH('Energy Use 2020'!R$2,'Final Energy Consumption-2020'!$A$2:$AE$2,0))*VLOOKUP(R$3,'Heat Value'!$A$1:$E$33,5,0)</f>
        <v>0</v>
      </c>
      <c r="S16" s="5">
        <f>INDEX('Final Energy Consumption-2020'!$A$2:$AE$43,MATCH('Energy Use 2020'!$A16,'Final Energy Consumption-2020'!$A$2:$A$43,0),MATCH('Energy Use 2020'!S$2,'Final Energy Consumption-2020'!$A$2:$AE$2,0))*VLOOKUP(S$3,'Heat Value'!$A$1:$E$33,5,0)</f>
        <v>0</v>
      </c>
      <c r="T16" s="9">
        <f>INDEX('Final Energy Consumption-2020'!$A$2:$AE$43,MATCH('Energy Use 2020'!$A16,'Final Energy Consumption-2020'!$A$2:$A$43,0),MATCH('Energy Use 2020'!T$2,'Final Energy Consumption-2020'!$A$2:$AE$2,0))*VLOOKUP(T$3,'Heat Value'!$A$1:$E$33,5,0)</f>
        <v>583011600760.2821</v>
      </c>
      <c r="U16" s="5">
        <f>INDEX('Final Energy Consumption-2020'!$A$2:$AE$43,MATCH('Energy Use 2020'!$A16,'Final Energy Consumption-2020'!$A$2:$A$43,0),MATCH('Energy Use 2020'!U$2,'Final Energy Consumption-2020'!$A$2:$AE$2,0))*VLOOKUP(U$3,'Heat Value'!$A$1:$E$33,5,0)</f>
        <v>0</v>
      </c>
      <c r="V16" s="5">
        <f>INDEX('Final Energy Consumption-2020'!$A$2:$AE$43,MATCH('Energy Use 2020'!$A16,'Final Energy Consumption-2020'!$A$2:$A$43,0),MATCH('Energy Use 2020'!V$2,'Final Energy Consumption-2020'!$A$2:$AE$2,0))*VLOOKUP(V$3,'Heat Value'!$A$1:$E$33,5,0)</f>
        <v>646823009416.98975</v>
      </c>
      <c r="W16" s="5">
        <f>INDEX('Final Energy Consumption-2020'!$A$2:$AE$43,MATCH('Energy Use 2020'!$A16,'Final Energy Consumption-2020'!$A$2:$A$43,0),MATCH('Energy Use 2020'!W$2,'Final Energy Consumption-2020'!$A$2:$AE$2,0))*VLOOKUP(W$3,'Heat Value'!$A$1:$E$33,5,0)</f>
        <v>0</v>
      </c>
      <c r="X16" s="5">
        <f>INDEX('Final Energy Consumption-2020'!$A$2:$AE$43,MATCH('Energy Use 2020'!$A16,'Final Energy Consumption-2020'!$A$2:$A$43,0),MATCH('Energy Use 2020'!X$2,'Final Energy Consumption-2020'!$A$2:$AE$2,0))*VLOOKUP(X$3,'Heat Value'!$A$1:$E$33,5,0)</f>
        <v>221396810415.29697</v>
      </c>
      <c r="Y16" s="5">
        <f>INDEX('Final Energy Consumption-2020'!$A$2:$AE$43,MATCH('Energy Use 2020'!$A16,'Final Energy Consumption-2020'!$A$2:$A$43,0),MATCH('Energy Use 2020'!Y$2,'Final Energy Consumption-2020'!$A$2:$AE$2,0))*VLOOKUP(Y$3,'Heat Value'!$A$1:$E$33,5,0)</f>
        <v>53626881458455.492</v>
      </c>
      <c r="Z16" s="5">
        <f>INDEX('Final Energy Consumption-2020'!$A$2:$AE$43,MATCH('Energy Use 2020'!$A16,'Final Energy Consumption-2020'!$A$2:$A$43,0),MATCH('Energy Use 2020'!Z$2,'Final Energy Consumption-2020'!$A$2:$AE$2,0))*VLOOKUP(Z$3,'Heat Value'!$A$1:$E$33,5,0)</f>
        <v>123152315396384.02</v>
      </c>
      <c r="AA16" s="5">
        <f>INDEX('Final Energy Consumption-2020'!$A$2:$AE$43,MATCH('Energy Use 2020'!$A16,'Final Energy Consumption-2020'!$A$2:$A$43,0),MATCH('Energy Use 2020'!AA$2,'Final Energy Consumption-2020'!$A$2:$AE$2,0))*VLOOKUP(AA$3,'Heat Value'!$A$1:$E$33,5,0)</f>
        <v>303773871307381.5</v>
      </c>
      <c r="AB16" s="5">
        <f>INDEX('Final Energy Consumption-2020'!$A$2:$AE$43,MATCH('Energy Use 2020'!$A16,'Final Energy Consumption-2020'!$A$2:$A$43,0),MATCH('Energy Use 2020'!AB$2,'Final Energy Consumption-2020'!$A$2:$AE$2,0))*VLOOKUP(AB$3,'Heat Value'!$A$1:$E$33,5,0)</f>
        <v>563133032246586.88</v>
      </c>
      <c r="AC16" s="131">
        <f>INDEX('Final Energy Consumption-2020'!$A$2:$AE$43,MATCH('Energy Use 2020'!$A16,'Final Energy Consumption-2020'!$A$2:$A$43,0),MATCH('Energy Use 2020'!AC$2,'Final Energy Consumption-2020'!$A$2:$AE$2,0))*VLOOKUP(AC$3,'Heat Value'!$A$1:$E$33,5,0)</f>
        <v>14448843442742.863</v>
      </c>
    </row>
    <row r="17" spans="1:29" x14ac:dyDescent="0.2">
      <c r="A17" s="12" t="s">
        <v>14</v>
      </c>
      <c r="B17" s="9">
        <f>INDEX('Final Energy Consumption-2020'!$A$2:$AE$43,MATCH('Energy Use 2020'!$A17,'Final Energy Consumption-2020'!$A$2:$A$43,0),MATCH('Energy Use 2020'!B$2,'Final Energy Consumption-2020'!$A$2:$AE$2,0))*VLOOKUP(B$3,'Heat Value'!$A$1:$E$33,5,0)</f>
        <v>5604236401324.1572</v>
      </c>
      <c r="C17" s="5">
        <f>INDEX('Final Energy Consumption-2020'!$A$2:$AE$43,MATCH('Energy Use 2020'!$A17,'Final Energy Consumption-2020'!$A$2:$A$43,0),MATCH('Energy Use 2020'!C$2,'Final Energy Consumption-2020'!$A$2:$AE$2,0))*VLOOKUP(C$3,'Heat Value'!$A$1:$E$33,5,0)</f>
        <v>0</v>
      </c>
      <c r="D17" s="5">
        <f>INDEX('Final Energy Consumption-2020'!$A$2:$AE$43,MATCH('Energy Use 2020'!$A17,'Final Energy Consumption-2020'!$A$2:$A$43,0),MATCH('Energy Use 2020'!D$2,'Final Energy Consumption-2020'!$A$2:$AE$2,0))*VLOOKUP(D$3,'Heat Value'!$A$1:$E$33,5,0)</f>
        <v>23779783790.592693</v>
      </c>
      <c r="E17" s="5">
        <f>INDEX('Final Energy Consumption-2020'!$A$2:$AE$43,MATCH('Energy Use 2020'!$A17,'Final Energy Consumption-2020'!$A$2:$A$43,0),MATCH('Energy Use 2020'!E$2,'Final Energy Consumption-2020'!$A$2:$AE$2,0))*VLOOKUP(E$3,'Heat Value'!$A$1:$E$33,5,0)</f>
        <v>10780471953.214609</v>
      </c>
      <c r="F17" s="5">
        <f>INDEX('Final Energy Consumption-2020'!$A$2:$AE$43,MATCH('Energy Use 2020'!$A17,'Final Energy Consumption-2020'!$A$2:$A$43,0),MATCH('Energy Use 2020'!F$2,'Final Energy Consumption-2020'!$A$2:$AE$2,0))*VLOOKUP(F$3,'Heat Value'!$A$1:$E$33,5,0)</f>
        <v>0</v>
      </c>
      <c r="G17" s="5">
        <f>INDEX('Final Energy Consumption-2020'!$A$2:$AE$43,MATCH('Energy Use 2020'!$A17,'Final Energy Consumption-2020'!$A$2:$A$43,0),MATCH('Energy Use 2020'!G$2,'Final Energy Consumption-2020'!$A$2:$AE$2,0))*VLOOKUP(G$3,'Heat Value'!$A$1:$E$33,5,0)</f>
        <v>0</v>
      </c>
      <c r="H17" s="5">
        <f>INDEX('Final Energy Consumption-2020'!$A$2:$AE$43,MATCH('Energy Use 2020'!$A17,'Final Energy Consumption-2020'!$A$2:$A$43,0),MATCH('Energy Use 2020'!H$2,'Final Energy Consumption-2020'!$A$2:$AE$2,0))*VLOOKUP(H$3,'Heat Value'!$A$1:$E$33,5,0)</f>
        <v>0</v>
      </c>
      <c r="I17" s="5">
        <f>INDEX('Final Energy Consumption-2020'!$A$2:$AE$43,MATCH('Energy Use 2020'!$A17,'Final Energy Consumption-2020'!$A$2:$A$43,0),MATCH('Energy Use 2020'!I$2,'Final Energy Consumption-2020'!$A$2:$AE$2,0))*VLOOKUP(I$3,'Heat Value'!$A$1:$E$33,5,0)</f>
        <v>0</v>
      </c>
      <c r="J17" s="5">
        <f>INDEX('Final Energy Consumption-2020'!$A$2:$AE$43,MATCH('Energy Use 2020'!$A17,'Final Energy Consumption-2020'!$A$2:$A$43,0),MATCH('Energy Use 2020'!J$2,'Final Energy Consumption-2020'!$A$2:$AE$2,0))*VLOOKUP(J$3,'Heat Value'!$A$1:$E$33,5,0)</f>
        <v>0</v>
      </c>
      <c r="K17" s="5">
        <f>INDEX('Final Energy Consumption-2020'!$A$2:$AE$43,MATCH('Energy Use 2020'!$A17,'Final Energy Consumption-2020'!$A$2:$A$43,0),MATCH('Energy Use 2020'!K$2,'Final Energy Consumption-2020'!$A$2:$AE$2,0))*VLOOKUP(K$3,'Heat Value'!$A$1:$E$33,5,0)</f>
        <v>0</v>
      </c>
      <c r="L17" s="5">
        <f>INDEX('Final Energy Consumption-2020'!$A$2:$AE$43,MATCH('Energy Use 2020'!$A17,'Final Energy Consumption-2020'!$A$2:$A$43,0),MATCH('Energy Use 2020'!L$2,'Final Energy Consumption-2020'!$A$2:$AE$2,0))*VLOOKUP(L$3,'Heat Value'!$A$1:$E$33,5,0)*0.21</f>
        <v>247751652199.26511</v>
      </c>
      <c r="M17" s="5">
        <f>INDEX('Final Energy Consumption-2020'!$A$2:$AE$43,MATCH('Energy Use 2020'!$A17,'Final Energy Consumption-2020'!$A$2:$A$43,0),MATCH('Energy Use 2020'!M$2,'Final Energy Consumption-2020'!$A$2:$AE$2,0))*VLOOKUP(M$3,'Heat Value'!$A$1:$E$33,5,0)</f>
        <v>0</v>
      </c>
      <c r="N17" s="5">
        <f>INDEX('Final Energy Consumption-2020'!$A$2:$AE$43,MATCH('Energy Use 2020'!$A17,'Final Energy Consumption-2020'!$A$2:$A$43,0),MATCH('Energy Use 2020'!N$2,'Final Energy Consumption-2020'!$A$2:$AE$2,0))*VLOOKUP(N$3,'Heat Value'!$A$1:$E$33,5,0)*0.74</f>
        <v>646173913921.23938</v>
      </c>
      <c r="O17" s="5">
        <f>INDEX('Final Energy Consumption-2020'!$A$2:$AE$43,MATCH('Energy Use 2020'!$A17,'Final Energy Consumption-2020'!$A$2:$A$43,0),MATCH('Energy Use 2020'!O$2,'Final Energy Consumption-2020'!$A$2:$AE$2,0))*VLOOKUP(O$3,'Heat Value'!$A$1:$E$33,5,0)</f>
        <v>99084802003.609573</v>
      </c>
      <c r="P17" s="5">
        <f>INDEX('Final Energy Consumption-2020'!$A$2:$AE$43,MATCH('Energy Use 2020'!$A17,'Final Energy Consumption-2020'!$A$2:$A$43,0),MATCH('Energy Use 2020'!P$2,'Final Energy Consumption-2020'!$A$2:$AE$2,0))*VLOOKUP(P$3,'Heat Value'!$A$1:$E$33,5,0)</f>
        <v>0</v>
      </c>
      <c r="Q17" s="5">
        <f>INDEX('Final Energy Consumption-2020'!$A$2:$AE$43,MATCH('Energy Use 2020'!$A17,'Final Energy Consumption-2020'!$A$2:$A$43,0),MATCH('Energy Use 2020'!Q$2,'Final Energy Consumption-2020'!$A$2:$AE$2,0))*VLOOKUP(Q$3,'Heat Value'!$A$1:$E$33,5,0)</f>
        <v>7847546648.8338041</v>
      </c>
      <c r="R17" s="5">
        <f>INDEX('Final Energy Consumption-2020'!$A$2:$AE$43,MATCH('Energy Use 2020'!$A17,'Final Energy Consumption-2020'!$A$2:$A$43,0),MATCH('Energy Use 2020'!R$2,'Final Energy Consumption-2020'!$A$2:$AE$2,0))*VLOOKUP(R$3,'Heat Value'!$A$1:$E$33,5,0)</f>
        <v>0</v>
      </c>
      <c r="S17" s="5">
        <f>INDEX('Final Energy Consumption-2020'!$A$2:$AE$43,MATCH('Energy Use 2020'!$A17,'Final Energy Consumption-2020'!$A$2:$A$43,0),MATCH('Energy Use 2020'!S$2,'Final Energy Consumption-2020'!$A$2:$AE$2,0))*VLOOKUP(S$3,'Heat Value'!$A$1:$E$33,5,0)</f>
        <v>0</v>
      </c>
      <c r="T17" s="9">
        <f>INDEX('Final Energy Consumption-2020'!$A$2:$AE$43,MATCH('Energy Use 2020'!$A17,'Final Energy Consumption-2020'!$A$2:$A$43,0),MATCH('Energy Use 2020'!T$2,'Final Energy Consumption-2020'!$A$2:$AE$2,0))*VLOOKUP(T$3,'Heat Value'!$A$1:$E$33,5,0)</f>
        <v>0</v>
      </c>
      <c r="U17" s="5">
        <f>INDEX('Final Energy Consumption-2020'!$A$2:$AE$43,MATCH('Energy Use 2020'!$A17,'Final Energy Consumption-2020'!$A$2:$A$43,0),MATCH('Energy Use 2020'!U$2,'Final Energy Consumption-2020'!$A$2:$AE$2,0))*VLOOKUP(U$3,'Heat Value'!$A$1:$E$33,5,0)</f>
        <v>0</v>
      </c>
      <c r="V17" s="5">
        <f>INDEX('Final Energy Consumption-2020'!$A$2:$AE$43,MATCH('Energy Use 2020'!$A17,'Final Energy Consumption-2020'!$A$2:$A$43,0),MATCH('Energy Use 2020'!V$2,'Final Energy Consumption-2020'!$A$2:$AE$2,0))*VLOOKUP(V$3,'Heat Value'!$A$1:$E$33,5,0)</f>
        <v>95121030796.616135</v>
      </c>
      <c r="W17" s="5">
        <f>INDEX('Final Energy Consumption-2020'!$A$2:$AE$43,MATCH('Energy Use 2020'!$A17,'Final Energy Consumption-2020'!$A$2:$A$43,0),MATCH('Energy Use 2020'!W$2,'Final Energy Consumption-2020'!$A$2:$AE$2,0))*VLOOKUP(W$3,'Heat Value'!$A$1:$E$33,5,0)</f>
        <v>0</v>
      </c>
      <c r="X17" s="5">
        <f>INDEX('Final Energy Consumption-2020'!$A$2:$AE$43,MATCH('Energy Use 2020'!$A17,'Final Energy Consumption-2020'!$A$2:$A$43,0),MATCH('Energy Use 2020'!X$2,'Final Energy Consumption-2020'!$A$2:$AE$2,0))*VLOOKUP(X$3,'Heat Value'!$A$1:$E$33,5,0)</f>
        <v>11652463706.068262</v>
      </c>
      <c r="Y17" s="5">
        <f>INDEX('Final Energy Consumption-2020'!$A$2:$AE$43,MATCH('Energy Use 2020'!$A17,'Final Energy Consumption-2020'!$A$2:$A$43,0),MATCH('Energy Use 2020'!Y$2,'Final Energy Consumption-2020'!$A$2:$AE$2,0))*VLOOKUP(Y$3,'Heat Value'!$A$1:$E$33,5,0)</f>
        <v>3406487438555.978</v>
      </c>
      <c r="Z17" s="5">
        <f>INDEX('Final Energy Consumption-2020'!$A$2:$AE$43,MATCH('Energy Use 2020'!$A17,'Final Energy Consumption-2020'!$A$2:$A$43,0),MATCH('Energy Use 2020'!Z$2,'Final Energy Consumption-2020'!$A$2:$AE$2,0))*VLOOKUP(Z$3,'Heat Value'!$A$1:$E$33,5,0)</f>
        <v>37376644847758.539</v>
      </c>
      <c r="AA17" s="5">
        <f>INDEX('Final Energy Consumption-2020'!$A$2:$AE$43,MATCH('Energy Use 2020'!$A17,'Final Energy Consumption-2020'!$A$2:$A$43,0),MATCH('Energy Use 2020'!AA$2,'Final Energy Consumption-2020'!$A$2:$AE$2,0))*VLOOKUP(AA$3,'Heat Value'!$A$1:$E$33,5,0)</f>
        <v>3046663359100.8477</v>
      </c>
      <c r="AB17" s="5">
        <f>INDEX('Final Energy Consumption-2020'!$A$2:$AE$43,MATCH('Energy Use 2020'!$A17,'Final Energy Consumption-2020'!$A$2:$A$43,0),MATCH('Energy Use 2020'!AB$2,'Final Energy Consumption-2020'!$A$2:$AE$2,0))*VLOOKUP(AB$3,'Heat Value'!$A$1:$E$33,5,0)</f>
        <v>75149007514625.891</v>
      </c>
      <c r="AC17" s="131">
        <f>INDEX('Final Energy Consumption-2020'!$A$2:$AE$43,MATCH('Energy Use 2020'!$A17,'Final Energy Consumption-2020'!$A$2:$A$43,0),MATCH('Energy Use 2020'!AC$2,'Final Energy Consumption-2020'!$A$2:$AE$2,0))*VLOOKUP(AC$3,'Heat Value'!$A$1:$E$33,5,0)</f>
        <v>1736746542848.8926</v>
      </c>
    </row>
    <row r="18" spans="1:29" x14ac:dyDescent="0.2">
      <c r="A18" s="12" t="s">
        <v>15</v>
      </c>
      <c r="B18" s="9">
        <f>INDEX('Final Energy Consumption-2020'!$A$2:$AE$43,MATCH('Energy Use 2020'!$A18,'Final Energy Consumption-2020'!$A$2:$A$43,0),MATCH('Energy Use 2020'!B$2,'Final Energy Consumption-2020'!$A$2:$AE$2,0))*VLOOKUP(B$3,'Heat Value'!$A$1:$E$33,5,0)</f>
        <v>3109281086873.2686</v>
      </c>
      <c r="C18" s="5">
        <f>INDEX('Final Energy Consumption-2020'!$A$2:$AE$43,MATCH('Energy Use 2020'!$A18,'Final Energy Consumption-2020'!$A$2:$A$43,0),MATCH('Energy Use 2020'!C$2,'Final Energy Consumption-2020'!$A$2:$AE$2,0))*VLOOKUP(C$3,'Heat Value'!$A$1:$E$33,5,0)</f>
        <v>0</v>
      </c>
      <c r="D18" s="5">
        <f>INDEX('Final Energy Consumption-2020'!$A$2:$AE$43,MATCH('Energy Use 2020'!$A18,'Final Energy Consumption-2020'!$A$2:$A$43,0),MATCH('Energy Use 2020'!D$2,'Final Energy Consumption-2020'!$A$2:$AE$2,0))*VLOOKUP(D$3,'Heat Value'!$A$1:$E$33,5,0)</f>
        <v>2377978379.0592694</v>
      </c>
      <c r="E18" s="5">
        <f>INDEX('Final Energy Consumption-2020'!$A$2:$AE$43,MATCH('Energy Use 2020'!$A18,'Final Energy Consumption-2020'!$A$2:$A$43,0),MATCH('Energy Use 2020'!E$2,'Final Energy Consumption-2020'!$A$2:$AE$2,0))*VLOOKUP(E$3,'Heat Value'!$A$1:$E$33,5,0)</f>
        <v>0</v>
      </c>
      <c r="F18" s="5">
        <f>INDEX('Final Energy Consumption-2020'!$A$2:$AE$43,MATCH('Energy Use 2020'!$A18,'Final Energy Consumption-2020'!$A$2:$A$43,0),MATCH('Energy Use 2020'!F$2,'Final Energy Consumption-2020'!$A$2:$AE$2,0))*VLOOKUP(F$3,'Heat Value'!$A$1:$E$33,5,0)</f>
        <v>0</v>
      </c>
      <c r="G18" s="5">
        <f>INDEX('Final Energy Consumption-2020'!$A$2:$AE$43,MATCH('Energy Use 2020'!$A18,'Final Energy Consumption-2020'!$A$2:$A$43,0),MATCH('Energy Use 2020'!G$2,'Final Energy Consumption-2020'!$A$2:$AE$2,0))*VLOOKUP(G$3,'Heat Value'!$A$1:$E$33,5,0)</f>
        <v>24966450828.171799</v>
      </c>
      <c r="H18" s="5">
        <f>INDEX('Final Energy Consumption-2020'!$A$2:$AE$43,MATCH('Energy Use 2020'!$A18,'Final Energy Consumption-2020'!$A$2:$A$43,0),MATCH('Energy Use 2020'!H$2,'Final Energy Consumption-2020'!$A$2:$AE$2,0))*VLOOKUP(H$3,'Heat Value'!$A$1:$E$33,5,0)</f>
        <v>0</v>
      </c>
      <c r="I18" s="5">
        <f>INDEX('Final Energy Consumption-2020'!$A$2:$AE$43,MATCH('Energy Use 2020'!$A18,'Final Energy Consumption-2020'!$A$2:$A$43,0),MATCH('Energy Use 2020'!I$2,'Final Energy Consumption-2020'!$A$2:$AE$2,0))*VLOOKUP(I$3,'Heat Value'!$A$1:$E$33,5,0)</f>
        <v>0</v>
      </c>
      <c r="J18" s="5">
        <f>INDEX('Final Energy Consumption-2020'!$A$2:$AE$43,MATCH('Energy Use 2020'!$A18,'Final Energy Consumption-2020'!$A$2:$A$43,0),MATCH('Energy Use 2020'!J$2,'Final Energy Consumption-2020'!$A$2:$AE$2,0))*VLOOKUP(J$3,'Heat Value'!$A$1:$E$33,5,0)</f>
        <v>0</v>
      </c>
      <c r="K18" s="5">
        <f>INDEX('Final Energy Consumption-2020'!$A$2:$AE$43,MATCH('Energy Use 2020'!$A18,'Final Energy Consumption-2020'!$A$2:$A$43,0),MATCH('Energy Use 2020'!K$2,'Final Energy Consumption-2020'!$A$2:$AE$2,0))*VLOOKUP(K$3,'Heat Value'!$A$1:$E$33,5,0)</f>
        <v>0</v>
      </c>
      <c r="L18" s="5">
        <f>INDEX('Final Energy Consumption-2020'!$A$2:$AE$43,MATCH('Energy Use 2020'!$A18,'Final Energy Consumption-2020'!$A$2:$A$43,0),MATCH('Energy Use 2020'!L$2,'Final Energy Consumption-2020'!$A$2:$AE$2,0))*VLOOKUP(L$3,'Heat Value'!$A$1:$E$33,5,0)*0.21</f>
        <v>133734455858.42685</v>
      </c>
      <c r="M18" s="5">
        <f>INDEX('Final Energy Consumption-2020'!$A$2:$AE$43,MATCH('Energy Use 2020'!$A18,'Final Energy Consumption-2020'!$A$2:$A$43,0),MATCH('Energy Use 2020'!M$2,'Final Energy Consumption-2020'!$A$2:$AE$2,0))*VLOOKUP(M$3,'Heat Value'!$A$1:$E$33,5,0)</f>
        <v>0</v>
      </c>
      <c r="N18" s="5">
        <f>INDEX('Final Energy Consumption-2020'!$A$2:$AE$43,MATCH('Energy Use 2020'!$A18,'Final Energy Consumption-2020'!$A$2:$A$43,0),MATCH('Energy Use 2020'!N$2,'Final Energy Consumption-2020'!$A$2:$AE$2,0))*VLOOKUP(N$3,'Heat Value'!$A$1:$E$33,5,0)*0.74</f>
        <v>299154589778.35156</v>
      </c>
      <c r="O18" s="5">
        <f>INDEX('Final Energy Consumption-2020'!$A$2:$AE$43,MATCH('Energy Use 2020'!$A18,'Final Energy Consumption-2020'!$A$2:$A$43,0),MATCH('Energy Use 2020'!O$2,'Final Energy Consumption-2020'!$A$2:$AE$2,0))*VLOOKUP(O$3,'Heat Value'!$A$1:$E$33,5,0)</f>
        <v>55487489122.02137</v>
      </c>
      <c r="P18" s="5">
        <f>INDEX('Final Energy Consumption-2020'!$A$2:$AE$43,MATCH('Energy Use 2020'!$A18,'Final Energy Consumption-2020'!$A$2:$A$43,0),MATCH('Energy Use 2020'!P$2,'Final Energy Consumption-2020'!$A$2:$AE$2,0))*VLOOKUP(P$3,'Heat Value'!$A$1:$E$33,5,0)</f>
        <v>0</v>
      </c>
      <c r="Q18" s="5">
        <f>INDEX('Final Energy Consumption-2020'!$A$2:$AE$43,MATCH('Energy Use 2020'!$A18,'Final Energy Consumption-2020'!$A$2:$A$43,0),MATCH('Energy Use 2020'!Q$2,'Final Energy Consumption-2020'!$A$2:$AE$2,0))*VLOOKUP(Q$3,'Heat Value'!$A$1:$E$33,5,0)</f>
        <v>15695093297.667608</v>
      </c>
      <c r="R18" s="5">
        <f>INDEX('Final Energy Consumption-2020'!$A$2:$AE$43,MATCH('Energy Use 2020'!$A18,'Final Energy Consumption-2020'!$A$2:$A$43,0),MATCH('Energy Use 2020'!R$2,'Final Energy Consumption-2020'!$A$2:$AE$2,0))*VLOOKUP(R$3,'Heat Value'!$A$1:$E$33,5,0)</f>
        <v>0</v>
      </c>
      <c r="S18" s="5">
        <f>INDEX('Final Energy Consumption-2020'!$A$2:$AE$43,MATCH('Energy Use 2020'!$A18,'Final Energy Consumption-2020'!$A$2:$A$43,0),MATCH('Energy Use 2020'!S$2,'Final Energy Consumption-2020'!$A$2:$AE$2,0))*VLOOKUP(S$3,'Heat Value'!$A$1:$E$33,5,0)</f>
        <v>40704006332.934891</v>
      </c>
      <c r="T18" s="9">
        <f>INDEX('Final Energy Consumption-2020'!$A$2:$AE$43,MATCH('Energy Use 2020'!$A18,'Final Energy Consumption-2020'!$A$2:$A$43,0),MATCH('Energy Use 2020'!T$2,'Final Energy Consumption-2020'!$A$2:$AE$2,0))*VLOOKUP(T$3,'Heat Value'!$A$1:$E$33,5,0)</f>
        <v>0</v>
      </c>
      <c r="U18" s="5">
        <f>INDEX('Final Energy Consumption-2020'!$A$2:$AE$43,MATCH('Energy Use 2020'!$A18,'Final Energy Consumption-2020'!$A$2:$A$43,0),MATCH('Energy Use 2020'!U$2,'Final Energy Consumption-2020'!$A$2:$AE$2,0))*VLOOKUP(U$3,'Heat Value'!$A$1:$E$33,5,0)</f>
        <v>0</v>
      </c>
      <c r="V18" s="5">
        <f>INDEX('Final Energy Consumption-2020'!$A$2:$AE$43,MATCH('Energy Use 2020'!$A18,'Final Energy Consumption-2020'!$A$2:$A$43,0),MATCH('Energy Use 2020'!V$2,'Final Energy Consumption-2020'!$A$2:$AE$2,0))*VLOOKUP(V$3,'Heat Value'!$A$1:$E$33,5,0)</f>
        <v>95121030796.616135</v>
      </c>
      <c r="W18" s="5">
        <f>INDEX('Final Energy Consumption-2020'!$A$2:$AE$43,MATCH('Energy Use 2020'!$A18,'Final Energy Consumption-2020'!$A$2:$A$43,0),MATCH('Energy Use 2020'!W$2,'Final Energy Consumption-2020'!$A$2:$AE$2,0))*VLOOKUP(W$3,'Heat Value'!$A$1:$E$33,5,0)</f>
        <v>0</v>
      </c>
      <c r="X18" s="5">
        <f>INDEX('Final Energy Consumption-2020'!$A$2:$AE$43,MATCH('Energy Use 2020'!$A18,'Final Energy Consumption-2020'!$A$2:$A$43,0),MATCH('Energy Use 2020'!X$2,'Final Energy Consumption-2020'!$A$2:$AE$2,0))*VLOOKUP(X$3,'Heat Value'!$A$1:$E$33,5,0)</f>
        <v>27189081980.825947</v>
      </c>
      <c r="Y18" s="5">
        <f>INDEX('Final Energy Consumption-2020'!$A$2:$AE$43,MATCH('Energy Use 2020'!$A18,'Final Energy Consumption-2020'!$A$2:$A$43,0),MATCH('Energy Use 2020'!Y$2,'Final Energy Consumption-2020'!$A$2:$AE$2,0))*VLOOKUP(Y$3,'Heat Value'!$A$1:$E$33,5,0)</f>
        <v>371003582416.98767</v>
      </c>
      <c r="Z18" s="5">
        <f>INDEX('Final Energy Consumption-2020'!$A$2:$AE$43,MATCH('Energy Use 2020'!$A18,'Final Energy Consumption-2020'!$A$2:$A$43,0),MATCH('Energy Use 2020'!Z$2,'Final Energy Consumption-2020'!$A$2:$AE$2,0))*VLOOKUP(Z$3,'Heat Value'!$A$1:$E$33,5,0)</f>
        <v>9954755286177.5059</v>
      </c>
      <c r="AA18" s="5">
        <f>INDEX('Final Energy Consumption-2020'!$A$2:$AE$43,MATCH('Energy Use 2020'!$A18,'Final Energy Consumption-2020'!$A$2:$A$43,0),MATCH('Energy Use 2020'!AA$2,'Final Energy Consumption-2020'!$A$2:$AE$2,0))*VLOOKUP(AA$3,'Heat Value'!$A$1:$E$33,5,0)</f>
        <v>1751471260976.374</v>
      </c>
      <c r="AB18" s="5">
        <f>INDEX('Final Energy Consumption-2020'!$A$2:$AE$43,MATCH('Energy Use 2020'!$A18,'Final Energy Consumption-2020'!$A$2:$A$43,0),MATCH('Energy Use 2020'!AB$2,'Final Energy Consumption-2020'!$A$2:$AE$2,0))*VLOOKUP(AB$3,'Heat Value'!$A$1:$E$33,5,0)</f>
        <v>48097548580011.195</v>
      </c>
      <c r="AC18" s="131">
        <f>INDEX('Final Energy Consumption-2020'!$A$2:$AE$43,MATCH('Energy Use 2020'!$A18,'Final Energy Consumption-2020'!$A$2:$A$43,0),MATCH('Energy Use 2020'!AC$2,'Final Energy Consumption-2020'!$A$2:$AE$2,0))*VLOOKUP(AC$3,'Heat Value'!$A$1:$E$33,5,0)</f>
        <v>2150125512312.9263</v>
      </c>
    </row>
    <row r="19" spans="1:29" x14ac:dyDescent="0.2">
      <c r="A19" s="74" t="s">
        <v>317</v>
      </c>
      <c r="B19" s="9">
        <f>INDEX('Final Energy Consumption-2020'!$A$2:$AE$43,MATCH('Energy Use 2020'!$A19,'Final Energy Consumption-2020'!$A$2:$A$43,0),MATCH('Energy Use 2020'!B$2,'Final Energy Consumption-2020'!$A$2:$AE$2,0))*VLOOKUP(B$3,'Heat Value'!$A$1:$E$33,5,0)</f>
        <v>6632736646121.625</v>
      </c>
      <c r="C19" s="5">
        <f>INDEX('Final Energy Consumption-2020'!$A$2:$AE$43,MATCH('Energy Use 2020'!$A19,'Final Energy Consumption-2020'!$A$2:$A$43,0),MATCH('Energy Use 2020'!C$2,'Final Energy Consumption-2020'!$A$2:$AE$2,0))*VLOOKUP(C$3,'Heat Value'!$A$1:$E$33,5,0)</f>
        <v>0</v>
      </c>
      <c r="D19" s="5">
        <f>INDEX('Final Energy Consumption-2020'!$A$2:$AE$43,MATCH('Energy Use 2020'!$A19,'Final Energy Consumption-2020'!$A$2:$A$43,0),MATCH('Energy Use 2020'!D$2,'Final Energy Consumption-2020'!$A$2:$AE$2,0))*VLOOKUP(D$3,'Heat Value'!$A$1:$E$33,5,0)</f>
        <v>41218291903.694008</v>
      </c>
      <c r="E19" s="5">
        <f>INDEX('Final Energy Consumption-2020'!$A$2:$AE$43,MATCH('Energy Use 2020'!$A19,'Final Energy Consumption-2020'!$A$2:$A$43,0),MATCH('Energy Use 2020'!E$2,'Final Energy Consumption-2020'!$A$2:$AE$2,0))*VLOOKUP(E$3,'Heat Value'!$A$1:$E$33,5,0)</f>
        <v>2695117988.3036523</v>
      </c>
      <c r="F19" s="5">
        <f>INDEX('Final Energy Consumption-2020'!$A$2:$AE$43,MATCH('Energy Use 2020'!$A19,'Final Energy Consumption-2020'!$A$2:$A$43,0),MATCH('Energy Use 2020'!F$2,'Final Energy Consumption-2020'!$A$2:$AE$2,0))*VLOOKUP(F$3,'Heat Value'!$A$1:$E$33,5,0)</f>
        <v>0</v>
      </c>
      <c r="G19" s="5">
        <f>INDEX('Final Energy Consumption-2020'!$A$2:$AE$43,MATCH('Energy Use 2020'!$A19,'Final Energy Consumption-2020'!$A$2:$A$43,0),MATCH('Energy Use 2020'!G$2,'Final Energy Consumption-2020'!$A$2:$AE$2,0))*VLOOKUP(G$3,'Heat Value'!$A$1:$E$33,5,0)</f>
        <v>0</v>
      </c>
      <c r="H19" s="5">
        <f>INDEX('Final Energy Consumption-2020'!$A$2:$AE$43,MATCH('Energy Use 2020'!$A19,'Final Energy Consumption-2020'!$A$2:$A$43,0),MATCH('Energy Use 2020'!H$2,'Final Energy Consumption-2020'!$A$2:$AE$2,0))*VLOOKUP(H$3,'Heat Value'!$A$1:$E$33,5,0)</f>
        <v>0</v>
      </c>
      <c r="I19" s="5">
        <f>INDEX('Final Energy Consumption-2020'!$A$2:$AE$43,MATCH('Energy Use 2020'!$A19,'Final Energy Consumption-2020'!$A$2:$A$43,0),MATCH('Energy Use 2020'!I$2,'Final Energy Consumption-2020'!$A$2:$AE$2,0))*VLOOKUP(I$3,'Heat Value'!$A$1:$E$33,5,0)</f>
        <v>0</v>
      </c>
      <c r="J19" s="5">
        <f>INDEX('Final Energy Consumption-2020'!$A$2:$AE$43,MATCH('Energy Use 2020'!$A19,'Final Energy Consumption-2020'!$A$2:$A$43,0),MATCH('Energy Use 2020'!J$2,'Final Energy Consumption-2020'!$A$2:$AE$2,0))*VLOOKUP(J$3,'Heat Value'!$A$1:$E$33,5,0)</f>
        <v>0</v>
      </c>
      <c r="K19" s="5">
        <f>INDEX('Final Energy Consumption-2020'!$A$2:$AE$43,MATCH('Energy Use 2020'!$A19,'Final Energy Consumption-2020'!$A$2:$A$43,0),MATCH('Energy Use 2020'!K$2,'Final Energy Consumption-2020'!$A$2:$AE$2,0))*VLOOKUP(K$3,'Heat Value'!$A$1:$E$33,5,0)</f>
        <v>0</v>
      </c>
      <c r="L19" s="5">
        <f>INDEX('Final Energy Consumption-2020'!$A$2:$AE$43,MATCH('Energy Use 2020'!$A19,'Final Energy Consumption-2020'!$A$2:$A$43,0),MATCH('Energy Use 2020'!L$2,'Final Energy Consumption-2020'!$A$2:$AE$2,0))*VLOOKUP(L$3,'Heat Value'!$A$1:$E$33,5,0)*0.21</f>
        <v>108873563423.20647</v>
      </c>
      <c r="M19" s="5">
        <f>INDEX('Final Energy Consumption-2020'!$A$2:$AE$43,MATCH('Energy Use 2020'!$A19,'Final Energy Consumption-2020'!$A$2:$A$43,0),MATCH('Energy Use 2020'!M$2,'Final Energy Consumption-2020'!$A$2:$AE$2,0))*VLOOKUP(M$3,'Heat Value'!$A$1:$E$33,5,0)</f>
        <v>0</v>
      </c>
      <c r="N19" s="5">
        <f>INDEX('Final Energy Consumption-2020'!$A$2:$AE$43,MATCH('Energy Use 2020'!$A19,'Final Energy Consumption-2020'!$A$2:$A$43,0),MATCH('Energy Use 2020'!N$2,'Final Energy Consumption-2020'!$A$2:$AE$2,0))*VLOOKUP(N$3,'Heat Value'!$A$1:$E$33,5,0)*0.74</f>
        <v>1160719808340.0039</v>
      </c>
      <c r="O19" s="5">
        <f>INDEX('Final Energy Consumption-2020'!$A$2:$AE$43,MATCH('Energy Use 2020'!$A19,'Final Energy Consumption-2020'!$A$2:$A$43,0),MATCH('Energy Use 2020'!O$2,'Final Energy Consumption-2020'!$A$2:$AE$2,0))*VLOOKUP(O$3,'Heat Value'!$A$1:$E$33,5,0)</f>
        <v>51524097041.876984</v>
      </c>
      <c r="P19" s="5">
        <f>INDEX('Final Energy Consumption-2020'!$A$2:$AE$43,MATCH('Energy Use 2020'!$A19,'Final Energy Consumption-2020'!$A$2:$A$43,0),MATCH('Energy Use 2020'!P$2,'Final Energy Consumption-2020'!$A$2:$AE$2,0))*VLOOKUP(P$3,'Heat Value'!$A$1:$E$33,5,0)</f>
        <v>0</v>
      </c>
      <c r="Q19" s="5">
        <f>INDEX('Final Energy Consumption-2020'!$A$2:$AE$43,MATCH('Energy Use 2020'!$A19,'Final Energy Consumption-2020'!$A$2:$A$43,0),MATCH('Energy Use 2020'!Q$2,'Final Energy Consumption-2020'!$A$2:$AE$2,0))*VLOOKUP(Q$3,'Heat Value'!$A$1:$E$33,5,0)</f>
        <v>27466413270.918316</v>
      </c>
      <c r="R19" s="5">
        <f>INDEX('Final Energy Consumption-2020'!$A$2:$AE$43,MATCH('Energy Use 2020'!$A19,'Final Energy Consumption-2020'!$A$2:$A$43,0),MATCH('Energy Use 2020'!R$2,'Final Energy Consumption-2020'!$A$2:$AE$2,0))*VLOOKUP(R$3,'Heat Value'!$A$1:$E$33,5,0)</f>
        <v>639523016719.92053</v>
      </c>
      <c r="S19" s="5">
        <f>INDEX('Final Energy Consumption-2020'!$A$2:$AE$43,MATCH('Energy Use 2020'!$A19,'Final Energy Consumption-2020'!$A$2:$A$43,0),MATCH('Energy Use 2020'!S$2,'Final Energy Consumption-2020'!$A$2:$AE$2,0))*VLOOKUP(S$3,'Heat Value'!$A$1:$E$33,5,0)</f>
        <v>0</v>
      </c>
      <c r="T19" s="9">
        <f>INDEX('Final Energy Consumption-2020'!$A$2:$AE$43,MATCH('Energy Use 2020'!$A19,'Final Energy Consumption-2020'!$A$2:$A$43,0),MATCH('Energy Use 2020'!T$2,'Final Energy Consumption-2020'!$A$2:$AE$2,0))*VLOOKUP(T$3,'Heat Value'!$A$1:$E$33,5,0)</f>
        <v>0</v>
      </c>
      <c r="U19" s="5">
        <f>INDEX('Final Energy Consumption-2020'!$A$2:$AE$43,MATCH('Energy Use 2020'!$A19,'Final Energy Consumption-2020'!$A$2:$A$43,0),MATCH('Energy Use 2020'!U$2,'Final Energy Consumption-2020'!$A$2:$AE$2,0))*VLOOKUP(U$3,'Heat Value'!$A$1:$E$33,5,0)</f>
        <v>0</v>
      </c>
      <c r="V19" s="5">
        <f>INDEX('Final Energy Consumption-2020'!$A$2:$AE$43,MATCH('Energy Use 2020'!$A19,'Final Energy Consumption-2020'!$A$2:$A$43,0),MATCH('Energy Use 2020'!V$2,'Final Energy Consumption-2020'!$A$2:$AE$2,0))*VLOOKUP(V$3,'Heat Value'!$A$1:$E$33,5,0)</f>
        <v>114145236955.93935</v>
      </c>
      <c r="W19" s="5">
        <f>INDEX('Final Energy Consumption-2020'!$A$2:$AE$43,MATCH('Energy Use 2020'!$A19,'Final Energy Consumption-2020'!$A$2:$A$43,0),MATCH('Energy Use 2020'!W$2,'Final Energy Consumption-2020'!$A$2:$AE$2,0))*VLOOKUP(W$3,'Heat Value'!$A$1:$E$33,5,0)</f>
        <v>0</v>
      </c>
      <c r="X19" s="5">
        <f>INDEX('Final Energy Consumption-2020'!$A$2:$AE$43,MATCH('Energy Use 2020'!$A19,'Final Energy Consumption-2020'!$A$2:$A$43,0),MATCH('Energy Use 2020'!X$2,'Final Energy Consumption-2020'!$A$2:$AE$2,0))*VLOOKUP(X$3,'Heat Value'!$A$1:$E$33,5,0)</f>
        <v>0</v>
      </c>
      <c r="Y19" s="5">
        <f>INDEX('Final Energy Consumption-2020'!$A$2:$AE$43,MATCH('Energy Use 2020'!$A19,'Final Energy Consumption-2020'!$A$2:$A$43,0),MATCH('Energy Use 2020'!Y$2,'Final Energy Consumption-2020'!$A$2:$AE$2,0))*VLOOKUP(Y$3,'Heat Value'!$A$1:$E$33,5,0)</f>
        <v>9477455150833.959</v>
      </c>
      <c r="Z19" s="5">
        <f>INDEX('Final Energy Consumption-2020'!$A$2:$AE$43,MATCH('Energy Use 2020'!$A19,'Final Energy Consumption-2020'!$A$2:$A$43,0),MATCH('Energy Use 2020'!Z$2,'Final Energy Consumption-2020'!$A$2:$AE$2,0))*VLOOKUP(Z$3,'Heat Value'!$A$1:$E$33,5,0)</f>
        <v>1116375592818.1433</v>
      </c>
      <c r="AA19" s="5">
        <f>INDEX('Final Energy Consumption-2020'!$A$2:$AE$43,MATCH('Energy Use 2020'!$A19,'Final Energy Consumption-2020'!$A$2:$A$43,0),MATCH('Energy Use 2020'!AA$2,'Final Energy Consumption-2020'!$A$2:$AE$2,0))*VLOOKUP(AA$3,'Heat Value'!$A$1:$E$33,5,0)</f>
        <v>6580504719252.54</v>
      </c>
      <c r="AB19" s="5">
        <f>INDEX('Final Energy Consumption-2020'!$A$2:$AE$43,MATCH('Energy Use 2020'!$A19,'Final Energy Consumption-2020'!$A$2:$A$43,0),MATCH('Energy Use 2020'!AB$2,'Final Energy Consumption-2020'!$A$2:$AE$2,0))*VLOOKUP(AB$3,'Heat Value'!$A$1:$E$33,5,0)</f>
        <v>96897998338192.25</v>
      </c>
      <c r="AC19" s="131">
        <f>INDEX('Final Energy Consumption-2020'!$A$2:$AE$43,MATCH('Energy Use 2020'!$A19,'Final Energy Consumption-2020'!$A$2:$A$43,0),MATCH('Energy Use 2020'!AC$2,'Final Energy Consumption-2020'!$A$2:$AE$2,0))*VLOOKUP(AC$3,'Heat Value'!$A$1:$E$33,5,0)</f>
        <v>22480602614544.055</v>
      </c>
    </row>
    <row r="20" spans="1:29" x14ac:dyDescent="0.2">
      <c r="A20" s="12" t="s">
        <v>17</v>
      </c>
      <c r="B20" s="9">
        <f>INDEX('Final Energy Consumption-2020'!$A$2:$AE$43,MATCH('Energy Use 2020'!$A20,'Final Energy Consumption-2020'!$A$2:$A$43,0),MATCH('Energy Use 2020'!B$2,'Final Energy Consumption-2020'!$A$2:$AE$2,0))*VLOOKUP(B$3,'Heat Value'!$A$1:$E$33,5,0)</f>
        <v>328961542651.98376</v>
      </c>
      <c r="C20" s="5">
        <f>INDEX('Final Energy Consumption-2020'!$A$2:$AE$43,MATCH('Energy Use 2020'!$A20,'Final Energy Consumption-2020'!$A$2:$A$43,0),MATCH('Energy Use 2020'!C$2,'Final Energy Consumption-2020'!$A$2:$AE$2,0))*VLOOKUP(C$3,'Heat Value'!$A$1:$E$33,5,0)</f>
        <v>0</v>
      </c>
      <c r="D20" s="5">
        <f>INDEX('Final Energy Consumption-2020'!$A$2:$AE$43,MATCH('Energy Use 2020'!$A20,'Final Energy Consumption-2020'!$A$2:$A$43,0),MATCH('Energy Use 2020'!D$2,'Final Energy Consumption-2020'!$A$2:$AE$2,0))*VLOOKUP(D$3,'Heat Value'!$A$1:$E$33,5,0)</f>
        <v>15060529734.04204</v>
      </c>
      <c r="E20" s="5">
        <f>INDEX('Final Energy Consumption-2020'!$A$2:$AE$43,MATCH('Energy Use 2020'!$A20,'Final Energy Consumption-2020'!$A$2:$A$43,0),MATCH('Energy Use 2020'!E$2,'Final Energy Consumption-2020'!$A$2:$AE$2,0))*VLOOKUP(E$3,'Heat Value'!$A$1:$E$33,5,0)</f>
        <v>16170707929.821913</v>
      </c>
      <c r="F20" s="5">
        <f>INDEX('Final Energy Consumption-2020'!$A$2:$AE$43,MATCH('Energy Use 2020'!$A20,'Final Energy Consumption-2020'!$A$2:$A$43,0),MATCH('Energy Use 2020'!F$2,'Final Energy Consumption-2020'!$A$2:$AE$2,0))*VLOOKUP(F$3,'Heat Value'!$A$1:$E$33,5,0)</f>
        <v>0</v>
      </c>
      <c r="G20" s="5">
        <f>INDEX('Final Energy Consumption-2020'!$A$2:$AE$43,MATCH('Energy Use 2020'!$A20,'Final Energy Consumption-2020'!$A$2:$A$43,0),MATCH('Energy Use 2020'!G$2,'Final Energy Consumption-2020'!$A$2:$AE$2,0))*VLOOKUP(G$3,'Heat Value'!$A$1:$E$33,5,0)</f>
        <v>0</v>
      </c>
      <c r="H20" s="5">
        <f>INDEX('Final Energy Consumption-2020'!$A$2:$AE$43,MATCH('Energy Use 2020'!$A20,'Final Energy Consumption-2020'!$A$2:$A$43,0),MATCH('Energy Use 2020'!H$2,'Final Energy Consumption-2020'!$A$2:$AE$2,0))*VLOOKUP(H$3,'Heat Value'!$A$1:$E$33,5,0)</f>
        <v>0</v>
      </c>
      <c r="I20" s="5">
        <f>INDEX('Final Energy Consumption-2020'!$A$2:$AE$43,MATCH('Energy Use 2020'!$A20,'Final Energy Consumption-2020'!$A$2:$A$43,0),MATCH('Energy Use 2020'!I$2,'Final Energy Consumption-2020'!$A$2:$AE$2,0))*VLOOKUP(I$3,'Heat Value'!$A$1:$E$33,5,0)</f>
        <v>0</v>
      </c>
      <c r="J20" s="5">
        <f>INDEX('Final Energy Consumption-2020'!$A$2:$AE$43,MATCH('Energy Use 2020'!$A20,'Final Energy Consumption-2020'!$A$2:$A$43,0),MATCH('Energy Use 2020'!J$2,'Final Energy Consumption-2020'!$A$2:$AE$2,0))*VLOOKUP(J$3,'Heat Value'!$A$1:$E$33,5,0)</f>
        <v>0</v>
      </c>
      <c r="K20" s="5">
        <f>INDEX('Final Energy Consumption-2020'!$A$2:$AE$43,MATCH('Energy Use 2020'!$A20,'Final Energy Consumption-2020'!$A$2:$A$43,0),MATCH('Energy Use 2020'!K$2,'Final Energy Consumption-2020'!$A$2:$AE$2,0))*VLOOKUP(K$3,'Heat Value'!$A$1:$E$33,5,0)</f>
        <v>0</v>
      </c>
      <c r="L20" s="5">
        <f>INDEX('Final Energy Consumption-2020'!$A$2:$AE$43,MATCH('Energy Use 2020'!$A20,'Final Energy Consumption-2020'!$A$2:$A$43,0),MATCH('Energy Use 2020'!L$2,'Final Energy Consumption-2020'!$A$2:$AE$2,0))*VLOOKUP(L$3,'Heat Value'!$A$1:$E$33,5,0)*0.21</f>
        <v>139735360928.99725</v>
      </c>
      <c r="M20" s="5">
        <f>INDEX('Final Energy Consumption-2020'!$A$2:$AE$43,MATCH('Energy Use 2020'!$A20,'Final Energy Consumption-2020'!$A$2:$A$43,0),MATCH('Energy Use 2020'!M$2,'Final Energy Consumption-2020'!$A$2:$AE$2,0))*VLOOKUP(M$3,'Heat Value'!$A$1:$E$33,5,0)</f>
        <v>8164496694.6536541</v>
      </c>
      <c r="N20" s="5">
        <f>INDEX('Final Energy Consumption-2020'!$A$2:$AE$43,MATCH('Energy Use 2020'!$A20,'Final Energy Consumption-2020'!$A$2:$A$43,0),MATCH('Energy Use 2020'!N$2,'Final Energy Consumption-2020'!$A$2:$AE$2,0))*VLOOKUP(N$3,'Heat Value'!$A$1:$E$33,5,0)*0.74</f>
        <v>562410628783.3009</v>
      </c>
      <c r="O20" s="5">
        <f>INDEX('Final Energy Consumption-2020'!$A$2:$AE$43,MATCH('Energy Use 2020'!$A20,'Final Energy Consumption-2020'!$A$2:$A$43,0),MATCH('Energy Use 2020'!O$2,'Final Energy Consumption-2020'!$A$2:$AE$2,0))*VLOOKUP(O$3,'Heat Value'!$A$1:$E$33,5,0)</f>
        <v>23780352480.866295</v>
      </c>
      <c r="P20" s="5">
        <f>INDEX('Final Energy Consumption-2020'!$A$2:$AE$43,MATCH('Energy Use 2020'!$A20,'Final Energy Consumption-2020'!$A$2:$A$43,0),MATCH('Energy Use 2020'!P$2,'Final Energy Consumption-2020'!$A$2:$AE$2,0))*VLOOKUP(P$3,'Heat Value'!$A$1:$E$33,5,0)</f>
        <v>0</v>
      </c>
      <c r="Q20" s="5">
        <f>INDEX('Final Energy Consumption-2020'!$A$2:$AE$43,MATCH('Energy Use 2020'!$A20,'Final Energy Consumption-2020'!$A$2:$A$43,0),MATCH('Energy Use 2020'!Q$2,'Final Energy Consumption-2020'!$A$2:$AE$2,0))*VLOOKUP(Q$3,'Heat Value'!$A$1:$E$33,5,0)</f>
        <v>31390186595.335217</v>
      </c>
      <c r="R20" s="5">
        <f>INDEX('Final Energy Consumption-2020'!$A$2:$AE$43,MATCH('Energy Use 2020'!$A20,'Final Energy Consumption-2020'!$A$2:$A$43,0),MATCH('Energy Use 2020'!R$2,'Final Energy Consumption-2020'!$A$2:$AE$2,0))*VLOOKUP(R$3,'Heat Value'!$A$1:$E$33,5,0)</f>
        <v>0</v>
      </c>
      <c r="S20" s="5">
        <f>INDEX('Final Energy Consumption-2020'!$A$2:$AE$43,MATCH('Energy Use 2020'!$A20,'Final Energy Consumption-2020'!$A$2:$A$43,0),MATCH('Energy Use 2020'!S$2,'Final Energy Consumption-2020'!$A$2:$AE$2,0))*VLOOKUP(S$3,'Heat Value'!$A$1:$E$33,5,0)</f>
        <v>0</v>
      </c>
      <c r="T20" s="9">
        <f>INDEX('Final Energy Consumption-2020'!$A$2:$AE$43,MATCH('Energy Use 2020'!$A20,'Final Energy Consumption-2020'!$A$2:$A$43,0),MATCH('Energy Use 2020'!T$2,'Final Energy Consumption-2020'!$A$2:$AE$2,0))*VLOOKUP(T$3,'Heat Value'!$A$1:$E$33,5,0)</f>
        <v>0</v>
      </c>
      <c r="U20" s="5">
        <f>INDEX('Final Energy Consumption-2020'!$A$2:$AE$43,MATCH('Energy Use 2020'!$A20,'Final Energy Consumption-2020'!$A$2:$A$43,0),MATCH('Energy Use 2020'!U$2,'Final Energy Consumption-2020'!$A$2:$AE$2,0))*VLOOKUP(U$3,'Heat Value'!$A$1:$E$33,5,0)</f>
        <v>0</v>
      </c>
      <c r="V20" s="5">
        <f>INDEX('Final Energy Consumption-2020'!$A$2:$AE$43,MATCH('Energy Use 2020'!$A20,'Final Energy Consumption-2020'!$A$2:$A$43,0),MATCH('Energy Use 2020'!V$2,'Final Energy Consumption-2020'!$A$2:$AE$2,0))*VLOOKUP(V$3,'Heat Value'!$A$1:$E$33,5,0)</f>
        <v>85608927716.954514</v>
      </c>
      <c r="W20" s="5">
        <f>INDEX('Final Energy Consumption-2020'!$A$2:$AE$43,MATCH('Energy Use 2020'!$A20,'Final Energy Consumption-2020'!$A$2:$A$43,0),MATCH('Energy Use 2020'!W$2,'Final Energy Consumption-2020'!$A$2:$AE$2,0))*VLOOKUP(W$3,'Heat Value'!$A$1:$E$33,5,0)</f>
        <v>0</v>
      </c>
      <c r="X20" s="5">
        <f>INDEX('Final Energy Consumption-2020'!$A$2:$AE$43,MATCH('Energy Use 2020'!$A20,'Final Energy Consumption-2020'!$A$2:$A$43,0),MATCH('Energy Use 2020'!X$2,'Final Energy Consumption-2020'!$A$2:$AE$2,0))*VLOOKUP(X$3,'Heat Value'!$A$1:$E$33,5,0)</f>
        <v>0</v>
      </c>
      <c r="Y20" s="5">
        <f>INDEX('Final Energy Consumption-2020'!$A$2:$AE$43,MATCH('Energy Use 2020'!$A20,'Final Energy Consumption-2020'!$A$2:$A$43,0),MATCH('Energy Use 2020'!Y$2,'Final Energy Consumption-2020'!$A$2:$AE$2,0))*VLOOKUP(Y$3,'Heat Value'!$A$1:$E$33,5,0)</f>
        <v>4620680981011.5742</v>
      </c>
      <c r="Z20" s="5">
        <f>INDEX('Final Energy Consumption-2020'!$A$2:$AE$43,MATCH('Energy Use 2020'!$A20,'Final Energy Consumption-2020'!$A$2:$A$43,0),MATCH('Energy Use 2020'!Z$2,'Final Energy Consumption-2020'!$A$2:$AE$2,0))*VLOOKUP(Z$3,'Heat Value'!$A$1:$E$33,5,0)</f>
        <v>1087125577285.7903</v>
      </c>
      <c r="AA20" s="5">
        <f>INDEX('Final Energy Consumption-2020'!$A$2:$AE$43,MATCH('Energy Use 2020'!$A20,'Final Energy Consumption-2020'!$A$2:$A$43,0),MATCH('Energy Use 2020'!AA$2,'Final Energy Consumption-2020'!$A$2:$AE$2,0))*VLOOKUP(AA$3,'Heat Value'!$A$1:$E$33,5,0)</f>
        <v>721762738910.93079</v>
      </c>
      <c r="AB20" s="5">
        <f>INDEX('Final Energy Consumption-2020'!$A$2:$AE$43,MATCH('Energy Use 2020'!$A20,'Final Energy Consumption-2020'!$A$2:$A$43,0),MATCH('Energy Use 2020'!AB$2,'Final Energy Consumption-2020'!$A$2:$AE$2,0))*VLOOKUP(AB$3,'Heat Value'!$A$1:$E$33,5,0)</f>
        <v>41198198180693.469</v>
      </c>
      <c r="AC20" s="131">
        <f>INDEX('Final Energy Consumption-2020'!$A$2:$AE$43,MATCH('Energy Use 2020'!$A20,'Final Energy Consumption-2020'!$A$2:$A$43,0),MATCH('Energy Use 2020'!AC$2,'Final Energy Consumption-2020'!$A$2:$AE$2,0))*VLOOKUP(AC$3,'Heat Value'!$A$1:$E$33,5,0)</f>
        <v>868373271424.44629</v>
      </c>
    </row>
    <row r="21" spans="1:29" x14ac:dyDescent="0.2">
      <c r="A21" s="12" t="s">
        <v>18</v>
      </c>
      <c r="B21" s="9">
        <f>INDEX('Final Energy Consumption-2020'!$A$2:$AE$43,MATCH('Energy Use 2020'!$A21,'Final Energy Consumption-2020'!$A$2:$A$43,0),MATCH('Energy Use 2020'!B$2,'Final Energy Consumption-2020'!$A$2:$AE$2,0))*VLOOKUP(B$3,'Heat Value'!$A$1:$E$33,5,0)</f>
        <v>101484635908137</v>
      </c>
      <c r="C21" s="5">
        <f>INDEX('Final Energy Consumption-2020'!$A$2:$AE$43,MATCH('Energy Use 2020'!$A21,'Final Energy Consumption-2020'!$A$2:$A$43,0),MATCH('Energy Use 2020'!C$2,'Final Energy Consumption-2020'!$A$2:$AE$2,0))*VLOOKUP(C$3,'Heat Value'!$A$1:$E$33,5,0)</f>
        <v>0</v>
      </c>
      <c r="D21" s="5">
        <f>INDEX('Final Energy Consumption-2020'!$A$2:$AE$43,MATCH('Energy Use 2020'!$A21,'Final Energy Consumption-2020'!$A$2:$A$43,0),MATCH('Energy Use 2020'!D$2,'Final Energy Consumption-2020'!$A$2:$AE$2,0))*VLOOKUP(D$3,'Heat Value'!$A$1:$E$33,5,0)</f>
        <v>3435386098280.9585</v>
      </c>
      <c r="E21" s="5">
        <f>INDEX('Final Energy Consumption-2020'!$A$2:$AE$43,MATCH('Energy Use 2020'!$A21,'Final Energy Consumption-2020'!$A$2:$A$43,0),MATCH('Energy Use 2020'!E$2,'Final Energy Consumption-2020'!$A$2:$AE$2,0))*VLOOKUP(E$3,'Heat Value'!$A$1:$E$33,5,0)</f>
        <v>2137228564724.7961</v>
      </c>
      <c r="F21" s="5">
        <f>INDEX('Final Energy Consumption-2020'!$A$2:$AE$43,MATCH('Energy Use 2020'!$A21,'Final Energy Consumption-2020'!$A$2:$A$43,0),MATCH('Energy Use 2020'!F$2,'Final Energy Consumption-2020'!$A$2:$AE$2,0))*VLOOKUP(F$3,'Heat Value'!$A$1:$E$33,5,0)</f>
        <v>115135611067.41412</v>
      </c>
      <c r="G21" s="5">
        <f>INDEX('Final Energy Consumption-2020'!$A$2:$AE$43,MATCH('Energy Use 2020'!$A21,'Final Energy Consumption-2020'!$A$2:$A$43,0),MATCH('Energy Use 2020'!G$2,'Final Energy Consumption-2020'!$A$2:$AE$2,0))*VLOOKUP(G$3,'Heat Value'!$A$1:$E$33,5,0)</f>
        <v>0</v>
      </c>
      <c r="H21" s="5">
        <f>INDEX('Final Energy Consumption-2020'!$A$2:$AE$43,MATCH('Energy Use 2020'!$A21,'Final Energy Consumption-2020'!$A$2:$A$43,0),MATCH('Energy Use 2020'!H$2,'Final Energy Consumption-2020'!$A$2:$AE$2,0))*VLOOKUP(H$3,'Heat Value'!$A$1:$E$33,5,0)</f>
        <v>0</v>
      </c>
      <c r="I21" s="5">
        <f>INDEX('Final Energy Consumption-2020'!$A$2:$AE$43,MATCH('Energy Use 2020'!$A21,'Final Energy Consumption-2020'!$A$2:$A$43,0),MATCH('Energy Use 2020'!I$2,'Final Energy Consumption-2020'!$A$2:$AE$2,0))*VLOOKUP(I$3,'Heat Value'!$A$1:$E$33,5,0)</f>
        <v>0</v>
      </c>
      <c r="J21" s="5">
        <f>INDEX('Final Energy Consumption-2020'!$A$2:$AE$43,MATCH('Energy Use 2020'!$A21,'Final Energy Consumption-2020'!$A$2:$A$43,0),MATCH('Energy Use 2020'!J$2,'Final Energy Consumption-2020'!$A$2:$AE$2,0))*VLOOKUP(J$3,'Heat Value'!$A$1:$E$33,5,0)</f>
        <v>0</v>
      </c>
      <c r="K21" s="5">
        <f>INDEX('Final Energy Consumption-2020'!$A$2:$AE$43,MATCH('Energy Use 2020'!$A21,'Final Energy Consumption-2020'!$A$2:$A$43,0),MATCH('Energy Use 2020'!K$2,'Final Energy Consumption-2020'!$A$2:$AE$2,0))*VLOOKUP(K$3,'Heat Value'!$A$1:$E$33,5,0)</f>
        <v>11890176240.433147</v>
      </c>
      <c r="L21" s="5">
        <f>INDEX('Final Energy Consumption-2020'!$A$2:$AE$43,MATCH('Energy Use 2020'!$A21,'Final Energy Consumption-2020'!$A$2:$A$43,0),MATCH('Energy Use 2020'!L$2,'Final Energy Consumption-2020'!$A$2:$AE$2,0))*VLOOKUP(L$3,'Heat Value'!$A$1:$E$33,5,0)*0.21</f>
        <v>139735360928.99725</v>
      </c>
      <c r="M21" s="5">
        <f>INDEX('Final Energy Consumption-2020'!$A$2:$AE$43,MATCH('Energy Use 2020'!$A21,'Final Energy Consumption-2020'!$A$2:$A$43,0),MATCH('Energy Use 2020'!M$2,'Final Energy Consumption-2020'!$A$2:$AE$2,0))*VLOOKUP(M$3,'Heat Value'!$A$1:$E$33,5,0)</f>
        <v>0</v>
      </c>
      <c r="N21" s="5">
        <f>INDEX('Final Energy Consumption-2020'!$A$2:$AE$43,MATCH('Energy Use 2020'!$A21,'Final Energy Consumption-2020'!$A$2:$A$43,0),MATCH('Energy Use 2020'!N$2,'Final Energy Consumption-2020'!$A$2:$AE$2,0))*VLOOKUP(N$3,'Heat Value'!$A$1:$E$33,5,0)*0.74</f>
        <v>2761196863654.1851</v>
      </c>
      <c r="O21" s="5">
        <f>INDEX('Final Energy Consumption-2020'!$A$2:$AE$43,MATCH('Energy Use 2020'!$A21,'Final Energy Consumption-2020'!$A$2:$A$43,0),MATCH('Energy Use 2020'!O$2,'Final Energy Consumption-2020'!$A$2:$AE$2,0))*VLOOKUP(O$3,'Heat Value'!$A$1:$E$33,5,0)</f>
        <v>1078042645799.2722</v>
      </c>
      <c r="P21" s="5">
        <f>INDEX('Final Energy Consumption-2020'!$A$2:$AE$43,MATCH('Energy Use 2020'!$A21,'Final Energy Consumption-2020'!$A$2:$A$43,0),MATCH('Energy Use 2020'!P$2,'Final Energy Consumption-2020'!$A$2:$AE$2,0))*VLOOKUP(P$3,'Heat Value'!$A$1:$E$33,5,0)</f>
        <v>0</v>
      </c>
      <c r="Q21" s="5">
        <f>INDEX('Final Energy Consumption-2020'!$A$2:$AE$43,MATCH('Energy Use 2020'!$A21,'Final Energy Consumption-2020'!$A$2:$A$43,0),MATCH('Energy Use 2020'!Q$2,'Final Energy Consumption-2020'!$A$2:$AE$2,0))*VLOOKUP(Q$3,'Heat Value'!$A$1:$E$33,5,0)</f>
        <v>35313959919.752113</v>
      </c>
      <c r="R21" s="5">
        <f>INDEX('Final Energy Consumption-2020'!$A$2:$AE$43,MATCH('Energy Use 2020'!$A21,'Final Energy Consumption-2020'!$A$2:$A$43,0),MATCH('Energy Use 2020'!R$2,'Final Energy Consumption-2020'!$A$2:$AE$2,0))*VLOOKUP(R$3,'Heat Value'!$A$1:$E$33,5,0)</f>
        <v>11352479586.744152</v>
      </c>
      <c r="S21" s="5">
        <f>INDEX('Final Energy Consumption-2020'!$A$2:$AE$43,MATCH('Energy Use 2020'!$A21,'Final Energy Consumption-2020'!$A$2:$A$43,0),MATCH('Energy Use 2020'!S$2,'Final Energy Consumption-2020'!$A$2:$AE$2,0))*VLOOKUP(S$3,'Heat Value'!$A$1:$E$33,5,0)</f>
        <v>105830416465.63071</v>
      </c>
      <c r="T21" s="9">
        <f>INDEX('Final Energy Consumption-2020'!$A$2:$AE$43,MATCH('Energy Use 2020'!$A21,'Final Energy Consumption-2020'!$A$2:$A$43,0),MATCH('Energy Use 2020'!T$2,'Final Energy Consumption-2020'!$A$2:$AE$2,0))*VLOOKUP(T$3,'Heat Value'!$A$1:$E$33,5,0)</f>
        <v>0</v>
      </c>
      <c r="U21" s="5">
        <f>INDEX('Final Energy Consumption-2020'!$A$2:$AE$43,MATCH('Energy Use 2020'!$A21,'Final Energy Consumption-2020'!$A$2:$A$43,0),MATCH('Energy Use 2020'!U$2,'Final Energy Consumption-2020'!$A$2:$AE$2,0))*VLOOKUP(U$3,'Heat Value'!$A$1:$E$33,5,0)</f>
        <v>0</v>
      </c>
      <c r="V21" s="5">
        <f>INDEX('Final Energy Consumption-2020'!$A$2:$AE$43,MATCH('Energy Use 2020'!$A21,'Final Energy Consumption-2020'!$A$2:$A$43,0),MATCH('Energy Use 2020'!V$2,'Final Energy Consumption-2020'!$A$2:$AE$2,0))*VLOOKUP(V$3,'Heat Value'!$A$1:$E$33,5,0)</f>
        <v>675359318655.97449</v>
      </c>
      <c r="W21" s="5">
        <f>INDEX('Final Energy Consumption-2020'!$A$2:$AE$43,MATCH('Energy Use 2020'!$A21,'Final Energy Consumption-2020'!$A$2:$A$43,0),MATCH('Energy Use 2020'!W$2,'Final Energy Consumption-2020'!$A$2:$AE$2,0))*VLOOKUP(W$3,'Heat Value'!$A$1:$E$33,5,0)</f>
        <v>0</v>
      </c>
      <c r="X21" s="5">
        <f>INDEX('Final Energy Consumption-2020'!$A$2:$AE$43,MATCH('Energy Use 2020'!$A21,'Final Energy Consumption-2020'!$A$2:$A$43,0),MATCH('Energy Use 2020'!X$2,'Final Energy Consumption-2020'!$A$2:$AE$2,0))*VLOOKUP(X$3,'Heat Value'!$A$1:$E$33,5,0)</f>
        <v>34957391118.204788</v>
      </c>
      <c r="Y21" s="5">
        <f>INDEX('Final Energy Consumption-2020'!$A$2:$AE$43,MATCH('Energy Use 2020'!$A21,'Final Energy Consumption-2020'!$A$2:$A$43,0),MATCH('Energy Use 2020'!Y$2,'Final Energy Consumption-2020'!$A$2:$AE$2,0))*VLOOKUP(Y$3,'Heat Value'!$A$1:$E$33,5,0)</f>
        <v>17234802783189.156</v>
      </c>
      <c r="Z21" s="5">
        <f>INDEX('Final Energy Consumption-2020'!$A$2:$AE$43,MATCH('Energy Use 2020'!$A21,'Final Energy Consumption-2020'!$A$2:$A$43,0),MATCH('Energy Use 2020'!Z$2,'Final Energy Consumption-2020'!$A$2:$AE$2,0))*VLOOKUP(Z$3,'Heat Value'!$A$1:$E$33,5,0)</f>
        <v>56993655264790.016</v>
      </c>
      <c r="AA21" s="5">
        <f>INDEX('Final Energy Consumption-2020'!$A$2:$AE$43,MATCH('Energy Use 2020'!$A21,'Final Energy Consumption-2020'!$A$2:$A$43,0),MATCH('Energy Use 2020'!AA$2,'Final Energy Consumption-2020'!$A$2:$AE$2,0))*VLOOKUP(AA$3,'Heat Value'!$A$1:$E$33,5,0)</f>
        <v>215298365484632.88</v>
      </c>
      <c r="AB21" s="5">
        <f>INDEX('Final Energy Consumption-2020'!$A$2:$AE$43,MATCH('Energy Use 2020'!$A21,'Final Energy Consumption-2020'!$A$2:$A$43,0),MATCH('Energy Use 2020'!AB$2,'Final Energy Consumption-2020'!$A$2:$AE$2,0))*VLOOKUP(AB$3,'Heat Value'!$A$1:$E$33,5,0)</f>
        <v>272374206540819.63</v>
      </c>
      <c r="AC21" s="131">
        <f>INDEX('Final Energy Consumption-2020'!$A$2:$AE$43,MATCH('Energy Use 2020'!$A21,'Final Energy Consumption-2020'!$A$2:$A$43,0),MATCH('Energy Use 2020'!AC$2,'Final Energy Consumption-2020'!$A$2:$AE$2,0))*VLOOKUP(AC$3,'Heat Value'!$A$1:$E$33,5,0)</f>
        <v>17434049960483.135</v>
      </c>
    </row>
    <row r="22" spans="1:29" x14ac:dyDescent="0.2">
      <c r="A22" s="12" t="s">
        <v>19</v>
      </c>
      <c r="B22" s="9">
        <f>INDEX('Final Energy Consumption-2020'!$A$2:$AE$43,MATCH('Energy Use 2020'!$A22,'Final Energy Consumption-2020'!$A$2:$A$43,0),MATCH('Energy Use 2020'!B$2,'Final Energy Consumption-2020'!$A$2:$AE$2,0))*VLOOKUP(B$3,'Heat Value'!$A$1:$E$33,5,0)</f>
        <v>2405778992647.6406</v>
      </c>
      <c r="C22" s="5">
        <f>INDEX('Final Energy Consumption-2020'!$A$2:$AE$43,MATCH('Energy Use 2020'!$A22,'Final Energy Consumption-2020'!$A$2:$A$43,0),MATCH('Energy Use 2020'!C$2,'Final Energy Consumption-2020'!$A$2:$AE$2,0))*VLOOKUP(C$3,'Heat Value'!$A$1:$E$33,5,0)</f>
        <v>0</v>
      </c>
      <c r="D22" s="5">
        <f>INDEX('Final Energy Consumption-2020'!$A$2:$AE$43,MATCH('Energy Use 2020'!$A22,'Final Energy Consumption-2020'!$A$2:$A$43,0),MATCH('Energy Use 2020'!D$2,'Final Energy Consumption-2020'!$A$2:$AE$2,0))*VLOOKUP(D$3,'Heat Value'!$A$1:$E$33,5,0)</f>
        <v>25365102709.965542</v>
      </c>
      <c r="E22" s="5">
        <f>INDEX('Final Energy Consumption-2020'!$A$2:$AE$43,MATCH('Energy Use 2020'!$A22,'Final Energy Consumption-2020'!$A$2:$A$43,0),MATCH('Energy Use 2020'!E$2,'Final Energy Consumption-2020'!$A$2:$AE$2,0))*VLOOKUP(E$3,'Heat Value'!$A$1:$E$33,5,0)</f>
        <v>5390235976.6073046</v>
      </c>
      <c r="F22" s="5">
        <f>INDEX('Final Energy Consumption-2020'!$A$2:$AE$43,MATCH('Energy Use 2020'!$A22,'Final Energy Consumption-2020'!$A$2:$A$43,0),MATCH('Energy Use 2020'!F$2,'Final Energy Consumption-2020'!$A$2:$AE$2,0))*VLOOKUP(F$3,'Heat Value'!$A$1:$E$33,5,0)</f>
        <v>657917777528.08069</v>
      </c>
      <c r="G22" s="5">
        <f>INDEX('Final Energy Consumption-2020'!$A$2:$AE$43,MATCH('Energy Use 2020'!$A22,'Final Energy Consumption-2020'!$A$2:$A$43,0),MATCH('Energy Use 2020'!G$2,'Final Energy Consumption-2020'!$A$2:$AE$2,0))*VLOOKUP(G$3,'Heat Value'!$A$1:$E$33,5,0)</f>
        <v>0</v>
      </c>
      <c r="H22" s="5">
        <f>INDEX('Final Energy Consumption-2020'!$A$2:$AE$43,MATCH('Energy Use 2020'!$A22,'Final Energy Consumption-2020'!$A$2:$A$43,0),MATCH('Energy Use 2020'!H$2,'Final Energy Consumption-2020'!$A$2:$AE$2,0))*VLOOKUP(H$3,'Heat Value'!$A$1:$E$33,5,0)</f>
        <v>0</v>
      </c>
      <c r="I22" s="5">
        <f>INDEX('Final Energy Consumption-2020'!$A$2:$AE$43,MATCH('Energy Use 2020'!$A22,'Final Energy Consumption-2020'!$A$2:$A$43,0),MATCH('Energy Use 2020'!I$2,'Final Energy Consumption-2020'!$A$2:$AE$2,0))*VLOOKUP(I$3,'Heat Value'!$A$1:$E$33,5,0)</f>
        <v>0</v>
      </c>
      <c r="J22" s="5">
        <f>INDEX('Final Energy Consumption-2020'!$A$2:$AE$43,MATCH('Energy Use 2020'!$A22,'Final Energy Consumption-2020'!$A$2:$A$43,0),MATCH('Energy Use 2020'!J$2,'Final Energy Consumption-2020'!$A$2:$AE$2,0))*VLOOKUP(J$3,'Heat Value'!$A$1:$E$33,5,0)</f>
        <v>0</v>
      </c>
      <c r="K22" s="5">
        <f>INDEX('Final Energy Consumption-2020'!$A$2:$AE$43,MATCH('Energy Use 2020'!$A22,'Final Energy Consumption-2020'!$A$2:$A$43,0),MATCH('Energy Use 2020'!K$2,'Final Energy Consumption-2020'!$A$2:$AE$2,0))*VLOOKUP(K$3,'Heat Value'!$A$1:$E$33,5,0)</f>
        <v>0</v>
      </c>
      <c r="L22" s="5">
        <f>INDEX('Final Energy Consumption-2020'!$A$2:$AE$43,MATCH('Energy Use 2020'!$A22,'Final Energy Consumption-2020'!$A$2:$A$43,0),MATCH('Energy Use 2020'!L$2,'Final Energy Consumption-2020'!$A$2:$AE$2,0))*VLOOKUP(L$3,'Heat Value'!$A$1:$E$33,5,0)*0.21</f>
        <v>242608019281.6333</v>
      </c>
      <c r="M22" s="5">
        <f>INDEX('Final Energy Consumption-2020'!$A$2:$AE$43,MATCH('Energy Use 2020'!$A22,'Final Energy Consumption-2020'!$A$2:$A$43,0),MATCH('Energy Use 2020'!M$2,'Final Energy Consumption-2020'!$A$2:$AE$2,0))*VLOOKUP(M$3,'Heat Value'!$A$1:$E$33,5,0)</f>
        <v>4082248347.326827</v>
      </c>
      <c r="N22" s="5">
        <f>INDEX('Final Energy Consumption-2020'!$A$2:$AE$43,MATCH('Energy Use 2020'!$A22,'Final Energy Consumption-2020'!$A$2:$A$43,0),MATCH('Energy Use 2020'!N$2,'Final Energy Consumption-2020'!$A$2:$AE$2,0))*VLOOKUP(N$3,'Heat Value'!$A$1:$E$33,5,0)*0.74</f>
        <v>933362320108.45679</v>
      </c>
      <c r="O22" s="5">
        <f>INDEX('Final Energy Consumption-2020'!$A$2:$AE$43,MATCH('Energy Use 2020'!$A22,'Final Energy Consumption-2020'!$A$2:$A$43,0),MATCH('Energy Use 2020'!O$2,'Final Energy Consumption-2020'!$A$2:$AE$2,0))*VLOOKUP(O$3,'Heat Value'!$A$1:$E$33,5,0)</f>
        <v>63414273282.310127</v>
      </c>
      <c r="P22" s="5">
        <f>INDEX('Final Energy Consumption-2020'!$A$2:$AE$43,MATCH('Energy Use 2020'!$A22,'Final Energy Consumption-2020'!$A$2:$A$43,0),MATCH('Energy Use 2020'!P$2,'Final Energy Consumption-2020'!$A$2:$AE$2,0))*VLOOKUP(P$3,'Heat Value'!$A$1:$E$33,5,0)</f>
        <v>0</v>
      </c>
      <c r="Q22" s="5">
        <f>INDEX('Final Energy Consumption-2020'!$A$2:$AE$43,MATCH('Energy Use 2020'!$A22,'Final Energy Consumption-2020'!$A$2:$A$43,0),MATCH('Energy Use 2020'!Q$2,'Final Energy Consumption-2020'!$A$2:$AE$2,0))*VLOOKUP(Q$3,'Heat Value'!$A$1:$E$33,5,0)</f>
        <v>23542639946.501411</v>
      </c>
      <c r="R22" s="5">
        <f>INDEX('Final Energy Consumption-2020'!$A$2:$AE$43,MATCH('Energy Use 2020'!$A22,'Final Energy Consumption-2020'!$A$2:$A$43,0),MATCH('Energy Use 2020'!R$2,'Final Energy Consumption-2020'!$A$2:$AE$2,0))*VLOOKUP(R$3,'Heat Value'!$A$1:$E$33,5,0)</f>
        <v>0</v>
      </c>
      <c r="S22" s="5">
        <f>INDEX('Final Energy Consumption-2020'!$A$2:$AE$43,MATCH('Energy Use 2020'!$A22,'Final Energy Consumption-2020'!$A$2:$A$43,0),MATCH('Energy Use 2020'!S$2,'Final Energy Consumption-2020'!$A$2:$AE$2,0))*VLOOKUP(S$3,'Heat Value'!$A$1:$E$33,5,0)</f>
        <v>8140801266.586978</v>
      </c>
      <c r="T22" s="9">
        <f>INDEX('Final Energy Consumption-2020'!$A$2:$AE$43,MATCH('Energy Use 2020'!$A22,'Final Energy Consumption-2020'!$A$2:$A$43,0),MATCH('Energy Use 2020'!T$2,'Final Energy Consumption-2020'!$A$2:$AE$2,0))*VLOOKUP(T$3,'Heat Value'!$A$1:$E$33,5,0)</f>
        <v>0</v>
      </c>
      <c r="U22" s="5">
        <f>INDEX('Final Energy Consumption-2020'!$A$2:$AE$43,MATCH('Energy Use 2020'!$A22,'Final Energy Consumption-2020'!$A$2:$A$43,0),MATCH('Energy Use 2020'!U$2,'Final Energy Consumption-2020'!$A$2:$AE$2,0))*VLOOKUP(U$3,'Heat Value'!$A$1:$E$33,5,0)</f>
        <v>0</v>
      </c>
      <c r="V22" s="5">
        <f>INDEX('Final Energy Consumption-2020'!$A$2:$AE$43,MATCH('Energy Use 2020'!$A22,'Final Energy Consumption-2020'!$A$2:$A$43,0),MATCH('Energy Use 2020'!V$2,'Final Energy Consumption-2020'!$A$2:$AE$2,0))*VLOOKUP(V$3,'Heat Value'!$A$1:$E$33,5,0)</f>
        <v>199754164672.89386</v>
      </c>
      <c r="W22" s="5">
        <f>INDEX('Final Energy Consumption-2020'!$A$2:$AE$43,MATCH('Energy Use 2020'!$A22,'Final Energy Consumption-2020'!$A$2:$A$43,0),MATCH('Energy Use 2020'!W$2,'Final Energy Consumption-2020'!$A$2:$AE$2,0))*VLOOKUP(W$3,'Heat Value'!$A$1:$E$33,5,0)</f>
        <v>0</v>
      </c>
      <c r="X22" s="5">
        <f>INDEX('Final Energy Consumption-2020'!$A$2:$AE$43,MATCH('Energy Use 2020'!$A22,'Final Energy Consumption-2020'!$A$2:$A$43,0),MATCH('Energy Use 2020'!X$2,'Final Energy Consumption-2020'!$A$2:$AE$2,0))*VLOOKUP(X$3,'Heat Value'!$A$1:$E$33,5,0)</f>
        <v>73798936805.098999</v>
      </c>
      <c r="Y22" s="5">
        <f>INDEX('Final Energy Consumption-2020'!$A$2:$AE$43,MATCH('Energy Use 2020'!$A22,'Final Energy Consumption-2020'!$A$2:$A$43,0),MATCH('Energy Use 2020'!Y$2,'Final Energy Consumption-2020'!$A$2:$AE$2,0))*VLOOKUP(Y$3,'Heat Value'!$A$1:$E$33,5,0)</f>
        <v>12040752629351.328</v>
      </c>
      <c r="Z22" s="5">
        <f>INDEX('Final Energy Consumption-2020'!$A$2:$AE$43,MATCH('Energy Use 2020'!$A22,'Final Energy Consumption-2020'!$A$2:$A$43,0),MATCH('Energy Use 2020'!Z$2,'Final Energy Consumption-2020'!$A$2:$AE$2,0))*VLOOKUP(Z$3,'Heat Value'!$A$1:$E$33,5,0)</f>
        <v>4012127130521.1006</v>
      </c>
      <c r="AA22" s="5">
        <f>INDEX('Final Energy Consumption-2020'!$A$2:$AE$43,MATCH('Energy Use 2020'!$A22,'Final Energy Consumption-2020'!$A$2:$A$43,0),MATCH('Energy Use 2020'!AA$2,'Final Energy Consumption-2020'!$A$2:$AE$2,0))*VLOOKUP(AA$3,'Heat Value'!$A$1:$E$33,5,0)</f>
        <v>4749132474835.3369</v>
      </c>
      <c r="AB22" s="5">
        <f>INDEX('Final Energy Consumption-2020'!$A$2:$AE$43,MATCH('Energy Use 2020'!$A22,'Final Energy Consumption-2020'!$A$2:$A$43,0),MATCH('Energy Use 2020'!AB$2,'Final Energy Consumption-2020'!$A$2:$AE$2,0))*VLOOKUP(AB$3,'Heat Value'!$A$1:$E$33,5,0)</f>
        <v>45221113176141.344</v>
      </c>
      <c r="AC22" s="131">
        <f>INDEX('Final Energy Consumption-2020'!$A$2:$AE$43,MATCH('Energy Use 2020'!$A22,'Final Energy Consumption-2020'!$A$2:$A$43,0),MATCH('Energy Use 2020'!AC$2,'Final Energy Consumption-2020'!$A$2:$AE$2,0))*VLOOKUP(AC$3,'Heat Value'!$A$1:$E$33,5,0)</f>
        <v>2030828225823.3059</v>
      </c>
    </row>
    <row r="23" spans="1:29" x14ac:dyDescent="0.2">
      <c r="A23" s="12" t="s">
        <v>20</v>
      </c>
      <c r="B23" s="9">
        <f>INDEX('Final Energy Consumption-2020'!$A$2:$AE$43,MATCH('Energy Use 2020'!$A23,'Final Energy Consumption-2020'!$A$2:$A$43,0),MATCH('Energy Use 2020'!B$2,'Final Energy Consumption-2020'!$A$2:$AE$2,0))*VLOOKUP(B$3,'Heat Value'!$A$1:$E$33,5,0)</f>
        <v>1963860775711.5417</v>
      </c>
      <c r="C23" s="5">
        <f>INDEX('Final Energy Consumption-2020'!$A$2:$AE$43,MATCH('Energy Use 2020'!$A23,'Final Energy Consumption-2020'!$A$2:$A$43,0),MATCH('Energy Use 2020'!C$2,'Final Energy Consumption-2020'!$A$2:$AE$2,0))*VLOOKUP(C$3,'Heat Value'!$A$1:$E$33,5,0)</f>
        <v>0</v>
      </c>
      <c r="D23" s="5">
        <f>INDEX('Final Energy Consumption-2020'!$A$2:$AE$43,MATCH('Energy Use 2020'!$A23,'Final Energy Consumption-2020'!$A$2:$A$43,0),MATCH('Energy Use 2020'!D$2,'Final Energy Consumption-2020'!$A$2:$AE$2,0))*VLOOKUP(D$3,'Heat Value'!$A$1:$E$33,5,0)</f>
        <v>0</v>
      </c>
      <c r="E23" s="5">
        <f>INDEX('Final Energy Consumption-2020'!$A$2:$AE$43,MATCH('Energy Use 2020'!$A23,'Final Energy Consumption-2020'!$A$2:$A$43,0),MATCH('Energy Use 2020'!E$2,'Final Energy Consumption-2020'!$A$2:$AE$2,0))*VLOOKUP(E$3,'Heat Value'!$A$1:$E$33,5,0)</f>
        <v>118585191485.3607</v>
      </c>
      <c r="F23" s="5">
        <f>INDEX('Final Energy Consumption-2020'!$A$2:$AE$43,MATCH('Energy Use 2020'!$A23,'Final Energy Consumption-2020'!$A$2:$A$43,0),MATCH('Energy Use 2020'!F$2,'Final Energy Consumption-2020'!$A$2:$AE$2,0))*VLOOKUP(F$3,'Heat Value'!$A$1:$E$33,5,0)</f>
        <v>0</v>
      </c>
      <c r="G23" s="5">
        <f>INDEX('Final Energy Consumption-2020'!$A$2:$AE$43,MATCH('Energy Use 2020'!$A23,'Final Energy Consumption-2020'!$A$2:$A$43,0),MATCH('Energy Use 2020'!G$2,'Final Energy Consumption-2020'!$A$2:$AE$2,0))*VLOOKUP(G$3,'Heat Value'!$A$1:$E$33,5,0)</f>
        <v>0</v>
      </c>
      <c r="H23" s="5">
        <f>INDEX('Final Energy Consumption-2020'!$A$2:$AE$43,MATCH('Energy Use 2020'!$A23,'Final Energy Consumption-2020'!$A$2:$A$43,0),MATCH('Energy Use 2020'!H$2,'Final Energy Consumption-2020'!$A$2:$AE$2,0))*VLOOKUP(H$3,'Heat Value'!$A$1:$E$33,5,0)</f>
        <v>0</v>
      </c>
      <c r="I23" s="5">
        <f>INDEX('Final Energy Consumption-2020'!$A$2:$AE$43,MATCH('Energy Use 2020'!$A23,'Final Energy Consumption-2020'!$A$2:$A$43,0),MATCH('Energy Use 2020'!I$2,'Final Energy Consumption-2020'!$A$2:$AE$2,0))*VLOOKUP(I$3,'Heat Value'!$A$1:$E$33,5,0)</f>
        <v>0</v>
      </c>
      <c r="J23" s="5">
        <f>INDEX('Final Energy Consumption-2020'!$A$2:$AE$43,MATCH('Energy Use 2020'!$A23,'Final Energy Consumption-2020'!$A$2:$A$43,0),MATCH('Energy Use 2020'!J$2,'Final Energy Consumption-2020'!$A$2:$AE$2,0))*VLOOKUP(J$3,'Heat Value'!$A$1:$E$33,5,0)</f>
        <v>0</v>
      </c>
      <c r="K23" s="5">
        <f>INDEX('Final Energy Consumption-2020'!$A$2:$AE$43,MATCH('Energy Use 2020'!$A23,'Final Energy Consumption-2020'!$A$2:$A$43,0),MATCH('Energy Use 2020'!K$2,'Final Energy Consumption-2020'!$A$2:$AE$2,0))*VLOOKUP(K$3,'Heat Value'!$A$1:$E$33,5,0)</f>
        <v>0</v>
      </c>
      <c r="L23" s="5">
        <f>INDEX('Final Energy Consumption-2020'!$A$2:$AE$43,MATCH('Energy Use 2020'!$A23,'Final Energy Consumption-2020'!$A$2:$A$43,0),MATCH('Energy Use 2020'!L$2,'Final Energy Consumption-2020'!$A$2:$AE$2,0))*VLOOKUP(L$3,'Heat Value'!$A$1:$E$33,5,0)*0.21</f>
        <v>176598063505.35852</v>
      </c>
      <c r="M23" s="5">
        <f>INDEX('Final Energy Consumption-2020'!$A$2:$AE$43,MATCH('Energy Use 2020'!$A23,'Final Energy Consumption-2020'!$A$2:$A$43,0),MATCH('Energy Use 2020'!M$2,'Final Energy Consumption-2020'!$A$2:$AE$2,0))*VLOOKUP(M$3,'Heat Value'!$A$1:$E$33,5,0)</f>
        <v>0</v>
      </c>
      <c r="N23" s="5">
        <f>INDEX('Final Energy Consumption-2020'!$A$2:$AE$43,MATCH('Energy Use 2020'!$A23,'Final Energy Consumption-2020'!$A$2:$A$43,0),MATCH('Energy Use 2020'!N$2,'Final Energy Consumption-2020'!$A$2:$AE$2,0))*VLOOKUP(N$3,'Heat Value'!$A$1:$E$33,5,0)*0.74</f>
        <v>592326087761.13599</v>
      </c>
      <c r="O23" s="5">
        <f>INDEX('Final Energy Consumption-2020'!$A$2:$AE$43,MATCH('Energy Use 2020'!$A23,'Final Energy Consumption-2020'!$A$2:$A$43,0),MATCH('Energy Use 2020'!O$2,'Final Energy Consumption-2020'!$A$2:$AE$2,0))*VLOOKUP(O$3,'Heat Value'!$A$1:$E$33,5,0)</f>
        <v>107011586163.89835</v>
      </c>
      <c r="P23" s="5">
        <f>INDEX('Final Energy Consumption-2020'!$A$2:$AE$43,MATCH('Energy Use 2020'!$A23,'Final Energy Consumption-2020'!$A$2:$A$43,0),MATCH('Energy Use 2020'!P$2,'Final Energy Consumption-2020'!$A$2:$AE$2,0))*VLOOKUP(P$3,'Heat Value'!$A$1:$E$33,5,0)</f>
        <v>0</v>
      </c>
      <c r="Q23" s="5">
        <f>INDEX('Final Energy Consumption-2020'!$A$2:$AE$43,MATCH('Energy Use 2020'!$A23,'Final Energy Consumption-2020'!$A$2:$A$43,0),MATCH('Energy Use 2020'!Q$2,'Final Energy Consumption-2020'!$A$2:$AE$2,0))*VLOOKUP(Q$3,'Heat Value'!$A$1:$E$33,5,0)</f>
        <v>7847546648.8338041</v>
      </c>
      <c r="R23" s="5">
        <f>INDEX('Final Energy Consumption-2020'!$A$2:$AE$43,MATCH('Energy Use 2020'!$A23,'Final Energy Consumption-2020'!$A$2:$A$43,0),MATCH('Energy Use 2020'!R$2,'Final Energy Consumption-2020'!$A$2:$AE$2,0))*VLOOKUP(R$3,'Heat Value'!$A$1:$E$33,5,0)</f>
        <v>192992152974.65057</v>
      </c>
      <c r="S23" s="5">
        <f>INDEX('Final Energy Consumption-2020'!$A$2:$AE$43,MATCH('Energy Use 2020'!$A23,'Final Energy Consumption-2020'!$A$2:$A$43,0),MATCH('Energy Use 2020'!S$2,'Final Energy Consumption-2020'!$A$2:$AE$2,0))*VLOOKUP(S$3,'Heat Value'!$A$1:$E$33,5,0)</f>
        <v>24422403799.760933</v>
      </c>
      <c r="T23" s="9">
        <f>INDEX('Final Energy Consumption-2020'!$A$2:$AE$43,MATCH('Energy Use 2020'!$A23,'Final Energy Consumption-2020'!$A$2:$A$43,0),MATCH('Energy Use 2020'!T$2,'Final Energy Consumption-2020'!$A$2:$AE$2,0))*VLOOKUP(T$3,'Heat Value'!$A$1:$E$33,5,0)</f>
        <v>0</v>
      </c>
      <c r="U23" s="5">
        <f>INDEX('Final Energy Consumption-2020'!$A$2:$AE$43,MATCH('Energy Use 2020'!$A23,'Final Energy Consumption-2020'!$A$2:$A$43,0),MATCH('Energy Use 2020'!U$2,'Final Energy Consumption-2020'!$A$2:$AE$2,0))*VLOOKUP(U$3,'Heat Value'!$A$1:$E$33,5,0)</f>
        <v>3351986437495.228</v>
      </c>
      <c r="V23" s="5">
        <f>INDEX('Final Energy Consumption-2020'!$A$2:$AE$43,MATCH('Energy Use 2020'!$A23,'Final Energy Consumption-2020'!$A$2:$A$43,0),MATCH('Energy Use 2020'!V$2,'Final Energy Consumption-2020'!$A$2:$AE$2,0))*VLOOKUP(V$3,'Heat Value'!$A$1:$E$33,5,0)</f>
        <v>337679659327.98724</v>
      </c>
      <c r="W23" s="5">
        <f>INDEX('Final Energy Consumption-2020'!$A$2:$AE$43,MATCH('Energy Use 2020'!$A23,'Final Energy Consumption-2020'!$A$2:$A$43,0),MATCH('Energy Use 2020'!W$2,'Final Energy Consumption-2020'!$A$2:$AE$2,0))*VLOOKUP(W$3,'Heat Value'!$A$1:$E$33,5,0)</f>
        <v>0</v>
      </c>
      <c r="X23" s="5">
        <f>INDEX('Final Energy Consumption-2020'!$A$2:$AE$43,MATCH('Energy Use 2020'!$A23,'Final Energy Consumption-2020'!$A$2:$A$43,0),MATCH('Energy Use 2020'!X$2,'Final Energy Consumption-2020'!$A$2:$AE$2,0))*VLOOKUP(X$3,'Heat Value'!$A$1:$E$33,5,0)</f>
        <v>54378163961.651894</v>
      </c>
      <c r="Y23" s="5">
        <f>INDEX('Final Energy Consumption-2020'!$A$2:$AE$43,MATCH('Energy Use 2020'!$A23,'Final Energy Consumption-2020'!$A$2:$A$43,0),MATCH('Energy Use 2020'!Y$2,'Final Energy Consumption-2020'!$A$2:$AE$2,0))*VLOOKUP(Y$3,'Heat Value'!$A$1:$E$33,5,0)</f>
        <v>10927741882100.365</v>
      </c>
      <c r="Z23" s="5">
        <f>INDEX('Final Energy Consumption-2020'!$A$2:$AE$43,MATCH('Energy Use 2020'!$A23,'Final Energy Consumption-2020'!$A$2:$A$43,0),MATCH('Energy Use 2020'!Z$2,'Final Energy Consumption-2020'!$A$2:$AE$2,0))*VLOOKUP(Z$3,'Heat Value'!$A$1:$E$33,5,0)</f>
        <v>46780524841410.055</v>
      </c>
      <c r="AA23" s="5">
        <f>INDEX('Final Energy Consumption-2020'!$A$2:$AE$43,MATCH('Energy Use 2020'!$A23,'Final Energy Consumption-2020'!$A$2:$A$43,0),MATCH('Energy Use 2020'!AA$2,'Final Energy Consumption-2020'!$A$2:$AE$2,0))*VLOOKUP(AA$3,'Heat Value'!$A$1:$E$33,5,0)</f>
        <v>1020988604536.9067</v>
      </c>
      <c r="AB23" s="5">
        <f>INDEX('Final Energy Consumption-2020'!$A$2:$AE$43,MATCH('Energy Use 2020'!$A23,'Final Energy Consumption-2020'!$A$2:$A$43,0),MATCH('Energy Use 2020'!AB$2,'Final Energy Consumption-2020'!$A$2:$AE$2,0))*VLOOKUP(AB$3,'Heat Value'!$A$1:$E$33,5,0)</f>
        <v>29020264661818.613</v>
      </c>
      <c r="AC23" s="131">
        <f>INDEX('Final Energy Consumption-2020'!$A$2:$AE$43,MATCH('Energy Use 2020'!$A23,'Final Energy Consumption-2020'!$A$2:$A$43,0),MATCH('Energy Use 2020'!AC$2,'Final Energy Consumption-2020'!$A$2:$AE$2,0))*VLOOKUP(AC$3,'Heat Value'!$A$1:$E$33,5,0)</f>
        <v>1473182770371.8242</v>
      </c>
    </row>
    <row r="24" spans="1:29" x14ac:dyDescent="0.2">
      <c r="A24" s="12" t="s">
        <v>21</v>
      </c>
      <c r="B24" s="9">
        <f>INDEX('Final Energy Consumption-2020'!$A$2:$AE$43,MATCH('Energy Use 2020'!$A24,'Final Energy Consumption-2020'!$A$2:$A$43,0),MATCH('Energy Use 2020'!B$2,'Final Energy Consumption-2020'!$A$2:$AE$2,0))*VLOOKUP(B$3,'Heat Value'!$A$1:$E$33,5,0)</f>
        <v>225574478545377.47</v>
      </c>
      <c r="C24" s="5">
        <f>INDEX('Final Energy Consumption-2020'!$A$2:$AE$43,MATCH('Energy Use 2020'!$A24,'Final Energy Consumption-2020'!$A$2:$A$43,0),MATCH('Energy Use 2020'!C$2,'Final Energy Consumption-2020'!$A$2:$AE$2,0))*VLOOKUP(C$3,'Heat Value'!$A$1:$E$33,5,0)</f>
        <v>0</v>
      </c>
      <c r="D24" s="5">
        <f>INDEX('Final Energy Consumption-2020'!$A$2:$AE$43,MATCH('Energy Use 2020'!$A24,'Final Energy Consumption-2020'!$A$2:$A$43,0),MATCH('Energy Use 2020'!D$2,'Final Energy Consumption-2020'!$A$2:$AE$2,0))*VLOOKUP(D$3,'Heat Value'!$A$1:$E$33,5,0)</f>
        <v>57464640189426.938</v>
      </c>
      <c r="E24" s="5">
        <f>INDEX('Final Energy Consumption-2020'!$A$2:$AE$43,MATCH('Energy Use 2020'!$A24,'Final Energy Consumption-2020'!$A$2:$A$43,0),MATCH('Energy Use 2020'!E$2,'Final Energy Consumption-2020'!$A$2:$AE$2,0))*VLOOKUP(E$3,'Heat Value'!$A$1:$E$33,5,0)</f>
        <v>15232806869892.244</v>
      </c>
      <c r="F24" s="5">
        <f>INDEX('Final Energy Consumption-2020'!$A$2:$AE$43,MATCH('Energy Use 2020'!$A24,'Final Energy Consumption-2020'!$A$2:$A$43,0),MATCH('Energy Use 2020'!F$2,'Final Energy Consumption-2020'!$A$2:$AE$2,0))*VLOOKUP(F$3,'Heat Value'!$A$1:$E$33,5,0)</f>
        <v>323679098599377.5</v>
      </c>
      <c r="G24" s="5">
        <f>INDEX('Final Energy Consumption-2020'!$A$2:$AE$43,MATCH('Energy Use 2020'!$A24,'Final Energy Consumption-2020'!$A$2:$A$43,0),MATCH('Energy Use 2020'!G$2,'Final Energy Consumption-2020'!$A$2:$AE$2,0))*VLOOKUP(G$3,'Heat Value'!$A$1:$E$33,5,0)</f>
        <v>35723424499281.242</v>
      </c>
      <c r="H24" s="5">
        <f>INDEX('Final Energy Consumption-2020'!$A$2:$AE$43,MATCH('Energy Use 2020'!$A24,'Final Energy Consumption-2020'!$A$2:$A$43,0),MATCH('Energy Use 2020'!H$2,'Final Energy Consumption-2020'!$A$2:$AE$2,0))*VLOOKUP(H$3,'Heat Value'!$A$1:$E$33,5,0)</f>
        <v>2168757227401.7532</v>
      </c>
      <c r="I24" s="5">
        <f>INDEX('Final Energy Consumption-2020'!$A$2:$AE$43,MATCH('Energy Use 2020'!$A24,'Final Energy Consumption-2020'!$A$2:$A$43,0),MATCH('Energy Use 2020'!I$2,'Final Energy Consumption-2020'!$A$2:$AE$2,0))*VLOOKUP(I$3,'Heat Value'!$A$1:$E$33,5,0)</f>
        <v>1273239705746.3831</v>
      </c>
      <c r="J24" s="5">
        <f>INDEX('Final Energy Consumption-2020'!$A$2:$AE$43,MATCH('Energy Use 2020'!$A24,'Final Energy Consumption-2020'!$A$2:$A$43,0),MATCH('Energy Use 2020'!J$2,'Final Energy Consumption-2020'!$A$2:$AE$2,0))*VLOOKUP(J$3,'Heat Value'!$A$1:$E$33,5,0)</f>
        <v>28898057102853.844</v>
      </c>
      <c r="K24" s="5">
        <f>INDEX('Final Energy Consumption-2020'!$A$2:$AE$43,MATCH('Energy Use 2020'!$A24,'Final Energy Consumption-2020'!$A$2:$A$43,0),MATCH('Energy Use 2020'!K$2,'Final Energy Consumption-2020'!$A$2:$AE$2,0))*VLOOKUP(K$3,'Heat Value'!$A$1:$E$33,5,0)</f>
        <v>20708723618754.402</v>
      </c>
      <c r="L24" s="5">
        <f>INDEX('Final Energy Consumption-2020'!$A$2:$AE$43,MATCH('Energy Use 2020'!$A24,'Final Energy Consumption-2020'!$A$2:$A$43,0),MATCH('Energy Use 2020'!L$2,'Final Energy Consumption-2020'!$A$2:$AE$2,0))*VLOOKUP(L$3,'Heat Value'!$A$1:$E$33,5,0)*0.21</f>
        <v>102015386199.6974</v>
      </c>
      <c r="M24" s="5">
        <f>INDEX('Final Energy Consumption-2020'!$A$2:$AE$43,MATCH('Energy Use 2020'!$A24,'Final Energy Consumption-2020'!$A$2:$A$43,0),MATCH('Energy Use 2020'!M$2,'Final Energy Consumption-2020'!$A$2:$AE$2,0))*VLOOKUP(M$3,'Heat Value'!$A$1:$E$33,5,0)</f>
        <v>12246745041.98048</v>
      </c>
      <c r="N24" s="5">
        <f>INDEX('Final Energy Consumption-2020'!$A$2:$AE$43,MATCH('Energy Use 2020'!$A24,'Final Energy Consumption-2020'!$A$2:$A$43,0),MATCH('Energy Use 2020'!N$2,'Final Energy Consumption-2020'!$A$2:$AE$2,0))*VLOOKUP(N$3,'Heat Value'!$A$1:$E$33,5,0)*0.74</f>
        <v>3506091792202.2803</v>
      </c>
      <c r="O24" s="5">
        <f>INDEX('Final Energy Consumption-2020'!$A$2:$AE$43,MATCH('Energy Use 2020'!$A24,'Final Energy Consumption-2020'!$A$2:$A$43,0),MATCH('Energy Use 2020'!O$2,'Final Energy Consumption-2020'!$A$2:$AE$2,0))*VLOOKUP(O$3,'Heat Value'!$A$1:$E$33,5,0)</f>
        <v>46236932006964.367</v>
      </c>
      <c r="P24" s="5">
        <f>INDEX('Final Energy Consumption-2020'!$A$2:$AE$43,MATCH('Energy Use 2020'!$A24,'Final Energy Consumption-2020'!$A$2:$A$43,0),MATCH('Energy Use 2020'!P$2,'Final Energy Consumption-2020'!$A$2:$AE$2,0))*VLOOKUP(P$3,'Heat Value'!$A$1:$E$33,5,0)</f>
        <v>539053701943835.5</v>
      </c>
      <c r="Q24" s="5">
        <f>INDEX('Final Energy Consumption-2020'!$A$2:$AE$43,MATCH('Energy Use 2020'!$A24,'Final Energy Consumption-2020'!$A$2:$A$43,0),MATCH('Energy Use 2020'!Q$2,'Final Energy Consumption-2020'!$A$2:$AE$2,0))*VLOOKUP(Q$3,'Heat Value'!$A$1:$E$33,5,0)</f>
        <v>94688497864828.672</v>
      </c>
      <c r="R24" s="5">
        <f>INDEX('Final Energy Consumption-2020'!$A$2:$AE$43,MATCH('Energy Use 2020'!$A24,'Final Energy Consumption-2020'!$A$2:$A$43,0),MATCH('Energy Use 2020'!R$2,'Final Energy Consumption-2020'!$A$2:$AE$2,0))*VLOOKUP(R$3,'Heat Value'!$A$1:$E$33,5,0)</f>
        <v>7568319724.4961014</v>
      </c>
      <c r="S24" s="5">
        <f>INDEX('Final Energy Consumption-2020'!$A$2:$AE$43,MATCH('Energy Use 2020'!$A24,'Final Energy Consumption-2020'!$A$2:$A$43,0),MATCH('Energy Use 2020'!S$2,'Final Energy Consumption-2020'!$A$2:$AE$2,0))*VLOOKUP(S$3,'Heat Value'!$A$1:$E$33,5,0)</f>
        <v>427392066495.81635</v>
      </c>
      <c r="T24" s="9">
        <f>INDEX('Final Energy Consumption-2020'!$A$2:$AE$43,MATCH('Energy Use 2020'!$A24,'Final Energy Consumption-2020'!$A$2:$A$43,0),MATCH('Energy Use 2020'!T$2,'Final Energy Consumption-2020'!$A$2:$AE$2,0))*VLOOKUP(T$3,'Heat Value'!$A$1:$E$33,5,0)</f>
        <v>2907678110120.9004</v>
      </c>
      <c r="U24" s="5">
        <f>INDEX('Final Energy Consumption-2020'!$A$2:$AE$43,MATCH('Energy Use 2020'!$A24,'Final Energy Consumption-2020'!$A$2:$A$43,0),MATCH('Energy Use 2020'!U$2,'Final Energy Consumption-2020'!$A$2:$AE$2,0))*VLOOKUP(U$3,'Heat Value'!$A$1:$E$33,5,0)</f>
        <v>66479550347974.469</v>
      </c>
      <c r="V24" s="5">
        <f>INDEX('Final Energy Consumption-2020'!$A$2:$AE$43,MATCH('Energy Use 2020'!$A24,'Final Energy Consumption-2020'!$A$2:$A$43,0),MATCH('Energy Use 2020'!V$2,'Final Energy Consumption-2020'!$A$2:$AE$2,0))*VLOOKUP(V$3,'Heat Value'!$A$1:$E$33,5,0)</f>
        <v>722739104095768.88</v>
      </c>
      <c r="W24" s="5">
        <f>INDEX('Final Energy Consumption-2020'!$A$2:$AE$43,MATCH('Energy Use 2020'!$A24,'Final Energy Consumption-2020'!$A$2:$A$43,0),MATCH('Energy Use 2020'!W$2,'Final Energy Consumption-2020'!$A$2:$AE$2,0))*VLOOKUP(W$3,'Heat Value'!$A$1:$E$33,5,0)</f>
        <v>723869919492887.5</v>
      </c>
      <c r="X24" s="5">
        <f>INDEX('Final Energy Consumption-2020'!$A$2:$AE$43,MATCH('Energy Use 2020'!$A24,'Final Energy Consumption-2020'!$A$2:$A$43,0),MATCH('Energy Use 2020'!X$2,'Final Energy Consumption-2020'!$A$2:$AE$2,0))*VLOOKUP(X$3,'Heat Value'!$A$1:$E$33,5,0)</f>
        <v>2446252199824303</v>
      </c>
      <c r="Y24" s="5">
        <f>INDEX('Final Energy Consumption-2020'!$A$2:$AE$43,MATCH('Energy Use 2020'!$A24,'Final Energy Consumption-2020'!$A$2:$A$43,0),MATCH('Energy Use 2020'!Y$2,'Final Energy Consumption-2020'!$A$2:$AE$2,0))*VLOOKUP(Y$3,'Heat Value'!$A$1:$E$33,5,0)</f>
        <v>92548530013837.656</v>
      </c>
      <c r="Z24" s="5">
        <f>INDEX('Final Energy Consumption-2020'!$A$2:$AE$43,MATCH('Energy Use 2020'!$A24,'Final Energy Consumption-2020'!$A$2:$A$43,0),MATCH('Energy Use 2020'!Z$2,'Final Energy Consumption-2020'!$A$2:$AE$2,0))*VLOOKUP(Z$3,'Heat Value'!$A$1:$E$33,5,0)</f>
        <v>279727648541070.16</v>
      </c>
      <c r="AA24" s="5">
        <f>INDEX('Final Energy Consumption-2020'!$A$2:$AE$43,MATCH('Energy Use 2020'!$A24,'Final Energy Consumption-2020'!$A$2:$A$43,0),MATCH('Energy Use 2020'!AA$2,'Final Energy Consumption-2020'!$A$2:$AE$2,0))*VLOOKUP(AA$3,'Heat Value'!$A$1:$E$33,5,0)</f>
        <v>629932150037365.38</v>
      </c>
      <c r="AB24" s="5">
        <f>INDEX('Final Energy Consumption-2020'!$A$2:$AE$43,MATCH('Energy Use 2020'!$A24,'Final Energy Consumption-2020'!$A$2:$A$43,0),MATCH('Energy Use 2020'!AB$2,'Final Energy Consumption-2020'!$A$2:$AE$2,0))*VLOOKUP(AB$3,'Heat Value'!$A$1:$E$33,5,0)</f>
        <v>437880136866688.19</v>
      </c>
      <c r="AC24" s="131">
        <f>INDEX('Final Energy Consumption-2020'!$A$2:$AE$43,MATCH('Energy Use 2020'!$A24,'Final Energy Consumption-2020'!$A$2:$A$43,0),MATCH('Energy Use 2020'!AC$2,'Final Energy Consumption-2020'!$A$2:$AE$2,0))*VLOOKUP(AC$3,'Heat Value'!$A$1:$E$33,5,0)</f>
        <v>14454392153742.383</v>
      </c>
    </row>
    <row r="25" spans="1:29" x14ac:dyDescent="0.2">
      <c r="A25" s="12" t="s">
        <v>1</v>
      </c>
      <c r="B25" s="9">
        <f>INDEX('Final Energy Consumption-2020'!$A$2:$AE$43,MATCH('Energy Use 2020'!$A25,'Final Energy Consumption-2020'!$A$2:$A$43,0),MATCH('Energy Use 2020'!B$2,'Final Energy Consumption-2020'!$A$2:$AE$2,0))*VLOOKUP(B$3,'Heat Value'!$A$1:$E$33,5,0)</f>
        <v>2349368033170945.5</v>
      </c>
      <c r="C25" s="5">
        <f>INDEX('Final Energy Consumption-2020'!$A$2:$AE$43,MATCH('Energy Use 2020'!$A25,'Final Energy Consumption-2020'!$A$2:$A$43,0),MATCH('Energy Use 2020'!C$2,'Final Energy Consumption-2020'!$A$2:$AE$2,0))*VLOOKUP(C$3,'Heat Value'!$A$1:$E$33,5,0)</f>
        <v>0</v>
      </c>
      <c r="D25" s="5">
        <f>INDEX('Final Energy Consumption-2020'!$A$2:$AE$43,MATCH('Energy Use 2020'!$A25,'Final Energy Consumption-2020'!$A$2:$A$43,0),MATCH('Energy Use 2020'!D$2,'Final Energy Consumption-2020'!$A$2:$AE$2,0))*VLOOKUP(D$3,'Heat Value'!$A$1:$E$33,5,0)</f>
        <v>18208180448456.828</v>
      </c>
      <c r="E25" s="5">
        <f>INDEX('Final Energy Consumption-2020'!$A$2:$AE$43,MATCH('Energy Use 2020'!$A25,'Final Energy Consumption-2020'!$A$2:$A$43,0),MATCH('Energy Use 2020'!E$2,'Final Energy Consumption-2020'!$A$2:$AE$2,0))*VLOOKUP(E$3,'Heat Value'!$A$1:$E$33,5,0)</f>
        <v>1094201732543353</v>
      </c>
      <c r="F25" s="5">
        <f>INDEX('Final Energy Consumption-2020'!$A$2:$AE$43,MATCH('Energy Use 2020'!$A25,'Final Energy Consumption-2020'!$A$2:$A$43,0),MATCH('Energy Use 2020'!F$2,'Final Energy Consumption-2020'!$A$2:$AE$2,0))*VLOOKUP(F$3,'Heat Value'!$A$1:$E$33,5,0)</f>
        <v>148722313610222.63</v>
      </c>
      <c r="G25" s="5">
        <f>INDEX('Final Energy Consumption-2020'!$A$2:$AE$43,MATCH('Energy Use 2020'!$A25,'Final Energy Consumption-2020'!$A$2:$A$43,0),MATCH('Energy Use 2020'!G$2,'Final Energy Consumption-2020'!$A$2:$AE$2,0))*VLOOKUP(G$3,'Heat Value'!$A$1:$E$33,5,0)</f>
        <v>3359770954305.4048</v>
      </c>
      <c r="H25" s="5">
        <f>INDEX('Final Energy Consumption-2020'!$A$2:$AE$43,MATCH('Energy Use 2020'!$A25,'Final Energy Consumption-2020'!$A$2:$A$43,0),MATCH('Energy Use 2020'!H$2,'Final Energy Consumption-2020'!$A$2:$AE$2,0))*VLOOKUP(H$3,'Heat Value'!$A$1:$E$33,5,0)</f>
        <v>6461089239967.7236</v>
      </c>
      <c r="I25" s="5">
        <f>INDEX('Final Energy Consumption-2020'!$A$2:$AE$43,MATCH('Energy Use 2020'!$A25,'Final Energy Consumption-2020'!$A$2:$A$43,0),MATCH('Energy Use 2020'!I$2,'Final Energy Consumption-2020'!$A$2:$AE$2,0))*VLOOKUP(I$3,'Heat Value'!$A$1:$E$33,5,0)</f>
        <v>6623819013941.2998</v>
      </c>
      <c r="J25" s="386">
        <f>INDEX('Final Energy Consumption-2020'!$A$2:$AE$43,MATCH('Energy Use 2020'!$A25,'Final Energy Consumption-2020'!$A$2:$A$43,0),MATCH('Energy Use 2020'!J$2,'Final Energy Consumption-2020'!$A$2:$AE$2,0))*VLOOKUP(J$3,'Heat Value'!$A$1:$E$33,5,0)</f>
        <v>173014196167909</v>
      </c>
      <c r="K25" s="5">
        <f>INDEX('Final Energy Consumption-2020'!$A$2:$AE$43,MATCH('Energy Use 2020'!$A25,'Final Energy Consumption-2020'!$A$2:$A$43,0),MATCH('Energy Use 2020'!K$2,'Final Energy Consumption-2020'!$A$2:$AE$2,0))*VLOOKUP(K$3,'Heat Value'!$A$1:$E$33,5,0)</f>
        <v>46859184563547.039</v>
      </c>
      <c r="L25" s="386">
        <f>INDEX('Final Energy Consumption-2020'!$A$2:$AE$43,MATCH('Energy Use 2020'!$A25,'Final Energy Consumption-2020'!$A$2:$A$43,0),MATCH('Energy Use 2020'!L$2,'Final Energy Consumption-2020'!$A$2:$AE$2,0))*VLOOKUP(L$3,'Heat Value'!$A$1:$E$33,5,0)*0.21</f>
        <v>753542222433.05884</v>
      </c>
      <c r="M25" s="386">
        <f>INDEX('Final Energy Consumption-2020'!$A$2:$AE$43,MATCH('Energy Use 2020'!$A25,'Final Energy Consumption-2020'!$A$2:$A$43,0),MATCH('Energy Use 2020'!M$2,'Final Energy Consumption-2020'!$A$2:$AE$2,0))*VLOOKUP(M$3,'Heat Value'!$A$1:$E$33,5,0)</f>
        <v>816449669465.36536</v>
      </c>
      <c r="N25" s="386">
        <f>INDEX('Final Energy Consumption-2020'!$A$2:$AE$43,MATCH('Energy Use 2020'!$A25,'Final Energy Consumption-2020'!$A$2:$A$43,0),MATCH('Energy Use 2020'!N$2,'Final Energy Consumption-2020'!$A$2:$AE$2,0))*VLOOKUP(N$3,'Heat Value'!$A$1:$E$33,5,0)*0.74</f>
        <v>7625450493450.1807</v>
      </c>
      <c r="O25" s="5">
        <f>INDEX('Final Energy Consumption-2020'!$A$2:$AE$43,MATCH('Energy Use 2020'!$A25,'Final Energy Consumption-2020'!$A$2:$A$43,0),MATCH('Energy Use 2020'!O$2,'Final Energy Consumption-2020'!$A$2:$AE$2,0))*VLOOKUP(O$3,'Heat Value'!$A$1:$E$33,5,0)</f>
        <v>11802981614669.973</v>
      </c>
      <c r="P25" s="5">
        <f>INDEX('Final Energy Consumption-2020'!$A$2:$AE$43,MATCH('Energy Use 2020'!$A25,'Final Energy Consumption-2020'!$A$2:$A$43,0),MATCH('Energy Use 2020'!P$2,'Final Energy Consumption-2020'!$A$2:$AE$2,0))*VLOOKUP(P$3,'Heat Value'!$A$1:$E$33,5,0)</f>
        <v>1972897180561579</v>
      </c>
      <c r="Q25" s="5">
        <f>INDEX('Final Energy Consumption-2020'!$A$2:$AE$43,MATCH('Energy Use 2020'!$A25,'Final Energy Consumption-2020'!$A$2:$A$43,0),MATCH('Energy Use 2020'!Q$2,'Final Energy Consumption-2020'!$A$2:$AE$2,0))*VLOOKUP(Q$3,'Heat Value'!$A$1:$E$33,5,0)</f>
        <v>466929025605.61133</v>
      </c>
      <c r="R25" s="5">
        <f>INDEX('Final Energy Consumption-2020'!$A$2:$AE$43,MATCH('Energy Use 2020'!$A25,'Final Energy Consumption-2020'!$A$2:$A$43,0),MATCH('Energy Use 2020'!R$2,'Final Energy Consumption-2020'!$A$2:$AE$2,0))*VLOOKUP(R$3,'Heat Value'!$A$1:$E$33,5,0)</f>
        <v>73041853661111.875</v>
      </c>
      <c r="S25" s="5">
        <f>INDEX('Final Energy Consumption-2020'!$A$2:$AE$43,MATCH('Energy Use 2020'!$A25,'Final Energy Consumption-2020'!$A$2:$A$43,0),MATCH('Energy Use 2020'!S$2,'Final Energy Consumption-2020'!$A$2:$AE$2,0))*VLOOKUP(S$3,'Heat Value'!$A$1:$E$33,5,0)</f>
        <v>16139138511008.682</v>
      </c>
      <c r="T25" s="9">
        <f>INDEX('Final Energy Consumption-2020'!$A$2:$AE$43,MATCH('Energy Use 2020'!$A25,'Final Energy Consumption-2020'!$A$2:$A$43,0),MATCH('Energy Use 2020'!T$2,'Final Energy Consumption-2020'!$A$2:$AE$2,0))*VLOOKUP(T$3,'Heat Value'!$A$1:$E$33,5,0)</f>
        <v>14412932358035.836</v>
      </c>
      <c r="U25" s="5">
        <f>INDEX('Final Energy Consumption-2020'!$A$2:$AE$43,MATCH('Energy Use 2020'!$A25,'Final Energy Consumption-2020'!$A$2:$A$43,0),MATCH('Energy Use 2020'!U$2,'Final Energy Consumption-2020'!$A$2:$AE$2,0))*VLOOKUP(U$3,'Heat Value'!$A$1:$E$33,5,0)</f>
        <v>25707646661548.77</v>
      </c>
      <c r="V25" s="5">
        <f>INDEX('Final Energy Consumption-2020'!$A$2:$AE$43,MATCH('Energy Use 2020'!$A25,'Final Energy Consumption-2020'!$A$2:$A$43,0),MATCH('Energy Use 2020'!V$2,'Final Energy Consumption-2020'!$A$2:$AE$2,0))*VLOOKUP(V$3,'Heat Value'!$A$1:$E$33,5,0)</f>
        <v>399651010891982.63</v>
      </c>
      <c r="W25" s="5">
        <f>INDEX('Final Energy Consumption-2020'!$A$2:$AE$43,MATCH('Energy Use 2020'!$A25,'Final Energy Consumption-2020'!$A$2:$A$43,0),MATCH('Energy Use 2020'!W$2,'Final Energy Consumption-2020'!$A$2:$AE$2,0))*VLOOKUP(W$3,'Heat Value'!$A$1:$E$33,5,0)</f>
        <v>83018725122466.266</v>
      </c>
      <c r="X25" s="5">
        <f>INDEX('Final Energy Consumption-2020'!$A$2:$AE$43,MATCH('Energy Use 2020'!$A25,'Final Energy Consumption-2020'!$A$2:$A$43,0),MATCH('Energy Use 2020'!X$2,'Final Energy Consumption-2020'!$A$2:$AE$2,0))*VLOOKUP(X$3,'Heat Value'!$A$1:$E$33,5,0)</f>
        <v>704896371125756.13</v>
      </c>
      <c r="Y25" s="5">
        <f>INDEX('Final Energy Consumption-2020'!$A$2:$AE$43,MATCH('Energy Use 2020'!$A25,'Final Energy Consumption-2020'!$A$2:$A$43,0),MATCH('Energy Use 2020'!Y$2,'Final Energy Consumption-2020'!$A$2:$AE$2,0))*VLOOKUP(Y$3,'Heat Value'!$A$1:$E$33,5,0)</f>
        <v>629593079361628.13</v>
      </c>
      <c r="Z25" s="5">
        <f>INDEX('Final Energy Consumption-2020'!$A$2:$AE$43,MATCH('Energy Use 2020'!$A25,'Final Energy Consumption-2020'!$A$2:$A$43,0),MATCH('Energy Use 2020'!Z$2,'Final Energy Consumption-2020'!$A$2:$AE$2,0))*VLOOKUP(Z$3,'Heat Value'!$A$1:$E$33,5,0)</f>
        <v>836238444059620.25</v>
      </c>
      <c r="AA25" s="5">
        <f>INDEX('Final Energy Consumption-2020'!$A$2:$AE$43,MATCH('Energy Use 2020'!$A25,'Final Energy Consumption-2020'!$A$2:$A$43,0),MATCH('Energy Use 2020'!AA$2,'Final Energy Consumption-2020'!$A$2:$AE$2,0))*VLOOKUP(AA$3,'Heat Value'!$A$1:$E$33,5,0)</f>
        <v>1580891096902595.3</v>
      </c>
      <c r="AB25" s="5">
        <f>INDEX('Final Energy Consumption-2020'!$A$2:$AE$43,MATCH('Energy Use 2020'!$A25,'Final Energy Consumption-2020'!$A$2:$A$43,0),MATCH('Energy Use 2020'!AB$2,'Final Energy Consumption-2020'!$A$2:$AE$2,0))*VLOOKUP(AB$3,'Heat Value'!$A$1:$E$33,5,0)</f>
        <v>1972606852992664</v>
      </c>
      <c r="AC25" s="131">
        <f>INDEX('Final Energy Consumption-2020'!$A$2:$AE$43,MATCH('Energy Use 2020'!$A25,'Final Energy Consumption-2020'!$A$2:$A$43,0),MATCH('Energy Use 2020'!AC$2,'Final Energy Consumption-2020'!$A$2:$AE$2,0))*VLOOKUP(AC$3,'Heat Value'!$A$1:$E$33,5,0)</f>
        <v>64445503903892.852</v>
      </c>
    </row>
    <row r="26" spans="1:29" x14ac:dyDescent="0.2">
      <c r="A26" s="12" t="s">
        <v>22</v>
      </c>
      <c r="B26" s="9">
        <f>INDEX('Final Energy Consumption-2020'!$A$2:$AE$43,MATCH('Energy Use 2020'!$A26,'Final Energy Consumption-2020'!$A$2:$A$43,0),MATCH('Energy Use 2020'!B$2,'Final Energy Consumption-2020'!$A$2:$AE$2,0))*VLOOKUP(B$3,'Heat Value'!$A$1:$E$33,5,0)</f>
        <v>78980495677077.188</v>
      </c>
      <c r="C26" s="5">
        <f>INDEX('Final Energy Consumption-2020'!$A$2:$AE$43,MATCH('Energy Use 2020'!$A26,'Final Energy Consumption-2020'!$A$2:$A$43,0),MATCH('Energy Use 2020'!C$2,'Final Energy Consumption-2020'!$A$2:$AE$2,0))*VLOOKUP(C$3,'Heat Value'!$A$1:$E$33,5,0)</f>
        <v>0</v>
      </c>
      <c r="D26" s="5">
        <f>INDEX('Final Energy Consumption-2020'!$A$2:$AE$43,MATCH('Energy Use 2020'!$A26,'Final Energy Consumption-2020'!$A$2:$A$43,0),MATCH('Energy Use 2020'!D$2,'Final Energy Consumption-2020'!$A$2:$AE$2,0))*VLOOKUP(D$3,'Heat Value'!$A$1:$E$33,5,0)</f>
        <v>263955600075.57892</v>
      </c>
      <c r="E26" s="5">
        <f>INDEX('Final Energy Consumption-2020'!$A$2:$AE$43,MATCH('Energy Use 2020'!$A26,'Final Energy Consumption-2020'!$A$2:$A$43,0),MATCH('Energy Use 2020'!E$2,'Final Energy Consumption-2020'!$A$2:$AE$2,0))*VLOOKUP(E$3,'Heat Value'!$A$1:$E$33,5,0)</f>
        <v>932510823953.06372</v>
      </c>
      <c r="F26" s="5">
        <f>INDEX('Final Energy Consumption-2020'!$A$2:$AE$43,MATCH('Energy Use 2020'!$A26,'Final Energy Consumption-2020'!$A$2:$A$43,0),MATCH('Energy Use 2020'!F$2,'Final Energy Consumption-2020'!$A$2:$AE$2,0))*VLOOKUP(F$3,'Heat Value'!$A$1:$E$33,5,0)</f>
        <v>246719166573.03024</v>
      </c>
      <c r="G26" s="5">
        <f>INDEX('Final Energy Consumption-2020'!$A$2:$AE$43,MATCH('Energy Use 2020'!$A26,'Final Energy Consumption-2020'!$A$2:$A$43,0),MATCH('Energy Use 2020'!G$2,'Final Energy Consumption-2020'!$A$2:$AE$2,0))*VLOOKUP(G$3,'Heat Value'!$A$1:$E$33,5,0)</f>
        <v>0</v>
      </c>
      <c r="H26" s="5">
        <f>INDEX('Final Energy Consumption-2020'!$A$2:$AE$43,MATCH('Energy Use 2020'!$A26,'Final Energy Consumption-2020'!$A$2:$A$43,0),MATCH('Energy Use 2020'!H$2,'Final Energy Consumption-2020'!$A$2:$AE$2,0))*VLOOKUP(H$3,'Heat Value'!$A$1:$E$33,5,0)</f>
        <v>0</v>
      </c>
      <c r="I26" s="5">
        <f>INDEX('Final Energy Consumption-2020'!$A$2:$AE$43,MATCH('Energy Use 2020'!$A26,'Final Energy Consumption-2020'!$A$2:$A$43,0),MATCH('Energy Use 2020'!I$2,'Final Energy Consumption-2020'!$A$2:$AE$2,0))*VLOOKUP(I$3,'Heat Value'!$A$1:$E$33,5,0)</f>
        <v>9908480200.3609581</v>
      </c>
      <c r="J26" s="5">
        <f>INDEX('Final Energy Consumption-2020'!$A$2:$AE$43,MATCH('Energy Use 2020'!$A26,'Final Energy Consumption-2020'!$A$2:$A$43,0),MATCH('Energy Use 2020'!J$2,'Final Energy Consumption-2020'!$A$2:$AE$2,0))*VLOOKUP(J$3,'Heat Value'!$A$1:$E$33,5,0)</f>
        <v>3170732620.4579597</v>
      </c>
      <c r="K26" s="5">
        <f>INDEX('Final Energy Consumption-2020'!$A$2:$AE$43,MATCH('Energy Use 2020'!$A26,'Final Energy Consumption-2020'!$A$2:$A$43,0),MATCH('Energy Use 2020'!K$2,'Final Energy Consumption-2020'!$A$2:$AE$2,0))*VLOOKUP(K$3,'Heat Value'!$A$1:$E$33,5,0)</f>
        <v>0</v>
      </c>
      <c r="L26" s="5">
        <f>INDEX('Final Energy Consumption-2020'!$A$2:$AE$43,MATCH('Energy Use 2020'!$A26,'Final Energy Consumption-2020'!$A$2:$A$43,0),MATCH('Energy Use 2020'!L$2,'Final Energy Consumption-2020'!$A$2:$AE$2,0))*VLOOKUP(L$3,'Heat Value'!$A$1:$E$33,5,0)*0.21</f>
        <v>255467101575.7128</v>
      </c>
      <c r="M26" s="5">
        <f>INDEX('Final Energy Consumption-2020'!$A$2:$AE$43,MATCH('Energy Use 2020'!$A26,'Final Energy Consumption-2020'!$A$2:$A$43,0),MATCH('Energy Use 2020'!M$2,'Final Energy Consumption-2020'!$A$2:$AE$2,0))*VLOOKUP(M$3,'Heat Value'!$A$1:$E$33,5,0)</f>
        <v>4082248347.326827</v>
      </c>
      <c r="N26" s="5">
        <f>INDEX('Final Energy Consumption-2020'!$A$2:$AE$43,MATCH('Energy Use 2020'!$A26,'Final Energy Consumption-2020'!$A$2:$A$43,0),MATCH('Energy Use 2020'!N$2,'Final Energy Consumption-2020'!$A$2:$AE$2,0))*VLOOKUP(N$3,'Heat Value'!$A$1:$E$33,5,0)*0.74</f>
        <v>1124821257566.6018</v>
      </c>
      <c r="O26" s="5">
        <f>INDEX('Final Energy Consumption-2020'!$A$2:$AE$43,MATCH('Energy Use 2020'!$A26,'Final Energy Consumption-2020'!$A$2:$A$43,0),MATCH('Energy Use 2020'!O$2,'Final Energy Consumption-2020'!$A$2:$AE$2,0))*VLOOKUP(O$3,'Heat Value'!$A$1:$E$33,5,0)</f>
        <v>594508812021.65747</v>
      </c>
      <c r="P26" s="5">
        <f>INDEX('Final Energy Consumption-2020'!$A$2:$AE$43,MATCH('Energy Use 2020'!$A26,'Final Energy Consumption-2020'!$A$2:$A$43,0),MATCH('Energy Use 2020'!P$2,'Final Energy Consumption-2020'!$A$2:$AE$2,0))*VLOOKUP(P$3,'Heat Value'!$A$1:$E$33,5,0)</f>
        <v>0</v>
      </c>
      <c r="Q26" s="5">
        <f>INDEX('Final Energy Consumption-2020'!$A$2:$AE$43,MATCH('Energy Use 2020'!$A26,'Final Energy Consumption-2020'!$A$2:$A$43,0),MATCH('Energy Use 2020'!Q$2,'Final Energy Consumption-2020'!$A$2:$AE$2,0))*VLOOKUP(Q$3,'Heat Value'!$A$1:$E$33,5,0)</f>
        <v>3923773324.4169021</v>
      </c>
      <c r="R26" s="5">
        <f>INDEX('Final Energy Consumption-2020'!$A$2:$AE$43,MATCH('Energy Use 2020'!$A26,'Final Energy Consumption-2020'!$A$2:$A$43,0),MATCH('Energy Use 2020'!R$2,'Final Energy Consumption-2020'!$A$2:$AE$2,0))*VLOOKUP(R$3,'Heat Value'!$A$1:$E$33,5,0)</f>
        <v>11352479586.744152</v>
      </c>
      <c r="S26" s="5">
        <f>INDEX('Final Energy Consumption-2020'!$A$2:$AE$43,MATCH('Energy Use 2020'!$A26,'Final Energy Consumption-2020'!$A$2:$A$43,0),MATCH('Energy Use 2020'!S$2,'Final Energy Consumption-2020'!$A$2:$AE$2,0))*VLOOKUP(S$3,'Heat Value'!$A$1:$E$33,5,0)</f>
        <v>138393621531.97864</v>
      </c>
      <c r="T26" s="9">
        <f>INDEX('Final Energy Consumption-2020'!$A$2:$AE$43,MATCH('Energy Use 2020'!$A26,'Final Energy Consumption-2020'!$A$2:$A$43,0),MATCH('Energy Use 2020'!T$2,'Final Energy Consumption-2020'!$A$2:$AE$2,0))*VLOOKUP(T$3,'Heat Value'!$A$1:$E$33,5,0)</f>
        <v>0</v>
      </c>
      <c r="U26" s="5">
        <f>INDEX('Final Energy Consumption-2020'!$A$2:$AE$43,MATCH('Energy Use 2020'!$A26,'Final Energy Consumption-2020'!$A$2:$A$43,0),MATCH('Energy Use 2020'!U$2,'Final Energy Consumption-2020'!$A$2:$AE$2,0))*VLOOKUP(U$3,'Heat Value'!$A$1:$E$33,5,0)</f>
        <v>0</v>
      </c>
      <c r="V26" s="5">
        <f>INDEX('Final Energy Consumption-2020'!$A$2:$AE$43,MATCH('Energy Use 2020'!$A26,'Final Energy Consumption-2020'!$A$2:$A$43,0),MATCH('Energy Use 2020'!V$2,'Final Energy Consumption-2020'!$A$2:$AE$2,0))*VLOOKUP(V$3,'Heat Value'!$A$1:$E$33,5,0)</f>
        <v>218778370832.2171</v>
      </c>
      <c r="W26" s="5">
        <f>INDEX('Final Energy Consumption-2020'!$A$2:$AE$43,MATCH('Energy Use 2020'!$A26,'Final Energy Consumption-2020'!$A$2:$A$43,0),MATCH('Energy Use 2020'!W$2,'Final Energy Consumption-2020'!$A$2:$AE$2,0))*VLOOKUP(W$3,'Heat Value'!$A$1:$E$33,5,0)</f>
        <v>0</v>
      </c>
      <c r="X26" s="5">
        <f>INDEX('Final Energy Consumption-2020'!$A$2:$AE$43,MATCH('Energy Use 2020'!$A26,'Final Energy Consumption-2020'!$A$2:$A$43,0),MATCH('Energy Use 2020'!X$2,'Final Energy Consumption-2020'!$A$2:$AE$2,0))*VLOOKUP(X$3,'Heat Value'!$A$1:$E$33,5,0)</f>
        <v>295195747220.396</v>
      </c>
      <c r="Y26" s="5">
        <f>INDEX('Final Energy Consumption-2020'!$A$2:$AE$43,MATCH('Energy Use 2020'!$A26,'Final Energy Consumption-2020'!$A$2:$A$43,0),MATCH('Energy Use 2020'!Y$2,'Final Energy Consumption-2020'!$A$2:$AE$2,0))*VLOOKUP(Y$3,'Heat Value'!$A$1:$E$33,5,0)</f>
        <v>26948351122833.926</v>
      </c>
      <c r="Z26" s="5">
        <f>INDEX('Final Energy Consumption-2020'!$A$2:$AE$43,MATCH('Energy Use 2020'!$A26,'Final Energy Consumption-2020'!$A$2:$A$43,0),MATCH('Energy Use 2020'!Z$2,'Final Energy Consumption-2020'!$A$2:$AE$2,0))*VLOOKUP(Z$3,'Heat Value'!$A$1:$E$33,5,0)</f>
        <v>39921396199073.258</v>
      </c>
      <c r="AA26" s="5">
        <f>INDEX('Final Energy Consumption-2020'!$A$2:$AE$43,MATCH('Energy Use 2020'!$A26,'Final Energy Consumption-2020'!$A$2:$A$43,0),MATCH('Energy Use 2020'!AA$2,'Final Energy Consumption-2020'!$A$2:$AE$2,0))*VLOOKUP(AA$3,'Heat Value'!$A$1:$E$33,5,0)</f>
        <v>104745734550450.58</v>
      </c>
      <c r="AB26" s="5">
        <f>INDEX('Final Energy Consumption-2020'!$A$2:$AE$43,MATCH('Energy Use 2020'!$A26,'Final Energy Consumption-2020'!$A$2:$A$43,0),MATCH('Energy Use 2020'!AB$2,'Final Energy Consumption-2020'!$A$2:$AE$2,0))*VLOOKUP(AB$3,'Heat Value'!$A$1:$E$33,5,0)</f>
        <v>146875636962725.72</v>
      </c>
      <c r="AC26" s="131">
        <f>INDEX('Final Energy Consumption-2020'!$A$2:$AE$43,MATCH('Energy Use 2020'!$A26,'Final Energy Consumption-2020'!$A$2:$A$43,0),MATCH('Energy Use 2020'!AC$2,'Final Energy Consumption-2020'!$A$2:$AE$2,0))*VLOOKUP(AC$3,'Heat Value'!$A$1:$E$33,5,0)</f>
        <v>5520967444519.6426</v>
      </c>
    </row>
    <row r="27" spans="1:29" x14ac:dyDescent="0.2">
      <c r="A27" s="12" t="s">
        <v>23</v>
      </c>
      <c r="B27" s="9">
        <f>INDEX('Final Energy Consumption-2020'!$A$2:$AE$43,MATCH('Energy Use 2020'!$A27,'Final Energy Consumption-2020'!$A$2:$A$43,0),MATCH('Energy Use 2020'!B$2,'Final Energy Consumption-2020'!$A$2:$AE$2,0))*VLOOKUP(B$3,'Heat Value'!$A$1:$E$33,5,0)</f>
        <v>71055693212828.5</v>
      </c>
      <c r="C27" s="5">
        <f>INDEX('Final Energy Consumption-2020'!$A$2:$AE$43,MATCH('Energy Use 2020'!$A27,'Final Energy Consumption-2020'!$A$2:$A$43,0),MATCH('Energy Use 2020'!C$2,'Final Energy Consumption-2020'!$A$2:$AE$2,0))*VLOOKUP(C$3,'Heat Value'!$A$1:$E$33,5,0)</f>
        <v>0</v>
      </c>
      <c r="D27" s="5">
        <f>INDEX('Final Energy Consumption-2020'!$A$2:$AE$43,MATCH('Energy Use 2020'!$A27,'Final Energy Consumption-2020'!$A$2:$A$43,0),MATCH('Energy Use 2020'!D$2,'Final Energy Consumption-2020'!$A$2:$AE$2,0))*VLOOKUP(D$3,'Heat Value'!$A$1:$E$33,5,0)</f>
        <v>338465589286.10266</v>
      </c>
      <c r="E27" s="5">
        <f>INDEX('Final Energy Consumption-2020'!$A$2:$AE$43,MATCH('Energy Use 2020'!$A27,'Final Energy Consumption-2020'!$A$2:$A$43,0),MATCH('Energy Use 2020'!E$2,'Final Energy Consumption-2020'!$A$2:$AE$2,0))*VLOOKUP(E$3,'Heat Value'!$A$1:$E$33,5,0)</f>
        <v>18865825918.125568</v>
      </c>
      <c r="F27" s="5">
        <f>INDEX('Final Energy Consumption-2020'!$A$2:$AE$43,MATCH('Energy Use 2020'!$A27,'Final Energy Consumption-2020'!$A$2:$A$43,0),MATCH('Energy Use 2020'!F$2,'Final Energy Consumption-2020'!$A$2:$AE$2,0))*VLOOKUP(F$3,'Heat Value'!$A$1:$E$33,5,0)</f>
        <v>0</v>
      </c>
      <c r="G27" s="5">
        <f>INDEX('Final Energy Consumption-2020'!$A$2:$AE$43,MATCH('Energy Use 2020'!$A27,'Final Energy Consumption-2020'!$A$2:$A$43,0),MATCH('Energy Use 2020'!G$2,'Final Energy Consumption-2020'!$A$2:$AE$2,0))*VLOOKUP(G$3,'Heat Value'!$A$1:$E$33,5,0)</f>
        <v>0</v>
      </c>
      <c r="H27" s="5">
        <f>INDEX('Final Energy Consumption-2020'!$A$2:$AE$43,MATCH('Energy Use 2020'!$A27,'Final Energy Consumption-2020'!$A$2:$A$43,0),MATCH('Energy Use 2020'!H$2,'Final Energy Consumption-2020'!$A$2:$AE$2,0))*VLOOKUP(H$3,'Heat Value'!$A$1:$E$33,5,0)</f>
        <v>0</v>
      </c>
      <c r="I27" s="5">
        <f>INDEX('Final Energy Consumption-2020'!$A$2:$AE$43,MATCH('Energy Use 2020'!$A27,'Final Energy Consumption-2020'!$A$2:$A$43,0),MATCH('Energy Use 2020'!I$2,'Final Energy Consumption-2020'!$A$2:$AE$2,0))*VLOOKUP(I$3,'Heat Value'!$A$1:$E$33,5,0)</f>
        <v>0</v>
      </c>
      <c r="J27" s="5">
        <f>INDEX('Final Energy Consumption-2020'!$A$2:$AE$43,MATCH('Energy Use 2020'!$A27,'Final Energy Consumption-2020'!$A$2:$A$43,0),MATCH('Energy Use 2020'!J$2,'Final Energy Consumption-2020'!$A$2:$AE$2,0))*VLOOKUP(J$3,'Heat Value'!$A$1:$E$33,5,0)</f>
        <v>0</v>
      </c>
      <c r="K27" s="5">
        <f>INDEX('Final Energy Consumption-2020'!$A$2:$AE$43,MATCH('Energy Use 2020'!$A27,'Final Energy Consumption-2020'!$A$2:$A$43,0),MATCH('Energy Use 2020'!K$2,'Final Energy Consumption-2020'!$A$2:$AE$2,0))*VLOOKUP(K$3,'Heat Value'!$A$1:$E$33,5,0)</f>
        <v>0</v>
      </c>
      <c r="L27" s="5">
        <f>INDEX('Final Energy Consumption-2020'!$A$2:$AE$43,MATCH('Energy Use 2020'!$A27,'Final Energy Consumption-2020'!$A$2:$A$43,0),MATCH('Energy Use 2020'!L$2,'Final Energy Consumption-2020'!$A$2:$AE$2,0))*VLOOKUP(L$3,'Heat Value'!$A$1:$E$33,5,0)*0.21</f>
        <v>31719069658.729443</v>
      </c>
      <c r="M27" s="5">
        <f>INDEX('Final Energy Consumption-2020'!$A$2:$AE$43,MATCH('Energy Use 2020'!$A27,'Final Energy Consumption-2020'!$A$2:$A$43,0),MATCH('Energy Use 2020'!M$2,'Final Energy Consumption-2020'!$A$2:$AE$2,0))*VLOOKUP(M$3,'Heat Value'!$A$1:$E$33,5,0)</f>
        <v>8164496694.6536541</v>
      </c>
      <c r="N27" s="5">
        <f>INDEX('Final Energy Consumption-2020'!$A$2:$AE$43,MATCH('Energy Use 2020'!$A27,'Final Energy Consumption-2020'!$A$2:$A$43,0),MATCH('Energy Use 2020'!N$2,'Final Energy Consumption-2020'!$A$2:$AE$2,0))*VLOOKUP(N$3,'Heat Value'!$A$1:$E$33,5,0)*0.74</f>
        <v>332061594653.97021</v>
      </c>
      <c r="O27" s="5">
        <f>INDEX('Final Energy Consumption-2020'!$A$2:$AE$43,MATCH('Energy Use 2020'!$A27,'Final Energy Consumption-2020'!$A$2:$A$43,0),MATCH('Energy Use 2020'!O$2,'Final Energy Consumption-2020'!$A$2:$AE$2,0))*VLOOKUP(O$3,'Heat Value'!$A$1:$E$33,5,0)</f>
        <v>249693701049.09613</v>
      </c>
      <c r="P27" s="5">
        <f>INDEX('Final Energy Consumption-2020'!$A$2:$AE$43,MATCH('Energy Use 2020'!$A27,'Final Energy Consumption-2020'!$A$2:$A$43,0),MATCH('Energy Use 2020'!P$2,'Final Energy Consumption-2020'!$A$2:$AE$2,0))*VLOOKUP(P$3,'Heat Value'!$A$1:$E$33,5,0)</f>
        <v>0</v>
      </c>
      <c r="Q27" s="5">
        <f>INDEX('Final Energy Consumption-2020'!$A$2:$AE$43,MATCH('Energy Use 2020'!$A27,'Final Energy Consumption-2020'!$A$2:$A$43,0),MATCH('Energy Use 2020'!Q$2,'Final Energy Consumption-2020'!$A$2:$AE$2,0))*VLOOKUP(Q$3,'Heat Value'!$A$1:$E$33,5,0)</f>
        <v>15695093297.667608</v>
      </c>
      <c r="R27" s="5">
        <f>INDEX('Final Energy Consumption-2020'!$A$2:$AE$43,MATCH('Energy Use 2020'!$A27,'Final Energy Consumption-2020'!$A$2:$A$43,0),MATCH('Energy Use 2020'!R$2,'Final Energy Consumption-2020'!$A$2:$AE$2,0))*VLOOKUP(R$3,'Heat Value'!$A$1:$E$33,5,0)</f>
        <v>0</v>
      </c>
      <c r="S27" s="5">
        <f>INDEX('Final Energy Consumption-2020'!$A$2:$AE$43,MATCH('Energy Use 2020'!$A27,'Final Energy Consumption-2020'!$A$2:$A$43,0),MATCH('Energy Use 2020'!S$2,'Final Energy Consumption-2020'!$A$2:$AE$2,0))*VLOOKUP(S$3,'Heat Value'!$A$1:$E$33,5,0)</f>
        <v>36633605699.641396</v>
      </c>
      <c r="T27" s="9">
        <f>INDEX('Final Energy Consumption-2020'!$A$2:$AE$43,MATCH('Energy Use 2020'!$A27,'Final Energy Consumption-2020'!$A$2:$A$43,0),MATCH('Energy Use 2020'!T$2,'Final Energy Consumption-2020'!$A$2:$AE$2,0))*VLOOKUP(T$3,'Heat Value'!$A$1:$E$33,5,0)</f>
        <v>0</v>
      </c>
      <c r="U27" s="5">
        <f>INDEX('Final Energy Consumption-2020'!$A$2:$AE$43,MATCH('Energy Use 2020'!$A27,'Final Energy Consumption-2020'!$A$2:$A$43,0),MATCH('Energy Use 2020'!U$2,'Final Energy Consumption-2020'!$A$2:$AE$2,0))*VLOOKUP(U$3,'Heat Value'!$A$1:$E$33,5,0)</f>
        <v>0</v>
      </c>
      <c r="V27" s="5">
        <f>INDEX('Final Energy Consumption-2020'!$A$2:$AE$43,MATCH('Energy Use 2020'!$A27,'Final Energy Consumption-2020'!$A$2:$A$43,0),MATCH('Energy Use 2020'!V$2,'Final Energy Consumption-2020'!$A$2:$AE$2,0))*VLOOKUP(V$3,'Heat Value'!$A$1:$E$33,5,0)</f>
        <v>42804463858.477257</v>
      </c>
      <c r="W27" s="5">
        <f>INDEX('Final Energy Consumption-2020'!$A$2:$AE$43,MATCH('Energy Use 2020'!$A27,'Final Energy Consumption-2020'!$A$2:$A$43,0),MATCH('Energy Use 2020'!W$2,'Final Energy Consumption-2020'!$A$2:$AE$2,0))*VLOOKUP(W$3,'Heat Value'!$A$1:$E$33,5,0)</f>
        <v>0</v>
      </c>
      <c r="X27" s="5">
        <f>INDEX('Final Energy Consumption-2020'!$A$2:$AE$43,MATCH('Energy Use 2020'!$A27,'Final Energy Consumption-2020'!$A$2:$A$43,0),MATCH('Energy Use 2020'!X$2,'Final Energy Consumption-2020'!$A$2:$AE$2,0))*VLOOKUP(X$3,'Heat Value'!$A$1:$E$33,5,0)</f>
        <v>19420772843.447105</v>
      </c>
      <c r="Y27" s="5">
        <f>INDEX('Final Energy Consumption-2020'!$A$2:$AE$43,MATCH('Energy Use 2020'!$A27,'Final Energy Consumption-2020'!$A$2:$A$43,0),MATCH('Energy Use 2020'!Y$2,'Final Energy Consumption-2020'!$A$2:$AE$2,0))*VLOOKUP(Y$3,'Heat Value'!$A$1:$E$33,5,0)</f>
        <v>7656164837150.5645</v>
      </c>
      <c r="Z27" s="5">
        <f>INDEX('Final Energy Consumption-2020'!$A$2:$AE$43,MATCH('Energy Use 2020'!$A27,'Final Energy Consumption-2020'!$A$2:$A$43,0),MATCH('Energy Use 2020'!Z$2,'Final Energy Consumption-2020'!$A$2:$AE$2,0))*VLOOKUP(Z$3,'Heat Value'!$A$1:$E$33,5,0)</f>
        <v>56501280003328.742</v>
      </c>
      <c r="AA27" s="5">
        <f>INDEX('Final Energy Consumption-2020'!$A$2:$AE$43,MATCH('Energy Use 2020'!$A27,'Final Energy Consumption-2020'!$A$2:$A$43,0),MATCH('Energy Use 2020'!AA$2,'Final Energy Consumption-2020'!$A$2:$AE$2,0))*VLOOKUP(AA$3,'Heat Value'!$A$1:$E$33,5,0)</f>
        <v>104924398078073.31</v>
      </c>
      <c r="AB27" s="5">
        <f>INDEX('Final Energy Consumption-2020'!$A$2:$AE$43,MATCH('Energy Use 2020'!$A27,'Final Energy Consumption-2020'!$A$2:$A$43,0),MATCH('Energy Use 2020'!AB$2,'Final Energy Consumption-2020'!$A$2:$AE$2,0))*VLOOKUP(AB$3,'Heat Value'!$A$1:$E$33,5,0)</f>
        <v>153672623112795.41</v>
      </c>
      <c r="AC27" s="131">
        <f>INDEX('Final Energy Consumption-2020'!$A$2:$AE$43,MATCH('Energy Use 2020'!$A27,'Final Energy Consumption-2020'!$A$2:$A$43,0),MATCH('Energy Use 2020'!AC$2,'Final Energy Consumption-2020'!$A$2:$AE$2,0))*VLOOKUP(AC$3,'Heat Value'!$A$1:$E$33,5,0)</f>
        <v>4103271784142.9907</v>
      </c>
    </row>
    <row r="28" spans="1:29" x14ac:dyDescent="0.2">
      <c r="A28" s="12" t="s">
        <v>24</v>
      </c>
      <c r="B28" s="9">
        <f>INDEX('Final Energy Consumption-2020'!$A$2:$AE$43,MATCH('Energy Use 2020'!$A28,'Final Energy Consumption-2020'!$A$2:$A$43,0),MATCH('Energy Use 2020'!B$2,'Final Energy Consumption-2020'!$A$2:$AE$2,0))*VLOOKUP(B$3,'Heat Value'!$A$1:$E$33,5,0)</f>
        <v>39493220382598.703</v>
      </c>
      <c r="C28" s="5">
        <f>INDEX('Final Energy Consumption-2020'!$A$2:$AE$43,MATCH('Energy Use 2020'!$A28,'Final Energy Consumption-2020'!$A$2:$A$43,0),MATCH('Energy Use 2020'!C$2,'Final Energy Consumption-2020'!$A$2:$AE$2,0))*VLOOKUP(C$3,'Heat Value'!$A$1:$E$33,5,0)</f>
        <v>0</v>
      </c>
      <c r="D28" s="5">
        <f>INDEX('Final Energy Consumption-2020'!$A$2:$AE$43,MATCH('Energy Use 2020'!$A28,'Final Energy Consumption-2020'!$A$2:$A$43,0),MATCH('Energy Use 2020'!D$2,'Final Energy Consumption-2020'!$A$2:$AE$2,0))*VLOOKUP(D$3,'Heat Value'!$A$1:$E$33,5,0)</f>
        <v>149812637880.73398</v>
      </c>
      <c r="E28" s="5">
        <f>INDEX('Final Energy Consumption-2020'!$A$2:$AE$43,MATCH('Energy Use 2020'!$A28,'Final Energy Consumption-2020'!$A$2:$A$43,0),MATCH('Energy Use 2020'!E$2,'Final Energy Consumption-2020'!$A$2:$AE$2,0))*VLOOKUP(E$3,'Heat Value'!$A$1:$E$33,5,0)</f>
        <v>533633361684.12317</v>
      </c>
      <c r="F28" s="5">
        <f>INDEX('Final Energy Consumption-2020'!$A$2:$AE$43,MATCH('Energy Use 2020'!$A28,'Final Energy Consumption-2020'!$A$2:$A$43,0),MATCH('Energy Use 2020'!F$2,'Final Energy Consumption-2020'!$A$2:$AE$2,0))*VLOOKUP(F$3,'Heat Value'!$A$1:$E$33,5,0)</f>
        <v>1167804055112.343</v>
      </c>
      <c r="G28" s="5">
        <f>INDEX('Final Energy Consumption-2020'!$A$2:$AE$43,MATCH('Energy Use 2020'!$A28,'Final Energy Consumption-2020'!$A$2:$A$43,0),MATCH('Energy Use 2020'!G$2,'Final Energy Consumption-2020'!$A$2:$AE$2,0))*VLOOKUP(G$3,'Heat Value'!$A$1:$E$33,5,0)</f>
        <v>0</v>
      </c>
      <c r="H28" s="5">
        <f>INDEX('Final Energy Consumption-2020'!$A$2:$AE$43,MATCH('Energy Use 2020'!$A28,'Final Energy Consumption-2020'!$A$2:$A$43,0),MATCH('Energy Use 2020'!H$2,'Final Energy Consumption-2020'!$A$2:$AE$2,0))*VLOOKUP(H$3,'Heat Value'!$A$1:$E$33,5,0)</f>
        <v>0</v>
      </c>
      <c r="I28" s="5">
        <f>INDEX('Final Energy Consumption-2020'!$A$2:$AE$43,MATCH('Energy Use 2020'!$A28,'Final Energy Consumption-2020'!$A$2:$A$43,0),MATCH('Energy Use 2020'!I$2,'Final Energy Consumption-2020'!$A$2:$AE$2,0))*VLOOKUP(I$3,'Heat Value'!$A$1:$E$33,5,0)</f>
        <v>0</v>
      </c>
      <c r="J28" s="5">
        <f>INDEX('Final Energy Consumption-2020'!$A$2:$AE$43,MATCH('Energy Use 2020'!$A28,'Final Energy Consumption-2020'!$A$2:$A$43,0),MATCH('Energy Use 2020'!J$2,'Final Energy Consumption-2020'!$A$2:$AE$2,0))*VLOOKUP(J$3,'Heat Value'!$A$1:$E$33,5,0)</f>
        <v>811707550837.23767</v>
      </c>
      <c r="K28" s="5">
        <f>INDEX('Final Energy Consumption-2020'!$A$2:$AE$43,MATCH('Energy Use 2020'!$A28,'Final Energy Consumption-2020'!$A$2:$A$43,0),MATCH('Energy Use 2020'!K$2,'Final Energy Consumption-2020'!$A$2:$AE$2,0))*VLOOKUP(K$3,'Heat Value'!$A$1:$E$33,5,0)</f>
        <v>19816960400.721916</v>
      </c>
      <c r="L28" s="5">
        <f>INDEX('Final Energy Consumption-2020'!$A$2:$AE$43,MATCH('Energy Use 2020'!$A28,'Final Energy Consumption-2020'!$A$2:$A$43,0),MATCH('Energy Use 2020'!L$2,'Final Energy Consumption-2020'!$A$2:$AE$2,0))*VLOOKUP(L$3,'Heat Value'!$A$1:$E$33,5,0)*0.21</f>
        <v>507505114539.67108</v>
      </c>
      <c r="M28" s="5">
        <f>INDEX('Final Energy Consumption-2020'!$A$2:$AE$43,MATCH('Energy Use 2020'!$A28,'Final Energy Consumption-2020'!$A$2:$A$43,0),MATCH('Energy Use 2020'!M$2,'Final Energy Consumption-2020'!$A$2:$AE$2,0))*VLOOKUP(M$3,'Heat Value'!$A$1:$E$33,5,0)</f>
        <v>20411241736.634136</v>
      </c>
      <c r="N28" s="5">
        <f>INDEX('Final Energy Consumption-2020'!$A$2:$AE$43,MATCH('Energy Use 2020'!$A28,'Final Energy Consumption-2020'!$A$2:$A$43,0),MATCH('Energy Use 2020'!N$2,'Final Energy Consumption-2020'!$A$2:$AE$2,0))*VLOOKUP(N$3,'Heat Value'!$A$1:$E$33,5,0)*0.74</f>
        <v>2300498795395.5234</v>
      </c>
      <c r="O28" s="5">
        <f>INDEX('Final Energy Consumption-2020'!$A$2:$AE$43,MATCH('Energy Use 2020'!$A28,'Final Energy Consumption-2020'!$A$2:$A$43,0),MATCH('Energy Use 2020'!O$2,'Final Energy Consumption-2020'!$A$2:$AE$2,0))*VLOOKUP(O$3,'Heat Value'!$A$1:$E$33,5,0)</f>
        <v>875909649711.90857</v>
      </c>
      <c r="P28" s="5">
        <f>INDEX('Final Energy Consumption-2020'!$A$2:$AE$43,MATCH('Energy Use 2020'!$A28,'Final Energy Consumption-2020'!$A$2:$A$43,0),MATCH('Energy Use 2020'!P$2,'Final Energy Consumption-2020'!$A$2:$AE$2,0))*VLOOKUP(P$3,'Heat Value'!$A$1:$E$33,5,0)</f>
        <v>0</v>
      </c>
      <c r="Q28" s="5">
        <f>INDEX('Final Energy Consumption-2020'!$A$2:$AE$43,MATCH('Energy Use 2020'!$A28,'Final Energy Consumption-2020'!$A$2:$A$43,0),MATCH('Energy Use 2020'!Q$2,'Final Energy Consumption-2020'!$A$2:$AE$2,0))*VLOOKUP(Q$3,'Heat Value'!$A$1:$E$33,5,0)</f>
        <v>211883759518.51273</v>
      </c>
      <c r="R28" s="5">
        <f>INDEX('Final Energy Consumption-2020'!$A$2:$AE$43,MATCH('Energy Use 2020'!$A28,'Final Energy Consumption-2020'!$A$2:$A$43,0),MATCH('Energy Use 2020'!R$2,'Final Energy Consumption-2020'!$A$2:$AE$2,0))*VLOOKUP(R$3,'Heat Value'!$A$1:$E$33,5,0)</f>
        <v>476804142643.25439</v>
      </c>
      <c r="S28" s="5">
        <f>INDEX('Final Energy Consumption-2020'!$A$2:$AE$43,MATCH('Energy Use 2020'!$A28,'Final Energy Consumption-2020'!$A$2:$A$43,0),MATCH('Energy Use 2020'!S$2,'Final Energy Consumption-2020'!$A$2:$AE$2,0))*VLOOKUP(S$3,'Heat Value'!$A$1:$E$33,5,0)</f>
        <v>203520031664.67444</v>
      </c>
      <c r="T28" s="9">
        <f>INDEX('Final Energy Consumption-2020'!$A$2:$AE$43,MATCH('Energy Use 2020'!$A28,'Final Energy Consumption-2020'!$A$2:$A$43,0),MATCH('Energy Use 2020'!T$2,'Final Energy Consumption-2020'!$A$2:$AE$2,0))*VLOOKUP(T$3,'Heat Value'!$A$1:$E$33,5,0)</f>
        <v>1066394636833.6805</v>
      </c>
      <c r="U28" s="5">
        <f>INDEX('Final Energy Consumption-2020'!$A$2:$AE$43,MATCH('Energy Use 2020'!$A28,'Final Energy Consumption-2020'!$A$2:$A$43,0),MATCH('Energy Use 2020'!U$2,'Final Energy Consumption-2020'!$A$2:$AE$2,0))*VLOOKUP(U$3,'Heat Value'!$A$1:$E$33,5,0)</f>
        <v>0</v>
      </c>
      <c r="V28" s="5">
        <f>INDEX('Final Energy Consumption-2020'!$A$2:$AE$43,MATCH('Energy Use 2020'!$A28,'Final Energy Consumption-2020'!$A$2:$A$43,0),MATCH('Energy Use 2020'!V$2,'Final Energy Consumption-2020'!$A$2:$AE$2,0))*VLOOKUP(V$3,'Heat Value'!$A$1:$E$33,5,0)</f>
        <v>1212793142656.8555</v>
      </c>
      <c r="W28" s="5">
        <f>INDEX('Final Energy Consumption-2020'!$A$2:$AE$43,MATCH('Energy Use 2020'!$A28,'Final Energy Consumption-2020'!$A$2:$A$43,0),MATCH('Energy Use 2020'!W$2,'Final Energy Consumption-2020'!$A$2:$AE$2,0))*VLOOKUP(W$3,'Heat Value'!$A$1:$E$33,5,0)</f>
        <v>4359769200.8437281</v>
      </c>
      <c r="X28" s="5">
        <f>INDEX('Final Energy Consumption-2020'!$A$2:$AE$43,MATCH('Energy Use 2020'!$A28,'Final Energy Consumption-2020'!$A$2:$A$43,0),MATCH('Energy Use 2020'!X$2,'Final Energy Consumption-2020'!$A$2:$AE$2,0))*VLOOKUP(X$3,'Heat Value'!$A$1:$E$33,5,0)</f>
        <v>1157478061469.4473</v>
      </c>
      <c r="Y28" s="5">
        <f>INDEX('Final Energy Consumption-2020'!$A$2:$AE$43,MATCH('Energy Use 2020'!$A28,'Final Energy Consumption-2020'!$A$2:$A$43,0),MATCH('Energy Use 2020'!Y$2,'Final Energy Consumption-2020'!$A$2:$AE$2,0))*VLOOKUP(Y$3,'Heat Value'!$A$1:$E$33,5,0)</f>
        <v>27926451476478.707</v>
      </c>
      <c r="Z28" s="5">
        <f>INDEX('Final Energy Consumption-2020'!$A$2:$AE$43,MATCH('Energy Use 2020'!$A28,'Final Energy Consumption-2020'!$A$2:$A$43,0),MATCH('Energy Use 2020'!Z$2,'Final Energy Consumption-2020'!$A$2:$AE$2,0))*VLOOKUP(Z$3,'Heat Value'!$A$1:$E$33,5,0)</f>
        <v>37454644889178.148</v>
      </c>
      <c r="AA28" s="5">
        <f>INDEX('Final Energy Consumption-2020'!$A$2:$AE$43,MATCH('Energy Use 2020'!$A28,'Final Energy Consumption-2020'!$A$2:$A$43,0),MATCH('Energy Use 2020'!AA$2,'Final Energy Consumption-2020'!$A$2:$AE$2,0))*VLOOKUP(AA$3,'Heat Value'!$A$1:$E$33,5,0)</f>
        <v>29628194564297.238</v>
      </c>
      <c r="AB28" s="5">
        <f>INDEX('Final Energy Consumption-2020'!$A$2:$AE$43,MATCH('Energy Use 2020'!$A28,'Final Energy Consumption-2020'!$A$2:$A$43,0),MATCH('Energy Use 2020'!AB$2,'Final Energy Consumption-2020'!$A$2:$AE$2,0))*VLOOKUP(AB$3,'Heat Value'!$A$1:$E$33,5,0)</f>
        <v>505256285721746.44</v>
      </c>
      <c r="AC28" s="131">
        <f>INDEX('Final Energy Consumption-2020'!$A$2:$AE$43,MATCH('Energy Use 2020'!$A28,'Final Energy Consumption-2020'!$A$2:$A$43,0),MATCH('Energy Use 2020'!AC$2,'Final Energy Consumption-2020'!$A$2:$AE$2,0))*VLOOKUP(AC$3,'Heat Value'!$A$1:$E$33,5,0)</f>
        <v>3842482367165.6812</v>
      </c>
    </row>
    <row r="29" spans="1:29" x14ac:dyDescent="0.2">
      <c r="A29" s="12" t="s">
        <v>25</v>
      </c>
      <c r="B29" s="9">
        <f>INDEX('Final Energy Consumption-2020'!$A$2:$AE$43,MATCH('Energy Use 2020'!$A29,'Final Energy Consumption-2020'!$A$2:$A$43,0),MATCH('Energy Use 2020'!B$2,'Final Energy Consumption-2020'!$A$2:$AE$2,0))*VLOOKUP(B$3,'Heat Value'!$A$1:$E$33,5,0)</f>
        <v>2792094782091393.5</v>
      </c>
      <c r="C29" s="5">
        <f>INDEX('Final Energy Consumption-2020'!$A$2:$AE$43,MATCH('Energy Use 2020'!$A29,'Final Energy Consumption-2020'!$A$2:$A$43,0),MATCH('Energy Use 2020'!C$2,'Final Energy Consumption-2020'!$A$2:$AE$2,0))*VLOOKUP(C$3,'Heat Value'!$A$1:$E$33,5,0)</f>
        <v>0</v>
      </c>
      <c r="D29" s="5">
        <f>INDEX('Final Energy Consumption-2020'!$A$2:$AE$43,MATCH('Energy Use 2020'!$A29,'Final Energy Consumption-2020'!$A$2:$A$43,0),MATCH('Energy Use 2020'!D$2,'Final Energy Consumption-2020'!$A$2:$AE$2,0))*VLOOKUP(D$3,'Heat Value'!$A$1:$E$33,5,0)</f>
        <v>779066142612260.75</v>
      </c>
      <c r="E29" s="5">
        <f>INDEX('Final Energy Consumption-2020'!$A$2:$AE$43,MATCH('Energy Use 2020'!$A29,'Final Energy Consumption-2020'!$A$2:$A$43,0),MATCH('Energy Use 2020'!E$2,'Final Energy Consumption-2020'!$A$2:$AE$2,0))*VLOOKUP(E$3,'Heat Value'!$A$1:$E$33,5,0)</f>
        <v>394336188458648.94</v>
      </c>
      <c r="F29" s="5">
        <f>INDEX('Final Energy Consumption-2020'!$A$2:$AE$43,MATCH('Energy Use 2020'!$A29,'Final Energy Consumption-2020'!$A$2:$A$43,0),MATCH('Energy Use 2020'!F$2,'Final Energy Consumption-2020'!$A$2:$AE$2,0))*VLOOKUP(F$3,'Heat Value'!$A$1:$E$33,5,0)</f>
        <v>62946283364999.125</v>
      </c>
      <c r="G29" s="5">
        <f>INDEX('Final Energy Consumption-2020'!$A$2:$AE$43,MATCH('Energy Use 2020'!$A29,'Final Energy Consumption-2020'!$A$2:$A$43,0),MATCH('Energy Use 2020'!G$2,'Final Energy Consumption-2020'!$A$2:$AE$2,0))*VLOOKUP(G$3,'Heat Value'!$A$1:$E$33,5,0)</f>
        <v>16449324459932.617</v>
      </c>
      <c r="H29" s="5">
        <f>INDEX('Final Energy Consumption-2020'!$A$2:$AE$43,MATCH('Energy Use 2020'!$A29,'Final Energy Consumption-2020'!$A$2:$A$43,0),MATCH('Energy Use 2020'!H$2,'Final Energy Consumption-2020'!$A$2:$AE$2,0))*VLOOKUP(H$3,'Heat Value'!$A$1:$E$33,5,0)</f>
        <v>7108704245372.4131</v>
      </c>
      <c r="I29" s="5">
        <f>INDEX('Final Energy Consumption-2020'!$A$2:$AE$43,MATCH('Energy Use 2020'!$A29,'Final Energy Consumption-2020'!$A$2:$A$43,0),MATCH('Energy Use 2020'!I$2,'Final Energy Consumption-2020'!$A$2:$AE$2,0))*VLOOKUP(I$3,'Heat Value'!$A$1:$E$33,5,0)</f>
        <v>4201195604953.0464</v>
      </c>
      <c r="J29" s="5">
        <f>INDEX('Final Energy Consumption-2020'!$A$2:$AE$43,MATCH('Energy Use 2020'!$A29,'Final Energy Consumption-2020'!$A$2:$A$43,0),MATCH('Energy Use 2020'!J$2,'Final Energy Consumption-2020'!$A$2:$AE$2,0))*VLOOKUP(J$3,'Heat Value'!$A$1:$E$33,5,0)</f>
        <v>5250733219478.3809</v>
      </c>
      <c r="K29" s="5">
        <f>INDEX('Final Energy Consumption-2020'!$A$2:$AE$43,MATCH('Energy Use 2020'!$A29,'Final Energy Consumption-2020'!$A$2:$A$43,0),MATCH('Energy Use 2020'!K$2,'Final Energy Consumption-2020'!$A$2:$AE$2,0))*VLOOKUP(K$3,'Heat Value'!$A$1:$E$33,5,0)</f>
        <v>146645506965.34216</v>
      </c>
      <c r="L29" s="5">
        <f>INDEX('Final Energy Consumption-2020'!$A$2:$AE$43,MATCH('Energy Use 2020'!$A29,'Final Energy Consumption-2020'!$A$2:$A$43,0),MATCH('Energy Use 2020'!L$2,'Final Energy Consumption-2020'!$A$2:$AE$2,0))*VLOOKUP(L$3,'Heat Value'!$A$1:$E$33,5,0)*0.21</f>
        <v>1107595621596.7146</v>
      </c>
      <c r="M29" s="5">
        <f>INDEX('Final Energy Consumption-2020'!$A$2:$AE$43,MATCH('Energy Use 2020'!$A29,'Final Energy Consumption-2020'!$A$2:$A$43,0),MATCH('Energy Use 2020'!M$2,'Final Energy Consumption-2020'!$A$2:$AE$2,0))*VLOOKUP(M$3,'Heat Value'!$A$1:$E$33,5,0)</f>
        <v>216359162408.32184</v>
      </c>
      <c r="N29" s="5">
        <f>INDEX('Final Energy Consumption-2020'!$A$2:$AE$43,MATCH('Energy Use 2020'!$A29,'Final Energy Consumption-2020'!$A$2:$A$43,0),MATCH('Energy Use 2020'!N$2,'Final Energy Consumption-2020'!$A$2:$AE$2,0))*VLOOKUP(N$3,'Heat Value'!$A$1:$E$33,5,0)*0.74</f>
        <v>69484636567817.719</v>
      </c>
      <c r="O29" s="5">
        <f>INDEX('Final Energy Consumption-2020'!$A$2:$AE$43,MATCH('Energy Use 2020'!$A29,'Final Energy Consumption-2020'!$A$2:$A$43,0),MATCH('Energy Use 2020'!O$2,'Final Energy Consumption-2020'!$A$2:$AE$2,0))*VLOOKUP(O$3,'Heat Value'!$A$1:$E$33,5,0)</f>
        <v>23102612435161.609</v>
      </c>
      <c r="P29" s="5">
        <f>INDEX('Final Energy Consumption-2020'!$A$2:$AE$43,MATCH('Energy Use 2020'!$A29,'Final Energy Consumption-2020'!$A$2:$A$43,0),MATCH('Energy Use 2020'!P$2,'Final Energy Consumption-2020'!$A$2:$AE$2,0))*VLOOKUP(P$3,'Heat Value'!$A$1:$E$33,5,0)</f>
        <v>0</v>
      </c>
      <c r="Q29" s="5">
        <f>INDEX('Final Energy Consumption-2020'!$A$2:$AE$43,MATCH('Energy Use 2020'!$A29,'Final Energy Consumption-2020'!$A$2:$A$43,0),MATCH('Energy Use 2020'!Q$2,'Final Energy Consumption-2020'!$A$2:$AE$2,0))*VLOOKUP(Q$3,'Heat Value'!$A$1:$E$33,5,0)</f>
        <v>309978092628.93524</v>
      </c>
      <c r="R29" s="5">
        <f>INDEX('Final Energy Consumption-2020'!$A$2:$AE$43,MATCH('Energy Use 2020'!$A29,'Final Energy Consumption-2020'!$A$2:$A$43,0),MATCH('Energy Use 2020'!R$2,'Final Energy Consumption-2020'!$A$2:$AE$2,0))*VLOOKUP(R$3,'Heat Value'!$A$1:$E$33,5,0)</f>
        <v>336790227740.07648</v>
      </c>
      <c r="S29" s="5">
        <f>INDEX('Final Energy Consumption-2020'!$A$2:$AE$43,MATCH('Energy Use 2020'!$A29,'Final Energy Consumption-2020'!$A$2:$A$43,0),MATCH('Energy Use 2020'!S$2,'Final Energy Consumption-2020'!$A$2:$AE$2,0))*VLOOKUP(S$3,'Heat Value'!$A$1:$E$33,5,0)</f>
        <v>105830416465.63071</v>
      </c>
      <c r="T29" s="9">
        <f>INDEX('Final Energy Consumption-2020'!$A$2:$AE$43,MATCH('Energy Use 2020'!$A29,'Final Energy Consumption-2020'!$A$2:$A$43,0),MATCH('Energy Use 2020'!T$2,'Final Energy Consumption-2020'!$A$2:$AE$2,0))*VLOOKUP(T$3,'Heat Value'!$A$1:$E$33,5,0)</f>
        <v>103621087168039.5</v>
      </c>
      <c r="U29" s="5">
        <f>INDEX('Final Energy Consumption-2020'!$A$2:$AE$43,MATCH('Energy Use 2020'!$A29,'Final Energy Consumption-2020'!$A$2:$A$43,0),MATCH('Energy Use 2020'!U$2,'Final Energy Consumption-2020'!$A$2:$AE$2,0))*VLOOKUP(U$3,'Heat Value'!$A$1:$E$33,5,0)</f>
        <v>776564720625927</v>
      </c>
      <c r="V29" s="5">
        <f>INDEX('Final Energy Consumption-2020'!$A$2:$AE$43,MATCH('Energy Use 2020'!$A29,'Final Energy Consumption-2020'!$A$2:$A$43,0),MATCH('Energy Use 2020'!V$2,'Final Energy Consumption-2020'!$A$2:$AE$2,0))*VLOOKUP(V$3,'Heat Value'!$A$1:$E$33,5,0)</f>
        <v>25906212737458.402</v>
      </c>
      <c r="W29" s="5">
        <f>INDEX('Final Energy Consumption-2020'!$A$2:$AE$43,MATCH('Energy Use 2020'!$A29,'Final Energy Consumption-2020'!$A$2:$A$43,0),MATCH('Energy Use 2020'!W$2,'Final Energy Consumption-2020'!$A$2:$AE$2,0))*VLOOKUP(W$3,'Heat Value'!$A$1:$E$33,5,0)</f>
        <v>34878153606.749825</v>
      </c>
      <c r="X29" s="5">
        <f>INDEX('Final Energy Consumption-2020'!$A$2:$AE$43,MATCH('Energy Use 2020'!$A29,'Final Energy Consumption-2020'!$A$2:$A$43,0),MATCH('Energy Use 2020'!X$2,'Final Energy Consumption-2020'!$A$2:$AE$2,0))*VLOOKUP(X$3,'Heat Value'!$A$1:$E$33,5,0)</f>
        <v>6001018808625.1553</v>
      </c>
      <c r="Y29" s="5">
        <f>INDEX('Final Energy Consumption-2020'!$A$2:$AE$43,MATCH('Energy Use 2020'!$A29,'Final Energy Consumption-2020'!$A$2:$A$43,0),MATCH('Energy Use 2020'!Y$2,'Final Energy Consumption-2020'!$A$2:$AE$2,0))*VLOOKUP(Y$3,'Heat Value'!$A$1:$E$33,5,0)</f>
        <v>143139927616154.16</v>
      </c>
      <c r="Z29" s="5">
        <f>INDEX('Final Energy Consumption-2020'!$A$2:$AE$43,MATCH('Energy Use 2020'!$A29,'Final Energy Consumption-2020'!$A$2:$A$43,0),MATCH('Energy Use 2020'!Z$2,'Final Energy Consumption-2020'!$A$2:$AE$2,0))*VLOOKUP(Z$3,'Heat Value'!$A$1:$E$33,5,0)</f>
        <v>649711095009804.5</v>
      </c>
      <c r="AA29" s="5">
        <f>INDEX('Final Energy Consumption-2020'!$A$2:$AE$43,MATCH('Energy Use 2020'!$A29,'Final Energy Consumption-2020'!$A$2:$A$43,0),MATCH('Energy Use 2020'!AA$2,'Final Energy Consumption-2020'!$A$2:$AE$2,0))*VLOOKUP(AA$3,'Heat Value'!$A$1:$E$33,5,0)</f>
        <v>45359968384612.055</v>
      </c>
      <c r="AB29" s="5">
        <f>INDEX('Final Energy Consumption-2020'!$A$2:$AE$43,MATCH('Energy Use 2020'!$A29,'Final Energy Consumption-2020'!$A$2:$A$43,0),MATCH('Energy Use 2020'!AB$2,'Final Energy Consumption-2020'!$A$2:$AE$2,0))*VLOOKUP(AB$3,'Heat Value'!$A$1:$E$33,5,0)</f>
        <v>1340811294492135.3</v>
      </c>
      <c r="AC29" s="131">
        <f>INDEX('Final Energy Consumption-2020'!$A$2:$AE$43,MATCH('Energy Use 2020'!$A29,'Final Energy Consumption-2020'!$A$2:$A$43,0),MATCH('Energy Use 2020'!AC$2,'Final Energy Consumption-2020'!$A$2:$AE$2,0))*VLOOKUP(AC$3,'Heat Value'!$A$1:$E$33,5,0)</f>
        <v>23035473714495.777</v>
      </c>
    </row>
    <row r="30" spans="1:29" x14ac:dyDescent="0.2">
      <c r="A30" s="12" t="s">
        <v>26</v>
      </c>
      <c r="B30" s="9">
        <f>INDEX('Final Energy Consumption-2020'!$A$2:$AE$43,MATCH('Energy Use 2020'!$A30,'Final Energy Consumption-2020'!$A$2:$A$43,0),MATCH('Energy Use 2020'!B$2,'Final Energy Consumption-2020'!$A$2:$AE$2,0))*VLOOKUP(B$3,'Heat Value'!$A$1:$E$33,5,0)</f>
        <v>1744851656146923.5</v>
      </c>
      <c r="C30" s="5">
        <f>INDEX('Final Energy Consumption-2020'!$A$2:$AE$43,MATCH('Energy Use 2020'!$A30,'Final Energy Consumption-2020'!$A$2:$A$43,0),MATCH('Energy Use 2020'!C$2,'Final Energy Consumption-2020'!$A$2:$AE$2,0))*VLOOKUP(C$3,'Heat Value'!$A$1:$E$33,5,0)</f>
        <v>0</v>
      </c>
      <c r="D30" s="5">
        <f>INDEX('Final Energy Consumption-2020'!$A$2:$AE$43,MATCH('Energy Use 2020'!$A30,'Final Energy Consumption-2020'!$A$2:$A$43,0),MATCH('Energy Use 2020'!D$2,'Final Energy Consumption-2020'!$A$2:$AE$2,0))*VLOOKUP(D$3,'Heat Value'!$A$1:$E$33,5,0)</f>
        <v>70079022830876.68</v>
      </c>
      <c r="E30" s="5">
        <f>INDEX('Final Energy Consumption-2020'!$A$2:$AE$43,MATCH('Energy Use 2020'!$A30,'Final Energy Consumption-2020'!$A$2:$A$43,0),MATCH('Energy Use 2020'!E$2,'Final Energy Consumption-2020'!$A$2:$AE$2,0))*VLOOKUP(E$3,'Heat Value'!$A$1:$E$33,5,0)</f>
        <v>1.0870866210542314E+16</v>
      </c>
      <c r="F30" s="5">
        <f>INDEX('Final Energy Consumption-2020'!$A$2:$AE$43,MATCH('Energy Use 2020'!$A30,'Final Energy Consumption-2020'!$A$2:$A$43,0),MATCH('Energy Use 2020'!F$2,'Final Energy Consumption-2020'!$A$2:$AE$2,0))*VLOOKUP(F$3,'Heat Value'!$A$1:$E$33,5,0)</f>
        <v>581747346834767.13</v>
      </c>
      <c r="G30" s="5">
        <f>INDEX('Final Energy Consumption-2020'!$A$2:$AE$43,MATCH('Energy Use 2020'!$A30,'Final Energy Consumption-2020'!$A$2:$A$43,0),MATCH('Energy Use 2020'!G$2,'Final Energy Consumption-2020'!$A$2:$AE$2,0))*VLOOKUP(G$3,'Heat Value'!$A$1:$E$33,5,0)</f>
        <v>2978490450529230</v>
      </c>
      <c r="H30" s="5">
        <f>INDEX('Final Energy Consumption-2020'!$A$2:$AE$43,MATCH('Energy Use 2020'!$A30,'Final Energy Consumption-2020'!$A$2:$A$43,0),MATCH('Energy Use 2020'!H$2,'Final Energy Consumption-2020'!$A$2:$AE$2,0))*VLOOKUP(H$3,'Heat Value'!$A$1:$E$33,5,0)</f>
        <v>468511804375095.44</v>
      </c>
      <c r="I30" s="5">
        <f>INDEX('Final Energy Consumption-2020'!$A$2:$AE$43,MATCH('Energy Use 2020'!$A30,'Final Energy Consumption-2020'!$A$2:$A$43,0),MATCH('Energy Use 2020'!I$2,'Final Energy Consumption-2020'!$A$2:$AE$2,0))*VLOOKUP(I$3,'Heat Value'!$A$1:$E$33,5,0)</f>
        <v>777815695728.33521</v>
      </c>
      <c r="J30" s="5">
        <f>INDEX('Final Energy Consumption-2020'!$A$2:$AE$43,MATCH('Energy Use 2020'!$A30,'Final Energy Consumption-2020'!$A$2:$A$43,0),MATCH('Energy Use 2020'!J$2,'Final Energy Consumption-2020'!$A$2:$AE$2,0))*VLOOKUP(J$3,'Heat Value'!$A$1:$E$33,5,0)</f>
        <v>104326615410928.23</v>
      </c>
      <c r="K30" s="5">
        <f>INDEX('Final Energy Consumption-2020'!$A$2:$AE$43,MATCH('Energy Use 2020'!$A30,'Final Energy Consumption-2020'!$A$2:$A$43,0),MATCH('Energy Use 2020'!K$2,'Final Energy Consumption-2020'!$A$2:$AE$2,0))*VLOOKUP(K$3,'Heat Value'!$A$1:$E$33,5,0)</f>
        <v>0</v>
      </c>
      <c r="L30" s="5">
        <f>INDEX('Final Energy Consumption-2020'!$A$2:$AE$43,MATCH('Energy Use 2020'!$A30,'Final Energy Consumption-2020'!$A$2:$A$43,0),MATCH('Energy Use 2020'!L$2,'Final Energy Consumption-2020'!$A$2:$AE$2,0))*VLOOKUP(L$3,'Heat Value'!$A$1:$E$33,5,0)*0.21</f>
        <v>214318038234.65839</v>
      </c>
      <c r="M30" s="5">
        <f>INDEX('Final Energy Consumption-2020'!$A$2:$AE$43,MATCH('Energy Use 2020'!$A30,'Final Energy Consumption-2020'!$A$2:$A$43,0),MATCH('Energy Use 2020'!M$2,'Final Energy Consumption-2020'!$A$2:$AE$2,0))*VLOOKUP(M$3,'Heat Value'!$A$1:$E$33,5,0)</f>
        <v>8164496694.6536541</v>
      </c>
      <c r="N30" s="5">
        <f>INDEX('Final Energy Consumption-2020'!$A$2:$AE$43,MATCH('Energy Use 2020'!$A30,'Final Energy Consumption-2020'!$A$2:$A$43,0),MATCH('Energy Use 2020'!N$2,'Final Energy Consumption-2020'!$A$2:$AE$2,0))*VLOOKUP(N$3,'Heat Value'!$A$1:$E$33,5,0)*0.74</f>
        <v>12250380451423.496</v>
      </c>
      <c r="O30" s="5">
        <f>INDEX('Final Energy Consumption-2020'!$A$2:$AE$43,MATCH('Energy Use 2020'!$A30,'Final Energy Consumption-2020'!$A$2:$A$43,0),MATCH('Energy Use 2020'!O$2,'Final Energy Consumption-2020'!$A$2:$AE$2,0))*VLOOKUP(O$3,'Heat Value'!$A$1:$E$33,5,0)</f>
        <v>107011586163.89835</v>
      </c>
      <c r="P30" s="5">
        <f>INDEX('Final Energy Consumption-2020'!$A$2:$AE$43,MATCH('Energy Use 2020'!$A30,'Final Energy Consumption-2020'!$A$2:$A$43,0),MATCH('Energy Use 2020'!P$2,'Final Energy Consumption-2020'!$A$2:$AE$2,0))*VLOOKUP(P$3,'Heat Value'!$A$1:$E$33,5,0)</f>
        <v>0</v>
      </c>
      <c r="Q30" s="5">
        <f>INDEX('Final Energy Consumption-2020'!$A$2:$AE$43,MATCH('Energy Use 2020'!$A30,'Final Energy Consumption-2020'!$A$2:$A$43,0),MATCH('Energy Use 2020'!Q$2,'Final Energy Consumption-2020'!$A$2:$AE$2,0))*VLOOKUP(Q$3,'Heat Value'!$A$1:$E$33,5,0)</f>
        <v>506166758849.78033</v>
      </c>
      <c r="R30" s="5">
        <f>INDEX('Final Energy Consumption-2020'!$A$2:$AE$43,MATCH('Energy Use 2020'!$A30,'Final Energy Consumption-2020'!$A$2:$A$43,0),MATCH('Energy Use 2020'!R$2,'Final Energy Consumption-2020'!$A$2:$AE$2,0))*VLOOKUP(R$3,'Heat Value'!$A$1:$E$33,5,0)</f>
        <v>3784159862.2480507</v>
      </c>
      <c r="S30" s="5">
        <f>INDEX('Final Energy Consumption-2020'!$A$2:$AE$43,MATCH('Energy Use 2020'!$A30,'Final Energy Consumption-2020'!$A$2:$A$43,0),MATCH('Energy Use 2020'!S$2,'Final Energy Consumption-2020'!$A$2:$AE$2,0))*VLOOKUP(S$3,'Heat Value'!$A$1:$E$33,5,0)</f>
        <v>0</v>
      </c>
      <c r="T30" s="9">
        <f>INDEX('Final Energy Consumption-2020'!$A$2:$AE$43,MATCH('Energy Use 2020'!$A30,'Final Energy Consumption-2020'!$A$2:$A$43,0),MATCH('Energy Use 2020'!T$2,'Final Energy Consumption-2020'!$A$2:$AE$2,0))*VLOOKUP(T$3,'Heat Value'!$A$1:$E$33,5,0)</f>
        <v>0</v>
      </c>
      <c r="U30" s="5">
        <f>INDEX('Final Energy Consumption-2020'!$A$2:$AE$43,MATCH('Energy Use 2020'!$A30,'Final Energy Consumption-2020'!$A$2:$A$43,0),MATCH('Energy Use 2020'!U$2,'Final Energy Consumption-2020'!$A$2:$AE$2,0))*VLOOKUP(U$3,'Heat Value'!$A$1:$E$33,5,0)</f>
        <v>6449621600600.5742</v>
      </c>
      <c r="V30" s="5">
        <f>INDEX('Final Energy Consumption-2020'!$A$2:$AE$43,MATCH('Energy Use 2020'!$A30,'Final Energy Consumption-2020'!$A$2:$A$43,0),MATCH('Energy Use 2020'!V$2,'Final Energy Consumption-2020'!$A$2:$AE$2,0))*VLOOKUP(V$3,'Heat Value'!$A$1:$E$33,5,0)</f>
        <v>4209105612750.2632</v>
      </c>
      <c r="W30" s="5">
        <f>INDEX('Final Energy Consumption-2020'!$A$2:$AE$43,MATCH('Energy Use 2020'!$A30,'Final Energy Consumption-2020'!$A$2:$A$43,0),MATCH('Energy Use 2020'!W$2,'Final Energy Consumption-2020'!$A$2:$AE$2,0))*VLOOKUP(W$3,'Heat Value'!$A$1:$E$33,5,0)</f>
        <v>401098766477.62299</v>
      </c>
      <c r="X30" s="5">
        <f>INDEX('Final Energy Consumption-2020'!$A$2:$AE$43,MATCH('Energy Use 2020'!$A30,'Final Energy Consumption-2020'!$A$2:$A$43,0),MATCH('Energy Use 2020'!X$2,'Final Energy Consumption-2020'!$A$2:$AE$2,0))*VLOOKUP(X$3,'Heat Value'!$A$1:$E$33,5,0)</f>
        <v>155366182747.57684</v>
      </c>
      <c r="Y30" s="5">
        <f>INDEX('Final Energy Consumption-2020'!$A$2:$AE$43,MATCH('Energy Use 2020'!$A30,'Final Energy Consumption-2020'!$A$2:$A$43,0),MATCH('Energy Use 2020'!Y$2,'Final Energy Consumption-2020'!$A$2:$AE$2,0))*VLOOKUP(Y$3,'Heat Value'!$A$1:$E$33,5,0)</f>
        <v>162904300279459.13</v>
      </c>
      <c r="Z30" s="5">
        <f>INDEX('Final Energy Consumption-2020'!$A$2:$AE$43,MATCH('Energy Use 2020'!$A30,'Final Energy Consumption-2020'!$A$2:$A$43,0),MATCH('Energy Use 2020'!Z$2,'Final Energy Consumption-2020'!$A$2:$AE$2,0))*VLOOKUP(Z$3,'Heat Value'!$A$1:$E$33,5,0)</f>
        <v>337228304075087.63</v>
      </c>
      <c r="AA30" s="5">
        <f>INDEX('Final Energy Consumption-2020'!$A$2:$AE$43,MATCH('Energy Use 2020'!$A30,'Final Energy Consumption-2020'!$A$2:$A$43,0),MATCH('Energy Use 2020'!AA$2,'Final Energy Consumption-2020'!$A$2:$AE$2,0))*VLOOKUP(AA$3,'Heat Value'!$A$1:$E$33,5,0)</f>
        <v>177706421892262.88</v>
      </c>
      <c r="AB30" s="5">
        <f>INDEX('Final Energy Consumption-2020'!$A$2:$AE$43,MATCH('Energy Use 2020'!$A30,'Final Energy Consumption-2020'!$A$2:$A$43,0),MATCH('Energy Use 2020'!AB$2,'Final Energy Consumption-2020'!$A$2:$AE$2,0))*VLOOKUP(AB$3,'Heat Value'!$A$1:$E$33,5,0)</f>
        <v>2315329183758376.5</v>
      </c>
      <c r="AC30" s="131">
        <f>INDEX('Final Energy Consumption-2020'!$A$2:$AE$43,MATCH('Energy Use 2020'!$A30,'Final Energy Consumption-2020'!$A$2:$A$43,0),MATCH('Energy Use 2020'!AC$2,'Final Energy Consumption-2020'!$A$2:$AE$2,0))*VLOOKUP(AC$3,'Heat Value'!$A$1:$E$33,5,0)</f>
        <v>13119927158358.488</v>
      </c>
    </row>
    <row r="31" spans="1:29" x14ac:dyDescent="0.2">
      <c r="A31" s="12" t="s">
        <v>27</v>
      </c>
      <c r="B31" s="9">
        <f>INDEX('Final Energy Consumption-2020'!$A$2:$AE$43,MATCH('Energy Use 2020'!$A31,'Final Energy Consumption-2020'!$A$2:$A$43,0),MATCH('Energy Use 2020'!B$2,'Final Energy Consumption-2020'!$A$2:$AE$2,0))*VLOOKUP(B$3,'Heat Value'!$A$1:$E$33,5,0)</f>
        <v>400219368860899.63</v>
      </c>
      <c r="C31" s="5">
        <f>INDEX('Final Energy Consumption-2020'!$A$2:$AE$43,MATCH('Energy Use 2020'!$A31,'Final Energy Consumption-2020'!$A$2:$A$43,0),MATCH('Energy Use 2020'!C$2,'Final Energy Consumption-2020'!$A$2:$AE$2,0))*VLOOKUP(C$3,'Heat Value'!$A$1:$E$33,5,0)</f>
        <v>0</v>
      </c>
      <c r="D31" s="5">
        <f>INDEX('Final Energy Consumption-2020'!$A$2:$AE$43,MATCH('Energy Use 2020'!$A31,'Final Energy Consumption-2020'!$A$2:$A$43,0),MATCH('Energy Use 2020'!D$2,'Final Energy Consumption-2020'!$A$2:$AE$2,0))*VLOOKUP(D$3,'Heat Value'!$A$1:$E$33,5,0)</f>
        <v>22233305184744.484</v>
      </c>
      <c r="E31" s="5">
        <f>INDEX('Final Energy Consumption-2020'!$A$2:$AE$43,MATCH('Energy Use 2020'!$A31,'Final Energy Consumption-2020'!$A$2:$A$43,0),MATCH('Energy Use 2020'!E$2,'Final Energy Consumption-2020'!$A$2:$AE$2,0))*VLOOKUP(E$3,'Heat Value'!$A$1:$E$33,5,0)</f>
        <v>107713085520543.78</v>
      </c>
      <c r="F31" s="5">
        <f>INDEX('Final Energy Consumption-2020'!$A$2:$AE$43,MATCH('Energy Use 2020'!$A31,'Final Energy Consumption-2020'!$A$2:$A$43,0),MATCH('Energy Use 2020'!F$2,'Final Energy Consumption-2020'!$A$2:$AE$2,0))*VLOOKUP(F$3,'Heat Value'!$A$1:$E$33,5,0)</f>
        <v>38850044763033.164</v>
      </c>
      <c r="G31" s="5">
        <f>INDEX('Final Energy Consumption-2020'!$A$2:$AE$43,MATCH('Energy Use 2020'!$A31,'Final Energy Consumption-2020'!$A$2:$A$43,0),MATCH('Energy Use 2020'!G$2,'Final Energy Consumption-2020'!$A$2:$AE$2,0))*VLOOKUP(G$3,'Heat Value'!$A$1:$E$33,5,0)</f>
        <v>0</v>
      </c>
      <c r="H31" s="5">
        <f>INDEX('Final Energy Consumption-2020'!$A$2:$AE$43,MATCH('Energy Use 2020'!$A31,'Final Energy Consumption-2020'!$A$2:$A$43,0),MATCH('Energy Use 2020'!H$2,'Final Energy Consumption-2020'!$A$2:$AE$2,0))*VLOOKUP(H$3,'Heat Value'!$A$1:$E$33,5,0)</f>
        <v>1393125302324.043</v>
      </c>
      <c r="I31" s="5">
        <f>INDEX('Final Energy Consumption-2020'!$A$2:$AE$43,MATCH('Energy Use 2020'!$A31,'Final Energy Consumption-2020'!$A$2:$A$43,0),MATCH('Energy Use 2020'!I$2,'Final Energy Consumption-2020'!$A$2:$AE$2,0))*VLOOKUP(I$3,'Heat Value'!$A$1:$E$33,5,0)</f>
        <v>34060400688740.793</v>
      </c>
      <c r="J31" s="5">
        <f>INDEX('Final Energy Consumption-2020'!$A$2:$AE$43,MATCH('Energy Use 2020'!$A31,'Final Energy Consumption-2020'!$A$2:$A$43,0),MATCH('Energy Use 2020'!J$2,'Final Energy Consumption-2020'!$A$2:$AE$2,0))*VLOOKUP(J$3,'Heat Value'!$A$1:$E$33,5,0)</f>
        <v>3104147235428.3423</v>
      </c>
      <c r="K31" s="5">
        <f>INDEX('Final Energy Consumption-2020'!$A$2:$AE$43,MATCH('Energy Use 2020'!$A31,'Final Energy Consumption-2020'!$A$2:$A$43,0),MATCH('Energy Use 2020'!K$2,'Final Energy Consumption-2020'!$A$2:$AE$2,0))*VLOOKUP(K$3,'Heat Value'!$A$1:$E$33,5,0)</f>
        <v>83231233683.032043</v>
      </c>
      <c r="L31" s="5">
        <f>INDEX('Final Energy Consumption-2020'!$A$2:$AE$43,MATCH('Energy Use 2020'!$A31,'Final Energy Consumption-2020'!$A$2:$A$43,0),MATCH('Energy Use 2020'!L$2,'Final Energy Consumption-2020'!$A$2:$AE$2,0))*VLOOKUP(L$3,'Heat Value'!$A$1:$E$33,5,0)*0.21</f>
        <v>212603493928.78113</v>
      </c>
      <c r="M31" s="5">
        <f>INDEX('Final Energy Consumption-2020'!$A$2:$AE$43,MATCH('Energy Use 2020'!$A31,'Final Energy Consumption-2020'!$A$2:$A$43,0),MATCH('Energy Use 2020'!M$2,'Final Energy Consumption-2020'!$A$2:$AE$2,0))*VLOOKUP(M$3,'Heat Value'!$A$1:$E$33,5,0)</f>
        <v>151043188851.09259</v>
      </c>
      <c r="N31" s="5">
        <f>INDEX('Final Energy Consumption-2020'!$A$2:$AE$43,MATCH('Energy Use 2020'!$A31,'Final Energy Consumption-2020'!$A$2:$A$43,0),MATCH('Energy Use 2020'!N$2,'Final Energy Consumption-2020'!$A$2:$AE$2,0))*VLOOKUP(N$3,'Heat Value'!$A$1:$E$33,5,0)*0.74</f>
        <v>7251507256227.2412</v>
      </c>
      <c r="O31" s="5">
        <f>INDEX('Final Energy Consumption-2020'!$A$2:$AE$43,MATCH('Energy Use 2020'!$A31,'Final Energy Consumption-2020'!$A$2:$A$43,0),MATCH('Energy Use 2020'!O$2,'Final Energy Consumption-2020'!$A$2:$AE$2,0))*VLOOKUP(O$3,'Heat Value'!$A$1:$E$33,5,0)</f>
        <v>3059738685871.4634</v>
      </c>
      <c r="P31" s="5">
        <f>INDEX('Final Energy Consumption-2020'!$A$2:$AE$43,MATCH('Energy Use 2020'!$A31,'Final Energy Consumption-2020'!$A$2:$A$43,0),MATCH('Energy Use 2020'!P$2,'Final Energy Consumption-2020'!$A$2:$AE$2,0))*VLOOKUP(P$3,'Heat Value'!$A$1:$E$33,5,0)</f>
        <v>0</v>
      </c>
      <c r="Q31" s="5">
        <f>INDEX('Final Energy Consumption-2020'!$A$2:$AE$43,MATCH('Energy Use 2020'!$A31,'Final Energy Consumption-2020'!$A$2:$A$43,0),MATCH('Energy Use 2020'!Q$2,'Final Energy Consumption-2020'!$A$2:$AE$2,0))*VLOOKUP(Q$3,'Heat Value'!$A$1:$E$33,5,0)</f>
        <v>188341119572.01129</v>
      </c>
      <c r="R31" s="5">
        <f>INDEX('Final Energy Consumption-2020'!$A$2:$AE$43,MATCH('Energy Use 2020'!$A31,'Final Energy Consumption-2020'!$A$2:$A$43,0),MATCH('Energy Use 2020'!R$2,'Final Energy Consumption-2020'!$A$2:$AE$2,0))*VLOOKUP(R$3,'Heat Value'!$A$1:$E$33,5,0)</f>
        <v>3784159862.2480507</v>
      </c>
      <c r="S31" s="5">
        <f>INDEX('Final Energy Consumption-2020'!$A$2:$AE$43,MATCH('Energy Use 2020'!$A31,'Final Energy Consumption-2020'!$A$2:$A$43,0),MATCH('Energy Use 2020'!S$2,'Final Energy Consumption-2020'!$A$2:$AE$2,0))*VLOOKUP(S$3,'Heat Value'!$A$1:$E$33,5,0)</f>
        <v>40704006332.934891</v>
      </c>
      <c r="T31" s="9">
        <f>INDEX('Final Energy Consumption-2020'!$A$2:$AE$43,MATCH('Energy Use 2020'!$A31,'Final Energy Consumption-2020'!$A$2:$A$43,0),MATCH('Energy Use 2020'!T$2,'Final Energy Consumption-2020'!$A$2:$AE$2,0))*VLOOKUP(T$3,'Heat Value'!$A$1:$E$33,5,0)</f>
        <v>5793216539200.2715</v>
      </c>
      <c r="U31" s="5">
        <f>INDEX('Final Energy Consumption-2020'!$A$2:$AE$43,MATCH('Energy Use 2020'!$A31,'Final Energy Consumption-2020'!$A$2:$A$43,0),MATCH('Energy Use 2020'!U$2,'Final Energy Consumption-2020'!$A$2:$AE$2,0))*VLOOKUP(U$3,'Heat Value'!$A$1:$E$33,5,0)</f>
        <v>78085841237693.719</v>
      </c>
      <c r="V31" s="5">
        <f>INDEX('Final Energy Consumption-2020'!$A$2:$AE$43,MATCH('Energy Use 2020'!$A31,'Final Energy Consumption-2020'!$A$2:$A$43,0),MATCH('Energy Use 2020'!V$2,'Final Energy Consumption-2020'!$A$2:$AE$2,0))*VLOOKUP(V$3,'Heat Value'!$A$1:$E$33,5,0)</f>
        <v>1317426276533.1333</v>
      </c>
      <c r="W31" s="5">
        <f>INDEX('Final Energy Consumption-2020'!$A$2:$AE$43,MATCH('Energy Use 2020'!$A31,'Final Energy Consumption-2020'!$A$2:$A$43,0),MATCH('Energy Use 2020'!W$2,'Final Energy Consumption-2020'!$A$2:$AE$2,0))*VLOOKUP(W$3,'Heat Value'!$A$1:$E$33,5,0)</f>
        <v>0</v>
      </c>
      <c r="X31" s="5">
        <f>INDEX('Final Energy Consumption-2020'!$A$2:$AE$43,MATCH('Energy Use 2020'!$A31,'Final Energy Consumption-2020'!$A$2:$A$43,0),MATCH('Energy Use 2020'!X$2,'Final Energy Consumption-2020'!$A$2:$AE$2,0))*VLOOKUP(X$3,'Heat Value'!$A$1:$E$33,5,0)</f>
        <v>2664530034120.9429</v>
      </c>
      <c r="Y31" s="5">
        <f>INDEX('Final Energy Consumption-2020'!$A$2:$AE$43,MATCH('Energy Use 2020'!$A31,'Final Energy Consumption-2020'!$A$2:$A$43,0),MATCH('Energy Use 2020'!Y$2,'Final Energy Consumption-2020'!$A$2:$AE$2,0))*VLOOKUP(Y$3,'Heat Value'!$A$1:$E$33,5,0)</f>
        <v>73829712900980.547</v>
      </c>
      <c r="Z31" s="5">
        <f>INDEX('Final Energy Consumption-2020'!$A$2:$AE$43,MATCH('Energy Use 2020'!$A31,'Final Energy Consumption-2020'!$A$2:$A$43,0),MATCH('Energy Use 2020'!Z$2,'Final Energy Consumption-2020'!$A$2:$AE$2,0))*VLOOKUP(Z$3,'Heat Value'!$A$1:$E$33,5,0)</f>
        <v>106850306739685.89</v>
      </c>
      <c r="AA31" s="5">
        <f>INDEX('Final Energy Consumption-2020'!$A$2:$AE$43,MATCH('Energy Use 2020'!$A31,'Final Energy Consumption-2020'!$A$2:$A$43,0),MATCH('Energy Use 2020'!AA$2,'Final Energy Consumption-2020'!$A$2:$AE$2,0))*VLOOKUP(AA$3,'Heat Value'!$A$1:$E$33,5,0)</f>
        <v>205348939584572.72</v>
      </c>
      <c r="AB31" s="5">
        <f>INDEX('Final Energy Consumption-2020'!$A$2:$AE$43,MATCH('Energy Use 2020'!$A31,'Final Energy Consumption-2020'!$A$2:$A$43,0),MATCH('Energy Use 2020'!AB$2,'Final Energy Consumption-2020'!$A$2:$AE$2,0))*VLOOKUP(AB$3,'Heat Value'!$A$1:$E$33,5,0)</f>
        <v>2433853335821037.5</v>
      </c>
      <c r="AC31" s="131">
        <f>INDEX('Final Energy Consumption-2020'!$A$2:$AE$43,MATCH('Energy Use 2020'!$A31,'Final Energy Consumption-2020'!$A$2:$A$43,0),MATCH('Energy Use 2020'!AC$2,'Final Energy Consumption-2020'!$A$2:$AE$2,0))*VLOOKUP(AC$3,'Heat Value'!$A$1:$E$33,5,0)</f>
        <v>1964243693829.0991</v>
      </c>
    </row>
    <row r="32" spans="1:29" x14ac:dyDescent="0.2">
      <c r="A32" s="12" t="s">
        <v>28</v>
      </c>
      <c r="B32" s="9">
        <f>INDEX('Final Energy Consumption-2020'!$A$2:$AE$43,MATCH('Energy Use 2020'!$A32,'Final Energy Consumption-2020'!$A$2:$A$43,0),MATCH('Energy Use 2020'!B$2,'Final Energy Consumption-2020'!$A$2:$AE$2,0))*VLOOKUP(B$3,'Heat Value'!$A$1:$E$33,5,0)</f>
        <v>37644297977211.352</v>
      </c>
      <c r="C32" s="5">
        <f>INDEX('Final Energy Consumption-2020'!$A$2:$AE$43,MATCH('Energy Use 2020'!$A32,'Final Energy Consumption-2020'!$A$2:$A$43,0),MATCH('Energy Use 2020'!C$2,'Final Energy Consumption-2020'!$A$2:$AE$2,0))*VLOOKUP(C$3,'Heat Value'!$A$1:$E$33,5,0)</f>
        <v>0</v>
      </c>
      <c r="D32" s="5">
        <f>INDEX('Final Energy Consumption-2020'!$A$2:$AE$43,MATCH('Energy Use 2020'!$A32,'Final Energy Consumption-2020'!$A$2:$A$43,0),MATCH('Energy Use 2020'!D$2,'Final Energy Consumption-2020'!$A$2:$AE$2,0))*VLOOKUP(D$3,'Heat Value'!$A$1:$E$33,5,0)</f>
        <v>4056831114675.1138</v>
      </c>
      <c r="E32" s="5">
        <f>INDEX('Final Energy Consumption-2020'!$A$2:$AE$43,MATCH('Energy Use 2020'!$A32,'Final Energy Consumption-2020'!$A$2:$A$43,0),MATCH('Energy Use 2020'!E$2,'Final Energy Consumption-2020'!$A$2:$AE$2,0))*VLOOKUP(E$3,'Heat Value'!$A$1:$E$33,5,0)</f>
        <v>158769400690968.16</v>
      </c>
      <c r="F32" s="5">
        <f>INDEX('Final Energy Consumption-2020'!$A$2:$AE$43,MATCH('Energy Use 2020'!$A32,'Final Energy Consumption-2020'!$A$2:$A$43,0),MATCH('Energy Use 2020'!F$2,'Final Energy Consumption-2020'!$A$2:$AE$2,0))*VLOOKUP(F$3,'Heat Value'!$A$1:$E$33,5,0)</f>
        <v>5279790164662.8477</v>
      </c>
      <c r="G32" s="5">
        <f>INDEX('Final Energy Consumption-2020'!$A$2:$AE$43,MATCH('Energy Use 2020'!$A32,'Final Energy Consumption-2020'!$A$2:$A$43,0),MATCH('Energy Use 2020'!G$2,'Final Energy Consumption-2020'!$A$2:$AE$2,0))*VLOOKUP(G$3,'Heat Value'!$A$1:$E$33,5,0)</f>
        <v>33733241704692.695</v>
      </c>
      <c r="H32" s="5">
        <f>INDEX('Final Energy Consumption-2020'!$A$2:$AE$43,MATCH('Energy Use 2020'!$A32,'Final Energy Consumption-2020'!$A$2:$A$43,0),MATCH('Energy Use 2020'!H$2,'Final Energy Consumption-2020'!$A$2:$AE$2,0))*VLOOKUP(H$3,'Heat Value'!$A$1:$E$33,5,0)</f>
        <v>2289243740035.1841</v>
      </c>
      <c r="I32" s="5">
        <f>INDEX('Final Energy Consumption-2020'!$A$2:$AE$43,MATCH('Energy Use 2020'!$A32,'Final Energy Consumption-2020'!$A$2:$A$43,0),MATCH('Energy Use 2020'!I$2,'Final Energy Consumption-2020'!$A$2:$AE$2,0))*VLOOKUP(I$3,'Heat Value'!$A$1:$E$33,5,0)</f>
        <v>312117126311.37018</v>
      </c>
      <c r="J32" s="5">
        <f>INDEX('Final Energy Consumption-2020'!$A$2:$AE$43,MATCH('Energy Use 2020'!$A32,'Final Energy Consumption-2020'!$A$2:$A$43,0),MATCH('Energy Use 2020'!J$2,'Final Energy Consumption-2020'!$A$2:$AE$2,0))*VLOOKUP(J$3,'Heat Value'!$A$1:$E$33,5,0)</f>
        <v>954390518757.84583</v>
      </c>
      <c r="K32" s="5">
        <f>INDEX('Final Energy Consumption-2020'!$A$2:$AE$43,MATCH('Energy Use 2020'!$A32,'Final Energy Consumption-2020'!$A$2:$A$43,0),MATCH('Energy Use 2020'!K$2,'Final Energy Consumption-2020'!$A$2:$AE$2,0))*VLOOKUP(K$3,'Heat Value'!$A$1:$E$33,5,0)</f>
        <v>0</v>
      </c>
      <c r="L32" s="5">
        <f>INDEX('Final Energy Consumption-2020'!$A$2:$AE$43,MATCH('Energy Use 2020'!$A32,'Final Energy Consumption-2020'!$A$2:$A$43,0),MATCH('Energy Use 2020'!L$2,'Final Energy Consumption-2020'!$A$2:$AE$2,0))*VLOOKUP(L$3,'Heat Value'!$A$1:$E$33,5,0)*0.21</f>
        <v>706392254021.43408</v>
      </c>
      <c r="M32" s="5">
        <f>INDEX('Final Energy Consumption-2020'!$A$2:$AE$43,MATCH('Energy Use 2020'!$A32,'Final Energy Consumption-2020'!$A$2:$A$43,0),MATCH('Energy Use 2020'!M$2,'Final Energy Consumption-2020'!$A$2:$AE$2,0))*VLOOKUP(M$3,'Heat Value'!$A$1:$E$33,5,0)</f>
        <v>122467450419.80479</v>
      </c>
      <c r="N32" s="5">
        <f>INDEX('Final Energy Consumption-2020'!$A$2:$AE$43,MATCH('Energy Use 2020'!$A32,'Final Energy Consumption-2020'!$A$2:$A$43,0),MATCH('Energy Use 2020'!N$2,'Final Energy Consumption-2020'!$A$2:$AE$2,0))*VLOOKUP(N$3,'Heat Value'!$A$1:$E$33,5,0)*0.74</f>
        <v>3921916671994.1885</v>
      </c>
      <c r="O32" s="5">
        <f>INDEX('Final Energy Consumption-2020'!$A$2:$AE$43,MATCH('Energy Use 2020'!$A32,'Final Energy Consumption-2020'!$A$2:$A$43,0),MATCH('Energy Use 2020'!O$2,'Final Energy Consumption-2020'!$A$2:$AE$2,0))*VLOOKUP(O$3,'Heat Value'!$A$1:$E$33,5,0)</f>
        <v>297254406010.82874</v>
      </c>
      <c r="P32" s="5">
        <f>INDEX('Final Energy Consumption-2020'!$A$2:$AE$43,MATCH('Energy Use 2020'!$A32,'Final Energy Consumption-2020'!$A$2:$A$43,0),MATCH('Energy Use 2020'!P$2,'Final Energy Consumption-2020'!$A$2:$AE$2,0))*VLOOKUP(P$3,'Heat Value'!$A$1:$E$33,5,0)</f>
        <v>0</v>
      </c>
      <c r="Q32" s="5">
        <f>INDEX('Final Energy Consumption-2020'!$A$2:$AE$43,MATCH('Energy Use 2020'!$A32,'Final Energy Consumption-2020'!$A$2:$A$43,0),MATCH('Energy Use 2020'!Q$2,'Final Energy Consumption-2020'!$A$2:$AE$2,0))*VLOOKUP(Q$3,'Heat Value'!$A$1:$E$33,5,0)</f>
        <v>258969039411.51553</v>
      </c>
      <c r="R32" s="5">
        <f>INDEX('Final Energy Consumption-2020'!$A$2:$AE$43,MATCH('Energy Use 2020'!$A32,'Final Energy Consumption-2020'!$A$2:$A$43,0),MATCH('Energy Use 2020'!R$2,'Final Energy Consumption-2020'!$A$2:$AE$2,0))*VLOOKUP(R$3,'Heat Value'!$A$1:$E$33,5,0)</f>
        <v>11352479586.744152</v>
      </c>
      <c r="S32" s="5">
        <f>INDEX('Final Energy Consumption-2020'!$A$2:$AE$43,MATCH('Energy Use 2020'!$A32,'Final Energy Consumption-2020'!$A$2:$A$43,0),MATCH('Energy Use 2020'!S$2,'Final Energy Consumption-2020'!$A$2:$AE$2,0))*VLOOKUP(S$3,'Heat Value'!$A$1:$E$33,5,0)</f>
        <v>8140801266.586978</v>
      </c>
      <c r="T32" s="9">
        <f>INDEX('Final Energy Consumption-2020'!$A$2:$AE$43,MATCH('Energy Use 2020'!$A32,'Final Energy Consumption-2020'!$A$2:$A$43,0),MATCH('Energy Use 2020'!T$2,'Final Energy Consumption-2020'!$A$2:$AE$2,0))*VLOOKUP(T$3,'Heat Value'!$A$1:$E$33,5,0)</f>
        <v>70108989964.844055</v>
      </c>
      <c r="U32" s="5">
        <f>INDEX('Final Energy Consumption-2020'!$A$2:$AE$43,MATCH('Energy Use 2020'!$A32,'Final Energy Consumption-2020'!$A$2:$A$43,0),MATCH('Energy Use 2020'!U$2,'Final Energy Consumption-2020'!$A$2:$AE$2,0))*VLOOKUP(U$3,'Heat Value'!$A$1:$E$33,5,0)</f>
        <v>0</v>
      </c>
      <c r="V32" s="5">
        <f>INDEX('Final Energy Consumption-2020'!$A$2:$AE$43,MATCH('Energy Use 2020'!$A32,'Final Energy Consumption-2020'!$A$2:$A$43,0),MATCH('Energy Use 2020'!V$2,'Final Energy Consumption-2020'!$A$2:$AE$2,0))*VLOOKUP(V$3,'Heat Value'!$A$1:$E$33,5,0)</f>
        <v>2658632810765.4204</v>
      </c>
      <c r="W32" s="5">
        <f>INDEX('Final Energy Consumption-2020'!$A$2:$AE$43,MATCH('Energy Use 2020'!$A32,'Final Energy Consumption-2020'!$A$2:$A$43,0),MATCH('Energy Use 2020'!W$2,'Final Energy Consumption-2020'!$A$2:$AE$2,0))*VLOOKUP(W$3,'Heat Value'!$A$1:$E$33,5,0)</f>
        <v>0</v>
      </c>
      <c r="X32" s="5">
        <f>INDEX('Final Energy Consumption-2020'!$A$2:$AE$43,MATCH('Energy Use 2020'!$A32,'Final Energy Consumption-2020'!$A$2:$A$43,0),MATCH('Energy Use 2020'!X$2,'Final Energy Consumption-2020'!$A$2:$AE$2,0))*VLOOKUP(X$3,'Heat Value'!$A$1:$E$33,5,0)</f>
        <v>205860192140.53931</v>
      </c>
      <c r="Y32" s="5">
        <f>INDEX('Final Energy Consumption-2020'!$A$2:$AE$43,MATCH('Energy Use 2020'!$A32,'Final Energy Consumption-2020'!$A$2:$A$43,0),MATCH('Energy Use 2020'!Y$2,'Final Energy Consumption-2020'!$A$2:$AE$2,0))*VLOOKUP(Y$3,'Heat Value'!$A$1:$E$33,5,0)</f>
        <v>45599713038887.938</v>
      </c>
      <c r="Z32" s="5">
        <f>INDEX('Final Energy Consumption-2020'!$A$2:$AE$43,MATCH('Energy Use 2020'!$A32,'Final Energy Consumption-2020'!$A$2:$A$43,0),MATCH('Energy Use 2020'!Z$2,'Final Energy Consumption-2020'!$A$2:$AE$2,0))*VLOOKUP(Z$3,'Heat Value'!$A$1:$E$33,5,0)</f>
        <v>214456238880624.22</v>
      </c>
      <c r="AA32" s="5">
        <f>INDEX('Final Energy Consumption-2020'!$A$2:$AE$43,MATCH('Energy Use 2020'!$A32,'Final Energy Consumption-2020'!$A$2:$A$43,0),MATCH('Energy Use 2020'!AA$2,'Final Energy Consumption-2020'!$A$2:$AE$2,0))*VLOOKUP(AA$3,'Heat Value'!$A$1:$E$33,5,0)</f>
        <v>5967456604311.5166</v>
      </c>
      <c r="AB32" s="5">
        <f>INDEX('Final Energy Consumption-2020'!$A$2:$AE$43,MATCH('Energy Use 2020'!$A32,'Final Energy Consumption-2020'!$A$2:$A$43,0),MATCH('Energy Use 2020'!AB$2,'Final Energy Consumption-2020'!$A$2:$AE$2,0))*VLOOKUP(AB$3,'Heat Value'!$A$1:$E$33,5,0)</f>
        <v>529516612793531.25</v>
      </c>
      <c r="AC32" s="131">
        <f>INDEX('Final Energy Consumption-2020'!$A$2:$AE$43,MATCH('Energy Use 2020'!$A32,'Final Energy Consumption-2020'!$A$2:$A$43,0),MATCH('Energy Use 2020'!AC$2,'Final Energy Consumption-2020'!$A$2:$AE$2,0))*VLOOKUP(AC$3,'Heat Value'!$A$1:$E$33,5,0)</f>
        <v>1287300951887.9971</v>
      </c>
    </row>
    <row r="33" spans="1:29" x14ac:dyDescent="0.2">
      <c r="A33" s="12" t="s">
        <v>29</v>
      </c>
      <c r="B33" s="9">
        <f>INDEX('Final Energy Consumption-2020'!$A$2:$AE$43,MATCH('Energy Use 2020'!$A33,'Final Energy Consumption-2020'!$A$2:$A$43,0),MATCH('Energy Use 2020'!B$2,'Final Energy Consumption-2020'!$A$2:$AE$2,0))*VLOOKUP(B$3,'Heat Value'!$A$1:$E$33,5,0)</f>
        <v>2487028530290.6006</v>
      </c>
      <c r="C33" s="5">
        <f>INDEX('Final Energy Consumption-2020'!$A$2:$AE$43,MATCH('Energy Use 2020'!$A33,'Final Energy Consumption-2020'!$A$2:$A$43,0),MATCH('Energy Use 2020'!C$2,'Final Energy Consumption-2020'!$A$2:$AE$2,0))*VLOOKUP(C$3,'Heat Value'!$A$1:$E$33,5,0)</f>
        <v>0</v>
      </c>
      <c r="D33" s="5">
        <f>INDEX('Final Energy Consumption-2020'!$A$2:$AE$43,MATCH('Energy Use 2020'!$A33,'Final Energy Consumption-2020'!$A$2:$A$43,0),MATCH('Energy Use 2020'!D$2,'Final Energy Consumption-2020'!$A$2:$AE$2,0))*VLOOKUP(D$3,'Heat Value'!$A$1:$E$33,5,0)</f>
        <v>37254994605.261887</v>
      </c>
      <c r="E33" s="5">
        <f>INDEX('Final Energy Consumption-2020'!$A$2:$AE$43,MATCH('Energy Use 2020'!$A33,'Final Energy Consumption-2020'!$A$2:$A$43,0),MATCH('Energy Use 2020'!E$2,'Final Energy Consumption-2020'!$A$2:$AE$2,0))*VLOOKUP(E$3,'Heat Value'!$A$1:$E$33,5,0)</f>
        <v>111060422062016.91</v>
      </c>
      <c r="F33" s="5">
        <f>INDEX('Final Energy Consumption-2020'!$A$2:$AE$43,MATCH('Energy Use 2020'!$A33,'Final Energy Consumption-2020'!$A$2:$A$43,0),MATCH('Energy Use 2020'!F$2,'Final Energy Consumption-2020'!$A$2:$AE$2,0))*VLOOKUP(F$3,'Heat Value'!$A$1:$E$33,5,0)</f>
        <v>1924409499269.6357</v>
      </c>
      <c r="G33" s="5">
        <f>INDEX('Final Energy Consumption-2020'!$A$2:$AE$43,MATCH('Energy Use 2020'!$A33,'Final Energy Consumption-2020'!$A$2:$A$43,0),MATCH('Energy Use 2020'!G$2,'Final Energy Consumption-2020'!$A$2:$AE$2,0))*VLOOKUP(G$3,'Heat Value'!$A$1:$E$33,5,0)</f>
        <v>85599259982.303299</v>
      </c>
      <c r="H33" s="5">
        <f>INDEX('Final Energy Consumption-2020'!$A$2:$AE$43,MATCH('Energy Use 2020'!$A33,'Final Energy Consumption-2020'!$A$2:$A$43,0),MATCH('Energy Use 2020'!H$2,'Final Energy Consumption-2020'!$A$2:$AE$2,0))*VLOOKUP(H$3,'Heat Value'!$A$1:$E$33,5,0)</f>
        <v>278625060464.80859</v>
      </c>
      <c r="I33" s="5">
        <f>INDEX('Final Energy Consumption-2020'!$A$2:$AE$43,MATCH('Energy Use 2020'!$A33,'Final Energy Consumption-2020'!$A$2:$A$43,0),MATCH('Energy Use 2020'!I$2,'Final Energy Consumption-2020'!$A$2:$AE$2,0))*VLOOKUP(I$3,'Heat Value'!$A$1:$E$33,5,0)</f>
        <v>0</v>
      </c>
      <c r="J33" s="5">
        <f>INDEX('Final Energy Consumption-2020'!$A$2:$AE$43,MATCH('Energy Use 2020'!$A33,'Final Energy Consumption-2020'!$A$2:$A$43,0),MATCH('Energy Use 2020'!J$2,'Final Energy Consumption-2020'!$A$2:$AE$2,0))*VLOOKUP(J$3,'Heat Value'!$A$1:$E$33,5,0)</f>
        <v>0</v>
      </c>
      <c r="K33" s="5">
        <f>INDEX('Final Energy Consumption-2020'!$A$2:$AE$43,MATCH('Energy Use 2020'!$A33,'Final Energy Consumption-2020'!$A$2:$A$43,0),MATCH('Energy Use 2020'!K$2,'Final Energy Consumption-2020'!$A$2:$AE$2,0))*VLOOKUP(K$3,'Heat Value'!$A$1:$E$33,5,0)</f>
        <v>0</v>
      </c>
      <c r="L33" s="5">
        <f>INDEX('Final Energy Consumption-2020'!$A$2:$AE$43,MATCH('Energy Use 2020'!$A33,'Final Energy Consumption-2020'!$A$2:$A$43,0),MATCH('Energy Use 2020'!L$2,'Final Energy Consumption-2020'!$A$2:$AE$2,0))*VLOOKUP(L$3,'Heat Value'!$A$1:$E$33,5,0)*0.21</f>
        <v>932712102397.2334</v>
      </c>
      <c r="M33" s="5">
        <f>INDEX('Final Energy Consumption-2020'!$A$2:$AE$43,MATCH('Energy Use 2020'!$A33,'Final Energy Consumption-2020'!$A$2:$A$43,0),MATCH('Energy Use 2020'!M$2,'Final Energy Consumption-2020'!$A$2:$AE$2,0))*VLOOKUP(M$3,'Heat Value'!$A$1:$E$33,5,0)</f>
        <v>587843762015.06299</v>
      </c>
      <c r="N33" s="5">
        <f>INDEX('Final Energy Consumption-2020'!$A$2:$AE$43,MATCH('Energy Use 2020'!$A33,'Final Energy Consumption-2020'!$A$2:$A$43,0),MATCH('Energy Use 2020'!N$2,'Final Energy Consumption-2020'!$A$2:$AE$2,0))*VLOOKUP(N$3,'Heat Value'!$A$1:$E$33,5,0)*0.74</f>
        <v>4391589377946.2007</v>
      </c>
      <c r="O33" s="5">
        <f>INDEX('Final Energy Consumption-2020'!$A$2:$AE$43,MATCH('Energy Use 2020'!$A33,'Final Energy Consumption-2020'!$A$2:$A$43,0),MATCH('Energy Use 2020'!O$2,'Final Energy Consumption-2020'!$A$2:$AE$2,0))*VLOOKUP(O$3,'Heat Value'!$A$1:$E$33,5,0)</f>
        <v>178352643606.49722</v>
      </c>
      <c r="P33" s="5">
        <f>INDEX('Final Energy Consumption-2020'!$A$2:$AE$43,MATCH('Energy Use 2020'!$A33,'Final Energy Consumption-2020'!$A$2:$A$43,0),MATCH('Energy Use 2020'!P$2,'Final Energy Consumption-2020'!$A$2:$AE$2,0))*VLOOKUP(P$3,'Heat Value'!$A$1:$E$33,5,0)</f>
        <v>12484741921.482166</v>
      </c>
      <c r="Q33" s="5">
        <f>INDEX('Final Energy Consumption-2020'!$A$2:$AE$43,MATCH('Energy Use 2020'!$A33,'Final Energy Consumption-2020'!$A$2:$A$43,0),MATCH('Energy Use 2020'!Q$2,'Final Energy Consumption-2020'!$A$2:$AE$2,0))*VLOOKUP(Q$3,'Heat Value'!$A$1:$E$33,5,0)</f>
        <v>1412558396790.0847</v>
      </c>
      <c r="R33" s="5">
        <f>INDEX('Final Energy Consumption-2020'!$A$2:$AE$43,MATCH('Energy Use 2020'!$A33,'Final Energy Consumption-2020'!$A$2:$A$43,0),MATCH('Energy Use 2020'!R$2,'Final Energy Consumption-2020'!$A$2:$AE$2,0))*VLOOKUP(R$3,'Heat Value'!$A$1:$E$33,5,0)</f>
        <v>52978238071.47271</v>
      </c>
      <c r="S33" s="5">
        <f>INDEX('Final Energy Consumption-2020'!$A$2:$AE$43,MATCH('Energy Use 2020'!$A33,'Final Energy Consumption-2020'!$A$2:$A$43,0),MATCH('Energy Use 2020'!S$2,'Final Energy Consumption-2020'!$A$2:$AE$2,0))*VLOOKUP(S$3,'Heat Value'!$A$1:$E$33,5,0)</f>
        <v>16281602533.173956</v>
      </c>
      <c r="T33" s="9">
        <f>INDEX('Final Energy Consumption-2020'!$A$2:$AE$43,MATCH('Energy Use 2020'!$A33,'Final Energy Consumption-2020'!$A$2:$A$43,0),MATCH('Energy Use 2020'!T$2,'Final Energy Consumption-2020'!$A$2:$AE$2,0))*VLOOKUP(T$3,'Heat Value'!$A$1:$E$33,5,0)</f>
        <v>0</v>
      </c>
      <c r="U33" s="5">
        <f>INDEX('Final Energy Consumption-2020'!$A$2:$AE$43,MATCH('Energy Use 2020'!$A33,'Final Energy Consumption-2020'!$A$2:$A$43,0),MATCH('Energy Use 2020'!U$2,'Final Energy Consumption-2020'!$A$2:$AE$2,0))*VLOOKUP(U$3,'Heat Value'!$A$1:$E$33,5,0)</f>
        <v>0</v>
      </c>
      <c r="V33" s="5">
        <f>INDEX('Final Energy Consumption-2020'!$A$2:$AE$43,MATCH('Energy Use 2020'!$A33,'Final Energy Consumption-2020'!$A$2:$A$43,0),MATCH('Energy Use 2020'!V$2,'Final Energy Consumption-2020'!$A$2:$AE$2,0))*VLOOKUP(V$3,'Heat Value'!$A$1:$E$33,5,0)</f>
        <v>1317426276533.1333</v>
      </c>
      <c r="W33" s="5">
        <f>INDEX('Final Energy Consumption-2020'!$A$2:$AE$43,MATCH('Energy Use 2020'!$A33,'Final Energy Consumption-2020'!$A$2:$A$43,0),MATCH('Energy Use 2020'!W$2,'Final Energy Consumption-2020'!$A$2:$AE$2,0))*VLOOKUP(W$3,'Heat Value'!$A$1:$E$33,5,0)</f>
        <v>0</v>
      </c>
      <c r="X33" s="5">
        <f>INDEX('Final Energy Consumption-2020'!$A$2:$AE$43,MATCH('Energy Use 2020'!$A33,'Final Energy Consumption-2020'!$A$2:$A$43,0),MATCH('Energy Use 2020'!X$2,'Final Energy Consumption-2020'!$A$2:$AE$2,0))*VLOOKUP(X$3,'Heat Value'!$A$1:$E$33,5,0)</f>
        <v>594275649009.48145</v>
      </c>
      <c r="Y33" s="5">
        <f>INDEX('Final Energy Consumption-2020'!$A$2:$AE$43,MATCH('Energy Use 2020'!$A33,'Final Energy Consumption-2020'!$A$2:$A$43,0),MATCH('Energy Use 2020'!Y$2,'Final Energy Consumption-2020'!$A$2:$AE$2,0))*VLOOKUP(Y$3,'Heat Value'!$A$1:$E$33,5,0)</f>
        <v>35177885132810.742</v>
      </c>
      <c r="Z33" s="5">
        <f>INDEX('Final Energy Consumption-2020'!$A$2:$AE$43,MATCH('Energy Use 2020'!$A33,'Final Energy Consumption-2020'!$A$2:$A$43,0),MATCH('Energy Use 2020'!Z$2,'Final Energy Consumption-2020'!$A$2:$AE$2,0))*VLOOKUP(Z$3,'Heat Value'!$A$1:$E$33,5,0)</f>
        <v>41359521962747.289</v>
      </c>
      <c r="AA33" s="5">
        <f>INDEX('Final Energy Consumption-2020'!$A$2:$AE$43,MATCH('Energy Use 2020'!$A33,'Final Energy Consumption-2020'!$A$2:$A$43,0),MATCH('Energy Use 2020'!AA$2,'Final Energy Consumption-2020'!$A$2:$AE$2,0))*VLOOKUP(AA$3,'Heat Value'!$A$1:$E$33,5,0)</f>
        <v>3330818932476.4185</v>
      </c>
      <c r="AB33" s="5">
        <f>INDEX('Final Energy Consumption-2020'!$A$2:$AE$43,MATCH('Energy Use 2020'!$A33,'Final Energy Consumption-2020'!$A$2:$A$43,0),MATCH('Energy Use 2020'!AB$2,'Final Energy Consumption-2020'!$A$2:$AE$2,0))*VLOOKUP(AB$3,'Heat Value'!$A$1:$E$33,5,0)</f>
        <v>367648025457609.69</v>
      </c>
      <c r="AC33" s="131">
        <f>INDEX('Final Energy Consumption-2020'!$A$2:$AE$43,MATCH('Energy Use 2020'!$A33,'Final Energy Consumption-2020'!$A$2:$A$43,0),MATCH('Energy Use 2020'!AC$2,'Final Energy Consumption-2020'!$A$2:$AE$2,0))*VLOOKUP(AC$3,'Heat Value'!$A$1:$E$33,5,0)</f>
        <v>1403823882877.8589</v>
      </c>
    </row>
    <row r="34" spans="1:29" x14ac:dyDescent="0.2">
      <c r="A34" s="12" t="s">
        <v>30</v>
      </c>
      <c r="B34" s="9">
        <f>INDEX('Final Energy Consumption-2020'!$A$2:$AE$43,MATCH('Energy Use 2020'!$A34,'Final Energy Consumption-2020'!$A$2:$A$43,0),MATCH('Energy Use 2020'!B$2,'Final Energy Consumption-2020'!$A$2:$AE$2,0))*VLOOKUP(B$3,'Heat Value'!$A$1:$E$33,5,0)</f>
        <v>808531984349.4541</v>
      </c>
      <c r="C34" s="5">
        <f>INDEX('Final Energy Consumption-2020'!$A$2:$AE$43,MATCH('Energy Use 2020'!$A34,'Final Energy Consumption-2020'!$A$2:$A$43,0),MATCH('Energy Use 2020'!C$2,'Final Energy Consumption-2020'!$A$2:$AE$2,0))*VLOOKUP(C$3,'Heat Value'!$A$1:$E$33,5,0)</f>
        <v>0</v>
      </c>
      <c r="D34" s="5">
        <f>INDEX('Final Energy Consumption-2020'!$A$2:$AE$43,MATCH('Energy Use 2020'!$A34,'Final Energy Consumption-2020'!$A$2:$A$43,0),MATCH('Energy Use 2020'!D$2,'Final Energy Consumption-2020'!$A$2:$AE$2,0))*VLOOKUP(D$3,'Heat Value'!$A$1:$E$33,5,0)</f>
        <v>0</v>
      </c>
      <c r="E34" s="5">
        <f>INDEX('Final Energy Consumption-2020'!$A$2:$AE$43,MATCH('Energy Use 2020'!$A34,'Final Energy Consumption-2020'!$A$2:$A$43,0),MATCH('Energy Use 2020'!E$2,'Final Energy Consumption-2020'!$A$2:$AE$2,0))*VLOOKUP(E$3,'Heat Value'!$A$1:$E$33,5,0)</f>
        <v>0</v>
      </c>
      <c r="F34" s="5">
        <f>INDEX('Final Energy Consumption-2020'!$A$2:$AE$43,MATCH('Energy Use 2020'!$A34,'Final Energy Consumption-2020'!$A$2:$A$43,0),MATCH('Energy Use 2020'!F$2,'Final Energy Consumption-2020'!$A$2:$AE$2,0))*VLOOKUP(F$3,'Heat Value'!$A$1:$E$33,5,0)</f>
        <v>542782166460.66656</v>
      </c>
      <c r="G34" s="5">
        <f>INDEX('Final Energy Consumption-2020'!$A$2:$AE$43,MATCH('Energy Use 2020'!$A34,'Final Energy Consumption-2020'!$A$2:$A$43,0),MATCH('Energy Use 2020'!G$2,'Final Energy Consumption-2020'!$A$2:$AE$2,0))*VLOOKUP(G$3,'Heat Value'!$A$1:$E$33,5,0)</f>
        <v>1330355165558.2971</v>
      </c>
      <c r="H34" s="5">
        <f>INDEX('Final Energy Consumption-2020'!$A$2:$AE$43,MATCH('Energy Use 2020'!$A34,'Final Energy Consumption-2020'!$A$2:$A$43,0),MATCH('Energy Use 2020'!H$2,'Final Energy Consumption-2020'!$A$2:$AE$2,0))*VLOOKUP(H$3,'Heat Value'!$A$1:$E$33,5,0)</f>
        <v>0</v>
      </c>
      <c r="I34" s="5">
        <f>INDEX('Final Energy Consumption-2020'!$A$2:$AE$43,MATCH('Energy Use 2020'!$A34,'Final Energy Consumption-2020'!$A$2:$A$43,0),MATCH('Energy Use 2020'!I$2,'Final Energy Consumption-2020'!$A$2:$AE$2,0))*VLOOKUP(I$3,'Heat Value'!$A$1:$E$33,5,0)</f>
        <v>247712005009.02396</v>
      </c>
      <c r="J34" s="5">
        <f>INDEX('Final Energy Consumption-2020'!$A$2:$AE$43,MATCH('Energy Use 2020'!$A34,'Final Energy Consumption-2020'!$A$2:$A$43,0),MATCH('Energy Use 2020'!J$2,'Final Energy Consumption-2020'!$A$2:$AE$2,0))*VLOOKUP(J$3,'Heat Value'!$A$1:$E$33,5,0)</f>
        <v>878292935866.85486</v>
      </c>
      <c r="K34" s="5">
        <f>INDEX('Final Energy Consumption-2020'!$A$2:$AE$43,MATCH('Energy Use 2020'!$A34,'Final Energy Consumption-2020'!$A$2:$A$43,0),MATCH('Energy Use 2020'!K$2,'Final Energy Consumption-2020'!$A$2:$AE$2,0))*VLOOKUP(K$3,'Heat Value'!$A$1:$E$33,5,0)</f>
        <v>3963392080.144383</v>
      </c>
      <c r="L34" s="5">
        <f>INDEX('Final Energy Consumption-2020'!$A$2:$AE$43,MATCH('Energy Use 2020'!$A34,'Final Energy Consumption-2020'!$A$2:$A$43,0),MATCH('Energy Use 2020'!L$2,'Final Energy Consumption-2020'!$A$2:$AE$2,0))*VLOOKUP(L$3,'Heat Value'!$A$1:$E$33,5,0)*0.21</f>
        <v>711535886939.06592</v>
      </c>
      <c r="M34" s="5">
        <f>INDEX('Final Energy Consumption-2020'!$A$2:$AE$43,MATCH('Energy Use 2020'!$A34,'Final Energy Consumption-2020'!$A$2:$A$43,0),MATCH('Energy Use 2020'!M$2,'Final Energy Consumption-2020'!$A$2:$AE$2,0))*VLOOKUP(M$3,'Heat Value'!$A$1:$E$33,5,0)</f>
        <v>359237854564.76074</v>
      </c>
      <c r="N34" s="5">
        <f>INDEX('Final Energy Consumption-2020'!$A$2:$AE$43,MATCH('Energy Use 2020'!$A34,'Final Energy Consumption-2020'!$A$2:$A$43,0),MATCH('Energy Use 2020'!N$2,'Final Energy Consumption-2020'!$A$2:$AE$2,0))*VLOOKUP(N$3,'Heat Value'!$A$1:$E$33,5,0)*0.74</f>
        <v>4490310392573.0566</v>
      </c>
      <c r="O34" s="5">
        <f>INDEX('Final Energy Consumption-2020'!$A$2:$AE$43,MATCH('Energy Use 2020'!$A34,'Final Energy Consumption-2020'!$A$2:$A$43,0),MATCH('Energy Use 2020'!O$2,'Final Energy Consumption-2020'!$A$2:$AE$2,0))*VLOOKUP(O$3,'Heat Value'!$A$1:$E$33,5,0)</f>
        <v>150608899045.48654</v>
      </c>
      <c r="P34" s="5">
        <f>INDEX('Final Energy Consumption-2020'!$A$2:$AE$43,MATCH('Energy Use 2020'!$A34,'Final Energy Consumption-2020'!$A$2:$A$43,0),MATCH('Energy Use 2020'!P$2,'Final Energy Consumption-2020'!$A$2:$AE$2,0))*VLOOKUP(P$3,'Heat Value'!$A$1:$E$33,5,0)</f>
        <v>0</v>
      </c>
      <c r="Q34" s="5">
        <f>INDEX('Final Energy Consumption-2020'!$A$2:$AE$43,MATCH('Energy Use 2020'!$A34,'Final Energy Consumption-2020'!$A$2:$A$43,0),MATCH('Energy Use 2020'!Q$2,'Final Energy Consumption-2020'!$A$2:$AE$2,0))*VLOOKUP(Q$3,'Heat Value'!$A$1:$E$33,5,0)</f>
        <v>1447872356709.8367</v>
      </c>
      <c r="R34" s="5">
        <f>INDEX('Final Energy Consumption-2020'!$A$2:$AE$43,MATCH('Energy Use 2020'!$A34,'Final Energy Consumption-2020'!$A$2:$A$43,0),MATCH('Energy Use 2020'!R$2,'Final Energy Consumption-2020'!$A$2:$AE$2,0))*VLOOKUP(R$3,'Heat Value'!$A$1:$E$33,5,0)</f>
        <v>11352479586.744152</v>
      </c>
      <c r="S34" s="5">
        <f>INDEX('Final Energy Consumption-2020'!$A$2:$AE$43,MATCH('Energy Use 2020'!$A34,'Final Energy Consumption-2020'!$A$2:$A$43,0),MATCH('Energy Use 2020'!S$2,'Final Energy Consumption-2020'!$A$2:$AE$2,0))*VLOOKUP(S$3,'Heat Value'!$A$1:$E$33,5,0)</f>
        <v>16281602533.173956</v>
      </c>
      <c r="T34" s="9">
        <f>INDEX('Final Energy Consumption-2020'!$A$2:$AE$43,MATCH('Energy Use 2020'!$A34,'Final Energy Consumption-2020'!$A$2:$A$43,0),MATCH('Energy Use 2020'!T$2,'Final Energy Consumption-2020'!$A$2:$AE$2,0))*VLOOKUP(T$3,'Heat Value'!$A$1:$E$33,5,0)</f>
        <v>0</v>
      </c>
      <c r="U34" s="5">
        <f>INDEX('Final Energy Consumption-2020'!$A$2:$AE$43,MATCH('Energy Use 2020'!$A34,'Final Energy Consumption-2020'!$A$2:$A$43,0),MATCH('Energy Use 2020'!U$2,'Final Energy Consumption-2020'!$A$2:$AE$2,0))*VLOOKUP(U$3,'Heat Value'!$A$1:$E$33,5,0)</f>
        <v>0</v>
      </c>
      <c r="V34" s="5">
        <f>INDEX('Final Energy Consumption-2020'!$A$2:$AE$43,MATCH('Energy Use 2020'!$A34,'Final Energy Consumption-2020'!$A$2:$A$43,0),MATCH('Energy Use 2020'!V$2,'Final Energy Consumption-2020'!$A$2:$AE$2,0))*VLOOKUP(V$3,'Heat Value'!$A$1:$E$33,5,0)</f>
        <v>1864372203613.676</v>
      </c>
      <c r="W34" s="5">
        <f>INDEX('Final Energy Consumption-2020'!$A$2:$AE$43,MATCH('Energy Use 2020'!$A34,'Final Energy Consumption-2020'!$A$2:$A$43,0),MATCH('Energy Use 2020'!W$2,'Final Energy Consumption-2020'!$A$2:$AE$2,0))*VLOOKUP(W$3,'Heat Value'!$A$1:$E$33,5,0)</f>
        <v>0</v>
      </c>
      <c r="X34" s="5">
        <f>INDEX('Final Energy Consumption-2020'!$A$2:$AE$43,MATCH('Energy Use 2020'!$A34,'Final Energy Consumption-2020'!$A$2:$A$43,0),MATCH('Energy Use 2020'!X$2,'Final Energy Consumption-2020'!$A$2:$AE$2,0))*VLOOKUP(X$3,'Heat Value'!$A$1:$E$33,5,0)</f>
        <v>1227392843705.8569</v>
      </c>
      <c r="Y34" s="5">
        <f>INDEX('Final Energy Consumption-2020'!$A$2:$AE$43,MATCH('Energy Use 2020'!$A34,'Final Energy Consumption-2020'!$A$2:$A$43,0),MATCH('Energy Use 2020'!Y$2,'Final Energy Consumption-2020'!$A$2:$AE$2,0))*VLOOKUP(Y$3,'Heat Value'!$A$1:$E$33,5,0)</f>
        <v>17808171956015.41</v>
      </c>
      <c r="Z34" s="5">
        <f>INDEX('Final Energy Consumption-2020'!$A$2:$AE$43,MATCH('Energy Use 2020'!$A34,'Final Energy Consumption-2020'!$A$2:$A$43,0),MATCH('Energy Use 2020'!Z$2,'Final Energy Consumption-2020'!$A$2:$AE$2,0))*VLOOKUP(Z$3,'Heat Value'!$A$1:$E$33,5,0)</f>
        <v>45605649217527.211</v>
      </c>
      <c r="AA34" s="5">
        <f>INDEX('Final Energy Consumption-2020'!$A$2:$AE$43,MATCH('Energy Use 2020'!$A34,'Final Energy Consumption-2020'!$A$2:$A$43,0),MATCH('Energy Use 2020'!AA$2,'Final Energy Consumption-2020'!$A$2:$AE$2,0))*VLOOKUP(AA$3,'Heat Value'!$A$1:$E$33,5,0)</f>
        <v>7897780956335.1553</v>
      </c>
      <c r="AB34" s="5">
        <f>INDEX('Final Energy Consumption-2020'!$A$2:$AE$43,MATCH('Energy Use 2020'!$A34,'Final Energy Consumption-2020'!$A$2:$A$43,0),MATCH('Energy Use 2020'!AB$2,'Final Energy Consumption-2020'!$A$2:$AE$2,0))*VLOOKUP(AB$3,'Heat Value'!$A$1:$E$33,5,0)</f>
        <v>170108909400388.63</v>
      </c>
      <c r="AC34" s="131">
        <f>INDEX('Final Energy Consumption-2020'!$A$2:$AE$43,MATCH('Energy Use 2020'!$A34,'Final Energy Consumption-2020'!$A$2:$A$43,0),MATCH('Energy Use 2020'!AC$2,'Final Energy Consumption-2020'!$A$2:$AE$2,0))*VLOOKUP(AC$3,'Heat Value'!$A$1:$E$33,5,0)</f>
        <v>1206844642394.9973</v>
      </c>
    </row>
    <row r="35" spans="1:29" x14ac:dyDescent="0.2">
      <c r="A35" s="12" t="s">
        <v>31</v>
      </c>
      <c r="B35" s="9">
        <f>INDEX('Final Energy Consumption-2020'!$A$2:$AE$43,MATCH('Energy Use 2020'!$A35,'Final Energy Consumption-2020'!$A$2:$A$43,0),MATCH('Energy Use 2020'!B$2,'Final Energy Consumption-2020'!$A$2:$AE$2,0))*VLOOKUP(B$3,'Heat Value'!$A$1:$E$33,5,0)</f>
        <v>3117207871033.5571</v>
      </c>
      <c r="C35" s="5">
        <f>INDEX('Final Energy Consumption-2020'!$A$2:$AE$43,MATCH('Energy Use 2020'!$A35,'Final Energy Consumption-2020'!$A$2:$A$43,0),MATCH('Energy Use 2020'!C$2,'Final Energy Consumption-2020'!$A$2:$AE$2,0))*VLOOKUP(C$3,'Heat Value'!$A$1:$E$33,5,0)</f>
        <v>0</v>
      </c>
      <c r="D35" s="5">
        <f>INDEX('Final Energy Consumption-2020'!$A$2:$AE$43,MATCH('Energy Use 2020'!$A35,'Final Energy Consumption-2020'!$A$2:$A$43,0),MATCH('Energy Use 2020'!D$2,'Final Energy Consumption-2020'!$A$2:$AE$2,0))*VLOOKUP(D$3,'Heat Value'!$A$1:$E$33,5,0)</f>
        <v>4755956758.1185389</v>
      </c>
      <c r="E35" s="5">
        <f>INDEX('Final Energy Consumption-2020'!$A$2:$AE$43,MATCH('Energy Use 2020'!$A35,'Final Energy Consumption-2020'!$A$2:$A$43,0),MATCH('Energy Use 2020'!E$2,'Final Energy Consumption-2020'!$A$2:$AE$2,0))*VLOOKUP(E$3,'Heat Value'!$A$1:$E$33,5,0)</f>
        <v>3026617500865.0015</v>
      </c>
      <c r="F35" s="5">
        <f>INDEX('Final Energy Consumption-2020'!$A$2:$AE$43,MATCH('Energy Use 2020'!$A35,'Final Energy Consumption-2020'!$A$2:$A$43,0),MATCH('Energy Use 2020'!F$2,'Final Energy Consumption-2020'!$A$2:$AE$2,0))*VLOOKUP(F$3,'Heat Value'!$A$1:$E$33,5,0)</f>
        <v>98687666629.212097</v>
      </c>
      <c r="G35" s="5">
        <f>INDEX('Final Energy Consumption-2020'!$A$2:$AE$43,MATCH('Energy Use 2020'!$A35,'Final Energy Consumption-2020'!$A$2:$A$43,0),MATCH('Energy Use 2020'!G$2,'Final Energy Consumption-2020'!$A$2:$AE$2,0))*VLOOKUP(G$3,'Heat Value'!$A$1:$E$33,5,0)</f>
        <v>3566635832.5959711</v>
      </c>
      <c r="H35" s="5">
        <f>INDEX('Final Energy Consumption-2020'!$A$2:$AE$43,MATCH('Energy Use 2020'!$A35,'Final Energy Consumption-2020'!$A$2:$A$43,0),MATCH('Energy Use 2020'!H$2,'Final Energy Consumption-2020'!$A$2:$AE$2,0))*VLOOKUP(H$3,'Heat Value'!$A$1:$E$33,5,0)</f>
        <v>7530407039.5894213</v>
      </c>
      <c r="I35" s="5">
        <f>INDEX('Final Energy Consumption-2020'!$A$2:$AE$43,MATCH('Energy Use 2020'!$A35,'Final Energy Consumption-2020'!$A$2:$A$43,0),MATCH('Energy Use 2020'!I$2,'Final Energy Consumption-2020'!$A$2:$AE$2,0))*VLOOKUP(I$3,'Heat Value'!$A$1:$E$33,5,0)</f>
        <v>79267841602.887665</v>
      </c>
      <c r="J35" s="5">
        <f>INDEX('Final Energy Consumption-2020'!$A$2:$AE$43,MATCH('Energy Use 2020'!$A35,'Final Energy Consumption-2020'!$A$2:$A$43,0),MATCH('Energy Use 2020'!J$2,'Final Energy Consumption-2020'!$A$2:$AE$2,0))*VLOOKUP(J$3,'Heat Value'!$A$1:$E$33,5,0)</f>
        <v>0</v>
      </c>
      <c r="K35" s="5">
        <f>INDEX('Final Energy Consumption-2020'!$A$2:$AE$43,MATCH('Energy Use 2020'!$A35,'Final Energy Consumption-2020'!$A$2:$A$43,0),MATCH('Energy Use 2020'!K$2,'Final Energy Consumption-2020'!$A$2:$AE$2,0))*VLOOKUP(K$3,'Heat Value'!$A$1:$E$33,5,0)</f>
        <v>3963392080.144383</v>
      </c>
      <c r="L35" s="5">
        <f>INDEX('Final Energy Consumption-2020'!$A$2:$AE$43,MATCH('Energy Use 2020'!$A35,'Final Energy Consumption-2020'!$A$2:$A$43,0),MATCH('Energy Use 2020'!L$2,'Final Energy Consumption-2020'!$A$2:$AE$2,0))*VLOOKUP(L$3,'Heat Value'!$A$1:$E$33,5,0)*0.21</f>
        <v>1167604672302.4189</v>
      </c>
      <c r="M35" s="5">
        <f>INDEX('Final Energy Consumption-2020'!$A$2:$AE$43,MATCH('Energy Use 2020'!$A35,'Final Energy Consumption-2020'!$A$2:$A$43,0),MATCH('Energy Use 2020'!M$2,'Final Energy Consumption-2020'!$A$2:$AE$2,0))*VLOOKUP(M$3,'Heat Value'!$A$1:$E$33,5,0)</f>
        <v>97973960335.843842</v>
      </c>
      <c r="N35" s="5">
        <f>INDEX('Final Energy Consumption-2020'!$A$2:$AE$43,MATCH('Energy Use 2020'!$A35,'Final Energy Consumption-2020'!$A$2:$A$43,0),MATCH('Energy Use 2020'!N$2,'Final Energy Consumption-2020'!$A$2:$AE$2,0))*VLOOKUP(N$3,'Heat Value'!$A$1:$E$33,5,0)*0.74</f>
        <v>4885194451080.4795</v>
      </c>
      <c r="O35" s="5">
        <f>INDEX('Final Energy Consumption-2020'!$A$2:$AE$43,MATCH('Energy Use 2020'!$A35,'Final Energy Consumption-2020'!$A$2:$A$43,0),MATCH('Energy Use 2020'!O$2,'Final Energy Consumption-2020'!$A$2:$AE$2,0))*VLOOKUP(O$3,'Heat Value'!$A$1:$E$33,5,0)</f>
        <v>67377665362.454514</v>
      </c>
      <c r="P35" s="5">
        <f>INDEX('Final Energy Consumption-2020'!$A$2:$AE$43,MATCH('Energy Use 2020'!$A35,'Final Energy Consumption-2020'!$A$2:$A$43,0),MATCH('Energy Use 2020'!P$2,'Final Energy Consumption-2020'!$A$2:$AE$2,0))*VLOOKUP(P$3,'Heat Value'!$A$1:$E$33,5,0)</f>
        <v>4161580640.4940557</v>
      </c>
      <c r="Q35" s="5">
        <f>INDEX('Final Energy Consumption-2020'!$A$2:$AE$43,MATCH('Energy Use 2020'!$A35,'Final Energy Consumption-2020'!$A$2:$A$43,0),MATCH('Energy Use 2020'!Q$2,'Final Energy Consumption-2020'!$A$2:$AE$2,0))*VLOOKUP(Q$3,'Heat Value'!$A$1:$E$33,5,0)</f>
        <v>3280274499212.5298</v>
      </c>
      <c r="R35" s="5">
        <f>INDEX('Final Energy Consumption-2020'!$A$2:$AE$43,MATCH('Energy Use 2020'!$A35,'Final Energy Consumption-2020'!$A$2:$A$43,0),MATCH('Energy Use 2020'!R$2,'Final Energy Consumption-2020'!$A$2:$AE$2,0))*VLOOKUP(R$3,'Heat Value'!$A$1:$E$33,5,0)</f>
        <v>3784159862.2480507</v>
      </c>
      <c r="S35" s="5">
        <f>INDEX('Final Energy Consumption-2020'!$A$2:$AE$43,MATCH('Energy Use 2020'!$A35,'Final Energy Consumption-2020'!$A$2:$A$43,0),MATCH('Energy Use 2020'!S$2,'Final Energy Consumption-2020'!$A$2:$AE$2,0))*VLOOKUP(S$3,'Heat Value'!$A$1:$E$33,5,0)</f>
        <v>48844807599.521866</v>
      </c>
      <c r="T35" s="9">
        <f>INDEX('Final Energy Consumption-2020'!$A$2:$AE$43,MATCH('Energy Use 2020'!$A35,'Final Energy Consumption-2020'!$A$2:$A$43,0),MATCH('Energy Use 2020'!T$2,'Final Energy Consumption-2020'!$A$2:$AE$2,0))*VLOOKUP(T$3,'Heat Value'!$A$1:$E$33,5,0)</f>
        <v>3689946840.25495</v>
      </c>
      <c r="U35" s="5">
        <f>INDEX('Final Energy Consumption-2020'!$A$2:$AE$43,MATCH('Energy Use 2020'!$A35,'Final Energy Consumption-2020'!$A$2:$A$43,0),MATCH('Energy Use 2020'!U$2,'Final Energy Consumption-2020'!$A$2:$AE$2,0))*VLOOKUP(U$3,'Heat Value'!$A$1:$E$33,5,0)</f>
        <v>0</v>
      </c>
      <c r="V35" s="5">
        <f>INDEX('Final Energy Consumption-2020'!$A$2:$AE$43,MATCH('Energy Use 2020'!$A35,'Final Energy Consumption-2020'!$A$2:$A$43,0),MATCH('Energy Use 2020'!V$2,'Final Energy Consumption-2020'!$A$2:$AE$2,0))*VLOOKUP(V$3,'Heat Value'!$A$1:$E$33,5,0)</f>
        <v>760968246372.92908</v>
      </c>
      <c r="W35" s="5">
        <f>INDEX('Final Energy Consumption-2020'!$A$2:$AE$43,MATCH('Energy Use 2020'!$A35,'Final Energy Consumption-2020'!$A$2:$A$43,0),MATCH('Energy Use 2020'!W$2,'Final Energy Consumption-2020'!$A$2:$AE$2,0))*VLOOKUP(W$3,'Heat Value'!$A$1:$E$33,5,0)</f>
        <v>0</v>
      </c>
      <c r="X35" s="5">
        <f>INDEX('Final Energy Consumption-2020'!$A$2:$AE$43,MATCH('Energy Use 2020'!$A35,'Final Energy Consumption-2020'!$A$2:$A$43,0),MATCH('Energy Use 2020'!X$2,'Final Energy Consumption-2020'!$A$2:$AE$2,0))*VLOOKUP(X$3,'Heat Value'!$A$1:$E$33,5,0)</f>
        <v>536013330479.14001</v>
      </c>
      <c r="Y35" s="5">
        <f>INDEX('Final Energy Consumption-2020'!$A$2:$AE$43,MATCH('Energy Use 2020'!$A35,'Final Energy Consumption-2020'!$A$2:$A$43,0),MATCH('Energy Use 2020'!Y$2,'Final Energy Consumption-2020'!$A$2:$AE$2,0))*VLOOKUP(Y$3,'Heat Value'!$A$1:$E$33,5,0)</f>
        <v>23204587700262.504</v>
      </c>
      <c r="Z35" s="5">
        <f>INDEX('Final Energy Consumption-2020'!$A$2:$AE$43,MATCH('Energy Use 2020'!$A35,'Final Energy Consumption-2020'!$A$2:$A$43,0),MATCH('Energy Use 2020'!Z$2,'Final Energy Consumption-2020'!$A$2:$AE$2,0))*VLOOKUP(Z$3,'Heat Value'!$A$1:$E$33,5,0)</f>
        <v>77697791259107.281</v>
      </c>
      <c r="AA35" s="5">
        <f>INDEX('Final Energy Consumption-2020'!$A$2:$AE$43,MATCH('Energy Use 2020'!$A35,'Final Energy Consumption-2020'!$A$2:$A$43,0),MATCH('Energy Use 2020'!AA$2,'Final Energy Consumption-2020'!$A$2:$AE$2,0))*VLOOKUP(AA$3,'Heat Value'!$A$1:$E$33,5,0)</f>
        <v>24758973660019.988</v>
      </c>
      <c r="AB35" s="5">
        <f>INDEX('Final Energy Consumption-2020'!$A$2:$AE$43,MATCH('Energy Use 2020'!$A35,'Final Energy Consumption-2020'!$A$2:$A$43,0),MATCH('Energy Use 2020'!AB$2,'Final Energy Consumption-2020'!$A$2:$AE$2,0))*VLOOKUP(AB$3,'Heat Value'!$A$1:$E$33,5,0)</f>
        <v>403584701226954</v>
      </c>
      <c r="AC35" s="131">
        <f>INDEX('Final Energy Consumption-2020'!$A$2:$AE$43,MATCH('Energy Use 2020'!$A35,'Final Energy Consumption-2020'!$A$2:$A$43,0),MATCH('Energy Use 2020'!AC$2,'Final Energy Consumption-2020'!$A$2:$AE$2,0))*VLOOKUP(AC$3,'Heat Value'!$A$1:$E$33,5,0)</f>
        <v>643650475943.99854</v>
      </c>
    </row>
    <row r="36" spans="1:29" x14ac:dyDescent="0.2">
      <c r="A36" s="12" t="s">
        <v>32</v>
      </c>
      <c r="B36" s="9">
        <f>INDEX('Final Energy Consumption-2020'!$A$2:$AE$43,MATCH('Energy Use 2020'!$A36,'Final Energy Consumption-2020'!$A$2:$A$43,0),MATCH('Energy Use 2020'!B$2,'Final Energy Consumption-2020'!$A$2:$AE$2,0))*VLOOKUP(B$3,'Heat Value'!$A$1:$E$33,5,0)</f>
        <v>2966598971988.0708</v>
      </c>
      <c r="C36" s="5">
        <f>INDEX('Final Energy Consumption-2020'!$A$2:$AE$43,MATCH('Energy Use 2020'!$A36,'Final Energy Consumption-2020'!$A$2:$A$43,0),MATCH('Energy Use 2020'!C$2,'Final Energy Consumption-2020'!$A$2:$AE$2,0))*VLOOKUP(C$3,'Heat Value'!$A$1:$E$33,5,0)</f>
        <v>0</v>
      </c>
      <c r="D36" s="5">
        <f>INDEX('Final Energy Consumption-2020'!$A$2:$AE$43,MATCH('Energy Use 2020'!$A36,'Final Energy Consumption-2020'!$A$2:$A$43,0),MATCH('Energy Use 2020'!D$2,'Final Energy Consumption-2020'!$A$2:$AE$2,0))*VLOOKUP(D$3,'Heat Value'!$A$1:$E$33,5,0)</f>
        <v>1606720724784.3799</v>
      </c>
      <c r="E36" s="5">
        <f>INDEX('Final Energy Consumption-2020'!$A$2:$AE$43,MATCH('Energy Use 2020'!$A36,'Final Energy Consumption-2020'!$A$2:$A$43,0),MATCH('Energy Use 2020'!E$2,'Final Energy Consumption-2020'!$A$2:$AE$2,0))*VLOOKUP(E$3,'Heat Value'!$A$1:$E$33,5,0)</f>
        <v>107804719532.1461</v>
      </c>
      <c r="F36" s="5">
        <f>INDEX('Final Energy Consumption-2020'!$A$2:$AE$43,MATCH('Energy Use 2020'!$A36,'Final Energy Consumption-2020'!$A$2:$A$43,0),MATCH('Energy Use 2020'!F$2,'Final Energy Consumption-2020'!$A$2:$AE$2,0))*VLOOKUP(F$3,'Heat Value'!$A$1:$E$33,5,0)</f>
        <v>394750666516.84839</v>
      </c>
      <c r="G36" s="5">
        <f>INDEX('Final Energy Consumption-2020'!$A$2:$AE$43,MATCH('Energy Use 2020'!$A36,'Final Energy Consumption-2020'!$A$2:$A$43,0),MATCH('Energy Use 2020'!G$2,'Final Energy Consumption-2020'!$A$2:$AE$2,0))*VLOOKUP(G$3,'Heat Value'!$A$1:$E$33,5,0)</f>
        <v>0</v>
      </c>
      <c r="H36" s="5">
        <f>INDEX('Final Energy Consumption-2020'!$A$2:$AE$43,MATCH('Energy Use 2020'!$A36,'Final Energy Consumption-2020'!$A$2:$A$43,0),MATCH('Energy Use 2020'!H$2,'Final Energy Consumption-2020'!$A$2:$AE$2,0))*VLOOKUP(H$3,'Heat Value'!$A$1:$E$33,5,0)</f>
        <v>0</v>
      </c>
      <c r="I36" s="5">
        <f>INDEX('Final Energy Consumption-2020'!$A$2:$AE$43,MATCH('Energy Use 2020'!$A36,'Final Energy Consumption-2020'!$A$2:$A$43,0),MATCH('Energy Use 2020'!I$2,'Final Energy Consumption-2020'!$A$2:$AE$2,0))*VLOOKUP(I$3,'Heat Value'!$A$1:$E$33,5,0)</f>
        <v>0</v>
      </c>
      <c r="J36" s="5">
        <f>INDEX('Final Energy Consumption-2020'!$A$2:$AE$43,MATCH('Energy Use 2020'!$A36,'Final Energy Consumption-2020'!$A$2:$A$43,0),MATCH('Energy Use 2020'!J$2,'Final Energy Consumption-2020'!$A$2:$AE$2,0))*VLOOKUP(J$3,'Heat Value'!$A$1:$E$33,5,0)</f>
        <v>0</v>
      </c>
      <c r="K36" s="5">
        <f>INDEX('Final Energy Consumption-2020'!$A$2:$AE$43,MATCH('Energy Use 2020'!$A36,'Final Energy Consumption-2020'!$A$2:$A$43,0),MATCH('Energy Use 2020'!K$2,'Final Energy Consumption-2020'!$A$2:$AE$2,0))*VLOOKUP(K$3,'Heat Value'!$A$1:$E$33,5,0)</f>
        <v>0</v>
      </c>
      <c r="L36" s="5">
        <f>INDEX('Final Energy Consumption-2020'!$A$2:$AE$43,MATCH('Energy Use 2020'!$A36,'Final Energy Consumption-2020'!$A$2:$A$43,0),MATCH('Energy Use 2020'!L$2,'Final Energy Consumption-2020'!$A$2:$AE$2,0))*VLOOKUP(L$3,'Heat Value'!$A$1:$E$33,5,0)*0.21</f>
        <v>232320753446.36972</v>
      </c>
      <c r="M36" s="5">
        <f>INDEX('Final Energy Consumption-2020'!$A$2:$AE$43,MATCH('Energy Use 2020'!$A36,'Final Energy Consumption-2020'!$A$2:$A$43,0),MATCH('Energy Use 2020'!M$2,'Final Energy Consumption-2020'!$A$2:$AE$2,0))*VLOOKUP(M$3,'Heat Value'!$A$1:$E$33,5,0)</f>
        <v>530692285152.48749</v>
      </c>
      <c r="N36" s="5">
        <f>INDEX('Final Energy Consumption-2020'!$A$2:$AE$43,MATCH('Energy Use 2020'!$A36,'Final Energy Consumption-2020'!$A$2:$A$43,0),MATCH('Energy Use 2020'!N$2,'Final Energy Consumption-2020'!$A$2:$AE$2,0))*VLOOKUP(N$3,'Heat Value'!$A$1:$E$33,5,0)*0.74</f>
        <v>2270583336417.688</v>
      </c>
      <c r="O36" s="5">
        <f>INDEX('Final Energy Consumption-2020'!$A$2:$AE$43,MATCH('Energy Use 2020'!$A36,'Final Energy Consumption-2020'!$A$2:$A$43,0),MATCH('Energy Use 2020'!O$2,'Final Energy Consumption-2020'!$A$2:$AE$2,0))*VLOOKUP(O$3,'Heat Value'!$A$1:$E$33,5,0)</f>
        <v>388412423854.14954</v>
      </c>
      <c r="P36" s="5">
        <f>INDEX('Final Energy Consumption-2020'!$A$2:$AE$43,MATCH('Energy Use 2020'!$A36,'Final Energy Consumption-2020'!$A$2:$A$43,0),MATCH('Energy Use 2020'!P$2,'Final Energy Consumption-2020'!$A$2:$AE$2,0))*VLOOKUP(P$3,'Heat Value'!$A$1:$E$33,5,0)</f>
        <v>0</v>
      </c>
      <c r="Q36" s="5">
        <f>INDEX('Final Energy Consumption-2020'!$A$2:$AE$43,MATCH('Energy Use 2020'!$A36,'Final Energy Consumption-2020'!$A$2:$A$43,0),MATCH('Energy Use 2020'!Q$2,'Final Energy Consumption-2020'!$A$2:$AE$2,0))*VLOOKUP(Q$3,'Heat Value'!$A$1:$E$33,5,0)</f>
        <v>133408293030.17467</v>
      </c>
      <c r="R36" s="5">
        <f>INDEX('Final Energy Consumption-2020'!$A$2:$AE$43,MATCH('Energy Use 2020'!$A36,'Final Energy Consumption-2020'!$A$2:$A$43,0),MATCH('Energy Use 2020'!R$2,'Final Energy Consumption-2020'!$A$2:$AE$2,0))*VLOOKUP(R$3,'Heat Value'!$A$1:$E$33,5,0)</f>
        <v>83251516969.457108</v>
      </c>
      <c r="S36" s="5">
        <f>INDEX('Final Energy Consumption-2020'!$A$2:$AE$43,MATCH('Energy Use 2020'!$A36,'Final Energy Consumption-2020'!$A$2:$A$43,0),MATCH('Energy Use 2020'!S$2,'Final Energy Consumption-2020'!$A$2:$AE$2,0))*VLOOKUP(S$3,'Heat Value'!$A$1:$E$33,5,0)</f>
        <v>12211201899.880466</v>
      </c>
      <c r="T36" s="9">
        <f>INDEX('Final Energy Consumption-2020'!$A$2:$AE$43,MATCH('Energy Use 2020'!$A36,'Final Energy Consumption-2020'!$A$2:$A$43,0),MATCH('Energy Use 2020'!T$2,'Final Energy Consumption-2020'!$A$2:$AE$2,0))*VLOOKUP(T$3,'Heat Value'!$A$1:$E$33,5,0)</f>
        <v>0</v>
      </c>
      <c r="U36" s="5">
        <f>INDEX('Final Energy Consumption-2020'!$A$2:$AE$43,MATCH('Energy Use 2020'!$A36,'Final Energy Consumption-2020'!$A$2:$A$43,0),MATCH('Energy Use 2020'!U$2,'Final Energy Consumption-2020'!$A$2:$AE$2,0))*VLOOKUP(U$3,'Heat Value'!$A$1:$E$33,5,0)</f>
        <v>0</v>
      </c>
      <c r="V36" s="5">
        <f>INDEX('Final Energy Consumption-2020'!$A$2:$AE$43,MATCH('Energy Use 2020'!$A36,'Final Energy Consumption-2020'!$A$2:$A$43,0),MATCH('Energy Use 2020'!V$2,'Final Energy Consumption-2020'!$A$2:$AE$2,0))*VLOOKUP(V$3,'Heat Value'!$A$1:$E$33,5,0)</f>
        <v>623042751717.83569</v>
      </c>
      <c r="W36" s="5">
        <f>INDEX('Final Energy Consumption-2020'!$A$2:$AE$43,MATCH('Energy Use 2020'!$A36,'Final Energy Consumption-2020'!$A$2:$A$43,0),MATCH('Energy Use 2020'!W$2,'Final Energy Consumption-2020'!$A$2:$AE$2,0))*VLOOKUP(W$3,'Heat Value'!$A$1:$E$33,5,0)</f>
        <v>0</v>
      </c>
      <c r="X36" s="5">
        <f>INDEX('Final Energy Consumption-2020'!$A$2:$AE$43,MATCH('Energy Use 2020'!$A36,'Final Energy Consumption-2020'!$A$2:$A$43,0),MATCH('Energy Use 2020'!X$2,'Final Energy Consumption-2020'!$A$2:$AE$2,0))*VLOOKUP(X$3,'Heat Value'!$A$1:$E$33,5,0)</f>
        <v>128177100766.75089</v>
      </c>
      <c r="Y36" s="5">
        <f>INDEX('Final Energy Consumption-2020'!$A$2:$AE$43,MATCH('Energy Use 2020'!$A36,'Final Energy Consumption-2020'!$A$2:$A$43,0),MATCH('Energy Use 2020'!Y$2,'Final Energy Consumption-2020'!$A$2:$AE$2,0))*VLOOKUP(Y$3,'Heat Value'!$A$1:$E$33,5,0)</f>
        <v>16830071602370.625</v>
      </c>
      <c r="Z36" s="5">
        <f>INDEX('Final Energy Consumption-2020'!$A$2:$AE$43,MATCH('Energy Use 2020'!$A36,'Final Energy Consumption-2020'!$A$2:$A$43,0),MATCH('Energy Use 2020'!Z$2,'Final Energy Consumption-2020'!$A$2:$AE$2,0))*VLOOKUP(Z$3,'Heat Value'!$A$1:$E$33,5,0)</f>
        <v>62122157988129.266</v>
      </c>
      <c r="AA36" s="5">
        <f>INDEX('Final Energy Consumption-2020'!$A$2:$AE$43,MATCH('Energy Use 2020'!$A36,'Final Energy Consumption-2020'!$A$2:$A$43,0),MATCH('Energy Use 2020'!AA$2,'Final Energy Consumption-2020'!$A$2:$AE$2,0))*VLOOKUP(AA$3,'Heat Value'!$A$1:$E$33,5,0)</f>
        <v>5615437324952.9873</v>
      </c>
      <c r="AB36" s="5">
        <f>INDEX('Final Energy Consumption-2020'!$A$2:$AE$43,MATCH('Energy Use 2020'!$A36,'Final Energy Consumption-2020'!$A$2:$A$43,0),MATCH('Energy Use 2020'!AB$2,'Final Energy Consumption-2020'!$A$2:$AE$2,0))*VLOOKUP(AB$3,'Heat Value'!$A$1:$E$33,5,0)</f>
        <v>54512374866221.539</v>
      </c>
      <c r="AC36" s="131">
        <f>INDEX('Final Energy Consumption-2020'!$A$2:$AE$43,MATCH('Energy Use 2020'!$A36,'Final Energy Consumption-2020'!$A$2:$A$43,0),MATCH('Energy Use 2020'!AC$2,'Final Energy Consumption-2020'!$A$2:$AE$2,0))*VLOOKUP(AC$3,'Heat Value'!$A$1:$E$33,5,0)</f>
        <v>66584531994.206749</v>
      </c>
    </row>
    <row r="37" spans="1:29" x14ac:dyDescent="0.2">
      <c r="A37" s="12" t="s">
        <v>33</v>
      </c>
      <c r="B37" s="9">
        <f>INDEX('Final Energy Consumption-2020'!$A$2:$AE$43,MATCH('Energy Use 2020'!$A37,'Final Energy Consumption-2020'!$A$2:$A$43,0),MATCH('Energy Use 2020'!B$2,'Final Energy Consumption-2020'!$A$2:$AE$2,0))*VLOOKUP(B$3,'Heat Value'!$A$1:$E$33,5,0)</f>
        <v>2068890665835.3677</v>
      </c>
      <c r="C37" s="5">
        <f>INDEX('Final Energy Consumption-2020'!$A$2:$AE$43,MATCH('Energy Use 2020'!$A37,'Final Energy Consumption-2020'!$A$2:$A$43,0),MATCH('Energy Use 2020'!C$2,'Final Energy Consumption-2020'!$A$2:$AE$2,0))*VLOOKUP(C$3,'Heat Value'!$A$1:$E$33,5,0)</f>
        <v>0</v>
      </c>
      <c r="D37" s="5">
        <f>INDEX('Final Energy Consumption-2020'!$A$2:$AE$43,MATCH('Energy Use 2020'!$A37,'Final Energy Consumption-2020'!$A$2:$A$43,0),MATCH('Energy Use 2020'!D$2,'Final Energy Consumption-2020'!$A$2:$AE$2,0))*VLOOKUP(D$3,'Heat Value'!$A$1:$E$33,5,0)</f>
        <v>0</v>
      </c>
      <c r="E37" s="5">
        <f>INDEX('Final Energy Consumption-2020'!$A$2:$AE$43,MATCH('Energy Use 2020'!$A37,'Final Energy Consumption-2020'!$A$2:$A$43,0),MATCH('Energy Use 2020'!E$2,'Final Energy Consumption-2020'!$A$2:$AE$2,0))*VLOOKUP(E$3,'Heat Value'!$A$1:$E$33,5,0)</f>
        <v>188658259181.25565</v>
      </c>
      <c r="F37" s="5">
        <f>INDEX('Final Energy Consumption-2020'!$A$2:$AE$43,MATCH('Energy Use 2020'!$A37,'Final Energy Consumption-2020'!$A$2:$A$43,0),MATCH('Energy Use 2020'!F$2,'Final Energy Consumption-2020'!$A$2:$AE$2,0))*VLOOKUP(F$3,'Heat Value'!$A$1:$E$33,5,0)</f>
        <v>0</v>
      </c>
      <c r="G37" s="5">
        <f>INDEX('Final Energy Consumption-2020'!$A$2:$AE$43,MATCH('Energy Use 2020'!$A37,'Final Energy Consumption-2020'!$A$2:$A$43,0),MATCH('Energy Use 2020'!G$2,'Final Energy Consumption-2020'!$A$2:$AE$2,0))*VLOOKUP(G$3,'Heat Value'!$A$1:$E$33,5,0)</f>
        <v>0</v>
      </c>
      <c r="H37" s="5">
        <f>INDEX('Final Energy Consumption-2020'!$A$2:$AE$43,MATCH('Energy Use 2020'!$A37,'Final Energy Consumption-2020'!$A$2:$A$43,0),MATCH('Energy Use 2020'!H$2,'Final Energy Consumption-2020'!$A$2:$AE$2,0))*VLOOKUP(H$3,'Heat Value'!$A$1:$E$33,5,0)</f>
        <v>0</v>
      </c>
      <c r="I37" s="5">
        <f>INDEX('Final Energy Consumption-2020'!$A$2:$AE$43,MATCH('Energy Use 2020'!$A37,'Final Energy Consumption-2020'!$A$2:$A$43,0),MATCH('Energy Use 2020'!I$2,'Final Energy Consumption-2020'!$A$2:$AE$2,0))*VLOOKUP(I$3,'Heat Value'!$A$1:$E$33,5,0)</f>
        <v>4954240100.180479</v>
      </c>
      <c r="J37" s="5">
        <f>INDEX('Final Energy Consumption-2020'!$A$2:$AE$43,MATCH('Energy Use 2020'!$A37,'Final Energy Consumption-2020'!$A$2:$A$43,0),MATCH('Energy Use 2020'!J$2,'Final Energy Consumption-2020'!$A$2:$AE$2,0))*VLOOKUP(J$3,'Heat Value'!$A$1:$E$33,5,0)</f>
        <v>0</v>
      </c>
      <c r="K37" s="5">
        <f>INDEX('Final Energy Consumption-2020'!$A$2:$AE$43,MATCH('Energy Use 2020'!$A37,'Final Energy Consumption-2020'!$A$2:$A$43,0),MATCH('Energy Use 2020'!K$2,'Final Energy Consumption-2020'!$A$2:$AE$2,0))*VLOOKUP(K$3,'Heat Value'!$A$1:$E$33,5,0)</f>
        <v>0</v>
      </c>
      <c r="L37" s="5">
        <f>INDEX('Final Energy Consumption-2020'!$A$2:$AE$43,MATCH('Energy Use 2020'!$A37,'Final Energy Consumption-2020'!$A$2:$A$43,0),MATCH('Energy Use 2020'!L$2,'Final Energy Consumption-2020'!$A$2:$AE$2,0))*VLOOKUP(L$3,'Heat Value'!$A$1:$E$33,5,0)*0.21</f>
        <v>879561228915.03809</v>
      </c>
      <c r="M37" s="5">
        <f>INDEX('Final Energy Consumption-2020'!$A$2:$AE$43,MATCH('Energy Use 2020'!$A37,'Final Energy Consumption-2020'!$A$2:$A$43,0),MATCH('Energy Use 2020'!M$2,'Final Energy Consumption-2020'!$A$2:$AE$2,0))*VLOOKUP(M$3,'Heat Value'!$A$1:$E$33,5,0)</f>
        <v>48986980167.921921</v>
      </c>
      <c r="N37" s="5">
        <f>INDEX('Final Energy Consumption-2020'!$A$2:$AE$43,MATCH('Energy Use 2020'!$A37,'Final Energy Consumption-2020'!$A$2:$A$43,0),MATCH('Energy Use 2020'!N$2,'Final Energy Consumption-2020'!$A$2:$AE$2,0))*VLOOKUP(N$3,'Heat Value'!$A$1:$E$33,5,0)*0.74</f>
        <v>1941513287661.5015</v>
      </c>
      <c r="O37" s="5">
        <f>INDEX('Final Energy Consumption-2020'!$A$2:$AE$43,MATCH('Energy Use 2020'!$A37,'Final Energy Consumption-2020'!$A$2:$A$43,0),MATCH('Energy Use 2020'!O$2,'Final Energy Consumption-2020'!$A$2:$AE$2,0))*VLOOKUP(O$3,'Heat Value'!$A$1:$E$33,5,0)</f>
        <v>471643657537.18152</v>
      </c>
      <c r="P37" s="5">
        <f>INDEX('Final Energy Consumption-2020'!$A$2:$AE$43,MATCH('Energy Use 2020'!$A37,'Final Energy Consumption-2020'!$A$2:$A$43,0),MATCH('Energy Use 2020'!P$2,'Final Energy Consumption-2020'!$A$2:$AE$2,0))*VLOOKUP(P$3,'Heat Value'!$A$1:$E$33,5,0)</f>
        <v>0</v>
      </c>
      <c r="Q37" s="5">
        <f>INDEX('Final Energy Consumption-2020'!$A$2:$AE$43,MATCH('Energy Use 2020'!$A37,'Final Energy Consumption-2020'!$A$2:$A$43,0),MATCH('Energy Use 2020'!Q$2,'Final Energy Consumption-2020'!$A$2:$AE$2,0))*VLOOKUP(Q$3,'Heat Value'!$A$1:$E$33,5,0)</f>
        <v>741593158314.79443</v>
      </c>
      <c r="R37" s="5">
        <f>INDEX('Final Energy Consumption-2020'!$A$2:$AE$43,MATCH('Energy Use 2020'!$A37,'Final Energy Consumption-2020'!$A$2:$A$43,0),MATCH('Energy Use 2020'!R$2,'Final Energy Consumption-2020'!$A$2:$AE$2,0))*VLOOKUP(R$3,'Heat Value'!$A$1:$E$33,5,0)</f>
        <v>52978238071.47271</v>
      </c>
      <c r="S37" s="5">
        <f>INDEX('Final Energy Consumption-2020'!$A$2:$AE$43,MATCH('Energy Use 2020'!$A37,'Final Energy Consumption-2020'!$A$2:$A$43,0),MATCH('Energy Use 2020'!S$2,'Final Energy Consumption-2020'!$A$2:$AE$2,0))*VLOOKUP(S$3,'Heat Value'!$A$1:$E$33,5,0)</f>
        <v>36633605699.641396</v>
      </c>
      <c r="T37" s="9">
        <f>INDEX('Final Energy Consumption-2020'!$A$2:$AE$43,MATCH('Energy Use 2020'!$A37,'Final Energy Consumption-2020'!$A$2:$A$43,0),MATCH('Energy Use 2020'!T$2,'Final Energy Consumption-2020'!$A$2:$AE$2,0))*VLOOKUP(T$3,'Heat Value'!$A$1:$E$33,5,0)</f>
        <v>14759787361.0198</v>
      </c>
      <c r="U37" s="5">
        <f>INDEX('Final Energy Consumption-2020'!$A$2:$AE$43,MATCH('Energy Use 2020'!$A37,'Final Energy Consumption-2020'!$A$2:$A$43,0),MATCH('Energy Use 2020'!U$2,'Final Energy Consumption-2020'!$A$2:$AE$2,0))*VLOOKUP(U$3,'Heat Value'!$A$1:$E$33,5,0)</f>
        <v>93867732215.313522</v>
      </c>
      <c r="V37" s="5">
        <f>INDEX('Final Energy Consumption-2020'!$A$2:$AE$43,MATCH('Energy Use 2020'!$A37,'Final Energy Consumption-2020'!$A$2:$A$43,0),MATCH('Energy Use 2020'!V$2,'Final Energy Consumption-2020'!$A$2:$AE$2,0))*VLOOKUP(V$3,'Heat Value'!$A$1:$E$33,5,0)</f>
        <v>1265109709594.9946</v>
      </c>
      <c r="W37" s="5">
        <f>INDEX('Final Energy Consumption-2020'!$A$2:$AE$43,MATCH('Energy Use 2020'!$A37,'Final Energy Consumption-2020'!$A$2:$A$43,0),MATCH('Energy Use 2020'!W$2,'Final Energy Consumption-2020'!$A$2:$AE$2,0))*VLOOKUP(W$3,'Heat Value'!$A$1:$E$33,5,0)</f>
        <v>0</v>
      </c>
      <c r="X37" s="5">
        <f>INDEX('Final Energy Consumption-2020'!$A$2:$AE$43,MATCH('Energy Use 2020'!$A37,'Final Energy Consumption-2020'!$A$2:$A$43,0),MATCH('Energy Use 2020'!X$2,'Final Energy Consumption-2020'!$A$2:$AE$2,0))*VLOOKUP(X$3,'Heat Value'!$A$1:$E$33,5,0)</f>
        <v>450561929967.97278</v>
      </c>
      <c r="Y37" s="5">
        <f>INDEX('Final Energy Consumption-2020'!$A$2:$AE$43,MATCH('Energy Use 2020'!$A37,'Final Energy Consumption-2020'!$A$2:$A$43,0),MATCH('Energy Use 2020'!Y$2,'Final Energy Consumption-2020'!$A$2:$AE$2,0))*VLOOKUP(Y$3,'Heat Value'!$A$1:$E$33,5,0)</f>
        <v>11602293850131.252</v>
      </c>
      <c r="Z37" s="5">
        <f>INDEX('Final Energy Consumption-2020'!$A$2:$AE$43,MATCH('Energy Use 2020'!$A37,'Final Energy Consumption-2020'!$A$2:$A$43,0),MATCH('Energy Use 2020'!Z$2,'Final Energy Consumption-2020'!$A$2:$AE$2,0))*VLOOKUP(Z$3,'Heat Value'!$A$1:$E$33,5,0)</f>
        <v>42768397710888.961</v>
      </c>
      <c r="AA37" s="5">
        <f>INDEX('Final Energy Consumption-2020'!$A$2:$AE$43,MATCH('Energy Use 2020'!$A37,'Final Energy Consumption-2020'!$A$2:$A$43,0),MATCH('Energy Use 2020'!AA$2,'Final Energy Consumption-2020'!$A$2:$AE$2,0))*VLOOKUP(AA$3,'Heat Value'!$A$1:$E$33,5,0)</f>
        <v>13244891253861.111</v>
      </c>
      <c r="AB37" s="5">
        <f>INDEX('Final Energy Consumption-2020'!$A$2:$AE$43,MATCH('Energy Use 2020'!$A37,'Final Energy Consumption-2020'!$A$2:$A$43,0),MATCH('Energy Use 2020'!AB$2,'Final Energy Consumption-2020'!$A$2:$AE$2,0))*VLOOKUP(AB$3,'Heat Value'!$A$1:$E$33,5,0)</f>
        <v>321717186820015.31</v>
      </c>
      <c r="AC37" s="131">
        <f>INDEX('Final Energy Consumption-2020'!$A$2:$AE$43,MATCH('Energy Use 2020'!$A37,'Final Energy Consumption-2020'!$A$2:$A$43,0),MATCH('Energy Use 2020'!AC$2,'Final Energy Consumption-2020'!$A$2:$AE$2,0))*VLOOKUP(AC$3,'Heat Value'!$A$1:$E$33,5,0)</f>
        <v>1320593217885.1003</v>
      </c>
    </row>
    <row r="38" spans="1:29" x14ac:dyDescent="0.2">
      <c r="A38" s="12" t="s">
        <v>34</v>
      </c>
      <c r="B38" s="9">
        <f>INDEX('Final Energy Consumption-2020'!$A$2:$AE$43,MATCH('Energy Use 2020'!$A38,'Final Energy Consumption-2020'!$A$2:$A$43,0),MATCH('Energy Use 2020'!B$2,'Final Energy Consumption-2020'!$A$2:$AE$2,0))*VLOOKUP(B$3,'Heat Value'!$A$1:$E$33,5,0)</f>
        <v>2960653883867.854</v>
      </c>
      <c r="C38" s="5">
        <f>INDEX('Final Energy Consumption-2020'!$A$2:$AE$43,MATCH('Energy Use 2020'!$A38,'Final Energy Consumption-2020'!$A$2:$A$43,0),MATCH('Energy Use 2020'!C$2,'Final Energy Consumption-2020'!$A$2:$AE$2,0))*VLOOKUP(C$3,'Heat Value'!$A$1:$E$33,5,0)</f>
        <v>0</v>
      </c>
      <c r="D38" s="5">
        <f>INDEX('Final Energy Consumption-2020'!$A$2:$AE$43,MATCH('Energy Use 2020'!$A38,'Final Energy Consumption-2020'!$A$2:$A$43,0),MATCH('Energy Use 2020'!D$2,'Final Energy Consumption-2020'!$A$2:$AE$2,0))*VLOOKUP(D$3,'Heat Value'!$A$1:$E$33,5,0)</f>
        <v>68961372992.718811</v>
      </c>
      <c r="E38" s="5">
        <f>INDEX('Final Energy Consumption-2020'!$A$2:$AE$43,MATCH('Energy Use 2020'!$A38,'Final Energy Consumption-2020'!$A$2:$A$43,0),MATCH('Energy Use 2020'!E$2,'Final Energy Consumption-2020'!$A$2:$AE$2,0))*VLOOKUP(E$3,'Heat Value'!$A$1:$E$33,5,0)</f>
        <v>5390235976.6073046</v>
      </c>
      <c r="F38" s="5">
        <f>INDEX('Final Energy Consumption-2020'!$A$2:$AE$43,MATCH('Energy Use 2020'!$A38,'Final Energy Consumption-2020'!$A$2:$A$43,0),MATCH('Energy Use 2020'!F$2,'Final Energy Consumption-2020'!$A$2:$AE$2,0))*VLOOKUP(F$3,'Heat Value'!$A$1:$E$33,5,0)</f>
        <v>82239722191.010086</v>
      </c>
      <c r="G38" s="5">
        <f>INDEX('Final Energy Consumption-2020'!$A$2:$AE$43,MATCH('Energy Use 2020'!$A38,'Final Energy Consumption-2020'!$A$2:$A$43,0),MATCH('Energy Use 2020'!G$2,'Final Energy Consumption-2020'!$A$2:$AE$2,0))*VLOOKUP(G$3,'Heat Value'!$A$1:$E$33,5,0)</f>
        <v>3566635832.5959711</v>
      </c>
      <c r="H38" s="5">
        <f>INDEX('Final Energy Consumption-2020'!$A$2:$AE$43,MATCH('Energy Use 2020'!$A38,'Final Energy Consumption-2020'!$A$2:$A$43,0),MATCH('Energy Use 2020'!H$2,'Final Energy Consumption-2020'!$A$2:$AE$2,0))*VLOOKUP(H$3,'Heat Value'!$A$1:$E$33,5,0)</f>
        <v>0</v>
      </c>
      <c r="I38" s="5">
        <f>INDEX('Final Energy Consumption-2020'!$A$2:$AE$43,MATCH('Energy Use 2020'!$A38,'Final Energy Consumption-2020'!$A$2:$A$43,0),MATCH('Energy Use 2020'!I$2,'Final Energy Consumption-2020'!$A$2:$AE$2,0))*VLOOKUP(I$3,'Heat Value'!$A$1:$E$33,5,0)</f>
        <v>0</v>
      </c>
      <c r="J38" s="5">
        <f>INDEX('Final Energy Consumption-2020'!$A$2:$AE$43,MATCH('Energy Use 2020'!$A38,'Final Energy Consumption-2020'!$A$2:$A$43,0),MATCH('Energy Use 2020'!J$2,'Final Energy Consumption-2020'!$A$2:$AE$2,0))*VLOOKUP(J$3,'Heat Value'!$A$1:$E$33,5,0)</f>
        <v>0</v>
      </c>
      <c r="K38" s="5">
        <f>INDEX('Final Energy Consumption-2020'!$A$2:$AE$43,MATCH('Energy Use 2020'!$A38,'Final Energy Consumption-2020'!$A$2:$A$43,0),MATCH('Energy Use 2020'!K$2,'Final Energy Consumption-2020'!$A$2:$AE$2,0))*VLOOKUP(K$3,'Heat Value'!$A$1:$E$33,5,0)</f>
        <v>0</v>
      </c>
      <c r="L38" s="5">
        <f>INDEX('Final Energy Consumption-2020'!$A$2:$AE$43,MATCH('Energy Use 2020'!$A38,'Final Energy Consumption-2020'!$A$2:$A$43,0),MATCH('Energy Use 2020'!L$2,'Final Energy Consumption-2020'!$A$2:$AE$2,0))*VLOOKUP(L$3,'Heat Value'!$A$1:$E$33,5,0)*0.21</f>
        <v>539224184198.40057</v>
      </c>
      <c r="M38" s="5">
        <f>INDEX('Final Energy Consumption-2020'!$A$2:$AE$43,MATCH('Energy Use 2020'!$A38,'Final Energy Consumption-2020'!$A$2:$A$43,0),MATCH('Energy Use 2020'!M$2,'Final Energy Consumption-2020'!$A$2:$AE$2,0))*VLOOKUP(M$3,'Heat Value'!$A$1:$E$33,5,0)</f>
        <v>8164496694.6536541</v>
      </c>
      <c r="N38" s="5">
        <f>INDEX('Final Energy Consumption-2020'!$A$2:$AE$43,MATCH('Energy Use 2020'!$A38,'Final Energy Consumption-2020'!$A$2:$A$43,0),MATCH('Energy Use 2020'!N$2,'Final Energy Consumption-2020'!$A$2:$AE$2,0))*VLOOKUP(N$3,'Heat Value'!$A$1:$E$33,5,0)*0.74</f>
        <v>1053024156019.7974</v>
      </c>
      <c r="O38" s="5">
        <f>INDEX('Final Energy Consumption-2020'!$A$2:$AE$43,MATCH('Energy Use 2020'!$A38,'Final Energy Consumption-2020'!$A$2:$A$43,0),MATCH('Energy Use 2020'!O$2,'Final Energy Consumption-2020'!$A$2:$AE$2,0))*VLOOKUP(O$3,'Heat Value'!$A$1:$E$33,5,0)</f>
        <v>103048194083.75397</v>
      </c>
      <c r="P38" s="5">
        <f>INDEX('Final Energy Consumption-2020'!$A$2:$AE$43,MATCH('Energy Use 2020'!$A38,'Final Energy Consumption-2020'!$A$2:$A$43,0),MATCH('Energy Use 2020'!P$2,'Final Energy Consumption-2020'!$A$2:$AE$2,0))*VLOOKUP(P$3,'Heat Value'!$A$1:$E$33,5,0)</f>
        <v>0</v>
      </c>
      <c r="Q38" s="5">
        <f>INDEX('Final Energy Consumption-2020'!$A$2:$AE$43,MATCH('Energy Use 2020'!$A38,'Final Energy Consumption-2020'!$A$2:$A$43,0),MATCH('Energy Use 2020'!Q$2,'Final Energy Consumption-2020'!$A$2:$AE$2,0))*VLOOKUP(Q$3,'Heat Value'!$A$1:$E$33,5,0)</f>
        <v>125560746381.34087</v>
      </c>
      <c r="R38" s="5">
        <f>INDEX('Final Energy Consumption-2020'!$A$2:$AE$43,MATCH('Energy Use 2020'!$A38,'Final Energy Consumption-2020'!$A$2:$A$43,0),MATCH('Energy Use 2020'!R$2,'Final Energy Consumption-2020'!$A$2:$AE$2,0))*VLOOKUP(R$3,'Heat Value'!$A$1:$E$33,5,0)</f>
        <v>3784159862.2480507</v>
      </c>
      <c r="S38" s="5">
        <f>INDEX('Final Energy Consumption-2020'!$A$2:$AE$43,MATCH('Energy Use 2020'!$A38,'Final Energy Consumption-2020'!$A$2:$A$43,0),MATCH('Energy Use 2020'!S$2,'Final Energy Consumption-2020'!$A$2:$AE$2,0))*VLOOKUP(S$3,'Heat Value'!$A$1:$E$33,5,0)</f>
        <v>12211201899.880466</v>
      </c>
      <c r="T38" s="9">
        <f>INDEX('Final Energy Consumption-2020'!$A$2:$AE$43,MATCH('Energy Use 2020'!$A38,'Final Energy Consumption-2020'!$A$2:$A$43,0),MATCH('Energy Use 2020'!T$2,'Final Energy Consumption-2020'!$A$2:$AE$2,0))*VLOOKUP(T$3,'Heat Value'!$A$1:$E$33,5,0)</f>
        <v>0</v>
      </c>
      <c r="U38" s="5">
        <f>INDEX('Final Energy Consumption-2020'!$A$2:$AE$43,MATCH('Energy Use 2020'!$A38,'Final Energy Consumption-2020'!$A$2:$A$43,0),MATCH('Energy Use 2020'!U$2,'Final Energy Consumption-2020'!$A$2:$AE$2,0))*VLOOKUP(U$3,'Heat Value'!$A$1:$E$33,5,0)</f>
        <v>0</v>
      </c>
      <c r="V38" s="5">
        <f>INDEX('Final Energy Consumption-2020'!$A$2:$AE$43,MATCH('Energy Use 2020'!$A38,'Final Energy Consumption-2020'!$A$2:$A$43,0),MATCH('Energy Use 2020'!V$2,'Final Energy Consumption-2020'!$A$2:$AE$2,0))*VLOOKUP(V$3,'Heat Value'!$A$1:$E$33,5,0)</f>
        <v>732431937133.94421</v>
      </c>
      <c r="W38" s="5">
        <f>INDEX('Final Energy Consumption-2020'!$A$2:$AE$43,MATCH('Energy Use 2020'!$A38,'Final Energy Consumption-2020'!$A$2:$A$43,0),MATCH('Energy Use 2020'!W$2,'Final Energy Consumption-2020'!$A$2:$AE$2,0))*VLOOKUP(W$3,'Heat Value'!$A$1:$E$33,5,0)</f>
        <v>0</v>
      </c>
      <c r="X38" s="5">
        <f>INDEX('Final Energy Consumption-2020'!$A$2:$AE$43,MATCH('Energy Use 2020'!$A38,'Final Energy Consumption-2020'!$A$2:$A$43,0),MATCH('Energy Use 2020'!X$2,'Final Energy Consumption-2020'!$A$2:$AE$2,0))*VLOOKUP(X$3,'Heat Value'!$A$1:$E$33,5,0)</f>
        <v>209744346709.22873</v>
      </c>
      <c r="Y38" s="5">
        <f>INDEX('Final Energy Consumption-2020'!$A$2:$AE$43,MATCH('Energy Use 2020'!$A38,'Final Energy Consumption-2020'!$A$2:$A$43,0),MATCH('Energy Use 2020'!Y$2,'Final Energy Consumption-2020'!$A$2:$AE$2,0))*VLOOKUP(Y$3,'Heat Value'!$A$1:$E$33,5,0)</f>
        <v>42092042805127.336</v>
      </c>
      <c r="Z38" s="5">
        <f>INDEX('Final Energy Consumption-2020'!$A$2:$AE$43,MATCH('Energy Use 2020'!$A38,'Final Energy Consumption-2020'!$A$2:$A$43,0),MATCH('Energy Use 2020'!Z$2,'Final Energy Consumption-2020'!$A$2:$AE$2,0))*VLOOKUP(Z$3,'Heat Value'!$A$1:$E$33,5,0)</f>
        <v>55272779350969.906</v>
      </c>
      <c r="AA38" s="5">
        <f>INDEX('Final Energy Consumption-2020'!$A$2:$AE$43,MATCH('Energy Use 2020'!$A38,'Final Energy Consumption-2020'!$A$2:$A$43,0),MATCH('Energy Use 2020'!AA$2,'Final Energy Consumption-2020'!$A$2:$AE$2,0))*VLOOKUP(AA$3,'Heat Value'!$A$1:$E$33,5,0)</f>
        <v>11898327467688.084</v>
      </c>
      <c r="AB38" s="5">
        <f>INDEX('Final Energy Consumption-2020'!$A$2:$AE$43,MATCH('Energy Use 2020'!$A38,'Final Energy Consumption-2020'!$A$2:$A$43,0),MATCH('Energy Use 2020'!AB$2,'Final Energy Consumption-2020'!$A$2:$AE$2,0))*VLOOKUP(AB$3,'Heat Value'!$A$1:$E$33,5,0)</f>
        <v>535914378371533.63</v>
      </c>
      <c r="AC38" s="131">
        <f>INDEX('Final Energy Consumption-2020'!$A$2:$AE$43,MATCH('Energy Use 2020'!$A38,'Final Energy Consumption-2020'!$A$2:$A$43,0),MATCH('Energy Use 2020'!AC$2,'Final Energy Consumption-2020'!$A$2:$AE$2,0))*VLOOKUP(AC$3,'Heat Value'!$A$1:$E$33,5,0)</f>
        <v>796240028430.72241</v>
      </c>
    </row>
    <row r="39" spans="1:29" x14ac:dyDescent="0.2">
      <c r="A39" s="12" t="s">
        <v>35</v>
      </c>
      <c r="B39" s="9">
        <f>INDEX('Final Energy Consumption-2020'!$A$2:$AE$43,MATCH('Energy Use 2020'!$A39,'Final Energy Consumption-2020'!$A$2:$A$43,0),MATCH('Energy Use 2020'!B$2,'Final Energy Consumption-2020'!$A$2:$AE$2,0))*VLOOKUP(B$3,'Heat Value'!$A$1:$E$33,5,0)</f>
        <v>408229384254.87146</v>
      </c>
      <c r="C39" s="5">
        <f>INDEX('Final Energy Consumption-2020'!$A$2:$AE$43,MATCH('Energy Use 2020'!$A39,'Final Energy Consumption-2020'!$A$2:$A$43,0),MATCH('Energy Use 2020'!C$2,'Final Energy Consumption-2020'!$A$2:$AE$2,0))*VLOOKUP(C$3,'Heat Value'!$A$1:$E$33,5,0)</f>
        <v>0</v>
      </c>
      <c r="D39" s="5">
        <f>INDEX('Final Energy Consumption-2020'!$A$2:$AE$43,MATCH('Energy Use 2020'!$A39,'Final Energy Consumption-2020'!$A$2:$A$43,0),MATCH('Energy Use 2020'!D$2,'Final Energy Consumption-2020'!$A$2:$AE$2,0))*VLOOKUP(D$3,'Heat Value'!$A$1:$E$33,5,0)</f>
        <v>0</v>
      </c>
      <c r="E39" s="5">
        <f>INDEX('Final Energy Consumption-2020'!$A$2:$AE$43,MATCH('Energy Use 2020'!$A39,'Final Energy Consumption-2020'!$A$2:$A$43,0),MATCH('Energy Use 2020'!E$2,'Final Energy Consumption-2020'!$A$2:$AE$2,0))*VLOOKUP(E$3,'Heat Value'!$A$1:$E$33,5,0)</f>
        <v>0</v>
      </c>
      <c r="F39" s="5">
        <f>INDEX('Final Energy Consumption-2020'!$A$2:$AE$43,MATCH('Energy Use 2020'!$A39,'Final Energy Consumption-2020'!$A$2:$A$43,0),MATCH('Energy Use 2020'!F$2,'Final Energy Consumption-2020'!$A$2:$AE$2,0))*VLOOKUP(F$3,'Heat Value'!$A$1:$E$33,5,0)</f>
        <v>0</v>
      </c>
      <c r="G39" s="5">
        <f>INDEX('Final Energy Consumption-2020'!$A$2:$AE$43,MATCH('Energy Use 2020'!$A39,'Final Energy Consumption-2020'!$A$2:$A$43,0),MATCH('Energy Use 2020'!G$2,'Final Energy Consumption-2020'!$A$2:$AE$2,0))*VLOOKUP(G$3,'Heat Value'!$A$1:$E$33,5,0)</f>
        <v>0</v>
      </c>
      <c r="H39" s="5">
        <f>INDEX('Final Energy Consumption-2020'!$A$2:$AE$43,MATCH('Energy Use 2020'!$A39,'Final Energy Consumption-2020'!$A$2:$A$43,0),MATCH('Energy Use 2020'!H$2,'Final Energy Consumption-2020'!$A$2:$AE$2,0))*VLOOKUP(H$3,'Heat Value'!$A$1:$E$33,5,0)</f>
        <v>0</v>
      </c>
      <c r="I39" s="5">
        <f>INDEX('Final Energy Consumption-2020'!$A$2:$AE$43,MATCH('Energy Use 2020'!$A39,'Final Energy Consumption-2020'!$A$2:$A$43,0),MATCH('Energy Use 2020'!I$2,'Final Energy Consumption-2020'!$A$2:$AE$2,0))*VLOOKUP(I$3,'Heat Value'!$A$1:$E$33,5,0)</f>
        <v>0</v>
      </c>
      <c r="J39" s="5">
        <f>INDEX('Final Energy Consumption-2020'!$A$2:$AE$43,MATCH('Energy Use 2020'!$A39,'Final Energy Consumption-2020'!$A$2:$A$43,0),MATCH('Energy Use 2020'!J$2,'Final Energy Consumption-2020'!$A$2:$AE$2,0))*VLOOKUP(J$3,'Heat Value'!$A$1:$E$33,5,0)</f>
        <v>0</v>
      </c>
      <c r="K39" s="5">
        <f>INDEX('Final Energy Consumption-2020'!$A$2:$AE$43,MATCH('Energy Use 2020'!$A39,'Final Energy Consumption-2020'!$A$2:$A$43,0),MATCH('Energy Use 2020'!K$2,'Final Energy Consumption-2020'!$A$2:$AE$2,0))*VLOOKUP(K$3,'Heat Value'!$A$1:$E$33,5,0)</f>
        <v>0</v>
      </c>
      <c r="L39" s="5">
        <f>INDEX('Final Energy Consumption-2020'!$A$2:$AE$43,MATCH('Energy Use 2020'!$A39,'Final Energy Consumption-2020'!$A$2:$A$43,0),MATCH('Energy Use 2020'!L$2,'Final Energy Consumption-2020'!$A$2:$AE$2,0))*VLOOKUP(L$3,'Heat Value'!$A$1:$E$33,5,0)*0.21</f>
        <v>227177120528.73788</v>
      </c>
      <c r="M39" s="5">
        <f>INDEX('Final Energy Consumption-2020'!$A$2:$AE$43,MATCH('Energy Use 2020'!$A39,'Final Energy Consumption-2020'!$A$2:$A$43,0),MATCH('Energy Use 2020'!M$2,'Final Energy Consumption-2020'!$A$2:$AE$2,0))*VLOOKUP(M$3,'Heat Value'!$A$1:$E$33,5,0)</f>
        <v>16328993389.307308</v>
      </c>
      <c r="N39" s="5">
        <f>INDEX('Final Energy Consumption-2020'!$A$2:$AE$43,MATCH('Energy Use 2020'!$A39,'Final Energy Consumption-2020'!$A$2:$A$43,0),MATCH('Energy Use 2020'!N$2,'Final Energy Consumption-2020'!$A$2:$AE$2,0))*VLOOKUP(N$3,'Heat Value'!$A$1:$E$33,5,0)*0.74</f>
        <v>209408212844.84607</v>
      </c>
      <c r="O39" s="5">
        <f>INDEX('Final Energy Consumption-2020'!$A$2:$AE$43,MATCH('Energy Use 2020'!$A39,'Final Energy Consumption-2020'!$A$2:$A$43,0),MATCH('Energy Use 2020'!O$2,'Final Energy Consumption-2020'!$A$2:$AE$2,0))*VLOOKUP(O$3,'Heat Value'!$A$1:$E$33,5,0)</f>
        <v>27743744561.010685</v>
      </c>
      <c r="P39" s="5">
        <f>INDEX('Final Energy Consumption-2020'!$A$2:$AE$43,MATCH('Energy Use 2020'!$A39,'Final Energy Consumption-2020'!$A$2:$A$43,0),MATCH('Energy Use 2020'!P$2,'Final Energy Consumption-2020'!$A$2:$AE$2,0))*VLOOKUP(P$3,'Heat Value'!$A$1:$E$33,5,0)</f>
        <v>0</v>
      </c>
      <c r="Q39" s="5">
        <f>INDEX('Final Energy Consumption-2020'!$A$2:$AE$43,MATCH('Energy Use 2020'!$A39,'Final Energy Consumption-2020'!$A$2:$A$43,0),MATCH('Energy Use 2020'!Q$2,'Final Energy Consumption-2020'!$A$2:$AE$2,0))*VLOOKUP(Q$3,'Heat Value'!$A$1:$E$33,5,0)</f>
        <v>31390186595.335217</v>
      </c>
      <c r="R39" s="5">
        <f>INDEX('Final Energy Consumption-2020'!$A$2:$AE$43,MATCH('Energy Use 2020'!$A39,'Final Energy Consumption-2020'!$A$2:$A$43,0),MATCH('Energy Use 2020'!R$2,'Final Energy Consumption-2020'!$A$2:$AE$2,0))*VLOOKUP(R$3,'Heat Value'!$A$1:$E$33,5,0)</f>
        <v>22704959173.488304</v>
      </c>
      <c r="S39" s="5">
        <f>INDEX('Final Energy Consumption-2020'!$A$2:$AE$43,MATCH('Energy Use 2020'!$A39,'Final Energy Consumption-2020'!$A$2:$A$43,0),MATCH('Energy Use 2020'!S$2,'Final Energy Consumption-2020'!$A$2:$AE$2,0))*VLOOKUP(S$3,'Heat Value'!$A$1:$E$33,5,0)</f>
        <v>0</v>
      </c>
      <c r="T39" s="9">
        <f>INDEX('Final Energy Consumption-2020'!$A$2:$AE$43,MATCH('Energy Use 2020'!$A39,'Final Energy Consumption-2020'!$A$2:$A$43,0),MATCH('Energy Use 2020'!T$2,'Final Energy Consumption-2020'!$A$2:$AE$2,0))*VLOOKUP(T$3,'Heat Value'!$A$1:$E$33,5,0)</f>
        <v>0</v>
      </c>
      <c r="U39" s="5">
        <f>INDEX('Final Energy Consumption-2020'!$A$2:$AE$43,MATCH('Energy Use 2020'!$A39,'Final Energy Consumption-2020'!$A$2:$A$43,0),MATCH('Energy Use 2020'!U$2,'Final Energy Consumption-2020'!$A$2:$AE$2,0))*VLOOKUP(U$3,'Heat Value'!$A$1:$E$33,5,0)</f>
        <v>0</v>
      </c>
      <c r="V39" s="5">
        <f>INDEX('Final Energy Consumption-2020'!$A$2:$AE$43,MATCH('Energy Use 2020'!$A39,'Final Energy Consumption-2020'!$A$2:$A$43,0),MATCH('Energy Use 2020'!V$2,'Final Energy Consumption-2020'!$A$2:$AE$2,0))*VLOOKUP(V$3,'Heat Value'!$A$1:$E$33,5,0)</f>
        <v>42804463858.477257</v>
      </c>
      <c r="W39" s="5">
        <f>INDEX('Final Energy Consumption-2020'!$A$2:$AE$43,MATCH('Energy Use 2020'!$A39,'Final Energy Consumption-2020'!$A$2:$A$43,0),MATCH('Energy Use 2020'!W$2,'Final Energy Consumption-2020'!$A$2:$AE$2,0))*VLOOKUP(W$3,'Heat Value'!$A$1:$E$33,5,0)</f>
        <v>0</v>
      </c>
      <c r="X39" s="5">
        <f>INDEX('Final Energy Consumption-2020'!$A$2:$AE$43,MATCH('Energy Use 2020'!$A39,'Final Energy Consumption-2020'!$A$2:$A$43,0),MATCH('Energy Use 2020'!X$2,'Final Energy Consumption-2020'!$A$2:$AE$2,0))*VLOOKUP(X$3,'Heat Value'!$A$1:$E$33,5,0)</f>
        <v>50494009392.962471</v>
      </c>
      <c r="Y39" s="5">
        <f>INDEX('Final Energy Consumption-2020'!$A$2:$AE$43,MATCH('Energy Use 2020'!$A39,'Final Energy Consumption-2020'!$A$2:$A$43,0),MATCH('Energy Use 2020'!Y$2,'Final Energy Consumption-2020'!$A$2:$AE$2,0))*VLOOKUP(Y$3,'Heat Value'!$A$1:$E$33,5,0)</f>
        <v>1753835116880.3054</v>
      </c>
      <c r="Z39" s="5">
        <f>INDEX('Final Energy Consumption-2020'!$A$2:$AE$43,MATCH('Energy Use 2020'!$A39,'Final Energy Consumption-2020'!$A$2:$A$43,0),MATCH('Energy Use 2020'!Z$2,'Final Energy Consumption-2020'!$A$2:$AE$2,0))*VLOOKUP(Z$3,'Heat Value'!$A$1:$E$33,5,0)</f>
        <v>1321125701544.615</v>
      </c>
      <c r="AA39" s="5">
        <f>INDEX('Final Energy Consumption-2020'!$A$2:$AE$43,MATCH('Energy Use 2020'!$A39,'Final Energy Consumption-2020'!$A$2:$A$43,0),MATCH('Energy Use 2020'!AA$2,'Final Energy Consumption-2020'!$A$2:$AE$2,0))*VLOOKUP(AA$3,'Heat Value'!$A$1:$E$33,5,0)</f>
        <v>646979967932.50342</v>
      </c>
      <c r="AB39" s="5">
        <f>INDEX('Final Energy Consumption-2020'!$A$2:$AE$43,MATCH('Energy Use 2020'!$A39,'Final Energy Consumption-2020'!$A$2:$A$43,0),MATCH('Energy Use 2020'!AB$2,'Final Energy Consumption-2020'!$A$2:$AE$2,0))*VLOOKUP(AB$3,'Heat Value'!$A$1:$E$33,5,0)</f>
        <v>26351969898086.441</v>
      </c>
      <c r="AC39" s="131">
        <f>INDEX('Final Energy Consumption-2020'!$A$2:$AE$43,MATCH('Energy Use 2020'!$A39,'Final Energy Consumption-2020'!$A$2:$A$43,0),MATCH('Energy Use 2020'!AC$2,'Final Energy Consumption-2020'!$A$2:$AE$2,0))*VLOOKUP(AC$3,'Heat Value'!$A$1:$E$33,5,0)</f>
        <v>335697015470.79236</v>
      </c>
    </row>
    <row r="40" spans="1:29" x14ac:dyDescent="0.2">
      <c r="A40" s="12" t="s">
        <v>36</v>
      </c>
      <c r="B40" s="9">
        <f>INDEX('Final Energy Consumption-2020'!$A$2:$AE$43,MATCH('Energy Use 2020'!$A40,'Final Energy Consumption-2020'!$A$2:$A$43,0),MATCH('Energy Use 2020'!B$2,'Final Energy Consumption-2020'!$A$2:$AE$2,0))*VLOOKUP(B$3,'Heat Value'!$A$1:$E$33,5,0)</f>
        <v>562801675380.50232</v>
      </c>
      <c r="C40" s="5">
        <f>INDEX('Final Energy Consumption-2020'!$A$2:$AE$43,MATCH('Energy Use 2020'!$A40,'Final Energy Consumption-2020'!$A$2:$A$43,0),MATCH('Energy Use 2020'!C$2,'Final Energy Consumption-2020'!$A$2:$AE$2,0))*VLOOKUP(C$3,'Heat Value'!$A$1:$E$33,5,0)</f>
        <v>0</v>
      </c>
      <c r="D40" s="5">
        <f>INDEX('Final Energy Consumption-2020'!$A$2:$AE$43,MATCH('Energy Use 2020'!$A40,'Final Energy Consumption-2020'!$A$2:$A$43,0),MATCH('Energy Use 2020'!D$2,'Final Energy Consumption-2020'!$A$2:$AE$2,0))*VLOOKUP(D$3,'Heat Value'!$A$1:$E$33,5,0)</f>
        <v>0</v>
      </c>
      <c r="E40" s="5">
        <f>INDEX('Final Energy Consumption-2020'!$A$2:$AE$43,MATCH('Energy Use 2020'!$A40,'Final Energy Consumption-2020'!$A$2:$A$43,0),MATCH('Energy Use 2020'!E$2,'Final Energy Consumption-2020'!$A$2:$AE$2,0))*VLOOKUP(E$3,'Heat Value'!$A$1:$E$33,5,0)</f>
        <v>16170707929.821913</v>
      </c>
      <c r="F40" s="5">
        <f>INDEX('Final Energy Consumption-2020'!$A$2:$AE$43,MATCH('Energy Use 2020'!$A40,'Final Energy Consumption-2020'!$A$2:$A$43,0),MATCH('Energy Use 2020'!F$2,'Final Energy Consumption-2020'!$A$2:$AE$2,0))*VLOOKUP(F$3,'Heat Value'!$A$1:$E$33,5,0)</f>
        <v>0</v>
      </c>
      <c r="G40" s="5">
        <f>INDEX('Final Energy Consumption-2020'!$A$2:$AE$43,MATCH('Energy Use 2020'!$A40,'Final Energy Consumption-2020'!$A$2:$A$43,0),MATCH('Energy Use 2020'!G$2,'Final Energy Consumption-2020'!$A$2:$AE$2,0))*VLOOKUP(G$3,'Heat Value'!$A$1:$E$33,5,0)</f>
        <v>246097872449.12198</v>
      </c>
      <c r="H40" s="5">
        <f>INDEX('Final Energy Consumption-2020'!$A$2:$AE$43,MATCH('Energy Use 2020'!$A40,'Final Energy Consumption-2020'!$A$2:$A$43,0),MATCH('Energy Use 2020'!H$2,'Final Energy Consumption-2020'!$A$2:$AE$2,0))*VLOOKUP(H$3,'Heat Value'!$A$1:$E$33,5,0)</f>
        <v>0</v>
      </c>
      <c r="I40" s="5">
        <f>INDEX('Final Energy Consumption-2020'!$A$2:$AE$43,MATCH('Energy Use 2020'!$A40,'Final Energy Consumption-2020'!$A$2:$A$43,0),MATCH('Energy Use 2020'!I$2,'Final Energy Consumption-2020'!$A$2:$AE$2,0))*VLOOKUP(I$3,'Heat Value'!$A$1:$E$33,5,0)</f>
        <v>0</v>
      </c>
      <c r="J40" s="5">
        <f>INDEX('Final Energy Consumption-2020'!$A$2:$AE$43,MATCH('Energy Use 2020'!$A40,'Final Energy Consumption-2020'!$A$2:$A$43,0),MATCH('Energy Use 2020'!J$2,'Final Energy Consumption-2020'!$A$2:$AE$2,0))*VLOOKUP(J$3,'Heat Value'!$A$1:$E$33,5,0)</f>
        <v>0</v>
      </c>
      <c r="K40" s="5">
        <f>INDEX('Final Energy Consumption-2020'!$A$2:$AE$43,MATCH('Energy Use 2020'!$A40,'Final Energy Consumption-2020'!$A$2:$A$43,0),MATCH('Energy Use 2020'!K$2,'Final Energy Consumption-2020'!$A$2:$AE$2,0))*VLOOKUP(K$3,'Heat Value'!$A$1:$E$33,5,0)</f>
        <v>0</v>
      </c>
      <c r="L40" s="5">
        <f>INDEX('Final Energy Consumption-2020'!$A$2:$AE$43,MATCH('Energy Use 2020'!$A40,'Final Energy Consumption-2020'!$A$2:$A$43,0),MATCH('Energy Use 2020'!L$2,'Final Energy Consumption-2020'!$A$2:$AE$2,0))*VLOOKUP(L$3,'Heat Value'!$A$1:$E$33,5,0)*0.21</f>
        <v>38577246882.23851</v>
      </c>
      <c r="M40" s="5">
        <f>INDEX('Final Energy Consumption-2020'!$A$2:$AE$43,MATCH('Energy Use 2020'!$A40,'Final Energy Consumption-2020'!$A$2:$A$43,0),MATCH('Energy Use 2020'!M$2,'Final Energy Consumption-2020'!$A$2:$AE$2,0))*VLOOKUP(M$3,'Heat Value'!$A$1:$E$33,5,0)</f>
        <v>36740235125.941437</v>
      </c>
      <c r="N40" s="5">
        <f>INDEX('Final Energy Consumption-2020'!$A$2:$AE$43,MATCH('Energy Use 2020'!$A40,'Final Energy Consumption-2020'!$A$2:$A$43,0),MATCH('Energy Use 2020'!N$2,'Final Energy Consumption-2020'!$A$2:$AE$2,0))*VLOOKUP(N$3,'Heat Value'!$A$1:$E$33,5,0)*0.74</f>
        <v>248298309516.03174</v>
      </c>
      <c r="O40" s="5">
        <f>INDEX('Final Energy Consumption-2020'!$A$2:$AE$43,MATCH('Energy Use 2020'!$A40,'Final Energy Consumption-2020'!$A$2:$A$43,0),MATCH('Energy Use 2020'!O$2,'Final Energy Consumption-2020'!$A$2:$AE$2,0))*VLOOKUP(O$3,'Heat Value'!$A$1:$E$33,5,0)</f>
        <v>0</v>
      </c>
      <c r="P40" s="5">
        <f>INDEX('Final Energy Consumption-2020'!$A$2:$AE$43,MATCH('Energy Use 2020'!$A40,'Final Energy Consumption-2020'!$A$2:$A$43,0),MATCH('Energy Use 2020'!P$2,'Final Energy Consumption-2020'!$A$2:$AE$2,0))*VLOOKUP(P$3,'Heat Value'!$A$1:$E$33,5,0)</f>
        <v>0</v>
      </c>
      <c r="Q40" s="5">
        <f>INDEX('Final Energy Consumption-2020'!$A$2:$AE$43,MATCH('Energy Use 2020'!$A40,'Final Energy Consumption-2020'!$A$2:$A$43,0),MATCH('Energy Use 2020'!Q$2,'Final Energy Consumption-2020'!$A$2:$AE$2,0))*VLOOKUP(Q$3,'Heat Value'!$A$1:$E$33,5,0)</f>
        <v>3923773324.4169021</v>
      </c>
      <c r="R40" s="5">
        <f>INDEX('Final Energy Consumption-2020'!$A$2:$AE$43,MATCH('Energy Use 2020'!$A40,'Final Energy Consumption-2020'!$A$2:$A$43,0),MATCH('Energy Use 2020'!R$2,'Final Energy Consumption-2020'!$A$2:$AE$2,0))*VLOOKUP(R$3,'Heat Value'!$A$1:$E$33,5,0)</f>
        <v>26489119035.736355</v>
      </c>
      <c r="S40" s="5">
        <f>INDEX('Final Energy Consumption-2020'!$A$2:$AE$43,MATCH('Energy Use 2020'!$A40,'Final Energy Consumption-2020'!$A$2:$A$43,0),MATCH('Energy Use 2020'!S$2,'Final Energy Consumption-2020'!$A$2:$AE$2,0))*VLOOKUP(S$3,'Heat Value'!$A$1:$E$33,5,0)</f>
        <v>0</v>
      </c>
      <c r="T40" s="9">
        <f>INDEX('Final Energy Consumption-2020'!$A$2:$AE$43,MATCH('Energy Use 2020'!$A40,'Final Energy Consumption-2020'!$A$2:$A$43,0),MATCH('Energy Use 2020'!T$2,'Final Energy Consumption-2020'!$A$2:$AE$2,0))*VLOOKUP(T$3,'Heat Value'!$A$1:$E$33,5,0)</f>
        <v>0</v>
      </c>
      <c r="U40" s="5">
        <f>INDEX('Final Energy Consumption-2020'!$A$2:$AE$43,MATCH('Energy Use 2020'!$A40,'Final Energy Consumption-2020'!$A$2:$A$43,0),MATCH('Energy Use 2020'!U$2,'Final Energy Consumption-2020'!$A$2:$AE$2,0))*VLOOKUP(U$3,'Heat Value'!$A$1:$E$33,5,0)</f>
        <v>0</v>
      </c>
      <c r="V40" s="5">
        <f>INDEX('Final Energy Consumption-2020'!$A$2:$AE$43,MATCH('Energy Use 2020'!$A40,'Final Energy Consumption-2020'!$A$2:$A$43,0),MATCH('Energy Use 2020'!V$2,'Final Energy Consumption-2020'!$A$2:$AE$2,0))*VLOOKUP(V$3,'Heat Value'!$A$1:$E$33,5,0)</f>
        <v>1398279152710.2571</v>
      </c>
      <c r="W40" s="5">
        <f>INDEX('Final Energy Consumption-2020'!$A$2:$AE$43,MATCH('Energy Use 2020'!$A40,'Final Energy Consumption-2020'!$A$2:$A$43,0),MATCH('Energy Use 2020'!W$2,'Final Energy Consumption-2020'!$A$2:$AE$2,0))*VLOOKUP(W$3,'Heat Value'!$A$1:$E$33,5,0)</f>
        <v>0</v>
      </c>
      <c r="X40" s="5">
        <f>INDEX('Final Energy Consumption-2020'!$A$2:$AE$43,MATCH('Energy Use 2020'!$A40,'Final Energy Consumption-2020'!$A$2:$A$43,0),MATCH('Energy Use 2020'!X$2,'Final Energy Consumption-2020'!$A$2:$AE$2,0))*VLOOKUP(X$3,'Heat Value'!$A$1:$E$33,5,0)</f>
        <v>0</v>
      </c>
      <c r="Y40" s="5">
        <f>INDEX('Final Energy Consumption-2020'!$A$2:$AE$43,MATCH('Energy Use 2020'!$A40,'Final Energy Consumption-2020'!$A$2:$A$43,0),MATCH('Energy Use 2020'!Y$2,'Final Energy Consumption-2020'!$A$2:$AE$2,0))*VLOOKUP(Y$3,'Heat Value'!$A$1:$E$33,5,0)</f>
        <v>168637992007.72168</v>
      </c>
      <c r="Z40" s="5">
        <f>INDEX('Final Energy Consumption-2020'!$A$2:$AE$43,MATCH('Energy Use 2020'!$A40,'Final Energy Consumption-2020'!$A$2:$A$43,0),MATCH('Energy Use 2020'!Z$2,'Final Energy Consumption-2020'!$A$2:$AE$2,0))*VLOOKUP(Z$3,'Heat Value'!$A$1:$E$33,5,0)</f>
        <v>14551882727345.668</v>
      </c>
      <c r="AA40" s="5">
        <f>INDEX('Final Energy Consumption-2020'!$A$2:$AE$43,MATCH('Energy Use 2020'!$A40,'Final Energy Consumption-2020'!$A$2:$A$43,0),MATCH('Energy Use 2020'!AA$2,'Final Energy Consumption-2020'!$A$2:$AE$2,0))*VLOOKUP(AA$3,'Heat Value'!$A$1:$E$33,5,0)</f>
        <v>785171704417.35388</v>
      </c>
      <c r="AB40" s="5">
        <f>INDEX('Final Energy Consumption-2020'!$A$2:$AE$43,MATCH('Energy Use 2020'!$A40,'Final Energy Consumption-2020'!$A$2:$A$43,0),MATCH('Energy Use 2020'!AB$2,'Final Energy Consumption-2020'!$A$2:$AE$2,0))*VLOOKUP(AB$3,'Heat Value'!$A$1:$E$33,5,0)</f>
        <v>204967348410987</v>
      </c>
      <c r="AC40" s="131">
        <f>INDEX('Final Energy Consumption-2020'!$A$2:$AE$43,MATCH('Energy Use 2020'!$A40,'Final Energy Consumption-2020'!$A$2:$A$43,0),MATCH('Energy Use 2020'!AC$2,'Final Energy Consumption-2020'!$A$2:$AE$2,0))*VLOOKUP(AC$3,'Heat Value'!$A$1:$E$33,5,0)</f>
        <v>210851017981.65469</v>
      </c>
    </row>
    <row r="41" spans="1:29" x14ac:dyDescent="0.2">
      <c r="A41" s="12" t="s">
        <v>37</v>
      </c>
      <c r="B41" s="9">
        <f>INDEX('Final Energy Consumption-2020'!$A$2:$AE$43,MATCH('Energy Use 2020'!$A41,'Final Energy Consumption-2020'!$A$2:$A$43,0),MATCH('Energy Use 2020'!B$2,'Final Energy Consumption-2020'!$A$2:$AE$2,0))*VLOOKUP(B$3,'Heat Value'!$A$1:$E$33,5,0)</f>
        <v>15350217526399.193</v>
      </c>
      <c r="C41" s="5">
        <f>INDEX('Final Energy Consumption-2020'!$A$2:$AE$43,MATCH('Energy Use 2020'!$A41,'Final Energy Consumption-2020'!$A$2:$A$43,0),MATCH('Energy Use 2020'!C$2,'Final Energy Consumption-2020'!$A$2:$AE$2,0))*VLOOKUP(C$3,'Heat Value'!$A$1:$E$33,5,0)</f>
        <v>0</v>
      </c>
      <c r="D41" s="5">
        <f>INDEX('Final Energy Consumption-2020'!$A$2:$AE$43,MATCH('Energy Use 2020'!$A41,'Final Energy Consumption-2020'!$A$2:$A$43,0),MATCH('Energy Use 2020'!D$2,'Final Energy Consumption-2020'!$A$2:$AE$2,0))*VLOOKUP(D$3,'Heat Value'!$A$1:$E$33,5,0)</f>
        <v>18563291886396.344</v>
      </c>
      <c r="E41" s="5">
        <f>INDEX('Final Energy Consumption-2020'!$A$2:$AE$43,MATCH('Energy Use 2020'!$A41,'Final Energy Consumption-2020'!$A$2:$A$43,0),MATCH('Energy Use 2020'!E$2,'Final Energy Consumption-2020'!$A$2:$AE$2,0))*VLOOKUP(E$3,'Heat Value'!$A$1:$E$33,5,0)</f>
        <v>18555887349470.645</v>
      </c>
      <c r="F41" s="5">
        <f>INDEX('Final Energy Consumption-2020'!$A$2:$AE$43,MATCH('Energy Use 2020'!$A41,'Final Energy Consumption-2020'!$A$2:$A$43,0),MATCH('Energy Use 2020'!F$2,'Final Energy Consumption-2020'!$A$2:$AE$2,0))*VLOOKUP(F$3,'Heat Value'!$A$1:$E$33,5,0)</f>
        <v>1875065665955.0298</v>
      </c>
      <c r="G41" s="5">
        <f>INDEX('Final Energy Consumption-2020'!$A$2:$AE$43,MATCH('Energy Use 2020'!$A41,'Final Energy Consumption-2020'!$A$2:$A$43,0),MATCH('Energy Use 2020'!G$2,'Final Energy Consumption-2020'!$A$2:$AE$2,0))*VLOOKUP(G$3,'Heat Value'!$A$1:$E$33,5,0)</f>
        <v>3909032872525.1846</v>
      </c>
      <c r="H41" s="5">
        <f>INDEX('Final Energy Consumption-2020'!$A$2:$AE$43,MATCH('Energy Use 2020'!$A41,'Final Energy Consumption-2020'!$A$2:$A$43,0),MATCH('Energy Use 2020'!H$2,'Final Energy Consumption-2020'!$A$2:$AE$2,0))*VLOOKUP(H$3,'Heat Value'!$A$1:$E$33,5,0)</f>
        <v>1280169196730.2017</v>
      </c>
      <c r="I41" s="5">
        <f>INDEX('Final Energy Consumption-2020'!$A$2:$AE$43,MATCH('Energy Use 2020'!$A41,'Final Energy Consumption-2020'!$A$2:$A$43,0),MATCH('Energy Use 2020'!I$2,'Final Energy Consumption-2020'!$A$2:$AE$2,0))*VLOOKUP(I$3,'Heat Value'!$A$1:$E$33,5,0)</f>
        <v>0</v>
      </c>
      <c r="J41" s="5">
        <f>INDEX('Final Energy Consumption-2020'!$A$2:$AE$43,MATCH('Energy Use 2020'!$A41,'Final Energy Consumption-2020'!$A$2:$A$43,0),MATCH('Energy Use 2020'!J$2,'Final Energy Consumption-2020'!$A$2:$AE$2,0))*VLOOKUP(J$3,'Heat Value'!$A$1:$E$33,5,0)</f>
        <v>190243957227.47757</v>
      </c>
      <c r="K41" s="5">
        <f>INDEX('Final Energy Consumption-2020'!$A$2:$AE$43,MATCH('Energy Use 2020'!$A41,'Final Energy Consumption-2020'!$A$2:$A$43,0),MATCH('Energy Use 2020'!K$2,'Final Energy Consumption-2020'!$A$2:$AE$2,0))*VLOOKUP(K$3,'Heat Value'!$A$1:$E$33,5,0)</f>
        <v>0</v>
      </c>
      <c r="L41" s="5">
        <f>INDEX('Final Energy Consumption-2020'!$A$2:$AE$43,MATCH('Energy Use 2020'!$A41,'Final Energy Consumption-2020'!$A$2:$A$43,0),MATCH('Energy Use 2020'!L$2,'Final Energy Consumption-2020'!$A$2:$AE$2,0))*VLOOKUP(L$3,'Heat Value'!$A$1:$E$33,5,0)*0.21</f>
        <v>20574531670.527206</v>
      </c>
      <c r="M41" s="5">
        <f>INDEX('Final Energy Consumption-2020'!$A$2:$AE$43,MATCH('Energy Use 2020'!$A41,'Final Energy Consumption-2020'!$A$2:$A$43,0),MATCH('Energy Use 2020'!M$2,'Final Energy Consumption-2020'!$A$2:$AE$2,0))*VLOOKUP(M$3,'Heat Value'!$A$1:$E$33,5,0)</f>
        <v>4082248347.326827</v>
      </c>
      <c r="N41" s="5">
        <f>INDEX('Final Energy Consumption-2020'!$A$2:$AE$43,MATCH('Energy Use 2020'!$A41,'Final Energy Consumption-2020'!$A$2:$A$43,0),MATCH('Energy Use 2020'!N$2,'Final Energy Consumption-2020'!$A$2:$AE$2,0))*VLOOKUP(N$3,'Heat Value'!$A$1:$E$33,5,0)*0.74</f>
        <v>1223542272193.4578</v>
      </c>
      <c r="O41" s="5">
        <f>INDEX('Final Energy Consumption-2020'!$A$2:$AE$43,MATCH('Energy Use 2020'!$A41,'Final Energy Consumption-2020'!$A$2:$A$43,0),MATCH('Energy Use 2020'!O$2,'Final Energy Consumption-2020'!$A$2:$AE$2,0))*VLOOKUP(O$3,'Heat Value'!$A$1:$E$33,5,0)</f>
        <v>257620485209.38489</v>
      </c>
      <c r="P41" s="5">
        <f>INDEX('Final Energy Consumption-2020'!$A$2:$AE$43,MATCH('Energy Use 2020'!$A41,'Final Energy Consumption-2020'!$A$2:$A$43,0),MATCH('Energy Use 2020'!P$2,'Final Energy Consumption-2020'!$A$2:$AE$2,0))*VLOOKUP(P$3,'Heat Value'!$A$1:$E$33,5,0)</f>
        <v>0</v>
      </c>
      <c r="Q41" s="5">
        <f>INDEX('Final Energy Consumption-2020'!$A$2:$AE$43,MATCH('Energy Use 2020'!$A41,'Final Energy Consumption-2020'!$A$2:$A$43,0),MATCH('Energy Use 2020'!Q$2,'Final Energy Consumption-2020'!$A$2:$AE$2,0))*VLOOKUP(Q$3,'Heat Value'!$A$1:$E$33,5,0)</f>
        <v>7847546648.8338041</v>
      </c>
      <c r="R41" s="5">
        <f>INDEX('Final Energy Consumption-2020'!$A$2:$AE$43,MATCH('Energy Use 2020'!$A41,'Final Energy Consumption-2020'!$A$2:$A$43,0),MATCH('Energy Use 2020'!R$2,'Final Energy Consumption-2020'!$A$2:$AE$2,0))*VLOOKUP(R$3,'Heat Value'!$A$1:$E$33,5,0)</f>
        <v>0</v>
      </c>
      <c r="S41" s="5">
        <f>INDEX('Final Energy Consumption-2020'!$A$2:$AE$43,MATCH('Energy Use 2020'!$A41,'Final Energy Consumption-2020'!$A$2:$A$43,0),MATCH('Energy Use 2020'!S$2,'Final Energy Consumption-2020'!$A$2:$AE$2,0))*VLOOKUP(S$3,'Heat Value'!$A$1:$E$33,5,0)</f>
        <v>0</v>
      </c>
      <c r="T41" s="9">
        <f>INDEX('Final Energy Consumption-2020'!$A$2:$AE$43,MATCH('Energy Use 2020'!$A41,'Final Energy Consumption-2020'!$A$2:$A$43,0),MATCH('Energy Use 2020'!T$2,'Final Energy Consumption-2020'!$A$2:$AE$2,0))*VLOOKUP(T$3,'Heat Value'!$A$1:$E$33,5,0)</f>
        <v>0</v>
      </c>
      <c r="U41" s="5">
        <f>INDEX('Final Energy Consumption-2020'!$A$2:$AE$43,MATCH('Energy Use 2020'!$A41,'Final Energy Consumption-2020'!$A$2:$A$43,0),MATCH('Energy Use 2020'!U$2,'Final Energy Consumption-2020'!$A$2:$AE$2,0))*VLOOKUP(U$3,'Heat Value'!$A$1:$E$33,5,0)</f>
        <v>826641641767.11584</v>
      </c>
      <c r="V41" s="5">
        <f>INDEX('Final Energy Consumption-2020'!$A$2:$AE$43,MATCH('Energy Use 2020'!$A41,'Final Energy Consumption-2020'!$A$2:$A$43,0),MATCH('Energy Use 2020'!V$2,'Final Energy Consumption-2020'!$A$2:$AE$2,0))*VLOOKUP(V$3,'Heat Value'!$A$1:$E$33,5,0)</f>
        <v>123657340035.60097</v>
      </c>
      <c r="W41" s="5">
        <f>INDEX('Final Energy Consumption-2020'!$A$2:$AE$43,MATCH('Energy Use 2020'!$A41,'Final Energy Consumption-2020'!$A$2:$A$43,0),MATCH('Energy Use 2020'!W$2,'Final Energy Consumption-2020'!$A$2:$AE$2,0))*VLOOKUP(W$3,'Heat Value'!$A$1:$E$33,5,0)</f>
        <v>0</v>
      </c>
      <c r="X41" s="5">
        <f>INDEX('Final Energy Consumption-2020'!$A$2:$AE$43,MATCH('Energy Use 2020'!$A41,'Final Energy Consumption-2020'!$A$2:$A$43,0),MATCH('Energy Use 2020'!X$2,'Final Energy Consumption-2020'!$A$2:$AE$2,0))*VLOOKUP(X$3,'Heat Value'!$A$1:$E$33,5,0)</f>
        <v>11652463706.068262</v>
      </c>
      <c r="Y41" s="5">
        <f>INDEX('Final Energy Consumption-2020'!$A$2:$AE$43,MATCH('Energy Use 2020'!$A41,'Final Energy Consumption-2020'!$A$2:$A$43,0),MATCH('Energy Use 2020'!Y$2,'Final Energy Consumption-2020'!$A$2:$AE$2,0))*VLOOKUP(Y$3,'Heat Value'!$A$1:$E$33,5,0)</f>
        <v>9814731134849.4023</v>
      </c>
      <c r="Z41" s="5">
        <f>INDEX('Final Energy Consumption-2020'!$A$2:$AE$43,MATCH('Energy Use 2020'!$A41,'Final Energy Consumption-2020'!$A$2:$A$43,0),MATCH('Energy Use 2020'!Z$2,'Final Energy Consumption-2020'!$A$2:$AE$2,0))*VLOOKUP(Z$3,'Heat Value'!$A$1:$E$33,5,0)</f>
        <v>46371024623957.117</v>
      </c>
      <c r="AA41" s="5">
        <f>INDEX('Final Energy Consumption-2020'!$A$2:$AE$43,MATCH('Energy Use 2020'!$A41,'Final Energy Consumption-2020'!$A$2:$A$43,0),MATCH('Energy Use 2020'!AA$2,'Final Energy Consumption-2020'!$A$2:$AE$2,0))*VLOOKUP(AA$3,'Heat Value'!$A$1:$E$33,5,0)</f>
        <v>377610341670.53815</v>
      </c>
      <c r="AB41" s="5">
        <f>INDEX('Final Energy Consumption-2020'!$A$2:$AE$43,MATCH('Energy Use 2020'!$A41,'Final Energy Consumption-2020'!$A$2:$A$43,0),MATCH('Energy Use 2020'!AB$2,'Final Energy Consumption-2020'!$A$2:$AE$2,0))*VLOOKUP(AB$3,'Heat Value'!$A$1:$E$33,5,0)</f>
        <v>22895470415144.375</v>
      </c>
      <c r="AC41" s="131">
        <f>INDEX('Final Energy Consumption-2020'!$A$2:$AE$43,MATCH('Energy Use 2020'!$A41,'Final Energy Consumption-2020'!$A$2:$A$43,0),MATCH('Energy Use 2020'!AC$2,'Final Energy Consumption-2020'!$A$2:$AE$2,0))*VLOOKUP(AC$3,'Heat Value'!$A$1:$E$33,5,0)</f>
        <v>1664613299855.1687</v>
      </c>
    </row>
    <row r="42" spans="1:29" x14ac:dyDescent="0.2">
      <c r="A42" s="12" t="s">
        <v>38</v>
      </c>
      <c r="B42" s="9">
        <f>INDEX('Final Energy Consumption-2020'!$A$2:$AE$43,MATCH('Energy Use 2020'!$A42,'Final Energy Consumption-2020'!$A$2:$A$43,0),MATCH('Energy Use 2020'!B$2,'Final Energy Consumption-2020'!$A$2:$AE$2,0))*VLOOKUP(B$3,'Heat Value'!$A$1:$E$33,5,0)</f>
        <v>233840132728.51859</v>
      </c>
      <c r="C42" s="5">
        <f>INDEX('Final Energy Consumption-2020'!$A$2:$AE$43,MATCH('Energy Use 2020'!$A42,'Final Energy Consumption-2020'!$A$2:$A$43,0),MATCH('Energy Use 2020'!C$2,'Final Energy Consumption-2020'!$A$2:$AE$2,0))*VLOOKUP(C$3,'Heat Value'!$A$1:$E$33,5,0)</f>
        <v>0</v>
      </c>
      <c r="D42" s="5">
        <f>INDEX('Final Energy Consumption-2020'!$A$2:$AE$43,MATCH('Energy Use 2020'!$A42,'Final Energy Consumption-2020'!$A$2:$A$43,0),MATCH('Energy Use 2020'!D$2,'Final Energy Consumption-2020'!$A$2:$AE$2,0))*VLOOKUP(D$3,'Heat Value'!$A$1:$E$33,5,0)</f>
        <v>0</v>
      </c>
      <c r="E42" s="5">
        <f>INDEX('Final Energy Consumption-2020'!$A$2:$AE$43,MATCH('Energy Use 2020'!$A42,'Final Energy Consumption-2020'!$A$2:$A$43,0),MATCH('Energy Use 2020'!E$2,'Final Energy Consumption-2020'!$A$2:$AE$2,0))*VLOOKUP(E$3,'Heat Value'!$A$1:$E$33,5,0)</f>
        <v>0</v>
      </c>
      <c r="F42" s="5">
        <f>INDEX('Final Energy Consumption-2020'!$A$2:$AE$43,MATCH('Energy Use 2020'!$A42,'Final Energy Consumption-2020'!$A$2:$A$43,0),MATCH('Energy Use 2020'!F$2,'Final Energy Consumption-2020'!$A$2:$AE$2,0))*VLOOKUP(F$3,'Heat Value'!$A$1:$E$33,5,0)</f>
        <v>98687666629.212097</v>
      </c>
      <c r="G42" s="5">
        <f>INDEX('Final Energy Consumption-2020'!$A$2:$AE$43,MATCH('Energy Use 2020'!$A42,'Final Energy Consumption-2020'!$A$2:$A$43,0),MATCH('Energy Use 2020'!G$2,'Final Energy Consumption-2020'!$A$2:$AE$2,0))*VLOOKUP(G$3,'Heat Value'!$A$1:$E$33,5,0)</f>
        <v>0</v>
      </c>
      <c r="H42" s="5">
        <f>INDEX('Final Energy Consumption-2020'!$A$2:$AE$43,MATCH('Energy Use 2020'!$A42,'Final Energy Consumption-2020'!$A$2:$A$43,0),MATCH('Energy Use 2020'!H$2,'Final Energy Consumption-2020'!$A$2:$AE$2,0))*VLOOKUP(H$3,'Heat Value'!$A$1:$E$33,5,0)</f>
        <v>0</v>
      </c>
      <c r="I42" s="5">
        <f>INDEX('Final Energy Consumption-2020'!$A$2:$AE$43,MATCH('Energy Use 2020'!$A42,'Final Energy Consumption-2020'!$A$2:$A$43,0),MATCH('Energy Use 2020'!I$2,'Final Energy Consumption-2020'!$A$2:$AE$2,0))*VLOOKUP(I$3,'Heat Value'!$A$1:$E$33,5,0)</f>
        <v>4954240100.180479</v>
      </c>
      <c r="J42" s="5">
        <f>INDEX('Final Energy Consumption-2020'!$A$2:$AE$43,MATCH('Energy Use 2020'!$A42,'Final Energy Consumption-2020'!$A$2:$A$43,0),MATCH('Energy Use 2020'!J$2,'Final Energy Consumption-2020'!$A$2:$AE$2,0))*VLOOKUP(J$3,'Heat Value'!$A$1:$E$33,5,0)</f>
        <v>0</v>
      </c>
      <c r="K42" s="5">
        <f>INDEX('Final Energy Consumption-2020'!$A$2:$AE$43,MATCH('Energy Use 2020'!$A42,'Final Energy Consumption-2020'!$A$2:$A$43,0),MATCH('Energy Use 2020'!K$2,'Final Energy Consumption-2020'!$A$2:$AE$2,0))*VLOOKUP(K$3,'Heat Value'!$A$1:$E$33,5,0)</f>
        <v>0</v>
      </c>
      <c r="L42" s="5">
        <f>INDEX('Final Energy Consumption-2020'!$A$2:$AE$43,MATCH('Energy Use 2020'!$A42,'Final Energy Consumption-2020'!$A$2:$A$43,0),MATCH('Energy Use 2020'!L$2,'Final Energy Consumption-2020'!$A$2:$AE$2,0))*VLOOKUP(L$3,'Heat Value'!$A$1:$E$33,5,0)*0.21</f>
        <v>36005430423.422607</v>
      </c>
      <c r="M42" s="5">
        <f>INDEX('Final Energy Consumption-2020'!$A$2:$AE$43,MATCH('Energy Use 2020'!$A42,'Final Energy Consumption-2020'!$A$2:$A$43,0),MATCH('Energy Use 2020'!M$2,'Final Energy Consumption-2020'!$A$2:$AE$2,0))*VLOOKUP(M$3,'Heat Value'!$A$1:$E$33,5,0)</f>
        <v>322497619438.81934</v>
      </c>
      <c r="N42" s="5">
        <f>INDEX('Final Energy Consumption-2020'!$A$2:$AE$43,MATCH('Energy Use 2020'!$A42,'Final Energy Consumption-2020'!$A$2:$A$43,0),MATCH('Energy Use 2020'!N$2,'Final Energy Consumption-2020'!$A$2:$AE$2,0))*VLOOKUP(N$3,'Heat Value'!$A$1:$E$33,5,0)*0.74</f>
        <v>1373119567082.6335</v>
      </c>
      <c r="O42" s="5">
        <f>INDEX('Final Energy Consumption-2020'!$A$2:$AE$43,MATCH('Energy Use 2020'!$A42,'Final Energy Consumption-2020'!$A$2:$A$43,0),MATCH('Energy Use 2020'!O$2,'Final Energy Consumption-2020'!$A$2:$AE$2,0))*VLOOKUP(O$3,'Heat Value'!$A$1:$E$33,5,0)</f>
        <v>67377665362.454514</v>
      </c>
      <c r="P42" s="5">
        <f>INDEX('Final Energy Consumption-2020'!$A$2:$AE$43,MATCH('Energy Use 2020'!$A42,'Final Energy Consumption-2020'!$A$2:$A$43,0),MATCH('Energy Use 2020'!P$2,'Final Energy Consumption-2020'!$A$2:$AE$2,0))*VLOOKUP(P$3,'Heat Value'!$A$1:$E$33,5,0)</f>
        <v>0</v>
      </c>
      <c r="Q42" s="5">
        <f>INDEX('Final Energy Consumption-2020'!$A$2:$AE$43,MATCH('Energy Use 2020'!$A42,'Final Energy Consumption-2020'!$A$2:$A$43,0),MATCH('Energy Use 2020'!Q$2,'Final Energy Consumption-2020'!$A$2:$AE$2,0))*VLOOKUP(Q$3,'Heat Value'!$A$1:$E$33,5,0)</f>
        <v>39237733244.169022</v>
      </c>
      <c r="R42" s="5">
        <f>INDEX('Final Energy Consumption-2020'!$A$2:$AE$43,MATCH('Energy Use 2020'!$A42,'Final Energy Consumption-2020'!$A$2:$A$43,0),MATCH('Energy Use 2020'!R$2,'Final Energy Consumption-2020'!$A$2:$AE$2,0))*VLOOKUP(R$3,'Heat Value'!$A$1:$E$33,5,0)</f>
        <v>0</v>
      </c>
      <c r="S42" s="5">
        <f>INDEX('Final Energy Consumption-2020'!$A$2:$AE$43,MATCH('Energy Use 2020'!$A42,'Final Energy Consumption-2020'!$A$2:$A$43,0),MATCH('Energy Use 2020'!S$2,'Final Energy Consumption-2020'!$A$2:$AE$2,0))*VLOOKUP(S$3,'Heat Value'!$A$1:$E$33,5,0)</f>
        <v>0</v>
      </c>
      <c r="T42" s="9">
        <f>INDEX('Final Energy Consumption-2020'!$A$2:$AE$43,MATCH('Energy Use 2020'!$A42,'Final Energy Consumption-2020'!$A$2:$A$43,0),MATCH('Energy Use 2020'!T$2,'Final Energy Consumption-2020'!$A$2:$AE$2,0))*VLOOKUP(T$3,'Heat Value'!$A$1:$E$33,5,0)</f>
        <v>0</v>
      </c>
      <c r="U42" s="5">
        <f>INDEX('Final Energy Consumption-2020'!$A$2:$AE$43,MATCH('Energy Use 2020'!$A42,'Final Energy Consumption-2020'!$A$2:$A$43,0),MATCH('Energy Use 2020'!U$2,'Final Energy Consumption-2020'!$A$2:$AE$2,0))*VLOOKUP(U$3,'Heat Value'!$A$1:$E$33,5,0)</f>
        <v>0</v>
      </c>
      <c r="V42" s="5">
        <f>INDEX('Final Energy Consumption-2020'!$A$2:$AE$43,MATCH('Energy Use 2020'!$A42,'Final Energy Consumption-2020'!$A$2:$A$43,0),MATCH('Energy Use 2020'!V$2,'Final Energy Consumption-2020'!$A$2:$AE$2,0))*VLOOKUP(V$3,'Heat Value'!$A$1:$E$33,5,0)</f>
        <v>9512103079.6616135</v>
      </c>
      <c r="W42" s="5">
        <f>INDEX('Final Energy Consumption-2020'!$A$2:$AE$43,MATCH('Energy Use 2020'!$A42,'Final Energy Consumption-2020'!$A$2:$A$43,0),MATCH('Energy Use 2020'!W$2,'Final Energy Consumption-2020'!$A$2:$AE$2,0))*VLOOKUP(W$3,'Heat Value'!$A$1:$E$33,5,0)</f>
        <v>0</v>
      </c>
      <c r="X42" s="5">
        <f>INDEX('Final Energy Consumption-2020'!$A$2:$AE$43,MATCH('Energy Use 2020'!$A42,'Final Energy Consumption-2020'!$A$2:$A$43,0),MATCH('Energy Use 2020'!X$2,'Final Energy Consumption-2020'!$A$2:$AE$2,0))*VLOOKUP(X$3,'Heat Value'!$A$1:$E$33,5,0)</f>
        <v>0</v>
      </c>
      <c r="Y42" s="5">
        <f>INDEX('Final Energy Consumption-2020'!$A$2:$AE$43,MATCH('Energy Use 2020'!$A42,'Final Energy Consumption-2020'!$A$2:$A$43,0),MATCH('Energy Use 2020'!Y$2,'Final Energy Consumption-2020'!$A$2:$AE$2,0))*VLOOKUP(Y$3,'Heat Value'!$A$1:$E$33,5,0)</f>
        <v>775734763235.51978</v>
      </c>
      <c r="Z42" s="5">
        <f>INDEX('Final Energy Consumption-2020'!$A$2:$AE$43,MATCH('Energy Use 2020'!$A42,'Final Energy Consumption-2020'!$A$2:$A$43,0),MATCH('Energy Use 2020'!Z$2,'Final Energy Consumption-2020'!$A$2:$AE$2,0))*VLOOKUP(Z$3,'Heat Value'!$A$1:$E$33,5,0)</f>
        <v>1418625753319.1255</v>
      </c>
      <c r="AA42" s="5">
        <f>INDEX('Final Energy Consumption-2020'!$A$2:$AE$43,MATCH('Energy Use 2020'!$A42,'Final Energy Consumption-2020'!$A$2:$A$43,0),MATCH('Energy Use 2020'!AA$2,'Final Energy Consumption-2020'!$A$2:$AE$2,0))*VLOOKUP(AA$3,'Heat Value'!$A$1:$E$33,5,0)</f>
        <v>273919148450.76685</v>
      </c>
      <c r="AB42" s="5">
        <f>INDEX('Final Energy Consumption-2020'!$A$2:$AE$43,MATCH('Energy Use 2020'!$A42,'Final Energy Consumption-2020'!$A$2:$A$43,0),MATCH('Energy Use 2020'!AB$2,'Final Energy Consumption-2020'!$A$2:$AE$2,0))*VLOOKUP(AB$3,'Heat Value'!$A$1:$E$33,5,0)</f>
        <v>5063618196136.252</v>
      </c>
      <c r="AC42" s="131">
        <f>INDEX('Final Energy Consumption-2020'!$A$2:$AE$43,MATCH('Energy Use 2020'!$A42,'Final Energy Consumption-2020'!$A$2:$A$43,0),MATCH('Energy Use 2020'!AC$2,'Final Energy Consumption-2020'!$A$2:$AE$2,0))*VLOOKUP(AC$3,'Heat Value'!$A$1:$E$33,5,0)</f>
        <v>0</v>
      </c>
    </row>
    <row r="43" spans="1:29" x14ac:dyDescent="0.2">
      <c r="A43" s="12" t="s">
        <v>39</v>
      </c>
      <c r="B43" s="9">
        <f>INDEX('Final Energy Consumption-2020'!$A$2:$AE$43,MATCH('Energy Use 2020'!$A43,'Final Energy Consumption-2020'!$A$2:$A$43,0),MATCH('Energy Use 2020'!B$2,'Final Energy Consumption-2020'!$A$2:$AE$2,0))*VLOOKUP(B$3,'Heat Value'!$A$1:$E$33,5,0)</f>
        <v>81620114802453.344</v>
      </c>
      <c r="C43" s="5">
        <f>INDEX('Final Energy Consumption-2020'!$A$2:$AE$43,MATCH('Energy Use 2020'!$A43,'Final Energy Consumption-2020'!$A$2:$A$43,0),MATCH('Energy Use 2020'!C$2,'Final Energy Consumption-2020'!$A$2:$AE$2,0))*VLOOKUP(C$3,'Heat Value'!$A$1:$E$33,5,0)</f>
        <v>0</v>
      </c>
      <c r="D43" s="5">
        <f>INDEX('Final Energy Consumption-2020'!$A$2:$AE$43,MATCH('Energy Use 2020'!$A43,'Final Energy Consumption-2020'!$A$2:$A$43,0),MATCH('Energy Use 2020'!D$2,'Final Energy Consumption-2020'!$A$2:$AE$2,0))*VLOOKUP(D$3,'Heat Value'!$A$1:$E$33,5,0)</f>
        <v>77680627049.26947</v>
      </c>
      <c r="E43" s="5">
        <f>INDEX('Final Energy Consumption-2020'!$A$2:$AE$43,MATCH('Energy Use 2020'!$A43,'Final Energy Consumption-2020'!$A$2:$A$43,0),MATCH('Energy Use 2020'!E$2,'Final Energy Consumption-2020'!$A$2:$AE$2,0))*VLOOKUP(E$3,'Heat Value'!$A$1:$E$33,5,0)</f>
        <v>27080545546475.102</v>
      </c>
      <c r="F43" s="5">
        <f>INDEX('Final Energy Consumption-2020'!$A$2:$AE$43,MATCH('Energy Use 2020'!$A43,'Final Energy Consumption-2020'!$A$2:$A$43,0),MATCH('Energy Use 2020'!F$2,'Final Energy Consumption-2020'!$A$2:$AE$2,0))*VLOOKUP(F$3,'Heat Value'!$A$1:$E$33,5,0)</f>
        <v>131583555505.61613</v>
      </c>
      <c r="G43" s="5">
        <f>INDEX('Final Energy Consumption-2020'!$A$2:$AE$43,MATCH('Energy Use 2020'!$A43,'Final Energy Consumption-2020'!$A$2:$A$43,0),MATCH('Energy Use 2020'!G$2,'Final Energy Consumption-2020'!$A$2:$AE$2,0))*VLOOKUP(G$3,'Heat Value'!$A$1:$E$33,5,0)</f>
        <v>82032624149.707336</v>
      </c>
      <c r="H43" s="5">
        <f>INDEX('Final Energy Consumption-2020'!$A$2:$AE$43,MATCH('Energy Use 2020'!$A43,'Final Energy Consumption-2020'!$A$2:$A$43,0),MATCH('Energy Use 2020'!H$2,'Final Energy Consumption-2020'!$A$2:$AE$2,0))*VLOOKUP(H$3,'Heat Value'!$A$1:$E$33,5,0)</f>
        <v>0</v>
      </c>
      <c r="I43" s="5">
        <f>INDEX('Final Energy Consumption-2020'!$A$2:$AE$43,MATCH('Energy Use 2020'!$A43,'Final Energy Consumption-2020'!$A$2:$A$43,0),MATCH('Energy Use 2020'!I$2,'Final Energy Consumption-2020'!$A$2:$AE$2,0))*VLOOKUP(I$3,'Heat Value'!$A$1:$E$33,5,0)</f>
        <v>0</v>
      </c>
      <c r="J43" s="5">
        <f>INDEX('Final Energy Consumption-2020'!$A$2:$AE$43,MATCH('Energy Use 2020'!$A43,'Final Energy Consumption-2020'!$A$2:$A$43,0),MATCH('Energy Use 2020'!J$2,'Final Energy Consumption-2020'!$A$2:$AE$2,0))*VLOOKUP(J$3,'Heat Value'!$A$1:$E$33,5,0)</f>
        <v>79268315511.44899</v>
      </c>
      <c r="K43" s="5">
        <f>INDEX('Final Energy Consumption-2020'!$A$2:$AE$43,MATCH('Energy Use 2020'!$A43,'Final Energy Consumption-2020'!$A$2:$A$43,0),MATCH('Energy Use 2020'!K$2,'Final Energy Consumption-2020'!$A$2:$AE$2,0))*VLOOKUP(K$3,'Heat Value'!$A$1:$E$33,5,0)</f>
        <v>63414273282.310127</v>
      </c>
      <c r="L43" s="5">
        <f>INDEX('Final Energy Consumption-2020'!$A$2:$AE$43,MATCH('Energy Use 2020'!$A43,'Final Energy Consumption-2020'!$A$2:$A$43,0),MATCH('Energy Use 2020'!L$2,'Final Energy Consumption-2020'!$A$2:$AE$2,0))*VLOOKUP(L$3,'Heat Value'!$A$1:$E$33,5,0)*0.21</f>
        <v>1165890127996.5417</v>
      </c>
      <c r="M43" s="5">
        <f>INDEX('Final Energy Consumption-2020'!$A$2:$AE$43,MATCH('Energy Use 2020'!$A43,'Final Energy Consumption-2020'!$A$2:$A$43,0),MATCH('Energy Use 2020'!M$2,'Final Energy Consumption-2020'!$A$2:$AE$2,0))*VLOOKUP(M$3,'Heat Value'!$A$1:$E$33,5,0)</f>
        <v>0</v>
      </c>
      <c r="N43" s="5">
        <f>INDEX('Final Energy Consumption-2020'!$A$2:$AE$43,MATCH('Energy Use 2020'!$A43,'Final Energy Consumption-2020'!$A$2:$A$43,0),MATCH('Energy Use 2020'!N$2,'Final Energy Consumption-2020'!$A$2:$AE$2,0))*VLOOKUP(N$3,'Heat Value'!$A$1:$E$33,5,0)*0.74</f>
        <v>5627097833730.792</v>
      </c>
      <c r="O43" s="5">
        <f>INDEX('Final Energy Consumption-2020'!$A$2:$AE$43,MATCH('Energy Use 2020'!$A43,'Final Energy Consumption-2020'!$A$2:$A$43,0),MATCH('Energy Use 2020'!O$2,'Final Energy Consumption-2020'!$A$2:$AE$2,0))*VLOOKUP(O$3,'Heat Value'!$A$1:$E$33,5,0)</f>
        <v>285364229770.39557</v>
      </c>
      <c r="P43" s="5">
        <f>INDEX('Final Energy Consumption-2020'!$A$2:$AE$43,MATCH('Energy Use 2020'!$A43,'Final Energy Consumption-2020'!$A$2:$A$43,0),MATCH('Energy Use 2020'!P$2,'Final Energy Consumption-2020'!$A$2:$AE$2,0))*VLOOKUP(P$3,'Heat Value'!$A$1:$E$33,5,0)</f>
        <v>0</v>
      </c>
      <c r="Q43" s="5">
        <f>INDEX('Final Energy Consumption-2020'!$A$2:$AE$43,MATCH('Energy Use 2020'!$A43,'Final Energy Consumption-2020'!$A$2:$A$43,0),MATCH('Energy Use 2020'!Q$2,'Final Energy Consumption-2020'!$A$2:$AE$2,0))*VLOOKUP(Q$3,'Heat Value'!$A$1:$E$33,5,0)</f>
        <v>125560746381.34087</v>
      </c>
      <c r="R43" s="5">
        <f>INDEX('Final Energy Consumption-2020'!$A$2:$AE$43,MATCH('Energy Use 2020'!$A43,'Final Energy Consumption-2020'!$A$2:$A$43,0),MATCH('Energy Use 2020'!R$2,'Final Energy Consumption-2020'!$A$2:$AE$2,0))*VLOOKUP(R$3,'Heat Value'!$A$1:$E$33,5,0)</f>
        <v>0</v>
      </c>
      <c r="S43" s="5">
        <f>INDEX('Final Energy Consumption-2020'!$A$2:$AE$43,MATCH('Energy Use 2020'!$A43,'Final Energy Consumption-2020'!$A$2:$A$43,0),MATCH('Energy Use 2020'!S$2,'Final Energy Consumption-2020'!$A$2:$AE$2,0))*VLOOKUP(S$3,'Heat Value'!$A$1:$E$33,5,0)</f>
        <v>0</v>
      </c>
      <c r="T43" s="9">
        <f>INDEX('Final Energy Consumption-2020'!$A$2:$AE$43,MATCH('Energy Use 2020'!$A43,'Final Energy Consumption-2020'!$A$2:$A$43,0),MATCH('Energy Use 2020'!T$2,'Final Energy Consumption-2020'!$A$2:$AE$2,0))*VLOOKUP(T$3,'Heat Value'!$A$1:$E$33,5,0)</f>
        <v>0</v>
      </c>
      <c r="U43" s="5">
        <f>INDEX('Final Energy Consumption-2020'!$A$2:$AE$43,MATCH('Energy Use 2020'!$A43,'Final Energy Consumption-2020'!$A$2:$A$43,0),MATCH('Energy Use 2020'!U$2,'Final Energy Consumption-2020'!$A$2:$AE$2,0))*VLOOKUP(U$3,'Heat Value'!$A$1:$E$33,5,0)</f>
        <v>3027991361.7843075</v>
      </c>
      <c r="V43" s="5">
        <f>INDEX('Final Energy Consumption-2020'!$A$2:$AE$43,MATCH('Energy Use 2020'!$A43,'Final Energy Consumption-2020'!$A$2:$A$43,0),MATCH('Energy Use 2020'!V$2,'Final Energy Consumption-2020'!$A$2:$AE$2,0))*VLOOKUP(V$3,'Heat Value'!$A$1:$E$33,5,0)</f>
        <v>4756051539.8308067</v>
      </c>
      <c r="W43" s="5">
        <f>INDEX('Final Energy Consumption-2020'!$A$2:$AE$43,MATCH('Energy Use 2020'!$A43,'Final Energy Consumption-2020'!$A$2:$A$43,0),MATCH('Energy Use 2020'!W$2,'Final Energy Consumption-2020'!$A$2:$AE$2,0))*VLOOKUP(W$3,'Heat Value'!$A$1:$E$33,5,0)</f>
        <v>510092996498.71613</v>
      </c>
      <c r="X43" s="5">
        <f>INDEX('Final Energy Consumption-2020'!$A$2:$AE$43,MATCH('Energy Use 2020'!$A43,'Final Energy Consumption-2020'!$A$2:$A$43,0),MATCH('Energy Use 2020'!X$2,'Final Energy Consumption-2020'!$A$2:$AE$2,0))*VLOOKUP(X$3,'Heat Value'!$A$1:$E$33,5,0)</f>
        <v>81567245942.477829</v>
      </c>
      <c r="Y43" s="5">
        <f>INDEX('Final Energy Consumption-2020'!$A$2:$AE$43,MATCH('Energy Use 2020'!$A43,'Final Energy Consumption-2020'!$A$2:$A$43,0),MATCH('Energy Use 2020'!Y$2,'Final Energy Consumption-2020'!$A$2:$AE$2,0))*VLOOKUP(Y$3,'Heat Value'!$A$1:$E$33,5,0)</f>
        <v>8667992789196.8936</v>
      </c>
      <c r="Z43" s="5">
        <f>INDEX('Final Energy Consumption-2020'!$A$2:$AE$43,MATCH('Energy Use 2020'!$A43,'Final Energy Consumption-2020'!$A$2:$A$43,0),MATCH('Energy Use 2020'!Z$2,'Final Energy Consumption-2020'!$A$2:$AE$2,0))*VLOOKUP(Z$3,'Heat Value'!$A$1:$E$33,5,0)</f>
        <v>0</v>
      </c>
      <c r="AA43" s="5">
        <f>INDEX('Final Energy Consumption-2020'!$A$2:$AE$43,MATCH('Energy Use 2020'!$A43,'Final Energy Consumption-2020'!$A$2:$A$43,0),MATCH('Energy Use 2020'!AA$2,'Final Energy Consumption-2020'!$A$2:$AE$2,0))*VLOOKUP(AA$3,'Heat Value'!$A$1:$E$33,5,0)</f>
        <v>95578257776590.703</v>
      </c>
      <c r="AB43" s="5">
        <f>INDEX('Final Energy Consumption-2020'!$A$2:$AE$43,MATCH('Energy Use 2020'!$A43,'Final Energy Consumption-2020'!$A$2:$A$43,0),MATCH('Energy Use 2020'!AB$2,'Final Energy Consumption-2020'!$A$2:$AE$2,0))*VLOOKUP(AB$3,'Heat Value'!$A$1:$E$33,5,0)</f>
        <v>2008393394529778</v>
      </c>
      <c r="AC43" s="131">
        <f>INDEX('Final Energy Consumption-2020'!$A$2:$AE$43,MATCH('Energy Use 2020'!$A43,'Final Energy Consumption-2020'!$A$2:$A$43,0),MATCH('Energy Use 2020'!AC$2,'Final Energy Consumption-2020'!$A$2:$AE$2,0))*VLOOKUP(AC$3,'Heat Value'!$A$1:$E$33,5,0)</f>
        <v>2668929990767.7871</v>
      </c>
    </row>
    <row r="44" spans="1:29" x14ac:dyDescent="0.2">
      <c r="A44" s="12" t="s">
        <v>40</v>
      </c>
      <c r="B44" s="9">
        <f>INDEX('Final Energy Consumption-2020'!$A$2:$AE$43,MATCH('Energy Use 2020'!$A44,'Final Energy Consumption-2020'!$A$2:$A$43,0),MATCH('Energy Use 2020'!B$2,'Final Energy Consumption-2020'!$A$2:$AE$2,0))*VLOOKUP(B$3,'Heat Value'!$A$1:$E$33,5,0)</f>
        <v>36693083877976.695</v>
      </c>
      <c r="C44" s="5">
        <f>INDEX('Final Energy Consumption-2020'!$A$2:$AE$43,MATCH('Energy Use 2020'!$A44,'Final Energy Consumption-2020'!$A$2:$A$43,0),MATCH('Energy Use 2020'!C$2,'Final Energy Consumption-2020'!$A$2:$AE$2,0))*VLOOKUP(C$3,'Heat Value'!$A$1:$E$33,5,0)</f>
        <v>0</v>
      </c>
      <c r="D44" s="5">
        <f>INDEX('Final Energy Consumption-2020'!$A$2:$AE$43,MATCH('Energy Use 2020'!$A44,'Final Energy Consumption-2020'!$A$2:$A$43,0),MATCH('Energy Use 2020'!D$2,'Final Energy Consumption-2020'!$A$2:$AE$2,0))*VLOOKUP(D$3,'Heat Value'!$A$1:$E$33,5,0)</f>
        <v>0</v>
      </c>
      <c r="E44" s="5">
        <f>INDEX('Final Energy Consumption-2020'!$A$2:$AE$43,MATCH('Energy Use 2020'!$A44,'Final Energy Consumption-2020'!$A$2:$A$43,0),MATCH('Energy Use 2020'!E$2,'Final Energy Consumption-2020'!$A$2:$AE$2,0))*VLOOKUP(E$3,'Heat Value'!$A$1:$E$33,5,0)</f>
        <v>0</v>
      </c>
      <c r="F44" s="5">
        <f>INDEX('Final Energy Consumption-2020'!$A$2:$AE$43,MATCH('Energy Use 2020'!$A44,'Final Energy Consumption-2020'!$A$2:$A$43,0),MATCH('Energy Use 2020'!F$2,'Final Energy Consumption-2020'!$A$2:$AE$2,0))*VLOOKUP(F$3,'Heat Value'!$A$1:$E$33,5,0)</f>
        <v>2779702610056.1406</v>
      </c>
      <c r="G44" s="5">
        <f>INDEX('Final Energy Consumption-2020'!$A$2:$AE$43,MATCH('Energy Use 2020'!$A44,'Final Energy Consumption-2020'!$A$2:$A$43,0),MATCH('Energy Use 2020'!G$2,'Final Energy Consumption-2020'!$A$2:$AE$2,0))*VLOOKUP(G$3,'Heat Value'!$A$1:$E$33,5,0)</f>
        <v>552828554052.37549</v>
      </c>
      <c r="H44" s="5">
        <f>INDEX('Final Energy Consumption-2020'!$A$2:$AE$43,MATCH('Energy Use 2020'!$A44,'Final Energy Consumption-2020'!$A$2:$A$43,0),MATCH('Energy Use 2020'!H$2,'Final Energy Consumption-2020'!$A$2:$AE$2,0))*VLOOKUP(H$3,'Heat Value'!$A$1:$E$33,5,0)</f>
        <v>0</v>
      </c>
      <c r="I44" s="5">
        <f>INDEX('Final Energy Consumption-2020'!$A$2:$AE$43,MATCH('Energy Use 2020'!$A44,'Final Energy Consumption-2020'!$A$2:$A$43,0),MATCH('Energy Use 2020'!I$2,'Final Energy Consumption-2020'!$A$2:$AE$2,0))*VLOOKUP(I$3,'Heat Value'!$A$1:$E$33,5,0)</f>
        <v>138718722805.05344</v>
      </c>
      <c r="J44" s="5">
        <f>INDEX('Final Energy Consumption-2020'!$A$2:$AE$43,MATCH('Energy Use 2020'!$A44,'Final Energy Consumption-2020'!$A$2:$A$43,0),MATCH('Energy Use 2020'!J$2,'Final Energy Consumption-2020'!$A$2:$AE$2,0))*VLOOKUP(J$3,'Heat Value'!$A$1:$E$33,5,0)</f>
        <v>0</v>
      </c>
      <c r="K44" s="5">
        <f>INDEX('Final Energy Consumption-2020'!$A$2:$AE$43,MATCH('Energy Use 2020'!$A44,'Final Energy Consumption-2020'!$A$2:$A$43,0),MATCH('Energy Use 2020'!K$2,'Final Energy Consumption-2020'!$A$2:$AE$2,0))*VLOOKUP(K$3,'Heat Value'!$A$1:$E$33,5,0)</f>
        <v>0</v>
      </c>
      <c r="L44" s="5">
        <f>INDEX('Final Energy Consumption-2020'!$A$2:$AE$43,MATCH('Energy Use 2020'!$A44,'Final Energy Consumption-2020'!$A$2:$A$43,0),MATCH('Energy Use 2020'!L$2,'Final Energy Consumption-2020'!$A$2:$AE$2,0))*VLOOKUP(L$3,'Heat Value'!$A$1:$E$33,5,0)*0.21</f>
        <v>195458050870.00845</v>
      </c>
      <c r="M44" s="5">
        <f>INDEX('Final Energy Consumption-2020'!$A$2:$AE$43,MATCH('Energy Use 2020'!$A44,'Final Energy Consumption-2020'!$A$2:$A$43,0),MATCH('Energy Use 2020'!M$2,'Final Energy Consumption-2020'!$A$2:$AE$2,0))*VLOOKUP(M$3,'Heat Value'!$A$1:$E$33,5,0)</f>
        <v>0</v>
      </c>
      <c r="N44" s="5">
        <f>INDEX('Final Energy Consumption-2020'!$A$2:$AE$43,MATCH('Energy Use 2020'!$A44,'Final Energy Consumption-2020'!$A$2:$A$43,0),MATCH('Energy Use 2020'!N$2,'Final Energy Consumption-2020'!$A$2:$AE$2,0))*VLOOKUP(N$3,'Heat Value'!$A$1:$E$33,5,0)*0.74</f>
        <v>221374396435.98016</v>
      </c>
      <c r="O44" s="5">
        <f>INDEX('Final Energy Consumption-2020'!$A$2:$AE$43,MATCH('Energy Use 2020'!$A44,'Final Energy Consumption-2020'!$A$2:$A$43,0),MATCH('Energy Use 2020'!O$2,'Final Energy Consumption-2020'!$A$2:$AE$2,0))*VLOOKUP(O$3,'Heat Value'!$A$1:$E$33,5,0)</f>
        <v>0</v>
      </c>
      <c r="P44" s="5">
        <f>INDEX('Final Energy Consumption-2020'!$A$2:$AE$43,MATCH('Energy Use 2020'!$A44,'Final Energy Consumption-2020'!$A$2:$A$43,0),MATCH('Energy Use 2020'!P$2,'Final Energy Consumption-2020'!$A$2:$AE$2,0))*VLOOKUP(P$3,'Heat Value'!$A$1:$E$33,5,0)</f>
        <v>0</v>
      </c>
      <c r="Q44" s="5">
        <f>INDEX('Final Energy Consumption-2020'!$A$2:$AE$43,MATCH('Energy Use 2020'!$A44,'Final Energy Consumption-2020'!$A$2:$A$43,0),MATCH('Energy Use 2020'!Q$2,'Final Energy Consumption-2020'!$A$2:$AE$2,0))*VLOOKUP(Q$3,'Heat Value'!$A$1:$E$33,5,0)</f>
        <v>11771319973.250706</v>
      </c>
      <c r="R44" s="5">
        <f>INDEX('Final Energy Consumption-2020'!$A$2:$AE$43,MATCH('Energy Use 2020'!$A44,'Final Energy Consumption-2020'!$A$2:$A$43,0),MATCH('Energy Use 2020'!R$2,'Final Energy Consumption-2020'!$A$2:$AE$2,0))*VLOOKUP(R$3,'Heat Value'!$A$1:$E$33,5,0)</f>
        <v>0</v>
      </c>
      <c r="S44" s="5">
        <f>INDEX('Final Energy Consumption-2020'!$A$2:$AE$43,MATCH('Energy Use 2020'!$A44,'Final Energy Consumption-2020'!$A$2:$A$43,0),MATCH('Energy Use 2020'!S$2,'Final Energy Consumption-2020'!$A$2:$AE$2,0))*VLOOKUP(S$3,'Heat Value'!$A$1:$E$33,5,0)</f>
        <v>0</v>
      </c>
      <c r="T44" s="9">
        <f>INDEX('Final Energy Consumption-2020'!$A$2:$AE$43,MATCH('Energy Use 2020'!$A44,'Final Energy Consumption-2020'!$A$2:$A$43,0),MATCH('Energy Use 2020'!T$2,'Final Energy Consumption-2020'!$A$2:$AE$2,0))*VLOOKUP(T$3,'Heat Value'!$A$1:$E$33,5,0)</f>
        <v>0</v>
      </c>
      <c r="U44" s="5">
        <f>INDEX('Final Energy Consumption-2020'!$A$2:$AE$43,MATCH('Energy Use 2020'!$A44,'Final Energy Consumption-2020'!$A$2:$A$43,0),MATCH('Energy Use 2020'!U$2,'Final Energy Consumption-2020'!$A$2:$AE$2,0))*VLOOKUP(U$3,'Heat Value'!$A$1:$E$33,5,0)</f>
        <v>0</v>
      </c>
      <c r="V44" s="5">
        <f>INDEX('Final Energy Consumption-2020'!$A$2:$AE$43,MATCH('Energy Use 2020'!$A44,'Final Energy Consumption-2020'!$A$2:$A$43,0),MATCH('Energy Use 2020'!V$2,'Final Energy Consumption-2020'!$A$2:$AE$2,0))*VLOOKUP(V$3,'Heat Value'!$A$1:$E$33,5,0)</f>
        <v>14268154619.492418</v>
      </c>
      <c r="W44" s="5">
        <f>INDEX('Final Energy Consumption-2020'!$A$2:$AE$43,MATCH('Energy Use 2020'!$A44,'Final Energy Consumption-2020'!$A$2:$A$43,0),MATCH('Energy Use 2020'!W$2,'Final Energy Consumption-2020'!$A$2:$AE$2,0))*VLOOKUP(W$3,'Heat Value'!$A$1:$E$33,5,0)</f>
        <v>0</v>
      </c>
      <c r="X44" s="5">
        <f>INDEX('Final Energy Consumption-2020'!$A$2:$AE$43,MATCH('Energy Use 2020'!$A44,'Final Energy Consumption-2020'!$A$2:$A$43,0),MATCH('Energy Use 2020'!X$2,'Final Energy Consumption-2020'!$A$2:$AE$2,0))*VLOOKUP(X$3,'Heat Value'!$A$1:$E$33,5,0)</f>
        <v>3884154568.6894207</v>
      </c>
      <c r="Y44" s="5">
        <f>INDEX('Final Energy Consumption-2020'!$A$2:$AE$43,MATCH('Energy Use 2020'!$A44,'Final Energy Consumption-2020'!$A$2:$A$43,0),MATCH('Energy Use 2020'!Y$2,'Final Energy Consumption-2020'!$A$2:$AE$2,0))*VLOOKUP(Y$3,'Heat Value'!$A$1:$E$33,5,0)</f>
        <v>12749032195783.758</v>
      </c>
      <c r="Z44" s="5">
        <f>INDEX('Final Energy Consumption-2020'!$A$2:$AE$43,MATCH('Energy Use 2020'!$A44,'Final Energy Consumption-2020'!$A$2:$A$43,0),MATCH('Energy Use 2020'!Z$2,'Final Energy Consumption-2020'!$A$2:$AE$2,0))*VLOOKUP(Z$3,'Heat Value'!$A$1:$E$33,5,0)</f>
        <v>32677142352227.141</v>
      </c>
      <c r="AA44" s="5">
        <f>INDEX('Final Energy Consumption-2020'!$A$2:$AE$43,MATCH('Energy Use 2020'!$A44,'Final Energy Consumption-2020'!$A$2:$A$43,0),MATCH('Energy Use 2020'!AA$2,'Final Energy Consumption-2020'!$A$2:$AE$2,0))*VLOOKUP(AA$3,'Heat Value'!$A$1:$E$33,5,0)</f>
        <v>38577389054806.914</v>
      </c>
      <c r="AB44" s="5">
        <f>INDEX('Final Energy Consumption-2020'!$A$2:$AE$43,MATCH('Energy Use 2020'!$A44,'Final Energy Consumption-2020'!$A$2:$A$43,0),MATCH('Energy Use 2020'!AB$2,'Final Energy Consumption-2020'!$A$2:$AE$2,0))*VLOOKUP(AB$3,'Heat Value'!$A$1:$E$33,5,0)</f>
        <v>57846037250065.961</v>
      </c>
      <c r="AC44" s="131">
        <f>INDEX('Final Energy Consumption-2020'!$A$2:$AE$43,MATCH('Energy Use 2020'!$A44,'Final Energy Consumption-2020'!$A$2:$A$43,0),MATCH('Energy Use 2020'!AC$2,'Final Energy Consumption-2020'!$A$2:$AE$2,0))*VLOOKUP(AC$3,'Heat Value'!$A$1:$E$33,5,0)</f>
        <v>0</v>
      </c>
    </row>
    <row r="45" spans="1:29" x14ac:dyDescent="0.2">
      <c r="A45" s="37" t="s">
        <v>41</v>
      </c>
      <c r="B45" s="10">
        <f>INDEX('Final Energy Consumption-2020'!$A$2:$AE$43,MATCH('Energy Use 2020'!$A45,'Final Energy Consumption-2020'!$A$2:$A$43,0),MATCH('Energy Use 2020'!B$2,'Final Energy Consumption-2020'!$A$2:$AE$2,0))*VLOOKUP(B$3,'Heat Value'!$A$1:$E$33,5,0)</f>
        <v>729264142746.56653</v>
      </c>
      <c r="C45" s="7">
        <f>INDEX('Final Energy Consumption-2020'!$A$2:$AE$43,MATCH('Energy Use 2020'!$A45,'Final Energy Consumption-2020'!$A$2:$A$43,0),MATCH('Energy Use 2020'!C$2,'Final Energy Consumption-2020'!$A$2:$AE$2,0))*VLOOKUP(C$3,'Heat Value'!$A$1:$E$33,5,0)</f>
        <v>0</v>
      </c>
      <c r="D45" s="7">
        <f>INDEX('Final Energy Consumption-2020'!$A$2:$AE$43,MATCH('Energy Use 2020'!$A45,'Final Energy Consumption-2020'!$A$2:$A$43,0),MATCH('Energy Use 2020'!D$2,'Final Energy Consumption-2020'!$A$2:$AE$2,0))*VLOOKUP(D$3,'Heat Value'!$A$1:$E$33,5,0)</f>
        <v>0</v>
      </c>
      <c r="E45" s="7">
        <f>INDEX('Final Energy Consumption-2020'!$A$2:$AE$43,MATCH('Energy Use 2020'!$A45,'Final Energy Consumption-2020'!$A$2:$A$43,0),MATCH('Energy Use 2020'!E$2,'Final Energy Consumption-2020'!$A$2:$AE$2,0))*VLOOKUP(E$3,'Heat Value'!$A$1:$E$33,5,0)</f>
        <v>0</v>
      </c>
      <c r="F45" s="7">
        <f>INDEX('Final Energy Consumption-2020'!$A$2:$AE$43,MATCH('Energy Use 2020'!$A45,'Final Energy Consumption-2020'!$A$2:$A$43,0),MATCH('Energy Use 2020'!F$2,'Final Energy Consumption-2020'!$A$2:$AE$2,0))*VLOOKUP(F$3,'Heat Value'!$A$1:$E$33,5,0)</f>
        <v>0</v>
      </c>
      <c r="G45" s="7">
        <f>INDEX('Final Energy Consumption-2020'!$A$2:$AE$43,MATCH('Energy Use 2020'!$A45,'Final Energy Consumption-2020'!$A$2:$A$43,0),MATCH('Energy Use 2020'!G$2,'Final Energy Consumption-2020'!$A$2:$AE$2,0))*VLOOKUP(G$3,'Heat Value'!$A$1:$E$33,5,0)</f>
        <v>0</v>
      </c>
      <c r="H45" s="7">
        <f>INDEX('Final Energy Consumption-2020'!$A$2:$AE$43,MATCH('Energy Use 2020'!$A45,'Final Energy Consumption-2020'!$A$2:$A$43,0),MATCH('Energy Use 2020'!H$2,'Final Energy Consumption-2020'!$A$2:$AE$2,0))*VLOOKUP(H$3,'Heat Value'!$A$1:$E$33,5,0)</f>
        <v>0</v>
      </c>
      <c r="I45" s="7">
        <f>INDEX('Final Energy Consumption-2020'!$A$2:$AE$43,MATCH('Energy Use 2020'!$A45,'Final Energy Consumption-2020'!$A$2:$A$43,0),MATCH('Energy Use 2020'!I$2,'Final Energy Consumption-2020'!$A$2:$AE$2,0))*VLOOKUP(I$3,'Heat Value'!$A$1:$E$33,5,0)</f>
        <v>0</v>
      </c>
      <c r="J45" s="7">
        <f>INDEX('Final Energy Consumption-2020'!$A$2:$AE$43,MATCH('Energy Use 2020'!$A45,'Final Energy Consumption-2020'!$A$2:$A$43,0),MATCH('Energy Use 2020'!J$2,'Final Energy Consumption-2020'!$A$2:$AE$2,0))*VLOOKUP(J$3,'Heat Value'!$A$1:$E$33,5,0)</f>
        <v>0</v>
      </c>
      <c r="K45" s="7">
        <f>INDEX('Final Energy Consumption-2020'!$A$2:$AE$43,MATCH('Energy Use 2020'!$A45,'Final Energy Consumption-2020'!$A$2:$A$43,0),MATCH('Energy Use 2020'!K$2,'Final Energy Consumption-2020'!$A$2:$AE$2,0))*VLOOKUP(K$3,'Heat Value'!$A$1:$E$33,5,0)</f>
        <v>11890176240.433147</v>
      </c>
      <c r="L45" s="7">
        <f>INDEX('Final Energy Consumption-2020'!$A$2:$AE$43,MATCH('Energy Use 2020'!$A45,'Final Energy Consumption-2020'!$A$2:$A$43,0),MATCH('Energy Use 2020'!L$2,'Final Energy Consumption-2020'!$A$2:$AE$2,0))*VLOOKUP(L$3,'Heat Value'!$A$1:$E$33,5,0)*0.21</f>
        <v>153451715376.01541</v>
      </c>
      <c r="M45" s="7">
        <f>INDEX('Final Energy Consumption-2020'!$A$2:$AE$43,MATCH('Energy Use 2020'!$A45,'Final Energy Consumption-2020'!$A$2:$A$43,0),MATCH('Energy Use 2020'!M$2,'Final Energy Consumption-2020'!$A$2:$AE$2,0))*VLOOKUP(M$3,'Heat Value'!$A$1:$E$33,5,0)</f>
        <v>0</v>
      </c>
      <c r="N45" s="7">
        <f>INDEX('Final Energy Consumption-2020'!$A$2:$AE$43,MATCH('Energy Use 2020'!$A45,'Final Energy Consumption-2020'!$A$2:$A$43,0),MATCH('Energy Use 2020'!N$2,'Final Energy Consumption-2020'!$A$2:$AE$2,0))*VLOOKUP(N$3,'Heat Value'!$A$1:$E$33,5,0)*0.74</f>
        <v>281205314391.65045</v>
      </c>
      <c r="O45" s="7">
        <f>INDEX('Final Energy Consumption-2020'!$A$2:$AE$43,MATCH('Energy Use 2020'!$A45,'Final Energy Consumption-2020'!$A$2:$A$43,0),MATCH('Energy Use 2020'!O$2,'Final Energy Consumption-2020'!$A$2:$AE$2,0))*VLOOKUP(O$3,'Heat Value'!$A$1:$E$33,5,0)</f>
        <v>23780352480.866295</v>
      </c>
      <c r="P45" s="7">
        <f>INDEX('Final Energy Consumption-2020'!$A$2:$AE$43,MATCH('Energy Use 2020'!$A45,'Final Energy Consumption-2020'!$A$2:$A$43,0),MATCH('Energy Use 2020'!P$2,'Final Energy Consumption-2020'!$A$2:$AE$2,0))*VLOOKUP(P$3,'Heat Value'!$A$1:$E$33,5,0)</f>
        <v>0</v>
      </c>
      <c r="Q45" s="7">
        <f>INDEX('Final Energy Consumption-2020'!$A$2:$AE$43,MATCH('Energy Use 2020'!$A45,'Final Energy Consumption-2020'!$A$2:$A$43,0),MATCH('Energy Use 2020'!Q$2,'Final Energy Consumption-2020'!$A$2:$AE$2,0))*VLOOKUP(Q$3,'Heat Value'!$A$1:$E$33,5,0)</f>
        <v>0</v>
      </c>
      <c r="R45" s="7">
        <f>INDEX('Final Energy Consumption-2020'!$A$2:$AE$43,MATCH('Energy Use 2020'!$A45,'Final Energy Consumption-2020'!$A$2:$A$43,0),MATCH('Energy Use 2020'!R$2,'Final Energy Consumption-2020'!$A$2:$AE$2,0))*VLOOKUP(R$3,'Heat Value'!$A$1:$E$33,5,0)</f>
        <v>7568319724.4961014</v>
      </c>
      <c r="S45" s="7">
        <f>INDEX('Final Energy Consumption-2020'!$A$2:$AE$43,MATCH('Energy Use 2020'!$A45,'Final Energy Consumption-2020'!$A$2:$A$43,0),MATCH('Energy Use 2020'!S$2,'Final Energy Consumption-2020'!$A$2:$AE$2,0))*VLOOKUP(S$3,'Heat Value'!$A$1:$E$33,5,0)</f>
        <v>0</v>
      </c>
      <c r="T45" s="10">
        <f>INDEX('Final Energy Consumption-2020'!$A$2:$AE$43,MATCH('Energy Use 2020'!$A45,'Final Energy Consumption-2020'!$A$2:$A$43,0),MATCH('Energy Use 2020'!T$2,'Final Energy Consumption-2020'!$A$2:$AE$2,0))*VLOOKUP(T$3,'Heat Value'!$A$1:$E$33,5,0)</f>
        <v>0</v>
      </c>
      <c r="U45" s="7">
        <f>INDEX('Final Energy Consumption-2020'!$A$2:$AE$43,MATCH('Energy Use 2020'!$A45,'Final Energy Consumption-2020'!$A$2:$A$43,0),MATCH('Energy Use 2020'!U$2,'Final Energy Consumption-2020'!$A$2:$AE$2,0))*VLOOKUP(U$3,'Heat Value'!$A$1:$E$33,5,0)</f>
        <v>0</v>
      </c>
      <c r="V45" s="7">
        <f>INDEX('Final Energy Consumption-2020'!$A$2:$AE$43,MATCH('Energy Use 2020'!$A45,'Final Energy Consumption-2020'!$A$2:$A$43,0),MATCH('Energy Use 2020'!V$2,'Final Energy Consumption-2020'!$A$2:$AE$2,0))*VLOOKUP(V$3,'Heat Value'!$A$1:$E$33,5,0)</f>
        <v>90364979256.785324</v>
      </c>
      <c r="W45" s="7">
        <f>INDEX('Final Energy Consumption-2020'!$A$2:$AE$43,MATCH('Energy Use 2020'!$A45,'Final Energy Consumption-2020'!$A$2:$A$43,0),MATCH('Energy Use 2020'!W$2,'Final Energy Consumption-2020'!$A$2:$AE$2,0))*VLOOKUP(W$3,'Heat Value'!$A$1:$E$33,5,0)</f>
        <v>0</v>
      </c>
      <c r="X45" s="7">
        <f>INDEX('Final Energy Consumption-2020'!$A$2:$AE$43,MATCH('Energy Use 2020'!$A45,'Final Energy Consumption-2020'!$A$2:$A$43,0),MATCH('Energy Use 2020'!X$2,'Final Energy Consumption-2020'!$A$2:$AE$2,0))*VLOOKUP(X$3,'Heat Value'!$A$1:$E$33,5,0)</f>
        <v>0</v>
      </c>
      <c r="Y45" s="7">
        <f>INDEX('Final Energy Consumption-2020'!$A$2:$AE$43,MATCH('Energy Use 2020'!$A45,'Final Energy Consumption-2020'!$A$2:$A$43,0),MATCH('Energy Use 2020'!Y$2,'Final Energy Consumption-2020'!$A$2:$AE$2,0))*VLOOKUP(Y$3,'Heat Value'!$A$1:$E$33,5,0)</f>
        <v>1585197124872.5837</v>
      </c>
      <c r="Z45" s="7">
        <f>INDEX('Final Energy Consumption-2020'!$A$2:$AE$43,MATCH('Energy Use 2020'!$A45,'Final Energy Consumption-2020'!$A$2:$A$43,0),MATCH('Energy Use 2020'!Z$2,'Final Energy Consumption-2020'!$A$2:$AE$2,0))*VLOOKUP(Z$3,'Heat Value'!$A$1:$E$33,5,0)</f>
        <v>58500031064.7062</v>
      </c>
      <c r="AA45" s="7">
        <f>INDEX('Final Energy Consumption-2020'!$A$2:$AE$43,MATCH('Energy Use 2020'!$A45,'Final Energy Consumption-2020'!$A$2:$A$43,0),MATCH('Energy Use 2020'!AA$2,'Final Energy Consumption-2020'!$A$2:$AE$2,0))*VLOOKUP(AA$3,'Heat Value'!$A$1:$E$33,5,0)</f>
        <v>1904354162862.5632</v>
      </c>
      <c r="AB45" s="7">
        <f>INDEX('Final Energy Consumption-2020'!$A$2:$AE$43,MATCH('Energy Use 2020'!$A45,'Final Energy Consumption-2020'!$A$2:$A$43,0),MATCH('Energy Use 2020'!AB$2,'Final Energy Consumption-2020'!$A$2:$AE$2,0))*VLOOKUP(AB$3,'Heat Value'!$A$1:$E$33,5,0)</f>
        <v>220100196591488.5</v>
      </c>
      <c r="AC45" s="133">
        <f>INDEX('Final Energy Consumption-2020'!$A$2:$AE$43,MATCH('Energy Use 2020'!$A45,'Final Energy Consumption-2020'!$A$2:$A$43,0),MATCH('Energy Use 2020'!AC$2,'Final Energy Consumption-2020'!$A$2:$AE$2,0))*VLOOKUP(AC$3,'Heat Value'!$A$1:$E$33,5,0)</f>
        <v>0</v>
      </c>
    </row>
    <row r="46" spans="1:29" x14ac:dyDescent="0.2">
      <c r="A46" s="32"/>
      <c r="B46" s="11"/>
      <c r="C46" s="5"/>
      <c r="D46" s="5"/>
      <c r="E46" s="5"/>
      <c r="F46" s="5"/>
      <c r="G46" s="5"/>
      <c r="H46" s="5"/>
      <c r="I46" s="5"/>
      <c r="J46" s="5"/>
      <c r="K46" s="5"/>
      <c r="L46" s="11"/>
      <c r="M46" s="5"/>
      <c r="N46" s="11"/>
      <c r="O46" s="11"/>
      <c r="P46" s="5"/>
      <c r="Q46" s="5"/>
      <c r="R46" s="5"/>
      <c r="S46" s="5"/>
      <c r="T46" s="5"/>
      <c r="U46" s="5"/>
      <c r="V46" s="11"/>
      <c r="W46" s="5"/>
      <c r="X46" s="5"/>
      <c r="Y46" s="11"/>
      <c r="Z46" s="11"/>
      <c r="AA46" s="11"/>
      <c r="AB46" s="11"/>
      <c r="AC46" s="5"/>
    </row>
    <row r="47" spans="1:29" x14ac:dyDescent="0.2">
      <c r="A47" s="32"/>
      <c r="B47" s="11"/>
      <c r="C47" s="5"/>
      <c r="D47" s="5"/>
      <c r="E47" s="5"/>
      <c r="F47" s="5"/>
      <c r="G47" s="5"/>
      <c r="H47" s="5"/>
      <c r="I47" s="5"/>
      <c r="J47" s="5"/>
      <c r="K47" s="5"/>
      <c r="L47" s="11"/>
      <c r="M47" s="5"/>
      <c r="N47" s="11"/>
      <c r="O47" s="11"/>
      <c r="P47" s="5"/>
      <c r="Q47" s="5"/>
      <c r="R47" s="5"/>
      <c r="S47" s="5"/>
      <c r="T47" s="5"/>
      <c r="U47" s="5"/>
      <c r="V47" s="11"/>
      <c r="W47" s="5"/>
      <c r="X47" s="5"/>
      <c r="Y47" s="11"/>
      <c r="Z47" s="11"/>
      <c r="AA47" s="11"/>
      <c r="AB47" s="11"/>
      <c r="AC47" s="5"/>
    </row>
    <row r="49" spans="1:31" x14ac:dyDescent="0.2">
      <c r="A49" s="80" t="s">
        <v>352</v>
      </c>
    </row>
    <row r="50" spans="1:31" ht="74.25" x14ac:dyDescent="0.2">
      <c r="A50" s="1" t="s">
        <v>71</v>
      </c>
      <c r="B50" s="13" t="s">
        <v>43</v>
      </c>
      <c r="C50" s="13" t="s">
        <v>44</v>
      </c>
      <c r="D50" s="13" t="s">
        <v>72</v>
      </c>
      <c r="E50" s="13" t="s">
        <v>73</v>
      </c>
      <c r="F50" s="13" t="s">
        <v>74</v>
      </c>
      <c r="G50" s="13" t="s">
        <v>46</v>
      </c>
      <c r="H50" s="13" t="s">
        <v>47</v>
      </c>
      <c r="I50" s="13" t="s">
        <v>48</v>
      </c>
      <c r="J50" s="13" t="s">
        <v>49</v>
      </c>
      <c r="K50" s="14" t="s">
        <v>50</v>
      </c>
      <c r="L50" s="13" t="s">
        <v>109</v>
      </c>
      <c r="M50" s="13" t="s">
        <v>52</v>
      </c>
      <c r="N50" s="13" t="s">
        <v>53</v>
      </c>
      <c r="O50" s="13" t="s">
        <v>54</v>
      </c>
      <c r="P50" s="13" t="s">
        <v>55</v>
      </c>
      <c r="Q50" s="13" t="s">
        <v>56</v>
      </c>
      <c r="R50" s="13" t="s">
        <v>57</v>
      </c>
      <c r="S50" s="13" t="s">
        <v>58</v>
      </c>
      <c r="T50" s="13" t="s">
        <v>59</v>
      </c>
      <c r="U50" s="14" t="s">
        <v>60</v>
      </c>
      <c r="V50" s="13" t="s">
        <v>61</v>
      </c>
      <c r="W50" s="13" t="s">
        <v>62</v>
      </c>
      <c r="X50" s="13" t="s">
        <v>63</v>
      </c>
      <c r="Y50" s="13" t="s">
        <v>64</v>
      </c>
      <c r="Z50" s="13" t="s">
        <v>111</v>
      </c>
      <c r="AA50" s="13" t="s">
        <v>66</v>
      </c>
      <c r="AB50" s="13" t="s">
        <v>67</v>
      </c>
      <c r="AC50" s="13" t="s">
        <v>68</v>
      </c>
      <c r="AD50" s="13" t="s">
        <v>69</v>
      </c>
      <c r="AE50" s="14" t="s">
        <v>112</v>
      </c>
    </row>
    <row r="51" spans="1:31" s="136" customFormat="1" ht="12.75" x14ac:dyDescent="0.2">
      <c r="A51" s="160" t="s">
        <v>336</v>
      </c>
      <c r="B51" s="159" t="s">
        <v>159</v>
      </c>
      <c r="C51" s="134" t="s">
        <v>161</v>
      </c>
      <c r="D51" s="134" t="s">
        <v>181</v>
      </c>
      <c r="E51" s="164" t="s">
        <v>341</v>
      </c>
      <c r="F51" s="134" t="s">
        <v>179</v>
      </c>
      <c r="G51" s="134" t="s">
        <v>227</v>
      </c>
      <c r="H51" s="134" t="s">
        <v>196</v>
      </c>
      <c r="I51" s="134" t="s">
        <v>198</v>
      </c>
      <c r="J51" s="134" t="s">
        <v>200</v>
      </c>
      <c r="K51" s="134" t="s">
        <v>202</v>
      </c>
      <c r="L51" s="134" t="s">
        <v>184</v>
      </c>
      <c r="M51" s="134" t="s">
        <v>154</v>
      </c>
      <c r="N51" s="134" t="s">
        <v>193</v>
      </c>
      <c r="O51" s="134" t="s">
        <v>176</v>
      </c>
      <c r="P51" s="134" t="s">
        <v>186</v>
      </c>
      <c r="Q51" s="134" t="s">
        <v>169</v>
      </c>
      <c r="R51" s="134" t="s">
        <v>204</v>
      </c>
      <c r="S51" s="134" t="s">
        <v>205</v>
      </c>
      <c r="T51" s="134" t="s">
        <v>207</v>
      </c>
      <c r="U51" s="134" t="s">
        <v>171</v>
      </c>
      <c r="V51" s="134" t="s">
        <v>188</v>
      </c>
      <c r="W51" s="134" t="s">
        <v>190</v>
      </c>
      <c r="X51" s="134" t="s">
        <v>209</v>
      </c>
      <c r="Y51" s="134" t="s">
        <v>211</v>
      </c>
      <c r="Z51" s="134" t="s">
        <v>173</v>
      </c>
      <c r="AA51" s="134" t="s">
        <v>214</v>
      </c>
      <c r="AB51" s="134" t="s">
        <v>216</v>
      </c>
      <c r="AC51" s="135" t="s">
        <v>166</v>
      </c>
      <c r="AD51" s="135" t="s">
        <v>157</v>
      </c>
      <c r="AE51" s="135" t="s">
        <v>228</v>
      </c>
    </row>
    <row r="52" spans="1:31" x14ac:dyDescent="0.2">
      <c r="A52" s="161" t="s">
        <v>336</v>
      </c>
      <c r="B52" s="30" t="str">
        <f>VLOOKUP(B51,'Fuel Match'!$B$2:$D$35,3,0)</f>
        <v>coal</v>
      </c>
      <c r="C52" s="24" t="str">
        <f>VLOOKUP(C51,'Fuel Match'!$B$2:$D$35,3,0)</f>
        <v>coal</v>
      </c>
      <c r="D52" s="24" t="str">
        <f>VLOOKUP(D51,'Fuel Match'!$B$2:$D$35,3,0)</f>
        <v>coal</v>
      </c>
      <c r="E52" s="24" t="str">
        <f>VLOOKUP(E51,'Fuel Match'!$B$2:$D$35,3,0)</f>
        <v>coal</v>
      </c>
      <c r="F52" s="24" t="str">
        <f>VLOOKUP(F51,'Fuel Match'!$B$2:$D$35,3,0)</f>
        <v>coal</v>
      </c>
      <c r="G52" s="24" t="str">
        <f>VLOOKUP(G51,'Fuel Match'!$B$2:$D$35,3,0)</f>
        <v>coal</v>
      </c>
      <c r="H52" s="24" t="str">
        <f>VLOOKUP(H51,'Fuel Match'!$B$2:$D$35,3,0)</f>
        <v>LPG propane or butane</v>
      </c>
      <c r="I52" s="24" t="str">
        <f>VLOOKUP(I51,'Fuel Match'!$B$2:$D$35,3,0)</f>
        <v>LPG propane or butane</v>
      </c>
      <c r="J52" s="24" t="str">
        <f>VLOOKUP(J51,'Fuel Match'!$B$2:$D$35,3,0)</f>
        <v>LPG propane or butane</v>
      </c>
      <c r="K52" s="24" t="str">
        <f>VLOOKUP(K51,'Fuel Match'!$B$2:$D$35,3,0)</f>
        <v>LPG propane or butane</v>
      </c>
      <c r="L52" s="24" t="str">
        <f>VLOOKUP(L51,'Fuel Match'!$B$2:$D$35,3,0)</f>
        <v>petroleum diesel</v>
      </c>
      <c r="M52" s="24" t="str">
        <f>VLOOKUP(M51,'Fuel Match'!$B$2:$D$35,3,0)</f>
        <v>crude oil</v>
      </c>
      <c r="N52" s="24" t="str">
        <f>VLOOKUP(N51,'Fuel Match'!$B$2:$D$35,3,0)</f>
        <v>petroleum diesel</v>
      </c>
      <c r="O52" s="24" t="str">
        <f>VLOOKUP(O51,'Fuel Match'!$B$2:$D$35,3,0)</f>
        <v>petroleum diesel</v>
      </c>
      <c r="P52" s="24" t="str">
        <f>VLOOKUP(P51,'Fuel Match'!$B$2:$D$35,3,0)</f>
        <v>petroleum diesel</v>
      </c>
      <c r="Q52" s="24" t="str">
        <f>VLOOKUP(Q51,'Fuel Match'!$B$2:$D$35,3,0)</f>
        <v>heavy fuel oil</v>
      </c>
      <c r="R52" s="24" t="str">
        <f>VLOOKUP(R51,'Fuel Match'!$B$2:$D$35,3,0)</f>
        <v>LPG propane or butane</v>
      </c>
      <c r="S52" s="24" t="str">
        <f>VLOOKUP(S51,'Fuel Match'!$B$2:$D$35,3,0)</f>
        <v>LPG propane or butane</v>
      </c>
      <c r="T52" s="24" t="str">
        <f>VLOOKUP(T51,'Fuel Match'!$B$2:$D$35,3,0)</f>
        <v>heavy fuel oil</v>
      </c>
      <c r="U52" s="24" t="str">
        <f>VLOOKUP(U51,'Fuel Match'!$B$2:$D$35,3,0)</f>
        <v>heavy fuel oil</v>
      </c>
      <c r="V52" s="24" t="str">
        <f>VLOOKUP(V51,'Fuel Match'!$B$2:$D$35,3,0)</f>
        <v>heavy fuel oil</v>
      </c>
      <c r="W52" s="24" t="str">
        <f>VLOOKUP(W51,'Fuel Match'!$B$2:$D$35,3,0)</f>
        <v>heavy fuel oil</v>
      </c>
      <c r="X52" s="24" t="str">
        <f>VLOOKUP(X51,'Fuel Match'!$B$2:$D$35,3,0)</f>
        <v>LPG propane or butane</v>
      </c>
      <c r="Y52" s="24" t="str">
        <f>VLOOKUP(Y51,'Fuel Match'!$B$2:$D$35,3,0)</f>
        <v>LPG propane or butane</v>
      </c>
      <c r="Z52" s="24" t="str">
        <f>VLOOKUP(Z51,'Fuel Match'!$B$2:$D$35,3,0)</f>
        <v>heavy fuel oil</v>
      </c>
      <c r="AA52" s="24" t="str">
        <f>VLOOKUP(AA51,'Fuel Match'!$B$2:$D$35,3,0)</f>
        <v>natural gas</v>
      </c>
      <c r="AB52" s="24" t="str">
        <f>VLOOKUP(AB51,'Fuel Match'!$B$2:$D$35,3,0)</f>
        <v>natural gas</v>
      </c>
      <c r="AC52" s="24" t="str">
        <f>VLOOKUP(AC51,'Fuel Match'!$B$2:$D$35,3,0)</f>
        <v>heat</v>
      </c>
      <c r="AD52" s="24" t="str">
        <f>VLOOKUP(AD51,'Fuel Match'!$B$2:$D$35,3,0)</f>
        <v>electricity</v>
      </c>
      <c r="AE52" s="25" t="str">
        <f>VLOOKUP(AE51,'Fuel Match'!$B$2:$D$35,3,0)</f>
        <v>biomass</v>
      </c>
    </row>
    <row r="53" spans="1:31" s="38" customFormat="1" ht="12" x14ac:dyDescent="0.2">
      <c r="A53" s="160" t="s">
        <v>351</v>
      </c>
      <c r="B53" s="387">
        <f>INDEX('Energy Balance-2020'!$A$2:$AG$38,MATCH("  1.农、林、牧、渔业",'Energy Balance-2020'!$A$2:$A$38,0),MATCH('Energy Use 2020'!B$50,'Energy Balance-2020'!$A$2:$AG$2,0))*VLOOKUP(B$51,'Heat Value'!$A$1:$E$33,5,0)</f>
        <v>430479867392802.06</v>
      </c>
      <c r="C53" s="167">
        <f>INDEX('Energy Balance-2020'!$A$2:$AG$38,MATCH("  1.农、林、牧、渔业",'Energy Balance-2020'!$A$2:$A$38,0),MATCH('Energy Use 2020'!C$50,'Energy Balance-2020'!$A$2:$AG$2,0))*VLOOKUP(C$51,'Heat Value'!$A$1:$E$33,5,0)</f>
        <v>0</v>
      </c>
      <c r="D53" s="167">
        <f>INDEX('Energy Balance-2020'!$A$2:$AG$38,MATCH("  1.农、林、牧、渔业",'Energy Balance-2020'!$A$2:$A$38,0),MATCH('Energy Use 2020'!D$50,'Energy Balance-2020'!$A$2:$AG$2,0))*VLOOKUP(D$51,'Heat Value'!$A$1:$E$33,5,0)</f>
        <v>6469686509960.5859</v>
      </c>
      <c r="E53" s="167">
        <f>INDEX('Energy Balance-2020'!$A$2:$AG$38,MATCH("  1.农、林、牧、渔业",'Energy Balance-2020'!$A$2:$A$38,0),MATCH('Energy Use 2020'!E$50,'Energy Balance-2020'!$A$2:$AG$2,0))*VLOOKUP("型煤",'Heat Value'!$A$1:$E$33,5,0)</f>
        <v>0</v>
      </c>
      <c r="F53" s="167">
        <f>INDEX('Energy Balance-2020'!$A$2:$AG$38,MATCH("  1.农、林、牧、渔业",'Energy Balance-2020'!$A$2:$A$38,0),MATCH('Energy Use 2020'!F$50,'Energy Balance-2020'!$A$2:$AG$2,0))*VLOOKUP(F$51,'Heat Value'!$A$1:$E$33,5,0)</f>
        <v>0</v>
      </c>
      <c r="G53" s="167">
        <f>INDEX('Energy Balance-2020'!$A$2:$AG$38,MATCH("  1.农、林、牧、渔业",'Energy Balance-2020'!$A$2:$A$38,0),MATCH('Energy Use 2020'!G$50,'Energy Balance-2020'!$A$2:$AG$2,0))*VLOOKUP(G$51,'Heat Value'!$A$1:$E$33,5,0)</f>
        <v>6263454204817.6875</v>
      </c>
      <c r="H53" s="167">
        <f>INDEX('Energy Balance-2020'!$A$2:$AG$38,MATCH("  1.农、林、牧、渔业",'Energy Balance-2020'!$A$2:$A$38,0),MATCH('Energy Use 2020'!H$50,'Energy Balance-2020'!$A$2:$AG$2,0))*VLOOKUP(H$51,'Heat Value'!$A$1:$E$33,5,0)</f>
        <v>0</v>
      </c>
      <c r="I53" s="167">
        <f>INDEX('Energy Balance-2020'!$A$2:$AG$38,MATCH("  1.农、林、牧、渔业",'Energy Balance-2020'!$A$2:$A$38,0),MATCH('Energy Use 2020'!I$50,'Energy Balance-2020'!$A$2:$AG$2,0))*VLOOKUP(I$51,'Heat Value'!$A$1:$E$33,5,0)</f>
        <v>0</v>
      </c>
      <c r="J53" s="167">
        <f>INDEX('Energy Balance-2020'!$A$2:$AG$38,MATCH("  1.农、林、牧、渔业",'Energy Balance-2020'!$A$2:$A$38,0),MATCH('Energy Use 2020'!J$50,'Energy Balance-2020'!$A$2:$AG$2,0))*VLOOKUP(J$51,'Heat Value'!$A$1:$E$33,5,0)</f>
        <v>0</v>
      </c>
      <c r="K53" s="167">
        <f>INDEX('Energy Balance-2020'!$A$2:$AG$38,MATCH("  1.农、林、牧、渔业",'Energy Balance-2020'!$A$2:$A$38,0),MATCH('Energy Use 2020'!K$50,'Energy Balance-2020'!$A$2:$AG$2,0))*VLOOKUP(K$51,'Heat Value'!$A$1:$E$33,5,0)</f>
        <v>0</v>
      </c>
      <c r="L53" s="167">
        <f>INDEX('Energy Balance-2020'!$A$2:$AG$38,MATCH("  1.农、林、牧、渔业",'Energy Balance-2020'!$A$2:$A$38,0),MATCH('Energy Use 2020'!L$50,'Energy Balance-2020'!$A$2:$AG$2,0))*VLOOKUP(L$51,'Heat Value'!$A$1:$E$33,5,0)</f>
        <v>0</v>
      </c>
      <c r="M53" s="167">
        <f>INDEX('Energy Balance-2020'!$A$2:$AG$38,MATCH("  1.农、林、牧、渔业",'Energy Balance-2020'!$A$2:$A$38,0),MATCH('Energy Use 2020'!M$50,'Energy Balance-2020'!$A$2:$AG$2,0))*VLOOKUP(M$51,'Heat Value'!$A$1:$E$33,5,0)</f>
        <v>0</v>
      </c>
      <c r="N53" s="167">
        <f>INDEX('Energy Balance-2020'!$A$2:$AG$38,MATCH("  1.农、林、牧、渔业",'Energy Balance-2020'!$A$2:$A$38,0),MATCH('Energy Use 2020'!N$50,'Energy Balance-2020'!$A$2:$AG$2,0))*VLOOKUP(N$51,'Heat Value'!$A$1:$E$33,5,0)*20%</f>
        <v>21011332243691.18</v>
      </c>
      <c r="O53" s="167">
        <f>INDEX('Energy Balance-2020'!$A$2:$AG$38,MATCH("  1.农、林、牧、渔业",'Energy Balance-2020'!$A$2:$A$38,0),MATCH('Energy Use 2020'!O$50,'Energy Balance-2020'!$A$2:$AG$2,0))*VLOOKUP(O$51,'Heat Value'!$A$1:$E$33,5,0)</f>
        <v>4490473182059.5098</v>
      </c>
      <c r="P53" s="167">
        <f>INDEX('Energy Balance-2020'!$A$2:$AG$38,MATCH("  1.农、林、牧、渔业",'Energy Balance-2020'!$A$2:$A$38,0),MATCH('Energy Use 2020'!P$50,'Energy Balance-2020'!$A$2:$AG$2,0))*VLOOKUP(P$51,'Heat Value'!$A$1:$E$33,5,0)*90%</f>
        <v>544718060375666.44</v>
      </c>
      <c r="Q53" s="167">
        <f>INDEX('Energy Balance-2020'!$A$2:$AG$38,MATCH("  1.农、林、牧、渔业",'Energy Balance-2020'!$A$2:$A$38,0),MATCH('Energy Use 2020'!Q$50,'Energy Balance-2020'!$A$2:$AG$2,0))*VLOOKUP(Q$51,'Heat Value'!$A$1:$E$33,5,0)</f>
        <v>447863305056.31525</v>
      </c>
      <c r="R53" s="167">
        <f>INDEX('Energy Balance-2020'!$A$2:$AG$38,MATCH("  1.农、林、牧、渔业",'Energy Balance-2020'!$A$2:$A$38,0),MATCH('Energy Use 2020'!R$50,'Energy Balance-2020'!$A$2:$AG$2,0))*VLOOKUP(R$51,'Heat Value'!$A$1:$E$33,5,0)</f>
        <v>0</v>
      </c>
      <c r="S53" s="167">
        <f>INDEX('Energy Balance-2020'!$A$2:$AG$38,MATCH("  1.农、林、牧、渔业",'Energy Balance-2020'!$A$2:$A$38,0),MATCH('Energy Use 2020'!S$50,'Energy Balance-2020'!$A$2:$AG$2,0))*VLOOKUP(S$51,'Heat Value'!$A$1:$E$33,5,0)</f>
        <v>0</v>
      </c>
      <c r="T53" s="167">
        <f>INDEX('Energy Balance-2020'!$A$2:$AG$38,MATCH("  1.农、林、牧、渔业",'Energy Balance-2020'!$A$2:$A$38,0),MATCH('Energy Use 2020'!T$50,'Energy Balance-2020'!$A$2:$AG$2,0))*VLOOKUP(T$51,'Heat Value'!$A$1:$E$33,5,0)</f>
        <v>0</v>
      </c>
      <c r="U53" s="167">
        <f>INDEX('Energy Balance-2020'!$A$2:$AG$38,MATCH("  1.农、林、牧、渔业",'Energy Balance-2020'!$A$2:$A$38,0),MATCH('Energy Use 2020'!U$50,'Energy Balance-2020'!$A$2:$AG$2,0))*VLOOKUP(U$51,'Heat Value'!$A$1:$E$33,5,0)</f>
        <v>0</v>
      </c>
      <c r="V53" s="167">
        <f>INDEX('Energy Balance-2020'!$A$2:$AG$38,MATCH("  1.农、林、牧、渔业",'Energy Balance-2020'!$A$2:$A$38,0),MATCH('Energy Use 2020'!V$50,'Energy Balance-2020'!$A$2:$AG$2,0))*VLOOKUP(V$51,'Heat Value'!$A$1:$E$33,5,0)</f>
        <v>0</v>
      </c>
      <c r="W53" s="167">
        <f>INDEX('Energy Balance-2020'!$A$2:$AG$38,MATCH("  1.农、林、牧、渔业",'Energy Balance-2020'!$A$2:$A$38,0),MATCH('Energy Use 2020'!W$50,'Energy Balance-2020'!$A$2:$AG$2,0))*VLOOKUP(W$51,'Heat Value'!$A$1:$E$33,5,0)</f>
        <v>0</v>
      </c>
      <c r="X53" s="167">
        <f>INDEX('Energy Balance-2020'!$A$2:$AG$38,MATCH("  1.农、林、牧、渔业",'Energy Balance-2020'!$A$2:$A$38,0),MATCH('Energy Use 2020'!X$50,'Energy Balance-2020'!$A$2:$AG$2,0))*VLOOKUP(X$51,'Heat Value'!$A$1:$E$33,5,0)</f>
        <v>3077165346270.5317</v>
      </c>
      <c r="Y53" s="167">
        <f>INDEX('Energy Balance-2020'!$A$2:$AG$38,MATCH("  1.农、林、牧、渔业",'Energy Balance-2020'!$A$2:$A$38,0),MATCH('Energy Use 2020'!Y$50,'Energy Balance-2020'!$A$2:$AG$2,0))*VLOOKUP(Y$51,'Heat Value'!$A$1:$E$33,5,0)</f>
        <v>0</v>
      </c>
      <c r="Z53" s="167">
        <f>INDEX('Energy Balance-2020'!$A$2:$AG$38,MATCH("  1.农、林、牧、渔业",'Energy Balance-2020'!$A$2:$A$38,0),MATCH('Energy Use 2020'!Z$50,'Energy Balance-2020'!$A$2:$AG$2,0))*VLOOKUP(Z$51,'Heat Value'!$A$1:$E$33,5,0)</f>
        <v>0</v>
      </c>
      <c r="AA53" s="167">
        <f>INDEX('Energy Balance-2020'!$A$2:$AG$38,MATCH("  1.农、林、牧、渔业",'Energy Balance-2020'!$A$2:$A$38,0),MATCH('Energy Use 2020'!AA$50,'Energy Balance-2020'!$A$2:$AG$2,0))*VLOOKUP(AA$51,'Heat Value'!$A$1:$E$33,5,0)</f>
        <v>4317132595397.6753</v>
      </c>
      <c r="AB53" s="167">
        <f>INDEX('Energy Balance-2020'!$A$2:$AG$38,MATCH("  1.农、林、牧、渔业",'Energy Balance-2020'!$A$2:$A$38,0),MATCH('Energy Use 2020'!AB$50,'Energy Balance-2020'!$A$2:$AG$2,0))*VLOOKUP(AB$51,'Heat Value'!$A$1:$E$33,5,0)</f>
        <v>0</v>
      </c>
      <c r="AC53" s="167">
        <f>INDEX('Energy Balance-2020'!$A$2:$AG$38,MATCH("  1.农、林、牧、渔业",'Energy Balance-2020'!$A$2:$A$38,0),MATCH('Energy Use 2020'!AC$50,'Energy Balance-2020'!$A$2:$AG$2,0))*VLOOKUP(AC$51,'Heat Value'!$A$1:$E$33,5,0)</f>
        <v>1060512578552.1212</v>
      </c>
      <c r="AD53" s="167">
        <f>INDEX('Energy Balance-2020'!$A$2:$AG$38,MATCH("  1.农、林、牧、渔业",'Energy Balance-2020'!$A$2:$A$38,0),MATCH('Energy Use 2020'!AD$50,'Energy Balance-2020'!$A$2:$AG$2,0))*VLOOKUP(AD$51,'Heat Value'!$A$1:$E$33,5,0)</f>
        <v>485244074993755.06</v>
      </c>
      <c r="AE53" s="388">
        <f>INDEX('Energy Balance-2020'!$A$2:$AG$38,MATCH("  1.农、林、牧、渔业",'Energy Balance-2020'!$A$2:$A$38,0),MATCH('Energy Use 2020'!AE$50,'Energy Balance-2020'!$A$2:$AG$2,0))*VLOOKUP(AE$51,'Heat Value'!$A$1:$E$33,5,0)</f>
        <v>184835886460418.19</v>
      </c>
    </row>
    <row r="54" spans="1:31" s="38" customFormat="1" ht="12" x14ac:dyDescent="0.2">
      <c r="A54" s="162" t="s">
        <v>123</v>
      </c>
      <c r="B54" s="389">
        <f>INDEX('Energy Balance-2020'!$A$2:$AG$38,MATCH("  3.建筑业",'Energy Balance-2020'!$A$2:$A$38,0),MATCH('Energy Use 2020'!B$50,'Energy Balance-2020'!$A$2:$AG$2,0))*VLOOKUP(B$51,'Heat Value'!$A$1:$E$33,5,0)</f>
        <v>118311216984389.97</v>
      </c>
      <c r="C54" s="171">
        <f>INDEX('Energy Balance-2020'!$A$2:$AG$38,MATCH("  3.建筑业",'Energy Balance-2020'!$A$2:$A$38,0),MATCH('Energy Use 2020'!C$50,'Energy Balance-2020'!$A$2:$AG$2,0))*VLOOKUP(C$51,'Heat Value'!$A$1:$E$33,5,0)</f>
        <v>0</v>
      </c>
      <c r="D54" s="171">
        <f>INDEX('Energy Balance-2020'!$A$2:$AG$38,MATCH("  3.建筑业",'Energy Balance-2020'!$A$2:$A$38,0),MATCH('Energy Use 2020'!D$50,'Energy Balance-2020'!$A$2:$AG$2,0))*VLOOKUP(D$51,'Heat Value'!$A$1:$E$33,5,0)</f>
        <v>3315694519868.3081</v>
      </c>
      <c r="E54" s="171">
        <f>INDEX('Energy Balance-2020'!$A$2:$AG$38,MATCH("  3.建筑业",'Energy Balance-2020'!$A$2:$A$38,0),MATCH('Energy Use 2020'!E$50,'Energy Balance-2020'!$A$2:$AG$2,0))*VLOOKUP("型煤",'Heat Value'!$A$1:$E$33,5,0)</f>
        <v>0</v>
      </c>
      <c r="F54" s="171">
        <f>INDEX('Energy Balance-2020'!$A$2:$AG$38,MATCH("  3.建筑业",'Energy Balance-2020'!$A$2:$A$38,0),MATCH('Energy Use 2020'!F$50,'Energy Balance-2020'!$A$2:$AG$2,0))*VLOOKUP(F$51,'Heat Value'!$A$1:$E$33,5,0)</f>
        <v>0</v>
      </c>
      <c r="G54" s="171">
        <f>INDEX('Energy Balance-2020'!$A$2:$AG$38,MATCH("  3.建筑业",'Energy Balance-2020'!$A$2:$A$38,0),MATCH('Energy Use 2020'!G$50,'Energy Balance-2020'!$A$2:$AG$2,0))*VLOOKUP(G$51,'Heat Value'!$A$1:$E$33,5,0)</f>
        <v>962157121824.40381</v>
      </c>
      <c r="H54" s="171">
        <f>INDEX('Energy Balance-2020'!$A$2:$AG$38,MATCH("  3.建筑业",'Energy Balance-2020'!$A$2:$A$38,0),MATCH('Energy Use 2020'!H$50,'Energy Balance-2020'!$A$2:$AG$2,0))*VLOOKUP(H$51,'Heat Value'!$A$1:$E$33,5,0)</f>
        <v>0</v>
      </c>
      <c r="I54" s="171">
        <f>INDEX('Energy Balance-2020'!$A$2:$AG$38,MATCH("  3.建筑业",'Energy Balance-2020'!$A$2:$A$38,0),MATCH('Energy Use 2020'!I$50,'Energy Balance-2020'!$A$2:$AG$2,0))*VLOOKUP(I$51,'Heat Value'!$A$1:$E$33,5,0)</f>
        <v>0</v>
      </c>
      <c r="J54" s="171">
        <f>INDEX('Energy Balance-2020'!$A$2:$AG$38,MATCH("  3.建筑业",'Energy Balance-2020'!$A$2:$A$38,0),MATCH('Energy Use 2020'!J$50,'Energy Balance-2020'!$A$2:$AG$2,0))*VLOOKUP(J$51,'Heat Value'!$A$1:$E$33,5,0)</f>
        <v>0</v>
      </c>
      <c r="K54" s="171">
        <f>INDEX('Energy Balance-2020'!$A$2:$AG$38,MATCH("  3.建筑业",'Energy Balance-2020'!$A$2:$A$38,0),MATCH('Energy Use 2020'!K$50,'Energy Balance-2020'!$A$2:$AG$2,0))*VLOOKUP(K$51,'Heat Value'!$A$1:$E$33,5,0)</f>
        <v>0</v>
      </c>
      <c r="L54" s="171">
        <f>INDEX('Energy Balance-2020'!$A$2:$AG$38,MATCH("  3.建筑业",'Energy Balance-2020'!$A$2:$A$38,0),MATCH('Energy Use 2020'!L$50,'Energy Balance-2020'!$A$2:$AG$2,0))*VLOOKUP(L$51,'Heat Value'!$A$1:$E$33,5,0)</f>
        <v>0</v>
      </c>
      <c r="M54" s="171">
        <f>INDEX('Energy Balance-2020'!$A$2:$AG$38,MATCH("  3.建筑业",'Energy Balance-2020'!$A$2:$A$38,0),MATCH('Energy Use 2020'!M$50,'Energy Balance-2020'!$A$2:$AG$2,0))*VLOOKUP(M$51,'Heat Value'!$A$1:$E$33,5,0)</f>
        <v>0</v>
      </c>
      <c r="N54" s="171">
        <f>INDEX('Energy Balance-2020'!$A$2:$AG$38,MATCH("  3.建筑业",'Energy Balance-2020'!$A$2:$A$38,0),MATCH('Energy Use 2020'!N$50,'Energy Balance-2020'!$A$2:$AG$2,0))*VLOOKUP(N$51,'Heat Value'!$A$1:$E$33,5,0)</f>
        <v>207537423729748.53</v>
      </c>
      <c r="O54" s="428">
        <f>INDEX('Energy Balance-2020'!$A$2:$AG$38,MATCH("  3.建筑业",'Energy Balance-2020'!$A$2:$A$38,0),MATCH('Energy Use 2020'!O$50,'Energy Balance-2020'!$A$2:$AG$2,0))*VLOOKUP(O$51,'Heat Value'!$A$1:$E$33,5,0)</f>
        <v>4412910463460.2998</v>
      </c>
      <c r="P54" s="171">
        <f>INDEX('Energy Balance-2020'!$A$2:$AG$38,MATCH("  3.建筑业",'Energy Balance-2020'!$A$2:$A$38,0),MATCH('Energy Use 2020'!P$50,'Energy Balance-2020'!$A$2:$AG$2,0))*VLOOKUP(P$51,'Heat Value'!$A$1:$E$33,5,0)</f>
        <v>203716190379874.22</v>
      </c>
      <c r="Q54" s="171">
        <f>INDEX('Energy Balance-2020'!$A$2:$AG$38,MATCH("  3.建筑业",'Energy Balance-2020'!$A$2:$A$38,0),MATCH('Energy Use 2020'!Q$50,'Energy Balance-2020'!$A$2:$AG$2,0))*VLOOKUP(Q$51,'Heat Value'!$A$1:$E$33,5,0)</f>
        <v>16150822726588.361</v>
      </c>
      <c r="R54" s="171">
        <f>INDEX('Energy Balance-2020'!$A$2:$AG$38,MATCH("  3.建筑业",'Energy Balance-2020'!$A$2:$A$38,0),MATCH('Energy Use 2020'!R$50,'Energy Balance-2020'!$A$2:$AG$2,0))*VLOOKUP(R$51,'Heat Value'!$A$1:$E$33,5,0)</f>
        <v>0</v>
      </c>
      <c r="S54" s="171">
        <f>INDEX('Energy Balance-2020'!$A$2:$AG$38,MATCH("  3.建筑业",'Energy Balance-2020'!$A$2:$A$38,0),MATCH('Energy Use 2020'!S$50,'Energy Balance-2020'!$A$2:$AG$2,0))*VLOOKUP(S$51,'Heat Value'!$A$1:$E$33,5,0)</f>
        <v>0</v>
      </c>
      <c r="T54" s="171">
        <f>INDEX('Energy Balance-2020'!$A$2:$AG$38,MATCH("  3.建筑业",'Energy Balance-2020'!$A$2:$A$38,0),MATCH('Energy Use 2020'!T$50,'Energy Balance-2020'!$A$2:$AG$2,0))*VLOOKUP(T$51,'Heat Value'!$A$1:$E$33,5,0)</f>
        <v>0</v>
      </c>
      <c r="U54" s="171">
        <f>INDEX('Energy Balance-2020'!$A$2:$AG$38,MATCH("  3.建筑业",'Energy Balance-2020'!$A$2:$A$38,0),MATCH('Energy Use 2020'!U$50,'Energy Balance-2020'!$A$2:$AG$2,0))*VLOOKUP(U$51,'Heat Value'!$A$1:$E$33,5,0)</f>
        <v>0</v>
      </c>
      <c r="V54" s="171">
        <f>INDEX('Energy Balance-2020'!$A$2:$AG$38,MATCH("  3.建筑业",'Energy Balance-2020'!$A$2:$A$38,0),MATCH('Energy Use 2020'!V$50,'Energy Balance-2020'!$A$2:$AG$2,0))*VLOOKUP(V$51,'Heat Value'!$A$1:$E$33,5,0)</f>
        <v>1113928532029844.9</v>
      </c>
      <c r="W54" s="171">
        <f>INDEX('Energy Balance-2020'!$A$2:$AG$38,MATCH("  3.建筑业",'Energy Balance-2020'!$A$2:$A$38,0),MATCH('Energy Use 2020'!W$50,'Energy Balance-2020'!$A$2:$AG$2,0))*VLOOKUP(W$51,'Heat Value'!$A$1:$E$33,5,0)</f>
        <v>0</v>
      </c>
      <c r="X54" s="171">
        <f>INDEX('Energy Balance-2020'!$A$2:$AG$38,MATCH("  3.建筑业",'Energy Balance-2020'!$A$2:$A$38,0),MATCH('Energy Use 2020'!X$50,'Energy Balance-2020'!$A$2:$AG$2,0))*VLOOKUP(X$51,'Heat Value'!$A$1:$E$33,5,0)</f>
        <v>5393362446168.1338</v>
      </c>
      <c r="Y54" s="171">
        <f>INDEX('Energy Balance-2020'!$A$2:$AG$38,MATCH("  3.建筑业",'Energy Balance-2020'!$A$2:$A$38,0),MATCH('Energy Use 2020'!Y$50,'Energy Balance-2020'!$A$2:$AG$2,0))*VLOOKUP(Y$51,'Heat Value'!$A$1:$E$33,5,0)</f>
        <v>0</v>
      </c>
      <c r="Z54" s="171">
        <f>INDEX('Energy Balance-2020'!$A$2:$AG$38,MATCH("  3.建筑业",'Energy Balance-2020'!$A$2:$A$38,0),MATCH('Energy Use 2020'!Z$50,'Energy Balance-2020'!$A$2:$AG$2,0))*VLOOKUP(Z$51,'Heat Value'!$A$1:$E$33,5,0)</f>
        <v>33504717309514.945</v>
      </c>
      <c r="AA54" s="171">
        <f>INDEX('Energy Balance-2020'!$A$2:$AG$38,MATCH("  3.建筑业",'Energy Balance-2020'!$A$2:$A$38,0),MATCH('Energy Use 2020'!AA$50,'Energy Balance-2020'!$A$2:$AG$2,0))*VLOOKUP(AA$51,'Heat Value'!$A$1:$E$33,5,0)</f>
        <v>8904085978007.7051</v>
      </c>
      <c r="AB54" s="171">
        <f>INDEX('Energy Balance-2020'!$A$2:$AG$38,MATCH("  3.建筑业",'Energy Balance-2020'!$A$2:$A$38,0),MATCH('Energy Use 2020'!AB$50,'Energy Balance-2020'!$A$2:$AG$2,0))*VLOOKUP(AB$51,'Heat Value'!$A$1:$E$33,5,0)</f>
        <v>0</v>
      </c>
      <c r="AC54" s="171">
        <f>INDEX('Energy Balance-2020'!$A$2:$AG$38,MATCH("  3.建筑业",'Energy Balance-2020'!$A$2:$A$38,0),MATCH('Energy Use 2020'!AC$50,'Energy Balance-2020'!$A$2:$AG$2,0))*VLOOKUP(AC$51,'Heat Value'!$A$1:$E$33,5,0)</f>
        <v>18322347579988.301</v>
      </c>
      <c r="AD54" s="171">
        <f>INDEX('Energy Balance-2020'!$A$2:$AG$38,MATCH("  3.建筑业",'Energy Balance-2020'!$A$2:$A$38,0),MATCH('Energy Use 2020'!AD$50,'Energy Balance-2020'!$A$2:$AG$2,0))*VLOOKUP(AD$51,'Heat Value'!$A$1:$E$33,5,0)</f>
        <v>345001641382302.19</v>
      </c>
      <c r="AE54" s="390">
        <f>INDEX('Energy Balance-2020'!$A$2:$AG$38,MATCH("  3.建筑业",'Energy Balance-2020'!$A$2:$A$38,0),MATCH('Energy Use 2020'!AE$50,'Energy Balance-2020'!$A$2:$AG$2,0))*VLOOKUP(AE$51,'Heat Value'!$A$1:$E$33,5,0)</f>
        <v>7920784951810.8447</v>
      </c>
    </row>
    <row r="55" spans="1:31" x14ac:dyDescent="0.2">
      <c r="A55" s="38" t="s">
        <v>353</v>
      </c>
      <c r="B55" s="38" t="s">
        <v>354</v>
      </c>
    </row>
    <row r="56" spans="1:31" x14ac:dyDescent="0.2">
      <c r="A56" s="136"/>
      <c r="B56" s="38" t="s">
        <v>517</v>
      </c>
    </row>
    <row r="57" spans="1:31" x14ac:dyDescent="0.2">
      <c r="B57" s="38" t="s">
        <v>355</v>
      </c>
    </row>
    <row r="60" spans="1:31" x14ac:dyDescent="0.2">
      <c r="E60">
        <f>SUMIFS($B25:$AC25,$B$4:$AC$4,E$63)</f>
        <v>182209638553257.63</v>
      </c>
    </row>
    <row r="61" spans="1:31" x14ac:dyDescent="0.2">
      <c r="E61">
        <f>SUMIFS('Non-energy Use 2020'!$C25:$AF25,'Non-energy Use 2020'!$C$1:$AF$1,'Energy Use 2020'!E$63)</f>
        <v>74411509245822.109</v>
      </c>
    </row>
    <row r="62" spans="1:31" x14ac:dyDescent="0.2">
      <c r="A62" s="80" t="s">
        <v>350</v>
      </c>
      <c r="O62" s="81" t="s">
        <v>426</v>
      </c>
    </row>
    <row r="63" spans="1:31" ht="38.25" x14ac:dyDescent="0.2">
      <c r="C63" s="109" t="s">
        <v>342</v>
      </c>
      <c r="D63" s="109" t="s">
        <v>194</v>
      </c>
      <c r="E63" s="109" t="s">
        <v>182</v>
      </c>
      <c r="F63" s="109" t="s">
        <v>152</v>
      </c>
      <c r="G63" s="109" t="s">
        <v>167</v>
      </c>
      <c r="H63" s="109" t="s">
        <v>212</v>
      </c>
      <c r="I63" s="109" t="s">
        <v>155</v>
      </c>
      <c r="J63" s="109" t="s">
        <v>164</v>
      </c>
      <c r="K63" s="109" t="s">
        <v>221</v>
      </c>
      <c r="L63" s="265" t="s">
        <v>405</v>
      </c>
      <c r="O63" s="281" t="s">
        <v>342</v>
      </c>
      <c r="P63" s="281" t="s">
        <v>194</v>
      </c>
      <c r="Q63" s="281" t="s">
        <v>266</v>
      </c>
      <c r="R63" s="281" t="s">
        <v>265</v>
      </c>
      <c r="S63" s="281" t="s">
        <v>277</v>
      </c>
      <c r="T63" s="281" t="s">
        <v>263</v>
      </c>
      <c r="U63" s="281" t="s">
        <v>164</v>
      </c>
      <c r="V63" s="281" t="s">
        <v>264</v>
      </c>
    </row>
    <row r="64" spans="1:31" x14ac:dyDescent="0.2">
      <c r="A64" s="26" t="str">
        <f>VLOOKUP($B64,'Sector Match'!$A$1:$B$43,2,0)</f>
        <v>agriculture and forestry 01T03</v>
      </c>
      <c r="B64" s="160" t="s">
        <v>351</v>
      </c>
      <c r="C64" s="165">
        <f>SUMIFS($B$53:$AE$53,$B$52:$AE$52,C$63)</f>
        <v>443213008107580.31</v>
      </c>
      <c r="D64" s="173">
        <f t="shared" ref="D64:K64" si="0">SUMIFS($B$53:$AE$53,$B$52:$AE$52,D$63)</f>
        <v>3077165346270.5317</v>
      </c>
      <c r="E64" s="173">
        <f t="shared" si="0"/>
        <v>570219865801417.13</v>
      </c>
      <c r="F64" s="173">
        <f t="shared" si="0"/>
        <v>0</v>
      </c>
      <c r="G64" s="173">
        <f t="shared" si="0"/>
        <v>447863305056.31525</v>
      </c>
      <c r="H64" s="173">
        <f t="shared" si="0"/>
        <v>4317132595397.6753</v>
      </c>
      <c r="I64" s="173">
        <f t="shared" si="0"/>
        <v>485244074993755.06</v>
      </c>
      <c r="J64" s="173">
        <f t="shared" si="0"/>
        <v>1060512578552.1212</v>
      </c>
      <c r="K64" s="174">
        <f t="shared" si="0"/>
        <v>184835886460418.19</v>
      </c>
      <c r="L64" s="267">
        <f>SUM(C64:K64)</f>
        <v>1692415509188447.3</v>
      </c>
      <c r="N64" s="160" t="s">
        <v>351</v>
      </c>
      <c r="O64" s="276">
        <f>C64/($L64-$I64)</f>
        <v>0.36715001328974378</v>
      </c>
      <c r="P64" s="277">
        <f t="shared" ref="P64:T79" si="1">D64/($L64-$I64)</f>
        <v>2.5490707111731135E-3</v>
      </c>
      <c r="Q64" s="277">
        <f t="shared" si="1"/>
        <v>0.47236030413676294</v>
      </c>
      <c r="R64" s="277">
        <f t="shared" si="1"/>
        <v>0</v>
      </c>
      <c r="S64" s="277">
        <f t="shared" si="1"/>
        <v>3.7100223909380877E-4</v>
      </c>
      <c r="T64" s="277">
        <f>H64/($L64-$I64)</f>
        <v>3.5762381987423748E-3</v>
      </c>
      <c r="U64" s="277">
        <f>J64/($L64-$I64)</f>
        <v>8.7851033292515933E-4</v>
      </c>
      <c r="V64" s="286">
        <f>K64/($L64-$I64)</f>
        <v>0.15311486109155886</v>
      </c>
    </row>
    <row r="65" spans="1:22" x14ac:dyDescent="0.2">
      <c r="A65" s="112" t="str">
        <f>VLOOKUP($B65,'Sector Match'!$A$1:$B$43,2,0)</f>
        <v>coal mining 05</v>
      </c>
      <c r="B65" s="36" t="s">
        <v>2</v>
      </c>
      <c r="C65" s="141">
        <f>SUMIFS($B5:$AC5,$B$4:$AC$4,C$63)-SUMIFS('Non-energy Use 2020'!$C5:$AF5,'Non-energy Use 2020'!$C$1:$AF$1,'Energy Use 2020'!C$63)</f>
        <v>291116166978269.44</v>
      </c>
      <c r="D65" s="142">
        <f>SUMIFS($B5:$AC5,$B$4:$AC$4,D$63)-SUMIFS('Non-energy Use 2020'!$C5:$AF5,'Non-energy Use 2020'!$C$1:$AF$1,'Energy Use 2020'!D$63)</f>
        <v>79415374740588.375</v>
      </c>
      <c r="E65" s="142">
        <f>SUMIFS($B5:$AC5,$B$4:$AC$4,E$63)-SUMIFS('Non-energy Use 2020'!$C5:$AF5,'Non-energy Use 2020'!$C$1:$AF$1,'Energy Use 2020'!E$63)</f>
        <v>44807160166923.859</v>
      </c>
      <c r="F65" s="142">
        <f>SUMIFS($B5:$AC5,$B$4:$AC$4,F$63)-SUMIFS('Non-energy Use 2020'!$C5:$AF5,'Non-energy Use 2020'!$C$1:$AF$1,'Energy Use 2020'!F$63)</f>
        <v>31707136641.155064</v>
      </c>
      <c r="G65" s="142">
        <f>SUMIFS($B5:$AC5,$B$4:$AC$4,G$63)-SUMIFS('Non-energy Use 2020'!$C5:$AF5,'Non-energy Use 2020'!$C$1:$AF$1,'Energy Use 2020'!G$63)</f>
        <v>406313656286.53687</v>
      </c>
      <c r="H65" s="142">
        <f>SUMIFS($B5:$AC5,$B$4:$AC$4,H$63)-SUMIFS('Non-energy Use 2020'!$C5:$AF5,'Non-energy Use 2020'!$C$1:$AF$1,'Energy Use 2020'!H$63)</f>
        <v>36622979153188.906</v>
      </c>
      <c r="I65" s="142">
        <f>SUMIFS($B5:$AC5,$B$4:$AC$4,I$63)-SUMIFS('Non-energy Use 2020'!$C5:$AF5,'Non-energy Use 2020'!$C$1:$AF$1,'Energy Use 2020'!I$63)</f>
        <v>310098844530363</v>
      </c>
      <c r="J65" s="142">
        <f>SUMIFS($B5:$AC5,$B$4:$AC$4,J$63)-SUMIFS('Non-energy Use 2020'!$C5:$AF5,'Non-energy Use 2020'!$C$1:$AF$1,'Energy Use 2020'!J$63)</f>
        <v>5948784606994.9756</v>
      </c>
      <c r="K65" s="143">
        <f>SUMIFS($B5:$AC5,$B$4:$AC$4,K$63)-SUMIFS('Non-energy Use 2020'!$C5:$AF5,'Non-energy Use 2020'!$C$1:$AF$1,'Energy Use 2020'!K$63)</f>
        <v>313502171472.72339</v>
      </c>
      <c r="L65" s="266">
        <f t="shared" ref="L65:L106" si="2">SUM(C65:K65)</f>
        <v>768760833140729</v>
      </c>
      <c r="N65" s="36" t="s">
        <v>2</v>
      </c>
      <c r="O65" s="282">
        <f t="shared" ref="O65:T105" si="3">C65/($L65-$I65)</f>
        <v>0.63470741898686756</v>
      </c>
      <c r="P65" s="284">
        <f t="shared" si="1"/>
        <v>0.17314575158320314</v>
      </c>
      <c r="Q65" s="284">
        <f t="shared" si="1"/>
        <v>9.7691025808959289E-2</v>
      </c>
      <c r="R65" s="284">
        <f t="shared" si="1"/>
        <v>6.9129636700917719E-5</v>
      </c>
      <c r="S65" s="284">
        <f t="shared" si="1"/>
        <v>8.8586729743523804E-4</v>
      </c>
      <c r="T65" s="284">
        <f t="shared" si="1"/>
        <v>7.9847425909758962E-2</v>
      </c>
      <c r="U65" s="284">
        <f t="shared" ref="U65:V106" si="4">J65/($L65-$I65)</f>
        <v>1.2969866164445723E-2</v>
      </c>
      <c r="V65" s="287">
        <f t="shared" si="4"/>
        <v>6.8351461262913576E-4</v>
      </c>
    </row>
    <row r="66" spans="1:22" x14ac:dyDescent="0.2">
      <c r="A66" s="41" t="str">
        <f>VLOOKUP($B66,'Sector Match'!$A$1:$B$43,2,0)</f>
        <v>oil and gas extraction 06</v>
      </c>
      <c r="B66" s="12" t="s">
        <v>3</v>
      </c>
      <c r="C66" s="144">
        <f>SUMIFS($B6:$AC6,$B$4:$AC$4,C$63)-SUMIFS('Non-energy Use 2020'!$C6:$AF6,'Non-energy Use 2020'!$C$1:$AF$1,'Energy Use 2020'!C$63)</f>
        <v>12997944326833.504</v>
      </c>
      <c r="D66" s="145">
        <f>SUMIFS($B6:$AC6,$B$4:$AC$4,D$63)-SUMIFS('Non-energy Use 2020'!$C6:$AF6,'Non-energy Use 2020'!$C$1:$AF$1,'Energy Use 2020'!D$63)</f>
        <v>4685918949219.6074</v>
      </c>
      <c r="E66" s="145">
        <f>SUMIFS($B6:$AC6,$B$4:$AC$4,E$63)-SUMIFS('Non-energy Use 2020'!$C6:$AF6,'Non-energy Use 2020'!$C$1:$AF$1,'Energy Use 2020'!E$63)</f>
        <v>7963223510869.1172</v>
      </c>
      <c r="F66" s="145">
        <f>SUMIFS($B6:$AC6,$B$4:$AC$4,F$63)-SUMIFS('Non-energy Use 2020'!$C6:$AF6,'Non-energy Use 2020'!$C$1:$AF$1,'Energy Use 2020'!F$63)</f>
        <v>98097917375653.625</v>
      </c>
      <c r="G66" s="145">
        <f>SUMIFS($B6:$AC6,$B$4:$AC$4,G$63)-SUMIFS('Non-energy Use 2020'!$C6:$AF6,'Non-energy Use 2020'!$C$1:$AF$1,'Energy Use 2020'!G$63)</f>
        <v>6453957863936.7754</v>
      </c>
      <c r="H66" s="145">
        <f>SUMIFS($B6:$AC6,$B$4:$AC$4,H$63)-SUMIFS('Non-energy Use 2020'!$C6:$AF6,'Non-energy Use 2020'!$C$1:$AF$1,'Energy Use 2020'!H$63)</f>
        <v>432299770196999.56</v>
      </c>
      <c r="I66" s="145">
        <f>SUMIFS($B6:$AC6,$B$4:$AC$4,I$63)-SUMIFS('Non-energy Use 2020'!$C6:$AF6,'Non-energy Use 2020'!$C$1:$AF$1,'Energy Use 2020'!I$63)</f>
        <v>158091346538669.03</v>
      </c>
      <c r="J66" s="145">
        <f>SUMIFS($B6:$AC6,$B$4:$AC$4,J$63)-SUMIFS('Non-energy Use 2020'!$C6:$AF6,'Non-energy Use 2020'!$C$1:$AF$1,'Energy Use 2020'!J$63)</f>
        <v>25451922758401.844</v>
      </c>
      <c r="K66" s="146">
        <f>SUMIFS($B6:$AC6,$B$4:$AC$4,K$63)-SUMIFS('Non-energy Use 2020'!$C6:$AF6,'Non-energy Use 2020'!$C$1:$AF$1,'Energy Use 2020'!K$63)</f>
        <v>0</v>
      </c>
      <c r="L66" s="266">
        <f t="shared" si="2"/>
        <v>746042001520583.13</v>
      </c>
      <c r="N66" s="12" t="s">
        <v>3</v>
      </c>
      <c r="O66" s="282">
        <f t="shared" si="3"/>
        <v>2.2107202733252049E-2</v>
      </c>
      <c r="P66" s="284">
        <f t="shared" si="1"/>
        <v>7.9699187500076006E-3</v>
      </c>
      <c r="Q66" s="284">
        <f t="shared" si="1"/>
        <v>1.354403374397818E-2</v>
      </c>
      <c r="R66" s="284">
        <f t="shared" si="1"/>
        <v>0.16684719464879447</v>
      </c>
      <c r="S66" s="284">
        <f t="shared" si="1"/>
        <v>1.0977040010501059E-2</v>
      </c>
      <c r="T66" s="284">
        <f t="shared" si="1"/>
        <v>0.73526539435575167</v>
      </c>
      <c r="U66" s="284">
        <f t="shared" si="4"/>
        <v>4.3289215757714848E-2</v>
      </c>
      <c r="V66" s="287">
        <f t="shared" si="4"/>
        <v>0</v>
      </c>
    </row>
    <row r="67" spans="1:22" x14ac:dyDescent="0.2">
      <c r="A67" s="41" t="str">
        <f>VLOOKUP($B67,'Sector Match'!$A$1:$B$43,2,0)</f>
        <v>other mining and quarrying 07T08</v>
      </c>
      <c r="B67" s="12" t="s">
        <v>4</v>
      </c>
      <c r="C67" s="144">
        <f>SUMIFS($B7:$AC7,$B$4:$AC$4,C$63)-SUMIFS('Non-energy Use 2020'!$C7:$AF7,'Non-energy Use 2020'!$C$1:$AF$1,'Energy Use 2020'!C$63)</f>
        <v>75971037457400.953</v>
      </c>
      <c r="D67" s="145">
        <f>SUMIFS($B7:$AC7,$B$4:$AC$4,D$63)-SUMIFS('Non-energy Use 2020'!$C7:$AF7,'Non-energy Use 2020'!$C$1:$AF$1,'Energy Use 2020'!D$63)</f>
        <v>11771446696400.006</v>
      </c>
      <c r="E67" s="145">
        <f>SUMIFS($B7:$AC7,$B$4:$AC$4,E$63)-SUMIFS('Non-energy Use 2020'!$C7:$AF7,'Non-energy Use 2020'!$C$1:$AF$1,'Energy Use 2020'!E$63)</f>
        <v>10493022214890.33</v>
      </c>
      <c r="F67" s="145">
        <f>SUMIFS($B7:$AC7,$B$4:$AC$4,F$63)-SUMIFS('Non-energy Use 2020'!$C7:$AF7,'Non-energy Use 2020'!$C$1:$AF$1,'Energy Use 2020'!F$63)</f>
        <v>0</v>
      </c>
      <c r="G67" s="145">
        <f>SUMIFS($B7:$AC7,$B$4:$AC$4,G$63)-SUMIFS('Non-energy Use 2020'!$C7:$AF7,'Non-energy Use 2020'!$C$1:$AF$1,'Energy Use 2020'!G$63)</f>
        <v>3963392080.144383</v>
      </c>
      <c r="H67" s="145">
        <f>SUMIFS($B7:$AC7,$B$4:$AC$4,H$63)-SUMIFS('Non-energy Use 2020'!$C7:$AF7,'Non-energy Use 2020'!$C$1:$AF$1,'Energy Use 2020'!H$63)</f>
        <v>168637992007.72168</v>
      </c>
      <c r="I67" s="145">
        <f>SUMIFS($B7:$AC7,$B$4:$AC$4,I$63)-SUMIFS('Non-energy Use 2020'!$C7:$AF7,'Non-energy Use 2020'!$C$1:$AF$1,'Energy Use 2020'!I$63)</f>
        <v>152672865611806.25</v>
      </c>
      <c r="J67" s="145">
        <f>SUMIFS($B7:$AC7,$B$4:$AC$4,J$63)-SUMIFS('Non-energy Use 2020'!$C7:$AF7,'Non-energy Use 2020'!$C$1:$AF$1,'Energy Use 2020'!J$63)</f>
        <v>1237659598778.5862</v>
      </c>
      <c r="K67" s="146">
        <f>SUMIFS($B7:$AC7,$B$4:$AC$4,K$63)-SUMIFS('Non-energy Use 2020'!$C7:$AF7,'Non-energy Use 2020'!$C$1:$AF$1,'Energy Use 2020'!K$63)</f>
        <v>663070964442.30896</v>
      </c>
      <c r="L67" s="266">
        <f t="shared" si="2"/>
        <v>252981703927806.28</v>
      </c>
      <c r="N67" s="12" t="s">
        <v>4</v>
      </c>
      <c r="O67" s="282">
        <f t="shared" si="3"/>
        <v>0.75737132173808641</v>
      </c>
      <c r="P67" s="284">
        <f t="shared" si="1"/>
        <v>0.11735203890325953</v>
      </c>
      <c r="Q67" s="284">
        <f t="shared" si="1"/>
        <v>0.10460715517245316</v>
      </c>
      <c r="R67" s="284">
        <f t="shared" si="1"/>
        <v>0</v>
      </c>
      <c r="S67" s="284">
        <f t="shared" si="1"/>
        <v>3.9511892936678457E-5</v>
      </c>
      <c r="T67" s="284">
        <f t="shared" si="1"/>
        <v>1.6811877680854631E-3</v>
      </c>
      <c r="U67" s="284">
        <f t="shared" si="4"/>
        <v>1.2338490003040639E-2</v>
      </c>
      <c r="V67" s="287">
        <f t="shared" si="4"/>
        <v>6.6102945221382754E-3</v>
      </c>
    </row>
    <row r="68" spans="1:22" x14ac:dyDescent="0.2">
      <c r="A68" s="41" t="str">
        <f>VLOOKUP($B68,'Sector Match'!$A$1:$B$43,2,0)</f>
        <v>other mining and quarrying 07T08</v>
      </c>
      <c r="B68" s="12" t="s">
        <v>5</v>
      </c>
      <c r="C68" s="144">
        <f>SUMIFS($B8:$AC8,$B$4:$AC$4,C$63)-SUMIFS('Non-energy Use 2020'!$C8:$AF8,'Non-energy Use 2020'!$C$1:$AF$1,'Energy Use 2020'!C$63)</f>
        <v>15895978397731.268</v>
      </c>
      <c r="D68" s="145">
        <f>SUMIFS($B8:$AC8,$B$4:$AC$4,D$63)-SUMIFS('Non-energy Use 2020'!$C8:$AF8,'Non-energy Use 2020'!$C$1:$AF$1,'Energy Use 2020'!D$63)</f>
        <v>1676937481556.0715</v>
      </c>
      <c r="E68" s="145">
        <f>SUMIFS($B8:$AC8,$B$4:$AC$4,E$63)-SUMIFS('Non-energy Use 2020'!$C8:$AF8,'Non-energy Use 2020'!$C$1:$AF$1,'Energy Use 2020'!E$63)</f>
        <v>5212009606884.792</v>
      </c>
      <c r="F68" s="145">
        <f>SUMIFS($B8:$AC8,$B$4:$AC$4,F$63)-SUMIFS('Non-energy Use 2020'!$C8:$AF8,'Non-energy Use 2020'!$C$1:$AF$1,'Energy Use 2020'!F$63)</f>
        <v>0</v>
      </c>
      <c r="G68" s="145">
        <f>SUMIFS($B8:$AC8,$B$4:$AC$4,G$63)-SUMIFS('Non-energy Use 2020'!$C8:$AF8,'Non-energy Use 2020'!$C$1:$AF$1,'Energy Use 2020'!G$63)</f>
        <v>447561993993.01947</v>
      </c>
      <c r="H68" s="145">
        <f>SUMIFS($B8:$AC8,$B$4:$AC$4,H$63)-SUMIFS('Non-energy Use 2020'!$C8:$AF8,'Non-energy Use 2020'!$C$1:$AF$1,'Energy Use 2020'!H$63)</f>
        <v>2799390667328.1797</v>
      </c>
      <c r="I68" s="145">
        <f>SUMIFS($B8:$AC8,$B$4:$AC$4,I$63)-SUMIFS('Non-energy Use 2020'!$C8:$AF8,'Non-energy Use 2020'!$C$1:$AF$1,'Energy Use 2020'!I$63)</f>
        <v>112419830665836.33</v>
      </c>
      <c r="J68" s="145">
        <f>SUMIFS($B8:$AC8,$B$4:$AC$4,J$63)-SUMIFS('Non-energy Use 2020'!$C8:$AF8,'Non-energy Use 2020'!$C$1:$AF$1,'Energy Use 2020'!J$63)</f>
        <v>3222578217.0678458</v>
      </c>
      <c r="K68" s="146">
        <f>SUMIFS($B8:$AC8,$B$4:$AC$4,K$63)-SUMIFS('Non-energy Use 2020'!$C8:$AF8,'Non-energy Use 2020'!$C$1:$AF$1,'Energy Use 2020'!K$63)</f>
        <v>1667387655354.9272</v>
      </c>
      <c r="L68" s="266">
        <f t="shared" si="2"/>
        <v>140122319046901.64</v>
      </c>
      <c r="N68" s="12" t="s">
        <v>5</v>
      </c>
      <c r="O68" s="282">
        <f t="shared" si="3"/>
        <v>0.57381048875725515</v>
      </c>
      <c r="P68" s="284">
        <f t="shared" si="1"/>
        <v>6.053382131196057E-2</v>
      </c>
      <c r="Q68" s="284">
        <f t="shared" si="1"/>
        <v>0.18814229015062803</v>
      </c>
      <c r="R68" s="284">
        <f t="shared" si="1"/>
        <v>0</v>
      </c>
      <c r="S68" s="284">
        <f t="shared" si="1"/>
        <v>1.6156021359399926E-2</v>
      </c>
      <c r="T68" s="284">
        <f t="shared" si="1"/>
        <v>0.10105195709572311</v>
      </c>
      <c r="U68" s="284">
        <f t="shared" si="4"/>
        <v>1.1632811366037725E-4</v>
      </c>
      <c r="V68" s="287">
        <f t="shared" si="4"/>
        <v>6.0189093211373348E-2</v>
      </c>
    </row>
    <row r="69" spans="1:22" x14ac:dyDescent="0.2">
      <c r="A69" s="41" t="str">
        <f>VLOOKUP($B69,'Sector Match'!$A$1:$B$43,2,0)</f>
        <v>other mining and quarrying 07T08</v>
      </c>
      <c r="B69" s="12" t="s">
        <v>6</v>
      </c>
      <c r="C69" s="144">
        <f>SUMIFS($B9:$AC9,$B$4:$AC$4,C$63)-SUMIFS('Non-energy Use 2020'!$C9:$AF9,'Non-energy Use 2020'!$C$1:$AF$1,'Energy Use 2020'!C$63)</f>
        <v>55486411643516.313</v>
      </c>
      <c r="D69" s="145">
        <f>SUMIFS($B9:$AC9,$B$4:$AC$4,D$63)-SUMIFS('Non-energy Use 2020'!$C9:$AF9,'Non-energy Use 2020'!$C$1:$AF$1,'Energy Use 2020'!D$63)</f>
        <v>3740385118001.0996</v>
      </c>
      <c r="E69" s="145">
        <f>SUMIFS($B9:$AC9,$B$4:$AC$4,E$63)-SUMIFS('Non-energy Use 2020'!$C9:$AF9,'Non-energy Use 2020'!$C$1:$AF$1,'Energy Use 2020'!E$63)</f>
        <v>14375664687324.371</v>
      </c>
      <c r="F69" s="145">
        <f>SUMIFS($B9:$AC9,$B$4:$AC$4,F$63)-SUMIFS('Non-energy Use 2020'!$C9:$AF9,'Non-energy Use 2020'!$C$1:$AF$1,'Energy Use 2020'!F$63)</f>
        <v>0</v>
      </c>
      <c r="G69" s="145">
        <f>SUMIFS($B9:$AC9,$B$4:$AC$4,G$63)-SUMIFS('Non-energy Use 2020'!$C9:$AF9,'Non-energy Use 2020'!$C$1:$AF$1,'Energy Use 2020'!G$63)</f>
        <v>481792883286.69995</v>
      </c>
      <c r="H69" s="145">
        <f>SUMIFS($B9:$AC9,$B$4:$AC$4,H$63)-SUMIFS('Non-energy Use 2020'!$C9:$AF9,'Non-energy Use 2020'!$C$1:$AF$1,'Energy Use 2020'!H$63)</f>
        <v>11286372754579.77</v>
      </c>
      <c r="I69" s="145">
        <f>SUMIFS($B9:$AC9,$B$4:$AC$4,I$63)-SUMIFS('Non-energy Use 2020'!$C9:$AF9,'Non-energy Use 2020'!$C$1:$AF$1,'Energy Use 2020'!I$63)</f>
        <v>77012036850940.172</v>
      </c>
      <c r="J69" s="145">
        <f>SUMIFS($B9:$AC9,$B$4:$AC$4,J$63)-SUMIFS('Non-energy Use 2020'!$C9:$AF9,'Non-energy Use 2020'!$C$1:$AF$1,'Energy Use 2020'!J$63)</f>
        <v>21700557368598.074</v>
      </c>
      <c r="K69" s="146">
        <f>SUMIFS($B9:$AC9,$B$4:$AC$4,K$63)-SUMIFS('Non-energy Use 2020'!$C9:$AF9,'Non-energy Use 2020'!$C$1:$AF$1,'Energy Use 2020'!K$63)</f>
        <v>91553731492.034286</v>
      </c>
      <c r="L69" s="266">
        <f t="shared" si="2"/>
        <v>184174775037738.53</v>
      </c>
      <c r="N69" s="12" t="s">
        <v>6</v>
      </c>
      <c r="O69" s="282">
        <f t="shared" si="3"/>
        <v>0.51777709847985032</v>
      </c>
      <c r="P69" s="284">
        <f t="shared" si="1"/>
        <v>3.4903784480395883E-2</v>
      </c>
      <c r="Q69" s="284">
        <f t="shared" si="1"/>
        <v>0.1341479783977314</v>
      </c>
      <c r="R69" s="284">
        <f t="shared" si="1"/>
        <v>0</v>
      </c>
      <c r="S69" s="284">
        <f t="shared" si="1"/>
        <v>4.4958993344017895E-3</v>
      </c>
      <c r="T69" s="284">
        <f t="shared" si="1"/>
        <v>0.10531993625345946</v>
      </c>
      <c r="U69" s="284">
        <f t="shared" si="4"/>
        <v>0.20250096008904911</v>
      </c>
      <c r="V69" s="287">
        <f t="shared" si="4"/>
        <v>8.5434296511203761E-4</v>
      </c>
    </row>
    <row r="70" spans="1:22" x14ac:dyDescent="0.2">
      <c r="A70" s="41" t="str">
        <f>VLOOKUP($B70,'Sector Match'!$A$1:$B$43,2,0)</f>
        <v>Mining Support Service Activities 09</v>
      </c>
      <c r="B70" s="12" t="s">
        <v>7</v>
      </c>
      <c r="C70" s="144">
        <f>SUMIFS($B10:$AC10,$B$4:$AC$4,C$63)-SUMIFS('Non-energy Use 2020'!$C10:$AF10,'Non-energy Use 2020'!$C$1:$AF$1,'Energy Use 2020'!C$63)</f>
        <v>659904781344.03979</v>
      </c>
      <c r="D70" s="145">
        <f>SUMIFS($B10:$AC10,$B$4:$AC$4,D$63)-SUMIFS('Non-energy Use 2020'!$C10:$AF10,'Non-energy Use 2020'!$C$1:$AF$1,'Energy Use 2020'!D$63)</f>
        <v>201182335513.32852</v>
      </c>
      <c r="E70" s="145">
        <f>SUMIFS($B10:$AC10,$B$4:$AC$4,E$63)-SUMIFS('Non-energy Use 2020'!$C10:$AF10,'Non-energy Use 2020'!$C$1:$AF$1,'Energy Use 2020'!E$63)</f>
        <v>31684121694600.336</v>
      </c>
      <c r="F70" s="145">
        <f>SUMIFS($B10:$AC10,$B$4:$AC$4,F$63)-SUMIFS('Non-energy Use 2020'!$C10:$AF10,'Non-energy Use 2020'!$C$1:$AF$1,'Energy Use 2020'!F$63)</f>
        <v>35670528721.299446</v>
      </c>
      <c r="G70" s="145">
        <f>SUMIFS($B10:$AC10,$B$4:$AC$4,G$63)-SUMIFS('Non-energy Use 2020'!$C10:$AF10,'Non-energy Use 2020'!$C$1:$AF$1,'Energy Use 2020'!G$63)</f>
        <v>93774372228.73085</v>
      </c>
      <c r="H70" s="145">
        <f>SUMIFS($B10:$AC10,$B$4:$AC$4,H$63)-SUMIFS('Non-energy Use 2020'!$C10:$AF10,'Non-energy Use 2020'!$C$1:$AF$1,'Energy Use 2020'!H$63)</f>
        <v>10260846854694.943</v>
      </c>
      <c r="I70" s="145">
        <f>SUMIFS($B10:$AC10,$B$4:$AC$4,I$63)-SUMIFS('Non-energy Use 2020'!$C10:$AF10,'Non-energy Use 2020'!$C$1:$AF$1,'Energy Use 2020'!I$63)</f>
        <v>10076054267648.486</v>
      </c>
      <c r="J70" s="145">
        <f>SUMIFS($B10:$AC10,$B$4:$AC$4,J$63)-SUMIFS('Non-energy Use 2020'!$C10:$AF10,'Non-energy Use 2020'!$C$1:$AF$1,'Energy Use 2020'!J$63)</f>
        <v>2380632267002.7373</v>
      </c>
      <c r="K70" s="146">
        <f>SUMIFS($B10:$AC10,$B$4:$AC$4,K$63)-SUMIFS('Non-energy Use 2020'!$C10:$AF10,'Non-energy Use 2020'!$C$1:$AF$1,'Energy Use 2020'!K$63)</f>
        <v>0</v>
      </c>
      <c r="L70" s="266">
        <f t="shared" si="2"/>
        <v>55392187101753.898</v>
      </c>
      <c r="N70" s="12" t="s">
        <v>7</v>
      </c>
      <c r="O70" s="282">
        <f t="shared" si="3"/>
        <v>1.4562248366599109E-2</v>
      </c>
      <c r="P70" s="284">
        <f t="shared" si="1"/>
        <v>4.4395300951610879E-3</v>
      </c>
      <c r="Q70" s="284">
        <f t="shared" si="1"/>
        <v>0.69917973386190013</v>
      </c>
      <c r="R70" s="284">
        <f t="shared" si="1"/>
        <v>7.8714856035670851E-4</v>
      </c>
      <c r="S70" s="284">
        <f t="shared" si="1"/>
        <v>2.0693374823492271E-3</v>
      </c>
      <c r="T70" s="284">
        <f t="shared" si="1"/>
        <v>0.22642812201690163</v>
      </c>
      <c r="U70" s="284">
        <f t="shared" si="4"/>
        <v>5.2533879616732157E-2</v>
      </c>
      <c r="V70" s="287">
        <f t="shared" si="4"/>
        <v>0</v>
      </c>
    </row>
    <row r="71" spans="1:22" x14ac:dyDescent="0.2">
      <c r="A71" s="41" t="str">
        <f>VLOOKUP($B71,'Sector Match'!$A$1:$B$43,2,0)</f>
        <v>Mining Support Service Activities 09</v>
      </c>
      <c r="B71" s="12" t="s">
        <v>8</v>
      </c>
      <c r="C71" s="144">
        <f>SUMIFS($B11:$AC11,$B$4:$AC$4,C$63)-SUMIFS('Non-energy Use 2020'!$C11:$AF11,'Non-energy Use 2020'!$C$1:$AF$1,'Energy Use 2020'!C$63)</f>
        <v>1642826017219.8464</v>
      </c>
      <c r="D71" s="145">
        <f>SUMIFS($B11:$AC11,$B$4:$AC$4,D$63)-SUMIFS('Non-energy Use 2020'!$C11:$AF11,'Non-energy Use 2020'!$C$1:$AF$1,'Energy Use 2020'!D$63)</f>
        <v>0</v>
      </c>
      <c r="E71" s="145">
        <f>SUMIFS($B11:$AC11,$B$4:$AC$4,E$63)-SUMIFS('Non-energy Use 2020'!$C11:$AF11,'Non-energy Use 2020'!$C$1:$AF$1,'Energy Use 2020'!E$63)</f>
        <v>68805555649.020859</v>
      </c>
      <c r="F71" s="145">
        <f>SUMIFS($B11:$AC11,$B$4:$AC$4,F$63)-SUMIFS('Non-energy Use 2020'!$C11:$AF11,'Non-energy Use 2020'!$C$1:$AF$1,'Energy Use 2020'!F$63)</f>
        <v>0</v>
      </c>
      <c r="G71" s="145">
        <f>SUMIFS($B11:$AC11,$B$4:$AC$4,G$63)-SUMIFS('Non-energy Use 2020'!$C11:$AF11,'Non-energy Use 2020'!$C$1:$AF$1,'Energy Use 2020'!G$63)</f>
        <v>0</v>
      </c>
      <c r="H71" s="145">
        <f>SUMIFS($B11:$AC11,$B$4:$AC$4,H$63)-SUMIFS('Non-energy Use 2020'!$C11:$AF11,'Non-energy Use 2020'!$C$1:$AF$1,'Energy Use 2020'!H$63)</f>
        <v>0</v>
      </c>
      <c r="I71" s="145">
        <f>SUMIFS($B11:$AC11,$B$4:$AC$4,I$63)-SUMIFS('Non-energy Use 2020'!$C11:$AF11,'Non-energy Use 2020'!$C$1:$AF$1,'Energy Use 2020'!I$63)</f>
        <v>55177742486333.789</v>
      </c>
      <c r="J71" s="145">
        <f>SUMIFS($B11:$AC11,$B$4:$AC$4,J$63)-SUMIFS('Non-energy Use 2020'!$C11:$AF11,'Non-energy Use 2020'!$C$1:$AF$1,'Energy Use 2020'!J$63)</f>
        <v>0</v>
      </c>
      <c r="K71" s="146">
        <f>SUMIFS($B11:$AC11,$B$4:$AC$4,K$63)-SUMIFS('Non-energy Use 2020'!$C11:$AF11,'Non-energy Use 2020'!$C$1:$AF$1,'Energy Use 2020'!K$63)</f>
        <v>0</v>
      </c>
      <c r="L71" s="266">
        <f t="shared" si="2"/>
        <v>56889374059202.656</v>
      </c>
      <c r="N71" s="12" t="s">
        <v>8</v>
      </c>
      <c r="O71" s="282">
        <f t="shared" si="3"/>
        <v>0.95980118809464599</v>
      </c>
      <c r="P71" s="284">
        <f t="shared" si="1"/>
        <v>0</v>
      </c>
      <c r="Q71" s="284">
        <f t="shared" si="1"/>
        <v>4.0198811905354029E-2</v>
      </c>
      <c r="R71" s="284">
        <f t="shared" si="1"/>
        <v>0</v>
      </c>
      <c r="S71" s="284">
        <f t="shared" si="1"/>
        <v>0</v>
      </c>
      <c r="T71" s="284">
        <f t="shared" si="1"/>
        <v>0</v>
      </c>
      <c r="U71" s="284">
        <f t="shared" si="4"/>
        <v>0</v>
      </c>
      <c r="V71" s="287">
        <f t="shared" si="4"/>
        <v>0</v>
      </c>
    </row>
    <row r="72" spans="1:22" x14ac:dyDescent="0.2">
      <c r="A72" s="41" t="str">
        <f>VLOOKUP($B72,'Sector Match'!$A$1:$B$43,2,0)</f>
        <v>food beverage and tobacco 10T12</v>
      </c>
      <c r="B72" s="12" t="s">
        <v>9</v>
      </c>
      <c r="C72" s="144">
        <f>SUMIFS($B12:$AC12,$B$4:$AC$4,C$63)-SUMIFS('Non-energy Use 2020'!$C12:$AF12,'Non-energy Use 2020'!$C$1:$AF$1,'Energy Use 2020'!C$63)</f>
        <v>147913680304222.78</v>
      </c>
      <c r="D72" s="145">
        <f>SUMIFS($B12:$AC12,$B$4:$AC$4,D$63)-SUMIFS('Non-energy Use 2020'!$C12:$AF12,'Non-energy Use 2020'!$C$1:$AF$1,'Energy Use 2020'!D$63)</f>
        <v>591811514053.97168</v>
      </c>
      <c r="E72" s="145">
        <f>SUMIFS($B12:$AC12,$B$4:$AC$4,E$63)-SUMIFS('Non-energy Use 2020'!$C12:$AF12,'Non-energy Use 2020'!$C$1:$AF$1,'Energy Use 2020'!E$63)</f>
        <v>4120682079531.6187</v>
      </c>
      <c r="F72" s="145">
        <f>SUMIFS($B12:$AC12,$B$4:$AC$4,F$63)-SUMIFS('Non-energy Use 2020'!$C12:$AF12,'Non-energy Use 2020'!$C$1:$AF$1,'Energy Use 2020'!F$63)</f>
        <v>0</v>
      </c>
      <c r="G72" s="145">
        <f>SUMIFS($B12:$AC12,$B$4:$AC$4,G$63)-SUMIFS('Non-energy Use 2020'!$C12:$AF12,'Non-energy Use 2020'!$C$1:$AF$1,'Energy Use 2020'!G$63)</f>
        <v>991512250275.66077</v>
      </c>
      <c r="H72" s="145">
        <f>SUMIFS($B12:$AC12,$B$4:$AC$4,H$63)-SUMIFS('Non-energy Use 2020'!$C12:$AF12,'Non-energy Use 2020'!$C$1:$AF$1,'Energy Use 2020'!H$63)</f>
        <v>105372014761114.33</v>
      </c>
      <c r="I72" s="145">
        <f>SUMIFS($B12:$AC12,$B$4:$AC$4,I$63)-SUMIFS('Non-energy Use 2020'!$C12:$AF12,'Non-energy Use 2020'!$C$1:$AF$1,'Energy Use 2020'!I$63)</f>
        <v>287445636171772.31</v>
      </c>
      <c r="J72" s="145">
        <f>SUMIFS($B12:$AC12,$B$4:$AC$4,J$63)-SUMIFS('Non-energy Use 2020'!$C12:$AF12,'Non-energy Use 2020'!$C$1:$AF$1,'Energy Use 2020'!J$63)</f>
        <v>82774291048194.281</v>
      </c>
      <c r="K72" s="146">
        <f>SUMIFS($B12:$AC12,$B$4:$AC$4,K$63)-SUMIFS('Non-energy Use 2020'!$C12:$AF12,'Non-energy Use 2020'!$C$1:$AF$1,'Energy Use 2020'!K$63)</f>
        <v>41938348488692.805</v>
      </c>
      <c r="L72" s="266">
        <f t="shared" si="2"/>
        <v>671147976617857.75</v>
      </c>
      <c r="N72" s="12" t="s">
        <v>9</v>
      </c>
      <c r="O72" s="282">
        <f t="shared" si="3"/>
        <v>0.38549069086276877</v>
      </c>
      <c r="P72" s="284">
        <f t="shared" si="1"/>
        <v>1.5423713948837065E-3</v>
      </c>
      <c r="Q72" s="284">
        <f t="shared" si="1"/>
        <v>1.0739267513304682E-2</v>
      </c>
      <c r="R72" s="284">
        <f t="shared" si="1"/>
        <v>0</v>
      </c>
      <c r="S72" s="284">
        <f t="shared" si="1"/>
        <v>2.5840662038259824E-3</v>
      </c>
      <c r="T72" s="284">
        <f t="shared" si="1"/>
        <v>0.27461916088030819</v>
      </c>
      <c r="U72" s="284">
        <f t="shared" si="4"/>
        <v>0.21572527014550491</v>
      </c>
      <c r="V72" s="287">
        <f t="shared" si="4"/>
        <v>0.10929917299940374</v>
      </c>
    </row>
    <row r="73" spans="1:22" x14ac:dyDescent="0.2">
      <c r="A73" s="41" t="str">
        <f>VLOOKUP($B73,'Sector Match'!$A$1:$B$43,2,0)</f>
        <v>food beverage and tobacco 10T12</v>
      </c>
      <c r="B73" s="12" t="s">
        <v>10</v>
      </c>
      <c r="C73" s="144">
        <f>SUMIFS($B13:$AC13,$B$4:$AC$4,C$63)-SUMIFS('Non-energy Use 2020'!$C13:$AF13,'Non-energy Use 2020'!$C$1:$AF$1,'Energy Use 2020'!C$63)</f>
        <v>166695590664702.72</v>
      </c>
      <c r="D73" s="145">
        <f>SUMIFS($B13:$AC13,$B$4:$AC$4,D$63)-SUMIFS('Non-energy Use 2020'!$C13:$AF13,'Non-energy Use 2020'!$C$1:$AF$1,'Energy Use 2020'!D$63)</f>
        <v>579406009643.94446</v>
      </c>
      <c r="E73" s="145">
        <f>SUMIFS($B13:$AC13,$B$4:$AC$4,E$63)-SUMIFS('Non-energy Use 2020'!$C13:$AF13,'Non-energy Use 2020'!$C$1:$AF$1,'Energy Use 2020'!E$63)</f>
        <v>1819180167571.2236</v>
      </c>
      <c r="F73" s="145">
        <f>SUMIFS($B13:$AC13,$B$4:$AC$4,F$63)-SUMIFS('Non-energy Use 2020'!$C13:$AF13,'Non-energy Use 2020'!$C$1:$AF$1,'Energy Use 2020'!F$63)</f>
        <v>0</v>
      </c>
      <c r="G73" s="145">
        <f>SUMIFS($B13:$AC13,$B$4:$AC$4,G$63)-SUMIFS('Non-energy Use 2020'!$C13:$AF13,'Non-energy Use 2020'!$C$1:$AF$1,'Energy Use 2020'!G$63)</f>
        <v>547188852609.08228</v>
      </c>
      <c r="H73" s="145">
        <f>SUMIFS($B13:$AC13,$B$4:$AC$4,H$63)-SUMIFS('Non-energy Use 2020'!$C13:$AF13,'Non-energy Use 2020'!$C$1:$AF$1,'Energy Use 2020'!H$63)</f>
        <v>90304202095083.406</v>
      </c>
      <c r="I73" s="145">
        <f>SUMIFS($B13:$AC13,$B$4:$AC$4,I$63)-SUMIFS('Non-energy Use 2020'!$C13:$AF13,'Non-energy Use 2020'!$C$1:$AF$1,'Energy Use 2020'!I$63)</f>
        <v>113996240104256.09</v>
      </c>
      <c r="J73" s="145">
        <f>SUMIFS($B13:$AC13,$B$4:$AC$4,J$63)-SUMIFS('Non-energy Use 2020'!$C13:$AF13,'Non-energy Use 2020'!$C$1:$AF$1,'Energy Use 2020'!J$63)</f>
        <v>83366013277875.297</v>
      </c>
      <c r="K73" s="146">
        <f>SUMIFS($B13:$AC13,$B$4:$AC$4,K$63)-SUMIFS('Non-energy Use 2020'!$C13:$AF13,'Non-energy Use 2020'!$C$1:$AF$1,'Energy Use 2020'!K$63)</f>
        <v>10714560940067.768</v>
      </c>
      <c r="L73" s="266">
        <f t="shared" si="2"/>
        <v>468022382111809.56</v>
      </c>
      <c r="N73" s="12" t="s">
        <v>10</v>
      </c>
      <c r="O73" s="282">
        <f t="shared" si="3"/>
        <v>0.47085672747055529</v>
      </c>
      <c r="P73" s="284">
        <f t="shared" si="1"/>
        <v>1.636619280029276E-3</v>
      </c>
      <c r="Q73" s="284">
        <f t="shared" si="1"/>
        <v>5.1385475582546372E-3</v>
      </c>
      <c r="R73" s="284">
        <f t="shared" si="1"/>
        <v>0</v>
      </c>
      <c r="S73" s="284">
        <f t="shared" si="1"/>
        <v>1.545617082134594E-3</v>
      </c>
      <c r="T73" s="284">
        <f t="shared" si="1"/>
        <v>0.2550777792368697</v>
      </c>
      <c r="U73" s="284">
        <f t="shared" si="4"/>
        <v>0.23547982305808535</v>
      </c>
      <c r="V73" s="287">
        <f t="shared" si="4"/>
        <v>3.0264886314071014E-2</v>
      </c>
    </row>
    <row r="74" spans="1:22" x14ac:dyDescent="0.2">
      <c r="A74" s="41" t="str">
        <f>VLOOKUP($B74,'Sector Match'!$A$1:$B$43,2,0)</f>
        <v>food beverage and tobacco 10T12</v>
      </c>
      <c r="B74" s="12" t="s">
        <v>11</v>
      </c>
      <c r="C74" s="144">
        <f>SUMIFS($B14:$AC14,$B$4:$AC$4,C$63)-SUMIFS('Non-energy Use 2020'!$C14:$AF14,'Non-energy Use 2020'!$C$1:$AF$1,'Energy Use 2020'!C$63)</f>
        <v>79122296416820.016</v>
      </c>
      <c r="D74" s="145">
        <f>SUMIFS($B14:$AC14,$B$4:$AC$4,D$63)-SUMIFS('Non-energy Use 2020'!$C14:$AF14,'Non-energy Use 2020'!$C$1:$AF$1,'Energy Use 2020'!D$63)</f>
        <v>379651750189.33832</v>
      </c>
      <c r="E74" s="145">
        <f>SUMIFS($B14:$AC14,$B$4:$AC$4,E$63)-SUMIFS('Non-energy Use 2020'!$C14:$AF14,'Non-energy Use 2020'!$C$1:$AF$1,'Energy Use 2020'!E$63)</f>
        <v>1023751028914.7252</v>
      </c>
      <c r="F74" s="145">
        <f>SUMIFS($B14:$AC14,$B$4:$AC$4,F$63)-SUMIFS('Non-energy Use 2020'!$C14:$AF14,'Non-energy Use 2020'!$C$1:$AF$1,'Energy Use 2020'!F$63)</f>
        <v>0</v>
      </c>
      <c r="G74" s="145">
        <f>SUMIFS($B14:$AC14,$B$4:$AC$4,G$63)-SUMIFS('Non-energy Use 2020'!$C14:$AF14,'Non-energy Use 2020'!$C$1:$AF$1,'Energy Use 2020'!G$63)</f>
        <v>158456445694.32037</v>
      </c>
      <c r="H74" s="145">
        <f>SUMIFS($B14:$AC14,$B$4:$AC$4,H$63)-SUMIFS('Non-energy Use 2020'!$C14:$AF14,'Non-energy Use 2020'!$C$1:$AF$1,'Energy Use 2020'!H$63)</f>
        <v>50547549591805.977</v>
      </c>
      <c r="I74" s="145">
        <f>SUMIFS($B14:$AC14,$B$4:$AC$4,I$63)-SUMIFS('Non-energy Use 2020'!$C14:$AF14,'Non-energy Use 2020'!$C$1:$AF$1,'Energy Use 2020'!I$63)</f>
        <v>60074165742031.578</v>
      </c>
      <c r="J74" s="145">
        <f>SUMIFS($B14:$AC14,$B$4:$AC$4,J$63)-SUMIFS('Non-energy Use 2020'!$C14:$AF14,'Non-energy Use 2020'!$C$1:$AF$1,'Energy Use 2020'!J$63)</f>
        <v>55823964200568.148</v>
      </c>
      <c r="K74" s="146">
        <f>SUMIFS($B14:$AC14,$B$4:$AC$4,K$63)-SUMIFS('Non-energy Use 2020'!$C14:$AF14,'Non-energy Use 2020'!$C$1:$AF$1,'Energy Use 2020'!K$63)</f>
        <v>4197599871134.7842</v>
      </c>
      <c r="L74" s="266">
        <f t="shared" si="2"/>
        <v>251327435047158.88</v>
      </c>
      <c r="N74" s="12" t="s">
        <v>11</v>
      </c>
      <c r="O74" s="282">
        <f t="shared" si="3"/>
        <v>0.4137042817845249</v>
      </c>
      <c r="P74" s="284">
        <f t="shared" si="1"/>
        <v>1.9850732568845045E-3</v>
      </c>
      <c r="Q74" s="284">
        <f t="shared" si="1"/>
        <v>5.3528550525399014E-3</v>
      </c>
      <c r="R74" s="284">
        <f t="shared" si="1"/>
        <v>0</v>
      </c>
      <c r="S74" s="284">
        <f t="shared" si="1"/>
        <v>8.2851627200953844E-4</v>
      </c>
      <c r="T74" s="284">
        <f t="shared" si="1"/>
        <v>0.26429639490848089</v>
      </c>
      <c r="U74" s="284">
        <f t="shared" si="4"/>
        <v>0.29188501929086536</v>
      </c>
      <c r="V74" s="287">
        <f t="shared" si="4"/>
        <v>2.1947859434694905E-2</v>
      </c>
    </row>
    <row r="75" spans="1:22" x14ac:dyDescent="0.2">
      <c r="A75" s="41" t="str">
        <f>VLOOKUP($B75,'Sector Match'!$A$1:$B$43,2,0)</f>
        <v>food beverage and tobacco 10T12</v>
      </c>
      <c r="B75" s="12" t="s">
        <v>12</v>
      </c>
      <c r="C75" s="144">
        <f>SUMIFS($B15:$AC15,$B$4:$AC$4,C$63)-SUMIFS('Non-energy Use 2020'!$C15:$AF15,'Non-energy Use 2020'!$C$1:$AF$1,'Energy Use 2020'!C$63)</f>
        <v>806550288309.38196</v>
      </c>
      <c r="D75" s="145">
        <f>SUMIFS($B15:$AC15,$B$4:$AC$4,D$63)-SUMIFS('Non-energy Use 2020'!$C15:$AF15,'Non-energy Use 2020'!$C$1:$AF$1,'Energy Use 2020'!D$63)</f>
        <v>19024206159.323227</v>
      </c>
      <c r="E75" s="145">
        <f>SUMIFS($B15:$AC15,$B$4:$AC$4,E$63)-SUMIFS('Non-energy Use 2020'!$C15:$AF15,'Non-energy Use 2020'!$C$1:$AF$1,'Energy Use 2020'!E$63)</f>
        <v>171393201601.60242</v>
      </c>
      <c r="F75" s="145">
        <f>SUMIFS($B15:$AC15,$B$4:$AC$4,F$63)-SUMIFS('Non-energy Use 2020'!$C15:$AF15,'Non-energy Use 2020'!$C$1:$AF$1,'Energy Use 2020'!F$63)</f>
        <v>0</v>
      </c>
      <c r="G75" s="145">
        <f>SUMIFS($B15:$AC15,$B$4:$AC$4,G$63)-SUMIFS('Non-energy Use 2020'!$C15:$AF15,'Non-energy Use 2020'!$C$1:$AF$1,'Energy Use 2020'!G$63)</f>
        <v>0</v>
      </c>
      <c r="H75" s="145">
        <f>SUMIFS($B15:$AC15,$B$4:$AC$4,H$63)-SUMIFS('Non-energy Use 2020'!$C15:$AF15,'Non-energy Use 2020'!$C$1:$AF$1,'Energy Use 2020'!H$63)</f>
        <v>3844946217776.0542</v>
      </c>
      <c r="I75" s="145">
        <f>SUMIFS($B15:$AC15,$B$4:$AC$4,I$63)-SUMIFS('Non-energy Use 2020'!$C15:$AF15,'Non-energy Use 2020'!$C$1:$AF$1,'Energy Use 2020'!I$63)</f>
        <v>17357564530825.549</v>
      </c>
      <c r="J75" s="145">
        <f>SUMIFS($B15:$AC15,$B$4:$AC$4,J$63)-SUMIFS('Non-energy Use 2020'!$C15:$AF15,'Non-energy Use 2020'!$C$1:$AF$1,'Energy Use 2020'!J$63)</f>
        <v>2036479869762.345</v>
      </c>
      <c r="K75" s="146">
        <f>SUMIFS($B15:$AC15,$B$4:$AC$4,K$63)-SUMIFS('Non-energy Use 2020'!$C15:$AF15,'Non-energy Use 2020'!$C$1:$AF$1,'Energy Use 2020'!K$63)</f>
        <v>618681276446.17102</v>
      </c>
      <c r="L75" s="266">
        <f t="shared" si="2"/>
        <v>24854639590880.426</v>
      </c>
      <c r="N75" s="12" t="s">
        <v>12</v>
      </c>
      <c r="O75" s="282">
        <f t="shared" si="3"/>
        <v>0.1075819945576853</v>
      </c>
      <c r="P75" s="284">
        <f t="shared" si="1"/>
        <v>2.5375504455979097E-3</v>
      </c>
      <c r="Q75" s="284">
        <f t="shared" si="1"/>
        <v>2.2861342620777741E-2</v>
      </c>
      <c r="R75" s="284">
        <f t="shared" si="1"/>
        <v>0</v>
      </c>
      <c r="S75" s="284">
        <f t="shared" si="1"/>
        <v>0</v>
      </c>
      <c r="T75" s="284">
        <f t="shared" si="1"/>
        <v>0.51285950680449899</v>
      </c>
      <c r="U75" s="284">
        <f t="shared" si="4"/>
        <v>0.27163658539486979</v>
      </c>
      <c r="V75" s="287">
        <f t="shared" si="4"/>
        <v>8.2523020176570358E-2</v>
      </c>
    </row>
    <row r="76" spans="1:22" x14ac:dyDescent="0.2">
      <c r="A76" s="41" t="str">
        <f>VLOOKUP($B76,'Sector Match'!$A$1:$B$43,2,0)</f>
        <v>textiles apparel and leather 13T15</v>
      </c>
      <c r="B76" s="12" t="s">
        <v>13</v>
      </c>
      <c r="C76" s="144">
        <f>SUMIFS($B16:$AC16,$B$4:$AC$4,C$63)-SUMIFS('Non-energy Use 2020'!$C16:$AF16,'Non-energy Use 2020'!$C$1:$AF$1,'Energy Use 2020'!C$63)</f>
        <v>47451068206484.047</v>
      </c>
      <c r="D76" s="145">
        <f>SUMIFS($B16:$AC16,$B$4:$AC$4,D$63)-SUMIFS('Non-energy Use 2020'!$C16:$AF16,'Non-energy Use 2020'!$C$1:$AF$1,'Energy Use 2020'!D$63)</f>
        <v>686060742661.15881</v>
      </c>
      <c r="E76" s="145">
        <f>SUMIFS($B16:$AC16,$B$4:$AC$4,E$63)-SUMIFS('Non-energy Use 2020'!$C16:$AF16,'Non-energy Use 2020'!$C$1:$AF$1,'Energy Use 2020'!E$63)</f>
        <v>1421197683515.9956</v>
      </c>
      <c r="F76" s="145">
        <f>SUMIFS($B16:$AC16,$B$4:$AC$4,F$63)-SUMIFS('Non-energy Use 2020'!$C16:$AF16,'Non-energy Use 2020'!$C$1:$AF$1,'Energy Use 2020'!F$63)</f>
        <v>0</v>
      </c>
      <c r="G76" s="145">
        <f>SUMIFS($B16:$AC16,$B$4:$AC$4,G$63)-SUMIFS('Non-energy Use 2020'!$C16:$AF16,'Non-energy Use 2020'!$C$1:$AF$1,'Energy Use 2020'!G$63)</f>
        <v>1268125284552.4717</v>
      </c>
      <c r="H76" s="145">
        <f>SUMIFS($B16:$AC16,$B$4:$AC$4,H$63)-SUMIFS('Non-energy Use 2020'!$C16:$AF16,'Non-energy Use 2020'!$C$1:$AF$1,'Energy Use 2020'!H$63)</f>
        <v>176779196854839.5</v>
      </c>
      <c r="I76" s="145">
        <f>SUMIFS($B16:$AC16,$B$4:$AC$4,I$63)-SUMIFS('Non-energy Use 2020'!$C16:$AF16,'Non-energy Use 2020'!$C$1:$AF$1,'Energy Use 2020'!I$63)</f>
        <v>563133032246586.88</v>
      </c>
      <c r="J76" s="145">
        <f>SUMIFS($B16:$AC16,$B$4:$AC$4,J$63)-SUMIFS('Non-energy Use 2020'!$C16:$AF16,'Non-energy Use 2020'!$C$1:$AF$1,'Energy Use 2020'!J$63)</f>
        <v>303773871307381.5</v>
      </c>
      <c r="K76" s="146">
        <f>SUMIFS($B16:$AC16,$B$4:$AC$4,K$63)-SUMIFS('Non-energy Use 2020'!$C16:$AF16,'Non-energy Use 2020'!$C$1:$AF$1,'Energy Use 2020'!K$63)</f>
        <v>14448843442742.863</v>
      </c>
      <c r="L76" s="266">
        <f t="shared" si="2"/>
        <v>1108961395768764.4</v>
      </c>
      <c r="N76" s="12" t="s">
        <v>13</v>
      </c>
      <c r="O76" s="282">
        <f t="shared" si="3"/>
        <v>8.6934046263713566E-2</v>
      </c>
      <c r="P76" s="284">
        <f t="shared" si="1"/>
        <v>1.2569166216172339E-3</v>
      </c>
      <c r="Q76" s="284">
        <f t="shared" si="1"/>
        <v>2.6037446539881963E-3</v>
      </c>
      <c r="R76" s="284">
        <f t="shared" si="1"/>
        <v>0</v>
      </c>
      <c r="S76" s="284">
        <f t="shared" si="1"/>
        <v>2.3233041177438676E-3</v>
      </c>
      <c r="T76" s="284">
        <f t="shared" si="1"/>
        <v>0.3238732331792003</v>
      </c>
      <c r="U76" s="284">
        <f t="shared" si="4"/>
        <v>0.5565373505824398</v>
      </c>
      <c r="V76" s="287">
        <f t="shared" si="4"/>
        <v>2.6471404581297091E-2</v>
      </c>
    </row>
    <row r="77" spans="1:22" x14ac:dyDescent="0.2">
      <c r="A77" s="41" t="str">
        <f>VLOOKUP($B77,'Sector Match'!$A$1:$B$43,2,0)</f>
        <v>textiles apparel and leather 13T15</v>
      </c>
      <c r="B77" s="12" t="s">
        <v>14</v>
      </c>
      <c r="C77" s="144">
        <f>SUMIFS($B17:$AC17,$B$4:$AC$4,C$63)-SUMIFS('Non-energy Use 2020'!$C17:$AF17,'Non-energy Use 2020'!$C$1:$AF$1,'Energy Use 2020'!C$63)</f>
        <v>5638796657067.9648</v>
      </c>
      <c r="D77" s="145">
        <f>SUMIFS($B17:$AC17,$B$4:$AC$4,D$63)-SUMIFS('Non-energy Use 2020'!$C17:$AF17,'Non-energy Use 2020'!$C$1:$AF$1,'Energy Use 2020'!D$63)</f>
        <v>102968577445.44994</v>
      </c>
      <c r="E77" s="145">
        <f>SUMIFS($B17:$AC17,$B$4:$AC$4,E$63)-SUMIFS('Non-energy Use 2020'!$C17:$AF17,'Non-energy Use 2020'!$C$1:$AF$1,'Energy Use 2020'!E$63)</f>
        <v>893925566120.50452</v>
      </c>
      <c r="F77" s="145">
        <f>SUMIFS($B17:$AC17,$B$4:$AC$4,F$63)-SUMIFS('Non-energy Use 2020'!$C17:$AF17,'Non-energy Use 2020'!$C$1:$AF$1,'Energy Use 2020'!F$63)</f>
        <v>0</v>
      </c>
      <c r="G77" s="145">
        <f>SUMIFS($B17:$AC17,$B$4:$AC$4,G$63)-SUMIFS('Non-energy Use 2020'!$C17:$AF17,'Non-energy Use 2020'!$C$1:$AF$1,'Energy Use 2020'!G$63)</f>
        <v>110737265709.67784</v>
      </c>
      <c r="H77" s="145">
        <f>SUMIFS($B17:$AC17,$B$4:$AC$4,H$63)-SUMIFS('Non-energy Use 2020'!$C17:$AF17,'Non-energy Use 2020'!$C$1:$AF$1,'Energy Use 2020'!H$63)</f>
        <v>40783132286314.516</v>
      </c>
      <c r="I77" s="145">
        <f>SUMIFS($B17:$AC17,$B$4:$AC$4,I$63)-SUMIFS('Non-energy Use 2020'!$C17:$AF17,'Non-energy Use 2020'!$C$1:$AF$1,'Energy Use 2020'!I$63)</f>
        <v>75149007514625.891</v>
      </c>
      <c r="J77" s="145">
        <f>SUMIFS($B17:$AC17,$B$4:$AC$4,J$63)-SUMIFS('Non-energy Use 2020'!$C17:$AF17,'Non-energy Use 2020'!$C$1:$AF$1,'Energy Use 2020'!J$63)</f>
        <v>3046663359100.8477</v>
      </c>
      <c r="K77" s="146">
        <f>SUMIFS($B17:$AC17,$B$4:$AC$4,K$63)-SUMIFS('Non-energy Use 2020'!$C17:$AF17,'Non-energy Use 2020'!$C$1:$AF$1,'Energy Use 2020'!K$63)</f>
        <v>1736746542848.8926</v>
      </c>
      <c r="L77" s="266">
        <f t="shared" si="2"/>
        <v>127461977769233.73</v>
      </c>
      <c r="N77" s="12" t="s">
        <v>14</v>
      </c>
      <c r="O77" s="282">
        <f t="shared" si="3"/>
        <v>0.10778964814316364</v>
      </c>
      <c r="P77" s="284">
        <f t="shared" si="1"/>
        <v>1.9683183146416779E-3</v>
      </c>
      <c r="Q77" s="284">
        <f t="shared" si="1"/>
        <v>1.7088029254881881E-2</v>
      </c>
      <c r="R77" s="284">
        <f t="shared" si="1"/>
        <v>0</v>
      </c>
      <c r="S77" s="284">
        <f t="shared" si="1"/>
        <v>2.1168223706418935E-3</v>
      </c>
      <c r="T77" s="284">
        <f t="shared" si="1"/>
        <v>0.7795988659757328</v>
      </c>
      <c r="U77" s="284">
        <f t="shared" si="4"/>
        <v>5.8239158363073272E-2</v>
      </c>
      <c r="V77" s="287">
        <f t="shared" si="4"/>
        <v>3.3199157577865041E-2</v>
      </c>
    </row>
    <row r="78" spans="1:22" x14ac:dyDescent="0.2">
      <c r="A78" s="41" t="str">
        <f>VLOOKUP($B78,'Sector Match'!$A$1:$B$43,2,0)</f>
        <v>textiles apparel and leather 13T15</v>
      </c>
      <c r="B78" s="12" t="s">
        <v>15</v>
      </c>
      <c r="C78" s="144">
        <f>SUMIFS($B18:$AC18,$B$4:$AC$4,C$63)-SUMIFS('Non-energy Use 2020'!$C18:$AF18,'Non-energy Use 2020'!$C$1:$AF$1,'Energy Use 2020'!C$63)</f>
        <v>3111659065252.3276</v>
      </c>
      <c r="D78" s="145">
        <f>SUMIFS($B18:$AC18,$B$4:$AC$4,D$63)-SUMIFS('Non-energy Use 2020'!$C18:$AF18,'Non-energy Use 2020'!$C$1:$AF$1,'Energy Use 2020'!D$63)</f>
        <v>135782574922.45554</v>
      </c>
      <c r="E78" s="145">
        <f>SUMIFS($B18:$AC18,$B$4:$AC$4,E$63)-SUMIFS('Non-energy Use 2020'!$C18:$AF18,'Non-energy Use 2020'!$C$1:$AF$1,'Energy Use 2020'!E$63)</f>
        <v>432889045636.77844</v>
      </c>
      <c r="F78" s="145">
        <f>SUMIFS($B18:$AC18,$B$4:$AC$4,F$63)-SUMIFS('Non-energy Use 2020'!$C18:$AF18,'Non-energy Use 2020'!$C$1:$AF$1,'Energy Use 2020'!F$63)</f>
        <v>0</v>
      </c>
      <c r="G78" s="145">
        <f>SUMIFS($B18:$AC18,$B$4:$AC$4,G$63)-SUMIFS('Non-energy Use 2020'!$C18:$AF18,'Non-energy Use 2020'!$C$1:$AF$1,'Energy Use 2020'!G$63)</f>
        <v>123380577435.78221</v>
      </c>
      <c r="H78" s="145">
        <f>SUMIFS($B18:$AC18,$B$4:$AC$4,H$63)-SUMIFS('Non-energy Use 2020'!$C18:$AF18,'Non-energy Use 2020'!$C$1:$AF$1,'Energy Use 2020'!H$63)</f>
        <v>10325758868594.494</v>
      </c>
      <c r="I78" s="145">
        <f>SUMIFS($B18:$AC18,$B$4:$AC$4,I$63)-SUMIFS('Non-energy Use 2020'!$C18:$AF18,'Non-energy Use 2020'!$C$1:$AF$1,'Energy Use 2020'!I$63)</f>
        <v>48097548580011.195</v>
      </c>
      <c r="J78" s="145">
        <f>SUMIFS($B18:$AC18,$B$4:$AC$4,J$63)-SUMIFS('Non-energy Use 2020'!$C18:$AF18,'Non-energy Use 2020'!$C$1:$AF$1,'Energy Use 2020'!J$63)</f>
        <v>1751471260976.374</v>
      </c>
      <c r="K78" s="146">
        <f>SUMIFS($B18:$AC18,$B$4:$AC$4,K$63)-SUMIFS('Non-energy Use 2020'!$C18:$AF18,'Non-energy Use 2020'!$C$1:$AF$1,'Energy Use 2020'!K$63)</f>
        <v>2150125512312.9263</v>
      </c>
      <c r="L78" s="266">
        <f t="shared" si="2"/>
        <v>66128615485142.336</v>
      </c>
      <c r="N78" s="12" t="s">
        <v>15</v>
      </c>
      <c r="O78" s="282">
        <f t="shared" si="3"/>
        <v>0.17257209912336557</v>
      </c>
      <c r="P78" s="284">
        <f t="shared" si="1"/>
        <v>7.5304792354697319E-3</v>
      </c>
      <c r="Q78" s="284">
        <f t="shared" si="1"/>
        <v>2.4007955153978727E-2</v>
      </c>
      <c r="R78" s="284">
        <f t="shared" si="1"/>
        <v>0</v>
      </c>
      <c r="S78" s="284">
        <f t="shared" si="1"/>
        <v>6.8426664980468527E-3</v>
      </c>
      <c r="T78" s="284">
        <f t="shared" si="1"/>
        <v>0.57266488571766494</v>
      </c>
      <c r="U78" s="284">
        <f t="shared" si="4"/>
        <v>9.7136307584658452E-2</v>
      </c>
      <c r="V78" s="287">
        <f t="shared" si="4"/>
        <v>0.11924560668681565</v>
      </c>
    </row>
    <row r="79" spans="1:22" x14ac:dyDescent="0.2">
      <c r="A79" s="41" t="str">
        <f>VLOOKUP($B79,'Sector Match'!$A$1:$B$43,2,0)</f>
        <v>wood products 16</v>
      </c>
      <c r="B79" s="74" t="s">
        <v>317</v>
      </c>
      <c r="C79" s="144">
        <f>SUMIFS($B19:$AC19,$B$4:$AC$4,C$63)-SUMIFS('Non-energy Use 2020'!$C19:$AF19,'Non-energy Use 2020'!$C$1:$AF$1,'Energy Use 2020'!C$63)</f>
        <v>6676650056013.623</v>
      </c>
      <c r="D79" s="145">
        <f>SUMIFS($B19:$AC19,$B$4:$AC$4,D$63)-SUMIFS('Non-energy Use 2020'!$C19:$AF19,'Non-energy Use 2020'!$C$1:$AF$1,'Energy Use 2020'!D$63)</f>
        <v>141611650226.85767</v>
      </c>
      <c r="E79" s="145">
        <f>SUMIFS($B19:$AC19,$B$4:$AC$4,E$63)-SUMIFS('Non-energy Use 2020'!$C19:$AF19,'Non-energy Use 2020'!$C$1:$AF$1,'Energy Use 2020'!E$63)</f>
        <v>1269593371763.2104</v>
      </c>
      <c r="F79" s="145">
        <f>SUMIFS($B19:$AC19,$B$4:$AC$4,F$63)-SUMIFS('Non-energy Use 2020'!$C19:$AF19,'Non-energy Use 2020'!$C$1:$AF$1,'Energy Use 2020'!F$63)</f>
        <v>0</v>
      </c>
      <c r="G79" s="145">
        <f>SUMIFS($B19:$AC19,$B$4:$AC$4,G$63)-SUMIFS('Non-energy Use 2020'!$C19:$AF19,'Non-energy Use 2020'!$C$1:$AF$1,'Energy Use 2020'!G$63)</f>
        <v>54537470539.353638</v>
      </c>
      <c r="H79" s="145">
        <f>SUMIFS($B19:$AC19,$B$4:$AC$4,H$63)-SUMIFS('Non-energy Use 2020'!$C19:$AF19,'Non-energy Use 2020'!$C$1:$AF$1,'Energy Use 2020'!H$63)</f>
        <v>10593830743652.102</v>
      </c>
      <c r="I79" s="145">
        <f>SUMIFS($B19:$AC19,$B$4:$AC$4,I$63)-SUMIFS('Non-energy Use 2020'!$C19:$AF19,'Non-energy Use 2020'!$C$1:$AF$1,'Energy Use 2020'!I$63)</f>
        <v>96897998338192.25</v>
      </c>
      <c r="J79" s="145">
        <f>SUMIFS($B19:$AC19,$B$4:$AC$4,J$63)-SUMIFS('Non-energy Use 2020'!$C19:$AF19,'Non-energy Use 2020'!$C$1:$AF$1,'Energy Use 2020'!J$63)</f>
        <v>6580504719252.54</v>
      </c>
      <c r="K79" s="146">
        <f>SUMIFS($B19:$AC19,$B$4:$AC$4,K$63)-SUMIFS('Non-energy Use 2020'!$C19:$AF19,'Non-energy Use 2020'!$C$1:$AF$1,'Energy Use 2020'!K$63)</f>
        <v>22480602614544.055</v>
      </c>
      <c r="L79" s="266">
        <f t="shared" si="2"/>
        <v>144695328964184</v>
      </c>
      <c r="N79" s="74" t="s">
        <v>317</v>
      </c>
      <c r="O79" s="282">
        <f t="shared" si="3"/>
        <v>0.13968667221727488</v>
      </c>
      <c r="P79" s="284">
        <f t="shared" si="1"/>
        <v>2.9627522786774738E-3</v>
      </c>
      <c r="Q79" s="284">
        <f t="shared" si="1"/>
        <v>2.6562014136262607E-2</v>
      </c>
      <c r="R79" s="284">
        <f t="shared" si="1"/>
        <v>0</v>
      </c>
      <c r="S79" s="284">
        <f t="shared" si="1"/>
        <v>1.1410149860899693E-3</v>
      </c>
      <c r="T79" s="284">
        <f t="shared" si="1"/>
        <v>0.22164063567791115</v>
      </c>
      <c r="U79" s="284">
        <f t="shared" si="4"/>
        <v>0.13767515116574569</v>
      </c>
      <c r="V79" s="287">
        <f t="shared" si="4"/>
        <v>0.47033175953803807</v>
      </c>
    </row>
    <row r="80" spans="1:22" x14ac:dyDescent="0.2">
      <c r="A80" s="41" t="str">
        <f>VLOOKUP($B80,'Sector Match'!$A$1:$B$43,2,0)</f>
        <v>wood products 16</v>
      </c>
      <c r="B80" s="12" t="s">
        <v>17</v>
      </c>
      <c r="C80" s="144">
        <f>SUMIFS($B20:$AC20,$B$4:$AC$4,C$63)-SUMIFS('Non-energy Use 2020'!$C20:$AF20,'Non-energy Use 2020'!$C$1:$AF$1,'Energy Use 2020'!C$63)</f>
        <v>360192780315.84772</v>
      </c>
      <c r="D80" s="145">
        <f>SUMIFS($B20:$AC20,$B$4:$AC$4,D$63)-SUMIFS('Non-energy Use 2020'!$C20:$AF20,'Non-energy Use 2020'!$C$1:$AF$1,'Energy Use 2020'!D$63)</f>
        <v>116999114312.28973</v>
      </c>
      <c r="E80" s="145">
        <f>SUMIFS($B20:$AC20,$B$4:$AC$4,E$63)-SUMIFS('Non-energy Use 2020'!$C20:$AF20,'Non-energy Use 2020'!$C$1:$AF$1,'Energy Use 2020'!E$63)</f>
        <v>710310486406.95178</v>
      </c>
      <c r="F80" s="145">
        <f>SUMIFS($B20:$AC20,$B$4:$AC$4,F$63)-SUMIFS('Non-energy Use 2020'!$C20:$AF20,'Non-energy Use 2020'!$C$1:$AF$1,'Energy Use 2020'!F$63)</f>
        <v>0</v>
      </c>
      <c r="G80" s="145">
        <f>SUMIFS($B20:$AC20,$B$4:$AC$4,G$63)-SUMIFS('Non-energy Use 2020'!$C20:$AF20,'Non-energy Use 2020'!$C$1:$AF$1,'Energy Use 2020'!G$63)</f>
        <v>23780352480.866295</v>
      </c>
      <c r="H80" s="145">
        <f>SUMIFS($B20:$AC20,$B$4:$AC$4,H$63)-SUMIFS('Non-energy Use 2020'!$C20:$AF20,'Non-energy Use 2020'!$C$1:$AF$1,'Energy Use 2020'!H$63)</f>
        <v>5707806558297.3643</v>
      </c>
      <c r="I80" s="145">
        <f>SUMIFS($B20:$AC20,$B$4:$AC$4,I$63)-SUMIFS('Non-energy Use 2020'!$C20:$AF20,'Non-energy Use 2020'!$C$1:$AF$1,'Energy Use 2020'!I$63)</f>
        <v>41198198180693.469</v>
      </c>
      <c r="J80" s="145">
        <f>SUMIFS($B20:$AC20,$B$4:$AC$4,J$63)-SUMIFS('Non-energy Use 2020'!$C20:$AF20,'Non-energy Use 2020'!$C$1:$AF$1,'Energy Use 2020'!J$63)</f>
        <v>721762738910.93079</v>
      </c>
      <c r="K80" s="146">
        <f>SUMIFS($B20:$AC20,$B$4:$AC$4,K$63)-SUMIFS('Non-energy Use 2020'!$C20:$AF20,'Non-energy Use 2020'!$C$1:$AF$1,'Energy Use 2020'!K$63)</f>
        <v>868373271424.44629</v>
      </c>
      <c r="L80" s="266">
        <f t="shared" si="2"/>
        <v>49707423482842.164</v>
      </c>
      <c r="N80" s="12" t="s">
        <v>17</v>
      </c>
      <c r="O80" s="282">
        <f t="shared" si="3"/>
        <v>4.2329679556715245E-2</v>
      </c>
      <c r="P80" s="284">
        <f t="shared" si="3"/>
        <v>1.3749678749573814E-2</v>
      </c>
      <c r="Q80" s="284">
        <f t="shared" si="3"/>
        <v>8.3475341313102705E-2</v>
      </c>
      <c r="R80" s="284">
        <f t="shared" si="3"/>
        <v>0</v>
      </c>
      <c r="S80" s="284">
        <f t="shared" si="3"/>
        <v>2.7946554047477662E-3</v>
      </c>
      <c r="T80" s="284">
        <f t="shared" si="3"/>
        <v>0.67077863796320747</v>
      </c>
      <c r="U80" s="284">
        <f t="shared" si="4"/>
        <v>8.4821204431932931E-2</v>
      </c>
      <c r="V80" s="287">
        <f t="shared" si="4"/>
        <v>0.10205080258072027</v>
      </c>
    </row>
    <row r="81" spans="1:22" x14ac:dyDescent="0.2">
      <c r="A81" s="41" t="str">
        <f>VLOOKUP($B81,'Sector Match'!$A$1:$B$43,2,0)</f>
        <v>pulp paper and printing 17T18</v>
      </c>
      <c r="B81" s="12" t="s">
        <v>18</v>
      </c>
      <c r="C81" s="144">
        <f>SUMIFS($B21:$AC21,$B$4:$AC$4,C$63)-SUMIFS('Non-energy Use 2020'!$C21:$AF21,'Non-energy Use 2020'!$C$1:$AF$1,'Energy Use 2020'!C$63)</f>
        <v>107057250571142.75</v>
      </c>
      <c r="D81" s="145">
        <f>SUMIFS($B21:$AC21,$B$4:$AC$4,D$63)-SUMIFS('Non-energy Use 2020'!$C21:$AF21,'Non-energy Use 2020'!$C$1:$AF$1,'Energy Use 2020'!D$63)</f>
        <v>825808889643.14075</v>
      </c>
      <c r="E81" s="145">
        <f>SUMIFS($B21:$AC21,$B$4:$AC$4,E$63)-SUMIFS('Non-energy Use 2020'!$C21:$AF21,'Non-energy Use 2020'!$C$1:$AF$1,'Energy Use 2020'!E$63)</f>
        <v>2900932224583.1821</v>
      </c>
      <c r="F81" s="145">
        <f>SUMIFS($B21:$AC21,$B$4:$AC$4,F$63)-SUMIFS('Non-energy Use 2020'!$C21:$AF21,'Non-energy Use 2020'!$C$1:$AF$1,'Energy Use 2020'!F$63)</f>
        <v>11890176240.433147</v>
      </c>
      <c r="G81" s="145">
        <f>SUMIFS($B21:$AC21,$B$4:$AC$4,G$63)-SUMIFS('Non-energy Use 2020'!$C21:$AF21,'Non-energy Use 2020'!$C$1:$AF$1,'Energy Use 2020'!G$63)</f>
        <v>1230182932969.8518</v>
      </c>
      <c r="H81" s="145">
        <f>SUMIFS($B21:$AC21,$B$4:$AC$4,H$63)-SUMIFS('Non-energy Use 2020'!$C21:$AF21,'Non-energy Use 2020'!$C$1:$AF$1,'Energy Use 2020'!H$63)</f>
        <v>74228458047979.172</v>
      </c>
      <c r="I81" s="145">
        <f>SUMIFS($B21:$AC21,$B$4:$AC$4,I$63)-SUMIFS('Non-energy Use 2020'!$C21:$AF21,'Non-energy Use 2020'!$C$1:$AF$1,'Energy Use 2020'!I$63)</f>
        <v>272374206540819.63</v>
      </c>
      <c r="J81" s="145">
        <f>SUMIFS($B21:$AC21,$B$4:$AC$4,J$63)-SUMIFS('Non-energy Use 2020'!$C21:$AF21,'Non-energy Use 2020'!$C$1:$AF$1,'Energy Use 2020'!J$63)</f>
        <v>215298365484632.88</v>
      </c>
      <c r="K81" s="146">
        <f>SUMIFS($B21:$AC21,$B$4:$AC$4,K$63)-SUMIFS('Non-energy Use 2020'!$C21:$AF21,'Non-energy Use 2020'!$C$1:$AF$1,'Energy Use 2020'!K$63)</f>
        <v>17434049960483.135</v>
      </c>
      <c r="L81" s="266">
        <f t="shared" si="2"/>
        <v>691361144828494.13</v>
      </c>
      <c r="N81" s="12" t="s">
        <v>18</v>
      </c>
      <c r="O81" s="282">
        <f t="shared" si="3"/>
        <v>0.25551452990078116</v>
      </c>
      <c r="P81" s="284">
        <f t="shared" si="3"/>
        <v>1.9709657131987829E-3</v>
      </c>
      <c r="Q81" s="284">
        <f t="shared" si="3"/>
        <v>6.9236817654478181E-3</v>
      </c>
      <c r="R81" s="284">
        <f t="shared" si="3"/>
        <v>2.8378393581972255E-5</v>
      </c>
      <c r="S81" s="284">
        <f t="shared" si="3"/>
        <v>2.9360889816694331E-3</v>
      </c>
      <c r="T81" s="284">
        <f t="shared" si="3"/>
        <v>0.17716174721660238</v>
      </c>
      <c r="U81" s="284">
        <f t="shared" si="4"/>
        <v>0.51385459977468317</v>
      </c>
      <c r="V81" s="287">
        <f t="shared" si="4"/>
        <v>4.1610008254035345E-2</v>
      </c>
    </row>
    <row r="82" spans="1:22" x14ac:dyDescent="0.2">
      <c r="A82" s="41" t="str">
        <f>VLOOKUP($B82,'Sector Match'!$A$1:$B$43,2,0)</f>
        <v>pulp paper and printing 17T18</v>
      </c>
      <c r="B82" s="12" t="s">
        <v>19</v>
      </c>
      <c r="C82" s="144">
        <f>SUMIFS($B22:$AC22,$B$4:$AC$4,C$63)-SUMIFS('Non-energy Use 2020'!$C22:$AF22,'Non-energy Use 2020'!$C$1:$AF$1,'Energy Use 2020'!C$63)</f>
        <v>2436534331334.2134</v>
      </c>
      <c r="D82" s="145">
        <f>SUMIFS($B22:$AC22,$B$4:$AC$4,D$63)-SUMIFS('Non-energy Use 2020'!$C22:$AF22,'Non-energy Use 2020'!$C$1:$AF$1,'Energy Use 2020'!D$63)</f>
        <v>881214582147.47607</v>
      </c>
      <c r="E82" s="145">
        <f>SUMIFS($B22:$AC22,$B$4:$AC$4,E$63)-SUMIFS('Non-energy Use 2020'!$C22:$AF22,'Non-energy Use 2020'!$C$1:$AF$1,'Energy Use 2020'!E$63)</f>
        <v>1180052587737.417</v>
      </c>
      <c r="F82" s="145">
        <f>SUMIFS($B22:$AC22,$B$4:$AC$4,F$63)-SUMIFS('Non-energy Use 2020'!$C22:$AF22,'Non-energy Use 2020'!$C$1:$AF$1,'Energy Use 2020'!F$63)</f>
        <v>0</v>
      </c>
      <c r="G82" s="145">
        <f>SUMIFS($B22:$AC22,$B$4:$AC$4,G$63)-SUMIFS('Non-energy Use 2020'!$C22:$AF22,'Non-energy Use 2020'!$C$1:$AF$1,'Energy Use 2020'!G$63)</f>
        <v>145354011353.99609</v>
      </c>
      <c r="H82" s="145">
        <f>SUMIFS($B22:$AC22,$B$4:$AC$4,H$63)-SUMIFS('Non-energy Use 2020'!$C22:$AF22,'Non-energy Use 2020'!$C$1:$AF$1,'Energy Use 2020'!H$63)</f>
        <v>16052879759872.43</v>
      </c>
      <c r="I82" s="145">
        <f>SUMIFS($B22:$AC22,$B$4:$AC$4,I$63)-SUMIFS('Non-energy Use 2020'!$C22:$AF22,'Non-energy Use 2020'!$C$1:$AF$1,'Energy Use 2020'!I$63)</f>
        <v>45221113176141.344</v>
      </c>
      <c r="J82" s="145">
        <f>SUMIFS($B22:$AC22,$B$4:$AC$4,J$63)-SUMIFS('Non-energy Use 2020'!$C22:$AF22,'Non-energy Use 2020'!$C$1:$AF$1,'Energy Use 2020'!J$63)</f>
        <v>4749132474835.3369</v>
      </c>
      <c r="K82" s="146">
        <f>SUMIFS($B22:$AC22,$B$4:$AC$4,K$63)-SUMIFS('Non-energy Use 2020'!$C22:$AF22,'Non-energy Use 2020'!$C$1:$AF$1,'Energy Use 2020'!K$63)</f>
        <v>2030828225823.3059</v>
      </c>
      <c r="L82" s="266">
        <f t="shared" si="2"/>
        <v>72697109149245.531</v>
      </c>
      <c r="N82" s="12" t="s">
        <v>19</v>
      </c>
      <c r="O82" s="282">
        <f t="shared" si="3"/>
        <v>8.8678653677169622E-2</v>
      </c>
      <c r="P82" s="284">
        <f t="shared" si="3"/>
        <v>3.2072161570051286E-2</v>
      </c>
      <c r="Q82" s="284">
        <f t="shared" si="3"/>
        <v>4.2948491799625808E-2</v>
      </c>
      <c r="R82" s="284">
        <f t="shared" si="3"/>
        <v>0</v>
      </c>
      <c r="S82" s="284">
        <f t="shared" si="3"/>
        <v>5.2902181051518865E-3</v>
      </c>
      <c r="T82" s="284">
        <f t="shared" si="3"/>
        <v>0.58425105956436796</v>
      </c>
      <c r="U82" s="284">
        <f t="shared" si="4"/>
        <v>0.17284659960949866</v>
      </c>
      <c r="V82" s="287">
        <f t="shared" si="4"/>
        <v>7.3912815674134297E-2</v>
      </c>
    </row>
    <row r="83" spans="1:22" x14ac:dyDescent="0.2">
      <c r="A83" s="41" t="str">
        <f>VLOOKUP($B83,'Sector Match'!$A$1:$B$43,2,0)</f>
        <v>pulp paper and printing 17T18</v>
      </c>
      <c r="B83" s="12" t="s">
        <v>20</v>
      </c>
      <c r="C83" s="144">
        <f>SUMIFS($B23:$AC23,$B$4:$AC$4,C$63)-SUMIFS('Non-energy Use 2020'!$C23:$AF23,'Non-energy Use 2020'!$C$1:$AF$1,'Energy Use 2020'!C$63)</f>
        <v>2082445967196.9023</v>
      </c>
      <c r="D83" s="145">
        <f>SUMIFS($B23:$AC23,$B$4:$AC$4,D$63)-SUMIFS('Non-energy Use 2020'!$C23:$AF23,'Non-energy Use 2020'!$C$1:$AF$1,'Energy Use 2020'!D$63)</f>
        <v>345527205976.82104</v>
      </c>
      <c r="E83" s="145">
        <f>SUMIFS($B23:$AC23,$B$4:$AC$4,E$63)-SUMIFS('Non-energy Use 2020'!$C23:$AF23,'Non-energy Use 2020'!$C$1:$AF$1,'Energy Use 2020'!E$63)</f>
        <v>768924151266.49451</v>
      </c>
      <c r="F83" s="145">
        <f>SUMIFS($B23:$AC23,$B$4:$AC$4,F$63)-SUMIFS('Non-energy Use 2020'!$C23:$AF23,'Non-energy Use 2020'!$C$1:$AF$1,'Energy Use 2020'!F$63)</f>
        <v>0</v>
      </c>
      <c r="G83" s="145">
        <f>SUMIFS($B23:$AC23,$B$4:$AC$4,G$63)-SUMIFS('Non-energy Use 2020'!$C23:$AF23,'Non-energy Use 2020'!$C$1:$AF$1,'Energy Use 2020'!G$63)</f>
        <v>3538707952653.5059</v>
      </c>
      <c r="H83" s="145">
        <f>SUMIFS($B23:$AC23,$B$4:$AC$4,H$63)-SUMIFS('Non-energy Use 2020'!$C23:$AF23,'Non-energy Use 2020'!$C$1:$AF$1,'Energy Use 2020'!H$63)</f>
        <v>57708266723510.422</v>
      </c>
      <c r="I83" s="145">
        <f>SUMIFS($B23:$AC23,$B$4:$AC$4,I$63)-SUMIFS('Non-energy Use 2020'!$C23:$AF23,'Non-energy Use 2020'!$C$1:$AF$1,'Energy Use 2020'!I$63)</f>
        <v>29020264661818.613</v>
      </c>
      <c r="J83" s="145">
        <f>SUMIFS($B23:$AC23,$B$4:$AC$4,J$63)-SUMIFS('Non-energy Use 2020'!$C23:$AF23,'Non-energy Use 2020'!$C$1:$AF$1,'Energy Use 2020'!J$63)</f>
        <v>1020988604536.9067</v>
      </c>
      <c r="K83" s="146">
        <f>SUMIFS($B23:$AC23,$B$4:$AC$4,K$63)-SUMIFS('Non-energy Use 2020'!$C23:$AF23,'Non-energy Use 2020'!$C$1:$AF$1,'Energy Use 2020'!K$63)</f>
        <v>1473182770371.8242</v>
      </c>
      <c r="L83" s="266">
        <f t="shared" si="2"/>
        <v>95958308037331.5</v>
      </c>
      <c r="N83" s="12" t="s">
        <v>20</v>
      </c>
      <c r="O83" s="282">
        <f t="shared" si="3"/>
        <v>3.1110051357711145E-2</v>
      </c>
      <c r="P83" s="284">
        <f t="shared" si="3"/>
        <v>5.1618958151863304E-3</v>
      </c>
      <c r="Q83" s="284">
        <f t="shared" si="3"/>
        <v>1.148710228879771E-2</v>
      </c>
      <c r="R83" s="284">
        <f t="shared" si="3"/>
        <v>0</v>
      </c>
      <c r="S83" s="284">
        <f t="shared" si="3"/>
        <v>5.2865422623751608E-2</v>
      </c>
      <c r="T83" s="284">
        <f t="shared" si="3"/>
        <v>0.86211463337485472</v>
      </c>
      <c r="U83" s="284">
        <f t="shared" si="4"/>
        <v>1.5252740490326346E-2</v>
      </c>
      <c r="V83" s="287">
        <f t="shared" si="4"/>
        <v>2.2008154049371873E-2</v>
      </c>
    </row>
    <row r="84" spans="1:22" x14ac:dyDescent="0.2">
      <c r="A84" s="41" t="str">
        <f>VLOOKUP($B84,'Sector Match'!$A$1:$B$43,2,0)</f>
        <v>refined petroleum and coke 19</v>
      </c>
      <c r="B84" s="12" t="s">
        <v>21</v>
      </c>
      <c r="C84" s="144">
        <f>SUMIFS($B24:$AC24,$B$4:$AC$4,C$63)-SUMIFS('Non-energy Use 2020'!$C24:$AF24,'Non-energy Use 2020'!$C$1:$AF$1,'Energy Use 2020'!C$63)</f>
        <v>166395705191815.81</v>
      </c>
      <c r="D84" s="145">
        <f>SUMIFS($B24:$AC24,$B$4:$AC$4,D$63)-SUMIFS('Non-energy Use 2020'!$C24:$AF24,'Non-energy Use 2020'!$C$1:$AF$1,'Energy Use 2020'!D$63)</f>
        <v>1518257522689502.5</v>
      </c>
      <c r="E84" s="145">
        <f>SUMIFS($B24:$AC24,$B$4:$AC$4,E$63)-SUMIFS('Non-energy Use 2020'!$C24:$AF24,'Non-energy Use 2020'!$C$1:$AF$1,'Energy Use 2020'!E$63)</f>
        <v>21559586794776.359</v>
      </c>
      <c r="F84" s="145">
        <f>SUMIFS($B24:$AC24,$B$4:$AC$4,F$63)-SUMIFS('Non-energy Use 2020'!$C24:$AF24,'Non-energy Use 2020'!$C$1:$AF$1,'Energy Use 2020'!F$63)</f>
        <v>20708723618754.402</v>
      </c>
      <c r="G84" s="145">
        <f>SUMIFS($B24:$AC24,$B$4:$AC$4,G$63)-SUMIFS('Non-energy Use 2020'!$C24:$AF24,'Non-energy Use 2020'!$C$1:$AF$1,'Energy Use 2020'!G$63)</f>
        <v>1227133540468870.8</v>
      </c>
      <c r="H84" s="145">
        <f>SUMIFS($B24:$AC24,$B$4:$AC$4,H$63)-SUMIFS('Non-energy Use 2020'!$C24:$AF24,'Non-energy Use 2020'!$C$1:$AF$1,'Energy Use 2020'!H$63)</f>
        <v>372276178554907.81</v>
      </c>
      <c r="I84" s="145">
        <f>SUMIFS($B24:$AC24,$B$4:$AC$4,I$63)-SUMIFS('Non-energy Use 2020'!$C24:$AF24,'Non-energy Use 2020'!$C$1:$AF$1,'Energy Use 2020'!I$63)</f>
        <v>437880136866688.19</v>
      </c>
      <c r="J84" s="145">
        <f>SUMIFS($B24:$AC24,$B$4:$AC$4,J$63)-SUMIFS('Non-energy Use 2020'!$C24:$AF24,'Non-energy Use 2020'!$C$1:$AF$1,'Energy Use 2020'!J$63)</f>
        <v>629932150037365.38</v>
      </c>
      <c r="K84" s="146">
        <f>SUMIFS($B24:$AC24,$B$4:$AC$4,K$63)-SUMIFS('Non-energy Use 2020'!$C24:$AF24,'Non-energy Use 2020'!$C$1:$AF$1,'Energy Use 2020'!K$63)</f>
        <v>11695685452632.992</v>
      </c>
      <c r="L84" s="266">
        <f t="shared" si="2"/>
        <v>4405839229675314.5</v>
      </c>
      <c r="N84" s="12" t="s">
        <v>21</v>
      </c>
      <c r="O84" s="282">
        <f t="shared" si="3"/>
        <v>4.193483382764325E-2</v>
      </c>
      <c r="P84" s="284">
        <f t="shared" si="3"/>
        <v>0.38262932837214297</v>
      </c>
      <c r="Q84" s="284">
        <f t="shared" si="3"/>
        <v>5.4334196221554071E-3</v>
      </c>
      <c r="R84" s="284">
        <f t="shared" si="3"/>
        <v>5.2189861675454472E-3</v>
      </c>
      <c r="S84" s="284">
        <f t="shared" si="3"/>
        <v>0.30926063292660438</v>
      </c>
      <c r="T84" s="284">
        <f t="shared" si="3"/>
        <v>9.3820568672093055E-2</v>
      </c>
      <c r="U84" s="284">
        <f t="shared" si="4"/>
        <v>0.1587546986507572</v>
      </c>
      <c r="V84" s="287">
        <f t="shared" si="4"/>
        <v>2.9475317610581707E-3</v>
      </c>
    </row>
    <row r="85" spans="1:22" x14ac:dyDescent="0.2">
      <c r="A85" s="41" t="str">
        <f>VLOOKUP($B85,'Sector Match'!$A$1:$B$43,2,0)</f>
        <v>chemicals 20</v>
      </c>
      <c r="B85" s="12" t="s">
        <v>1</v>
      </c>
      <c r="C85" s="144">
        <f>SUMIFS($B25:$AC25,$B$4:$AC$4,C$63)-SUMIFS('Non-energy Use 2020'!$C25:$AF25,'Non-energy Use 2020'!$C$1:$AF$1,'Energy Use 2020'!C$63)</f>
        <v>2179955437670722</v>
      </c>
      <c r="D85" s="145">
        <f>SUMIFS($B25:$AC25,$B$4:$AC$4,D$63)-SUMIFS('Non-energy Use 2020'!$C25:$AF25,'Non-energy Use 2020'!$C$1:$AF$1,'Energy Use 2020'!D$63)</f>
        <v>421397376568861.5</v>
      </c>
      <c r="E85" s="145">
        <f>SUMIFS($B25:$AC25,$B$4:$AC$4,E$63)-SUMIFS('Non-energy Use 2020'!$C25:$AF25,'Non-energy Use 2020'!$C$1:$AF$1,'Energy Use 2020'!E$63)</f>
        <v>107798129307435.52</v>
      </c>
      <c r="F85" s="145">
        <f>SUMIFS($B25:$AC25,$B$4:$AC$4,F$63)-SUMIFS('Non-energy Use 2020'!$C25:$AF25,'Non-energy Use 2020'!$C$1:$AF$1,'Energy Use 2020'!F$63)</f>
        <v>46859184563547.039</v>
      </c>
      <c r="G85" s="145">
        <f>SUMIFS($B25:$AC25,$B$4:$AC$4,G$63)-SUMIFS('Non-energy Use 2020'!$C25:$AF25,'Non-energy Use 2020'!$C$1:$AF$1,'Energy Use 2020'!G$63)</f>
        <v>360113992108297.88</v>
      </c>
      <c r="H85" s="145">
        <f>SUMIFS($B25:$AC25,$B$4:$AC$4,H$63)-SUMIFS('Non-energy Use 2020'!$C25:$AF25,'Non-energy Use 2020'!$C$1:$AF$1,'Energy Use 2020'!H$63)</f>
        <v>1091464610807096.4</v>
      </c>
      <c r="I85" s="145">
        <f>SUMIFS($B25:$AC25,$B$4:$AC$4,I$63)-SUMIFS('Non-energy Use 2020'!$C25:$AF25,'Non-energy Use 2020'!$C$1:$AF$1,'Energy Use 2020'!I$63)</f>
        <v>1972606852992664</v>
      </c>
      <c r="J85" s="145">
        <f>SUMIFS($B25:$AC25,$B$4:$AC$4,J$63)-SUMIFS('Non-energy Use 2020'!$C25:$AF25,'Non-energy Use 2020'!$C$1:$AF$1,'Energy Use 2020'!J$63)</f>
        <v>1580891096902595.3</v>
      </c>
      <c r="K85" s="146">
        <f>SUMIFS($B25:$AC25,$B$4:$AC$4,K$63)-SUMIFS('Non-energy Use 2020'!$C25:$AF25,'Non-energy Use 2020'!$C$1:$AF$1,'Energy Use 2020'!K$63)</f>
        <v>52145696234013.766</v>
      </c>
      <c r="L85" s="266">
        <f t="shared" si="2"/>
        <v>7813232377155233</v>
      </c>
      <c r="N85" s="12" t="s">
        <v>1</v>
      </c>
      <c r="O85" s="282">
        <f t="shared" si="3"/>
        <v>0.37324006284126304</v>
      </c>
      <c r="P85" s="284">
        <f t="shared" si="3"/>
        <v>7.2149357089501404E-2</v>
      </c>
      <c r="Q85" s="284">
        <f t="shared" si="3"/>
        <v>1.845660689278511E-2</v>
      </c>
      <c r="R85" s="284">
        <f t="shared" si="3"/>
        <v>8.0229736300831793E-3</v>
      </c>
      <c r="S85" s="284">
        <f t="shared" si="3"/>
        <v>6.1656750739884345E-2</v>
      </c>
      <c r="T85" s="284">
        <f t="shared" si="3"/>
        <v>0.18687460894243701</v>
      </c>
      <c r="U85" s="284">
        <f t="shared" si="4"/>
        <v>0.27067153858135151</v>
      </c>
      <c r="V85" s="287">
        <f t="shared" si="4"/>
        <v>8.9281012826944485E-3</v>
      </c>
    </row>
    <row r="86" spans="1:22" x14ac:dyDescent="0.2">
      <c r="A86" s="41">
        <f>VLOOKUP($B86,'Sector Match'!$A$1:$B$43,2,0)</f>
        <v>0</v>
      </c>
      <c r="B86" s="12" t="s">
        <v>22</v>
      </c>
      <c r="C86" s="144">
        <f>SUMIFS($B26:$AC26,$B$4:$AC$4,C$63)-SUMIFS('Non-energy Use 2020'!$C26:$AF26,'Non-energy Use 2020'!$C$1:$AF$1,'Energy Use 2020'!C$63)</f>
        <v>80176962101105.828</v>
      </c>
      <c r="D86" s="145">
        <f>SUMIFS($B26:$AC26,$B$4:$AC$4,D$63)-SUMIFS('Non-energy Use 2020'!$C26:$AF26,'Non-energy Use 2020'!$C$1:$AF$1,'Energy Use 2020'!D$63)</f>
        <v>479329790930.02521</v>
      </c>
      <c r="E86" s="145">
        <f>SUMIFS($B26:$AC26,$B$4:$AC$4,E$63)-SUMIFS('Non-energy Use 2020'!$C26:$AF26,'Non-energy Use 2020'!$C$1:$AF$1,'Energy Use 2020'!E$63)</f>
        <v>1387541340110.0994</v>
      </c>
      <c r="F86" s="145">
        <f>SUMIFS($B26:$AC26,$B$4:$AC$4,F$63)-SUMIFS('Non-energy Use 2020'!$C26:$AF26,'Non-energy Use 2020'!$C$1:$AF$1,'Energy Use 2020'!F$63)</f>
        <v>0</v>
      </c>
      <c r="G86" s="145">
        <f>SUMIFS($B26:$AC26,$B$4:$AC$4,G$63)-SUMIFS('Non-energy Use 2020'!$C26:$AF26,'Non-energy Use 2020'!$C$1:$AF$1,'Energy Use 2020'!G$63)</f>
        <v>1028151672611.2654</v>
      </c>
      <c r="H86" s="145">
        <f>SUMIFS($B26:$AC26,$B$4:$AC$4,H$63)-SUMIFS('Non-energy Use 2020'!$C26:$AF26,'Non-energy Use 2020'!$C$1:$AF$1,'Energy Use 2020'!H$63)</f>
        <v>66869747321907.188</v>
      </c>
      <c r="I86" s="145">
        <f>SUMIFS($B26:$AC26,$B$4:$AC$4,I$63)-SUMIFS('Non-energy Use 2020'!$C26:$AF26,'Non-energy Use 2020'!$C$1:$AF$1,'Energy Use 2020'!I$63)</f>
        <v>146875636962725.72</v>
      </c>
      <c r="J86" s="145">
        <f>SUMIFS($B26:$AC26,$B$4:$AC$4,J$63)-SUMIFS('Non-energy Use 2020'!$C26:$AF26,'Non-energy Use 2020'!$C$1:$AF$1,'Energy Use 2020'!J$63)</f>
        <v>104745734550450.58</v>
      </c>
      <c r="K86" s="146">
        <f>SUMIFS($B26:$AC26,$B$4:$AC$4,K$63)-SUMIFS('Non-energy Use 2020'!$C26:$AF26,'Non-energy Use 2020'!$C$1:$AF$1,'Energy Use 2020'!K$63)</f>
        <v>5520967444519.6426</v>
      </c>
      <c r="L86" s="266">
        <f t="shared" si="2"/>
        <v>407084071184360.31</v>
      </c>
      <c r="N86" s="12" t="s">
        <v>22</v>
      </c>
      <c r="O86" s="282">
        <f t="shared" si="3"/>
        <v>0.30812591582951715</v>
      </c>
      <c r="P86" s="284">
        <f t="shared" si="3"/>
        <v>1.8420993630120085E-3</v>
      </c>
      <c r="Q86" s="284">
        <f t="shared" si="3"/>
        <v>5.3324226182778151E-3</v>
      </c>
      <c r="R86" s="284">
        <f t="shared" si="3"/>
        <v>0</v>
      </c>
      <c r="S86" s="284">
        <f t="shared" si="3"/>
        <v>3.9512619015858999E-3</v>
      </c>
      <c r="T86" s="284">
        <f t="shared" si="3"/>
        <v>0.2569853184118942</v>
      </c>
      <c r="U86" s="284">
        <f t="shared" si="4"/>
        <v>0.40254550112404341</v>
      </c>
      <c r="V86" s="287">
        <f t="shared" si="4"/>
        <v>2.1217480751669699E-2</v>
      </c>
    </row>
    <row r="87" spans="1:22" x14ac:dyDescent="0.2">
      <c r="A87" s="41" t="str">
        <f>VLOOKUP($B87,'Sector Match'!$A$1:$B$43,2,0)</f>
        <v>chemicals 20</v>
      </c>
      <c r="B87" s="12" t="s">
        <v>23</v>
      </c>
      <c r="C87" s="144">
        <f>SUMIFS($B27:$AC27,$B$4:$AC$4,C$63)-SUMIFS('Non-energy Use 2020'!$C27:$AF27,'Non-energy Use 2020'!$C$1:$AF$1,'Energy Use 2020'!C$63)</f>
        <v>71413024628032.734</v>
      </c>
      <c r="D87" s="145">
        <f>SUMIFS($B27:$AC27,$B$4:$AC$4,D$63)-SUMIFS('Non-energy Use 2020'!$C27:$AF27,'Non-energy Use 2020'!$C$1:$AF$1,'Energy Use 2020'!D$63)</f>
        <v>58499557156.144867</v>
      </c>
      <c r="E87" s="145">
        <f>SUMIFS($B27:$AC27,$B$4:$AC$4,E$63)-SUMIFS('Non-energy Use 2020'!$C27:$AF27,'Non-energy Use 2020'!$C$1:$AF$1,'Energy Use 2020'!E$63)</f>
        <v>371945161007.35333</v>
      </c>
      <c r="F87" s="145">
        <f>SUMIFS($B27:$AC27,$B$4:$AC$4,F$63)-SUMIFS('Non-energy Use 2020'!$C27:$AF27,'Non-energy Use 2020'!$C$1:$AF$1,'Energy Use 2020'!F$63)</f>
        <v>0</v>
      </c>
      <c r="G87" s="145">
        <f>SUMIFS($B27:$AC27,$B$4:$AC$4,G$63)-SUMIFS('Non-energy Use 2020'!$C27:$AF27,'Non-energy Use 2020'!$C$1:$AF$1,'Energy Use 2020'!G$63)</f>
        <v>305748079592.18463</v>
      </c>
      <c r="H87" s="145">
        <f>SUMIFS($B27:$AC27,$B$4:$AC$4,H$63)-SUMIFS('Non-energy Use 2020'!$C27:$AF27,'Non-energy Use 2020'!$C$1:$AF$1,'Energy Use 2020'!H$63)</f>
        <v>64157444840479.305</v>
      </c>
      <c r="I87" s="145">
        <f>SUMIFS($B27:$AC27,$B$4:$AC$4,I$63)-SUMIFS('Non-energy Use 2020'!$C27:$AF27,'Non-energy Use 2020'!$C$1:$AF$1,'Energy Use 2020'!I$63)</f>
        <v>153672623112795.41</v>
      </c>
      <c r="J87" s="145">
        <f>SUMIFS($B27:$AC27,$B$4:$AC$4,J$63)-SUMIFS('Non-energy Use 2020'!$C27:$AF27,'Non-energy Use 2020'!$C$1:$AF$1,'Energy Use 2020'!J$63)</f>
        <v>104924398078073.31</v>
      </c>
      <c r="K87" s="146">
        <f>SUMIFS($B27:$AC27,$B$4:$AC$4,K$63)-SUMIFS('Non-energy Use 2020'!$C27:$AF27,'Non-energy Use 2020'!$C$1:$AF$1,'Energy Use 2020'!K$63)</f>
        <v>4103271784142.9907</v>
      </c>
      <c r="L87" s="266">
        <f t="shared" si="2"/>
        <v>399006955241279.44</v>
      </c>
      <c r="N87" s="12" t="s">
        <v>23</v>
      </c>
      <c r="O87" s="282">
        <f t="shared" si="3"/>
        <v>0.29108451315583922</v>
      </c>
      <c r="P87" s="284">
        <f t="shared" si="3"/>
        <v>2.3844831112144576E-4</v>
      </c>
      <c r="Q87" s="284">
        <f t="shared" si="3"/>
        <v>1.5160746471169064E-3</v>
      </c>
      <c r="R87" s="284">
        <f t="shared" si="3"/>
        <v>0</v>
      </c>
      <c r="S87" s="284">
        <f t="shared" si="3"/>
        <v>1.2462506855015355E-3</v>
      </c>
      <c r="T87" s="284">
        <f t="shared" si="3"/>
        <v>0.26151025942377853</v>
      </c>
      <c r="U87" s="284">
        <f t="shared" si="4"/>
        <v>0.42767922926956414</v>
      </c>
      <c r="V87" s="287">
        <f t="shared" si="4"/>
        <v>1.6725224507078227E-2</v>
      </c>
    </row>
    <row r="88" spans="1:22" x14ac:dyDescent="0.2">
      <c r="A88" s="41" t="str">
        <f>VLOOKUP($B88,'Sector Match'!$A$1:$B$43,2,0)</f>
        <v>rubber and plastic products 22</v>
      </c>
      <c r="B88" s="12" t="s">
        <v>24</v>
      </c>
      <c r="C88" s="144">
        <f>SUMIFS($B28:$AC28,$B$4:$AC$4,C$63)-SUMIFS('Non-energy Use 2020'!$C28:$AF28,'Non-energy Use 2020'!$C$1:$AF$1,'Energy Use 2020'!C$63)</f>
        <v>40176666382163.563</v>
      </c>
      <c r="D88" s="145">
        <f>SUMIFS($B28:$AC28,$B$4:$AC$4,D$63)-SUMIFS('Non-energy Use 2020'!$C28:$AF28,'Non-energy Use 2020'!$C$1:$AF$1,'Energy Use 2020'!D$63)</f>
        <v>2596840726488.5547</v>
      </c>
      <c r="E88" s="145">
        <f>SUMIFS($B28:$AC28,$B$4:$AC$4,E$63)-SUMIFS('Non-energy Use 2020'!$C28:$AF28,'Non-energy Use 2020'!$C$1:$AF$1,'Energy Use 2020'!E$63)</f>
        <v>3183509183281.437</v>
      </c>
      <c r="F88" s="145">
        <f>SUMIFS($B28:$AC28,$B$4:$AC$4,F$63)-SUMIFS('Non-energy Use 2020'!$C28:$AF28,'Non-energy Use 2020'!$C$1:$AF$1,'Energy Use 2020'!F$63)</f>
        <v>19816960400.721916</v>
      </c>
      <c r="G88" s="145">
        <f>SUMIFS($B28:$AC28,$B$4:$AC$4,G$63)-SUMIFS('Non-energy Use 2020'!$C28:$AF28,'Non-energy Use 2020'!$C$1:$AF$1,'Energy Use 2020'!G$63)</f>
        <v>3780106522322.9653</v>
      </c>
      <c r="H88" s="145">
        <f>SUMIFS($B28:$AC28,$B$4:$AC$4,H$63)-SUMIFS('Non-energy Use 2020'!$C28:$AF28,'Non-energy Use 2020'!$C$1:$AF$1,'Energy Use 2020'!H$63)</f>
        <v>65381096365656.859</v>
      </c>
      <c r="I88" s="145">
        <f>SUMIFS($B28:$AC28,$B$4:$AC$4,I$63)-SUMIFS('Non-energy Use 2020'!$C28:$AF28,'Non-energy Use 2020'!$C$1:$AF$1,'Energy Use 2020'!I$63)</f>
        <v>505256285721746.44</v>
      </c>
      <c r="J88" s="145">
        <f>SUMIFS($B28:$AC28,$B$4:$AC$4,J$63)-SUMIFS('Non-energy Use 2020'!$C28:$AF28,'Non-energy Use 2020'!$C$1:$AF$1,'Energy Use 2020'!J$63)</f>
        <v>29628194564297.238</v>
      </c>
      <c r="K88" s="146">
        <f>SUMIFS($B28:$AC28,$B$4:$AC$4,K$63)-SUMIFS('Non-energy Use 2020'!$C28:$AF28,'Non-energy Use 2020'!$C$1:$AF$1,'Energy Use 2020'!K$63)</f>
        <v>3842482367165.6812</v>
      </c>
      <c r="L88" s="266">
        <f t="shared" si="2"/>
        <v>653864998793523.38</v>
      </c>
      <c r="N88" s="12" t="s">
        <v>24</v>
      </c>
      <c r="O88" s="282">
        <f t="shared" si="3"/>
        <v>0.27035202412901943</v>
      </c>
      <c r="P88" s="284">
        <f t="shared" si="3"/>
        <v>1.7474350411972813E-2</v>
      </c>
      <c r="Q88" s="284">
        <f t="shared" si="3"/>
        <v>2.1422089711145165E-2</v>
      </c>
      <c r="R88" s="284">
        <f t="shared" si="3"/>
        <v>1.3334992270036325E-4</v>
      </c>
      <c r="S88" s="284">
        <f t="shared" si="3"/>
        <v>2.5436641258693903E-2</v>
      </c>
      <c r="T88" s="284">
        <f t="shared" si="3"/>
        <v>0.43995466358744567</v>
      </c>
      <c r="U88" s="284">
        <f t="shared" si="4"/>
        <v>0.19937050763629879</v>
      </c>
      <c r="V88" s="287">
        <f t="shared" si="4"/>
        <v>2.5856373342724458E-2</v>
      </c>
    </row>
    <row r="89" spans="1:22" x14ac:dyDescent="0.2">
      <c r="A89" s="41" t="str">
        <f>VLOOKUP($B89,'Sector Match'!$A$1:$B$43,2,0)</f>
        <v>cement and other nonmetallic minerals 239</v>
      </c>
      <c r="B89" s="12" t="s">
        <v>25</v>
      </c>
      <c r="C89" s="144">
        <f>SUMIFS($B29:$AC29,$B$4:$AC$4,C$63)-SUMIFS('Non-energy Use 2020'!$C29:$AF29,'Non-energy Use 2020'!$C$1:$AF$1,'Energy Use 2020'!C$63)</f>
        <v>3787828639358872</v>
      </c>
      <c r="D89" s="145">
        <f>SUMIFS($B29:$AC29,$B$4:$AC$4,D$63)-SUMIFS('Non-energy Use 2020'!$C29:$AF29,'Non-energy Use 2020'!$C$1:$AF$1,'Energy Use 2020'!D$63)</f>
        <v>116956576658951.3</v>
      </c>
      <c r="E89" s="145">
        <f>SUMIFS($B29:$AC29,$B$4:$AC$4,E$63)-SUMIFS('Non-energy Use 2020'!$C29:$AF29,'Non-energy Use 2020'!$C$1:$AF$1,'Energy Use 2020'!E$63)</f>
        <v>74081834698091.297</v>
      </c>
      <c r="F89" s="145">
        <f>SUMIFS($B29:$AC29,$B$4:$AC$4,F$63)-SUMIFS('Non-energy Use 2020'!$C29:$AF29,'Non-energy Use 2020'!$C$1:$AF$1,'Energy Use 2020'!F$63)</f>
        <v>146645506965.34216</v>
      </c>
      <c r="G89" s="145">
        <f>SUMIFS($B29:$AC29,$B$4:$AC$4,G$63)-SUMIFS('Non-energy Use 2020'!$C29:$AF29,'Non-energy Use 2020'!$C$1:$AF$1,'Energy Use 2020'!G$63)</f>
        <v>146813955399690.63</v>
      </c>
      <c r="H89" s="145">
        <f>SUMIFS($B29:$AC29,$B$4:$AC$4,H$63)-SUMIFS('Non-energy Use 2020'!$C29:$AF29,'Non-energy Use 2020'!$C$1:$AF$1,'Energy Use 2020'!H$63)</f>
        <v>792851022625958.63</v>
      </c>
      <c r="I89" s="145">
        <f>SUMIFS($B29:$AC29,$B$4:$AC$4,I$63)-SUMIFS('Non-energy Use 2020'!$C29:$AF29,'Non-energy Use 2020'!$C$1:$AF$1,'Energy Use 2020'!I$63)</f>
        <v>1340811294492135.3</v>
      </c>
      <c r="J89" s="145">
        <f>SUMIFS($B29:$AC29,$B$4:$AC$4,J$63)-SUMIFS('Non-energy Use 2020'!$C29:$AF29,'Non-energy Use 2020'!$C$1:$AF$1,'Energy Use 2020'!J$63)</f>
        <v>45359968384612.055</v>
      </c>
      <c r="K89" s="146">
        <f>SUMIFS($B29:$AC29,$B$4:$AC$4,K$63)-SUMIFS('Non-energy Use 2020'!$C29:$AF29,'Non-energy Use 2020'!$C$1:$AF$1,'Energy Use 2020'!K$63)</f>
        <v>18639016566835.262</v>
      </c>
      <c r="L89" s="266">
        <f t="shared" si="2"/>
        <v>6323488953692112</v>
      </c>
      <c r="N89" s="12" t="s">
        <v>25</v>
      </c>
      <c r="O89" s="282">
        <f t="shared" si="3"/>
        <v>0.76019941453869788</v>
      </c>
      <c r="P89" s="284">
        <f t="shared" si="3"/>
        <v>2.3472635530216085E-2</v>
      </c>
      <c r="Q89" s="284">
        <f t="shared" si="3"/>
        <v>1.4867876223401123E-2</v>
      </c>
      <c r="R89" s="284">
        <f t="shared" si="3"/>
        <v>2.9431064378522871E-5</v>
      </c>
      <c r="S89" s="284">
        <f t="shared" si="3"/>
        <v>2.9464871188007613E-2</v>
      </c>
      <c r="T89" s="284">
        <f t="shared" si="3"/>
        <v>0.15912147581171435</v>
      </c>
      <c r="U89" s="284">
        <f t="shared" si="4"/>
        <v>9.1035325756743998E-3</v>
      </c>
      <c r="V89" s="287">
        <f t="shared" si="4"/>
        <v>3.7407630679099474E-3</v>
      </c>
    </row>
    <row r="90" spans="1:22" x14ac:dyDescent="0.2">
      <c r="A90" s="41" t="str">
        <f>VLOOKUP($B90,'Sector Match'!$A$1:$B$43,2,0)</f>
        <v>iron and steel 241</v>
      </c>
      <c r="B90" s="12" t="s">
        <v>26</v>
      </c>
      <c r="C90" s="144">
        <f>SUMIFS($B30:$AC30,$B$4:$AC$4,C$63)-SUMIFS('Non-energy Use 2020'!$C30:$AF30,'Non-energy Use 2020'!$C$1:$AF$1,'Energy Use 2020'!C$63)</f>
        <v>1.1305866647927288E+16</v>
      </c>
      <c r="D90" s="145">
        <f>SUMIFS($B30:$AC30,$B$4:$AC$4,D$63)-SUMIFS('Non-energy Use 2020'!$C30:$AF30,'Non-energy Use 2020'!$C$1:$AF$1,'Energy Use 2020'!D$63)</f>
        <v>4034643788572899</v>
      </c>
      <c r="E90" s="145">
        <f>SUMIFS($B30:$AC30,$B$4:$AC$4,E$63)-SUMIFS('Non-energy Use 2020'!$C30:$AF30,'Non-energy Use 2020'!$C$1:$AF$1,'Energy Use 2020'!E$63)</f>
        <v>77508808531204.203</v>
      </c>
      <c r="F90" s="145">
        <f>SUMIFS($B30:$AC30,$B$4:$AC$4,F$63)-SUMIFS('Non-energy Use 2020'!$C30:$AF30,'Non-energy Use 2020'!$C$1:$AF$1,'Energy Use 2020'!F$63)</f>
        <v>0</v>
      </c>
      <c r="G90" s="145">
        <f>SUMIFS($B30:$AC30,$B$4:$AC$4,G$63)-SUMIFS('Non-energy Use 2020'!$C30:$AF30,'Non-energy Use 2020'!$C$1:$AF$1,'Energy Use 2020'!G$63)</f>
        <v>6715783529374.2979</v>
      </c>
      <c r="H90" s="145">
        <f>SUMIFS($B30:$AC30,$B$4:$AC$4,H$63)-SUMIFS('Non-energy Use 2020'!$C30:$AF30,'Non-energy Use 2020'!$C$1:$AF$1,'Energy Use 2020'!H$63)</f>
        <v>500132604354546.75</v>
      </c>
      <c r="I90" s="145">
        <f>SUMIFS($B30:$AC30,$B$4:$AC$4,I$63)-SUMIFS('Non-energy Use 2020'!$C30:$AF30,'Non-energy Use 2020'!$C$1:$AF$1,'Energy Use 2020'!I$63)</f>
        <v>2315329183758376.5</v>
      </c>
      <c r="J90" s="145">
        <f>SUMIFS($B30:$AC30,$B$4:$AC$4,J$63)-SUMIFS('Non-energy Use 2020'!$C30:$AF30,'Non-energy Use 2020'!$C$1:$AF$1,'Energy Use 2020'!J$63)</f>
        <v>177706421892262.88</v>
      </c>
      <c r="K90" s="146">
        <f>SUMIFS($B30:$AC30,$B$4:$AC$4,K$63)-SUMIFS('Non-energy Use 2020'!$C30:$AF30,'Non-energy Use 2020'!$C$1:$AF$1,'Energy Use 2020'!K$63)</f>
        <v>13119927158358.488</v>
      </c>
      <c r="L90" s="266">
        <f t="shared" si="2"/>
        <v>1.8431023165724312E+16</v>
      </c>
      <c r="N90" s="12" t="s">
        <v>26</v>
      </c>
      <c r="O90" s="282">
        <f t="shared" si="3"/>
        <v>0.70154389010978835</v>
      </c>
      <c r="P90" s="284">
        <f t="shared" si="3"/>
        <v>0.2503549517065673</v>
      </c>
      <c r="Q90" s="284">
        <f t="shared" si="3"/>
        <v>4.8095234755598766E-3</v>
      </c>
      <c r="R90" s="284">
        <f t="shared" si="3"/>
        <v>0</v>
      </c>
      <c r="S90" s="284">
        <f t="shared" si="3"/>
        <v>4.1672319770340083E-4</v>
      </c>
      <c r="T90" s="284">
        <f t="shared" si="3"/>
        <v>3.1033885659172596E-2</v>
      </c>
      <c r="U90" s="284">
        <f t="shared" si="4"/>
        <v>1.1026917121355308E-2</v>
      </c>
      <c r="V90" s="287">
        <f t="shared" si="4"/>
        <v>8.1410872985303502E-4</v>
      </c>
    </row>
    <row r="91" spans="1:22" x14ac:dyDescent="0.2">
      <c r="A91" s="41" t="str">
        <f>VLOOKUP($B91,'Sector Match'!$A$1:$B$43,2,0)</f>
        <v>other metals 242</v>
      </c>
      <c r="B91" s="12" t="s">
        <v>27</v>
      </c>
      <c r="C91" s="144">
        <f>SUMIFS($B31:$AC31,$B$4:$AC$4,C$63)-SUMIFS('Non-energy Use 2020'!$C31:$AF31,'Non-energy Use 2020'!$C$1:$AF$1,'Energy Use 2020'!C$63)</f>
        <v>530165759566187.88</v>
      </c>
      <c r="D91" s="145">
        <f>SUMIFS($B31:$AC31,$B$4:$AC$4,D$63)-SUMIFS('Non-energy Use 2020'!$C31:$AF31,'Non-energy Use 2020'!$C$1:$AF$1,'Energy Use 2020'!D$63)</f>
        <v>75809338150203.156</v>
      </c>
      <c r="E91" s="145">
        <f>SUMIFS($B31:$AC31,$B$4:$AC$4,E$63)-SUMIFS('Non-energy Use 2020'!$C31:$AF31,'Non-energy Use 2020'!$C$1:$AF$1,'Energy Use 2020'!E$63)</f>
        <v>10719301174435.457</v>
      </c>
      <c r="F91" s="145">
        <f>SUMIFS($B31:$AC31,$B$4:$AC$4,F$63)-SUMIFS('Non-energy Use 2020'!$C31:$AF31,'Non-energy Use 2020'!$C$1:$AF$1,'Energy Use 2020'!F$63)</f>
        <v>83231233683.032043</v>
      </c>
      <c r="G91" s="145">
        <f>SUMIFS($B31:$AC31,$B$4:$AC$4,G$63)-SUMIFS('Non-energy Use 2020'!$C31:$AF31,'Non-energy Use 2020'!$C$1:$AF$1,'Energy Use 2020'!G$63)</f>
        <v>22613506108903.016</v>
      </c>
      <c r="H91" s="145">
        <f>SUMIFS($B31:$AC31,$B$4:$AC$4,H$63)-SUMIFS('Non-energy Use 2020'!$C31:$AF31,'Non-energy Use 2020'!$C$1:$AF$1,'Energy Use 2020'!H$63)</f>
        <v>180680019640666.44</v>
      </c>
      <c r="I91" s="145">
        <f>SUMIFS($B31:$AC31,$B$4:$AC$4,I$63)-SUMIFS('Non-energy Use 2020'!$C31:$AF31,'Non-energy Use 2020'!$C$1:$AF$1,'Energy Use 2020'!I$63)</f>
        <v>2433853335821037.5</v>
      </c>
      <c r="J91" s="145">
        <f>SUMIFS($B31:$AC31,$B$4:$AC$4,J$63)-SUMIFS('Non-energy Use 2020'!$C31:$AF31,'Non-energy Use 2020'!$C$1:$AF$1,'Energy Use 2020'!J$63)</f>
        <v>205348939584572.72</v>
      </c>
      <c r="K91" s="146">
        <f>SUMIFS($B31:$AC31,$B$4:$AC$4,K$63)-SUMIFS('Non-energy Use 2020'!$C31:$AF31,'Non-energy Use 2020'!$C$1:$AF$1,'Energy Use 2020'!K$63)</f>
        <v>1964243693829.0991</v>
      </c>
      <c r="L91" s="266">
        <f t="shared" si="2"/>
        <v>3461237674973518</v>
      </c>
      <c r="N91" s="12" t="s">
        <v>27</v>
      </c>
      <c r="O91" s="282">
        <f t="shared" si="3"/>
        <v>0.51603449591565431</v>
      </c>
      <c r="P91" s="284">
        <f t="shared" si="3"/>
        <v>7.3788683807211333E-2</v>
      </c>
      <c r="Q91" s="284">
        <f t="shared" si="3"/>
        <v>1.0433584361698684E-2</v>
      </c>
      <c r="R91" s="284">
        <f t="shared" si="3"/>
        <v>8.1012752979758219E-5</v>
      </c>
      <c r="S91" s="284">
        <f t="shared" si="3"/>
        <v>2.2010756098888525E-2</v>
      </c>
      <c r="T91" s="284">
        <f t="shared" si="3"/>
        <v>0.17586409754864932</v>
      </c>
      <c r="U91" s="284">
        <f t="shared" si="4"/>
        <v>0.1998754816079551</v>
      </c>
      <c r="V91" s="287">
        <f t="shared" si="4"/>
        <v>1.9118879069632902E-3</v>
      </c>
    </row>
    <row r="92" spans="1:22" x14ac:dyDescent="0.2">
      <c r="A92" s="41" t="str">
        <f>VLOOKUP($B92,'Sector Match'!$A$1:$B$43,2,0)</f>
        <v>metal products except machinery and vehicles 25</v>
      </c>
      <c r="B92" s="12" t="s">
        <v>28</v>
      </c>
      <c r="C92" s="144">
        <f>SUMIFS($B32:$AC32,$B$4:$AC$4,C$63)-SUMIFS('Non-energy Use 2020'!$C32:$AF32,'Non-energy Use 2020'!$C$1:$AF$1,'Energy Use 2020'!C$63)</f>
        <v>200470529782854.63</v>
      </c>
      <c r="D92" s="145">
        <f>SUMIFS($B32:$AC32,$B$4:$AC$4,D$63)-SUMIFS('Non-energy Use 2020'!$C32:$AF32,'Non-energy Use 2020'!$C$1:$AF$1,'Energy Use 2020'!D$63)</f>
        <v>44531994585879.039</v>
      </c>
      <c r="E92" s="145">
        <f>SUMIFS($B32:$AC32,$B$4:$AC$4,E$63)-SUMIFS('Non-energy Use 2020'!$C32:$AF32,'Non-energy Use 2020'!$C$1:$AF$1,'Energy Use 2020'!E$63)</f>
        <v>5705166895193.2734</v>
      </c>
      <c r="F92" s="145">
        <f>SUMIFS($B32:$AC32,$B$4:$AC$4,F$63)-SUMIFS('Non-energy Use 2020'!$C32:$AF32,'Non-energy Use 2020'!$C$1:$AF$1,'Energy Use 2020'!F$63)</f>
        <v>0</v>
      </c>
      <c r="G92" s="145">
        <f>SUMIFS($B32:$AC32,$B$4:$AC$4,G$63)-SUMIFS('Non-energy Use 2020'!$C32:$AF32,'Non-energy Use 2020'!$C$1:$AF$1,'Energy Use 2020'!G$63)</f>
        <v>592716868969.54321</v>
      </c>
      <c r="H92" s="145">
        <f>SUMIFS($B32:$AC32,$B$4:$AC$4,H$63)-SUMIFS('Non-energy Use 2020'!$C32:$AF32,'Non-energy Use 2020'!$C$1:$AF$1,'Energy Use 2020'!H$63)</f>
        <v>260055951919512.16</v>
      </c>
      <c r="I92" s="145">
        <f>SUMIFS($B32:$AC32,$B$4:$AC$4,I$63)-SUMIFS('Non-energy Use 2020'!$C32:$AF32,'Non-energy Use 2020'!$C$1:$AF$1,'Energy Use 2020'!I$63)</f>
        <v>529516612793531.25</v>
      </c>
      <c r="J92" s="145">
        <f>SUMIFS($B32:$AC32,$B$4:$AC$4,J$63)-SUMIFS('Non-energy Use 2020'!$C32:$AF32,'Non-energy Use 2020'!$C$1:$AF$1,'Energy Use 2020'!J$63)</f>
        <v>5967456604311.5166</v>
      </c>
      <c r="K92" s="146">
        <f>SUMIFS($B32:$AC32,$B$4:$AC$4,K$63)-SUMIFS('Non-energy Use 2020'!$C32:$AF32,'Non-energy Use 2020'!$C$1:$AF$1,'Energy Use 2020'!K$63)</f>
        <v>1287300951887.9971</v>
      </c>
      <c r="L92" s="266">
        <f t="shared" si="2"/>
        <v>1048127730402139.4</v>
      </c>
      <c r="N92" s="12" t="s">
        <v>28</v>
      </c>
      <c r="O92" s="282">
        <f t="shared" si="3"/>
        <v>0.38655270389738966</v>
      </c>
      <c r="P92" s="284">
        <f t="shared" si="3"/>
        <v>8.5867797804301982E-2</v>
      </c>
      <c r="Q92" s="284">
        <f t="shared" si="3"/>
        <v>1.1000857292648554E-2</v>
      </c>
      <c r="R92" s="284">
        <f t="shared" si="3"/>
        <v>0</v>
      </c>
      <c r="S92" s="284">
        <f t="shared" si="3"/>
        <v>1.1428927164204416E-3</v>
      </c>
      <c r="T92" s="284">
        <f t="shared" si="3"/>
        <v>0.50144692832399784</v>
      </c>
      <c r="U92" s="284">
        <f t="shared" si="4"/>
        <v>1.1506611412089146E-2</v>
      </c>
      <c r="V92" s="287">
        <f t="shared" si="4"/>
        <v>2.4822085531523708E-3</v>
      </c>
    </row>
    <row r="93" spans="1:22" x14ac:dyDescent="0.2">
      <c r="A93" s="41" t="str">
        <f>VLOOKUP($B93,'Sector Match'!$A$1:$B$43,2,0)</f>
        <v>other manufacturing 31T33</v>
      </c>
      <c r="B93" s="12" t="s">
        <v>29</v>
      </c>
      <c r="C93" s="144">
        <f>SUMIFS($B33:$AC33,$B$4:$AC$4,C$63)-SUMIFS('Non-energy Use 2020'!$C33:$AF33,'Non-energy Use 2020'!$C$1:$AF$1,'Energy Use 2020'!C$63)</f>
        <v>113584705586912.77</v>
      </c>
      <c r="D93" s="145">
        <f>SUMIFS($B33:$AC33,$B$4:$AC$4,D$63)-SUMIFS('Non-energy Use 2020'!$C33:$AF33,'Non-energy Use 2020'!$C$1:$AF$1,'Energy Use 2020'!D$63)</f>
        <v>3680853095928.8047</v>
      </c>
      <c r="E93" s="145">
        <f>SUMIFS($B33:$AC33,$B$4:$AC$4,E$63)-SUMIFS('Non-energy Use 2020'!$C33:$AF33,'Non-energy Use 2020'!$C$1:$AF$1,'Energy Use 2020'!E$63)</f>
        <v>5691552325478.6182</v>
      </c>
      <c r="F93" s="145">
        <f>SUMIFS($B33:$AC33,$B$4:$AC$4,F$63)-SUMIFS('Non-energy Use 2020'!$C33:$AF33,'Non-energy Use 2020'!$C$1:$AF$1,'Energy Use 2020'!F$63)</f>
        <v>0</v>
      </c>
      <c r="G93" s="145">
        <f>SUMIFS($B33:$AC33,$B$4:$AC$4,G$63)-SUMIFS('Non-energy Use 2020'!$C33:$AF33,'Non-energy Use 2020'!$C$1:$AF$1,'Energy Use 2020'!G$63)</f>
        <v>841888133220.62537</v>
      </c>
      <c r="H93" s="145">
        <f>SUMIFS($B33:$AC33,$B$4:$AC$4,H$63)-SUMIFS('Non-energy Use 2020'!$C33:$AF33,'Non-energy Use 2020'!$C$1:$AF$1,'Energy Use 2020'!H$63)</f>
        <v>76537407095558.031</v>
      </c>
      <c r="I93" s="145">
        <f>SUMIFS($B33:$AC33,$B$4:$AC$4,I$63)-SUMIFS('Non-energy Use 2020'!$C33:$AF33,'Non-energy Use 2020'!$C$1:$AF$1,'Energy Use 2020'!I$63)</f>
        <v>367648025457609.69</v>
      </c>
      <c r="J93" s="145">
        <f>SUMIFS($B33:$AC33,$B$4:$AC$4,J$63)-SUMIFS('Non-energy Use 2020'!$C33:$AF33,'Non-energy Use 2020'!$C$1:$AF$1,'Energy Use 2020'!J$63)</f>
        <v>3330818932476.4185</v>
      </c>
      <c r="K93" s="146">
        <f>SUMIFS($B33:$AC33,$B$4:$AC$4,K$63)-SUMIFS('Non-energy Use 2020'!$C33:$AF33,'Non-energy Use 2020'!$C$1:$AF$1,'Energy Use 2020'!K$63)</f>
        <v>1403823882877.8589</v>
      </c>
      <c r="L93" s="266">
        <f t="shared" si="2"/>
        <v>572719074510062.75</v>
      </c>
      <c r="N93" s="12" t="s">
        <v>29</v>
      </c>
      <c r="O93" s="282">
        <f t="shared" si="3"/>
        <v>0.55387977050753801</v>
      </c>
      <c r="P93" s="284">
        <f t="shared" si="3"/>
        <v>1.79491601224867E-2</v>
      </c>
      <c r="Q93" s="284">
        <f t="shared" si="3"/>
        <v>2.7754050860796218E-2</v>
      </c>
      <c r="R93" s="284">
        <f t="shared" si="3"/>
        <v>0</v>
      </c>
      <c r="S93" s="284">
        <f t="shared" si="3"/>
        <v>4.1053485468116333E-3</v>
      </c>
      <c r="T93" s="284">
        <f t="shared" si="3"/>
        <v>0.37322385314360634</v>
      </c>
      <c r="U93" s="284">
        <f t="shared" si="4"/>
        <v>1.6242267974278815E-2</v>
      </c>
      <c r="V93" s="287">
        <f t="shared" si="4"/>
        <v>6.8455488444826209E-3</v>
      </c>
    </row>
    <row r="94" spans="1:22" x14ac:dyDescent="0.2">
      <c r="A94" s="41" t="str">
        <f>VLOOKUP($B94,'Sector Match'!$A$1:$B$43,2,0)</f>
        <v>glass and glass products 231</v>
      </c>
      <c r="B94" s="12" t="s">
        <v>30</v>
      </c>
      <c r="C94" s="144">
        <f>SUMIFS($B34:$AC34,$B$4:$AC$4,C$63)-SUMIFS('Non-energy Use 2020'!$C34:$AF34,'Non-energy Use 2020'!$C$1:$AF$1,'Energy Use 2020'!C$63)</f>
        <v>808531984349.4541</v>
      </c>
      <c r="D94" s="145">
        <f>SUMIFS($B34:$AC34,$B$4:$AC$4,D$63)-SUMIFS('Non-energy Use 2020'!$C34:$AF34,'Non-energy Use 2020'!$C$1:$AF$1,'Energy Use 2020'!D$63)</f>
        <v>4049087504843.041</v>
      </c>
      <c r="E94" s="145">
        <f>SUMIFS($B34:$AC34,$B$4:$AC$4,E$63)-SUMIFS('Non-energy Use 2020'!$C34:$AF34,'Non-energy Use 2020'!$C$1:$AF$1,'Energy Use 2020'!E$63)</f>
        <v>6304570287406.0342</v>
      </c>
      <c r="F94" s="145">
        <f>SUMIFS($B34:$AC34,$B$4:$AC$4,F$63)-SUMIFS('Non-energy Use 2020'!$C34:$AF34,'Non-energy Use 2020'!$C$1:$AF$1,'Energy Use 2020'!F$63)</f>
        <v>3963392080.144383</v>
      </c>
      <c r="G94" s="145">
        <f>SUMIFS($B34:$AC34,$B$4:$AC$4,G$63)-SUMIFS('Non-energy Use 2020'!$C34:$AF34,'Non-energy Use 2020'!$C$1:$AF$1,'Energy Use 2020'!G$63)</f>
        <v>1405635824871.2615</v>
      </c>
      <c r="H94" s="145">
        <f>SUMIFS($B34:$AC34,$B$4:$AC$4,H$63)-SUMIFS('Non-energy Use 2020'!$C34:$AF34,'Non-energy Use 2020'!$C$1:$AF$1,'Energy Use 2020'!H$63)</f>
        <v>63413821173542.625</v>
      </c>
      <c r="I94" s="145">
        <f>SUMIFS($B34:$AC34,$B$4:$AC$4,I$63)-SUMIFS('Non-energy Use 2020'!$C34:$AF34,'Non-energy Use 2020'!$C$1:$AF$1,'Energy Use 2020'!I$63)</f>
        <v>170108909400388.63</v>
      </c>
      <c r="J94" s="145">
        <f>SUMIFS($B34:$AC34,$B$4:$AC$4,J$63)-SUMIFS('Non-energy Use 2020'!$C34:$AF34,'Non-energy Use 2020'!$C$1:$AF$1,'Energy Use 2020'!J$63)</f>
        <v>7897780956335.1553</v>
      </c>
      <c r="K94" s="146">
        <f>SUMIFS($B34:$AC34,$B$4:$AC$4,K$63)-SUMIFS('Non-energy Use 2020'!$C34:$AF34,'Non-energy Use 2020'!$C$1:$AF$1,'Energy Use 2020'!K$63)</f>
        <v>1206844642394.9973</v>
      </c>
      <c r="L94" s="266">
        <f t="shared" si="2"/>
        <v>255199145166211.34</v>
      </c>
      <c r="N94" s="12" t="s">
        <v>30</v>
      </c>
      <c r="O94" s="282">
        <f t="shared" si="3"/>
        <v>9.5020536383824249E-3</v>
      </c>
      <c r="P94" s="284">
        <f t="shared" si="3"/>
        <v>4.7585806625175607E-2</v>
      </c>
      <c r="Q94" s="284">
        <f t="shared" si="3"/>
        <v>7.4092758477680973E-2</v>
      </c>
      <c r="R94" s="284">
        <f t="shared" si="3"/>
        <v>4.6578694305796199E-5</v>
      </c>
      <c r="S94" s="284">
        <f t="shared" si="3"/>
        <v>1.6519355155387265E-2</v>
      </c>
      <c r="T94" s="284">
        <f t="shared" si="3"/>
        <v>0.74525379560663263</v>
      </c>
      <c r="U94" s="284">
        <f t="shared" si="4"/>
        <v>9.2816536295312183E-2</v>
      </c>
      <c r="V94" s="287">
        <f t="shared" si="4"/>
        <v>1.4183115507123058E-2</v>
      </c>
    </row>
    <row r="95" spans="1:22" x14ac:dyDescent="0.2">
      <c r="A95" s="41" t="str">
        <f>VLOOKUP($B95,'Sector Match'!$A$1:$B$43,2,0)</f>
        <v>road vehicles 29</v>
      </c>
      <c r="B95" s="12" t="s">
        <v>31</v>
      </c>
      <c r="C95" s="144">
        <f>SUMIFS($B35:$AC35,$B$4:$AC$4,C$63)-SUMIFS('Non-energy Use 2020'!$C35:$AF35,'Non-energy Use 2020'!$C$1:$AF$1,'Energy Use 2020'!C$63)</f>
        <v>6148581328656.6777</v>
      </c>
      <c r="D95" s="145">
        <f>SUMIFS($B35:$AC35,$B$4:$AC$4,D$63)-SUMIFS('Non-energy Use 2020'!$C35:$AF35,'Non-energy Use 2020'!$C$1:$AF$1,'Energy Use 2020'!D$63)</f>
        <v>1098875998909.9897</v>
      </c>
      <c r="E95" s="145">
        <f>SUMIFS($B35:$AC35,$B$4:$AC$4,E$63)-SUMIFS('Non-energy Use 2020'!$C35:$AF35,'Non-energy Use 2020'!$C$1:$AF$1,'Energy Use 2020'!E$63)</f>
        <v>6150773083718.7422</v>
      </c>
      <c r="F95" s="145">
        <f>SUMIFS($B35:$AC35,$B$4:$AC$4,F$63)-SUMIFS('Non-energy Use 2020'!$C35:$AF35,'Non-energy Use 2020'!$C$1:$AF$1,'Energy Use 2020'!F$63)</f>
        <v>3963392080.144383</v>
      </c>
      <c r="G95" s="145">
        <f>SUMIFS($B35:$AC35,$B$4:$AC$4,G$63)-SUMIFS('Non-energy Use 2020'!$C35:$AF35,'Non-energy Use 2020'!$C$1:$AF$1,'Energy Use 2020'!G$63)</f>
        <v>659709910143.61938</v>
      </c>
      <c r="H95" s="145">
        <f>SUMIFS($B35:$AC35,$B$4:$AC$4,H$63)-SUMIFS('Non-energy Use 2020'!$C35:$AF35,'Non-energy Use 2020'!$C$1:$AF$1,'Energy Use 2020'!H$63)</f>
        <v>100902378959369.78</v>
      </c>
      <c r="I95" s="145">
        <f>SUMIFS($B35:$AC35,$B$4:$AC$4,I$63)-SUMIFS('Non-energy Use 2020'!$C35:$AF35,'Non-energy Use 2020'!$C$1:$AF$1,'Energy Use 2020'!I$63)</f>
        <v>403584701226954</v>
      </c>
      <c r="J95" s="145">
        <f>SUMIFS($B35:$AC35,$B$4:$AC$4,J$63)-SUMIFS('Non-energy Use 2020'!$C35:$AF35,'Non-energy Use 2020'!$C$1:$AF$1,'Energy Use 2020'!J$63)</f>
        <v>24758973660019.988</v>
      </c>
      <c r="K95" s="146">
        <f>SUMIFS($B35:$AC35,$B$4:$AC$4,K$63)-SUMIFS('Non-energy Use 2020'!$C35:$AF35,'Non-energy Use 2020'!$C$1:$AF$1,'Energy Use 2020'!K$63)</f>
        <v>643650475943.99854</v>
      </c>
      <c r="L95" s="266">
        <f t="shared" si="2"/>
        <v>543951608035796.94</v>
      </c>
      <c r="N95" s="12" t="s">
        <v>31</v>
      </c>
      <c r="O95" s="282">
        <f t="shared" si="3"/>
        <v>4.3803639108682881E-2</v>
      </c>
      <c r="P95" s="284">
        <f t="shared" si="3"/>
        <v>7.8285973801964694E-3</v>
      </c>
      <c r="Q95" s="284">
        <f t="shared" si="3"/>
        <v>4.3819253580155482E-2</v>
      </c>
      <c r="R95" s="284">
        <f t="shared" si="3"/>
        <v>2.8235943715293828E-5</v>
      </c>
      <c r="S95" s="284">
        <f t="shared" si="3"/>
        <v>4.699896329852433E-3</v>
      </c>
      <c r="T95" s="284">
        <f t="shared" si="3"/>
        <v>0.71884734980149223</v>
      </c>
      <c r="U95" s="284">
        <f t="shared" si="4"/>
        <v>0.17638754192779721</v>
      </c>
      <c r="V95" s="287">
        <f t="shared" si="4"/>
        <v>4.585485928108016E-3</v>
      </c>
    </row>
    <row r="96" spans="1:22" x14ac:dyDescent="0.2">
      <c r="A96" s="41" t="str">
        <f>VLOOKUP($B96,'Sector Match'!$A$1:$B$43,2,0)</f>
        <v>nonroad vehicles 30</v>
      </c>
      <c r="B96" s="12" t="s">
        <v>32</v>
      </c>
      <c r="C96" s="144">
        <f>SUMIFS($B36:$AC36,$B$4:$AC$4,C$63)-SUMIFS('Non-energy Use 2020'!$C36:$AF36,'Non-energy Use 2020'!$C$1:$AF$1,'Energy Use 2020'!C$63)</f>
        <v>4681124416304.5977</v>
      </c>
      <c r="D96" s="145">
        <f>SUMIFS($B36:$AC36,$B$4:$AC$4,D$63)-SUMIFS('Non-energy Use 2020'!$C36:$AF36,'Non-energy Use 2020'!$C$1:$AF$1,'Energy Use 2020'!D$63)</f>
        <v>1023678087022.8871</v>
      </c>
      <c r="E96" s="145">
        <f>SUMIFS($B36:$AC36,$B$4:$AC$4,E$63)-SUMIFS('Non-energy Use 2020'!$C36:$AF36,'Non-energy Use 2020'!$C$1:$AF$1,'Energy Use 2020'!E$63)</f>
        <v>3033596375016.5449</v>
      </c>
      <c r="F96" s="145">
        <f>SUMIFS($B36:$AC36,$B$4:$AC$4,F$63)-SUMIFS('Non-energy Use 2020'!$C36:$AF36,'Non-energy Use 2020'!$C$1:$AF$1,'Energy Use 2020'!F$63)</f>
        <v>0</v>
      </c>
      <c r="G96" s="145">
        <f>SUMIFS($B36:$AC36,$B$4:$AC$4,G$63)-SUMIFS('Non-energy Use 2020'!$C36:$AF36,'Non-energy Use 2020'!$C$1:$AF$1,'Energy Use 2020'!G$63)</f>
        <v>612052243490.23804</v>
      </c>
      <c r="H96" s="145">
        <f>SUMIFS($B36:$AC36,$B$4:$AC$4,H$63)-SUMIFS('Non-energy Use 2020'!$C36:$AF36,'Non-energy Use 2020'!$C$1:$AF$1,'Energy Use 2020'!H$63)</f>
        <v>78952229590499.891</v>
      </c>
      <c r="I96" s="145">
        <f>SUMIFS($B36:$AC36,$B$4:$AC$4,I$63)-SUMIFS('Non-energy Use 2020'!$C36:$AF36,'Non-energy Use 2020'!$C$1:$AF$1,'Energy Use 2020'!I$63)</f>
        <v>54512374866221.539</v>
      </c>
      <c r="J96" s="145">
        <f>SUMIFS($B36:$AC36,$B$4:$AC$4,J$63)-SUMIFS('Non-energy Use 2020'!$C36:$AF36,'Non-energy Use 2020'!$C$1:$AF$1,'Energy Use 2020'!J$63)</f>
        <v>5615437324952.9873</v>
      </c>
      <c r="K96" s="146">
        <f>SUMIFS($B36:$AC36,$B$4:$AC$4,K$63)-SUMIFS('Non-energy Use 2020'!$C36:$AF36,'Non-energy Use 2020'!$C$1:$AF$1,'Energy Use 2020'!K$63)</f>
        <v>66584531994.206749</v>
      </c>
      <c r="L96" s="266">
        <f t="shared" si="2"/>
        <v>148497077435502.91</v>
      </c>
      <c r="N96" s="12" t="s">
        <v>32</v>
      </c>
      <c r="O96" s="282">
        <f t="shared" si="3"/>
        <v>4.9807301489876818E-2</v>
      </c>
      <c r="P96" s="284">
        <f t="shared" si="3"/>
        <v>1.0891964958534362E-2</v>
      </c>
      <c r="Q96" s="284">
        <f t="shared" si="3"/>
        <v>3.227755466673219E-2</v>
      </c>
      <c r="R96" s="284">
        <f t="shared" si="3"/>
        <v>0</v>
      </c>
      <c r="S96" s="284">
        <f t="shared" si="3"/>
        <v>6.5122538749224652E-3</v>
      </c>
      <c r="T96" s="284">
        <f t="shared" si="3"/>
        <v>0.84005404530912664</v>
      </c>
      <c r="U96" s="284">
        <f t="shared" si="4"/>
        <v>5.9748418321732034E-2</v>
      </c>
      <c r="V96" s="287">
        <f t="shared" si="4"/>
        <v>7.0846137907521248E-4</v>
      </c>
    </row>
    <row r="97" spans="1:22" x14ac:dyDescent="0.2">
      <c r="A97" s="41" t="str">
        <f>VLOOKUP($B97,'Sector Match'!$A$1:$B$43,2,0)</f>
        <v>appliances and electrical equipment 27</v>
      </c>
      <c r="B97" s="12" t="s">
        <v>33</v>
      </c>
      <c r="C97" s="144">
        <f>SUMIFS($B37:$AC37,$B$4:$AC$4,C$63)-SUMIFS('Non-energy Use 2020'!$C37:$AF37,'Non-energy Use 2020'!$C$1:$AF$1,'Energy Use 2020'!C$63)</f>
        <v>2257548925016.6235</v>
      </c>
      <c r="D97" s="145">
        <f>SUMIFS($B37:$AC37,$B$4:$AC$4,D$63)-SUMIFS('Non-energy Use 2020'!$C37:$AF37,'Non-energy Use 2020'!$C$1:$AF$1,'Energy Use 2020'!D$63)</f>
        <v>2011657108009.9695</v>
      </c>
      <c r="E97" s="145">
        <f>SUMIFS($B37:$AC37,$B$4:$AC$4,E$63)-SUMIFS('Non-energy Use 2020'!$C37:$AF37,'Non-energy Use 2020'!$C$1:$AF$1,'Energy Use 2020'!E$63)</f>
        <v>2870061496744.4614</v>
      </c>
      <c r="F97" s="145">
        <f>SUMIFS($B37:$AC37,$B$4:$AC$4,F$63)-SUMIFS('Non-energy Use 2020'!$C37:$AF37,'Non-energy Use 2020'!$C$1:$AF$1,'Energy Use 2020'!F$63)</f>
        <v>0</v>
      </c>
      <c r="G97" s="145">
        <f>SUMIFS($B37:$AC37,$B$4:$AC$4,G$63)-SUMIFS('Non-energy Use 2020'!$C37:$AF37,'Non-energy Use 2020'!$C$1:$AF$1,'Energy Use 2020'!G$63)</f>
        <v>1120444950852.6016</v>
      </c>
      <c r="H97" s="145">
        <f>SUMIFS($B37:$AC37,$B$4:$AC$4,H$63)-SUMIFS('Non-energy Use 2020'!$C37:$AF37,'Non-energy Use 2020'!$C$1:$AF$1,'Energy Use 2020'!H$63)</f>
        <v>54370691561020.211</v>
      </c>
      <c r="I97" s="145">
        <f>SUMIFS($B37:$AC37,$B$4:$AC$4,I$63)-SUMIFS('Non-energy Use 2020'!$C37:$AF37,'Non-energy Use 2020'!$C$1:$AF$1,'Energy Use 2020'!I$63)</f>
        <v>321717186820015.31</v>
      </c>
      <c r="J97" s="145">
        <f>SUMIFS($B37:$AC37,$B$4:$AC$4,J$63)-SUMIFS('Non-energy Use 2020'!$C37:$AF37,'Non-energy Use 2020'!$C$1:$AF$1,'Energy Use 2020'!J$63)</f>
        <v>13244891253861.111</v>
      </c>
      <c r="K97" s="146">
        <f>SUMIFS($B37:$AC37,$B$4:$AC$4,K$63)-SUMIFS('Non-energy Use 2020'!$C37:$AF37,'Non-energy Use 2020'!$C$1:$AF$1,'Energy Use 2020'!K$63)</f>
        <v>1320593217885.1003</v>
      </c>
      <c r="L97" s="266">
        <f t="shared" si="2"/>
        <v>398913075333405.44</v>
      </c>
      <c r="N97" s="12" t="s">
        <v>33</v>
      </c>
      <c r="O97" s="282">
        <f t="shared" si="3"/>
        <v>2.924441921055209E-2</v>
      </c>
      <c r="P97" s="284">
        <f t="shared" si="3"/>
        <v>2.6059122405994908E-2</v>
      </c>
      <c r="Q97" s="284">
        <f t="shared" si="3"/>
        <v>3.7178942454255591E-2</v>
      </c>
      <c r="R97" s="284">
        <f t="shared" si="3"/>
        <v>0</v>
      </c>
      <c r="S97" s="284">
        <f t="shared" si="3"/>
        <v>1.4514308630028309E-2</v>
      </c>
      <c r="T97" s="284">
        <f t="shared" si="3"/>
        <v>0.70432107989260673</v>
      </c>
      <c r="U97" s="284">
        <f t="shared" si="4"/>
        <v>0.17157508656129658</v>
      </c>
      <c r="V97" s="287">
        <f t="shared" si="4"/>
        <v>1.7107040845265157E-2</v>
      </c>
    </row>
    <row r="98" spans="1:22" x14ac:dyDescent="0.2">
      <c r="A98" s="41" t="str">
        <f>VLOOKUP($B98,'Sector Match'!$A$1:$B$43,2,0)</f>
        <v>computers and electronics 26</v>
      </c>
      <c r="B98" s="12" t="s">
        <v>34</v>
      </c>
      <c r="C98" s="144">
        <f>SUMIFS($B38:$AC38,$B$4:$AC$4,C$63)-SUMIFS('Non-energy Use 2020'!$C38:$AF38,'Non-energy Use 2020'!$C$1:$AF$1,'Energy Use 2020'!C$63)</f>
        <v>3035005492837.1802</v>
      </c>
      <c r="D98" s="145">
        <f>SUMIFS($B38:$AC38,$B$4:$AC$4,D$63)-SUMIFS('Non-energy Use 2020'!$C38:$AF38,'Non-energy Use 2020'!$C$1:$AF$1,'Energy Use 2020'!D$63)</f>
        <v>943799041538.89111</v>
      </c>
      <c r="E98" s="145">
        <f>SUMIFS($B38:$AC38,$B$4:$AC$4,E$63)-SUMIFS('Non-energy Use 2020'!$C38:$AF38,'Non-energy Use 2020'!$C$1:$AF$1,'Energy Use 2020'!E$63)</f>
        <v>1600412836912.8516</v>
      </c>
      <c r="F98" s="145">
        <f>SUMIFS($B38:$AC38,$B$4:$AC$4,F$63)-SUMIFS('Non-energy Use 2020'!$C38:$AF38,'Non-energy Use 2020'!$C$1:$AF$1,'Energy Use 2020'!F$63)</f>
        <v>0</v>
      </c>
      <c r="G98" s="145">
        <f>SUMIFS($B38:$AC38,$B$4:$AC$4,G$63)-SUMIFS('Non-energy Use 2020'!$C38:$AF38,'Non-energy Use 2020'!$C$1:$AF$1,'Energy Use 2020'!G$63)</f>
        <v>328787902555.11121</v>
      </c>
      <c r="H98" s="145">
        <f>SUMIFS($B38:$AC38,$B$4:$AC$4,H$63)-SUMIFS('Non-energy Use 2020'!$C38:$AF38,'Non-energy Use 2020'!$C$1:$AF$1,'Energy Use 2020'!H$63)</f>
        <v>97364822156097.25</v>
      </c>
      <c r="I98" s="145">
        <f>SUMIFS($B38:$AC38,$B$4:$AC$4,I$63)-SUMIFS('Non-energy Use 2020'!$C38:$AF38,'Non-energy Use 2020'!$C$1:$AF$1,'Energy Use 2020'!I$63)</f>
        <v>535914378371533.63</v>
      </c>
      <c r="J98" s="145">
        <f>SUMIFS($B38:$AC38,$B$4:$AC$4,J$63)-SUMIFS('Non-energy Use 2020'!$C38:$AF38,'Non-energy Use 2020'!$C$1:$AF$1,'Energy Use 2020'!J$63)</f>
        <v>11898327467688.084</v>
      </c>
      <c r="K98" s="146">
        <f>SUMIFS($B38:$AC38,$B$4:$AC$4,K$63)-SUMIFS('Non-energy Use 2020'!$C38:$AF38,'Non-energy Use 2020'!$C$1:$AF$1,'Energy Use 2020'!K$63)</f>
        <v>796240028430.72241</v>
      </c>
      <c r="L98" s="266">
        <f t="shared" si="2"/>
        <v>651881773297593.75</v>
      </c>
      <c r="N98" s="12" t="s">
        <v>34</v>
      </c>
      <c r="O98" s="282">
        <f t="shared" si="3"/>
        <v>2.6171196608945773E-2</v>
      </c>
      <c r="P98" s="284">
        <f t="shared" si="3"/>
        <v>8.1384861851958451E-3</v>
      </c>
      <c r="Q98" s="284">
        <f t="shared" si="3"/>
        <v>1.3800541418846754E-2</v>
      </c>
      <c r="R98" s="284">
        <f t="shared" si="3"/>
        <v>0</v>
      </c>
      <c r="S98" s="284">
        <f t="shared" si="3"/>
        <v>2.8351753763611203E-3</v>
      </c>
      <c r="T98" s="284">
        <f t="shared" si="3"/>
        <v>0.8395879050156837</v>
      </c>
      <c r="U98" s="284">
        <f t="shared" si="4"/>
        <v>0.10260062731662087</v>
      </c>
      <c r="V98" s="287">
        <f t="shared" si="4"/>
        <v>6.8660680783456298E-3</v>
      </c>
    </row>
    <row r="99" spans="1:22" x14ac:dyDescent="0.2">
      <c r="A99" s="41" t="str">
        <f>VLOOKUP($B99,'Sector Match'!$A$1:$B$43,2,0)</f>
        <v>computers and electronics 26</v>
      </c>
      <c r="B99" s="12" t="s">
        <v>35</v>
      </c>
      <c r="C99" s="144">
        <f>SUMIFS($B39:$AC39,$B$4:$AC$4,C$63)-SUMIFS('Non-energy Use 2020'!$C39:$AF39,'Non-energy Use 2020'!$C$1:$AF$1,'Energy Use 2020'!C$63)</f>
        <v>408229384254.87146</v>
      </c>
      <c r="D99" s="145">
        <f>SUMIFS($B39:$AC39,$B$4:$AC$4,D$63)-SUMIFS('Non-energy Use 2020'!$C39:$AF39,'Non-energy Use 2020'!$C$1:$AF$1,'Energy Use 2020'!D$63)</f>
        <v>74194650453.812469</v>
      </c>
      <c r="E99" s="145">
        <f>SUMIFS($B39:$AC39,$B$4:$AC$4,E$63)-SUMIFS('Non-energy Use 2020'!$C39:$AF39,'Non-energy Use 2020'!$C$1:$AF$1,'Energy Use 2020'!E$63)</f>
        <v>452914326762.89124</v>
      </c>
      <c r="F99" s="145">
        <f>SUMIFS($B39:$AC39,$B$4:$AC$4,F$63)-SUMIFS('Non-energy Use 2020'!$C39:$AF39,'Non-energy Use 2020'!$C$1:$AF$1,'Energy Use 2020'!F$63)</f>
        <v>0</v>
      </c>
      <c r="G99" s="145">
        <f>SUMIFS($B39:$AC39,$B$4:$AC$4,G$63)-SUMIFS('Non-energy Use 2020'!$C39:$AF39,'Non-energy Use 2020'!$C$1:$AF$1,'Energy Use 2020'!G$63)</f>
        <v>100942713127.46146</v>
      </c>
      <c r="H99" s="145">
        <f>SUMIFS($B39:$AC39,$B$4:$AC$4,H$63)-SUMIFS('Non-energy Use 2020'!$C39:$AF39,'Non-energy Use 2020'!$C$1:$AF$1,'Energy Use 2020'!H$63)</f>
        <v>3074960818424.9204</v>
      </c>
      <c r="I99" s="145">
        <f>SUMIFS($B39:$AC39,$B$4:$AC$4,I$63)-SUMIFS('Non-energy Use 2020'!$C39:$AF39,'Non-energy Use 2020'!$C$1:$AF$1,'Energy Use 2020'!I$63)</f>
        <v>26351969898086.441</v>
      </c>
      <c r="J99" s="145">
        <f>SUMIFS($B39:$AC39,$B$4:$AC$4,J$63)-SUMIFS('Non-energy Use 2020'!$C39:$AF39,'Non-energy Use 2020'!$C$1:$AF$1,'Energy Use 2020'!J$63)</f>
        <v>646979967932.50342</v>
      </c>
      <c r="K99" s="146">
        <f>SUMIFS($B39:$AC39,$B$4:$AC$4,K$63)-SUMIFS('Non-energy Use 2020'!$C39:$AF39,'Non-energy Use 2020'!$C$1:$AF$1,'Energy Use 2020'!K$63)</f>
        <v>335697015470.79236</v>
      </c>
      <c r="L99" s="266">
        <f t="shared" si="2"/>
        <v>31445888774513.695</v>
      </c>
      <c r="N99" s="12" t="s">
        <v>35</v>
      </c>
      <c r="O99" s="282">
        <f t="shared" si="3"/>
        <v>8.014053504935148E-2</v>
      </c>
      <c r="P99" s="284">
        <f t="shared" si="3"/>
        <v>1.456533805380323E-2</v>
      </c>
      <c r="Q99" s="284">
        <f t="shared" si="3"/>
        <v>8.8912748269079994E-2</v>
      </c>
      <c r="R99" s="284">
        <f t="shared" si="3"/>
        <v>0</v>
      </c>
      <c r="S99" s="284">
        <f t="shared" si="3"/>
        <v>1.9816317372973187E-2</v>
      </c>
      <c r="T99" s="284">
        <f t="shared" si="3"/>
        <v>0.60365327619461817</v>
      </c>
      <c r="U99" s="284">
        <f t="shared" si="4"/>
        <v>0.12701026137783311</v>
      </c>
      <c r="V99" s="287">
        <f t="shared" si="4"/>
        <v>6.5901523682340576E-2</v>
      </c>
    </row>
    <row r="100" spans="1:22" x14ac:dyDescent="0.2">
      <c r="A100" s="41" t="str">
        <f>VLOOKUP($B100,'Sector Match'!$A$1:$B$43,2,0)</f>
        <v>other machinery 28</v>
      </c>
      <c r="B100" s="12" t="s">
        <v>36</v>
      </c>
      <c r="C100" s="144">
        <f>SUMIFS($B40:$AC40,$B$4:$AC$4,C$63)-SUMIFS('Non-energy Use 2020'!$C40:$AF40,'Non-energy Use 2020'!$C$1:$AF$1,'Energy Use 2020'!C$63)</f>
        <v>578972383310.32422</v>
      </c>
      <c r="D100" s="145">
        <f>SUMIFS($B40:$AC40,$B$4:$AC$4,D$63)-SUMIFS('Non-energy Use 2020'!$C40:$AF40,'Non-energy Use 2020'!$C$1:$AF$1,'Energy Use 2020'!D$63)</f>
        <v>1648300798483.7959</v>
      </c>
      <c r="E100" s="145">
        <f>SUMIFS($B40:$AC40,$B$4:$AC$4,E$63)-SUMIFS('Non-energy Use 2020'!$C40:$AF40,'Non-energy Use 2020'!$C$1:$AF$1,'Energy Use 2020'!E$63)</f>
        <v>323615791524.21167</v>
      </c>
      <c r="F100" s="145">
        <f>SUMIFS($B40:$AC40,$B$4:$AC$4,F$63)-SUMIFS('Non-energy Use 2020'!$C40:$AF40,'Non-energy Use 2020'!$C$1:$AF$1,'Energy Use 2020'!F$63)</f>
        <v>0</v>
      </c>
      <c r="G100" s="145">
        <f>SUMIFS($B40:$AC40,$B$4:$AC$4,G$63)-SUMIFS('Non-energy Use 2020'!$C40:$AF40,'Non-energy Use 2020'!$C$1:$AF$1,'Energy Use 2020'!G$63)</f>
        <v>26489119035.736355</v>
      </c>
      <c r="H100" s="145">
        <f>SUMIFS($B40:$AC40,$B$4:$AC$4,H$63)-SUMIFS('Non-energy Use 2020'!$C40:$AF40,'Non-energy Use 2020'!$C$1:$AF$1,'Energy Use 2020'!H$63)</f>
        <v>14720520719353.391</v>
      </c>
      <c r="I100" s="145">
        <f>SUMIFS($B40:$AC40,$B$4:$AC$4,I$63)-SUMIFS('Non-energy Use 2020'!$C40:$AF40,'Non-energy Use 2020'!$C$1:$AF$1,'Energy Use 2020'!I$63)</f>
        <v>204967348410987</v>
      </c>
      <c r="J100" s="145">
        <f>SUMIFS($B40:$AC40,$B$4:$AC$4,J$63)-SUMIFS('Non-energy Use 2020'!$C40:$AF40,'Non-energy Use 2020'!$C$1:$AF$1,'Energy Use 2020'!J$63)</f>
        <v>785171704417.35388</v>
      </c>
      <c r="K100" s="146">
        <f>SUMIFS($B40:$AC40,$B$4:$AC$4,K$63)-SUMIFS('Non-energy Use 2020'!$C40:$AF40,'Non-energy Use 2020'!$C$1:$AF$1,'Energy Use 2020'!K$63)</f>
        <v>210851017981.65469</v>
      </c>
      <c r="L100" s="266">
        <f t="shared" si="2"/>
        <v>223261269945093.47</v>
      </c>
      <c r="N100" s="12" t="s">
        <v>36</v>
      </c>
      <c r="O100" s="282">
        <f t="shared" si="3"/>
        <v>3.1648347361221095E-2</v>
      </c>
      <c r="P100" s="284">
        <f t="shared" si="3"/>
        <v>9.0101009529901424E-2</v>
      </c>
      <c r="Q100" s="284">
        <f t="shared" si="3"/>
        <v>1.7689798817649628E-2</v>
      </c>
      <c r="R100" s="284">
        <f t="shared" si="3"/>
        <v>0</v>
      </c>
      <c r="S100" s="284">
        <f t="shared" si="3"/>
        <v>1.4479737975453258E-3</v>
      </c>
      <c r="T100" s="284">
        <f t="shared" si="3"/>
        <v>0.80466731487335996</v>
      </c>
      <c r="U100" s="284">
        <f t="shared" si="4"/>
        <v>4.2919813718098145E-2</v>
      </c>
      <c r="V100" s="287">
        <f t="shared" si="4"/>
        <v>1.1525741902224317E-2</v>
      </c>
    </row>
    <row r="101" spans="1:22" x14ac:dyDescent="0.2">
      <c r="A101" s="41" t="str">
        <f>VLOOKUP($B101,'Sector Match'!$A$1:$B$43,2,0)</f>
        <v>water and waste 36T39</v>
      </c>
      <c r="B101" s="12" t="s">
        <v>37</v>
      </c>
      <c r="C101" s="144">
        <f>SUMIFS($B41:$AC41,$B$4:$AC$4,C$63)-SUMIFS('Non-energy Use 2020'!$C41:$AF41,'Non-energy Use 2020'!$C$1:$AF$1,'Energy Use 2020'!C$63)</f>
        <v>52469396762266.188</v>
      </c>
      <c r="D101" s="145">
        <f>SUMIFS($B41:$AC41,$B$4:$AC$4,D$63)-SUMIFS('Non-energy Use 2020'!$C41:$AF41,'Non-energy Use 2020'!$C$1:$AF$1,'Energy Use 2020'!D$63)</f>
        <v>7195772621894.8506</v>
      </c>
      <c r="E101" s="145">
        <f>SUMIFS($B41:$AC41,$B$4:$AC$4,E$63)-SUMIFS('Non-energy Use 2020'!$C41:$AF41,'Non-energy Use 2020'!$C$1:$AF$1,'Energy Use 2020'!E$63)</f>
        <v>1438443009438.7893</v>
      </c>
      <c r="F101" s="145">
        <f>SUMIFS($B41:$AC41,$B$4:$AC$4,F$63)-SUMIFS('Non-energy Use 2020'!$C41:$AF41,'Non-energy Use 2020'!$C$1:$AF$1,'Energy Use 2020'!F$63)</f>
        <v>0</v>
      </c>
      <c r="G101" s="145">
        <f>SUMIFS($B41:$AC41,$B$4:$AC$4,G$63)-SUMIFS('Non-energy Use 2020'!$C41:$AF41,'Non-energy Use 2020'!$C$1:$AF$1,'Energy Use 2020'!G$63)</f>
        <v>1095914590682.569</v>
      </c>
      <c r="H101" s="145">
        <f>SUMIFS($B41:$AC41,$B$4:$AC$4,H$63)-SUMIFS('Non-energy Use 2020'!$C41:$AF41,'Non-energy Use 2020'!$C$1:$AF$1,'Energy Use 2020'!H$63)</f>
        <v>56185755758806.516</v>
      </c>
      <c r="I101" s="145">
        <f>SUMIFS($B41:$AC41,$B$4:$AC$4,I$63)-SUMIFS('Non-energy Use 2020'!$C41:$AF41,'Non-energy Use 2020'!$C$1:$AF$1,'Energy Use 2020'!I$63)</f>
        <v>22895470415144.375</v>
      </c>
      <c r="J101" s="145">
        <f>SUMIFS($B41:$AC41,$B$4:$AC$4,J$63)-SUMIFS('Non-energy Use 2020'!$C41:$AF41,'Non-energy Use 2020'!$C$1:$AF$1,'Energy Use 2020'!J$63)</f>
        <v>377610341670.53815</v>
      </c>
      <c r="K101" s="146">
        <f>SUMIFS($B41:$AC41,$B$4:$AC$4,K$63)-SUMIFS('Non-energy Use 2020'!$C41:$AF41,'Non-energy Use 2020'!$C$1:$AF$1,'Energy Use 2020'!K$63)</f>
        <v>1664613299855.1687</v>
      </c>
      <c r="L101" s="266">
        <f t="shared" si="2"/>
        <v>143322976799758.97</v>
      </c>
      <c r="N101" s="12" t="s">
        <v>37</v>
      </c>
      <c r="O101" s="282">
        <f t="shared" si="3"/>
        <v>0.43569279425825175</v>
      </c>
      <c r="P101" s="284">
        <f t="shared" si="3"/>
        <v>5.9751902517298637E-2</v>
      </c>
      <c r="Q101" s="284">
        <f t="shared" si="3"/>
        <v>1.1944472260720661E-2</v>
      </c>
      <c r="R101" s="284">
        <f t="shared" si="3"/>
        <v>0</v>
      </c>
      <c r="S101" s="284">
        <f t="shared" si="3"/>
        <v>9.100201636513993E-3</v>
      </c>
      <c r="T101" s="284">
        <f t="shared" si="3"/>
        <v>0.46655251317222834</v>
      </c>
      <c r="U101" s="284">
        <f t="shared" si="4"/>
        <v>3.1355821689485748E-3</v>
      </c>
      <c r="V101" s="287">
        <f t="shared" si="4"/>
        <v>1.3822533986038209E-2</v>
      </c>
    </row>
    <row r="102" spans="1:22" x14ac:dyDescent="0.2">
      <c r="A102" s="41" t="str">
        <f>VLOOKUP($B102,'Sector Match'!$A$1:$B$43,2,0)</f>
        <v>other machinery 28</v>
      </c>
      <c r="B102" s="12" t="s">
        <v>38</v>
      </c>
      <c r="C102" s="144">
        <f>SUMIFS($B42:$AC42,$B$4:$AC$4,C$63)-SUMIFS('Non-energy Use 2020'!$C42:$AF42,'Non-energy Use 2020'!$C$1:$AF$1,'Energy Use 2020'!C$63)</f>
        <v>233840132728.51859</v>
      </c>
      <c r="D102" s="145">
        <f>SUMIFS($B42:$AC42,$B$4:$AC$4,D$63)-SUMIFS('Non-energy Use 2020'!$C42:$AF42,'Non-energy Use 2020'!$C$1:$AF$1,'Energy Use 2020'!D$63)</f>
        <v>152391743053.22321</v>
      </c>
      <c r="E102" s="145">
        <f>SUMIFS($B42:$AC42,$B$4:$AC$4,E$63)-SUMIFS('Non-energy Use 2020'!$C42:$AF42,'Non-energy Use 2020'!$C$1:$AF$1,'Energy Use 2020'!E$63)</f>
        <v>1731622616944.8755</v>
      </c>
      <c r="F102" s="145">
        <f>SUMIFS($B42:$AC42,$B$4:$AC$4,F$63)-SUMIFS('Non-energy Use 2020'!$C42:$AF42,'Non-energy Use 2020'!$C$1:$AF$1,'Energy Use 2020'!F$63)</f>
        <v>0</v>
      </c>
      <c r="G102" s="145">
        <f>SUMIFS($B42:$AC42,$B$4:$AC$4,G$63)-SUMIFS('Non-energy Use 2020'!$C42:$AF42,'Non-energy Use 2020'!$C$1:$AF$1,'Energy Use 2020'!G$63)</f>
        <v>67377665362.454514</v>
      </c>
      <c r="H102" s="145">
        <f>SUMIFS($B42:$AC42,$B$4:$AC$4,H$63)-SUMIFS('Non-energy Use 2020'!$C42:$AF42,'Non-energy Use 2020'!$C$1:$AF$1,'Energy Use 2020'!H$63)</f>
        <v>2194360516554.6453</v>
      </c>
      <c r="I102" s="145">
        <f>SUMIFS($B42:$AC42,$B$4:$AC$4,I$63)-SUMIFS('Non-energy Use 2020'!$C42:$AF42,'Non-energy Use 2020'!$C$1:$AF$1,'Energy Use 2020'!I$63)</f>
        <v>5063618196136.252</v>
      </c>
      <c r="J102" s="145">
        <f>SUMIFS($B42:$AC42,$B$4:$AC$4,J$63)-SUMIFS('Non-energy Use 2020'!$C42:$AF42,'Non-energy Use 2020'!$C$1:$AF$1,'Energy Use 2020'!J$63)</f>
        <v>273919148450.76685</v>
      </c>
      <c r="K102" s="146">
        <f>SUMIFS($B42:$AC42,$B$4:$AC$4,K$63)-SUMIFS('Non-energy Use 2020'!$C42:$AF42,'Non-energy Use 2020'!$C$1:$AF$1,'Energy Use 2020'!K$63)</f>
        <v>0</v>
      </c>
      <c r="L102" s="266">
        <f t="shared" si="2"/>
        <v>9717130019230.7363</v>
      </c>
      <c r="N102" s="12" t="s">
        <v>38</v>
      </c>
      <c r="O102" s="282">
        <f t="shared" si="3"/>
        <v>5.0250250051587918E-2</v>
      </c>
      <c r="P102" s="284">
        <f t="shared" si="3"/>
        <v>3.2747685800846638E-2</v>
      </c>
      <c r="Q102" s="284">
        <f t="shared" si="3"/>
        <v>0.37211093100723747</v>
      </c>
      <c r="R102" s="284">
        <f t="shared" si="3"/>
        <v>0</v>
      </c>
      <c r="S102" s="284">
        <f t="shared" si="3"/>
        <v>1.4478885608084654E-2</v>
      </c>
      <c r="T102" s="284">
        <f t="shared" si="3"/>
        <v>0.47154935884431537</v>
      </c>
      <c r="U102" s="284">
        <f t="shared" si="4"/>
        <v>5.8862888687927856E-2</v>
      </c>
      <c r="V102" s="287">
        <f t="shared" si="4"/>
        <v>0</v>
      </c>
    </row>
    <row r="103" spans="1:22" x14ac:dyDescent="0.2">
      <c r="A103" s="41">
        <f>VLOOKUP($B103,'Sector Match'!$A$1:$B$43,2,0)</f>
        <v>0</v>
      </c>
      <c r="B103" s="12" t="s">
        <v>39</v>
      </c>
      <c r="C103" s="144">
        <f>SUMIFS($B43:$AC43,$B$4:$AC$4,C$63)-SUMIFS('Non-energy Use 2020'!$C43:$AF43,'Non-energy Use 2020'!$C$1:$AF$1,'Energy Use 2020'!C$63)</f>
        <v>108778340975977.72</v>
      </c>
      <c r="D103" s="145">
        <f>SUMIFS($B43:$AC43,$B$4:$AC$4,D$63)-SUMIFS('Non-energy Use 2020'!$C43:$AF43,'Non-energy Use 2020'!$C$1:$AF$1,'Energy Use 2020'!D$63)</f>
        <v>854025974075.2113</v>
      </c>
      <c r="E103" s="145">
        <f>SUMIFS($B43:$AC43,$B$4:$AC$4,E$63)-SUMIFS('Non-energy Use 2020'!$C43:$AF43,'Non-energy Use 2020'!$C$1:$AF$1,'Energy Use 2020'!E$63)</f>
        <v>6872256277238.7832</v>
      </c>
      <c r="F103" s="145">
        <f>SUMIFS($B43:$AC43,$B$4:$AC$4,F$63)-SUMIFS('Non-energy Use 2020'!$C43:$AF43,'Non-energy Use 2020'!$C$1:$AF$1,'Energy Use 2020'!F$63)</f>
        <v>63414273282.310127</v>
      </c>
      <c r="G103" s="145">
        <f>SUMIFS($B43:$AC43,$B$4:$AC$4,G$63)-SUMIFS('Non-energy Use 2020'!$C43:$AF43,'Non-energy Use 2020'!$C$1:$AF$1,'Energy Use 2020'!G$63)</f>
        <v>369959467074.65771</v>
      </c>
      <c r="H103" s="145">
        <f>SUMIFS($B43:$AC43,$B$4:$AC$4,H$63)-SUMIFS('Non-energy Use 2020'!$C43:$AF43,'Non-energy Use 2020'!$C$1:$AF$1,'Energy Use 2020'!H$63)</f>
        <v>8667992789196.8936</v>
      </c>
      <c r="I103" s="145">
        <f>SUMIFS($B43:$AC43,$B$4:$AC$4,I$63)-SUMIFS('Non-energy Use 2020'!$C43:$AF43,'Non-energy Use 2020'!$C$1:$AF$1,'Energy Use 2020'!I$63)</f>
        <v>2008393394529778</v>
      </c>
      <c r="J103" s="145">
        <f>SUMIFS($B43:$AC43,$B$4:$AC$4,J$63)-SUMIFS('Non-energy Use 2020'!$C43:$AF43,'Non-energy Use 2020'!$C$1:$AF$1,'Energy Use 2020'!J$63)</f>
        <v>95578257776590.703</v>
      </c>
      <c r="K103" s="146">
        <f>SUMIFS($B43:$AC43,$B$4:$AC$4,K$63)-SUMIFS('Non-energy Use 2020'!$C43:$AF43,'Non-energy Use 2020'!$C$1:$AF$1,'Energy Use 2020'!K$63)</f>
        <v>2668929990767.7871</v>
      </c>
      <c r="L103" s="266">
        <f t="shared" si="2"/>
        <v>2232246572053982</v>
      </c>
      <c r="N103" s="12" t="s">
        <v>39</v>
      </c>
      <c r="O103" s="282">
        <f t="shared" si="3"/>
        <v>0.48593610409758925</v>
      </c>
      <c r="P103" s="284">
        <f t="shared" si="3"/>
        <v>3.8151166024117315E-3</v>
      </c>
      <c r="Q103" s="284">
        <f t="shared" si="3"/>
        <v>3.0699837961852137E-2</v>
      </c>
      <c r="R103" s="284">
        <f t="shared" si="3"/>
        <v>2.8328511564439817E-4</v>
      </c>
      <c r="S103" s="284">
        <f t="shared" si="3"/>
        <v>1.6526880304598582E-3</v>
      </c>
      <c r="T103" s="284">
        <f t="shared" si="3"/>
        <v>3.872177685867189E-2</v>
      </c>
      <c r="U103" s="284">
        <f t="shared" si="4"/>
        <v>0.42696851049280443</v>
      </c>
      <c r="V103" s="287">
        <f t="shared" si="4"/>
        <v>1.1922680840566628E-2</v>
      </c>
    </row>
    <row r="104" spans="1:22" x14ac:dyDescent="0.2">
      <c r="A104" s="41" t="str">
        <f>VLOOKUP($B104,'Sector Match'!$A$1:$B$43,2,0)</f>
        <v>energy pipelines and gas processing 352T353</v>
      </c>
      <c r="B104" s="12" t="s">
        <v>40</v>
      </c>
      <c r="C104" s="144">
        <f>SUMIFS($B44:$AC44,$B$4:$AC$4,C$63)-SUMIFS('Non-energy Use 2020'!$C44:$AF44,'Non-energy Use 2020'!$C$1:$AF$1,'Energy Use 2020'!C$63)</f>
        <v>36693083877976.695</v>
      </c>
      <c r="D104" s="145">
        <f>SUMIFS($B44:$AC44,$B$4:$AC$4,D$63)-SUMIFS('Non-energy Use 2020'!$C44:$AF44,'Non-energy Use 2020'!$C$1:$AF$1,'Energy Use 2020'!D$63)</f>
        <v>3497289361506.312</v>
      </c>
      <c r="E104" s="145">
        <f>SUMIFS($B44:$AC44,$B$4:$AC$4,E$63)-SUMIFS('Non-energy Use 2020'!$C44:$AF44,'Non-energy Use 2020'!$C$1:$AF$1,'Energy Use 2020'!E$63)</f>
        <v>416832447305.98865</v>
      </c>
      <c r="F104" s="145">
        <f>SUMIFS($B44:$AC44,$B$4:$AC$4,F$63)-SUMIFS('Non-energy Use 2020'!$C44:$AF44,'Non-energy Use 2020'!$C$1:$AF$1,'Energy Use 2020'!F$63)</f>
        <v>0</v>
      </c>
      <c r="G104" s="145">
        <f>SUMIFS($B44:$AC44,$B$4:$AC$4,G$63)-SUMIFS('Non-energy Use 2020'!$C44:$AF44,'Non-energy Use 2020'!$C$1:$AF$1,'Energy Use 2020'!G$63)</f>
        <v>3884154568.6894207</v>
      </c>
      <c r="H104" s="145">
        <f>SUMIFS($B44:$AC44,$B$4:$AC$4,H$63)-SUMIFS('Non-energy Use 2020'!$C44:$AF44,'Non-energy Use 2020'!$C$1:$AF$1,'Energy Use 2020'!H$63)</f>
        <v>45426174548010.898</v>
      </c>
      <c r="I104" s="145">
        <f>SUMIFS($B44:$AC44,$B$4:$AC$4,I$63)-SUMIFS('Non-energy Use 2020'!$C44:$AF44,'Non-energy Use 2020'!$C$1:$AF$1,'Energy Use 2020'!I$63)</f>
        <v>57846037250065.961</v>
      </c>
      <c r="J104" s="145">
        <f>SUMIFS($B44:$AC44,$B$4:$AC$4,J$63)-SUMIFS('Non-energy Use 2020'!$C44:$AF44,'Non-energy Use 2020'!$C$1:$AF$1,'Energy Use 2020'!J$63)</f>
        <v>38577389054806.914</v>
      </c>
      <c r="K104" s="146">
        <f>SUMIFS($B44:$AC44,$B$4:$AC$4,K$63)-SUMIFS('Non-energy Use 2020'!$C44:$AF44,'Non-energy Use 2020'!$C$1:$AF$1,'Energy Use 2020'!K$63)</f>
        <v>0</v>
      </c>
      <c r="L104" s="266">
        <f t="shared" si="2"/>
        <v>182460690694241.47</v>
      </c>
      <c r="N104" s="12" t="s">
        <v>40</v>
      </c>
      <c r="O104" s="282">
        <f t="shared" si="3"/>
        <v>0.29445240077174673</v>
      </c>
      <c r="P104" s="284">
        <f t="shared" si="3"/>
        <v>2.8064832384042358E-2</v>
      </c>
      <c r="Q104" s="284">
        <f t="shared" si="3"/>
        <v>3.3449713640035118E-3</v>
      </c>
      <c r="R104" s="284">
        <f t="shared" si="3"/>
        <v>0</v>
      </c>
      <c r="S104" s="284">
        <f t="shared" si="3"/>
        <v>3.1169324484214311E-5</v>
      </c>
      <c r="T104" s="284">
        <f t="shared" si="3"/>
        <v>0.36453316919394863</v>
      </c>
      <c r="U104" s="284">
        <f t="shared" si="4"/>
        <v>0.30957345696177452</v>
      </c>
      <c r="V104" s="287">
        <f t="shared" si="4"/>
        <v>0</v>
      </c>
    </row>
    <row r="105" spans="1:22" x14ac:dyDescent="0.2">
      <c r="A105" s="113" t="str">
        <f>VLOOKUP($B105,'Sector Match'!$A$1:$B$43,2,0)</f>
        <v>water and waste 36T39</v>
      </c>
      <c r="B105" s="37" t="s">
        <v>41</v>
      </c>
      <c r="C105" s="147">
        <f>SUMIFS($B45:$AC45,$B$4:$AC$4,C$63)-SUMIFS('Non-energy Use 2020'!$C45:$AF45,'Non-energy Use 2020'!$C$1:$AF$1,'Energy Use 2020'!C$63)</f>
        <v>729264142746.56653</v>
      </c>
      <c r="D105" s="148">
        <f>SUMIFS($B45:$AC45,$B$4:$AC$4,D$63)-SUMIFS('Non-energy Use 2020'!$C45:$AF45,'Non-energy Use 2020'!$C$1:$AF$1,'Energy Use 2020'!D$63)</f>
        <v>90364979256.785324</v>
      </c>
      <c r="E105" s="148">
        <f>SUMIFS($B45:$AC45,$B$4:$AC$4,E$63)-SUMIFS('Non-energy Use 2020'!$C45:$AF45,'Non-energy Use 2020'!$C$1:$AF$1,'Energy Use 2020'!E$63)</f>
        <v>434657029767.66589</v>
      </c>
      <c r="F105" s="148">
        <f>SUMIFS($B45:$AC45,$B$4:$AC$4,F$63)-SUMIFS('Non-energy Use 2020'!$C45:$AF45,'Non-energy Use 2020'!$C$1:$AF$1,'Energy Use 2020'!F$63)</f>
        <v>11890176240.433147</v>
      </c>
      <c r="G105" s="148">
        <f>SUMIFS($B45:$AC45,$B$4:$AC$4,G$63)-SUMIFS('Non-energy Use 2020'!$C45:$AF45,'Non-energy Use 2020'!$C$1:$AF$1,'Energy Use 2020'!G$63)</f>
        <v>31348672205.362396</v>
      </c>
      <c r="H105" s="148">
        <f>SUMIFS($B45:$AC45,$B$4:$AC$4,H$63)-SUMIFS('Non-energy Use 2020'!$C45:$AF45,'Non-energy Use 2020'!$C$1:$AF$1,'Energy Use 2020'!H$63)</f>
        <v>1643697155937.29</v>
      </c>
      <c r="I105" s="148">
        <f>SUMIFS($B45:$AC45,$B$4:$AC$4,I$63)-SUMIFS('Non-energy Use 2020'!$C45:$AF45,'Non-energy Use 2020'!$C$1:$AF$1,'Energy Use 2020'!I$63)</f>
        <v>220100196591488.5</v>
      </c>
      <c r="J105" s="148">
        <f>SUMIFS($B45:$AC45,$B$4:$AC$4,J$63)-SUMIFS('Non-energy Use 2020'!$C45:$AF45,'Non-energy Use 2020'!$C$1:$AF$1,'Energy Use 2020'!J$63)</f>
        <v>1904354162862.5632</v>
      </c>
      <c r="K105" s="149">
        <f>SUMIFS($B45:$AC45,$B$4:$AC$4,K$63)-SUMIFS('Non-energy Use 2020'!$C45:$AF45,'Non-energy Use 2020'!$C$1:$AF$1,'Energy Use 2020'!K$63)</f>
        <v>0</v>
      </c>
      <c r="L105" s="266">
        <f t="shared" si="2"/>
        <v>224945772910505.16</v>
      </c>
      <c r="N105" s="37" t="s">
        <v>41</v>
      </c>
      <c r="O105" s="282">
        <f t="shared" si="3"/>
        <v>0.15050101262145857</v>
      </c>
      <c r="P105" s="284">
        <f t="shared" si="3"/>
        <v>1.8648964190728846E-2</v>
      </c>
      <c r="Q105" s="284">
        <f t="shared" si="3"/>
        <v>8.9701823096220185E-2</v>
      </c>
      <c r="R105" s="284">
        <f t="shared" si="3"/>
        <v>2.4538208579585629E-3</v>
      </c>
      <c r="S105" s="284">
        <f t="shared" si="3"/>
        <v>6.4695446199729209E-3</v>
      </c>
      <c r="T105" s="284">
        <f t="shared" si="3"/>
        <v>0.33921602874905415</v>
      </c>
      <c r="U105" s="284">
        <f t="shared" si="4"/>
        <v>0.3930088058646089</v>
      </c>
      <c r="V105" s="287">
        <f t="shared" si="4"/>
        <v>0</v>
      </c>
    </row>
    <row r="106" spans="1:22" x14ac:dyDescent="0.2">
      <c r="A106" s="113" t="str">
        <f>VLOOKUP($B106,'Sector Match'!$A$1:$B$43,2,0)</f>
        <v>construction 41T43</v>
      </c>
      <c r="B106" s="76" t="s">
        <v>123</v>
      </c>
      <c r="C106" s="391">
        <f>SUMIFS($B$54:$AE$54,$B$52:$AE$52,C$63)-SUMIFS('Non-energy Use 2020'!$C$46:$AF$46,'Non-energy Use 2020'!$C$1:$AF$1,'Energy Use 2020'!C$63)</f>
        <v>122589068626082.69</v>
      </c>
      <c r="D106" s="391">
        <f>SUMIFS($B$54:$AE$54,$B$52:$AE$52,D$63)-SUMIFS('Non-energy Use 2020'!$C$46:$AF$46,'Non-energy Use 2020'!$C$1:$AF$1,'Energy Use 2020'!D$63)</f>
        <v>5393362446168.1338</v>
      </c>
      <c r="E106" s="391">
        <f>SUMIFS($B$54:$AE$54,$B$52:$AE$52,E$63)-SUMIFS('Non-energy Use 2020'!$C$46:$AF$46,'Non-energy Use 2020'!$C$1:$AF$1,'Energy Use 2020'!E$63)</f>
        <v>415666524573083.06</v>
      </c>
      <c r="F106" s="391">
        <f>SUMIFS($B$54:$AE$54,$B$52:$AE$52,F$63)-SUMIFS('Non-energy Use 2020'!$C$46:$AF$46,'Non-energy Use 2020'!$C$1:$AF$1,'Energy Use 2020'!F$63)</f>
        <v>0</v>
      </c>
      <c r="G106" s="391">
        <f>SUMIFS($B$54:$AE$54,$B$52:$AE$52,G$63)-SUMIFS('Non-energy Use 2020'!$C$46:$AF$46,'Non-energy Use 2020'!$C$1:$AF$1,'Energy Use 2020'!G$63)</f>
        <v>49655540036103.375</v>
      </c>
      <c r="H106" s="391">
        <f>SUMIFS($B$54:$AE$54,$B$52:$AE$52,H$63)-SUMIFS('Non-energy Use 2020'!$C$46:$AF$46,'Non-energy Use 2020'!$C$1:$AF$1,'Energy Use 2020'!H$63)</f>
        <v>8904085978007.7051</v>
      </c>
      <c r="I106" s="391">
        <f>SUMIFS($B$54:$AE$54,$B$52:$AE$52,I$63)-SUMIFS('Non-energy Use 2020'!$C$46:$AF$46,'Non-energy Use 2020'!$C$1:$AF$1,'Energy Use 2020'!I$63)</f>
        <v>345001641382302.19</v>
      </c>
      <c r="J106" s="391">
        <f>SUMIFS($B$54:$AE$54,$B$52:$AE$52,J$63)-SUMIFS('Non-energy Use 2020'!$C$46:$AF$46,'Non-energy Use 2020'!$C$1:$AF$1,'Energy Use 2020'!J$63)</f>
        <v>18322347579988.301</v>
      </c>
      <c r="K106" s="392">
        <f>SUMIFS($B$54:$AE$54,$B$52:$AE$52,K$63)-SUMIFS('Non-energy Use 2020'!$C$46:$AF$46,'Non-energy Use 2020'!$C$1:$AF$1,'Energy Use 2020'!K$63)</f>
        <v>7920784951810.8447</v>
      </c>
      <c r="L106" s="267">
        <f t="shared" si="2"/>
        <v>973453355573546.38</v>
      </c>
      <c r="N106" s="76" t="s">
        <v>123</v>
      </c>
      <c r="O106" s="283">
        <f>C106/($L106-$I106)</f>
        <v>0.19506521480945088</v>
      </c>
      <c r="P106" s="285">
        <f t="shared" ref="P106:T106" si="5">D106/($L106-$I106)</f>
        <v>8.5819838252949362E-3</v>
      </c>
      <c r="Q106" s="285">
        <f t="shared" si="5"/>
        <v>0.66141362206005772</v>
      </c>
      <c r="R106" s="285">
        <f t="shared" si="5"/>
        <v>0</v>
      </c>
      <c r="S106" s="285">
        <f t="shared" si="5"/>
        <v>7.9012498358772373E-2</v>
      </c>
      <c r="T106" s="285">
        <f t="shared" si="5"/>
        <v>1.4168289745961455E-2</v>
      </c>
      <c r="U106" s="285">
        <f t="shared" si="4"/>
        <v>2.915474198931475E-2</v>
      </c>
      <c r="V106" s="288">
        <f t="shared" si="4"/>
        <v>1.260364921114762E-2</v>
      </c>
    </row>
    <row r="110" spans="1:22" x14ac:dyDescent="0.2">
      <c r="A110" s="80" t="s">
        <v>350</v>
      </c>
    </row>
    <row r="111" spans="1:22" ht="28.5" x14ac:dyDescent="0.2">
      <c r="A111" s="120" t="s">
        <v>348</v>
      </c>
      <c r="B111" s="109" t="s">
        <v>342</v>
      </c>
      <c r="C111" s="109" t="s">
        <v>267</v>
      </c>
      <c r="D111" s="109" t="s">
        <v>182</v>
      </c>
      <c r="E111" s="109" t="s">
        <v>152</v>
      </c>
      <c r="F111" s="109" t="s">
        <v>167</v>
      </c>
      <c r="G111" s="109" t="s">
        <v>212</v>
      </c>
      <c r="H111" s="109" t="s">
        <v>155</v>
      </c>
      <c r="I111" s="109" t="s">
        <v>164</v>
      </c>
      <c r="J111" s="109" t="s">
        <v>264</v>
      </c>
      <c r="K111" s="265" t="s">
        <v>405</v>
      </c>
    </row>
    <row r="112" spans="1:22" x14ac:dyDescent="0.2">
      <c r="A112" s="106" t="s">
        <v>339</v>
      </c>
      <c r="B112" s="150">
        <f>SUMIFS(C$64:C$106,$A$64:$A$106,$A112)</f>
        <v>443213008107580.31</v>
      </c>
      <c r="C112" s="151">
        <f t="shared" ref="C112:J112" si="6">SUMIFS(D$64:D$106,$A$64:$A$106,$A112)</f>
        <v>3077165346270.5317</v>
      </c>
      <c r="D112" s="151">
        <f t="shared" si="6"/>
        <v>570219865801417.13</v>
      </c>
      <c r="E112" s="151">
        <f t="shared" si="6"/>
        <v>0</v>
      </c>
      <c r="F112" s="151">
        <f t="shared" si="6"/>
        <v>447863305056.31525</v>
      </c>
      <c r="G112" s="151">
        <f t="shared" si="6"/>
        <v>4317132595397.6753</v>
      </c>
      <c r="H112" s="151">
        <f t="shared" si="6"/>
        <v>485244074993755.06</v>
      </c>
      <c r="I112" s="151">
        <f t="shared" si="6"/>
        <v>1060512578552.1212</v>
      </c>
      <c r="J112" s="152">
        <f t="shared" si="6"/>
        <v>184835886460418.19</v>
      </c>
      <c r="K112" s="262">
        <f>SUM(B112:J112)</f>
        <v>1692415509188447.3</v>
      </c>
    </row>
    <row r="113" spans="1:11" x14ac:dyDescent="0.2">
      <c r="A113" s="107" t="s">
        <v>125</v>
      </c>
      <c r="B113" s="153">
        <f t="shared" ref="B113:J128" si="7">SUMIFS(C$64:C$106,$A$64:$A$106,$A113)</f>
        <v>291116166978269.44</v>
      </c>
      <c r="C113" s="154">
        <f t="shared" si="7"/>
        <v>79415374740588.375</v>
      </c>
      <c r="D113" s="154">
        <f t="shared" si="7"/>
        <v>44807160166923.859</v>
      </c>
      <c r="E113" s="154">
        <f t="shared" si="7"/>
        <v>31707136641.155064</v>
      </c>
      <c r="F113" s="154">
        <f t="shared" si="7"/>
        <v>406313656286.53687</v>
      </c>
      <c r="G113" s="154">
        <f t="shared" si="7"/>
        <v>36622979153188.906</v>
      </c>
      <c r="H113" s="154">
        <f t="shared" si="7"/>
        <v>310098844530363</v>
      </c>
      <c r="I113" s="154">
        <f t="shared" si="7"/>
        <v>5948784606994.9756</v>
      </c>
      <c r="J113" s="155">
        <f t="shared" si="7"/>
        <v>313502171472.72339</v>
      </c>
      <c r="K113" s="263">
        <f t="shared" ref="K113:K136" si="8">SUM(B113:J113)</f>
        <v>768760833140729</v>
      </c>
    </row>
    <row r="114" spans="1:11" x14ac:dyDescent="0.2">
      <c r="A114" s="107" t="s">
        <v>126</v>
      </c>
      <c r="B114" s="153">
        <f t="shared" si="7"/>
        <v>12997944326833.504</v>
      </c>
      <c r="C114" s="154">
        <f t="shared" si="7"/>
        <v>4685918949219.6074</v>
      </c>
      <c r="D114" s="154">
        <f t="shared" si="7"/>
        <v>7963223510869.1172</v>
      </c>
      <c r="E114" s="154">
        <f t="shared" si="7"/>
        <v>98097917375653.625</v>
      </c>
      <c r="F114" s="154">
        <f t="shared" si="7"/>
        <v>6453957863936.7754</v>
      </c>
      <c r="G114" s="154">
        <f t="shared" si="7"/>
        <v>432299770196999.56</v>
      </c>
      <c r="H114" s="154">
        <f t="shared" si="7"/>
        <v>158091346538669.03</v>
      </c>
      <c r="I114" s="154">
        <f t="shared" si="7"/>
        <v>25451922758401.844</v>
      </c>
      <c r="J114" s="155">
        <f t="shared" si="7"/>
        <v>0</v>
      </c>
      <c r="K114" s="263">
        <f t="shared" si="8"/>
        <v>746042001520583.13</v>
      </c>
    </row>
    <row r="115" spans="1:11" x14ac:dyDescent="0.2">
      <c r="A115" s="107" t="s">
        <v>127</v>
      </c>
      <c r="B115" s="153">
        <f t="shared" si="7"/>
        <v>147353427498648.53</v>
      </c>
      <c r="C115" s="154">
        <f t="shared" si="7"/>
        <v>17188769295957.178</v>
      </c>
      <c r="D115" s="154">
        <f t="shared" si="7"/>
        <v>30080696509099.492</v>
      </c>
      <c r="E115" s="154">
        <f t="shared" si="7"/>
        <v>0</v>
      </c>
      <c r="F115" s="154">
        <f t="shared" si="7"/>
        <v>933318269359.86377</v>
      </c>
      <c r="G115" s="154">
        <f t="shared" si="7"/>
        <v>14254401413915.672</v>
      </c>
      <c r="H115" s="154">
        <f t="shared" si="7"/>
        <v>342104733128582.75</v>
      </c>
      <c r="I115" s="154">
        <f t="shared" si="7"/>
        <v>22941439545593.727</v>
      </c>
      <c r="J115" s="155">
        <f t="shared" si="7"/>
        <v>2422012351289.2705</v>
      </c>
      <c r="K115" s="263">
        <f t="shared" si="8"/>
        <v>577278798012446.5</v>
      </c>
    </row>
    <row r="116" spans="1:11" x14ac:dyDescent="0.2">
      <c r="A116" s="107" t="s">
        <v>128</v>
      </c>
      <c r="B116" s="153">
        <f t="shared" si="7"/>
        <v>394538117674054.88</v>
      </c>
      <c r="C116" s="154">
        <f t="shared" si="7"/>
        <v>1569893480046.5776</v>
      </c>
      <c r="D116" s="154">
        <f t="shared" si="7"/>
        <v>7135006477619.1699</v>
      </c>
      <c r="E116" s="154">
        <f t="shared" si="7"/>
        <v>0</v>
      </c>
      <c r="F116" s="154">
        <f t="shared" si="7"/>
        <v>1697157548579.0635</v>
      </c>
      <c r="G116" s="154">
        <f t="shared" si="7"/>
        <v>250068712665779.78</v>
      </c>
      <c r="H116" s="154">
        <f t="shared" si="7"/>
        <v>478873606548885.5</v>
      </c>
      <c r="I116" s="154">
        <f t="shared" si="7"/>
        <v>224000748396400.06</v>
      </c>
      <c r="J116" s="155">
        <f t="shared" si="7"/>
        <v>57469190576341.523</v>
      </c>
      <c r="K116" s="263">
        <f t="shared" si="8"/>
        <v>1415352433367706.5</v>
      </c>
    </row>
    <row r="117" spans="1:11" x14ac:dyDescent="0.2">
      <c r="A117" s="107" t="s">
        <v>129</v>
      </c>
      <c r="B117" s="153">
        <f t="shared" si="7"/>
        <v>56201523928804.344</v>
      </c>
      <c r="C117" s="154">
        <f t="shared" si="7"/>
        <v>924811895029.06433</v>
      </c>
      <c r="D117" s="154">
        <f t="shared" si="7"/>
        <v>2748012295273.2783</v>
      </c>
      <c r="E117" s="154">
        <f t="shared" si="7"/>
        <v>0</v>
      </c>
      <c r="F117" s="154">
        <f t="shared" si="7"/>
        <v>1502243127697.9316</v>
      </c>
      <c r="G117" s="154">
        <f t="shared" si="7"/>
        <v>227888088009748.5</v>
      </c>
      <c r="H117" s="154">
        <f t="shared" si="7"/>
        <v>686379588341224</v>
      </c>
      <c r="I117" s="154">
        <f t="shared" si="7"/>
        <v>308572005927458.75</v>
      </c>
      <c r="J117" s="155">
        <f t="shared" si="7"/>
        <v>18335715497904.684</v>
      </c>
      <c r="K117" s="263">
        <f t="shared" si="8"/>
        <v>1302551989023140.8</v>
      </c>
    </row>
    <row r="118" spans="1:11" x14ac:dyDescent="0.2">
      <c r="A118" s="107" t="s">
        <v>130</v>
      </c>
      <c r="B118" s="153">
        <f t="shared" si="7"/>
        <v>7036842836329.4707</v>
      </c>
      <c r="C118" s="154">
        <f t="shared" si="7"/>
        <v>258610764539.1474</v>
      </c>
      <c r="D118" s="154">
        <f t="shared" si="7"/>
        <v>1979903858170.1621</v>
      </c>
      <c r="E118" s="154">
        <f t="shared" si="7"/>
        <v>0</v>
      </c>
      <c r="F118" s="154">
        <f t="shared" si="7"/>
        <v>78317823020.21994</v>
      </c>
      <c r="G118" s="154">
        <f t="shared" si="7"/>
        <v>16301637301949.465</v>
      </c>
      <c r="H118" s="154">
        <f t="shared" si="7"/>
        <v>138096196518885.72</v>
      </c>
      <c r="I118" s="154">
        <f t="shared" si="7"/>
        <v>7302267458163.4707</v>
      </c>
      <c r="J118" s="155">
        <f t="shared" si="7"/>
        <v>23348975885968.5</v>
      </c>
      <c r="K118" s="263">
        <f t="shared" si="8"/>
        <v>194402752447026.16</v>
      </c>
    </row>
    <row r="119" spans="1:11" x14ac:dyDescent="0.2">
      <c r="A119" s="107" t="s">
        <v>131</v>
      </c>
      <c r="B119" s="153">
        <f t="shared" si="7"/>
        <v>111576230869673.88</v>
      </c>
      <c r="C119" s="154">
        <f t="shared" si="7"/>
        <v>2052550677767.4377</v>
      </c>
      <c r="D119" s="154">
        <f t="shared" si="7"/>
        <v>4849908963587.0938</v>
      </c>
      <c r="E119" s="154">
        <f t="shared" si="7"/>
        <v>11890176240.433147</v>
      </c>
      <c r="F119" s="154">
        <f t="shared" si="7"/>
        <v>4914244896977.3535</v>
      </c>
      <c r="G119" s="154">
        <f t="shared" si="7"/>
        <v>147989604531362</v>
      </c>
      <c r="H119" s="154">
        <f t="shared" si="7"/>
        <v>346615584378779.63</v>
      </c>
      <c r="I119" s="154">
        <f t="shared" si="7"/>
        <v>221068486564005.13</v>
      </c>
      <c r="J119" s="155">
        <f t="shared" si="7"/>
        <v>20938060956678.266</v>
      </c>
      <c r="K119" s="263">
        <f t="shared" si="8"/>
        <v>860016562015071.13</v>
      </c>
    </row>
    <row r="120" spans="1:11" x14ac:dyDescent="0.2">
      <c r="A120" s="107" t="s">
        <v>132</v>
      </c>
      <c r="B120" s="153">
        <f t="shared" si="7"/>
        <v>166395705191815.81</v>
      </c>
      <c r="C120" s="154">
        <f t="shared" si="7"/>
        <v>1518257522689502.5</v>
      </c>
      <c r="D120" s="154">
        <f t="shared" si="7"/>
        <v>21559586794776.359</v>
      </c>
      <c r="E120" s="154">
        <f t="shared" si="7"/>
        <v>20708723618754.402</v>
      </c>
      <c r="F120" s="154">
        <f t="shared" si="7"/>
        <v>1227133540468870.8</v>
      </c>
      <c r="G120" s="154">
        <f t="shared" si="7"/>
        <v>372276178554907.81</v>
      </c>
      <c r="H120" s="154">
        <f t="shared" si="7"/>
        <v>437880136866688.19</v>
      </c>
      <c r="I120" s="154">
        <f t="shared" si="7"/>
        <v>629932150037365.38</v>
      </c>
      <c r="J120" s="155">
        <f t="shared" si="7"/>
        <v>11695685452632.992</v>
      </c>
      <c r="K120" s="263">
        <f t="shared" si="8"/>
        <v>4405839229675314.5</v>
      </c>
    </row>
    <row r="121" spans="1:11" x14ac:dyDescent="0.2">
      <c r="A121" s="107" t="s">
        <v>133</v>
      </c>
      <c r="B121" s="153">
        <f t="shared" si="7"/>
        <v>2251368462298754.8</v>
      </c>
      <c r="C121" s="154">
        <f t="shared" si="7"/>
        <v>421455876126017.63</v>
      </c>
      <c r="D121" s="154">
        <f t="shared" si="7"/>
        <v>108170074468442.88</v>
      </c>
      <c r="E121" s="154">
        <f t="shared" si="7"/>
        <v>46859184563547.039</v>
      </c>
      <c r="F121" s="154">
        <f t="shared" si="7"/>
        <v>360419740187890.06</v>
      </c>
      <c r="G121" s="154">
        <f t="shared" si="7"/>
        <v>1155622055647575.8</v>
      </c>
      <c r="H121" s="154">
        <f t="shared" si="7"/>
        <v>2126279476105459.5</v>
      </c>
      <c r="I121" s="154">
        <f t="shared" si="7"/>
        <v>1685815494980668.5</v>
      </c>
      <c r="J121" s="155">
        <f t="shared" si="7"/>
        <v>56248968018156.758</v>
      </c>
      <c r="K121" s="263">
        <f t="shared" si="8"/>
        <v>8212239332396513</v>
      </c>
    </row>
    <row r="122" spans="1:11" x14ac:dyDescent="0.2">
      <c r="A122" s="107" t="s">
        <v>134</v>
      </c>
      <c r="B122" s="153">
        <f t="shared" si="7"/>
        <v>40176666382163.563</v>
      </c>
      <c r="C122" s="154">
        <f t="shared" si="7"/>
        <v>2596840726488.5547</v>
      </c>
      <c r="D122" s="154">
        <f t="shared" si="7"/>
        <v>3183509183281.437</v>
      </c>
      <c r="E122" s="154">
        <f t="shared" si="7"/>
        <v>19816960400.721916</v>
      </c>
      <c r="F122" s="154">
        <f t="shared" si="7"/>
        <v>3780106522322.9653</v>
      </c>
      <c r="G122" s="154">
        <f t="shared" si="7"/>
        <v>65381096365656.859</v>
      </c>
      <c r="H122" s="154">
        <f t="shared" si="7"/>
        <v>505256285721746.44</v>
      </c>
      <c r="I122" s="154">
        <f t="shared" si="7"/>
        <v>29628194564297.238</v>
      </c>
      <c r="J122" s="155">
        <f t="shared" si="7"/>
        <v>3842482367165.6812</v>
      </c>
      <c r="K122" s="263">
        <f t="shared" si="8"/>
        <v>653864998793523.38</v>
      </c>
    </row>
    <row r="123" spans="1:11" x14ac:dyDescent="0.2">
      <c r="A123" s="107" t="s">
        <v>135</v>
      </c>
      <c r="B123" s="153">
        <f t="shared" si="7"/>
        <v>808531984349.4541</v>
      </c>
      <c r="C123" s="154">
        <f t="shared" si="7"/>
        <v>4049087504843.041</v>
      </c>
      <c r="D123" s="154">
        <f t="shared" si="7"/>
        <v>6304570287406.0342</v>
      </c>
      <c r="E123" s="154">
        <f t="shared" si="7"/>
        <v>3963392080.144383</v>
      </c>
      <c r="F123" s="154">
        <f t="shared" si="7"/>
        <v>1405635824871.2615</v>
      </c>
      <c r="G123" s="154">
        <f t="shared" si="7"/>
        <v>63413821173542.625</v>
      </c>
      <c r="H123" s="154">
        <f t="shared" si="7"/>
        <v>170108909400388.63</v>
      </c>
      <c r="I123" s="154">
        <f t="shared" si="7"/>
        <v>7897780956335.1553</v>
      </c>
      <c r="J123" s="155">
        <f t="shared" si="7"/>
        <v>1206844642394.9973</v>
      </c>
      <c r="K123" s="263">
        <f t="shared" si="8"/>
        <v>255199145166211.34</v>
      </c>
    </row>
    <row r="124" spans="1:11" x14ac:dyDescent="0.2">
      <c r="A124" s="107" t="s">
        <v>136</v>
      </c>
      <c r="B124" s="153">
        <f t="shared" si="7"/>
        <v>3787828639358872</v>
      </c>
      <c r="C124" s="154">
        <f t="shared" si="7"/>
        <v>116956576658951.3</v>
      </c>
      <c r="D124" s="154">
        <f t="shared" si="7"/>
        <v>74081834698091.297</v>
      </c>
      <c r="E124" s="154">
        <f t="shared" si="7"/>
        <v>146645506965.34216</v>
      </c>
      <c r="F124" s="154">
        <f t="shared" si="7"/>
        <v>146813955399690.63</v>
      </c>
      <c r="G124" s="154">
        <f t="shared" si="7"/>
        <v>792851022625958.63</v>
      </c>
      <c r="H124" s="154">
        <f t="shared" si="7"/>
        <v>1340811294492135.3</v>
      </c>
      <c r="I124" s="154">
        <f t="shared" si="7"/>
        <v>45359968384612.055</v>
      </c>
      <c r="J124" s="155">
        <f t="shared" si="7"/>
        <v>18639016566835.262</v>
      </c>
      <c r="K124" s="263">
        <f t="shared" si="8"/>
        <v>6323488953692112</v>
      </c>
    </row>
    <row r="125" spans="1:11" x14ac:dyDescent="0.2">
      <c r="A125" s="107" t="s">
        <v>137</v>
      </c>
      <c r="B125" s="153">
        <f t="shared" si="7"/>
        <v>1.1305866647927288E+16</v>
      </c>
      <c r="C125" s="154">
        <f t="shared" si="7"/>
        <v>4034643788572899</v>
      </c>
      <c r="D125" s="154">
        <f t="shared" si="7"/>
        <v>77508808531204.203</v>
      </c>
      <c r="E125" s="154">
        <f t="shared" si="7"/>
        <v>0</v>
      </c>
      <c r="F125" s="154">
        <f t="shared" si="7"/>
        <v>6715783529374.2979</v>
      </c>
      <c r="G125" s="154">
        <f t="shared" si="7"/>
        <v>500132604354546.75</v>
      </c>
      <c r="H125" s="154">
        <f t="shared" si="7"/>
        <v>2315329183758376.5</v>
      </c>
      <c r="I125" s="154">
        <f t="shared" si="7"/>
        <v>177706421892262.88</v>
      </c>
      <c r="J125" s="155">
        <f t="shared" si="7"/>
        <v>13119927158358.488</v>
      </c>
      <c r="K125" s="263">
        <f t="shared" si="8"/>
        <v>1.8431023165724312E+16</v>
      </c>
    </row>
    <row r="126" spans="1:11" x14ac:dyDescent="0.2">
      <c r="A126" s="107" t="s">
        <v>138</v>
      </c>
      <c r="B126" s="153">
        <f t="shared" si="7"/>
        <v>530165759566187.88</v>
      </c>
      <c r="C126" s="154">
        <f t="shared" si="7"/>
        <v>75809338150203.156</v>
      </c>
      <c r="D126" s="154">
        <f t="shared" si="7"/>
        <v>10719301174435.457</v>
      </c>
      <c r="E126" s="154">
        <f t="shared" si="7"/>
        <v>83231233683.032043</v>
      </c>
      <c r="F126" s="154">
        <f t="shared" si="7"/>
        <v>22613506108903.016</v>
      </c>
      <c r="G126" s="154">
        <f t="shared" si="7"/>
        <v>180680019640666.44</v>
      </c>
      <c r="H126" s="154">
        <f t="shared" si="7"/>
        <v>2433853335821037.5</v>
      </c>
      <c r="I126" s="154">
        <f t="shared" si="7"/>
        <v>205348939584572.72</v>
      </c>
      <c r="J126" s="155">
        <f t="shared" si="7"/>
        <v>1964243693829.0991</v>
      </c>
      <c r="K126" s="263">
        <f t="shared" si="8"/>
        <v>3461237674973518</v>
      </c>
    </row>
    <row r="127" spans="1:11" x14ac:dyDescent="0.2">
      <c r="A127" s="107" t="s">
        <v>139</v>
      </c>
      <c r="B127" s="153">
        <f t="shared" si="7"/>
        <v>200470529782854.63</v>
      </c>
      <c r="C127" s="154">
        <f t="shared" si="7"/>
        <v>44531994585879.039</v>
      </c>
      <c r="D127" s="154">
        <f t="shared" si="7"/>
        <v>5705166895193.2734</v>
      </c>
      <c r="E127" s="154">
        <f t="shared" si="7"/>
        <v>0</v>
      </c>
      <c r="F127" s="154">
        <f t="shared" si="7"/>
        <v>592716868969.54321</v>
      </c>
      <c r="G127" s="154">
        <f t="shared" si="7"/>
        <v>260055951919512.16</v>
      </c>
      <c r="H127" s="154">
        <f t="shared" si="7"/>
        <v>529516612793531.25</v>
      </c>
      <c r="I127" s="154">
        <f t="shared" si="7"/>
        <v>5967456604311.5166</v>
      </c>
      <c r="J127" s="155">
        <f t="shared" si="7"/>
        <v>1287300951887.9971</v>
      </c>
      <c r="K127" s="263">
        <f t="shared" si="8"/>
        <v>1048127730402139.4</v>
      </c>
    </row>
    <row r="128" spans="1:11" x14ac:dyDescent="0.2">
      <c r="A128" s="107" t="s">
        <v>140</v>
      </c>
      <c r="B128" s="153">
        <f t="shared" si="7"/>
        <v>3443234877092.0518</v>
      </c>
      <c r="C128" s="154">
        <f t="shared" si="7"/>
        <v>1017993691992.7036</v>
      </c>
      <c r="D128" s="154">
        <f t="shared" si="7"/>
        <v>2053327163675.7427</v>
      </c>
      <c r="E128" s="154">
        <f t="shared" si="7"/>
        <v>0</v>
      </c>
      <c r="F128" s="154">
        <f t="shared" si="7"/>
        <v>429730615682.57263</v>
      </c>
      <c r="G128" s="154">
        <f t="shared" si="7"/>
        <v>100439782974522.17</v>
      </c>
      <c r="H128" s="154">
        <f t="shared" si="7"/>
        <v>562266348269620.06</v>
      </c>
      <c r="I128" s="154">
        <f t="shared" si="7"/>
        <v>12545307435620.588</v>
      </c>
      <c r="J128" s="155">
        <f t="shared" si="7"/>
        <v>1131937043901.5146</v>
      </c>
      <c r="K128" s="263">
        <f t="shared" si="8"/>
        <v>683327662072107.38</v>
      </c>
    </row>
    <row r="129" spans="1:11" x14ac:dyDescent="0.2">
      <c r="A129" s="107" t="s">
        <v>141</v>
      </c>
      <c r="B129" s="153">
        <f t="shared" ref="B129:J136" si="9">SUMIFS(C$64:C$106,$A$64:$A$106,$A129)</f>
        <v>2257548925016.6235</v>
      </c>
      <c r="C129" s="154">
        <f t="shared" si="9"/>
        <v>2011657108009.9695</v>
      </c>
      <c r="D129" s="154">
        <f t="shared" si="9"/>
        <v>2870061496744.4614</v>
      </c>
      <c r="E129" s="154">
        <f t="shared" si="9"/>
        <v>0</v>
      </c>
      <c r="F129" s="154">
        <f t="shared" si="9"/>
        <v>1120444950852.6016</v>
      </c>
      <c r="G129" s="154">
        <f t="shared" si="9"/>
        <v>54370691561020.211</v>
      </c>
      <c r="H129" s="154">
        <f t="shared" si="9"/>
        <v>321717186820015.31</v>
      </c>
      <c r="I129" s="154">
        <f t="shared" si="9"/>
        <v>13244891253861.111</v>
      </c>
      <c r="J129" s="155">
        <f t="shared" si="9"/>
        <v>1320593217885.1003</v>
      </c>
      <c r="K129" s="263">
        <f t="shared" si="8"/>
        <v>398913075333405.44</v>
      </c>
    </row>
    <row r="130" spans="1:11" x14ac:dyDescent="0.2">
      <c r="A130" s="107" t="s">
        <v>142</v>
      </c>
      <c r="B130" s="153">
        <f t="shared" si="9"/>
        <v>812812516038.84277</v>
      </c>
      <c r="C130" s="154">
        <f t="shared" si="9"/>
        <v>1800692541537.019</v>
      </c>
      <c r="D130" s="154">
        <f t="shared" si="9"/>
        <v>2055238408469.0872</v>
      </c>
      <c r="E130" s="154">
        <f t="shared" si="9"/>
        <v>0</v>
      </c>
      <c r="F130" s="154">
        <f t="shared" si="9"/>
        <v>93866784398.190872</v>
      </c>
      <c r="G130" s="154">
        <f t="shared" si="9"/>
        <v>16914881235908.035</v>
      </c>
      <c r="H130" s="154">
        <f t="shared" si="9"/>
        <v>210030966607123.25</v>
      </c>
      <c r="I130" s="154">
        <f t="shared" si="9"/>
        <v>1059090852868.1207</v>
      </c>
      <c r="J130" s="155">
        <f t="shared" si="9"/>
        <v>210851017981.65469</v>
      </c>
      <c r="K130" s="263">
        <f t="shared" si="8"/>
        <v>232978399964324.22</v>
      </c>
    </row>
    <row r="131" spans="1:11" x14ac:dyDescent="0.2">
      <c r="A131" s="107" t="s">
        <v>143</v>
      </c>
      <c r="B131" s="153">
        <f t="shared" si="9"/>
        <v>6148581328656.6777</v>
      </c>
      <c r="C131" s="154">
        <f t="shared" si="9"/>
        <v>1098875998909.9897</v>
      </c>
      <c r="D131" s="154">
        <f t="shared" si="9"/>
        <v>6150773083718.7422</v>
      </c>
      <c r="E131" s="154">
        <f t="shared" si="9"/>
        <v>3963392080.144383</v>
      </c>
      <c r="F131" s="154">
        <f t="shared" si="9"/>
        <v>659709910143.61938</v>
      </c>
      <c r="G131" s="154">
        <f t="shared" si="9"/>
        <v>100902378959369.78</v>
      </c>
      <c r="H131" s="154">
        <f t="shared" si="9"/>
        <v>403584701226954</v>
      </c>
      <c r="I131" s="154">
        <f t="shared" si="9"/>
        <v>24758973660019.988</v>
      </c>
      <c r="J131" s="155">
        <f t="shared" si="9"/>
        <v>643650475943.99854</v>
      </c>
      <c r="K131" s="263">
        <f t="shared" si="8"/>
        <v>543951608035796.94</v>
      </c>
    </row>
    <row r="132" spans="1:11" x14ac:dyDescent="0.2">
      <c r="A132" s="107" t="s">
        <v>144</v>
      </c>
      <c r="B132" s="153">
        <f t="shared" si="9"/>
        <v>4681124416304.5977</v>
      </c>
      <c r="C132" s="154">
        <f t="shared" si="9"/>
        <v>1023678087022.8871</v>
      </c>
      <c r="D132" s="154">
        <f t="shared" si="9"/>
        <v>3033596375016.5449</v>
      </c>
      <c r="E132" s="154">
        <f t="shared" si="9"/>
        <v>0</v>
      </c>
      <c r="F132" s="154">
        <f t="shared" si="9"/>
        <v>612052243490.23804</v>
      </c>
      <c r="G132" s="154">
        <f t="shared" si="9"/>
        <v>78952229590499.891</v>
      </c>
      <c r="H132" s="154">
        <f t="shared" si="9"/>
        <v>54512374866221.539</v>
      </c>
      <c r="I132" s="154">
        <f t="shared" si="9"/>
        <v>5615437324952.9873</v>
      </c>
      <c r="J132" s="155">
        <f t="shared" si="9"/>
        <v>66584531994.206749</v>
      </c>
      <c r="K132" s="263">
        <f t="shared" si="8"/>
        <v>148497077435502.91</v>
      </c>
    </row>
    <row r="133" spans="1:11" x14ac:dyDescent="0.2">
      <c r="A133" s="107" t="s">
        <v>145</v>
      </c>
      <c r="B133" s="153">
        <f t="shared" si="9"/>
        <v>113584705586912.77</v>
      </c>
      <c r="C133" s="154">
        <f t="shared" si="9"/>
        <v>3680853095928.8047</v>
      </c>
      <c r="D133" s="154">
        <f t="shared" si="9"/>
        <v>5691552325478.6182</v>
      </c>
      <c r="E133" s="154">
        <f t="shared" si="9"/>
        <v>0</v>
      </c>
      <c r="F133" s="154">
        <f t="shared" si="9"/>
        <v>841888133220.62537</v>
      </c>
      <c r="G133" s="154">
        <f t="shared" si="9"/>
        <v>76537407095558.031</v>
      </c>
      <c r="H133" s="154">
        <f t="shared" si="9"/>
        <v>367648025457609.69</v>
      </c>
      <c r="I133" s="154">
        <f t="shared" si="9"/>
        <v>3330818932476.4185</v>
      </c>
      <c r="J133" s="155">
        <f t="shared" si="9"/>
        <v>1403823882877.8589</v>
      </c>
      <c r="K133" s="263">
        <f t="shared" si="8"/>
        <v>572719074510062.75</v>
      </c>
    </row>
    <row r="134" spans="1:11" x14ac:dyDescent="0.2">
      <c r="A134" s="107" t="s">
        <v>146</v>
      </c>
      <c r="B134" s="153">
        <f t="shared" si="9"/>
        <v>36693083877976.695</v>
      </c>
      <c r="C134" s="154">
        <f t="shared" si="9"/>
        <v>3497289361506.312</v>
      </c>
      <c r="D134" s="154">
        <f t="shared" si="9"/>
        <v>416832447305.98865</v>
      </c>
      <c r="E134" s="154">
        <f t="shared" si="9"/>
        <v>0</v>
      </c>
      <c r="F134" s="154">
        <f t="shared" si="9"/>
        <v>3884154568.6894207</v>
      </c>
      <c r="G134" s="154">
        <f t="shared" si="9"/>
        <v>45426174548010.898</v>
      </c>
      <c r="H134" s="154">
        <f t="shared" si="9"/>
        <v>57846037250065.961</v>
      </c>
      <c r="I134" s="154">
        <f t="shared" si="9"/>
        <v>38577389054806.914</v>
      </c>
      <c r="J134" s="155">
        <f t="shared" si="9"/>
        <v>0</v>
      </c>
      <c r="K134" s="263">
        <f t="shared" si="8"/>
        <v>182460690694241.47</v>
      </c>
    </row>
    <row r="135" spans="1:11" x14ac:dyDescent="0.2">
      <c r="A135" s="107" t="s">
        <v>147</v>
      </c>
      <c r="B135" s="153">
        <f t="shared" si="9"/>
        <v>53198660905012.758</v>
      </c>
      <c r="C135" s="154">
        <f t="shared" si="9"/>
        <v>7286137601151.6357</v>
      </c>
      <c r="D135" s="154">
        <f t="shared" si="9"/>
        <v>1873100039206.4551</v>
      </c>
      <c r="E135" s="154">
        <f t="shared" si="9"/>
        <v>11890176240.433147</v>
      </c>
      <c r="F135" s="154">
        <f t="shared" si="9"/>
        <v>1127263262887.9314</v>
      </c>
      <c r="G135" s="154">
        <f t="shared" si="9"/>
        <v>57829452914743.805</v>
      </c>
      <c r="H135" s="154">
        <f t="shared" si="9"/>
        <v>242995667006632.88</v>
      </c>
      <c r="I135" s="154">
        <f t="shared" si="9"/>
        <v>2281964504533.1016</v>
      </c>
      <c r="J135" s="155">
        <f t="shared" si="9"/>
        <v>1664613299855.1687</v>
      </c>
      <c r="K135" s="263">
        <f t="shared" si="8"/>
        <v>368268749710264.19</v>
      </c>
    </row>
    <row r="136" spans="1:11" x14ac:dyDescent="0.2">
      <c r="A136" s="108" t="s">
        <v>340</v>
      </c>
      <c r="B136" s="156">
        <f t="shared" si="9"/>
        <v>122589068626082.69</v>
      </c>
      <c r="C136" s="157">
        <f t="shared" si="9"/>
        <v>5393362446168.1338</v>
      </c>
      <c r="D136" s="157">
        <f t="shared" si="9"/>
        <v>415666524573083.06</v>
      </c>
      <c r="E136" s="157">
        <f t="shared" si="9"/>
        <v>0</v>
      </c>
      <c r="F136" s="157">
        <f t="shared" si="9"/>
        <v>49655540036103.375</v>
      </c>
      <c r="G136" s="157">
        <f t="shared" si="9"/>
        <v>8904085978007.7051</v>
      </c>
      <c r="H136" s="157">
        <f t="shared" si="9"/>
        <v>345001641382302.19</v>
      </c>
      <c r="I136" s="157">
        <f t="shared" si="9"/>
        <v>18322347579988.301</v>
      </c>
      <c r="J136" s="158">
        <f t="shared" si="9"/>
        <v>7920784951810.8447</v>
      </c>
      <c r="K136" s="264">
        <f t="shared" si="8"/>
        <v>973453355573546.38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24596-CEB9-4DDE-A290-F01175FD3C60}">
  <sheetPr codeName="Sheet13">
    <tabColor theme="9" tint="-0.499984740745262"/>
  </sheetPr>
  <dimension ref="A1"/>
  <sheetViews>
    <sheetView workbookViewId="0">
      <selection activeCell="F24" sqref="F24"/>
    </sheetView>
  </sheetViews>
  <sheetFormatPr defaultRowHeight="14.25" x14ac:dyDescent="0.2"/>
  <cols>
    <col min="1" max="1" width="26.875" customWidth="1"/>
  </cols>
  <sheetData/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3186-5E50-4143-A6D9-C1AFC967D183}">
  <sheetPr codeName="Sheet14"/>
  <dimension ref="A1:AQ44"/>
  <sheetViews>
    <sheetView topLeftCell="A18" workbookViewId="0">
      <selection activeCell="D14" sqref="D14:AQ44"/>
    </sheetView>
  </sheetViews>
  <sheetFormatPr defaultColWidth="9" defaultRowHeight="12" x14ac:dyDescent="0.2"/>
  <cols>
    <col min="1" max="1" width="26.875" style="38" customWidth="1"/>
    <col min="2" max="2" width="11.125" style="38" customWidth="1"/>
    <col min="3" max="16384" width="9" style="38"/>
  </cols>
  <sheetData>
    <row r="1" spans="1:43" x14ac:dyDescent="0.2">
      <c r="A1" s="178" t="s">
        <v>343</v>
      </c>
      <c r="B1" s="178" t="s">
        <v>407</v>
      </c>
      <c r="C1" s="178">
        <v>2020</v>
      </c>
      <c r="D1" s="182">
        <v>2021</v>
      </c>
      <c r="E1" s="178">
        <v>2022</v>
      </c>
      <c r="F1" s="178">
        <v>2023</v>
      </c>
      <c r="G1" s="178">
        <v>2024</v>
      </c>
      <c r="H1" s="178">
        <v>2025</v>
      </c>
      <c r="I1" s="178">
        <v>2026</v>
      </c>
      <c r="J1" s="178">
        <v>2027</v>
      </c>
      <c r="K1" s="178">
        <v>2028</v>
      </c>
      <c r="L1" s="178">
        <v>2029</v>
      </c>
      <c r="M1" s="178">
        <v>2030</v>
      </c>
      <c r="N1" s="178">
        <v>2031</v>
      </c>
      <c r="O1" s="178">
        <v>2032</v>
      </c>
      <c r="P1" s="178">
        <v>2033</v>
      </c>
      <c r="Q1" s="178">
        <v>2034</v>
      </c>
      <c r="R1" s="178">
        <v>2035</v>
      </c>
      <c r="S1" s="178">
        <v>2036</v>
      </c>
      <c r="T1" s="178">
        <v>2037</v>
      </c>
      <c r="U1" s="178">
        <v>2038</v>
      </c>
      <c r="V1" s="178">
        <v>2039</v>
      </c>
      <c r="W1" s="178">
        <v>2040</v>
      </c>
      <c r="X1" s="178">
        <v>2041</v>
      </c>
      <c r="Y1" s="178">
        <v>2042</v>
      </c>
      <c r="Z1" s="178">
        <v>2043</v>
      </c>
      <c r="AA1" s="178">
        <v>2044</v>
      </c>
      <c r="AB1" s="178">
        <v>2045</v>
      </c>
      <c r="AC1" s="178">
        <v>2046</v>
      </c>
      <c r="AD1" s="178">
        <v>2047</v>
      </c>
      <c r="AE1" s="178">
        <v>2048</v>
      </c>
      <c r="AF1" s="178">
        <v>2049</v>
      </c>
      <c r="AG1" s="178">
        <v>2050</v>
      </c>
      <c r="AH1" s="178">
        <v>2051</v>
      </c>
      <c r="AI1" s="178">
        <v>2052</v>
      </c>
      <c r="AJ1" s="178">
        <v>2053</v>
      </c>
      <c r="AK1" s="178">
        <v>2054</v>
      </c>
      <c r="AL1" s="178">
        <v>2055</v>
      </c>
      <c r="AM1" s="178">
        <v>2056</v>
      </c>
      <c r="AN1" s="178">
        <v>2057</v>
      </c>
      <c r="AO1" s="178">
        <v>2058</v>
      </c>
      <c r="AP1" s="178">
        <v>2059</v>
      </c>
      <c r="AQ1" s="178">
        <v>2060</v>
      </c>
    </row>
    <row r="2" spans="1:43" x14ac:dyDescent="0.2">
      <c r="A2" s="228" t="s">
        <v>2</v>
      </c>
      <c r="B2" s="160" t="s">
        <v>408</v>
      </c>
      <c r="C2" s="161">
        <v>1</v>
      </c>
      <c r="D2" s="335">
        <f>'Product Output &amp; Intensity'!G2/'Product Output &amp; Intensity'!$F2</f>
        <v>1.0511532547411584</v>
      </c>
      <c r="E2" s="335">
        <f>'Product Output &amp; Intensity'!H2/'Product Output &amp; Intensity'!$F2</f>
        <v>1.1023065094823168</v>
      </c>
      <c r="F2" s="335">
        <f>'Product Output &amp; Intensity'!I2/'Product Output &amp; Intensity'!$F2</f>
        <v>1.1534597642234754</v>
      </c>
      <c r="G2" s="335">
        <f>'Product Output &amp; Intensity'!J2/'Product Output &amp; Intensity'!$F2</f>
        <v>1.2046130189646338</v>
      </c>
      <c r="H2" s="335">
        <f>'Product Output &amp; Intensity'!K2/'Product Output &amp; Intensity'!$F2</f>
        <v>1.2557662737057917</v>
      </c>
      <c r="I2" s="335">
        <f>'Product Output &amp; Intensity'!L2/'Product Output &amp; Intensity'!$F2</f>
        <v>1.276268580215274</v>
      </c>
      <c r="J2" s="335">
        <f>'Product Output &amp; Intensity'!M2/'Product Output &amp; Intensity'!$F2</f>
        <v>1.2967708867247563</v>
      </c>
      <c r="K2" s="335">
        <f>'Product Output &amp; Intensity'!N2/'Product Output &amp; Intensity'!$F2</f>
        <v>1.3172731932342385</v>
      </c>
      <c r="L2" s="335">
        <f>'Product Output &amp; Intensity'!O2/'Product Output &amp; Intensity'!$F2</f>
        <v>1.3377754997437208</v>
      </c>
      <c r="M2" s="335">
        <f>'Product Output &amp; Intensity'!P2/'Product Output &amp; Intensity'!$F2</f>
        <v>1.3582778062532033</v>
      </c>
      <c r="N2" s="335">
        <f>'Product Output &amp; Intensity'!Q2/'Product Output &amp; Intensity'!$F2</f>
        <v>1.3659661711942592</v>
      </c>
      <c r="O2" s="335">
        <f>'Product Output &amp; Intensity'!R2/'Product Output &amp; Intensity'!$F2</f>
        <v>1.373654536135315</v>
      </c>
      <c r="P2" s="335">
        <f>'Product Output &amp; Intensity'!S2/'Product Output &amp; Intensity'!$F2</f>
        <v>1.3813429010763707</v>
      </c>
      <c r="Q2" s="335">
        <f>'Product Output &amp; Intensity'!T2/'Product Output &amp; Intensity'!$F2</f>
        <v>1.3890312660174267</v>
      </c>
      <c r="R2" s="335">
        <f>'Product Output &amp; Intensity'!U2/'Product Output &amp; Intensity'!$F2</f>
        <v>1.3967196309584826</v>
      </c>
      <c r="S2" s="335">
        <f>'Product Output &amp; Intensity'!V2/'Product Output &amp; Intensity'!$F2</f>
        <v>1.3839056893900563</v>
      </c>
      <c r="T2" s="335">
        <f>'Product Output &amp; Intensity'!W2/'Product Output &amp; Intensity'!$F2</f>
        <v>1.3710917478216298</v>
      </c>
      <c r="U2" s="335">
        <f>'Product Output &amp; Intensity'!X2/'Product Output &amp; Intensity'!$F2</f>
        <v>1.3582778062532033</v>
      </c>
      <c r="V2" s="335">
        <f>'Product Output &amp; Intensity'!Y2/'Product Output &amp; Intensity'!$F2</f>
        <v>1.345463864684777</v>
      </c>
      <c r="W2" s="335">
        <f>'Product Output &amp; Intensity'!Z2/'Product Output &amp; Intensity'!$F2</f>
        <v>1.3326499231163504</v>
      </c>
      <c r="X2" s="335">
        <f>'Product Output &amp; Intensity'!AA2/'Product Output &amp; Intensity'!$F2</f>
        <v>1.3121476166068682</v>
      </c>
      <c r="Y2" s="335">
        <f>'Product Output &amp; Intensity'!AB2/'Product Output &amp; Intensity'!$F2</f>
        <v>1.2916453100973859</v>
      </c>
      <c r="Z2" s="335">
        <f>'Product Output &amp; Intensity'!AC2/'Product Output &amp; Intensity'!$F2</f>
        <v>1.2711430035879037</v>
      </c>
      <c r="AA2" s="335">
        <f>'Product Output &amp; Intensity'!AD2/'Product Output &amp; Intensity'!$F2</f>
        <v>1.2506406970784214</v>
      </c>
      <c r="AB2" s="335">
        <f>'Product Output &amp; Intensity'!AE2/'Product Output &amp; Intensity'!$F2</f>
        <v>1.2301383905689389</v>
      </c>
      <c r="AC2" s="335">
        <f>'Product Output &amp; Intensity'!AF2/'Product Output &amp; Intensity'!$F2</f>
        <v>1.2096360840594567</v>
      </c>
      <c r="AD2" s="335">
        <f>'Product Output &amp; Intensity'!AG2/'Product Output &amp; Intensity'!$F2</f>
        <v>1.1891337775499744</v>
      </c>
      <c r="AE2" s="335">
        <f>'Product Output &amp; Intensity'!AH2/'Product Output &amp; Intensity'!$F2</f>
        <v>1.1686314710404921</v>
      </c>
      <c r="AF2" s="335">
        <f>'Product Output &amp; Intensity'!AI2/'Product Output &amp; Intensity'!$F2</f>
        <v>1.1481291645310099</v>
      </c>
      <c r="AG2" s="335">
        <f>'Product Output &amp; Intensity'!AJ2/'Product Output &amp; Intensity'!$F2</f>
        <v>1.1276268580215274</v>
      </c>
      <c r="AH2" s="335">
        <f>'Product Output &amp; Intensity'!AK2/'Product Output &amp; Intensity'!$F2</f>
        <v>1.1019989748846744</v>
      </c>
      <c r="AI2" s="335">
        <f>'Product Output &amp; Intensity'!AL2/'Product Output &amp; Intensity'!$F2</f>
        <v>1.0763710917478215</v>
      </c>
      <c r="AJ2" s="335">
        <f>'Product Output &amp; Intensity'!AM2/'Product Output &amp; Intensity'!$F2</f>
        <v>1.0507432086109687</v>
      </c>
      <c r="AK2" s="335">
        <f>'Product Output &amp; Intensity'!AN2/'Product Output &amp; Intensity'!$F2</f>
        <v>1.0251153254741157</v>
      </c>
      <c r="AL2" s="335">
        <f>'Product Output &amp; Intensity'!AO2/'Product Output &amp; Intensity'!$F2</f>
        <v>0.99948744233726283</v>
      </c>
      <c r="AM2" s="335">
        <f>'Product Output &amp; Intensity'!AP2/'Product Output &amp; Intensity'!$F2</f>
        <v>0.97898513582778057</v>
      </c>
      <c r="AN2" s="335">
        <f>'Product Output &amp; Intensity'!AQ2/'Product Output &amp; Intensity'!$F2</f>
        <v>0.95848282931829842</v>
      </c>
      <c r="AO2" s="335">
        <f>'Product Output &amp; Intensity'!AR2/'Product Output &amp; Intensity'!$F2</f>
        <v>0.93798052280881616</v>
      </c>
      <c r="AP2" s="335">
        <f>'Product Output &amp; Intensity'!AS2/'Product Output &amp; Intensity'!$F2</f>
        <v>0.9174782162993339</v>
      </c>
      <c r="AQ2" s="336">
        <f>'Product Output &amp; Intensity'!AT2/'Product Output &amp; Intensity'!$F2</f>
        <v>0.89697590978985131</v>
      </c>
    </row>
    <row r="3" spans="1:43" x14ac:dyDescent="0.2">
      <c r="A3" s="229" t="s">
        <v>3</v>
      </c>
      <c r="B3" s="161" t="s">
        <v>409</v>
      </c>
      <c r="C3" s="161">
        <v>1</v>
      </c>
      <c r="D3" s="337">
        <f>('Product Output &amp; Intensity'!G3*'Product Output &amp; Intensity'!$E$27+'Product Output &amp; Intensity'!G4*'Product Output &amp; Intensity'!$E$28)/('Product Output &amp; Intensity'!$F3*'Product Output &amp; Intensity'!$E$27+'Product Output &amp; Intensity'!$F4*'Product Output &amp; Intensity'!$E$28)</f>
        <v>1.0589831312788427</v>
      </c>
      <c r="E3" s="337">
        <f>('Product Output &amp; Intensity'!H3*'Product Output &amp; Intensity'!$E$27+'Product Output &amp; Intensity'!H4*'Product Output &amp; Intensity'!$E$28)/('Product Output &amp; Intensity'!$F3*'Product Output &amp; Intensity'!$E$27+'Product Output &amp; Intensity'!$F4*'Product Output &amp; Intensity'!$E$28)</f>
        <v>1.1179662625576854</v>
      </c>
      <c r="F3" s="337">
        <f>('Product Output &amp; Intensity'!I3*'Product Output &amp; Intensity'!$E$27+'Product Output &amp; Intensity'!I4*'Product Output &amp; Intensity'!$E$28)/('Product Output &amp; Intensity'!$F3*'Product Output &amp; Intensity'!$E$27+'Product Output &amp; Intensity'!$F4*'Product Output &amp; Intensity'!$E$28)</f>
        <v>1.1769493938365281</v>
      </c>
      <c r="G3" s="337">
        <f>('Product Output &amp; Intensity'!J3*'Product Output &amp; Intensity'!$E$27+'Product Output &amp; Intensity'!J4*'Product Output &amp; Intensity'!$E$28)/('Product Output &amp; Intensity'!$F3*'Product Output &amp; Intensity'!$E$27+'Product Output &amp; Intensity'!$F4*'Product Output &amp; Intensity'!$E$28)</f>
        <v>1.2359325251153708</v>
      </c>
      <c r="H3" s="337">
        <f>('Product Output &amp; Intensity'!K3*'Product Output &amp; Intensity'!$E$27+'Product Output &amp; Intensity'!K4*'Product Output &amp; Intensity'!$E$28)/('Product Output &amp; Intensity'!$F3*'Product Output &amp; Intensity'!$E$27+'Product Output &amp; Intensity'!$F4*'Product Output &amp; Intensity'!$E$28)</f>
        <v>1.2949156563942135</v>
      </c>
      <c r="I3" s="337">
        <f>('Product Output &amp; Intensity'!L3*'Product Output &amp; Intensity'!$E$27+'Product Output &amp; Intensity'!L4*'Product Output &amp; Intensity'!$E$28)/('Product Output &amp; Intensity'!$F3*'Product Output &amp; Intensity'!$E$27+'Product Output &amp; Intensity'!$F4*'Product Output &amp; Intensity'!$E$28)</f>
        <v>1.3267834613119316</v>
      </c>
      <c r="J3" s="337">
        <f>('Product Output &amp; Intensity'!M3*'Product Output &amp; Intensity'!$E$27+'Product Output &amp; Intensity'!M4*'Product Output &amp; Intensity'!$E$28)/('Product Output &amp; Intensity'!$F3*'Product Output &amp; Intensity'!$E$27+'Product Output &amp; Intensity'!$F4*'Product Output &amp; Intensity'!$E$28)</f>
        <v>1.3586512662296499</v>
      </c>
      <c r="K3" s="337">
        <f>('Product Output &amp; Intensity'!N3*'Product Output &amp; Intensity'!$E$27+'Product Output &amp; Intensity'!N4*'Product Output &amp; Intensity'!$E$28)/('Product Output &amp; Intensity'!$F3*'Product Output &amp; Intensity'!$E$27+'Product Output &amp; Intensity'!$F4*'Product Output &amp; Intensity'!$E$28)</f>
        <v>1.3905190711473683</v>
      </c>
      <c r="L3" s="337">
        <f>('Product Output &amp; Intensity'!O3*'Product Output &amp; Intensity'!$E$27+'Product Output &amp; Intensity'!O4*'Product Output &amp; Intensity'!$E$28)/('Product Output &amp; Intensity'!$F3*'Product Output &amp; Intensity'!$E$27+'Product Output &amp; Intensity'!$F4*'Product Output &amp; Intensity'!$E$28)</f>
        <v>1.4223868760650866</v>
      </c>
      <c r="M3" s="337">
        <f>('Product Output &amp; Intensity'!P3*'Product Output &amp; Intensity'!$E$27+'Product Output &amp; Intensity'!P4*'Product Output &amp; Intensity'!$E$28)/('Product Output &amp; Intensity'!$F3*'Product Output &amp; Intensity'!$E$27+'Product Output &amp; Intensity'!$F4*'Product Output &amp; Intensity'!$E$28)</f>
        <v>1.4542546809828045</v>
      </c>
      <c r="N3" s="337">
        <f>('Product Output &amp; Intensity'!Q3*'Product Output &amp; Intensity'!$E$27+'Product Output &amp; Intensity'!Q4*'Product Output &amp; Intensity'!$E$28)/('Product Output &amp; Intensity'!$F3*'Product Output &amp; Intensity'!$E$27+'Product Output &amp; Intensity'!$F4*'Product Output &amp; Intensity'!$E$28)</f>
        <v>1.4750217409050828</v>
      </c>
      <c r="O3" s="337">
        <f>('Product Output &amp; Intensity'!R3*'Product Output &amp; Intensity'!$E$27+'Product Output &amp; Intensity'!R4*'Product Output &amp; Intensity'!$E$28)/('Product Output &amp; Intensity'!$F3*'Product Output &amp; Intensity'!$E$27+'Product Output &amp; Intensity'!$F4*'Product Output &amp; Intensity'!$E$28)</f>
        <v>1.495788800827361</v>
      </c>
      <c r="P3" s="337">
        <f>('Product Output &amp; Intensity'!S3*'Product Output &amp; Intensity'!$E$27+'Product Output &amp; Intensity'!S4*'Product Output &amp; Intensity'!$E$28)/('Product Output &amp; Intensity'!$F3*'Product Output &amp; Intensity'!$E$27+'Product Output &amp; Intensity'!$F4*'Product Output &amp; Intensity'!$E$28)</f>
        <v>1.5165558607496392</v>
      </c>
      <c r="Q3" s="337">
        <f>('Product Output &amp; Intensity'!T3*'Product Output &amp; Intensity'!$E$27+'Product Output &amp; Intensity'!T4*'Product Output &amp; Intensity'!$E$28)/('Product Output &amp; Intensity'!$F3*'Product Output &amp; Intensity'!$E$27+'Product Output &amp; Intensity'!$F4*'Product Output &amp; Intensity'!$E$28)</f>
        <v>1.5373229206719174</v>
      </c>
      <c r="R3" s="337">
        <f>('Product Output &amp; Intensity'!U3*'Product Output &amp; Intensity'!$E$27+'Product Output &amp; Intensity'!U4*'Product Output &amp; Intensity'!$E$28)/('Product Output &amp; Intensity'!$F3*'Product Output &amp; Intensity'!$E$27+'Product Output &amp; Intensity'!$F4*'Product Output &amp; Intensity'!$E$28)</f>
        <v>1.5580899805941957</v>
      </c>
      <c r="S3" s="337">
        <f>('Product Output &amp; Intensity'!V3*'Product Output &amp; Intensity'!$E$27+'Product Output &amp; Intensity'!V4*'Product Output &amp; Intensity'!$E$28)/('Product Output &amp; Intensity'!$F3*'Product Output &amp; Intensity'!$E$27+'Product Output &amp; Intensity'!$F4*'Product Output &amp; Intensity'!$E$28)</f>
        <v>1.5788508128895478</v>
      </c>
      <c r="T3" s="337">
        <f>('Product Output &amp; Intensity'!W3*'Product Output &amp; Intensity'!$E$27+'Product Output &amp; Intensity'!W4*'Product Output &amp; Intensity'!$E$28)/('Product Output &amp; Intensity'!$F3*'Product Output &amp; Intensity'!$E$27+'Product Output &amp; Intensity'!$F4*'Product Output &amp; Intensity'!$E$28)</f>
        <v>1.5996116451849001</v>
      </c>
      <c r="U3" s="337">
        <f>('Product Output &amp; Intensity'!X3*'Product Output &amp; Intensity'!$E$27+'Product Output &amp; Intensity'!X4*'Product Output &amp; Intensity'!$E$28)/('Product Output &amp; Intensity'!$F3*'Product Output &amp; Intensity'!$E$27+'Product Output &amp; Intensity'!$F4*'Product Output &amp; Intensity'!$E$28)</f>
        <v>1.6203724774802524</v>
      </c>
      <c r="V3" s="337">
        <f>('Product Output &amp; Intensity'!Y3*'Product Output &amp; Intensity'!$E$27+'Product Output &amp; Intensity'!Y4*'Product Output &amp; Intensity'!$E$28)/('Product Output &amp; Intensity'!$F3*'Product Output &amp; Intensity'!$E$27+'Product Output &amp; Intensity'!$F4*'Product Output &amp; Intensity'!$E$28)</f>
        <v>1.6411333097756045</v>
      </c>
      <c r="W3" s="337">
        <f>('Product Output &amp; Intensity'!Z3*'Product Output &amp; Intensity'!$E$27+'Product Output &amp; Intensity'!Z4*'Product Output &amp; Intensity'!$E$28)/('Product Output &amp; Intensity'!$F3*'Product Output &amp; Intensity'!$E$27+'Product Output &amp; Intensity'!$F4*'Product Output &amp; Intensity'!$E$28)</f>
        <v>1.661894142070957</v>
      </c>
      <c r="X3" s="337">
        <f>('Product Output &amp; Intensity'!AA3*'Product Output &amp; Intensity'!$E$27+'Product Output &amp; Intensity'!AA4*'Product Output &amp; Intensity'!$E$28)/('Product Output &amp; Intensity'!$F3*'Product Output &amp; Intensity'!$E$27+'Product Output &amp; Intensity'!$F4*'Product Output &amp; Intensity'!$E$28)</f>
        <v>1.6722631409026023</v>
      </c>
      <c r="Y3" s="337">
        <f>('Product Output &amp; Intensity'!AB3*'Product Output &amp; Intensity'!$E$27+'Product Output &amp; Intensity'!AB4*'Product Output &amp; Intensity'!$E$28)/('Product Output &amp; Intensity'!$F3*'Product Output &amp; Intensity'!$E$27+'Product Output &amp; Intensity'!$F4*'Product Output &amp; Intensity'!$E$28)</f>
        <v>1.6826321397342476</v>
      </c>
      <c r="Z3" s="337">
        <f>('Product Output &amp; Intensity'!AC3*'Product Output &amp; Intensity'!$E$27+'Product Output &amp; Intensity'!AC4*'Product Output &amp; Intensity'!$E$28)/('Product Output &amp; Intensity'!$F3*'Product Output &amp; Intensity'!$E$27+'Product Output &amp; Intensity'!$F4*'Product Output &amp; Intensity'!$E$28)</f>
        <v>1.6930011385658927</v>
      </c>
      <c r="AA3" s="337">
        <f>('Product Output &amp; Intensity'!AD3*'Product Output &amp; Intensity'!$E$27+'Product Output &amp; Intensity'!AD4*'Product Output &amp; Intensity'!$E$28)/('Product Output &amp; Intensity'!$F3*'Product Output &amp; Intensity'!$E$27+'Product Output &amp; Intensity'!$F4*'Product Output &amp; Intensity'!$E$28)</f>
        <v>1.7033701373975378</v>
      </c>
      <c r="AB3" s="337">
        <f>('Product Output &amp; Intensity'!AE3*'Product Output &amp; Intensity'!$E$27+'Product Output &amp; Intensity'!AE4*'Product Output &amp; Intensity'!$E$28)/('Product Output &amp; Intensity'!$F3*'Product Output &amp; Intensity'!$E$27+'Product Output &amp; Intensity'!$F4*'Product Output &amp; Intensity'!$E$28)</f>
        <v>1.7137391362291832</v>
      </c>
      <c r="AC3" s="337">
        <f>('Product Output &amp; Intensity'!AF3*'Product Output &amp; Intensity'!$E$27+'Product Output &amp; Intensity'!AF4*'Product Output &amp; Intensity'!$E$28)/('Product Output &amp; Intensity'!$F3*'Product Output &amp; Intensity'!$E$27+'Product Output &amp; Intensity'!$F4*'Product Output &amp; Intensity'!$E$28)</f>
        <v>1.7241081350608285</v>
      </c>
      <c r="AD3" s="337">
        <f>('Product Output &amp; Intensity'!AG3*'Product Output &amp; Intensity'!$E$27+'Product Output &amp; Intensity'!AG4*'Product Output &amp; Intensity'!$E$28)/('Product Output &amp; Intensity'!$F3*'Product Output &amp; Intensity'!$E$27+'Product Output &amp; Intensity'!$F4*'Product Output &amp; Intensity'!$E$28)</f>
        <v>1.7344771338924738</v>
      </c>
      <c r="AE3" s="337">
        <f>('Product Output &amp; Intensity'!AH3*'Product Output &amp; Intensity'!$E$27+'Product Output &amp; Intensity'!AH4*'Product Output &amp; Intensity'!$E$28)/('Product Output &amp; Intensity'!$F3*'Product Output &amp; Intensity'!$E$27+'Product Output &amp; Intensity'!$F4*'Product Output &amp; Intensity'!$E$28)</f>
        <v>1.7448461327241191</v>
      </c>
      <c r="AF3" s="337">
        <f>('Product Output &amp; Intensity'!AI3*'Product Output &amp; Intensity'!$E$27+'Product Output &amp; Intensity'!AI4*'Product Output &amp; Intensity'!$E$28)/('Product Output &amp; Intensity'!$F3*'Product Output &amp; Intensity'!$E$27+'Product Output &amp; Intensity'!$F4*'Product Output &amp; Intensity'!$E$28)</f>
        <v>1.7552151315557645</v>
      </c>
      <c r="AG3" s="337">
        <f>('Product Output &amp; Intensity'!AJ3*'Product Output &amp; Intensity'!$E$27+'Product Output &amp; Intensity'!AJ4*'Product Output &amp; Intensity'!$E$28)/('Product Output &amp; Intensity'!$F3*'Product Output &amp; Intensity'!$E$27+'Product Output &amp; Intensity'!$F4*'Product Output &amp; Intensity'!$E$28)</f>
        <v>1.7655841303874098</v>
      </c>
      <c r="AH3" s="337">
        <f>('Product Output &amp; Intensity'!AK3*'Product Output &amp; Intensity'!$E$27+'Product Output &amp; Intensity'!AK4*'Product Output &amp; Intensity'!$E$28)/('Product Output &amp; Intensity'!$F3*'Product Output &amp; Intensity'!$E$27+'Product Output &amp; Intensity'!$F4*'Product Output &amp; Intensity'!$E$28)</f>
        <v>1.7759479395299502</v>
      </c>
      <c r="AI3" s="337">
        <f>('Product Output &amp; Intensity'!AL3*'Product Output &amp; Intensity'!$E$27+'Product Output &amp; Intensity'!AL4*'Product Output &amp; Intensity'!$E$28)/('Product Output &amp; Intensity'!$F3*'Product Output &amp; Intensity'!$E$27+'Product Output &amp; Intensity'!$F4*'Product Output &amp; Intensity'!$E$28)</f>
        <v>1.7863117486724904</v>
      </c>
      <c r="AJ3" s="337">
        <f>('Product Output &amp; Intensity'!AM3*'Product Output &amp; Intensity'!$E$27+'Product Output &amp; Intensity'!AM4*'Product Output &amp; Intensity'!$E$28)/('Product Output &amp; Intensity'!$F3*'Product Output &amp; Intensity'!$E$27+'Product Output &amp; Intensity'!$F4*'Product Output &amp; Intensity'!$E$28)</f>
        <v>1.7966755578150311</v>
      </c>
      <c r="AK3" s="337">
        <f>('Product Output &amp; Intensity'!AN3*'Product Output &amp; Intensity'!$E$27+'Product Output &amp; Intensity'!AN4*'Product Output &amp; Intensity'!$E$28)/('Product Output &amp; Intensity'!$F3*'Product Output &amp; Intensity'!$E$27+'Product Output &amp; Intensity'!$F4*'Product Output &amp; Intensity'!$E$28)</f>
        <v>1.8070393669575713</v>
      </c>
      <c r="AL3" s="337">
        <f>('Product Output &amp; Intensity'!AO3*'Product Output &amp; Intensity'!$E$27+'Product Output &amp; Intensity'!AO4*'Product Output &amp; Intensity'!$E$28)/('Product Output &amp; Intensity'!$F3*'Product Output &amp; Intensity'!$E$27+'Product Output &amp; Intensity'!$F4*'Product Output &amp; Intensity'!$E$28)</f>
        <v>1.8174031761001115</v>
      </c>
      <c r="AM3" s="337">
        <f>('Product Output &amp; Intensity'!AP3*'Product Output &amp; Intensity'!$E$27+'Product Output &amp; Intensity'!AP4*'Product Output &amp; Intensity'!$E$28)/('Product Output &amp; Intensity'!$F3*'Product Output &amp; Intensity'!$E$27+'Product Output &amp; Intensity'!$F4*'Product Output &amp; Intensity'!$E$28)</f>
        <v>1.8173969484731858</v>
      </c>
      <c r="AN3" s="337">
        <f>('Product Output &amp; Intensity'!AQ3*'Product Output &amp; Intensity'!$E$27+'Product Output &amp; Intensity'!AQ4*'Product Output &amp; Intensity'!$E$28)/('Product Output &amp; Intensity'!$F3*'Product Output &amp; Intensity'!$E$27+'Product Output &amp; Intensity'!$F4*'Product Output &amp; Intensity'!$E$28)</f>
        <v>1.8173907208462599</v>
      </c>
      <c r="AO3" s="337">
        <f>('Product Output &amp; Intensity'!AR3*'Product Output &amp; Intensity'!$E$27+'Product Output &amp; Intensity'!AR4*'Product Output &amp; Intensity'!$E$28)/('Product Output &amp; Intensity'!$F3*'Product Output &amp; Intensity'!$E$27+'Product Output &amp; Intensity'!$F4*'Product Output &amp; Intensity'!$E$28)</f>
        <v>1.8173844932193339</v>
      </c>
      <c r="AP3" s="337">
        <f>('Product Output &amp; Intensity'!AS3*'Product Output &amp; Intensity'!$E$27+'Product Output &amp; Intensity'!AS4*'Product Output &amp; Intensity'!$E$28)/('Product Output &amp; Intensity'!$F3*'Product Output &amp; Intensity'!$E$27+'Product Output &amp; Intensity'!$F4*'Product Output &amp; Intensity'!$E$28)</f>
        <v>1.817378265592408</v>
      </c>
      <c r="AQ3" s="338">
        <f>('Product Output &amp; Intensity'!AT3*'Product Output &amp; Intensity'!$E$27+'Product Output &amp; Intensity'!AT4*'Product Output &amp; Intensity'!$E$28)/('Product Output &amp; Intensity'!$F3*'Product Output &amp; Intensity'!$E$27+'Product Output &amp; Intensity'!$F4*'Product Output &amp; Intensity'!$E$28)</f>
        <v>1.8173720379654821</v>
      </c>
    </row>
    <row r="4" spans="1:43" x14ac:dyDescent="0.2">
      <c r="A4" s="230" t="s">
        <v>4</v>
      </c>
      <c r="B4" s="161" t="s">
        <v>408</v>
      </c>
      <c r="C4" s="161">
        <v>1</v>
      </c>
      <c r="D4" s="337">
        <f>'Product Output &amp; Intensity'!G5/'Product Output &amp; Intensity'!$F5</f>
        <v>1.0764448252602057</v>
      </c>
      <c r="E4" s="337">
        <f>'Product Output &amp; Intensity'!H5/'Product Output &amp; Intensity'!$F5</f>
        <v>1.1528896505204111</v>
      </c>
      <c r="F4" s="337">
        <f>'Product Output &amp; Intensity'!I5/'Product Output &amp; Intensity'!$F5</f>
        <v>1.2293344757806168</v>
      </c>
      <c r="G4" s="337">
        <f>'Product Output &amp; Intensity'!J5/'Product Output &amp; Intensity'!$F5</f>
        <v>1.3057793010408223</v>
      </c>
      <c r="H4" s="337">
        <f>'Product Output &amp; Intensity'!K5/'Product Output &amp; Intensity'!$F5</f>
        <v>1.3822241263010284</v>
      </c>
      <c r="I4" s="337">
        <f>'Product Output &amp; Intensity'!L5/'Product Output &amp; Intensity'!$F5</f>
        <v>1.4129402179966069</v>
      </c>
      <c r="J4" s="337">
        <f>'Product Output &amp; Intensity'!M5/'Product Output &amp; Intensity'!$F5</f>
        <v>1.4436563096921853</v>
      </c>
      <c r="K4" s="337">
        <f>'Product Output &amp; Intensity'!N5/'Product Output &amp; Intensity'!$F5</f>
        <v>1.4743724013877637</v>
      </c>
      <c r="L4" s="337">
        <f>'Product Output &amp; Intensity'!O5/'Product Output &amp; Intensity'!$F5</f>
        <v>1.5050884930833421</v>
      </c>
      <c r="M4" s="337">
        <f>'Product Output &amp; Intensity'!P5/'Product Output &amp; Intensity'!$F5</f>
        <v>1.5358045847789203</v>
      </c>
      <c r="N4" s="337">
        <f>'Product Output &amp; Intensity'!Q5/'Product Output &amp; Intensity'!$F5</f>
        <v>1.5379985913286045</v>
      </c>
      <c r="O4" s="337">
        <f>'Product Output &amp; Intensity'!R5/'Product Output &amp; Intensity'!$F5</f>
        <v>1.5401925978782887</v>
      </c>
      <c r="P4" s="337">
        <f>'Product Output &amp; Intensity'!S5/'Product Output &amp; Intensity'!$F5</f>
        <v>1.5423866044279728</v>
      </c>
      <c r="Q4" s="337">
        <f>'Product Output &amp; Intensity'!T5/'Product Output &amp; Intensity'!$F5</f>
        <v>1.544580610977657</v>
      </c>
      <c r="R4" s="337">
        <f>'Product Output &amp; Intensity'!U5/'Product Output &amp; Intensity'!$F5</f>
        <v>1.5467746175273414</v>
      </c>
      <c r="S4" s="337">
        <f>'Product Output &amp; Intensity'!V5/'Product Output &amp; Intensity'!$F5</f>
        <v>1.5292225651298679</v>
      </c>
      <c r="T4" s="337">
        <f>'Product Output &amp; Intensity'!W5/'Product Output &amp; Intensity'!$F5</f>
        <v>1.5116705127323944</v>
      </c>
      <c r="U4" s="337">
        <f>'Product Output &amp; Intensity'!X5/'Product Output &amp; Intensity'!$F5</f>
        <v>1.4941184603349209</v>
      </c>
      <c r="V4" s="337">
        <f>'Product Output &amp; Intensity'!Y5/'Product Output &amp; Intensity'!$F5</f>
        <v>1.4765664079374476</v>
      </c>
      <c r="W4" s="337">
        <f>'Product Output &amp; Intensity'!Z5/'Product Output &amp; Intensity'!$F5</f>
        <v>1.4590143555399746</v>
      </c>
      <c r="X4" s="337">
        <f>'Product Output &amp; Intensity'!AA5/'Product Output &amp; Intensity'!$F5</f>
        <v>1.426104257294712</v>
      </c>
      <c r="Y4" s="337">
        <f>'Product Output &amp; Intensity'!AB5/'Product Output &amp; Intensity'!$F5</f>
        <v>1.3931941590494494</v>
      </c>
      <c r="Z4" s="337">
        <f>'Product Output &amp; Intensity'!AC5/'Product Output &amp; Intensity'!$F5</f>
        <v>1.3602840608041868</v>
      </c>
      <c r="AA4" s="337">
        <f>'Product Output &amp; Intensity'!AD5/'Product Output &amp; Intensity'!$F5</f>
        <v>1.3273739625589243</v>
      </c>
      <c r="AB4" s="337">
        <f>'Product Output &amp; Intensity'!AE5/'Product Output &amp; Intensity'!$F5</f>
        <v>1.2944638643136614</v>
      </c>
      <c r="AC4" s="337">
        <f>'Product Output &amp; Intensity'!AF5/'Product Output &amp; Intensity'!$F5</f>
        <v>1.2615537660683991</v>
      </c>
      <c r="AD4" s="337">
        <f>'Product Output &amp; Intensity'!AG5/'Product Output &amp; Intensity'!$F5</f>
        <v>1.2286436678231365</v>
      </c>
      <c r="AE4" s="337">
        <f>'Product Output &amp; Intensity'!AH5/'Product Output &amp; Intensity'!$F5</f>
        <v>1.1957335695778739</v>
      </c>
      <c r="AF4" s="337">
        <f>'Product Output &amp; Intensity'!AI5/'Product Output &amp; Intensity'!$F5</f>
        <v>1.1628234713326113</v>
      </c>
      <c r="AG4" s="337">
        <f>'Product Output &amp; Intensity'!AJ5/'Product Output &amp; Intensity'!$F5</f>
        <v>1.1299133730873485</v>
      </c>
      <c r="AH4" s="337">
        <f>'Product Output &amp; Intensity'!AK5/'Product Output &amp; Intensity'!$F5</f>
        <v>1.1013912879414542</v>
      </c>
      <c r="AI4" s="337">
        <f>'Product Output &amp; Intensity'!AL5/'Product Output &amp; Intensity'!$F5</f>
        <v>1.07286920279556</v>
      </c>
      <c r="AJ4" s="337">
        <f>'Product Output &amp; Intensity'!AM5/'Product Output &amp; Intensity'!$F5</f>
        <v>1.0443471176496657</v>
      </c>
      <c r="AK4" s="337">
        <f>'Product Output &amp; Intensity'!AN5/'Product Output &amp; Intensity'!$F5</f>
        <v>1.0158250325037714</v>
      </c>
      <c r="AL4" s="337">
        <f>'Product Output &amp; Intensity'!AO5/'Product Output &amp; Intensity'!$F5</f>
        <v>0.98730294735787738</v>
      </c>
      <c r="AM4" s="337">
        <f>'Product Output &amp; Intensity'!AP5/'Product Output &amp; Intensity'!$F5</f>
        <v>0.95734801138454817</v>
      </c>
      <c r="AN4" s="337">
        <f>'Product Output &amp; Intensity'!AQ5/'Product Output &amp; Intensity'!$F5</f>
        <v>0.92739307541121896</v>
      </c>
      <c r="AO4" s="337">
        <f>'Product Output &amp; Intensity'!AR5/'Product Output &amp; Intensity'!$F5</f>
        <v>0.89743813943788964</v>
      </c>
      <c r="AP4" s="337">
        <f>'Product Output &amp; Intensity'!AS5/'Product Output &amp; Intensity'!$F5</f>
        <v>0.86748320346456032</v>
      </c>
      <c r="AQ4" s="338">
        <f>'Product Output &amp; Intensity'!AT5/'Product Output &amp; Intensity'!$F5</f>
        <v>0.83752826749123099</v>
      </c>
    </row>
    <row r="5" spans="1:43" x14ac:dyDescent="0.2">
      <c r="A5" s="229" t="s">
        <v>5</v>
      </c>
      <c r="B5" s="161" t="s">
        <v>409</v>
      </c>
      <c r="C5" s="161">
        <v>1</v>
      </c>
      <c r="D5" s="337">
        <f>('Product Output &amp; Intensity'!G6*'Product Output &amp; Intensity'!$E$29+'Product Output &amp; Intensity'!G7*'Product Output &amp; Intensity'!$E$30)/('Product Output &amp; Intensity'!$F6*'Product Output &amp; Intensity'!$E$29+'Product Output &amp; Intensity'!$F7*'Product Output &amp; Intensity'!$E$30)</f>
        <v>1.0431964732084282</v>
      </c>
      <c r="E5" s="337">
        <f>('Product Output &amp; Intensity'!H6*'Product Output &amp; Intensity'!$E$29+'Product Output &amp; Intensity'!H7*'Product Output &amp; Intensity'!$E$30)/('Product Output &amp; Intensity'!$F6*'Product Output &amp; Intensity'!$E$29+'Product Output &amp; Intensity'!$F7*'Product Output &amp; Intensity'!$E$30)</f>
        <v>1.0863929464168569</v>
      </c>
      <c r="F5" s="337">
        <f>('Product Output &amp; Intensity'!I6*'Product Output &amp; Intensity'!$E$29+'Product Output &amp; Intensity'!I7*'Product Output &amp; Intensity'!$E$30)/('Product Output &amp; Intensity'!$F6*'Product Output &amp; Intensity'!$E$29+'Product Output &amp; Intensity'!$F7*'Product Output &amp; Intensity'!$E$30)</f>
        <v>1.1295894196252851</v>
      </c>
      <c r="G5" s="337">
        <f>('Product Output &amp; Intensity'!J6*'Product Output &amp; Intensity'!$E$29+'Product Output &amp; Intensity'!J7*'Product Output &amp; Intensity'!$E$30)/('Product Output &amp; Intensity'!$F6*'Product Output &amp; Intensity'!$E$29+'Product Output &amp; Intensity'!$F7*'Product Output &amp; Intensity'!$E$30)</f>
        <v>1.1727858928337136</v>
      </c>
      <c r="H5" s="337">
        <f>('Product Output &amp; Intensity'!K6*'Product Output &amp; Intensity'!$E$29+'Product Output &amp; Intensity'!K7*'Product Output &amp; Intensity'!$E$30)/('Product Output &amp; Intensity'!$F6*'Product Output &amp; Intensity'!$E$29+'Product Output &amp; Intensity'!$F7*'Product Output &amp; Intensity'!$E$30)</f>
        <v>1.2159823660421423</v>
      </c>
      <c r="I5" s="337">
        <f>('Product Output &amp; Intensity'!L6*'Product Output &amp; Intensity'!$E$29+'Product Output &amp; Intensity'!L7*'Product Output &amp; Intensity'!$E$30)/('Product Output &amp; Intensity'!$F6*'Product Output &amp; Intensity'!$E$29+'Product Output &amp; Intensity'!$F7*'Product Output &amp; Intensity'!$E$30)</f>
        <v>1.2790174886350214</v>
      </c>
      <c r="J5" s="337">
        <f>('Product Output &amp; Intensity'!M6*'Product Output &amp; Intensity'!$E$29+'Product Output &amp; Intensity'!M7*'Product Output &amp; Intensity'!$E$30)/('Product Output &amp; Intensity'!$F6*'Product Output &amp; Intensity'!$E$29+'Product Output &amp; Intensity'!$F7*'Product Output &amp; Intensity'!$E$30)</f>
        <v>1.342052611227901</v>
      </c>
      <c r="K5" s="337">
        <f>('Product Output &amp; Intensity'!N6*'Product Output &amp; Intensity'!$E$29+'Product Output &amp; Intensity'!N7*'Product Output &amp; Intensity'!$E$30)/('Product Output &amp; Intensity'!$F6*'Product Output &amp; Intensity'!$E$29+'Product Output &amp; Intensity'!$F7*'Product Output &amp; Intensity'!$E$30)</f>
        <v>1.4050877338207803</v>
      </c>
      <c r="L5" s="337">
        <f>('Product Output &amp; Intensity'!O6*'Product Output &amp; Intensity'!$E$29+'Product Output &amp; Intensity'!O7*'Product Output &amp; Intensity'!$E$30)/('Product Output &amp; Intensity'!$F6*'Product Output &amp; Intensity'!$E$29+'Product Output &amp; Intensity'!$F7*'Product Output &amp; Intensity'!$E$30)</f>
        <v>1.4681228564136597</v>
      </c>
      <c r="M5" s="337">
        <f>('Product Output &amp; Intensity'!P6*'Product Output &amp; Intensity'!$E$29+'Product Output &amp; Intensity'!P7*'Product Output &amp; Intensity'!$E$30)/('Product Output &amp; Intensity'!$F6*'Product Output &amp; Intensity'!$E$29+'Product Output &amp; Intensity'!$F7*'Product Output &amp; Intensity'!$E$30)</f>
        <v>1.5311579790065388</v>
      </c>
      <c r="N5" s="337">
        <f>('Product Output &amp; Intensity'!Q6*'Product Output &amp; Intensity'!$E$29+'Product Output &amp; Intensity'!Q7*'Product Output &amp; Intensity'!$E$30)/('Product Output &amp; Intensity'!$F6*'Product Output &amp; Intensity'!$E$29+'Product Output &amp; Intensity'!$F7*'Product Output &amp; Intensity'!$E$30)</f>
        <v>1.5651426300198261</v>
      </c>
      <c r="O5" s="337">
        <f>('Product Output &amp; Intensity'!R6*'Product Output &amp; Intensity'!$E$29+'Product Output &amp; Intensity'!R7*'Product Output &amp; Intensity'!$E$30)/('Product Output &amp; Intensity'!$F6*'Product Output &amp; Intensity'!$E$29+'Product Output &amp; Intensity'!$F7*'Product Output &amp; Intensity'!$E$30)</f>
        <v>1.5991272810331134</v>
      </c>
      <c r="P5" s="337">
        <f>('Product Output &amp; Intensity'!S6*'Product Output &amp; Intensity'!$E$29+'Product Output &amp; Intensity'!S7*'Product Output &amp; Intensity'!$E$30)/('Product Output &amp; Intensity'!$F6*'Product Output &amp; Intensity'!$E$29+'Product Output &amp; Intensity'!$F7*'Product Output &amp; Intensity'!$E$30)</f>
        <v>1.6331119320464009</v>
      </c>
      <c r="Q5" s="337">
        <f>('Product Output &amp; Intensity'!T6*'Product Output &amp; Intensity'!$E$29+'Product Output &amp; Intensity'!T7*'Product Output &amp; Intensity'!$E$30)/('Product Output &amp; Intensity'!$F6*'Product Output &amp; Intensity'!$E$29+'Product Output &amp; Intensity'!$F7*'Product Output &amp; Intensity'!$E$30)</f>
        <v>1.6670965830596882</v>
      </c>
      <c r="R5" s="337">
        <f>('Product Output &amp; Intensity'!U6*'Product Output &amp; Intensity'!$E$29+'Product Output &amp; Intensity'!U7*'Product Output &amp; Intensity'!$E$30)/('Product Output &amp; Intensity'!$F6*'Product Output &amp; Intensity'!$E$29+'Product Output &amp; Intensity'!$F7*'Product Output &amp; Intensity'!$E$30)</f>
        <v>1.7010812340729757</v>
      </c>
      <c r="S5" s="337">
        <f>('Product Output &amp; Intensity'!V6*'Product Output &amp; Intensity'!$E$29+'Product Output &amp; Intensity'!V7*'Product Output &amp; Intensity'!$E$30)/('Product Output &amp; Intensity'!$F6*'Product Output &amp; Intensity'!$E$29+'Product Output &amp; Intensity'!$F7*'Product Output &amp; Intensity'!$E$30)</f>
        <v>1.7109495929403669</v>
      </c>
      <c r="T5" s="337">
        <f>('Product Output &amp; Intensity'!W6*'Product Output &amp; Intensity'!$E$29+'Product Output &amp; Intensity'!W7*'Product Output &amp; Intensity'!$E$30)/('Product Output &amp; Intensity'!$F6*'Product Output &amp; Intensity'!$E$29+'Product Output &amp; Intensity'!$F7*'Product Output &amp; Intensity'!$E$30)</f>
        <v>1.720817951807758</v>
      </c>
      <c r="U5" s="337">
        <f>('Product Output &amp; Intensity'!X6*'Product Output &amp; Intensity'!$E$29+'Product Output &amp; Intensity'!X7*'Product Output &amp; Intensity'!$E$30)/('Product Output &amp; Intensity'!$F6*'Product Output &amp; Intensity'!$E$29+'Product Output &amp; Intensity'!$F7*'Product Output &amp; Intensity'!$E$30)</f>
        <v>1.7306863106751491</v>
      </c>
      <c r="V5" s="337">
        <f>('Product Output &amp; Intensity'!Y6*'Product Output &amp; Intensity'!$E$29+'Product Output &amp; Intensity'!Y7*'Product Output &amp; Intensity'!$E$30)/('Product Output &amp; Intensity'!$F6*'Product Output &amp; Intensity'!$E$29+'Product Output &amp; Intensity'!$F7*'Product Output &amp; Intensity'!$E$30)</f>
        <v>1.7405546695425402</v>
      </c>
      <c r="W5" s="337">
        <f>('Product Output &amp; Intensity'!Z6*'Product Output &amp; Intensity'!$E$29+'Product Output &amp; Intensity'!Z7*'Product Output &amp; Intensity'!$E$30)/('Product Output &amp; Intensity'!$F6*'Product Output &amp; Intensity'!$E$29+'Product Output &amp; Intensity'!$F7*'Product Output &amp; Intensity'!$E$30)</f>
        <v>1.7504230284099311</v>
      </c>
      <c r="X5" s="337">
        <f>('Product Output &amp; Intensity'!AA6*'Product Output &amp; Intensity'!$E$29+'Product Output &amp; Intensity'!AA7*'Product Output &amp; Intensity'!$E$30)/('Product Output &amp; Intensity'!$F6*'Product Output &amp; Intensity'!$E$29+'Product Output &amp; Intensity'!$F7*'Product Output &amp; Intensity'!$E$30)</f>
        <v>1.7458585856579565</v>
      </c>
      <c r="Y5" s="337">
        <f>('Product Output &amp; Intensity'!AB6*'Product Output &amp; Intensity'!$E$29+'Product Output &amp; Intensity'!AB7*'Product Output &amp; Intensity'!$E$30)/('Product Output &amp; Intensity'!$F6*'Product Output &amp; Intensity'!$E$29+'Product Output &amp; Intensity'!$F7*'Product Output &amp; Intensity'!$E$30)</f>
        <v>1.7412941429059818</v>
      </c>
      <c r="Z5" s="337">
        <f>('Product Output &amp; Intensity'!AC6*'Product Output &amp; Intensity'!$E$29+'Product Output &amp; Intensity'!AC7*'Product Output &amp; Intensity'!$E$30)/('Product Output &amp; Intensity'!$F6*'Product Output &amp; Intensity'!$E$29+'Product Output &amp; Intensity'!$F7*'Product Output &amp; Intensity'!$E$30)</f>
        <v>1.7367297001540076</v>
      </c>
      <c r="AA5" s="337">
        <f>('Product Output &amp; Intensity'!AD6*'Product Output &amp; Intensity'!$E$29+'Product Output &amp; Intensity'!AD7*'Product Output &amp; Intensity'!$E$30)/('Product Output &amp; Intensity'!$F6*'Product Output &amp; Intensity'!$E$29+'Product Output &amp; Intensity'!$F7*'Product Output &amp; Intensity'!$E$30)</f>
        <v>1.732165257402033</v>
      </c>
      <c r="AB5" s="337">
        <f>('Product Output &amp; Intensity'!AE6*'Product Output &amp; Intensity'!$E$29+'Product Output &amp; Intensity'!AE7*'Product Output &amp; Intensity'!$E$30)/('Product Output &amp; Intensity'!$F6*'Product Output &amp; Intensity'!$E$29+'Product Output &amp; Intensity'!$F7*'Product Output &amp; Intensity'!$E$30)</f>
        <v>1.7276008146500579</v>
      </c>
      <c r="AC5" s="337">
        <f>('Product Output &amp; Intensity'!AF6*'Product Output &amp; Intensity'!$E$29+'Product Output &amp; Intensity'!AF7*'Product Output &amp; Intensity'!$E$30)/('Product Output &amp; Intensity'!$F6*'Product Output &amp; Intensity'!$E$29+'Product Output &amp; Intensity'!$F7*'Product Output &amp; Intensity'!$E$30)</f>
        <v>1.7040391275267432</v>
      </c>
      <c r="AD5" s="337">
        <f>('Product Output &amp; Intensity'!AG6*'Product Output &amp; Intensity'!$E$29+'Product Output &amp; Intensity'!AG7*'Product Output &amp; Intensity'!$E$30)/('Product Output &amp; Intensity'!$F6*'Product Output &amp; Intensity'!$E$29+'Product Output &amp; Intensity'!$F7*'Product Output &amp; Intensity'!$E$30)</f>
        <v>1.6804774404034282</v>
      </c>
      <c r="AE5" s="337">
        <f>('Product Output &amp; Intensity'!AH6*'Product Output &amp; Intensity'!$E$29+'Product Output &amp; Intensity'!AH7*'Product Output &amp; Intensity'!$E$30)/('Product Output &amp; Intensity'!$F6*'Product Output &amp; Intensity'!$E$29+'Product Output &amp; Intensity'!$F7*'Product Output &amp; Intensity'!$E$30)</f>
        <v>1.6569157532801135</v>
      </c>
      <c r="AF5" s="337">
        <f>('Product Output &amp; Intensity'!AI6*'Product Output &amp; Intensity'!$E$29+'Product Output &amp; Intensity'!AI7*'Product Output &amp; Intensity'!$E$30)/('Product Output &amp; Intensity'!$F6*'Product Output &amp; Intensity'!$E$29+'Product Output &amp; Intensity'!$F7*'Product Output &amp; Intensity'!$E$30)</f>
        <v>1.6333540661567985</v>
      </c>
      <c r="AG5" s="337">
        <f>('Product Output &amp; Intensity'!AJ6*'Product Output &amp; Intensity'!$E$29+'Product Output &amp; Intensity'!AJ7*'Product Output &amp; Intensity'!$E$30)/('Product Output &amp; Intensity'!$F6*'Product Output &amp; Intensity'!$E$29+'Product Output &amp; Intensity'!$F7*'Product Output &amp; Intensity'!$E$30)</f>
        <v>1.6097923790334836</v>
      </c>
      <c r="AH5" s="337">
        <f>('Product Output &amp; Intensity'!AK6*'Product Output &amp; Intensity'!$E$29+'Product Output &amp; Intensity'!AK7*'Product Output &amp; Intensity'!$E$30)/('Product Output &amp; Intensity'!$F6*'Product Output &amp; Intensity'!$E$29+'Product Output &amp; Intensity'!$F7*'Product Output &amp; Intensity'!$E$30)</f>
        <v>1.5719827586316635</v>
      </c>
      <c r="AI5" s="337">
        <f>('Product Output &amp; Intensity'!AL6*'Product Output &amp; Intensity'!$E$29+'Product Output &amp; Intensity'!AL7*'Product Output &amp; Intensity'!$E$30)/('Product Output &amp; Intensity'!$F6*'Product Output &amp; Intensity'!$E$29+'Product Output &amp; Intensity'!$F7*'Product Output &amp; Intensity'!$E$30)</f>
        <v>1.5341731382298431</v>
      </c>
      <c r="AJ5" s="337">
        <f>('Product Output &amp; Intensity'!AM6*'Product Output &amp; Intensity'!$E$29+'Product Output &amp; Intensity'!AM7*'Product Output &amp; Intensity'!$E$30)/('Product Output &amp; Intensity'!$F6*'Product Output &amp; Intensity'!$E$29+'Product Output &amp; Intensity'!$F7*'Product Output &amp; Intensity'!$E$30)</f>
        <v>1.4963635178280232</v>
      </c>
      <c r="AK5" s="337">
        <f>('Product Output &amp; Intensity'!AN6*'Product Output &amp; Intensity'!$E$29+'Product Output &amp; Intensity'!AN7*'Product Output &amp; Intensity'!$E$30)/('Product Output &amp; Intensity'!$F6*'Product Output &amp; Intensity'!$E$29+'Product Output &amp; Intensity'!$F7*'Product Output &amp; Intensity'!$E$30)</f>
        <v>1.4585538974262031</v>
      </c>
      <c r="AL5" s="337">
        <f>('Product Output &amp; Intensity'!AO6*'Product Output &amp; Intensity'!$E$29+'Product Output &amp; Intensity'!AO7*'Product Output &amp; Intensity'!$E$30)/('Product Output &amp; Intensity'!$F6*'Product Output &amp; Intensity'!$E$29+'Product Output &amp; Intensity'!$F7*'Product Output &amp; Intensity'!$E$30)</f>
        <v>1.4207442770243828</v>
      </c>
      <c r="AM5" s="337">
        <f>('Product Output &amp; Intensity'!AP6*'Product Output &amp; Intensity'!$E$29+'Product Output &amp; Intensity'!AP7*'Product Output &amp; Intensity'!$E$30)/('Product Output &amp; Intensity'!$F6*'Product Output &amp; Intensity'!$E$29+'Product Output &amp; Intensity'!$F7*'Product Output &amp; Intensity'!$E$30)</f>
        <v>1.3828976829543906</v>
      </c>
      <c r="AN5" s="337">
        <f>('Product Output &amp; Intensity'!AQ6*'Product Output &amp; Intensity'!$E$29+'Product Output &amp; Intensity'!AQ7*'Product Output &amp; Intensity'!$E$30)/('Product Output &amp; Intensity'!$F6*'Product Output &amp; Intensity'!$E$29+'Product Output &amp; Intensity'!$F7*'Product Output &amp; Intensity'!$E$30)</f>
        <v>1.3450510888843985</v>
      </c>
      <c r="AO5" s="337">
        <f>('Product Output &amp; Intensity'!AR6*'Product Output &amp; Intensity'!$E$29+'Product Output &amp; Intensity'!AR7*'Product Output &amp; Intensity'!$E$30)/('Product Output &amp; Intensity'!$F6*'Product Output &amp; Intensity'!$E$29+'Product Output &amp; Intensity'!$F7*'Product Output &amp; Intensity'!$E$30)</f>
        <v>1.3072044948144064</v>
      </c>
      <c r="AP5" s="337">
        <f>('Product Output &amp; Intensity'!AS6*'Product Output &amp; Intensity'!$E$29+'Product Output &amp; Intensity'!AS7*'Product Output &amp; Intensity'!$E$30)/('Product Output &amp; Intensity'!$F6*'Product Output &amp; Intensity'!$E$29+'Product Output &amp; Intensity'!$F7*'Product Output &amp; Intensity'!$E$30)</f>
        <v>1.2693579007444142</v>
      </c>
      <c r="AQ5" s="338">
        <f>('Product Output &amp; Intensity'!AT6*'Product Output &amp; Intensity'!$E$29+'Product Output &amp; Intensity'!AT7*'Product Output &amp; Intensity'!$E$30)/('Product Output &amp; Intensity'!$F6*'Product Output &amp; Intensity'!$E$29+'Product Output &amp; Intensity'!$F7*'Product Output &amp; Intensity'!$E$30)</f>
        <v>1.2315113066744217</v>
      </c>
    </row>
    <row r="6" spans="1:43" x14ac:dyDescent="0.2">
      <c r="A6" s="230" t="s">
        <v>6</v>
      </c>
      <c r="B6" s="161" t="s">
        <v>408</v>
      </c>
      <c r="C6" s="161">
        <v>1</v>
      </c>
      <c r="D6" s="337">
        <f>'Product Output &amp; Intensity'!G8/'Product Output &amp; Intensity'!$F8</f>
        <v>1.0004419494432788</v>
      </c>
      <c r="E6" s="337">
        <f>'Product Output &amp; Intensity'!H8/'Product Output &amp; Intensity'!$F8</f>
        <v>1.0008838988865574</v>
      </c>
      <c r="F6" s="337">
        <f>'Product Output &amp; Intensity'!I8/'Product Output &amp; Intensity'!$F8</f>
        <v>1.0013258483298362</v>
      </c>
      <c r="G6" s="337">
        <f>'Product Output &amp; Intensity'!J8/'Product Output &amp; Intensity'!$F8</f>
        <v>1.001767797773115</v>
      </c>
      <c r="H6" s="337">
        <f>'Product Output &amp; Intensity'!K8/'Product Output &amp; Intensity'!$F8</f>
        <v>1.0022097472163938</v>
      </c>
      <c r="I6" s="337">
        <f>'Product Output &amp; Intensity'!L8/'Product Output &amp; Intensity'!$F8</f>
        <v>1.0147373690565988</v>
      </c>
      <c r="J6" s="337">
        <f>'Product Output &amp; Intensity'!M8/'Product Output &amp; Intensity'!$F8</f>
        <v>1.0272649908968037</v>
      </c>
      <c r="K6" s="337">
        <f>'Product Output &amp; Intensity'!N8/'Product Output &amp; Intensity'!$F8</f>
        <v>1.0397926127370085</v>
      </c>
      <c r="L6" s="337">
        <f>'Product Output &amp; Intensity'!O8/'Product Output &amp; Intensity'!$F8</f>
        <v>1.0523202345772134</v>
      </c>
      <c r="M6" s="337">
        <f>'Product Output &amp; Intensity'!P8/'Product Output &amp; Intensity'!$F8</f>
        <v>1.0648478564174184</v>
      </c>
      <c r="N6" s="337">
        <f>'Product Output &amp; Intensity'!Q8/'Product Output &amp; Intensity'!$F8</f>
        <v>1.0523202345772136</v>
      </c>
      <c r="O6" s="337">
        <f>'Product Output &amp; Intensity'!R8/'Product Output &amp; Intensity'!$F8</f>
        <v>1.0397926127370087</v>
      </c>
      <c r="P6" s="337">
        <f>'Product Output &amp; Intensity'!S8/'Product Output &amp; Intensity'!$F8</f>
        <v>1.0272649908968039</v>
      </c>
      <c r="Q6" s="337">
        <f>'Product Output &amp; Intensity'!T8/'Product Output &amp; Intensity'!$F8</f>
        <v>1.0147373690565991</v>
      </c>
      <c r="R6" s="337">
        <f>'Product Output &amp; Intensity'!U8/'Product Output &amp; Intensity'!$F8</f>
        <v>1.0022097472163938</v>
      </c>
      <c r="S6" s="337">
        <f>'Product Output &amp; Intensity'!V8/'Product Output &amp; Intensity'!$F8</f>
        <v>0.98467107664010689</v>
      </c>
      <c r="T6" s="337">
        <f>'Product Output &amp; Intensity'!W8/'Product Output &amp; Intensity'!$F8</f>
        <v>0.96713240606381989</v>
      </c>
      <c r="U6" s="337">
        <f>'Product Output &amp; Intensity'!X8/'Product Output &amp; Intensity'!$F8</f>
        <v>0.94959373548753301</v>
      </c>
      <c r="V6" s="337">
        <f>'Product Output &amp; Intensity'!Y8/'Product Output &amp; Intensity'!$F8</f>
        <v>0.93205506491124612</v>
      </c>
      <c r="W6" s="337">
        <f>'Product Output &amp; Intensity'!Z8/'Product Output &amp; Intensity'!$F8</f>
        <v>0.91451639433495924</v>
      </c>
      <c r="X6" s="337">
        <f>'Product Output &amp; Intensity'!AA8/'Product Output &amp; Intensity'!$F8</f>
        <v>0.89029632544389636</v>
      </c>
      <c r="Y6" s="337">
        <f>'Product Output &amp; Intensity'!AB8/'Product Output &amp; Intensity'!$F8</f>
        <v>0.86607625655283349</v>
      </c>
      <c r="Z6" s="337">
        <f>'Product Output &amp; Intensity'!AC8/'Product Output &amp; Intensity'!$F8</f>
        <v>0.84185618766177062</v>
      </c>
      <c r="AA6" s="337">
        <f>'Product Output &amp; Intensity'!AD8/'Product Output &amp; Intensity'!$F8</f>
        <v>0.81763611877070774</v>
      </c>
      <c r="AB6" s="337">
        <f>'Product Output &amp; Intensity'!AE8/'Product Output &amp; Intensity'!$F8</f>
        <v>0.79341604987964498</v>
      </c>
      <c r="AC6" s="337">
        <f>'Product Output &amp; Intensity'!AF8/'Product Output &amp; Intensity'!$F8</f>
        <v>0.77504220451401107</v>
      </c>
      <c r="AD6" s="337">
        <f>'Product Output &amp; Intensity'!AG8/'Product Output &amp; Intensity'!$F8</f>
        <v>0.75666835914837727</v>
      </c>
      <c r="AE6" s="337">
        <f>'Product Output &amp; Intensity'!AH8/'Product Output &amp; Intensity'!$F8</f>
        <v>0.73829451378274336</v>
      </c>
      <c r="AF6" s="337">
        <f>'Product Output &amp; Intensity'!AI8/'Product Output &amp; Intensity'!$F8</f>
        <v>0.71992066841710944</v>
      </c>
      <c r="AG6" s="337">
        <f>'Product Output &amp; Intensity'!AJ8/'Product Output &amp; Intensity'!$F8</f>
        <v>0.70154682305147553</v>
      </c>
      <c r="AH6" s="337">
        <f>'Product Output &amp; Intensity'!AK8/'Product Output &amp; Intensity'!$F8</f>
        <v>0.69068955078996452</v>
      </c>
      <c r="AI6" s="337">
        <f>'Product Output &amp; Intensity'!AL8/'Product Output &amp; Intensity'!$F8</f>
        <v>0.67983227852845363</v>
      </c>
      <c r="AJ6" s="337">
        <f>'Product Output &amp; Intensity'!AM8/'Product Output &amp; Intensity'!$F8</f>
        <v>0.66897500626694262</v>
      </c>
      <c r="AK6" s="337">
        <f>'Product Output &amp; Intensity'!AN8/'Product Output &amp; Intensity'!$F8</f>
        <v>0.65811773400543172</v>
      </c>
      <c r="AL6" s="337">
        <f>'Product Output &amp; Intensity'!AO8/'Product Output &amp; Intensity'!$F8</f>
        <v>0.64726046174392082</v>
      </c>
      <c r="AM6" s="337">
        <f>'Product Output &amp; Intensity'!AP8/'Product Output &amp; Intensity'!$F8</f>
        <v>0.64229035828706138</v>
      </c>
      <c r="AN6" s="337">
        <f>'Product Output &amp; Intensity'!AQ8/'Product Output &amp; Intensity'!$F8</f>
        <v>0.63732025483020194</v>
      </c>
      <c r="AO6" s="337">
        <f>'Product Output &amp; Intensity'!AR8/'Product Output &amp; Intensity'!$F8</f>
        <v>0.6323501513733425</v>
      </c>
      <c r="AP6" s="337">
        <f>'Product Output &amp; Intensity'!AS8/'Product Output &amp; Intensity'!$F8</f>
        <v>0.62738004791648305</v>
      </c>
      <c r="AQ6" s="338">
        <f>'Product Output &amp; Intensity'!AT8/'Product Output &amp; Intensity'!$F8</f>
        <v>0.62240994445962361</v>
      </c>
    </row>
    <row r="7" spans="1:43" x14ac:dyDescent="0.2">
      <c r="A7" s="230" t="s">
        <v>18</v>
      </c>
      <c r="B7" s="161" t="s">
        <v>408</v>
      </c>
      <c r="C7" s="161">
        <v>1</v>
      </c>
      <c r="D7" s="337">
        <f>'Product Output &amp; Intensity'!G9/'Product Output &amp; Intensity'!$F9</f>
        <v>1.0519560053320189</v>
      </c>
      <c r="E7" s="337">
        <f>'Product Output &amp; Intensity'!H9/'Product Output &amp; Intensity'!$F9</f>
        <v>1.1039120106640379</v>
      </c>
      <c r="F7" s="337">
        <f>'Product Output &amp; Intensity'!I9/'Product Output &amp; Intensity'!$F9</f>
        <v>1.1558680159960568</v>
      </c>
      <c r="G7" s="337">
        <f>'Product Output &amp; Intensity'!J9/'Product Output &amp; Intensity'!$F9</f>
        <v>1.2078240213280758</v>
      </c>
      <c r="H7" s="337">
        <f>'Product Output &amp; Intensity'!K9/'Product Output &amp; Intensity'!$F9</f>
        <v>1.2597800266600949</v>
      </c>
      <c r="I7" s="337">
        <f>'Product Output &amp; Intensity'!L9/'Product Output &amp; Intensity'!$F9</f>
        <v>1.2912745273265973</v>
      </c>
      <c r="J7" s="337">
        <f>'Product Output &amp; Intensity'!M9/'Product Output &amp; Intensity'!$F9</f>
        <v>1.3227690279930997</v>
      </c>
      <c r="K7" s="337">
        <f>'Product Output &amp; Intensity'!N9/'Product Output &amp; Intensity'!$F9</f>
        <v>1.3542635286596021</v>
      </c>
      <c r="L7" s="337">
        <f>'Product Output &amp; Intensity'!O9/'Product Output &amp; Intensity'!$F9</f>
        <v>1.3857580293261045</v>
      </c>
      <c r="M7" s="337">
        <f>'Product Output &amp; Intensity'!P9/'Product Output &amp; Intensity'!$F9</f>
        <v>1.4172525299926066</v>
      </c>
      <c r="N7" s="337">
        <f>'Product Output &amp; Intensity'!Q9/'Product Output &amp; Intensity'!$F9</f>
        <v>1.4329997803258578</v>
      </c>
      <c r="O7" s="337">
        <f>'Product Output &amp; Intensity'!R9/'Product Output &amp; Intensity'!$F9</f>
        <v>1.448747030659109</v>
      </c>
      <c r="P7" s="337">
        <f>'Product Output &amp; Intensity'!S9/'Product Output &amp; Intensity'!$F9</f>
        <v>1.4644942809923602</v>
      </c>
      <c r="Q7" s="337">
        <f>'Product Output &amp; Intensity'!T9/'Product Output &amp; Intensity'!$F9</f>
        <v>1.4802415313256114</v>
      </c>
      <c r="R7" s="337">
        <f>'Product Output &amp; Intensity'!U9/'Product Output &amp; Intensity'!$F9</f>
        <v>1.4959887816588626</v>
      </c>
      <c r="S7" s="337">
        <f>'Product Output &amp; Intensity'!V9/'Product Output &amp; Intensity'!$F9</f>
        <v>1.5038624068254882</v>
      </c>
      <c r="T7" s="337">
        <f>'Product Output &amp; Intensity'!W9/'Product Output &amp; Intensity'!$F9</f>
        <v>1.5117360319921138</v>
      </c>
      <c r="U7" s="337">
        <f>'Product Output &amp; Intensity'!X9/'Product Output &amp; Intensity'!$F9</f>
        <v>1.5196096571587394</v>
      </c>
      <c r="V7" s="337">
        <f>'Product Output &amp; Intensity'!Y9/'Product Output &amp; Intensity'!$F9</f>
        <v>1.527483282325365</v>
      </c>
      <c r="W7" s="337">
        <f>'Product Output &amp; Intensity'!Z9/'Product Output &amp; Intensity'!$F9</f>
        <v>1.5353569074919906</v>
      </c>
      <c r="X7" s="337">
        <f>'Product Output &amp; Intensity'!AA9/'Product Output &amp; Intensity'!$F9</f>
        <v>1.527483282325365</v>
      </c>
      <c r="Y7" s="337">
        <f>'Product Output &amp; Intensity'!AB9/'Product Output &amp; Intensity'!$F9</f>
        <v>1.5196096571587394</v>
      </c>
      <c r="Z7" s="337">
        <f>'Product Output &amp; Intensity'!AC9/'Product Output &amp; Intensity'!$F9</f>
        <v>1.5117360319921138</v>
      </c>
      <c r="AA7" s="337">
        <f>'Product Output &amp; Intensity'!AD9/'Product Output &amp; Intensity'!$F9</f>
        <v>1.5038624068254882</v>
      </c>
      <c r="AB7" s="337">
        <f>'Product Output &amp; Intensity'!AE9/'Product Output &amp; Intensity'!$F9</f>
        <v>1.4959887816588626</v>
      </c>
      <c r="AC7" s="337">
        <f>'Product Output &amp; Intensity'!AF9/'Product Output &amp; Intensity'!$F9</f>
        <v>1.4770920812589612</v>
      </c>
      <c r="AD7" s="337">
        <f>'Product Output &amp; Intensity'!AG9/'Product Output &amp; Intensity'!$F9</f>
        <v>1.4581953808590598</v>
      </c>
      <c r="AE7" s="337">
        <f>'Product Output &amp; Intensity'!AH9/'Product Output &amp; Intensity'!$F9</f>
        <v>1.4392986804591583</v>
      </c>
      <c r="AF7" s="337">
        <f>'Product Output &amp; Intensity'!AI9/'Product Output &amp; Intensity'!$F9</f>
        <v>1.4204019800592569</v>
      </c>
      <c r="AG7" s="337">
        <f>'Product Output &amp; Intensity'!AJ9/'Product Output &amp; Intensity'!$F9</f>
        <v>1.4015052796593557</v>
      </c>
      <c r="AH7" s="337">
        <f>'Product Output &amp; Intensity'!AK9/'Product Output &amp; Intensity'!$F9</f>
        <v>1.3810338542261291</v>
      </c>
      <c r="AI7" s="337">
        <f>'Product Output &amp; Intensity'!AL9/'Product Output &amp; Intensity'!$F9</f>
        <v>1.3605624287929026</v>
      </c>
      <c r="AJ7" s="337">
        <f>'Product Output &amp; Intensity'!AM9/'Product Output &amp; Intensity'!$F9</f>
        <v>1.340091003359676</v>
      </c>
      <c r="AK7" s="337">
        <f>'Product Output &amp; Intensity'!AN9/'Product Output &amp; Intensity'!$F9</f>
        <v>1.3196195779264495</v>
      </c>
      <c r="AL7" s="337">
        <f>'Product Output &amp; Intensity'!AO9/'Product Output &amp; Intensity'!$F9</f>
        <v>1.2991481524932229</v>
      </c>
      <c r="AM7" s="337">
        <f>'Product Output &amp; Intensity'!AP9/'Product Output &amp; Intensity'!$F9</f>
        <v>1.2755272769933461</v>
      </c>
      <c r="AN7" s="337">
        <f>'Product Output &amp; Intensity'!AQ9/'Product Output &amp; Intensity'!$F9</f>
        <v>1.2519064014934693</v>
      </c>
      <c r="AO7" s="337">
        <f>'Product Output &amp; Intensity'!AR9/'Product Output &amp; Intensity'!$F9</f>
        <v>1.2282855259935925</v>
      </c>
      <c r="AP7" s="337">
        <f>'Product Output &amp; Intensity'!AS9/'Product Output &amp; Intensity'!$F9</f>
        <v>1.2046646504937157</v>
      </c>
      <c r="AQ7" s="338">
        <f>'Product Output &amp; Intensity'!AT9/'Product Output &amp; Intensity'!$F9</f>
        <v>1.1810437749938389</v>
      </c>
    </row>
    <row r="8" spans="1:43" x14ac:dyDescent="0.2">
      <c r="A8" s="229" t="s">
        <v>21</v>
      </c>
      <c r="B8" s="161" t="s">
        <v>409</v>
      </c>
      <c r="C8" s="161">
        <v>1</v>
      </c>
      <c r="D8" s="337">
        <f>('Product Output &amp; Intensity'!G10*'Product Output &amp; Intensity'!$E$31+'Product Output &amp; Intensity'!G11*'Product Output &amp; Intensity'!$E$32)/('Product Output &amp; Intensity'!$F10*'Product Output &amp; Intensity'!$E$31+'Product Output &amp; Intensity'!$F11*'Product Output &amp; Intensity'!$E$32)</f>
        <v>1.0485206118396746</v>
      </c>
      <c r="E8" s="337">
        <f>('Product Output &amp; Intensity'!H10*'Product Output &amp; Intensity'!$E$31+'Product Output &amp; Intensity'!H11*'Product Output &amp; Intensity'!$E$32)/('Product Output &amp; Intensity'!$F10*'Product Output &amp; Intensity'!$E$31+'Product Output &amp; Intensity'!$F11*'Product Output &amp; Intensity'!$E$32)</f>
        <v>1.0970412236793492</v>
      </c>
      <c r="F8" s="337">
        <f>('Product Output &amp; Intensity'!I10*'Product Output &amp; Intensity'!$E$31+'Product Output &amp; Intensity'!I11*'Product Output &amp; Intensity'!$E$32)/('Product Output &amp; Intensity'!$F10*'Product Output &amp; Intensity'!$E$31+'Product Output &amp; Intensity'!$F11*'Product Output &amp; Intensity'!$E$32)</f>
        <v>1.1455618355190238</v>
      </c>
      <c r="G8" s="337">
        <f>('Product Output &amp; Intensity'!J10*'Product Output &amp; Intensity'!$E$31+'Product Output &amp; Intensity'!J11*'Product Output &amp; Intensity'!$E$32)/('Product Output &amp; Intensity'!$F10*'Product Output &amp; Intensity'!$E$31+'Product Output &amp; Intensity'!$F11*'Product Output &amp; Intensity'!$E$32)</f>
        <v>1.1940824473586984</v>
      </c>
      <c r="H8" s="337">
        <f>('Product Output &amp; Intensity'!K10*'Product Output &amp; Intensity'!$E$31+'Product Output &amp; Intensity'!K11*'Product Output &amp; Intensity'!$E$32)/('Product Output &amp; Intensity'!$F10*'Product Output &amp; Intensity'!$E$31+'Product Output &amp; Intensity'!$F11*'Product Output &amp; Intensity'!$E$32)</f>
        <v>1.2426030591983734</v>
      </c>
      <c r="I8" s="337">
        <f>('Product Output &amp; Intensity'!L10*'Product Output &amp; Intensity'!$E$31+'Product Output &amp; Intensity'!L11*'Product Output &amp; Intensity'!$E$32)/('Product Output &amp; Intensity'!$F10*'Product Output &amp; Intensity'!$E$31+'Product Output &amp; Intensity'!$F11*'Product Output &amp; Intensity'!$E$32)</f>
        <v>1.2702162742296628</v>
      </c>
      <c r="J8" s="337">
        <f>('Product Output &amp; Intensity'!M10*'Product Output &amp; Intensity'!$E$31+'Product Output &amp; Intensity'!M11*'Product Output &amp; Intensity'!$E$32)/('Product Output &amp; Intensity'!$F10*'Product Output &amp; Intensity'!$E$31+'Product Output &amp; Intensity'!$F11*'Product Output &amp; Intensity'!$E$32)</f>
        <v>1.2978294892609523</v>
      </c>
      <c r="K8" s="337">
        <f>('Product Output &amp; Intensity'!N10*'Product Output &amp; Intensity'!$E$31+'Product Output &amp; Intensity'!N11*'Product Output &amp; Intensity'!$E$32)/('Product Output &amp; Intensity'!$F10*'Product Output &amp; Intensity'!$E$31+'Product Output &amp; Intensity'!$F11*'Product Output &amp; Intensity'!$E$32)</f>
        <v>1.3254427042922421</v>
      </c>
      <c r="L8" s="337">
        <f>('Product Output &amp; Intensity'!O10*'Product Output &amp; Intensity'!$E$31+'Product Output &amp; Intensity'!O11*'Product Output &amp; Intensity'!$E$32)/('Product Output &amp; Intensity'!$F10*'Product Output &amp; Intensity'!$E$31+'Product Output &amp; Intensity'!$F11*'Product Output &amp; Intensity'!$E$32)</f>
        <v>1.3530559193235314</v>
      </c>
      <c r="M8" s="337">
        <f>('Product Output &amp; Intensity'!P10*'Product Output &amp; Intensity'!$E$31+'Product Output &amp; Intensity'!P11*'Product Output &amp; Intensity'!$E$32)/('Product Output &amp; Intensity'!$F10*'Product Output &amp; Intensity'!$E$31+'Product Output &amp; Intensity'!$F11*'Product Output &amp; Intensity'!$E$32)</f>
        <v>1.380669134354821</v>
      </c>
      <c r="N8" s="337">
        <f>('Product Output &amp; Intensity'!Q10*'Product Output &amp; Intensity'!$E$31+'Product Output &amp; Intensity'!Q11*'Product Output &amp; Intensity'!$E$32)/('Product Output &amp; Intensity'!$F10*'Product Output &amp; Intensity'!$E$31+'Product Output &amp; Intensity'!$F11*'Product Output &amp; Intensity'!$E$32)</f>
        <v>1.3826415755581194</v>
      </c>
      <c r="O8" s="337">
        <f>('Product Output &amp; Intensity'!R10*'Product Output &amp; Intensity'!$E$31+'Product Output &amp; Intensity'!R11*'Product Output &amp; Intensity'!$E$32)/('Product Output &amp; Intensity'!$F10*'Product Output &amp; Intensity'!$E$31+'Product Output &amp; Intensity'!$F11*'Product Output &amp; Intensity'!$E$32)</f>
        <v>1.3846140167614183</v>
      </c>
      <c r="P8" s="337">
        <f>('Product Output &amp; Intensity'!S10*'Product Output &amp; Intensity'!$E$31+'Product Output &amp; Intensity'!S11*'Product Output &amp; Intensity'!$E$32)/('Product Output &amp; Intensity'!$F10*'Product Output &amp; Intensity'!$E$31+'Product Output &amp; Intensity'!$F11*'Product Output &amp; Intensity'!$E$32)</f>
        <v>1.3865864579647169</v>
      </c>
      <c r="Q8" s="337">
        <f>('Product Output &amp; Intensity'!T10*'Product Output &amp; Intensity'!$E$31+'Product Output &amp; Intensity'!T11*'Product Output &amp; Intensity'!$E$32)/('Product Output &amp; Intensity'!$F10*'Product Output &amp; Intensity'!$E$31+'Product Output &amp; Intensity'!$F11*'Product Output &amp; Intensity'!$E$32)</f>
        <v>1.3885588991680158</v>
      </c>
      <c r="R8" s="337">
        <f>('Product Output &amp; Intensity'!U10*'Product Output &amp; Intensity'!$E$31+'Product Output &amp; Intensity'!U11*'Product Output &amp; Intensity'!$E$32)/('Product Output &amp; Intensity'!$F10*'Product Output &amp; Intensity'!$E$31+'Product Output &amp; Intensity'!$F11*'Product Output &amp; Intensity'!$E$32)</f>
        <v>1.3905313403713144</v>
      </c>
      <c r="S8" s="337">
        <f>('Product Output &amp; Intensity'!V10*'Product Output &amp; Intensity'!$E$31+'Product Output &amp; Intensity'!V11*'Product Output &amp; Intensity'!$E$32)/('Product Output &amp; Intensity'!$F10*'Product Output &amp; Intensity'!$E$31+'Product Output &amp; Intensity'!$F11*'Product Output &amp; Intensity'!$E$32)</f>
        <v>1.3747523931282539</v>
      </c>
      <c r="T8" s="337">
        <f>('Product Output &amp; Intensity'!W10*'Product Output &amp; Intensity'!$E$31+'Product Output &amp; Intensity'!W11*'Product Output &amp; Intensity'!$E$32)/('Product Output &amp; Intensity'!$F10*'Product Output &amp; Intensity'!$E$31+'Product Output &amp; Intensity'!$F11*'Product Output &amp; Intensity'!$E$32)</f>
        <v>1.3589734458851939</v>
      </c>
      <c r="U8" s="337">
        <f>('Product Output &amp; Intensity'!X10*'Product Output &amp; Intensity'!$E$31+'Product Output &amp; Intensity'!X11*'Product Output &amp; Intensity'!$E$32)/('Product Output &amp; Intensity'!$F10*'Product Output &amp; Intensity'!$E$31+'Product Output &amp; Intensity'!$F11*'Product Output &amp; Intensity'!$E$32)</f>
        <v>1.3431944986421334</v>
      </c>
      <c r="V8" s="337">
        <f>('Product Output &amp; Intensity'!Y10*'Product Output &amp; Intensity'!$E$31+'Product Output &amp; Intensity'!Y11*'Product Output &amp; Intensity'!$E$32)/('Product Output &amp; Intensity'!$F10*'Product Output &amp; Intensity'!$E$31+'Product Output &amp; Intensity'!$F11*'Product Output &amp; Intensity'!$E$32)</f>
        <v>1.3274155513990729</v>
      </c>
      <c r="W8" s="337">
        <f>('Product Output &amp; Intensity'!Z10*'Product Output &amp; Intensity'!$E$31+'Product Output &amp; Intensity'!Z11*'Product Output &amp; Intensity'!$E$32)/('Product Output &amp; Intensity'!$F10*'Product Output &amp; Intensity'!$E$31+'Product Output &amp; Intensity'!$F11*'Product Output &amp; Intensity'!$E$32)</f>
        <v>1.3116366041560128</v>
      </c>
      <c r="X8" s="337">
        <f>('Product Output &amp; Intensity'!AA10*'Product Output &amp; Intensity'!$E$31+'Product Output &amp; Intensity'!AA11*'Product Output &amp; Intensity'!$E$32)/('Product Output &amp; Intensity'!$F10*'Product Output &amp; Intensity'!$E$31+'Product Output &amp; Intensity'!$F11*'Product Output &amp; Intensity'!$E$32)</f>
        <v>1.2820509567454144</v>
      </c>
      <c r="Y8" s="337">
        <f>('Product Output &amp; Intensity'!AB10*'Product Output &amp; Intensity'!$E$31+'Product Output &amp; Intensity'!AB11*'Product Output &amp; Intensity'!$E$32)/('Product Output &amp; Intensity'!$F10*'Product Output &amp; Intensity'!$E$31+'Product Output &amp; Intensity'!$F11*'Product Output &amp; Intensity'!$E$32)</f>
        <v>1.2524653093348159</v>
      </c>
      <c r="Z8" s="337">
        <f>('Product Output &amp; Intensity'!AC10*'Product Output &amp; Intensity'!$E$31+'Product Output &amp; Intensity'!AC11*'Product Output &amp; Intensity'!$E$32)/('Product Output &amp; Intensity'!$F10*'Product Output &amp; Intensity'!$E$31+'Product Output &amp; Intensity'!$F11*'Product Output &amp; Intensity'!$E$32)</f>
        <v>1.2228796619242177</v>
      </c>
      <c r="AA8" s="337">
        <f>('Product Output &amp; Intensity'!AD10*'Product Output &amp; Intensity'!$E$31+'Product Output &amp; Intensity'!AD11*'Product Output &amp; Intensity'!$E$32)/('Product Output &amp; Intensity'!$F10*'Product Output &amp; Intensity'!$E$31+'Product Output &amp; Intensity'!$F11*'Product Output &amp; Intensity'!$E$32)</f>
        <v>1.1932940145136193</v>
      </c>
      <c r="AB8" s="337">
        <f>('Product Output &amp; Intensity'!AE10*'Product Output &amp; Intensity'!$E$31+'Product Output &amp; Intensity'!AE11*'Product Output &amp; Intensity'!$E$32)/('Product Output &amp; Intensity'!$F10*'Product Output &amp; Intensity'!$E$31+'Product Output &amp; Intensity'!$F11*'Product Output &amp; Intensity'!$E$32)</f>
        <v>1.1637083671030211</v>
      </c>
      <c r="AC8" s="337">
        <f>('Product Output &amp; Intensity'!AF10*'Product Output &amp; Intensity'!$E$31+'Product Output &amp; Intensity'!AF11*'Product Output &amp; Intensity'!$E$32)/('Product Output &amp; Intensity'!$F10*'Product Output &amp; Intensity'!$E$31+'Product Output &amp; Intensity'!$F11*'Product Output &amp; Intensity'!$E$32)</f>
        <v>1.1341227196924226</v>
      </c>
      <c r="AD8" s="337">
        <f>('Product Output &amp; Intensity'!AG10*'Product Output &amp; Intensity'!$E$31+'Product Output &amp; Intensity'!AG11*'Product Output &amp; Intensity'!$E$32)/('Product Output &amp; Intensity'!$F10*'Product Output &amp; Intensity'!$E$31+'Product Output &amp; Intensity'!$F11*'Product Output &amp; Intensity'!$E$32)</f>
        <v>1.1045370722818242</v>
      </c>
      <c r="AE8" s="337">
        <f>('Product Output &amp; Intensity'!AH10*'Product Output &amp; Intensity'!$E$31+'Product Output &amp; Intensity'!AH11*'Product Output &amp; Intensity'!$E$32)/('Product Output &amp; Intensity'!$F10*'Product Output &amp; Intensity'!$E$31+'Product Output &amp; Intensity'!$F11*'Product Output &amp; Intensity'!$E$32)</f>
        <v>1.0749514248712257</v>
      </c>
      <c r="AF8" s="337">
        <f>('Product Output &amp; Intensity'!AI10*'Product Output &amp; Intensity'!$E$31+'Product Output &amp; Intensity'!AI11*'Product Output &amp; Intensity'!$E$32)/('Product Output &amp; Intensity'!$F10*'Product Output &amp; Intensity'!$E$31+'Product Output &amp; Intensity'!$F11*'Product Output &amp; Intensity'!$E$32)</f>
        <v>1.0453657774606273</v>
      </c>
      <c r="AG8" s="337">
        <f>('Product Output &amp; Intensity'!AJ10*'Product Output &amp; Intensity'!$E$31+'Product Output &amp; Intensity'!AJ11*'Product Output &amp; Intensity'!$E$32)/('Product Output &amp; Intensity'!$F10*'Product Output &amp; Intensity'!$E$31+'Product Output &amp; Intensity'!$F11*'Product Output &amp; Intensity'!$E$32)</f>
        <v>1.0157801300500291</v>
      </c>
      <c r="AH8" s="337">
        <f>('Product Output &amp; Intensity'!AK10*'Product Output &amp; Intensity'!$E$31+'Product Output &amp; Intensity'!AK11*'Product Output &amp; Intensity'!$E$32)/('Product Output &amp; Intensity'!$F10*'Product Output &amp; Intensity'!$E$31+'Product Output &amp; Intensity'!$F11*'Product Output &amp; Intensity'!$E$32)</f>
        <v>0.99013917974224164</v>
      </c>
      <c r="AI8" s="337">
        <f>('Product Output &amp; Intensity'!AL10*'Product Output &amp; Intensity'!$E$31+'Product Output &amp; Intensity'!AL11*'Product Output &amp; Intensity'!$E$32)/('Product Output &amp; Intensity'!$F10*'Product Output &amp; Intensity'!$E$31+'Product Output &amp; Intensity'!$F11*'Product Output &amp; Intensity'!$E$32)</f>
        <v>0.96449822943445407</v>
      </c>
      <c r="AJ8" s="337">
        <f>('Product Output &amp; Intensity'!AM10*'Product Output &amp; Intensity'!$E$31+'Product Output &amp; Intensity'!AM11*'Product Output &amp; Intensity'!$E$32)/('Product Output &amp; Intensity'!$F10*'Product Output &amp; Intensity'!$E$31+'Product Output &amp; Intensity'!$F11*'Product Output &amp; Intensity'!$E$32)</f>
        <v>0.93885727912666639</v>
      </c>
      <c r="AK8" s="337">
        <f>('Product Output &amp; Intensity'!AN10*'Product Output &amp; Intensity'!$E$31+'Product Output &amp; Intensity'!AN11*'Product Output &amp; Intensity'!$E$32)/('Product Output &amp; Intensity'!$F10*'Product Output &amp; Intensity'!$E$31+'Product Output &amp; Intensity'!$F11*'Product Output &amp; Intensity'!$E$32)</f>
        <v>0.91321632881887882</v>
      </c>
      <c r="AL8" s="337">
        <f>('Product Output &amp; Intensity'!AO10*'Product Output &amp; Intensity'!$E$31+'Product Output &amp; Intensity'!AO11*'Product Output &amp; Intensity'!$E$32)/('Product Output &amp; Intensity'!$F10*'Product Output &amp; Intensity'!$E$31+'Product Output &amp; Intensity'!$F11*'Product Output &amp; Intensity'!$E$32)</f>
        <v>0.88757537851109136</v>
      </c>
      <c r="AM8" s="337">
        <f>('Product Output &amp; Intensity'!AP10*'Product Output &amp; Intensity'!$E$31+'Product Output &amp; Intensity'!AP11*'Product Output &amp; Intensity'!$E$32)/('Product Output &amp; Intensity'!$F10*'Product Output &amp; Intensity'!$E$31+'Product Output &amp; Intensity'!$F11*'Product Output &amp; Intensity'!$E$32)</f>
        <v>0.86064640168218542</v>
      </c>
      <c r="AN8" s="337">
        <f>('Product Output &amp; Intensity'!AQ10*'Product Output &amp; Intensity'!$E$31+'Product Output &amp; Intensity'!AQ11*'Product Output &amp; Intensity'!$E$32)/('Product Output &amp; Intensity'!$F10*'Product Output &amp; Intensity'!$E$31+'Product Output &amp; Intensity'!$F11*'Product Output &amp; Intensity'!$E$32)</f>
        <v>0.83371742485327938</v>
      </c>
      <c r="AO8" s="337">
        <f>('Product Output &amp; Intensity'!AR10*'Product Output &amp; Intensity'!$E$31+'Product Output &amp; Intensity'!AR11*'Product Output &amp; Intensity'!$E$32)/('Product Output &amp; Intensity'!$F10*'Product Output &amp; Intensity'!$E$31+'Product Output &amp; Intensity'!$F11*'Product Output &amp; Intensity'!$E$32)</f>
        <v>0.80678844802437333</v>
      </c>
      <c r="AP8" s="337">
        <f>('Product Output &amp; Intensity'!AS10*'Product Output &amp; Intensity'!$E$31+'Product Output &amp; Intensity'!AS11*'Product Output &amp; Intensity'!$E$32)/('Product Output &amp; Intensity'!$F10*'Product Output &amp; Intensity'!$E$31+'Product Output &amp; Intensity'!$F11*'Product Output &amp; Intensity'!$E$32)</f>
        <v>0.77985947119546728</v>
      </c>
      <c r="AQ8" s="338">
        <f>('Product Output &amp; Intensity'!AT10*'Product Output &amp; Intensity'!$E$31+'Product Output &amp; Intensity'!AT11*'Product Output &amp; Intensity'!$E$32)/('Product Output &amp; Intensity'!$F10*'Product Output &amp; Intensity'!$E$31+'Product Output &amp; Intensity'!$F11*'Product Output &amp; Intensity'!$E$32)</f>
        <v>0.75293049436656134</v>
      </c>
    </row>
    <row r="9" spans="1:43" x14ac:dyDescent="0.2">
      <c r="A9" s="229" t="s">
        <v>1</v>
      </c>
      <c r="B9" s="161" t="s">
        <v>409</v>
      </c>
      <c r="C9" s="161">
        <v>1</v>
      </c>
      <c r="D9" s="337">
        <f>('Product Output &amp; Intensity'!G12*'Product Output &amp; Intensity'!$E$33+'Product Output &amp; Intensity'!G13*'Product Output &amp; Intensity'!$E$34+'Product Output &amp; Intensity'!G14*'Product Output &amp; Intensity'!$E$35+'Product Output &amp; Intensity'!G15*'Product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1.0701144290822948</v>
      </c>
      <c r="E9" s="337">
        <f>('Product Output &amp; Intensity'!H12*'Product Output &amp; Intensity'!$E$33+'Product Output &amp; Intensity'!H13*'Product Output &amp; Intensity'!$E$34+'Product Output &amp; Intensity'!H14*'Product Output &amp; Intensity'!$E$35+'Product Output &amp; Intensity'!H15*'Product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1.1402288581645894</v>
      </c>
      <c r="F9" s="337">
        <f>('Product Output &amp; Intensity'!I12*'Product Output &amp; Intensity'!$E$33+'Product Output &amp; Intensity'!I13*'Product Output &amp; Intensity'!$E$34+'Product Output &amp; Intensity'!I14*'Product Output &amp; Intensity'!$E$35+'Product Output &amp; Intensity'!I15*'Product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1.210343287246884</v>
      </c>
      <c r="G9" s="337">
        <f>('Product Output &amp; Intensity'!J12*'Product Output &amp; Intensity'!$E$33+'Product Output &amp; Intensity'!J13*'Product Output &amp; Intensity'!$E$34+'Product Output &amp; Intensity'!J14*'Product Output &amp; Intensity'!$E$35+'Product Output &amp; Intensity'!J15*'Product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1.2804577163291788</v>
      </c>
      <c r="H9" s="337">
        <f>('Product Output &amp; Intensity'!K12*'Product Output &amp; Intensity'!$E$33+'Product Output &amp; Intensity'!K13*'Product Output &amp; Intensity'!$E$34+'Product Output &amp; Intensity'!K14*'Product Output &amp; Intensity'!$E$35+'Product Output &amp; Intensity'!K15*'Product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1.3505721454114741</v>
      </c>
      <c r="I9" s="337">
        <f>('Product Output &amp; Intensity'!L12*'Product Output &amp; Intensity'!$E$33+'Product Output &amp; Intensity'!L13*'Product Output &amp; Intensity'!$E$34+'Product Output &amp; Intensity'!L14*'Product Output &amp; Intensity'!$E$35+'Product Output &amp; Intensity'!L15*'Product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1.3997581161480617</v>
      </c>
      <c r="J9" s="337">
        <f>('Product Output &amp; Intensity'!M12*'Product Output &amp; Intensity'!$E$33+'Product Output &amp; Intensity'!M13*'Product Output &amp; Intensity'!$E$34+'Product Output &amp; Intensity'!M14*'Product Output &amp; Intensity'!$E$35+'Product Output &amp; Intensity'!M15*'Product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1.448944086884649</v>
      </c>
      <c r="K9" s="337">
        <f>('Product Output &amp; Intensity'!N12*'Product Output &amp; Intensity'!$E$33+'Product Output &amp; Intensity'!N13*'Product Output &amp; Intensity'!$E$34+'Product Output &amp; Intensity'!N14*'Product Output &amp; Intensity'!$E$35+'Product Output &amp; Intensity'!N15*'Product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1.4981300576212366</v>
      </c>
      <c r="L9" s="337">
        <f>('Product Output &amp; Intensity'!O12*'Product Output &amp; Intensity'!$E$33+'Product Output &amp; Intensity'!O13*'Product Output &amp; Intensity'!$E$34+'Product Output &amp; Intensity'!O14*'Product Output &amp; Intensity'!$E$35+'Product Output &amp; Intensity'!O15*'Product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1.5473160283578242</v>
      </c>
      <c r="M9" s="337">
        <f>('Product Output &amp; Intensity'!P12*'Product Output &amp; Intensity'!$E$33+'Product Output &amp; Intensity'!P13*'Product Output &amp; Intensity'!$E$34+'Product Output &amp; Intensity'!P14*'Product Output &amp; Intensity'!$E$35+'Product Output &amp; Intensity'!P15*'Product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1.5965019990944118</v>
      </c>
      <c r="N9" s="337">
        <f>('Product Output &amp; Intensity'!Q12*'Product Output &amp; Intensity'!$E$33+'Product Output &amp; Intensity'!Q13*'Product Output &amp; Intensity'!$E$34+'Product Output &amp; Intensity'!Q14*'Product Output &amp; Intensity'!$E$35+'Product Output &amp; Intensity'!Q15*'Product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1.6247493393340136</v>
      </c>
      <c r="O9" s="337">
        <f>('Product Output &amp; Intensity'!R12*'Product Output &amp; Intensity'!$E$33+'Product Output &amp; Intensity'!R13*'Product Output &amp; Intensity'!$E$34+'Product Output &amp; Intensity'!R14*'Product Output &amp; Intensity'!$E$35+'Product Output &amp; Intensity'!R15*'Product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1.6529966795736155</v>
      </c>
      <c r="P9" s="337">
        <f>('Product Output &amp; Intensity'!S12*'Product Output &amp; Intensity'!$E$33+'Product Output &amp; Intensity'!S13*'Product Output &amp; Intensity'!$E$34+'Product Output &amp; Intensity'!S14*'Product Output &amp; Intensity'!$E$35+'Product Output &amp; Intensity'!S15*'Product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1.6812440198132172</v>
      </c>
      <c r="Q9" s="337">
        <f>('Product Output &amp; Intensity'!T12*'Product Output &amp; Intensity'!$E$33+'Product Output &amp; Intensity'!T13*'Product Output &amp; Intensity'!$E$34+'Product Output &amp; Intensity'!T14*'Product Output &amp; Intensity'!$E$35+'Product Output &amp; Intensity'!T15*'Product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1.709491360052819</v>
      </c>
      <c r="R9" s="337">
        <f>('Product Output &amp; Intensity'!U12*'Product Output &amp; Intensity'!$E$33+'Product Output &amp; Intensity'!U13*'Product Output &amp; Intensity'!$E$34+'Product Output &amp; Intensity'!U14*'Product Output &amp; Intensity'!$E$35+'Product Output &amp; Intensity'!U15*'Product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1.7377387002924207</v>
      </c>
      <c r="S9" s="337">
        <f>('Product Output &amp; Intensity'!V12*'Product Output &amp; Intensity'!$E$33+'Product Output &amp; Intensity'!V13*'Product Output &amp; Intensity'!$E$34+'Product Output &amp; Intensity'!V14*'Product Output &amp; Intensity'!$E$35+'Product Output &amp; Intensity'!V15*'Product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1.7524490787631197</v>
      </c>
      <c r="T9" s="337">
        <f>('Product Output &amp; Intensity'!W12*'Product Output &amp; Intensity'!$E$33+'Product Output &amp; Intensity'!W13*'Product Output &amp; Intensity'!$E$34+'Product Output &amp; Intensity'!W14*'Product Output &amp; Intensity'!$E$35+'Product Output &amp; Intensity'!W15*'Product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1.7671594572338187</v>
      </c>
      <c r="U9" s="337">
        <f>('Product Output &amp; Intensity'!X12*'Product Output &amp; Intensity'!$E$33+'Product Output &amp; Intensity'!X13*'Product Output &amp; Intensity'!$E$34+'Product Output &amp; Intensity'!X14*'Product Output &amp; Intensity'!$E$35+'Product Output &amp; Intensity'!X15*'Product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1.7818698357045177</v>
      </c>
      <c r="V9" s="337">
        <f>('Product Output &amp; Intensity'!Y12*'Product Output &amp; Intensity'!$E$33+'Product Output &amp; Intensity'!Y13*'Product Output &amp; Intensity'!$E$34+'Product Output &amp; Intensity'!Y14*'Product Output &amp; Intensity'!$E$35+'Product Output &amp; Intensity'!Y15*'Product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1.7965802141752167</v>
      </c>
      <c r="W9" s="337">
        <f>('Product Output &amp; Intensity'!Z12*'Product Output &amp; Intensity'!$E$33+'Product Output &amp; Intensity'!Z13*'Product Output &amp; Intensity'!$E$34+'Product Output &amp; Intensity'!Z14*'Product Output &amp; Intensity'!$E$35+'Product Output &amp; Intensity'!Z15*'Product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1.8112905926459155</v>
      </c>
      <c r="X9" s="337">
        <f>('Product Output &amp; Intensity'!AA12*'Product Output &amp; Intensity'!$E$33+'Product Output &amp; Intensity'!AA13*'Product Output &amp; Intensity'!$E$34+'Product Output &amp; Intensity'!AA14*'Product Output &amp; Intensity'!$E$35+'Product Output &amp; Intensity'!AA15*'Product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1.8179470655724683</v>
      </c>
      <c r="Y9" s="337">
        <f>('Product Output &amp; Intensity'!AB12*'Product Output &amp; Intensity'!$E$33+'Product Output &amp; Intensity'!AB13*'Product Output &amp; Intensity'!$E$34+'Product Output &amp; Intensity'!AB14*'Product Output &amp; Intensity'!$E$35+'Product Output &amp; Intensity'!AB15*'Product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1.8246035384990209</v>
      </c>
      <c r="Z9" s="337">
        <f>('Product Output &amp; Intensity'!AC12*'Product Output &amp; Intensity'!$E$33+'Product Output &amp; Intensity'!AC13*'Product Output &amp; Intensity'!$E$34+'Product Output &amp; Intensity'!AC14*'Product Output &amp; Intensity'!$E$35+'Product Output &amp; Intensity'!AC15*'Product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1.8312600114255737</v>
      </c>
      <c r="AA9" s="337">
        <f>('Product Output &amp; Intensity'!AD12*'Product Output &amp; Intensity'!$E$33+'Product Output &amp; Intensity'!AD13*'Product Output &amp; Intensity'!$E$34+'Product Output &amp; Intensity'!AD14*'Product Output &amp; Intensity'!$E$35+'Product Output &amp; Intensity'!AD15*'Product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1.8379164843521263</v>
      </c>
      <c r="AB9" s="337">
        <f>('Product Output &amp; Intensity'!AE12*'Product Output &amp; Intensity'!$E$33+'Product Output &amp; Intensity'!AE13*'Product Output &amp; Intensity'!$E$34+'Product Output &amp; Intensity'!AE14*'Product Output &amp; Intensity'!$E$35+'Product Output &amp; Intensity'!AE15*'Product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1.8445729572786791</v>
      </c>
      <c r="AC9" s="337">
        <f>('Product Output &amp; Intensity'!AF12*'Product Output &amp; Intensity'!$E$33+'Product Output &amp; Intensity'!AF13*'Product Output &amp; Intensity'!$E$34+'Product Output &amp; Intensity'!AF14*'Product Output &amp; Intensity'!$E$35+'Product Output &amp; Intensity'!AF15*'Product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1.8443154151714016</v>
      </c>
      <c r="AD9" s="337">
        <f>('Product Output &amp; Intensity'!AG12*'Product Output &amp; Intensity'!$E$33+'Product Output &amp; Intensity'!AG13*'Product Output &amp; Intensity'!$E$34+'Product Output &amp; Intensity'!AG14*'Product Output &amp; Intensity'!$E$35+'Product Output &amp; Intensity'!AG15*'Product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1.8440578730641244</v>
      </c>
      <c r="AE9" s="337">
        <f>('Product Output &amp; Intensity'!AH12*'Product Output &amp; Intensity'!$E$33+'Product Output &amp; Intensity'!AH13*'Product Output &amp; Intensity'!$E$34+'Product Output &amp; Intensity'!AH14*'Product Output &amp; Intensity'!$E$35+'Product Output &amp; Intensity'!AH15*'Product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1.8438003309568469</v>
      </c>
      <c r="AF9" s="337">
        <f>('Product Output &amp; Intensity'!AI12*'Product Output &amp; Intensity'!$E$33+'Product Output &amp; Intensity'!AI13*'Product Output &amp; Intensity'!$E$34+'Product Output &amp; Intensity'!AI14*'Product Output &amp; Intensity'!$E$35+'Product Output &amp; Intensity'!AI15*'Product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1.8435427888495697</v>
      </c>
      <c r="AG9" s="337">
        <f>('Product Output &amp; Intensity'!AJ12*'Product Output &amp; Intensity'!$E$33+'Product Output &amp; Intensity'!AJ13*'Product Output &amp; Intensity'!$E$34+'Product Output &amp; Intensity'!AJ14*'Product Output &amp; Intensity'!$E$35+'Product Output &amp; Intensity'!AJ15*'Product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1.8432852467422924</v>
      </c>
      <c r="AH9" s="337">
        <f>('Product Output &amp; Intensity'!AK12*'Product Output &amp; Intensity'!$E$33+'Product Output &amp; Intensity'!AK13*'Product Output &amp; Intensity'!$E$34+'Product Output &amp; Intensity'!AK14*'Product Output &amp; Intensity'!$E$35+'Product Output &amp; Intensity'!AK15*'Product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1.8367461154859193</v>
      </c>
      <c r="AI9" s="337">
        <f>('Product Output &amp; Intensity'!AL12*'Product Output &amp; Intensity'!$E$33+'Product Output &amp; Intensity'!AL13*'Product Output &amp; Intensity'!$E$34+'Product Output &amp; Intensity'!AL14*'Product Output &amp; Intensity'!$E$35+'Product Output &amp; Intensity'!AL15*'Product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1.8302069842295463</v>
      </c>
      <c r="AJ9" s="337">
        <f>('Product Output &amp; Intensity'!AM12*'Product Output &amp; Intensity'!$E$33+'Product Output &amp; Intensity'!AM13*'Product Output &amp; Intensity'!$E$34+'Product Output &amp; Intensity'!AM14*'Product Output &amp; Intensity'!$E$35+'Product Output &amp; Intensity'!AM15*'Product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1.8236678529731731</v>
      </c>
      <c r="AK9" s="337">
        <f>('Product Output &amp; Intensity'!AN12*'Product Output &amp; Intensity'!$E$33+'Product Output &amp; Intensity'!AN13*'Product Output &amp; Intensity'!$E$34+'Product Output &amp; Intensity'!AN14*'Product Output &amp; Intensity'!$E$35+'Product Output &amp; Intensity'!AN15*'Product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1.8171287217168002</v>
      </c>
      <c r="AL9" s="337">
        <f>('Product Output &amp; Intensity'!AO12*'Product Output &amp; Intensity'!$E$33+'Product Output &amp; Intensity'!AO13*'Product Output &amp; Intensity'!$E$34+'Product Output &amp; Intensity'!AO14*'Product Output &amp; Intensity'!$E$35+'Product Output &amp; Intensity'!AO15*'Product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1.810589590460427</v>
      </c>
      <c r="AM9" s="337">
        <f>('Product Output &amp; Intensity'!AP12*'Product Output &amp; Intensity'!$E$33+'Product Output &amp; Intensity'!AP13*'Product Output &amp; Intensity'!$E$34+'Product Output &amp; Intensity'!AP14*'Product Output &amp; Intensity'!$E$35+'Product Output &amp; Intensity'!AP15*'Product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1.8028960914746894</v>
      </c>
      <c r="AN9" s="337">
        <f>('Product Output &amp; Intensity'!AQ12*'Product Output &amp; Intensity'!$E$33+'Product Output &amp; Intensity'!AQ13*'Product Output &amp; Intensity'!$E$34+'Product Output &amp; Intensity'!AQ14*'Product Output &amp; Intensity'!$E$35+'Product Output &amp; Intensity'!AQ15*'Product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1.7952025924889521</v>
      </c>
      <c r="AO9" s="337">
        <f>('Product Output &amp; Intensity'!AR12*'Product Output &amp; Intensity'!$E$33+'Product Output &amp; Intensity'!AR13*'Product Output &amp; Intensity'!$E$34+'Product Output &amp; Intensity'!AR14*'Product Output &amp; Intensity'!$E$35+'Product Output &amp; Intensity'!AR15*'Product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1.7875090935032145</v>
      </c>
      <c r="AP9" s="337">
        <f>('Product Output &amp; Intensity'!AS12*'Product Output &amp; Intensity'!$E$33+'Product Output &amp; Intensity'!AS13*'Product Output &amp; Intensity'!$E$34+'Product Output &amp; Intensity'!AS14*'Product Output &amp; Intensity'!$E$35+'Product Output &amp; Intensity'!AS15*'Product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1.7798155945174772</v>
      </c>
      <c r="AQ9" s="338">
        <f>('Product Output &amp; Intensity'!AT12*'Product Output &amp; Intensity'!$E$33+'Product Output &amp; Intensity'!AT13*'Product Output &amp; Intensity'!$E$34+'Product Output &amp; Intensity'!AT14*'Product Output &amp; Intensity'!$E$35+'Product Output &amp; Intensity'!AT15*'Product Output &amp; Intensity'!$E$36)/('Product Output &amp; Intensity'!$F12*'Product Output &amp; Intensity'!$E$33+'Product Output &amp; Intensity'!$F13*'Product Output &amp; Intensity'!$E$34+'Product Output &amp; Intensity'!$F14*'Product Output &amp; Intensity'!$E$35+'Product Output &amp; Intensity'!$F15*'Product Output &amp; Intensity'!$E$36)</f>
        <v>1.7721220955317396</v>
      </c>
    </row>
    <row r="10" spans="1:43" x14ac:dyDescent="0.2">
      <c r="A10" s="229" t="s">
        <v>25</v>
      </c>
      <c r="B10" s="161" t="s">
        <v>409</v>
      </c>
      <c r="C10" s="161">
        <v>1</v>
      </c>
      <c r="D10" s="337">
        <f>('Product Output &amp; Intensity'!G16*'Product Output &amp; Intensity'!$E$37+'Product Output &amp; Intensity'!G17*'Product Output &amp; Intensity'!$E$38)/('Product Output &amp; Intensity'!$F16*'Product Output &amp; Intensity'!$E$37+'Product Output &amp; Intensity'!$F17*'Product Output &amp; Intensity'!$E$38)</f>
        <v>1.0022213745531283</v>
      </c>
      <c r="E10" s="337">
        <f>('Product Output &amp; Intensity'!H16*'Product Output &amp; Intensity'!$E$37+'Product Output &amp; Intensity'!H17*'Product Output &amp; Intensity'!$E$38)/('Product Output &amp; Intensity'!$F16*'Product Output &amp; Intensity'!$E$37+'Product Output &amp; Intensity'!$F17*'Product Output &amp; Intensity'!$E$38)</f>
        <v>1.0044427491062564</v>
      </c>
      <c r="F10" s="337">
        <f>('Product Output &amp; Intensity'!I16*'Product Output &amp; Intensity'!$E$37+'Product Output &amp; Intensity'!I17*'Product Output &amp; Intensity'!$E$38)/('Product Output &amp; Intensity'!$F16*'Product Output &amp; Intensity'!$E$37+'Product Output &amp; Intensity'!$F17*'Product Output &amp; Intensity'!$E$38)</f>
        <v>1.0066641236593847</v>
      </c>
      <c r="G10" s="337">
        <f>('Product Output &amp; Intensity'!J16*'Product Output &amp; Intensity'!$E$37+'Product Output &amp; Intensity'!J17*'Product Output &amp; Intensity'!$E$38)/('Product Output &amp; Intensity'!$F16*'Product Output &amp; Intensity'!$E$37+'Product Output &amp; Intensity'!$F17*'Product Output &amp; Intensity'!$E$38)</f>
        <v>1.0088854982125131</v>
      </c>
      <c r="H10" s="337">
        <f>('Product Output &amp; Intensity'!K16*'Product Output &amp; Intensity'!$E$37+'Product Output &amp; Intensity'!K17*'Product Output &amp; Intensity'!$E$38)/('Product Output &amp; Intensity'!$F16*'Product Output &amp; Intensity'!$E$37+'Product Output &amp; Intensity'!$F17*'Product Output &amp; Intensity'!$E$38)</f>
        <v>1.0111068727656414</v>
      </c>
      <c r="I10" s="337">
        <f>('Product Output &amp; Intensity'!L16*'Product Output &amp; Intensity'!$E$37+'Product Output &amp; Intensity'!L17*'Product Output &amp; Intensity'!$E$38)/('Product Output &amp; Intensity'!$F16*'Product Output &amp; Intensity'!$E$37+'Product Output &amp; Intensity'!$F17*'Product Output &amp; Intensity'!$E$38)</f>
        <v>1.0239268259499283</v>
      </c>
      <c r="J10" s="337">
        <f>('Product Output &amp; Intensity'!M16*'Product Output &amp; Intensity'!$E$37+'Product Output &amp; Intensity'!M17*'Product Output &amp; Intensity'!$E$38)/('Product Output &amp; Intensity'!$F16*'Product Output &amp; Intensity'!$E$37+'Product Output &amp; Intensity'!$F17*'Product Output &amp; Intensity'!$E$38)</f>
        <v>1.0367467791342155</v>
      </c>
      <c r="K10" s="337">
        <f>('Product Output &amp; Intensity'!N16*'Product Output &amp; Intensity'!$E$37+'Product Output &amp; Intensity'!N17*'Product Output &amp; Intensity'!$E$38)/('Product Output &amp; Intensity'!$F16*'Product Output &amp; Intensity'!$E$37+'Product Output &amp; Intensity'!$F17*'Product Output &amp; Intensity'!$E$38)</f>
        <v>1.0495667323185027</v>
      </c>
      <c r="L10" s="337">
        <f>('Product Output &amp; Intensity'!O16*'Product Output &amp; Intensity'!$E$37+'Product Output &amp; Intensity'!O17*'Product Output &amp; Intensity'!$E$38)/('Product Output &amp; Intensity'!$F16*'Product Output &amp; Intensity'!$E$37+'Product Output &amp; Intensity'!$F17*'Product Output &amp; Intensity'!$E$38)</f>
        <v>1.0623866855027897</v>
      </c>
      <c r="M10" s="337">
        <f>('Product Output &amp; Intensity'!P16*'Product Output &amp; Intensity'!$E$37+'Product Output &amp; Intensity'!P17*'Product Output &amp; Intensity'!$E$38)/('Product Output &amp; Intensity'!$F16*'Product Output &amp; Intensity'!$E$37+'Product Output &amp; Intensity'!$F17*'Product Output &amp; Intensity'!$E$38)</f>
        <v>1.0752066386870769</v>
      </c>
      <c r="N10" s="337">
        <f>('Product Output &amp; Intensity'!Q16*'Product Output &amp; Intensity'!$E$37+'Product Output &amp; Intensity'!Q17*'Product Output &amp; Intensity'!$E$38)/('Product Output &amp; Intensity'!$F16*'Product Output &amp; Intensity'!$E$37+'Product Output &amp; Intensity'!$F17*'Product Output &amp; Intensity'!$E$38)</f>
        <v>1.0630387076917696</v>
      </c>
      <c r="O10" s="337">
        <f>('Product Output &amp; Intensity'!R16*'Product Output &amp; Intensity'!$E$37+'Product Output &amp; Intensity'!R17*'Product Output &amp; Intensity'!$E$38)/('Product Output &amp; Intensity'!$F16*'Product Output &amp; Intensity'!$E$37+'Product Output &amp; Intensity'!$F17*'Product Output &amp; Intensity'!$E$38)</f>
        <v>1.050870776696462</v>
      </c>
      <c r="P10" s="337">
        <f>('Product Output &amp; Intensity'!S16*'Product Output &amp; Intensity'!$E$37+'Product Output &amp; Intensity'!S17*'Product Output &amp; Intensity'!$E$38)/('Product Output &amp; Intensity'!$F16*'Product Output &amp; Intensity'!$E$37+'Product Output &amp; Intensity'!$F17*'Product Output &amp; Intensity'!$E$38)</f>
        <v>1.0387028457011547</v>
      </c>
      <c r="Q10" s="337">
        <f>('Product Output &amp; Intensity'!T16*'Product Output &amp; Intensity'!$E$37+'Product Output &amp; Intensity'!T17*'Product Output &amp; Intensity'!$E$38)/('Product Output &amp; Intensity'!$F16*'Product Output &amp; Intensity'!$E$37+'Product Output &amp; Intensity'!$F17*'Product Output &amp; Intensity'!$E$38)</f>
        <v>1.0265349147058473</v>
      </c>
      <c r="R10" s="337">
        <f>('Product Output &amp; Intensity'!U16*'Product Output &amp; Intensity'!$E$37+'Product Output &amp; Intensity'!U17*'Product Output &amp; Intensity'!$E$38)/('Product Output &amp; Intensity'!$F16*'Product Output &amp; Intensity'!$E$37+'Product Output &amp; Intensity'!$F17*'Product Output &amp; Intensity'!$E$38)</f>
        <v>1.01436698371054</v>
      </c>
      <c r="S10" s="337">
        <f>('Product Output &amp; Intensity'!V16*'Product Output &amp; Intensity'!$E$37+'Product Output &amp; Intensity'!V17*'Product Output &amp; Intensity'!$E$38)/('Product Output &amp; Intensity'!$F16*'Product Output &amp; Intensity'!$E$37+'Product Output &amp; Intensity'!$F17*'Product Output &amp; Intensity'!$E$38)</f>
        <v>0.99699862453163102</v>
      </c>
      <c r="T10" s="337">
        <f>('Product Output &amp; Intensity'!W16*'Product Output &amp; Intensity'!$E$37+'Product Output &amp; Intensity'!W17*'Product Output &amp; Intensity'!$E$38)/('Product Output &amp; Intensity'!$F16*'Product Output &amp; Intensity'!$E$37+'Product Output &amp; Intensity'!$F17*'Product Output &amp; Intensity'!$E$38)</f>
        <v>0.97963026535272213</v>
      </c>
      <c r="U10" s="337">
        <f>('Product Output &amp; Intensity'!X16*'Product Output &amp; Intensity'!$E$37+'Product Output &amp; Intensity'!X17*'Product Output &amp; Intensity'!$E$38)/('Product Output &amp; Intensity'!$F16*'Product Output &amp; Intensity'!$E$37+'Product Output &amp; Intensity'!$F17*'Product Output &amp; Intensity'!$E$38)</f>
        <v>0.96226190617381335</v>
      </c>
      <c r="V10" s="337">
        <f>('Product Output &amp; Intensity'!Y16*'Product Output &amp; Intensity'!$E$37+'Product Output &amp; Intensity'!Y17*'Product Output &amp; Intensity'!$E$38)/('Product Output &amp; Intensity'!$F16*'Product Output &amp; Intensity'!$E$37+'Product Output &amp; Intensity'!$F17*'Product Output &amp; Intensity'!$E$38)</f>
        <v>0.94489354699490447</v>
      </c>
      <c r="W10" s="337">
        <f>('Product Output &amp; Intensity'!Z16*'Product Output &amp; Intensity'!$E$37+'Product Output &amp; Intensity'!Z17*'Product Output &amp; Intensity'!$E$38)/('Product Output &amp; Intensity'!$F16*'Product Output &amp; Intensity'!$E$37+'Product Output &amp; Intensity'!$F17*'Product Output &amp; Intensity'!$E$38)</f>
        <v>0.92752518781599558</v>
      </c>
      <c r="X10" s="337">
        <f>('Product Output &amp; Intensity'!AA16*'Product Output &amp; Intensity'!$E$37+'Product Output &amp; Intensity'!AA17*'Product Output &amp; Intensity'!$E$38)/('Product Output &amp; Intensity'!$F16*'Product Output &amp; Intensity'!$E$37+'Product Output &amp; Intensity'!$F17*'Product Output &amp; Intensity'!$E$38)</f>
        <v>0.90370590379152893</v>
      </c>
      <c r="Y10" s="337">
        <f>('Product Output &amp; Intensity'!AB16*'Product Output &amp; Intensity'!$E$37+'Product Output &amp; Intensity'!AB17*'Product Output &amp; Intensity'!$E$38)/('Product Output &amp; Intensity'!$F16*'Product Output &amp; Intensity'!$E$37+'Product Output &amp; Intensity'!$F17*'Product Output &amp; Intensity'!$E$38)</f>
        <v>0.87988661976706239</v>
      </c>
      <c r="Z10" s="337">
        <f>('Product Output &amp; Intensity'!AC16*'Product Output &amp; Intensity'!$E$37+'Product Output &amp; Intensity'!AC17*'Product Output &amp; Intensity'!$E$38)/('Product Output &amp; Intensity'!$F16*'Product Output &amp; Intensity'!$E$37+'Product Output &amp; Intensity'!$F17*'Product Output &amp; Intensity'!$E$38)</f>
        <v>0.85606733574259575</v>
      </c>
      <c r="AA10" s="337">
        <f>('Product Output &amp; Intensity'!AD16*'Product Output &amp; Intensity'!$E$37+'Product Output &amp; Intensity'!AD17*'Product Output &amp; Intensity'!$E$38)/('Product Output &amp; Intensity'!$F16*'Product Output &amp; Intensity'!$E$37+'Product Output &amp; Intensity'!$F17*'Product Output &amp; Intensity'!$E$38)</f>
        <v>0.83224805171812921</v>
      </c>
      <c r="AB10" s="337">
        <f>('Product Output &amp; Intensity'!AE16*'Product Output &amp; Intensity'!$E$37+'Product Output &amp; Intensity'!AE17*'Product Output &amp; Intensity'!$E$38)/('Product Output &amp; Intensity'!$F16*'Product Output &amp; Intensity'!$E$37+'Product Output &amp; Intensity'!$F17*'Product Output &amp; Intensity'!$E$38)</f>
        <v>0.80842876769366256</v>
      </c>
      <c r="AC10" s="337">
        <f>('Product Output &amp; Intensity'!AF16*'Product Output &amp; Intensity'!$E$37+'Product Output &amp; Intensity'!AF17*'Product Output &amp; Intensity'!$E$38)/('Product Output &amp; Intensity'!$F16*'Product Output &amp; Intensity'!$E$37+'Product Output &amp; Intensity'!$F17*'Product Output &amp; Intensity'!$E$38)</f>
        <v>0.79003670217939903</v>
      </c>
      <c r="AD10" s="337">
        <f>('Product Output &amp; Intensity'!AG16*'Product Output &amp; Intensity'!$E$37+'Product Output &amp; Intensity'!AG17*'Product Output &amp; Intensity'!$E$38)/('Product Output &amp; Intensity'!$F16*'Product Output &amp; Intensity'!$E$37+'Product Output &amp; Intensity'!$F17*'Product Output &amp; Intensity'!$E$38)</f>
        <v>0.77164463666513561</v>
      </c>
      <c r="AE10" s="337">
        <f>('Product Output &amp; Intensity'!AH16*'Product Output &amp; Intensity'!$E$37+'Product Output &amp; Intensity'!AH17*'Product Output &amp; Intensity'!$E$38)/('Product Output &amp; Intensity'!$F16*'Product Output &amp; Intensity'!$E$37+'Product Output &amp; Intensity'!$F17*'Product Output &amp; Intensity'!$E$38)</f>
        <v>0.75325257115087207</v>
      </c>
      <c r="AF10" s="337">
        <f>('Product Output &amp; Intensity'!AI16*'Product Output &amp; Intensity'!$E$37+'Product Output &amp; Intensity'!AI17*'Product Output &amp; Intensity'!$E$38)/('Product Output &amp; Intensity'!$F16*'Product Output &amp; Intensity'!$E$37+'Product Output &amp; Intensity'!$F17*'Product Output &amp; Intensity'!$E$38)</f>
        <v>0.73486050563660865</v>
      </c>
      <c r="AG10" s="337">
        <f>('Product Output &amp; Intensity'!AJ16*'Product Output &amp; Intensity'!$E$37+'Product Output &amp; Intensity'!AJ17*'Product Output &amp; Intensity'!$E$38)/('Product Output &amp; Intensity'!$F16*'Product Output &amp; Intensity'!$E$37+'Product Output &amp; Intensity'!$F17*'Product Output &amp; Intensity'!$E$38)</f>
        <v>0.71646844012234512</v>
      </c>
      <c r="AH10" s="337">
        <f>('Product Output &amp; Intensity'!AK16*'Product Output &amp; Intensity'!$E$37+'Product Output &amp; Intensity'!AK17*'Product Output &amp; Intensity'!$E$38)/('Product Output &amp; Intensity'!$F16*'Product Output &amp; Intensity'!$E$37+'Product Output &amp; Intensity'!$F17*'Product Output &amp; Intensity'!$E$38)</f>
        <v>0.70540611196922076</v>
      </c>
      <c r="AI10" s="337">
        <f>('Product Output &amp; Intensity'!AL16*'Product Output &amp; Intensity'!$E$37+'Product Output &amp; Intensity'!AL17*'Product Output &amp; Intensity'!$E$38)/('Product Output &amp; Intensity'!$F16*'Product Output &amp; Intensity'!$E$37+'Product Output &amp; Intensity'!$F17*'Product Output &amp; Intensity'!$E$38)</f>
        <v>0.69434378381609629</v>
      </c>
      <c r="AJ10" s="337">
        <f>('Product Output &amp; Intensity'!AM16*'Product Output &amp; Intensity'!$E$37+'Product Output &amp; Intensity'!AM17*'Product Output &amp; Intensity'!$E$38)/('Product Output &amp; Intensity'!$F16*'Product Output &amp; Intensity'!$E$37+'Product Output &amp; Intensity'!$F17*'Product Output &amp; Intensity'!$E$38)</f>
        <v>0.68328145566297194</v>
      </c>
      <c r="AK10" s="337">
        <f>('Product Output &amp; Intensity'!AN16*'Product Output &amp; Intensity'!$E$37+'Product Output &amp; Intensity'!AN17*'Product Output &amp; Intensity'!$E$38)/('Product Output &amp; Intensity'!$F16*'Product Output &amp; Intensity'!$E$37+'Product Output &amp; Intensity'!$F17*'Product Output &amp; Intensity'!$E$38)</f>
        <v>0.67221912750984747</v>
      </c>
      <c r="AL10" s="337">
        <f>('Product Output &amp; Intensity'!AO16*'Product Output &amp; Intensity'!$E$37+'Product Output &amp; Intensity'!AO17*'Product Output &amp; Intensity'!$E$38)/('Product Output &amp; Intensity'!$F16*'Product Output &amp; Intensity'!$E$37+'Product Output &amp; Intensity'!$F17*'Product Output &amp; Intensity'!$E$38)</f>
        <v>0.66115679935672311</v>
      </c>
      <c r="AM10" s="337">
        <f>('Product Output &amp; Intensity'!AP16*'Product Output &amp; Intensity'!$E$37+'Product Output &amp; Intensity'!AP17*'Product Output &amp; Intensity'!$E$38)/('Product Output &amp; Intensity'!$F16*'Product Output &amp; Intensity'!$E$37+'Product Output &amp; Intensity'!$F17*'Product Output &amp; Intensity'!$E$38)</f>
        <v>0.65563366950387325</v>
      </c>
      <c r="AN10" s="337">
        <f>('Product Output &amp; Intensity'!AQ16*'Product Output &amp; Intensity'!$E$37+'Product Output &amp; Intensity'!AQ17*'Product Output &amp; Intensity'!$E$38)/('Product Output &amp; Intensity'!$F16*'Product Output &amp; Intensity'!$E$37+'Product Output &amp; Intensity'!$F17*'Product Output &amp; Intensity'!$E$38)</f>
        <v>0.65011053965102339</v>
      </c>
      <c r="AO10" s="337">
        <f>('Product Output &amp; Intensity'!AR16*'Product Output &amp; Intensity'!$E$37+'Product Output &amp; Intensity'!AR17*'Product Output &amp; Intensity'!$E$38)/('Product Output &amp; Intensity'!$F16*'Product Output &amp; Intensity'!$E$37+'Product Output &amp; Intensity'!$F17*'Product Output &amp; Intensity'!$E$38)</f>
        <v>0.64458740979817353</v>
      </c>
      <c r="AP10" s="337">
        <f>('Product Output &amp; Intensity'!AS16*'Product Output &amp; Intensity'!$E$37+'Product Output &amp; Intensity'!AS17*'Product Output &amp; Intensity'!$E$38)/('Product Output &amp; Intensity'!$F16*'Product Output &amp; Intensity'!$E$37+'Product Output &amp; Intensity'!$F17*'Product Output &amp; Intensity'!$E$38)</f>
        <v>0.63906427994532367</v>
      </c>
      <c r="AQ10" s="338">
        <f>('Product Output &amp; Intensity'!AT16*'Product Output &amp; Intensity'!$E$37+'Product Output &amp; Intensity'!AT17*'Product Output &amp; Intensity'!$E$38)/('Product Output &amp; Intensity'!$F16*'Product Output &amp; Intensity'!$E$37+'Product Output &amp; Intensity'!$F17*'Product Output &amp; Intensity'!$E$38)</f>
        <v>0.63354115009247369</v>
      </c>
    </row>
    <row r="11" spans="1:43" x14ac:dyDescent="0.2">
      <c r="A11" s="230" t="s">
        <v>26</v>
      </c>
      <c r="B11" s="161" t="s">
        <v>408</v>
      </c>
      <c r="C11" s="161">
        <v>1</v>
      </c>
      <c r="D11" s="337">
        <f>'Product Output &amp; Intensity'!G18/'Product Output &amp; Intensity'!$F18</f>
        <v>1.0366715415995316</v>
      </c>
      <c r="E11" s="337">
        <f>'Product Output &amp; Intensity'!H18/'Product Output &amp; Intensity'!$F18</f>
        <v>1.0733430831990629</v>
      </c>
      <c r="F11" s="337">
        <f>'Product Output &amp; Intensity'!I18/'Product Output &amp; Intensity'!$F18</f>
        <v>1.1100146247985945</v>
      </c>
      <c r="G11" s="337">
        <f>'Product Output &amp; Intensity'!J18/'Product Output &amp; Intensity'!$F18</f>
        <v>1.146686166398126</v>
      </c>
      <c r="H11" s="337">
        <f>'Product Output &amp; Intensity'!K18/'Product Output &amp; Intensity'!$F18</f>
        <v>1.1833577079976574</v>
      </c>
      <c r="I11" s="337">
        <f>'Product Output &amp; Intensity'!L18/'Product Output &amp; Intensity'!$F18</f>
        <v>1.2096545459531609</v>
      </c>
      <c r="J11" s="337">
        <f>'Product Output &amp; Intensity'!M18/'Product Output &amp; Intensity'!$F18</f>
        <v>1.2359513839086644</v>
      </c>
      <c r="K11" s="337">
        <f>'Product Output &amp; Intensity'!N18/'Product Output &amp; Intensity'!$F18</f>
        <v>1.262248221864168</v>
      </c>
      <c r="L11" s="337">
        <f>'Product Output &amp; Intensity'!O18/'Product Output &amp; Intensity'!$F18</f>
        <v>1.2885450598196715</v>
      </c>
      <c r="M11" s="337">
        <f>'Product Output &amp; Intensity'!P18/'Product Output &amp; Intensity'!$F18</f>
        <v>1.3148418977751748</v>
      </c>
      <c r="N11" s="337">
        <f>'Product Output &amp; Intensity'!Q18/'Product Output &amp; Intensity'!$F18</f>
        <v>1.3167202433434251</v>
      </c>
      <c r="O11" s="337">
        <f>'Product Output &amp; Intensity'!R18/'Product Output &amp; Intensity'!$F18</f>
        <v>1.3185985889116754</v>
      </c>
      <c r="P11" s="337">
        <f>'Product Output &amp; Intensity'!S18/'Product Output &amp; Intensity'!$F18</f>
        <v>1.3204769344799256</v>
      </c>
      <c r="Q11" s="337">
        <f>'Product Output &amp; Intensity'!T18/'Product Output &amp; Intensity'!$F18</f>
        <v>1.3223552800481759</v>
      </c>
      <c r="R11" s="337">
        <f>'Product Output &amp; Intensity'!U18/'Product Output &amp; Intensity'!$F18</f>
        <v>1.3242336256164262</v>
      </c>
      <c r="S11" s="337">
        <f>'Product Output &amp; Intensity'!V18/'Product Output &amp; Intensity'!$F18</f>
        <v>1.3092068610704242</v>
      </c>
      <c r="T11" s="337">
        <f>'Product Output &amp; Intensity'!W18/'Product Output &amp; Intensity'!$F18</f>
        <v>1.2941800965244221</v>
      </c>
      <c r="U11" s="337">
        <f>'Product Output &amp; Intensity'!X18/'Product Output &amp; Intensity'!$F18</f>
        <v>1.2791533319784201</v>
      </c>
      <c r="V11" s="337">
        <f>'Product Output &amp; Intensity'!Y18/'Product Output &amp; Intensity'!$F18</f>
        <v>1.2641265674324182</v>
      </c>
      <c r="W11" s="337">
        <f>'Product Output &amp; Intensity'!Z18/'Product Output &amp; Intensity'!$F18</f>
        <v>1.2490998028864162</v>
      </c>
      <c r="X11" s="337">
        <f>'Product Output &amp; Intensity'!AA18/'Product Output &amp; Intensity'!$F18</f>
        <v>1.2209246193626624</v>
      </c>
      <c r="Y11" s="337">
        <f>'Product Output &amp; Intensity'!AB18/'Product Output &amp; Intensity'!$F18</f>
        <v>1.1927494358389086</v>
      </c>
      <c r="Z11" s="337">
        <f>'Product Output &amp; Intensity'!AC18/'Product Output &amp; Intensity'!$F18</f>
        <v>1.164574252315155</v>
      </c>
      <c r="AA11" s="337">
        <f>'Product Output &amp; Intensity'!AD18/'Product Output &amp; Intensity'!$F18</f>
        <v>1.1363990687914012</v>
      </c>
      <c r="AB11" s="337">
        <f>'Product Output &amp; Intensity'!AE18/'Product Output &amp; Intensity'!$F18</f>
        <v>1.1082238852676474</v>
      </c>
      <c r="AC11" s="337">
        <f>'Product Output &amp; Intensity'!AF18/'Product Output &amp; Intensity'!$F18</f>
        <v>1.0800487017438936</v>
      </c>
      <c r="AD11" s="337">
        <f>'Product Output &amp; Intensity'!AG18/'Product Output &amp; Intensity'!$F18</f>
        <v>1.05187351822014</v>
      </c>
      <c r="AE11" s="337">
        <f>'Product Output &amp; Intensity'!AH18/'Product Output &amp; Intensity'!$F18</f>
        <v>1.0236983346963862</v>
      </c>
      <c r="AF11" s="337">
        <f>'Product Output &amp; Intensity'!AI18/'Product Output &amp; Intensity'!$F18</f>
        <v>0.99552315117263246</v>
      </c>
      <c r="AG11" s="337">
        <f>'Product Output &amp; Intensity'!AJ18/'Product Output &amp; Intensity'!$F18</f>
        <v>0.96734796764887865</v>
      </c>
      <c r="AH11" s="337">
        <f>'Product Output &amp; Intensity'!AK18/'Product Output &amp; Intensity'!$F18</f>
        <v>0.9429294752616254</v>
      </c>
      <c r="AI11" s="337">
        <f>'Product Output &amp; Intensity'!AL18/'Product Output &amp; Intensity'!$F18</f>
        <v>0.91851098287437216</v>
      </c>
      <c r="AJ11" s="337">
        <f>'Product Output &amp; Intensity'!AM18/'Product Output &amp; Intensity'!$F18</f>
        <v>0.89409249048711892</v>
      </c>
      <c r="AK11" s="337">
        <f>'Product Output &amp; Intensity'!AN18/'Product Output &amp; Intensity'!$F18</f>
        <v>0.86967399809986567</v>
      </c>
      <c r="AL11" s="337">
        <f>'Product Output &amp; Intensity'!AO18/'Product Output &amp; Intensity'!$F18</f>
        <v>0.84525550571261243</v>
      </c>
      <c r="AM11" s="337">
        <f>'Product Output &amp; Intensity'!AP18/'Product Output &amp; Intensity'!$F18</f>
        <v>0.81961031279337415</v>
      </c>
      <c r="AN11" s="337">
        <f>'Product Output &amp; Intensity'!AQ18/'Product Output &amp; Intensity'!$F18</f>
        <v>0.79396511987413576</v>
      </c>
      <c r="AO11" s="337">
        <f>'Product Output &amp; Intensity'!AR18/'Product Output &amp; Intensity'!$F18</f>
        <v>0.76831992695489748</v>
      </c>
      <c r="AP11" s="337">
        <f>'Product Output &amp; Intensity'!AS18/'Product Output &amp; Intensity'!$F18</f>
        <v>0.74267473403565909</v>
      </c>
      <c r="AQ11" s="338">
        <f>'Product Output &amp; Intensity'!AT18/'Product Output &amp; Intensity'!$F18</f>
        <v>0.71702954111642092</v>
      </c>
    </row>
    <row r="12" spans="1:43" x14ac:dyDescent="0.2">
      <c r="A12" s="229" t="s">
        <v>27</v>
      </c>
      <c r="B12" s="161" t="s">
        <v>409</v>
      </c>
      <c r="C12" s="161">
        <v>1</v>
      </c>
      <c r="D12" s="337">
        <f>('Product Output &amp; Intensity'!G19*'Product Output &amp; Intensity'!$E$39+'Product Output &amp; Intensity'!G20*'Product Output &amp; Intensity'!$E$40)/('Product Output &amp; Intensity'!$F19*'Product Output &amp; Intensity'!$E$39+'Product Output &amp; Intensity'!$F20*'Product Output &amp; Intensity'!$E$40)</f>
        <v>1.0710091483276154</v>
      </c>
      <c r="E12" s="337">
        <f>('Product Output &amp; Intensity'!H19*'Product Output &amp; Intensity'!$E$39+'Product Output &amp; Intensity'!H20*'Product Output &amp; Intensity'!$E$40)/('Product Output &amp; Intensity'!$F19*'Product Output &amp; Intensity'!$E$39+'Product Output &amp; Intensity'!$F20*'Product Output &amp; Intensity'!$E$40)</f>
        <v>1.1420182966552306</v>
      </c>
      <c r="F12" s="337">
        <f>('Product Output &amp; Intensity'!I19*'Product Output &amp; Intensity'!$E$39+'Product Output &amp; Intensity'!I20*'Product Output &amp; Intensity'!$E$40)/('Product Output &amp; Intensity'!$F19*'Product Output &amp; Intensity'!$E$39+'Product Output &amp; Intensity'!$F20*'Product Output &amp; Intensity'!$E$40)</f>
        <v>1.213027444982846</v>
      </c>
      <c r="G12" s="337">
        <f>('Product Output &amp; Intensity'!J19*'Product Output &amp; Intensity'!$E$39+'Product Output &amp; Intensity'!J20*'Product Output &amp; Intensity'!$E$40)/('Product Output &amp; Intensity'!$F19*'Product Output &amp; Intensity'!$E$39+'Product Output &amp; Intensity'!$F20*'Product Output &amp; Intensity'!$E$40)</f>
        <v>1.2840365933104614</v>
      </c>
      <c r="H12" s="337">
        <f>('Product Output &amp; Intensity'!K19*'Product Output &amp; Intensity'!$E$39+'Product Output &amp; Intensity'!K20*'Product Output &amp; Intensity'!$E$40)/('Product Output &amp; Intensity'!$F19*'Product Output &amp; Intensity'!$E$39+'Product Output &amp; Intensity'!$F20*'Product Output &amp; Intensity'!$E$40)</f>
        <v>1.355045741638077</v>
      </c>
      <c r="I12" s="337">
        <f>('Product Output &amp; Intensity'!L19*'Product Output &amp; Intensity'!$E$39+'Product Output &amp; Intensity'!L20*'Product Output &amp; Intensity'!$E$40)/('Product Output &amp; Intensity'!$F19*'Product Output &amp; Intensity'!$E$39+'Product Output &amp; Intensity'!$F20*'Product Output &amp; Intensity'!$E$40)</f>
        <v>1.4251538241714452</v>
      </c>
      <c r="J12" s="337">
        <f>('Product Output &amp; Intensity'!M19*'Product Output &amp; Intensity'!$E$39+'Product Output &amp; Intensity'!M20*'Product Output &amp; Intensity'!$E$40)/('Product Output &amp; Intensity'!$F19*'Product Output &amp; Intensity'!$E$39+'Product Output &amp; Intensity'!$F20*'Product Output &amp; Intensity'!$E$40)</f>
        <v>1.4952619067048136</v>
      </c>
      <c r="K12" s="337">
        <f>('Product Output &amp; Intensity'!N19*'Product Output &amp; Intensity'!$E$39+'Product Output &amp; Intensity'!N20*'Product Output &amp; Intensity'!$E$40)/('Product Output &amp; Intensity'!$F19*'Product Output &amp; Intensity'!$E$39+'Product Output &amp; Intensity'!$F20*'Product Output &amp; Intensity'!$E$40)</f>
        <v>1.5653699892381818</v>
      </c>
      <c r="L12" s="337">
        <f>('Product Output &amp; Intensity'!O19*'Product Output &amp; Intensity'!$E$39+'Product Output &amp; Intensity'!O20*'Product Output &amp; Intensity'!$E$40)/('Product Output &amp; Intensity'!$F19*'Product Output &amp; Intensity'!$E$39+'Product Output &amp; Intensity'!$F20*'Product Output &amp; Intensity'!$E$40)</f>
        <v>1.6354780717715502</v>
      </c>
      <c r="M12" s="337">
        <f>('Product Output &amp; Intensity'!P19*'Product Output &amp; Intensity'!$E$39+'Product Output &amp; Intensity'!P20*'Product Output &amp; Intensity'!$E$40)/('Product Output &amp; Intensity'!$F19*'Product Output &amp; Intensity'!$E$39+'Product Output &amp; Intensity'!$F20*'Product Output &amp; Intensity'!$E$40)</f>
        <v>1.7055861543049189</v>
      </c>
      <c r="N12" s="337">
        <f>('Product Output &amp; Intensity'!Q19*'Product Output &amp; Intensity'!$E$39+'Product Output &amp; Intensity'!Q20*'Product Output &amp; Intensity'!$E$40)/('Product Output &amp; Intensity'!$F19*'Product Output &amp; Intensity'!$E$39+'Product Output &amp; Intensity'!$F20*'Product Output &amp; Intensity'!$E$40)</f>
        <v>1.7434137929473736</v>
      </c>
      <c r="O12" s="337">
        <f>('Product Output &amp; Intensity'!R19*'Product Output &amp; Intensity'!$E$39+'Product Output &amp; Intensity'!R20*'Product Output &amp; Intensity'!$E$40)/('Product Output &amp; Intensity'!$F19*'Product Output &amp; Intensity'!$E$39+'Product Output &amp; Intensity'!$F20*'Product Output &amp; Intensity'!$E$40)</f>
        <v>1.7812414315898284</v>
      </c>
      <c r="P12" s="337">
        <f>('Product Output &amp; Intensity'!S19*'Product Output &amp; Intensity'!$E$39+'Product Output &amp; Intensity'!S20*'Product Output &amp; Intensity'!$E$40)/('Product Output &amp; Intensity'!$F19*'Product Output &amp; Intensity'!$E$39+'Product Output &amp; Intensity'!$F20*'Product Output &amp; Intensity'!$E$40)</f>
        <v>1.8190690702322834</v>
      </c>
      <c r="Q12" s="337">
        <f>('Product Output &amp; Intensity'!T19*'Product Output &amp; Intensity'!$E$39+'Product Output &amp; Intensity'!T20*'Product Output &amp; Intensity'!$E$40)/('Product Output &amp; Intensity'!$F19*'Product Output &amp; Intensity'!$E$39+'Product Output &amp; Intensity'!$F20*'Product Output &amp; Intensity'!$E$40)</f>
        <v>1.8568967088747381</v>
      </c>
      <c r="R12" s="337">
        <f>('Product Output &amp; Intensity'!U19*'Product Output &amp; Intensity'!$E$39+'Product Output &amp; Intensity'!U20*'Product Output &amp; Intensity'!$E$40)/('Product Output &amp; Intensity'!$F19*'Product Output &amp; Intensity'!$E$39+'Product Output &amp; Intensity'!$F20*'Product Output &amp; Intensity'!$E$40)</f>
        <v>1.8947243475171931</v>
      </c>
      <c r="S12" s="337">
        <f>('Product Output &amp; Intensity'!V19*'Product Output &amp; Intensity'!$E$39+'Product Output &amp; Intensity'!V20*'Product Output &amp; Intensity'!$E$40)/('Product Output &amp; Intensity'!$F19*'Product Output &amp; Intensity'!$E$39+'Product Output &amp; Intensity'!$F20*'Product Output &amp; Intensity'!$E$40)</f>
        <v>1.9058187370202759</v>
      </c>
      <c r="T12" s="337">
        <f>('Product Output &amp; Intensity'!W19*'Product Output &amp; Intensity'!$E$39+'Product Output &amp; Intensity'!W20*'Product Output &amp; Intensity'!$E$40)/('Product Output &amp; Intensity'!$F19*'Product Output &amp; Intensity'!$E$39+'Product Output &amp; Intensity'!$F20*'Product Output &amp; Intensity'!$E$40)</f>
        <v>1.9169131265233588</v>
      </c>
      <c r="U12" s="337">
        <f>('Product Output &amp; Intensity'!X19*'Product Output &amp; Intensity'!$E$39+'Product Output &amp; Intensity'!X20*'Product Output &amp; Intensity'!$E$40)/('Product Output &amp; Intensity'!$F19*'Product Output &amp; Intensity'!$E$39+'Product Output &amp; Intensity'!$F20*'Product Output &amp; Intensity'!$E$40)</f>
        <v>1.9280075160264414</v>
      </c>
      <c r="V12" s="337">
        <f>('Product Output &amp; Intensity'!Y19*'Product Output &amp; Intensity'!$E$39+'Product Output &amp; Intensity'!Y20*'Product Output &amp; Intensity'!$E$40)/('Product Output &amp; Intensity'!$F19*'Product Output &amp; Intensity'!$E$39+'Product Output &amp; Intensity'!$F20*'Product Output &amp; Intensity'!$E$40)</f>
        <v>1.9391019055295242</v>
      </c>
      <c r="W12" s="337">
        <f>('Product Output &amp; Intensity'!Z19*'Product Output &amp; Intensity'!$E$39+'Product Output &amp; Intensity'!Z20*'Product Output &amp; Intensity'!$E$40)/('Product Output &amp; Intensity'!$F19*'Product Output &amp; Intensity'!$E$39+'Product Output &amp; Intensity'!$F20*'Product Output &amp; Intensity'!$E$40)</f>
        <v>1.9501962950326068</v>
      </c>
      <c r="X12" s="337">
        <f>('Product Output &amp; Intensity'!AA19*'Product Output &amp; Intensity'!$E$39+'Product Output &amp; Intensity'!AA20*'Product Output &amp; Intensity'!$E$40)/('Product Output &amp; Intensity'!$F19*'Product Output &amp; Intensity'!$E$39+'Product Output &amp; Intensity'!$F20*'Product Output &amp; Intensity'!$E$40)</f>
        <v>1.9453175833599554</v>
      </c>
      <c r="Y12" s="337">
        <f>('Product Output &amp; Intensity'!AB19*'Product Output &amp; Intensity'!$E$39+'Product Output &amp; Intensity'!AB20*'Product Output &amp; Intensity'!$E$40)/('Product Output &amp; Intensity'!$F19*'Product Output &amp; Intensity'!$E$39+'Product Output &amp; Intensity'!$F20*'Product Output &amp; Intensity'!$E$40)</f>
        <v>1.9404388716873038</v>
      </c>
      <c r="Z12" s="337">
        <f>('Product Output &amp; Intensity'!AC19*'Product Output &amp; Intensity'!$E$39+'Product Output &amp; Intensity'!AC20*'Product Output &amp; Intensity'!$E$40)/('Product Output &amp; Intensity'!$F19*'Product Output &amp; Intensity'!$E$39+'Product Output &amp; Intensity'!$F20*'Product Output &amp; Intensity'!$E$40)</f>
        <v>1.9355601600146524</v>
      </c>
      <c r="AA12" s="337">
        <f>('Product Output &amp; Intensity'!AD19*'Product Output &amp; Intensity'!$E$39+'Product Output &amp; Intensity'!AD20*'Product Output &amp; Intensity'!$E$40)/('Product Output &amp; Intensity'!$F19*'Product Output &amp; Intensity'!$E$39+'Product Output &amp; Intensity'!$F20*'Product Output &amp; Intensity'!$E$40)</f>
        <v>1.9306814483420007</v>
      </c>
      <c r="AB12" s="337">
        <f>('Product Output &amp; Intensity'!AE19*'Product Output &amp; Intensity'!$E$39+'Product Output &amp; Intensity'!AE20*'Product Output &amp; Intensity'!$E$40)/('Product Output &amp; Intensity'!$F19*'Product Output &amp; Intensity'!$E$39+'Product Output &amp; Intensity'!$F20*'Product Output &amp; Intensity'!$E$40)</f>
        <v>1.9258027366693491</v>
      </c>
      <c r="AC12" s="337">
        <f>('Product Output &amp; Intensity'!AF19*'Product Output &amp; Intensity'!$E$39+'Product Output &amp; Intensity'!AF20*'Product Output &amp; Intensity'!$E$40)/('Product Output &amp; Intensity'!$F19*'Product Output &amp; Intensity'!$E$39+'Product Output &amp; Intensity'!$F20*'Product Output &amp; Intensity'!$E$40)</f>
        <v>1.9000722121483118</v>
      </c>
      <c r="AD12" s="337">
        <f>('Product Output &amp; Intensity'!AG19*'Product Output &amp; Intensity'!$E$39+'Product Output &amp; Intensity'!AG20*'Product Output &amp; Intensity'!$E$40)/('Product Output &amp; Intensity'!$F19*'Product Output &amp; Intensity'!$E$39+'Product Output &amp; Intensity'!$F20*'Product Output &amp; Intensity'!$E$40)</f>
        <v>1.8743416876272743</v>
      </c>
      <c r="AE12" s="337">
        <f>('Product Output &amp; Intensity'!AH19*'Product Output &amp; Intensity'!$E$39+'Product Output &amp; Intensity'!AH20*'Product Output &amp; Intensity'!$E$40)/('Product Output &amp; Intensity'!$F19*'Product Output &amp; Intensity'!$E$39+'Product Output &amp; Intensity'!$F20*'Product Output &amp; Intensity'!$E$40)</f>
        <v>1.8486111631062372</v>
      </c>
      <c r="AF12" s="337">
        <f>('Product Output &amp; Intensity'!AI19*'Product Output &amp; Intensity'!$E$39+'Product Output &amp; Intensity'!AI20*'Product Output &amp; Intensity'!$E$40)/('Product Output &amp; Intensity'!$F19*'Product Output &amp; Intensity'!$E$39+'Product Output &amp; Intensity'!$F20*'Product Output &amp; Intensity'!$E$40)</f>
        <v>1.8228806385851999</v>
      </c>
      <c r="AG12" s="337">
        <f>('Product Output &amp; Intensity'!AJ19*'Product Output &amp; Intensity'!$E$39+'Product Output &amp; Intensity'!AJ20*'Product Output &amp; Intensity'!$E$40)/('Product Output &amp; Intensity'!$F19*'Product Output &amp; Intensity'!$E$39+'Product Output &amp; Intensity'!$F20*'Product Output &amp; Intensity'!$E$40)</f>
        <v>1.7971501140641626</v>
      </c>
      <c r="AH12" s="337">
        <f>('Product Output &amp; Intensity'!AK19*'Product Output &amp; Intensity'!$E$39+'Product Output &amp; Intensity'!AK20*'Product Output &amp; Intensity'!$E$40)/('Product Output &amp; Intensity'!$F19*'Product Output &amp; Intensity'!$E$39+'Product Output &amp; Intensity'!$F20*'Product Output &amp; Intensity'!$E$40)</f>
        <v>1.7557807299068358</v>
      </c>
      <c r="AI12" s="337">
        <f>('Product Output &amp; Intensity'!AL19*'Product Output &amp; Intensity'!$E$39+'Product Output &amp; Intensity'!AL20*'Product Output &amp; Intensity'!$E$40)/('Product Output &amp; Intensity'!$F19*'Product Output &amp; Intensity'!$E$39+'Product Output &amp; Intensity'!$F20*'Product Output &amp; Intensity'!$E$40)</f>
        <v>1.7144113457495089</v>
      </c>
      <c r="AJ12" s="337">
        <f>('Product Output &amp; Intensity'!AM19*'Product Output &amp; Intensity'!$E$39+'Product Output &amp; Intensity'!AM20*'Product Output &amp; Intensity'!$E$40)/('Product Output &amp; Intensity'!$F19*'Product Output &amp; Intensity'!$E$39+'Product Output &amp; Intensity'!$F20*'Product Output &amp; Intensity'!$E$40)</f>
        <v>1.6730419615921821</v>
      </c>
      <c r="AK12" s="337">
        <f>('Product Output &amp; Intensity'!AN19*'Product Output &amp; Intensity'!$E$39+'Product Output &amp; Intensity'!AN20*'Product Output &amp; Intensity'!$E$40)/('Product Output &amp; Intensity'!$F19*'Product Output &amp; Intensity'!$E$39+'Product Output &amp; Intensity'!$F20*'Product Output &amp; Intensity'!$E$40)</f>
        <v>1.6316725774348555</v>
      </c>
      <c r="AL12" s="337">
        <f>('Product Output &amp; Intensity'!AO19*'Product Output &amp; Intensity'!$E$39+'Product Output &amp; Intensity'!AO20*'Product Output &amp; Intensity'!$E$40)/('Product Output &amp; Intensity'!$F19*'Product Output &amp; Intensity'!$E$39+'Product Output &amp; Intensity'!$F20*'Product Output &amp; Intensity'!$E$40)</f>
        <v>1.5903031932775287</v>
      </c>
      <c r="AM12" s="337">
        <f>('Product Output &amp; Intensity'!AP19*'Product Output &amp; Intensity'!$E$39+'Product Output &amp; Intensity'!AP20*'Product Output &amp; Intensity'!$E$40)/('Product Output &amp; Intensity'!$F19*'Product Output &amp; Intensity'!$E$39+'Product Output &amp; Intensity'!$F20*'Product Output &amp; Intensity'!$E$40)</f>
        <v>1.5488669608123129</v>
      </c>
      <c r="AN12" s="337">
        <f>('Product Output &amp; Intensity'!AQ19*'Product Output &amp; Intensity'!$E$39+'Product Output &amp; Intensity'!AQ20*'Product Output &amp; Intensity'!$E$40)/('Product Output &amp; Intensity'!$F19*'Product Output &amp; Intensity'!$E$39+'Product Output &amp; Intensity'!$F20*'Product Output &amp; Intensity'!$E$40)</f>
        <v>1.5074307283470973</v>
      </c>
      <c r="AO12" s="337">
        <f>('Product Output &amp; Intensity'!AR19*'Product Output &amp; Intensity'!$E$39+'Product Output &amp; Intensity'!AR20*'Product Output &amp; Intensity'!$E$40)/('Product Output &amp; Intensity'!$F19*'Product Output &amp; Intensity'!$E$39+'Product Output &amp; Intensity'!$F20*'Product Output &amp; Intensity'!$E$40)</f>
        <v>1.4659944958818816</v>
      </c>
      <c r="AP12" s="337">
        <f>('Product Output &amp; Intensity'!AS19*'Product Output &amp; Intensity'!$E$39+'Product Output &amp; Intensity'!AS20*'Product Output &amp; Intensity'!$E$40)/('Product Output &amp; Intensity'!$F19*'Product Output &amp; Intensity'!$E$39+'Product Output &amp; Intensity'!$F20*'Product Output &amp; Intensity'!$E$40)</f>
        <v>1.4245582634166656</v>
      </c>
      <c r="AQ12" s="338">
        <f>('Product Output &amp; Intensity'!AT19*'Product Output &amp; Intensity'!$E$39+'Product Output &amp; Intensity'!AT20*'Product Output &amp; Intensity'!$E$40)/('Product Output &amp; Intensity'!$F19*'Product Output &amp; Intensity'!$E$39+'Product Output &amp; Intensity'!$F20*'Product Output &amp; Intensity'!$E$40)</f>
        <v>1.3831220309514503</v>
      </c>
    </row>
    <row r="13" spans="1:43" x14ac:dyDescent="0.2">
      <c r="A13" s="231" t="s">
        <v>31</v>
      </c>
      <c r="B13" s="161" t="s">
        <v>408</v>
      </c>
      <c r="C13" s="161">
        <v>1</v>
      </c>
      <c r="D13" s="339">
        <f>'Product Output &amp; Intensity'!G21/'Product Output &amp; Intensity'!$F21</f>
        <v>1.07</v>
      </c>
      <c r="E13" s="339">
        <f>'Product Output &amp; Intensity'!H21/'Product Output &amp; Intensity'!$F21</f>
        <v>1.1400000000000001</v>
      </c>
      <c r="F13" s="339">
        <f>'Product Output &amp; Intensity'!I21/'Product Output &amp; Intensity'!$F21</f>
        <v>1.21</v>
      </c>
      <c r="G13" s="339">
        <f>'Product Output &amp; Intensity'!J21/'Product Output &amp; Intensity'!$F21</f>
        <v>1.28</v>
      </c>
      <c r="H13" s="339">
        <f>'Product Output &amp; Intensity'!K21/'Product Output &amp; Intensity'!$F21</f>
        <v>1.35</v>
      </c>
      <c r="I13" s="339">
        <f>'Product Output &amp; Intensity'!L21/'Product Output &amp; Intensity'!$F21</f>
        <v>1.3900000000000001</v>
      </c>
      <c r="J13" s="339">
        <f>'Product Output &amp; Intensity'!M21/'Product Output &amp; Intensity'!$F21</f>
        <v>1.43</v>
      </c>
      <c r="K13" s="339">
        <f>'Product Output &amp; Intensity'!N21/'Product Output &amp; Intensity'!$F21</f>
        <v>1.47</v>
      </c>
      <c r="L13" s="339">
        <f>'Product Output &amp; Intensity'!O21/'Product Output &amp; Intensity'!$F21</f>
        <v>1.5099999999999998</v>
      </c>
      <c r="M13" s="339">
        <f>'Product Output &amp; Intensity'!P21/'Product Output &amp; Intensity'!$F21</f>
        <v>1.55</v>
      </c>
      <c r="N13" s="339">
        <f>'Product Output &amp; Intensity'!Q21/'Product Output &amp; Intensity'!$F21</f>
        <v>1.57</v>
      </c>
      <c r="O13" s="339">
        <f>'Product Output &amp; Intensity'!R21/'Product Output &amp; Intensity'!$F21</f>
        <v>1.5899999999999999</v>
      </c>
      <c r="P13" s="339">
        <f>'Product Output &amp; Intensity'!S21/'Product Output &amp; Intensity'!$F21</f>
        <v>1.6099999999999999</v>
      </c>
      <c r="Q13" s="339">
        <f>'Product Output &amp; Intensity'!T21/'Product Output &amp; Intensity'!$F21</f>
        <v>1.63</v>
      </c>
      <c r="R13" s="339">
        <f>'Product Output &amp; Intensity'!U21/'Product Output &amp; Intensity'!$F21</f>
        <v>1.65</v>
      </c>
      <c r="S13" s="339">
        <f>'Product Output &amp; Intensity'!V21/'Product Output &amp; Intensity'!$F21</f>
        <v>1.645</v>
      </c>
      <c r="T13" s="339">
        <f>'Product Output &amp; Intensity'!W21/'Product Output &amp; Intensity'!$F21</f>
        <v>1.6400000000000001</v>
      </c>
      <c r="U13" s="339">
        <f>'Product Output &amp; Intensity'!X21/'Product Output &amp; Intensity'!$F21</f>
        <v>1.635</v>
      </c>
      <c r="V13" s="339">
        <f>'Product Output &amp; Intensity'!Y21/'Product Output &amp; Intensity'!$F21</f>
        <v>1.6300000000000001</v>
      </c>
      <c r="W13" s="339">
        <f>'Product Output &amp; Intensity'!Z21/'Product Output &amp; Intensity'!$F21</f>
        <v>1.625</v>
      </c>
      <c r="X13" s="339">
        <f>'Product Output &amp; Intensity'!AA21/'Product Output &amp; Intensity'!$F21</f>
        <v>1.6199999999999999</v>
      </c>
      <c r="Y13" s="339">
        <f>'Product Output &amp; Intensity'!AB21/'Product Output &amp; Intensity'!$F21</f>
        <v>1.615</v>
      </c>
      <c r="Z13" s="339">
        <f>'Product Output &amp; Intensity'!AC21/'Product Output &amp; Intensity'!$F21</f>
        <v>1.61</v>
      </c>
      <c r="AA13" s="339">
        <f>'Product Output &amp; Intensity'!AD21/'Product Output &amp; Intensity'!$F21</f>
        <v>1.6050000000000002</v>
      </c>
      <c r="AB13" s="339">
        <f>'Product Output &amp; Intensity'!AE21/'Product Output &amp; Intensity'!$F21</f>
        <v>1.5999999999999999</v>
      </c>
      <c r="AC13" s="339">
        <f>'Product Output &amp; Intensity'!AF21/'Product Output &amp; Intensity'!$F21</f>
        <v>1.595</v>
      </c>
      <c r="AD13" s="339">
        <f>'Product Output &amp; Intensity'!AG21/'Product Output &amp; Intensity'!$F21</f>
        <v>1.59</v>
      </c>
      <c r="AE13" s="339">
        <f>'Product Output &amp; Intensity'!AH21/'Product Output &amp; Intensity'!$F21</f>
        <v>1.5850000000000002</v>
      </c>
      <c r="AF13" s="339">
        <f>'Product Output &amp; Intensity'!AI21/'Product Output &amp; Intensity'!$F21</f>
        <v>1.5800000000000003</v>
      </c>
      <c r="AG13" s="339">
        <f>'Product Output &amp; Intensity'!AJ21/'Product Output &amp; Intensity'!$F21</f>
        <v>1.575</v>
      </c>
      <c r="AH13" s="339">
        <f>'Product Output &amp; Intensity'!AK21/'Product Output &amp; Intensity'!$F21</f>
        <v>1.573</v>
      </c>
      <c r="AI13" s="339">
        <f>'Product Output &amp; Intensity'!AL21/'Product Output &amp; Intensity'!$F21</f>
        <v>1.571</v>
      </c>
      <c r="AJ13" s="339">
        <f>'Product Output &amp; Intensity'!AM21/'Product Output &amp; Intensity'!$F21</f>
        <v>1.5689999999999997</v>
      </c>
      <c r="AK13" s="339">
        <f>'Product Output &amp; Intensity'!AN21/'Product Output &amp; Intensity'!$F21</f>
        <v>1.5669999999999997</v>
      </c>
      <c r="AL13" s="339">
        <f>'Product Output &amp; Intensity'!AO21/'Product Output &amp; Intensity'!$F21</f>
        <v>1.5649999999999999</v>
      </c>
      <c r="AM13" s="339">
        <f>'Product Output &amp; Intensity'!AP21/'Product Output &amp; Intensity'!$F21</f>
        <v>1.5619999999999998</v>
      </c>
      <c r="AN13" s="339">
        <f>'Product Output &amp; Intensity'!AQ21/'Product Output &amp; Intensity'!$F21</f>
        <v>1.5589999999999997</v>
      </c>
      <c r="AO13" s="339">
        <f>'Product Output &amp; Intensity'!AR21/'Product Output &amp; Intensity'!$F21</f>
        <v>1.5559999999999998</v>
      </c>
      <c r="AP13" s="339">
        <f>'Product Output &amp; Intensity'!AS21/'Product Output &amp; Intensity'!$F21</f>
        <v>1.5529999999999997</v>
      </c>
      <c r="AQ13" s="340">
        <f>'Product Output &amp; Intensity'!AT21/'Product Output &amp; Intensity'!$F21</f>
        <v>1.55</v>
      </c>
    </row>
    <row r="14" spans="1:43" x14ac:dyDescent="0.2">
      <c r="A14" s="160" t="s">
        <v>351</v>
      </c>
      <c r="B14" s="160" t="s">
        <v>378</v>
      </c>
      <c r="C14" s="160">
        <v>1</v>
      </c>
      <c r="D14" s="341">
        <f>VLOOKUP($A14,'Value Added'!$A$2:$AX$44,COLUMN('Value Added'!K$1),0)/VLOOKUP($A14,'Value Added'!$A$2:$AX$44,COLUMN('Value Added'!$J$1),0)</f>
        <v>1.0192038044221221</v>
      </c>
      <c r="E14" s="335">
        <f>VLOOKUP($A14,'Value Added'!$A$2:$AX$44,COLUMN('Value Added'!L$1),0)/VLOOKUP($A14,'Value Added'!$A$2:$AX$44,COLUMN('Value Added'!$J$1),0)</f>
        <v>1.0636088457625972</v>
      </c>
      <c r="F14" s="335">
        <f>VLOOKUP($A14,'Value Added'!$A$2:$AX$44,COLUMN('Value Added'!M$1),0)/VLOOKUP($A14,'Value Added'!$A$2:$AX$44,COLUMN('Value Added'!$J$1),0)</f>
        <v>1.1119424197058372</v>
      </c>
      <c r="G14" s="335">
        <f>VLOOKUP($A14,'Value Added'!$A$2:$AX$44,COLUMN('Value Added'!N$1),0)/VLOOKUP($A14,'Value Added'!$A$2:$AX$44,COLUMN('Value Added'!$J$1),0)</f>
        <v>1.1686174845048376</v>
      </c>
      <c r="H14" s="335">
        <f>VLOOKUP($A14,'Value Added'!$A$2:$AX$44,COLUMN('Value Added'!O$1),0)/VLOOKUP($A14,'Value Added'!$A$2:$AX$44,COLUMN('Value Added'!$J$1),0)</f>
        <v>1.2012407916711332</v>
      </c>
      <c r="I14" s="335">
        <f>VLOOKUP($A14,'Value Added'!$A$2:$AX$44,COLUMN('Value Added'!P$1),0)/VLOOKUP($A14,'Value Added'!$A$2:$AX$44,COLUMN('Value Added'!$J$1),0)</f>
        <v>1.279012850870616</v>
      </c>
      <c r="J14" s="335">
        <f>VLOOKUP($A14,'Value Added'!$A$2:$AX$44,COLUMN('Value Added'!Q$1),0)/VLOOKUP($A14,'Value Added'!$A$2:$AX$44,COLUMN('Value Added'!$J$1),0)</f>
        <v>1.3322077166990669</v>
      </c>
      <c r="K14" s="335">
        <f>VLOOKUP($A14,'Value Added'!$A$2:$AX$44,COLUMN('Value Added'!R$1),0)/VLOOKUP($A14,'Value Added'!$A$2:$AX$44,COLUMN('Value Added'!$J$1),0)</f>
        <v>1.3837444443612514</v>
      </c>
      <c r="L14" s="335">
        <f>VLOOKUP($A14,'Value Added'!$A$2:$AX$44,COLUMN('Value Added'!S$1),0)/VLOOKUP($A14,'Value Added'!$A$2:$AX$44,COLUMN('Value Added'!$J$1),0)</f>
        <v>1.4334054087039074</v>
      </c>
      <c r="M14" s="335">
        <f>VLOOKUP($A14,'Value Added'!$A$2:$AX$44,COLUMN('Value Added'!T$1),0)/VLOOKUP($A14,'Value Added'!$A$2:$AX$44,COLUMN('Value Added'!$J$1),0)</f>
        <v>1.5059465133453944</v>
      </c>
      <c r="N14" s="335">
        <f>VLOOKUP($A14,'Value Added'!$A$2:$AX$44,COLUMN('Value Added'!U$1),0)/VLOOKUP($A14,'Value Added'!$A$2:$AX$44,COLUMN('Value Added'!$J$1),0)</f>
        <v>1.5263429532357278</v>
      </c>
      <c r="O14" s="335">
        <f>VLOOKUP($A14,'Value Added'!$A$2:$AX$44,COLUMN('Value Added'!V$1),0)/VLOOKUP($A14,'Value Added'!$A$2:$AX$44,COLUMN('Value Added'!$J$1),0)</f>
        <v>1.5693024557354653</v>
      </c>
      <c r="P14" s="335">
        <f>VLOOKUP($A14,'Value Added'!$A$2:$AX$44,COLUMN('Value Added'!W$1),0)/VLOOKUP($A14,'Value Added'!$A$2:$AX$44,COLUMN('Value Added'!$J$1),0)</f>
        <v>1.6097541961561923</v>
      </c>
      <c r="Q14" s="335">
        <f>VLOOKUP($A14,'Value Added'!$A$2:$AX$44,COLUMN('Value Added'!X$1),0)/VLOOKUP($A14,'Value Added'!$A$2:$AX$44,COLUMN('Value Added'!$J$1),0)</f>
        <v>1.6476052054416812</v>
      </c>
      <c r="R14" s="335">
        <f>VLOOKUP($A14,'Value Added'!$A$2:$AX$44,COLUMN('Value Added'!Y$1),0)/VLOOKUP($A14,'Value Added'!$A$2:$AX$44,COLUMN('Value Added'!$J$1),0)</f>
        <v>1.6724403255641946</v>
      </c>
      <c r="S14" s="335">
        <f>VLOOKUP($A14,'Value Added'!$A$2:$AX$44,COLUMN('Value Added'!Z$1),0)/VLOOKUP($A14,'Value Added'!$A$2:$AX$44,COLUMN('Value Added'!$J$1),0)</f>
        <v>1.7152662738895492</v>
      </c>
      <c r="T14" s="335">
        <f>VLOOKUP($A14,'Value Added'!$A$2:$AX$44,COLUMN('Value Added'!AA$1),0)/VLOOKUP($A14,'Value Added'!$A$2:$AX$44,COLUMN('Value Added'!$J$1),0)</f>
        <v>1.7450221416557825</v>
      </c>
      <c r="U14" s="335">
        <f>VLOOKUP($A14,'Value Added'!$A$2:$AX$44,COLUMN('Value Added'!AB$1),0)/VLOOKUP($A14,'Value Added'!$A$2:$AX$44,COLUMN('Value Added'!$J$1),0)</f>
        <v>1.7720672244597595</v>
      </c>
      <c r="V14" s="335">
        <f>VLOOKUP($A14,'Value Added'!$A$2:$AX$44,COLUMN('Value Added'!AC$1),0)/VLOOKUP($A14,'Value Added'!$A$2:$AX$44,COLUMN('Value Added'!$J$1),0)</f>
        <v>1.7964353691765211</v>
      </c>
      <c r="W14" s="335">
        <f>VLOOKUP($A14,'Value Added'!$A$2:$AX$44,COLUMN('Value Added'!AD$1),0)/VLOOKUP($A14,'Value Added'!$A$2:$AX$44,COLUMN('Value Added'!$J$1),0)</f>
        <v>1.8181823972190441</v>
      </c>
      <c r="X14" s="335">
        <f>VLOOKUP($A14,'Value Added'!$A$2:$AX$44,COLUMN('Value Added'!AE$1),0)/VLOOKUP($A14,'Value Added'!$A$2:$AX$44,COLUMN('Value Added'!$J$1),0)</f>
        <v>1.8373844780201409</v>
      </c>
      <c r="Y14" s="335">
        <f>VLOOKUP($A14,'Value Added'!$A$2:$AX$44,COLUMN('Value Added'!AF$1),0)/VLOOKUP($A14,'Value Added'!$A$2:$AX$44,COLUMN('Value Added'!$J$1),0)</f>
        <v>1.8541363795267809</v>
      </c>
      <c r="Z14" s="335">
        <f>VLOOKUP($A14,'Value Added'!$A$2:$AX$44,COLUMN('Value Added'!AG$1),0)/VLOOKUP($A14,'Value Added'!$A$2:$AX$44,COLUMN('Value Added'!$J$1),0)</f>
        <v>1.8685496393690759</v>
      </c>
      <c r="AA14" s="335">
        <f>VLOOKUP($A14,'Value Added'!$A$2:$AX$44,COLUMN('Value Added'!AH$1),0)/VLOOKUP($A14,'Value Added'!$A$2:$AX$44,COLUMN('Value Added'!$J$1),0)</f>
        <v>1.8807506980593955</v>
      </c>
      <c r="AB14" s="335">
        <f>VLOOKUP($A14,'Value Added'!$A$2:$AX$44,COLUMN('Value Added'!AI$1),0)/VLOOKUP($A14,'Value Added'!$A$2:$AX$44,COLUMN('Value Added'!$J$1),0)</f>
        <v>1.8908790325929752</v>
      </c>
      <c r="AC14" s="335">
        <f>VLOOKUP($A14,'Value Added'!$A$2:$AX$44,COLUMN('Value Added'!AJ$1),0)/VLOOKUP($A14,'Value Added'!$A$2:$AX$44,COLUMN('Value Added'!$J$1),0)</f>
        <v>1.8990853253315292</v>
      </c>
      <c r="AD14" s="335">
        <f>VLOOKUP($A14,'Value Added'!$A$2:$AX$44,COLUMN('Value Added'!AK$1),0)/VLOOKUP($A14,'Value Added'!$A$2:$AX$44,COLUMN('Value Added'!$J$1),0)</f>
        <v>1.9055296992218784</v>
      </c>
      <c r="AE14" s="335">
        <f>VLOOKUP($A14,'Value Added'!$A$2:$AX$44,COLUMN('Value Added'!AL$1),0)/VLOOKUP($A14,'Value Added'!$A$2:$AX$44,COLUMN('Value Added'!$J$1),0)</f>
        <v>1.9103800463882994</v>
      </c>
      <c r="AF14" s="335">
        <f>VLOOKUP($A14,'Value Added'!$A$2:$AX$44,COLUMN('Value Added'!AM$1),0)/VLOOKUP($A14,'Value Added'!$A$2:$AX$44,COLUMN('Value Added'!$J$1),0)</f>
        <v>1.9138104730818304</v>
      </c>
      <c r="AG14" s="335">
        <f>VLOOKUP($A14,'Value Added'!$A$2:$AX$44,COLUMN('Value Added'!AN$1),0)/VLOOKUP($A14,'Value Added'!$A$2:$AX$44,COLUMN('Value Added'!$J$1),0)</f>
        <v>1.9159998799983513</v>
      </c>
      <c r="AH14" s="335">
        <f>VLOOKUP($A14,'Value Added'!$A$2:$AX$44,COLUMN('Value Added'!AO$1),0)/VLOOKUP($A14,'Value Added'!$A$2:$AX$44,COLUMN('Value Added'!$J$1),0)</f>
        <v>1.9171306931966141</v>
      </c>
      <c r="AI14" s="335">
        <f>VLOOKUP($A14,'Value Added'!$A$2:$AX$44,COLUMN('Value Added'!AP$1),0)/VLOOKUP($A14,'Value Added'!$A$2:$AX$44,COLUMN('Value Added'!$J$1),0)</f>
        <v>1.9173877573483518</v>
      </c>
      <c r="AJ14" s="335">
        <f>VLOOKUP($A14,'Value Added'!$A$2:$AX$44,COLUMN('Value Added'!AQ$1),0)/VLOOKUP($A14,'Value Added'!$A$2:$AX$44,COLUMN('Value Added'!$J$1),0)</f>
        <v>1.9169573999057687</v>
      </c>
      <c r="AK14" s="335">
        <f>VLOOKUP($A14,'Value Added'!$A$2:$AX$44,COLUMN('Value Added'!AR$1),0)/VLOOKUP($A14,'Value Added'!$A$2:$AX$44,COLUMN('Value Added'!$J$1),0)</f>
        <v>1.9160266720326491</v>
      </c>
      <c r="AL14" s="335">
        <f>VLOOKUP($A14,'Value Added'!$A$2:$AX$44,COLUMN('Value Added'!AS$1),0)/VLOOKUP($A14,'Value Added'!$A$2:$AX$44,COLUMN('Value Added'!$J$1),0)</f>
        <v>1.9147827698530846</v>
      </c>
      <c r="AM14" s="335">
        <f>VLOOKUP($A14,'Value Added'!$A$2:$AX$44,COLUMN('Value Added'!AT$1),0)/VLOOKUP($A14,'Value Added'!$A$2:$AX$44,COLUMN('Value Added'!$J$1),0)</f>
        <v>1.913412637753175</v>
      </c>
      <c r="AN14" s="335">
        <f>VLOOKUP($A14,'Value Added'!$A$2:$AX$44,COLUMN('Value Added'!AU$1),0)/VLOOKUP($A14,'Value Added'!$A$2:$AX$44,COLUMN('Value Added'!$J$1),0)</f>
        <v>1.9121027541414313</v>
      </c>
      <c r="AO14" s="335">
        <f>VLOOKUP($A14,'Value Added'!$A$2:$AX$44,COLUMN('Value Added'!AV$1),0)/VLOOKUP($A14,'Value Added'!$A$2:$AX$44,COLUMN('Value Added'!$J$1),0)</f>
        <v>1.9110390992398141</v>
      </c>
      <c r="AP14" s="335">
        <f>VLOOKUP($A14,'Value Added'!$A$2:$AX$44,COLUMN('Value Added'!AW$1),0)/VLOOKUP($A14,'Value Added'!$A$2:$AX$44,COLUMN('Value Added'!$J$1),0)</f>
        <v>1.91040730414094</v>
      </c>
      <c r="AQ14" s="336">
        <f>VLOOKUP($A14,'Value Added'!$A$2:$AX$44,COLUMN('Value Added'!AX$1),0)/VLOOKUP($A14,'Value Added'!$A$2:$AX$44,COLUMN('Value Added'!$J$1),0)</f>
        <v>1.9105849744809367</v>
      </c>
    </row>
    <row r="15" spans="1:43" x14ac:dyDescent="0.2">
      <c r="A15" s="74" t="s">
        <v>7</v>
      </c>
      <c r="B15" s="161" t="s">
        <v>378</v>
      </c>
      <c r="C15" s="161">
        <v>1</v>
      </c>
      <c r="D15" s="342">
        <f>VLOOKUP($A15,'Value Added'!$A$2:$AX$44,COLUMN('Value Added'!K$1),0)/VLOOKUP($A15,'Value Added'!$A$2:$AX$44,COLUMN('Value Added'!$J$1),0)</f>
        <v>1.0994959076007489</v>
      </c>
      <c r="E15" s="337">
        <f>VLOOKUP($A15,'Value Added'!$A$2:$AX$44,COLUMN('Value Added'!L$1),0)/VLOOKUP($A15,'Value Added'!$A$2:$AX$44,COLUMN('Value Added'!$J$1),0)</f>
        <v>1.2230088991819954</v>
      </c>
      <c r="F15" s="337">
        <f>VLOOKUP($A15,'Value Added'!$A$2:$AX$44,COLUMN('Value Added'!M$1),0)/VLOOKUP($A15,'Value Added'!$A$2:$AX$44,COLUMN('Value Added'!$J$1),0)</f>
        <v>1.2673986748755577</v>
      </c>
      <c r="G15" s="337">
        <f>VLOOKUP($A15,'Value Added'!$A$2:$AX$44,COLUMN('Value Added'!N$1),0)/VLOOKUP($A15,'Value Added'!$A$2:$AX$44,COLUMN('Value Added'!$J$1),0)</f>
        <v>1.380704835113298</v>
      </c>
      <c r="H15" s="337">
        <f>VLOOKUP($A15,'Value Added'!$A$2:$AX$44,COLUMN('Value Added'!O$1),0)/VLOOKUP($A15,'Value Added'!$A$2:$AX$44,COLUMN('Value Added'!$J$1),0)</f>
        <v>1.5314310977179353</v>
      </c>
      <c r="I15" s="337">
        <f>VLOOKUP($A15,'Value Added'!$A$2:$AX$44,COLUMN('Value Added'!P$1),0)/VLOOKUP($A15,'Value Added'!$A$2:$AX$44,COLUMN('Value Added'!$J$1),0)</f>
        <v>1.6846164822942333</v>
      </c>
      <c r="J15" s="337">
        <f>VLOOKUP($A15,'Value Added'!$A$2:$AX$44,COLUMN('Value Added'!Q$1),0)/VLOOKUP($A15,'Value Added'!$A$2:$AX$44,COLUMN('Value Added'!$J$1),0)</f>
        <v>1.831812953969649</v>
      </c>
      <c r="K15" s="337">
        <f>VLOOKUP($A15,'Value Added'!$A$2:$AX$44,COLUMN('Value Added'!R$1),0)/VLOOKUP($A15,'Value Added'!$A$2:$AX$44,COLUMN('Value Added'!$J$1),0)</f>
        <v>1.9737862846395664</v>
      </c>
      <c r="L15" s="337">
        <f>VLOOKUP($A15,'Value Added'!$A$2:$AX$44,COLUMN('Value Added'!S$1),0)/VLOOKUP($A15,'Value Added'!$A$2:$AX$44,COLUMN('Value Added'!$J$1),0)</f>
        <v>2.1126155513438682</v>
      </c>
      <c r="M15" s="337">
        <f>VLOOKUP($A15,'Value Added'!$A$2:$AX$44,COLUMN('Value Added'!T$1),0)/VLOOKUP($A15,'Value Added'!$A$2:$AX$44,COLUMN('Value Added'!$J$1),0)</f>
        <v>2.2516691960411905</v>
      </c>
      <c r="N15" s="337">
        <f>VLOOKUP($A15,'Value Added'!$A$2:$AX$44,COLUMN('Value Added'!U$1),0)/VLOOKUP($A15,'Value Added'!$A$2:$AX$44,COLUMN('Value Added'!$J$1),0)</f>
        <v>2.3945224810370829</v>
      </c>
      <c r="O15" s="337">
        <f>VLOOKUP($A15,'Value Added'!$A$2:$AX$44,COLUMN('Value Added'!V$1),0)/VLOOKUP($A15,'Value Added'!$A$2:$AX$44,COLUMN('Value Added'!$J$1),0)</f>
        <v>2.5412419818845255</v>
      </c>
      <c r="P15" s="337">
        <f>VLOOKUP($A15,'Value Added'!$A$2:$AX$44,COLUMN('Value Added'!W$1),0)/VLOOKUP($A15,'Value Added'!$A$2:$AX$44,COLUMN('Value Added'!$J$1),0)</f>
        <v>2.6907445666246721</v>
      </c>
      <c r="Q15" s="337">
        <f>VLOOKUP($A15,'Value Added'!$A$2:$AX$44,COLUMN('Value Added'!X$1),0)/VLOOKUP($A15,'Value Added'!$A$2:$AX$44,COLUMN('Value Added'!$J$1),0)</f>
        <v>2.8417433239592831</v>
      </c>
      <c r="R15" s="337">
        <f>VLOOKUP($A15,'Value Added'!$A$2:$AX$44,COLUMN('Value Added'!Y$1),0)/VLOOKUP($A15,'Value Added'!$A$2:$AX$44,COLUMN('Value Added'!$J$1),0)</f>
        <v>2.9927450994250258</v>
      </c>
      <c r="S15" s="337">
        <f>VLOOKUP($A15,'Value Added'!$A$2:$AX$44,COLUMN('Value Added'!Z$1),0)/VLOOKUP($A15,'Value Added'!$A$2:$AX$44,COLUMN('Value Added'!$J$1),0)</f>
        <v>3.1422362009685196</v>
      </c>
      <c r="T15" s="337">
        <f>VLOOKUP($A15,'Value Added'!$A$2:$AX$44,COLUMN('Value Added'!AA$1),0)/VLOOKUP($A15,'Value Added'!$A$2:$AX$44,COLUMN('Value Added'!$J$1),0)</f>
        <v>3.28930704532744</v>
      </c>
      <c r="U15" s="337">
        <f>VLOOKUP($A15,'Value Added'!$A$2:$AX$44,COLUMN('Value Added'!AB$1),0)/VLOOKUP($A15,'Value Added'!$A$2:$AX$44,COLUMN('Value Added'!$J$1),0)</f>
        <v>3.4332378972717033</v>
      </c>
      <c r="V15" s="337">
        <f>VLOOKUP($A15,'Value Added'!$A$2:$AX$44,COLUMN('Value Added'!AC$1),0)/VLOOKUP($A15,'Value Added'!$A$2:$AX$44,COLUMN('Value Added'!$J$1),0)</f>
        <v>3.5733428079015797</v>
      </c>
      <c r="W15" s="337">
        <f>VLOOKUP($A15,'Value Added'!$A$2:$AX$44,COLUMN('Value Added'!AD$1),0)/VLOOKUP($A15,'Value Added'!$A$2:$AX$44,COLUMN('Value Added'!$J$1),0)</f>
        <v>3.7089772992907459</v>
      </c>
      <c r="X15" s="337">
        <f>VLOOKUP($A15,'Value Added'!$A$2:$AX$44,COLUMN('Value Added'!AE$1),0)/VLOOKUP($A15,'Value Added'!$A$2:$AX$44,COLUMN('Value Added'!$J$1),0)</f>
        <v>3.8395451942558112</v>
      </c>
      <c r="Y15" s="337">
        <f>VLOOKUP($A15,'Value Added'!$A$2:$AX$44,COLUMN('Value Added'!AF$1),0)/VLOOKUP($A15,'Value Added'!$A$2:$AX$44,COLUMN('Value Added'!$J$1),0)</f>
        <v>3.9645044989342035</v>
      </c>
      <c r="Z15" s="337">
        <f>VLOOKUP($A15,'Value Added'!$A$2:$AX$44,COLUMN('Value Added'!AG$1),0)/VLOOKUP($A15,'Value Added'!$A$2:$AX$44,COLUMN('Value Added'!$J$1),0)</f>
        <v>4.0833722723563888</v>
      </c>
      <c r="AA15" s="337">
        <f>VLOOKUP($A15,'Value Added'!$A$2:$AX$44,COLUMN('Value Added'!AH$1),0)/VLOOKUP($A15,'Value Added'!$A$2:$AX$44,COLUMN('Value Added'!$J$1),0)</f>
        <v>4.1957284437673126</v>
      </c>
      <c r="AB15" s="337">
        <f>VLOOKUP($A15,'Value Added'!$A$2:$AX$44,COLUMN('Value Added'!AI$1),0)/VLOOKUP($A15,'Value Added'!$A$2:$AX$44,COLUMN('Value Added'!$J$1),0)</f>
        <v>4.3012185642752607</v>
      </c>
      <c r="AC15" s="337">
        <f>VLOOKUP($A15,'Value Added'!$A$2:$AX$44,COLUMN('Value Added'!AJ$1),0)/VLOOKUP($A15,'Value Added'!$A$2:$AX$44,COLUMN('Value Added'!$J$1),0)</f>
        <v>4.3995555037727252</v>
      </c>
      <c r="AD15" s="337">
        <f>VLOOKUP($A15,'Value Added'!$A$2:$AX$44,COLUMN('Value Added'!AK$1),0)/VLOOKUP($A15,'Value Added'!$A$2:$AX$44,COLUMN('Value Added'!$J$1),0)</f>
        <v>4.4905201263794483</v>
      </c>
      <c r="AE15" s="337">
        <f>VLOOKUP($A15,'Value Added'!$A$2:$AX$44,COLUMN('Value Added'!AL$1),0)/VLOOKUP($A15,'Value Added'!$A$2:$AX$44,COLUMN('Value Added'!$J$1),0)</f>
        <v>4.5739609974255409</v>
      </c>
      <c r="AF15" s="337">
        <f>VLOOKUP($A15,'Value Added'!$A$2:$AX$44,COLUMN('Value Added'!AM$1),0)/VLOOKUP($A15,'Value Added'!$A$2:$AX$44,COLUMN('Value Added'!$J$1),0)</f>
        <v>4.6497931918730195</v>
      </c>
      <c r="AG15" s="337">
        <f>VLOOKUP($A15,'Value Added'!$A$2:$AX$44,COLUMN('Value Added'!AN$1),0)/VLOOKUP($A15,'Value Added'!$A$2:$AX$44,COLUMN('Value Added'!$J$1),0)</f>
        <v>4.717996287847023</v>
      </c>
      <c r="AH15" s="337">
        <f>VLOOKUP($A15,'Value Added'!$A$2:$AX$44,COLUMN('Value Added'!AO$1),0)/VLOOKUP($A15,'Value Added'!$A$2:$AX$44,COLUMN('Value Added'!$J$1),0)</f>
        <v>4.7786116395164013</v>
      </c>
      <c r="AI15" s="337">
        <f>VLOOKUP($A15,'Value Added'!$A$2:$AX$44,COLUMN('Value Added'!AP$1),0)/VLOOKUP($A15,'Value Added'!$A$2:$AX$44,COLUMN('Value Added'!$J$1),0)</f>
        <v>4.8317390309433286</v>
      </c>
      <c r="AJ15" s="337">
        <f>VLOOKUP($A15,'Value Added'!$A$2:$AX$44,COLUMN('Value Added'!AQ$1),0)/VLOOKUP($A15,'Value Added'!$A$2:$AX$44,COLUMN('Value Added'!$J$1),0)</f>
        <v>4.877532816828472</v>
      </c>
      <c r="AK15" s="337">
        <f>VLOOKUP($A15,'Value Added'!$A$2:$AX$44,COLUMN('Value Added'!AR$1),0)/VLOOKUP($A15,'Value Added'!$A$2:$AX$44,COLUMN('Value Added'!$J$1),0)</f>
        <v>4.9161976575125728</v>
      </c>
      <c r="AL15" s="337">
        <f>VLOOKUP($A15,'Value Added'!$A$2:$AX$44,COLUMN('Value Added'!AS$1),0)/VLOOKUP($A15,'Value Added'!$A$2:$AX$44,COLUMN('Value Added'!$J$1),0)</f>
        <v>4.9479839544242932</v>
      </c>
      <c r="AM15" s="337">
        <f>VLOOKUP($A15,'Value Added'!$A$2:$AX$44,COLUMN('Value Added'!AT$1),0)/VLOOKUP($A15,'Value Added'!$A$2:$AX$44,COLUMN('Value Added'!$J$1),0)</f>
        <v>4.973183088705424</v>
      </c>
      <c r="AN15" s="337">
        <f>VLOOKUP($A15,'Value Added'!$A$2:$AX$44,COLUMN('Value Added'!AU$1),0)/VLOOKUP($A15,'Value Added'!$A$2:$AX$44,COLUMN('Value Added'!$J$1),0)</f>
        <v>4.9921225603477506</v>
      </c>
      <c r="AO15" s="337">
        <f>VLOOKUP($A15,'Value Added'!$A$2:$AX$44,COLUMN('Value Added'!AV$1),0)/VLOOKUP($A15,'Value Added'!$A$2:$AX$44,COLUMN('Value Added'!$J$1),0)</f>
        <v>5.0051611182104025</v>
      </c>
      <c r="AP15" s="337">
        <f>VLOOKUP($A15,'Value Added'!$A$2:$AX$44,COLUMN('Value Added'!AW$1),0)/VLOOKUP($A15,'Value Added'!$A$2:$AX$44,COLUMN('Value Added'!$J$1),0)</f>
        <v>5.0126839631200157</v>
      </c>
      <c r="AQ15" s="338">
        <f>VLOOKUP($A15,'Value Added'!$A$2:$AX$44,COLUMN('Value Added'!AX$1),0)/VLOOKUP($A15,'Value Added'!$A$2:$AX$44,COLUMN('Value Added'!$J$1),0)</f>
        <v>5.0150980972516139</v>
      </c>
    </row>
    <row r="16" spans="1:43" x14ac:dyDescent="0.2">
      <c r="A16" s="74" t="s">
        <v>8</v>
      </c>
      <c r="B16" s="161" t="s">
        <v>378</v>
      </c>
      <c r="C16" s="161">
        <v>1</v>
      </c>
      <c r="D16" s="342">
        <f>VLOOKUP($A16,'Value Added'!$A$2:$AX$44,COLUMN('Value Added'!K$1),0)/VLOOKUP($A16,'Value Added'!$A$2:$AX$44,COLUMN('Value Added'!$J$1),0)</f>
        <v>0.92874086134457201</v>
      </c>
      <c r="E16" s="337">
        <f>VLOOKUP($A16,'Value Added'!$A$2:$AX$44,COLUMN('Value Added'!L$1),0)/VLOOKUP($A16,'Value Added'!$A$2:$AX$44,COLUMN('Value Added'!$J$1),0)</f>
        <v>1.2057222852271812</v>
      </c>
      <c r="F16" s="337">
        <f>VLOOKUP($A16,'Value Added'!$A$2:$AX$44,COLUMN('Value Added'!M$1),0)/VLOOKUP($A16,'Value Added'!$A$2:$AX$44,COLUMN('Value Added'!$J$1),0)</f>
        <v>1.226241204465945</v>
      </c>
      <c r="G16" s="337">
        <f>VLOOKUP($A16,'Value Added'!$A$2:$AX$44,COLUMN('Value Added'!N$1),0)/VLOOKUP($A16,'Value Added'!$A$2:$AX$44,COLUMN('Value Added'!$J$1),0)</f>
        <v>1.277871943608456</v>
      </c>
      <c r="H16" s="337">
        <f>VLOOKUP($A16,'Value Added'!$A$2:$AX$44,COLUMN('Value Added'!O$1),0)/VLOOKUP($A16,'Value Added'!$A$2:$AX$44,COLUMN('Value Added'!$J$1),0)</f>
        <v>1.3454573763858089</v>
      </c>
      <c r="I16" s="337">
        <f>VLOOKUP($A16,'Value Added'!$A$2:$AX$44,COLUMN('Value Added'!P$1),0)/VLOOKUP($A16,'Value Added'!$A$2:$AX$44,COLUMN('Value Added'!$J$1),0)</f>
        <v>1.4146282482806918</v>
      </c>
      <c r="J16" s="337">
        <f>VLOOKUP($A16,'Value Added'!$A$2:$AX$44,COLUMN('Value Added'!Q$1),0)/VLOOKUP($A16,'Value Added'!$A$2:$AX$44,COLUMN('Value Added'!$J$1),0)</f>
        <v>1.4819856012806849</v>
      </c>
      <c r="K16" s="337">
        <f>VLOOKUP($A16,'Value Added'!$A$2:$AX$44,COLUMN('Value Added'!R$1),0)/VLOOKUP($A16,'Value Added'!$A$2:$AX$44,COLUMN('Value Added'!$J$1),0)</f>
        <v>1.5471935562352166</v>
      </c>
      <c r="L16" s="337">
        <f>VLOOKUP($A16,'Value Added'!$A$2:$AX$44,COLUMN('Value Added'!S$1),0)/VLOOKUP($A16,'Value Added'!$A$2:$AX$44,COLUMN('Value Added'!$J$1),0)</f>
        <v>1.6099561508633369</v>
      </c>
      <c r="M16" s="337">
        <f>VLOOKUP($A16,'Value Added'!$A$2:$AX$44,COLUMN('Value Added'!T$1),0)/VLOOKUP($A16,'Value Added'!$A$2:$AX$44,COLUMN('Value Added'!$J$1),0)</f>
        <v>1.6700209260128904</v>
      </c>
      <c r="N16" s="337">
        <f>VLOOKUP($A16,'Value Added'!$A$2:$AX$44,COLUMN('Value Added'!U$1),0)/VLOOKUP($A16,'Value Added'!$A$2:$AX$44,COLUMN('Value Added'!$J$1),0)</f>
        <v>1.7271325616153059</v>
      </c>
      <c r="O16" s="337">
        <f>VLOOKUP($A16,'Value Added'!$A$2:$AX$44,COLUMN('Value Added'!V$1),0)/VLOOKUP($A16,'Value Added'!$A$2:$AX$44,COLUMN('Value Added'!$J$1),0)</f>
        <v>1.7808754356337559</v>
      </c>
      <c r="P16" s="337">
        <f>VLOOKUP($A16,'Value Added'!$A$2:$AX$44,COLUMN('Value Added'!W$1),0)/VLOOKUP($A16,'Value Added'!$A$2:$AX$44,COLUMN('Value Added'!$J$1),0)</f>
        <v>1.83080227992986</v>
      </c>
      <c r="Q16" s="337">
        <f>VLOOKUP($A16,'Value Added'!$A$2:$AX$44,COLUMN('Value Added'!X$1),0)/VLOOKUP($A16,'Value Added'!$A$2:$AX$44,COLUMN('Value Added'!$J$1),0)</f>
        <v>1.8764858420134567</v>
      </c>
      <c r="R16" s="337">
        <f>VLOOKUP($A16,'Value Added'!$A$2:$AX$44,COLUMN('Value Added'!Y$1),0)/VLOOKUP($A16,'Value Added'!$A$2:$AX$44,COLUMN('Value Added'!$J$1),0)</f>
        <v>1.9175248584395512</v>
      </c>
      <c r="S16" s="337">
        <f>VLOOKUP($A16,'Value Added'!$A$2:$AX$44,COLUMN('Value Added'!Z$1),0)/VLOOKUP($A16,'Value Added'!$A$2:$AX$44,COLUMN('Value Added'!$J$1),0)</f>
        <v>1.9536106268893987</v>
      </c>
      <c r="T16" s="337">
        <f>VLOOKUP($A16,'Value Added'!$A$2:$AX$44,COLUMN('Value Added'!AA$1),0)/VLOOKUP($A16,'Value Added'!$A$2:$AX$44,COLUMN('Value Added'!$J$1),0)</f>
        <v>1.9847225501248884</v>
      </c>
      <c r="U16" s="337">
        <f>VLOOKUP($A16,'Value Added'!$A$2:$AX$44,COLUMN('Value Added'!AB$1),0)/VLOOKUP($A16,'Value Added'!$A$2:$AX$44,COLUMN('Value Added'!$J$1),0)</f>
        <v>2.0109598363158976</v>
      </c>
      <c r="V16" s="337">
        <f>VLOOKUP($A16,'Value Added'!$A$2:$AX$44,COLUMN('Value Added'!AC$1),0)/VLOOKUP($A16,'Value Added'!$A$2:$AX$44,COLUMN('Value Added'!$J$1),0)</f>
        <v>2.0324777300151364</v>
      </c>
      <c r="W16" s="337">
        <f>VLOOKUP($A16,'Value Added'!$A$2:$AX$44,COLUMN('Value Added'!AD$1),0)/VLOOKUP($A16,'Value Added'!$A$2:$AX$44,COLUMN('Value Added'!$J$1),0)</f>
        <v>2.0494815335697383</v>
      </c>
      <c r="X16" s="337">
        <f>VLOOKUP($A16,'Value Added'!$A$2:$AX$44,COLUMN('Value Added'!AE$1),0)/VLOOKUP($A16,'Value Added'!$A$2:$AX$44,COLUMN('Value Added'!$J$1),0)</f>
        <v>2.0622202495758568</v>
      </c>
      <c r="Y16" s="337">
        <f>VLOOKUP($A16,'Value Added'!$A$2:$AX$44,COLUMN('Value Added'!AF$1),0)/VLOOKUP($A16,'Value Added'!$A$2:$AX$44,COLUMN('Value Added'!$J$1),0)</f>
        <v>2.0709800570252699</v>
      </c>
      <c r="Z16" s="337">
        <f>VLOOKUP($A16,'Value Added'!$A$2:$AX$44,COLUMN('Value Added'!AG$1),0)/VLOOKUP($A16,'Value Added'!$A$2:$AX$44,COLUMN('Value Added'!$J$1),0)</f>
        <v>2.0760778146617147</v>
      </c>
      <c r="AA16" s="337">
        <f>VLOOKUP($A16,'Value Added'!$A$2:$AX$44,COLUMN('Value Added'!AH$1),0)/VLOOKUP($A16,'Value Added'!$A$2:$AX$44,COLUMN('Value Added'!$J$1),0)</f>
        <v>2.0778547619574015</v>
      </c>
      <c r="AB16" s="337">
        <f>VLOOKUP($A16,'Value Added'!$A$2:$AX$44,COLUMN('Value Added'!AI$1),0)/VLOOKUP($A16,'Value Added'!$A$2:$AX$44,COLUMN('Value Added'!$J$1),0)</f>
        <v>2.0766705626094715</v>
      </c>
      <c r="AC16" s="337">
        <f>VLOOKUP($A16,'Value Added'!$A$2:$AX$44,COLUMN('Value Added'!AJ$1),0)/VLOOKUP($A16,'Value Added'!$A$2:$AX$44,COLUMN('Value Added'!$J$1),0)</f>
        <v>2.0728978089826642</v>
      </c>
      <c r="AD16" s="337">
        <f>VLOOKUP($A16,'Value Added'!$A$2:$AX$44,COLUMN('Value Added'!AK$1),0)/VLOOKUP($A16,'Value Added'!$A$2:$AX$44,COLUMN('Value Added'!$J$1),0)</f>
        <v>2.0669170797475354</v>
      </c>
      <c r="AE16" s="337">
        <f>VLOOKUP($A16,'Value Added'!$A$2:$AX$44,COLUMN('Value Added'!AL$1),0)/VLOOKUP($A16,'Value Added'!$A$2:$AX$44,COLUMN('Value Added'!$J$1),0)</f>
        <v>2.0591126181331263</v>
      </c>
      <c r="AF16" s="337">
        <f>VLOOKUP($A16,'Value Added'!$A$2:$AX$44,COLUMN('Value Added'!AM$1),0)/VLOOKUP($A16,'Value Added'!$A$2:$AX$44,COLUMN('Value Added'!$J$1),0)</f>
        <v>2.0498686755583422</v>
      </c>
      <c r="AG16" s="337">
        <f>VLOOKUP($A16,'Value Added'!$A$2:$AX$44,COLUMN('Value Added'!AN$1),0)/VLOOKUP($A16,'Value Added'!$A$2:$AX$44,COLUMN('Value Added'!$J$1),0)</f>
        <v>2.0395665455388134</v>
      </c>
      <c r="AH16" s="337">
        <f>VLOOKUP($A16,'Value Added'!$A$2:$AX$44,COLUMN('Value Added'!AO$1),0)/VLOOKUP($A16,'Value Added'!$A$2:$AX$44,COLUMN('Value Added'!$J$1),0)</f>
        <v>2.028582296096292</v>
      </c>
      <c r="AI16" s="337">
        <f>VLOOKUP($A16,'Value Added'!$A$2:$AX$44,COLUMN('Value Added'!AP$1),0)/VLOOKUP($A16,'Value Added'!$A$2:$AX$44,COLUMN('Value Added'!$J$1),0)</f>
        <v>2.0172851956583449</v>
      </c>
      <c r="AJ16" s="337">
        <f>VLOOKUP($A16,'Value Added'!$A$2:$AX$44,COLUMN('Value Added'!AQ$1),0)/VLOOKUP($A16,'Value Added'!$A$2:$AX$44,COLUMN('Value Added'!$J$1),0)</f>
        <v>2.006036817713194</v>
      </c>
      <c r="AK16" s="337">
        <f>VLOOKUP($A16,'Value Added'!$A$2:$AX$44,COLUMN('Value Added'!AR$1),0)/VLOOKUP($A16,'Value Added'!$A$2:$AX$44,COLUMN('Value Added'!$J$1),0)</f>
        <v>1.995190803250362</v>
      </c>
      <c r="AL16" s="337">
        <f>VLOOKUP($A16,'Value Added'!$A$2:$AX$44,COLUMN('Value Added'!AS$1),0)/VLOOKUP($A16,'Value Added'!$A$2:$AX$44,COLUMN('Value Added'!$J$1),0)</f>
        <v>1.985093257165256</v>
      </c>
      <c r="AM16" s="337">
        <f>VLOOKUP($A16,'Value Added'!$A$2:$AX$44,COLUMN('Value Added'!AT$1),0)/VLOOKUP($A16,'Value Added'!$A$2:$AX$44,COLUMN('Value Added'!$J$1),0)</f>
        <v>1.9760837551833419</v>
      </c>
      <c r="AN16" s="337">
        <f>VLOOKUP($A16,'Value Added'!$A$2:$AX$44,COLUMN('Value Added'!AU$1),0)/VLOOKUP($A16,'Value Added'!$A$2:$AX$44,COLUMN('Value Added'!$J$1),0)</f>
        <v>1.9684969413029962</v>
      </c>
      <c r="AO16" s="337">
        <f>VLOOKUP($A16,'Value Added'!$A$2:$AX$44,COLUMN('Value Added'!AV$1),0)/VLOOKUP($A16,'Value Added'!$A$2:$AX$44,COLUMN('Value Added'!$J$1),0)</f>
        <v>1.9626647021194119</v>
      </c>
      <c r="AP16" s="337">
        <f>VLOOKUP($A16,'Value Added'!$A$2:$AX$44,COLUMN('Value Added'!AW$1),0)/VLOOKUP($A16,'Value Added'!$A$2:$AX$44,COLUMN('Value Added'!$J$1),0)</f>
        <v>1.9589189135769045</v>
      </c>
      <c r="AQ16" s="338">
        <f>VLOOKUP($A16,'Value Added'!$A$2:$AX$44,COLUMN('Value Added'!AX$1),0)/VLOOKUP($A16,'Value Added'!$A$2:$AX$44,COLUMN('Value Added'!$J$1),0)</f>
        <v>1.9575947676791652</v>
      </c>
    </row>
    <row r="17" spans="1:43" x14ac:dyDescent="0.2">
      <c r="A17" s="74" t="s">
        <v>9</v>
      </c>
      <c r="B17" s="161" t="s">
        <v>378</v>
      </c>
      <c r="C17" s="161">
        <v>1</v>
      </c>
      <c r="D17" s="342">
        <f>VLOOKUP($A17,'Value Added'!$A$2:$AX$44,COLUMN('Value Added'!K$1),0)/VLOOKUP($A17,'Value Added'!$A$2:$AX$44,COLUMN('Value Added'!$J$1),0)</f>
        <v>1.1213608830359911</v>
      </c>
      <c r="E17" s="337">
        <f>VLOOKUP($A17,'Value Added'!$A$2:$AX$44,COLUMN('Value Added'!L$1),0)/VLOOKUP($A17,'Value Added'!$A$2:$AX$44,COLUMN('Value Added'!$J$1),0)</f>
        <v>1.1470880452728847</v>
      </c>
      <c r="F17" s="337">
        <f>VLOOKUP($A17,'Value Added'!$A$2:$AX$44,COLUMN('Value Added'!M$1),0)/VLOOKUP($A17,'Value Added'!$A$2:$AX$44,COLUMN('Value Added'!$J$1),0)</f>
        <v>1.1544675826946278</v>
      </c>
      <c r="G17" s="337">
        <f>VLOOKUP($A17,'Value Added'!$A$2:$AX$44,COLUMN('Value Added'!N$1),0)/VLOOKUP($A17,'Value Added'!$A$2:$AX$44,COLUMN('Value Added'!$J$1),0)</f>
        <v>1.173670132060566</v>
      </c>
      <c r="H17" s="337">
        <f>VLOOKUP($A17,'Value Added'!$A$2:$AX$44,COLUMN('Value Added'!O$1),0)/VLOOKUP($A17,'Value Added'!$A$2:$AX$44,COLUMN('Value Added'!$J$1),0)</f>
        <v>1.200338399494681</v>
      </c>
      <c r="I17" s="337">
        <f>VLOOKUP($A17,'Value Added'!$A$2:$AX$44,COLUMN('Value Added'!P$1),0)/VLOOKUP($A17,'Value Added'!$A$2:$AX$44,COLUMN('Value Added'!$J$1),0)</f>
        <v>1.2305059693314502</v>
      </c>
      <c r="J17" s="337">
        <f>VLOOKUP($A17,'Value Added'!$A$2:$AX$44,COLUMN('Value Added'!Q$1),0)/VLOOKUP($A17,'Value Added'!$A$2:$AX$44,COLUMN('Value Added'!$J$1),0)</f>
        <v>1.2623368880583832</v>
      </c>
      <c r="K17" s="337">
        <f>VLOOKUP($A17,'Value Added'!$A$2:$AX$44,COLUMN('Value Added'!R$1),0)/VLOOKUP($A17,'Value Added'!$A$2:$AX$44,COLUMN('Value Added'!$J$1),0)</f>
        <v>1.2944417626640103</v>
      </c>
      <c r="L17" s="337">
        <f>VLOOKUP($A17,'Value Added'!$A$2:$AX$44,COLUMN('Value Added'!S$1),0)/VLOOKUP($A17,'Value Added'!$A$2:$AX$44,COLUMN('Value Added'!$J$1),0)</f>
        <v>1.3252860427899671</v>
      </c>
      <c r="M17" s="337">
        <f>VLOOKUP($A17,'Value Added'!$A$2:$AX$44,COLUMN('Value Added'!T$1),0)/VLOOKUP($A17,'Value Added'!$A$2:$AX$44,COLUMN('Value Added'!$J$1),0)</f>
        <v>1.3531961969158051</v>
      </c>
      <c r="N17" s="337">
        <f>VLOOKUP($A17,'Value Added'!$A$2:$AX$44,COLUMN('Value Added'!U$1),0)/VLOOKUP($A17,'Value Added'!$A$2:$AX$44,COLUMN('Value Added'!$J$1),0)</f>
        <v>1.3767085339977161</v>
      </c>
      <c r="O17" s="337">
        <f>VLOOKUP($A17,'Value Added'!$A$2:$AX$44,COLUMN('Value Added'!V$1),0)/VLOOKUP($A17,'Value Added'!$A$2:$AX$44,COLUMN('Value Added'!$J$1),0)</f>
        <v>1.3956191670537823</v>
      </c>
      <c r="P17" s="337">
        <f>VLOOKUP($A17,'Value Added'!$A$2:$AX$44,COLUMN('Value Added'!W$1),0)/VLOOKUP($A17,'Value Added'!$A$2:$AX$44,COLUMN('Value Added'!$J$1),0)</f>
        <v>1.4101035577714118</v>
      </c>
      <c r="Q17" s="337">
        <f>VLOOKUP($A17,'Value Added'!$A$2:$AX$44,COLUMN('Value Added'!X$1),0)/VLOOKUP($A17,'Value Added'!$A$2:$AX$44,COLUMN('Value Added'!$J$1),0)</f>
        <v>1.4203969503874765</v>
      </c>
      <c r="R17" s="337">
        <f>VLOOKUP($A17,'Value Added'!$A$2:$AX$44,COLUMN('Value Added'!Y$1),0)/VLOOKUP($A17,'Value Added'!$A$2:$AX$44,COLUMN('Value Added'!$J$1),0)</f>
        <v>1.4267851198855488</v>
      </c>
      <c r="S17" s="337">
        <f>VLOOKUP($A17,'Value Added'!$A$2:$AX$44,COLUMN('Value Added'!Z$1),0)/VLOOKUP($A17,'Value Added'!$A$2:$AX$44,COLUMN('Value Added'!$J$1),0)</f>
        <v>1.429577206163712</v>
      </c>
      <c r="T17" s="337">
        <f>VLOOKUP($A17,'Value Added'!$A$2:$AX$44,COLUMN('Value Added'!AA$1),0)/VLOOKUP($A17,'Value Added'!$A$2:$AX$44,COLUMN('Value Added'!$J$1),0)</f>
        <v>1.4290432804187698</v>
      </c>
      <c r="U17" s="337">
        <f>VLOOKUP($A17,'Value Added'!$A$2:$AX$44,COLUMN('Value Added'!AB$1),0)/VLOOKUP($A17,'Value Added'!$A$2:$AX$44,COLUMN('Value Added'!$J$1),0)</f>
        <v>1.4254598907065494</v>
      </c>
      <c r="V17" s="337">
        <f>VLOOKUP($A17,'Value Added'!$A$2:$AX$44,COLUMN('Value Added'!AC$1),0)/VLOOKUP($A17,'Value Added'!$A$2:$AX$44,COLUMN('Value Added'!$J$1),0)</f>
        <v>1.4191215741024505</v>
      </c>
      <c r="W17" s="337">
        <f>VLOOKUP($A17,'Value Added'!$A$2:$AX$44,COLUMN('Value Added'!AD$1),0)/VLOOKUP($A17,'Value Added'!$A$2:$AX$44,COLUMN('Value Added'!$J$1),0)</f>
        <v>1.4103350947958195</v>
      </c>
      <c r="X17" s="337">
        <f>VLOOKUP($A17,'Value Added'!$A$2:$AX$44,COLUMN('Value Added'!AE$1),0)/VLOOKUP($A17,'Value Added'!$A$2:$AX$44,COLUMN('Value Added'!$J$1),0)</f>
        <v>1.3994141544093424</v>
      </c>
      <c r="Y17" s="337">
        <f>VLOOKUP($A17,'Value Added'!$A$2:$AX$44,COLUMN('Value Added'!AF$1),0)/VLOOKUP($A17,'Value Added'!$A$2:$AX$44,COLUMN('Value Added'!$J$1),0)</f>
        <v>1.3866746586711016</v>
      </c>
      <c r="Z17" s="337">
        <f>VLOOKUP($A17,'Value Added'!$A$2:$AX$44,COLUMN('Value Added'!AG$1),0)/VLOOKUP($A17,'Value Added'!$A$2:$AX$44,COLUMN('Value Added'!$J$1),0)</f>
        <v>1.3724305973400708</v>
      </c>
      <c r="AA17" s="337">
        <f>VLOOKUP($A17,'Value Added'!$A$2:$AX$44,COLUMN('Value Added'!AH$1),0)/VLOOKUP($A17,'Value Added'!$A$2:$AX$44,COLUMN('Value Added'!$J$1),0)</f>
        <v>1.3569905695626334</v>
      </c>
      <c r="AB17" s="337">
        <f>VLOOKUP($A17,'Value Added'!$A$2:$AX$44,COLUMN('Value Added'!AI$1),0)/VLOOKUP($A17,'Value Added'!$A$2:$AX$44,COLUMN('Value Added'!$J$1),0)</f>
        <v>1.3406549652554434</v>
      </c>
      <c r="AC17" s="337">
        <f>VLOOKUP($A17,'Value Added'!$A$2:$AX$44,COLUMN('Value Added'!AJ$1),0)/VLOOKUP($A17,'Value Added'!$A$2:$AX$44,COLUMN('Value Added'!$J$1),0)</f>
        <v>1.3237137950580937</v>
      </c>
      <c r="AD17" s="337">
        <f>VLOOKUP($A17,'Value Added'!$A$2:$AX$44,COLUMN('Value Added'!AK$1),0)/VLOOKUP($A17,'Value Added'!$A$2:$AX$44,COLUMN('Value Added'!$J$1),0)</f>
        <v>1.3064451470499894</v>
      </c>
      <c r="AE17" s="337">
        <f>VLOOKUP($A17,'Value Added'!$A$2:$AX$44,COLUMN('Value Added'!AL$1),0)/VLOOKUP($A17,'Value Added'!$A$2:$AX$44,COLUMN('Value Added'!$J$1),0)</f>
        <v>1.289114237771515</v>
      </c>
      <c r="AF17" s="337">
        <f>VLOOKUP($A17,'Value Added'!$A$2:$AX$44,COLUMN('Value Added'!AM$1),0)/VLOOKUP($A17,'Value Added'!$A$2:$AX$44,COLUMN('Value Added'!$J$1),0)</f>
        <v>1.2719730179827859</v>
      </c>
      <c r="AG17" s="337">
        <f>VLOOKUP($A17,'Value Added'!$A$2:$AX$44,COLUMN('Value Added'!AN$1),0)/VLOOKUP($A17,'Value Added'!$A$2:$AX$44,COLUMN('Value Added'!$J$1),0)</f>
        <v>1.2552602897871286</v>
      </c>
      <c r="AH17" s="337">
        <f>VLOOKUP($A17,'Value Added'!$A$2:$AX$44,COLUMN('Value Added'!AO$1),0)/VLOOKUP($A17,'Value Added'!$A$2:$AX$44,COLUMN('Value Added'!$J$1),0)</f>
        <v>1.2392022909336986</v>
      </c>
      <c r="AI17" s="337">
        <f>VLOOKUP($A17,'Value Added'!$A$2:$AX$44,COLUMN('Value Added'!AP$1),0)/VLOOKUP($A17,'Value Added'!$A$2:$AX$44,COLUMN('Value Added'!$J$1),0)</f>
        <v>1.2240137039609114</v>
      </c>
      <c r="AJ17" s="337">
        <f>VLOOKUP($A17,'Value Added'!$A$2:$AX$44,COLUMN('Value Added'!AQ$1),0)/VLOOKUP($A17,'Value Added'!$A$2:$AX$44,COLUMN('Value Added'!$J$1),0)</f>
        <v>1.209899052021687</v>
      </c>
      <c r="AK17" s="337">
        <f>VLOOKUP($A17,'Value Added'!$A$2:$AX$44,COLUMN('Value Added'!AR$1),0)/VLOOKUP($A17,'Value Added'!$A$2:$AX$44,COLUMN('Value Added'!$J$1),0)</f>
        <v>1.1970544494454032</v>
      </c>
      <c r="AL17" s="337">
        <f>VLOOKUP($A17,'Value Added'!$A$2:$AX$44,COLUMN('Value Added'!AS$1),0)/VLOOKUP($A17,'Value Added'!$A$2:$AX$44,COLUMN('Value Added'!$J$1),0)</f>
        <v>1.1856696830959281</v>
      </c>
      <c r="AM17" s="337">
        <f>VLOOKUP($A17,'Value Added'!$A$2:$AX$44,COLUMN('Value Added'!AT$1),0)/VLOOKUP($A17,'Value Added'!$A$2:$AX$44,COLUMN('Value Added'!$J$1),0)</f>
        <v>1.1759306102079439</v>
      </c>
      <c r="AN17" s="337">
        <f>VLOOKUP($A17,'Value Added'!$A$2:$AX$44,COLUMN('Value Added'!AU$1),0)/VLOOKUP($A17,'Value Added'!$A$2:$AX$44,COLUMN('Value Added'!$J$1),0)</f>
        <v>1.1680218695395548</v>
      </c>
      <c r="AO17" s="337">
        <f>VLOOKUP($A17,'Value Added'!$A$2:$AX$44,COLUMN('Value Added'!AV$1),0)/VLOOKUP($A17,'Value Added'!$A$2:$AX$44,COLUMN('Value Added'!$J$1),0)</f>
        <v>1.1621299153867257</v>
      </c>
      <c r="AP17" s="337">
        <f>VLOOKUP($A17,'Value Added'!$A$2:$AX$44,COLUMN('Value Added'!AW$1),0)/VLOOKUP($A17,'Value Added'!$A$2:$AX$44,COLUMN('Value Added'!$J$1),0)</f>
        <v>1.1584463983995932</v>
      </c>
      <c r="AQ17" s="338">
        <f>VLOOKUP($A17,'Value Added'!$A$2:$AX$44,COLUMN('Value Added'!AX$1),0)/VLOOKUP($A17,'Value Added'!$A$2:$AX$44,COLUMN('Value Added'!$J$1),0)</f>
        <v>1.1571719334948005</v>
      </c>
    </row>
    <row r="18" spans="1:43" x14ac:dyDescent="0.2">
      <c r="A18" s="74" t="s">
        <v>10</v>
      </c>
      <c r="B18" s="161" t="s">
        <v>378</v>
      </c>
      <c r="C18" s="161">
        <v>1</v>
      </c>
      <c r="D18" s="342">
        <f>VLOOKUP($A18,'Value Added'!$A$2:$AX$44,COLUMN('Value Added'!K$1),0)/VLOOKUP($A18,'Value Added'!$A$2:$AX$44,COLUMN('Value Added'!$J$1),0)</f>
        <v>1.1244844509553111</v>
      </c>
      <c r="E18" s="337">
        <f>VLOOKUP($A18,'Value Added'!$A$2:$AX$44,COLUMN('Value Added'!L$1),0)/VLOOKUP($A18,'Value Added'!$A$2:$AX$44,COLUMN('Value Added'!$J$1),0)</f>
        <v>1.1685598728485502</v>
      </c>
      <c r="F18" s="337">
        <f>VLOOKUP($A18,'Value Added'!$A$2:$AX$44,COLUMN('Value Added'!M$1),0)/VLOOKUP($A18,'Value Added'!$A$2:$AX$44,COLUMN('Value Added'!$J$1),0)</f>
        <v>1.1836064224058576</v>
      </c>
      <c r="G18" s="337">
        <f>VLOOKUP($A18,'Value Added'!$A$2:$AX$44,COLUMN('Value Added'!N$1),0)/VLOOKUP($A18,'Value Added'!$A$2:$AX$44,COLUMN('Value Added'!$J$1),0)</f>
        <v>1.2215611967754207</v>
      </c>
      <c r="H18" s="337">
        <f>VLOOKUP($A18,'Value Added'!$A$2:$AX$44,COLUMN('Value Added'!O$1),0)/VLOOKUP($A18,'Value Added'!$A$2:$AX$44,COLUMN('Value Added'!$J$1),0)</f>
        <v>1.2715488274450255</v>
      </c>
      <c r="I18" s="337">
        <f>VLOOKUP($A18,'Value Added'!$A$2:$AX$44,COLUMN('Value Added'!P$1),0)/VLOOKUP($A18,'Value Added'!$A$2:$AX$44,COLUMN('Value Added'!$J$1),0)</f>
        <v>1.3235249499851136</v>
      </c>
      <c r="J18" s="337">
        <f>VLOOKUP($A18,'Value Added'!$A$2:$AX$44,COLUMN('Value Added'!Q$1),0)/VLOOKUP($A18,'Value Added'!$A$2:$AX$44,COLUMN('Value Added'!$J$1),0)</f>
        <v>1.3747891744661798</v>
      </c>
      <c r="K18" s="337">
        <f>VLOOKUP($A18,'Value Added'!$A$2:$AX$44,COLUMN('Value Added'!R$1),0)/VLOOKUP($A18,'Value Added'!$A$2:$AX$44,COLUMN('Value Added'!$J$1),0)</f>
        <v>1.4245628424544969</v>
      </c>
      <c r="L18" s="337">
        <f>VLOOKUP($A18,'Value Added'!$A$2:$AX$44,COLUMN('Value Added'!S$1),0)/VLOOKUP($A18,'Value Added'!$A$2:$AX$44,COLUMN('Value Added'!$J$1),0)</f>
        <v>1.4719915459067743</v>
      </c>
      <c r="M18" s="337">
        <f>VLOOKUP($A18,'Value Added'!$A$2:$AX$44,COLUMN('Value Added'!T$1),0)/VLOOKUP($A18,'Value Added'!$A$2:$AX$44,COLUMN('Value Added'!$J$1),0)</f>
        <v>1.5161559393258208</v>
      </c>
      <c r="N18" s="337">
        <f>VLOOKUP($A18,'Value Added'!$A$2:$AX$44,COLUMN('Value Added'!U$1),0)/VLOOKUP($A18,'Value Added'!$A$2:$AX$44,COLUMN('Value Added'!$J$1),0)</f>
        <v>1.5562500770109575</v>
      </c>
      <c r="O18" s="337">
        <f>VLOOKUP($A18,'Value Added'!$A$2:$AX$44,COLUMN('Value Added'!V$1),0)/VLOOKUP($A18,'Value Added'!$A$2:$AX$44,COLUMN('Value Added'!$J$1),0)</f>
        <v>1.5921198616711836</v>
      </c>
      <c r="P18" s="337">
        <f>VLOOKUP($A18,'Value Added'!$A$2:$AX$44,COLUMN('Value Added'!W$1),0)/VLOOKUP($A18,'Value Added'!$A$2:$AX$44,COLUMN('Value Added'!$J$1),0)</f>
        <v>1.623836669696118</v>
      </c>
      <c r="Q18" s="337">
        <f>VLOOKUP($A18,'Value Added'!$A$2:$AX$44,COLUMN('Value Added'!X$1),0)/VLOOKUP($A18,'Value Added'!$A$2:$AX$44,COLUMN('Value Added'!$J$1),0)</f>
        <v>1.6515376886099302</v>
      </c>
      <c r="R18" s="337">
        <f>VLOOKUP($A18,'Value Added'!$A$2:$AX$44,COLUMN('Value Added'!Y$1),0)/VLOOKUP($A18,'Value Added'!$A$2:$AX$44,COLUMN('Value Added'!$J$1),0)</f>
        <v>1.6754194139193064</v>
      </c>
      <c r="S18" s="337">
        <f>VLOOKUP($A18,'Value Added'!$A$2:$AX$44,COLUMN('Value Added'!Z$1),0)/VLOOKUP($A18,'Value Added'!$A$2:$AX$44,COLUMN('Value Added'!$J$1),0)</f>
        <v>1.6956996929413348</v>
      </c>
      <c r="T18" s="337">
        <f>VLOOKUP($A18,'Value Added'!$A$2:$AX$44,COLUMN('Value Added'!AA$1),0)/VLOOKUP($A18,'Value Added'!$A$2:$AX$44,COLUMN('Value Added'!$J$1),0)</f>
        <v>1.7125152515882753</v>
      </c>
      <c r="U18" s="337">
        <f>VLOOKUP($A18,'Value Added'!$A$2:$AX$44,COLUMN('Value Added'!AB$1),0)/VLOOKUP($A18,'Value Added'!$A$2:$AX$44,COLUMN('Value Added'!$J$1),0)</f>
        <v>1.7260044497340097</v>
      </c>
      <c r="V18" s="337">
        <f>VLOOKUP($A18,'Value Added'!$A$2:$AX$44,COLUMN('Value Added'!AC$1),0)/VLOOKUP($A18,'Value Added'!$A$2:$AX$44,COLUMN('Value Added'!$J$1),0)</f>
        <v>1.7363336371413103</v>
      </c>
      <c r="W18" s="337">
        <f>VLOOKUP($A18,'Value Added'!$A$2:$AX$44,COLUMN('Value Added'!AD$1),0)/VLOOKUP($A18,'Value Added'!$A$2:$AX$44,COLUMN('Value Added'!$J$1),0)</f>
        <v>1.7436933013493572</v>
      </c>
      <c r="X18" s="337">
        <f>VLOOKUP($A18,'Value Added'!$A$2:$AX$44,COLUMN('Value Added'!AE$1),0)/VLOOKUP($A18,'Value Added'!$A$2:$AX$44,COLUMN('Value Added'!$J$1),0)</f>
        <v>1.7482942147512064</v>
      </c>
      <c r="Y18" s="337">
        <f>VLOOKUP($A18,'Value Added'!$A$2:$AX$44,COLUMN('Value Added'!AF$1),0)/VLOOKUP($A18,'Value Added'!$A$2:$AX$44,COLUMN('Value Added'!$J$1),0)</f>
        <v>1.7503636702241423</v>
      </c>
      <c r="Z18" s="337">
        <f>VLOOKUP($A18,'Value Added'!$A$2:$AX$44,COLUMN('Value Added'!AG$1),0)/VLOOKUP($A18,'Value Added'!$A$2:$AX$44,COLUMN('Value Added'!$J$1),0)</f>
        <v>1.7501418827179345</v>
      </c>
      <c r="AA18" s="337">
        <f>VLOOKUP($A18,'Value Added'!$A$2:$AX$44,COLUMN('Value Added'!AH$1),0)/VLOOKUP($A18,'Value Added'!$A$2:$AX$44,COLUMN('Value Added'!$J$1),0)</f>
        <v>1.7478786216620956</v>
      </c>
      <c r="AB18" s="337">
        <f>VLOOKUP($A18,'Value Added'!$A$2:$AX$44,COLUMN('Value Added'!AI$1),0)/VLOOKUP($A18,'Value Added'!$A$2:$AX$44,COLUMN('Value Added'!$J$1),0)</f>
        <v>1.7438301264657827</v>
      </c>
      <c r="AC18" s="337">
        <f>VLOOKUP($A18,'Value Added'!$A$2:$AX$44,COLUMN('Value Added'!AJ$1),0)/VLOOKUP($A18,'Value Added'!$A$2:$AX$44,COLUMN('Value Added'!$J$1),0)</f>
        <v>1.7382563452166375</v>
      </c>
      <c r="AD18" s="337">
        <f>VLOOKUP($A18,'Value Added'!$A$2:$AX$44,COLUMN('Value Added'!AK$1),0)/VLOOKUP($A18,'Value Added'!$A$2:$AX$44,COLUMN('Value Added'!$J$1),0)</f>
        <v>1.7314185253186833</v>
      </c>
      <c r="AE18" s="337">
        <f>VLOOKUP($A18,'Value Added'!$A$2:$AX$44,COLUMN('Value Added'!AL$1),0)/VLOOKUP($A18,'Value Added'!$A$2:$AX$44,COLUMN('Value Added'!$J$1),0)</f>
        <v>1.7235771745394739</v>
      </c>
      <c r="AF18" s="337">
        <f>VLOOKUP($A18,'Value Added'!$A$2:$AX$44,COLUMN('Value Added'!AM$1),0)/VLOOKUP($A18,'Value Added'!$A$2:$AX$44,COLUMN('Value Added'!$J$1),0)</f>
        <v>1.7149904019783127</v>
      </c>
      <c r="AG18" s="337">
        <f>VLOOKUP($A18,'Value Added'!$A$2:$AX$44,COLUMN('Value Added'!AN$1),0)/VLOOKUP($A18,'Value Added'!$A$2:$AX$44,COLUMN('Value Added'!$J$1),0)</f>
        <v>1.7059126409601195</v>
      </c>
      <c r="AH18" s="337">
        <f>VLOOKUP($A18,'Value Added'!$A$2:$AX$44,COLUMN('Value Added'!AO$1),0)/VLOOKUP($A18,'Value Added'!$A$2:$AX$44,COLUMN('Value Added'!$J$1),0)</f>
        <v>1.6965937498798149</v>
      </c>
      <c r="AI18" s="337">
        <f>VLOOKUP($A18,'Value Added'!$A$2:$AX$44,COLUMN('Value Added'!AP$1),0)/VLOOKUP($A18,'Value Added'!$A$2:$AX$44,COLUMN('Value Added'!$J$1),0)</f>
        <v>1.687278482591702</v>
      </c>
      <c r="AJ18" s="337">
        <f>VLOOKUP($A18,'Value Added'!$A$2:$AX$44,COLUMN('Value Added'!AQ$1),0)/VLOOKUP($A18,'Value Added'!$A$2:$AX$44,COLUMN('Value Added'!$J$1),0)</f>
        <v>1.6782063170384864</v>
      </c>
      <c r="AK18" s="337">
        <f>VLOOKUP($A18,'Value Added'!$A$2:$AX$44,COLUMN('Value Added'!AR$1),0)/VLOOKUP($A18,'Value Added'!$A$2:$AX$44,COLUMN('Value Added'!$J$1),0)</f>
        <v>1.6696116293962111</v>
      </c>
      <c r="AL18" s="337">
        <f>VLOOKUP($A18,'Value Added'!$A$2:$AX$44,COLUMN('Value Added'!AS$1),0)/VLOOKUP($A18,'Value Added'!$A$2:$AX$44,COLUMN('Value Added'!$J$1),0)</f>
        <v>1.6617242010097308</v>
      </c>
      <c r="AM18" s="337">
        <f>VLOOKUP($A18,'Value Added'!$A$2:$AX$44,COLUMN('Value Added'!AT$1),0)/VLOOKUP($A18,'Value Added'!$A$2:$AX$44,COLUMN('Value Added'!$J$1),0)</f>
        <v>1.6547700467361306</v>
      </c>
      <c r="AN18" s="337">
        <f>VLOOKUP($A18,'Value Added'!$A$2:$AX$44,COLUMN('Value Added'!AU$1),0)/VLOOKUP($A18,'Value Added'!$A$2:$AX$44,COLUMN('Value Added'!$J$1),0)</f>
        <v>1.6489725559354969</v>
      </c>
      <c r="AO18" s="337">
        <f>VLOOKUP($A18,'Value Added'!$A$2:$AX$44,COLUMN('Value Added'!AV$1),0)/VLOOKUP($A18,'Value Added'!$A$2:$AX$44,COLUMN('Value Added'!$J$1),0)</f>
        <v>1.6445539411983101</v>
      </c>
      <c r="AP18" s="337">
        <f>VLOOKUP($A18,'Value Added'!$A$2:$AX$44,COLUMN('Value Added'!AW$1),0)/VLOOKUP($A18,'Value Added'!$A$2:$AX$44,COLUMN('Value Added'!$J$1),0)</f>
        <v>1.6417369949505731</v>
      </c>
      <c r="AQ18" s="338">
        <f>VLOOKUP($A18,'Value Added'!$A$2:$AX$44,COLUMN('Value Added'!AX$1),0)/VLOOKUP($A18,'Value Added'!$A$2:$AX$44,COLUMN('Value Added'!$J$1),0)</f>
        <v>1.6407471603405788</v>
      </c>
    </row>
    <row r="19" spans="1:43" x14ac:dyDescent="0.2">
      <c r="A19" s="74" t="s">
        <v>11</v>
      </c>
      <c r="B19" s="161" t="s">
        <v>378</v>
      </c>
      <c r="C19" s="161">
        <v>1</v>
      </c>
      <c r="D19" s="342">
        <f>VLOOKUP($A19,'Value Added'!$A$2:$AX$44,COLUMN('Value Added'!K$1),0)/VLOOKUP($A19,'Value Added'!$A$2:$AX$44,COLUMN('Value Added'!$J$1),0)</f>
        <v>1.1515553729227539</v>
      </c>
      <c r="E19" s="337">
        <f>VLOOKUP($A19,'Value Added'!$A$2:$AX$44,COLUMN('Value Added'!L$1),0)/VLOOKUP($A19,'Value Added'!$A$2:$AX$44,COLUMN('Value Added'!$J$1),0)</f>
        <v>1.2434833407469297</v>
      </c>
      <c r="F19" s="337">
        <f>VLOOKUP($A19,'Value Added'!$A$2:$AX$44,COLUMN('Value Added'!M$1),0)/VLOOKUP($A19,'Value Added'!$A$2:$AX$44,COLUMN('Value Added'!$J$1),0)</f>
        <v>1.265439933311167</v>
      </c>
      <c r="G19" s="337">
        <f>VLOOKUP($A19,'Value Added'!$A$2:$AX$44,COLUMN('Value Added'!N$1),0)/VLOOKUP($A19,'Value Added'!$A$2:$AX$44,COLUMN('Value Added'!$J$1),0)</f>
        <v>1.3207133097689221</v>
      </c>
      <c r="H19" s="337">
        <f>VLOOKUP($A19,'Value Added'!$A$2:$AX$44,COLUMN('Value Added'!O$1),0)/VLOOKUP($A19,'Value Added'!$A$2:$AX$44,COLUMN('Value Added'!$J$1),0)</f>
        <v>1.3931071456225101</v>
      </c>
      <c r="I19" s="337">
        <f>VLOOKUP($A19,'Value Added'!$A$2:$AX$44,COLUMN('Value Added'!P$1),0)/VLOOKUP($A19,'Value Added'!$A$2:$AX$44,COLUMN('Value Added'!$J$1),0)</f>
        <v>1.4671808503804797</v>
      </c>
      <c r="J19" s="337">
        <f>VLOOKUP($A19,'Value Added'!$A$2:$AX$44,COLUMN('Value Added'!Q$1),0)/VLOOKUP($A19,'Value Added'!$A$2:$AX$44,COLUMN('Value Added'!$J$1),0)</f>
        <v>1.5392284276412052</v>
      </c>
      <c r="K19" s="337">
        <f>VLOOKUP($A19,'Value Added'!$A$2:$AX$44,COLUMN('Value Added'!R$1),0)/VLOOKUP($A19,'Value Added'!$A$2:$AX$44,COLUMN('Value Added'!$J$1),0)</f>
        <v>1.6088318509467965</v>
      </c>
      <c r="L19" s="337">
        <f>VLOOKUP($A19,'Value Added'!$A$2:$AX$44,COLUMN('Value Added'!S$1),0)/VLOOKUP($A19,'Value Added'!$A$2:$AX$44,COLUMN('Value Added'!$J$1),0)</f>
        <v>1.6756150354881123</v>
      </c>
      <c r="M19" s="337">
        <f>VLOOKUP($A19,'Value Added'!$A$2:$AX$44,COLUMN('Value Added'!T$1),0)/VLOOKUP($A19,'Value Added'!$A$2:$AX$44,COLUMN('Value Added'!$J$1),0)</f>
        <v>1.7392488044150738</v>
      </c>
      <c r="N19" s="337">
        <f>VLOOKUP($A19,'Value Added'!$A$2:$AX$44,COLUMN('Value Added'!U$1),0)/VLOOKUP($A19,'Value Added'!$A$2:$AX$44,COLUMN('Value Added'!$J$1),0)</f>
        <v>1.7994886497572871</v>
      </c>
      <c r="O19" s="337">
        <f>VLOOKUP($A19,'Value Added'!$A$2:$AX$44,COLUMN('Value Added'!V$1),0)/VLOOKUP($A19,'Value Added'!$A$2:$AX$44,COLUMN('Value Added'!$J$1),0)</f>
        <v>1.8562878260427333</v>
      </c>
      <c r="P19" s="337">
        <f>VLOOKUP($A19,'Value Added'!$A$2:$AX$44,COLUMN('Value Added'!W$1),0)/VLOOKUP($A19,'Value Added'!$A$2:$AX$44,COLUMN('Value Added'!$J$1),0)</f>
        <v>1.909709919464772</v>
      </c>
      <c r="Q19" s="337">
        <f>VLOOKUP($A19,'Value Added'!$A$2:$AX$44,COLUMN('Value Added'!X$1),0)/VLOOKUP($A19,'Value Added'!$A$2:$AX$44,COLUMN('Value Added'!$J$1),0)</f>
        <v>1.9598933986538749</v>
      </c>
      <c r="R19" s="337">
        <f>VLOOKUP($A19,'Value Added'!$A$2:$AX$44,COLUMN('Value Added'!Y$1),0)/VLOOKUP($A19,'Value Added'!$A$2:$AX$44,COLUMN('Value Added'!$J$1),0)</f>
        <v>2.0070469465158793</v>
      </c>
      <c r="S19" s="337">
        <f>VLOOKUP($A19,'Value Added'!$A$2:$AX$44,COLUMN('Value Added'!Z$1),0)/VLOOKUP($A19,'Value Added'!$A$2:$AX$44,COLUMN('Value Added'!$J$1),0)</f>
        <v>2.0513790000342431</v>
      </c>
      <c r="T19" s="337">
        <f>VLOOKUP($A19,'Value Added'!$A$2:$AX$44,COLUMN('Value Added'!AA$1),0)/VLOOKUP($A19,'Value Added'!$A$2:$AX$44,COLUMN('Value Added'!$J$1),0)</f>
        <v>2.0928859398187902</v>
      </c>
      <c r="U19" s="337">
        <f>VLOOKUP($A19,'Value Added'!$A$2:$AX$44,COLUMN('Value Added'!AB$1),0)/VLOOKUP($A19,'Value Added'!$A$2:$AX$44,COLUMN('Value Added'!$J$1),0)</f>
        <v>2.1315261556056133</v>
      </c>
      <c r="V19" s="337">
        <f>VLOOKUP($A19,'Value Added'!$A$2:$AX$44,COLUMN('Value Added'!AC$1),0)/VLOOKUP($A19,'Value Added'!$A$2:$AX$44,COLUMN('Value Added'!$J$1),0)</f>
        <v>2.1672818434075527</v>
      </c>
      <c r="W19" s="337">
        <f>VLOOKUP($A19,'Value Added'!$A$2:$AX$44,COLUMN('Value Added'!AD$1),0)/VLOOKUP($A19,'Value Added'!$A$2:$AX$44,COLUMN('Value Added'!$J$1),0)</f>
        <v>2.2001582018495709</v>
      </c>
      <c r="X19" s="337">
        <f>VLOOKUP($A19,'Value Added'!$A$2:$AX$44,COLUMN('Value Added'!AE$1),0)/VLOOKUP($A19,'Value Added'!$A$2:$AX$44,COLUMN('Value Added'!$J$1),0)</f>
        <v>2.2301824169754032</v>
      </c>
      <c r="Y19" s="337">
        <f>VLOOKUP($A19,'Value Added'!$A$2:$AX$44,COLUMN('Value Added'!AF$1),0)/VLOOKUP($A19,'Value Added'!$A$2:$AX$44,COLUMN('Value Added'!$J$1),0)</f>
        <v>2.2574024685766614</v>
      </c>
      <c r="Z19" s="337">
        <f>VLOOKUP($A19,'Value Added'!$A$2:$AX$44,COLUMN('Value Added'!AG$1),0)/VLOOKUP($A19,'Value Added'!$A$2:$AX$44,COLUMN('Value Added'!$J$1),0)</f>
        <v>2.2818857917864754</v>
      </c>
      <c r="AA19" s="337">
        <f>VLOOKUP($A19,'Value Added'!$A$2:$AX$44,COLUMN('Value Added'!AH$1),0)/VLOOKUP($A19,'Value Added'!$A$2:$AX$44,COLUMN('Value Added'!$J$1),0)</f>
        <v>2.3037178276050527</v>
      </c>
      <c r="AB19" s="337">
        <f>VLOOKUP($A19,'Value Added'!$A$2:$AX$44,COLUMN('Value Added'!AI$1),0)/VLOOKUP($A19,'Value Added'!$A$2:$AX$44,COLUMN('Value Added'!$J$1),0)</f>
        <v>2.3230004952695995</v>
      </c>
      <c r="AC19" s="337">
        <f>VLOOKUP($A19,'Value Added'!$A$2:$AX$44,COLUMN('Value Added'!AJ$1),0)/VLOOKUP($A19,'Value Added'!$A$2:$AX$44,COLUMN('Value Added'!$J$1),0)</f>
        <v>2.3398506180415239</v>
      </c>
      <c r="AD19" s="337">
        <f>VLOOKUP($A19,'Value Added'!$A$2:$AX$44,COLUMN('Value Added'!AK$1),0)/VLOOKUP($A19,'Value Added'!$A$2:$AX$44,COLUMN('Value Added'!$J$1),0)</f>
        <v>2.354398332160125</v>
      </c>
      <c r="AE19" s="337">
        <f>VLOOKUP($A19,'Value Added'!$A$2:$AX$44,COLUMN('Value Added'!AL$1),0)/VLOOKUP($A19,'Value Added'!$A$2:$AX$44,COLUMN('Value Added'!$J$1),0)</f>
        <v>2.3667855065070587</v>
      </c>
      <c r="AF19" s="337">
        <f>VLOOKUP($A19,'Value Added'!$A$2:$AX$44,COLUMN('Value Added'!AM$1),0)/VLOOKUP($A19,'Value Added'!$A$2:$AX$44,COLUMN('Value Added'!$J$1),0)</f>
        <v>2.3771641980410969</v>
      </c>
      <c r="AG19" s="337">
        <f>VLOOKUP($A19,'Value Added'!$A$2:$AX$44,COLUMN('Value Added'!AN$1),0)/VLOOKUP($A19,'Value Added'!$A$2:$AX$44,COLUMN('Value Added'!$J$1),0)</f>
        <v>2.3856951653953065</v>
      </c>
      <c r="AH19" s="337">
        <f>VLOOKUP($A19,'Value Added'!$A$2:$AX$44,COLUMN('Value Added'!AO$1),0)/VLOOKUP($A19,'Value Added'!$A$2:$AX$44,COLUMN('Value Added'!$J$1),0)</f>
        <v>2.3925464602690543</v>
      </c>
      <c r="AI19" s="337">
        <f>VLOOKUP($A19,'Value Added'!$A$2:$AX$44,COLUMN('Value Added'!AP$1),0)/VLOOKUP($A19,'Value Added'!$A$2:$AX$44,COLUMN('Value Added'!$J$1),0)</f>
        <v>2.397892113478862</v>
      </c>
      <c r="AJ19" s="337">
        <f>VLOOKUP($A19,'Value Added'!$A$2:$AX$44,COLUMN('Value Added'!AQ$1),0)/VLOOKUP($A19,'Value Added'!$A$2:$AX$44,COLUMN('Value Added'!$J$1),0)</f>
        <v>2.4019109298271326</v>
      </c>
      <c r="AK19" s="337">
        <f>VLOOKUP($A19,'Value Added'!$A$2:$AX$44,COLUMN('Value Added'!AR$1),0)/VLOOKUP($A19,'Value Added'!$A$2:$AX$44,COLUMN('Value Added'!$J$1),0)</f>
        <v>2.4047854033715841</v>
      </c>
      <c r="AL19" s="337">
        <f>VLOOKUP($A19,'Value Added'!$A$2:$AX$44,COLUMN('Value Added'!AS$1),0)/VLOOKUP($A19,'Value Added'!$A$2:$AX$44,COLUMN('Value Added'!$J$1),0)</f>
        <v>2.4067007622822518</v>
      </c>
      <c r="AM19" s="337">
        <f>VLOOKUP($A19,'Value Added'!$A$2:$AX$44,COLUMN('Value Added'!AT$1),0)/VLOOKUP($A19,'Value Added'!$A$2:$AX$44,COLUMN('Value Added'!$J$1),0)</f>
        <v>2.4078441503031018</v>
      </c>
      <c r="AN19" s="337">
        <f>VLOOKUP($A19,'Value Added'!$A$2:$AX$44,COLUMN('Value Added'!AU$1),0)/VLOOKUP($A19,'Value Added'!$A$2:$AX$44,COLUMN('Value Added'!$J$1),0)</f>
        <v>2.4084039499242587</v>
      </c>
      <c r="AO19" s="337">
        <f>VLOOKUP($A19,'Value Added'!$A$2:$AX$44,COLUMN('Value Added'!AV$1),0)/VLOOKUP($A19,'Value Added'!$A$2:$AX$44,COLUMN('Value Added'!$J$1),0)</f>
        <v>2.4085692507455265</v>
      </c>
      <c r="AP19" s="337">
        <f>VLOOKUP($A19,'Value Added'!$A$2:$AX$44,COLUMN('Value Added'!AW$1),0)/VLOOKUP($A19,'Value Added'!$A$2:$AX$44,COLUMN('Value Added'!$J$1),0)</f>
        <v>2.4085294651906528</v>
      </c>
      <c r="AQ19" s="338">
        <f>VLOOKUP($A19,'Value Added'!$A$2:$AX$44,COLUMN('Value Added'!AX$1),0)/VLOOKUP($A19,'Value Added'!$A$2:$AX$44,COLUMN('Value Added'!$J$1),0)</f>
        <v>2.4084740927262249</v>
      </c>
    </row>
    <row r="20" spans="1:43" x14ac:dyDescent="0.2">
      <c r="A20" s="74" t="s">
        <v>12</v>
      </c>
      <c r="B20" s="161" t="s">
        <v>378</v>
      </c>
      <c r="C20" s="161">
        <v>1</v>
      </c>
      <c r="D20" s="342">
        <f>VLOOKUP($A20,'Value Added'!$A$2:$AX$44,COLUMN('Value Added'!K$1),0)/VLOOKUP($A20,'Value Added'!$A$2:$AX$44,COLUMN('Value Added'!$J$1),0)</f>
        <v>1.0776309321655062</v>
      </c>
      <c r="E20" s="337">
        <f>VLOOKUP($A20,'Value Added'!$A$2:$AX$44,COLUMN('Value Added'!L$1),0)/VLOOKUP($A20,'Value Added'!$A$2:$AX$44,COLUMN('Value Added'!$J$1),0)</f>
        <v>1.1713204004074138</v>
      </c>
      <c r="F20" s="337">
        <f>VLOOKUP($A20,'Value Added'!$A$2:$AX$44,COLUMN('Value Added'!M$1),0)/VLOOKUP($A20,'Value Added'!$A$2:$AX$44,COLUMN('Value Added'!$J$1),0)</f>
        <v>1.1861183246519842</v>
      </c>
      <c r="G20" s="337">
        <f>VLOOKUP($A20,'Value Added'!$A$2:$AX$44,COLUMN('Value Added'!N$1),0)/VLOOKUP($A20,'Value Added'!$A$2:$AX$44,COLUMN('Value Added'!$J$1),0)</f>
        <v>1.2235266947001779</v>
      </c>
      <c r="H20" s="337">
        <f>VLOOKUP($A20,'Value Added'!$A$2:$AX$44,COLUMN('Value Added'!O$1),0)/VLOOKUP($A20,'Value Added'!$A$2:$AX$44,COLUMN('Value Added'!$J$1),0)</f>
        <v>1.2729893545631374</v>
      </c>
      <c r="I20" s="337">
        <f>VLOOKUP($A20,'Value Added'!$A$2:$AX$44,COLUMN('Value Added'!P$1),0)/VLOOKUP($A20,'Value Added'!$A$2:$AX$44,COLUMN('Value Added'!$J$1),0)</f>
        <v>1.3247730960168871</v>
      </c>
      <c r="J20" s="337">
        <f>VLOOKUP($A20,'Value Added'!$A$2:$AX$44,COLUMN('Value Added'!Q$1),0)/VLOOKUP($A20,'Value Added'!$A$2:$AX$44,COLUMN('Value Added'!$J$1),0)</f>
        <v>1.3762272695505855</v>
      </c>
      <c r="K20" s="337">
        <f>VLOOKUP($A20,'Value Added'!$A$2:$AX$44,COLUMN('Value Added'!R$1),0)/VLOOKUP($A20,'Value Added'!$A$2:$AX$44,COLUMN('Value Added'!$J$1),0)</f>
        <v>1.4265402459130154</v>
      </c>
      <c r="L20" s="337">
        <f>VLOOKUP($A20,'Value Added'!$A$2:$AX$44,COLUMN('Value Added'!S$1),0)/VLOOKUP($A20,'Value Added'!$A$2:$AX$44,COLUMN('Value Added'!$J$1),0)</f>
        <v>1.4748110648790886</v>
      </c>
      <c r="M20" s="337">
        <f>VLOOKUP($A20,'Value Added'!$A$2:$AX$44,COLUMN('Value Added'!T$1),0)/VLOOKUP($A20,'Value Added'!$A$2:$AX$44,COLUMN('Value Added'!$J$1),0)</f>
        <v>1.5200592407788083</v>
      </c>
      <c r="N20" s="337">
        <f>VLOOKUP($A20,'Value Added'!$A$2:$AX$44,COLUMN('Value Added'!U$1),0)/VLOOKUP($A20,'Value Added'!$A$2:$AX$44,COLUMN('Value Added'!$J$1),0)</f>
        <v>1.5614232874945311</v>
      </c>
      <c r="O20" s="337">
        <f>VLOOKUP($A20,'Value Added'!$A$2:$AX$44,COLUMN('Value Added'!V$1),0)/VLOOKUP($A20,'Value Added'!$A$2:$AX$44,COLUMN('Value Added'!$J$1),0)</f>
        <v>1.5987660084728335</v>
      </c>
      <c r="P20" s="337">
        <f>VLOOKUP($A20,'Value Added'!$A$2:$AX$44,COLUMN('Value Added'!W$1),0)/VLOOKUP($A20,'Value Added'!$A$2:$AX$44,COLUMN('Value Added'!$J$1),0)</f>
        <v>1.6321961312475708</v>
      </c>
      <c r="Q20" s="337">
        <f>VLOOKUP($A20,'Value Added'!$A$2:$AX$44,COLUMN('Value Added'!X$1),0)/VLOOKUP($A20,'Value Added'!$A$2:$AX$44,COLUMN('Value Added'!$J$1),0)</f>
        <v>1.6618890832838791</v>
      </c>
      <c r="R20" s="337">
        <f>VLOOKUP($A20,'Value Added'!$A$2:$AX$44,COLUMN('Value Added'!Y$1),0)/VLOOKUP($A20,'Value Added'!$A$2:$AX$44,COLUMN('Value Added'!$J$1),0)</f>
        <v>1.6880800894260715</v>
      </c>
      <c r="S20" s="337">
        <f>VLOOKUP($A20,'Value Added'!$A$2:$AX$44,COLUMN('Value Added'!Z$1),0)/VLOOKUP($A20,'Value Added'!$A$2:$AX$44,COLUMN('Value Added'!$J$1),0)</f>
        <v>1.7110137548516877</v>
      </c>
      <c r="T20" s="337">
        <f>VLOOKUP($A20,'Value Added'!$A$2:$AX$44,COLUMN('Value Added'!AA$1),0)/VLOOKUP($A20,'Value Added'!$A$2:$AX$44,COLUMN('Value Added'!$J$1),0)</f>
        <v>1.7308033093499515</v>
      </c>
      <c r="U20" s="337">
        <f>VLOOKUP($A20,'Value Added'!$A$2:$AX$44,COLUMN('Value Added'!AB$1),0)/VLOOKUP($A20,'Value Added'!$A$2:$AX$44,COLUMN('Value Added'!$J$1),0)</f>
        <v>1.747547817763333</v>
      </c>
      <c r="V20" s="337">
        <f>VLOOKUP($A20,'Value Added'!$A$2:$AX$44,COLUMN('Value Added'!AC$1),0)/VLOOKUP($A20,'Value Added'!$A$2:$AX$44,COLUMN('Value Added'!$J$1),0)</f>
        <v>1.7613713452876498</v>
      </c>
      <c r="W20" s="337">
        <f>VLOOKUP($A20,'Value Added'!$A$2:$AX$44,COLUMN('Value Added'!AD$1),0)/VLOOKUP($A20,'Value Added'!$A$2:$AX$44,COLUMN('Value Added'!$J$1),0)</f>
        <v>1.7724200957395224</v>
      </c>
      <c r="X20" s="337">
        <f>VLOOKUP($A20,'Value Added'!$A$2:$AX$44,COLUMN('Value Added'!AE$1),0)/VLOOKUP($A20,'Value Added'!$A$2:$AX$44,COLUMN('Value Added'!$J$1),0)</f>
        <v>1.7808594961482089</v>
      </c>
      <c r="Y20" s="337">
        <f>VLOOKUP($A20,'Value Added'!$A$2:$AX$44,COLUMN('Value Added'!AF$1),0)/VLOOKUP($A20,'Value Added'!$A$2:$AX$44,COLUMN('Value Added'!$J$1),0)</f>
        <v>1.7868712950257986</v>
      </c>
      <c r="Z20" s="337">
        <f>VLOOKUP($A20,'Value Added'!$A$2:$AX$44,COLUMN('Value Added'!AG$1),0)/VLOOKUP($A20,'Value Added'!$A$2:$AX$44,COLUMN('Value Added'!$J$1),0)</f>
        <v>1.7906507345112748</v>
      </c>
      <c r="AA20" s="337">
        <f>VLOOKUP($A20,'Value Added'!$A$2:$AX$44,COLUMN('Value Added'!AH$1),0)/VLOOKUP($A20,'Value Added'!$A$2:$AX$44,COLUMN('Value Added'!$J$1),0)</f>
        <v>1.7924038487714464</v>
      </c>
      <c r="AB20" s="337">
        <f>VLOOKUP($A20,'Value Added'!$A$2:$AX$44,COLUMN('Value Added'!AI$1),0)/VLOOKUP($A20,'Value Added'!$A$2:$AX$44,COLUMN('Value Added'!$J$1),0)</f>
        <v>1.7923449329257422</v>
      </c>
      <c r="AC20" s="337">
        <f>VLOOKUP($A20,'Value Added'!$A$2:$AX$44,COLUMN('Value Added'!AJ$1),0)/VLOOKUP($A20,'Value Added'!$A$2:$AX$44,COLUMN('Value Added'!$J$1),0)</f>
        <v>1.7906942186557926</v>
      </c>
      <c r="AD20" s="337">
        <f>VLOOKUP($A20,'Value Added'!$A$2:$AX$44,COLUMN('Value Added'!AK$1),0)/VLOOKUP($A20,'Value Added'!$A$2:$AX$44,COLUMN('Value Added'!$J$1),0)</f>
        <v>1.787675784834333</v>
      </c>
      <c r="AE20" s="337">
        <f>VLOOKUP($A20,'Value Added'!$A$2:$AX$44,COLUMN('Value Added'!AL$1),0)/VLOOKUP($A20,'Value Added'!$A$2:$AX$44,COLUMN('Value Added'!$J$1),0)</f>
        <v>1.7835157241838318</v>
      </c>
      <c r="AF20" s="337">
        <f>VLOOKUP($A20,'Value Added'!$A$2:$AX$44,COLUMN('Value Added'!AM$1),0)/VLOOKUP($A20,'Value Added'!$A$2:$AX$44,COLUMN('Value Added'!$J$1),0)</f>
        <v>1.7784405803307093</v>
      </c>
      <c r="AG20" s="337">
        <f>VLOOKUP($A20,'Value Added'!$A$2:$AX$44,COLUMN('Value Added'!AN$1),0)/VLOOKUP($A20,'Value Added'!$A$2:$AX$44,COLUMN('Value Added'!$J$1),0)</f>
        <v>1.7726760637865955</v>
      </c>
      <c r="AH20" s="337">
        <f>VLOOKUP($A20,'Value Added'!$A$2:$AX$44,COLUMN('Value Added'!AO$1),0)/VLOOKUP($A20,'Value Added'!$A$2:$AX$44,COLUMN('Value Added'!$J$1),0)</f>
        <v>1.7664460504551085</v>
      </c>
      <c r="AI20" s="337">
        <f>VLOOKUP($A20,'Value Added'!$A$2:$AX$44,COLUMN('Value Added'!AP$1),0)/VLOOKUP($A20,'Value Added'!$A$2:$AX$44,COLUMN('Value Added'!$J$1),0)</f>
        <v>1.7599718622847704</v>
      </c>
      <c r="AJ20" s="337">
        <f>VLOOKUP($A20,'Value Added'!$A$2:$AX$44,COLUMN('Value Added'!AQ$1),0)/VLOOKUP($A20,'Value Added'!$A$2:$AX$44,COLUMN('Value Added'!$J$1),0)</f>
        <v>1.7534718266905125</v>
      </c>
      <c r="AK20" s="337">
        <f>VLOOKUP($A20,'Value Added'!$A$2:$AX$44,COLUMN('Value Added'!AR$1),0)/VLOOKUP($A20,'Value Added'!$A$2:$AX$44,COLUMN('Value Added'!$J$1),0)</f>
        <v>1.7471611093478163</v>
      </c>
      <c r="AL20" s="337">
        <f>VLOOKUP($A20,'Value Added'!$A$2:$AX$44,COLUMN('Value Added'!AS$1),0)/VLOOKUP($A20,'Value Added'!$A$2:$AX$44,COLUMN('Value Added'!$J$1),0)</f>
        <v>1.7412518139082662</v>
      </c>
      <c r="AM20" s="337">
        <f>VLOOKUP($A20,'Value Added'!$A$2:$AX$44,COLUMN('Value Added'!AT$1),0)/VLOOKUP($A20,'Value Added'!$A$2:$AX$44,COLUMN('Value Added'!$J$1),0)</f>
        <v>1.735953342065669</v>
      </c>
      <c r="AN20" s="337">
        <f>VLOOKUP($A20,'Value Added'!$A$2:$AX$44,COLUMN('Value Added'!AU$1),0)/VLOOKUP($A20,'Value Added'!$A$2:$AX$44,COLUMN('Value Added'!$J$1),0)</f>
        <v>1.7314730081870773</v>
      </c>
      <c r="AO20" s="337">
        <f>VLOOKUP($A20,'Value Added'!$A$2:$AX$44,COLUMN('Value Added'!AV$1),0)/VLOOKUP($A20,'Value Added'!$A$2:$AX$44,COLUMN('Value Added'!$J$1),0)</f>
        <v>1.7280169043831999</v>
      </c>
      <c r="AP20" s="337">
        <f>VLOOKUP($A20,'Value Added'!$A$2:$AX$44,COLUMN('Value Added'!AW$1),0)/VLOOKUP($A20,'Value Added'!$A$2:$AX$44,COLUMN('Value Added'!$J$1),0)</f>
        <v>1.7257910144078976</v>
      </c>
      <c r="AQ20" s="338">
        <f>VLOOKUP($A20,'Value Added'!$A$2:$AX$44,COLUMN('Value Added'!AX$1),0)/VLOOKUP($A20,'Value Added'!$A$2:$AX$44,COLUMN('Value Added'!$J$1),0)</f>
        <v>1.7250025781389344</v>
      </c>
    </row>
    <row r="21" spans="1:43" x14ac:dyDescent="0.2">
      <c r="A21" s="74" t="s">
        <v>13</v>
      </c>
      <c r="B21" s="161" t="s">
        <v>378</v>
      </c>
      <c r="C21" s="161">
        <v>1</v>
      </c>
      <c r="D21" s="342">
        <f>VLOOKUP($A21,'Value Added'!$A$2:$AX$44,COLUMN('Value Added'!K$1),0)/VLOOKUP($A21,'Value Added'!$A$2:$AX$44,COLUMN('Value Added'!$J$1),0)</f>
        <v>1.0557659567302644</v>
      </c>
      <c r="E21" s="337">
        <f>VLOOKUP($A21,'Value Added'!$A$2:$AX$44,COLUMN('Value Added'!L$1),0)/VLOOKUP($A21,'Value Added'!$A$2:$AX$44,COLUMN('Value Added'!$J$1),0)</f>
        <v>1.0435238395329482</v>
      </c>
      <c r="F21" s="337">
        <f>VLOOKUP($A21,'Value Added'!$A$2:$AX$44,COLUMN('Value Added'!M$1),0)/VLOOKUP($A21,'Value Added'!$A$2:$AX$44,COLUMN('Value Added'!$J$1),0)</f>
        <v>1.0480934793055559</v>
      </c>
      <c r="G21" s="337">
        <f>VLOOKUP($A21,'Value Added'!$A$2:$AX$44,COLUMN('Value Added'!N$1),0)/VLOOKUP($A21,'Value Added'!$A$2:$AX$44,COLUMN('Value Added'!$J$1),0)</f>
        <v>1.0596277446670603</v>
      </c>
      <c r="H21" s="337">
        <f>VLOOKUP($A21,'Value Added'!$A$2:$AX$44,COLUMN('Value Added'!O$1),0)/VLOOKUP($A21,'Value Added'!$A$2:$AX$44,COLUMN('Value Added'!$J$1),0)</f>
        <v>1.0748623144189822</v>
      </c>
      <c r="I21" s="337">
        <f>VLOOKUP($A21,'Value Added'!$A$2:$AX$44,COLUMN('Value Added'!P$1),0)/VLOOKUP($A21,'Value Added'!$A$2:$AX$44,COLUMN('Value Added'!$J$1),0)</f>
        <v>1.0907720185219318</v>
      </c>
      <c r="J21" s="337">
        <f>VLOOKUP($A21,'Value Added'!$A$2:$AX$44,COLUMN('Value Added'!Q$1),0)/VLOOKUP($A21,'Value Added'!$A$2:$AX$44,COLUMN('Value Added'!$J$1),0)</f>
        <v>1.1056347337389236</v>
      </c>
      <c r="K21" s="337">
        <f>VLOOKUP($A21,'Value Added'!$A$2:$AX$44,COLUMN('Value Added'!R$1),0)/VLOOKUP($A21,'Value Added'!$A$2:$AX$44,COLUMN('Value Added'!$J$1),0)</f>
        <v>1.118009919020752</v>
      </c>
      <c r="L21" s="337">
        <f>VLOOKUP($A21,'Value Added'!$A$2:$AX$44,COLUMN('Value Added'!S$1),0)/VLOOKUP($A21,'Value Added'!$A$2:$AX$44,COLUMN('Value Added'!$J$1),0)</f>
        <v>1.1264079369768658</v>
      </c>
      <c r="M21" s="337">
        <f>VLOOKUP($A21,'Value Added'!$A$2:$AX$44,COLUMN('Value Added'!T$1),0)/VLOOKUP($A21,'Value Added'!$A$2:$AX$44,COLUMN('Value Added'!$J$1),0)</f>
        <v>1.1293318442220193</v>
      </c>
      <c r="N21" s="337">
        <f>VLOOKUP($A21,'Value Added'!$A$2:$AX$44,COLUMN('Value Added'!U$1),0)/VLOOKUP($A21,'Value Added'!$A$2:$AX$44,COLUMN('Value Added'!$J$1),0)</f>
        <v>1.1258197291147229</v>
      </c>
      <c r="O21" s="337">
        <f>VLOOKUP($A21,'Value Added'!$A$2:$AX$44,COLUMN('Value Added'!V$1),0)/VLOOKUP($A21,'Value Added'!$A$2:$AX$44,COLUMN('Value Added'!$J$1),0)</f>
        <v>1.1169311241555788</v>
      </c>
      <c r="P21" s="337">
        <f>VLOOKUP($A21,'Value Added'!$A$2:$AX$44,COLUMN('Value Added'!W$1),0)/VLOOKUP($A21,'Value Added'!$A$2:$AX$44,COLUMN('Value Added'!$J$1),0)</f>
        <v>1.1042536765133404</v>
      </c>
      <c r="Q21" s="337">
        <f>VLOOKUP($A21,'Value Added'!$A$2:$AX$44,COLUMN('Value Added'!X$1),0)/VLOOKUP($A21,'Value Added'!$A$2:$AX$44,COLUMN('Value Added'!$J$1),0)</f>
        <v>1.0893586922938916</v>
      </c>
      <c r="R21" s="337">
        <f>VLOOKUP($A21,'Value Added'!$A$2:$AX$44,COLUMN('Value Added'!Y$1),0)/VLOOKUP($A21,'Value Added'!$A$2:$AX$44,COLUMN('Value Added'!$J$1),0)</f>
        <v>1.0737599626414505</v>
      </c>
      <c r="S21" s="337">
        <f>VLOOKUP($A21,'Value Added'!$A$2:$AX$44,COLUMN('Value Added'!Z$1),0)/VLOOKUP($A21,'Value Added'!$A$2:$AX$44,COLUMN('Value Added'!$J$1),0)</f>
        <v>1.0586617011547865</v>
      </c>
      <c r="T21" s="337">
        <f>VLOOKUP($A21,'Value Added'!$A$2:$AX$44,COLUMN('Value Added'!AA$1),0)/VLOOKUP($A21,'Value Added'!$A$2:$AX$44,COLUMN('Value Added'!$J$1),0)</f>
        <v>1.0442859135393259</v>
      </c>
      <c r="U21" s="337">
        <f>VLOOKUP($A21,'Value Added'!$A$2:$AX$44,COLUMN('Value Added'!AB$1),0)/VLOOKUP($A21,'Value Added'!$A$2:$AX$44,COLUMN('Value Added'!$J$1),0)</f>
        <v>1.0306166684476954</v>
      </c>
      <c r="V21" s="337">
        <f>VLOOKUP($A21,'Value Added'!$A$2:$AX$44,COLUMN('Value Added'!AC$1),0)/VLOOKUP($A21,'Value Added'!$A$2:$AX$44,COLUMN('Value Added'!$J$1),0)</f>
        <v>1.017638974234129</v>
      </c>
      <c r="W21" s="337">
        <f>VLOOKUP($A21,'Value Added'!$A$2:$AX$44,COLUMN('Value Added'!AD$1),0)/VLOOKUP($A21,'Value Added'!$A$2:$AX$44,COLUMN('Value Added'!$J$1),0)</f>
        <v>1.0053387685591226</v>
      </c>
      <c r="X21" s="337">
        <f>VLOOKUP($A21,'Value Added'!$A$2:$AX$44,COLUMN('Value Added'!AE$1),0)/VLOOKUP($A21,'Value Added'!$A$2:$AX$44,COLUMN('Value Added'!$J$1),0)</f>
        <v>0.99370290935667138</v>
      </c>
      <c r="Y21" s="337">
        <f>VLOOKUP($A21,'Value Added'!$A$2:$AX$44,COLUMN('Value Added'!AF$1),0)/VLOOKUP($A21,'Value Added'!$A$2:$AX$44,COLUMN('Value Added'!$J$1),0)</f>
        <v>0.98271916722456032</v>
      </c>
      <c r="Z21" s="337">
        <f>VLOOKUP($A21,'Value Added'!$A$2:$AX$44,COLUMN('Value Added'!AG$1),0)/VLOOKUP($A21,'Value Added'!$A$2:$AX$44,COLUMN('Value Added'!$J$1),0)</f>
        <v>0.97237621930104134</v>
      </c>
      <c r="AA21" s="337">
        <f>VLOOKUP($A21,'Value Added'!$A$2:$AX$44,COLUMN('Value Added'!AH$1),0)/VLOOKUP($A21,'Value Added'!$A$2:$AX$44,COLUMN('Value Added'!$J$1),0)</f>
        <v>0.96266364469487298</v>
      </c>
      <c r="AB21" s="337">
        <f>VLOOKUP($A21,'Value Added'!$A$2:$AX$44,COLUMN('Value Added'!AI$1),0)/VLOOKUP($A21,'Value Added'!$A$2:$AX$44,COLUMN('Value Added'!$J$1),0)</f>
        <v>0.95357192153970971</v>
      </c>
      <c r="AC21" s="337">
        <f>VLOOKUP($A21,'Value Added'!$A$2:$AX$44,COLUMN('Value Added'!AJ$1),0)/VLOOKUP($A21,'Value Added'!$A$2:$AX$44,COLUMN('Value Added'!$J$1),0)</f>
        <v>0.94509242574862973</v>
      </c>
      <c r="AD21" s="337">
        <f>VLOOKUP($A21,'Value Added'!$A$2:$AX$44,COLUMN('Value Added'!AK$1),0)/VLOOKUP($A21,'Value Added'!$A$2:$AX$44,COLUMN('Value Added'!$J$1),0)</f>
        <v>0.93721743154970616</v>
      </c>
      <c r="AE21" s="337">
        <f>VLOOKUP($A21,'Value Added'!$A$2:$AX$44,COLUMN('Value Added'!AL$1),0)/VLOOKUP($A21,'Value Added'!$A$2:$AX$44,COLUMN('Value Added'!$J$1),0)</f>
        <v>0.92994011388974729</v>
      </c>
      <c r="AF21" s="337">
        <f>VLOOKUP($A21,'Value Added'!$A$2:$AX$44,COLUMN('Value Added'!AM$1),0)/VLOOKUP($A21,'Value Added'!$A$2:$AX$44,COLUMN('Value Added'!$J$1),0)</f>
        <v>0.92325455279985935</v>
      </c>
      <c r="AG21" s="337">
        <f>VLOOKUP($A21,'Value Added'!$A$2:$AX$44,COLUMN('Value Added'!AN$1),0)/VLOOKUP($A21,'Value Added'!$A$2:$AX$44,COLUMN('Value Added'!$J$1),0)</f>
        <v>0.91715573982395804</v>
      </c>
      <c r="AH21" s="337">
        <f>VLOOKUP($A21,'Value Added'!$A$2:$AX$44,COLUMN('Value Added'!AO$1),0)/VLOOKUP($A21,'Value Added'!$A$2:$AX$44,COLUMN('Value Added'!$J$1),0)</f>
        <v>0.91163958661977418</v>
      </c>
      <c r="AI21" s="337">
        <f>VLOOKUP($A21,'Value Added'!$A$2:$AX$44,COLUMN('Value Added'!AP$1),0)/VLOOKUP($A21,'Value Added'!$A$2:$AX$44,COLUMN('Value Added'!$J$1),0)</f>
        <v>0.90670293585087647</v>
      </c>
      <c r="AJ21" s="337">
        <f>VLOOKUP($A21,'Value Added'!$A$2:$AX$44,COLUMN('Value Added'!AQ$1),0)/VLOOKUP($A21,'Value Added'!$A$2:$AX$44,COLUMN('Value Added'!$J$1),0)</f>
        <v>0.90234357449856439</v>
      </c>
      <c r="AK21" s="337">
        <f>VLOOKUP($A21,'Value Added'!$A$2:$AX$44,COLUMN('Value Added'!AR$1),0)/VLOOKUP($A21,'Value Added'!$A$2:$AX$44,COLUMN('Value Added'!$J$1),0)</f>
        <v>0.89856024973349125</v>
      </c>
      <c r="AL21" s="337">
        <f>VLOOKUP($A21,'Value Added'!$A$2:$AX$44,COLUMN('Value Added'!AS$1),0)/VLOOKUP($A21,'Value Added'!$A$2:$AX$44,COLUMN('Value Added'!$J$1),0)</f>
        <v>0.89535268749931751</v>
      </c>
      <c r="AM21" s="337">
        <f>VLOOKUP($A21,'Value Added'!$A$2:$AX$44,COLUMN('Value Added'!AT$1),0)/VLOOKUP($A21,'Value Added'!$A$2:$AX$44,COLUMN('Value Added'!$J$1),0)</f>
        <v>0.89272161397414218</v>
      </c>
      <c r="AN21" s="337">
        <f>VLOOKUP($A21,'Value Added'!$A$2:$AX$44,COLUMN('Value Added'!AU$1),0)/VLOOKUP($A21,'Value Added'!$A$2:$AX$44,COLUMN('Value Added'!$J$1),0)</f>
        <v>0.89066878009042227</v>
      </c>
      <c r="AO21" s="337">
        <f>VLOOKUP($A21,'Value Added'!$A$2:$AX$44,COLUMN('Value Added'!AV$1),0)/VLOOKUP($A21,'Value Added'!$A$2:$AX$44,COLUMN('Value Added'!$J$1),0)</f>
        <v>0.88919698931033364</v>
      </c>
      <c r="AP21" s="337">
        <f>VLOOKUP($A21,'Value Added'!$A$2:$AX$44,COLUMN('Value Added'!AW$1),0)/VLOOKUP($A21,'Value Added'!$A$2:$AX$44,COLUMN('Value Added'!$J$1),0)</f>
        <v>0.88831012887161354</v>
      </c>
      <c r="AQ21" s="338">
        <f>VLOOKUP($A21,'Value Added'!$A$2:$AX$44,COLUMN('Value Added'!AX$1),0)/VLOOKUP($A21,'Value Added'!$A$2:$AX$44,COLUMN('Value Added'!$J$1),0)</f>
        <v>0.88801320473850998</v>
      </c>
    </row>
    <row r="22" spans="1:43" x14ac:dyDescent="0.2">
      <c r="A22" s="74" t="s">
        <v>14</v>
      </c>
      <c r="B22" s="161" t="s">
        <v>378</v>
      </c>
      <c r="C22" s="161">
        <v>1</v>
      </c>
      <c r="D22" s="342">
        <f>VLOOKUP($A22,'Value Added'!$A$2:$AX$44,COLUMN('Value Added'!K$1),0)/VLOOKUP($A22,'Value Added'!$A$2:$AX$44,COLUMN('Value Added'!$J$1),0)</f>
        <v>1.1296903974875121</v>
      </c>
      <c r="E22" s="337">
        <f>VLOOKUP($A22,'Value Added'!$A$2:$AX$44,COLUMN('Value Added'!L$1),0)/VLOOKUP($A22,'Value Added'!$A$2:$AX$44,COLUMN('Value Added'!$J$1),0)</f>
        <v>1.1257716956861668</v>
      </c>
      <c r="F22" s="337">
        <f>VLOOKUP($A22,'Value Added'!$A$2:$AX$44,COLUMN('Value Added'!M$1),0)/VLOOKUP($A22,'Value Added'!$A$2:$AX$44,COLUMN('Value Added'!$J$1),0)</f>
        <v>1.1320989745621517</v>
      </c>
      <c r="G22" s="337">
        <f>VLOOKUP($A22,'Value Added'!$A$2:$AX$44,COLUMN('Value Added'!N$1),0)/VLOOKUP($A22,'Value Added'!$A$2:$AX$44,COLUMN('Value Added'!$J$1),0)</f>
        <v>1.1478981734778697</v>
      </c>
      <c r="H22" s="337">
        <f>VLOOKUP($A22,'Value Added'!$A$2:$AX$44,COLUMN('Value Added'!O$1),0)/VLOOKUP($A22,'Value Added'!$A$2:$AX$44,COLUMN('Value Added'!$J$1),0)</f>
        <v>1.1683752756088366</v>
      </c>
      <c r="I22" s="337">
        <f>VLOOKUP($A22,'Value Added'!$A$2:$AX$44,COLUMN('Value Added'!P$1),0)/VLOOKUP($A22,'Value Added'!$A$2:$AX$44,COLUMN('Value Added'!$J$1),0)</f>
        <v>1.1891548148667763</v>
      </c>
      <c r="J22" s="337">
        <f>VLOOKUP($A22,'Value Added'!$A$2:$AX$44,COLUMN('Value Added'!Q$1),0)/VLOOKUP($A22,'Value Added'!$A$2:$AX$44,COLUMN('Value Added'!$J$1),0)</f>
        <v>1.2082479802423658</v>
      </c>
      <c r="K22" s="337">
        <f>VLOOKUP($A22,'Value Added'!$A$2:$AX$44,COLUMN('Value Added'!R$1),0)/VLOOKUP($A22,'Value Added'!$A$2:$AX$44,COLUMN('Value Added'!$J$1),0)</f>
        <v>1.2242267913676792</v>
      </c>
      <c r="L22" s="337">
        <f>VLOOKUP($A22,'Value Added'!$A$2:$AX$44,COLUMN('Value Added'!S$1),0)/VLOOKUP($A22,'Value Added'!$A$2:$AX$44,COLUMN('Value Added'!$J$1),0)</f>
        <v>1.2356124840471601</v>
      </c>
      <c r="M22" s="337">
        <f>VLOOKUP($A22,'Value Added'!$A$2:$AX$44,COLUMN('Value Added'!T$1),0)/VLOOKUP($A22,'Value Added'!$A$2:$AX$44,COLUMN('Value Added'!$J$1),0)</f>
        <v>1.2409200047818612</v>
      </c>
      <c r="N22" s="337">
        <f>VLOOKUP($A22,'Value Added'!$A$2:$AX$44,COLUMN('Value Added'!U$1),0)/VLOOKUP($A22,'Value Added'!$A$2:$AX$44,COLUMN('Value Added'!$J$1),0)</f>
        <v>1.2392132639397466</v>
      </c>
      <c r="O22" s="337">
        <f>VLOOKUP($A22,'Value Added'!$A$2:$AX$44,COLUMN('Value Added'!V$1),0)/VLOOKUP($A22,'Value Added'!$A$2:$AX$44,COLUMN('Value Added'!$J$1),0)</f>
        <v>1.2316336578723348</v>
      </c>
      <c r="P22" s="337">
        <f>VLOOKUP($A22,'Value Added'!$A$2:$AX$44,COLUMN('Value Added'!W$1),0)/VLOOKUP($A22,'Value Added'!$A$2:$AX$44,COLUMN('Value Added'!$J$1),0)</f>
        <v>1.219876671810092</v>
      </c>
      <c r="Q22" s="337">
        <f>VLOOKUP($A22,'Value Added'!$A$2:$AX$44,COLUMN('Value Added'!X$1),0)/VLOOKUP($A22,'Value Added'!$A$2:$AX$44,COLUMN('Value Added'!$J$1),0)</f>
        <v>1.2056322029657944</v>
      </c>
      <c r="R22" s="337">
        <f>VLOOKUP($A22,'Value Added'!$A$2:$AX$44,COLUMN('Value Added'!Y$1),0)/VLOOKUP($A22,'Value Added'!$A$2:$AX$44,COLUMN('Value Added'!$J$1),0)</f>
        <v>1.1905398671934448</v>
      </c>
      <c r="S22" s="337">
        <f>VLOOKUP($A22,'Value Added'!$A$2:$AX$44,COLUMN('Value Added'!Z$1),0)/VLOOKUP($A22,'Value Added'!$A$2:$AX$44,COLUMN('Value Added'!$J$1),0)</f>
        <v>1.1759122626392335</v>
      </c>
      <c r="T22" s="337">
        <f>VLOOKUP($A22,'Value Added'!$A$2:$AX$44,COLUMN('Value Added'!AA$1),0)/VLOOKUP($A22,'Value Added'!$A$2:$AX$44,COLUMN('Value Added'!$J$1),0)</f>
        <v>1.161993147991482</v>
      </c>
      <c r="U22" s="337">
        <f>VLOOKUP($A22,'Value Added'!$A$2:$AX$44,COLUMN('Value Added'!AB$1),0)/VLOOKUP($A22,'Value Added'!$A$2:$AX$44,COLUMN('Value Added'!$J$1),0)</f>
        <v>1.1487663728176829</v>
      </c>
      <c r="V22" s="337">
        <f>VLOOKUP($A22,'Value Added'!$A$2:$AX$44,COLUMN('Value Added'!AC$1),0)/VLOOKUP($A22,'Value Added'!$A$2:$AX$44,COLUMN('Value Added'!$J$1),0)</f>
        <v>1.136216752564063</v>
      </c>
      <c r="W22" s="337">
        <f>VLOOKUP($A22,'Value Added'!$A$2:$AX$44,COLUMN('Value Added'!AD$1),0)/VLOOKUP($A22,'Value Added'!$A$2:$AX$44,COLUMN('Value Added'!$J$1),0)</f>
        <v>1.1243300468851618</v>
      </c>
      <c r="X22" s="337">
        <f>VLOOKUP($A22,'Value Added'!$A$2:$AX$44,COLUMN('Value Added'!AE$1),0)/VLOOKUP($A22,'Value Added'!$A$2:$AX$44,COLUMN('Value Added'!$J$1),0)</f>
        <v>1.1130929397762523</v>
      </c>
      <c r="Y22" s="337">
        <f>VLOOKUP($A22,'Value Added'!$A$2:$AX$44,COLUMN('Value Added'!AF$1),0)/VLOOKUP($A22,'Value Added'!$A$2:$AX$44,COLUMN('Value Added'!$J$1),0)</f>
        <v>1.1024930214924273</v>
      </c>
      <c r="Z22" s="337">
        <f>VLOOKUP($A22,'Value Added'!$A$2:$AX$44,COLUMN('Value Added'!AG$1),0)/VLOOKUP($A22,'Value Added'!$A$2:$AX$44,COLUMN('Value Added'!$J$1),0)</f>
        <v>1.092518772242393</v>
      </c>
      <c r="AA22" s="337">
        <f>VLOOKUP($A22,'Value Added'!$A$2:$AX$44,COLUMN('Value Added'!AH$1),0)/VLOOKUP($A22,'Value Added'!$A$2:$AX$44,COLUMN('Value Added'!$J$1),0)</f>
        <v>1.0831595476495619</v>
      </c>
      <c r="AB22" s="337">
        <f>VLOOKUP($A22,'Value Added'!$A$2:$AX$44,COLUMN('Value Added'!AI$1),0)/VLOOKUP($A22,'Value Added'!$A$2:$AX$44,COLUMN('Value Added'!$J$1),0)</f>
        <v>1.0744055659775711</v>
      </c>
      <c r="AC22" s="337">
        <f>VLOOKUP($A22,'Value Added'!$A$2:$AX$44,COLUMN('Value Added'!AJ$1),0)/VLOOKUP($A22,'Value Added'!$A$2:$AX$44,COLUMN('Value Added'!$J$1),0)</f>
        <v>1.0662478971220686</v>
      </c>
      <c r="AD22" s="337">
        <f>VLOOKUP($A22,'Value Added'!$A$2:$AX$44,COLUMN('Value Added'!AK$1),0)/VLOOKUP($A22,'Value Added'!$A$2:$AX$44,COLUMN('Value Added'!$J$1),0)</f>
        <v>1.0586784533755396</v>
      </c>
      <c r="AE22" s="337">
        <f>VLOOKUP($A22,'Value Added'!$A$2:$AX$44,COLUMN('Value Added'!AL$1),0)/VLOOKUP($A22,'Value Added'!$A$2:$AX$44,COLUMN('Value Added'!$J$1),0)</f>
        <v>1.051689981977082</v>
      </c>
      <c r="AF22" s="337">
        <f>VLOOKUP($A22,'Value Added'!$A$2:$AX$44,COLUMN('Value Added'!AM$1),0)/VLOOKUP($A22,'Value Added'!$A$2:$AX$44,COLUMN('Value Added'!$J$1),0)</f>
        <v>1.0452760594642567</v>
      </c>
      <c r="AG22" s="337">
        <f>VLOOKUP($A22,'Value Added'!$A$2:$AX$44,COLUMN('Value Added'!AN$1),0)/VLOOKUP($A22,'Value Added'!$A$2:$AX$44,COLUMN('Value Added'!$J$1),0)</f>
        <v>1.0394310878497588</v>
      </c>
      <c r="AH22" s="337">
        <f>VLOOKUP($A22,'Value Added'!$A$2:$AX$44,COLUMN('Value Added'!AO$1),0)/VLOOKUP($A22,'Value Added'!$A$2:$AX$44,COLUMN('Value Added'!$J$1),0)</f>
        <v>1.0341502926515025</v>
      </c>
      <c r="AI22" s="337">
        <f>VLOOKUP($A22,'Value Added'!$A$2:$AX$44,COLUMN('Value Added'!AP$1),0)/VLOOKUP($A22,'Value Added'!$A$2:$AX$44,COLUMN('Value Added'!$J$1),0)</f>
        <v>1.0294297228106868</v>
      </c>
      <c r="AJ22" s="337">
        <f>VLOOKUP($A22,'Value Added'!$A$2:$AX$44,COLUMN('Value Added'!AQ$1),0)/VLOOKUP($A22,'Value Added'!$A$2:$AX$44,COLUMN('Value Added'!$J$1),0)</f>
        <v>1.0252662525390059</v>
      </c>
      <c r="AK22" s="337">
        <f>VLOOKUP($A22,'Value Added'!$A$2:$AX$44,COLUMN('Value Added'!AR$1),0)/VLOOKUP($A22,'Value Added'!$A$2:$AX$44,COLUMN('Value Added'!$J$1),0)</f>
        <v>1.0216575851428364</v>
      </c>
      <c r="AL22" s="337">
        <f>VLOOKUP($A22,'Value Added'!$A$2:$AX$44,COLUMN('Value Added'!AS$1),0)/VLOOKUP($A22,'Value Added'!$A$2:$AX$44,COLUMN('Value Added'!$J$1),0)</f>
        <v>1.0186022588794492</v>
      </c>
      <c r="AM22" s="337">
        <f>VLOOKUP($A22,'Value Added'!$A$2:$AX$44,COLUMN('Value Added'!AT$1),0)/VLOOKUP($A22,'Value Added'!$A$2:$AX$44,COLUMN('Value Added'!$J$1),0)</f>
        <v>1.0160996549079422</v>
      </c>
      <c r="AN22" s="337">
        <f>VLOOKUP($A22,'Value Added'!$A$2:$AX$44,COLUMN('Value Added'!AU$1),0)/VLOOKUP($A22,'Value Added'!$A$2:$AX$44,COLUMN('Value Added'!$J$1),0)</f>
        <v>1.0141500074056002</v>
      </c>
      <c r="AO22" s="337">
        <f>VLOOKUP($A22,'Value Added'!$A$2:$AX$44,COLUMN('Value Added'!AV$1),0)/VLOOKUP($A22,'Value Added'!$A$2:$AX$44,COLUMN('Value Added'!$J$1),0)</f>
        <v>1.0127544159290807</v>
      </c>
      <c r="AP22" s="337">
        <f>VLOOKUP($A22,'Value Added'!$A$2:$AX$44,COLUMN('Value Added'!AW$1),0)/VLOOKUP($A22,'Value Added'!$A$2:$AX$44,COLUMN('Value Added'!$J$1),0)</f>
        <v>1.0119148601089514</v>
      </c>
      <c r="AQ22" s="338">
        <f>VLOOKUP($A22,'Value Added'!$A$2:$AX$44,COLUMN('Value Added'!AX$1),0)/VLOOKUP($A22,'Value Added'!$A$2:$AX$44,COLUMN('Value Added'!$J$1),0)</f>
        <v>1.0116342167759185</v>
      </c>
    </row>
    <row r="23" spans="1:43" x14ac:dyDescent="0.2">
      <c r="A23" s="74" t="s">
        <v>15</v>
      </c>
      <c r="B23" s="161" t="s">
        <v>378</v>
      </c>
      <c r="C23" s="161">
        <v>1</v>
      </c>
      <c r="D23" s="342">
        <f>VLOOKUP($A23,'Value Added'!$A$2:$AX$44,COLUMN('Value Added'!K$1),0)/VLOOKUP($A23,'Value Added'!$A$2:$AX$44,COLUMN('Value Added'!$J$1),0)</f>
        <v>1.1307315867939522</v>
      </c>
      <c r="E23" s="337">
        <f>VLOOKUP($A23,'Value Added'!$A$2:$AX$44,COLUMN('Value Added'!L$1),0)/VLOOKUP($A23,'Value Added'!$A$2:$AX$44,COLUMN('Value Added'!$J$1),0)</f>
        <v>1.1440387728774049</v>
      </c>
      <c r="F23" s="337">
        <f>VLOOKUP($A23,'Value Added'!$A$2:$AX$44,COLUMN('Value Added'!M$1),0)/VLOOKUP($A23,'Value Added'!$A$2:$AX$44,COLUMN('Value Added'!$J$1),0)</f>
        <v>1.1420745107419943</v>
      </c>
      <c r="G23" s="337">
        <f>VLOOKUP($A23,'Value Added'!$A$2:$AX$44,COLUMN('Value Added'!N$1),0)/VLOOKUP($A23,'Value Added'!$A$2:$AX$44,COLUMN('Value Added'!$J$1),0)</f>
        <v>1.1389953553969723</v>
      </c>
      <c r="H23" s="337">
        <f>VLOOKUP($A23,'Value Added'!$A$2:$AX$44,COLUMN('Value Added'!O$1),0)/VLOOKUP($A23,'Value Added'!$A$2:$AX$44,COLUMN('Value Added'!$J$1),0)</f>
        <v>1.1389979125060863</v>
      </c>
      <c r="I23" s="337">
        <f>VLOOKUP($A23,'Value Added'!$A$2:$AX$44,COLUMN('Value Added'!P$1),0)/VLOOKUP($A23,'Value Added'!$A$2:$AX$44,COLUMN('Value Added'!$J$1),0)</f>
        <v>1.1451886295072595</v>
      </c>
      <c r="J23" s="337">
        <f>VLOOKUP($A23,'Value Added'!$A$2:$AX$44,COLUMN('Value Added'!Q$1),0)/VLOOKUP($A23,'Value Added'!$A$2:$AX$44,COLUMN('Value Added'!$J$1),0)</f>
        <v>1.1563358743595882</v>
      </c>
      <c r="K23" s="337">
        <f>VLOOKUP($A23,'Value Added'!$A$2:$AX$44,COLUMN('Value Added'!R$1),0)/VLOOKUP($A23,'Value Added'!$A$2:$AX$44,COLUMN('Value Added'!$J$1),0)</f>
        <v>1.1701017124159478</v>
      </c>
      <c r="L23" s="337">
        <f>VLOOKUP($A23,'Value Added'!$A$2:$AX$44,COLUMN('Value Added'!S$1),0)/VLOOKUP($A23,'Value Added'!$A$2:$AX$44,COLUMN('Value Added'!$J$1),0)</f>
        <v>1.1840652725710836</v>
      </c>
      <c r="M23" s="337">
        <f>VLOOKUP($A23,'Value Added'!$A$2:$AX$44,COLUMN('Value Added'!T$1),0)/VLOOKUP($A23,'Value Added'!$A$2:$AX$44,COLUMN('Value Added'!$J$1),0)</f>
        <v>1.1956934676639219</v>
      </c>
      <c r="N23" s="337">
        <f>VLOOKUP($A23,'Value Added'!$A$2:$AX$44,COLUMN('Value Added'!U$1),0)/VLOOKUP($A23,'Value Added'!$A$2:$AX$44,COLUMN('Value Added'!$J$1),0)</f>
        <v>1.2028458816707703</v>
      </c>
      <c r="O23" s="337">
        <f>VLOOKUP($A23,'Value Added'!$A$2:$AX$44,COLUMN('Value Added'!V$1),0)/VLOOKUP($A23,'Value Added'!$A$2:$AX$44,COLUMN('Value Added'!$J$1),0)</f>
        <v>1.2053012650628867</v>
      </c>
      <c r="P23" s="337">
        <f>VLOOKUP($A23,'Value Added'!$A$2:$AX$44,COLUMN('Value Added'!W$1),0)/VLOOKUP($A23,'Value Added'!$A$2:$AX$44,COLUMN('Value Added'!$J$1),0)</f>
        <v>1.2033730493111294</v>
      </c>
      <c r="Q23" s="337">
        <f>VLOOKUP($A23,'Value Added'!$A$2:$AX$44,COLUMN('Value Added'!X$1),0)/VLOOKUP($A23,'Value Added'!$A$2:$AX$44,COLUMN('Value Added'!$J$1),0)</f>
        <v>1.197422831613054</v>
      </c>
      <c r="R23" s="337">
        <f>VLOOKUP($A23,'Value Added'!$A$2:$AX$44,COLUMN('Value Added'!Y$1),0)/VLOOKUP($A23,'Value Added'!$A$2:$AX$44,COLUMN('Value Added'!$J$1),0)</f>
        <v>1.187848128727762</v>
      </c>
      <c r="S23" s="337">
        <f>VLOOKUP($A23,'Value Added'!$A$2:$AX$44,COLUMN('Value Added'!Z$1),0)/VLOOKUP($A23,'Value Added'!$A$2:$AX$44,COLUMN('Value Added'!$J$1),0)</f>
        <v>1.1750645228835159</v>
      </c>
      <c r="T23" s="337">
        <f>VLOOKUP($A23,'Value Added'!$A$2:$AX$44,COLUMN('Value Added'!AA$1),0)/VLOOKUP($A23,'Value Added'!$A$2:$AX$44,COLUMN('Value Added'!$J$1),0)</f>
        <v>1.1594770843928854</v>
      </c>
      <c r="U23" s="337">
        <f>VLOOKUP($A23,'Value Added'!$A$2:$AX$44,COLUMN('Value Added'!AB$1),0)/VLOOKUP($A23,'Value Added'!$A$2:$AX$44,COLUMN('Value Added'!$J$1),0)</f>
        <v>1.1414904165671025</v>
      </c>
      <c r="V23" s="337">
        <f>VLOOKUP($A23,'Value Added'!$A$2:$AX$44,COLUMN('Value Added'!AC$1),0)/VLOOKUP($A23,'Value Added'!$A$2:$AX$44,COLUMN('Value Added'!$J$1),0)</f>
        <v>1.1215070292134885</v>
      </c>
      <c r="W23" s="337">
        <f>VLOOKUP($A23,'Value Added'!$A$2:$AX$44,COLUMN('Value Added'!AD$1),0)/VLOOKUP($A23,'Value Added'!$A$2:$AX$44,COLUMN('Value Added'!$J$1),0)</f>
        <v>1.0999206261977132</v>
      </c>
      <c r="X23" s="337">
        <f>VLOOKUP($A23,'Value Added'!$A$2:$AX$44,COLUMN('Value Added'!AE$1),0)/VLOOKUP($A23,'Value Added'!$A$2:$AX$44,COLUMN('Value Added'!$J$1),0)</f>
        <v>1.0771105860972174</v>
      </c>
      <c r="Y23" s="337">
        <f>VLOOKUP($A23,'Value Added'!$A$2:$AX$44,COLUMN('Value Added'!AF$1),0)/VLOOKUP($A23,'Value Added'!$A$2:$AX$44,COLUMN('Value Added'!$J$1),0)</f>
        <v>1.0534376349552748</v>
      </c>
      <c r="Z23" s="337">
        <f>VLOOKUP($A23,'Value Added'!$A$2:$AX$44,COLUMN('Value Added'!AG$1),0)/VLOOKUP($A23,'Value Added'!$A$2:$AX$44,COLUMN('Value Added'!$J$1),0)</f>
        <v>1.029240669631329</v>
      </c>
      <c r="AA23" s="337">
        <f>VLOOKUP($A23,'Value Added'!$A$2:$AX$44,COLUMN('Value Added'!AH$1),0)/VLOOKUP($A23,'Value Added'!$A$2:$AX$44,COLUMN('Value Added'!$J$1),0)</f>
        <v>1.0048346591981947</v>
      </c>
      <c r="AB23" s="337">
        <f>VLOOKUP($A23,'Value Added'!$A$2:$AX$44,COLUMN('Value Added'!AI$1),0)/VLOOKUP($A23,'Value Added'!$A$2:$AX$44,COLUMN('Value Added'!$J$1),0)</f>
        <v>0.98050952999526397</v>
      </c>
      <c r="AC23" s="337">
        <f>VLOOKUP($A23,'Value Added'!$A$2:$AX$44,COLUMN('Value Added'!AJ$1),0)/VLOOKUP($A23,'Value Added'!$A$2:$AX$44,COLUMN('Value Added'!$J$1),0)</f>
        <v>0.95652992662374503</v>
      </c>
      <c r="AD23" s="337">
        <f>VLOOKUP($A23,'Value Added'!$A$2:$AX$44,COLUMN('Value Added'!AK$1),0)/VLOOKUP($A23,'Value Added'!$A$2:$AX$44,COLUMN('Value Added'!$J$1),0)</f>
        <v>0.93313573539994821</v>
      </c>
      <c r="AE23" s="337">
        <f>VLOOKUP($A23,'Value Added'!$A$2:$AX$44,COLUMN('Value Added'!AL$1),0)/VLOOKUP($A23,'Value Added'!$A$2:$AX$44,COLUMN('Value Added'!$J$1),0)</f>
        <v>0.91054325744650966</v>
      </c>
      <c r="AF23" s="337">
        <f>VLOOKUP($A23,'Value Added'!$A$2:$AX$44,COLUMN('Value Added'!AM$1),0)/VLOOKUP($A23,'Value Added'!$A$2:$AX$44,COLUMN('Value Added'!$J$1),0)</f>
        <v>0.88894692453521629</v>
      </c>
      <c r="AG23" s="337">
        <f>VLOOKUP($A23,'Value Added'!$A$2:$AX$44,COLUMN('Value Added'!AN$1),0)/VLOOKUP($A23,'Value Added'!$A$2:$AX$44,COLUMN('Value Added'!$J$1),0)</f>
        <v>0.86852146087724047</v>
      </c>
      <c r="AH23" s="337">
        <f>VLOOKUP($A23,'Value Added'!$A$2:$AX$44,COLUMN('Value Added'!AO$1),0)/VLOOKUP($A23,'Value Added'!$A$2:$AX$44,COLUMN('Value Added'!$J$1),0)</f>
        <v>0.84942440727607338</v>
      </c>
      <c r="AI23" s="337">
        <f>VLOOKUP($A23,'Value Added'!$A$2:$AX$44,COLUMN('Value Added'!AP$1),0)/VLOOKUP($A23,'Value Added'!$A$2:$AX$44,COLUMN('Value Added'!$J$1),0)</f>
        <v>0.8317989395610782</v>
      </c>
      <c r="AJ23" s="337">
        <f>VLOOKUP($A23,'Value Added'!$A$2:$AX$44,COLUMN('Value Added'!AQ$1),0)/VLOOKUP($A23,'Value Added'!$A$2:$AX$44,COLUMN('Value Added'!$J$1),0)</f>
        <v>0.81577693034128662</v>
      </c>
      <c r="AK23" s="337">
        <f>VLOOKUP($A23,'Value Added'!$A$2:$AX$44,COLUMN('Value Added'!AR$1),0)/VLOOKUP($A23,'Value Added'!$A$2:$AX$44,COLUMN('Value Added'!$J$1),0)</f>
        <v>0.80148222140347436</v>
      </c>
      <c r="AL23" s="337">
        <f>VLOOKUP($A23,'Value Added'!$A$2:$AX$44,COLUMN('Value Added'!AS$1),0)/VLOOKUP($A23,'Value Added'!$A$2:$AX$44,COLUMN('Value Added'!$J$1),0)</f>
        <v>0.78903409328946383</v>
      </c>
      <c r="AM23" s="337">
        <f>VLOOKUP($A23,'Value Added'!$A$2:$AX$44,COLUMN('Value Added'!AT$1),0)/VLOOKUP($A23,'Value Added'!$A$2:$AX$44,COLUMN('Value Added'!$J$1),0)</f>
        <v>0.7785509387156011</v>
      </c>
      <c r="AN23" s="337">
        <f>VLOOKUP($A23,'Value Added'!$A$2:$AX$44,COLUMN('Value Added'!AU$1),0)/VLOOKUP($A23,'Value Added'!$A$2:$AX$44,COLUMN('Value Added'!$J$1),0)</f>
        <v>0.77015416776867507</v>
      </c>
      <c r="AO23" s="337">
        <f>VLOOKUP($A23,'Value Added'!$A$2:$AX$44,COLUMN('Value Added'!AV$1),0)/VLOOKUP($A23,'Value Added'!$A$2:$AX$44,COLUMN('Value Added'!$J$1),0)</f>
        <v>0.76397239570279996</v>
      </c>
      <c r="AP23" s="337">
        <f>VLOOKUP($A23,'Value Added'!$A$2:$AX$44,COLUMN('Value Added'!AW$1),0)/VLOOKUP($A23,'Value Added'!$A$2:$AX$44,COLUMN('Value Added'!$J$1),0)</f>
        <v>0.76014598942065648</v>
      </c>
      <c r="AQ23" s="338">
        <f>VLOOKUP($A23,'Value Added'!$A$2:$AX$44,COLUMN('Value Added'!AX$1),0)/VLOOKUP($A23,'Value Added'!$A$2:$AX$44,COLUMN('Value Added'!$J$1),0)</f>
        <v>0.75883207741422576</v>
      </c>
    </row>
    <row r="24" spans="1:43" x14ac:dyDescent="0.2">
      <c r="A24" s="74" t="s">
        <v>317</v>
      </c>
      <c r="B24" s="161" t="s">
        <v>378</v>
      </c>
      <c r="C24" s="161">
        <v>1</v>
      </c>
      <c r="D24" s="342">
        <f>VLOOKUP($A24,'Value Added'!$A$2:$AX$44,COLUMN('Value Added'!K$1),0)/VLOOKUP($A24,'Value Added'!$A$2:$AX$44,COLUMN('Value Added'!$J$1),0)</f>
        <v>1.149472994309874</v>
      </c>
      <c r="E24" s="337">
        <f>VLOOKUP($A24,'Value Added'!$A$2:$AX$44,COLUMN('Value Added'!L$1),0)/VLOOKUP($A24,'Value Added'!$A$2:$AX$44,COLUMN('Value Added'!$J$1),0)</f>
        <v>1.1618330700614352</v>
      </c>
      <c r="F24" s="337">
        <f>VLOOKUP($A24,'Value Added'!$A$2:$AX$44,COLUMN('Value Added'!M$1),0)/VLOOKUP($A24,'Value Added'!$A$2:$AX$44,COLUMN('Value Added'!$J$1),0)</f>
        <v>1.1677080585323389</v>
      </c>
      <c r="G24" s="337">
        <f>VLOOKUP($A24,'Value Added'!$A$2:$AX$44,COLUMN('Value Added'!N$1),0)/VLOOKUP($A24,'Value Added'!$A$2:$AX$44,COLUMN('Value Added'!$J$1),0)</f>
        <v>1.1833006709614573</v>
      </c>
      <c r="H24" s="337">
        <f>VLOOKUP($A24,'Value Added'!$A$2:$AX$44,COLUMN('Value Added'!O$1),0)/VLOOKUP($A24,'Value Added'!$A$2:$AX$44,COLUMN('Value Added'!$J$1),0)</f>
        <v>1.2056188760450839</v>
      </c>
      <c r="I24" s="337">
        <f>VLOOKUP($A24,'Value Added'!$A$2:$AX$44,COLUMN('Value Added'!P$1),0)/VLOOKUP($A24,'Value Added'!$A$2:$AX$44,COLUMN('Value Added'!$J$1),0)</f>
        <v>1.2318874493117538</v>
      </c>
      <c r="J24" s="337">
        <f>VLOOKUP($A24,'Value Added'!$A$2:$AX$44,COLUMN('Value Added'!Q$1),0)/VLOOKUP($A24,'Value Added'!$A$2:$AX$44,COLUMN('Value Added'!$J$1),0)</f>
        <v>1.2603835004422503</v>
      </c>
      <c r="K24" s="337">
        <f>VLOOKUP($A24,'Value Added'!$A$2:$AX$44,COLUMN('Value Added'!R$1),0)/VLOOKUP($A24,'Value Added'!$A$2:$AX$44,COLUMN('Value Added'!$J$1),0)</f>
        <v>1.2895490398892115</v>
      </c>
      <c r="L24" s="337">
        <f>VLOOKUP($A24,'Value Added'!$A$2:$AX$44,COLUMN('Value Added'!S$1),0)/VLOOKUP($A24,'Value Added'!$A$2:$AX$44,COLUMN('Value Added'!$J$1),0)</f>
        <v>1.3176779475337903</v>
      </c>
      <c r="M24" s="337">
        <f>VLOOKUP($A24,'Value Added'!$A$2:$AX$44,COLUMN('Value Added'!T$1),0)/VLOOKUP($A24,'Value Added'!$A$2:$AX$44,COLUMN('Value Added'!$J$1),0)</f>
        <v>1.3429187653363039</v>
      </c>
      <c r="N24" s="337">
        <f>VLOOKUP($A24,'Value Added'!$A$2:$AX$44,COLUMN('Value Added'!U$1),0)/VLOOKUP($A24,'Value Added'!$A$2:$AX$44,COLUMN('Value Added'!$J$1),0)</f>
        <v>1.3636598345415605</v>
      </c>
      <c r="O24" s="337">
        <f>VLOOKUP($A24,'Value Added'!$A$2:$AX$44,COLUMN('Value Added'!V$1),0)/VLOOKUP($A24,'Value Added'!$A$2:$AX$44,COLUMN('Value Added'!$J$1),0)</f>
        <v>1.3796883824752273</v>
      </c>
      <c r="P24" s="337">
        <f>VLOOKUP($A24,'Value Added'!$A$2:$AX$44,COLUMN('Value Added'!W$1),0)/VLOOKUP($A24,'Value Added'!$A$2:$AX$44,COLUMN('Value Added'!$J$1),0)</f>
        <v>1.3912059709267632</v>
      </c>
      <c r="Q24" s="337">
        <f>VLOOKUP($A24,'Value Added'!$A$2:$AX$44,COLUMN('Value Added'!X$1),0)/VLOOKUP($A24,'Value Added'!$A$2:$AX$44,COLUMN('Value Added'!$J$1),0)</f>
        <v>1.398473176163529</v>
      </c>
      <c r="R24" s="337">
        <f>VLOOKUP($A24,'Value Added'!$A$2:$AX$44,COLUMN('Value Added'!Y$1),0)/VLOOKUP($A24,'Value Added'!$A$2:$AX$44,COLUMN('Value Added'!$J$1),0)</f>
        <v>1.401799644735527</v>
      </c>
      <c r="S24" s="337">
        <f>VLOOKUP($A24,'Value Added'!$A$2:$AX$44,COLUMN('Value Added'!Z$1),0)/VLOOKUP($A24,'Value Added'!$A$2:$AX$44,COLUMN('Value Added'!$J$1),0)</f>
        <v>1.4015184045617692</v>
      </c>
      <c r="T24" s="337">
        <f>VLOOKUP($A24,'Value Added'!$A$2:$AX$44,COLUMN('Value Added'!AA$1),0)/VLOOKUP($A24,'Value Added'!$A$2:$AX$44,COLUMN('Value Added'!$J$1),0)</f>
        <v>1.3979294274619838</v>
      </c>
      <c r="U24" s="337">
        <f>VLOOKUP($A24,'Value Added'!$A$2:$AX$44,COLUMN('Value Added'!AB$1),0)/VLOOKUP($A24,'Value Added'!$A$2:$AX$44,COLUMN('Value Added'!$J$1),0)</f>
        <v>1.3913389448017282</v>
      </c>
      <c r="V24" s="337">
        <f>VLOOKUP($A24,'Value Added'!$A$2:$AX$44,COLUMN('Value Added'!AC$1),0)/VLOOKUP($A24,'Value Added'!$A$2:$AX$44,COLUMN('Value Added'!$J$1),0)</f>
        <v>1.3820684674800088</v>
      </c>
      <c r="W24" s="337">
        <f>VLOOKUP($A24,'Value Added'!$A$2:$AX$44,COLUMN('Value Added'!AD$1),0)/VLOOKUP($A24,'Value Added'!$A$2:$AX$44,COLUMN('Value Added'!$J$1),0)</f>
        <v>1.3704486516572958</v>
      </c>
      <c r="X24" s="337">
        <f>VLOOKUP($A24,'Value Added'!$A$2:$AX$44,COLUMN('Value Added'!AE$1),0)/VLOOKUP($A24,'Value Added'!$A$2:$AX$44,COLUMN('Value Added'!$J$1),0)</f>
        <v>1.3568137623491692</v>
      </c>
      <c r="Y24" s="337">
        <f>VLOOKUP($A24,'Value Added'!$A$2:$AX$44,COLUMN('Value Added'!AF$1),0)/VLOOKUP($A24,'Value Added'!$A$2:$AX$44,COLUMN('Value Added'!$J$1),0)</f>
        <v>1.3414968119950608</v>
      </c>
      <c r="Z24" s="337">
        <f>VLOOKUP($A24,'Value Added'!$A$2:$AX$44,COLUMN('Value Added'!AG$1),0)/VLOOKUP($A24,'Value Added'!$A$2:$AX$44,COLUMN('Value Added'!$J$1),0)</f>
        <v>1.3248254204293017</v>
      </c>
      <c r="AA24" s="337">
        <f>VLOOKUP($A24,'Value Added'!$A$2:$AX$44,COLUMN('Value Added'!AH$1),0)/VLOOKUP($A24,'Value Added'!$A$2:$AX$44,COLUMN('Value Added'!$J$1),0)</f>
        <v>1.3071184155295623</v>
      </c>
      <c r="AB24" s="337">
        <f>VLOOKUP($A24,'Value Added'!$A$2:$AX$44,COLUMN('Value Added'!AI$1),0)/VLOOKUP($A24,'Value Added'!$A$2:$AX$44,COLUMN('Value Added'!$J$1),0)</f>
        <v>1.2886831707841899</v>
      </c>
      <c r="AC24" s="337">
        <f>VLOOKUP($A24,'Value Added'!$A$2:$AX$44,COLUMN('Value Added'!AJ$1),0)/VLOOKUP($A24,'Value Added'!$A$2:$AX$44,COLUMN('Value Added'!$J$1),0)</f>
        <v>1.2698136574019654</v>
      </c>
      <c r="AD24" s="337">
        <f>VLOOKUP($A24,'Value Added'!$A$2:$AX$44,COLUMN('Value Added'!AK$1),0)/VLOOKUP($A24,'Value Added'!$A$2:$AX$44,COLUMN('Value Added'!$J$1),0)</f>
        <v>1.2507891744371307</v>
      </c>
      <c r="AE24" s="337">
        <f>VLOOKUP($A24,'Value Added'!$A$2:$AX$44,COLUMN('Value Added'!AL$1),0)/VLOOKUP($A24,'Value Added'!$A$2:$AX$44,COLUMN('Value Added'!$J$1),0)</f>
        <v>1.2318737105766924</v>
      </c>
      <c r="AF24" s="337">
        <f>VLOOKUP($A24,'Value Added'!$A$2:$AX$44,COLUMN('Value Added'!AM$1),0)/VLOOKUP($A24,'Value Added'!$A$2:$AX$44,COLUMN('Value Added'!$J$1),0)</f>
        <v>1.2133158854486457</v>
      </c>
      <c r="AG24" s="337">
        <f>VLOOKUP($A24,'Value Added'!$A$2:$AX$44,COLUMN('Value Added'!AN$1),0)/VLOOKUP($A24,'Value Added'!$A$2:$AX$44,COLUMN('Value Added'!$J$1),0)</f>
        <v>1.1953494161816993</v>
      </c>
      <c r="AH24" s="337">
        <f>VLOOKUP($A24,'Value Added'!$A$2:$AX$44,COLUMN('Value Added'!AO$1),0)/VLOOKUP($A24,'Value Added'!$A$2:$AX$44,COLUMN('Value Added'!$J$1),0)</f>
        <v>1.1781940560518396</v>
      </c>
      <c r="AI24" s="337">
        <f>VLOOKUP($A24,'Value Added'!$A$2:$AX$44,COLUMN('Value Added'!AP$1),0)/VLOOKUP($A24,'Value Added'!$A$2:$AX$44,COLUMN('Value Added'!$J$1),0)</f>
        <v>1.1620569559570335</v>
      </c>
      <c r="AJ24" s="337">
        <f>VLOOKUP($A24,'Value Added'!$A$2:$AX$44,COLUMN('Value Added'!AQ$1),0)/VLOOKUP($A24,'Value Added'!$A$2:$AX$44,COLUMN('Value Added'!$J$1),0)</f>
        <v>1.1471344057624486</v>
      </c>
      <c r="AK24" s="337">
        <f>VLOOKUP($A24,'Value Added'!$A$2:$AX$44,COLUMN('Value Added'!AR$1),0)/VLOOKUP($A24,'Value Added'!$A$2:$AX$44,COLUMN('Value Added'!$J$1),0)</f>
        <v>1.1336139209047045</v>
      </c>
      <c r="AL24" s="337">
        <f>VLOOKUP($A24,'Value Added'!$A$2:$AX$44,COLUMN('Value Added'!AS$1),0)/VLOOKUP($A24,'Value Added'!$A$2:$AX$44,COLUMN('Value Added'!$J$1),0)</f>
        <v>1.1216766497624544</v>
      </c>
      <c r="AM24" s="337">
        <f>VLOOKUP($A24,'Value Added'!$A$2:$AX$44,COLUMN('Value Added'!AT$1),0)/VLOOKUP($A24,'Value Added'!$A$2:$AX$44,COLUMN('Value Added'!$J$1),0)</f>
        <v>1.111500089016767</v>
      </c>
      <c r="AN24" s="337">
        <f>VLOOKUP($A24,'Value Added'!$A$2:$AX$44,COLUMN('Value Added'!AU$1),0)/VLOOKUP($A24,'Value Added'!$A$2:$AX$44,COLUMN('Value Added'!$J$1),0)</f>
        <v>1.1032611074756633</v>
      </c>
      <c r="AO24" s="337">
        <f>VLOOKUP($A24,'Value Added'!$A$2:$AX$44,COLUMN('Value Added'!AV$1),0)/VLOOKUP($A24,'Value Added'!$A$2:$AX$44,COLUMN('Value Added'!$J$1),0)</f>
        <v>1.0971392936888338</v>
      </c>
      <c r="AP24" s="337">
        <f>VLOOKUP($A24,'Value Added'!$A$2:$AX$44,COLUMN('Value Added'!AW$1),0)/VLOOKUP($A24,'Value Added'!$A$2:$AX$44,COLUMN('Value Added'!$J$1),0)</f>
        <v>1.0933206593422775</v>
      </c>
      <c r="AQ24" s="338">
        <f>VLOOKUP($A24,'Value Added'!$A$2:$AX$44,COLUMN('Value Added'!AX$1),0)/VLOOKUP($A24,'Value Added'!$A$2:$AX$44,COLUMN('Value Added'!$J$1),0)</f>
        <v>1.0920017492755307</v>
      </c>
    </row>
    <row r="25" spans="1:43" x14ac:dyDescent="0.2">
      <c r="A25" s="74" t="s">
        <v>17</v>
      </c>
      <c r="B25" s="161" t="s">
        <v>378</v>
      </c>
      <c r="C25" s="161">
        <v>1</v>
      </c>
      <c r="D25" s="342">
        <f>VLOOKUP($A25,'Value Added'!$A$2:$AX$44,COLUMN('Value Added'!K$1),0)/VLOOKUP($A25,'Value Added'!$A$2:$AX$44,COLUMN('Value Added'!$J$1),0)</f>
        <v>1.1682144018257958</v>
      </c>
      <c r="E25" s="337">
        <f>VLOOKUP($A25,'Value Added'!$A$2:$AX$44,COLUMN('Value Added'!L$1),0)/VLOOKUP($A25,'Value Added'!$A$2:$AX$44,COLUMN('Value Added'!$J$1),0)</f>
        <v>1.1072000085573988</v>
      </c>
      <c r="F25" s="337">
        <f>VLOOKUP($A25,'Value Added'!$A$2:$AX$44,COLUMN('Value Added'!M$1),0)/VLOOKUP($A25,'Value Added'!$A$2:$AX$44,COLUMN('Value Added'!$J$1),0)</f>
        <v>1.1121795712395823</v>
      </c>
      <c r="G25" s="337">
        <f>VLOOKUP($A25,'Value Added'!$A$2:$AX$44,COLUMN('Value Added'!N$1),0)/VLOOKUP($A25,'Value Added'!$A$2:$AX$44,COLUMN('Value Added'!$J$1),0)</f>
        <v>1.1255507535111386</v>
      </c>
      <c r="H25" s="337">
        <f>VLOOKUP($A25,'Value Added'!$A$2:$AX$44,COLUMN('Value Added'!O$1),0)/VLOOKUP($A25,'Value Added'!$A$2:$AX$44,COLUMN('Value Added'!$J$1),0)</f>
        <v>1.1450174199362058</v>
      </c>
      <c r="I25" s="337">
        <f>VLOOKUP($A25,'Value Added'!$A$2:$AX$44,COLUMN('Value Added'!P$1),0)/VLOOKUP($A25,'Value Added'!$A$2:$AX$44,COLUMN('Value Added'!$J$1),0)</f>
        <v>1.1684124063688892</v>
      </c>
      <c r="J25" s="337">
        <f>VLOOKUP($A25,'Value Added'!$A$2:$AX$44,COLUMN('Value Added'!Q$1),0)/VLOOKUP($A25,'Value Added'!$A$2:$AX$44,COLUMN('Value Added'!$J$1),0)</f>
        <v>1.194142972592203</v>
      </c>
      <c r="K25" s="337">
        <f>VLOOKUP($A25,'Value Added'!$A$2:$AX$44,COLUMN('Value Added'!R$1),0)/VLOOKUP($A25,'Value Added'!$A$2:$AX$44,COLUMN('Value Added'!$J$1),0)</f>
        <v>1.2206646044228544</v>
      </c>
      <c r="L25" s="337">
        <f>VLOOKUP($A25,'Value Added'!$A$2:$AX$44,COLUMN('Value Added'!S$1),0)/VLOOKUP($A25,'Value Added'!$A$2:$AX$44,COLUMN('Value Added'!$J$1),0)</f>
        <v>1.2462925182108635</v>
      </c>
      <c r="M25" s="337">
        <f>VLOOKUP($A25,'Value Added'!$A$2:$AX$44,COLUMN('Value Added'!T$1),0)/VLOOKUP($A25,'Value Added'!$A$2:$AX$44,COLUMN('Value Added'!$J$1),0)</f>
        <v>1.2692027117516982</v>
      </c>
      <c r="N25" s="337">
        <f>VLOOKUP($A25,'Value Added'!$A$2:$AX$44,COLUMN('Value Added'!U$1),0)/VLOOKUP($A25,'Value Added'!$A$2:$AX$44,COLUMN('Value Added'!$J$1),0)</f>
        <v>1.2878107660651961</v>
      </c>
      <c r="O25" s="337">
        <f>VLOOKUP($A25,'Value Added'!$A$2:$AX$44,COLUMN('Value Added'!V$1),0)/VLOOKUP($A25,'Value Added'!$A$2:$AX$44,COLUMN('Value Added'!$J$1),0)</f>
        <v>1.3019118954886499</v>
      </c>
      <c r="P25" s="337">
        <f>VLOOKUP($A25,'Value Added'!$A$2:$AX$44,COLUMN('Value Added'!W$1),0)/VLOOKUP($A25,'Value Added'!$A$2:$AX$44,COLUMN('Value Added'!$J$1),0)</f>
        <v>1.311707445280859</v>
      </c>
      <c r="Q25" s="337">
        <f>VLOOKUP($A25,'Value Added'!$A$2:$AX$44,COLUMN('Value Added'!X$1),0)/VLOOKUP($A25,'Value Added'!$A$2:$AX$44,COLUMN('Value Added'!$J$1),0)</f>
        <v>1.3174543571713178</v>
      </c>
      <c r="R25" s="337">
        <f>VLOOKUP($A25,'Value Added'!$A$2:$AX$44,COLUMN('Value Added'!Y$1),0)/VLOOKUP($A25,'Value Added'!$A$2:$AX$44,COLUMN('Value Added'!$J$1),0)</f>
        <v>1.3194554762394011</v>
      </c>
      <c r="S25" s="337">
        <f>VLOOKUP($A25,'Value Added'!$A$2:$AX$44,COLUMN('Value Added'!Z$1),0)/VLOOKUP($A25,'Value Added'!$A$2:$AX$44,COLUMN('Value Added'!$J$1),0)</f>
        <v>1.3180357471550517</v>
      </c>
      <c r="T25" s="337">
        <f>VLOOKUP($A25,'Value Added'!$A$2:$AX$44,COLUMN('Value Added'!AA$1),0)/VLOOKUP($A25,'Value Added'!$A$2:$AX$44,COLUMN('Value Added'!$J$1),0)</f>
        <v>1.3134909390223222</v>
      </c>
      <c r="U25" s="337">
        <f>VLOOKUP($A25,'Value Added'!$A$2:$AX$44,COLUMN('Value Added'!AB$1),0)/VLOOKUP($A25,'Value Added'!$A$2:$AX$44,COLUMN('Value Added'!$J$1),0)</f>
        <v>1.3061225585787684</v>
      </c>
      <c r="V25" s="337">
        <f>VLOOKUP($A25,'Value Added'!$A$2:$AX$44,COLUMN('Value Added'!AC$1),0)/VLOOKUP($A25,'Value Added'!$A$2:$AX$44,COLUMN('Value Added'!$J$1),0)</f>
        <v>1.2962454681777618</v>
      </c>
      <c r="W25" s="337">
        <f>VLOOKUP($A25,'Value Added'!$A$2:$AX$44,COLUMN('Value Added'!AD$1),0)/VLOOKUP($A25,'Value Added'!$A$2:$AX$44,COLUMN('Value Added'!$J$1),0)</f>
        <v>1.2841819385984745</v>
      </c>
      <c r="X25" s="337">
        <f>VLOOKUP($A25,'Value Added'!$A$2:$AX$44,COLUMN('Value Added'!AE$1),0)/VLOOKUP($A25,'Value Added'!$A$2:$AX$44,COLUMN('Value Added'!$J$1),0)</f>
        <v>1.270256318858684</v>
      </c>
      <c r="Y25" s="337">
        <f>VLOOKUP($A25,'Value Added'!$A$2:$AX$44,COLUMN('Value Added'!AF$1),0)/VLOOKUP($A25,'Value Added'!$A$2:$AX$44,COLUMN('Value Added'!$J$1),0)</f>
        <v>1.2547903926492703</v>
      </c>
      <c r="Z25" s="337">
        <f>VLOOKUP($A25,'Value Added'!$A$2:$AX$44,COLUMN('Value Added'!AG$1),0)/VLOOKUP($A25,'Value Added'!$A$2:$AX$44,COLUMN('Value Added'!$J$1),0)</f>
        <v>1.2380994606309172</v>
      </c>
      <c r="AA25" s="337">
        <f>VLOOKUP($A25,'Value Added'!$A$2:$AX$44,COLUMN('Value Added'!AH$1),0)/VLOOKUP($A25,'Value Added'!$A$2:$AX$44,COLUMN('Value Added'!$J$1),0)</f>
        <v>1.2204891612321322</v>
      </c>
      <c r="AB25" s="337">
        <f>VLOOKUP($A25,'Value Added'!$A$2:$AX$44,COLUMN('Value Added'!AI$1),0)/VLOOKUP($A25,'Value Added'!$A$2:$AX$44,COLUMN('Value Added'!$J$1),0)</f>
        <v>1.2022530202911983</v>
      </c>
      <c r="AC25" s="337">
        <f>VLOOKUP($A25,'Value Added'!$A$2:$AX$44,COLUMN('Value Added'!AJ$1),0)/VLOOKUP($A25,'Value Added'!$A$2:$AX$44,COLUMN('Value Added'!$J$1),0)</f>
        <v>1.1836707021298449</v>
      </c>
      <c r="AD25" s="337">
        <f>VLOOKUP($A25,'Value Added'!$A$2:$AX$44,COLUMN('Value Added'!AK$1),0)/VLOOKUP($A25,'Value Added'!$A$2:$AX$44,COLUMN('Value Added'!$J$1),0)</f>
        <v>1.165006921426696</v>
      </c>
      <c r="AE25" s="337">
        <f>VLOOKUP($A25,'Value Added'!$A$2:$AX$44,COLUMN('Value Added'!AL$1),0)/VLOOKUP($A25,'Value Added'!$A$2:$AX$44,COLUMN('Value Added'!$J$1),0)</f>
        <v>1.1465109663784316</v>
      </c>
      <c r="AF25" s="337">
        <f>VLOOKUP($A25,'Value Added'!$A$2:$AX$44,COLUMN('Value Added'!AM$1),0)/VLOOKUP($A25,'Value Added'!$A$2:$AX$44,COLUMN('Value Added'!$J$1),0)</f>
        <v>1.1284167787656934</v>
      </c>
      <c r="AG25" s="337">
        <f>VLOOKUP($A25,'Value Added'!$A$2:$AX$44,COLUMN('Value Added'!AN$1),0)/VLOOKUP($A25,'Value Added'!$A$2:$AX$44,COLUMN('Value Added'!$J$1),0)</f>
        <v>1.1109435352641948</v>
      </c>
      <c r="AH25" s="337">
        <f>VLOOKUP($A25,'Value Added'!$A$2:$AX$44,COLUMN('Value Added'!AO$1),0)/VLOOKUP($A25,'Value Added'!$A$2:$AX$44,COLUMN('Value Added'!$J$1),0)</f>
        <v>1.0942966762078004</v>
      </c>
      <c r="AI25" s="337">
        <f>VLOOKUP($A25,'Value Added'!$A$2:$AX$44,COLUMN('Value Added'!AP$1),0)/VLOOKUP($A25,'Value Added'!$A$2:$AX$44,COLUMN('Value Added'!$J$1),0)</f>
        <v>1.0786693325692218</v>
      </c>
      <c r="AJ25" s="337">
        <f>VLOOKUP($A25,'Value Added'!$A$2:$AX$44,COLUMN('Value Added'!AQ$1),0)/VLOOKUP($A25,'Value Added'!$A$2:$AX$44,COLUMN('Value Added'!$J$1),0)</f>
        <v>1.0642441087619663</v>
      </c>
      <c r="AK25" s="337">
        <f>VLOOKUP($A25,'Value Added'!$A$2:$AX$44,COLUMN('Value Added'!AR$1),0)/VLOOKUP($A25,'Value Added'!$A$2:$AX$44,COLUMN('Value Added'!$J$1),0)</f>
        <v>1.0511951876326233</v>
      </c>
      <c r="AL25" s="337">
        <f>VLOOKUP($A25,'Value Added'!$A$2:$AX$44,COLUMN('Value Added'!AS$1),0)/VLOOKUP($A25,'Value Added'!$A$2:$AX$44,COLUMN('Value Added'!$J$1),0)</f>
        <v>1.0396907344390178</v>
      </c>
      <c r="AM25" s="337">
        <f>VLOOKUP($A25,'Value Added'!$A$2:$AX$44,COLUMN('Value Added'!AT$1),0)/VLOOKUP($A25,'Value Added'!$A$2:$AX$44,COLUMN('Value Added'!$J$1),0)</f>
        <v>1.0298955885323444</v>
      </c>
      <c r="AN25" s="337">
        <f>VLOOKUP($A25,'Value Added'!$A$2:$AX$44,COLUMN('Value Added'!AU$1),0)/VLOOKUP($A25,'Value Added'!$A$2:$AX$44,COLUMN('Value Added'!$J$1),0)</f>
        <v>1.0219742448329752</v>
      </c>
      <c r="AO25" s="337">
        <f>VLOOKUP($A25,'Value Added'!$A$2:$AX$44,COLUMN('Value Added'!AV$1),0)/VLOOKUP($A25,'Value Added'!$A$2:$AX$44,COLUMN('Value Added'!$J$1),0)</f>
        <v>1.0160941420950056</v>
      </c>
      <c r="AP25" s="337">
        <f>VLOOKUP($A25,'Value Added'!$A$2:$AX$44,COLUMN('Value Added'!AW$1),0)/VLOOKUP($A25,'Value Added'!$A$2:$AX$44,COLUMN('Value Added'!$J$1),0)</f>
        <v>1.0124292916273812</v>
      </c>
      <c r="AQ25" s="338">
        <f>VLOOKUP($A25,'Value Added'!$A$2:$AX$44,COLUMN('Value Added'!AX$1),0)/VLOOKUP($A25,'Value Added'!$A$2:$AX$44,COLUMN('Value Added'!$J$1),0)</f>
        <v>1.011164298982564</v>
      </c>
    </row>
    <row r="26" spans="1:43" x14ac:dyDescent="0.2">
      <c r="A26" s="74" t="s">
        <v>19</v>
      </c>
      <c r="B26" s="161" t="s">
        <v>378</v>
      </c>
      <c r="C26" s="161">
        <v>1</v>
      </c>
      <c r="D26" s="342">
        <f>VLOOKUP($A26,'Value Added'!$A$2:$AX$44,COLUMN('Value Added'!K$1),0)/VLOOKUP($A26,'Value Added'!$A$2:$AX$44,COLUMN('Value Added'!$J$1),0)</f>
        <v>1.1578025087613952</v>
      </c>
      <c r="E26" s="337">
        <f>VLOOKUP($A26,'Value Added'!$A$2:$AX$44,COLUMN('Value Added'!L$1),0)/VLOOKUP($A26,'Value Added'!$A$2:$AX$44,COLUMN('Value Added'!$J$1),0)</f>
        <v>1.1808373456084309</v>
      </c>
      <c r="F26" s="337">
        <f>VLOOKUP($A26,'Value Added'!$A$2:$AX$44,COLUMN('Value Added'!M$1),0)/VLOOKUP($A26,'Value Added'!$A$2:$AX$44,COLUMN('Value Added'!$J$1),0)</f>
        <v>1.1929764184588516</v>
      </c>
      <c r="G26" s="337">
        <f>VLOOKUP($A26,'Value Added'!$A$2:$AX$44,COLUMN('Value Added'!N$1),0)/VLOOKUP($A26,'Value Added'!$A$2:$AX$44,COLUMN('Value Added'!$J$1),0)</f>
        <v>1.2237931491384533</v>
      </c>
      <c r="H26" s="337">
        <f>VLOOKUP($A26,'Value Added'!$A$2:$AX$44,COLUMN('Value Added'!O$1),0)/VLOOKUP($A26,'Value Added'!$A$2:$AX$44,COLUMN('Value Added'!$J$1),0)</f>
        <v>1.2648667815856489</v>
      </c>
      <c r="I26" s="337">
        <f>VLOOKUP($A26,'Value Added'!$A$2:$AX$44,COLUMN('Value Added'!P$1),0)/VLOOKUP($A26,'Value Added'!$A$2:$AX$44,COLUMN('Value Added'!$J$1),0)</f>
        <v>1.3085224974288931</v>
      </c>
      <c r="J26" s="337">
        <f>VLOOKUP($A26,'Value Added'!$A$2:$AX$44,COLUMN('Value Added'!Q$1),0)/VLOOKUP($A26,'Value Added'!$A$2:$AX$44,COLUMN('Value Added'!$J$1),0)</f>
        <v>1.3524071066387469</v>
      </c>
      <c r="K26" s="337">
        <f>VLOOKUP($A26,'Value Added'!$A$2:$AX$44,COLUMN('Value Added'!R$1),0)/VLOOKUP($A26,'Value Added'!$A$2:$AX$44,COLUMN('Value Added'!$J$1),0)</f>
        <v>1.3954893920961715</v>
      </c>
      <c r="L26" s="337">
        <f>VLOOKUP($A26,'Value Added'!$A$2:$AX$44,COLUMN('Value Added'!S$1),0)/VLOOKUP($A26,'Value Added'!$A$2:$AX$44,COLUMN('Value Added'!$J$1),0)</f>
        <v>1.4366185869231352</v>
      </c>
      <c r="M26" s="337">
        <f>VLOOKUP($A26,'Value Added'!$A$2:$AX$44,COLUMN('Value Added'!T$1),0)/VLOOKUP($A26,'Value Added'!$A$2:$AX$44,COLUMN('Value Added'!$J$1),0)</f>
        <v>1.4745356263689051</v>
      </c>
      <c r="N26" s="337">
        <f>VLOOKUP($A26,'Value Added'!$A$2:$AX$44,COLUMN('Value Added'!U$1),0)/VLOOKUP($A26,'Value Added'!$A$2:$AX$44,COLUMN('Value Added'!$J$1),0)</f>
        <v>1.5081309053614165</v>
      </c>
      <c r="O26" s="337">
        <f>VLOOKUP($A26,'Value Added'!$A$2:$AX$44,COLUMN('Value Added'!V$1),0)/VLOOKUP($A26,'Value Added'!$A$2:$AX$44,COLUMN('Value Added'!$J$1),0)</f>
        <v>1.5372215049860971</v>
      </c>
      <c r="P26" s="337">
        <f>VLOOKUP($A26,'Value Added'!$A$2:$AX$44,COLUMN('Value Added'!W$1),0)/VLOOKUP($A26,'Value Added'!$A$2:$AX$44,COLUMN('Value Added'!$J$1),0)</f>
        <v>1.5619218407648185</v>
      </c>
      <c r="Q26" s="337">
        <f>VLOOKUP($A26,'Value Added'!$A$2:$AX$44,COLUMN('Value Added'!X$1),0)/VLOOKUP($A26,'Value Added'!$A$2:$AX$44,COLUMN('Value Added'!$J$1),0)</f>
        <v>1.5824112870654512</v>
      </c>
      <c r="R26" s="337">
        <f>VLOOKUP($A26,'Value Added'!$A$2:$AX$44,COLUMN('Value Added'!Y$1),0)/VLOOKUP($A26,'Value Added'!$A$2:$AX$44,COLUMN('Value Added'!$J$1),0)</f>
        <v>1.5989263770996029</v>
      </c>
      <c r="S26" s="337">
        <f>VLOOKUP($A26,'Value Added'!$A$2:$AX$44,COLUMN('Value Added'!Z$1),0)/VLOOKUP($A26,'Value Added'!$A$2:$AX$44,COLUMN('Value Added'!$J$1),0)</f>
        <v>1.6117270012264042</v>
      </c>
      <c r="T26" s="337">
        <f>VLOOKUP($A26,'Value Added'!$A$2:$AX$44,COLUMN('Value Added'!AA$1),0)/VLOOKUP($A26,'Value Added'!$A$2:$AX$44,COLUMN('Value Added'!$J$1),0)</f>
        <v>1.6210101652505726</v>
      </c>
      <c r="U26" s="337">
        <f>VLOOKUP($A26,'Value Added'!$A$2:$AX$44,COLUMN('Value Added'!AB$1),0)/VLOOKUP($A26,'Value Added'!$A$2:$AX$44,COLUMN('Value Added'!$J$1),0)</f>
        <v>1.6269779418043386</v>
      </c>
      <c r="V26" s="337">
        <f>VLOOKUP($A26,'Value Added'!$A$2:$AX$44,COLUMN('Value Added'!AC$1),0)/VLOOKUP($A26,'Value Added'!$A$2:$AX$44,COLUMN('Value Added'!$J$1),0)</f>
        <v>1.6298577041333648</v>
      </c>
      <c r="W26" s="337">
        <f>VLOOKUP($A26,'Value Added'!$A$2:$AX$44,COLUMN('Value Added'!AD$1),0)/VLOOKUP($A26,'Value Added'!$A$2:$AX$44,COLUMN('Value Added'!$J$1),0)</f>
        <v>1.6298973013880436</v>
      </c>
      <c r="X26" s="337">
        <f>VLOOKUP($A26,'Value Added'!$A$2:$AX$44,COLUMN('Value Added'!AE$1),0)/VLOOKUP($A26,'Value Added'!$A$2:$AX$44,COLUMN('Value Added'!$J$1),0)</f>
        <v>1.6273604088638765</v>
      </c>
      <c r="Y26" s="337">
        <f>VLOOKUP($A26,'Value Added'!$A$2:$AX$44,COLUMN('Value Added'!AF$1),0)/VLOOKUP($A26,'Value Added'!$A$2:$AX$44,COLUMN('Value Added'!$J$1),0)</f>
        <v>1.6225221486083008</v>
      </c>
      <c r="Z26" s="337">
        <f>VLOOKUP($A26,'Value Added'!$A$2:$AX$44,COLUMN('Value Added'!AG$1),0)/VLOOKUP($A26,'Value Added'!$A$2:$AX$44,COLUMN('Value Added'!$J$1),0)</f>
        <v>1.615665057321128</v>
      </c>
      <c r="AA26" s="337">
        <f>VLOOKUP($A26,'Value Added'!$A$2:$AX$44,COLUMN('Value Added'!AH$1),0)/VLOOKUP($A26,'Value Added'!$A$2:$AX$44,COLUMN('Value Added'!$J$1),0)</f>
        <v>1.6070754603442905</v>
      </c>
      <c r="AB26" s="337">
        <f>VLOOKUP($A26,'Value Added'!$A$2:$AX$44,COLUMN('Value Added'!AI$1),0)/VLOOKUP($A26,'Value Added'!$A$2:$AX$44,COLUMN('Value Added'!$J$1),0)</f>
        <v>1.5970402934168435</v>
      </c>
      <c r="AC26" s="337">
        <f>VLOOKUP($A26,'Value Added'!$A$2:$AX$44,COLUMN('Value Added'!AJ$1),0)/VLOOKUP($A26,'Value Added'!$A$2:$AX$44,COLUMN('Value Added'!$J$1),0)</f>
        <v>1.585844398272676</v>
      </c>
      <c r="AD26" s="337">
        <f>VLOOKUP($A26,'Value Added'!$A$2:$AX$44,COLUMN('Value Added'!AK$1),0)/VLOOKUP($A26,'Value Added'!$A$2:$AX$44,COLUMN('Value Added'!$J$1),0)</f>
        <v>1.5737683044507307</v>
      </c>
      <c r="AE26" s="337">
        <f>VLOOKUP($A26,'Value Added'!$A$2:$AX$44,COLUMN('Value Added'!AL$1),0)/VLOOKUP($A26,'Value Added'!$A$2:$AX$44,COLUMN('Value Added'!$J$1),0)</f>
        <v>1.5610864981106429</v>
      </c>
      <c r="AF26" s="337">
        <f>VLOOKUP($A26,'Value Added'!$A$2:$AX$44,COLUMN('Value Added'!AM$1),0)/VLOOKUP($A26,'Value Added'!$A$2:$AX$44,COLUMN('Value Added'!$J$1),0)</f>
        <v>1.5480661693258619</v>
      </c>
      <c r="AG26" s="337">
        <f>VLOOKUP($A26,'Value Added'!$A$2:$AX$44,COLUMN('Value Added'!AN$1),0)/VLOOKUP($A26,'Value Added'!$A$2:$AX$44,COLUMN('Value Added'!$J$1),0)</f>
        <v>1.5349664222914456</v>
      </c>
      <c r="AH26" s="337">
        <f>VLOOKUP($A26,'Value Added'!$A$2:$AX$44,COLUMN('Value Added'!AO$1),0)/VLOOKUP($A26,'Value Added'!$A$2:$AX$44,COLUMN('Value Added'!$J$1),0)</f>
        <v>1.5220379280893359</v>
      </c>
      <c r="AI26" s="337">
        <f>VLOOKUP($A26,'Value Added'!$A$2:$AX$44,COLUMN('Value Added'!AP$1),0)/VLOOKUP($A26,'Value Added'!$A$2:$AX$44,COLUMN('Value Added'!$J$1),0)</f>
        <v>1.5095229969997579</v>
      </c>
      <c r="AJ26" s="337">
        <f>VLOOKUP($A26,'Value Added'!$A$2:$AX$44,COLUMN('Value Added'!AQ$1),0)/VLOOKUP($A26,'Value Added'!$A$2:$AX$44,COLUMN('Value Added'!$J$1),0)</f>
        <v>1.4976560466996829</v>
      </c>
      <c r="AK26" s="337">
        <f>VLOOKUP($A26,'Value Added'!$A$2:$AX$44,COLUMN('Value Added'!AR$1),0)/VLOOKUP($A26,'Value Added'!$A$2:$AX$44,COLUMN('Value Added'!$J$1),0)</f>
        <v>1.4866644438981806</v>
      </c>
      <c r="AL26" s="337">
        <f>VLOOKUP($A26,'Value Added'!$A$2:$AX$44,COLUMN('Value Added'!AS$1),0)/VLOOKUP($A26,'Value Added'!$A$2:$AX$44,COLUMN('Value Added'!$J$1),0)</f>
        <v>1.4767696998772983</v>
      </c>
      <c r="AM26" s="337">
        <f>VLOOKUP($A26,'Value Added'!$A$2:$AX$44,COLUMN('Value Added'!AT$1),0)/VLOOKUP($A26,'Value Added'!$A$2:$AX$44,COLUMN('Value Added'!$J$1),0)</f>
        <v>1.468189004906737</v>
      </c>
      <c r="AN26" s="337">
        <f>VLOOKUP($A26,'Value Added'!$A$2:$AX$44,COLUMN('Value Added'!AU$1),0)/VLOOKUP($A26,'Value Added'!$A$2:$AX$44,COLUMN('Value Added'!$J$1),0)</f>
        <v>1.46113709248442</v>
      </c>
      <c r="AO26" s="337">
        <f>VLOOKUP($A26,'Value Added'!$A$2:$AX$44,COLUMN('Value Added'!AV$1),0)/VLOOKUP($A26,'Value Added'!$A$2:$AX$44,COLUMN('Value Added'!$J$1),0)</f>
        <v>1.4558284317718799</v>
      </c>
      <c r="AP26" s="337">
        <f>VLOOKUP($A26,'Value Added'!$A$2:$AX$44,COLUMN('Value Added'!AW$1),0)/VLOOKUP($A26,'Value Added'!$A$2:$AX$44,COLUMN('Value Added'!$J$1),0)</f>
        <v>1.4524797554496549</v>
      </c>
      <c r="AQ26" s="338">
        <f>VLOOKUP($A26,'Value Added'!$A$2:$AX$44,COLUMN('Value Added'!AX$1),0)/VLOOKUP($A26,'Value Added'!$A$2:$AX$44,COLUMN('Value Added'!$J$1),0)</f>
        <v>1.4513129405905465</v>
      </c>
    </row>
    <row r="27" spans="1:43" x14ac:dyDescent="0.2">
      <c r="A27" s="74" t="s">
        <v>20</v>
      </c>
      <c r="B27" s="161" t="s">
        <v>378</v>
      </c>
      <c r="C27" s="161">
        <v>1</v>
      </c>
      <c r="D27" s="342">
        <f>VLOOKUP($A27,'Value Added'!$A$2:$AX$44,COLUMN('Value Added'!K$1),0)/VLOOKUP($A27,'Value Added'!$A$2:$AX$44,COLUMN('Value Added'!$J$1),0)</f>
        <v>1.1963265130996792</v>
      </c>
      <c r="E27" s="337">
        <f>VLOOKUP($A27,'Value Added'!$A$2:$AX$44,COLUMN('Value Added'!L$1),0)/VLOOKUP($A27,'Value Added'!$A$2:$AX$44,COLUMN('Value Added'!$J$1),0)</f>
        <v>1.1836697949581001</v>
      </c>
      <c r="F27" s="337">
        <f>VLOOKUP($A27,'Value Added'!$A$2:$AX$44,COLUMN('Value Added'!M$1),0)/VLOOKUP($A27,'Value Added'!$A$2:$AX$44,COLUMN('Value Added'!$J$1),0)</f>
        <v>1.194471297428171</v>
      </c>
      <c r="G27" s="337">
        <f>VLOOKUP($A27,'Value Added'!$A$2:$AX$44,COLUMN('Value Added'!N$1),0)/VLOOKUP($A27,'Value Added'!$A$2:$AX$44,COLUMN('Value Added'!$J$1),0)</f>
        <v>1.222075292578626</v>
      </c>
      <c r="H27" s="337">
        <f>VLOOKUP($A27,'Value Added'!$A$2:$AX$44,COLUMN('Value Added'!O$1),0)/VLOOKUP($A27,'Value Added'!$A$2:$AX$44,COLUMN('Value Added'!$J$1),0)</f>
        <v>1.2592950078527105</v>
      </c>
      <c r="I27" s="337">
        <f>VLOOKUP($A27,'Value Added'!$A$2:$AX$44,COLUMN('Value Added'!P$1),0)/VLOOKUP($A27,'Value Added'!$A$2:$AX$44,COLUMN('Value Added'!$J$1),0)</f>
        <v>1.2996064422276024</v>
      </c>
      <c r="J27" s="337">
        <f>VLOOKUP($A27,'Value Added'!$A$2:$AX$44,COLUMN('Value Added'!Q$1),0)/VLOOKUP($A27,'Value Added'!$A$2:$AX$44,COLUMN('Value Added'!$J$1),0)</f>
        <v>1.3408132178290684</v>
      </c>
      <c r="K27" s="337">
        <f>VLOOKUP($A27,'Value Added'!$A$2:$AX$44,COLUMN('Value Added'!R$1),0)/VLOOKUP($A27,'Value Added'!$A$2:$AX$44,COLUMN('Value Added'!$J$1),0)</f>
        <v>1.3817560156266289</v>
      </c>
      <c r="L27" s="337">
        <f>VLOOKUP($A27,'Value Added'!$A$2:$AX$44,COLUMN('Value Added'!S$1),0)/VLOOKUP($A27,'Value Added'!$A$2:$AX$44,COLUMN('Value Added'!$J$1),0)</f>
        <v>1.4211361949567438</v>
      </c>
      <c r="M27" s="337">
        <f>VLOOKUP($A27,'Value Added'!$A$2:$AX$44,COLUMN('Value Added'!T$1),0)/VLOOKUP($A27,'Value Added'!$A$2:$AX$44,COLUMN('Value Added'!$J$1),0)</f>
        <v>1.4575246000252269</v>
      </c>
      <c r="N27" s="337">
        <f>VLOOKUP($A27,'Value Added'!$A$2:$AX$44,COLUMN('Value Added'!U$1),0)/VLOOKUP($A27,'Value Added'!$A$2:$AX$44,COLUMN('Value Added'!$J$1),0)</f>
        <v>1.4896612868486832</v>
      </c>
      <c r="O27" s="337">
        <f>VLOOKUP($A27,'Value Added'!$A$2:$AX$44,COLUMN('Value Added'!V$1),0)/VLOOKUP($A27,'Value Added'!$A$2:$AX$44,COLUMN('Value Added'!$J$1),0)</f>
        <v>1.5173653265071039</v>
      </c>
      <c r="P27" s="337">
        <f>VLOOKUP($A27,'Value Added'!$A$2:$AX$44,COLUMN('Value Added'!W$1),0)/VLOOKUP($A27,'Value Added'!$A$2:$AX$44,COLUMN('Value Added'!$J$1),0)</f>
        <v>1.5407929943619634</v>
      </c>
      <c r="Q27" s="337">
        <f>VLOOKUP($A27,'Value Added'!$A$2:$AX$44,COLUMN('Value Added'!X$1),0)/VLOOKUP($A27,'Value Added'!$A$2:$AX$44,COLUMN('Value Added'!$J$1),0)</f>
        <v>1.5601648127406367</v>
      </c>
      <c r="R27" s="337">
        <f>VLOOKUP($A27,'Value Added'!$A$2:$AX$44,COLUMN('Value Added'!Y$1),0)/VLOOKUP($A27,'Value Added'!$A$2:$AX$44,COLUMN('Value Added'!$J$1),0)</f>
        <v>1.5757569659452655</v>
      </c>
      <c r="S27" s="337">
        <f>VLOOKUP($A27,'Value Added'!$A$2:$AX$44,COLUMN('Value Added'!Z$1),0)/VLOOKUP($A27,'Value Added'!$A$2:$AX$44,COLUMN('Value Added'!$J$1),0)</f>
        <v>1.5878597345171774</v>
      </c>
      <c r="T27" s="337">
        <f>VLOOKUP($A27,'Value Added'!$A$2:$AX$44,COLUMN('Value Added'!AA$1),0)/VLOOKUP($A27,'Value Added'!$A$2:$AX$44,COLUMN('Value Added'!$J$1),0)</f>
        <v>1.596669073760421</v>
      </c>
      <c r="U27" s="337">
        <f>VLOOKUP($A27,'Value Added'!$A$2:$AX$44,COLUMN('Value Added'!AB$1),0)/VLOOKUP($A27,'Value Added'!$A$2:$AX$44,COLUMN('Value Added'!$J$1),0)</f>
        <v>1.6023756749757605</v>
      </c>
      <c r="V27" s="337">
        <f>VLOOKUP($A27,'Value Added'!$A$2:$AX$44,COLUMN('Value Added'!AC$1),0)/VLOOKUP($A27,'Value Added'!$A$2:$AX$44,COLUMN('Value Added'!$J$1),0)</f>
        <v>1.6051927929538325</v>
      </c>
      <c r="W27" s="337">
        <f>VLOOKUP($A27,'Value Added'!$A$2:$AX$44,COLUMN('Value Added'!AD$1),0)/VLOOKUP($A27,'Value Added'!$A$2:$AX$44,COLUMN('Value Added'!$J$1),0)</f>
        <v>1.6053519560877934</v>
      </c>
      <c r="X27" s="337">
        <f>VLOOKUP($A27,'Value Added'!$A$2:$AX$44,COLUMN('Value Added'!AE$1),0)/VLOOKUP($A27,'Value Added'!$A$2:$AX$44,COLUMN('Value Added'!$J$1),0)</f>
        <v>1.6030988397764947</v>
      </c>
      <c r="Y27" s="337">
        <f>VLOOKUP($A27,'Value Added'!$A$2:$AX$44,COLUMN('Value Added'!AF$1),0)/VLOOKUP($A27,'Value Added'!$A$2:$AX$44,COLUMN('Value Added'!$J$1),0)</f>
        <v>1.598689383770648</v>
      </c>
      <c r="Z27" s="337">
        <f>VLOOKUP($A27,'Value Added'!$A$2:$AX$44,COLUMN('Value Added'!AG$1),0)/VLOOKUP($A27,'Value Added'!$A$2:$AX$44,COLUMN('Value Added'!$J$1),0)</f>
        <v>1.592386218507774</v>
      </c>
      <c r="AA27" s="337">
        <f>VLOOKUP($A27,'Value Added'!$A$2:$AX$44,COLUMN('Value Added'!AH$1),0)/VLOOKUP($A27,'Value Added'!$A$2:$AX$44,COLUMN('Value Added'!$J$1),0)</f>
        <v>1.5844554502258266</v>
      </c>
      <c r="AB27" s="337">
        <f>VLOOKUP($A27,'Value Added'!$A$2:$AX$44,COLUMN('Value Added'!AI$1),0)/VLOOKUP($A27,'Value Added'!$A$2:$AX$44,COLUMN('Value Added'!$J$1),0)</f>
        <v>1.5751638402630115</v>
      </c>
      <c r="AC27" s="337">
        <f>VLOOKUP($A27,'Value Added'!$A$2:$AX$44,COLUMN('Value Added'!AJ$1),0)/VLOOKUP($A27,'Value Added'!$A$2:$AX$44,COLUMN('Value Added'!$J$1),0)</f>
        <v>1.5647764008514691</v>
      </c>
      <c r="AD27" s="337">
        <f>VLOOKUP($A27,'Value Added'!$A$2:$AX$44,COLUMN('Value Added'!AK$1),0)/VLOOKUP($A27,'Value Added'!$A$2:$AX$44,COLUMN('Value Added'!$J$1),0)</f>
        <v>1.5535544181922267</v>
      </c>
      <c r="AE27" s="337">
        <f>VLOOKUP($A27,'Value Added'!$A$2:$AX$44,COLUMN('Value Added'!AL$1),0)/VLOOKUP($A27,'Value Added'!$A$2:$AX$44,COLUMN('Value Added'!$J$1),0)</f>
        <v>1.5417539038516552</v>
      </c>
      <c r="AF27" s="337">
        <f>VLOOKUP($A27,'Value Added'!$A$2:$AX$44,COLUMN('Value Added'!AM$1),0)/VLOOKUP($A27,'Value Added'!$A$2:$AX$44,COLUMN('Value Added'!$J$1),0)</f>
        <v>1.5296244676489263</v>
      </c>
      <c r="AG27" s="337">
        <f>VLOOKUP($A27,'Value Added'!$A$2:$AX$44,COLUMN('Value Added'!AN$1),0)/VLOOKUP($A27,'Value Added'!$A$2:$AX$44,COLUMN('Value Added'!$J$1),0)</f>
        <v>1.5174085992354123</v>
      </c>
      <c r="AH27" s="337">
        <f>VLOOKUP($A27,'Value Added'!$A$2:$AX$44,COLUMN('Value Added'!AO$1),0)/VLOOKUP($A27,'Value Added'!$A$2:$AX$44,COLUMN('Value Added'!$J$1),0)</f>
        <v>1.5053413414672749</v>
      </c>
      <c r="AI27" s="337">
        <f>VLOOKUP($A27,'Value Added'!$A$2:$AX$44,COLUMN('Value Added'!AP$1),0)/VLOOKUP($A27,'Value Added'!$A$2:$AX$44,COLUMN('Value Added'!$J$1),0)</f>
        <v>1.493650336363487</v>
      </c>
      <c r="AJ27" s="337">
        <f>VLOOKUP($A27,'Value Added'!$A$2:$AX$44,COLUMN('Value Added'!AQ$1),0)/VLOOKUP($A27,'Value Added'!$A$2:$AX$44,COLUMN('Value Added'!$J$1),0)</f>
        <v>1.4825562238178396</v>
      </c>
      <c r="AK27" s="337">
        <f>VLOOKUP($A27,'Value Added'!$A$2:$AX$44,COLUMN('Value Added'!AR$1),0)/VLOOKUP($A27,'Value Added'!$A$2:$AX$44,COLUMN('Value Added'!$J$1),0)</f>
        <v>1.4722733741766545</v>
      </c>
      <c r="AL27" s="337">
        <f>VLOOKUP($A27,'Value Added'!$A$2:$AX$44,COLUMN('Value Added'!AS$1),0)/VLOOKUP($A27,'Value Added'!$A$2:$AX$44,COLUMN('Value Added'!$J$1),0)</f>
        <v>1.4630109381867662</v>
      </c>
      <c r="AM27" s="337">
        <f>VLOOKUP($A27,'Value Added'!$A$2:$AX$44,COLUMN('Value Added'!AT$1),0)/VLOOKUP($A27,'Value Added'!$A$2:$AX$44,COLUMN('Value Added'!$J$1),0)</f>
        <v>1.4549742015577196</v>
      </c>
      <c r="AN27" s="337">
        <f>VLOOKUP($A27,'Value Added'!$A$2:$AX$44,COLUMN('Value Added'!AU$1),0)/VLOOKUP($A27,'Value Added'!$A$2:$AX$44,COLUMN('Value Added'!$J$1),0)</f>
        <v>1.4483662363898973</v>
      </c>
      <c r="AO27" s="337">
        <f>VLOOKUP($A27,'Value Added'!$A$2:$AX$44,COLUMN('Value Added'!AV$1),0)/VLOOKUP($A27,'Value Added'!$A$2:$AX$44,COLUMN('Value Added'!$J$1),0)</f>
        <v>1.4433898479549028</v>
      </c>
      <c r="AP27" s="337">
        <f>VLOOKUP($A27,'Value Added'!$A$2:$AX$44,COLUMN('Value Added'!AW$1),0)/VLOOKUP($A27,'Value Added'!$A$2:$AX$44,COLUMN('Value Added'!$J$1),0)</f>
        <v>1.4402498227796339</v>
      </c>
      <c r="AQ27" s="338">
        <f>VLOOKUP($A27,'Value Added'!$A$2:$AX$44,COLUMN('Value Added'!AX$1),0)/VLOOKUP($A27,'Value Added'!$A$2:$AX$44,COLUMN('Value Added'!$J$1),0)</f>
        <v>1.4391554927418049</v>
      </c>
    </row>
    <row r="28" spans="1:43" x14ac:dyDescent="0.2">
      <c r="A28" s="74" t="s">
        <v>22</v>
      </c>
      <c r="B28" s="161" t="s">
        <v>378</v>
      </c>
      <c r="C28" s="161">
        <v>1</v>
      </c>
      <c r="D28" s="342">
        <f>VLOOKUP($A28,'Value Added'!$A$2:$AX$44,COLUMN('Value Added'!K$1),0)/VLOOKUP($A28,'Value Added'!$A$2:$AX$44,COLUMN('Value Added'!$J$1),0)</f>
        <v>1.2994042544372491</v>
      </c>
      <c r="E28" s="337">
        <f>VLOOKUP($A28,'Value Added'!$A$2:$AX$44,COLUMN('Value Added'!L$1),0)/VLOOKUP($A28,'Value Added'!$A$2:$AX$44,COLUMN('Value Added'!$J$1),0)</f>
        <v>1.2750971984995847</v>
      </c>
      <c r="F28" s="337">
        <f>VLOOKUP($A28,'Value Added'!$A$2:$AX$44,COLUMN('Value Added'!M$1),0)/VLOOKUP($A28,'Value Added'!$A$2:$AX$44,COLUMN('Value Added'!$J$1),0)</f>
        <v>1.3006129589117248</v>
      </c>
      <c r="G28" s="337">
        <f>VLOOKUP($A28,'Value Added'!$A$2:$AX$44,COLUMN('Value Added'!N$1),0)/VLOOKUP($A28,'Value Added'!$A$2:$AX$44,COLUMN('Value Added'!$J$1),0)</f>
        <v>1.362240228787456</v>
      </c>
      <c r="H28" s="337">
        <f>VLOOKUP($A28,'Value Added'!$A$2:$AX$44,COLUMN('Value Added'!O$1),0)/VLOOKUP($A28,'Value Added'!$A$2:$AX$44,COLUMN('Value Added'!$J$1),0)</f>
        <v>1.4364716797273061</v>
      </c>
      <c r="I28" s="337">
        <f>VLOOKUP($A28,'Value Added'!$A$2:$AX$44,COLUMN('Value Added'!P$1),0)/VLOOKUP($A28,'Value Added'!$A$2:$AX$44,COLUMN('Value Added'!$J$1),0)</f>
        <v>1.5009640960092885</v>
      </c>
      <c r="J28" s="337">
        <f>VLOOKUP($A28,'Value Added'!$A$2:$AX$44,COLUMN('Value Added'!Q$1),0)/VLOOKUP($A28,'Value Added'!$A$2:$AX$44,COLUMN('Value Added'!$J$1),0)</f>
        <v>1.5530535436689852</v>
      </c>
      <c r="K28" s="337">
        <f>VLOOKUP($A28,'Value Added'!$A$2:$AX$44,COLUMN('Value Added'!R$1),0)/VLOOKUP($A28,'Value Added'!$A$2:$AX$44,COLUMN('Value Added'!$J$1),0)</f>
        <v>1.596296965056029</v>
      </c>
      <c r="L28" s="337">
        <f>VLOOKUP($A28,'Value Added'!$A$2:$AX$44,COLUMN('Value Added'!S$1),0)/VLOOKUP($A28,'Value Added'!$A$2:$AX$44,COLUMN('Value Added'!$J$1),0)</f>
        <v>1.6350096690750549</v>
      </c>
      <c r="M28" s="337">
        <f>VLOOKUP($A28,'Value Added'!$A$2:$AX$44,COLUMN('Value Added'!T$1),0)/VLOOKUP($A28,'Value Added'!$A$2:$AX$44,COLUMN('Value Added'!$J$1),0)</f>
        <v>1.674073745421653</v>
      </c>
      <c r="N28" s="337">
        <f>VLOOKUP($A28,'Value Added'!$A$2:$AX$44,COLUMN('Value Added'!U$1),0)/VLOOKUP($A28,'Value Added'!$A$2:$AX$44,COLUMN('Value Added'!$J$1),0)</f>
        <v>1.7178051141789143</v>
      </c>
      <c r="O28" s="337">
        <f>VLOOKUP($A28,'Value Added'!$A$2:$AX$44,COLUMN('Value Added'!V$1),0)/VLOOKUP($A28,'Value Added'!$A$2:$AX$44,COLUMN('Value Added'!$J$1),0)</f>
        <v>1.7665762271524035</v>
      </c>
      <c r="P28" s="337">
        <f>VLOOKUP($A28,'Value Added'!$A$2:$AX$44,COLUMN('Value Added'!W$1),0)/VLOOKUP($A28,'Value Added'!$A$2:$AX$44,COLUMN('Value Added'!$J$1),0)</f>
        <v>1.8196730965581109</v>
      </c>
      <c r="Q28" s="337">
        <f>VLOOKUP($A28,'Value Added'!$A$2:$AX$44,COLUMN('Value Added'!X$1),0)/VLOOKUP($A28,'Value Added'!$A$2:$AX$44,COLUMN('Value Added'!$J$1),0)</f>
        <v>1.8762909587634149</v>
      </c>
      <c r="R28" s="337">
        <f>VLOOKUP($A28,'Value Added'!$A$2:$AX$44,COLUMN('Value Added'!Y$1),0)/VLOOKUP($A28,'Value Added'!$A$2:$AX$44,COLUMN('Value Added'!$J$1),0)</f>
        <v>1.9355131853863241</v>
      </c>
      <c r="S28" s="337">
        <f>VLOOKUP($A28,'Value Added'!$A$2:$AX$44,COLUMN('Value Added'!Z$1),0)/VLOOKUP($A28,'Value Added'!$A$2:$AX$44,COLUMN('Value Added'!$J$1),0)</f>
        <v>1.9964618471510007</v>
      </c>
      <c r="T28" s="337">
        <f>VLOOKUP($A28,'Value Added'!$A$2:$AX$44,COLUMN('Value Added'!AA$1),0)/VLOOKUP($A28,'Value Added'!$A$2:$AX$44,COLUMN('Value Added'!$J$1),0)</f>
        <v>2.058830237504873</v>
      </c>
      <c r="U28" s="337">
        <f>VLOOKUP($A28,'Value Added'!$A$2:$AX$44,COLUMN('Value Added'!AB$1),0)/VLOOKUP($A28,'Value Added'!$A$2:$AX$44,COLUMN('Value Added'!$J$1),0)</f>
        <v>2.122447177865403</v>
      </c>
      <c r="V28" s="337">
        <f>VLOOKUP($A28,'Value Added'!$A$2:$AX$44,COLUMN('Value Added'!AC$1),0)/VLOOKUP($A28,'Value Added'!$A$2:$AX$44,COLUMN('Value Added'!$J$1),0)</f>
        <v>2.1871182312789523</v>
      </c>
      <c r="W28" s="337">
        <f>VLOOKUP($A28,'Value Added'!$A$2:$AX$44,COLUMN('Value Added'!AD$1),0)/VLOOKUP($A28,'Value Added'!$A$2:$AX$44,COLUMN('Value Added'!$J$1),0)</f>
        <v>2.2526246713627343</v>
      </c>
      <c r="X28" s="337">
        <f>VLOOKUP($A28,'Value Added'!$A$2:$AX$44,COLUMN('Value Added'!AE$1),0)/VLOOKUP($A28,'Value Added'!$A$2:$AX$44,COLUMN('Value Added'!$J$1),0)</f>
        <v>2.3187226536467431</v>
      </c>
      <c r="Y28" s="337">
        <f>VLOOKUP($A28,'Value Added'!$A$2:$AX$44,COLUMN('Value Added'!AF$1),0)/VLOOKUP($A28,'Value Added'!$A$2:$AX$44,COLUMN('Value Added'!$J$1),0)</f>
        <v>2.385142630461178</v>
      </c>
      <c r="Z28" s="337">
        <f>VLOOKUP($A28,'Value Added'!$A$2:$AX$44,COLUMN('Value Added'!AG$1),0)/VLOOKUP($A28,'Value Added'!$A$2:$AX$44,COLUMN('Value Added'!$J$1),0)</f>
        <v>2.4515890521806449</v>
      </c>
      <c r="AA28" s="337">
        <f>VLOOKUP($A28,'Value Added'!$A$2:$AX$44,COLUMN('Value Added'!AH$1),0)/VLOOKUP($A28,'Value Added'!$A$2:$AX$44,COLUMN('Value Added'!$J$1),0)</f>
        <v>2.5177403985070561</v>
      </c>
      <c r="AB28" s="337">
        <f>VLOOKUP($A28,'Value Added'!$A$2:$AX$44,COLUMN('Value Added'!AI$1),0)/VLOOKUP($A28,'Value Added'!$A$2:$AX$44,COLUMN('Value Added'!$J$1),0)</f>
        <v>2.5832495833826878</v>
      </c>
      <c r="AC28" s="337">
        <f>VLOOKUP($A28,'Value Added'!$A$2:$AX$44,COLUMN('Value Added'!AJ$1),0)/VLOOKUP($A28,'Value Added'!$A$2:$AX$44,COLUMN('Value Added'!$J$1),0)</f>
        <v>2.647744775908786</v>
      </c>
      <c r="AD28" s="337">
        <f>VLOOKUP($A28,'Value Added'!$A$2:$AX$44,COLUMN('Value Added'!AK$1),0)/VLOOKUP($A28,'Value Added'!$A$2:$AX$44,COLUMN('Value Added'!$J$1),0)</f>
        <v>2.7108306771440889</v>
      </c>
      <c r="AE28" s="337">
        <f>VLOOKUP($A28,'Value Added'!$A$2:$AX$44,COLUMN('Value Added'!AL$1),0)/VLOOKUP($A28,'Value Added'!$A$2:$AX$44,COLUMN('Value Added'!$J$1),0)</f>
        <v>2.7720902887265786</v>
      </c>
      <c r="AF28" s="337">
        <f>VLOOKUP($A28,'Value Added'!$A$2:$AX$44,COLUMN('Value Added'!AM$1),0)/VLOOKUP($A28,'Value Added'!$A$2:$AX$44,COLUMN('Value Added'!$J$1),0)</f>
        <v>2.8310872037766304</v>
      </c>
      <c r="AG28" s="337">
        <f>VLOOKUP($A28,'Value Added'!$A$2:$AX$44,COLUMN('Value Added'!AN$1),0)/VLOOKUP($A28,'Value Added'!$A$2:$AX$44,COLUMN('Value Added'!$J$1),0)</f>
        <v>2.8873684434091533</v>
      </c>
      <c r="AH28" s="337">
        <f>VLOOKUP($A28,'Value Added'!$A$2:$AX$44,COLUMN('Value Added'!AO$1),0)/VLOOKUP($A28,'Value Added'!$A$2:$AX$44,COLUMN('Value Added'!$J$1),0)</f>
        <v>2.9404678533526045</v>
      </c>
      <c r="AI28" s="337">
        <f>VLOOKUP($A28,'Value Added'!$A$2:$AX$44,COLUMN('Value Added'!AP$1),0)/VLOOKUP($A28,'Value Added'!$A$2:$AX$44,COLUMN('Value Added'!$J$1),0)</f>
        <v>2.9899100646436865</v>
      </c>
      <c r="AJ28" s="337">
        <f>VLOOKUP($A28,'Value Added'!$A$2:$AX$44,COLUMN('Value Added'!AQ$1),0)/VLOOKUP($A28,'Value Added'!$A$2:$AX$44,COLUMN('Value Added'!$J$1),0)</f>
        <v>3.0352150101949249</v>
      </c>
      <c r="AK28" s="337">
        <f>VLOOKUP($A28,'Value Added'!$A$2:$AX$44,COLUMN('Value Added'!AR$1),0)/VLOOKUP($A28,'Value Added'!$A$2:$AX$44,COLUMN('Value Added'!$J$1),0)</f>
        <v>3.0759029753436704</v>
      </c>
      <c r="AL28" s="337">
        <f>VLOOKUP($A28,'Value Added'!$A$2:$AX$44,COLUMN('Value Added'!AS$1),0)/VLOOKUP($A28,'Value Added'!$A$2:$AX$44,COLUMN('Value Added'!$J$1),0)</f>
        <v>3.1115001454869176</v>
      </c>
      <c r="AM28" s="337">
        <f>VLOOKUP($A28,'Value Added'!$A$2:$AX$44,COLUMN('Value Added'!AT$1),0)/VLOOKUP($A28,'Value Added'!$A$2:$AX$44,COLUMN('Value Added'!$J$1),0)</f>
        <v>3.1415445978670022</v>
      </c>
      <c r="AN28" s="337">
        <f>VLOOKUP($A28,'Value Added'!$A$2:$AX$44,COLUMN('Value Added'!AU$1),0)/VLOOKUP($A28,'Value Added'!$A$2:$AX$44,COLUMN('Value Added'!$J$1),0)</f>
        <v>3.1655926678609125</v>
      </c>
      <c r="AO28" s="337">
        <f>VLOOKUP($A28,'Value Added'!$A$2:$AX$44,COLUMN('Value Added'!AV$1),0)/VLOOKUP($A28,'Value Added'!$A$2:$AX$44,COLUMN('Value Added'!$J$1),0)</f>
        <v>3.1832256031861323</v>
      </c>
      <c r="AP28" s="337">
        <f>VLOOKUP($A28,'Value Added'!$A$2:$AX$44,COLUMN('Value Added'!AW$1),0)/VLOOKUP($A28,'Value Added'!$A$2:$AX$44,COLUMN('Value Added'!$J$1),0)</f>
        <v>3.194056402786237</v>
      </c>
      <c r="AQ28" s="338">
        <f>VLOOKUP($A28,'Value Added'!$A$2:$AX$44,COLUMN('Value Added'!AX$1),0)/VLOOKUP($A28,'Value Added'!$A$2:$AX$44,COLUMN('Value Added'!$J$1),0)</f>
        <v>3.1977367213871832</v>
      </c>
    </row>
    <row r="29" spans="1:43" x14ac:dyDescent="0.2">
      <c r="A29" s="74" t="s">
        <v>23</v>
      </c>
      <c r="B29" s="161" t="s">
        <v>378</v>
      </c>
      <c r="C29" s="161">
        <v>1</v>
      </c>
      <c r="D29" s="342">
        <f>VLOOKUP($A29,'Value Added'!$A$2:$AX$44,COLUMN('Value Added'!K$1),0)/VLOOKUP($A29,'Value Added'!$A$2:$AX$44,COLUMN('Value Added'!$J$1),0)</f>
        <v>1.1161549365037908</v>
      </c>
      <c r="E29" s="337">
        <f>VLOOKUP($A29,'Value Added'!$A$2:$AX$44,COLUMN('Value Added'!L$1),0)/VLOOKUP($A29,'Value Added'!$A$2:$AX$44,COLUMN('Value Added'!$J$1),0)</f>
        <v>1.1462979632474168</v>
      </c>
      <c r="F29" s="337">
        <f>VLOOKUP($A29,'Value Added'!$A$2:$AX$44,COLUMN('Value Added'!M$1),0)/VLOOKUP($A29,'Value Added'!$A$2:$AX$44,COLUMN('Value Added'!$J$1),0)</f>
        <v>1.1742396852455101</v>
      </c>
      <c r="G29" s="337">
        <f>VLOOKUP($A29,'Value Added'!$A$2:$AX$44,COLUMN('Value Added'!N$1),0)/VLOOKUP($A29,'Value Added'!$A$2:$AX$44,COLUMN('Value Added'!$J$1),0)</f>
        <v>1.2432324051159247</v>
      </c>
      <c r="H29" s="337">
        <f>VLOOKUP($A29,'Value Added'!$A$2:$AX$44,COLUMN('Value Added'!O$1),0)/VLOOKUP($A29,'Value Added'!$A$2:$AX$44,COLUMN('Value Added'!$J$1),0)</f>
        <v>1.3298756242501264</v>
      </c>
      <c r="I29" s="337">
        <f>VLOOKUP($A29,'Value Added'!$A$2:$AX$44,COLUMN('Value Added'!P$1),0)/VLOOKUP($A29,'Value Added'!$A$2:$AX$44,COLUMN('Value Added'!$J$1),0)</f>
        <v>1.4105844401833458</v>
      </c>
      <c r="J29" s="337">
        <f>VLOOKUP($A29,'Value Added'!$A$2:$AX$44,COLUMN('Value Added'!Q$1),0)/VLOOKUP($A29,'Value Added'!$A$2:$AX$44,COLUMN('Value Added'!$J$1),0)</f>
        <v>1.4795866873668866</v>
      </c>
      <c r="K29" s="337">
        <f>VLOOKUP($A29,'Value Added'!$A$2:$AX$44,COLUMN('Value Added'!R$1),0)/VLOOKUP($A29,'Value Added'!$A$2:$AX$44,COLUMN('Value Added'!$J$1),0)</f>
        <v>1.5367326852831786</v>
      </c>
      <c r="L29" s="337">
        <f>VLOOKUP($A29,'Value Added'!$A$2:$AX$44,COLUMN('Value Added'!S$1),0)/VLOOKUP($A29,'Value Added'!$A$2:$AX$44,COLUMN('Value Added'!$J$1),0)</f>
        <v>1.5824724342846193</v>
      </c>
      <c r="M29" s="337">
        <f>VLOOKUP($A29,'Value Added'!$A$2:$AX$44,COLUMN('Value Added'!T$1),0)/VLOOKUP($A29,'Value Added'!$A$2:$AX$44,COLUMN('Value Added'!$J$1),0)</f>
        <v>1.6177716281607255</v>
      </c>
      <c r="N29" s="337">
        <f>VLOOKUP($A29,'Value Added'!$A$2:$AX$44,COLUMN('Value Added'!U$1),0)/VLOOKUP($A29,'Value Added'!$A$2:$AX$44,COLUMN('Value Added'!$J$1),0)</f>
        <v>1.6439724512546505</v>
      </c>
      <c r="O29" s="337">
        <f>VLOOKUP($A29,'Value Added'!$A$2:$AX$44,COLUMN('Value Added'!V$1),0)/VLOOKUP($A29,'Value Added'!$A$2:$AX$44,COLUMN('Value Added'!$J$1),0)</f>
        <v>1.6625699962268505</v>
      </c>
      <c r="P29" s="337">
        <f>VLOOKUP($A29,'Value Added'!$A$2:$AX$44,COLUMN('Value Added'!W$1),0)/VLOOKUP($A29,'Value Added'!$A$2:$AX$44,COLUMN('Value Added'!$J$1),0)</f>
        <v>1.6752319440458636</v>
      </c>
      <c r="Q29" s="337">
        <f>VLOOKUP($A29,'Value Added'!$A$2:$AX$44,COLUMN('Value Added'!X$1),0)/VLOOKUP($A29,'Value Added'!$A$2:$AX$44,COLUMN('Value Added'!$J$1),0)</f>
        <v>1.6837634524805918</v>
      </c>
      <c r="R29" s="337">
        <f>VLOOKUP($A29,'Value Added'!$A$2:$AX$44,COLUMN('Value Added'!Y$1),0)/VLOOKUP($A29,'Value Added'!$A$2:$AX$44,COLUMN('Value Added'!$J$1),0)</f>
        <v>1.6900511893083738</v>
      </c>
      <c r="S29" s="337">
        <f>VLOOKUP($A29,'Value Added'!$A$2:$AX$44,COLUMN('Value Added'!Z$1),0)/VLOOKUP($A29,'Value Added'!$A$2:$AX$44,COLUMN('Value Added'!$J$1),0)</f>
        <v>1.6957021484528836</v>
      </c>
      <c r="T29" s="337">
        <f>VLOOKUP($A29,'Value Added'!$A$2:$AX$44,COLUMN('Value Added'!AA$1),0)/VLOOKUP($A29,'Value Added'!$A$2:$AX$44,COLUMN('Value Added'!$J$1),0)</f>
        <v>1.7010439804770021</v>
      </c>
      <c r="U29" s="337">
        <f>VLOOKUP($A29,'Value Added'!$A$2:$AX$44,COLUMN('Value Added'!AB$1),0)/VLOOKUP($A29,'Value Added'!$A$2:$AX$44,COLUMN('Value Added'!$J$1),0)</f>
        <v>1.7060818633941071</v>
      </c>
      <c r="V29" s="337">
        <f>VLOOKUP($A29,'Value Added'!$A$2:$AX$44,COLUMN('Value Added'!AC$1),0)/VLOOKUP($A29,'Value Added'!$A$2:$AX$44,COLUMN('Value Added'!$J$1),0)</f>
        <v>1.7108212378151355</v>
      </c>
      <c r="W29" s="337">
        <f>VLOOKUP($A29,'Value Added'!$A$2:$AX$44,COLUMN('Value Added'!AD$1),0)/VLOOKUP($A29,'Value Added'!$A$2:$AX$44,COLUMN('Value Added'!$J$1),0)</f>
        <v>1.7152677949697763</v>
      </c>
      <c r="X29" s="337">
        <f>VLOOKUP($A29,'Value Added'!$A$2:$AX$44,COLUMN('Value Added'!AE$1),0)/VLOOKUP($A29,'Value Added'!$A$2:$AX$44,COLUMN('Value Added'!$J$1),0)</f>
        <v>1.7194274647316401</v>
      </c>
      <c r="Y29" s="337">
        <f>VLOOKUP($A29,'Value Added'!$A$2:$AX$44,COLUMN('Value Added'!AF$1),0)/VLOOKUP($A29,'Value Added'!$A$2:$AX$44,COLUMN('Value Added'!$J$1),0)</f>
        <v>1.7233064036780901</v>
      </c>
      <c r="Z29" s="337">
        <f>VLOOKUP($A29,'Value Added'!$A$2:$AX$44,COLUMN('Value Added'!AG$1),0)/VLOOKUP($A29,'Value Added'!$A$2:$AX$44,COLUMN('Value Added'!$J$1),0)</f>
        <v>1.7269109832143106</v>
      </c>
      <c r="AA29" s="337">
        <f>VLOOKUP($A29,'Value Added'!$A$2:$AX$44,COLUMN('Value Added'!AH$1),0)/VLOOKUP($A29,'Value Added'!$A$2:$AX$44,COLUMN('Value Added'!$J$1),0)</f>
        <v>1.7302477777899072</v>
      </c>
      <c r="AB29" s="337">
        <f>VLOOKUP($A29,'Value Added'!$A$2:$AX$44,COLUMN('Value Added'!AI$1),0)/VLOOKUP($A29,'Value Added'!$A$2:$AX$44,COLUMN('Value Added'!$J$1),0)</f>
        <v>1.7333235532351219</v>
      </c>
      <c r="AC29" s="337">
        <f>VLOOKUP($A29,'Value Added'!$A$2:$AX$44,COLUMN('Value Added'!AJ$1),0)/VLOOKUP($A29,'Value Added'!$A$2:$AX$44,COLUMN('Value Added'!$J$1),0)</f>
        <v>1.7361452552425183</v>
      </c>
      <c r="AD29" s="337">
        <f>VLOOKUP($A29,'Value Added'!$A$2:$AX$44,COLUMN('Value Added'!AK$1),0)/VLOOKUP($A29,'Value Added'!$A$2:$AX$44,COLUMN('Value Added'!$J$1),0)</f>
        <v>1.7387199980186472</v>
      </c>
      <c r="AE29" s="337">
        <f>VLOOKUP($A29,'Value Added'!$A$2:$AX$44,COLUMN('Value Added'!AL$1),0)/VLOOKUP($A29,'Value Added'!$A$2:$AX$44,COLUMN('Value Added'!$J$1),0)</f>
        <v>1.7410550531289537</v>
      </c>
      <c r="AF29" s="337">
        <f>VLOOKUP($A29,'Value Added'!$A$2:$AX$44,COLUMN('Value Added'!AM$1),0)/VLOOKUP($A29,'Value Added'!$A$2:$AX$44,COLUMN('Value Added'!$J$1),0)</f>
        <v>1.7431578385578383</v>
      </c>
      <c r="AG29" s="337">
        <f>VLOOKUP($A29,'Value Added'!$A$2:$AX$44,COLUMN('Value Added'!AN$1),0)/VLOOKUP($A29,'Value Added'!$A$2:$AX$44,COLUMN('Value Added'!$J$1),0)</f>
        <v>1.7450359080045887</v>
      </c>
      <c r="AH29" s="337">
        <f>VLOOKUP($A29,'Value Added'!$A$2:$AX$44,COLUMN('Value Added'!AO$1),0)/VLOOKUP($A29,'Value Added'!$A$2:$AX$44,COLUMN('Value Added'!$J$1),0)</f>
        <v>1.7466969404344341</v>
      </c>
      <c r="AI29" s="337">
        <f>VLOOKUP($A29,'Value Added'!$A$2:$AX$44,COLUMN('Value Added'!AP$1),0)/VLOOKUP($A29,'Value Added'!$A$2:$AX$44,COLUMN('Value Added'!$J$1),0)</f>
        <v>1.7481487299028589</v>
      </c>
      <c r="AJ29" s="337">
        <f>VLOOKUP($A29,'Value Added'!$A$2:$AX$44,COLUMN('Value Added'!AQ$1),0)/VLOOKUP($A29,'Value Added'!$A$2:$AX$44,COLUMN('Value Added'!$J$1),0)</f>
        <v>1.7493991756699303</v>
      </c>
      <c r="AK29" s="337">
        <f>VLOOKUP($A29,'Value Added'!$A$2:$AX$44,COLUMN('Value Added'!AR$1),0)/VLOOKUP($A29,'Value Added'!$A$2:$AX$44,COLUMN('Value Added'!$J$1),0)</f>
        <v>1.7504562726201864</v>
      </c>
      <c r="AL29" s="337">
        <f>VLOOKUP($A29,'Value Added'!$A$2:$AX$44,COLUMN('Value Added'!AS$1),0)/VLOOKUP($A29,'Value Added'!$A$2:$AX$44,COLUMN('Value Added'!$J$1),0)</f>
        <v>1.7513281020023814</v>
      </c>
      <c r="AM29" s="337">
        <f>VLOOKUP($A29,'Value Added'!$A$2:$AX$44,COLUMN('Value Added'!AT$1),0)/VLOOKUP($A29,'Value Added'!$A$2:$AX$44,COLUMN('Value Added'!$J$1),0)</f>
        <v>1.752022822502223</v>
      </c>
      <c r="AN29" s="337">
        <f>VLOOKUP($A29,'Value Added'!$A$2:$AX$44,COLUMN('Value Added'!AU$1),0)/VLOOKUP($A29,'Value Added'!$A$2:$AX$44,COLUMN('Value Added'!$J$1),0)</f>
        <v>1.7525486616600121</v>
      </c>
      <c r="AO29" s="337">
        <f>VLOOKUP($A29,'Value Added'!$A$2:$AX$44,COLUMN('Value Added'!AV$1),0)/VLOOKUP($A29,'Value Added'!$A$2:$AX$44,COLUMN('Value Added'!$J$1),0)</f>
        <v>1.7529139076440281</v>
      </c>
      <c r="AP29" s="337">
        <f>VLOOKUP($A29,'Value Added'!$A$2:$AX$44,COLUMN('Value Added'!AW$1),0)/VLOOKUP($A29,'Value Added'!$A$2:$AX$44,COLUMN('Value Added'!$J$1),0)</f>
        <v>1.7531269013892981</v>
      </c>
      <c r="AQ29" s="338">
        <f>VLOOKUP($A29,'Value Added'!$A$2:$AX$44,COLUMN('Value Added'!AX$1),0)/VLOOKUP($A29,'Value Added'!$A$2:$AX$44,COLUMN('Value Added'!$J$1),0)</f>
        <v>1.7531960291105004</v>
      </c>
    </row>
    <row r="30" spans="1:43" x14ac:dyDescent="0.2">
      <c r="A30" s="74" t="s">
        <v>24</v>
      </c>
      <c r="B30" s="161" t="s">
        <v>378</v>
      </c>
      <c r="C30" s="161">
        <v>1</v>
      </c>
      <c r="D30" s="342">
        <f>VLOOKUP($A30,'Value Added'!$A$2:$AX$44,COLUMN('Value Added'!K$1),0)/VLOOKUP($A30,'Value Added'!$A$2:$AX$44,COLUMN('Value Added'!$J$1),0)</f>
        <v>1.1067842327458299</v>
      </c>
      <c r="E30" s="337">
        <f>VLOOKUP($A30,'Value Added'!$A$2:$AX$44,COLUMN('Value Added'!L$1),0)/VLOOKUP($A30,'Value Added'!$A$2:$AX$44,COLUMN('Value Added'!$J$1),0)</f>
        <v>1.1040692953105653</v>
      </c>
      <c r="F30" s="337">
        <f>VLOOKUP($A30,'Value Added'!$A$2:$AX$44,COLUMN('Value Added'!M$1),0)/VLOOKUP($A30,'Value Added'!$A$2:$AX$44,COLUMN('Value Added'!$J$1),0)</f>
        <v>1.1201184380533695</v>
      </c>
      <c r="G30" s="337">
        <f>VLOOKUP($A30,'Value Added'!$A$2:$AX$44,COLUMN('Value Added'!N$1),0)/VLOOKUP($A30,'Value Added'!$A$2:$AX$44,COLUMN('Value Added'!$J$1),0)</f>
        <v>1.1594058534244489</v>
      </c>
      <c r="H30" s="337">
        <f>VLOOKUP($A30,'Value Added'!$A$2:$AX$44,COLUMN('Value Added'!O$1),0)/VLOOKUP($A30,'Value Added'!$A$2:$AX$44,COLUMN('Value Added'!$J$1),0)</f>
        <v>1.2082700494146716</v>
      </c>
      <c r="I30" s="337">
        <f>VLOOKUP($A30,'Value Added'!$A$2:$AX$44,COLUMN('Value Added'!P$1),0)/VLOOKUP($A30,'Value Added'!$A$2:$AX$44,COLUMN('Value Added'!$J$1),0)</f>
        <v>1.2539056988395825</v>
      </c>
      <c r="J30" s="337">
        <f>VLOOKUP($A30,'Value Added'!$A$2:$AX$44,COLUMN('Value Added'!Q$1),0)/VLOOKUP($A30,'Value Added'!$A$2:$AX$44,COLUMN('Value Added'!$J$1),0)</f>
        <v>1.2930124554218891</v>
      </c>
      <c r="K30" s="337">
        <f>VLOOKUP($A30,'Value Added'!$A$2:$AX$44,COLUMN('Value Added'!R$1),0)/VLOOKUP($A30,'Value Added'!$A$2:$AX$44,COLUMN('Value Added'!$J$1),0)</f>
        <v>1.3249651135594336</v>
      </c>
      <c r="L30" s="337">
        <f>VLOOKUP($A30,'Value Added'!$A$2:$AX$44,COLUMN('Value Added'!S$1),0)/VLOOKUP($A30,'Value Added'!$A$2:$AX$44,COLUMN('Value Added'!$J$1),0)</f>
        <v>1.3492642630856371</v>
      </c>
      <c r="M30" s="337">
        <f>VLOOKUP($A30,'Value Added'!$A$2:$AX$44,COLUMN('Value Added'!T$1),0)/VLOOKUP($A30,'Value Added'!$A$2:$AX$44,COLUMN('Value Added'!$J$1),0)</f>
        <v>1.3655492488942012</v>
      </c>
      <c r="N30" s="337">
        <f>VLOOKUP($A30,'Value Added'!$A$2:$AX$44,COLUMN('Value Added'!U$1),0)/VLOOKUP($A30,'Value Added'!$A$2:$AX$44,COLUMN('Value Added'!$J$1),0)</f>
        <v>1.3738781280514365</v>
      </c>
      <c r="O30" s="337">
        <f>VLOOKUP($A30,'Value Added'!$A$2:$AX$44,COLUMN('Value Added'!V$1),0)/VLOOKUP($A30,'Value Added'!$A$2:$AX$44,COLUMN('Value Added'!$J$1),0)</f>
        <v>1.3755468254334819</v>
      </c>
      <c r="P30" s="337">
        <f>VLOOKUP($A30,'Value Added'!$A$2:$AX$44,COLUMN('Value Added'!W$1),0)/VLOOKUP($A30,'Value Added'!$A$2:$AX$44,COLUMN('Value Added'!$J$1),0)</f>
        <v>1.3722413142758878</v>
      </c>
      <c r="Q30" s="337">
        <f>VLOOKUP($A30,'Value Added'!$A$2:$AX$44,COLUMN('Value Added'!X$1),0)/VLOOKUP($A30,'Value Added'!$A$2:$AX$44,COLUMN('Value Added'!$J$1),0)</f>
        <v>1.3656995289868037</v>
      </c>
      <c r="R30" s="337">
        <f>VLOOKUP($A30,'Value Added'!$A$2:$AX$44,COLUMN('Value Added'!Y$1),0)/VLOOKUP($A30,'Value Added'!$A$2:$AX$44,COLUMN('Value Added'!$J$1),0)</f>
        <v>1.3576599325397256</v>
      </c>
      <c r="S30" s="337">
        <f>VLOOKUP($A30,'Value Added'!$A$2:$AX$44,COLUMN('Value Added'!Z$1),0)/VLOOKUP($A30,'Value Added'!$A$2:$AX$44,COLUMN('Value Added'!$J$1),0)</f>
        <v>1.3495533545490079</v>
      </c>
      <c r="T30" s="337">
        <f>VLOOKUP($A30,'Value Added'!$A$2:$AX$44,COLUMN('Value Added'!AA$1),0)/VLOOKUP($A30,'Value Added'!$A$2:$AX$44,COLUMN('Value Added'!$J$1),0)</f>
        <v>1.3416711807760504</v>
      </c>
      <c r="U30" s="337">
        <f>VLOOKUP($A30,'Value Added'!$A$2:$AX$44,COLUMN('Value Added'!AB$1),0)/VLOOKUP($A30,'Value Added'!$A$2:$AX$44,COLUMN('Value Added'!$J$1),0)</f>
        <v>1.334022898603284</v>
      </c>
      <c r="V30" s="337">
        <f>VLOOKUP($A30,'Value Added'!$A$2:$AX$44,COLUMN('Value Added'!AC$1),0)/VLOOKUP($A30,'Value Added'!$A$2:$AX$44,COLUMN('Value Added'!$J$1),0)</f>
        <v>1.3266178153533394</v>
      </c>
      <c r="W30" s="337">
        <f>VLOOKUP($A30,'Value Added'!$A$2:$AX$44,COLUMN('Value Added'!AD$1),0)/VLOOKUP($A30,'Value Added'!$A$2:$AX$44,COLUMN('Value Added'!$J$1),0)</f>
        <v>1.3194650784804061</v>
      </c>
      <c r="X30" s="337">
        <f>VLOOKUP($A30,'Value Added'!$A$2:$AX$44,COLUMN('Value Added'!AE$1),0)/VLOOKUP($A30,'Value Added'!$A$2:$AX$44,COLUMN('Value Added'!$J$1),0)</f>
        <v>1.3125736964156964</v>
      </c>
      <c r="Y30" s="337">
        <f>VLOOKUP($A30,'Value Added'!$A$2:$AX$44,COLUMN('Value Added'!AF$1),0)/VLOOKUP($A30,'Value Added'!$A$2:$AX$44,COLUMN('Value Added'!$J$1),0)</f>
        <v>1.3059525600612294</v>
      </c>
      <c r="Z30" s="337">
        <f>VLOOKUP($A30,'Value Added'!$A$2:$AX$44,COLUMN('Value Added'!AG$1),0)/VLOOKUP($A30,'Value Added'!$A$2:$AX$44,COLUMN('Value Added'!$J$1),0)</f>
        <v>1.2996104649311608</v>
      </c>
      <c r="AA30" s="337">
        <f>VLOOKUP($A30,'Value Added'!$A$2:$AX$44,COLUMN('Value Added'!AH$1),0)/VLOOKUP($A30,'Value Added'!$A$2:$AX$44,COLUMN('Value Added'!$J$1),0)</f>
        <v>1.2935561339451116</v>
      </c>
      <c r="AB30" s="337">
        <f>VLOOKUP($A30,'Value Added'!$A$2:$AX$44,COLUMN('Value Added'!AI$1),0)/VLOOKUP($A30,'Value Added'!$A$2:$AX$44,COLUMN('Value Added'!$J$1),0)</f>
        <v>1.2877982408832309</v>
      </c>
      <c r="AC30" s="337">
        <f>VLOOKUP($A30,'Value Added'!$A$2:$AX$44,COLUMN('Value Added'!AJ$1),0)/VLOOKUP($A30,'Value Added'!$A$2:$AX$44,COLUMN('Value Added'!$J$1),0)</f>
        <v>1.2823454345182319</v>
      </c>
      <c r="AD30" s="337">
        <f>VLOOKUP($A30,'Value Added'!$A$2:$AX$44,COLUMN('Value Added'!AK$1),0)/VLOOKUP($A30,'Value Added'!$A$2:$AX$44,COLUMN('Value Added'!$J$1),0)</f>
        <v>1.2772063634453386</v>
      </c>
      <c r="AE30" s="337">
        <f>VLOOKUP($A30,'Value Added'!$A$2:$AX$44,COLUMN('Value Added'!AL$1),0)/VLOOKUP($A30,'Value Added'!$A$2:$AX$44,COLUMN('Value Added'!$J$1),0)</f>
        <v>1.2723897016369472</v>
      </c>
      <c r="AF30" s="337">
        <f>VLOOKUP($A30,'Value Added'!$A$2:$AX$44,COLUMN('Value Added'!AM$1),0)/VLOOKUP($A30,'Value Added'!$A$2:$AX$44,COLUMN('Value Added'!$J$1),0)</f>
        <v>1.2679041747548496</v>
      </c>
      <c r="AG30" s="337">
        <f>VLOOKUP($A30,'Value Added'!$A$2:$AX$44,COLUMN('Value Added'!AN$1),0)/VLOOKUP($A30,'Value Added'!$A$2:$AX$44,COLUMN('Value Added'!$J$1),0)</f>
        <v>1.2637585872592079</v>
      </c>
      <c r="AH30" s="337">
        <f>VLOOKUP($A30,'Value Added'!$A$2:$AX$44,COLUMN('Value Added'!AO$1),0)/VLOOKUP($A30,'Value Added'!$A$2:$AX$44,COLUMN('Value Added'!$J$1),0)</f>
        <v>1.2599618503600376</v>
      </c>
      <c r="AI30" s="337">
        <f>VLOOKUP($A30,'Value Added'!$A$2:$AX$44,COLUMN('Value Added'!AP$1),0)/VLOOKUP($A30,'Value Added'!$A$2:$AX$44,COLUMN('Value Added'!$J$1),0)</f>
        <v>1.2565230108638163</v>
      </c>
      <c r="AJ30" s="337">
        <f>VLOOKUP($A30,'Value Added'!$A$2:$AX$44,COLUMN('Value Added'!AQ$1),0)/VLOOKUP($A30,'Value Added'!$A$2:$AX$44,COLUMN('Value Added'!$J$1),0)</f>
        <v>1.2534512809749718</v>
      </c>
      <c r="AK30" s="337">
        <f>VLOOKUP($A30,'Value Added'!$A$2:$AX$44,COLUMN('Value Added'!AR$1),0)/VLOOKUP($A30,'Value Added'!$A$2:$AX$44,COLUMN('Value Added'!$J$1),0)</f>
        <v>1.2507560691195518</v>
      </c>
      <c r="AL30" s="337">
        <f>VLOOKUP($A30,'Value Added'!$A$2:$AX$44,COLUMN('Value Added'!AS$1),0)/VLOOKUP($A30,'Value Added'!$A$2:$AX$44,COLUMN('Value Added'!$J$1),0)</f>
        <v>1.2484470118662943</v>
      </c>
      <c r="AM30" s="337">
        <f>VLOOKUP($A30,'Value Added'!$A$2:$AX$44,COLUMN('Value Added'!AT$1),0)/VLOOKUP($A30,'Value Added'!$A$2:$AX$44,COLUMN('Value Added'!$J$1),0)</f>
        <v>1.2465340070286479</v>
      </c>
      <c r="AN30" s="337">
        <f>VLOOKUP($A30,'Value Added'!$A$2:$AX$44,COLUMN('Value Added'!AU$1),0)/VLOOKUP($A30,'Value Added'!$A$2:$AX$44,COLUMN('Value Added'!$J$1),0)</f>
        <v>1.2450272480401312</v>
      </c>
      <c r="AO30" s="337">
        <f>VLOOKUP($A30,'Value Added'!$A$2:$AX$44,COLUMN('Value Added'!AV$1),0)/VLOOKUP($A30,'Value Added'!$A$2:$AX$44,COLUMN('Value Added'!$J$1),0)</f>
        <v>1.2439372597047509</v>
      </c>
      <c r="AP30" s="337">
        <f>VLOOKUP($A30,'Value Added'!$A$2:$AX$44,COLUMN('Value Added'!AW$1),0)/VLOOKUP($A30,'Value Added'!$A$2:$AX$44,COLUMN('Value Added'!$J$1),0)</f>
        <v>1.243274935434171</v>
      </c>
      <c r="AQ30" s="338">
        <f>VLOOKUP($A30,'Value Added'!$A$2:$AX$44,COLUMN('Value Added'!AX$1),0)/VLOOKUP($A30,'Value Added'!$A$2:$AX$44,COLUMN('Value Added'!$J$1),0)</f>
        <v>1.2430515760939884</v>
      </c>
    </row>
    <row r="31" spans="1:43" x14ac:dyDescent="0.2">
      <c r="A31" s="74" t="s">
        <v>28</v>
      </c>
      <c r="B31" s="161" t="s">
        <v>378</v>
      </c>
      <c r="C31" s="161">
        <v>1</v>
      </c>
      <c r="D31" s="342">
        <f>VLOOKUP($A31,'Value Added'!$A$2:$AX$44,COLUMN('Value Added'!K$1),0)/VLOOKUP($A31,'Value Added'!$A$2:$AX$44,COLUMN('Value Added'!$J$1),0)</f>
        <v>1.2077795954705199</v>
      </c>
      <c r="E31" s="337">
        <f>VLOOKUP($A31,'Value Added'!$A$2:$AX$44,COLUMN('Value Added'!L$1),0)/VLOOKUP($A31,'Value Added'!$A$2:$AX$44,COLUMN('Value Added'!$J$1),0)</f>
        <v>1.2219935327235634</v>
      </c>
      <c r="F31" s="337">
        <f>VLOOKUP($A31,'Value Added'!$A$2:$AX$44,COLUMN('Value Added'!M$1),0)/VLOOKUP($A31,'Value Added'!$A$2:$AX$44,COLUMN('Value Added'!$J$1),0)</f>
        <v>1.2384790632234746</v>
      </c>
      <c r="G31" s="337">
        <f>VLOOKUP($A31,'Value Added'!$A$2:$AX$44,COLUMN('Value Added'!N$1),0)/VLOOKUP($A31,'Value Added'!$A$2:$AX$44,COLUMN('Value Added'!$J$1),0)</f>
        <v>1.2788435937909546</v>
      </c>
      <c r="H31" s="337">
        <f>VLOOKUP($A31,'Value Added'!$A$2:$AX$44,COLUMN('Value Added'!O$1),0)/VLOOKUP($A31,'Value Added'!$A$2:$AX$44,COLUMN('Value Added'!$J$1),0)</f>
        <v>1.3291053740704928</v>
      </c>
      <c r="I31" s="337">
        <f>VLOOKUP($A31,'Value Added'!$A$2:$AX$44,COLUMN('Value Added'!P$1),0)/VLOOKUP($A31,'Value Added'!$A$2:$AX$44,COLUMN('Value Added'!$J$1),0)</f>
        <v>1.376396322056562</v>
      </c>
      <c r="J31" s="337">
        <f>VLOOKUP($A31,'Value Added'!$A$2:$AX$44,COLUMN('Value Added'!Q$1),0)/VLOOKUP($A31,'Value Added'!$A$2:$AX$44,COLUMN('Value Added'!$J$1),0)</f>
        <v>1.4180687198536446</v>
      </c>
      <c r="K31" s="337">
        <f>VLOOKUP($A31,'Value Added'!$A$2:$AX$44,COLUMN('Value Added'!R$1),0)/VLOOKUP($A31,'Value Added'!$A$2:$AX$44,COLUMN('Value Added'!$J$1),0)</f>
        <v>1.4543635597641604</v>
      </c>
      <c r="L31" s="337">
        <f>VLOOKUP($A31,'Value Added'!$A$2:$AX$44,COLUMN('Value Added'!S$1),0)/VLOOKUP($A31,'Value Added'!$A$2:$AX$44,COLUMN('Value Added'!$J$1),0)</f>
        <v>1.4856717775776773</v>
      </c>
      <c r="M31" s="337">
        <f>VLOOKUP($A31,'Value Added'!$A$2:$AX$44,COLUMN('Value Added'!T$1),0)/VLOOKUP($A31,'Value Added'!$A$2:$AX$44,COLUMN('Value Added'!$J$1),0)</f>
        <v>1.5125132678604116</v>
      </c>
      <c r="N31" s="337">
        <f>VLOOKUP($A31,'Value Added'!$A$2:$AX$44,COLUMN('Value Added'!U$1),0)/VLOOKUP($A31,'Value Added'!$A$2:$AX$44,COLUMN('Value Added'!$J$1),0)</f>
        <v>1.5354824143130283</v>
      </c>
      <c r="O31" s="337">
        <f>VLOOKUP($A31,'Value Added'!$A$2:$AX$44,COLUMN('Value Added'!V$1),0)/VLOOKUP($A31,'Value Added'!$A$2:$AX$44,COLUMN('Value Added'!$J$1),0)</f>
        <v>1.5551251985834214</v>
      </c>
      <c r="P31" s="337">
        <f>VLOOKUP($A31,'Value Added'!$A$2:$AX$44,COLUMN('Value Added'!W$1),0)/VLOOKUP($A31,'Value Added'!$A$2:$AX$44,COLUMN('Value Added'!$J$1),0)</f>
        <v>1.5720157988983354</v>
      </c>
      <c r="Q31" s="337">
        <f>VLOOKUP($A31,'Value Added'!$A$2:$AX$44,COLUMN('Value Added'!X$1),0)/VLOOKUP($A31,'Value Added'!$A$2:$AX$44,COLUMN('Value Added'!$J$1),0)</f>
        <v>1.5867761673510536</v>
      </c>
      <c r="R31" s="337">
        <f>VLOOKUP($A31,'Value Added'!$A$2:$AX$44,COLUMN('Value Added'!Y$1),0)/VLOOKUP($A31,'Value Added'!$A$2:$AX$44,COLUMN('Value Added'!$J$1),0)</f>
        <v>1.6000657333536632</v>
      </c>
      <c r="S31" s="337">
        <f>VLOOKUP($A31,'Value Added'!$A$2:$AX$44,COLUMN('Value Added'!Z$1),0)/VLOOKUP($A31,'Value Added'!$A$2:$AX$44,COLUMN('Value Added'!$J$1),0)</f>
        <v>1.6124572553477978</v>
      </c>
      <c r="T31" s="337">
        <f>VLOOKUP($A31,'Value Added'!$A$2:$AX$44,COLUMN('Value Added'!AA$1),0)/VLOOKUP($A31,'Value Added'!$A$2:$AX$44,COLUMN('Value Added'!$J$1),0)</f>
        <v>1.6240758226976315</v>
      </c>
      <c r="U31" s="337">
        <f>VLOOKUP($A31,'Value Added'!$A$2:$AX$44,COLUMN('Value Added'!AB$1),0)/VLOOKUP($A31,'Value Added'!$A$2:$AX$44,COLUMN('Value Added'!$J$1),0)</f>
        <v>1.6349340111818096</v>
      </c>
      <c r="V31" s="337">
        <f>VLOOKUP($A31,'Value Added'!$A$2:$AX$44,COLUMN('Value Added'!AC$1),0)/VLOOKUP($A31,'Value Added'!$A$2:$AX$44,COLUMN('Value Added'!$J$1),0)</f>
        <v>1.6450462987208299</v>
      </c>
      <c r="W31" s="337">
        <f>VLOOKUP($A31,'Value Added'!$A$2:$AX$44,COLUMN('Value Added'!AD$1),0)/VLOOKUP($A31,'Value Added'!$A$2:$AX$44,COLUMN('Value Added'!$J$1),0)</f>
        <v>1.654428963847393</v>
      </c>
      <c r="X31" s="337">
        <f>VLOOKUP($A31,'Value Added'!$A$2:$AX$44,COLUMN('Value Added'!AE$1),0)/VLOOKUP($A31,'Value Added'!$A$2:$AX$44,COLUMN('Value Added'!$J$1),0)</f>
        <v>1.6630999819153163</v>
      </c>
      <c r="Y31" s="337">
        <f>VLOOKUP($A31,'Value Added'!$A$2:$AX$44,COLUMN('Value Added'!AF$1),0)/VLOOKUP($A31,'Value Added'!$A$2:$AX$44,COLUMN('Value Added'!$J$1),0)</f>
        <v>1.6710789198299132</v>
      </c>
      <c r="Z31" s="337">
        <f>VLOOKUP($A31,'Value Added'!$A$2:$AX$44,COLUMN('Value Added'!AG$1),0)/VLOOKUP($A31,'Value Added'!$A$2:$AX$44,COLUMN('Value Added'!$J$1),0)</f>
        <v>1.6783868300515699</v>
      </c>
      <c r="AA31" s="337">
        <f>VLOOKUP($A31,'Value Added'!$A$2:$AX$44,COLUMN('Value Added'!AH$1),0)/VLOOKUP($A31,'Value Added'!$A$2:$AX$44,COLUMN('Value Added'!$J$1),0)</f>
        <v>1.6850461445888654</v>
      </c>
      <c r="AB31" s="337">
        <f>VLOOKUP($A31,'Value Added'!$A$2:$AX$44,COLUMN('Value Added'!AI$1),0)/VLOOKUP($A31,'Value Added'!$A$2:$AX$44,COLUMN('Value Added'!$J$1),0)</f>
        <v>1.6910805696596813</v>
      </c>
      <c r="AC31" s="337">
        <f>VLOOKUP($A31,'Value Added'!$A$2:$AX$44,COLUMN('Value Added'!AJ$1),0)/VLOOKUP($A31,'Value Added'!$A$2:$AX$44,COLUMN('Value Added'!$J$1),0)</f>
        <v>1.6965149816582616</v>
      </c>
      <c r="AD31" s="337">
        <f>VLOOKUP($A31,'Value Added'!$A$2:$AX$44,COLUMN('Value Added'!AK$1),0)/VLOOKUP($A31,'Value Added'!$A$2:$AX$44,COLUMN('Value Added'!$J$1),0)</f>
        <v>1.701375325023863</v>
      </c>
      <c r="AE31" s="337">
        <f>VLOOKUP($A31,'Value Added'!$A$2:$AX$44,COLUMN('Value Added'!AL$1),0)/VLOOKUP($A31,'Value Added'!$A$2:$AX$44,COLUMN('Value Added'!$J$1),0)</f>
        <v>1.7056885125634464</v>
      </c>
      <c r="AF31" s="337">
        <f>VLOOKUP($A31,'Value Added'!$A$2:$AX$44,COLUMN('Value Added'!AM$1),0)/VLOOKUP($A31,'Value Added'!$A$2:$AX$44,COLUMN('Value Added'!$J$1),0)</f>
        <v>1.7094823287364753</v>
      </c>
      <c r="AG31" s="337">
        <f>VLOOKUP($A31,'Value Added'!$A$2:$AX$44,COLUMN('Value Added'!AN$1),0)/VLOOKUP($A31,'Value Added'!$A$2:$AX$44,COLUMN('Value Added'!$J$1),0)</f>
        <v>1.7127853363658185</v>
      </c>
      <c r="AH31" s="337">
        <f>VLOOKUP($A31,'Value Added'!$A$2:$AX$44,COLUMN('Value Added'!AO$1),0)/VLOOKUP($A31,'Value Added'!$A$2:$AX$44,COLUMN('Value Added'!$J$1),0)</f>
        <v>1.7156267871946209</v>
      </c>
      <c r="AI31" s="337">
        <f>VLOOKUP($A31,'Value Added'!$A$2:$AX$44,COLUMN('Value Added'!AP$1),0)/VLOOKUP($A31,'Value Added'!$A$2:$AX$44,COLUMN('Value Added'!$J$1),0)</f>
        <v>1.7180365366658472</v>
      </c>
      <c r="AJ31" s="337">
        <f>VLOOKUP($A31,'Value Added'!$A$2:$AX$44,COLUMN('Value Added'!AQ$1),0)/VLOOKUP($A31,'Value Added'!$A$2:$AX$44,COLUMN('Value Added'!$J$1),0)</f>
        <v>1.7200449632588699</v>
      </c>
      <c r="AK31" s="337">
        <f>VLOOKUP($A31,'Value Added'!$A$2:$AX$44,COLUMN('Value Added'!AR$1),0)/VLOOKUP($A31,'Value Added'!$A$2:$AX$44,COLUMN('Value Added'!$J$1),0)</f>
        <v>1.7216828926769376</v>
      </c>
      <c r="AL31" s="337">
        <f>VLOOKUP($A31,'Value Added'!$A$2:$AX$44,COLUMN('Value Added'!AS$1),0)/VLOOKUP($A31,'Value Added'!$A$2:$AX$44,COLUMN('Value Added'!$J$1),0)</f>
        <v>1.7229815271402538</v>
      </c>
      <c r="AM31" s="337">
        <f>VLOOKUP($A31,'Value Added'!$A$2:$AX$44,COLUMN('Value Added'!AT$1),0)/VLOOKUP($A31,'Value Added'!$A$2:$AX$44,COLUMN('Value Added'!$J$1),0)</f>
        <v>1.7239723800027411</v>
      </c>
      <c r="AN31" s="337">
        <f>VLOOKUP($A31,'Value Added'!$A$2:$AX$44,COLUMN('Value Added'!AU$1),0)/VLOOKUP($A31,'Value Added'!$A$2:$AX$44,COLUMN('Value Added'!$J$1),0)</f>
        <v>1.7246872158756628</v>
      </c>
      <c r="AO31" s="337">
        <f>VLOOKUP($A31,'Value Added'!$A$2:$AX$44,COLUMN('Value Added'!AV$1),0)/VLOOKUP($A31,'Value Added'!$A$2:$AX$44,COLUMN('Value Added'!$J$1),0)</f>
        <v>1.7251579964094768</v>
      </c>
      <c r="AP31" s="337">
        <f>VLOOKUP($A31,'Value Added'!$A$2:$AX$44,COLUMN('Value Added'!AW$1),0)/VLOOKUP($A31,'Value Added'!$A$2:$AX$44,COLUMN('Value Added'!$J$1),0)</f>
        <v>1.725416831855781</v>
      </c>
      <c r="AQ31" s="338">
        <f>VLOOKUP($A31,'Value Added'!$A$2:$AX$44,COLUMN('Value Added'!AX$1),0)/VLOOKUP($A31,'Value Added'!$A$2:$AX$44,COLUMN('Value Added'!$J$1),0)</f>
        <v>1.7254959385044593</v>
      </c>
    </row>
    <row r="32" spans="1:43" x14ac:dyDescent="0.2">
      <c r="A32" s="74" t="s">
        <v>29</v>
      </c>
      <c r="B32" s="161" t="s">
        <v>378</v>
      </c>
      <c r="C32" s="161">
        <v>1</v>
      </c>
      <c r="D32" s="342">
        <f>VLOOKUP($A32,'Value Added'!$A$2:$AX$44,COLUMN('Value Added'!K$1),0)/VLOOKUP($A32,'Value Added'!$A$2:$AX$44,COLUMN('Value Added'!$J$1),0)</f>
        <v>1.1702967804386764</v>
      </c>
      <c r="E32" s="337">
        <f>VLOOKUP($A32,'Value Added'!$A$2:$AX$44,COLUMN('Value Added'!L$1),0)/VLOOKUP($A32,'Value Added'!$A$2:$AX$44,COLUMN('Value Added'!$J$1),0)</f>
        <v>1.1745589963404566</v>
      </c>
      <c r="F32" s="337">
        <f>VLOOKUP($A32,'Value Added'!$A$2:$AX$44,COLUMN('Value Added'!M$1),0)/VLOOKUP($A32,'Value Added'!$A$2:$AX$44,COLUMN('Value Added'!$J$1),0)</f>
        <v>1.1913999447709331</v>
      </c>
      <c r="G32" s="337">
        <f>VLOOKUP($A32,'Value Added'!$A$2:$AX$44,COLUMN('Value Added'!N$1),0)/VLOOKUP($A32,'Value Added'!$A$2:$AX$44,COLUMN('Value Added'!$J$1),0)</f>
        <v>1.2326636445929358</v>
      </c>
      <c r="H32" s="337">
        <f>VLOOKUP($A32,'Value Added'!$A$2:$AX$44,COLUMN('Value Added'!O$1),0)/VLOOKUP($A32,'Value Added'!$A$2:$AX$44,COLUMN('Value Added'!$J$1),0)</f>
        <v>1.2840858443694643</v>
      </c>
      <c r="I32" s="337">
        <f>VLOOKUP($A32,'Value Added'!$A$2:$AX$44,COLUMN('Value Added'!P$1),0)/VLOOKUP($A32,'Value Added'!$A$2:$AX$44,COLUMN('Value Added'!$J$1),0)</f>
        <v>1.3324584681828684</v>
      </c>
      <c r="J32" s="337">
        <f>VLOOKUP($A32,'Value Added'!$A$2:$AX$44,COLUMN('Value Added'!Q$1),0)/VLOOKUP($A32,'Value Added'!$A$2:$AX$44,COLUMN('Value Added'!$J$1),0)</f>
        <v>1.3750838090249751</v>
      </c>
      <c r="K32" s="337">
        <f>VLOOKUP($A32,'Value Added'!$A$2:$AX$44,COLUMN('Value Added'!R$1),0)/VLOOKUP($A32,'Value Added'!$A$2:$AX$44,COLUMN('Value Added'!$J$1),0)</f>
        <v>1.41226350879887</v>
      </c>
      <c r="L32" s="337">
        <f>VLOOKUP($A32,'Value Added'!$A$2:$AX$44,COLUMN('Value Added'!S$1),0)/VLOOKUP($A32,'Value Added'!$A$2:$AX$44,COLUMN('Value Added'!$J$1),0)</f>
        <v>1.444470264964355</v>
      </c>
      <c r="M32" s="337">
        <f>VLOOKUP($A32,'Value Added'!$A$2:$AX$44,COLUMN('Value Added'!T$1),0)/VLOOKUP($A32,'Value Added'!$A$2:$AX$44,COLUMN('Value Added'!$J$1),0)</f>
        <v>1.4723226443064741</v>
      </c>
      <c r="N32" s="337">
        <f>VLOOKUP($A32,'Value Added'!$A$2:$AX$44,COLUMN('Value Added'!U$1),0)/VLOOKUP($A32,'Value Added'!$A$2:$AX$44,COLUMN('Value Added'!$J$1),0)</f>
        <v>1.4965028581941708</v>
      </c>
      <c r="O32" s="337">
        <f>VLOOKUP($A32,'Value Added'!$A$2:$AX$44,COLUMN('Value Added'!V$1),0)/VLOOKUP($A32,'Value Added'!$A$2:$AX$44,COLUMN('Value Added'!$J$1),0)</f>
        <v>1.517555897187945</v>
      </c>
      <c r="P32" s="337">
        <f>VLOOKUP($A32,'Value Added'!$A$2:$AX$44,COLUMN('Value Added'!W$1),0)/VLOOKUP($A32,'Value Added'!$A$2:$AX$44,COLUMN('Value Added'!$J$1),0)</f>
        <v>1.5360320670499776</v>
      </c>
      <c r="Q32" s="337">
        <f>VLOOKUP($A32,'Value Added'!$A$2:$AX$44,COLUMN('Value Added'!X$1),0)/VLOOKUP($A32,'Value Added'!$A$2:$AX$44,COLUMN('Value Added'!$J$1),0)</f>
        <v>1.5525305692212403</v>
      </c>
      <c r="R32" s="337">
        <f>VLOOKUP($A32,'Value Added'!$A$2:$AX$44,COLUMN('Value Added'!Y$1),0)/VLOOKUP($A32,'Value Added'!$A$2:$AX$44,COLUMN('Value Added'!$J$1),0)</f>
        <v>1.5676899805740665</v>
      </c>
      <c r="S32" s="337">
        <f>VLOOKUP($A32,'Value Added'!$A$2:$AX$44,COLUMN('Value Added'!Z$1),0)/VLOOKUP($A32,'Value Added'!$A$2:$AX$44,COLUMN('Value Added'!$J$1),0)</f>
        <v>1.5820651851502625</v>
      </c>
      <c r="T32" s="337">
        <f>VLOOKUP($A32,'Value Added'!$A$2:$AX$44,COLUMN('Value Added'!AA$1),0)/VLOOKUP($A32,'Value Added'!$A$2:$AX$44,COLUMN('Value Added'!$J$1),0)</f>
        <v>1.5957668567877963</v>
      </c>
      <c r="U32" s="337">
        <f>VLOOKUP($A32,'Value Added'!$A$2:$AX$44,COLUMN('Value Added'!AB$1),0)/VLOOKUP($A32,'Value Added'!$A$2:$AX$44,COLUMN('Value Added'!$J$1),0)</f>
        <v>1.6087933531161076</v>
      </c>
      <c r="V32" s="337">
        <f>VLOOKUP($A32,'Value Added'!$A$2:$AX$44,COLUMN('Value Added'!AC$1),0)/VLOOKUP($A32,'Value Added'!$A$2:$AX$44,COLUMN('Value Added'!$J$1),0)</f>
        <v>1.6211444732762896</v>
      </c>
      <c r="W32" s="337">
        <f>VLOOKUP($A32,'Value Added'!$A$2:$AX$44,COLUMN('Value Added'!AD$1),0)/VLOOKUP($A32,'Value Added'!$A$2:$AX$44,COLUMN('Value Added'!$J$1),0)</f>
        <v>1.6328214244228321</v>
      </c>
      <c r="X32" s="337">
        <f>VLOOKUP($A32,'Value Added'!$A$2:$AX$44,COLUMN('Value Added'!AE$1),0)/VLOOKUP($A32,'Value Added'!$A$2:$AX$44,COLUMN('Value Added'!$J$1),0)</f>
        <v>1.643826784609864</v>
      </c>
      <c r="Y32" s="337">
        <f>VLOOKUP($A32,'Value Added'!$A$2:$AX$44,COLUMN('Value Added'!AF$1),0)/VLOOKUP($A32,'Value Added'!$A$2:$AX$44,COLUMN('Value Added'!$J$1),0)</f>
        <v>1.6541644623753353</v>
      </c>
      <c r="Z32" s="337">
        <f>VLOOKUP($A32,'Value Added'!$A$2:$AX$44,COLUMN('Value Added'!AG$1),0)/VLOOKUP($A32,'Value Added'!$A$2:$AX$44,COLUMN('Value Added'!$J$1),0)</f>
        <v>1.6638396533407402</v>
      </c>
      <c r="AA32" s="337">
        <f>VLOOKUP($A32,'Value Added'!$A$2:$AX$44,COLUMN('Value Added'!AH$1),0)/VLOOKUP($A32,'Value Added'!$A$2:$AX$44,COLUMN('Value Added'!$J$1),0)</f>
        <v>1.6728587941458564</v>
      </c>
      <c r="AB32" s="337">
        <f>VLOOKUP($A32,'Value Added'!$A$2:$AX$44,COLUMN('Value Added'!AI$1),0)/VLOOKUP($A32,'Value Added'!$A$2:$AX$44,COLUMN('Value Added'!$J$1),0)</f>
        <v>1.6812295140380078</v>
      </c>
      <c r="AC32" s="337">
        <f>VLOOKUP($A32,'Value Added'!$A$2:$AX$44,COLUMN('Value Added'!AJ$1),0)/VLOOKUP($A32,'Value Added'!$A$2:$AX$44,COLUMN('Value Added'!$J$1),0)</f>
        <v>1.688960584433139</v>
      </c>
      <c r="AD32" s="337">
        <f>VLOOKUP($A32,'Value Added'!$A$2:$AX$44,COLUMN('Value Added'!AK$1),0)/VLOOKUP($A32,'Value Added'!$A$2:$AX$44,COLUMN('Value Added'!$J$1),0)</f>
        <v>1.6960618667623963</v>
      </c>
      <c r="AE32" s="337">
        <f>VLOOKUP($A32,'Value Added'!$A$2:$AX$44,COLUMN('Value Added'!AL$1),0)/VLOOKUP($A32,'Value Added'!$A$2:$AX$44,COLUMN('Value Added'!$J$1),0)</f>
        <v>1.702544258912235</v>
      </c>
      <c r="AF32" s="337">
        <f>VLOOKUP($A32,'Value Added'!$A$2:$AX$44,COLUMN('Value Added'!AM$1),0)/VLOOKUP($A32,'Value Added'!$A$2:$AX$44,COLUMN('Value Added'!$J$1),0)</f>
        <v>1.7084196405591234</v>
      </c>
      <c r="AG32" s="337">
        <f>VLOOKUP($A32,'Value Added'!$A$2:$AX$44,COLUMN('Value Added'!AN$1),0)/VLOOKUP($A32,'Value Added'!$A$2:$AX$44,COLUMN('Value Added'!$J$1),0)</f>
        <v>1.7137008176915778</v>
      </c>
      <c r="AH32" s="337">
        <f>VLOOKUP($A32,'Value Added'!$A$2:$AX$44,COLUMN('Value Added'!AO$1),0)/VLOOKUP($A32,'Value Added'!$A$2:$AX$44,COLUMN('Value Added'!$J$1),0)</f>
        <v>1.7184014666024694</v>
      </c>
      <c r="AI32" s="337">
        <f>VLOOKUP($A32,'Value Added'!$A$2:$AX$44,COLUMN('Value Added'!AP$1),0)/VLOOKUP($A32,'Value Added'!$A$2:$AX$44,COLUMN('Value Added'!$J$1),0)</f>
        <v>1.722536077623908</v>
      </c>
      <c r="AJ32" s="337">
        <f>VLOOKUP($A32,'Value Added'!$A$2:$AX$44,COLUMN('Value Added'!AQ$1),0)/VLOOKUP($A32,'Value Added'!$A$2:$AX$44,COLUMN('Value Added'!$J$1),0)</f>
        <v>1.7261198988652424</v>
      </c>
      <c r="AK32" s="337">
        <f>VLOOKUP($A32,'Value Added'!$A$2:$AX$44,COLUMN('Value Added'!AR$1),0)/VLOOKUP($A32,'Value Added'!$A$2:$AX$44,COLUMN('Value Added'!$J$1),0)</f>
        <v>1.7291688802022183</v>
      </c>
      <c r="AL32" s="337">
        <f>VLOOKUP($A32,'Value Added'!$A$2:$AX$44,COLUMN('Value Added'!AS$1),0)/VLOOKUP($A32,'Value Added'!$A$2:$AX$44,COLUMN('Value Added'!$J$1),0)</f>
        <v>1.7316996177521344</v>
      </c>
      <c r="AM32" s="337">
        <f>VLOOKUP($A32,'Value Added'!$A$2:$AX$44,COLUMN('Value Added'!AT$1),0)/VLOOKUP($A32,'Value Added'!$A$2:$AX$44,COLUMN('Value Added'!$J$1),0)</f>
        <v>1.7337292990560931</v>
      </c>
      <c r="AN32" s="337">
        <f>VLOOKUP($A32,'Value Added'!$A$2:$AX$44,COLUMN('Value Added'!AU$1),0)/VLOOKUP($A32,'Value Added'!$A$2:$AX$44,COLUMN('Value Added'!$J$1),0)</f>
        <v>1.7352756491753452</v>
      </c>
      <c r="AO32" s="337">
        <f>VLOOKUP($A32,'Value Added'!$A$2:$AX$44,COLUMN('Value Added'!AV$1),0)/VLOOKUP($A32,'Value Added'!$A$2:$AX$44,COLUMN('Value Added'!$J$1),0)</f>
        <v>1.7363568778942025</v>
      </c>
      <c r="AP32" s="337">
        <f>VLOOKUP($A32,'Value Added'!$A$2:$AX$44,COLUMN('Value Added'!AW$1),0)/VLOOKUP($A32,'Value Added'!$A$2:$AX$44,COLUMN('Value Added'!$J$1),0)</f>
        <v>1.7369916282075857</v>
      </c>
      <c r="AQ32" s="338">
        <f>VLOOKUP($A32,'Value Added'!$A$2:$AX$44,COLUMN('Value Added'!AX$1),0)/VLOOKUP($A32,'Value Added'!$A$2:$AX$44,COLUMN('Value Added'!$J$1),0)</f>
        <v>1.7371989262564389</v>
      </c>
    </row>
    <row r="33" spans="1:43" x14ac:dyDescent="0.2">
      <c r="A33" s="74" t="s">
        <v>30</v>
      </c>
      <c r="B33" s="161" t="s">
        <v>378</v>
      </c>
      <c r="C33" s="161">
        <v>1</v>
      </c>
      <c r="D33" s="342">
        <f>VLOOKUP($A33,'Value Added'!$A$2:$AX$44,COLUMN('Value Added'!K$1),0)/VLOOKUP($A33,'Value Added'!$A$2:$AX$44,COLUMN('Value Added'!$J$1),0)</f>
        <v>1.1723791590515567</v>
      </c>
      <c r="E33" s="337">
        <f>VLOOKUP($A33,'Value Added'!$A$2:$AX$44,COLUMN('Value Added'!L$1),0)/VLOOKUP($A33,'Value Added'!$A$2:$AX$44,COLUMN('Value Added'!$J$1),0)</f>
        <v>1.2338140905771489</v>
      </c>
      <c r="F33" s="337">
        <f>VLOOKUP($A33,'Value Added'!$A$2:$AX$44,COLUMN('Value Added'!M$1),0)/VLOOKUP($A33,'Value Added'!$A$2:$AX$44,COLUMN('Value Added'!$J$1),0)</f>
        <v>1.2623654193994156</v>
      </c>
      <c r="G33" s="337">
        <f>VLOOKUP($A33,'Value Added'!$A$2:$AX$44,COLUMN('Value Added'!N$1),0)/VLOOKUP($A33,'Value Added'!$A$2:$AX$44,COLUMN('Value Added'!$J$1),0)</f>
        <v>1.333047813701395</v>
      </c>
      <c r="H33" s="337">
        <f>VLOOKUP($A33,'Value Added'!$A$2:$AX$44,COLUMN('Value Added'!O$1),0)/VLOOKUP($A33,'Value Added'!$A$2:$AX$44,COLUMN('Value Added'!$J$1),0)</f>
        <v>1.422372870104474</v>
      </c>
      <c r="I33" s="337">
        <f>VLOOKUP($A33,'Value Added'!$A$2:$AX$44,COLUMN('Value Added'!P$1),0)/VLOOKUP($A33,'Value Added'!$A$2:$AX$44,COLUMN('Value Added'!$J$1),0)</f>
        <v>1.5070568770888366</v>
      </c>
      <c r="J33" s="337">
        <f>VLOOKUP($A33,'Value Added'!$A$2:$AX$44,COLUMN('Value Added'!Q$1),0)/VLOOKUP($A33,'Value Added'!$A$2:$AX$44,COLUMN('Value Added'!$J$1),0)</f>
        <v>1.5822451164208666</v>
      </c>
      <c r="K33" s="337">
        <f>VLOOKUP($A33,'Value Added'!$A$2:$AX$44,COLUMN('Value Added'!R$1),0)/VLOOKUP($A33,'Value Added'!$A$2:$AX$44,COLUMN('Value Added'!$J$1),0)</f>
        <v>1.6488640292270049</v>
      </c>
      <c r="L33" s="337">
        <f>VLOOKUP($A33,'Value Added'!$A$2:$AX$44,COLUMN('Value Added'!S$1),0)/VLOOKUP($A33,'Value Added'!$A$2:$AX$44,COLUMN('Value Added'!$J$1),0)</f>
        <v>1.7084485478598248</v>
      </c>
      <c r="M33" s="337">
        <f>VLOOKUP($A33,'Value Added'!$A$2:$AX$44,COLUMN('Value Added'!T$1),0)/VLOOKUP($A33,'Value Added'!$A$2:$AX$44,COLUMN('Value Added'!$J$1),0)</f>
        <v>1.7630473078537852</v>
      </c>
      <c r="N33" s="337">
        <f>VLOOKUP($A33,'Value Added'!$A$2:$AX$44,COLUMN('Value Added'!U$1),0)/VLOOKUP($A33,'Value Added'!$A$2:$AX$44,COLUMN('Value Added'!$J$1),0)</f>
        <v>1.8147591315225786</v>
      </c>
      <c r="O33" s="337">
        <f>VLOOKUP($A33,'Value Added'!$A$2:$AX$44,COLUMN('Value Added'!V$1),0)/VLOOKUP($A33,'Value Added'!$A$2:$AX$44,COLUMN('Value Added'!$J$1),0)</f>
        <v>1.8644498102967046</v>
      </c>
      <c r="P33" s="337">
        <f>VLOOKUP($A33,'Value Added'!$A$2:$AX$44,COLUMN('Value Added'!W$1),0)/VLOOKUP($A33,'Value Added'!$A$2:$AX$44,COLUMN('Value Added'!$J$1),0)</f>
        <v>1.9127215227097651</v>
      </c>
      <c r="Q33" s="337">
        <f>VLOOKUP($A33,'Value Added'!$A$2:$AX$44,COLUMN('Value Added'!X$1),0)/VLOOKUP($A33,'Value Added'!$A$2:$AX$44,COLUMN('Value Added'!$J$1),0)</f>
        <v>1.9602650322278352</v>
      </c>
      <c r="R33" s="337">
        <f>VLOOKUP($A33,'Value Added'!$A$2:$AX$44,COLUMN('Value Added'!Y$1),0)/VLOOKUP($A33,'Value Added'!$A$2:$AX$44,COLUMN('Value Added'!$J$1),0)</f>
        <v>2.0078557126105907</v>
      </c>
      <c r="S33" s="337">
        <f>VLOOKUP($A33,'Value Added'!$A$2:$AX$44,COLUMN('Value Added'!Z$1),0)/VLOOKUP($A33,'Value Added'!$A$2:$AX$44,COLUMN('Value Added'!$J$1),0)</f>
        <v>2.0561774619615232</v>
      </c>
      <c r="T33" s="337">
        <f>VLOOKUP($A33,'Value Added'!$A$2:$AX$44,COLUMN('Value Added'!AA$1),0)/VLOOKUP($A33,'Value Added'!$A$2:$AX$44,COLUMN('Value Added'!$J$1),0)</f>
        <v>2.1052664616318921</v>
      </c>
      <c r="U33" s="337">
        <f>VLOOKUP($A33,'Value Added'!$A$2:$AX$44,COLUMN('Value Added'!AB$1),0)/VLOOKUP($A33,'Value Added'!$A$2:$AX$44,COLUMN('Value Added'!$J$1),0)</f>
        <v>2.1549787784658516</v>
      </c>
      <c r="V33" s="337">
        <f>VLOOKUP($A33,'Value Added'!$A$2:$AX$44,COLUMN('Value Added'!AC$1),0)/VLOOKUP($A33,'Value Added'!$A$2:$AX$44,COLUMN('Value Added'!$J$1),0)</f>
        <v>2.2051566018200095</v>
      </c>
      <c r="W33" s="337">
        <f>VLOOKUP($A33,'Value Added'!$A$2:$AX$44,COLUMN('Value Added'!AD$1),0)/VLOOKUP($A33,'Value Added'!$A$2:$AX$44,COLUMN('Value Added'!$J$1),0)</f>
        <v>2.2556278811016175</v>
      </c>
      <c r="X33" s="337">
        <f>VLOOKUP($A33,'Value Added'!$A$2:$AX$44,COLUMN('Value Added'!AE$1),0)/VLOOKUP($A33,'Value Added'!$A$2:$AX$44,COLUMN('Value Added'!$J$1),0)</f>
        <v>2.3062060890977754</v>
      </c>
      <c r="Y33" s="337">
        <f>VLOOKUP($A33,'Value Added'!$A$2:$AX$44,COLUMN('Value Added'!AF$1),0)/VLOOKUP($A33,'Value Added'!$A$2:$AX$44,COLUMN('Value Added'!$J$1),0)</f>
        <v>2.3566901290086335</v>
      </c>
      <c r="Z33" s="337">
        <f>VLOOKUP($A33,'Value Added'!$A$2:$AX$44,COLUMN('Value Added'!AG$1),0)/VLOOKUP($A33,'Value Added'!$A$2:$AX$44,COLUMN('Value Added'!$J$1),0)</f>
        <v>2.4068644033444917</v>
      </c>
      <c r="AA33" s="337">
        <f>VLOOKUP($A33,'Value Added'!$A$2:$AX$44,COLUMN('Value Added'!AH$1),0)/VLOOKUP($A33,'Value Added'!$A$2:$AX$44,COLUMN('Value Added'!$J$1),0)</f>
        <v>2.4564990627493244</v>
      </c>
      <c r="AB33" s="337">
        <f>VLOOKUP($A33,'Value Added'!$A$2:$AX$44,COLUMN('Value Added'!AI$1),0)/VLOOKUP($A33,'Value Added'!$A$2:$AX$44,COLUMN('Value Added'!$J$1),0)</f>
        <v>2.5053504523205441</v>
      </c>
      <c r="AC33" s="337">
        <f>VLOOKUP($A33,'Value Added'!$A$2:$AX$44,COLUMN('Value Added'!AJ$1),0)/VLOOKUP($A33,'Value Added'!$A$2:$AX$44,COLUMN('Value Added'!$J$1),0)</f>
        <v>2.5531617720571154</v>
      </c>
      <c r="AD33" s="337">
        <f>VLOOKUP($A33,'Value Added'!$A$2:$AX$44,COLUMN('Value Added'!AK$1),0)/VLOOKUP($A33,'Value Added'!$A$2:$AX$44,COLUMN('Value Added'!$J$1),0)</f>
        <v>2.5996639666405974</v>
      </c>
      <c r="AE33" s="337">
        <f>VLOOKUP($A33,'Value Added'!$A$2:$AX$44,COLUMN('Value Added'!AL$1),0)/VLOOKUP($A33,'Value Added'!$A$2:$AX$44,COLUMN('Value Added'!$J$1),0)</f>
        <v>2.6445768577948017</v>
      </c>
      <c r="AF33" s="337">
        <f>VLOOKUP($A33,'Value Added'!$A$2:$AX$44,COLUMN('Value Added'!AM$1),0)/VLOOKUP($A33,'Value Added'!$A$2:$AX$44,COLUMN('Value Added'!$J$1),0)</f>
        <v>2.6876105299488557</v>
      </c>
      <c r="AG33" s="337">
        <f>VLOOKUP($A33,'Value Added'!$A$2:$AX$44,COLUMN('Value Added'!AN$1),0)/VLOOKUP($A33,'Value Added'!$A$2:$AX$44,COLUMN('Value Added'!$J$1),0)</f>
        <v>2.7284669768230692</v>
      </c>
      <c r="AH33" s="337">
        <f>VLOOKUP($A33,'Value Added'!$A$2:$AX$44,COLUMN('Value Added'!AO$1),0)/VLOOKUP($A33,'Value Added'!$A$2:$AX$44,COLUMN('Value Added'!$J$1),0)</f>
        <v>2.7668420128586475</v>
      </c>
      <c r="AI33" s="337">
        <f>VLOOKUP($A33,'Value Added'!$A$2:$AX$44,COLUMN('Value Added'!AP$1),0)/VLOOKUP($A33,'Value Added'!$A$2:$AX$44,COLUMN('Value Added'!$J$1),0)</f>
        <v>2.8024274491276255</v>
      </c>
      <c r="AJ33" s="337">
        <f>VLOOKUP($A33,'Value Added'!$A$2:$AX$44,COLUMN('Value Added'!AQ$1),0)/VLOOKUP($A33,'Value Added'!$A$2:$AX$44,COLUMN('Value Added'!$J$1),0)</f>
        <v>2.8349135285132343</v>
      </c>
      <c r="AK33" s="337">
        <f>VLOOKUP($A33,'Value Added'!$A$2:$AX$44,COLUMN('Value Added'!AR$1),0)/VLOOKUP($A33,'Value Added'!$A$2:$AX$44,COLUMN('Value Added'!$J$1),0)</f>
        <v>2.8639916095869942</v>
      </c>
      <c r="AL33" s="337">
        <f>VLOOKUP($A33,'Value Added'!$A$2:$AX$44,COLUMN('Value Added'!AS$1),0)/VLOOKUP($A33,'Value Added'!$A$2:$AX$44,COLUMN('Value Added'!$J$1),0)</f>
        <v>2.8893570827940538</v>
      </c>
      <c r="AM33" s="337">
        <f>VLOOKUP($A33,'Value Added'!$A$2:$AX$44,COLUMN('Value Added'!AT$1),0)/VLOOKUP($A33,'Value Added'!$A$2:$AX$44,COLUMN('Value Added'!$J$1),0)</f>
        <v>2.9107124963810826</v>
      </c>
      <c r="AN33" s="337">
        <f>VLOOKUP($A33,'Value Added'!$A$2:$AX$44,COLUMN('Value Added'!AU$1),0)/VLOOKUP($A33,'Value Added'!$A$2:$AX$44,COLUMN('Value Added'!$J$1),0)</f>
        <v>2.9277708630741799</v>
      </c>
      <c r="AO33" s="337">
        <f>VLOOKUP($A33,'Value Added'!$A$2:$AX$44,COLUMN('Value Added'!AV$1),0)/VLOOKUP($A33,'Value Added'!$A$2:$AX$44,COLUMN('Value Added'!$J$1),0)</f>
        <v>2.9402591119742443</v>
      </c>
      <c r="AP33" s="337">
        <f>VLOOKUP($A33,'Value Added'!$A$2:$AX$44,COLUMN('Value Added'!AW$1),0)/VLOOKUP($A33,'Value Added'!$A$2:$AX$44,COLUMN('Value Added'!$J$1),0)</f>
        <v>2.9479216436414961</v>
      </c>
      <c r="AQ33" s="338">
        <f>VLOOKUP($A33,'Value Added'!$A$2:$AX$44,COLUMN('Value Added'!AX$1),0)/VLOOKUP($A33,'Value Added'!$A$2:$AX$44,COLUMN('Value Added'!$J$1),0)</f>
        <v>2.9505239400690386</v>
      </c>
    </row>
    <row r="34" spans="1:43" x14ac:dyDescent="0.2">
      <c r="A34" s="74" t="s">
        <v>32</v>
      </c>
      <c r="B34" s="161" t="s">
        <v>378</v>
      </c>
      <c r="C34" s="161">
        <v>1</v>
      </c>
      <c r="D34" s="342">
        <f>VLOOKUP($A34,'Value Added'!$A$2:$AX$44,COLUMN('Value Added'!K$1),0)/VLOOKUP($A34,'Value Added'!$A$2:$AX$44,COLUMN('Value Added'!$J$1),0)</f>
        <v>1.1286492081810726</v>
      </c>
      <c r="E34" s="337">
        <f>VLOOKUP($A34,'Value Added'!$A$2:$AX$44,COLUMN('Value Added'!L$1),0)/VLOOKUP($A34,'Value Added'!$A$2:$AX$44,COLUMN('Value Added'!$J$1),0)</f>
        <v>1.174034390336933</v>
      </c>
      <c r="F34" s="337">
        <f>VLOOKUP($A34,'Value Added'!$A$2:$AX$44,COLUMN('Value Added'!M$1),0)/VLOOKUP($A34,'Value Added'!$A$2:$AX$44,COLUMN('Value Added'!$J$1),0)</f>
        <v>1.1845028979599779</v>
      </c>
      <c r="G34" s="337">
        <f>VLOOKUP($A34,'Value Added'!$A$2:$AX$44,COLUMN('Value Added'!N$1),0)/VLOOKUP($A34,'Value Added'!$A$2:$AX$44,COLUMN('Value Added'!$J$1),0)</f>
        <v>1.2100971044546189</v>
      </c>
      <c r="H34" s="337">
        <f>VLOOKUP($A34,'Value Added'!$A$2:$AX$44,COLUMN('Value Added'!O$1),0)/VLOOKUP($A34,'Value Added'!$A$2:$AX$44,COLUMN('Value Added'!$J$1),0)</f>
        <v>1.2419678455401317</v>
      </c>
      <c r="I34" s="337">
        <f>VLOOKUP($A34,'Value Added'!$A$2:$AX$44,COLUMN('Value Added'!P$1),0)/VLOOKUP($A34,'Value Added'!$A$2:$AX$44,COLUMN('Value Added'!$J$1),0)</f>
        <v>1.2722061479014148</v>
      </c>
      <c r="J34" s="337">
        <f>VLOOKUP($A34,'Value Added'!$A$2:$AX$44,COLUMN('Value Added'!Q$1),0)/VLOOKUP($A34,'Value Added'!$A$2:$AX$44,COLUMN('Value Added'!$J$1),0)</f>
        <v>1.2989950238667392</v>
      </c>
      <c r="K34" s="337">
        <f>VLOOKUP($A34,'Value Added'!$A$2:$AX$44,COLUMN('Value Added'!R$1),0)/VLOOKUP($A34,'Value Added'!$A$2:$AX$44,COLUMN('Value Added'!$J$1),0)</f>
        <v>1.3221475264648042</v>
      </c>
      <c r="L34" s="337">
        <f>VLOOKUP($A34,'Value Added'!$A$2:$AX$44,COLUMN('Value Added'!S$1),0)/VLOOKUP($A34,'Value Added'!$A$2:$AX$44,COLUMN('Value Added'!$J$1),0)</f>
        <v>1.3415113477065277</v>
      </c>
      <c r="M34" s="337">
        <f>VLOOKUP($A34,'Value Added'!$A$2:$AX$44,COLUMN('Value Added'!T$1),0)/VLOOKUP($A34,'Value Added'!$A$2:$AX$44,COLUMN('Value Added'!$J$1),0)</f>
        <v>1.3569703591685005</v>
      </c>
      <c r="N34" s="337">
        <f>VLOOKUP($A34,'Value Added'!$A$2:$AX$44,COLUMN('Value Added'!U$1),0)/VLOOKUP($A34,'Value Added'!$A$2:$AX$44,COLUMN('Value Added'!$J$1),0)</f>
        <v>1.3685392515326082</v>
      </c>
      <c r="O34" s="337">
        <f>VLOOKUP($A34,'Value Added'!$A$2:$AX$44,COLUMN('Value Added'!V$1),0)/VLOOKUP($A34,'Value Added'!$A$2:$AX$44,COLUMN('Value Added'!$J$1),0)</f>
        <v>1.3766492363801364</v>
      </c>
      <c r="P34" s="337">
        <f>VLOOKUP($A34,'Value Added'!$A$2:$AX$44,COLUMN('Value Added'!W$1),0)/VLOOKUP($A34,'Value Added'!$A$2:$AX$44,COLUMN('Value Added'!$J$1),0)</f>
        <v>1.3818677324389745</v>
      </c>
      <c r="Q34" s="337">
        <f>VLOOKUP($A34,'Value Added'!$A$2:$AX$44,COLUMN('Value Added'!X$1),0)/VLOOKUP($A34,'Value Added'!$A$2:$AX$44,COLUMN('Value Added'!$J$1),0)</f>
        <v>1.3847927631246439</v>
      </c>
      <c r="R34" s="337">
        <f>VLOOKUP($A34,'Value Added'!$A$2:$AX$44,COLUMN('Value Added'!Y$1),0)/VLOOKUP($A34,'Value Added'!$A$2:$AX$44,COLUMN('Value Added'!$J$1),0)</f>
        <v>1.3860414575876583</v>
      </c>
      <c r="S34" s="337">
        <f>VLOOKUP($A34,'Value Added'!$A$2:$AX$44,COLUMN('Value Added'!Z$1),0)/VLOOKUP($A34,'Value Added'!$A$2:$AX$44,COLUMN('Value Added'!$J$1),0)</f>
        <v>1.386149454857901</v>
      </c>
      <c r="T34" s="337">
        <f>VLOOKUP($A34,'Value Added'!$A$2:$AX$44,COLUMN('Value Added'!AA$1),0)/VLOOKUP($A34,'Value Added'!$A$2:$AX$44,COLUMN('Value Added'!$J$1),0)</f>
        <v>1.3852900221392708</v>
      </c>
      <c r="U34" s="337">
        <f>VLOOKUP($A34,'Value Added'!$A$2:$AX$44,COLUMN('Value Added'!AB$1),0)/VLOOKUP($A34,'Value Added'!$A$2:$AX$44,COLUMN('Value Added'!$J$1),0)</f>
        <v>1.3835467962736678</v>
      </c>
      <c r="V34" s="337">
        <f>VLOOKUP($A34,'Value Added'!$A$2:$AX$44,COLUMN('Value Added'!AC$1),0)/VLOOKUP($A34,'Value Added'!$A$2:$AX$44,COLUMN('Value Added'!$J$1),0)</f>
        <v>1.3810048025076156</v>
      </c>
      <c r="W34" s="337">
        <f>VLOOKUP($A34,'Value Added'!$A$2:$AX$44,COLUMN('Value Added'!AD$1),0)/VLOOKUP($A34,'Value Added'!$A$2:$AX$44,COLUMN('Value Added'!$J$1),0)</f>
        <v>1.3777499475845338</v>
      </c>
      <c r="X34" s="337">
        <f>VLOOKUP($A34,'Value Added'!$A$2:$AX$44,COLUMN('Value Added'!AE$1),0)/VLOOKUP($A34,'Value Added'!$A$2:$AX$44,COLUMN('Value Added'!$J$1),0)</f>
        <v>1.3738685614850061</v>
      </c>
      <c r="Y34" s="337">
        <f>VLOOKUP($A34,'Value Added'!$A$2:$AX$44,COLUMN('Value Added'!AF$1),0)/VLOOKUP($A34,'Value Added'!$A$2:$AX$44,COLUMN('Value Added'!$J$1),0)</f>
        <v>1.3694469898251991</v>
      </c>
      <c r="Z34" s="337">
        <f>VLOOKUP($A34,'Value Added'!$A$2:$AX$44,COLUMN('Value Added'!AG$1),0)/VLOOKUP($A34,'Value Added'!$A$2:$AX$44,COLUMN('Value Added'!$J$1),0)</f>
        <v>1.364571238198639</v>
      </c>
      <c r="AA34" s="337">
        <f>VLOOKUP($A34,'Value Added'!$A$2:$AX$44,COLUMN('Value Added'!AH$1),0)/VLOOKUP($A34,'Value Added'!$A$2:$AX$44,COLUMN('Value Added'!$J$1),0)</f>
        <v>1.359326669102864</v>
      </c>
      <c r="AB34" s="337">
        <f>VLOOKUP($A34,'Value Added'!$A$2:$AX$44,COLUMN('Value Added'!AI$1),0)/VLOOKUP($A34,'Value Added'!$A$2:$AX$44,COLUMN('Value Added'!$J$1),0)</f>
        <v>1.3537977515345994</v>
      </c>
      <c r="AC34" s="337">
        <f>VLOOKUP($A34,'Value Added'!$A$2:$AX$44,COLUMN('Value Added'!AJ$1),0)/VLOOKUP($A34,'Value Added'!$A$2:$AX$44,COLUMN('Value Added'!$J$1),0)</f>
        <v>1.3480678628673632</v>
      </c>
      <c r="AD34" s="337">
        <f>VLOOKUP($A34,'Value Added'!$A$2:$AX$44,COLUMN('Value Added'!AK$1),0)/VLOOKUP($A34,'Value Added'!$A$2:$AX$44,COLUMN('Value Added'!$J$1),0)</f>
        <v>1.342219142245187</v>
      </c>
      <c r="AE34" s="337">
        <f>VLOOKUP($A34,'Value Added'!$A$2:$AX$44,COLUMN('Value Added'!AL$1),0)/VLOOKUP($A34,'Value Added'!$A$2:$AX$44,COLUMN('Value Added'!$J$1),0)</f>
        <v>1.3363323944341816</v>
      </c>
      <c r="AF34" s="337">
        <f>VLOOKUP($A34,'Value Added'!$A$2:$AX$44,COLUMN('Value Added'!AM$1),0)/VLOOKUP($A34,'Value Added'!$A$2:$AX$44,COLUMN('Value Added'!$J$1),0)</f>
        <v>1.3304870428691176</v>
      </c>
      <c r="AG34" s="337">
        <f>VLOOKUP($A34,'Value Added'!$A$2:$AX$44,COLUMN('Value Added'!AN$1),0)/VLOOKUP($A34,'Value Added'!$A$2:$AX$44,COLUMN('Value Added'!$J$1),0)</f>
        <v>1.3247611305118072</v>
      </c>
      <c r="AH34" s="337">
        <f>VLOOKUP($A34,'Value Added'!$A$2:$AX$44,COLUMN('Value Added'!AO$1),0)/VLOOKUP($A34,'Value Added'!$A$2:$AX$44,COLUMN('Value Added'!$J$1),0)</f>
        <v>1.3192313670994371</v>
      </c>
      <c r="AI34" s="337">
        <f>VLOOKUP($A34,'Value Added'!$A$2:$AX$44,COLUMN('Value Added'!AP$1),0)/VLOOKUP($A34,'Value Added'!$A$2:$AX$44,COLUMN('Value Added'!$J$1),0)</f>
        <v>1.3139732214003403</v>
      </c>
      <c r="AJ34" s="337">
        <f>VLOOKUP($A34,'Value Added'!$A$2:$AX$44,COLUMN('Value Added'!AQ$1),0)/VLOOKUP($A34,'Value Added'!$A$2:$AX$44,COLUMN('Value Added'!$J$1),0)</f>
        <v>1.3090610572092216</v>
      </c>
      <c r="AK34" s="337">
        <f>VLOOKUP($A34,'Value Added'!$A$2:$AX$44,COLUMN('Value Added'!AR$1),0)/VLOOKUP($A34,'Value Added'!$A$2:$AX$44,COLUMN('Value Added'!$J$1),0)</f>
        <v>1.3045683120000382</v>
      </c>
      <c r="AL34" s="337">
        <f>VLOOKUP($A34,'Value Added'!$A$2:$AX$44,COLUMN('Value Added'!AS$1),0)/VLOOKUP($A34,'Value Added'!$A$2:$AX$44,COLUMN('Value Added'!$J$1),0)</f>
        <v>1.3005677174104016</v>
      </c>
      <c r="AM34" s="337">
        <f>VLOOKUP($A34,'Value Added'!$A$2:$AX$44,COLUMN('Value Added'!AT$1),0)/VLOOKUP($A34,'Value Added'!$A$2:$AX$44,COLUMN('Value Added'!$J$1),0)</f>
        <v>1.2971315610544603</v>
      </c>
      <c r="AN34" s="337">
        <f>VLOOKUP($A34,'Value Added'!$A$2:$AX$44,COLUMN('Value Added'!AU$1),0)/VLOOKUP($A34,'Value Added'!$A$2:$AX$44,COLUMN('Value Added'!$J$1),0)</f>
        <v>1.2943319895509842</v>
      </c>
      <c r="AO34" s="337">
        <f>VLOOKUP($A34,'Value Added'!$A$2:$AX$44,COLUMN('Value Added'!AV$1),0)/VLOOKUP($A34,'Value Added'!$A$2:$AX$44,COLUMN('Value Added'!$J$1),0)</f>
        <v>1.2922413531097192</v>
      </c>
      <c r="AP34" s="337">
        <f>VLOOKUP($A34,'Value Added'!$A$2:$AX$44,COLUMN('Value Added'!AW$1),0)/VLOOKUP($A34,'Value Added'!$A$2:$AX$44,COLUMN('Value Added'!$J$1),0)</f>
        <v>1.2909325925441091</v>
      </c>
      <c r="AQ34" s="338">
        <f>VLOOKUP($A34,'Value Added'!$A$2:$AX$44,COLUMN('Value Added'!AX$1),0)/VLOOKUP($A34,'Value Added'!$A$2:$AX$44,COLUMN('Value Added'!$J$1),0)</f>
        <v>1.2904796701745922</v>
      </c>
    </row>
    <row r="35" spans="1:43" x14ac:dyDescent="0.2">
      <c r="A35" s="74" t="s">
        <v>33</v>
      </c>
      <c r="B35" s="161" t="s">
        <v>378</v>
      </c>
      <c r="C35" s="161">
        <v>1</v>
      </c>
      <c r="D35" s="342">
        <f>VLOOKUP($A35,'Value Added'!$A$2:$AX$44,COLUMN('Value Added'!K$1),0)/VLOOKUP($A35,'Value Added'!$A$2:$AX$44,COLUMN('Value Added'!$J$1),0)</f>
        <v>1.2161091099220409</v>
      </c>
      <c r="E35" s="337">
        <f>VLOOKUP($A35,'Value Added'!$A$2:$AX$44,COLUMN('Value Added'!L$1),0)/VLOOKUP($A35,'Value Added'!$A$2:$AX$44,COLUMN('Value Added'!$J$1),0)</f>
        <v>1.3823706648329832</v>
      </c>
      <c r="F35" s="337">
        <f>VLOOKUP($A35,'Value Added'!$A$2:$AX$44,COLUMN('Value Added'!M$1),0)/VLOOKUP($A35,'Value Added'!$A$2:$AX$44,COLUMN('Value Added'!$J$1),0)</f>
        <v>1.4266869702224982</v>
      </c>
      <c r="G35" s="337">
        <f>VLOOKUP($A35,'Value Added'!$A$2:$AX$44,COLUMN('Value Added'!N$1),0)/VLOOKUP($A35,'Value Added'!$A$2:$AX$44,COLUMN('Value Added'!$J$1),0)</f>
        <v>1.5377424225050498</v>
      </c>
      <c r="H35" s="337">
        <f>VLOOKUP($A35,'Value Added'!$A$2:$AX$44,COLUMN('Value Added'!O$1),0)/VLOOKUP($A35,'Value Added'!$A$2:$AX$44,COLUMN('Value Added'!$J$1),0)</f>
        <v>1.6805549848522527</v>
      </c>
      <c r="I35" s="337">
        <f>VLOOKUP($A35,'Value Added'!$A$2:$AX$44,COLUMN('Value Added'!P$1),0)/VLOOKUP($A35,'Value Added'!$A$2:$AX$44,COLUMN('Value Added'!$J$1),0)</f>
        <v>1.8178032796228574</v>
      </c>
      <c r="J35" s="337">
        <f>VLOOKUP($A35,'Value Added'!$A$2:$AX$44,COLUMN('Value Added'!Q$1),0)/VLOOKUP($A35,'Value Added'!$A$2:$AX$44,COLUMN('Value Added'!$J$1),0)</f>
        <v>1.941180773888797</v>
      </c>
      <c r="K35" s="337">
        <f>VLOOKUP($A35,'Value Added'!$A$2:$AX$44,COLUMN('Value Added'!R$1),0)/VLOOKUP($A35,'Value Added'!$A$2:$AX$44,COLUMN('Value Added'!$J$1),0)</f>
        <v>2.0523773806933749</v>
      </c>
      <c r="L35" s="337">
        <f>VLOOKUP($A35,'Value Added'!$A$2:$AX$44,COLUMN('Value Added'!S$1),0)/VLOOKUP($A35,'Value Added'!$A$2:$AX$44,COLUMN('Value Added'!$J$1),0)</f>
        <v>2.1546056535542175</v>
      </c>
      <c r="M35" s="337">
        <f>VLOOKUP($A35,'Value Added'!$A$2:$AX$44,COLUMN('Value Added'!T$1),0)/VLOOKUP($A35,'Value Added'!$A$2:$AX$44,COLUMN('Value Added'!$J$1),0)</f>
        <v>2.2523968167618915</v>
      </c>
      <c r="N35" s="337">
        <f>VLOOKUP($A35,'Value Added'!$A$2:$AX$44,COLUMN('Value Added'!U$1),0)/VLOOKUP($A35,'Value Added'!$A$2:$AX$44,COLUMN('Value Added'!$J$1),0)</f>
        <v>2.350293451859029</v>
      </c>
      <c r="O35" s="337">
        <f>VLOOKUP($A35,'Value Added'!$A$2:$AX$44,COLUMN('Value Added'!V$1),0)/VLOOKUP($A35,'Value Added'!$A$2:$AX$44,COLUMN('Value Added'!$J$1),0)</f>
        <v>2.4489407075807508</v>
      </c>
      <c r="P35" s="337">
        <f>VLOOKUP($A35,'Value Added'!$A$2:$AX$44,COLUMN('Value Added'!W$1),0)/VLOOKUP($A35,'Value Added'!$A$2:$AX$44,COLUMN('Value Added'!$J$1),0)</f>
        <v>2.5478784555210376</v>
      </c>
      <c r="Q35" s="337">
        <f>VLOOKUP($A35,'Value Added'!$A$2:$AX$44,COLUMN('Value Added'!X$1),0)/VLOOKUP($A35,'Value Added'!$A$2:$AX$44,COLUMN('Value Added'!$J$1),0)</f>
        <v>2.6466021523784953</v>
      </c>
      <c r="R35" s="337">
        <f>VLOOKUP($A35,'Value Added'!$A$2:$AX$44,COLUMN('Value Added'!Y$1),0)/VLOOKUP($A35,'Value Added'!$A$2:$AX$44,COLUMN('Value Added'!$J$1),0)</f>
        <v>2.7445642200192144</v>
      </c>
      <c r="S35" s="337">
        <f>VLOOKUP($A35,'Value Added'!$A$2:$AX$44,COLUMN('Value Added'!Z$1),0)/VLOOKUP($A35,'Value Added'!$A$2:$AX$44,COLUMN('Value Added'!$J$1),0)</f>
        <v>2.8412266528236767</v>
      </c>
      <c r="T35" s="337">
        <f>VLOOKUP($A35,'Value Added'!$A$2:$AX$44,COLUMN('Value Added'!AA$1),0)/VLOOKUP($A35,'Value Added'!$A$2:$AX$44,COLUMN('Value Added'!$J$1),0)</f>
        <v>2.9362287649384178</v>
      </c>
      <c r="U35" s="337">
        <f>VLOOKUP($A35,'Value Added'!$A$2:$AX$44,COLUMN('Value Added'!AB$1),0)/VLOOKUP($A35,'Value Added'!$A$2:$AX$44,COLUMN('Value Added'!$J$1),0)</f>
        <v>3.0292624872196372</v>
      </c>
      <c r="V35" s="337">
        <f>VLOOKUP($A35,'Value Added'!$A$2:$AX$44,COLUMN('Value Added'!AC$1),0)/VLOOKUP($A35,'Value Added'!$A$2:$AX$44,COLUMN('Value Added'!$J$1),0)</f>
        <v>3.1200274604795997</v>
      </c>
      <c r="W35" s="337">
        <f>VLOOKUP($A35,'Value Added'!$A$2:$AX$44,COLUMN('Value Added'!AD$1),0)/VLOOKUP($A35,'Value Added'!$A$2:$AX$44,COLUMN('Value Added'!$J$1),0)</f>
        <v>3.2082329915259225</v>
      </c>
      <c r="X35" s="337">
        <f>VLOOKUP($A35,'Value Added'!$A$2:$AX$44,COLUMN('Value Added'!AE$1),0)/VLOOKUP($A35,'Value Added'!$A$2:$AX$44,COLUMN('Value Added'!$J$1),0)</f>
        <v>3.2935999085099419</v>
      </c>
      <c r="Y35" s="337">
        <f>VLOOKUP($A35,'Value Added'!$A$2:$AX$44,COLUMN('Value Added'!AF$1),0)/VLOOKUP($A35,'Value Added'!$A$2:$AX$44,COLUMN('Value Added'!$J$1),0)</f>
        <v>3.3758622981218296</v>
      </c>
      <c r="Z35" s="337">
        <f>VLOOKUP($A35,'Value Added'!$A$2:$AX$44,COLUMN('Value Added'!AG$1),0)/VLOOKUP($A35,'Value Added'!$A$2:$AX$44,COLUMN('Value Added'!$J$1),0)</f>
        <v>3.4547691090463979</v>
      </c>
      <c r="AA35" s="337">
        <f>VLOOKUP($A35,'Value Added'!$A$2:$AX$44,COLUMN('Value Added'!AH$1),0)/VLOOKUP($A35,'Value Added'!$A$2:$AX$44,COLUMN('Value Added'!$J$1),0)</f>
        <v>3.5300856081353582</v>
      </c>
      <c r="AB35" s="337">
        <f>VLOOKUP($A35,'Value Added'!$A$2:$AX$44,COLUMN('Value Added'!AI$1),0)/VLOOKUP($A35,'Value Added'!$A$2:$AX$44,COLUMN('Value Added'!$J$1),0)</f>
        <v>3.6015946779176429</v>
      </c>
      <c r="AC35" s="337">
        <f>VLOOKUP($A35,'Value Added'!$A$2:$AX$44,COLUMN('Value Added'!AJ$1),0)/VLOOKUP($A35,'Value Added'!$A$2:$AX$44,COLUMN('Value Added'!$J$1),0)</f>
        <v>3.6690979463215201</v>
      </c>
      <c r="AD35" s="337">
        <f>VLOOKUP($A35,'Value Added'!$A$2:$AX$44,COLUMN('Value Added'!AK$1),0)/VLOOKUP($A35,'Value Added'!$A$2:$AX$44,COLUMN('Value Added'!$J$1),0)</f>
        <v>3.7324167417789207</v>
      </c>
      <c r="AE35" s="337">
        <f>VLOOKUP($A35,'Value Added'!$A$2:$AX$44,COLUMN('Value Added'!AL$1),0)/VLOOKUP($A35,'Value Added'!$A$2:$AX$44,COLUMN('Value Added'!$J$1),0)</f>
        <v>3.7913928691862222</v>
      </c>
      <c r="AF35" s="337">
        <f>VLOOKUP($A35,'Value Added'!$A$2:$AX$44,COLUMN('Value Added'!AM$1),0)/VLOOKUP($A35,'Value Added'!$A$2:$AX$44,COLUMN('Value Added'!$J$1),0)</f>
        <v>3.8458892044688362</v>
      </c>
      <c r="AG35" s="337">
        <f>VLOOKUP($A35,'Value Added'!$A$2:$AX$44,COLUMN('Value Added'!AN$1),0)/VLOOKUP($A35,'Value Added'!$A$2:$AX$44,COLUMN('Value Added'!$J$1),0)</f>
        <v>3.8957901077056976</v>
      </c>
      <c r="AH35" s="337">
        <f>VLOOKUP($A35,'Value Added'!$A$2:$AX$44,COLUMN('Value Added'!AO$1),0)/VLOOKUP($A35,'Value Added'!$A$2:$AX$44,COLUMN('Value Added'!$J$1),0)</f>
        <v>3.9410016568821251</v>
      </c>
      <c r="AI35" s="337">
        <f>VLOOKUP($A35,'Value Added'!$A$2:$AX$44,COLUMN('Value Added'!AP$1),0)/VLOOKUP($A35,'Value Added'!$A$2:$AX$44,COLUMN('Value Added'!$J$1),0)</f>
        <v>3.9814517063273591</v>
      </c>
      <c r="AJ35" s="337">
        <f>VLOOKUP($A35,'Value Added'!$A$2:$AX$44,COLUMN('Value Added'!AQ$1),0)/VLOOKUP($A35,'Value Added'!$A$2:$AX$44,COLUMN('Value Added'!$J$1),0)</f>
        <v>4.0170897757328383</v>
      </c>
      <c r="AK35" s="337">
        <f>VLOOKUP($A35,'Value Added'!$A$2:$AX$44,COLUMN('Value Added'!AR$1),0)/VLOOKUP($A35,'Value Added'!$A$2:$AX$44,COLUMN('Value Added'!$J$1),0)</f>
        <v>4.0478867773179426</v>
      </c>
      <c r="AL35" s="337">
        <f>VLOOKUP($A35,'Value Added'!$A$2:$AX$44,COLUMN('Value Added'!AS$1),0)/VLOOKUP($A35,'Value Added'!$A$2:$AX$44,COLUMN('Value Added'!$J$1),0)</f>
        <v>4.0738345901957782</v>
      </c>
      <c r="AM35" s="337">
        <f>VLOOKUP($A35,'Value Added'!$A$2:$AX$44,COLUMN('Value Added'!AT$1),0)/VLOOKUP($A35,'Value Added'!$A$2:$AX$44,COLUMN('Value Added'!$J$1),0)</f>
        <v>4.094945492280444</v>
      </c>
      <c r="AN35" s="337">
        <f>VLOOKUP($A35,'Value Added'!$A$2:$AX$44,COLUMN('Value Added'!AU$1),0)/VLOOKUP($A35,'Value Added'!$A$2:$AX$44,COLUMN('Value Added'!$J$1),0)</f>
        <v>4.1112514611618254</v>
      </c>
      <c r="AO35" s="337">
        <f>VLOOKUP($A35,'Value Added'!$A$2:$AX$44,COLUMN('Value Added'!AV$1),0)/VLOOKUP($A35,'Value Added'!$A$2:$AX$44,COLUMN('Value Added'!$J$1),0)</f>
        <v>4.122803356249694</v>
      </c>
      <c r="AP35" s="337">
        <f>VLOOKUP($A35,'Value Added'!$A$2:$AX$44,COLUMN('Value Added'!AW$1),0)/VLOOKUP($A35,'Value Added'!$A$2:$AX$44,COLUMN('Value Added'!$J$1),0)</f>
        <v>4.129669995156422</v>
      </c>
      <c r="AQ35" s="338">
        <f>VLOOKUP($A35,'Value Added'!$A$2:$AX$44,COLUMN('Value Added'!AX$1),0)/VLOOKUP($A35,'Value Added'!$A$2:$AX$44,COLUMN('Value Added'!$J$1),0)</f>
        <v>4.1319371377498513</v>
      </c>
    </row>
    <row r="36" spans="1:43" x14ac:dyDescent="0.2">
      <c r="A36" s="74" t="s">
        <v>34</v>
      </c>
      <c r="B36" s="161" t="s">
        <v>378</v>
      </c>
      <c r="C36" s="161">
        <v>1</v>
      </c>
      <c r="D36" s="342">
        <f>VLOOKUP($A36,'Value Added'!$A$2:$AX$44,COLUMN('Value Added'!K$1),0)/VLOOKUP($A36,'Value Added'!$A$2:$AX$44,COLUMN('Value Added'!$J$1),0)</f>
        <v>1.2046560275511999</v>
      </c>
      <c r="E36" s="337">
        <f>VLOOKUP($A36,'Value Added'!$A$2:$AX$44,COLUMN('Value Added'!L$1),0)/VLOOKUP($A36,'Value Added'!$A$2:$AX$44,COLUMN('Value Added'!$J$1),0)</f>
        <v>1.3167314539888968</v>
      </c>
      <c r="F36" s="337">
        <f>VLOOKUP($A36,'Value Added'!$A$2:$AX$44,COLUMN('Value Added'!M$1),0)/VLOOKUP($A36,'Value Added'!$A$2:$AX$44,COLUMN('Value Added'!$J$1),0)</f>
        <v>1.3535737305212812</v>
      </c>
      <c r="G36" s="337">
        <f>VLOOKUP($A36,'Value Added'!$A$2:$AX$44,COLUMN('Value Added'!N$1),0)/VLOOKUP($A36,'Value Added'!$A$2:$AX$44,COLUMN('Value Added'!$J$1),0)</f>
        <v>1.4439826037535095</v>
      </c>
      <c r="H36" s="337">
        <f>VLOOKUP($A36,'Value Added'!$A$2:$AX$44,COLUMN('Value Added'!O$1),0)/VLOOKUP($A36,'Value Added'!$A$2:$AX$44,COLUMN('Value Added'!$J$1),0)</f>
        <v>1.555701339816264</v>
      </c>
      <c r="I36" s="337">
        <f>VLOOKUP($A36,'Value Added'!$A$2:$AX$44,COLUMN('Value Added'!P$1),0)/VLOOKUP($A36,'Value Added'!$A$2:$AX$44,COLUMN('Value Added'!$J$1),0)</f>
        <v>1.6559122160480133</v>
      </c>
      <c r="J36" s="337">
        <f>VLOOKUP($A36,'Value Added'!$A$2:$AX$44,COLUMN('Value Added'!Q$1),0)/VLOOKUP($A36,'Value Added'!$A$2:$AX$44,COLUMN('Value Added'!$J$1),0)</f>
        <v>1.7396131180492298</v>
      </c>
      <c r="K36" s="337">
        <f>VLOOKUP($A36,'Value Added'!$A$2:$AX$44,COLUMN('Value Added'!R$1),0)/VLOOKUP($A36,'Value Added'!$A$2:$AX$44,COLUMN('Value Added'!$J$1),0)</f>
        <v>1.8113546588140579</v>
      </c>
      <c r="L36" s="337">
        <f>VLOOKUP($A36,'Value Added'!$A$2:$AX$44,COLUMN('Value Added'!S$1),0)/VLOOKUP($A36,'Value Added'!$A$2:$AX$44,COLUMN('Value Added'!$J$1),0)</f>
        <v>1.8772449324464084</v>
      </c>
      <c r="M36" s="337">
        <f>VLOOKUP($A36,'Value Added'!$A$2:$AX$44,COLUMN('Value Added'!T$1),0)/VLOOKUP($A36,'Value Added'!$A$2:$AX$44,COLUMN('Value Added'!$J$1),0)</f>
        <v>1.9446264725851845</v>
      </c>
      <c r="N36" s="337">
        <f>VLOOKUP($A36,'Value Added'!$A$2:$AX$44,COLUMN('Value Added'!U$1),0)/VLOOKUP($A36,'Value Added'!$A$2:$AX$44,COLUMN('Value Added'!$J$1),0)</f>
        <v>2.0201990677955011</v>
      </c>
      <c r="O36" s="337">
        <f>VLOOKUP($A36,'Value Added'!$A$2:$AX$44,COLUMN('Value Added'!V$1),0)/VLOOKUP($A36,'Value Added'!$A$2:$AX$44,COLUMN('Value Added'!$J$1),0)</f>
        <v>2.1042373939742651</v>
      </c>
      <c r="P36" s="337">
        <f>VLOOKUP($A36,'Value Added'!$A$2:$AX$44,COLUMN('Value Added'!W$1),0)/VLOOKUP($A36,'Value Added'!$A$2:$AX$44,COLUMN('Value Added'!$J$1),0)</f>
        <v>2.1950858585319981</v>
      </c>
      <c r="Q36" s="337">
        <f>VLOOKUP($A36,'Value Added'!$A$2:$AX$44,COLUMN('Value Added'!X$1),0)/VLOOKUP($A36,'Value Added'!$A$2:$AX$44,COLUMN('Value Added'!$J$1),0)</f>
        <v>2.290752213610602</v>
      </c>
      <c r="R36" s="337">
        <f>VLOOKUP($A36,'Value Added'!$A$2:$AX$44,COLUMN('Value Added'!Y$1),0)/VLOOKUP($A36,'Value Added'!$A$2:$AX$44,COLUMN('Value Added'!$J$1),0)</f>
        <v>2.3888460272834551</v>
      </c>
      <c r="S36" s="337">
        <f>VLOOKUP($A36,'Value Added'!$A$2:$AX$44,COLUMN('Value Added'!Z$1),0)/VLOOKUP($A36,'Value Added'!$A$2:$AX$44,COLUMN('Value Added'!$J$1),0)</f>
        <v>2.4870097395047286</v>
      </c>
      <c r="T36" s="337">
        <f>VLOOKUP($A36,'Value Added'!$A$2:$AX$44,COLUMN('Value Added'!AA$1),0)/VLOOKUP($A36,'Value Added'!$A$2:$AX$44,COLUMN('Value Added'!$J$1),0)</f>
        <v>2.5844662073526221</v>
      </c>
      <c r="U36" s="337">
        <f>VLOOKUP($A36,'Value Added'!$A$2:$AX$44,COLUMN('Value Added'!AB$1),0)/VLOOKUP($A36,'Value Added'!$A$2:$AX$44,COLUMN('Value Added'!$J$1),0)</f>
        <v>2.6808669636766833</v>
      </c>
      <c r="V36" s="337">
        <f>VLOOKUP($A36,'Value Added'!$A$2:$AX$44,COLUMN('Value Added'!AC$1),0)/VLOOKUP($A36,'Value Added'!$A$2:$AX$44,COLUMN('Value Added'!$J$1),0)</f>
        <v>2.7758608356393588</v>
      </c>
      <c r="W36" s="337">
        <f>VLOOKUP($A36,'Value Added'!$A$2:$AX$44,COLUMN('Value Added'!AD$1),0)/VLOOKUP($A36,'Value Added'!$A$2:$AX$44,COLUMN('Value Added'!$J$1),0)</f>
        <v>2.8690963071679967</v>
      </c>
      <c r="X36" s="337">
        <f>VLOOKUP($A36,'Value Added'!$A$2:$AX$44,COLUMN('Value Added'!AE$1),0)/VLOOKUP($A36,'Value Added'!$A$2:$AX$44,COLUMN('Value Added'!$J$1),0)</f>
        <v>2.9602239130320096</v>
      </c>
      <c r="Y36" s="337">
        <f>VLOOKUP($A36,'Value Added'!$A$2:$AX$44,COLUMN('Value Added'!AF$1),0)/VLOOKUP($A36,'Value Added'!$A$2:$AX$44,COLUMN('Value Added'!$J$1),0)</f>
        <v>3.0488986397220295</v>
      </c>
      <c r="Z36" s="337">
        <f>VLOOKUP($A36,'Value Added'!$A$2:$AX$44,COLUMN('Value Added'!AG$1),0)/VLOOKUP($A36,'Value Added'!$A$2:$AX$44,COLUMN('Value Added'!$J$1),0)</f>
        <v>3.1347823081858688</v>
      </c>
      <c r="AA36" s="337">
        <f>VLOOKUP($A36,'Value Added'!$A$2:$AX$44,COLUMN('Value Added'!AH$1),0)/VLOOKUP($A36,'Value Added'!$A$2:$AX$44,COLUMN('Value Added'!$J$1),0)</f>
        <v>3.217545913707613</v>
      </c>
      <c r="AB36" s="337">
        <f>VLOOKUP($A36,'Value Added'!$A$2:$AX$44,COLUMN('Value Added'!AI$1),0)/VLOOKUP($A36,'Value Added'!$A$2:$AX$44,COLUMN('Value Added'!$J$1),0)</f>
        <v>3.2968718987931522</v>
      </c>
      <c r="AC36" s="337">
        <f>VLOOKUP($A36,'Value Added'!$A$2:$AX$44,COLUMN('Value Added'!AJ$1),0)/VLOOKUP($A36,'Value Added'!$A$2:$AX$44,COLUMN('Value Added'!$J$1),0)</f>
        <v>3.3724563358363375</v>
      </c>
      <c r="AD36" s="337">
        <f>VLOOKUP($A36,'Value Added'!$A$2:$AX$44,COLUMN('Value Added'!AK$1),0)/VLOOKUP($A36,'Value Added'!$A$2:$AX$44,COLUMN('Value Added'!$J$1),0)</f>
        <v>3.4440109975650417</v>
      </c>
      <c r="AE36" s="337">
        <f>VLOOKUP($A36,'Value Added'!$A$2:$AX$44,COLUMN('Value Added'!AL$1),0)/VLOOKUP($A36,'Value Added'!$A$2:$AX$44,COLUMN('Value Added'!$J$1),0)</f>
        <v>3.5112652947829508</v>
      </c>
      <c r="AF36" s="337">
        <f>VLOOKUP($A36,'Value Added'!$A$2:$AX$44,COLUMN('Value Added'!AM$1),0)/VLOOKUP($A36,'Value Added'!$A$2:$AX$44,COLUMN('Value Added'!$J$1),0)</f>
        <v>3.5739680627014176</v>
      </c>
      <c r="AG36" s="337">
        <f>VLOOKUP($A36,'Value Added'!$A$2:$AX$44,COLUMN('Value Added'!AN$1),0)/VLOOKUP($A36,'Value Added'!$A$2:$AX$44,COLUMN('Value Added'!$J$1),0)</f>
        <v>3.6318891791646379</v>
      </c>
      <c r="AH36" s="337">
        <f>VLOOKUP($A36,'Value Added'!$A$2:$AX$44,COLUMN('Value Added'!AO$1),0)/VLOOKUP($A36,'Value Added'!$A$2:$AX$44,COLUMN('Value Added'!$J$1),0)</f>
        <v>3.6848210002744453</v>
      </c>
      <c r="AI36" s="337">
        <f>VLOOKUP($A36,'Value Added'!$A$2:$AX$44,COLUMN('Value Added'!AP$1),0)/VLOOKUP($A36,'Value Added'!$A$2:$AX$44,COLUMN('Value Added'!$J$1),0)</f>
        <v>3.7325796012800567</v>
      </c>
      <c r="AJ36" s="337">
        <f>VLOOKUP($A36,'Value Added'!$A$2:$AX$44,COLUMN('Value Added'!AQ$1),0)/VLOOKUP($A36,'Value Added'!$A$2:$AX$44,COLUMN('Value Added'!$J$1),0)</f>
        <v>3.7750058130736761</v>
      </c>
      <c r="AK36" s="337">
        <f>VLOOKUP($A36,'Value Added'!$A$2:$AX$44,COLUMN('Value Added'!AR$1),0)/VLOOKUP($A36,'Value Added'!$A$2:$AX$44,COLUMN('Value Added'!$J$1),0)</f>
        <v>3.8119660471834043</v>
      </c>
      <c r="AL36" s="337">
        <f>VLOOKUP($A36,'Value Added'!$A$2:$AX$44,COLUMN('Value Added'!AS$1),0)/VLOOKUP($A36,'Value Added'!$A$2:$AX$44,COLUMN('Value Added'!$J$1),0)</f>
        <v>3.8433529047405286</v>
      </c>
      <c r="AM36" s="337">
        <f>VLOOKUP($A36,'Value Added'!$A$2:$AX$44,COLUMN('Value Added'!AT$1),0)/VLOOKUP($A36,'Value Added'!$A$2:$AX$44,COLUMN('Value Added'!$J$1),0)</f>
        <v>3.869085567478272</v>
      </c>
      <c r="AN36" s="337">
        <f>VLOOKUP($A36,'Value Added'!$A$2:$AX$44,COLUMN('Value Added'!AU$1),0)/VLOOKUP($A36,'Value Added'!$A$2:$AX$44,COLUMN('Value Added'!$J$1),0)</f>
        <v>3.8891099713549178</v>
      </c>
      <c r="AO36" s="337">
        <f>VLOOKUP($A36,'Value Added'!$A$2:$AX$44,COLUMN('Value Added'!AV$1),0)/VLOOKUP($A36,'Value Added'!$A$2:$AX$44,COLUMN('Value Added'!$J$1),0)</f>
        <v>3.9033987658494009</v>
      </c>
      <c r="AP36" s="337">
        <f>VLOOKUP($A36,'Value Added'!$A$2:$AX$44,COLUMN('Value Added'!AW$1),0)/VLOOKUP($A36,'Value Added'!$A$2:$AX$44,COLUMN('Value Added'!$J$1),0)</f>
        <v>3.9119510643183766</v>
      </c>
      <c r="AQ36" s="338">
        <f>VLOOKUP($A36,'Value Added'!$A$2:$AX$44,COLUMN('Value Added'!AX$1),0)/VLOOKUP($A36,'Value Added'!$A$2:$AX$44,COLUMN('Value Added'!$J$1),0)</f>
        <v>3.9147919929991835</v>
      </c>
    </row>
    <row r="37" spans="1:43" x14ac:dyDescent="0.2">
      <c r="A37" s="74" t="s">
        <v>35</v>
      </c>
      <c r="B37" s="161" t="s">
        <v>378</v>
      </c>
      <c r="C37" s="161">
        <v>1</v>
      </c>
      <c r="D37" s="342">
        <f>VLOOKUP($A37,'Value Added'!$A$2:$AX$44,COLUMN('Value Added'!K$1),0)/VLOOKUP($A37,'Value Added'!$A$2:$AX$44,COLUMN('Value Added'!$J$1),0)</f>
        <v>1.166132023212916</v>
      </c>
      <c r="E37" s="337">
        <f>VLOOKUP($A37,'Value Added'!$A$2:$AX$44,COLUMN('Value Added'!L$1),0)/VLOOKUP($A37,'Value Added'!$A$2:$AX$44,COLUMN('Value Added'!$J$1),0)</f>
        <v>1.2390855347738448</v>
      </c>
      <c r="F37" s="337">
        <f>VLOOKUP($A37,'Value Added'!$A$2:$AX$44,COLUMN('Value Added'!M$1),0)/VLOOKUP($A37,'Value Added'!$A$2:$AX$44,COLUMN('Value Added'!$J$1),0)</f>
        <v>1.259866028559931</v>
      </c>
      <c r="G37" s="337">
        <f>VLOOKUP($A37,'Value Added'!$A$2:$AX$44,COLUMN('Value Added'!N$1),0)/VLOOKUP($A37,'Value Added'!$A$2:$AX$44,COLUMN('Value Added'!$J$1),0)</f>
        <v>1.3096719442430482</v>
      </c>
      <c r="H37" s="337">
        <f>VLOOKUP($A37,'Value Added'!$A$2:$AX$44,COLUMN('Value Added'!O$1),0)/VLOOKUP($A37,'Value Added'!$A$2:$AX$44,COLUMN('Value Added'!$J$1),0)</f>
        <v>1.3688918775971435</v>
      </c>
      <c r="I37" s="337">
        <f>VLOOKUP($A37,'Value Added'!$A$2:$AX$44,COLUMN('Value Added'!P$1),0)/VLOOKUP($A37,'Value Added'!$A$2:$AX$44,COLUMN('Value Added'!$J$1),0)</f>
        <v>1.4194046211874443</v>
      </c>
      <c r="J37" s="337">
        <f>VLOOKUP($A37,'Value Added'!$A$2:$AX$44,COLUMN('Value Added'!Q$1),0)/VLOOKUP($A37,'Value Added'!$A$2:$AX$44,COLUMN('Value Added'!$J$1),0)</f>
        <v>1.4593857548823765</v>
      </c>
      <c r="K37" s="337">
        <f>VLOOKUP($A37,'Value Added'!$A$2:$AX$44,COLUMN('Value Added'!R$1),0)/VLOOKUP($A37,'Value Added'!$A$2:$AX$44,COLUMN('Value Added'!$J$1),0)</f>
        <v>1.4919895531102167</v>
      </c>
      <c r="L37" s="337">
        <f>VLOOKUP($A37,'Value Added'!$A$2:$AX$44,COLUMN('Value Added'!S$1),0)/VLOOKUP($A37,'Value Added'!$A$2:$AX$44,COLUMN('Value Added'!$J$1),0)</f>
        <v>1.5208914730843599</v>
      </c>
      <c r="M37" s="337">
        <f>VLOOKUP($A37,'Value Added'!$A$2:$AX$44,COLUMN('Value Added'!T$1),0)/VLOOKUP($A37,'Value Added'!$A$2:$AX$44,COLUMN('Value Added'!$J$1),0)</f>
        <v>1.5501452825763415</v>
      </c>
      <c r="N37" s="337">
        <f>VLOOKUP($A37,'Value Added'!$A$2:$AX$44,COLUMN('Value Added'!U$1),0)/VLOOKUP($A37,'Value Added'!$A$2:$AX$44,COLUMN('Value Added'!$J$1),0)</f>
        <v>1.583251344635481</v>
      </c>
      <c r="O37" s="337">
        <f>VLOOKUP($A37,'Value Added'!$A$2:$AX$44,COLUMN('Value Added'!V$1),0)/VLOOKUP($A37,'Value Added'!$A$2:$AX$44,COLUMN('Value Added'!$J$1),0)</f>
        <v>1.6203859633170941</v>
      </c>
      <c r="P37" s="337">
        <f>VLOOKUP($A37,'Value Added'!$A$2:$AX$44,COLUMN('Value Added'!W$1),0)/VLOOKUP($A37,'Value Added'!$A$2:$AX$44,COLUMN('Value Added'!$J$1),0)</f>
        <v>1.6608203629111287</v>
      </c>
      <c r="Q37" s="337">
        <f>VLOOKUP($A37,'Value Added'!$A$2:$AX$44,COLUMN('Value Added'!X$1),0)/VLOOKUP($A37,'Value Added'!$A$2:$AX$44,COLUMN('Value Added'!$J$1),0)</f>
        <v>1.7037539217853805</v>
      </c>
      <c r="R37" s="337">
        <f>VLOOKUP($A37,'Value Added'!$A$2:$AX$44,COLUMN('Value Added'!Y$1),0)/VLOOKUP($A37,'Value Added'!$A$2:$AX$44,COLUMN('Value Added'!$J$1),0)</f>
        <v>1.7482982884129232</v>
      </c>
      <c r="S37" s="337">
        <f>VLOOKUP($A37,'Value Added'!$A$2:$AX$44,COLUMN('Value Added'!Z$1),0)/VLOOKUP($A37,'Value Added'!$A$2:$AX$44,COLUMN('Value Added'!$J$1),0)</f>
        <v>1.7936242461704239</v>
      </c>
      <c r="T37" s="337">
        <f>VLOOKUP($A37,'Value Added'!$A$2:$AX$44,COLUMN('Value Added'!AA$1),0)/VLOOKUP($A37,'Value Added'!$A$2:$AX$44,COLUMN('Value Added'!$J$1),0)</f>
        <v>1.8394627079621508</v>
      </c>
      <c r="U37" s="337">
        <f>VLOOKUP($A37,'Value Added'!$A$2:$AX$44,COLUMN('Value Added'!AB$1),0)/VLOOKUP($A37,'Value Added'!$A$2:$AX$44,COLUMN('Value Added'!$J$1),0)</f>
        <v>1.885683458584853</v>
      </c>
      <c r="V37" s="337">
        <f>VLOOKUP($A37,'Value Added'!$A$2:$AX$44,COLUMN('Value Added'!AC$1),0)/VLOOKUP($A37,'Value Added'!$A$2:$AX$44,COLUMN('Value Added'!$J$1),0)</f>
        <v>1.9321443600256192</v>
      </c>
      <c r="W37" s="337">
        <f>VLOOKUP($A37,'Value Added'!$A$2:$AX$44,COLUMN('Value Added'!AD$1),0)/VLOOKUP($A37,'Value Added'!$A$2:$AX$44,COLUMN('Value Added'!$J$1),0)</f>
        <v>1.9786912004683366</v>
      </c>
      <c r="X37" s="337">
        <f>VLOOKUP($A37,'Value Added'!$A$2:$AX$44,COLUMN('Value Added'!AE$1),0)/VLOOKUP($A37,'Value Added'!$A$2:$AX$44,COLUMN('Value Added'!$J$1),0)</f>
        <v>2.0251576560283895</v>
      </c>
      <c r="Y37" s="337">
        <f>VLOOKUP($A37,'Value Added'!$A$2:$AX$44,COLUMN('Value Added'!AF$1),0)/VLOOKUP($A37,'Value Added'!$A$2:$AX$44,COLUMN('Value Added'!$J$1),0)</f>
        <v>2.0713653787766853</v>
      </c>
      <c r="Z37" s="337">
        <f>VLOOKUP($A37,'Value Added'!$A$2:$AX$44,COLUMN('Value Added'!AG$1),0)/VLOOKUP($A37,'Value Added'!$A$2:$AX$44,COLUMN('Value Added'!$J$1),0)</f>
        <v>2.11712422443187</v>
      </c>
      <c r="AA37" s="337">
        <f>VLOOKUP($A37,'Value Added'!$A$2:$AX$44,COLUMN('Value Added'!AH$1),0)/VLOOKUP($A37,'Value Added'!$A$2:$AX$44,COLUMN('Value Added'!$J$1),0)</f>
        <v>2.1622326326327799</v>
      </c>
      <c r="AB37" s="337">
        <f>VLOOKUP($A37,'Value Added'!$A$2:$AX$44,COLUMN('Value Added'!AI$1),0)/VLOOKUP($A37,'Value Added'!$A$2:$AX$44,COLUMN('Value Added'!$J$1),0)</f>
        <v>2.2064781719195894</v>
      </c>
      <c r="AC37" s="337">
        <f>VLOOKUP($A37,'Value Added'!$A$2:$AX$44,COLUMN('Value Added'!AJ$1),0)/VLOOKUP($A37,'Value Added'!$A$2:$AX$44,COLUMN('Value Added'!$J$1),0)</f>
        <v>2.2496382604228864</v>
      </c>
      <c r="AD37" s="337">
        <f>VLOOKUP($A37,'Value Added'!$A$2:$AX$44,COLUMN('Value Added'!AK$1),0)/VLOOKUP($A37,'Value Added'!$A$2:$AX$44,COLUMN('Value Added'!$J$1),0)</f>
        <v>2.2914810717602379</v>
      </c>
      <c r="AE37" s="337">
        <f>VLOOKUP($A37,'Value Added'!$A$2:$AX$44,COLUMN('Value Added'!AL$1),0)/VLOOKUP($A37,'Value Added'!$A$2:$AX$44,COLUMN('Value Added'!$J$1),0)</f>
        <v>2.3317666337501697</v>
      </c>
      <c r="AF37" s="337">
        <f>VLOOKUP($A37,'Value Added'!$A$2:$AX$44,COLUMN('Value Added'!AM$1),0)/VLOOKUP($A37,'Value Added'!$A$2:$AX$44,COLUMN('Value Added'!$J$1),0)</f>
        <v>2.3702481252629872</v>
      </c>
      <c r="AG37" s="337">
        <f>VLOOKUP($A37,'Value Added'!$A$2:$AX$44,COLUMN('Value Added'!AN$1),0)/VLOOKUP($A37,'Value Added'!$A$2:$AX$44,COLUMN('Value Added'!$J$1),0)</f>
        <v>2.4066733738317883</v>
      </c>
      <c r="AH37" s="337">
        <f>VLOOKUP($A37,'Value Added'!$A$2:$AX$44,COLUMN('Value Added'!AO$1),0)/VLOOKUP($A37,'Value Added'!$A$2:$AX$44,COLUMN('Value Added'!$J$1),0)</f>
        <v>2.4407865535543021</v>
      </c>
      <c r="AI37" s="337">
        <f>VLOOKUP($A37,'Value Added'!$A$2:$AX$44,COLUMN('Value Added'!AP$1),0)/VLOOKUP($A37,'Value Added'!$A$2:$AX$44,COLUMN('Value Added'!$J$1),0)</f>
        <v>2.4723300793439771</v>
      </c>
      <c r="AJ37" s="337">
        <f>VLOOKUP($A37,'Value Added'!$A$2:$AX$44,COLUMN('Value Added'!AQ$1),0)/VLOOKUP($A37,'Value Added'!$A$2:$AX$44,COLUMN('Value Added'!$J$1),0)</f>
        <v>2.5010466897700656</v>
      </c>
      <c r="AK37" s="337">
        <f>VLOOKUP($A37,'Value Added'!$A$2:$AX$44,COLUMN('Value Added'!AR$1),0)/VLOOKUP($A37,'Value Added'!$A$2:$AX$44,COLUMN('Value Added'!$J$1),0)</f>
        <v>2.5266817066056348</v>
      </c>
      <c r="AL37" s="337">
        <f>VLOOKUP($A37,'Value Added'!$A$2:$AX$44,COLUMN('Value Added'!AS$1),0)/VLOOKUP($A37,'Value Added'!$A$2:$AX$44,COLUMN('Value Added'!$J$1),0)</f>
        <v>2.5489854548410333</v>
      </c>
      <c r="AM37" s="337">
        <f>VLOOKUP($A37,'Value Added'!$A$2:$AX$44,COLUMN('Value Added'!AT$1),0)/VLOOKUP($A37,'Value Added'!$A$2:$AX$44,COLUMN('Value Added'!$J$1),0)</f>
        <v>2.5677158223924166</v>
      </c>
      <c r="AN37" s="337">
        <f>VLOOKUP($A37,'Value Added'!$A$2:$AX$44,COLUMN('Value Added'!AU$1),0)/VLOOKUP($A37,'Value Added'!$A$2:$AX$44,COLUMN('Value Added'!$J$1),0)</f>
        <v>2.5826409341307288</v>
      </c>
      <c r="AO37" s="337">
        <f>VLOOKUP($A37,'Value Added'!$A$2:$AX$44,COLUMN('Value Added'!AV$1),0)/VLOOKUP($A37,'Value Added'!$A$2:$AX$44,COLUMN('Value Added'!$J$1),0)</f>
        <v>2.5935419102802504</v>
      </c>
      <c r="AP37" s="337">
        <f>VLOOKUP($A37,'Value Added'!$A$2:$AX$44,COLUMN('Value Added'!AW$1),0)/VLOOKUP($A37,'Value Added'!$A$2:$AX$44,COLUMN('Value Added'!$J$1),0)</f>
        <v>2.6002156748035503</v>
      </c>
      <c r="AQ37" s="338">
        <f>VLOOKUP($A37,'Value Added'!$A$2:$AX$44,COLUMN('Value Added'!AX$1),0)/VLOOKUP($A37,'Value Added'!$A$2:$AX$44,COLUMN('Value Added'!$J$1),0)</f>
        <v>2.6024777752287354</v>
      </c>
    </row>
    <row r="38" spans="1:43" x14ac:dyDescent="0.2">
      <c r="A38" s="74" t="s">
        <v>36</v>
      </c>
      <c r="B38" s="161" t="s">
        <v>378</v>
      </c>
      <c r="C38" s="161">
        <v>1</v>
      </c>
      <c r="D38" s="342">
        <f>VLOOKUP($A38,'Value Added'!$A$2:$AX$44,COLUMN('Value Added'!K$1),0)/VLOOKUP($A38,'Value Added'!$A$2:$AX$44,COLUMN('Value Added'!$J$1),0)</f>
        <v>1.1369787226325931</v>
      </c>
      <c r="E38" s="337">
        <f>VLOOKUP($A38,'Value Added'!$A$2:$AX$44,COLUMN('Value Added'!L$1),0)/VLOOKUP($A38,'Value Added'!$A$2:$AX$44,COLUMN('Value Added'!$J$1),0)</f>
        <v>1.2485326735308442</v>
      </c>
      <c r="F38" s="337">
        <f>VLOOKUP($A38,'Value Added'!$A$2:$AX$44,COLUMN('Value Added'!M$1),0)/VLOOKUP($A38,'Value Added'!$A$2:$AX$44,COLUMN('Value Added'!$J$1),0)</f>
        <v>1.2616419785184301</v>
      </c>
      <c r="G38" s="337">
        <f>VLOOKUP($A38,'Value Added'!$A$2:$AX$44,COLUMN('Value Added'!N$1),0)/VLOOKUP($A38,'Value Added'!$A$2:$AX$44,COLUMN('Value Added'!$J$1),0)</f>
        <v>1.294958164787517</v>
      </c>
      <c r="H38" s="337">
        <f>VLOOKUP($A38,'Value Added'!$A$2:$AX$44,COLUMN('Value Added'!O$1),0)/VLOOKUP($A38,'Value Added'!$A$2:$AX$44,COLUMN('Value Added'!$J$1),0)</f>
        <v>1.3394458513184122</v>
      </c>
      <c r="I38" s="337">
        <f>VLOOKUP($A38,'Value Added'!$A$2:$AX$44,COLUMN('Value Added'!P$1),0)/VLOOKUP($A38,'Value Added'!$A$2:$AX$44,COLUMN('Value Added'!$J$1),0)</f>
        <v>1.3868639877377087</v>
      </c>
      <c r="J38" s="337">
        <f>VLOOKUP($A38,'Value Added'!$A$2:$AX$44,COLUMN('Value Added'!Q$1),0)/VLOOKUP($A38,'Value Added'!$A$2:$AX$44,COLUMN('Value Added'!$J$1),0)</f>
        <v>1.4347079755540197</v>
      </c>
      <c r="K38" s="337">
        <f>VLOOKUP($A38,'Value Added'!$A$2:$AX$44,COLUMN('Value Added'!R$1),0)/VLOOKUP($A38,'Value Added'!$A$2:$AX$44,COLUMN('Value Added'!$J$1),0)</f>
        <v>1.4818995791303349</v>
      </c>
      <c r="L38" s="337">
        <f>VLOOKUP($A38,'Value Added'!$A$2:$AX$44,COLUMN('Value Added'!S$1),0)/VLOOKUP($A38,'Value Added'!$A$2:$AX$44,COLUMN('Value Added'!$J$1),0)</f>
        <v>1.5272296481377345</v>
      </c>
      <c r="M38" s="337">
        <f>VLOOKUP($A38,'Value Added'!$A$2:$AX$44,COLUMN('Value Added'!T$1),0)/VLOOKUP($A38,'Value Added'!$A$2:$AX$44,COLUMN('Value Added'!$J$1),0)</f>
        <v>1.5693684472889313</v>
      </c>
      <c r="N38" s="337">
        <f>VLOOKUP($A38,'Value Added'!$A$2:$AX$44,COLUMN('Value Added'!U$1),0)/VLOOKUP($A38,'Value Added'!$A$2:$AX$44,COLUMN('Value Added'!$J$1),0)</f>
        <v>1.6071424953282603</v>
      </c>
      <c r="O38" s="337">
        <f>VLOOKUP($A38,'Value Added'!$A$2:$AX$44,COLUMN('Value Added'!V$1),0)/VLOOKUP($A38,'Value Added'!$A$2:$AX$44,COLUMN('Value Added'!$J$1),0)</f>
        <v>1.6403763157702222</v>
      </c>
      <c r="P38" s="337">
        <f>VLOOKUP($A38,'Value Added'!$A$2:$AX$44,COLUMN('Value Added'!W$1),0)/VLOOKUP($A38,'Value Added'!$A$2:$AX$44,COLUMN('Value Added'!$J$1),0)</f>
        <v>1.6692146336618883</v>
      </c>
      <c r="Q38" s="337">
        <f>VLOOKUP($A38,'Value Added'!$A$2:$AX$44,COLUMN('Value Added'!X$1),0)/VLOOKUP($A38,'Value Added'!$A$2:$AX$44,COLUMN('Value Added'!$J$1),0)</f>
        <v>1.6938713189122421</v>
      </c>
      <c r="R38" s="337">
        <f>VLOOKUP($A38,'Value Added'!$A$2:$AX$44,COLUMN('Value Added'!Y$1),0)/VLOOKUP($A38,'Value Added'!$A$2:$AX$44,COLUMN('Value Added'!$J$1),0)</f>
        <v>1.7146209803011181</v>
      </c>
      <c r="S38" s="337">
        <f>VLOOKUP($A38,'Value Added'!$A$2:$AX$44,COLUMN('Value Added'!Z$1),0)/VLOOKUP($A38,'Value Added'!$A$2:$AX$44,COLUMN('Value Added'!$J$1),0)</f>
        <v>1.7317514226319541</v>
      </c>
      <c r="T38" s="337">
        <f>VLOOKUP($A38,'Value Added'!$A$2:$AX$44,COLUMN('Value Added'!AA$1),0)/VLOOKUP($A38,'Value Added'!$A$2:$AX$44,COLUMN('Value Added'!$J$1),0)</f>
        <v>1.7454360269881479</v>
      </c>
      <c r="U38" s="337">
        <f>VLOOKUP($A38,'Value Added'!$A$2:$AX$44,COLUMN('Value Added'!AB$1),0)/VLOOKUP($A38,'Value Added'!$A$2:$AX$44,COLUMN('Value Added'!$J$1),0)</f>
        <v>1.7558394680977418</v>
      </c>
      <c r="V38" s="337">
        <f>VLOOKUP($A38,'Value Added'!$A$2:$AX$44,COLUMN('Value Added'!AC$1),0)/VLOOKUP($A38,'Value Added'!$A$2:$AX$44,COLUMN('Value Added'!$J$1),0)</f>
        <v>1.7631517457980419</v>
      </c>
      <c r="W38" s="337">
        <f>VLOOKUP($A38,'Value Added'!$A$2:$AX$44,COLUMN('Value Added'!AD$1),0)/VLOOKUP($A38,'Value Added'!$A$2:$AX$44,COLUMN('Value Added'!$J$1),0)</f>
        <v>1.767584215298692</v>
      </c>
      <c r="X38" s="337">
        <f>VLOOKUP($A38,'Value Added'!$A$2:$AX$44,COLUMN('Value Added'!AE$1),0)/VLOOKUP($A38,'Value Added'!$A$2:$AX$44,COLUMN('Value Added'!$J$1),0)</f>
        <v>1.7693656894930563</v>
      </c>
      <c r="Y38" s="337">
        <f>VLOOKUP($A38,'Value Added'!$A$2:$AX$44,COLUMN('Value Added'!AF$1),0)/VLOOKUP($A38,'Value Added'!$A$2:$AX$44,COLUMN('Value Added'!$J$1),0)</f>
        <v>1.7687386950678428</v>
      </c>
      <c r="Z38" s="337">
        <f>VLOOKUP($A38,'Value Added'!$A$2:$AX$44,COLUMN('Value Added'!AG$1),0)/VLOOKUP($A38,'Value Added'!$A$2:$AX$44,COLUMN('Value Added'!$J$1),0)</f>
        <v>1.765955951352417</v>
      </c>
      <c r="AA38" s="337">
        <f>VLOOKUP($A38,'Value Added'!$A$2:$AX$44,COLUMN('Value Added'!AH$1),0)/VLOOKUP($A38,'Value Added'!$A$2:$AX$44,COLUMN('Value Added'!$J$1),0)</f>
        <v>1.7612771278752219</v>
      </c>
      <c r="AB38" s="337">
        <f>VLOOKUP($A38,'Value Added'!$A$2:$AX$44,COLUMN('Value Added'!AI$1),0)/VLOOKUP($A38,'Value Added'!$A$2:$AX$44,COLUMN('Value Added'!$J$1),0)</f>
        <v>1.7549659239488908</v>
      </c>
      <c r="AC38" s="337">
        <f>VLOOKUP($A38,'Value Added'!$A$2:$AX$44,COLUMN('Value Added'!AJ$1),0)/VLOOKUP($A38,'Value Added'!$A$2:$AX$44,COLUMN('Value Added'!$J$1),0)</f>
        <v>1.7472875016957901</v>
      </c>
      <c r="AD38" s="337">
        <f>VLOOKUP($A38,'Value Added'!$A$2:$AX$44,COLUMN('Value Added'!AK$1),0)/VLOOKUP($A38,'Value Added'!$A$2:$AX$44,COLUMN('Value Added'!$J$1),0)</f>
        <v>1.7385062930727162</v>
      </c>
      <c r="AE38" s="337">
        <f>VLOOKUP($A38,'Value Added'!$A$2:$AX$44,COLUMN('Value Added'!AL$1),0)/VLOOKUP($A38,'Value Added'!$A$2:$AX$44,COLUMN('Value Added'!$J$1),0)</f>
        <v>1.7288841918936984</v>
      </c>
      <c r="AF38" s="337">
        <f>VLOOKUP($A38,'Value Added'!$A$2:$AX$44,COLUMN('Value Added'!AM$1),0)/VLOOKUP($A38,'Value Added'!$A$2:$AX$44,COLUMN('Value Added'!$J$1),0)</f>
        <v>1.7186791337411937</v>
      </c>
      <c r="AG38" s="337">
        <f>VLOOKUP($A38,'Value Added'!$A$2:$AX$44,COLUMN('Value Added'!AN$1),0)/VLOOKUP($A38,'Value Added'!$A$2:$AX$44,COLUMN('Value Added'!$J$1),0)</f>
        <v>1.7081440600874735</v>
      </c>
      <c r="AH38" s="337">
        <f>VLOOKUP($A38,'Value Added'!$A$2:$AX$44,COLUMN('Value Added'!AO$1),0)/VLOOKUP($A38,'Value Added'!$A$2:$AX$44,COLUMN('Value Added'!$J$1),0)</f>
        <v>1.6975262579507242</v>
      </c>
      <c r="AI38" s="337">
        <f>VLOOKUP($A38,'Value Added'!$A$2:$AX$44,COLUMN('Value Added'!AP$1),0)/VLOOKUP($A38,'Value Added'!$A$2:$AX$44,COLUMN('Value Added'!$J$1),0)</f>
        <v>1.6870670629690518</v>
      </c>
      <c r="AJ38" s="337">
        <f>VLOOKUP($A38,'Value Added'!$A$2:$AX$44,COLUMN('Value Added'!AQ$1),0)/VLOOKUP($A38,'Value Added'!$A$2:$AX$44,COLUMN('Value Added'!$J$1),0)</f>
        <v>1.6770019118418462</v>
      </c>
      <c r="AK38" s="337">
        <f>VLOOKUP($A38,'Value Added'!$A$2:$AX$44,COLUMN('Value Added'!AR$1),0)/VLOOKUP($A38,'Value Added'!$A$2:$AX$44,COLUMN('Value Added'!$J$1),0)</f>
        <v>1.667560729591443</v>
      </c>
      <c r="AL38" s="337">
        <f>VLOOKUP($A38,'Value Added'!$A$2:$AX$44,COLUMN('Value Added'!AS$1),0)/VLOOKUP($A38,'Value Added'!$A$2:$AX$44,COLUMN('Value Added'!$J$1),0)</f>
        <v>1.6589686379595403</v>
      </c>
      <c r="AM38" s="337">
        <f>VLOOKUP($A38,'Value Added'!$A$2:$AX$44,COLUMN('Value Added'!AT$1),0)/VLOOKUP($A38,'Value Added'!$A$2:$AX$44,COLUMN('Value Added'!$J$1),0)</f>
        <v>1.6514469733935915</v>
      </c>
      <c r="AN38" s="337">
        <f>VLOOKUP($A38,'Value Added'!$A$2:$AX$44,COLUMN('Value Added'!AU$1),0)/VLOOKUP($A38,'Value Added'!$A$2:$AX$44,COLUMN('Value Added'!$J$1),0)</f>
        <v>1.6452146064320168</v>
      </c>
      <c r="AO38" s="337">
        <f>VLOOKUP($A38,'Value Added'!$A$2:$AX$44,COLUMN('Value Added'!AV$1),0)/VLOOKUP($A38,'Value Added'!$A$2:$AX$44,COLUMN('Value Added'!$J$1),0)</f>
        <v>1.6404895588175672</v>
      </c>
      <c r="AP38" s="337">
        <f>VLOOKUP($A38,'Value Added'!$A$2:$AX$44,COLUMN('Value Added'!AW$1),0)/VLOOKUP($A38,'Value Added'!$A$2:$AX$44,COLUMN('Value Added'!$J$1),0)</f>
        <v>1.6374909203399701</v>
      </c>
      <c r="AQ38" s="338">
        <f>VLOOKUP($A38,'Value Added'!$A$2:$AX$44,COLUMN('Value Added'!AX$1),0)/VLOOKUP($A38,'Value Added'!$A$2:$AX$44,COLUMN('Value Added'!$J$1),0)</f>
        <v>1.6364410742551019</v>
      </c>
    </row>
    <row r="39" spans="1:43" x14ac:dyDescent="0.2">
      <c r="A39" s="74" t="s">
        <v>37</v>
      </c>
      <c r="B39" s="161" t="s">
        <v>378</v>
      </c>
      <c r="C39" s="161">
        <v>1</v>
      </c>
      <c r="D39" s="342">
        <f>VLOOKUP($A39,'Value Added'!$A$2:$AX$44,COLUMN('Value Added'!K$1),0)/VLOOKUP($A39,'Value Added'!$A$2:$AX$44,COLUMN('Value Added'!$J$1),0)</f>
        <v>1.3556284769850149</v>
      </c>
      <c r="E39" s="337">
        <f>VLOOKUP($A39,'Value Added'!$A$2:$AX$44,COLUMN('Value Added'!L$1),0)/VLOOKUP($A39,'Value Added'!$A$2:$AX$44,COLUMN('Value Added'!$J$1),0)</f>
        <v>1.6883132708394388</v>
      </c>
      <c r="F39" s="337">
        <f>VLOOKUP($A39,'Value Added'!$A$2:$AX$44,COLUMN('Value Added'!M$1),0)/VLOOKUP($A39,'Value Added'!$A$2:$AX$44,COLUMN('Value Added'!$J$1),0)</f>
        <v>1.7563497891217963</v>
      </c>
      <c r="G39" s="337">
        <f>VLOOKUP($A39,'Value Added'!$A$2:$AX$44,COLUMN('Value Added'!N$1),0)/VLOOKUP($A39,'Value Added'!$A$2:$AX$44,COLUMN('Value Added'!$J$1),0)</f>
        <v>1.9309795831297445</v>
      </c>
      <c r="H39" s="337">
        <f>VLOOKUP($A39,'Value Added'!$A$2:$AX$44,COLUMN('Value Added'!O$1),0)/VLOOKUP($A39,'Value Added'!$A$2:$AX$44,COLUMN('Value Added'!$J$1),0)</f>
        <v>2.1651706949375074</v>
      </c>
      <c r="I39" s="337">
        <f>VLOOKUP($A39,'Value Added'!$A$2:$AX$44,COLUMN('Value Added'!P$1),0)/VLOOKUP($A39,'Value Added'!$A$2:$AX$44,COLUMN('Value Added'!$J$1),0)</f>
        <v>2.4047490560925069</v>
      </c>
      <c r="J39" s="337">
        <f>VLOOKUP($A39,'Value Added'!$A$2:$AX$44,COLUMN('Value Added'!Q$1),0)/VLOOKUP($A39,'Value Added'!$A$2:$AX$44,COLUMN('Value Added'!$J$1),0)</f>
        <v>2.6359127125663671</v>
      </c>
      <c r="K39" s="337">
        <f>VLOOKUP($A39,'Value Added'!$A$2:$AX$44,COLUMN('Value Added'!R$1),0)/VLOOKUP($A39,'Value Added'!$A$2:$AX$44,COLUMN('Value Added'!$J$1),0)</f>
        <v>2.8593852709852383</v>
      </c>
      <c r="L39" s="337">
        <f>VLOOKUP($A39,'Value Added'!$A$2:$AX$44,COLUMN('Value Added'!S$1),0)/VLOOKUP($A39,'Value Added'!$A$2:$AX$44,COLUMN('Value Added'!$J$1),0)</f>
        <v>3.0781619578692472</v>
      </c>
      <c r="M39" s="337">
        <f>VLOOKUP($A39,'Value Added'!$A$2:$AX$44,COLUMN('Value Added'!T$1),0)/VLOOKUP($A39,'Value Added'!$A$2:$AX$44,COLUMN('Value Added'!$J$1),0)</f>
        <v>3.2974950124091067</v>
      </c>
      <c r="N39" s="337">
        <f>VLOOKUP($A39,'Value Added'!$A$2:$AX$44,COLUMN('Value Added'!U$1),0)/VLOOKUP($A39,'Value Added'!$A$2:$AX$44,COLUMN('Value Added'!$J$1),0)</f>
        <v>3.5234349467771975</v>
      </c>
      <c r="O39" s="337">
        <f>VLOOKUP($A39,'Value Added'!$A$2:$AX$44,COLUMN('Value Added'!V$1),0)/VLOOKUP($A39,'Value Added'!$A$2:$AX$44,COLUMN('Value Added'!$J$1),0)</f>
        <v>3.7577552761374333</v>
      </c>
      <c r="P39" s="337">
        <f>VLOOKUP($A39,'Value Added'!$A$2:$AX$44,COLUMN('Value Added'!W$1),0)/VLOOKUP($A39,'Value Added'!$A$2:$AX$44,COLUMN('Value Added'!$J$1),0)</f>
        <v>4.0011086040751307</v>
      </c>
      <c r="Q39" s="337">
        <f>VLOOKUP($A39,'Value Added'!$A$2:$AX$44,COLUMN('Value Added'!X$1),0)/VLOOKUP($A39,'Value Added'!$A$2:$AX$44,COLUMN('Value Added'!$J$1),0)</f>
        <v>4.2543310603952715</v>
      </c>
      <c r="R39" s="337">
        <f>VLOOKUP($A39,'Value Added'!$A$2:$AX$44,COLUMN('Value Added'!Y$1),0)/VLOOKUP($A39,'Value Added'!$A$2:$AX$44,COLUMN('Value Added'!$J$1),0)</f>
        <v>4.5184637930732592</v>
      </c>
      <c r="S39" s="337">
        <f>VLOOKUP($A39,'Value Added'!$A$2:$AX$44,COLUMN('Value Added'!Z$1),0)/VLOOKUP($A39,'Value Added'!$A$2:$AX$44,COLUMN('Value Added'!$J$1),0)</f>
        <v>4.7944787943513676</v>
      </c>
      <c r="T39" s="337">
        <f>VLOOKUP($A39,'Value Added'!$A$2:$AX$44,COLUMN('Value Added'!AA$1),0)/VLOOKUP($A39,'Value Added'!$A$2:$AX$44,COLUMN('Value Added'!$J$1),0)</f>
        <v>5.0822681793947702</v>
      </c>
      <c r="U39" s="337">
        <f>VLOOKUP($A39,'Value Added'!$A$2:$AX$44,COLUMN('Value Added'!AB$1),0)/VLOOKUP($A39,'Value Added'!$A$2:$AX$44,COLUMN('Value Added'!$J$1),0)</f>
        <v>5.3812955881653526</v>
      </c>
      <c r="V39" s="337">
        <f>VLOOKUP($A39,'Value Added'!$A$2:$AX$44,COLUMN('Value Added'!AC$1),0)/VLOOKUP($A39,'Value Added'!$A$2:$AX$44,COLUMN('Value Added'!$J$1),0)</f>
        <v>5.6908445892417756</v>
      </c>
      <c r="W39" s="337">
        <f>VLOOKUP($A39,'Value Added'!$A$2:$AX$44,COLUMN('Value Added'!AD$1),0)/VLOOKUP($A39,'Value Added'!$A$2:$AX$44,COLUMN('Value Added'!$J$1),0)</f>
        <v>6.0100034974614411</v>
      </c>
      <c r="X39" s="337">
        <f>VLOOKUP($A39,'Value Added'!$A$2:$AX$44,COLUMN('Value Added'!AE$1),0)/VLOOKUP($A39,'Value Added'!$A$2:$AX$44,COLUMN('Value Added'!$J$1),0)</f>
        <v>6.337651568702408</v>
      </c>
      <c r="Y39" s="337">
        <f>VLOOKUP($A39,'Value Added'!$A$2:$AX$44,COLUMN('Value Added'!AF$1),0)/VLOOKUP($A39,'Value Added'!$A$2:$AX$44,COLUMN('Value Added'!$J$1),0)</f>
        <v>6.672447137204613</v>
      </c>
      <c r="Z39" s="337">
        <f>VLOOKUP($A39,'Value Added'!$A$2:$AX$44,COLUMN('Value Added'!AG$1),0)/VLOOKUP($A39,'Value Added'!$A$2:$AX$44,COLUMN('Value Added'!$J$1),0)</f>
        <v>7.0128183070080503</v>
      </c>
      <c r="AA39" s="337">
        <f>VLOOKUP($A39,'Value Added'!$A$2:$AX$44,COLUMN('Value Added'!AH$1),0)/VLOOKUP($A39,'Value Added'!$A$2:$AX$44,COLUMN('Value Added'!$J$1),0)</f>
        <v>7.35695684288559</v>
      </c>
      <c r="AB39" s="337">
        <f>VLOOKUP($A39,'Value Added'!$A$2:$AX$44,COLUMN('Value Added'!AI$1),0)/VLOOKUP($A39,'Value Added'!$A$2:$AX$44,COLUMN('Value Added'!$J$1),0)</f>
        <v>7.7028159236364777</v>
      </c>
      <c r="AC39" s="337">
        <f>VLOOKUP($A39,'Value Added'!$A$2:$AX$44,COLUMN('Value Added'!AJ$1),0)/VLOOKUP($A39,'Value Added'!$A$2:$AX$44,COLUMN('Value Added'!$J$1),0)</f>
        <v>8.0481124177527548</v>
      </c>
      <c r="AD39" s="337">
        <f>VLOOKUP($A39,'Value Added'!$A$2:$AX$44,COLUMN('Value Added'!AK$1),0)/VLOOKUP($A39,'Value Added'!$A$2:$AX$44,COLUMN('Value Added'!$J$1),0)</f>
        <v>8.3903343143442886</v>
      </c>
      <c r="AE39" s="337">
        <f>VLOOKUP($A39,'Value Added'!$A$2:$AX$44,COLUMN('Value Added'!AL$1),0)/VLOOKUP($A39,'Value Added'!$A$2:$AX$44,COLUMN('Value Added'!$J$1),0)</f>
        <v>8.726753887205982</v>
      </c>
      <c r="AF39" s="337">
        <f>VLOOKUP($A39,'Value Added'!$A$2:$AX$44,COLUMN('Value Added'!AM$1),0)/VLOOKUP($A39,'Value Added'!$A$2:$AX$44,COLUMN('Value Added'!$J$1),0)</f>
        <v>9.05444708402948</v>
      </c>
      <c r="AG39" s="337">
        <f>VLOOKUP($A39,'Value Added'!$A$2:$AX$44,COLUMN('Value Added'!AN$1),0)/VLOOKUP($A39,'Value Added'!$A$2:$AX$44,COLUMN('Value Added'!$J$1),0)</f>
        <v>9.370319513886237</v>
      </c>
      <c r="AH39" s="337">
        <f>VLOOKUP($A39,'Value Added'!$A$2:$AX$44,COLUMN('Value Added'!AO$1),0)/VLOOKUP($A39,'Value Added'!$A$2:$AX$44,COLUMN('Value Added'!$J$1),0)</f>
        <v>9.6711392533199287</v>
      </c>
      <c r="AI39" s="337">
        <f>VLOOKUP($A39,'Value Added'!$A$2:$AX$44,COLUMN('Value Added'!AP$1),0)/VLOOKUP($A39,'Value Added'!$A$2:$AX$44,COLUMN('Value Added'!$J$1),0)</f>
        <v>9.9535765052608376</v>
      </c>
      <c r="AJ39" s="337">
        <f>VLOOKUP($A39,'Value Added'!$A$2:$AX$44,COLUMN('Value Added'!AQ$1),0)/VLOOKUP($A39,'Value Added'!$A$2:$AX$44,COLUMN('Value Added'!$J$1),0)</f>
        <v>10.214249927851961</v>
      </c>
      <c r="AK39" s="337">
        <f>VLOOKUP($A39,'Value Added'!$A$2:$AX$44,COLUMN('Value Added'!AR$1),0)/VLOOKUP($A39,'Value Added'!$A$2:$AX$44,COLUMN('Value Added'!$J$1),0)</f>
        <v>10.449779206483827</v>
      </c>
      <c r="AL39" s="337">
        <f>VLOOKUP($A39,'Value Added'!$A$2:$AX$44,COLUMN('Value Added'!AS$1),0)/VLOOKUP($A39,'Value Added'!$A$2:$AX$44,COLUMN('Value Added'!$J$1),0)</f>
        <v>10.656843178321045</v>
      </c>
      <c r="AM39" s="337">
        <f>VLOOKUP($A39,'Value Added'!$A$2:$AX$44,COLUMN('Value Added'!AT$1),0)/VLOOKUP($A39,'Value Added'!$A$2:$AX$44,COLUMN('Value Added'!$J$1),0)</f>
        <v>10.832242542973894</v>
      </c>
      <c r="AN39" s="337">
        <f>VLOOKUP($A39,'Value Added'!$A$2:$AX$44,COLUMN('Value Added'!AU$1),0)/VLOOKUP($A39,'Value Added'!$A$2:$AX$44,COLUMN('Value Added'!$J$1),0)</f>
        <v>10.972965916387304</v>
      </c>
      <c r="AO39" s="337">
        <f>VLOOKUP($A39,'Value Added'!$A$2:$AX$44,COLUMN('Value Added'!AV$1),0)/VLOOKUP($A39,'Value Added'!$A$2:$AX$44,COLUMN('Value Added'!$J$1),0)</f>
        <v>11.076257719955336</v>
      </c>
      <c r="AP39" s="337">
        <f>VLOOKUP($A39,'Value Added'!$A$2:$AX$44,COLUMN('Value Added'!AW$1),0)/VLOOKUP($A39,'Value Added'!$A$2:$AX$44,COLUMN('Value Added'!$J$1),0)</f>
        <v>11.139686157185505</v>
      </c>
      <c r="AQ39" s="338">
        <f>VLOOKUP($A39,'Value Added'!$A$2:$AX$44,COLUMN('Value Added'!AX$1),0)/VLOOKUP($A39,'Value Added'!$A$2:$AX$44,COLUMN('Value Added'!$J$1),0)</f>
        <v>11.161209330609044</v>
      </c>
    </row>
    <row r="40" spans="1:43" x14ac:dyDescent="0.2">
      <c r="A40" s="74" t="s">
        <v>38</v>
      </c>
      <c r="B40" s="161" t="s">
        <v>378</v>
      </c>
      <c r="C40" s="161">
        <v>1</v>
      </c>
      <c r="D40" s="342">
        <f>VLOOKUP($A40,'Value Added'!$A$2:$AX$44,COLUMN('Value Added'!K$1),0)/VLOOKUP($A40,'Value Added'!$A$2:$AX$44,COLUMN('Value Added'!$J$1),0)</f>
        <v>1.0984547182943094</v>
      </c>
      <c r="E40" s="337">
        <f>VLOOKUP($A40,'Value Added'!$A$2:$AX$44,COLUMN('Value Added'!L$1),0)/VLOOKUP($A40,'Value Added'!$A$2:$AX$44,COLUMN('Value Added'!$J$1),0)</f>
        <v>1.2519785734491493</v>
      </c>
      <c r="F40" s="337">
        <f>VLOOKUP($A40,'Value Added'!$A$2:$AX$44,COLUMN('Value Added'!M$1),0)/VLOOKUP($A40,'Value Added'!$A$2:$AX$44,COLUMN('Value Added'!$J$1),0)</f>
        <v>1.2840483310438635</v>
      </c>
      <c r="G40" s="337">
        <f>VLOOKUP($A40,'Value Added'!$A$2:$AX$44,COLUMN('Value Added'!N$1),0)/VLOOKUP($A40,'Value Added'!$A$2:$AX$44,COLUMN('Value Added'!$J$1),0)</f>
        <v>1.3650469877714821</v>
      </c>
      <c r="H40" s="337">
        <f>VLOOKUP($A40,'Value Added'!$A$2:$AX$44,COLUMN('Value Added'!O$1),0)/VLOOKUP($A40,'Value Added'!$A$2:$AX$44,COLUMN('Value Added'!$J$1),0)</f>
        <v>1.4713459492507859</v>
      </c>
      <c r="I40" s="337">
        <f>VLOOKUP($A40,'Value Added'!$A$2:$AX$44,COLUMN('Value Added'!P$1),0)/VLOOKUP($A40,'Value Added'!$A$2:$AX$44,COLUMN('Value Added'!$J$1),0)</f>
        <v>1.5789812697557073</v>
      </c>
      <c r="J40" s="337">
        <f>VLOOKUP($A40,'Value Added'!$A$2:$AX$44,COLUMN('Value Added'!Q$1),0)/VLOOKUP($A40,'Value Added'!$A$2:$AX$44,COLUMN('Value Added'!$J$1),0)</f>
        <v>1.6823927273849344</v>
      </c>
      <c r="K40" s="337">
        <f>VLOOKUP($A40,'Value Added'!$A$2:$AX$44,COLUMN('Value Added'!R$1),0)/VLOOKUP($A40,'Value Added'!$A$2:$AX$44,COLUMN('Value Added'!$J$1),0)</f>
        <v>1.7816978500530352</v>
      </c>
      <c r="L40" s="337">
        <f>VLOOKUP($A40,'Value Added'!$A$2:$AX$44,COLUMN('Value Added'!S$1),0)/VLOOKUP($A40,'Value Added'!$A$2:$AX$44,COLUMN('Value Added'!$J$1),0)</f>
        <v>1.8774355849515294</v>
      </c>
      <c r="M40" s="337">
        <f>VLOOKUP($A40,'Value Added'!$A$2:$AX$44,COLUMN('Value Added'!T$1),0)/VLOOKUP($A40,'Value Added'!$A$2:$AX$44,COLUMN('Value Added'!$J$1),0)</f>
        <v>1.9705542527744802</v>
      </c>
      <c r="N40" s="337">
        <f>VLOOKUP($A40,'Value Added'!$A$2:$AX$44,COLUMN('Value Added'!U$1),0)/VLOOKUP($A40,'Value Added'!$A$2:$AX$44,COLUMN('Value Added'!$J$1),0)</f>
        <v>2.0621163839082612</v>
      </c>
      <c r="O40" s="337">
        <f>VLOOKUP($A40,'Value Added'!$A$2:$AX$44,COLUMN('Value Added'!V$1),0)/VLOOKUP($A40,'Value Added'!$A$2:$AX$44,COLUMN('Value Added'!$J$1),0)</f>
        <v>2.1523480933444818</v>
      </c>
      <c r="P40" s="337">
        <f>VLOOKUP($A40,'Value Added'!$A$2:$AX$44,COLUMN('Value Added'!W$1),0)/VLOOKUP($A40,'Value Added'!$A$2:$AX$44,COLUMN('Value Added'!$J$1),0)</f>
        <v>2.241302937823066</v>
      </c>
      <c r="Q40" s="337">
        <f>VLOOKUP($A40,'Value Added'!$A$2:$AX$44,COLUMN('Value Added'!X$1),0)/VLOOKUP($A40,'Value Added'!$A$2:$AX$44,COLUMN('Value Added'!$J$1),0)</f>
        <v>2.3291179208730939</v>
      </c>
      <c r="R40" s="337">
        <f>VLOOKUP($A40,'Value Added'!$A$2:$AX$44,COLUMN('Value Added'!Y$1),0)/VLOOKUP($A40,'Value Added'!$A$2:$AX$44,COLUMN('Value Added'!$J$1),0)</f>
        <v>2.4160138105528164</v>
      </c>
      <c r="S40" s="337">
        <f>VLOOKUP($A40,'Value Added'!$A$2:$AX$44,COLUMN('Value Added'!Z$1),0)/VLOOKUP($A40,'Value Added'!$A$2:$AX$44,COLUMN('Value Added'!$J$1),0)</f>
        <v>2.5021890328462115</v>
      </c>
      <c r="T40" s="337">
        <f>VLOOKUP($A40,'Value Added'!$A$2:$AX$44,COLUMN('Value Added'!AA$1),0)/VLOOKUP($A40,'Value Added'!$A$2:$AX$44,COLUMN('Value Added'!$J$1),0)</f>
        <v>2.5874723857194781</v>
      </c>
      <c r="U40" s="337">
        <f>VLOOKUP($A40,'Value Added'!$A$2:$AX$44,COLUMN('Value Added'!AB$1),0)/VLOOKUP($A40,'Value Added'!$A$2:$AX$44,COLUMN('Value Added'!$J$1),0)</f>
        <v>2.6715909668619204</v>
      </c>
      <c r="V40" s="337">
        <f>VLOOKUP($A40,'Value Added'!$A$2:$AX$44,COLUMN('Value Added'!AC$1),0)/VLOOKUP($A40,'Value Added'!$A$2:$AX$44,COLUMN('Value Added'!$J$1),0)</f>
        <v>2.7542704108328908</v>
      </c>
      <c r="W40" s="337">
        <f>VLOOKUP($A40,'Value Added'!$A$2:$AX$44,COLUMN('Value Added'!AD$1),0)/VLOOKUP($A40,'Value Added'!$A$2:$AX$44,COLUMN('Value Added'!$J$1),0)</f>
        <v>2.8352364649966382</v>
      </c>
      <c r="X40" s="337">
        <f>VLOOKUP($A40,'Value Added'!$A$2:$AX$44,COLUMN('Value Added'!AE$1),0)/VLOOKUP($A40,'Value Added'!$A$2:$AX$44,COLUMN('Value Added'!$J$1),0)</f>
        <v>2.9142165906867894</v>
      </c>
      <c r="Y40" s="337">
        <f>VLOOKUP($A40,'Value Added'!$A$2:$AX$44,COLUMN('Value Added'!AF$1),0)/VLOOKUP($A40,'Value Added'!$A$2:$AX$44,COLUMN('Value Added'!$J$1),0)</f>
        <v>2.9909415757945625</v>
      </c>
      <c r="Z40" s="337">
        <f>VLOOKUP($A40,'Value Added'!$A$2:$AX$44,COLUMN('Value Added'!AG$1),0)/VLOOKUP($A40,'Value Added'!$A$2:$AX$44,COLUMN('Value Added'!$J$1),0)</f>
        <v>3.065147144729885</v>
      </c>
      <c r="AA40" s="337">
        <f>VLOOKUP($A40,'Value Added'!$A$2:$AX$44,COLUMN('Value Added'!AH$1),0)/VLOOKUP($A40,'Value Added'!$A$2:$AX$44,COLUMN('Value Added'!$J$1),0)</f>
        <v>3.1365755516244045</v>
      </c>
      <c r="AB40" s="337">
        <f>VLOOKUP($A40,'Value Added'!$A$2:$AX$44,COLUMN('Value Added'!AI$1),0)/VLOOKUP($A40,'Value Added'!$A$2:$AX$44,COLUMN('Value Added'!$J$1),0)</f>
        <v>3.2049771427311122</v>
      </c>
      <c r="AC40" s="337">
        <f>VLOOKUP($A40,'Value Added'!$A$2:$AX$44,COLUMN('Value Added'!AJ$1),0)/VLOOKUP($A40,'Value Added'!$A$2:$AX$44,COLUMN('Value Added'!$J$1),0)</f>
        <v>3.2701118742265223</v>
      </c>
      <c r="AD40" s="337">
        <f>VLOOKUP($A40,'Value Added'!$A$2:$AX$44,COLUMN('Value Added'!AK$1),0)/VLOOKUP($A40,'Value Added'!$A$2:$AX$44,COLUMN('Value Added'!$J$1),0)</f>
        <v>3.3317507720337538</v>
      </c>
      <c r="AE40" s="337">
        <f>VLOOKUP($A40,'Value Added'!$A$2:$AX$44,COLUMN('Value Added'!AL$1),0)/VLOOKUP($A40,'Value Added'!$A$2:$AX$44,COLUMN('Value Added'!$J$1),0)</f>
        <v>3.3896773208532105</v>
      </c>
      <c r="AF40" s="337">
        <f>VLOOKUP($A40,'Value Added'!$A$2:$AX$44,COLUMN('Value Added'!AM$1),0)/VLOOKUP($A40,'Value Added'!$A$2:$AX$44,COLUMN('Value Added'!$J$1),0)</f>
        <v>3.4436887703035217</v>
      </c>
      <c r="AG40" s="337">
        <f>VLOOKUP($A40,'Value Added'!$A$2:$AX$44,COLUMN('Value Added'!AN$1),0)/VLOOKUP($A40,'Value Added'!$A$2:$AX$44,COLUMN('Value Added'!$J$1),0)</f>
        <v>3.4935973469285817</v>
      </c>
      <c r="AH40" s="337">
        <f>VLOOKUP($A40,'Value Added'!$A$2:$AX$44,COLUMN('Value Added'!AO$1),0)/VLOOKUP($A40,'Value Added'!$A$2:$AX$44,COLUMN('Value Added'!$J$1),0)</f>
        <v>3.5392313618051787</v>
      </c>
      <c r="AI40" s="337">
        <f>VLOOKUP($A40,'Value Added'!$A$2:$AX$44,COLUMN('Value Added'!AP$1),0)/VLOOKUP($A40,'Value Added'!$A$2:$AX$44,COLUMN('Value Added'!$J$1),0)</f>
        <v>3.5804362045756681</v>
      </c>
      <c r="AJ40" s="337">
        <f>VLOOKUP($A40,'Value Added'!$A$2:$AX$44,COLUMN('Value Added'!AQ$1),0)/VLOOKUP($A40,'Value Added'!$A$2:$AX$44,COLUMN('Value Added'!$J$1),0)</f>
        <v>3.617075215916282</v>
      </c>
      <c r="AK40" s="337">
        <f>VLOOKUP($A40,'Value Added'!$A$2:$AX$44,COLUMN('Value Added'!AR$1),0)/VLOOKUP($A40,'Value Added'!$A$2:$AX$44,COLUMN('Value Added'!$J$1),0)</f>
        <v>3.6490304317177564</v>
      </c>
      <c r="AL40" s="337">
        <f>VLOOKUP($A40,'Value Added'!$A$2:$AX$44,COLUMN('Value Added'!AS$1),0)/VLOOKUP($A40,'Value Added'!$A$2:$AX$44,COLUMN('Value Added'!$J$1),0)</f>
        <v>3.6762031935830661</v>
      </c>
      <c r="AM40" s="337">
        <f>VLOOKUP($A40,'Value Added'!$A$2:$AX$44,COLUMN('Value Added'!AT$1),0)/VLOOKUP($A40,'Value Added'!$A$2:$AX$44,COLUMN('Value Added'!$J$1),0)</f>
        <v>3.6985146216201215</v>
      </c>
      <c r="AN40" s="337">
        <f>VLOOKUP($A40,'Value Added'!$A$2:$AX$44,COLUMN('Value Added'!AU$1),0)/VLOOKUP($A40,'Value Added'!$A$2:$AX$44,COLUMN('Value Added'!$J$1),0)</f>
        <v>3.7159059469061897</v>
      </c>
      <c r="AO40" s="337">
        <f>VLOOKUP($A40,'Value Added'!$A$2:$AX$44,COLUMN('Value Added'!AV$1),0)/VLOOKUP($A40,'Value Added'!$A$2:$AX$44,COLUMN('Value Added'!$J$1),0)</f>
        <v>3.7283387024077719</v>
      </c>
      <c r="AP40" s="337">
        <f>VLOOKUP($A40,'Value Added'!$A$2:$AX$44,COLUMN('Value Added'!AW$1),0)/VLOOKUP($A40,'Value Added'!$A$2:$AX$44,COLUMN('Value Added'!$J$1),0)</f>
        <v>3.735794772536662</v>
      </c>
      <c r="AQ40" s="338">
        <f>VLOOKUP($A40,'Value Added'!$A$2:$AX$44,COLUMN('Value Added'!AX$1),0)/VLOOKUP($A40,'Value Added'!$A$2:$AX$44,COLUMN('Value Added'!$J$1),0)</f>
        <v>3.7382763028923818</v>
      </c>
    </row>
    <row r="41" spans="1:43" x14ac:dyDescent="0.2">
      <c r="A41" s="74" t="s">
        <v>39</v>
      </c>
      <c r="B41" s="161" t="s">
        <v>378</v>
      </c>
      <c r="C41" s="161">
        <v>1</v>
      </c>
      <c r="D41" s="342">
        <f>VLOOKUP($A41,'Value Added'!$A$2:$AX$44,COLUMN('Value Added'!K$1),0)/VLOOKUP($A41,'Value Added'!$A$2:$AX$44,COLUMN('Value Added'!$J$1),0)</f>
        <v>1.1546789408420748</v>
      </c>
      <c r="E41" s="337">
        <f>VLOOKUP($A41,'Value Added'!$A$2:$AX$44,COLUMN('Value Added'!L$1),0)/VLOOKUP($A41,'Value Added'!$A$2:$AX$44,COLUMN('Value Added'!$J$1),0)</f>
        <v>1.2327807436710152</v>
      </c>
      <c r="F41" s="337">
        <f>VLOOKUP($A41,'Value Added'!$A$2:$AX$44,COLUMN('Value Added'!M$1),0)/VLOOKUP($A41,'Value Added'!$A$2:$AX$44,COLUMN('Value Added'!$J$1),0)</f>
        <v>1.2714575880117194</v>
      </c>
      <c r="G41" s="337">
        <f>VLOOKUP($A41,'Value Added'!$A$2:$AX$44,COLUMN('Value Added'!N$1),0)/VLOOKUP($A41,'Value Added'!$A$2:$AX$44,COLUMN('Value Added'!$J$1),0)</f>
        <v>1.366204579903618</v>
      </c>
      <c r="H41" s="337">
        <f>VLOOKUP($A41,'Value Added'!$A$2:$AX$44,COLUMN('Value Added'!O$1),0)/VLOOKUP($A41,'Value Added'!$A$2:$AX$44,COLUMN('Value Added'!$J$1),0)</f>
        <v>1.4824363135109482</v>
      </c>
      <c r="I41" s="337">
        <f>VLOOKUP($A41,'Value Added'!$A$2:$AX$44,COLUMN('Value Added'!P$1),0)/VLOOKUP($A41,'Value Added'!$A$2:$AX$44,COLUMN('Value Added'!$J$1),0)</f>
        <v>1.5841504574727494</v>
      </c>
      <c r="J41" s="337">
        <f>VLOOKUP($A41,'Value Added'!$A$2:$AX$44,COLUMN('Value Added'!Q$1),0)/VLOOKUP($A41,'Value Added'!$A$2:$AX$44,COLUMN('Value Added'!$J$1),0)</f>
        <v>1.6662896804099341</v>
      </c>
      <c r="K41" s="337">
        <f>VLOOKUP($A41,'Value Added'!$A$2:$AX$44,COLUMN('Value Added'!R$1),0)/VLOOKUP($A41,'Value Added'!$A$2:$AX$44,COLUMN('Value Added'!$J$1),0)</f>
        <v>1.7349097894928336</v>
      </c>
      <c r="L41" s="337">
        <f>VLOOKUP($A41,'Value Added'!$A$2:$AX$44,COLUMN('Value Added'!S$1),0)/VLOOKUP($A41,'Value Added'!$A$2:$AX$44,COLUMN('Value Added'!$J$1),0)</f>
        <v>1.7981015934324138</v>
      </c>
      <c r="M41" s="337">
        <f>VLOOKUP($A41,'Value Added'!$A$2:$AX$44,COLUMN('Value Added'!T$1),0)/VLOOKUP($A41,'Value Added'!$A$2:$AX$44,COLUMN('Value Added'!$J$1),0)</f>
        <v>1.8655251552813565</v>
      </c>
      <c r="N41" s="337">
        <f>VLOOKUP($A41,'Value Added'!$A$2:$AX$44,COLUMN('Value Added'!U$1),0)/VLOOKUP($A41,'Value Added'!$A$2:$AX$44,COLUMN('Value Added'!$J$1),0)</f>
        <v>1.9459495125031829</v>
      </c>
      <c r="O41" s="337">
        <f>VLOOKUP($A41,'Value Added'!$A$2:$AX$44,COLUMN('Value Added'!V$1),0)/VLOOKUP($A41,'Value Added'!$A$2:$AX$44,COLUMN('Value Added'!$J$1),0)</f>
        <v>2.0394883119489391</v>
      </c>
      <c r="P41" s="337">
        <f>VLOOKUP($A41,'Value Added'!$A$2:$AX$44,COLUMN('Value Added'!W$1),0)/VLOOKUP($A41,'Value Added'!$A$2:$AX$44,COLUMN('Value Added'!$J$1),0)</f>
        <v>2.1435868546643126</v>
      </c>
      <c r="Q41" s="337">
        <f>VLOOKUP($A41,'Value Added'!$A$2:$AX$44,COLUMN('Value Added'!X$1),0)/VLOOKUP($A41,'Value Added'!$A$2:$AX$44,COLUMN('Value Added'!$J$1),0)</f>
        <v>2.2550811752366045</v>
      </c>
      <c r="R41" s="337">
        <f>VLOOKUP($A41,'Value Added'!$A$2:$AX$44,COLUMN('Value Added'!Y$1),0)/VLOOKUP($A41,'Value Added'!$A$2:$AX$44,COLUMN('Value Added'!$J$1),0)</f>
        <v>2.3700391635847669</v>
      </c>
      <c r="S41" s="337">
        <f>VLOOKUP($A41,'Value Added'!$A$2:$AX$44,COLUMN('Value Added'!Z$1),0)/VLOOKUP($A41,'Value Added'!$A$2:$AX$44,COLUMN('Value Added'!$J$1),0)</f>
        <v>2.4844816714731754</v>
      </c>
      <c r="T41" s="337">
        <f>VLOOKUP($A41,'Value Added'!$A$2:$AX$44,COLUMN('Value Added'!AA$1),0)/VLOOKUP($A41,'Value Added'!$A$2:$AX$44,COLUMN('Value Added'!$J$1),0)</f>
        <v>2.5971219764278324</v>
      </c>
      <c r="U41" s="337">
        <f>VLOOKUP($A41,'Value Added'!$A$2:$AX$44,COLUMN('Value Added'!AB$1),0)/VLOOKUP($A41,'Value Added'!$A$2:$AX$44,COLUMN('Value Added'!$J$1),0)</f>
        <v>2.7074358863027039</v>
      </c>
      <c r="V41" s="337">
        <f>VLOOKUP($A41,'Value Added'!$A$2:$AX$44,COLUMN('Value Added'!AC$1),0)/VLOOKUP($A41,'Value Added'!$A$2:$AX$44,COLUMN('Value Added'!$J$1),0)</f>
        <v>2.8149216253730507</v>
      </c>
      <c r="W41" s="337">
        <f>VLOOKUP($A41,'Value Added'!$A$2:$AX$44,COLUMN('Value Added'!AD$1),0)/VLOOKUP($A41,'Value Added'!$A$2:$AX$44,COLUMN('Value Added'!$J$1),0)</f>
        <v>2.9191051226335762</v>
      </c>
      <c r="X41" s="337">
        <f>VLOOKUP($A41,'Value Added'!$A$2:$AX$44,COLUMN('Value Added'!AE$1),0)/VLOOKUP($A41,'Value Added'!$A$2:$AX$44,COLUMN('Value Added'!$J$1),0)</f>
        <v>3.0195447646720384</v>
      </c>
      <c r="Y41" s="337">
        <f>VLOOKUP($A41,'Value Added'!$A$2:$AX$44,COLUMN('Value Added'!AF$1),0)/VLOOKUP($A41,'Value Added'!$A$2:$AX$44,COLUMN('Value Added'!$J$1),0)</f>
        <v>3.1158355503777422</v>
      </c>
      <c r="Z41" s="337">
        <f>VLOOKUP($A41,'Value Added'!$A$2:$AX$44,COLUMN('Value Added'!AG$1),0)/VLOOKUP($A41,'Value Added'!$A$2:$AX$44,COLUMN('Value Added'!$J$1),0)</f>
        <v>3.2076126005599952</v>
      </c>
      <c r="AA41" s="337">
        <f>VLOOKUP($A41,'Value Added'!$A$2:$AX$44,COLUMN('Value Added'!AH$1),0)/VLOOKUP($A41,'Value Added'!$A$2:$AX$44,COLUMN('Value Added'!$J$1),0)</f>
        <v>3.2945539915893156</v>
      </c>
      <c r="AB41" s="337">
        <f>VLOOKUP($A41,'Value Added'!$A$2:$AX$44,COLUMN('Value Added'!AI$1),0)/VLOOKUP($A41,'Value Added'!$A$2:$AX$44,COLUMN('Value Added'!$J$1),0)</f>
        <v>3.3763828979662631</v>
      </c>
      <c r="AC41" s="337">
        <f>VLOOKUP($A41,'Value Added'!$A$2:$AX$44,COLUMN('Value Added'!AJ$1),0)/VLOOKUP($A41,'Value Added'!$A$2:$AX$44,COLUMN('Value Added'!$J$1),0)</f>
        <v>3.4528690438459528</v>
      </c>
      <c r="AD41" s="337">
        <f>VLOOKUP($A41,'Value Added'!$A$2:$AX$44,COLUMN('Value Added'!AK$1),0)/VLOOKUP($A41,'Value Added'!$A$2:$AX$44,COLUMN('Value Added'!$J$1),0)</f>
        <v>3.523829477633456</v>
      </c>
      <c r="AE41" s="337">
        <f>VLOOKUP($A41,'Value Added'!$A$2:$AX$44,COLUMN('Value Added'!AL$1),0)/VLOOKUP($A41,'Value Added'!$A$2:$AX$44,COLUMN('Value Added'!$J$1),0)</f>
        <v>3.5891286965133333</v>
      </c>
      <c r="AF41" s="337">
        <f>VLOOKUP($A41,'Value Added'!$A$2:$AX$44,COLUMN('Value Added'!AM$1),0)/VLOOKUP($A41,'Value Added'!$A$2:$AX$44,COLUMN('Value Added'!$J$1),0)</f>
        <v>3.6486781589501742</v>
      </c>
      <c r="AG41" s="337">
        <f>VLOOKUP($A41,'Value Added'!$A$2:$AX$44,COLUMN('Value Added'!AN$1),0)/VLOOKUP($A41,'Value Added'!$A$2:$AX$44,COLUMN('Value Added'!$J$1),0)</f>
        <v>3.7024352326313954</v>
      </c>
      <c r="AH41" s="337">
        <f>VLOOKUP($A41,'Value Added'!$A$2:$AX$44,COLUMN('Value Added'!AO$1),0)/VLOOKUP($A41,'Value Added'!$A$2:$AX$44,COLUMN('Value Added'!$J$1),0)</f>
        <v>3.7504016329212559</v>
      </c>
      <c r="AI41" s="337">
        <f>VLOOKUP($A41,'Value Added'!$A$2:$AX$44,COLUMN('Value Added'!AP$1),0)/VLOOKUP($A41,'Value Added'!$A$2:$AX$44,COLUMN('Value Added'!$J$1),0)</f>
        <v>3.792621412624865</v>
      </c>
      <c r="AJ41" s="337">
        <f>VLOOKUP($A41,'Value Added'!$A$2:$AX$44,COLUMN('Value Added'!AQ$1),0)/VLOOKUP($A41,'Value Added'!$A$2:$AX$44,COLUMN('Value Added'!$J$1),0)</f>
        <v>3.8291785677485102</v>
      </c>
      <c r="AK41" s="337">
        <f>VLOOKUP($A41,'Value Added'!$A$2:$AX$44,COLUMN('Value Added'!AR$1),0)/VLOOKUP($A41,'Value Added'!$A$2:$AX$44,COLUMN('Value Added'!$J$1),0)</f>
        <v>3.8601943260670475</v>
      </c>
      <c r="AL41" s="337">
        <f>VLOOKUP($A41,'Value Added'!$A$2:$AX$44,COLUMN('Value Added'!AS$1),0)/VLOOKUP($A41,'Value Added'!$A$2:$AX$44,COLUMN('Value Added'!$J$1),0)</f>
        <v>3.8858241857916225</v>
      </c>
      <c r="AM41" s="337">
        <f>VLOOKUP($A41,'Value Added'!$A$2:$AX$44,COLUMN('Value Added'!AT$1),0)/VLOOKUP($A41,'Value Added'!$A$2:$AX$44,COLUMN('Value Added'!$J$1),0)</f>
        <v>3.9062547706274153</v>
      </c>
      <c r="AN41" s="337">
        <f>VLOOKUP($A41,'Value Added'!$A$2:$AX$44,COLUMN('Value Added'!AU$1),0)/VLOOKUP($A41,'Value Added'!$A$2:$AX$44,COLUMN('Value Added'!$J$1),0)</f>
        <v>3.9217005652034369</v>
      </c>
      <c r="AO41" s="337">
        <f>VLOOKUP($A41,'Value Added'!$A$2:$AX$44,COLUMN('Value Added'!AV$1),0)/VLOOKUP($A41,'Value Added'!$A$2:$AX$44,COLUMN('Value Added'!$J$1),0)</f>
        <v>3.9324005914419149</v>
      </c>
      <c r="AP41" s="337">
        <f>VLOOKUP($A41,'Value Added'!$A$2:$AX$44,COLUMN('Value Added'!AW$1),0)/VLOOKUP($A41,'Value Added'!$A$2:$AX$44,COLUMN('Value Added'!$J$1),0)</f>
        <v>3.9386150821208381</v>
      </c>
      <c r="AQ41" s="338">
        <f>VLOOKUP($A41,'Value Added'!$A$2:$AX$44,COLUMN('Value Added'!AX$1),0)/VLOOKUP($A41,'Value Added'!$A$2:$AX$44,COLUMN('Value Added'!$J$1),0)</f>
        <v>3.9406222028765856</v>
      </c>
    </row>
    <row r="42" spans="1:43" x14ac:dyDescent="0.2">
      <c r="A42" s="74" t="s">
        <v>40</v>
      </c>
      <c r="B42" s="161" t="s">
        <v>378</v>
      </c>
      <c r="C42" s="161">
        <v>1</v>
      </c>
      <c r="D42" s="342">
        <f>VLOOKUP($A42,'Value Added'!$A$2:$AX$44,COLUMN('Value Added'!K$1),0)/VLOOKUP($A42,'Value Added'!$A$2:$AX$44,COLUMN('Value Added'!$J$1),0)</f>
        <v>1.2296445709057626</v>
      </c>
      <c r="E42" s="337">
        <f>VLOOKUP($A42,'Value Added'!$A$2:$AX$44,COLUMN('Value Added'!L$1),0)/VLOOKUP($A42,'Value Added'!$A$2:$AX$44,COLUMN('Value Added'!$J$1),0)</f>
        <v>1.3278063520995711</v>
      </c>
      <c r="F42" s="337">
        <f>VLOOKUP($A42,'Value Added'!$A$2:$AX$44,COLUMN('Value Added'!M$1),0)/VLOOKUP($A42,'Value Added'!$A$2:$AX$44,COLUMN('Value Added'!$J$1),0)</f>
        <v>1.3883378838911353</v>
      </c>
      <c r="G42" s="337">
        <f>VLOOKUP($A42,'Value Added'!$A$2:$AX$44,COLUMN('Value Added'!N$1),0)/VLOOKUP($A42,'Value Added'!$A$2:$AX$44,COLUMN('Value Added'!$J$1),0)</f>
        <v>1.543404742615629</v>
      </c>
      <c r="H42" s="337">
        <f>VLOOKUP($A42,'Value Added'!$A$2:$AX$44,COLUMN('Value Added'!O$1),0)/VLOOKUP($A42,'Value Added'!$A$2:$AX$44,COLUMN('Value Added'!$J$1),0)</f>
        <v>1.7496200502384502</v>
      </c>
      <c r="I42" s="337">
        <f>VLOOKUP($A42,'Value Added'!$A$2:$AX$44,COLUMN('Value Added'!P$1),0)/VLOOKUP($A42,'Value Added'!$A$2:$AX$44,COLUMN('Value Added'!$J$1),0)</f>
        <v>1.9546669729208748</v>
      </c>
      <c r="J42" s="337">
        <f>VLOOKUP($A42,'Value Added'!$A$2:$AX$44,COLUMN('Value Added'!Q$1),0)/VLOOKUP($A42,'Value Added'!$A$2:$AX$44,COLUMN('Value Added'!$J$1),0)</f>
        <v>2.1447467544166119</v>
      </c>
      <c r="K42" s="337">
        <f>VLOOKUP($A42,'Value Added'!$A$2:$AX$44,COLUMN('Value Added'!R$1),0)/VLOOKUP($A42,'Value Added'!$A$2:$AX$44,COLUMN('Value Added'!$J$1),0)</f>
        <v>2.321097578028875</v>
      </c>
      <c r="L42" s="337">
        <f>VLOOKUP($A42,'Value Added'!$A$2:$AX$44,COLUMN('Value Added'!S$1),0)/VLOOKUP($A42,'Value Added'!$A$2:$AX$44,COLUMN('Value Added'!$J$1),0)</f>
        <v>2.4880828100122443</v>
      </c>
      <c r="M42" s="337">
        <f>VLOOKUP($A42,'Value Added'!$A$2:$AX$44,COLUMN('Value Added'!T$1),0)/VLOOKUP($A42,'Value Added'!$A$2:$AX$44,COLUMN('Value Added'!$J$1),0)</f>
        <v>2.6529571456901375</v>
      </c>
      <c r="N42" s="337">
        <f>VLOOKUP($A42,'Value Added'!$A$2:$AX$44,COLUMN('Value Added'!U$1),0)/VLOOKUP($A42,'Value Added'!$A$2:$AX$44,COLUMN('Value Added'!$J$1),0)</f>
        <v>2.8236972366860593</v>
      </c>
      <c r="O42" s="337">
        <f>VLOOKUP($A42,'Value Added'!$A$2:$AX$44,COLUMN('Value Added'!V$1),0)/VLOOKUP($A42,'Value Added'!$A$2:$AX$44,COLUMN('Value Added'!$J$1),0)</f>
        <v>3.0020051430541979</v>
      </c>
      <c r="P42" s="337">
        <f>VLOOKUP($A42,'Value Added'!$A$2:$AX$44,COLUMN('Value Added'!W$1),0)/VLOOKUP($A42,'Value Added'!$A$2:$AX$44,COLUMN('Value Added'!$J$1),0)</f>
        <v>3.1877309788299719</v>
      </c>
      <c r="Q42" s="337">
        <f>VLOOKUP($A42,'Value Added'!$A$2:$AX$44,COLUMN('Value Added'!X$1),0)/VLOOKUP($A42,'Value Added'!$A$2:$AX$44,COLUMN('Value Added'!$J$1),0)</f>
        <v>3.3806510157148124</v>
      </c>
      <c r="R42" s="337">
        <f>VLOOKUP($A42,'Value Added'!$A$2:$AX$44,COLUMN('Value Added'!Y$1),0)/VLOOKUP($A42,'Value Added'!$A$2:$AX$44,COLUMN('Value Added'!$J$1),0)</f>
        <v>3.5804613053524244</v>
      </c>
      <c r="S42" s="337">
        <f>VLOOKUP($A42,'Value Added'!$A$2:$AX$44,COLUMN('Value Added'!Z$1),0)/VLOOKUP($A42,'Value Added'!$A$2:$AX$44,COLUMN('Value Added'!$J$1),0)</f>
        <v>3.7867691688148399</v>
      </c>
      <c r="T42" s="337">
        <f>VLOOKUP($A42,'Value Added'!$A$2:$AX$44,COLUMN('Value Added'!AA$1),0)/VLOOKUP($A42,'Value Added'!$A$2:$AX$44,COLUMN('Value Added'!$J$1),0)</f>
        <v>3.9990791623797666</v>
      </c>
      <c r="U42" s="337">
        <f>VLOOKUP($A42,'Value Added'!$A$2:$AX$44,COLUMN('Value Added'!AB$1),0)/VLOOKUP($A42,'Value Added'!$A$2:$AX$44,COLUMN('Value Added'!$J$1),0)</f>
        <v>4.2167934293377272</v>
      </c>
      <c r="V42" s="337">
        <f>VLOOKUP($A42,'Value Added'!$A$2:$AX$44,COLUMN('Value Added'!AC$1),0)/VLOOKUP($A42,'Value Added'!$A$2:$AX$44,COLUMN('Value Added'!$J$1),0)</f>
        <v>4.4392095339889952</v>
      </c>
      <c r="W42" s="337">
        <f>VLOOKUP($A42,'Value Added'!$A$2:$AX$44,COLUMN('Value Added'!AD$1),0)/VLOOKUP($A42,'Value Added'!$A$2:$AX$44,COLUMN('Value Added'!$J$1),0)</f>
        <v>4.6655171617195839</v>
      </c>
      <c r="X42" s="337">
        <f>VLOOKUP($A42,'Value Added'!$A$2:$AX$44,COLUMN('Value Added'!AE$1),0)/VLOOKUP($A42,'Value Added'!$A$2:$AX$44,COLUMN('Value Added'!$J$1),0)</f>
        <v>4.8947960707335465</v>
      </c>
      <c r="Y42" s="337">
        <f>VLOOKUP($A42,'Value Added'!$A$2:$AX$44,COLUMN('Value Added'!AF$1),0)/VLOOKUP($A42,'Value Added'!$A$2:$AX$44,COLUMN('Value Added'!$J$1),0)</f>
        <v>5.1260154979443993</v>
      </c>
      <c r="Z42" s="337">
        <f>VLOOKUP($A42,'Value Added'!$A$2:$AX$44,COLUMN('Value Added'!AG$1),0)/VLOOKUP($A42,'Value Added'!$A$2:$AX$44,COLUMN('Value Added'!$J$1),0)</f>
        <v>5.3580352164432465</v>
      </c>
      <c r="AA42" s="337">
        <f>VLOOKUP($A42,'Value Added'!$A$2:$AX$44,COLUMN('Value Added'!AH$1),0)/VLOOKUP($A42,'Value Added'!$A$2:$AX$44,COLUMN('Value Added'!$J$1),0)</f>
        <v>5.5896084307656446</v>
      </c>
      <c r="AB42" s="337">
        <f>VLOOKUP($A42,'Value Added'!$A$2:$AX$44,COLUMN('Value Added'!AI$1),0)/VLOOKUP($A42,'Value Added'!$A$2:$AX$44,COLUMN('Value Added'!$J$1),0)</f>
        <v>5.8193866782615604</v>
      </c>
      <c r="AC42" s="337">
        <f>VLOOKUP($A42,'Value Added'!$A$2:$AX$44,COLUMN('Value Added'!AJ$1),0)/VLOOKUP($A42,'Value Added'!$A$2:$AX$44,COLUMN('Value Added'!$J$1),0)</f>
        <v>6.0459268797599508</v>
      </c>
      <c r="AD42" s="337">
        <f>VLOOKUP($A42,'Value Added'!$A$2:$AX$44,COLUMN('Value Added'!AK$1),0)/VLOOKUP($A42,'Value Added'!$A$2:$AX$44,COLUMN('Value Added'!$J$1),0)</f>
        <v>6.2677006501200498</v>
      </c>
      <c r="AE42" s="337">
        <f>VLOOKUP($A42,'Value Added'!$A$2:$AX$44,COLUMN('Value Added'!AL$1),0)/VLOOKUP($A42,'Value Added'!$A$2:$AX$44,COLUMN('Value Added'!$J$1),0)</f>
        <v>6.4831059391116179</v>
      </c>
      <c r="AF42" s="337">
        <f>VLOOKUP($A42,'Value Added'!$A$2:$AX$44,COLUMN('Value Added'!AM$1),0)/VLOOKUP($A42,'Value Added'!$A$2:$AX$44,COLUMN('Value Added'!$J$1),0)</f>
        <v>6.6904810255649165</v>
      </c>
      <c r="AG42" s="337">
        <f>VLOOKUP($A42,'Value Added'!$A$2:$AX$44,COLUMN('Value Added'!AN$1),0)/VLOOKUP($A42,'Value Added'!$A$2:$AX$44,COLUMN('Value Added'!$J$1),0)</f>
        <v>6.8881208333811799</v>
      </c>
      <c r="AH42" s="337">
        <f>VLOOKUP($A42,'Value Added'!$A$2:$AX$44,COLUMN('Value Added'!AO$1),0)/VLOOKUP($A42,'Value Added'!$A$2:$AX$44,COLUMN('Value Added'!$J$1),0)</f>
        <v>7.0742954776254905</v>
      </c>
      <c r="AI42" s="337">
        <f>VLOOKUP($A42,'Value Added'!$A$2:$AX$44,COLUMN('Value Added'!AP$1),0)/VLOOKUP($A42,'Value Added'!$A$2:$AX$44,COLUMN('Value Added'!$J$1),0)</f>
        <v>7.2472708837135444</v>
      </c>
      <c r="AJ42" s="337">
        <f>VLOOKUP($A42,'Value Added'!$A$2:$AX$44,COLUMN('Value Added'!AQ$1),0)/VLOOKUP($A42,'Value Added'!$A$2:$AX$44,COLUMN('Value Added'!$J$1),0)</f>
        <v>7.4053312541759038</v>
      </c>
      <c r="AK42" s="337">
        <f>VLOOKUP($A42,'Value Added'!$A$2:$AX$44,COLUMN('Value Added'!AR$1),0)/VLOOKUP($A42,'Value Added'!$A$2:$AX$44,COLUMN('Value Added'!$J$1),0)</f>
        <v>7.54680308750347</v>
      </c>
      <c r="AL42" s="337">
        <f>VLOOKUP($A42,'Value Added'!$A$2:$AX$44,COLUMN('Value Added'!AS$1),0)/VLOOKUP($A42,'Value Added'!$A$2:$AX$44,COLUMN('Value Added'!$J$1),0)</f>
        <v>7.670080384314919</v>
      </c>
      <c r="AM42" s="337">
        <f>VLOOKUP($A42,'Value Added'!$A$2:$AX$44,COLUMN('Value Added'!AT$1),0)/VLOOKUP($A42,'Value Added'!$A$2:$AX$44,COLUMN('Value Added'!$J$1),0)</f>
        <v>7.7736506099718126</v>
      </c>
      <c r="AN42" s="337">
        <f>VLOOKUP($A42,'Value Added'!$A$2:$AX$44,COLUMN('Value Added'!AU$1),0)/VLOOKUP($A42,'Value Added'!$A$2:$AX$44,COLUMN('Value Added'!$J$1),0)</f>
        <v>7.8561209224185031</v>
      </c>
      <c r="AO42" s="337">
        <f>VLOOKUP($A42,'Value Added'!$A$2:$AX$44,COLUMN('Value Added'!AV$1),0)/VLOOKUP($A42,'Value Added'!$A$2:$AX$44,COLUMN('Value Added'!$J$1),0)</f>
        <v>7.9162441221639561</v>
      </c>
      <c r="AP42" s="337">
        <f>VLOOKUP($A42,'Value Added'!$A$2:$AX$44,COLUMN('Value Added'!AW$1),0)/VLOOKUP($A42,'Value Added'!$A$2:$AX$44,COLUMN('Value Added'!$J$1),0)</f>
        <v>7.9529437406709347</v>
      </c>
      <c r="AQ42" s="338">
        <f>VLOOKUP($A42,'Value Added'!$A$2:$AX$44,COLUMN('Value Added'!AX$1),0)/VLOOKUP($A42,'Value Added'!$A$2:$AX$44,COLUMN('Value Added'!$J$1),0)</f>
        <v>7.9653376565698002</v>
      </c>
    </row>
    <row r="43" spans="1:43" x14ac:dyDescent="0.2">
      <c r="A43" s="74" t="s">
        <v>41</v>
      </c>
      <c r="B43" s="161" t="s">
        <v>378</v>
      </c>
      <c r="C43" s="161">
        <v>1</v>
      </c>
      <c r="D43" s="342">
        <f>VLOOKUP($A43,'Value Added'!$A$2:$AX$44,COLUMN('Value Added'!K$1),0)/VLOOKUP($A43,'Value Added'!$A$2:$AX$44,COLUMN('Value Added'!$J$1),0)</f>
        <v>1.1401022905519134</v>
      </c>
      <c r="E43" s="337">
        <f>VLOOKUP($A43,'Value Added'!$A$2:$AX$44,COLUMN('Value Added'!L$1),0)/VLOOKUP($A43,'Value Added'!$A$2:$AX$44,COLUMN('Value Added'!$J$1),0)</f>
        <v>1.1894224805491573</v>
      </c>
      <c r="F43" s="337">
        <f>VLOOKUP($A43,'Value Added'!$A$2:$AX$44,COLUMN('Value Added'!M$1),0)/VLOOKUP($A43,'Value Added'!$A$2:$AX$44,COLUMN('Value Added'!$J$1),0)</f>
        <v>1.2229363957156041</v>
      </c>
      <c r="G43" s="337">
        <f>VLOOKUP($A43,'Value Added'!$A$2:$AX$44,COLUMN('Value Added'!N$1),0)/VLOOKUP($A43,'Value Added'!$A$2:$AX$44,COLUMN('Value Added'!$J$1),0)</f>
        <v>1.3065678015410556</v>
      </c>
      <c r="H43" s="337">
        <f>VLOOKUP($A43,'Value Added'!$A$2:$AX$44,COLUMN('Value Added'!O$1),0)/VLOOKUP($A43,'Value Added'!$A$2:$AX$44,COLUMN('Value Added'!$J$1),0)</f>
        <v>1.4135387999789806</v>
      </c>
      <c r="I43" s="337">
        <f>VLOOKUP($A43,'Value Added'!$A$2:$AX$44,COLUMN('Value Added'!P$1),0)/VLOOKUP($A43,'Value Added'!$A$2:$AX$44,COLUMN('Value Added'!$J$1),0)</f>
        <v>1.5161701208772489</v>
      </c>
      <c r="J43" s="337">
        <f>VLOOKUP($A43,'Value Added'!$A$2:$AX$44,COLUMN('Value Added'!Q$1),0)/VLOOKUP($A43,'Value Added'!$A$2:$AX$44,COLUMN('Value Added'!$J$1),0)</f>
        <v>1.6083728824204726</v>
      </c>
      <c r="K43" s="337">
        <f>VLOOKUP($A43,'Value Added'!$A$2:$AX$44,COLUMN('Value Added'!R$1),0)/VLOOKUP($A43,'Value Added'!$A$2:$AX$44,COLUMN('Value Added'!$J$1),0)</f>
        <v>1.6911717635143533</v>
      </c>
      <c r="L43" s="337">
        <f>VLOOKUP($A43,'Value Added'!$A$2:$AX$44,COLUMN('Value Added'!S$1),0)/VLOOKUP($A43,'Value Added'!$A$2:$AX$44,COLUMN('Value Added'!$J$1),0)</f>
        <v>1.7665031800529989</v>
      </c>
      <c r="M43" s="337">
        <f>VLOOKUP($A43,'Value Added'!$A$2:$AX$44,COLUMN('Value Added'!T$1),0)/VLOOKUP($A43,'Value Added'!$A$2:$AX$44,COLUMN('Value Added'!$J$1),0)</f>
        <v>1.8370899278557029</v>
      </c>
      <c r="N43" s="337">
        <f>VLOOKUP($A43,'Value Added'!$A$2:$AX$44,COLUMN('Value Added'!U$1),0)/VLOOKUP($A43,'Value Added'!$A$2:$AX$44,COLUMN('Value Added'!$J$1),0)</f>
        <v>1.9056678182059215</v>
      </c>
      <c r="O43" s="337">
        <f>VLOOKUP($A43,'Value Added'!$A$2:$AX$44,COLUMN('Value Added'!V$1),0)/VLOOKUP($A43,'Value Added'!$A$2:$AX$44,COLUMN('Value Added'!$J$1),0)</f>
        <v>1.9727318388049035</v>
      </c>
      <c r="P43" s="337">
        <f>VLOOKUP($A43,'Value Added'!$A$2:$AX$44,COLUMN('Value Added'!W$1),0)/VLOOKUP($A43,'Value Added'!$A$2:$AX$44,COLUMN('Value Added'!$J$1),0)</f>
        <v>2.0381878137913594</v>
      </c>
      <c r="Q43" s="337">
        <f>VLOOKUP($A43,'Value Added'!$A$2:$AX$44,COLUMN('Value Added'!X$1),0)/VLOOKUP($A43,'Value Added'!$A$2:$AX$44,COLUMN('Value Added'!$J$1),0)</f>
        <v>2.1019716910149473</v>
      </c>
      <c r="R43" s="337">
        <f>VLOOKUP($A43,'Value Added'!$A$2:$AX$44,COLUMN('Value Added'!Y$1),0)/VLOOKUP($A43,'Value Added'!$A$2:$AX$44,COLUMN('Value Added'!$J$1),0)</f>
        <v>2.1640498601727183</v>
      </c>
      <c r="S43" s="337">
        <f>VLOOKUP($A43,'Value Added'!$A$2:$AX$44,COLUMN('Value Added'!Z$1),0)/VLOOKUP($A43,'Value Added'!$A$2:$AX$44,COLUMN('Value Added'!$J$1),0)</f>
        <v>2.2243890446441319</v>
      </c>
      <c r="T43" s="337">
        <f>VLOOKUP($A43,'Value Added'!$A$2:$AX$44,COLUMN('Value Added'!AA$1),0)/VLOOKUP($A43,'Value Added'!$A$2:$AX$44,COLUMN('Value Added'!$J$1),0)</f>
        <v>2.2828593747892136</v>
      </c>
      <c r="U43" s="337">
        <f>VLOOKUP($A43,'Value Added'!$A$2:$AX$44,COLUMN('Value Added'!AB$1),0)/VLOOKUP($A43,'Value Added'!$A$2:$AX$44,COLUMN('Value Added'!$J$1),0)</f>
        <v>2.3393137092912428</v>
      </c>
      <c r="V43" s="337">
        <f>VLOOKUP($A43,'Value Added'!$A$2:$AX$44,COLUMN('Value Added'!AC$1),0)/VLOOKUP($A43,'Value Added'!$A$2:$AX$44,COLUMN('Value Added'!$J$1),0)</f>
        <v>2.3936168503615165</v>
      </c>
      <c r="W43" s="337">
        <f>VLOOKUP($A43,'Value Added'!$A$2:$AX$44,COLUMN('Value Added'!AD$1),0)/VLOOKUP($A43,'Value Added'!$A$2:$AX$44,COLUMN('Value Added'!$J$1),0)</f>
        <v>2.4456461949795254</v>
      </c>
      <c r="X43" s="337">
        <f>VLOOKUP($A43,'Value Added'!$A$2:$AX$44,COLUMN('Value Added'!AE$1),0)/VLOOKUP($A43,'Value Added'!$A$2:$AX$44,COLUMN('Value Added'!$J$1),0)</f>
        <v>2.4952922596448546</v>
      </c>
      <c r="Y43" s="337">
        <f>VLOOKUP($A43,'Value Added'!$A$2:$AX$44,COLUMN('Value Added'!AF$1),0)/VLOOKUP($A43,'Value Added'!$A$2:$AX$44,COLUMN('Value Added'!$J$1),0)</f>
        <v>2.542459078198815</v>
      </c>
      <c r="Z43" s="337">
        <f>VLOOKUP($A43,'Value Added'!$A$2:$AX$44,COLUMN('Value Added'!AG$1),0)/VLOOKUP($A43,'Value Added'!$A$2:$AX$44,COLUMN('Value Added'!$J$1),0)</f>
        <v>2.5870644739187587</v>
      </c>
      <c r="AA43" s="337">
        <f>VLOOKUP($A43,'Value Added'!$A$2:$AX$44,COLUMN('Value Added'!AH$1),0)/VLOOKUP($A43,'Value Added'!$A$2:$AX$44,COLUMN('Value Added'!$J$1),0)</f>
        <v>2.6290402086240952</v>
      </c>
      <c r="AB43" s="337">
        <f>VLOOKUP($A43,'Value Added'!$A$2:$AX$44,COLUMN('Value Added'!AI$1),0)/VLOOKUP($A43,'Value Added'!$A$2:$AX$44,COLUMN('Value Added'!$J$1),0)</f>
        <v>2.6683320129408434</v>
      </c>
      <c r="AC43" s="337">
        <f>VLOOKUP($A43,'Value Added'!$A$2:$AX$44,COLUMN('Value Added'!AJ$1),0)/VLOOKUP($A43,'Value Added'!$A$2:$AX$44,COLUMN('Value Added'!$J$1),0)</f>
        <v>2.7048995031356582</v>
      </c>
      <c r="AD43" s="337">
        <f>VLOOKUP($A43,'Value Added'!$A$2:$AX$44,COLUMN('Value Added'!AK$1),0)/VLOOKUP($A43,'Value Added'!$A$2:$AX$44,COLUMN('Value Added'!$J$1),0)</f>
        <v>2.7387159910391161</v>
      </c>
      <c r="AE43" s="337">
        <f>VLOOKUP($A43,'Value Added'!$A$2:$AX$44,COLUMN('Value Added'!AL$1),0)/VLOOKUP($A43,'Value Added'!$A$2:$AX$44,COLUMN('Value Added'!$J$1),0)</f>
        <v>2.7697681945238166</v>
      </c>
      <c r="AF43" s="337">
        <f>VLOOKUP($A43,'Value Added'!$A$2:$AX$44,COLUMN('Value Added'!AM$1),0)/VLOOKUP($A43,'Value Added'!$A$2:$AX$44,COLUMN('Value Added'!$J$1),0)</f>
        <v>2.7980558567814997</v>
      </c>
      <c r="AG43" s="337">
        <f>VLOOKUP($A43,'Value Added'!$A$2:$AX$44,COLUMN('Value Added'!AN$1),0)/VLOOKUP($A43,'Value Added'!$A$2:$AX$44,COLUMN('Value Added'!$J$1),0)</f>
        <v>2.8235912832546082</v>
      </c>
      <c r="AH43" s="337">
        <f>VLOOKUP($A43,'Value Added'!$A$2:$AX$44,COLUMN('Value Added'!AO$1),0)/VLOOKUP($A43,'Value Added'!$A$2:$AX$44,COLUMN('Value Added'!$J$1),0)</f>
        <v>2.8463988055232239</v>
      </c>
      <c r="AI43" s="337">
        <f>VLOOKUP($A43,'Value Added'!$A$2:$AX$44,COLUMN('Value Added'!AP$1),0)/VLOOKUP($A43,'Value Added'!$A$2:$AX$44,COLUMN('Value Added'!$J$1),0)</f>
        <v>2.8665141817347064</v>
      </c>
      <c r="AJ43" s="337">
        <f>VLOOKUP($A43,'Value Added'!$A$2:$AX$44,COLUMN('Value Added'!AQ$1),0)/VLOOKUP($A43,'Value Added'!$A$2:$AX$44,COLUMN('Value Added'!$J$1),0)</f>
        <v>2.8839839432976553</v>
      </c>
      <c r="AK43" s="337">
        <f>VLOOKUP($A43,'Value Added'!$A$2:$AX$44,COLUMN('Value Added'!AR$1),0)/VLOOKUP($A43,'Value Added'!$A$2:$AX$44,COLUMN('Value Added'!$J$1),0)</f>
        <v>2.8988646975541497</v>
      </c>
      <c r="AL43" s="337">
        <f>VLOOKUP($A43,'Value Added'!$A$2:$AX$44,COLUMN('Value Added'!AS$1),0)/VLOOKUP($A43,'Value Added'!$A$2:$AX$44,COLUMN('Value Added'!$J$1),0)</f>
        <v>2.9112223960068118</v>
      </c>
      <c r="AM43" s="337">
        <f>VLOOKUP($A43,'Value Added'!$A$2:$AX$44,COLUMN('Value Added'!AT$1),0)/VLOOKUP($A43,'Value Added'!$A$2:$AX$44,COLUMN('Value Added'!$J$1),0)</f>
        <v>2.9211315774223623</v>
      </c>
      <c r="AN43" s="337">
        <f>VLOOKUP($A43,'Value Added'!$A$2:$AX$44,COLUMN('Value Added'!AU$1),0)/VLOOKUP($A43,'Value Added'!$A$2:$AX$44,COLUMN('Value Added'!$J$1),0)</f>
        <v>2.9286745947757531</v>
      </c>
      <c r="AO43" s="337">
        <f>VLOOKUP($A43,'Value Added'!$A$2:$AX$44,COLUMN('Value Added'!AV$1),0)/VLOOKUP($A43,'Value Added'!$A$2:$AX$44,COLUMN('Value Added'!$J$1),0)</f>
        <v>2.9339408345520983</v>
      </c>
      <c r="AP43" s="337">
        <f>VLOOKUP($A43,'Value Added'!$A$2:$AX$44,COLUMN('Value Added'!AW$1),0)/VLOOKUP($A43,'Value Added'!$A$2:$AX$44,COLUMN('Value Added'!$J$1),0)</f>
        <v>2.9370259364037032</v>
      </c>
      <c r="AQ43" s="338">
        <f>VLOOKUP($A43,'Value Added'!$A$2:$AX$44,COLUMN('Value Added'!AX$1),0)/VLOOKUP($A43,'Value Added'!$A$2:$AX$44,COLUMN('Value Added'!$J$1),0)</f>
        <v>2.9380310205794968</v>
      </c>
    </row>
    <row r="44" spans="1:43" x14ac:dyDescent="0.2">
      <c r="A44" s="221" t="s">
        <v>123</v>
      </c>
      <c r="B44" s="162" t="s">
        <v>378</v>
      </c>
      <c r="C44" s="162">
        <v>1</v>
      </c>
      <c r="D44" s="343">
        <f>VLOOKUP($A44,'Value Added'!$A$2:$AX$44,COLUMN('Value Added'!K$1),0)/VLOOKUP($A44,'Value Added'!$A$2:$AX$44,COLUMN('Value Added'!$J$1),0)</f>
        <v>1.0575641869457346</v>
      </c>
      <c r="E44" s="339">
        <f>VLOOKUP($A44,'Value Added'!$A$2:$AX$44,COLUMN('Value Added'!L$1),0)/VLOOKUP($A44,'Value Added'!$A$2:$AX$44,COLUMN('Value Added'!$J$1),0)</f>
        <v>1.076293346737867</v>
      </c>
      <c r="F44" s="339">
        <f>VLOOKUP($A44,'Value Added'!$A$2:$AX$44,COLUMN('Value Added'!M$1),0)/VLOOKUP($A44,'Value Added'!$A$2:$AX$44,COLUMN('Value Added'!$J$1),0)</f>
        <v>1.1320320876447743</v>
      </c>
      <c r="G44" s="339">
        <f>VLOOKUP($A44,'Value Added'!$A$2:$AX$44,COLUMN('Value Added'!N$1),0)/VLOOKUP($A44,'Value Added'!$A$2:$AX$44,COLUMN('Value Added'!$J$1),0)</f>
        <v>1.1904408408224678</v>
      </c>
      <c r="H44" s="339">
        <f>VLOOKUP($A44,'Value Added'!$A$2:$AX$44,COLUMN('Value Added'!O$1),0)/VLOOKUP($A44,'Value Added'!$A$2:$AX$44,COLUMN('Value Added'!$J$1),0)</f>
        <v>1.2402418364198762</v>
      </c>
      <c r="I44" s="339">
        <f>VLOOKUP($A44,'Value Added'!$A$2:$AX$44,COLUMN('Value Added'!P$1),0)/VLOOKUP($A44,'Value Added'!$A$2:$AX$44,COLUMN('Value Added'!$J$1),0)</f>
        <v>1.3050801283918003</v>
      </c>
      <c r="J44" s="339">
        <f>VLOOKUP($A44,'Value Added'!$A$2:$AX$44,COLUMN('Value Added'!Q$1),0)/VLOOKUP($A44,'Value Added'!$A$2:$AX$44,COLUMN('Value Added'!$J$1),0)</f>
        <v>1.3608133970582135</v>
      </c>
      <c r="K44" s="339">
        <f>VLOOKUP($A44,'Value Added'!$A$2:$AX$44,COLUMN('Value Added'!R$1),0)/VLOOKUP($A44,'Value Added'!$A$2:$AX$44,COLUMN('Value Added'!$J$1),0)</f>
        <v>1.4151806088223526</v>
      </c>
      <c r="L44" s="339">
        <f>VLOOKUP($A44,'Value Added'!$A$2:$AX$44,COLUMN('Value Added'!S$1),0)/VLOOKUP($A44,'Value Added'!$A$2:$AX$44,COLUMN('Value Added'!$J$1),0)</f>
        <v>1.467971473530483</v>
      </c>
      <c r="M44" s="339">
        <f>VLOOKUP($A44,'Value Added'!$A$2:$AX$44,COLUMN('Value Added'!T$1),0)/VLOOKUP($A44,'Value Added'!$A$2:$AX$44,COLUMN('Value Added'!$J$1),0)</f>
        <v>1.527529197228042</v>
      </c>
      <c r="N44" s="339">
        <f>VLOOKUP($A44,'Value Added'!$A$2:$AX$44,COLUMN('Value Added'!U$1),0)/VLOOKUP($A44,'Value Added'!$A$2:$AX$44,COLUMN('Value Added'!$J$1),0)</f>
        <v>1.5680818015213203</v>
      </c>
      <c r="O44" s="339">
        <f>VLOOKUP($A44,'Value Added'!$A$2:$AX$44,COLUMN('Value Added'!V$1),0)/VLOOKUP($A44,'Value Added'!$A$2:$AX$44,COLUMN('Value Added'!$J$1),0)</f>
        <v>1.6150842680243509</v>
      </c>
      <c r="P44" s="339">
        <f>VLOOKUP($A44,'Value Added'!$A$2:$AX$44,COLUMN('Value Added'!W$1),0)/VLOOKUP($A44,'Value Added'!$A$2:$AX$44,COLUMN('Value Added'!$J$1),0)</f>
        <v>1.6598787115739109</v>
      </c>
      <c r="Q44" s="339">
        <f>VLOOKUP($A44,'Value Added'!$A$2:$AX$44,COLUMN('Value Added'!X$1),0)/VLOOKUP($A44,'Value Added'!$A$2:$AX$44,COLUMN('Value Added'!$J$1),0)</f>
        <v>1.702365383403585</v>
      </c>
      <c r="R44" s="339">
        <f>VLOOKUP($A44,'Value Added'!$A$2:$AX$44,COLUMN('Value Added'!Y$1),0)/VLOOKUP($A44,'Value Added'!$A$2:$AX$44,COLUMN('Value Added'!$J$1),0)</f>
        <v>1.738868058785658</v>
      </c>
      <c r="S44" s="339">
        <f>VLOOKUP($A44,'Value Added'!$A$2:$AX$44,COLUMN('Value Added'!Z$1),0)/VLOOKUP($A44,'Value Added'!$A$2:$AX$44,COLUMN('Value Added'!$J$1),0)</f>
        <v>1.7801378714971516</v>
      </c>
      <c r="T44" s="339">
        <f>VLOOKUP($A44,'Value Added'!$A$2:$AX$44,COLUMN('Value Added'!AA$1),0)/VLOOKUP($A44,'Value Added'!$A$2:$AX$44,COLUMN('Value Added'!$J$1),0)</f>
        <v>1.8153450949870109</v>
      </c>
      <c r="U44" s="339">
        <f>VLOOKUP($A44,'Value Added'!$A$2:$AX$44,COLUMN('Value Added'!AB$1),0)/VLOOKUP($A44,'Value Added'!$A$2:$AX$44,COLUMN('Value Added'!$J$1),0)</f>
        <v>1.8480863132207779</v>
      </c>
      <c r="V44" s="339">
        <f>VLOOKUP($A44,'Value Added'!$A$2:$AX$44,COLUMN('Value Added'!AC$1),0)/VLOOKUP($A44,'Value Added'!$A$2:$AX$44,COLUMN('Value Added'!$J$1),0)</f>
        <v>1.8783796040936771</v>
      </c>
      <c r="W44" s="339">
        <f>VLOOKUP($A44,'Value Added'!$A$2:$AX$44,COLUMN('Value Added'!AD$1),0)/VLOOKUP($A44,'Value Added'!$A$2:$AX$44,COLUMN('Value Added'!$J$1),0)</f>
        <v>1.9062642192937633</v>
      </c>
      <c r="X44" s="339">
        <f>VLOOKUP($A44,'Value Added'!$A$2:$AX$44,COLUMN('Value Added'!AE$1),0)/VLOOKUP($A44,'Value Added'!$A$2:$AX$44,COLUMN('Value Added'!$J$1),0)</f>
        <v>1.9317993162975706</v>
      </c>
      <c r="Y44" s="339">
        <f>VLOOKUP($A44,'Value Added'!$A$2:$AX$44,COLUMN('Value Added'!AF$1),0)/VLOOKUP($A44,'Value Added'!$A$2:$AX$44,COLUMN('Value Added'!$J$1),0)</f>
        <v>1.9550625639240851</v>
      </c>
      <c r="Z44" s="339">
        <f>VLOOKUP($A44,'Value Added'!$A$2:$AX$44,COLUMN('Value Added'!AG$1),0)/VLOOKUP($A44,'Value Added'!$A$2:$AX$44,COLUMN('Value Added'!$J$1),0)</f>
        <v>1.9761486590240374</v>
      </c>
      <c r="AA44" s="339">
        <f>VLOOKUP($A44,'Value Added'!$A$2:$AX$44,COLUMN('Value Added'!AH$1),0)/VLOOKUP($A44,'Value Added'!$A$2:$AX$44,COLUMN('Value Added'!$J$1),0)</f>
        <v>1.9951677904863474</v>
      </c>
      <c r="AB44" s="339">
        <f>VLOOKUP($A44,'Value Added'!$A$2:$AX$44,COLUMN('Value Added'!AI$1),0)/VLOOKUP($A44,'Value Added'!$A$2:$AX$44,COLUMN('Value Added'!$J$1),0)</f>
        <v>2.0122440847394163</v>
      </c>
      <c r="AC44" s="339">
        <f>VLOOKUP($A44,'Value Added'!$A$2:$AX$44,COLUMN('Value Added'!AJ$1),0)/VLOOKUP($A44,'Value Added'!$A$2:$AX$44,COLUMN('Value Added'!$J$1),0)</f>
        <v>2.0275140644485448</v>
      </c>
      <c r="AD44" s="339">
        <f>VLOOKUP($A44,'Value Added'!$A$2:$AX$44,COLUMN('Value Added'!AK$1),0)/VLOOKUP($A44,'Value Added'!$A$2:$AX$44,COLUMN('Value Added'!$J$1),0)</f>
        <v>2.0411251492940434</v>
      </c>
      <c r="AE44" s="339">
        <f>VLOOKUP($A44,'Value Added'!$A$2:$AX$44,COLUMN('Value Added'!AL$1),0)/VLOOKUP($A44,'Value Added'!$A$2:$AX$44,COLUMN('Value Added'!$J$1),0)</f>
        <v>2.0532342246862432</v>
      </c>
      <c r="AF44" s="339">
        <f>VLOOKUP($A44,'Value Added'!$A$2:$AX$44,COLUMN('Value Added'!AM$1),0)/VLOOKUP($A44,'Value Added'!$A$2:$AX$44,COLUMN('Value Added'!$J$1),0)</f>
        <v>2.0640063011521517</v>
      </c>
      <c r="AG44" s="339">
        <f>VLOOKUP($A44,'Value Added'!$A$2:$AX$44,COLUMN('Value Added'!AN$1),0)/VLOOKUP($A44,'Value Added'!$A$2:$AX$44,COLUMN('Value Added'!$J$1),0)</f>
        <v>2.0736132840226049</v>
      </c>
      <c r="AH44" s="339">
        <f>VLOOKUP($A44,'Value Added'!$A$2:$AX$44,COLUMN('Value Added'!AO$1),0)/VLOOKUP($A44,'Value Added'!$A$2:$AX$44,COLUMN('Value Added'!$J$1),0)</f>
        <v>2.082232870053685</v>
      </c>
      <c r="AI44" s="339">
        <f>VLOOKUP($A44,'Value Added'!$A$2:$AX$44,COLUMN('Value Added'!AP$1),0)/VLOOKUP($A44,'Value Added'!$A$2:$AX$44,COLUMN('Value Added'!$J$1),0)</f>
        <v>2.0900475848157809</v>
      </c>
      <c r="AJ44" s="339">
        <f>VLOOKUP($A44,'Value Added'!$A$2:$AX$44,COLUMN('Value Added'!AQ$1),0)/VLOOKUP($A44,'Value Added'!$A$2:$AX$44,COLUMN('Value Added'!$J$1),0)</f>
        <v>2.0972439721465861</v>
      </c>
      <c r="AK44" s="339">
        <f>VLOOKUP($A44,'Value Added'!$A$2:$AX$44,COLUMN('Value Added'!AR$1),0)/VLOOKUP($A44,'Value Added'!$A$2:$AX$44,COLUMN('Value Added'!$J$1),0)</f>
        <v>2.1040119447487213</v>
      </c>
      <c r="AL44" s="339">
        <f>VLOOKUP($A44,'Value Added'!$A$2:$AX$44,COLUMN('Value Added'!AS$1),0)/VLOOKUP($A44,'Value Added'!$A$2:$AX$44,COLUMN('Value Added'!$J$1),0)</f>
        <v>2.1105443031640574</v>
      </c>
      <c r="AM44" s="339">
        <f>VLOOKUP($A44,'Value Added'!$A$2:$AX$44,COLUMN('Value Added'!AT$1),0)/VLOOKUP($A44,'Value Added'!$A$2:$AX$44,COLUMN('Value Added'!$J$1),0)</f>
        <v>2.1170364289110188</v>
      </c>
      <c r="AN44" s="339">
        <f>VLOOKUP($A44,'Value Added'!$A$2:$AX$44,COLUMN('Value Added'!AU$1),0)/VLOOKUP($A44,'Value Added'!$A$2:$AX$44,COLUMN('Value Added'!$J$1),0)</f>
        <v>2.1236861565560377</v>
      </c>
      <c r="AO44" s="339">
        <f>VLOOKUP($A44,'Value Added'!$A$2:$AX$44,COLUMN('Value Added'!AV$1),0)/VLOOKUP($A44,'Value Added'!$A$2:$AX$44,COLUMN('Value Added'!$J$1),0)</f>
        <v>2.1306938289275457</v>
      </c>
      <c r="AP44" s="339">
        <f>VLOOKUP($A44,'Value Added'!$A$2:$AX$44,COLUMN('Value Added'!AW$1),0)/VLOOKUP($A44,'Value Added'!$A$2:$AX$44,COLUMN('Value Added'!$J$1),0)</f>
        <v>2.1382625395872683</v>
      </c>
      <c r="AQ44" s="340">
        <f>VLOOKUP($A44,'Value Added'!$A$2:$AX$44,COLUMN('Value Added'!AX$1),0)/VLOOKUP($A44,'Value Added'!$A$2:$AX$44,COLUMN('Value Added'!$J$1),0)</f>
        <v>2.146670907262195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B2DB-E838-4FB3-ACDF-4AB3E92112F6}">
  <sheetPr codeName="Sheet15"/>
  <dimension ref="A1:AR74"/>
  <sheetViews>
    <sheetView topLeftCell="W9" workbookViewId="0">
      <selection activeCell="AT60" sqref="AT60"/>
    </sheetView>
  </sheetViews>
  <sheetFormatPr defaultRowHeight="14.25" x14ac:dyDescent="0.2"/>
  <cols>
    <col min="1" max="1" width="27.375" customWidth="1"/>
    <col min="2" max="43" width="9.875" style="136" customWidth="1"/>
    <col min="44" max="44" width="9" style="136"/>
  </cols>
  <sheetData>
    <row r="1" spans="1:44" x14ac:dyDescent="0.2">
      <c r="B1" s="224">
        <v>2019</v>
      </c>
      <c r="C1" s="224">
        <v>2020</v>
      </c>
      <c r="D1" s="224">
        <v>2021</v>
      </c>
      <c r="E1" s="224">
        <v>2022</v>
      </c>
      <c r="F1" s="224">
        <v>2023</v>
      </c>
      <c r="G1" s="224">
        <v>2024</v>
      </c>
      <c r="H1" s="224">
        <v>2025</v>
      </c>
      <c r="I1" s="224">
        <v>2026</v>
      </c>
      <c r="J1" s="224">
        <v>2027</v>
      </c>
      <c r="K1" s="224">
        <v>2028</v>
      </c>
      <c r="L1" s="224">
        <v>2029</v>
      </c>
      <c r="M1" s="224">
        <v>2030</v>
      </c>
      <c r="N1" s="224">
        <v>2031</v>
      </c>
      <c r="O1" s="224">
        <v>2032</v>
      </c>
      <c r="P1" s="224">
        <v>2033</v>
      </c>
      <c r="Q1" s="224">
        <v>2034</v>
      </c>
      <c r="R1" s="224">
        <v>2035</v>
      </c>
      <c r="S1" s="224">
        <v>2036</v>
      </c>
      <c r="T1" s="224">
        <v>2037</v>
      </c>
      <c r="U1" s="224">
        <v>2038</v>
      </c>
      <c r="V1" s="224">
        <v>2039</v>
      </c>
      <c r="W1" s="224">
        <v>2040</v>
      </c>
      <c r="X1" s="224">
        <v>2041</v>
      </c>
      <c r="Y1" s="224">
        <v>2042</v>
      </c>
      <c r="Z1" s="224">
        <v>2043</v>
      </c>
      <c r="AA1" s="224">
        <v>2044</v>
      </c>
      <c r="AB1" s="224">
        <v>2045</v>
      </c>
      <c r="AC1" s="224">
        <v>2046</v>
      </c>
      <c r="AD1" s="224">
        <v>2047</v>
      </c>
      <c r="AE1" s="224">
        <v>2048</v>
      </c>
      <c r="AF1" s="224">
        <v>2049</v>
      </c>
      <c r="AG1" s="224">
        <v>2050</v>
      </c>
      <c r="AH1" s="224">
        <v>2051</v>
      </c>
      <c r="AI1" s="224">
        <v>2052</v>
      </c>
      <c r="AJ1" s="224">
        <v>2053</v>
      </c>
      <c r="AK1" s="224">
        <v>2054</v>
      </c>
      <c r="AL1" s="224">
        <v>2055</v>
      </c>
      <c r="AM1" s="224">
        <v>2056</v>
      </c>
      <c r="AN1" s="224">
        <v>2057</v>
      </c>
      <c r="AO1" s="224">
        <v>2058</v>
      </c>
      <c r="AP1" s="224">
        <v>2059</v>
      </c>
      <c r="AQ1" s="224">
        <v>2060</v>
      </c>
    </row>
    <row r="2" spans="1:44" x14ac:dyDescent="0.2">
      <c r="A2" s="36" t="s">
        <v>351</v>
      </c>
      <c r="B2" s="224">
        <v>0</v>
      </c>
      <c r="C2" s="224">
        <v>0</v>
      </c>
      <c r="D2" s="224">
        <v>0</v>
      </c>
      <c r="E2" s="224">
        <v>0</v>
      </c>
      <c r="F2" s="224">
        <v>0</v>
      </c>
      <c r="G2" s="224">
        <v>0</v>
      </c>
      <c r="H2" s="224">
        <v>0</v>
      </c>
      <c r="I2" s="224">
        <v>0</v>
      </c>
      <c r="J2" s="224">
        <v>0</v>
      </c>
      <c r="K2" s="224">
        <v>0</v>
      </c>
      <c r="L2" s="224">
        <v>0</v>
      </c>
      <c r="M2" s="224">
        <v>0</v>
      </c>
      <c r="N2" s="224">
        <v>0</v>
      </c>
      <c r="O2" s="224">
        <v>0</v>
      </c>
      <c r="P2" s="224">
        <v>0</v>
      </c>
      <c r="Q2" s="224">
        <v>0</v>
      </c>
      <c r="R2" s="224">
        <v>0</v>
      </c>
      <c r="S2" s="224">
        <v>0</v>
      </c>
      <c r="T2" s="224">
        <v>0</v>
      </c>
      <c r="U2" s="224">
        <v>0</v>
      </c>
      <c r="V2" s="224">
        <v>0</v>
      </c>
      <c r="W2" s="224">
        <v>0</v>
      </c>
      <c r="X2" s="224">
        <v>0</v>
      </c>
      <c r="Y2" s="224">
        <v>0</v>
      </c>
      <c r="Z2" s="224">
        <v>0</v>
      </c>
      <c r="AA2" s="224">
        <v>0</v>
      </c>
      <c r="AB2" s="224">
        <v>0</v>
      </c>
      <c r="AC2" s="224">
        <v>0</v>
      </c>
      <c r="AD2" s="224">
        <v>0</v>
      </c>
      <c r="AE2" s="224">
        <v>0</v>
      </c>
      <c r="AF2" s="224">
        <v>0</v>
      </c>
      <c r="AG2" s="224">
        <v>0</v>
      </c>
      <c r="AH2" s="224">
        <v>0</v>
      </c>
      <c r="AI2" s="224">
        <v>0</v>
      </c>
      <c r="AJ2" s="224">
        <v>0</v>
      </c>
      <c r="AK2" s="224">
        <v>0</v>
      </c>
      <c r="AL2" s="224">
        <v>0</v>
      </c>
      <c r="AM2" s="224">
        <v>0</v>
      </c>
      <c r="AN2" s="224">
        <v>0</v>
      </c>
      <c r="AO2" s="224">
        <v>0</v>
      </c>
      <c r="AP2" s="224">
        <v>0</v>
      </c>
      <c r="AQ2" s="224">
        <v>0</v>
      </c>
      <c r="AR2" s="136" t="str">
        <f>VLOOKUP($A2,'Sector Match'!$A$1:$B$43,2,0)</f>
        <v>agriculture and forestry 01T03</v>
      </c>
    </row>
    <row r="3" spans="1:44" x14ac:dyDescent="0.2">
      <c r="A3" s="36" t="s">
        <v>2</v>
      </c>
      <c r="B3" s="233">
        <f>'Non-energy Use 2019'!C116</f>
        <v>1957119831902736</v>
      </c>
      <c r="C3" s="253">
        <f>'Non-energy Use 2020'!C115</f>
        <v>1829833737427264.8</v>
      </c>
      <c r="D3" s="393">
        <f>$C3*VLOOKUP($A3,'Non-energy Multiplier'!$A$1:$AQ$44,COLUMN('Non-energy Multiplier'!D$1),0)</f>
        <v>1923435688731847.5</v>
      </c>
      <c r="E3" s="233">
        <f>$C3*VLOOKUP($A3,'Non-energy Multiplier'!$A$1:$AQ$44,COLUMN('Non-energy Multiplier'!E$1),0)</f>
        <v>2017037640036430.5</v>
      </c>
      <c r="F3" s="233">
        <f>$C3*VLOOKUP($A3,'Non-energy Multiplier'!$A$1:$AQ$44,COLUMN('Non-energy Multiplier'!F$1),0)</f>
        <v>2110639591341013.5</v>
      </c>
      <c r="G3" s="233">
        <f>$C3*VLOOKUP($A3,'Non-energy Multiplier'!$A$1:$AQ$44,COLUMN('Non-energy Multiplier'!G$1),0)</f>
        <v>2204241542645596.5</v>
      </c>
      <c r="H3" s="233">
        <f>$C3*VLOOKUP($A3,'Non-energy Multiplier'!$A$1:$AQ$44,COLUMN('Non-energy Multiplier'!H$1),0)</f>
        <v>2297843493950178.5</v>
      </c>
      <c r="I3" s="233">
        <f>$C3*VLOOKUP($A3,'Non-energy Multiplier'!$A$1:$AQ$44,COLUMN('Non-energy Multiplier'!I$1),0)</f>
        <v>2335359306096303.5</v>
      </c>
      <c r="J3" s="233">
        <f>$C3*VLOOKUP($A3,'Non-energy Multiplier'!$A$1:$AQ$44,COLUMN('Non-energy Multiplier'!J$1),0)</f>
        <v>2372875118242429</v>
      </c>
      <c r="K3" s="233">
        <f>$C3*VLOOKUP($A3,'Non-energy Multiplier'!$A$1:$AQ$44,COLUMN('Non-energy Multiplier'!K$1),0)</f>
        <v>2410390930388554</v>
      </c>
      <c r="L3" s="233">
        <f>$C3*VLOOKUP($A3,'Non-energy Multiplier'!$A$1:$AQ$44,COLUMN('Non-energy Multiplier'!L$1),0)</f>
        <v>2447906742534679.5</v>
      </c>
      <c r="M3" s="233">
        <f>$C3*VLOOKUP($A3,'Non-energy Multiplier'!$A$1:$AQ$44,COLUMN('Non-energy Multiplier'!M$1),0)</f>
        <v>2485422554680805</v>
      </c>
      <c r="N3" s="233">
        <f>$C3*VLOOKUP($A3,'Non-energy Multiplier'!$A$1:$AQ$44,COLUMN('Non-energy Multiplier'!N$1),0)</f>
        <v>2499490984235602.5</v>
      </c>
      <c r="O3" s="233">
        <f>$C3*VLOOKUP($A3,'Non-energy Multiplier'!$A$1:$AQ$44,COLUMN('Non-energy Multiplier'!O$1),0)</f>
        <v>2513559413790399</v>
      </c>
      <c r="P3" s="233">
        <f>$C3*VLOOKUP($A3,'Non-energy Multiplier'!$A$1:$AQ$44,COLUMN('Non-energy Multiplier'!P$1),0)</f>
        <v>2527627843345196</v>
      </c>
      <c r="Q3" s="233">
        <f>$C3*VLOOKUP($A3,'Non-energy Multiplier'!$A$1:$AQ$44,COLUMN('Non-energy Multiplier'!Q$1),0)</f>
        <v>2541696272899993</v>
      </c>
      <c r="R3" s="233">
        <f>$C3*VLOOKUP($A3,'Non-energy Multiplier'!$A$1:$AQ$44,COLUMN('Non-energy Multiplier'!R$1),0)</f>
        <v>2555764702454790</v>
      </c>
      <c r="S3" s="233">
        <f>$C3*VLOOKUP($A3,'Non-energy Multiplier'!$A$1:$AQ$44,COLUMN('Non-energy Multiplier'!S$1),0)</f>
        <v>2532317319863462</v>
      </c>
      <c r="T3" s="233">
        <f>$C3*VLOOKUP($A3,'Non-energy Multiplier'!$A$1:$AQ$44,COLUMN('Non-energy Multiplier'!T$1),0)</f>
        <v>2508869937272133.5</v>
      </c>
      <c r="U3" s="233">
        <f>$C3*VLOOKUP($A3,'Non-energy Multiplier'!$A$1:$AQ$44,COLUMN('Non-energy Multiplier'!U$1),0)</f>
        <v>2485422554680805</v>
      </c>
      <c r="V3" s="233">
        <f>$C3*VLOOKUP($A3,'Non-energy Multiplier'!$A$1:$AQ$44,COLUMN('Non-energy Multiplier'!V$1),0)</f>
        <v>2461975172089477</v>
      </c>
      <c r="W3" s="233">
        <f>$C3*VLOOKUP($A3,'Non-energy Multiplier'!$A$1:$AQ$44,COLUMN('Non-energy Multiplier'!W$1),0)</f>
        <v>2438527789498148.5</v>
      </c>
      <c r="X3" s="233">
        <f>$C3*VLOOKUP($A3,'Non-energy Multiplier'!$A$1:$AQ$44,COLUMN('Non-energy Multiplier'!X$1),0)</f>
        <v>2401011977352023.5</v>
      </c>
      <c r="Y3" s="233">
        <f>$C3*VLOOKUP($A3,'Non-energy Multiplier'!$A$1:$AQ$44,COLUMN('Non-energy Multiplier'!Y$1),0)</f>
        <v>2363496165205898</v>
      </c>
      <c r="Z3" s="233">
        <f>$C3*VLOOKUP($A3,'Non-energy Multiplier'!$A$1:$AQ$44,COLUMN('Non-energy Multiplier'!Z$1),0)</f>
        <v>2325980353059773</v>
      </c>
      <c r="AA3" s="233">
        <f>$C3*VLOOKUP($A3,'Non-energy Multiplier'!$A$1:$AQ$44,COLUMN('Non-energy Multiplier'!AA$1),0)</f>
        <v>2288464540913647.5</v>
      </c>
      <c r="AB3" s="233">
        <f>$C3*VLOOKUP($A3,'Non-energy Multiplier'!$A$1:$AQ$44,COLUMN('Non-energy Multiplier'!AB$1),0)</f>
        <v>2250948728767521.8</v>
      </c>
      <c r="AC3" s="233">
        <f>$C3*VLOOKUP($A3,'Non-energy Multiplier'!$A$1:$AQ$44,COLUMN('Non-energy Multiplier'!AC$1),0)</f>
        <v>2213432916621396.5</v>
      </c>
      <c r="AD3" s="233">
        <f>$C3*VLOOKUP($A3,'Non-energy Multiplier'!$A$1:$AQ$44,COLUMN('Non-energy Multiplier'!AD$1),0)</f>
        <v>2175917104475271.3</v>
      </c>
      <c r="AE3" s="233">
        <f>$C3*VLOOKUP($A3,'Non-energy Multiplier'!$A$1:$AQ$44,COLUMN('Non-energy Multiplier'!AE$1),0)</f>
        <v>2138401292329146</v>
      </c>
      <c r="AF3" s="233">
        <f>$C3*VLOOKUP($A3,'Non-energy Multiplier'!$A$1:$AQ$44,COLUMN('Non-energy Multiplier'!AF$1),0)</f>
        <v>2100885480183020.8</v>
      </c>
      <c r="AG3" s="233">
        <f>$C3*VLOOKUP($A3,'Non-energy Multiplier'!$A$1:$AQ$44,COLUMN('Non-energy Multiplier'!AG$1),0)</f>
        <v>2063369668036895</v>
      </c>
      <c r="AH3" s="233">
        <f>$C3*VLOOKUP($A3,'Non-energy Multiplier'!$A$1:$AQ$44,COLUMN('Non-energy Multiplier'!AH$1),0)</f>
        <v>2016474902854238.3</v>
      </c>
      <c r="AI3" s="233">
        <f>$C3*VLOOKUP($A3,'Non-energy Multiplier'!$A$1:$AQ$44,COLUMN('Non-energy Multiplier'!AI$1),0)</f>
        <v>1969580137671581.5</v>
      </c>
      <c r="AJ3" s="233">
        <f>$C3*VLOOKUP($A3,'Non-energy Multiplier'!$A$1:$AQ$44,COLUMN('Non-energy Multiplier'!AJ$1),0)</f>
        <v>1922685372488925</v>
      </c>
      <c r="AK3" s="233">
        <f>$C3*VLOOKUP($A3,'Non-energy Multiplier'!$A$1:$AQ$44,COLUMN('Non-energy Multiplier'!AK$1),0)</f>
        <v>1875790607306268</v>
      </c>
      <c r="AL3" s="233">
        <f>$C3*VLOOKUP($A3,'Non-energy Multiplier'!$A$1:$AQ$44,COLUMN('Non-energy Multiplier'!AL$1),0)</f>
        <v>1828895842123611.5</v>
      </c>
      <c r="AM3" s="233">
        <f>$C3*VLOOKUP($A3,'Non-energy Multiplier'!$A$1:$AQ$44,COLUMN('Non-energy Multiplier'!AM$1),0)</f>
        <v>1791380029977486.3</v>
      </c>
      <c r="AN3" s="136">
        <f>$C3*VLOOKUP($A3,'Non-energy Multiplier'!$A$1:$AQ$44,COLUMN('Non-energy Multiplier'!AN$1),0)</f>
        <v>1753864217831361</v>
      </c>
      <c r="AO3" s="136">
        <f>$C3*VLOOKUP($A3,'Non-energy Multiplier'!$A$1:$AQ$44,COLUMN('Non-energy Multiplier'!AO$1),0)</f>
        <v>1716348405685235.8</v>
      </c>
      <c r="AP3" s="136">
        <f>$C3*VLOOKUP($A3,'Non-energy Multiplier'!$A$1:$AQ$44,COLUMN('Non-energy Multiplier'!AP$1),0)</f>
        <v>1678832593539110.5</v>
      </c>
      <c r="AQ3" s="136">
        <f>$C3*VLOOKUP($A3,'Non-energy Multiplier'!$A$1:$AQ$44,COLUMN('Non-energy Multiplier'!AQ$1),0)</f>
        <v>1641316781392984.8</v>
      </c>
      <c r="AR3" s="136" t="str">
        <f>VLOOKUP($A3,'Sector Match'!$A$1:$B$43,2,0)</f>
        <v>coal mining 05</v>
      </c>
    </row>
    <row r="4" spans="1:44" x14ac:dyDescent="0.2">
      <c r="A4" s="12" t="s">
        <v>3</v>
      </c>
      <c r="B4" s="136">
        <f>'Non-energy Use 2019'!C117</f>
        <v>0</v>
      </c>
      <c r="C4" s="136">
        <f>'Non-energy Use 2020'!C116</f>
        <v>0</v>
      </c>
      <c r="D4" s="136">
        <f>$C4*VLOOKUP($A4,'Non-energy Multiplier'!$A$1:$AQ$44,COLUMN('Non-energy Multiplier'!D$1),0)</f>
        <v>0</v>
      </c>
      <c r="E4" s="136">
        <f>$C4*VLOOKUP($A4,'Non-energy Multiplier'!$A$1:$AQ$44,COLUMN('Non-energy Multiplier'!E$1),0)</f>
        <v>0</v>
      </c>
      <c r="F4" s="136">
        <f>$C4*VLOOKUP($A4,'Non-energy Multiplier'!$A$1:$AQ$44,COLUMN('Non-energy Multiplier'!F$1),0)</f>
        <v>0</v>
      </c>
      <c r="G4" s="136">
        <f>$C4*VLOOKUP($A4,'Non-energy Multiplier'!$A$1:$AQ$44,COLUMN('Non-energy Multiplier'!G$1),0)</f>
        <v>0</v>
      </c>
      <c r="H4" s="136">
        <f>$C4*VLOOKUP($A4,'Non-energy Multiplier'!$A$1:$AQ$44,COLUMN('Non-energy Multiplier'!H$1),0)</f>
        <v>0</v>
      </c>
      <c r="I4" s="136">
        <f>$C4*VLOOKUP($A4,'Non-energy Multiplier'!$A$1:$AQ$44,COLUMN('Non-energy Multiplier'!I$1),0)</f>
        <v>0</v>
      </c>
      <c r="J4" s="136">
        <f>$C4*VLOOKUP($A4,'Non-energy Multiplier'!$A$1:$AQ$44,COLUMN('Non-energy Multiplier'!J$1),0)</f>
        <v>0</v>
      </c>
      <c r="K4" s="136">
        <f>$C4*VLOOKUP($A4,'Non-energy Multiplier'!$A$1:$AQ$44,COLUMN('Non-energy Multiplier'!K$1),0)</f>
        <v>0</v>
      </c>
      <c r="L4" s="136">
        <f>$C4*VLOOKUP($A4,'Non-energy Multiplier'!$A$1:$AQ$44,COLUMN('Non-energy Multiplier'!L$1),0)</f>
        <v>0</v>
      </c>
      <c r="M4" s="136">
        <f>$C4*VLOOKUP($A4,'Non-energy Multiplier'!$A$1:$AQ$44,COLUMN('Non-energy Multiplier'!M$1),0)</f>
        <v>0</v>
      </c>
      <c r="N4" s="136">
        <f>$C4*VLOOKUP($A4,'Non-energy Multiplier'!$A$1:$AQ$44,COLUMN('Non-energy Multiplier'!N$1),0)</f>
        <v>0</v>
      </c>
      <c r="O4" s="136">
        <f>$C4*VLOOKUP($A4,'Non-energy Multiplier'!$A$1:$AQ$44,COLUMN('Non-energy Multiplier'!O$1),0)</f>
        <v>0</v>
      </c>
      <c r="P4" s="136">
        <f>$C4*VLOOKUP($A4,'Non-energy Multiplier'!$A$1:$AQ$44,COLUMN('Non-energy Multiplier'!P$1),0)</f>
        <v>0</v>
      </c>
      <c r="Q4" s="136">
        <f>$C4*VLOOKUP($A4,'Non-energy Multiplier'!$A$1:$AQ$44,COLUMN('Non-energy Multiplier'!Q$1),0)</f>
        <v>0</v>
      </c>
      <c r="R4" s="136">
        <f>$C4*VLOOKUP($A4,'Non-energy Multiplier'!$A$1:$AQ$44,COLUMN('Non-energy Multiplier'!R$1),0)</f>
        <v>0</v>
      </c>
      <c r="S4" s="136">
        <f>$C4*VLOOKUP($A4,'Non-energy Multiplier'!$A$1:$AQ$44,COLUMN('Non-energy Multiplier'!S$1),0)</f>
        <v>0</v>
      </c>
      <c r="T4" s="136">
        <f>$C4*VLOOKUP($A4,'Non-energy Multiplier'!$A$1:$AQ$44,COLUMN('Non-energy Multiplier'!T$1),0)</f>
        <v>0</v>
      </c>
      <c r="U4" s="136">
        <f>$C4*VLOOKUP($A4,'Non-energy Multiplier'!$A$1:$AQ$44,COLUMN('Non-energy Multiplier'!U$1),0)</f>
        <v>0</v>
      </c>
      <c r="V4" s="136">
        <f>$C4*VLOOKUP($A4,'Non-energy Multiplier'!$A$1:$AQ$44,COLUMN('Non-energy Multiplier'!V$1),0)</f>
        <v>0</v>
      </c>
      <c r="W4" s="136">
        <f>$C4*VLOOKUP($A4,'Non-energy Multiplier'!$A$1:$AQ$44,COLUMN('Non-energy Multiplier'!W$1),0)</f>
        <v>0</v>
      </c>
      <c r="X4" s="136">
        <f>$C4*VLOOKUP($A4,'Non-energy Multiplier'!$A$1:$AQ$44,COLUMN('Non-energy Multiplier'!X$1),0)</f>
        <v>0</v>
      </c>
      <c r="Y4" s="136">
        <f>$C4*VLOOKUP($A4,'Non-energy Multiplier'!$A$1:$AQ$44,COLUMN('Non-energy Multiplier'!Y$1),0)</f>
        <v>0</v>
      </c>
      <c r="Z4" s="136">
        <f>$C4*VLOOKUP($A4,'Non-energy Multiplier'!$A$1:$AQ$44,COLUMN('Non-energy Multiplier'!Z$1),0)</f>
        <v>0</v>
      </c>
      <c r="AA4" s="136">
        <f>$C4*VLOOKUP($A4,'Non-energy Multiplier'!$A$1:$AQ$44,COLUMN('Non-energy Multiplier'!AA$1),0)</f>
        <v>0</v>
      </c>
      <c r="AB4" s="136">
        <f>$C4*VLOOKUP($A4,'Non-energy Multiplier'!$A$1:$AQ$44,COLUMN('Non-energy Multiplier'!AB$1),0)</f>
        <v>0</v>
      </c>
      <c r="AC4" s="136">
        <f>$C4*VLOOKUP($A4,'Non-energy Multiplier'!$A$1:$AQ$44,COLUMN('Non-energy Multiplier'!AC$1),0)</f>
        <v>0</v>
      </c>
      <c r="AD4" s="136">
        <f>$C4*VLOOKUP($A4,'Non-energy Multiplier'!$A$1:$AQ$44,COLUMN('Non-energy Multiplier'!AD$1),0)</f>
        <v>0</v>
      </c>
      <c r="AE4" s="136">
        <f>$C4*VLOOKUP($A4,'Non-energy Multiplier'!$A$1:$AQ$44,COLUMN('Non-energy Multiplier'!AE$1),0)</f>
        <v>0</v>
      </c>
      <c r="AF4" s="136">
        <f>$C4*VLOOKUP($A4,'Non-energy Multiplier'!$A$1:$AQ$44,COLUMN('Non-energy Multiplier'!AF$1),0)</f>
        <v>0</v>
      </c>
      <c r="AG4" s="136">
        <f>$C4*VLOOKUP($A4,'Non-energy Multiplier'!$A$1:$AQ$44,COLUMN('Non-energy Multiplier'!AG$1),0)</f>
        <v>0</v>
      </c>
      <c r="AH4" s="136">
        <f>$C4*VLOOKUP($A4,'Non-energy Multiplier'!$A$1:$AQ$44,COLUMN('Non-energy Multiplier'!AH$1),0)</f>
        <v>0</v>
      </c>
      <c r="AI4" s="136">
        <f>$C4*VLOOKUP($A4,'Non-energy Multiplier'!$A$1:$AQ$44,COLUMN('Non-energy Multiplier'!AI$1),0)</f>
        <v>0</v>
      </c>
      <c r="AJ4" s="136">
        <f>$C4*VLOOKUP($A4,'Non-energy Multiplier'!$A$1:$AQ$44,COLUMN('Non-energy Multiplier'!AJ$1),0)</f>
        <v>0</v>
      </c>
      <c r="AK4" s="136">
        <f>$C4*VLOOKUP($A4,'Non-energy Multiplier'!$A$1:$AQ$44,COLUMN('Non-energy Multiplier'!AK$1),0)</f>
        <v>0</v>
      </c>
      <c r="AL4" s="136">
        <f>$C4*VLOOKUP($A4,'Non-energy Multiplier'!$A$1:$AQ$44,COLUMN('Non-energy Multiplier'!AL$1),0)</f>
        <v>0</v>
      </c>
      <c r="AM4" s="136">
        <f>$C4*VLOOKUP($A4,'Non-energy Multiplier'!$A$1:$AQ$44,COLUMN('Non-energy Multiplier'!AM$1),0)</f>
        <v>0</v>
      </c>
      <c r="AN4" s="136">
        <f>$C4*VLOOKUP($A4,'Non-energy Multiplier'!$A$1:$AQ$44,COLUMN('Non-energy Multiplier'!AN$1),0)</f>
        <v>0</v>
      </c>
      <c r="AO4" s="136">
        <f>$C4*VLOOKUP($A4,'Non-energy Multiplier'!$A$1:$AQ$44,COLUMN('Non-energy Multiplier'!AO$1),0)</f>
        <v>0</v>
      </c>
      <c r="AP4" s="136">
        <f>$C4*VLOOKUP($A4,'Non-energy Multiplier'!$A$1:$AQ$44,COLUMN('Non-energy Multiplier'!AP$1),0)</f>
        <v>0</v>
      </c>
      <c r="AQ4" s="136">
        <f>$C4*VLOOKUP($A4,'Non-energy Multiplier'!$A$1:$AQ$44,COLUMN('Non-energy Multiplier'!AQ$1),0)</f>
        <v>0</v>
      </c>
      <c r="AR4" s="136" t="str">
        <f>VLOOKUP($A4,'Sector Match'!$A$1:$B$43,2,0)</f>
        <v>oil and gas extraction 06</v>
      </c>
    </row>
    <row r="5" spans="1:44" x14ac:dyDescent="0.2">
      <c r="A5" s="12" t="s">
        <v>4</v>
      </c>
      <c r="B5" s="136">
        <f>'Non-energy Use 2019'!C118</f>
        <v>0</v>
      </c>
      <c r="C5" s="136">
        <f>'Non-energy Use 2020'!C117</f>
        <v>0</v>
      </c>
      <c r="D5" s="136">
        <f>$C5*VLOOKUP($A5,'Non-energy Multiplier'!$A$1:$AQ$44,COLUMN('Non-energy Multiplier'!D$1),0)</f>
        <v>0</v>
      </c>
      <c r="E5" s="136">
        <f>$C5*VLOOKUP($A5,'Non-energy Multiplier'!$A$1:$AQ$44,COLUMN('Non-energy Multiplier'!E$1),0)</f>
        <v>0</v>
      </c>
      <c r="F5" s="136">
        <f>$C5*VLOOKUP($A5,'Non-energy Multiplier'!$A$1:$AQ$44,COLUMN('Non-energy Multiplier'!F$1),0)</f>
        <v>0</v>
      </c>
      <c r="G5" s="136">
        <f>$C5*VLOOKUP($A5,'Non-energy Multiplier'!$A$1:$AQ$44,COLUMN('Non-energy Multiplier'!G$1),0)</f>
        <v>0</v>
      </c>
      <c r="H5" s="136">
        <f>$C5*VLOOKUP($A5,'Non-energy Multiplier'!$A$1:$AQ$44,COLUMN('Non-energy Multiplier'!H$1),0)</f>
        <v>0</v>
      </c>
      <c r="I5" s="136">
        <f>$C5*VLOOKUP($A5,'Non-energy Multiplier'!$A$1:$AQ$44,COLUMN('Non-energy Multiplier'!I$1),0)</f>
        <v>0</v>
      </c>
      <c r="J5" s="136">
        <f>$C5*VLOOKUP($A5,'Non-energy Multiplier'!$A$1:$AQ$44,COLUMN('Non-energy Multiplier'!J$1),0)</f>
        <v>0</v>
      </c>
      <c r="K5" s="136">
        <f>$C5*VLOOKUP($A5,'Non-energy Multiplier'!$A$1:$AQ$44,COLUMN('Non-energy Multiplier'!K$1),0)</f>
        <v>0</v>
      </c>
      <c r="L5" s="136">
        <f>$C5*VLOOKUP($A5,'Non-energy Multiplier'!$A$1:$AQ$44,COLUMN('Non-energy Multiplier'!L$1),0)</f>
        <v>0</v>
      </c>
      <c r="M5" s="136">
        <f>$C5*VLOOKUP($A5,'Non-energy Multiplier'!$A$1:$AQ$44,COLUMN('Non-energy Multiplier'!M$1),0)</f>
        <v>0</v>
      </c>
      <c r="N5" s="136">
        <f>$C5*VLOOKUP($A5,'Non-energy Multiplier'!$A$1:$AQ$44,COLUMN('Non-energy Multiplier'!N$1),0)</f>
        <v>0</v>
      </c>
      <c r="O5" s="136">
        <f>$C5*VLOOKUP($A5,'Non-energy Multiplier'!$A$1:$AQ$44,COLUMN('Non-energy Multiplier'!O$1),0)</f>
        <v>0</v>
      </c>
      <c r="P5" s="136">
        <f>$C5*VLOOKUP($A5,'Non-energy Multiplier'!$A$1:$AQ$44,COLUMN('Non-energy Multiplier'!P$1),0)</f>
        <v>0</v>
      </c>
      <c r="Q5" s="136">
        <f>$C5*VLOOKUP($A5,'Non-energy Multiplier'!$A$1:$AQ$44,COLUMN('Non-energy Multiplier'!Q$1),0)</f>
        <v>0</v>
      </c>
      <c r="R5" s="136">
        <f>$C5*VLOOKUP($A5,'Non-energy Multiplier'!$A$1:$AQ$44,COLUMN('Non-energy Multiplier'!R$1),0)</f>
        <v>0</v>
      </c>
      <c r="S5" s="136">
        <f>$C5*VLOOKUP($A5,'Non-energy Multiplier'!$A$1:$AQ$44,COLUMN('Non-energy Multiplier'!S$1),0)</f>
        <v>0</v>
      </c>
      <c r="T5" s="136">
        <f>$C5*VLOOKUP($A5,'Non-energy Multiplier'!$A$1:$AQ$44,COLUMN('Non-energy Multiplier'!T$1),0)</f>
        <v>0</v>
      </c>
      <c r="U5" s="136">
        <f>$C5*VLOOKUP($A5,'Non-energy Multiplier'!$A$1:$AQ$44,COLUMN('Non-energy Multiplier'!U$1),0)</f>
        <v>0</v>
      </c>
      <c r="V5" s="136">
        <f>$C5*VLOOKUP($A5,'Non-energy Multiplier'!$A$1:$AQ$44,COLUMN('Non-energy Multiplier'!V$1),0)</f>
        <v>0</v>
      </c>
      <c r="W5" s="136">
        <f>$C5*VLOOKUP($A5,'Non-energy Multiplier'!$A$1:$AQ$44,COLUMN('Non-energy Multiplier'!W$1),0)</f>
        <v>0</v>
      </c>
      <c r="X5" s="136">
        <f>$C5*VLOOKUP($A5,'Non-energy Multiplier'!$A$1:$AQ$44,COLUMN('Non-energy Multiplier'!X$1),0)</f>
        <v>0</v>
      </c>
      <c r="Y5" s="136">
        <f>$C5*VLOOKUP($A5,'Non-energy Multiplier'!$A$1:$AQ$44,COLUMN('Non-energy Multiplier'!Y$1),0)</f>
        <v>0</v>
      </c>
      <c r="Z5" s="136">
        <f>$C5*VLOOKUP($A5,'Non-energy Multiplier'!$A$1:$AQ$44,COLUMN('Non-energy Multiplier'!Z$1),0)</f>
        <v>0</v>
      </c>
      <c r="AA5" s="136">
        <f>$C5*VLOOKUP($A5,'Non-energy Multiplier'!$A$1:$AQ$44,COLUMN('Non-energy Multiplier'!AA$1),0)</f>
        <v>0</v>
      </c>
      <c r="AB5" s="136">
        <f>$C5*VLOOKUP($A5,'Non-energy Multiplier'!$A$1:$AQ$44,COLUMN('Non-energy Multiplier'!AB$1),0)</f>
        <v>0</v>
      </c>
      <c r="AC5" s="136">
        <f>$C5*VLOOKUP($A5,'Non-energy Multiplier'!$A$1:$AQ$44,COLUMN('Non-energy Multiplier'!AC$1),0)</f>
        <v>0</v>
      </c>
      <c r="AD5" s="136">
        <f>$C5*VLOOKUP($A5,'Non-energy Multiplier'!$A$1:$AQ$44,COLUMN('Non-energy Multiplier'!AD$1),0)</f>
        <v>0</v>
      </c>
      <c r="AE5" s="136">
        <f>$C5*VLOOKUP($A5,'Non-energy Multiplier'!$A$1:$AQ$44,COLUMN('Non-energy Multiplier'!AE$1),0)</f>
        <v>0</v>
      </c>
      <c r="AF5" s="136">
        <f>$C5*VLOOKUP($A5,'Non-energy Multiplier'!$A$1:$AQ$44,COLUMN('Non-energy Multiplier'!AF$1),0)</f>
        <v>0</v>
      </c>
      <c r="AG5" s="136">
        <f>$C5*VLOOKUP($A5,'Non-energy Multiplier'!$A$1:$AQ$44,COLUMN('Non-energy Multiplier'!AG$1),0)</f>
        <v>0</v>
      </c>
      <c r="AH5" s="136">
        <f>$C5*VLOOKUP($A5,'Non-energy Multiplier'!$A$1:$AQ$44,COLUMN('Non-energy Multiplier'!AH$1),0)</f>
        <v>0</v>
      </c>
      <c r="AI5" s="136">
        <f>$C5*VLOOKUP($A5,'Non-energy Multiplier'!$A$1:$AQ$44,COLUMN('Non-energy Multiplier'!AI$1),0)</f>
        <v>0</v>
      </c>
      <c r="AJ5" s="136">
        <f>$C5*VLOOKUP($A5,'Non-energy Multiplier'!$A$1:$AQ$44,COLUMN('Non-energy Multiplier'!AJ$1),0)</f>
        <v>0</v>
      </c>
      <c r="AK5" s="136">
        <f>$C5*VLOOKUP($A5,'Non-energy Multiplier'!$A$1:$AQ$44,COLUMN('Non-energy Multiplier'!AK$1),0)</f>
        <v>0</v>
      </c>
      <c r="AL5" s="136">
        <f>$C5*VLOOKUP($A5,'Non-energy Multiplier'!$A$1:$AQ$44,COLUMN('Non-energy Multiplier'!AL$1),0)</f>
        <v>0</v>
      </c>
      <c r="AM5" s="136">
        <f>$C5*VLOOKUP($A5,'Non-energy Multiplier'!$A$1:$AQ$44,COLUMN('Non-energy Multiplier'!AM$1),0)</f>
        <v>0</v>
      </c>
      <c r="AN5" s="136">
        <f>$C5*VLOOKUP($A5,'Non-energy Multiplier'!$A$1:$AQ$44,COLUMN('Non-energy Multiplier'!AN$1),0)</f>
        <v>0</v>
      </c>
      <c r="AO5" s="136">
        <f>$C5*VLOOKUP($A5,'Non-energy Multiplier'!$A$1:$AQ$44,COLUMN('Non-energy Multiplier'!AO$1),0)</f>
        <v>0</v>
      </c>
      <c r="AP5" s="136">
        <f>$C5*VLOOKUP($A5,'Non-energy Multiplier'!$A$1:$AQ$44,COLUMN('Non-energy Multiplier'!AP$1),0)</f>
        <v>0</v>
      </c>
      <c r="AQ5" s="136">
        <f>$C5*VLOOKUP($A5,'Non-energy Multiplier'!$A$1:$AQ$44,COLUMN('Non-energy Multiplier'!AQ$1),0)</f>
        <v>0</v>
      </c>
      <c r="AR5" s="136" t="str">
        <f>VLOOKUP($A5,'Sector Match'!$A$1:$B$43,2,0)</f>
        <v>other mining and quarrying 07T08</v>
      </c>
    </row>
    <row r="6" spans="1:44" x14ac:dyDescent="0.2">
      <c r="A6" s="12" t="s">
        <v>5</v>
      </c>
      <c r="B6" s="136">
        <f>'Non-energy Use 2019'!C119</f>
        <v>0</v>
      </c>
      <c r="C6" s="136">
        <f>'Non-energy Use 2020'!C118</f>
        <v>0</v>
      </c>
      <c r="D6" s="136">
        <f>$C6*VLOOKUP($A6,'Non-energy Multiplier'!$A$1:$AQ$44,COLUMN('Non-energy Multiplier'!D$1),0)</f>
        <v>0</v>
      </c>
      <c r="E6" s="136">
        <f>$C6*VLOOKUP($A6,'Non-energy Multiplier'!$A$1:$AQ$44,COLUMN('Non-energy Multiplier'!E$1),0)</f>
        <v>0</v>
      </c>
      <c r="F6" s="136">
        <f>$C6*VLOOKUP($A6,'Non-energy Multiplier'!$A$1:$AQ$44,COLUMN('Non-energy Multiplier'!F$1),0)</f>
        <v>0</v>
      </c>
      <c r="G6" s="136">
        <f>$C6*VLOOKUP($A6,'Non-energy Multiplier'!$A$1:$AQ$44,COLUMN('Non-energy Multiplier'!G$1),0)</f>
        <v>0</v>
      </c>
      <c r="H6" s="136">
        <f>$C6*VLOOKUP($A6,'Non-energy Multiplier'!$A$1:$AQ$44,COLUMN('Non-energy Multiplier'!H$1),0)</f>
        <v>0</v>
      </c>
      <c r="I6" s="136">
        <f>$C6*VLOOKUP($A6,'Non-energy Multiplier'!$A$1:$AQ$44,COLUMN('Non-energy Multiplier'!I$1),0)</f>
        <v>0</v>
      </c>
      <c r="J6" s="136">
        <f>$C6*VLOOKUP($A6,'Non-energy Multiplier'!$A$1:$AQ$44,COLUMN('Non-energy Multiplier'!J$1),0)</f>
        <v>0</v>
      </c>
      <c r="K6" s="136">
        <f>$C6*VLOOKUP($A6,'Non-energy Multiplier'!$A$1:$AQ$44,COLUMN('Non-energy Multiplier'!K$1),0)</f>
        <v>0</v>
      </c>
      <c r="L6" s="136">
        <f>$C6*VLOOKUP($A6,'Non-energy Multiplier'!$A$1:$AQ$44,COLUMN('Non-energy Multiplier'!L$1),0)</f>
        <v>0</v>
      </c>
      <c r="M6" s="136">
        <f>$C6*VLOOKUP($A6,'Non-energy Multiplier'!$A$1:$AQ$44,COLUMN('Non-energy Multiplier'!M$1),0)</f>
        <v>0</v>
      </c>
      <c r="N6" s="136">
        <f>$C6*VLOOKUP($A6,'Non-energy Multiplier'!$A$1:$AQ$44,COLUMN('Non-energy Multiplier'!N$1),0)</f>
        <v>0</v>
      </c>
      <c r="O6" s="136">
        <f>$C6*VLOOKUP($A6,'Non-energy Multiplier'!$A$1:$AQ$44,COLUMN('Non-energy Multiplier'!O$1),0)</f>
        <v>0</v>
      </c>
      <c r="P6" s="136">
        <f>$C6*VLOOKUP($A6,'Non-energy Multiplier'!$A$1:$AQ$44,COLUMN('Non-energy Multiplier'!P$1),0)</f>
        <v>0</v>
      </c>
      <c r="Q6" s="136">
        <f>$C6*VLOOKUP($A6,'Non-energy Multiplier'!$A$1:$AQ$44,COLUMN('Non-energy Multiplier'!Q$1),0)</f>
        <v>0</v>
      </c>
      <c r="R6" s="136">
        <f>$C6*VLOOKUP($A6,'Non-energy Multiplier'!$A$1:$AQ$44,COLUMN('Non-energy Multiplier'!R$1),0)</f>
        <v>0</v>
      </c>
      <c r="S6" s="136">
        <f>$C6*VLOOKUP($A6,'Non-energy Multiplier'!$A$1:$AQ$44,COLUMN('Non-energy Multiplier'!S$1),0)</f>
        <v>0</v>
      </c>
      <c r="T6" s="136">
        <f>$C6*VLOOKUP($A6,'Non-energy Multiplier'!$A$1:$AQ$44,COLUMN('Non-energy Multiplier'!T$1),0)</f>
        <v>0</v>
      </c>
      <c r="U6" s="136">
        <f>$C6*VLOOKUP($A6,'Non-energy Multiplier'!$A$1:$AQ$44,COLUMN('Non-energy Multiplier'!U$1),0)</f>
        <v>0</v>
      </c>
      <c r="V6" s="136">
        <f>$C6*VLOOKUP($A6,'Non-energy Multiplier'!$A$1:$AQ$44,COLUMN('Non-energy Multiplier'!V$1),0)</f>
        <v>0</v>
      </c>
      <c r="W6" s="136">
        <f>$C6*VLOOKUP($A6,'Non-energy Multiplier'!$A$1:$AQ$44,COLUMN('Non-energy Multiplier'!W$1),0)</f>
        <v>0</v>
      </c>
      <c r="X6" s="136">
        <f>$C6*VLOOKUP($A6,'Non-energy Multiplier'!$A$1:$AQ$44,COLUMN('Non-energy Multiplier'!X$1),0)</f>
        <v>0</v>
      </c>
      <c r="Y6" s="136">
        <f>$C6*VLOOKUP($A6,'Non-energy Multiplier'!$A$1:$AQ$44,COLUMN('Non-energy Multiplier'!Y$1),0)</f>
        <v>0</v>
      </c>
      <c r="Z6" s="136">
        <f>$C6*VLOOKUP($A6,'Non-energy Multiplier'!$A$1:$AQ$44,COLUMN('Non-energy Multiplier'!Z$1),0)</f>
        <v>0</v>
      </c>
      <c r="AA6" s="136">
        <f>$C6*VLOOKUP($A6,'Non-energy Multiplier'!$A$1:$AQ$44,COLUMN('Non-energy Multiplier'!AA$1),0)</f>
        <v>0</v>
      </c>
      <c r="AB6" s="136">
        <f>$C6*VLOOKUP($A6,'Non-energy Multiplier'!$A$1:$AQ$44,COLUMN('Non-energy Multiplier'!AB$1),0)</f>
        <v>0</v>
      </c>
      <c r="AC6" s="136">
        <f>$C6*VLOOKUP($A6,'Non-energy Multiplier'!$A$1:$AQ$44,COLUMN('Non-energy Multiplier'!AC$1),0)</f>
        <v>0</v>
      </c>
      <c r="AD6" s="136">
        <f>$C6*VLOOKUP($A6,'Non-energy Multiplier'!$A$1:$AQ$44,COLUMN('Non-energy Multiplier'!AD$1),0)</f>
        <v>0</v>
      </c>
      <c r="AE6" s="136">
        <f>$C6*VLOOKUP($A6,'Non-energy Multiplier'!$A$1:$AQ$44,COLUMN('Non-energy Multiplier'!AE$1),0)</f>
        <v>0</v>
      </c>
      <c r="AF6" s="136">
        <f>$C6*VLOOKUP($A6,'Non-energy Multiplier'!$A$1:$AQ$44,COLUMN('Non-energy Multiplier'!AF$1),0)</f>
        <v>0</v>
      </c>
      <c r="AG6" s="136">
        <f>$C6*VLOOKUP($A6,'Non-energy Multiplier'!$A$1:$AQ$44,COLUMN('Non-energy Multiplier'!AG$1),0)</f>
        <v>0</v>
      </c>
      <c r="AH6" s="136">
        <f>$C6*VLOOKUP($A6,'Non-energy Multiplier'!$A$1:$AQ$44,COLUMN('Non-energy Multiplier'!AH$1),0)</f>
        <v>0</v>
      </c>
      <c r="AI6" s="136">
        <f>$C6*VLOOKUP($A6,'Non-energy Multiplier'!$A$1:$AQ$44,COLUMN('Non-energy Multiplier'!AI$1),0)</f>
        <v>0</v>
      </c>
      <c r="AJ6" s="136">
        <f>$C6*VLOOKUP($A6,'Non-energy Multiplier'!$A$1:$AQ$44,COLUMN('Non-energy Multiplier'!AJ$1),0)</f>
        <v>0</v>
      </c>
      <c r="AK6" s="136">
        <f>$C6*VLOOKUP($A6,'Non-energy Multiplier'!$A$1:$AQ$44,COLUMN('Non-energy Multiplier'!AK$1),0)</f>
        <v>0</v>
      </c>
      <c r="AL6" s="136">
        <f>$C6*VLOOKUP($A6,'Non-energy Multiplier'!$A$1:$AQ$44,COLUMN('Non-energy Multiplier'!AL$1),0)</f>
        <v>0</v>
      </c>
      <c r="AM6" s="136">
        <f>$C6*VLOOKUP($A6,'Non-energy Multiplier'!$A$1:$AQ$44,COLUMN('Non-energy Multiplier'!AM$1),0)</f>
        <v>0</v>
      </c>
      <c r="AN6" s="136">
        <f>$C6*VLOOKUP($A6,'Non-energy Multiplier'!$A$1:$AQ$44,COLUMN('Non-energy Multiplier'!AN$1),0)</f>
        <v>0</v>
      </c>
      <c r="AO6" s="136">
        <f>$C6*VLOOKUP($A6,'Non-energy Multiplier'!$A$1:$AQ$44,COLUMN('Non-energy Multiplier'!AO$1),0)</f>
        <v>0</v>
      </c>
      <c r="AP6" s="136">
        <f>$C6*VLOOKUP($A6,'Non-energy Multiplier'!$A$1:$AQ$44,COLUMN('Non-energy Multiplier'!AP$1),0)</f>
        <v>0</v>
      </c>
      <c r="AQ6" s="136">
        <f>$C6*VLOOKUP($A6,'Non-energy Multiplier'!$A$1:$AQ$44,COLUMN('Non-energy Multiplier'!AQ$1),0)</f>
        <v>0</v>
      </c>
      <c r="AR6" s="136" t="str">
        <f>VLOOKUP($A6,'Sector Match'!$A$1:$B$43,2,0)</f>
        <v>other mining and quarrying 07T08</v>
      </c>
    </row>
    <row r="7" spans="1:44" x14ac:dyDescent="0.2">
      <c r="A7" s="12" t="s">
        <v>6</v>
      </c>
      <c r="B7" s="136">
        <f>'Non-energy Use 2019'!C120</f>
        <v>0</v>
      </c>
      <c r="C7" s="136">
        <f>'Non-energy Use 2020'!C119</f>
        <v>0</v>
      </c>
      <c r="D7" s="136">
        <f>$C7*VLOOKUP($A7,'Non-energy Multiplier'!$A$1:$AQ$44,COLUMN('Non-energy Multiplier'!D$1),0)</f>
        <v>0</v>
      </c>
      <c r="E7" s="136">
        <f>$C7*VLOOKUP($A7,'Non-energy Multiplier'!$A$1:$AQ$44,COLUMN('Non-energy Multiplier'!E$1),0)</f>
        <v>0</v>
      </c>
      <c r="F7" s="136">
        <f>$C7*VLOOKUP($A7,'Non-energy Multiplier'!$A$1:$AQ$44,COLUMN('Non-energy Multiplier'!F$1),0)</f>
        <v>0</v>
      </c>
      <c r="G7" s="136">
        <f>$C7*VLOOKUP($A7,'Non-energy Multiplier'!$A$1:$AQ$44,COLUMN('Non-energy Multiplier'!G$1),0)</f>
        <v>0</v>
      </c>
      <c r="H7" s="136">
        <f>$C7*VLOOKUP($A7,'Non-energy Multiplier'!$A$1:$AQ$44,COLUMN('Non-energy Multiplier'!H$1),0)</f>
        <v>0</v>
      </c>
      <c r="I7" s="136">
        <f>$C7*VLOOKUP($A7,'Non-energy Multiplier'!$A$1:$AQ$44,COLUMN('Non-energy Multiplier'!I$1),0)</f>
        <v>0</v>
      </c>
      <c r="J7" s="136">
        <f>$C7*VLOOKUP($A7,'Non-energy Multiplier'!$A$1:$AQ$44,COLUMN('Non-energy Multiplier'!J$1),0)</f>
        <v>0</v>
      </c>
      <c r="K7" s="136">
        <f>$C7*VLOOKUP($A7,'Non-energy Multiplier'!$A$1:$AQ$44,COLUMN('Non-energy Multiplier'!K$1),0)</f>
        <v>0</v>
      </c>
      <c r="L7" s="136">
        <f>$C7*VLOOKUP($A7,'Non-energy Multiplier'!$A$1:$AQ$44,COLUMN('Non-energy Multiplier'!L$1),0)</f>
        <v>0</v>
      </c>
      <c r="M7" s="136">
        <f>$C7*VLOOKUP($A7,'Non-energy Multiplier'!$A$1:$AQ$44,COLUMN('Non-energy Multiplier'!M$1),0)</f>
        <v>0</v>
      </c>
      <c r="N7" s="136">
        <f>$C7*VLOOKUP($A7,'Non-energy Multiplier'!$A$1:$AQ$44,COLUMN('Non-energy Multiplier'!N$1),0)</f>
        <v>0</v>
      </c>
      <c r="O7" s="136">
        <f>$C7*VLOOKUP($A7,'Non-energy Multiplier'!$A$1:$AQ$44,COLUMN('Non-energy Multiplier'!O$1),0)</f>
        <v>0</v>
      </c>
      <c r="P7" s="136">
        <f>$C7*VLOOKUP($A7,'Non-energy Multiplier'!$A$1:$AQ$44,COLUMN('Non-energy Multiplier'!P$1),0)</f>
        <v>0</v>
      </c>
      <c r="Q7" s="136">
        <f>$C7*VLOOKUP($A7,'Non-energy Multiplier'!$A$1:$AQ$44,COLUMN('Non-energy Multiplier'!Q$1),0)</f>
        <v>0</v>
      </c>
      <c r="R7" s="136">
        <f>$C7*VLOOKUP($A7,'Non-energy Multiplier'!$A$1:$AQ$44,COLUMN('Non-energy Multiplier'!R$1),0)</f>
        <v>0</v>
      </c>
      <c r="S7" s="136">
        <f>$C7*VLOOKUP($A7,'Non-energy Multiplier'!$A$1:$AQ$44,COLUMN('Non-energy Multiplier'!S$1),0)</f>
        <v>0</v>
      </c>
      <c r="T7" s="136">
        <f>$C7*VLOOKUP($A7,'Non-energy Multiplier'!$A$1:$AQ$44,COLUMN('Non-energy Multiplier'!T$1),0)</f>
        <v>0</v>
      </c>
      <c r="U7" s="136">
        <f>$C7*VLOOKUP($A7,'Non-energy Multiplier'!$A$1:$AQ$44,COLUMN('Non-energy Multiplier'!U$1),0)</f>
        <v>0</v>
      </c>
      <c r="V7" s="136">
        <f>$C7*VLOOKUP($A7,'Non-energy Multiplier'!$A$1:$AQ$44,COLUMN('Non-energy Multiplier'!V$1),0)</f>
        <v>0</v>
      </c>
      <c r="W7" s="136">
        <f>$C7*VLOOKUP($A7,'Non-energy Multiplier'!$A$1:$AQ$44,COLUMN('Non-energy Multiplier'!W$1),0)</f>
        <v>0</v>
      </c>
      <c r="X7" s="136">
        <f>$C7*VLOOKUP($A7,'Non-energy Multiplier'!$A$1:$AQ$44,COLUMN('Non-energy Multiplier'!X$1),0)</f>
        <v>0</v>
      </c>
      <c r="Y7" s="136">
        <f>$C7*VLOOKUP($A7,'Non-energy Multiplier'!$A$1:$AQ$44,COLUMN('Non-energy Multiplier'!Y$1),0)</f>
        <v>0</v>
      </c>
      <c r="Z7" s="136">
        <f>$C7*VLOOKUP($A7,'Non-energy Multiplier'!$A$1:$AQ$44,COLUMN('Non-energy Multiplier'!Z$1),0)</f>
        <v>0</v>
      </c>
      <c r="AA7" s="136">
        <f>$C7*VLOOKUP($A7,'Non-energy Multiplier'!$A$1:$AQ$44,COLUMN('Non-energy Multiplier'!AA$1),0)</f>
        <v>0</v>
      </c>
      <c r="AB7" s="136">
        <f>$C7*VLOOKUP($A7,'Non-energy Multiplier'!$A$1:$AQ$44,COLUMN('Non-energy Multiplier'!AB$1),0)</f>
        <v>0</v>
      </c>
      <c r="AC7" s="136">
        <f>$C7*VLOOKUP($A7,'Non-energy Multiplier'!$A$1:$AQ$44,COLUMN('Non-energy Multiplier'!AC$1),0)</f>
        <v>0</v>
      </c>
      <c r="AD7" s="136">
        <f>$C7*VLOOKUP($A7,'Non-energy Multiplier'!$A$1:$AQ$44,COLUMN('Non-energy Multiplier'!AD$1),0)</f>
        <v>0</v>
      </c>
      <c r="AE7" s="136">
        <f>$C7*VLOOKUP($A7,'Non-energy Multiplier'!$A$1:$AQ$44,COLUMN('Non-energy Multiplier'!AE$1),0)</f>
        <v>0</v>
      </c>
      <c r="AF7" s="136">
        <f>$C7*VLOOKUP($A7,'Non-energy Multiplier'!$A$1:$AQ$44,COLUMN('Non-energy Multiplier'!AF$1),0)</f>
        <v>0</v>
      </c>
      <c r="AG7" s="136">
        <f>$C7*VLOOKUP($A7,'Non-energy Multiplier'!$A$1:$AQ$44,COLUMN('Non-energy Multiplier'!AG$1),0)</f>
        <v>0</v>
      </c>
      <c r="AH7" s="136">
        <f>$C7*VLOOKUP($A7,'Non-energy Multiplier'!$A$1:$AQ$44,COLUMN('Non-energy Multiplier'!AH$1),0)</f>
        <v>0</v>
      </c>
      <c r="AI7" s="136">
        <f>$C7*VLOOKUP($A7,'Non-energy Multiplier'!$A$1:$AQ$44,COLUMN('Non-energy Multiplier'!AI$1),0)</f>
        <v>0</v>
      </c>
      <c r="AJ7" s="136">
        <f>$C7*VLOOKUP($A7,'Non-energy Multiplier'!$A$1:$AQ$44,COLUMN('Non-energy Multiplier'!AJ$1),0)</f>
        <v>0</v>
      </c>
      <c r="AK7" s="136">
        <f>$C7*VLOOKUP($A7,'Non-energy Multiplier'!$A$1:$AQ$44,COLUMN('Non-energy Multiplier'!AK$1),0)</f>
        <v>0</v>
      </c>
      <c r="AL7" s="136">
        <f>$C7*VLOOKUP($A7,'Non-energy Multiplier'!$A$1:$AQ$44,COLUMN('Non-energy Multiplier'!AL$1),0)</f>
        <v>0</v>
      </c>
      <c r="AM7" s="136">
        <f>$C7*VLOOKUP($A7,'Non-energy Multiplier'!$A$1:$AQ$44,COLUMN('Non-energy Multiplier'!AM$1),0)</f>
        <v>0</v>
      </c>
      <c r="AN7" s="136">
        <f>$C7*VLOOKUP($A7,'Non-energy Multiplier'!$A$1:$AQ$44,COLUMN('Non-energy Multiplier'!AN$1),0)</f>
        <v>0</v>
      </c>
      <c r="AO7" s="136">
        <f>$C7*VLOOKUP($A7,'Non-energy Multiplier'!$A$1:$AQ$44,COLUMN('Non-energy Multiplier'!AO$1),0)</f>
        <v>0</v>
      </c>
      <c r="AP7" s="136">
        <f>$C7*VLOOKUP($A7,'Non-energy Multiplier'!$A$1:$AQ$44,COLUMN('Non-energy Multiplier'!AP$1),0)</f>
        <v>0</v>
      </c>
      <c r="AQ7" s="136">
        <f>$C7*VLOOKUP($A7,'Non-energy Multiplier'!$A$1:$AQ$44,COLUMN('Non-energy Multiplier'!AQ$1),0)</f>
        <v>0</v>
      </c>
      <c r="AR7" s="136" t="str">
        <f>VLOOKUP($A7,'Sector Match'!$A$1:$B$43,2,0)</f>
        <v>other mining and quarrying 07T08</v>
      </c>
    </row>
    <row r="8" spans="1:44" x14ac:dyDescent="0.2">
      <c r="A8" s="12" t="s">
        <v>7</v>
      </c>
      <c r="B8" s="136">
        <f>'Non-energy Use 2019'!C121</f>
        <v>0</v>
      </c>
      <c r="C8" s="136">
        <f>'Non-energy Use 2020'!C120</f>
        <v>0</v>
      </c>
      <c r="D8" s="136">
        <f>$C8*VLOOKUP($A8,'Non-energy Multiplier'!$A$1:$AQ$44,COLUMN('Non-energy Multiplier'!D$1),0)</f>
        <v>0</v>
      </c>
      <c r="E8" s="136">
        <f>$C8*VLOOKUP($A8,'Non-energy Multiplier'!$A$1:$AQ$44,COLUMN('Non-energy Multiplier'!E$1),0)</f>
        <v>0</v>
      </c>
      <c r="F8" s="136">
        <f>$C8*VLOOKUP($A8,'Non-energy Multiplier'!$A$1:$AQ$44,COLUMN('Non-energy Multiplier'!F$1),0)</f>
        <v>0</v>
      </c>
      <c r="G8" s="136">
        <f>$C8*VLOOKUP($A8,'Non-energy Multiplier'!$A$1:$AQ$44,COLUMN('Non-energy Multiplier'!G$1),0)</f>
        <v>0</v>
      </c>
      <c r="H8" s="136">
        <f>$C8*VLOOKUP($A8,'Non-energy Multiplier'!$A$1:$AQ$44,COLUMN('Non-energy Multiplier'!H$1),0)</f>
        <v>0</v>
      </c>
      <c r="I8" s="136">
        <f>$C8*VLOOKUP($A8,'Non-energy Multiplier'!$A$1:$AQ$44,COLUMN('Non-energy Multiplier'!I$1),0)</f>
        <v>0</v>
      </c>
      <c r="J8" s="136">
        <f>$C8*VLOOKUP($A8,'Non-energy Multiplier'!$A$1:$AQ$44,COLUMN('Non-energy Multiplier'!J$1),0)</f>
        <v>0</v>
      </c>
      <c r="K8" s="136">
        <f>$C8*VLOOKUP($A8,'Non-energy Multiplier'!$A$1:$AQ$44,COLUMN('Non-energy Multiplier'!K$1),0)</f>
        <v>0</v>
      </c>
      <c r="L8" s="136">
        <f>$C8*VLOOKUP($A8,'Non-energy Multiplier'!$A$1:$AQ$44,COLUMN('Non-energy Multiplier'!L$1),0)</f>
        <v>0</v>
      </c>
      <c r="M8" s="136">
        <f>$C8*VLOOKUP($A8,'Non-energy Multiplier'!$A$1:$AQ$44,COLUMN('Non-energy Multiplier'!M$1),0)</f>
        <v>0</v>
      </c>
      <c r="N8" s="136">
        <f>$C8*VLOOKUP($A8,'Non-energy Multiplier'!$A$1:$AQ$44,COLUMN('Non-energy Multiplier'!N$1),0)</f>
        <v>0</v>
      </c>
      <c r="O8" s="136">
        <f>$C8*VLOOKUP($A8,'Non-energy Multiplier'!$A$1:$AQ$44,COLUMN('Non-energy Multiplier'!O$1),0)</f>
        <v>0</v>
      </c>
      <c r="P8" s="136">
        <f>$C8*VLOOKUP($A8,'Non-energy Multiplier'!$A$1:$AQ$44,COLUMN('Non-energy Multiplier'!P$1),0)</f>
        <v>0</v>
      </c>
      <c r="Q8" s="136">
        <f>$C8*VLOOKUP($A8,'Non-energy Multiplier'!$A$1:$AQ$44,COLUMN('Non-energy Multiplier'!Q$1),0)</f>
        <v>0</v>
      </c>
      <c r="R8" s="136">
        <f>$C8*VLOOKUP($A8,'Non-energy Multiplier'!$A$1:$AQ$44,COLUMN('Non-energy Multiplier'!R$1),0)</f>
        <v>0</v>
      </c>
      <c r="S8" s="136">
        <f>$C8*VLOOKUP($A8,'Non-energy Multiplier'!$A$1:$AQ$44,COLUMN('Non-energy Multiplier'!S$1),0)</f>
        <v>0</v>
      </c>
      <c r="T8" s="136">
        <f>$C8*VLOOKUP($A8,'Non-energy Multiplier'!$A$1:$AQ$44,COLUMN('Non-energy Multiplier'!T$1),0)</f>
        <v>0</v>
      </c>
      <c r="U8" s="136">
        <f>$C8*VLOOKUP($A8,'Non-energy Multiplier'!$A$1:$AQ$44,COLUMN('Non-energy Multiplier'!U$1),0)</f>
        <v>0</v>
      </c>
      <c r="V8" s="136">
        <f>$C8*VLOOKUP($A8,'Non-energy Multiplier'!$A$1:$AQ$44,COLUMN('Non-energy Multiplier'!V$1),0)</f>
        <v>0</v>
      </c>
      <c r="W8" s="136">
        <f>$C8*VLOOKUP($A8,'Non-energy Multiplier'!$A$1:$AQ$44,COLUMN('Non-energy Multiplier'!W$1),0)</f>
        <v>0</v>
      </c>
      <c r="X8" s="136">
        <f>$C8*VLOOKUP($A8,'Non-energy Multiplier'!$A$1:$AQ$44,COLUMN('Non-energy Multiplier'!X$1),0)</f>
        <v>0</v>
      </c>
      <c r="Y8" s="136">
        <f>$C8*VLOOKUP($A8,'Non-energy Multiplier'!$A$1:$AQ$44,COLUMN('Non-energy Multiplier'!Y$1),0)</f>
        <v>0</v>
      </c>
      <c r="Z8" s="136">
        <f>$C8*VLOOKUP($A8,'Non-energy Multiplier'!$A$1:$AQ$44,COLUMN('Non-energy Multiplier'!Z$1),0)</f>
        <v>0</v>
      </c>
      <c r="AA8" s="136">
        <f>$C8*VLOOKUP($A8,'Non-energy Multiplier'!$A$1:$AQ$44,COLUMN('Non-energy Multiplier'!AA$1),0)</f>
        <v>0</v>
      </c>
      <c r="AB8" s="136">
        <f>$C8*VLOOKUP($A8,'Non-energy Multiplier'!$A$1:$AQ$44,COLUMN('Non-energy Multiplier'!AB$1),0)</f>
        <v>0</v>
      </c>
      <c r="AC8" s="136">
        <f>$C8*VLOOKUP($A8,'Non-energy Multiplier'!$A$1:$AQ$44,COLUMN('Non-energy Multiplier'!AC$1),0)</f>
        <v>0</v>
      </c>
      <c r="AD8" s="136">
        <f>$C8*VLOOKUP($A8,'Non-energy Multiplier'!$A$1:$AQ$44,COLUMN('Non-energy Multiplier'!AD$1),0)</f>
        <v>0</v>
      </c>
      <c r="AE8" s="136">
        <f>$C8*VLOOKUP($A8,'Non-energy Multiplier'!$A$1:$AQ$44,COLUMN('Non-energy Multiplier'!AE$1),0)</f>
        <v>0</v>
      </c>
      <c r="AF8" s="136">
        <f>$C8*VLOOKUP($A8,'Non-energy Multiplier'!$A$1:$AQ$44,COLUMN('Non-energy Multiplier'!AF$1),0)</f>
        <v>0</v>
      </c>
      <c r="AG8" s="136">
        <f>$C8*VLOOKUP($A8,'Non-energy Multiplier'!$A$1:$AQ$44,COLUMN('Non-energy Multiplier'!AG$1),0)</f>
        <v>0</v>
      </c>
      <c r="AH8" s="136">
        <f>$C8*VLOOKUP($A8,'Non-energy Multiplier'!$A$1:$AQ$44,COLUMN('Non-energy Multiplier'!AH$1),0)</f>
        <v>0</v>
      </c>
      <c r="AI8" s="136">
        <f>$C8*VLOOKUP($A8,'Non-energy Multiplier'!$A$1:$AQ$44,COLUMN('Non-energy Multiplier'!AI$1),0)</f>
        <v>0</v>
      </c>
      <c r="AJ8" s="136">
        <f>$C8*VLOOKUP($A8,'Non-energy Multiplier'!$A$1:$AQ$44,COLUMN('Non-energy Multiplier'!AJ$1),0)</f>
        <v>0</v>
      </c>
      <c r="AK8" s="136">
        <f>$C8*VLOOKUP($A8,'Non-energy Multiplier'!$A$1:$AQ$44,COLUMN('Non-energy Multiplier'!AK$1),0)</f>
        <v>0</v>
      </c>
      <c r="AL8" s="136">
        <f>$C8*VLOOKUP($A8,'Non-energy Multiplier'!$A$1:$AQ$44,COLUMN('Non-energy Multiplier'!AL$1),0)</f>
        <v>0</v>
      </c>
      <c r="AM8" s="136">
        <f>$C8*VLOOKUP($A8,'Non-energy Multiplier'!$A$1:$AQ$44,COLUMN('Non-energy Multiplier'!AM$1),0)</f>
        <v>0</v>
      </c>
      <c r="AN8" s="136">
        <f>$C8*VLOOKUP($A8,'Non-energy Multiplier'!$A$1:$AQ$44,COLUMN('Non-energy Multiplier'!AN$1),0)</f>
        <v>0</v>
      </c>
      <c r="AO8" s="136">
        <f>$C8*VLOOKUP($A8,'Non-energy Multiplier'!$A$1:$AQ$44,COLUMN('Non-energy Multiplier'!AO$1),0)</f>
        <v>0</v>
      </c>
      <c r="AP8" s="136">
        <f>$C8*VLOOKUP($A8,'Non-energy Multiplier'!$A$1:$AQ$44,COLUMN('Non-energy Multiplier'!AP$1),0)</f>
        <v>0</v>
      </c>
      <c r="AQ8" s="136">
        <f>$C8*VLOOKUP($A8,'Non-energy Multiplier'!$A$1:$AQ$44,COLUMN('Non-energy Multiplier'!AQ$1),0)</f>
        <v>0</v>
      </c>
      <c r="AR8" s="136" t="str">
        <f>VLOOKUP($A8,'Sector Match'!$A$1:$B$43,2,0)</f>
        <v>Mining Support Service Activities 09</v>
      </c>
    </row>
    <row r="9" spans="1:44" x14ac:dyDescent="0.2">
      <c r="A9" s="12" t="s">
        <v>8</v>
      </c>
      <c r="B9" s="136">
        <f>'Non-energy Use 2019'!C122</f>
        <v>0</v>
      </c>
      <c r="C9" s="136">
        <f>'Non-energy Use 2020'!C121</f>
        <v>0</v>
      </c>
      <c r="D9" s="136">
        <f>$C9*VLOOKUP($A9,'Non-energy Multiplier'!$A$1:$AQ$44,COLUMN('Non-energy Multiplier'!D$1),0)</f>
        <v>0</v>
      </c>
      <c r="E9" s="136">
        <f>$C9*VLOOKUP($A9,'Non-energy Multiplier'!$A$1:$AQ$44,COLUMN('Non-energy Multiplier'!E$1),0)</f>
        <v>0</v>
      </c>
      <c r="F9" s="136">
        <f>$C9*VLOOKUP($A9,'Non-energy Multiplier'!$A$1:$AQ$44,COLUMN('Non-energy Multiplier'!F$1),0)</f>
        <v>0</v>
      </c>
      <c r="G9" s="136">
        <f>$C9*VLOOKUP($A9,'Non-energy Multiplier'!$A$1:$AQ$44,COLUMN('Non-energy Multiplier'!G$1),0)</f>
        <v>0</v>
      </c>
      <c r="H9" s="136">
        <f>$C9*VLOOKUP($A9,'Non-energy Multiplier'!$A$1:$AQ$44,COLUMN('Non-energy Multiplier'!H$1),0)</f>
        <v>0</v>
      </c>
      <c r="I9" s="136">
        <f>$C9*VLOOKUP($A9,'Non-energy Multiplier'!$A$1:$AQ$44,COLUMN('Non-energy Multiplier'!I$1),0)</f>
        <v>0</v>
      </c>
      <c r="J9" s="136">
        <f>$C9*VLOOKUP($A9,'Non-energy Multiplier'!$A$1:$AQ$44,COLUMN('Non-energy Multiplier'!J$1),0)</f>
        <v>0</v>
      </c>
      <c r="K9" s="136">
        <f>$C9*VLOOKUP($A9,'Non-energy Multiplier'!$A$1:$AQ$44,COLUMN('Non-energy Multiplier'!K$1),0)</f>
        <v>0</v>
      </c>
      <c r="L9" s="136">
        <f>$C9*VLOOKUP($A9,'Non-energy Multiplier'!$A$1:$AQ$44,COLUMN('Non-energy Multiplier'!L$1),0)</f>
        <v>0</v>
      </c>
      <c r="M9" s="136">
        <f>$C9*VLOOKUP($A9,'Non-energy Multiplier'!$A$1:$AQ$44,COLUMN('Non-energy Multiplier'!M$1),0)</f>
        <v>0</v>
      </c>
      <c r="N9" s="136">
        <f>$C9*VLOOKUP($A9,'Non-energy Multiplier'!$A$1:$AQ$44,COLUMN('Non-energy Multiplier'!N$1),0)</f>
        <v>0</v>
      </c>
      <c r="O9" s="136">
        <f>$C9*VLOOKUP($A9,'Non-energy Multiplier'!$A$1:$AQ$44,COLUMN('Non-energy Multiplier'!O$1),0)</f>
        <v>0</v>
      </c>
      <c r="P9" s="136">
        <f>$C9*VLOOKUP($A9,'Non-energy Multiplier'!$A$1:$AQ$44,COLUMN('Non-energy Multiplier'!P$1),0)</f>
        <v>0</v>
      </c>
      <c r="Q9" s="136">
        <f>$C9*VLOOKUP($A9,'Non-energy Multiplier'!$A$1:$AQ$44,COLUMN('Non-energy Multiplier'!Q$1),0)</f>
        <v>0</v>
      </c>
      <c r="R9" s="136">
        <f>$C9*VLOOKUP($A9,'Non-energy Multiplier'!$A$1:$AQ$44,COLUMN('Non-energy Multiplier'!R$1),0)</f>
        <v>0</v>
      </c>
      <c r="S9" s="136">
        <f>$C9*VLOOKUP($A9,'Non-energy Multiplier'!$A$1:$AQ$44,COLUMN('Non-energy Multiplier'!S$1),0)</f>
        <v>0</v>
      </c>
      <c r="T9" s="136">
        <f>$C9*VLOOKUP($A9,'Non-energy Multiplier'!$A$1:$AQ$44,COLUMN('Non-energy Multiplier'!T$1),0)</f>
        <v>0</v>
      </c>
      <c r="U9" s="136">
        <f>$C9*VLOOKUP($A9,'Non-energy Multiplier'!$A$1:$AQ$44,COLUMN('Non-energy Multiplier'!U$1),0)</f>
        <v>0</v>
      </c>
      <c r="V9" s="136">
        <f>$C9*VLOOKUP($A9,'Non-energy Multiplier'!$A$1:$AQ$44,COLUMN('Non-energy Multiplier'!V$1),0)</f>
        <v>0</v>
      </c>
      <c r="W9" s="136">
        <f>$C9*VLOOKUP($A9,'Non-energy Multiplier'!$A$1:$AQ$44,COLUMN('Non-energy Multiplier'!W$1),0)</f>
        <v>0</v>
      </c>
      <c r="X9" s="136">
        <f>$C9*VLOOKUP($A9,'Non-energy Multiplier'!$A$1:$AQ$44,COLUMN('Non-energy Multiplier'!X$1),0)</f>
        <v>0</v>
      </c>
      <c r="Y9" s="136">
        <f>$C9*VLOOKUP($A9,'Non-energy Multiplier'!$A$1:$AQ$44,COLUMN('Non-energy Multiplier'!Y$1),0)</f>
        <v>0</v>
      </c>
      <c r="Z9" s="136">
        <f>$C9*VLOOKUP($A9,'Non-energy Multiplier'!$A$1:$AQ$44,COLUMN('Non-energy Multiplier'!Z$1),0)</f>
        <v>0</v>
      </c>
      <c r="AA9" s="136">
        <f>$C9*VLOOKUP($A9,'Non-energy Multiplier'!$A$1:$AQ$44,COLUMN('Non-energy Multiplier'!AA$1),0)</f>
        <v>0</v>
      </c>
      <c r="AB9" s="136">
        <f>$C9*VLOOKUP($A9,'Non-energy Multiplier'!$A$1:$AQ$44,COLUMN('Non-energy Multiplier'!AB$1),0)</f>
        <v>0</v>
      </c>
      <c r="AC9" s="136">
        <f>$C9*VLOOKUP($A9,'Non-energy Multiplier'!$A$1:$AQ$44,COLUMN('Non-energy Multiplier'!AC$1),0)</f>
        <v>0</v>
      </c>
      <c r="AD9" s="136">
        <f>$C9*VLOOKUP($A9,'Non-energy Multiplier'!$A$1:$AQ$44,COLUMN('Non-energy Multiplier'!AD$1),0)</f>
        <v>0</v>
      </c>
      <c r="AE9" s="136">
        <f>$C9*VLOOKUP($A9,'Non-energy Multiplier'!$A$1:$AQ$44,COLUMN('Non-energy Multiplier'!AE$1),0)</f>
        <v>0</v>
      </c>
      <c r="AF9" s="136">
        <f>$C9*VLOOKUP($A9,'Non-energy Multiplier'!$A$1:$AQ$44,COLUMN('Non-energy Multiplier'!AF$1),0)</f>
        <v>0</v>
      </c>
      <c r="AG9" s="136">
        <f>$C9*VLOOKUP($A9,'Non-energy Multiplier'!$A$1:$AQ$44,COLUMN('Non-energy Multiplier'!AG$1),0)</f>
        <v>0</v>
      </c>
      <c r="AH9" s="136">
        <f>$C9*VLOOKUP($A9,'Non-energy Multiplier'!$A$1:$AQ$44,COLUMN('Non-energy Multiplier'!AH$1),0)</f>
        <v>0</v>
      </c>
      <c r="AI9" s="136">
        <f>$C9*VLOOKUP($A9,'Non-energy Multiplier'!$A$1:$AQ$44,COLUMN('Non-energy Multiplier'!AI$1),0)</f>
        <v>0</v>
      </c>
      <c r="AJ9" s="136">
        <f>$C9*VLOOKUP($A9,'Non-energy Multiplier'!$A$1:$AQ$44,COLUMN('Non-energy Multiplier'!AJ$1),0)</f>
        <v>0</v>
      </c>
      <c r="AK9" s="136">
        <f>$C9*VLOOKUP($A9,'Non-energy Multiplier'!$A$1:$AQ$44,COLUMN('Non-energy Multiplier'!AK$1),0)</f>
        <v>0</v>
      </c>
      <c r="AL9" s="136">
        <f>$C9*VLOOKUP($A9,'Non-energy Multiplier'!$A$1:$AQ$44,COLUMN('Non-energy Multiplier'!AL$1),0)</f>
        <v>0</v>
      </c>
      <c r="AM9" s="136">
        <f>$C9*VLOOKUP($A9,'Non-energy Multiplier'!$A$1:$AQ$44,COLUMN('Non-energy Multiplier'!AM$1),0)</f>
        <v>0</v>
      </c>
      <c r="AN9" s="136">
        <f>$C9*VLOOKUP($A9,'Non-energy Multiplier'!$A$1:$AQ$44,COLUMN('Non-energy Multiplier'!AN$1),0)</f>
        <v>0</v>
      </c>
      <c r="AO9" s="136">
        <f>$C9*VLOOKUP($A9,'Non-energy Multiplier'!$A$1:$AQ$44,COLUMN('Non-energy Multiplier'!AO$1),0)</f>
        <v>0</v>
      </c>
      <c r="AP9" s="136">
        <f>$C9*VLOOKUP($A9,'Non-energy Multiplier'!$A$1:$AQ$44,COLUMN('Non-energy Multiplier'!AP$1),0)</f>
        <v>0</v>
      </c>
      <c r="AQ9" s="136">
        <f>$C9*VLOOKUP($A9,'Non-energy Multiplier'!$A$1:$AQ$44,COLUMN('Non-energy Multiplier'!AQ$1),0)</f>
        <v>0</v>
      </c>
      <c r="AR9" s="136" t="str">
        <f>VLOOKUP($A9,'Sector Match'!$A$1:$B$43,2,0)</f>
        <v>Mining Support Service Activities 09</v>
      </c>
    </row>
    <row r="10" spans="1:44" x14ac:dyDescent="0.2">
      <c r="A10" s="12" t="s">
        <v>9</v>
      </c>
      <c r="B10" s="136">
        <f>'Non-energy Use 2019'!C123</f>
        <v>0</v>
      </c>
      <c r="C10" s="136">
        <f>'Non-energy Use 2020'!C122</f>
        <v>0</v>
      </c>
      <c r="D10" s="136">
        <f>$C10*VLOOKUP($A10,'Non-energy Multiplier'!$A$1:$AQ$44,COLUMN('Non-energy Multiplier'!D$1),0)</f>
        <v>0</v>
      </c>
      <c r="E10" s="136">
        <f>$C10*VLOOKUP($A10,'Non-energy Multiplier'!$A$1:$AQ$44,COLUMN('Non-energy Multiplier'!E$1),0)</f>
        <v>0</v>
      </c>
      <c r="F10" s="136">
        <f>$C10*VLOOKUP($A10,'Non-energy Multiplier'!$A$1:$AQ$44,COLUMN('Non-energy Multiplier'!F$1),0)</f>
        <v>0</v>
      </c>
      <c r="G10" s="136">
        <f>$C10*VLOOKUP($A10,'Non-energy Multiplier'!$A$1:$AQ$44,COLUMN('Non-energy Multiplier'!G$1),0)</f>
        <v>0</v>
      </c>
      <c r="H10" s="136">
        <f>$C10*VLOOKUP($A10,'Non-energy Multiplier'!$A$1:$AQ$44,COLUMN('Non-energy Multiplier'!H$1),0)</f>
        <v>0</v>
      </c>
      <c r="I10" s="136">
        <f>$C10*VLOOKUP($A10,'Non-energy Multiplier'!$A$1:$AQ$44,COLUMN('Non-energy Multiplier'!I$1),0)</f>
        <v>0</v>
      </c>
      <c r="J10" s="136">
        <f>$C10*VLOOKUP($A10,'Non-energy Multiplier'!$A$1:$AQ$44,COLUMN('Non-energy Multiplier'!J$1),0)</f>
        <v>0</v>
      </c>
      <c r="K10" s="136">
        <f>$C10*VLOOKUP($A10,'Non-energy Multiplier'!$A$1:$AQ$44,COLUMN('Non-energy Multiplier'!K$1),0)</f>
        <v>0</v>
      </c>
      <c r="L10" s="136">
        <f>$C10*VLOOKUP($A10,'Non-energy Multiplier'!$A$1:$AQ$44,COLUMN('Non-energy Multiplier'!L$1),0)</f>
        <v>0</v>
      </c>
      <c r="M10" s="136">
        <f>$C10*VLOOKUP($A10,'Non-energy Multiplier'!$A$1:$AQ$44,COLUMN('Non-energy Multiplier'!M$1),0)</f>
        <v>0</v>
      </c>
      <c r="N10" s="136">
        <f>$C10*VLOOKUP($A10,'Non-energy Multiplier'!$A$1:$AQ$44,COLUMN('Non-energy Multiplier'!N$1),0)</f>
        <v>0</v>
      </c>
      <c r="O10" s="136">
        <f>$C10*VLOOKUP($A10,'Non-energy Multiplier'!$A$1:$AQ$44,COLUMN('Non-energy Multiplier'!O$1),0)</f>
        <v>0</v>
      </c>
      <c r="P10" s="136">
        <f>$C10*VLOOKUP($A10,'Non-energy Multiplier'!$A$1:$AQ$44,COLUMN('Non-energy Multiplier'!P$1),0)</f>
        <v>0</v>
      </c>
      <c r="Q10" s="136">
        <f>$C10*VLOOKUP($A10,'Non-energy Multiplier'!$A$1:$AQ$44,COLUMN('Non-energy Multiplier'!Q$1),0)</f>
        <v>0</v>
      </c>
      <c r="R10" s="136">
        <f>$C10*VLOOKUP($A10,'Non-energy Multiplier'!$A$1:$AQ$44,COLUMN('Non-energy Multiplier'!R$1),0)</f>
        <v>0</v>
      </c>
      <c r="S10" s="136">
        <f>$C10*VLOOKUP($A10,'Non-energy Multiplier'!$A$1:$AQ$44,COLUMN('Non-energy Multiplier'!S$1),0)</f>
        <v>0</v>
      </c>
      <c r="T10" s="136">
        <f>$C10*VLOOKUP($A10,'Non-energy Multiplier'!$A$1:$AQ$44,COLUMN('Non-energy Multiplier'!T$1),0)</f>
        <v>0</v>
      </c>
      <c r="U10" s="136">
        <f>$C10*VLOOKUP($A10,'Non-energy Multiplier'!$A$1:$AQ$44,COLUMN('Non-energy Multiplier'!U$1),0)</f>
        <v>0</v>
      </c>
      <c r="V10" s="136">
        <f>$C10*VLOOKUP($A10,'Non-energy Multiplier'!$A$1:$AQ$44,COLUMN('Non-energy Multiplier'!V$1),0)</f>
        <v>0</v>
      </c>
      <c r="W10" s="136">
        <f>$C10*VLOOKUP($A10,'Non-energy Multiplier'!$A$1:$AQ$44,COLUMN('Non-energy Multiplier'!W$1),0)</f>
        <v>0</v>
      </c>
      <c r="X10" s="136">
        <f>$C10*VLOOKUP($A10,'Non-energy Multiplier'!$A$1:$AQ$44,COLUMN('Non-energy Multiplier'!X$1),0)</f>
        <v>0</v>
      </c>
      <c r="Y10" s="136">
        <f>$C10*VLOOKUP($A10,'Non-energy Multiplier'!$A$1:$AQ$44,COLUMN('Non-energy Multiplier'!Y$1),0)</f>
        <v>0</v>
      </c>
      <c r="Z10" s="136">
        <f>$C10*VLOOKUP($A10,'Non-energy Multiplier'!$A$1:$AQ$44,COLUMN('Non-energy Multiplier'!Z$1),0)</f>
        <v>0</v>
      </c>
      <c r="AA10" s="136">
        <f>$C10*VLOOKUP($A10,'Non-energy Multiplier'!$A$1:$AQ$44,COLUMN('Non-energy Multiplier'!AA$1),0)</f>
        <v>0</v>
      </c>
      <c r="AB10" s="136">
        <f>$C10*VLOOKUP($A10,'Non-energy Multiplier'!$A$1:$AQ$44,COLUMN('Non-energy Multiplier'!AB$1),0)</f>
        <v>0</v>
      </c>
      <c r="AC10" s="136">
        <f>$C10*VLOOKUP($A10,'Non-energy Multiplier'!$A$1:$AQ$44,COLUMN('Non-energy Multiplier'!AC$1),0)</f>
        <v>0</v>
      </c>
      <c r="AD10" s="136">
        <f>$C10*VLOOKUP($A10,'Non-energy Multiplier'!$A$1:$AQ$44,COLUMN('Non-energy Multiplier'!AD$1),0)</f>
        <v>0</v>
      </c>
      <c r="AE10" s="136">
        <f>$C10*VLOOKUP($A10,'Non-energy Multiplier'!$A$1:$AQ$44,COLUMN('Non-energy Multiplier'!AE$1),0)</f>
        <v>0</v>
      </c>
      <c r="AF10" s="136">
        <f>$C10*VLOOKUP($A10,'Non-energy Multiplier'!$A$1:$AQ$44,COLUMN('Non-energy Multiplier'!AF$1),0)</f>
        <v>0</v>
      </c>
      <c r="AG10" s="136">
        <f>$C10*VLOOKUP($A10,'Non-energy Multiplier'!$A$1:$AQ$44,COLUMN('Non-energy Multiplier'!AG$1),0)</f>
        <v>0</v>
      </c>
      <c r="AH10" s="136">
        <f>$C10*VLOOKUP($A10,'Non-energy Multiplier'!$A$1:$AQ$44,COLUMN('Non-energy Multiplier'!AH$1),0)</f>
        <v>0</v>
      </c>
      <c r="AI10" s="136">
        <f>$C10*VLOOKUP($A10,'Non-energy Multiplier'!$A$1:$AQ$44,COLUMN('Non-energy Multiplier'!AI$1),0)</f>
        <v>0</v>
      </c>
      <c r="AJ10" s="136">
        <f>$C10*VLOOKUP($A10,'Non-energy Multiplier'!$A$1:$AQ$44,COLUMN('Non-energy Multiplier'!AJ$1),0)</f>
        <v>0</v>
      </c>
      <c r="AK10" s="136">
        <f>$C10*VLOOKUP($A10,'Non-energy Multiplier'!$A$1:$AQ$44,COLUMN('Non-energy Multiplier'!AK$1),0)</f>
        <v>0</v>
      </c>
      <c r="AL10" s="136">
        <f>$C10*VLOOKUP($A10,'Non-energy Multiplier'!$A$1:$AQ$44,COLUMN('Non-energy Multiplier'!AL$1),0)</f>
        <v>0</v>
      </c>
      <c r="AM10" s="136">
        <f>$C10*VLOOKUP($A10,'Non-energy Multiplier'!$A$1:$AQ$44,COLUMN('Non-energy Multiplier'!AM$1),0)</f>
        <v>0</v>
      </c>
      <c r="AN10" s="136">
        <f>$C10*VLOOKUP($A10,'Non-energy Multiplier'!$A$1:$AQ$44,COLUMN('Non-energy Multiplier'!AN$1),0)</f>
        <v>0</v>
      </c>
      <c r="AO10" s="136">
        <f>$C10*VLOOKUP($A10,'Non-energy Multiplier'!$A$1:$AQ$44,COLUMN('Non-energy Multiplier'!AO$1),0)</f>
        <v>0</v>
      </c>
      <c r="AP10" s="136">
        <f>$C10*VLOOKUP($A10,'Non-energy Multiplier'!$A$1:$AQ$44,COLUMN('Non-energy Multiplier'!AP$1),0)</f>
        <v>0</v>
      </c>
      <c r="AQ10" s="136">
        <f>$C10*VLOOKUP($A10,'Non-energy Multiplier'!$A$1:$AQ$44,COLUMN('Non-energy Multiplier'!AQ$1),0)</f>
        <v>0</v>
      </c>
      <c r="AR10" s="136" t="str">
        <f>VLOOKUP($A10,'Sector Match'!$A$1:$B$43,2,0)</f>
        <v>food beverage and tobacco 10T12</v>
      </c>
    </row>
    <row r="11" spans="1:44" x14ac:dyDescent="0.2">
      <c r="A11" s="12" t="s">
        <v>10</v>
      </c>
      <c r="B11" s="136">
        <f>'Non-energy Use 2019'!C124</f>
        <v>0</v>
      </c>
      <c r="C11" s="136">
        <f>'Non-energy Use 2020'!C123</f>
        <v>0</v>
      </c>
      <c r="D11" s="136">
        <f>$C11*VLOOKUP($A11,'Non-energy Multiplier'!$A$1:$AQ$44,COLUMN('Non-energy Multiplier'!D$1),0)</f>
        <v>0</v>
      </c>
      <c r="E11" s="136">
        <f>$C11*VLOOKUP($A11,'Non-energy Multiplier'!$A$1:$AQ$44,COLUMN('Non-energy Multiplier'!E$1),0)</f>
        <v>0</v>
      </c>
      <c r="F11" s="136">
        <f>$C11*VLOOKUP($A11,'Non-energy Multiplier'!$A$1:$AQ$44,COLUMN('Non-energy Multiplier'!F$1),0)</f>
        <v>0</v>
      </c>
      <c r="G11" s="136">
        <f>$C11*VLOOKUP($A11,'Non-energy Multiplier'!$A$1:$AQ$44,COLUMN('Non-energy Multiplier'!G$1),0)</f>
        <v>0</v>
      </c>
      <c r="H11" s="136">
        <f>$C11*VLOOKUP($A11,'Non-energy Multiplier'!$A$1:$AQ$44,COLUMN('Non-energy Multiplier'!H$1),0)</f>
        <v>0</v>
      </c>
      <c r="I11" s="136">
        <f>$C11*VLOOKUP($A11,'Non-energy Multiplier'!$A$1:$AQ$44,COLUMN('Non-energy Multiplier'!I$1),0)</f>
        <v>0</v>
      </c>
      <c r="J11" s="136">
        <f>$C11*VLOOKUP($A11,'Non-energy Multiplier'!$A$1:$AQ$44,COLUMN('Non-energy Multiplier'!J$1),0)</f>
        <v>0</v>
      </c>
      <c r="K11" s="136">
        <f>$C11*VLOOKUP($A11,'Non-energy Multiplier'!$A$1:$AQ$44,COLUMN('Non-energy Multiplier'!K$1),0)</f>
        <v>0</v>
      </c>
      <c r="L11" s="136">
        <f>$C11*VLOOKUP($A11,'Non-energy Multiplier'!$A$1:$AQ$44,COLUMN('Non-energy Multiplier'!L$1),0)</f>
        <v>0</v>
      </c>
      <c r="M11" s="136">
        <f>$C11*VLOOKUP($A11,'Non-energy Multiplier'!$A$1:$AQ$44,COLUMN('Non-energy Multiplier'!M$1),0)</f>
        <v>0</v>
      </c>
      <c r="N11" s="136">
        <f>$C11*VLOOKUP($A11,'Non-energy Multiplier'!$A$1:$AQ$44,COLUMN('Non-energy Multiplier'!N$1),0)</f>
        <v>0</v>
      </c>
      <c r="O11" s="136">
        <f>$C11*VLOOKUP($A11,'Non-energy Multiplier'!$A$1:$AQ$44,COLUMN('Non-energy Multiplier'!O$1),0)</f>
        <v>0</v>
      </c>
      <c r="P11" s="136">
        <f>$C11*VLOOKUP($A11,'Non-energy Multiplier'!$A$1:$AQ$44,COLUMN('Non-energy Multiplier'!P$1),0)</f>
        <v>0</v>
      </c>
      <c r="Q11" s="136">
        <f>$C11*VLOOKUP($A11,'Non-energy Multiplier'!$A$1:$AQ$44,COLUMN('Non-energy Multiplier'!Q$1),0)</f>
        <v>0</v>
      </c>
      <c r="R11" s="136">
        <f>$C11*VLOOKUP($A11,'Non-energy Multiplier'!$A$1:$AQ$44,COLUMN('Non-energy Multiplier'!R$1),0)</f>
        <v>0</v>
      </c>
      <c r="S11" s="136">
        <f>$C11*VLOOKUP($A11,'Non-energy Multiplier'!$A$1:$AQ$44,COLUMN('Non-energy Multiplier'!S$1),0)</f>
        <v>0</v>
      </c>
      <c r="T11" s="136">
        <f>$C11*VLOOKUP($A11,'Non-energy Multiplier'!$A$1:$AQ$44,COLUMN('Non-energy Multiplier'!T$1),0)</f>
        <v>0</v>
      </c>
      <c r="U11" s="136">
        <f>$C11*VLOOKUP($A11,'Non-energy Multiplier'!$A$1:$AQ$44,COLUMN('Non-energy Multiplier'!U$1),0)</f>
        <v>0</v>
      </c>
      <c r="V11" s="136">
        <f>$C11*VLOOKUP($A11,'Non-energy Multiplier'!$A$1:$AQ$44,COLUMN('Non-energy Multiplier'!V$1),0)</f>
        <v>0</v>
      </c>
      <c r="W11" s="136">
        <f>$C11*VLOOKUP($A11,'Non-energy Multiplier'!$A$1:$AQ$44,COLUMN('Non-energy Multiplier'!W$1),0)</f>
        <v>0</v>
      </c>
      <c r="X11" s="136">
        <f>$C11*VLOOKUP($A11,'Non-energy Multiplier'!$A$1:$AQ$44,COLUMN('Non-energy Multiplier'!X$1),0)</f>
        <v>0</v>
      </c>
      <c r="Y11" s="136">
        <f>$C11*VLOOKUP($A11,'Non-energy Multiplier'!$A$1:$AQ$44,COLUMN('Non-energy Multiplier'!Y$1),0)</f>
        <v>0</v>
      </c>
      <c r="Z11" s="136">
        <f>$C11*VLOOKUP($A11,'Non-energy Multiplier'!$A$1:$AQ$44,COLUMN('Non-energy Multiplier'!Z$1),0)</f>
        <v>0</v>
      </c>
      <c r="AA11" s="136">
        <f>$C11*VLOOKUP($A11,'Non-energy Multiplier'!$A$1:$AQ$44,COLUMN('Non-energy Multiplier'!AA$1),0)</f>
        <v>0</v>
      </c>
      <c r="AB11" s="136">
        <f>$C11*VLOOKUP($A11,'Non-energy Multiplier'!$A$1:$AQ$44,COLUMN('Non-energy Multiplier'!AB$1),0)</f>
        <v>0</v>
      </c>
      <c r="AC11" s="136">
        <f>$C11*VLOOKUP($A11,'Non-energy Multiplier'!$A$1:$AQ$44,COLUMN('Non-energy Multiplier'!AC$1),0)</f>
        <v>0</v>
      </c>
      <c r="AD11" s="136">
        <f>$C11*VLOOKUP($A11,'Non-energy Multiplier'!$A$1:$AQ$44,COLUMN('Non-energy Multiplier'!AD$1),0)</f>
        <v>0</v>
      </c>
      <c r="AE11" s="136">
        <f>$C11*VLOOKUP($A11,'Non-energy Multiplier'!$A$1:$AQ$44,COLUMN('Non-energy Multiplier'!AE$1),0)</f>
        <v>0</v>
      </c>
      <c r="AF11" s="136">
        <f>$C11*VLOOKUP($A11,'Non-energy Multiplier'!$A$1:$AQ$44,COLUMN('Non-energy Multiplier'!AF$1),0)</f>
        <v>0</v>
      </c>
      <c r="AG11" s="136">
        <f>$C11*VLOOKUP($A11,'Non-energy Multiplier'!$A$1:$AQ$44,COLUMN('Non-energy Multiplier'!AG$1),0)</f>
        <v>0</v>
      </c>
      <c r="AH11" s="136">
        <f>$C11*VLOOKUP($A11,'Non-energy Multiplier'!$A$1:$AQ$44,COLUMN('Non-energy Multiplier'!AH$1),0)</f>
        <v>0</v>
      </c>
      <c r="AI11" s="136">
        <f>$C11*VLOOKUP($A11,'Non-energy Multiplier'!$A$1:$AQ$44,COLUMN('Non-energy Multiplier'!AI$1),0)</f>
        <v>0</v>
      </c>
      <c r="AJ11" s="136">
        <f>$C11*VLOOKUP($A11,'Non-energy Multiplier'!$A$1:$AQ$44,COLUMN('Non-energy Multiplier'!AJ$1),0)</f>
        <v>0</v>
      </c>
      <c r="AK11" s="136">
        <f>$C11*VLOOKUP($A11,'Non-energy Multiplier'!$A$1:$AQ$44,COLUMN('Non-energy Multiplier'!AK$1),0)</f>
        <v>0</v>
      </c>
      <c r="AL11" s="136">
        <f>$C11*VLOOKUP($A11,'Non-energy Multiplier'!$A$1:$AQ$44,COLUMN('Non-energy Multiplier'!AL$1),0)</f>
        <v>0</v>
      </c>
      <c r="AM11" s="136">
        <f>$C11*VLOOKUP($A11,'Non-energy Multiplier'!$A$1:$AQ$44,COLUMN('Non-energy Multiplier'!AM$1),0)</f>
        <v>0</v>
      </c>
      <c r="AN11" s="136">
        <f>$C11*VLOOKUP($A11,'Non-energy Multiplier'!$A$1:$AQ$44,COLUMN('Non-energy Multiplier'!AN$1),0)</f>
        <v>0</v>
      </c>
      <c r="AO11" s="136">
        <f>$C11*VLOOKUP($A11,'Non-energy Multiplier'!$A$1:$AQ$44,COLUMN('Non-energy Multiplier'!AO$1),0)</f>
        <v>0</v>
      </c>
      <c r="AP11" s="136">
        <f>$C11*VLOOKUP($A11,'Non-energy Multiplier'!$A$1:$AQ$44,COLUMN('Non-energy Multiplier'!AP$1),0)</f>
        <v>0</v>
      </c>
      <c r="AQ11" s="136">
        <f>$C11*VLOOKUP($A11,'Non-energy Multiplier'!$A$1:$AQ$44,COLUMN('Non-energy Multiplier'!AQ$1),0)</f>
        <v>0</v>
      </c>
      <c r="AR11" s="136" t="str">
        <f>VLOOKUP($A11,'Sector Match'!$A$1:$B$43,2,0)</f>
        <v>food beverage and tobacco 10T12</v>
      </c>
    </row>
    <row r="12" spans="1:44" x14ac:dyDescent="0.2">
      <c r="A12" s="12" t="s">
        <v>11</v>
      </c>
      <c r="B12" s="136">
        <f>'Non-energy Use 2019'!C125</f>
        <v>0</v>
      </c>
      <c r="C12" s="136">
        <f>'Non-energy Use 2020'!C124</f>
        <v>0</v>
      </c>
      <c r="D12" s="136">
        <f>$C12*VLOOKUP($A12,'Non-energy Multiplier'!$A$1:$AQ$44,COLUMN('Non-energy Multiplier'!D$1),0)</f>
        <v>0</v>
      </c>
      <c r="E12" s="136">
        <f>$C12*VLOOKUP($A12,'Non-energy Multiplier'!$A$1:$AQ$44,COLUMN('Non-energy Multiplier'!E$1),0)</f>
        <v>0</v>
      </c>
      <c r="F12" s="136">
        <f>$C12*VLOOKUP($A12,'Non-energy Multiplier'!$A$1:$AQ$44,COLUMN('Non-energy Multiplier'!F$1),0)</f>
        <v>0</v>
      </c>
      <c r="G12" s="136">
        <f>$C12*VLOOKUP($A12,'Non-energy Multiplier'!$A$1:$AQ$44,COLUMN('Non-energy Multiplier'!G$1),0)</f>
        <v>0</v>
      </c>
      <c r="H12" s="136">
        <f>$C12*VLOOKUP($A12,'Non-energy Multiplier'!$A$1:$AQ$44,COLUMN('Non-energy Multiplier'!H$1),0)</f>
        <v>0</v>
      </c>
      <c r="I12" s="136">
        <f>$C12*VLOOKUP($A12,'Non-energy Multiplier'!$A$1:$AQ$44,COLUMN('Non-energy Multiplier'!I$1),0)</f>
        <v>0</v>
      </c>
      <c r="J12" s="136">
        <f>$C12*VLOOKUP($A12,'Non-energy Multiplier'!$A$1:$AQ$44,COLUMN('Non-energy Multiplier'!J$1),0)</f>
        <v>0</v>
      </c>
      <c r="K12" s="136">
        <f>$C12*VLOOKUP($A12,'Non-energy Multiplier'!$A$1:$AQ$44,COLUMN('Non-energy Multiplier'!K$1),0)</f>
        <v>0</v>
      </c>
      <c r="L12" s="136">
        <f>$C12*VLOOKUP($A12,'Non-energy Multiplier'!$A$1:$AQ$44,COLUMN('Non-energy Multiplier'!L$1),0)</f>
        <v>0</v>
      </c>
      <c r="M12" s="136">
        <f>$C12*VLOOKUP($A12,'Non-energy Multiplier'!$A$1:$AQ$44,COLUMN('Non-energy Multiplier'!M$1),0)</f>
        <v>0</v>
      </c>
      <c r="N12" s="136">
        <f>$C12*VLOOKUP($A12,'Non-energy Multiplier'!$A$1:$AQ$44,COLUMN('Non-energy Multiplier'!N$1),0)</f>
        <v>0</v>
      </c>
      <c r="O12" s="136">
        <f>$C12*VLOOKUP($A12,'Non-energy Multiplier'!$A$1:$AQ$44,COLUMN('Non-energy Multiplier'!O$1),0)</f>
        <v>0</v>
      </c>
      <c r="P12" s="136">
        <f>$C12*VLOOKUP($A12,'Non-energy Multiplier'!$A$1:$AQ$44,COLUMN('Non-energy Multiplier'!P$1),0)</f>
        <v>0</v>
      </c>
      <c r="Q12" s="136">
        <f>$C12*VLOOKUP($A12,'Non-energy Multiplier'!$A$1:$AQ$44,COLUMN('Non-energy Multiplier'!Q$1),0)</f>
        <v>0</v>
      </c>
      <c r="R12" s="136">
        <f>$C12*VLOOKUP($A12,'Non-energy Multiplier'!$A$1:$AQ$44,COLUMN('Non-energy Multiplier'!R$1),0)</f>
        <v>0</v>
      </c>
      <c r="S12" s="136">
        <f>$C12*VLOOKUP($A12,'Non-energy Multiplier'!$A$1:$AQ$44,COLUMN('Non-energy Multiplier'!S$1),0)</f>
        <v>0</v>
      </c>
      <c r="T12" s="136">
        <f>$C12*VLOOKUP($A12,'Non-energy Multiplier'!$A$1:$AQ$44,COLUMN('Non-energy Multiplier'!T$1),0)</f>
        <v>0</v>
      </c>
      <c r="U12" s="136">
        <f>$C12*VLOOKUP($A12,'Non-energy Multiplier'!$A$1:$AQ$44,COLUMN('Non-energy Multiplier'!U$1),0)</f>
        <v>0</v>
      </c>
      <c r="V12" s="136">
        <f>$C12*VLOOKUP($A12,'Non-energy Multiplier'!$A$1:$AQ$44,COLUMN('Non-energy Multiplier'!V$1),0)</f>
        <v>0</v>
      </c>
      <c r="W12" s="136">
        <f>$C12*VLOOKUP($A12,'Non-energy Multiplier'!$A$1:$AQ$44,COLUMN('Non-energy Multiplier'!W$1),0)</f>
        <v>0</v>
      </c>
      <c r="X12" s="136">
        <f>$C12*VLOOKUP($A12,'Non-energy Multiplier'!$A$1:$AQ$44,COLUMN('Non-energy Multiplier'!X$1),0)</f>
        <v>0</v>
      </c>
      <c r="Y12" s="136">
        <f>$C12*VLOOKUP($A12,'Non-energy Multiplier'!$A$1:$AQ$44,COLUMN('Non-energy Multiplier'!Y$1),0)</f>
        <v>0</v>
      </c>
      <c r="Z12" s="136">
        <f>$C12*VLOOKUP($A12,'Non-energy Multiplier'!$A$1:$AQ$44,COLUMN('Non-energy Multiplier'!Z$1),0)</f>
        <v>0</v>
      </c>
      <c r="AA12" s="136">
        <f>$C12*VLOOKUP($A12,'Non-energy Multiplier'!$A$1:$AQ$44,COLUMN('Non-energy Multiplier'!AA$1),0)</f>
        <v>0</v>
      </c>
      <c r="AB12" s="136">
        <f>$C12*VLOOKUP($A12,'Non-energy Multiplier'!$A$1:$AQ$44,COLUMN('Non-energy Multiplier'!AB$1),0)</f>
        <v>0</v>
      </c>
      <c r="AC12" s="136">
        <f>$C12*VLOOKUP($A12,'Non-energy Multiplier'!$A$1:$AQ$44,COLUMN('Non-energy Multiplier'!AC$1),0)</f>
        <v>0</v>
      </c>
      <c r="AD12" s="136">
        <f>$C12*VLOOKUP($A12,'Non-energy Multiplier'!$A$1:$AQ$44,COLUMN('Non-energy Multiplier'!AD$1),0)</f>
        <v>0</v>
      </c>
      <c r="AE12" s="136">
        <f>$C12*VLOOKUP($A12,'Non-energy Multiplier'!$A$1:$AQ$44,COLUMN('Non-energy Multiplier'!AE$1),0)</f>
        <v>0</v>
      </c>
      <c r="AF12" s="136">
        <f>$C12*VLOOKUP($A12,'Non-energy Multiplier'!$A$1:$AQ$44,COLUMN('Non-energy Multiplier'!AF$1),0)</f>
        <v>0</v>
      </c>
      <c r="AG12" s="136">
        <f>$C12*VLOOKUP($A12,'Non-energy Multiplier'!$A$1:$AQ$44,COLUMN('Non-energy Multiplier'!AG$1),0)</f>
        <v>0</v>
      </c>
      <c r="AH12" s="136">
        <f>$C12*VLOOKUP($A12,'Non-energy Multiplier'!$A$1:$AQ$44,COLUMN('Non-energy Multiplier'!AH$1),0)</f>
        <v>0</v>
      </c>
      <c r="AI12" s="136">
        <f>$C12*VLOOKUP($A12,'Non-energy Multiplier'!$A$1:$AQ$44,COLUMN('Non-energy Multiplier'!AI$1),0)</f>
        <v>0</v>
      </c>
      <c r="AJ12" s="136">
        <f>$C12*VLOOKUP($A12,'Non-energy Multiplier'!$A$1:$AQ$44,COLUMN('Non-energy Multiplier'!AJ$1),0)</f>
        <v>0</v>
      </c>
      <c r="AK12" s="136">
        <f>$C12*VLOOKUP($A12,'Non-energy Multiplier'!$A$1:$AQ$44,COLUMN('Non-energy Multiplier'!AK$1),0)</f>
        <v>0</v>
      </c>
      <c r="AL12" s="136">
        <f>$C12*VLOOKUP($A12,'Non-energy Multiplier'!$A$1:$AQ$44,COLUMN('Non-energy Multiplier'!AL$1),0)</f>
        <v>0</v>
      </c>
      <c r="AM12" s="136">
        <f>$C12*VLOOKUP($A12,'Non-energy Multiplier'!$A$1:$AQ$44,COLUMN('Non-energy Multiplier'!AM$1),0)</f>
        <v>0</v>
      </c>
      <c r="AN12" s="136">
        <f>$C12*VLOOKUP($A12,'Non-energy Multiplier'!$A$1:$AQ$44,COLUMN('Non-energy Multiplier'!AN$1),0)</f>
        <v>0</v>
      </c>
      <c r="AO12" s="136">
        <f>$C12*VLOOKUP($A12,'Non-energy Multiplier'!$A$1:$AQ$44,COLUMN('Non-energy Multiplier'!AO$1),0)</f>
        <v>0</v>
      </c>
      <c r="AP12" s="136">
        <f>$C12*VLOOKUP($A12,'Non-energy Multiplier'!$A$1:$AQ$44,COLUMN('Non-energy Multiplier'!AP$1),0)</f>
        <v>0</v>
      </c>
      <c r="AQ12" s="136">
        <f>$C12*VLOOKUP($A12,'Non-energy Multiplier'!$A$1:$AQ$44,COLUMN('Non-energy Multiplier'!AQ$1),0)</f>
        <v>0</v>
      </c>
      <c r="AR12" s="136" t="str">
        <f>VLOOKUP($A12,'Sector Match'!$A$1:$B$43,2,0)</f>
        <v>food beverage and tobacco 10T12</v>
      </c>
    </row>
    <row r="13" spans="1:44" x14ac:dyDescent="0.2">
      <c r="A13" s="12" t="s">
        <v>12</v>
      </c>
      <c r="B13" s="136">
        <f>'Non-energy Use 2019'!C126</f>
        <v>0</v>
      </c>
      <c r="C13" s="136">
        <f>'Non-energy Use 2020'!C125</f>
        <v>0</v>
      </c>
      <c r="D13" s="136">
        <f>$C13*VLOOKUP($A13,'Non-energy Multiplier'!$A$1:$AQ$44,COLUMN('Non-energy Multiplier'!D$1),0)</f>
        <v>0</v>
      </c>
      <c r="E13" s="136">
        <f>$C13*VLOOKUP($A13,'Non-energy Multiplier'!$A$1:$AQ$44,COLUMN('Non-energy Multiplier'!E$1),0)</f>
        <v>0</v>
      </c>
      <c r="F13" s="136">
        <f>$C13*VLOOKUP($A13,'Non-energy Multiplier'!$A$1:$AQ$44,COLUMN('Non-energy Multiplier'!F$1),0)</f>
        <v>0</v>
      </c>
      <c r="G13" s="136">
        <f>$C13*VLOOKUP($A13,'Non-energy Multiplier'!$A$1:$AQ$44,COLUMN('Non-energy Multiplier'!G$1),0)</f>
        <v>0</v>
      </c>
      <c r="H13" s="136">
        <f>$C13*VLOOKUP($A13,'Non-energy Multiplier'!$A$1:$AQ$44,COLUMN('Non-energy Multiplier'!H$1),0)</f>
        <v>0</v>
      </c>
      <c r="I13" s="136">
        <f>$C13*VLOOKUP($A13,'Non-energy Multiplier'!$A$1:$AQ$44,COLUMN('Non-energy Multiplier'!I$1),0)</f>
        <v>0</v>
      </c>
      <c r="J13" s="136">
        <f>$C13*VLOOKUP($A13,'Non-energy Multiplier'!$A$1:$AQ$44,COLUMN('Non-energy Multiplier'!J$1),0)</f>
        <v>0</v>
      </c>
      <c r="K13" s="136">
        <f>$C13*VLOOKUP($A13,'Non-energy Multiplier'!$A$1:$AQ$44,COLUMN('Non-energy Multiplier'!K$1),0)</f>
        <v>0</v>
      </c>
      <c r="L13" s="136">
        <f>$C13*VLOOKUP($A13,'Non-energy Multiplier'!$A$1:$AQ$44,COLUMN('Non-energy Multiplier'!L$1),0)</f>
        <v>0</v>
      </c>
      <c r="M13" s="136">
        <f>$C13*VLOOKUP($A13,'Non-energy Multiplier'!$A$1:$AQ$44,COLUMN('Non-energy Multiplier'!M$1),0)</f>
        <v>0</v>
      </c>
      <c r="N13" s="136">
        <f>$C13*VLOOKUP($A13,'Non-energy Multiplier'!$A$1:$AQ$44,COLUMN('Non-energy Multiplier'!N$1),0)</f>
        <v>0</v>
      </c>
      <c r="O13" s="136">
        <f>$C13*VLOOKUP($A13,'Non-energy Multiplier'!$A$1:$AQ$44,COLUMN('Non-energy Multiplier'!O$1),0)</f>
        <v>0</v>
      </c>
      <c r="P13" s="136">
        <f>$C13*VLOOKUP($A13,'Non-energy Multiplier'!$A$1:$AQ$44,COLUMN('Non-energy Multiplier'!P$1),0)</f>
        <v>0</v>
      </c>
      <c r="Q13" s="136">
        <f>$C13*VLOOKUP($A13,'Non-energy Multiplier'!$A$1:$AQ$44,COLUMN('Non-energy Multiplier'!Q$1),0)</f>
        <v>0</v>
      </c>
      <c r="R13" s="136">
        <f>$C13*VLOOKUP($A13,'Non-energy Multiplier'!$A$1:$AQ$44,COLUMN('Non-energy Multiplier'!R$1),0)</f>
        <v>0</v>
      </c>
      <c r="S13" s="136">
        <f>$C13*VLOOKUP($A13,'Non-energy Multiplier'!$A$1:$AQ$44,COLUMN('Non-energy Multiplier'!S$1),0)</f>
        <v>0</v>
      </c>
      <c r="T13" s="136">
        <f>$C13*VLOOKUP($A13,'Non-energy Multiplier'!$A$1:$AQ$44,COLUMN('Non-energy Multiplier'!T$1),0)</f>
        <v>0</v>
      </c>
      <c r="U13" s="136">
        <f>$C13*VLOOKUP($A13,'Non-energy Multiplier'!$A$1:$AQ$44,COLUMN('Non-energy Multiplier'!U$1),0)</f>
        <v>0</v>
      </c>
      <c r="V13" s="136">
        <f>$C13*VLOOKUP($A13,'Non-energy Multiplier'!$A$1:$AQ$44,COLUMN('Non-energy Multiplier'!V$1),0)</f>
        <v>0</v>
      </c>
      <c r="W13" s="136">
        <f>$C13*VLOOKUP($A13,'Non-energy Multiplier'!$A$1:$AQ$44,COLUMN('Non-energy Multiplier'!W$1),0)</f>
        <v>0</v>
      </c>
      <c r="X13" s="136">
        <f>$C13*VLOOKUP($A13,'Non-energy Multiplier'!$A$1:$AQ$44,COLUMN('Non-energy Multiplier'!X$1),0)</f>
        <v>0</v>
      </c>
      <c r="Y13" s="136">
        <f>$C13*VLOOKUP($A13,'Non-energy Multiplier'!$A$1:$AQ$44,COLUMN('Non-energy Multiplier'!Y$1),0)</f>
        <v>0</v>
      </c>
      <c r="Z13" s="136">
        <f>$C13*VLOOKUP($A13,'Non-energy Multiplier'!$A$1:$AQ$44,COLUMN('Non-energy Multiplier'!Z$1),0)</f>
        <v>0</v>
      </c>
      <c r="AA13" s="136">
        <f>$C13*VLOOKUP($A13,'Non-energy Multiplier'!$A$1:$AQ$44,COLUMN('Non-energy Multiplier'!AA$1),0)</f>
        <v>0</v>
      </c>
      <c r="AB13" s="136">
        <f>$C13*VLOOKUP($A13,'Non-energy Multiplier'!$A$1:$AQ$44,COLUMN('Non-energy Multiplier'!AB$1),0)</f>
        <v>0</v>
      </c>
      <c r="AC13" s="136">
        <f>$C13*VLOOKUP($A13,'Non-energy Multiplier'!$A$1:$AQ$44,COLUMN('Non-energy Multiplier'!AC$1),0)</f>
        <v>0</v>
      </c>
      <c r="AD13" s="136">
        <f>$C13*VLOOKUP($A13,'Non-energy Multiplier'!$A$1:$AQ$44,COLUMN('Non-energy Multiplier'!AD$1),0)</f>
        <v>0</v>
      </c>
      <c r="AE13" s="136">
        <f>$C13*VLOOKUP($A13,'Non-energy Multiplier'!$A$1:$AQ$44,COLUMN('Non-energy Multiplier'!AE$1),0)</f>
        <v>0</v>
      </c>
      <c r="AF13" s="136">
        <f>$C13*VLOOKUP($A13,'Non-energy Multiplier'!$A$1:$AQ$44,COLUMN('Non-energy Multiplier'!AF$1),0)</f>
        <v>0</v>
      </c>
      <c r="AG13" s="136">
        <f>$C13*VLOOKUP($A13,'Non-energy Multiplier'!$A$1:$AQ$44,COLUMN('Non-energy Multiplier'!AG$1),0)</f>
        <v>0</v>
      </c>
      <c r="AH13" s="136">
        <f>$C13*VLOOKUP($A13,'Non-energy Multiplier'!$A$1:$AQ$44,COLUMN('Non-energy Multiplier'!AH$1),0)</f>
        <v>0</v>
      </c>
      <c r="AI13" s="136">
        <f>$C13*VLOOKUP($A13,'Non-energy Multiplier'!$A$1:$AQ$44,COLUMN('Non-energy Multiplier'!AI$1),0)</f>
        <v>0</v>
      </c>
      <c r="AJ13" s="136">
        <f>$C13*VLOOKUP($A13,'Non-energy Multiplier'!$A$1:$AQ$44,COLUMN('Non-energy Multiplier'!AJ$1),0)</f>
        <v>0</v>
      </c>
      <c r="AK13" s="136">
        <f>$C13*VLOOKUP($A13,'Non-energy Multiplier'!$A$1:$AQ$44,COLUMN('Non-energy Multiplier'!AK$1),0)</f>
        <v>0</v>
      </c>
      <c r="AL13" s="136">
        <f>$C13*VLOOKUP($A13,'Non-energy Multiplier'!$A$1:$AQ$44,COLUMN('Non-energy Multiplier'!AL$1),0)</f>
        <v>0</v>
      </c>
      <c r="AM13" s="136">
        <f>$C13*VLOOKUP($A13,'Non-energy Multiplier'!$A$1:$AQ$44,COLUMN('Non-energy Multiplier'!AM$1),0)</f>
        <v>0</v>
      </c>
      <c r="AN13" s="136">
        <f>$C13*VLOOKUP($A13,'Non-energy Multiplier'!$A$1:$AQ$44,COLUMN('Non-energy Multiplier'!AN$1),0)</f>
        <v>0</v>
      </c>
      <c r="AO13" s="136">
        <f>$C13*VLOOKUP($A13,'Non-energy Multiplier'!$A$1:$AQ$44,COLUMN('Non-energy Multiplier'!AO$1),0)</f>
        <v>0</v>
      </c>
      <c r="AP13" s="136">
        <f>$C13*VLOOKUP($A13,'Non-energy Multiplier'!$A$1:$AQ$44,COLUMN('Non-energy Multiplier'!AP$1),0)</f>
        <v>0</v>
      </c>
      <c r="AQ13" s="136">
        <f>$C13*VLOOKUP($A13,'Non-energy Multiplier'!$A$1:$AQ$44,COLUMN('Non-energy Multiplier'!AQ$1),0)</f>
        <v>0</v>
      </c>
      <c r="AR13" s="136" t="str">
        <f>VLOOKUP($A13,'Sector Match'!$A$1:$B$43,2,0)</f>
        <v>food beverage and tobacco 10T12</v>
      </c>
    </row>
    <row r="14" spans="1:44" x14ac:dyDescent="0.2">
      <c r="A14" s="12" t="s">
        <v>13</v>
      </c>
      <c r="B14" s="136">
        <f>'Non-energy Use 2019'!C127</f>
        <v>0</v>
      </c>
      <c r="C14" s="136">
        <f>'Non-energy Use 2020'!C126</f>
        <v>0</v>
      </c>
      <c r="D14" s="136">
        <f>$C14*VLOOKUP($A14,'Non-energy Multiplier'!$A$1:$AQ$44,COLUMN('Non-energy Multiplier'!D$1),0)</f>
        <v>0</v>
      </c>
      <c r="E14" s="136">
        <f>$C14*VLOOKUP($A14,'Non-energy Multiplier'!$A$1:$AQ$44,COLUMN('Non-energy Multiplier'!E$1),0)</f>
        <v>0</v>
      </c>
      <c r="F14" s="136">
        <f>$C14*VLOOKUP($A14,'Non-energy Multiplier'!$A$1:$AQ$44,COLUMN('Non-energy Multiplier'!F$1),0)</f>
        <v>0</v>
      </c>
      <c r="G14" s="136">
        <f>$C14*VLOOKUP($A14,'Non-energy Multiplier'!$A$1:$AQ$44,COLUMN('Non-energy Multiplier'!G$1),0)</f>
        <v>0</v>
      </c>
      <c r="H14" s="136">
        <f>$C14*VLOOKUP($A14,'Non-energy Multiplier'!$A$1:$AQ$44,COLUMN('Non-energy Multiplier'!H$1),0)</f>
        <v>0</v>
      </c>
      <c r="I14" s="136">
        <f>$C14*VLOOKUP($A14,'Non-energy Multiplier'!$A$1:$AQ$44,COLUMN('Non-energy Multiplier'!I$1),0)</f>
        <v>0</v>
      </c>
      <c r="J14" s="136">
        <f>$C14*VLOOKUP($A14,'Non-energy Multiplier'!$A$1:$AQ$44,COLUMN('Non-energy Multiplier'!J$1),0)</f>
        <v>0</v>
      </c>
      <c r="K14" s="136">
        <f>$C14*VLOOKUP($A14,'Non-energy Multiplier'!$A$1:$AQ$44,COLUMN('Non-energy Multiplier'!K$1),0)</f>
        <v>0</v>
      </c>
      <c r="L14" s="136">
        <f>$C14*VLOOKUP($A14,'Non-energy Multiplier'!$A$1:$AQ$44,COLUMN('Non-energy Multiplier'!L$1),0)</f>
        <v>0</v>
      </c>
      <c r="M14" s="136">
        <f>$C14*VLOOKUP($A14,'Non-energy Multiplier'!$A$1:$AQ$44,COLUMN('Non-energy Multiplier'!M$1),0)</f>
        <v>0</v>
      </c>
      <c r="N14" s="136">
        <f>$C14*VLOOKUP($A14,'Non-energy Multiplier'!$A$1:$AQ$44,COLUMN('Non-energy Multiplier'!N$1),0)</f>
        <v>0</v>
      </c>
      <c r="O14" s="136">
        <f>$C14*VLOOKUP($A14,'Non-energy Multiplier'!$A$1:$AQ$44,COLUMN('Non-energy Multiplier'!O$1),0)</f>
        <v>0</v>
      </c>
      <c r="P14" s="136">
        <f>$C14*VLOOKUP($A14,'Non-energy Multiplier'!$A$1:$AQ$44,COLUMN('Non-energy Multiplier'!P$1),0)</f>
        <v>0</v>
      </c>
      <c r="Q14" s="136">
        <f>$C14*VLOOKUP($A14,'Non-energy Multiplier'!$A$1:$AQ$44,COLUMN('Non-energy Multiplier'!Q$1),0)</f>
        <v>0</v>
      </c>
      <c r="R14" s="136">
        <f>$C14*VLOOKUP($A14,'Non-energy Multiplier'!$A$1:$AQ$44,COLUMN('Non-energy Multiplier'!R$1),0)</f>
        <v>0</v>
      </c>
      <c r="S14" s="136">
        <f>$C14*VLOOKUP($A14,'Non-energy Multiplier'!$A$1:$AQ$44,COLUMN('Non-energy Multiplier'!S$1),0)</f>
        <v>0</v>
      </c>
      <c r="T14" s="136">
        <f>$C14*VLOOKUP($A14,'Non-energy Multiplier'!$A$1:$AQ$44,COLUMN('Non-energy Multiplier'!T$1),0)</f>
        <v>0</v>
      </c>
      <c r="U14" s="136">
        <f>$C14*VLOOKUP($A14,'Non-energy Multiplier'!$A$1:$AQ$44,COLUMN('Non-energy Multiplier'!U$1),0)</f>
        <v>0</v>
      </c>
      <c r="V14" s="136">
        <f>$C14*VLOOKUP($A14,'Non-energy Multiplier'!$A$1:$AQ$44,COLUMN('Non-energy Multiplier'!V$1),0)</f>
        <v>0</v>
      </c>
      <c r="W14" s="136">
        <f>$C14*VLOOKUP($A14,'Non-energy Multiplier'!$A$1:$AQ$44,COLUMN('Non-energy Multiplier'!W$1),0)</f>
        <v>0</v>
      </c>
      <c r="X14" s="136">
        <f>$C14*VLOOKUP($A14,'Non-energy Multiplier'!$A$1:$AQ$44,COLUMN('Non-energy Multiplier'!X$1),0)</f>
        <v>0</v>
      </c>
      <c r="Y14" s="136">
        <f>$C14*VLOOKUP($A14,'Non-energy Multiplier'!$A$1:$AQ$44,COLUMN('Non-energy Multiplier'!Y$1),0)</f>
        <v>0</v>
      </c>
      <c r="Z14" s="136">
        <f>$C14*VLOOKUP($A14,'Non-energy Multiplier'!$A$1:$AQ$44,COLUMN('Non-energy Multiplier'!Z$1),0)</f>
        <v>0</v>
      </c>
      <c r="AA14" s="136">
        <f>$C14*VLOOKUP($A14,'Non-energy Multiplier'!$A$1:$AQ$44,COLUMN('Non-energy Multiplier'!AA$1),0)</f>
        <v>0</v>
      </c>
      <c r="AB14" s="136">
        <f>$C14*VLOOKUP($A14,'Non-energy Multiplier'!$A$1:$AQ$44,COLUMN('Non-energy Multiplier'!AB$1),0)</f>
        <v>0</v>
      </c>
      <c r="AC14" s="136">
        <f>$C14*VLOOKUP($A14,'Non-energy Multiplier'!$A$1:$AQ$44,COLUMN('Non-energy Multiplier'!AC$1),0)</f>
        <v>0</v>
      </c>
      <c r="AD14" s="136">
        <f>$C14*VLOOKUP($A14,'Non-energy Multiplier'!$A$1:$AQ$44,COLUMN('Non-energy Multiplier'!AD$1),0)</f>
        <v>0</v>
      </c>
      <c r="AE14" s="136">
        <f>$C14*VLOOKUP($A14,'Non-energy Multiplier'!$A$1:$AQ$44,COLUMN('Non-energy Multiplier'!AE$1),0)</f>
        <v>0</v>
      </c>
      <c r="AF14" s="136">
        <f>$C14*VLOOKUP($A14,'Non-energy Multiplier'!$A$1:$AQ$44,COLUMN('Non-energy Multiplier'!AF$1),0)</f>
        <v>0</v>
      </c>
      <c r="AG14" s="136">
        <f>$C14*VLOOKUP($A14,'Non-energy Multiplier'!$A$1:$AQ$44,COLUMN('Non-energy Multiplier'!AG$1),0)</f>
        <v>0</v>
      </c>
      <c r="AH14" s="136">
        <f>$C14*VLOOKUP($A14,'Non-energy Multiplier'!$A$1:$AQ$44,COLUMN('Non-energy Multiplier'!AH$1),0)</f>
        <v>0</v>
      </c>
      <c r="AI14" s="136">
        <f>$C14*VLOOKUP($A14,'Non-energy Multiplier'!$A$1:$AQ$44,COLUMN('Non-energy Multiplier'!AI$1),0)</f>
        <v>0</v>
      </c>
      <c r="AJ14" s="136">
        <f>$C14*VLOOKUP($A14,'Non-energy Multiplier'!$A$1:$AQ$44,COLUMN('Non-energy Multiplier'!AJ$1),0)</f>
        <v>0</v>
      </c>
      <c r="AK14" s="136">
        <f>$C14*VLOOKUP($A14,'Non-energy Multiplier'!$A$1:$AQ$44,COLUMN('Non-energy Multiplier'!AK$1),0)</f>
        <v>0</v>
      </c>
      <c r="AL14" s="136">
        <f>$C14*VLOOKUP($A14,'Non-energy Multiplier'!$A$1:$AQ$44,COLUMN('Non-energy Multiplier'!AL$1),0)</f>
        <v>0</v>
      </c>
      <c r="AM14" s="136">
        <f>$C14*VLOOKUP($A14,'Non-energy Multiplier'!$A$1:$AQ$44,COLUMN('Non-energy Multiplier'!AM$1),0)</f>
        <v>0</v>
      </c>
      <c r="AN14" s="136">
        <f>$C14*VLOOKUP($A14,'Non-energy Multiplier'!$A$1:$AQ$44,COLUMN('Non-energy Multiplier'!AN$1),0)</f>
        <v>0</v>
      </c>
      <c r="AO14" s="136">
        <f>$C14*VLOOKUP($A14,'Non-energy Multiplier'!$A$1:$AQ$44,COLUMN('Non-energy Multiplier'!AO$1),0)</f>
        <v>0</v>
      </c>
      <c r="AP14" s="136">
        <f>$C14*VLOOKUP($A14,'Non-energy Multiplier'!$A$1:$AQ$44,COLUMN('Non-energy Multiplier'!AP$1),0)</f>
        <v>0</v>
      </c>
      <c r="AQ14" s="136">
        <f>$C14*VLOOKUP($A14,'Non-energy Multiplier'!$A$1:$AQ$44,COLUMN('Non-energy Multiplier'!AQ$1),0)</f>
        <v>0</v>
      </c>
      <c r="AR14" s="136" t="str">
        <f>VLOOKUP($A14,'Sector Match'!$A$1:$B$43,2,0)</f>
        <v>textiles apparel and leather 13T15</v>
      </c>
    </row>
    <row r="15" spans="1:44" x14ac:dyDescent="0.2">
      <c r="A15" s="12" t="s">
        <v>14</v>
      </c>
      <c r="B15" s="136">
        <f>'Non-energy Use 2019'!C128</f>
        <v>0</v>
      </c>
      <c r="C15" s="136">
        <f>'Non-energy Use 2020'!C127</f>
        <v>0</v>
      </c>
      <c r="D15" s="136">
        <f>$C15*VLOOKUP($A15,'Non-energy Multiplier'!$A$1:$AQ$44,COLUMN('Non-energy Multiplier'!D$1),0)</f>
        <v>0</v>
      </c>
      <c r="E15" s="136">
        <f>$C15*VLOOKUP($A15,'Non-energy Multiplier'!$A$1:$AQ$44,COLUMN('Non-energy Multiplier'!E$1),0)</f>
        <v>0</v>
      </c>
      <c r="F15" s="136">
        <f>$C15*VLOOKUP($A15,'Non-energy Multiplier'!$A$1:$AQ$44,COLUMN('Non-energy Multiplier'!F$1),0)</f>
        <v>0</v>
      </c>
      <c r="G15" s="136">
        <f>$C15*VLOOKUP($A15,'Non-energy Multiplier'!$A$1:$AQ$44,COLUMN('Non-energy Multiplier'!G$1),0)</f>
        <v>0</v>
      </c>
      <c r="H15" s="136">
        <f>$C15*VLOOKUP($A15,'Non-energy Multiplier'!$A$1:$AQ$44,COLUMN('Non-energy Multiplier'!H$1),0)</f>
        <v>0</v>
      </c>
      <c r="I15" s="136">
        <f>$C15*VLOOKUP($A15,'Non-energy Multiplier'!$A$1:$AQ$44,COLUMN('Non-energy Multiplier'!I$1),0)</f>
        <v>0</v>
      </c>
      <c r="J15" s="136">
        <f>$C15*VLOOKUP($A15,'Non-energy Multiplier'!$A$1:$AQ$44,COLUMN('Non-energy Multiplier'!J$1),0)</f>
        <v>0</v>
      </c>
      <c r="K15" s="136">
        <f>$C15*VLOOKUP($A15,'Non-energy Multiplier'!$A$1:$AQ$44,COLUMN('Non-energy Multiplier'!K$1),0)</f>
        <v>0</v>
      </c>
      <c r="L15" s="136">
        <f>$C15*VLOOKUP($A15,'Non-energy Multiplier'!$A$1:$AQ$44,COLUMN('Non-energy Multiplier'!L$1),0)</f>
        <v>0</v>
      </c>
      <c r="M15" s="136">
        <f>$C15*VLOOKUP($A15,'Non-energy Multiplier'!$A$1:$AQ$44,COLUMN('Non-energy Multiplier'!M$1),0)</f>
        <v>0</v>
      </c>
      <c r="N15" s="136">
        <f>$C15*VLOOKUP($A15,'Non-energy Multiplier'!$A$1:$AQ$44,COLUMN('Non-energy Multiplier'!N$1),0)</f>
        <v>0</v>
      </c>
      <c r="O15" s="136">
        <f>$C15*VLOOKUP($A15,'Non-energy Multiplier'!$A$1:$AQ$44,COLUMN('Non-energy Multiplier'!O$1),0)</f>
        <v>0</v>
      </c>
      <c r="P15" s="136">
        <f>$C15*VLOOKUP($A15,'Non-energy Multiplier'!$A$1:$AQ$44,COLUMN('Non-energy Multiplier'!P$1),0)</f>
        <v>0</v>
      </c>
      <c r="Q15" s="136">
        <f>$C15*VLOOKUP($A15,'Non-energy Multiplier'!$A$1:$AQ$44,COLUMN('Non-energy Multiplier'!Q$1),0)</f>
        <v>0</v>
      </c>
      <c r="R15" s="136">
        <f>$C15*VLOOKUP($A15,'Non-energy Multiplier'!$A$1:$AQ$44,COLUMN('Non-energy Multiplier'!R$1),0)</f>
        <v>0</v>
      </c>
      <c r="S15" s="136">
        <f>$C15*VLOOKUP($A15,'Non-energy Multiplier'!$A$1:$AQ$44,COLUMN('Non-energy Multiplier'!S$1),0)</f>
        <v>0</v>
      </c>
      <c r="T15" s="136">
        <f>$C15*VLOOKUP($A15,'Non-energy Multiplier'!$A$1:$AQ$44,COLUMN('Non-energy Multiplier'!T$1),0)</f>
        <v>0</v>
      </c>
      <c r="U15" s="136">
        <f>$C15*VLOOKUP($A15,'Non-energy Multiplier'!$A$1:$AQ$44,COLUMN('Non-energy Multiplier'!U$1),0)</f>
        <v>0</v>
      </c>
      <c r="V15" s="136">
        <f>$C15*VLOOKUP($A15,'Non-energy Multiplier'!$A$1:$AQ$44,COLUMN('Non-energy Multiplier'!V$1),0)</f>
        <v>0</v>
      </c>
      <c r="W15" s="136">
        <f>$C15*VLOOKUP($A15,'Non-energy Multiplier'!$A$1:$AQ$44,COLUMN('Non-energy Multiplier'!W$1),0)</f>
        <v>0</v>
      </c>
      <c r="X15" s="136">
        <f>$C15*VLOOKUP($A15,'Non-energy Multiplier'!$A$1:$AQ$44,COLUMN('Non-energy Multiplier'!X$1),0)</f>
        <v>0</v>
      </c>
      <c r="Y15" s="136">
        <f>$C15*VLOOKUP($A15,'Non-energy Multiplier'!$A$1:$AQ$44,COLUMN('Non-energy Multiplier'!Y$1),0)</f>
        <v>0</v>
      </c>
      <c r="Z15" s="136">
        <f>$C15*VLOOKUP($A15,'Non-energy Multiplier'!$A$1:$AQ$44,COLUMN('Non-energy Multiplier'!Z$1),0)</f>
        <v>0</v>
      </c>
      <c r="AA15" s="136">
        <f>$C15*VLOOKUP($A15,'Non-energy Multiplier'!$A$1:$AQ$44,COLUMN('Non-energy Multiplier'!AA$1),0)</f>
        <v>0</v>
      </c>
      <c r="AB15" s="136">
        <f>$C15*VLOOKUP($A15,'Non-energy Multiplier'!$A$1:$AQ$44,COLUMN('Non-energy Multiplier'!AB$1),0)</f>
        <v>0</v>
      </c>
      <c r="AC15" s="136">
        <f>$C15*VLOOKUP($A15,'Non-energy Multiplier'!$A$1:$AQ$44,COLUMN('Non-energy Multiplier'!AC$1),0)</f>
        <v>0</v>
      </c>
      <c r="AD15" s="136">
        <f>$C15*VLOOKUP($A15,'Non-energy Multiplier'!$A$1:$AQ$44,COLUMN('Non-energy Multiplier'!AD$1),0)</f>
        <v>0</v>
      </c>
      <c r="AE15" s="136">
        <f>$C15*VLOOKUP($A15,'Non-energy Multiplier'!$A$1:$AQ$44,COLUMN('Non-energy Multiplier'!AE$1),0)</f>
        <v>0</v>
      </c>
      <c r="AF15" s="136">
        <f>$C15*VLOOKUP($A15,'Non-energy Multiplier'!$A$1:$AQ$44,COLUMN('Non-energy Multiplier'!AF$1),0)</f>
        <v>0</v>
      </c>
      <c r="AG15" s="136">
        <f>$C15*VLOOKUP($A15,'Non-energy Multiplier'!$A$1:$AQ$44,COLUMN('Non-energy Multiplier'!AG$1),0)</f>
        <v>0</v>
      </c>
      <c r="AH15" s="136">
        <f>$C15*VLOOKUP($A15,'Non-energy Multiplier'!$A$1:$AQ$44,COLUMN('Non-energy Multiplier'!AH$1),0)</f>
        <v>0</v>
      </c>
      <c r="AI15" s="136">
        <f>$C15*VLOOKUP($A15,'Non-energy Multiplier'!$A$1:$AQ$44,COLUMN('Non-energy Multiplier'!AI$1),0)</f>
        <v>0</v>
      </c>
      <c r="AJ15" s="136">
        <f>$C15*VLOOKUP($A15,'Non-energy Multiplier'!$A$1:$AQ$44,COLUMN('Non-energy Multiplier'!AJ$1),0)</f>
        <v>0</v>
      </c>
      <c r="AK15" s="136">
        <f>$C15*VLOOKUP($A15,'Non-energy Multiplier'!$A$1:$AQ$44,COLUMN('Non-energy Multiplier'!AK$1),0)</f>
        <v>0</v>
      </c>
      <c r="AL15" s="136">
        <f>$C15*VLOOKUP($A15,'Non-energy Multiplier'!$A$1:$AQ$44,COLUMN('Non-energy Multiplier'!AL$1),0)</f>
        <v>0</v>
      </c>
      <c r="AM15" s="136">
        <f>$C15*VLOOKUP($A15,'Non-energy Multiplier'!$A$1:$AQ$44,COLUMN('Non-energy Multiplier'!AM$1),0)</f>
        <v>0</v>
      </c>
      <c r="AN15" s="136">
        <f>$C15*VLOOKUP($A15,'Non-energy Multiplier'!$A$1:$AQ$44,COLUMN('Non-energy Multiplier'!AN$1),0)</f>
        <v>0</v>
      </c>
      <c r="AO15" s="136">
        <f>$C15*VLOOKUP($A15,'Non-energy Multiplier'!$A$1:$AQ$44,COLUMN('Non-energy Multiplier'!AO$1),0)</f>
        <v>0</v>
      </c>
      <c r="AP15" s="136">
        <f>$C15*VLOOKUP($A15,'Non-energy Multiplier'!$A$1:$AQ$44,COLUMN('Non-energy Multiplier'!AP$1),0)</f>
        <v>0</v>
      </c>
      <c r="AQ15" s="136">
        <f>$C15*VLOOKUP($A15,'Non-energy Multiplier'!$A$1:$AQ$44,COLUMN('Non-energy Multiplier'!AQ$1),0)</f>
        <v>0</v>
      </c>
      <c r="AR15" s="136" t="str">
        <f>VLOOKUP($A15,'Sector Match'!$A$1:$B$43,2,0)</f>
        <v>textiles apparel and leather 13T15</v>
      </c>
    </row>
    <row r="16" spans="1:44" x14ac:dyDescent="0.2">
      <c r="A16" s="12" t="s">
        <v>15</v>
      </c>
      <c r="B16" s="136">
        <f>'Non-energy Use 2019'!C129</f>
        <v>0</v>
      </c>
      <c r="C16" s="136">
        <f>'Non-energy Use 2020'!C128</f>
        <v>0</v>
      </c>
      <c r="D16" s="136">
        <f>$C16*VLOOKUP($A16,'Non-energy Multiplier'!$A$1:$AQ$44,COLUMN('Non-energy Multiplier'!D$1),0)</f>
        <v>0</v>
      </c>
      <c r="E16" s="136">
        <f>$C16*VLOOKUP($A16,'Non-energy Multiplier'!$A$1:$AQ$44,COLUMN('Non-energy Multiplier'!E$1),0)</f>
        <v>0</v>
      </c>
      <c r="F16" s="136">
        <f>$C16*VLOOKUP($A16,'Non-energy Multiplier'!$A$1:$AQ$44,COLUMN('Non-energy Multiplier'!F$1),0)</f>
        <v>0</v>
      </c>
      <c r="G16" s="136">
        <f>$C16*VLOOKUP($A16,'Non-energy Multiplier'!$A$1:$AQ$44,COLUMN('Non-energy Multiplier'!G$1),0)</f>
        <v>0</v>
      </c>
      <c r="H16" s="136">
        <f>$C16*VLOOKUP($A16,'Non-energy Multiplier'!$A$1:$AQ$44,COLUMN('Non-energy Multiplier'!H$1),0)</f>
        <v>0</v>
      </c>
      <c r="I16" s="136">
        <f>$C16*VLOOKUP($A16,'Non-energy Multiplier'!$A$1:$AQ$44,COLUMN('Non-energy Multiplier'!I$1),0)</f>
        <v>0</v>
      </c>
      <c r="J16" s="136">
        <f>$C16*VLOOKUP($A16,'Non-energy Multiplier'!$A$1:$AQ$44,COLUMN('Non-energy Multiplier'!J$1),0)</f>
        <v>0</v>
      </c>
      <c r="K16" s="136">
        <f>$C16*VLOOKUP($A16,'Non-energy Multiplier'!$A$1:$AQ$44,COLUMN('Non-energy Multiplier'!K$1),0)</f>
        <v>0</v>
      </c>
      <c r="L16" s="136">
        <f>$C16*VLOOKUP($A16,'Non-energy Multiplier'!$A$1:$AQ$44,COLUMN('Non-energy Multiplier'!L$1),0)</f>
        <v>0</v>
      </c>
      <c r="M16" s="136">
        <f>$C16*VLOOKUP($A16,'Non-energy Multiplier'!$A$1:$AQ$44,COLUMN('Non-energy Multiplier'!M$1),0)</f>
        <v>0</v>
      </c>
      <c r="N16" s="136">
        <f>$C16*VLOOKUP($A16,'Non-energy Multiplier'!$A$1:$AQ$44,COLUMN('Non-energy Multiplier'!N$1),0)</f>
        <v>0</v>
      </c>
      <c r="O16" s="136">
        <f>$C16*VLOOKUP($A16,'Non-energy Multiplier'!$A$1:$AQ$44,COLUMN('Non-energy Multiplier'!O$1),0)</f>
        <v>0</v>
      </c>
      <c r="P16" s="136">
        <f>$C16*VLOOKUP($A16,'Non-energy Multiplier'!$A$1:$AQ$44,COLUMN('Non-energy Multiplier'!P$1),0)</f>
        <v>0</v>
      </c>
      <c r="Q16" s="136">
        <f>$C16*VLOOKUP($A16,'Non-energy Multiplier'!$A$1:$AQ$44,COLUMN('Non-energy Multiplier'!Q$1),0)</f>
        <v>0</v>
      </c>
      <c r="R16" s="136">
        <f>$C16*VLOOKUP($A16,'Non-energy Multiplier'!$A$1:$AQ$44,COLUMN('Non-energy Multiplier'!R$1),0)</f>
        <v>0</v>
      </c>
      <c r="S16" s="136">
        <f>$C16*VLOOKUP($A16,'Non-energy Multiplier'!$A$1:$AQ$44,COLUMN('Non-energy Multiplier'!S$1),0)</f>
        <v>0</v>
      </c>
      <c r="T16" s="136">
        <f>$C16*VLOOKUP($A16,'Non-energy Multiplier'!$A$1:$AQ$44,COLUMN('Non-energy Multiplier'!T$1),0)</f>
        <v>0</v>
      </c>
      <c r="U16" s="136">
        <f>$C16*VLOOKUP($A16,'Non-energy Multiplier'!$A$1:$AQ$44,COLUMN('Non-energy Multiplier'!U$1),0)</f>
        <v>0</v>
      </c>
      <c r="V16" s="136">
        <f>$C16*VLOOKUP($A16,'Non-energy Multiplier'!$A$1:$AQ$44,COLUMN('Non-energy Multiplier'!V$1),0)</f>
        <v>0</v>
      </c>
      <c r="W16" s="136">
        <f>$C16*VLOOKUP($A16,'Non-energy Multiplier'!$A$1:$AQ$44,COLUMN('Non-energy Multiplier'!W$1),0)</f>
        <v>0</v>
      </c>
      <c r="X16" s="136">
        <f>$C16*VLOOKUP($A16,'Non-energy Multiplier'!$A$1:$AQ$44,COLUMN('Non-energy Multiplier'!X$1),0)</f>
        <v>0</v>
      </c>
      <c r="Y16" s="136">
        <f>$C16*VLOOKUP($A16,'Non-energy Multiplier'!$A$1:$AQ$44,COLUMN('Non-energy Multiplier'!Y$1),0)</f>
        <v>0</v>
      </c>
      <c r="Z16" s="136">
        <f>$C16*VLOOKUP($A16,'Non-energy Multiplier'!$A$1:$AQ$44,COLUMN('Non-energy Multiplier'!Z$1),0)</f>
        <v>0</v>
      </c>
      <c r="AA16" s="136">
        <f>$C16*VLOOKUP($A16,'Non-energy Multiplier'!$A$1:$AQ$44,COLUMN('Non-energy Multiplier'!AA$1),0)</f>
        <v>0</v>
      </c>
      <c r="AB16" s="136">
        <f>$C16*VLOOKUP($A16,'Non-energy Multiplier'!$A$1:$AQ$44,COLUMN('Non-energy Multiplier'!AB$1),0)</f>
        <v>0</v>
      </c>
      <c r="AC16" s="136">
        <f>$C16*VLOOKUP($A16,'Non-energy Multiplier'!$A$1:$AQ$44,COLUMN('Non-energy Multiplier'!AC$1),0)</f>
        <v>0</v>
      </c>
      <c r="AD16" s="136">
        <f>$C16*VLOOKUP($A16,'Non-energy Multiplier'!$A$1:$AQ$44,COLUMN('Non-energy Multiplier'!AD$1),0)</f>
        <v>0</v>
      </c>
      <c r="AE16" s="136">
        <f>$C16*VLOOKUP($A16,'Non-energy Multiplier'!$A$1:$AQ$44,COLUMN('Non-energy Multiplier'!AE$1),0)</f>
        <v>0</v>
      </c>
      <c r="AF16" s="136">
        <f>$C16*VLOOKUP($A16,'Non-energy Multiplier'!$A$1:$AQ$44,COLUMN('Non-energy Multiplier'!AF$1),0)</f>
        <v>0</v>
      </c>
      <c r="AG16" s="136">
        <f>$C16*VLOOKUP($A16,'Non-energy Multiplier'!$A$1:$AQ$44,COLUMN('Non-energy Multiplier'!AG$1),0)</f>
        <v>0</v>
      </c>
      <c r="AH16" s="136">
        <f>$C16*VLOOKUP($A16,'Non-energy Multiplier'!$A$1:$AQ$44,COLUMN('Non-energy Multiplier'!AH$1),0)</f>
        <v>0</v>
      </c>
      <c r="AI16" s="136">
        <f>$C16*VLOOKUP($A16,'Non-energy Multiplier'!$A$1:$AQ$44,COLUMN('Non-energy Multiplier'!AI$1),0)</f>
        <v>0</v>
      </c>
      <c r="AJ16" s="136">
        <f>$C16*VLOOKUP($A16,'Non-energy Multiplier'!$A$1:$AQ$44,COLUMN('Non-energy Multiplier'!AJ$1),0)</f>
        <v>0</v>
      </c>
      <c r="AK16" s="136">
        <f>$C16*VLOOKUP($A16,'Non-energy Multiplier'!$A$1:$AQ$44,COLUMN('Non-energy Multiplier'!AK$1),0)</f>
        <v>0</v>
      </c>
      <c r="AL16" s="136">
        <f>$C16*VLOOKUP($A16,'Non-energy Multiplier'!$A$1:$AQ$44,COLUMN('Non-energy Multiplier'!AL$1),0)</f>
        <v>0</v>
      </c>
      <c r="AM16" s="136">
        <f>$C16*VLOOKUP($A16,'Non-energy Multiplier'!$A$1:$AQ$44,COLUMN('Non-energy Multiplier'!AM$1),0)</f>
        <v>0</v>
      </c>
      <c r="AN16" s="136">
        <f>$C16*VLOOKUP($A16,'Non-energy Multiplier'!$A$1:$AQ$44,COLUMN('Non-energy Multiplier'!AN$1),0)</f>
        <v>0</v>
      </c>
      <c r="AO16" s="136">
        <f>$C16*VLOOKUP($A16,'Non-energy Multiplier'!$A$1:$AQ$44,COLUMN('Non-energy Multiplier'!AO$1),0)</f>
        <v>0</v>
      </c>
      <c r="AP16" s="136">
        <f>$C16*VLOOKUP($A16,'Non-energy Multiplier'!$A$1:$AQ$44,COLUMN('Non-energy Multiplier'!AP$1),0)</f>
        <v>0</v>
      </c>
      <c r="AQ16" s="136">
        <f>$C16*VLOOKUP($A16,'Non-energy Multiplier'!$A$1:$AQ$44,COLUMN('Non-energy Multiplier'!AQ$1),0)</f>
        <v>0</v>
      </c>
      <c r="AR16" s="136" t="str">
        <f>VLOOKUP($A16,'Sector Match'!$A$1:$B$43,2,0)</f>
        <v>textiles apparel and leather 13T15</v>
      </c>
    </row>
    <row r="17" spans="1:44" x14ac:dyDescent="0.2">
      <c r="A17" s="12" t="s">
        <v>16</v>
      </c>
      <c r="B17" s="136">
        <f>'Non-energy Use 2019'!C130</f>
        <v>0</v>
      </c>
      <c r="C17" s="136">
        <f>'Non-energy Use 2020'!C129</f>
        <v>0</v>
      </c>
      <c r="D17" s="136">
        <f>$C17*VLOOKUP($A17,'Non-energy Multiplier'!$A$1:$AQ$44,COLUMN('Non-energy Multiplier'!D$1),0)</f>
        <v>0</v>
      </c>
      <c r="E17" s="136">
        <f>$C17*VLOOKUP($A17,'Non-energy Multiplier'!$A$1:$AQ$44,COLUMN('Non-energy Multiplier'!E$1),0)</f>
        <v>0</v>
      </c>
      <c r="F17" s="136">
        <f>$C17*VLOOKUP($A17,'Non-energy Multiplier'!$A$1:$AQ$44,COLUMN('Non-energy Multiplier'!F$1),0)</f>
        <v>0</v>
      </c>
      <c r="G17" s="136">
        <f>$C17*VLOOKUP($A17,'Non-energy Multiplier'!$A$1:$AQ$44,COLUMN('Non-energy Multiplier'!G$1),0)</f>
        <v>0</v>
      </c>
      <c r="H17" s="136">
        <f>$C17*VLOOKUP($A17,'Non-energy Multiplier'!$A$1:$AQ$44,COLUMN('Non-energy Multiplier'!H$1),0)</f>
        <v>0</v>
      </c>
      <c r="I17" s="136">
        <f>$C17*VLOOKUP($A17,'Non-energy Multiplier'!$A$1:$AQ$44,COLUMN('Non-energy Multiplier'!I$1),0)</f>
        <v>0</v>
      </c>
      <c r="J17" s="136">
        <f>$C17*VLOOKUP($A17,'Non-energy Multiplier'!$A$1:$AQ$44,COLUMN('Non-energy Multiplier'!J$1),0)</f>
        <v>0</v>
      </c>
      <c r="K17" s="136">
        <f>$C17*VLOOKUP($A17,'Non-energy Multiplier'!$A$1:$AQ$44,COLUMN('Non-energy Multiplier'!K$1),0)</f>
        <v>0</v>
      </c>
      <c r="L17" s="136">
        <f>$C17*VLOOKUP($A17,'Non-energy Multiplier'!$A$1:$AQ$44,COLUMN('Non-energy Multiplier'!L$1),0)</f>
        <v>0</v>
      </c>
      <c r="M17" s="136">
        <f>$C17*VLOOKUP($A17,'Non-energy Multiplier'!$A$1:$AQ$44,COLUMN('Non-energy Multiplier'!M$1),0)</f>
        <v>0</v>
      </c>
      <c r="N17" s="136">
        <f>$C17*VLOOKUP($A17,'Non-energy Multiplier'!$A$1:$AQ$44,COLUMN('Non-energy Multiplier'!N$1),0)</f>
        <v>0</v>
      </c>
      <c r="O17" s="136">
        <f>$C17*VLOOKUP($A17,'Non-energy Multiplier'!$A$1:$AQ$44,COLUMN('Non-energy Multiplier'!O$1),0)</f>
        <v>0</v>
      </c>
      <c r="P17" s="136">
        <f>$C17*VLOOKUP($A17,'Non-energy Multiplier'!$A$1:$AQ$44,COLUMN('Non-energy Multiplier'!P$1),0)</f>
        <v>0</v>
      </c>
      <c r="Q17" s="136">
        <f>$C17*VLOOKUP($A17,'Non-energy Multiplier'!$A$1:$AQ$44,COLUMN('Non-energy Multiplier'!Q$1),0)</f>
        <v>0</v>
      </c>
      <c r="R17" s="136">
        <f>$C17*VLOOKUP($A17,'Non-energy Multiplier'!$A$1:$AQ$44,COLUMN('Non-energy Multiplier'!R$1),0)</f>
        <v>0</v>
      </c>
      <c r="S17" s="136">
        <f>$C17*VLOOKUP($A17,'Non-energy Multiplier'!$A$1:$AQ$44,COLUMN('Non-energy Multiplier'!S$1),0)</f>
        <v>0</v>
      </c>
      <c r="T17" s="136">
        <f>$C17*VLOOKUP($A17,'Non-energy Multiplier'!$A$1:$AQ$44,COLUMN('Non-energy Multiplier'!T$1),0)</f>
        <v>0</v>
      </c>
      <c r="U17" s="136">
        <f>$C17*VLOOKUP($A17,'Non-energy Multiplier'!$A$1:$AQ$44,COLUMN('Non-energy Multiplier'!U$1),0)</f>
        <v>0</v>
      </c>
      <c r="V17" s="136">
        <f>$C17*VLOOKUP($A17,'Non-energy Multiplier'!$A$1:$AQ$44,COLUMN('Non-energy Multiplier'!V$1),0)</f>
        <v>0</v>
      </c>
      <c r="W17" s="136">
        <f>$C17*VLOOKUP($A17,'Non-energy Multiplier'!$A$1:$AQ$44,COLUMN('Non-energy Multiplier'!W$1),0)</f>
        <v>0</v>
      </c>
      <c r="X17" s="136">
        <f>$C17*VLOOKUP($A17,'Non-energy Multiplier'!$A$1:$AQ$44,COLUMN('Non-energy Multiplier'!X$1),0)</f>
        <v>0</v>
      </c>
      <c r="Y17" s="136">
        <f>$C17*VLOOKUP($A17,'Non-energy Multiplier'!$A$1:$AQ$44,COLUMN('Non-energy Multiplier'!Y$1),0)</f>
        <v>0</v>
      </c>
      <c r="Z17" s="136">
        <f>$C17*VLOOKUP($A17,'Non-energy Multiplier'!$A$1:$AQ$44,COLUMN('Non-energy Multiplier'!Z$1),0)</f>
        <v>0</v>
      </c>
      <c r="AA17" s="136">
        <f>$C17*VLOOKUP($A17,'Non-energy Multiplier'!$A$1:$AQ$44,COLUMN('Non-energy Multiplier'!AA$1),0)</f>
        <v>0</v>
      </c>
      <c r="AB17" s="136">
        <f>$C17*VLOOKUP($A17,'Non-energy Multiplier'!$A$1:$AQ$44,COLUMN('Non-energy Multiplier'!AB$1),0)</f>
        <v>0</v>
      </c>
      <c r="AC17" s="136">
        <f>$C17*VLOOKUP($A17,'Non-energy Multiplier'!$A$1:$AQ$44,COLUMN('Non-energy Multiplier'!AC$1),0)</f>
        <v>0</v>
      </c>
      <c r="AD17" s="136">
        <f>$C17*VLOOKUP($A17,'Non-energy Multiplier'!$A$1:$AQ$44,COLUMN('Non-energy Multiplier'!AD$1),0)</f>
        <v>0</v>
      </c>
      <c r="AE17" s="136">
        <f>$C17*VLOOKUP($A17,'Non-energy Multiplier'!$A$1:$AQ$44,COLUMN('Non-energy Multiplier'!AE$1),0)</f>
        <v>0</v>
      </c>
      <c r="AF17" s="136">
        <f>$C17*VLOOKUP($A17,'Non-energy Multiplier'!$A$1:$AQ$44,COLUMN('Non-energy Multiplier'!AF$1),0)</f>
        <v>0</v>
      </c>
      <c r="AG17" s="136">
        <f>$C17*VLOOKUP($A17,'Non-energy Multiplier'!$A$1:$AQ$44,COLUMN('Non-energy Multiplier'!AG$1),0)</f>
        <v>0</v>
      </c>
      <c r="AH17" s="136">
        <f>$C17*VLOOKUP($A17,'Non-energy Multiplier'!$A$1:$AQ$44,COLUMN('Non-energy Multiplier'!AH$1),0)</f>
        <v>0</v>
      </c>
      <c r="AI17" s="136">
        <f>$C17*VLOOKUP($A17,'Non-energy Multiplier'!$A$1:$AQ$44,COLUMN('Non-energy Multiplier'!AI$1),0)</f>
        <v>0</v>
      </c>
      <c r="AJ17" s="136">
        <f>$C17*VLOOKUP($A17,'Non-energy Multiplier'!$A$1:$AQ$44,COLUMN('Non-energy Multiplier'!AJ$1),0)</f>
        <v>0</v>
      </c>
      <c r="AK17" s="136">
        <f>$C17*VLOOKUP($A17,'Non-energy Multiplier'!$A$1:$AQ$44,COLUMN('Non-energy Multiplier'!AK$1),0)</f>
        <v>0</v>
      </c>
      <c r="AL17" s="136">
        <f>$C17*VLOOKUP($A17,'Non-energy Multiplier'!$A$1:$AQ$44,COLUMN('Non-energy Multiplier'!AL$1),0)</f>
        <v>0</v>
      </c>
      <c r="AM17" s="136">
        <f>$C17*VLOOKUP($A17,'Non-energy Multiplier'!$A$1:$AQ$44,COLUMN('Non-energy Multiplier'!AM$1),0)</f>
        <v>0</v>
      </c>
      <c r="AN17" s="136">
        <f>$C17*VLOOKUP($A17,'Non-energy Multiplier'!$A$1:$AQ$44,COLUMN('Non-energy Multiplier'!AN$1),0)</f>
        <v>0</v>
      </c>
      <c r="AO17" s="136">
        <f>$C17*VLOOKUP($A17,'Non-energy Multiplier'!$A$1:$AQ$44,COLUMN('Non-energy Multiplier'!AO$1),0)</f>
        <v>0</v>
      </c>
      <c r="AP17" s="136">
        <f>$C17*VLOOKUP($A17,'Non-energy Multiplier'!$A$1:$AQ$44,COLUMN('Non-energy Multiplier'!AP$1),0)</f>
        <v>0</v>
      </c>
      <c r="AQ17" s="136">
        <f>$C17*VLOOKUP($A17,'Non-energy Multiplier'!$A$1:$AQ$44,COLUMN('Non-energy Multiplier'!AQ$1),0)</f>
        <v>0</v>
      </c>
      <c r="AR17" s="136" t="str">
        <f>VLOOKUP($A17,'Sector Match'!$A$1:$B$43,2,0)</f>
        <v>wood products 16</v>
      </c>
    </row>
    <row r="18" spans="1:44" x14ac:dyDescent="0.2">
      <c r="A18" s="12" t="s">
        <v>17</v>
      </c>
      <c r="B18" s="136">
        <f>'Non-energy Use 2019'!C131</f>
        <v>0</v>
      </c>
      <c r="C18" s="136">
        <f>'Non-energy Use 2020'!C130</f>
        <v>0</v>
      </c>
      <c r="D18" s="136">
        <f>$C18*VLOOKUP($A18,'Non-energy Multiplier'!$A$1:$AQ$44,COLUMN('Non-energy Multiplier'!D$1),0)</f>
        <v>0</v>
      </c>
      <c r="E18" s="136">
        <f>$C18*VLOOKUP($A18,'Non-energy Multiplier'!$A$1:$AQ$44,COLUMN('Non-energy Multiplier'!E$1),0)</f>
        <v>0</v>
      </c>
      <c r="F18" s="136">
        <f>$C18*VLOOKUP($A18,'Non-energy Multiplier'!$A$1:$AQ$44,COLUMN('Non-energy Multiplier'!F$1),0)</f>
        <v>0</v>
      </c>
      <c r="G18" s="136">
        <f>$C18*VLOOKUP($A18,'Non-energy Multiplier'!$A$1:$AQ$44,COLUMN('Non-energy Multiplier'!G$1),0)</f>
        <v>0</v>
      </c>
      <c r="H18" s="136">
        <f>$C18*VLOOKUP($A18,'Non-energy Multiplier'!$A$1:$AQ$44,COLUMN('Non-energy Multiplier'!H$1),0)</f>
        <v>0</v>
      </c>
      <c r="I18" s="136">
        <f>$C18*VLOOKUP($A18,'Non-energy Multiplier'!$A$1:$AQ$44,COLUMN('Non-energy Multiplier'!I$1),0)</f>
        <v>0</v>
      </c>
      <c r="J18" s="136">
        <f>$C18*VLOOKUP($A18,'Non-energy Multiplier'!$A$1:$AQ$44,COLUMN('Non-energy Multiplier'!J$1),0)</f>
        <v>0</v>
      </c>
      <c r="K18" s="136">
        <f>$C18*VLOOKUP($A18,'Non-energy Multiplier'!$A$1:$AQ$44,COLUMN('Non-energy Multiplier'!K$1),0)</f>
        <v>0</v>
      </c>
      <c r="L18" s="136">
        <f>$C18*VLOOKUP($A18,'Non-energy Multiplier'!$A$1:$AQ$44,COLUMN('Non-energy Multiplier'!L$1),0)</f>
        <v>0</v>
      </c>
      <c r="M18" s="136">
        <f>$C18*VLOOKUP($A18,'Non-energy Multiplier'!$A$1:$AQ$44,COLUMN('Non-energy Multiplier'!M$1),0)</f>
        <v>0</v>
      </c>
      <c r="N18" s="136">
        <f>$C18*VLOOKUP($A18,'Non-energy Multiplier'!$A$1:$AQ$44,COLUMN('Non-energy Multiplier'!N$1),0)</f>
        <v>0</v>
      </c>
      <c r="O18" s="136">
        <f>$C18*VLOOKUP($A18,'Non-energy Multiplier'!$A$1:$AQ$44,COLUMN('Non-energy Multiplier'!O$1),0)</f>
        <v>0</v>
      </c>
      <c r="P18" s="136">
        <f>$C18*VLOOKUP($A18,'Non-energy Multiplier'!$A$1:$AQ$44,COLUMN('Non-energy Multiplier'!P$1),0)</f>
        <v>0</v>
      </c>
      <c r="Q18" s="136">
        <f>$C18*VLOOKUP($A18,'Non-energy Multiplier'!$A$1:$AQ$44,COLUMN('Non-energy Multiplier'!Q$1),0)</f>
        <v>0</v>
      </c>
      <c r="R18" s="136">
        <f>$C18*VLOOKUP($A18,'Non-energy Multiplier'!$A$1:$AQ$44,COLUMN('Non-energy Multiplier'!R$1),0)</f>
        <v>0</v>
      </c>
      <c r="S18" s="136">
        <f>$C18*VLOOKUP($A18,'Non-energy Multiplier'!$A$1:$AQ$44,COLUMN('Non-energy Multiplier'!S$1),0)</f>
        <v>0</v>
      </c>
      <c r="T18" s="136">
        <f>$C18*VLOOKUP($A18,'Non-energy Multiplier'!$A$1:$AQ$44,COLUMN('Non-energy Multiplier'!T$1),0)</f>
        <v>0</v>
      </c>
      <c r="U18" s="136">
        <f>$C18*VLOOKUP($A18,'Non-energy Multiplier'!$A$1:$AQ$44,COLUMN('Non-energy Multiplier'!U$1),0)</f>
        <v>0</v>
      </c>
      <c r="V18" s="136">
        <f>$C18*VLOOKUP($A18,'Non-energy Multiplier'!$A$1:$AQ$44,COLUMN('Non-energy Multiplier'!V$1),0)</f>
        <v>0</v>
      </c>
      <c r="W18" s="136">
        <f>$C18*VLOOKUP($A18,'Non-energy Multiplier'!$A$1:$AQ$44,COLUMN('Non-energy Multiplier'!W$1),0)</f>
        <v>0</v>
      </c>
      <c r="X18" s="136">
        <f>$C18*VLOOKUP($A18,'Non-energy Multiplier'!$A$1:$AQ$44,COLUMN('Non-energy Multiplier'!X$1),0)</f>
        <v>0</v>
      </c>
      <c r="Y18" s="136">
        <f>$C18*VLOOKUP($A18,'Non-energy Multiplier'!$A$1:$AQ$44,COLUMN('Non-energy Multiplier'!Y$1),0)</f>
        <v>0</v>
      </c>
      <c r="Z18" s="136">
        <f>$C18*VLOOKUP($A18,'Non-energy Multiplier'!$A$1:$AQ$44,COLUMN('Non-energy Multiplier'!Z$1),0)</f>
        <v>0</v>
      </c>
      <c r="AA18" s="136">
        <f>$C18*VLOOKUP($A18,'Non-energy Multiplier'!$A$1:$AQ$44,COLUMN('Non-energy Multiplier'!AA$1),0)</f>
        <v>0</v>
      </c>
      <c r="AB18" s="136">
        <f>$C18*VLOOKUP($A18,'Non-energy Multiplier'!$A$1:$AQ$44,COLUMN('Non-energy Multiplier'!AB$1),0)</f>
        <v>0</v>
      </c>
      <c r="AC18" s="136">
        <f>$C18*VLOOKUP($A18,'Non-energy Multiplier'!$A$1:$AQ$44,COLUMN('Non-energy Multiplier'!AC$1),0)</f>
        <v>0</v>
      </c>
      <c r="AD18" s="136">
        <f>$C18*VLOOKUP($A18,'Non-energy Multiplier'!$A$1:$AQ$44,COLUMN('Non-energy Multiplier'!AD$1),0)</f>
        <v>0</v>
      </c>
      <c r="AE18" s="136">
        <f>$C18*VLOOKUP($A18,'Non-energy Multiplier'!$A$1:$AQ$44,COLUMN('Non-energy Multiplier'!AE$1),0)</f>
        <v>0</v>
      </c>
      <c r="AF18" s="136">
        <f>$C18*VLOOKUP($A18,'Non-energy Multiplier'!$A$1:$AQ$44,COLUMN('Non-energy Multiplier'!AF$1),0)</f>
        <v>0</v>
      </c>
      <c r="AG18" s="136">
        <f>$C18*VLOOKUP($A18,'Non-energy Multiplier'!$A$1:$AQ$44,COLUMN('Non-energy Multiplier'!AG$1),0)</f>
        <v>0</v>
      </c>
      <c r="AH18" s="136">
        <f>$C18*VLOOKUP($A18,'Non-energy Multiplier'!$A$1:$AQ$44,COLUMN('Non-energy Multiplier'!AH$1),0)</f>
        <v>0</v>
      </c>
      <c r="AI18" s="136">
        <f>$C18*VLOOKUP($A18,'Non-energy Multiplier'!$A$1:$AQ$44,COLUMN('Non-energy Multiplier'!AI$1),0)</f>
        <v>0</v>
      </c>
      <c r="AJ18" s="136">
        <f>$C18*VLOOKUP($A18,'Non-energy Multiplier'!$A$1:$AQ$44,COLUMN('Non-energy Multiplier'!AJ$1),0)</f>
        <v>0</v>
      </c>
      <c r="AK18" s="136">
        <f>$C18*VLOOKUP($A18,'Non-energy Multiplier'!$A$1:$AQ$44,COLUMN('Non-energy Multiplier'!AK$1),0)</f>
        <v>0</v>
      </c>
      <c r="AL18" s="136">
        <f>$C18*VLOOKUP($A18,'Non-energy Multiplier'!$A$1:$AQ$44,COLUMN('Non-energy Multiplier'!AL$1),0)</f>
        <v>0</v>
      </c>
      <c r="AM18" s="136">
        <f>$C18*VLOOKUP($A18,'Non-energy Multiplier'!$A$1:$AQ$44,COLUMN('Non-energy Multiplier'!AM$1),0)</f>
        <v>0</v>
      </c>
      <c r="AN18" s="136">
        <f>$C18*VLOOKUP($A18,'Non-energy Multiplier'!$A$1:$AQ$44,COLUMN('Non-energy Multiplier'!AN$1),0)</f>
        <v>0</v>
      </c>
      <c r="AO18" s="136">
        <f>$C18*VLOOKUP($A18,'Non-energy Multiplier'!$A$1:$AQ$44,COLUMN('Non-energy Multiplier'!AO$1),0)</f>
        <v>0</v>
      </c>
      <c r="AP18" s="136">
        <f>$C18*VLOOKUP($A18,'Non-energy Multiplier'!$A$1:$AQ$44,COLUMN('Non-energy Multiplier'!AP$1),0)</f>
        <v>0</v>
      </c>
      <c r="AQ18" s="136">
        <f>$C18*VLOOKUP($A18,'Non-energy Multiplier'!$A$1:$AQ$44,COLUMN('Non-energy Multiplier'!AQ$1),0)</f>
        <v>0</v>
      </c>
      <c r="AR18" s="136" t="str">
        <f>VLOOKUP($A18,'Sector Match'!$A$1:$B$43,2,0)</f>
        <v>wood products 16</v>
      </c>
    </row>
    <row r="19" spans="1:44" x14ac:dyDescent="0.2">
      <c r="A19" s="12" t="s">
        <v>18</v>
      </c>
      <c r="B19" s="136">
        <f>'Non-energy Use 2019'!C132</f>
        <v>0</v>
      </c>
      <c r="C19" s="136">
        <f>'Non-energy Use 2020'!C131</f>
        <v>0</v>
      </c>
      <c r="D19" s="136">
        <f>$C19*VLOOKUP($A19,'Non-energy Multiplier'!$A$1:$AQ$44,COLUMN('Non-energy Multiplier'!D$1),0)</f>
        <v>0</v>
      </c>
      <c r="E19" s="136">
        <f>$C19*VLOOKUP($A19,'Non-energy Multiplier'!$A$1:$AQ$44,COLUMN('Non-energy Multiplier'!E$1),0)</f>
        <v>0</v>
      </c>
      <c r="F19" s="136">
        <f>$C19*VLOOKUP($A19,'Non-energy Multiplier'!$A$1:$AQ$44,COLUMN('Non-energy Multiplier'!F$1),0)</f>
        <v>0</v>
      </c>
      <c r="G19" s="136">
        <f>$C19*VLOOKUP($A19,'Non-energy Multiplier'!$A$1:$AQ$44,COLUMN('Non-energy Multiplier'!G$1),0)</f>
        <v>0</v>
      </c>
      <c r="H19" s="136">
        <f>$C19*VLOOKUP($A19,'Non-energy Multiplier'!$A$1:$AQ$44,COLUMN('Non-energy Multiplier'!H$1),0)</f>
        <v>0</v>
      </c>
      <c r="I19" s="136">
        <f>$C19*VLOOKUP($A19,'Non-energy Multiplier'!$A$1:$AQ$44,COLUMN('Non-energy Multiplier'!I$1),0)</f>
        <v>0</v>
      </c>
      <c r="J19" s="136">
        <f>$C19*VLOOKUP($A19,'Non-energy Multiplier'!$A$1:$AQ$44,COLUMN('Non-energy Multiplier'!J$1),0)</f>
        <v>0</v>
      </c>
      <c r="K19" s="136">
        <f>$C19*VLOOKUP($A19,'Non-energy Multiplier'!$A$1:$AQ$44,COLUMN('Non-energy Multiplier'!K$1),0)</f>
        <v>0</v>
      </c>
      <c r="L19" s="136">
        <f>$C19*VLOOKUP($A19,'Non-energy Multiplier'!$A$1:$AQ$44,COLUMN('Non-energy Multiplier'!L$1),0)</f>
        <v>0</v>
      </c>
      <c r="M19" s="136">
        <f>$C19*VLOOKUP($A19,'Non-energy Multiplier'!$A$1:$AQ$44,COLUMN('Non-energy Multiplier'!M$1),0)</f>
        <v>0</v>
      </c>
      <c r="N19" s="136">
        <f>$C19*VLOOKUP($A19,'Non-energy Multiplier'!$A$1:$AQ$44,COLUMN('Non-energy Multiplier'!N$1),0)</f>
        <v>0</v>
      </c>
      <c r="O19" s="136">
        <f>$C19*VLOOKUP($A19,'Non-energy Multiplier'!$A$1:$AQ$44,COLUMN('Non-energy Multiplier'!O$1),0)</f>
        <v>0</v>
      </c>
      <c r="P19" s="136">
        <f>$C19*VLOOKUP($A19,'Non-energy Multiplier'!$A$1:$AQ$44,COLUMN('Non-energy Multiplier'!P$1),0)</f>
        <v>0</v>
      </c>
      <c r="Q19" s="136">
        <f>$C19*VLOOKUP($A19,'Non-energy Multiplier'!$A$1:$AQ$44,COLUMN('Non-energy Multiplier'!Q$1),0)</f>
        <v>0</v>
      </c>
      <c r="R19" s="136">
        <f>$C19*VLOOKUP($A19,'Non-energy Multiplier'!$A$1:$AQ$44,COLUMN('Non-energy Multiplier'!R$1),0)</f>
        <v>0</v>
      </c>
      <c r="S19" s="136">
        <f>$C19*VLOOKUP($A19,'Non-energy Multiplier'!$A$1:$AQ$44,COLUMN('Non-energy Multiplier'!S$1),0)</f>
        <v>0</v>
      </c>
      <c r="T19" s="136">
        <f>$C19*VLOOKUP($A19,'Non-energy Multiplier'!$A$1:$AQ$44,COLUMN('Non-energy Multiplier'!T$1),0)</f>
        <v>0</v>
      </c>
      <c r="U19" s="136">
        <f>$C19*VLOOKUP($A19,'Non-energy Multiplier'!$A$1:$AQ$44,COLUMN('Non-energy Multiplier'!U$1),0)</f>
        <v>0</v>
      </c>
      <c r="V19" s="136">
        <f>$C19*VLOOKUP($A19,'Non-energy Multiplier'!$A$1:$AQ$44,COLUMN('Non-energy Multiplier'!V$1),0)</f>
        <v>0</v>
      </c>
      <c r="W19" s="136">
        <f>$C19*VLOOKUP($A19,'Non-energy Multiplier'!$A$1:$AQ$44,COLUMN('Non-energy Multiplier'!W$1),0)</f>
        <v>0</v>
      </c>
      <c r="X19" s="136">
        <f>$C19*VLOOKUP($A19,'Non-energy Multiplier'!$A$1:$AQ$44,COLUMN('Non-energy Multiplier'!X$1),0)</f>
        <v>0</v>
      </c>
      <c r="Y19" s="136">
        <f>$C19*VLOOKUP($A19,'Non-energy Multiplier'!$A$1:$AQ$44,COLUMN('Non-energy Multiplier'!Y$1),0)</f>
        <v>0</v>
      </c>
      <c r="Z19" s="136">
        <f>$C19*VLOOKUP($A19,'Non-energy Multiplier'!$A$1:$AQ$44,COLUMN('Non-energy Multiplier'!Z$1),0)</f>
        <v>0</v>
      </c>
      <c r="AA19" s="136">
        <f>$C19*VLOOKUP($A19,'Non-energy Multiplier'!$A$1:$AQ$44,COLUMN('Non-energy Multiplier'!AA$1),0)</f>
        <v>0</v>
      </c>
      <c r="AB19" s="136">
        <f>$C19*VLOOKUP($A19,'Non-energy Multiplier'!$A$1:$AQ$44,COLUMN('Non-energy Multiplier'!AB$1),0)</f>
        <v>0</v>
      </c>
      <c r="AC19" s="136">
        <f>$C19*VLOOKUP($A19,'Non-energy Multiplier'!$A$1:$AQ$44,COLUMN('Non-energy Multiplier'!AC$1),0)</f>
        <v>0</v>
      </c>
      <c r="AD19" s="136">
        <f>$C19*VLOOKUP($A19,'Non-energy Multiplier'!$A$1:$AQ$44,COLUMN('Non-energy Multiplier'!AD$1),0)</f>
        <v>0</v>
      </c>
      <c r="AE19" s="136">
        <f>$C19*VLOOKUP($A19,'Non-energy Multiplier'!$A$1:$AQ$44,COLUMN('Non-energy Multiplier'!AE$1),0)</f>
        <v>0</v>
      </c>
      <c r="AF19" s="136">
        <f>$C19*VLOOKUP($A19,'Non-energy Multiplier'!$A$1:$AQ$44,COLUMN('Non-energy Multiplier'!AF$1),0)</f>
        <v>0</v>
      </c>
      <c r="AG19" s="136">
        <f>$C19*VLOOKUP($A19,'Non-energy Multiplier'!$A$1:$AQ$44,COLUMN('Non-energy Multiplier'!AG$1),0)</f>
        <v>0</v>
      </c>
      <c r="AH19" s="136">
        <f>$C19*VLOOKUP($A19,'Non-energy Multiplier'!$A$1:$AQ$44,COLUMN('Non-energy Multiplier'!AH$1),0)</f>
        <v>0</v>
      </c>
      <c r="AI19" s="136">
        <f>$C19*VLOOKUP($A19,'Non-energy Multiplier'!$A$1:$AQ$44,COLUMN('Non-energy Multiplier'!AI$1),0)</f>
        <v>0</v>
      </c>
      <c r="AJ19" s="136">
        <f>$C19*VLOOKUP($A19,'Non-energy Multiplier'!$A$1:$AQ$44,COLUMN('Non-energy Multiplier'!AJ$1),0)</f>
        <v>0</v>
      </c>
      <c r="AK19" s="136">
        <f>$C19*VLOOKUP($A19,'Non-energy Multiplier'!$A$1:$AQ$44,COLUMN('Non-energy Multiplier'!AK$1),0)</f>
        <v>0</v>
      </c>
      <c r="AL19" s="136">
        <f>$C19*VLOOKUP($A19,'Non-energy Multiplier'!$A$1:$AQ$44,COLUMN('Non-energy Multiplier'!AL$1),0)</f>
        <v>0</v>
      </c>
      <c r="AM19" s="136">
        <f>$C19*VLOOKUP($A19,'Non-energy Multiplier'!$A$1:$AQ$44,COLUMN('Non-energy Multiplier'!AM$1),0)</f>
        <v>0</v>
      </c>
      <c r="AN19" s="136">
        <f>$C19*VLOOKUP($A19,'Non-energy Multiplier'!$A$1:$AQ$44,COLUMN('Non-energy Multiplier'!AN$1),0)</f>
        <v>0</v>
      </c>
      <c r="AO19" s="136">
        <f>$C19*VLOOKUP($A19,'Non-energy Multiplier'!$A$1:$AQ$44,COLUMN('Non-energy Multiplier'!AO$1),0)</f>
        <v>0</v>
      </c>
      <c r="AP19" s="136">
        <f>$C19*VLOOKUP($A19,'Non-energy Multiplier'!$A$1:$AQ$44,COLUMN('Non-energy Multiplier'!AP$1),0)</f>
        <v>0</v>
      </c>
      <c r="AQ19" s="136">
        <f>$C19*VLOOKUP($A19,'Non-energy Multiplier'!$A$1:$AQ$44,COLUMN('Non-energy Multiplier'!AQ$1),0)</f>
        <v>0</v>
      </c>
      <c r="AR19" s="136" t="str">
        <f>VLOOKUP($A19,'Sector Match'!$A$1:$B$43,2,0)</f>
        <v>pulp paper and printing 17T18</v>
      </c>
    </row>
    <row r="20" spans="1:44" x14ac:dyDescent="0.2">
      <c r="A20" s="12" t="s">
        <v>19</v>
      </c>
      <c r="B20" s="136">
        <f>'Non-energy Use 2019'!C133</f>
        <v>0</v>
      </c>
      <c r="C20" s="136">
        <f>'Non-energy Use 2020'!C132</f>
        <v>0</v>
      </c>
      <c r="D20" s="136">
        <f>$C20*VLOOKUP($A20,'Non-energy Multiplier'!$A$1:$AQ$44,COLUMN('Non-energy Multiplier'!D$1),0)</f>
        <v>0</v>
      </c>
      <c r="E20" s="136">
        <f>$C20*VLOOKUP($A20,'Non-energy Multiplier'!$A$1:$AQ$44,COLUMN('Non-energy Multiplier'!E$1),0)</f>
        <v>0</v>
      </c>
      <c r="F20" s="136">
        <f>$C20*VLOOKUP($A20,'Non-energy Multiplier'!$A$1:$AQ$44,COLUMN('Non-energy Multiplier'!F$1),0)</f>
        <v>0</v>
      </c>
      <c r="G20" s="136">
        <f>$C20*VLOOKUP($A20,'Non-energy Multiplier'!$A$1:$AQ$44,COLUMN('Non-energy Multiplier'!G$1),0)</f>
        <v>0</v>
      </c>
      <c r="H20" s="136">
        <f>$C20*VLOOKUP($A20,'Non-energy Multiplier'!$A$1:$AQ$44,COLUMN('Non-energy Multiplier'!H$1),0)</f>
        <v>0</v>
      </c>
      <c r="I20" s="136">
        <f>$C20*VLOOKUP($A20,'Non-energy Multiplier'!$A$1:$AQ$44,COLUMN('Non-energy Multiplier'!I$1),0)</f>
        <v>0</v>
      </c>
      <c r="J20" s="136">
        <f>$C20*VLOOKUP($A20,'Non-energy Multiplier'!$A$1:$AQ$44,COLUMN('Non-energy Multiplier'!J$1),0)</f>
        <v>0</v>
      </c>
      <c r="K20" s="136">
        <f>$C20*VLOOKUP($A20,'Non-energy Multiplier'!$A$1:$AQ$44,COLUMN('Non-energy Multiplier'!K$1),0)</f>
        <v>0</v>
      </c>
      <c r="L20" s="136">
        <f>$C20*VLOOKUP($A20,'Non-energy Multiplier'!$A$1:$AQ$44,COLUMN('Non-energy Multiplier'!L$1),0)</f>
        <v>0</v>
      </c>
      <c r="M20" s="136">
        <f>$C20*VLOOKUP($A20,'Non-energy Multiplier'!$A$1:$AQ$44,COLUMN('Non-energy Multiplier'!M$1),0)</f>
        <v>0</v>
      </c>
      <c r="N20" s="136">
        <f>$C20*VLOOKUP($A20,'Non-energy Multiplier'!$A$1:$AQ$44,COLUMN('Non-energy Multiplier'!N$1),0)</f>
        <v>0</v>
      </c>
      <c r="O20" s="136">
        <f>$C20*VLOOKUP($A20,'Non-energy Multiplier'!$A$1:$AQ$44,COLUMN('Non-energy Multiplier'!O$1),0)</f>
        <v>0</v>
      </c>
      <c r="P20" s="136">
        <f>$C20*VLOOKUP($A20,'Non-energy Multiplier'!$A$1:$AQ$44,COLUMN('Non-energy Multiplier'!P$1),0)</f>
        <v>0</v>
      </c>
      <c r="Q20" s="136">
        <f>$C20*VLOOKUP($A20,'Non-energy Multiplier'!$A$1:$AQ$44,COLUMN('Non-energy Multiplier'!Q$1),0)</f>
        <v>0</v>
      </c>
      <c r="R20" s="136">
        <f>$C20*VLOOKUP($A20,'Non-energy Multiplier'!$A$1:$AQ$44,COLUMN('Non-energy Multiplier'!R$1),0)</f>
        <v>0</v>
      </c>
      <c r="S20" s="136">
        <f>$C20*VLOOKUP($A20,'Non-energy Multiplier'!$A$1:$AQ$44,COLUMN('Non-energy Multiplier'!S$1),0)</f>
        <v>0</v>
      </c>
      <c r="T20" s="136">
        <f>$C20*VLOOKUP($A20,'Non-energy Multiplier'!$A$1:$AQ$44,COLUMN('Non-energy Multiplier'!T$1),0)</f>
        <v>0</v>
      </c>
      <c r="U20" s="136">
        <f>$C20*VLOOKUP($A20,'Non-energy Multiplier'!$A$1:$AQ$44,COLUMN('Non-energy Multiplier'!U$1),0)</f>
        <v>0</v>
      </c>
      <c r="V20" s="136">
        <f>$C20*VLOOKUP($A20,'Non-energy Multiplier'!$A$1:$AQ$44,COLUMN('Non-energy Multiplier'!V$1),0)</f>
        <v>0</v>
      </c>
      <c r="W20" s="136">
        <f>$C20*VLOOKUP($A20,'Non-energy Multiplier'!$A$1:$AQ$44,COLUMN('Non-energy Multiplier'!W$1),0)</f>
        <v>0</v>
      </c>
      <c r="X20" s="136">
        <f>$C20*VLOOKUP($A20,'Non-energy Multiplier'!$A$1:$AQ$44,COLUMN('Non-energy Multiplier'!X$1),0)</f>
        <v>0</v>
      </c>
      <c r="Y20" s="136">
        <f>$C20*VLOOKUP($A20,'Non-energy Multiplier'!$A$1:$AQ$44,COLUMN('Non-energy Multiplier'!Y$1),0)</f>
        <v>0</v>
      </c>
      <c r="Z20" s="136">
        <f>$C20*VLOOKUP($A20,'Non-energy Multiplier'!$A$1:$AQ$44,COLUMN('Non-energy Multiplier'!Z$1),0)</f>
        <v>0</v>
      </c>
      <c r="AA20" s="136">
        <f>$C20*VLOOKUP($A20,'Non-energy Multiplier'!$A$1:$AQ$44,COLUMN('Non-energy Multiplier'!AA$1),0)</f>
        <v>0</v>
      </c>
      <c r="AB20" s="136">
        <f>$C20*VLOOKUP($A20,'Non-energy Multiplier'!$A$1:$AQ$44,COLUMN('Non-energy Multiplier'!AB$1),0)</f>
        <v>0</v>
      </c>
      <c r="AC20" s="136">
        <f>$C20*VLOOKUP($A20,'Non-energy Multiplier'!$A$1:$AQ$44,COLUMN('Non-energy Multiplier'!AC$1),0)</f>
        <v>0</v>
      </c>
      <c r="AD20" s="136">
        <f>$C20*VLOOKUP($A20,'Non-energy Multiplier'!$A$1:$AQ$44,COLUMN('Non-energy Multiplier'!AD$1),0)</f>
        <v>0</v>
      </c>
      <c r="AE20" s="136">
        <f>$C20*VLOOKUP($A20,'Non-energy Multiplier'!$A$1:$AQ$44,COLUMN('Non-energy Multiplier'!AE$1),0)</f>
        <v>0</v>
      </c>
      <c r="AF20" s="136">
        <f>$C20*VLOOKUP($A20,'Non-energy Multiplier'!$A$1:$AQ$44,COLUMN('Non-energy Multiplier'!AF$1),0)</f>
        <v>0</v>
      </c>
      <c r="AG20" s="136">
        <f>$C20*VLOOKUP($A20,'Non-energy Multiplier'!$A$1:$AQ$44,COLUMN('Non-energy Multiplier'!AG$1),0)</f>
        <v>0</v>
      </c>
      <c r="AH20" s="136">
        <f>$C20*VLOOKUP($A20,'Non-energy Multiplier'!$A$1:$AQ$44,COLUMN('Non-energy Multiplier'!AH$1),0)</f>
        <v>0</v>
      </c>
      <c r="AI20" s="136">
        <f>$C20*VLOOKUP($A20,'Non-energy Multiplier'!$A$1:$AQ$44,COLUMN('Non-energy Multiplier'!AI$1),0)</f>
        <v>0</v>
      </c>
      <c r="AJ20" s="136">
        <f>$C20*VLOOKUP($A20,'Non-energy Multiplier'!$A$1:$AQ$44,COLUMN('Non-energy Multiplier'!AJ$1),0)</f>
        <v>0</v>
      </c>
      <c r="AK20" s="136">
        <f>$C20*VLOOKUP($A20,'Non-energy Multiplier'!$A$1:$AQ$44,COLUMN('Non-energy Multiplier'!AK$1),0)</f>
        <v>0</v>
      </c>
      <c r="AL20" s="136">
        <f>$C20*VLOOKUP($A20,'Non-energy Multiplier'!$A$1:$AQ$44,COLUMN('Non-energy Multiplier'!AL$1),0)</f>
        <v>0</v>
      </c>
      <c r="AM20" s="136">
        <f>$C20*VLOOKUP($A20,'Non-energy Multiplier'!$A$1:$AQ$44,COLUMN('Non-energy Multiplier'!AM$1),0)</f>
        <v>0</v>
      </c>
      <c r="AN20" s="136">
        <f>$C20*VLOOKUP($A20,'Non-energy Multiplier'!$A$1:$AQ$44,COLUMN('Non-energy Multiplier'!AN$1),0)</f>
        <v>0</v>
      </c>
      <c r="AO20" s="136">
        <f>$C20*VLOOKUP($A20,'Non-energy Multiplier'!$A$1:$AQ$44,COLUMN('Non-energy Multiplier'!AO$1),0)</f>
        <v>0</v>
      </c>
      <c r="AP20" s="136">
        <f>$C20*VLOOKUP($A20,'Non-energy Multiplier'!$A$1:$AQ$44,COLUMN('Non-energy Multiplier'!AP$1),0)</f>
        <v>0</v>
      </c>
      <c r="AQ20" s="136">
        <f>$C20*VLOOKUP($A20,'Non-energy Multiplier'!$A$1:$AQ$44,COLUMN('Non-energy Multiplier'!AQ$1),0)</f>
        <v>0</v>
      </c>
      <c r="AR20" s="136" t="str">
        <f>VLOOKUP($A20,'Sector Match'!$A$1:$B$43,2,0)</f>
        <v>pulp paper and printing 17T18</v>
      </c>
    </row>
    <row r="21" spans="1:44" x14ac:dyDescent="0.2">
      <c r="A21" s="12" t="s">
        <v>20</v>
      </c>
      <c r="B21" s="136">
        <f>'Non-energy Use 2019'!C134</f>
        <v>0</v>
      </c>
      <c r="C21" s="136">
        <f>'Non-energy Use 2020'!C133</f>
        <v>0</v>
      </c>
      <c r="D21" s="136">
        <f>$C21*VLOOKUP($A21,'Non-energy Multiplier'!$A$1:$AQ$44,COLUMN('Non-energy Multiplier'!D$1),0)</f>
        <v>0</v>
      </c>
      <c r="E21" s="136">
        <f>$C21*VLOOKUP($A21,'Non-energy Multiplier'!$A$1:$AQ$44,COLUMN('Non-energy Multiplier'!E$1),0)</f>
        <v>0</v>
      </c>
      <c r="F21" s="136">
        <f>$C21*VLOOKUP($A21,'Non-energy Multiplier'!$A$1:$AQ$44,COLUMN('Non-energy Multiplier'!F$1),0)</f>
        <v>0</v>
      </c>
      <c r="G21" s="136">
        <f>$C21*VLOOKUP($A21,'Non-energy Multiplier'!$A$1:$AQ$44,COLUMN('Non-energy Multiplier'!G$1),0)</f>
        <v>0</v>
      </c>
      <c r="H21" s="136">
        <f>$C21*VLOOKUP($A21,'Non-energy Multiplier'!$A$1:$AQ$44,COLUMN('Non-energy Multiplier'!H$1),0)</f>
        <v>0</v>
      </c>
      <c r="I21" s="136">
        <f>$C21*VLOOKUP($A21,'Non-energy Multiplier'!$A$1:$AQ$44,COLUMN('Non-energy Multiplier'!I$1),0)</f>
        <v>0</v>
      </c>
      <c r="J21" s="136">
        <f>$C21*VLOOKUP($A21,'Non-energy Multiplier'!$A$1:$AQ$44,COLUMN('Non-energy Multiplier'!J$1),0)</f>
        <v>0</v>
      </c>
      <c r="K21" s="136">
        <f>$C21*VLOOKUP($A21,'Non-energy Multiplier'!$A$1:$AQ$44,COLUMN('Non-energy Multiplier'!K$1),0)</f>
        <v>0</v>
      </c>
      <c r="L21" s="136">
        <f>$C21*VLOOKUP($A21,'Non-energy Multiplier'!$A$1:$AQ$44,COLUMN('Non-energy Multiplier'!L$1),0)</f>
        <v>0</v>
      </c>
      <c r="M21" s="136">
        <f>$C21*VLOOKUP($A21,'Non-energy Multiplier'!$A$1:$AQ$44,COLUMN('Non-energy Multiplier'!M$1),0)</f>
        <v>0</v>
      </c>
      <c r="N21" s="136">
        <f>$C21*VLOOKUP($A21,'Non-energy Multiplier'!$A$1:$AQ$44,COLUMN('Non-energy Multiplier'!N$1),0)</f>
        <v>0</v>
      </c>
      <c r="O21" s="136">
        <f>$C21*VLOOKUP($A21,'Non-energy Multiplier'!$A$1:$AQ$44,COLUMN('Non-energy Multiplier'!O$1),0)</f>
        <v>0</v>
      </c>
      <c r="P21" s="136">
        <f>$C21*VLOOKUP($A21,'Non-energy Multiplier'!$A$1:$AQ$44,COLUMN('Non-energy Multiplier'!P$1),0)</f>
        <v>0</v>
      </c>
      <c r="Q21" s="136">
        <f>$C21*VLOOKUP($A21,'Non-energy Multiplier'!$A$1:$AQ$44,COLUMN('Non-energy Multiplier'!Q$1),0)</f>
        <v>0</v>
      </c>
      <c r="R21" s="136">
        <f>$C21*VLOOKUP($A21,'Non-energy Multiplier'!$A$1:$AQ$44,COLUMN('Non-energy Multiplier'!R$1),0)</f>
        <v>0</v>
      </c>
      <c r="S21" s="136">
        <f>$C21*VLOOKUP($A21,'Non-energy Multiplier'!$A$1:$AQ$44,COLUMN('Non-energy Multiplier'!S$1),0)</f>
        <v>0</v>
      </c>
      <c r="T21" s="136">
        <f>$C21*VLOOKUP($A21,'Non-energy Multiplier'!$A$1:$AQ$44,COLUMN('Non-energy Multiplier'!T$1),0)</f>
        <v>0</v>
      </c>
      <c r="U21" s="136">
        <f>$C21*VLOOKUP($A21,'Non-energy Multiplier'!$A$1:$AQ$44,COLUMN('Non-energy Multiplier'!U$1),0)</f>
        <v>0</v>
      </c>
      <c r="V21" s="136">
        <f>$C21*VLOOKUP($A21,'Non-energy Multiplier'!$A$1:$AQ$44,COLUMN('Non-energy Multiplier'!V$1),0)</f>
        <v>0</v>
      </c>
      <c r="W21" s="136">
        <f>$C21*VLOOKUP($A21,'Non-energy Multiplier'!$A$1:$AQ$44,COLUMN('Non-energy Multiplier'!W$1),0)</f>
        <v>0</v>
      </c>
      <c r="X21" s="136">
        <f>$C21*VLOOKUP($A21,'Non-energy Multiplier'!$A$1:$AQ$44,COLUMN('Non-energy Multiplier'!X$1),0)</f>
        <v>0</v>
      </c>
      <c r="Y21" s="136">
        <f>$C21*VLOOKUP($A21,'Non-energy Multiplier'!$A$1:$AQ$44,COLUMN('Non-energy Multiplier'!Y$1),0)</f>
        <v>0</v>
      </c>
      <c r="Z21" s="136">
        <f>$C21*VLOOKUP($A21,'Non-energy Multiplier'!$A$1:$AQ$44,COLUMN('Non-energy Multiplier'!Z$1),0)</f>
        <v>0</v>
      </c>
      <c r="AA21" s="136">
        <f>$C21*VLOOKUP($A21,'Non-energy Multiplier'!$A$1:$AQ$44,COLUMN('Non-energy Multiplier'!AA$1),0)</f>
        <v>0</v>
      </c>
      <c r="AB21" s="136">
        <f>$C21*VLOOKUP($A21,'Non-energy Multiplier'!$A$1:$AQ$44,COLUMN('Non-energy Multiplier'!AB$1),0)</f>
        <v>0</v>
      </c>
      <c r="AC21" s="136">
        <f>$C21*VLOOKUP($A21,'Non-energy Multiplier'!$A$1:$AQ$44,COLUMN('Non-energy Multiplier'!AC$1),0)</f>
        <v>0</v>
      </c>
      <c r="AD21" s="136">
        <f>$C21*VLOOKUP($A21,'Non-energy Multiplier'!$A$1:$AQ$44,COLUMN('Non-energy Multiplier'!AD$1),0)</f>
        <v>0</v>
      </c>
      <c r="AE21" s="136">
        <f>$C21*VLOOKUP($A21,'Non-energy Multiplier'!$A$1:$AQ$44,COLUMN('Non-energy Multiplier'!AE$1),0)</f>
        <v>0</v>
      </c>
      <c r="AF21" s="136">
        <f>$C21*VLOOKUP($A21,'Non-energy Multiplier'!$A$1:$AQ$44,COLUMN('Non-energy Multiplier'!AF$1),0)</f>
        <v>0</v>
      </c>
      <c r="AG21" s="136">
        <f>$C21*VLOOKUP($A21,'Non-energy Multiplier'!$A$1:$AQ$44,COLUMN('Non-energy Multiplier'!AG$1),0)</f>
        <v>0</v>
      </c>
      <c r="AH21" s="136">
        <f>$C21*VLOOKUP($A21,'Non-energy Multiplier'!$A$1:$AQ$44,COLUMN('Non-energy Multiplier'!AH$1),0)</f>
        <v>0</v>
      </c>
      <c r="AI21" s="136">
        <f>$C21*VLOOKUP($A21,'Non-energy Multiplier'!$A$1:$AQ$44,COLUMN('Non-energy Multiplier'!AI$1),0)</f>
        <v>0</v>
      </c>
      <c r="AJ21" s="136">
        <f>$C21*VLOOKUP($A21,'Non-energy Multiplier'!$A$1:$AQ$44,COLUMN('Non-energy Multiplier'!AJ$1),0)</f>
        <v>0</v>
      </c>
      <c r="AK21" s="136">
        <f>$C21*VLOOKUP($A21,'Non-energy Multiplier'!$A$1:$AQ$44,COLUMN('Non-energy Multiplier'!AK$1),0)</f>
        <v>0</v>
      </c>
      <c r="AL21" s="136">
        <f>$C21*VLOOKUP($A21,'Non-energy Multiplier'!$A$1:$AQ$44,COLUMN('Non-energy Multiplier'!AL$1),0)</f>
        <v>0</v>
      </c>
      <c r="AM21" s="136">
        <f>$C21*VLOOKUP($A21,'Non-energy Multiplier'!$A$1:$AQ$44,COLUMN('Non-energy Multiplier'!AM$1),0)</f>
        <v>0</v>
      </c>
      <c r="AN21" s="136">
        <f>$C21*VLOOKUP($A21,'Non-energy Multiplier'!$A$1:$AQ$44,COLUMN('Non-energy Multiplier'!AN$1),0)</f>
        <v>0</v>
      </c>
      <c r="AO21" s="136">
        <f>$C21*VLOOKUP($A21,'Non-energy Multiplier'!$A$1:$AQ$44,COLUMN('Non-energy Multiplier'!AO$1),0)</f>
        <v>0</v>
      </c>
      <c r="AP21" s="136">
        <f>$C21*VLOOKUP($A21,'Non-energy Multiplier'!$A$1:$AQ$44,COLUMN('Non-energy Multiplier'!AP$1),0)</f>
        <v>0</v>
      </c>
      <c r="AQ21" s="136">
        <f>$C21*VLOOKUP($A21,'Non-energy Multiplier'!$A$1:$AQ$44,COLUMN('Non-energy Multiplier'!AQ$1),0)</f>
        <v>0</v>
      </c>
      <c r="AR21" s="136" t="str">
        <f>VLOOKUP($A21,'Sector Match'!$A$1:$B$43,2,0)</f>
        <v>pulp paper and printing 17T18</v>
      </c>
    </row>
    <row r="22" spans="1:44" x14ac:dyDescent="0.2">
      <c r="A22" s="12" t="s">
        <v>21</v>
      </c>
      <c r="B22" s="136">
        <f>'Non-energy Use 2019'!C135</f>
        <v>3886859163781238</v>
      </c>
      <c r="C22" s="136">
        <f>'Non-energy Use 2020'!C134</f>
        <v>3890065097617816</v>
      </c>
      <c r="D22" s="136">
        <f>$C22*VLOOKUP($A22,'Non-energy Multiplier'!$A$1:$AQ$44,COLUMN('Non-energy Multiplier'!D$1),0)</f>
        <v>4078813436250396</v>
      </c>
      <c r="E22" s="136">
        <f>$C22*VLOOKUP($A22,'Non-energy Multiplier'!$A$1:$AQ$44,COLUMN('Non-energy Multiplier'!E$1),0)</f>
        <v>4267561774882976</v>
      </c>
      <c r="F22" s="136">
        <f>$C22*VLOOKUP($A22,'Non-energy Multiplier'!$A$1:$AQ$44,COLUMN('Non-energy Multiplier'!F$1),0)</f>
        <v>4456310113515556</v>
      </c>
      <c r="G22" s="136">
        <f>$C22*VLOOKUP($A22,'Non-energy Multiplier'!$A$1:$AQ$44,COLUMN('Non-energy Multiplier'!G$1),0)</f>
        <v>4645058452148136</v>
      </c>
      <c r="H22" s="136">
        <f>$C22*VLOOKUP($A22,'Non-energy Multiplier'!$A$1:$AQ$44,COLUMN('Non-energy Multiplier'!H$1),0)</f>
        <v>4833806790780717</v>
      </c>
      <c r="I22" s="136">
        <f>$C22*VLOOKUP($A22,'Non-energy Multiplier'!$A$1:$AQ$44,COLUMN('Non-energy Multiplier'!I$1),0)</f>
        <v>4941223994806952</v>
      </c>
      <c r="J22" s="136">
        <f>$C22*VLOOKUP($A22,'Non-energy Multiplier'!$A$1:$AQ$44,COLUMN('Non-energy Multiplier'!J$1),0)</f>
        <v>5048641198833187</v>
      </c>
      <c r="K22" s="136">
        <f>$C22*VLOOKUP($A22,'Non-energy Multiplier'!$A$1:$AQ$44,COLUMN('Non-energy Multiplier'!K$1),0)</f>
        <v>5156058402859423</v>
      </c>
      <c r="L22" s="136">
        <f>$C22*VLOOKUP($A22,'Non-energy Multiplier'!$A$1:$AQ$44,COLUMN('Non-energy Multiplier'!L$1),0)</f>
        <v>5263475606885657</v>
      </c>
      <c r="M22" s="136">
        <f>$C22*VLOOKUP($A22,'Non-energy Multiplier'!$A$1:$AQ$44,COLUMN('Non-energy Multiplier'!M$1),0)</f>
        <v>5370892810911892</v>
      </c>
      <c r="N22" s="136">
        <f>$C22*VLOOKUP($A22,'Non-energy Multiplier'!$A$1:$AQ$44,COLUMN('Non-energy Multiplier'!N$1),0)</f>
        <v>5378565735593947</v>
      </c>
      <c r="O22" s="136">
        <f>$C22*VLOOKUP($A22,'Non-energy Multiplier'!$A$1:$AQ$44,COLUMN('Non-energy Multiplier'!O$1),0)</f>
        <v>5386238660276003</v>
      </c>
      <c r="P22" s="136">
        <f>$C22*VLOOKUP($A22,'Non-energy Multiplier'!$A$1:$AQ$44,COLUMN('Non-energy Multiplier'!P$1),0)</f>
        <v>5393911584958058</v>
      </c>
      <c r="Q22" s="136">
        <f>$C22*VLOOKUP($A22,'Non-energy Multiplier'!$A$1:$AQ$44,COLUMN('Non-energy Multiplier'!Q$1),0)</f>
        <v>5401584509640114</v>
      </c>
      <c r="R22" s="136">
        <f>$C22*VLOOKUP($A22,'Non-energy Multiplier'!$A$1:$AQ$44,COLUMN('Non-energy Multiplier'!R$1),0)</f>
        <v>5409257434322170</v>
      </c>
      <c r="S22" s="136">
        <f>$C22*VLOOKUP($A22,'Non-energy Multiplier'!$A$1:$AQ$44,COLUMN('Non-energy Multiplier'!S$1),0)</f>
        <v>5347876302374787</v>
      </c>
      <c r="T22" s="136">
        <f>$C22*VLOOKUP($A22,'Non-energy Multiplier'!$A$1:$AQ$44,COLUMN('Non-energy Multiplier'!T$1),0)</f>
        <v>5286495170427406</v>
      </c>
      <c r="U22" s="136">
        <f>$C22*VLOOKUP($A22,'Non-energy Multiplier'!$A$1:$AQ$44,COLUMN('Non-energy Multiplier'!U$1),0)</f>
        <v>5225114038480024</v>
      </c>
      <c r="V22" s="136">
        <f>$C22*VLOOKUP($A22,'Non-energy Multiplier'!$A$1:$AQ$44,COLUMN('Non-energy Multiplier'!V$1),0)</f>
        <v>5163732906532641</v>
      </c>
      <c r="W22" s="136">
        <f>$C22*VLOOKUP($A22,'Non-energy Multiplier'!$A$1:$AQ$44,COLUMN('Non-energy Multiplier'!W$1),0)</f>
        <v>5102351774585261</v>
      </c>
      <c r="X22" s="136">
        <f>$C22*VLOOKUP($A22,'Non-energy Multiplier'!$A$1:$AQ$44,COLUMN('Non-energy Multiplier'!X$1),0)</f>
        <v>4987261680202865</v>
      </c>
      <c r="Y22" s="136">
        <f>$C22*VLOOKUP($A22,'Non-energy Multiplier'!$A$1:$AQ$44,COLUMN('Non-energy Multiplier'!Y$1),0)</f>
        <v>4872171585820469</v>
      </c>
      <c r="Z22" s="136">
        <f>$C22*VLOOKUP($A22,'Non-energy Multiplier'!$A$1:$AQ$44,COLUMN('Non-energy Multiplier'!Z$1),0)</f>
        <v>4757081491438074</v>
      </c>
      <c r="AA22" s="136">
        <f>$C22*VLOOKUP($A22,'Non-energy Multiplier'!$A$1:$AQ$44,COLUMN('Non-energy Multiplier'!AA$1),0)</f>
        <v>4641991397055678</v>
      </c>
      <c r="AB22" s="136">
        <f>$C22*VLOOKUP($A22,'Non-energy Multiplier'!$A$1:$AQ$44,COLUMN('Non-energy Multiplier'!AB$1),0)</f>
        <v>4526901302673283</v>
      </c>
      <c r="AC22" s="136">
        <f>$C22*VLOOKUP($A22,'Non-energy Multiplier'!$A$1:$AQ$44,COLUMN('Non-energy Multiplier'!AC$1),0)</f>
        <v>4411811208290887</v>
      </c>
      <c r="AD22" s="136">
        <f>$C22*VLOOKUP($A22,'Non-energy Multiplier'!$A$1:$AQ$44,COLUMN('Non-energy Multiplier'!AD$1),0)</f>
        <v>4296721113908491</v>
      </c>
      <c r="AE22" s="136">
        <f>$C22*VLOOKUP($A22,'Non-energy Multiplier'!$A$1:$AQ$44,COLUMN('Non-energy Multiplier'!AE$1),0)</f>
        <v>4181631019526095</v>
      </c>
      <c r="AF22" s="136">
        <f>$C22*VLOOKUP($A22,'Non-energy Multiplier'!$A$1:$AQ$44,COLUMN('Non-energy Multiplier'!AF$1),0)</f>
        <v>4066540925143699.5</v>
      </c>
      <c r="AG22" s="136">
        <f>$C22*VLOOKUP($A22,'Non-energy Multiplier'!$A$1:$AQ$44,COLUMN('Non-energy Multiplier'!AG$1),0)</f>
        <v>3951450830761304.5</v>
      </c>
      <c r="AH22" s="136">
        <f>$C22*VLOOKUP($A22,'Non-energy Multiplier'!$A$1:$AQ$44,COLUMN('Non-energy Multiplier'!AH$1),0)</f>
        <v>3851705864899227.5</v>
      </c>
      <c r="AI22" s="136">
        <f>$C22*VLOOKUP($A22,'Non-energy Multiplier'!$A$1:$AQ$44,COLUMN('Non-energy Multiplier'!AI$1),0)</f>
        <v>3751960899037150.5</v>
      </c>
      <c r="AJ22" s="136">
        <f>$C22*VLOOKUP($A22,'Non-energy Multiplier'!$A$1:$AQ$44,COLUMN('Non-energy Multiplier'!AJ$1),0)</f>
        <v>3652215933175072.5</v>
      </c>
      <c r="AK22" s="136">
        <f>$C22*VLOOKUP($A22,'Non-energy Multiplier'!$A$1:$AQ$44,COLUMN('Non-energy Multiplier'!AK$1),0)</f>
        <v>3552470967312995.5</v>
      </c>
      <c r="AL22" s="136">
        <f>$C22*VLOOKUP($A22,'Non-energy Multiplier'!$A$1:$AQ$44,COLUMN('Non-energy Multiplier'!AL$1),0)</f>
        <v>3452726001450918.5</v>
      </c>
      <c r="AM22" s="136">
        <f>$C22*VLOOKUP($A22,'Non-energy Multiplier'!$A$1:$AQ$44,COLUMN('Non-energy Multiplier'!AM$1),0)</f>
        <v>3347970528574232.5</v>
      </c>
      <c r="AN22" s="136">
        <f>$C22*VLOOKUP($A22,'Non-energy Multiplier'!$A$1:$AQ$44,COLUMN('Non-energy Multiplier'!AN$1),0)</f>
        <v>3243215055697546.5</v>
      </c>
      <c r="AO22" s="136">
        <f>$C22*VLOOKUP($A22,'Non-energy Multiplier'!$A$1:$AQ$44,COLUMN('Non-energy Multiplier'!AO$1),0)</f>
        <v>3138459582820860</v>
      </c>
      <c r="AP22" s="136">
        <f>$C22*VLOOKUP($A22,'Non-energy Multiplier'!$A$1:$AQ$44,COLUMN('Non-energy Multiplier'!AP$1),0)</f>
        <v>3033704109944174</v>
      </c>
      <c r="AQ22" s="136">
        <f>$C22*VLOOKUP($A22,'Non-energy Multiplier'!$A$1:$AQ$44,COLUMN('Non-energy Multiplier'!AQ$1),0)</f>
        <v>2928948637067488</v>
      </c>
      <c r="AR22" s="136" t="str">
        <f>VLOOKUP($A22,'Sector Match'!$A$1:$B$43,2,0)</f>
        <v>refined petroleum and coke 19</v>
      </c>
    </row>
    <row r="23" spans="1:44" x14ac:dyDescent="0.2">
      <c r="A23" s="12" t="s">
        <v>1</v>
      </c>
      <c r="B23" s="136">
        <f>'Non-energy Use 2019'!C136</f>
        <v>1201521794012485.5</v>
      </c>
      <c r="C23" s="136">
        <f>'Non-energy Use 2020'!C135</f>
        <v>1281822508492033.5</v>
      </c>
      <c r="D23" s="354">
        <f>$C23*VLOOKUP($A23,'Non-energy Multiplier'!$A$1:$AQ$44,COLUMN('Non-energy Multiplier'!D$1),0)</f>
        <v>1371696761859787.5</v>
      </c>
      <c r="E23" s="136">
        <f>$C23*VLOOKUP($A23,'Non-energy Multiplier'!$A$1:$AQ$44,COLUMN('Non-energy Multiplier'!E$1),0)</f>
        <v>1461571015227541</v>
      </c>
      <c r="F23" s="136">
        <f>$C23*VLOOKUP($A23,'Non-energy Multiplier'!$A$1:$AQ$44,COLUMN('Non-energy Multiplier'!F$1),0)</f>
        <v>1551445268595294.8</v>
      </c>
      <c r="G23" s="136">
        <f>$C23*VLOOKUP($A23,'Non-energy Multiplier'!$A$1:$AQ$44,COLUMN('Non-energy Multiplier'!G$1),0)</f>
        <v>1641319521963048.8</v>
      </c>
      <c r="H23" s="136">
        <f>$C23*VLOOKUP($A23,'Non-energy Multiplier'!$A$1:$AQ$44,COLUMN('Non-energy Multiplier'!H$1),0)</f>
        <v>1731193775330803.3</v>
      </c>
      <c r="I23" s="136">
        <f>$C23*VLOOKUP($A23,'Non-energy Multiplier'!$A$1:$AQ$44,COLUMN('Non-energy Multiplier'!I$1),0)</f>
        <v>1794241459722991.5</v>
      </c>
      <c r="J23" s="136">
        <f>$C23*VLOOKUP($A23,'Non-energy Multiplier'!$A$1:$AQ$44,COLUMN('Non-energy Multiplier'!J$1),0)</f>
        <v>1857289144115179.8</v>
      </c>
      <c r="K23" s="136">
        <f>$C23*VLOOKUP($A23,'Non-energy Multiplier'!$A$1:$AQ$44,COLUMN('Non-energy Multiplier'!K$1),0)</f>
        <v>1920336828507368.3</v>
      </c>
      <c r="L23" s="136">
        <f>$C23*VLOOKUP($A23,'Non-energy Multiplier'!$A$1:$AQ$44,COLUMN('Non-energy Multiplier'!L$1),0)</f>
        <v>1983384512899556.8</v>
      </c>
      <c r="M23" s="136">
        <f>$C23*VLOOKUP($A23,'Non-energy Multiplier'!$A$1:$AQ$44,COLUMN('Non-energy Multiplier'!M$1),0)</f>
        <v>2046432197291745.3</v>
      </c>
      <c r="N23" s="136">
        <f>$C23*VLOOKUP($A23,'Non-energy Multiplier'!$A$1:$AQ$44,COLUMN('Non-energy Multiplier'!N$1),0)</f>
        <v>2082640273815899.5</v>
      </c>
      <c r="O23" s="136">
        <f>$C23*VLOOKUP($A23,'Non-energy Multiplier'!$A$1:$AQ$44,COLUMN('Non-energy Multiplier'!O$1),0)</f>
        <v>2118848350340054</v>
      </c>
      <c r="P23" s="136">
        <f>$C23*VLOOKUP($A23,'Non-energy Multiplier'!$A$1:$AQ$44,COLUMN('Non-energy Multiplier'!P$1),0)</f>
        <v>2155056426864208.3</v>
      </c>
      <c r="Q23" s="136">
        <f>$C23*VLOOKUP($A23,'Non-energy Multiplier'!$A$1:$AQ$44,COLUMN('Non-energy Multiplier'!Q$1),0)</f>
        <v>2191264503388362.5</v>
      </c>
      <c r="R23" s="136">
        <f>$C23*VLOOKUP($A23,'Non-energy Multiplier'!$A$1:$AQ$44,COLUMN('Non-energy Multiplier'!R$1),0)</f>
        <v>2227472579912516.8</v>
      </c>
      <c r="S23" s="136">
        <f>$C23*VLOOKUP($A23,'Non-energy Multiplier'!$A$1:$AQ$44,COLUMN('Non-energy Multiplier'!S$1),0)</f>
        <v>2246328674144695.3</v>
      </c>
      <c r="T23" s="136">
        <f>$C23*VLOOKUP($A23,'Non-energy Multiplier'!$A$1:$AQ$44,COLUMN('Non-energy Multiplier'!T$1),0)</f>
        <v>2265184768376874</v>
      </c>
      <c r="U23" s="136">
        <f>$C23*VLOOKUP($A23,'Non-energy Multiplier'!$A$1:$AQ$44,COLUMN('Non-energy Multiplier'!U$1),0)</f>
        <v>2284040862609052.5</v>
      </c>
      <c r="V23" s="136">
        <f>$C23*VLOOKUP($A23,'Non-energy Multiplier'!$A$1:$AQ$44,COLUMN('Non-energy Multiplier'!V$1),0)</f>
        <v>2302896956841231</v>
      </c>
      <c r="W23" s="136">
        <f>$C23*VLOOKUP($A23,'Non-energy Multiplier'!$A$1:$AQ$44,COLUMN('Non-energy Multiplier'!W$1),0)</f>
        <v>2321753051073409.5</v>
      </c>
      <c r="X23" s="136">
        <f>$C23*VLOOKUP($A23,'Non-energy Multiplier'!$A$1:$AQ$44,COLUMN('Non-energy Multiplier'!X$1),0)</f>
        <v>2330285467897832.5</v>
      </c>
      <c r="Y23" s="136">
        <f>$C23*VLOOKUP($A23,'Non-energy Multiplier'!$A$1:$AQ$44,COLUMN('Non-energy Multiplier'!Y$1),0)</f>
        <v>2338817884722255.5</v>
      </c>
      <c r="Z23" s="136">
        <f>$C23*VLOOKUP($A23,'Non-energy Multiplier'!$A$1:$AQ$44,COLUMN('Non-energy Multiplier'!Z$1),0)</f>
        <v>2347350301546679</v>
      </c>
      <c r="AA23" s="136">
        <f>$C23*VLOOKUP($A23,'Non-energy Multiplier'!$A$1:$AQ$44,COLUMN('Non-energy Multiplier'!AA$1),0)</f>
        <v>2355882718371102</v>
      </c>
      <c r="AB23" s="136">
        <f>$C23*VLOOKUP($A23,'Non-energy Multiplier'!$A$1:$AQ$44,COLUMN('Non-energy Multiplier'!AB$1),0)</f>
        <v>2364415135195525</v>
      </c>
      <c r="AC23" s="136">
        <f>$C23*VLOOKUP($A23,'Non-energy Multiplier'!$A$1:$AQ$44,COLUMN('Non-energy Multiplier'!AC$1),0)</f>
        <v>2364085011925532.5</v>
      </c>
      <c r="AD23" s="136">
        <f>$C23*VLOOKUP($A23,'Non-energy Multiplier'!$A$1:$AQ$44,COLUMN('Non-energy Multiplier'!AD$1),0)</f>
        <v>2363754888655540</v>
      </c>
      <c r="AE23" s="136">
        <f>$C23*VLOOKUP($A23,'Non-energy Multiplier'!$A$1:$AQ$44,COLUMN('Non-energy Multiplier'!AE$1),0)</f>
        <v>2363424765385547</v>
      </c>
      <c r="AF23" s="136">
        <f>$C23*VLOOKUP($A23,'Non-energy Multiplier'!$A$1:$AQ$44,COLUMN('Non-energy Multiplier'!AF$1),0)</f>
        <v>2363094642115554.5</v>
      </c>
      <c r="AG23" s="136">
        <f>$C23*VLOOKUP($A23,'Non-energy Multiplier'!$A$1:$AQ$44,COLUMN('Non-energy Multiplier'!AG$1),0)</f>
        <v>2362764518845562</v>
      </c>
      <c r="AH23" s="136">
        <f>$C23*VLOOKUP($A23,'Non-energy Multiplier'!$A$1:$AQ$44,COLUMN('Non-energy Multiplier'!AH$1),0)</f>
        <v>2354382513215159.5</v>
      </c>
      <c r="AI23" s="136">
        <f>$C23*VLOOKUP($A23,'Non-energy Multiplier'!$A$1:$AQ$44,COLUMN('Non-energy Multiplier'!AI$1),0)</f>
        <v>2346000507584756.5</v>
      </c>
      <c r="AJ23" s="136">
        <f>$C23*VLOOKUP($A23,'Non-energy Multiplier'!$A$1:$AQ$44,COLUMN('Non-energy Multiplier'!AJ$1),0)</f>
        <v>2337618501954353.5</v>
      </c>
      <c r="AK23" s="136">
        <f>$C23*VLOOKUP($A23,'Non-energy Multiplier'!$A$1:$AQ$44,COLUMN('Non-energy Multiplier'!AK$1),0)</f>
        <v>2329236496323951</v>
      </c>
      <c r="AL23" s="136">
        <f>$C23*VLOOKUP($A23,'Non-energy Multiplier'!$A$1:$AQ$44,COLUMN('Non-energy Multiplier'!AL$1),0)</f>
        <v>2320854490693548</v>
      </c>
      <c r="AM23" s="136">
        <f>$C23*VLOOKUP($A23,'Non-energy Multiplier'!$A$1:$AQ$44,COLUMN('Non-energy Multiplier'!AM$1),0)</f>
        <v>2310992790524569</v>
      </c>
      <c r="AN23" s="136">
        <f>$C23*VLOOKUP($A23,'Non-energy Multiplier'!$A$1:$AQ$44,COLUMN('Non-energy Multiplier'!AN$1),0)</f>
        <v>2301131090355590.5</v>
      </c>
      <c r="AO23" s="136">
        <f>$C23*VLOOKUP($A23,'Non-energy Multiplier'!$A$1:$AQ$44,COLUMN('Non-energy Multiplier'!AO$1),0)</f>
        <v>2291269390186611.5</v>
      </c>
      <c r="AP23" s="136">
        <f>$C23*VLOOKUP($A23,'Non-energy Multiplier'!$A$1:$AQ$44,COLUMN('Non-energy Multiplier'!AP$1),0)</f>
        <v>2281407690017632.5</v>
      </c>
      <c r="AQ23" s="136">
        <f>$C23*VLOOKUP($A23,'Non-energy Multiplier'!$A$1:$AQ$44,COLUMN('Non-energy Multiplier'!AQ$1),0)</f>
        <v>2271545989848653.5</v>
      </c>
      <c r="AR23" s="136" t="str">
        <f>VLOOKUP($A23,'Sector Match'!$A$1:$B$43,2,0)</f>
        <v>chemicals 20</v>
      </c>
    </row>
    <row r="24" spans="1:44" x14ac:dyDescent="0.2">
      <c r="A24" s="12" t="s">
        <v>22</v>
      </c>
      <c r="B24" s="136">
        <f>'Non-energy Use 2019'!C137</f>
        <v>0</v>
      </c>
      <c r="C24" s="136">
        <f>'Non-energy Use 2020'!C136</f>
        <v>0</v>
      </c>
      <c r="D24" s="136">
        <f>$C24*VLOOKUP($A24,'Non-energy Multiplier'!$A$1:$AQ$44,COLUMN('Non-energy Multiplier'!D$1),0)</f>
        <v>0</v>
      </c>
      <c r="E24" s="136">
        <f>$C24*VLOOKUP($A24,'Non-energy Multiplier'!$A$1:$AQ$44,COLUMN('Non-energy Multiplier'!E$1),0)</f>
        <v>0</v>
      </c>
      <c r="F24" s="136">
        <f>$C24*VLOOKUP($A24,'Non-energy Multiplier'!$A$1:$AQ$44,COLUMN('Non-energy Multiplier'!F$1),0)</f>
        <v>0</v>
      </c>
      <c r="G24" s="136">
        <f>$C24*VLOOKUP($A24,'Non-energy Multiplier'!$A$1:$AQ$44,COLUMN('Non-energy Multiplier'!G$1),0)</f>
        <v>0</v>
      </c>
      <c r="H24" s="136">
        <f>$C24*VLOOKUP($A24,'Non-energy Multiplier'!$A$1:$AQ$44,COLUMN('Non-energy Multiplier'!H$1),0)</f>
        <v>0</v>
      </c>
      <c r="I24" s="136">
        <f>$C24*VLOOKUP($A24,'Non-energy Multiplier'!$A$1:$AQ$44,COLUMN('Non-energy Multiplier'!I$1),0)</f>
        <v>0</v>
      </c>
      <c r="J24" s="136">
        <f>$C24*VLOOKUP($A24,'Non-energy Multiplier'!$A$1:$AQ$44,COLUMN('Non-energy Multiplier'!J$1),0)</f>
        <v>0</v>
      </c>
      <c r="K24" s="136">
        <f>$C24*VLOOKUP($A24,'Non-energy Multiplier'!$A$1:$AQ$44,COLUMN('Non-energy Multiplier'!K$1),0)</f>
        <v>0</v>
      </c>
      <c r="L24" s="136">
        <f>$C24*VLOOKUP($A24,'Non-energy Multiplier'!$A$1:$AQ$44,COLUMN('Non-energy Multiplier'!L$1),0)</f>
        <v>0</v>
      </c>
      <c r="M24" s="136">
        <f>$C24*VLOOKUP($A24,'Non-energy Multiplier'!$A$1:$AQ$44,COLUMN('Non-energy Multiplier'!M$1),0)</f>
        <v>0</v>
      </c>
      <c r="N24" s="136">
        <f>$C24*VLOOKUP($A24,'Non-energy Multiplier'!$A$1:$AQ$44,COLUMN('Non-energy Multiplier'!N$1),0)</f>
        <v>0</v>
      </c>
      <c r="O24" s="136">
        <f>$C24*VLOOKUP($A24,'Non-energy Multiplier'!$A$1:$AQ$44,COLUMN('Non-energy Multiplier'!O$1),0)</f>
        <v>0</v>
      </c>
      <c r="P24" s="136">
        <f>$C24*VLOOKUP($A24,'Non-energy Multiplier'!$A$1:$AQ$44,COLUMN('Non-energy Multiplier'!P$1),0)</f>
        <v>0</v>
      </c>
      <c r="Q24" s="136">
        <f>$C24*VLOOKUP($A24,'Non-energy Multiplier'!$A$1:$AQ$44,COLUMN('Non-energy Multiplier'!Q$1),0)</f>
        <v>0</v>
      </c>
      <c r="R24" s="136">
        <f>$C24*VLOOKUP($A24,'Non-energy Multiplier'!$A$1:$AQ$44,COLUMN('Non-energy Multiplier'!R$1),0)</f>
        <v>0</v>
      </c>
      <c r="S24" s="136">
        <f>$C24*VLOOKUP($A24,'Non-energy Multiplier'!$A$1:$AQ$44,COLUMN('Non-energy Multiplier'!S$1),0)</f>
        <v>0</v>
      </c>
      <c r="T24" s="136">
        <f>$C24*VLOOKUP($A24,'Non-energy Multiplier'!$A$1:$AQ$44,COLUMN('Non-energy Multiplier'!T$1),0)</f>
        <v>0</v>
      </c>
      <c r="U24" s="136">
        <f>$C24*VLOOKUP($A24,'Non-energy Multiplier'!$A$1:$AQ$44,COLUMN('Non-energy Multiplier'!U$1),0)</f>
        <v>0</v>
      </c>
      <c r="V24" s="136">
        <f>$C24*VLOOKUP($A24,'Non-energy Multiplier'!$A$1:$AQ$44,COLUMN('Non-energy Multiplier'!V$1),0)</f>
        <v>0</v>
      </c>
      <c r="W24" s="136">
        <f>$C24*VLOOKUP($A24,'Non-energy Multiplier'!$A$1:$AQ$44,COLUMN('Non-energy Multiplier'!W$1),0)</f>
        <v>0</v>
      </c>
      <c r="X24" s="136">
        <f>$C24*VLOOKUP($A24,'Non-energy Multiplier'!$A$1:$AQ$44,COLUMN('Non-energy Multiplier'!X$1),0)</f>
        <v>0</v>
      </c>
      <c r="Y24" s="136">
        <f>$C24*VLOOKUP($A24,'Non-energy Multiplier'!$A$1:$AQ$44,COLUMN('Non-energy Multiplier'!Y$1),0)</f>
        <v>0</v>
      </c>
      <c r="Z24" s="136">
        <f>$C24*VLOOKUP($A24,'Non-energy Multiplier'!$A$1:$AQ$44,COLUMN('Non-energy Multiplier'!Z$1),0)</f>
        <v>0</v>
      </c>
      <c r="AA24" s="136">
        <f>$C24*VLOOKUP($A24,'Non-energy Multiplier'!$A$1:$AQ$44,COLUMN('Non-energy Multiplier'!AA$1),0)</f>
        <v>0</v>
      </c>
      <c r="AB24" s="136">
        <f>$C24*VLOOKUP($A24,'Non-energy Multiplier'!$A$1:$AQ$44,COLUMN('Non-energy Multiplier'!AB$1),0)</f>
        <v>0</v>
      </c>
      <c r="AC24" s="136">
        <f>$C24*VLOOKUP($A24,'Non-energy Multiplier'!$A$1:$AQ$44,COLUMN('Non-energy Multiplier'!AC$1),0)</f>
        <v>0</v>
      </c>
      <c r="AD24" s="136">
        <f>$C24*VLOOKUP($A24,'Non-energy Multiplier'!$A$1:$AQ$44,COLUMN('Non-energy Multiplier'!AD$1),0)</f>
        <v>0</v>
      </c>
      <c r="AE24" s="136">
        <f>$C24*VLOOKUP($A24,'Non-energy Multiplier'!$A$1:$AQ$44,COLUMN('Non-energy Multiplier'!AE$1),0)</f>
        <v>0</v>
      </c>
      <c r="AF24" s="136">
        <f>$C24*VLOOKUP($A24,'Non-energy Multiplier'!$A$1:$AQ$44,COLUMN('Non-energy Multiplier'!AF$1),0)</f>
        <v>0</v>
      </c>
      <c r="AG24" s="136">
        <f>$C24*VLOOKUP($A24,'Non-energy Multiplier'!$A$1:$AQ$44,COLUMN('Non-energy Multiplier'!AG$1),0)</f>
        <v>0</v>
      </c>
      <c r="AH24" s="136">
        <f>$C24*VLOOKUP($A24,'Non-energy Multiplier'!$A$1:$AQ$44,COLUMN('Non-energy Multiplier'!AH$1),0)</f>
        <v>0</v>
      </c>
      <c r="AI24" s="136">
        <f>$C24*VLOOKUP($A24,'Non-energy Multiplier'!$A$1:$AQ$44,COLUMN('Non-energy Multiplier'!AI$1),0)</f>
        <v>0</v>
      </c>
      <c r="AJ24" s="136">
        <f>$C24*VLOOKUP($A24,'Non-energy Multiplier'!$A$1:$AQ$44,COLUMN('Non-energy Multiplier'!AJ$1),0)</f>
        <v>0</v>
      </c>
      <c r="AK24" s="136">
        <f>$C24*VLOOKUP($A24,'Non-energy Multiplier'!$A$1:$AQ$44,COLUMN('Non-energy Multiplier'!AK$1),0)</f>
        <v>0</v>
      </c>
      <c r="AL24" s="136">
        <f>$C24*VLOOKUP($A24,'Non-energy Multiplier'!$A$1:$AQ$44,COLUMN('Non-energy Multiplier'!AL$1),0)</f>
        <v>0</v>
      </c>
      <c r="AM24" s="136">
        <f>$C24*VLOOKUP($A24,'Non-energy Multiplier'!$A$1:$AQ$44,COLUMN('Non-energy Multiplier'!AM$1),0)</f>
        <v>0</v>
      </c>
      <c r="AN24" s="136">
        <f>$C24*VLOOKUP($A24,'Non-energy Multiplier'!$A$1:$AQ$44,COLUMN('Non-energy Multiplier'!AN$1),0)</f>
        <v>0</v>
      </c>
      <c r="AO24" s="136">
        <f>$C24*VLOOKUP($A24,'Non-energy Multiplier'!$A$1:$AQ$44,COLUMN('Non-energy Multiplier'!AO$1),0)</f>
        <v>0</v>
      </c>
      <c r="AP24" s="136">
        <f>$C24*VLOOKUP($A24,'Non-energy Multiplier'!$A$1:$AQ$44,COLUMN('Non-energy Multiplier'!AP$1),0)</f>
        <v>0</v>
      </c>
      <c r="AQ24" s="136">
        <f>$C24*VLOOKUP($A24,'Non-energy Multiplier'!$A$1:$AQ$44,COLUMN('Non-energy Multiplier'!AQ$1),0)</f>
        <v>0</v>
      </c>
      <c r="AR24" s="136">
        <f>VLOOKUP($A24,'Sector Match'!$A$1:$B$43,2,0)</f>
        <v>0</v>
      </c>
    </row>
    <row r="25" spans="1:44" x14ac:dyDescent="0.2">
      <c r="A25" s="12" t="s">
        <v>23</v>
      </c>
      <c r="B25" s="136">
        <f>'Non-energy Use 2019'!C138</f>
        <v>0</v>
      </c>
      <c r="C25" s="136">
        <f>'Non-energy Use 2020'!C137</f>
        <v>0</v>
      </c>
      <c r="D25" s="136">
        <f>$C25*VLOOKUP($A25,'Non-energy Multiplier'!$A$1:$AQ$44,COLUMN('Non-energy Multiplier'!D$1),0)</f>
        <v>0</v>
      </c>
      <c r="E25" s="136">
        <f>$C25*VLOOKUP($A25,'Non-energy Multiplier'!$A$1:$AQ$44,COLUMN('Non-energy Multiplier'!E$1),0)</f>
        <v>0</v>
      </c>
      <c r="F25" s="136">
        <f>$C25*VLOOKUP($A25,'Non-energy Multiplier'!$A$1:$AQ$44,COLUMN('Non-energy Multiplier'!F$1),0)</f>
        <v>0</v>
      </c>
      <c r="G25" s="136">
        <f>$C25*VLOOKUP($A25,'Non-energy Multiplier'!$A$1:$AQ$44,COLUMN('Non-energy Multiplier'!G$1),0)</f>
        <v>0</v>
      </c>
      <c r="H25" s="136">
        <f>$C25*VLOOKUP($A25,'Non-energy Multiplier'!$A$1:$AQ$44,COLUMN('Non-energy Multiplier'!H$1),0)</f>
        <v>0</v>
      </c>
      <c r="I25" s="136">
        <f>$C25*VLOOKUP($A25,'Non-energy Multiplier'!$A$1:$AQ$44,COLUMN('Non-energy Multiplier'!I$1),0)</f>
        <v>0</v>
      </c>
      <c r="J25" s="136">
        <f>$C25*VLOOKUP($A25,'Non-energy Multiplier'!$A$1:$AQ$44,COLUMN('Non-energy Multiplier'!J$1),0)</f>
        <v>0</v>
      </c>
      <c r="K25" s="136">
        <f>$C25*VLOOKUP($A25,'Non-energy Multiplier'!$A$1:$AQ$44,COLUMN('Non-energy Multiplier'!K$1),0)</f>
        <v>0</v>
      </c>
      <c r="L25" s="136">
        <f>$C25*VLOOKUP($A25,'Non-energy Multiplier'!$A$1:$AQ$44,COLUMN('Non-energy Multiplier'!L$1),0)</f>
        <v>0</v>
      </c>
      <c r="M25" s="136">
        <f>$C25*VLOOKUP($A25,'Non-energy Multiplier'!$A$1:$AQ$44,COLUMN('Non-energy Multiplier'!M$1),0)</f>
        <v>0</v>
      </c>
      <c r="N25" s="136">
        <f>$C25*VLOOKUP($A25,'Non-energy Multiplier'!$A$1:$AQ$44,COLUMN('Non-energy Multiplier'!N$1),0)</f>
        <v>0</v>
      </c>
      <c r="O25" s="136">
        <f>$C25*VLOOKUP($A25,'Non-energy Multiplier'!$A$1:$AQ$44,COLUMN('Non-energy Multiplier'!O$1),0)</f>
        <v>0</v>
      </c>
      <c r="P25" s="136">
        <f>$C25*VLOOKUP($A25,'Non-energy Multiplier'!$A$1:$AQ$44,COLUMN('Non-energy Multiplier'!P$1),0)</f>
        <v>0</v>
      </c>
      <c r="Q25" s="136">
        <f>$C25*VLOOKUP($A25,'Non-energy Multiplier'!$A$1:$AQ$44,COLUMN('Non-energy Multiplier'!Q$1),0)</f>
        <v>0</v>
      </c>
      <c r="R25" s="136">
        <f>$C25*VLOOKUP($A25,'Non-energy Multiplier'!$A$1:$AQ$44,COLUMN('Non-energy Multiplier'!R$1),0)</f>
        <v>0</v>
      </c>
      <c r="S25" s="136">
        <f>$C25*VLOOKUP($A25,'Non-energy Multiplier'!$A$1:$AQ$44,COLUMN('Non-energy Multiplier'!S$1),0)</f>
        <v>0</v>
      </c>
      <c r="T25" s="136">
        <f>$C25*VLOOKUP($A25,'Non-energy Multiplier'!$A$1:$AQ$44,COLUMN('Non-energy Multiplier'!T$1),0)</f>
        <v>0</v>
      </c>
      <c r="U25" s="136">
        <f>$C25*VLOOKUP($A25,'Non-energy Multiplier'!$A$1:$AQ$44,COLUMN('Non-energy Multiplier'!U$1),0)</f>
        <v>0</v>
      </c>
      <c r="V25" s="136">
        <f>$C25*VLOOKUP($A25,'Non-energy Multiplier'!$A$1:$AQ$44,COLUMN('Non-energy Multiplier'!V$1),0)</f>
        <v>0</v>
      </c>
      <c r="W25" s="136">
        <f>$C25*VLOOKUP($A25,'Non-energy Multiplier'!$A$1:$AQ$44,COLUMN('Non-energy Multiplier'!W$1),0)</f>
        <v>0</v>
      </c>
      <c r="X25" s="136">
        <f>$C25*VLOOKUP($A25,'Non-energy Multiplier'!$A$1:$AQ$44,COLUMN('Non-energy Multiplier'!X$1),0)</f>
        <v>0</v>
      </c>
      <c r="Y25" s="136">
        <f>$C25*VLOOKUP($A25,'Non-energy Multiplier'!$A$1:$AQ$44,COLUMN('Non-energy Multiplier'!Y$1),0)</f>
        <v>0</v>
      </c>
      <c r="Z25" s="136">
        <f>$C25*VLOOKUP($A25,'Non-energy Multiplier'!$A$1:$AQ$44,COLUMN('Non-energy Multiplier'!Z$1),0)</f>
        <v>0</v>
      </c>
      <c r="AA25" s="136">
        <f>$C25*VLOOKUP($A25,'Non-energy Multiplier'!$A$1:$AQ$44,COLUMN('Non-energy Multiplier'!AA$1),0)</f>
        <v>0</v>
      </c>
      <c r="AB25" s="136">
        <f>$C25*VLOOKUP($A25,'Non-energy Multiplier'!$A$1:$AQ$44,COLUMN('Non-energy Multiplier'!AB$1),0)</f>
        <v>0</v>
      </c>
      <c r="AC25" s="136">
        <f>$C25*VLOOKUP($A25,'Non-energy Multiplier'!$A$1:$AQ$44,COLUMN('Non-energy Multiplier'!AC$1),0)</f>
        <v>0</v>
      </c>
      <c r="AD25" s="136">
        <f>$C25*VLOOKUP($A25,'Non-energy Multiplier'!$A$1:$AQ$44,COLUMN('Non-energy Multiplier'!AD$1),0)</f>
        <v>0</v>
      </c>
      <c r="AE25" s="136">
        <f>$C25*VLOOKUP($A25,'Non-energy Multiplier'!$A$1:$AQ$44,COLUMN('Non-energy Multiplier'!AE$1),0)</f>
        <v>0</v>
      </c>
      <c r="AF25" s="136">
        <f>$C25*VLOOKUP($A25,'Non-energy Multiplier'!$A$1:$AQ$44,COLUMN('Non-energy Multiplier'!AF$1),0)</f>
        <v>0</v>
      </c>
      <c r="AG25" s="136">
        <f>$C25*VLOOKUP($A25,'Non-energy Multiplier'!$A$1:$AQ$44,COLUMN('Non-energy Multiplier'!AG$1),0)</f>
        <v>0</v>
      </c>
      <c r="AH25" s="136">
        <f>$C25*VLOOKUP($A25,'Non-energy Multiplier'!$A$1:$AQ$44,COLUMN('Non-energy Multiplier'!AH$1),0)</f>
        <v>0</v>
      </c>
      <c r="AI25" s="136">
        <f>$C25*VLOOKUP($A25,'Non-energy Multiplier'!$A$1:$AQ$44,COLUMN('Non-energy Multiplier'!AI$1),0)</f>
        <v>0</v>
      </c>
      <c r="AJ25" s="136">
        <f>$C25*VLOOKUP($A25,'Non-energy Multiplier'!$A$1:$AQ$44,COLUMN('Non-energy Multiplier'!AJ$1),0)</f>
        <v>0</v>
      </c>
      <c r="AK25" s="136">
        <f>$C25*VLOOKUP($A25,'Non-energy Multiplier'!$A$1:$AQ$44,COLUMN('Non-energy Multiplier'!AK$1),0)</f>
        <v>0</v>
      </c>
      <c r="AL25" s="136">
        <f>$C25*VLOOKUP($A25,'Non-energy Multiplier'!$A$1:$AQ$44,COLUMN('Non-energy Multiplier'!AL$1),0)</f>
        <v>0</v>
      </c>
      <c r="AM25" s="136">
        <f>$C25*VLOOKUP($A25,'Non-energy Multiplier'!$A$1:$AQ$44,COLUMN('Non-energy Multiplier'!AM$1),0)</f>
        <v>0</v>
      </c>
      <c r="AN25" s="136">
        <f>$C25*VLOOKUP($A25,'Non-energy Multiplier'!$A$1:$AQ$44,COLUMN('Non-energy Multiplier'!AN$1),0)</f>
        <v>0</v>
      </c>
      <c r="AO25" s="136">
        <f>$C25*VLOOKUP($A25,'Non-energy Multiplier'!$A$1:$AQ$44,COLUMN('Non-energy Multiplier'!AO$1),0)</f>
        <v>0</v>
      </c>
      <c r="AP25" s="136">
        <f>$C25*VLOOKUP($A25,'Non-energy Multiplier'!$A$1:$AQ$44,COLUMN('Non-energy Multiplier'!AP$1),0)</f>
        <v>0</v>
      </c>
      <c r="AQ25" s="136">
        <f>$C25*VLOOKUP($A25,'Non-energy Multiplier'!$A$1:$AQ$44,COLUMN('Non-energy Multiplier'!AQ$1),0)</f>
        <v>0</v>
      </c>
      <c r="AR25" s="136" t="str">
        <f>VLOOKUP($A25,'Sector Match'!$A$1:$B$43,2,0)</f>
        <v>chemicals 20</v>
      </c>
    </row>
    <row r="26" spans="1:44" x14ac:dyDescent="0.2">
      <c r="A26" s="12" t="s">
        <v>24</v>
      </c>
      <c r="B26" s="136">
        <f>'Non-energy Use 2019'!C139</f>
        <v>0</v>
      </c>
      <c r="C26" s="136">
        <f>'Non-energy Use 2020'!C138</f>
        <v>0</v>
      </c>
      <c r="D26" s="136">
        <f>$C26*VLOOKUP($A26,'Non-energy Multiplier'!$A$1:$AQ$44,COLUMN('Non-energy Multiplier'!D$1),0)</f>
        <v>0</v>
      </c>
      <c r="E26" s="136">
        <f>$C26*VLOOKUP($A26,'Non-energy Multiplier'!$A$1:$AQ$44,COLUMN('Non-energy Multiplier'!E$1),0)</f>
        <v>0</v>
      </c>
      <c r="F26" s="136">
        <f>$C26*VLOOKUP($A26,'Non-energy Multiplier'!$A$1:$AQ$44,COLUMN('Non-energy Multiplier'!F$1),0)</f>
        <v>0</v>
      </c>
      <c r="G26" s="136">
        <f>$C26*VLOOKUP($A26,'Non-energy Multiplier'!$A$1:$AQ$44,COLUMN('Non-energy Multiplier'!G$1),0)</f>
        <v>0</v>
      </c>
      <c r="H26" s="136">
        <f>$C26*VLOOKUP($A26,'Non-energy Multiplier'!$A$1:$AQ$44,COLUMN('Non-energy Multiplier'!H$1),0)</f>
        <v>0</v>
      </c>
      <c r="I26" s="136">
        <f>$C26*VLOOKUP($A26,'Non-energy Multiplier'!$A$1:$AQ$44,COLUMN('Non-energy Multiplier'!I$1),0)</f>
        <v>0</v>
      </c>
      <c r="J26" s="136">
        <f>$C26*VLOOKUP($A26,'Non-energy Multiplier'!$A$1:$AQ$44,COLUMN('Non-energy Multiplier'!J$1),0)</f>
        <v>0</v>
      </c>
      <c r="K26" s="136">
        <f>$C26*VLOOKUP($A26,'Non-energy Multiplier'!$A$1:$AQ$44,COLUMN('Non-energy Multiplier'!K$1),0)</f>
        <v>0</v>
      </c>
      <c r="L26" s="136">
        <f>$C26*VLOOKUP($A26,'Non-energy Multiplier'!$A$1:$AQ$44,COLUMN('Non-energy Multiplier'!L$1),0)</f>
        <v>0</v>
      </c>
      <c r="M26" s="136">
        <f>$C26*VLOOKUP($A26,'Non-energy Multiplier'!$A$1:$AQ$44,COLUMN('Non-energy Multiplier'!M$1),0)</f>
        <v>0</v>
      </c>
      <c r="N26" s="136">
        <f>$C26*VLOOKUP($A26,'Non-energy Multiplier'!$A$1:$AQ$44,COLUMN('Non-energy Multiplier'!N$1),0)</f>
        <v>0</v>
      </c>
      <c r="O26" s="136">
        <f>$C26*VLOOKUP($A26,'Non-energy Multiplier'!$A$1:$AQ$44,COLUMN('Non-energy Multiplier'!O$1),0)</f>
        <v>0</v>
      </c>
      <c r="P26" s="136">
        <f>$C26*VLOOKUP($A26,'Non-energy Multiplier'!$A$1:$AQ$44,COLUMN('Non-energy Multiplier'!P$1),0)</f>
        <v>0</v>
      </c>
      <c r="Q26" s="136">
        <f>$C26*VLOOKUP($A26,'Non-energy Multiplier'!$A$1:$AQ$44,COLUMN('Non-energy Multiplier'!Q$1),0)</f>
        <v>0</v>
      </c>
      <c r="R26" s="136">
        <f>$C26*VLOOKUP($A26,'Non-energy Multiplier'!$A$1:$AQ$44,COLUMN('Non-energy Multiplier'!R$1),0)</f>
        <v>0</v>
      </c>
      <c r="S26" s="136">
        <f>$C26*VLOOKUP($A26,'Non-energy Multiplier'!$A$1:$AQ$44,COLUMN('Non-energy Multiplier'!S$1),0)</f>
        <v>0</v>
      </c>
      <c r="T26" s="136">
        <f>$C26*VLOOKUP($A26,'Non-energy Multiplier'!$A$1:$AQ$44,COLUMN('Non-energy Multiplier'!T$1),0)</f>
        <v>0</v>
      </c>
      <c r="U26" s="136">
        <f>$C26*VLOOKUP($A26,'Non-energy Multiplier'!$A$1:$AQ$44,COLUMN('Non-energy Multiplier'!U$1),0)</f>
        <v>0</v>
      </c>
      <c r="V26" s="136">
        <f>$C26*VLOOKUP($A26,'Non-energy Multiplier'!$A$1:$AQ$44,COLUMN('Non-energy Multiplier'!V$1),0)</f>
        <v>0</v>
      </c>
      <c r="W26" s="136">
        <f>$C26*VLOOKUP($A26,'Non-energy Multiplier'!$A$1:$AQ$44,COLUMN('Non-energy Multiplier'!W$1),0)</f>
        <v>0</v>
      </c>
      <c r="X26" s="136">
        <f>$C26*VLOOKUP($A26,'Non-energy Multiplier'!$A$1:$AQ$44,COLUMN('Non-energy Multiplier'!X$1),0)</f>
        <v>0</v>
      </c>
      <c r="Y26" s="136">
        <f>$C26*VLOOKUP($A26,'Non-energy Multiplier'!$A$1:$AQ$44,COLUMN('Non-energy Multiplier'!Y$1),0)</f>
        <v>0</v>
      </c>
      <c r="Z26" s="136">
        <f>$C26*VLOOKUP($A26,'Non-energy Multiplier'!$A$1:$AQ$44,COLUMN('Non-energy Multiplier'!Z$1),0)</f>
        <v>0</v>
      </c>
      <c r="AA26" s="136">
        <f>$C26*VLOOKUP($A26,'Non-energy Multiplier'!$A$1:$AQ$44,COLUMN('Non-energy Multiplier'!AA$1),0)</f>
        <v>0</v>
      </c>
      <c r="AB26" s="136">
        <f>$C26*VLOOKUP($A26,'Non-energy Multiplier'!$A$1:$AQ$44,COLUMN('Non-energy Multiplier'!AB$1),0)</f>
        <v>0</v>
      </c>
      <c r="AC26" s="136">
        <f>$C26*VLOOKUP($A26,'Non-energy Multiplier'!$A$1:$AQ$44,COLUMN('Non-energy Multiplier'!AC$1),0)</f>
        <v>0</v>
      </c>
      <c r="AD26" s="136">
        <f>$C26*VLOOKUP($A26,'Non-energy Multiplier'!$A$1:$AQ$44,COLUMN('Non-energy Multiplier'!AD$1),0)</f>
        <v>0</v>
      </c>
      <c r="AE26" s="136">
        <f>$C26*VLOOKUP($A26,'Non-energy Multiplier'!$A$1:$AQ$44,COLUMN('Non-energy Multiplier'!AE$1),0)</f>
        <v>0</v>
      </c>
      <c r="AF26" s="136">
        <f>$C26*VLOOKUP($A26,'Non-energy Multiplier'!$A$1:$AQ$44,COLUMN('Non-energy Multiplier'!AF$1),0)</f>
        <v>0</v>
      </c>
      <c r="AG26" s="136">
        <f>$C26*VLOOKUP($A26,'Non-energy Multiplier'!$A$1:$AQ$44,COLUMN('Non-energy Multiplier'!AG$1),0)</f>
        <v>0</v>
      </c>
      <c r="AH26" s="136">
        <f>$C26*VLOOKUP($A26,'Non-energy Multiplier'!$A$1:$AQ$44,COLUMN('Non-energy Multiplier'!AH$1),0)</f>
        <v>0</v>
      </c>
      <c r="AI26" s="136">
        <f>$C26*VLOOKUP($A26,'Non-energy Multiplier'!$A$1:$AQ$44,COLUMN('Non-energy Multiplier'!AI$1),0)</f>
        <v>0</v>
      </c>
      <c r="AJ26" s="136">
        <f>$C26*VLOOKUP($A26,'Non-energy Multiplier'!$A$1:$AQ$44,COLUMN('Non-energy Multiplier'!AJ$1),0)</f>
        <v>0</v>
      </c>
      <c r="AK26" s="136">
        <f>$C26*VLOOKUP($A26,'Non-energy Multiplier'!$A$1:$AQ$44,COLUMN('Non-energy Multiplier'!AK$1),0)</f>
        <v>0</v>
      </c>
      <c r="AL26" s="136">
        <f>$C26*VLOOKUP($A26,'Non-energy Multiplier'!$A$1:$AQ$44,COLUMN('Non-energy Multiplier'!AL$1),0)</f>
        <v>0</v>
      </c>
      <c r="AM26" s="136">
        <f>$C26*VLOOKUP($A26,'Non-energy Multiplier'!$A$1:$AQ$44,COLUMN('Non-energy Multiplier'!AM$1),0)</f>
        <v>0</v>
      </c>
      <c r="AN26" s="136">
        <f>$C26*VLOOKUP($A26,'Non-energy Multiplier'!$A$1:$AQ$44,COLUMN('Non-energy Multiplier'!AN$1),0)</f>
        <v>0</v>
      </c>
      <c r="AO26" s="136">
        <f>$C26*VLOOKUP($A26,'Non-energy Multiplier'!$A$1:$AQ$44,COLUMN('Non-energy Multiplier'!AO$1),0)</f>
        <v>0</v>
      </c>
      <c r="AP26" s="136">
        <f>$C26*VLOOKUP($A26,'Non-energy Multiplier'!$A$1:$AQ$44,COLUMN('Non-energy Multiplier'!AP$1),0)</f>
        <v>0</v>
      </c>
      <c r="AQ26" s="136">
        <f>$C26*VLOOKUP($A26,'Non-energy Multiplier'!$A$1:$AQ$44,COLUMN('Non-energy Multiplier'!AQ$1),0)</f>
        <v>0</v>
      </c>
      <c r="AR26" s="136" t="str">
        <f>VLOOKUP($A26,'Sector Match'!$A$1:$B$43,2,0)</f>
        <v>rubber and plastic products 22</v>
      </c>
    </row>
    <row r="27" spans="1:44" x14ac:dyDescent="0.2">
      <c r="A27" s="12" t="s">
        <v>25</v>
      </c>
      <c r="B27" s="136">
        <f>'Non-energy Use 2019'!C140</f>
        <v>121747732449548.14</v>
      </c>
      <c r="C27" s="136">
        <f>'Non-energy Use 2020'!C139</f>
        <v>177668473803430.81</v>
      </c>
      <c r="D27" s="136">
        <f>$C27*VLOOKUP($A27,'Non-energy Multiplier'!$A$1:$AQ$44,COLUMN('Non-energy Multiplier'!D$1),0)</f>
        <v>178063142030030.91</v>
      </c>
      <c r="E27" s="136">
        <f>$C27*VLOOKUP($A27,'Non-energy Multiplier'!$A$1:$AQ$44,COLUMN('Non-energy Multiplier'!E$1),0)</f>
        <v>178457810256630.94</v>
      </c>
      <c r="F27" s="136">
        <f>$C27*VLOOKUP($A27,'Non-energy Multiplier'!$A$1:$AQ$44,COLUMN('Non-energy Multiplier'!F$1),0)</f>
        <v>178852478483231.03</v>
      </c>
      <c r="G27" s="136">
        <f>$C27*VLOOKUP($A27,'Non-energy Multiplier'!$A$1:$AQ$44,COLUMN('Non-energy Multiplier'!G$1),0)</f>
        <v>179247146709831.13</v>
      </c>
      <c r="H27" s="136">
        <f>$C27*VLOOKUP($A27,'Non-energy Multiplier'!$A$1:$AQ$44,COLUMN('Non-energy Multiplier'!H$1),0)</f>
        <v>179641814936431.22</v>
      </c>
      <c r="I27" s="136">
        <f>$C27*VLOOKUP($A27,'Non-energy Multiplier'!$A$1:$AQ$44,COLUMN('Non-energy Multiplier'!I$1),0)</f>
        <v>181919516452914.91</v>
      </c>
      <c r="J27" s="136">
        <f>$C27*VLOOKUP($A27,'Non-energy Multiplier'!$A$1:$AQ$44,COLUMN('Non-energy Multiplier'!J$1),0)</f>
        <v>184197217969398.66</v>
      </c>
      <c r="K27" s="136">
        <f>$C27*VLOOKUP($A27,'Non-energy Multiplier'!$A$1:$AQ$44,COLUMN('Non-energy Multiplier'!K$1),0)</f>
        <v>186474919485882.38</v>
      </c>
      <c r="L27" s="136">
        <f>$C27*VLOOKUP($A27,'Non-energy Multiplier'!$A$1:$AQ$44,COLUMN('Non-energy Multiplier'!L$1),0)</f>
        <v>188752621002366.09</v>
      </c>
      <c r="M27" s="136">
        <f>$C27*VLOOKUP($A27,'Non-energy Multiplier'!$A$1:$AQ$44,COLUMN('Non-energy Multiplier'!M$1),0)</f>
        <v>191030322518849.81</v>
      </c>
      <c r="N27" s="136">
        <f>$C27*VLOOKUP($A27,'Non-energy Multiplier'!$A$1:$AQ$44,COLUMN('Non-energy Multiplier'!N$1),0)</f>
        <v>188868464789568.09</v>
      </c>
      <c r="O27" s="136">
        <f>$C27*VLOOKUP($A27,'Non-energy Multiplier'!$A$1:$AQ$44,COLUMN('Non-energy Multiplier'!O$1),0)</f>
        <v>186706607060286.34</v>
      </c>
      <c r="P27" s="136">
        <f>$C27*VLOOKUP($A27,'Non-energy Multiplier'!$A$1:$AQ$44,COLUMN('Non-energy Multiplier'!P$1),0)</f>
        <v>184544749331004.63</v>
      </c>
      <c r="Q27" s="136">
        <f>$C27*VLOOKUP($A27,'Non-energy Multiplier'!$A$1:$AQ$44,COLUMN('Non-energy Multiplier'!Q$1),0)</f>
        <v>182382891601722.94</v>
      </c>
      <c r="R27" s="136">
        <f>$C27*VLOOKUP($A27,'Non-energy Multiplier'!$A$1:$AQ$44,COLUMN('Non-energy Multiplier'!R$1),0)</f>
        <v>180221033872441.22</v>
      </c>
      <c r="S27" s="136">
        <f>$C27*VLOOKUP($A27,'Non-energy Multiplier'!$A$1:$AQ$44,COLUMN('Non-energy Multiplier'!S$1),0)</f>
        <v>177135224004654.63</v>
      </c>
      <c r="T27" s="136">
        <f>$C27*VLOOKUP($A27,'Non-energy Multiplier'!$A$1:$AQ$44,COLUMN('Non-energy Multiplier'!T$1),0)</f>
        <v>174049414136868.09</v>
      </c>
      <c r="U27" s="136">
        <f>$C27*VLOOKUP($A27,'Non-energy Multiplier'!$A$1:$AQ$44,COLUMN('Non-energy Multiplier'!U$1),0)</f>
        <v>170963604269081.56</v>
      </c>
      <c r="V27" s="136">
        <f>$C27*VLOOKUP($A27,'Non-energy Multiplier'!$A$1:$AQ$44,COLUMN('Non-energy Multiplier'!V$1),0)</f>
        <v>167877794401295</v>
      </c>
      <c r="W27" s="136">
        <f>$C27*VLOOKUP($A27,'Non-energy Multiplier'!$A$1:$AQ$44,COLUMN('Non-energy Multiplier'!W$1),0)</f>
        <v>164791984533508.47</v>
      </c>
      <c r="X27" s="136">
        <f>$C27*VLOOKUP($A27,'Non-energy Multiplier'!$A$1:$AQ$44,COLUMN('Non-energy Multiplier'!X$1),0)</f>
        <v>160560048693791.03</v>
      </c>
      <c r="Y27" s="136">
        <f>$C27*VLOOKUP($A27,'Non-energy Multiplier'!$A$1:$AQ$44,COLUMN('Non-energy Multiplier'!Y$1),0)</f>
        <v>156328112854073.63</v>
      </c>
      <c r="Z27" s="136">
        <f>$C27*VLOOKUP($A27,'Non-energy Multiplier'!$A$1:$AQ$44,COLUMN('Non-energy Multiplier'!Z$1),0)</f>
        <v>152096177014356.19</v>
      </c>
      <c r="AA27" s="136">
        <f>$C27*VLOOKUP($A27,'Non-energy Multiplier'!$A$1:$AQ$44,COLUMN('Non-energy Multiplier'!AA$1),0)</f>
        <v>147864241174638.78</v>
      </c>
      <c r="AB27" s="136">
        <f>$C27*VLOOKUP($A27,'Non-energy Multiplier'!$A$1:$AQ$44,COLUMN('Non-energy Multiplier'!AB$1),0)</f>
        <v>143632305334921.34</v>
      </c>
      <c r="AC27" s="136">
        <f>$C27*VLOOKUP($A27,'Non-energy Multiplier'!$A$1:$AQ$44,COLUMN('Non-energy Multiplier'!AC$1),0)</f>
        <v>140364615124909.42</v>
      </c>
      <c r="AD27" s="136">
        <f>$C27*VLOOKUP($A27,'Non-energy Multiplier'!$A$1:$AQ$44,COLUMN('Non-energy Multiplier'!AD$1),0)</f>
        <v>137096924914897.53</v>
      </c>
      <c r="AE27" s="136">
        <f>$C27*VLOOKUP($A27,'Non-energy Multiplier'!$A$1:$AQ$44,COLUMN('Non-energy Multiplier'!AE$1),0)</f>
        <v>133829234704885.63</v>
      </c>
      <c r="AF27" s="136">
        <f>$C27*VLOOKUP($A27,'Non-energy Multiplier'!$A$1:$AQ$44,COLUMN('Non-energy Multiplier'!AF$1),0)</f>
        <v>130561544494873.72</v>
      </c>
      <c r="AG27" s="136">
        <f>$C27*VLOOKUP($A27,'Non-energy Multiplier'!$A$1:$AQ$44,COLUMN('Non-energy Multiplier'!AG$1),0)</f>
        <v>127293854284861.81</v>
      </c>
      <c r="AH27" s="136">
        <f>$C27*VLOOKUP($A27,'Non-energy Multiplier'!$A$1:$AQ$44,COLUMN('Non-energy Multiplier'!AH$1),0)</f>
        <v>125328427325183.48</v>
      </c>
      <c r="AI27" s="136">
        <f>$C27*VLOOKUP($A27,'Non-energy Multiplier'!$A$1:$AQ$44,COLUMN('Non-energy Multiplier'!AI$1),0)</f>
        <v>123363000365505.13</v>
      </c>
      <c r="AJ27" s="136">
        <f>$C27*VLOOKUP($A27,'Non-energy Multiplier'!$A$1:$AQ$44,COLUMN('Non-energy Multiplier'!AJ$1),0)</f>
        <v>121397573405826.8</v>
      </c>
      <c r="AK27" s="136">
        <f>$C27*VLOOKUP($A27,'Non-energy Multiplier'!$A$1:$AQ$44,COLUMN('Non-energy Multiplier'!AK$1),0)</f>
        <v>119432146446148.45</v>
      </c>
      <c r="AL27" s="136">
        <f>$C27*VLOOKUP($A27,'Non-energy Multiplier'!$A$1:$AQ$44,COLUMN('Non-energy Multiplier'!AL$1),0)</f>
        <v>117466719486470.13</v>
      </c>
      <c r="AM27" s="136">
        <f>$C27*VLOOKUP($A27,'Non-energy Multiplier'!$A$1:$AQ$44,COLUMN('Non-energy Multiplier'!AM$1),0)</f>
        <v>116485433434896.13</v>
      </c>
      <c r="AN27" s="136">
        <f>$C27*VLOOKUP($A27,'Non-energy Multiplier'!$A$1:$AQ$44,COLUMN('Non-energy Multiplier'!AN$1),0)</f>
        <v>115504147383322.13</v>
      </c>
      <c r="AO27" s="136">
        <f>$C27*VLOOKUP($A27,'Non-energy Multiplier'!$A$1:$AQ$44,COLUMN('Non-energy Multiplier'!AO$1),0)</f>
        <v>114522861331748.11</v>
      </c>
      <c r="AP27" s="136">
        <f>$C27*VLOOKUP($A27,'Non-energy Multiplier'!$A$1:$AQ$44,COLUMN('Non-energy Multiplier'!AP$1),0)</f>
        <v>113541575280174.11</v>
      </c>
      <c r="AQ27" s="136">
        <f>$C27*VLOOKUP($A27,'Non-energy Multiplier'!$A$1:$AQ$44,COLUMN('Non-energy Multiplier'!AQ$1),0)</f>
        <v>112560289228600.09</v>
      </c>
      <c r="AR27" s="136" t="str">
        <f>VLOOKUP($A27,'Sector Match'!$A$1:$B$43,2,0)</f>
        <v>cement and other nonmetallic minerals 239</v>
      </c>
    </row>
    <row r="28" spans="1:44" x14ac:dyDescent="0.2">
      <c r="A28" s="12" t="s">
        <v>26</v>
      </c>
      <c r="B28" s="136">
        <f>'Non-energy Use 2019'!C141</f>
        <v>1228870801774143.5</v>
      </c>
      <c r="C28" s="136">
        <f>'Non-energy Use 2020'!C140</f>
        <v>1379930241592826.5</v>
      </c>
      <c r="D28" s="136">
        <f>$C28*VLOOKUP($A28,'Non-energy Multiplier'!$A$1:$AQ$44,COLUMN('Non-energy Multiplier'!D$1),0)</f>
        <v>1430534410851849.5</v>
      </c>
      <c r="E28" s="136">
        <f>$C28*VLOOKUP($A28,'Non-energy Multiplier'!$A$1:$AQ$44,COLUMN('Non-energy Multiplier'!E$1),0)</f>
        <v>1481138580110872.3</v>
      </c>
      <c r="F28" s="136">
        <f>$C28*VLOOKUP($A28,'Non-energy Multiplier'!$A$1:$AQ$44,COLUMN('Non-energy Multiplier'!F$1),0)</f>
        <v>1531742749369895.3</v>
      </c>
      <c r="G28" s="136">
        <f>$C28*VLOOKUP($A28,'Non-energy Multiplier'!$A$1:$AQ$44,COLUMN('Non-energy Multiplier'!G$1),0)</f>
        <v>1582346918628918</v>
      </c>
      <c r="H28" s="136">
        <f>$C28*VLOOKUP($A28,'Non-energy Multiplier'!$A$1:$AQ$44,COLUMN('Non-energy Multiplier'!H$1),0)</f>
        <v>1632951087887940.8</v>
      </c>
      <c r="I28" s="136">
        <f>$C28*VLOOKUP($A28,'Non-energy Multiplier'!$A$1:$AQ$44,COLUMN('Non-energy Multiplier'!I$1),0)</f>
        <v>1669238889841006.3</v>
      </c>
      <c r="J28" s="136">
        <f>$C28*VLOOKUP($A28,'Non-energy Multiplier'!$A$1:$AQ$44,COLUMN('Non-energy Multiplier'!J$1),0)</f>
        <v>1705526691794071.5</v>
      </c>
      <c r="K28" s="136">
        <f>$C28*VLOOKUP($A28,'Non-energy Multiplier'!$A$1:$AQ$44,COLUMN('Non-energy Multiplier'!K$1),0)</f>
        <v>1741814493747137</v>
      </c>
      <c r="L28" s="136">
        <f>$C28*VLOOKUP($A28,'Non-energy Multiplier'!$A$1:$AQ$44,COLUMN('Non-energy Multiplier'!L$1),0)</f>
        <v>1778102295700202.3</v>
      </c>
      <c r="M28" s="136">
        <f>$C28*VLOOKUP($A28,'Non-energy Multiplier'!$A$1:$AQ$44,COLUMN('Non-energy Multiplier'!M$1),0)</f>
        <v>1814390097653267.5</v>
      </c>
      <c r="N28" s="136">
        <f>$C28*VLOOKUP($A28,'Non-energy Multiplier'!$A$1:$AQ$44,COLUMN('Non-energy Multiplier'!N$1),0)</f>
        <v>1816982083507057.8</v>
      </c>
      <c r="O28" s="136">
        <f>$C28*VLOOKUP($A28,'Non-energy Multiplier'!$A$1:$AQ$44,COLUMN('Non-energy Multiplier'!O$1),0)</f>
        <v>1819574069360848.3</v>
      </c>
      <c r="P28" s="136">
        <f>$C28*VLOOKUP($A28,'Non-energy Multiplier'!$A$1:$AQ$44,COLUMN('Non-energy Multiplier'!P$1),0)</f>
        <v>1822166055214638.8</v>
      </c>
      <c r="Q28" s="136">
        <f>$C28*VLOOKUP($A28,'Non-energy Multiplier'!$A$1:$AQ$44,COLUMN('Non-energy Multiplier'!Q$1),0)</f>
        <v>1824758041068429.3</v>
      </c>
      <c r="R28" s="136">
        <f>$C28*VLOOKUP($A28,'Non-energy Multiplier'!$A$1:$AQ$44,COLUMN('Non-energy Multiplier'!R$1),0)</f>
        <v>1827350026922219.5</v>
      </c>
      <c r="S28" s="136">
        <f>$C28*VLOOKUP($A28,'Non-energy Multiplier'!$A$1:$AQ$44,COLUMN('Non-energy Multiplier'!S$1),0)</f>
        <v>1806614140091896.5</v>
      </c>
      <c r="T28" s="136">
        <f>$C28*VLOOKUP($A28,'Non-energy Multiplier'!$A$1:$AQ$44,COLUMN('Non-energy Multiplier'!T$1),0)</f>
        <v>1785878253261573.3</v>
      </c>
      <c r="U28" s="136">
        <f>$C28*VLOOKUP($A28,'Non-energy Multiplier'!$A$1:$AQ$44,COLUMN('Non-energy Multiplier'!U$1),0)</f>
        <v>1765142366431250.3</v>
      </c>
      <c r="V28" s="136">
        <f>$C28*VLOOKUP($A28,'Non-energy Multiplier'!$A$1:$AQ$44,COLUMN('Non-energy Multiplier'!V$1),0)</f>
        <v>1744406479600927.5</v>
      </c>
      <c r="W28" s="136">
        <f>$C28*VLOOKUP($A28,'Non-energy Multiplier'!$A$1:$AQ$44,COLUMN('Non-energy Multiplier'!W$1),0)</f>
        <v>1723670592770604.3</v>
      </c>
      <c r="X28" s="136">
        <f>$C28*VLOOKUP($A28,'Non-energy Multiplier'!$A$1:$AQ$44,COLUMN('Non-energy Multiplier'!X$1),0)</f>
        <v>1684790804963748.5</v>
      </c>
      <c r="Y28" s="136">
        <f>$C28*VLOOKUP($A28,'Non-energy Multiplier'!$A$1:$AQ$44,COLUMN('Non-energy Multiplier'!Y$1),0)</f>
        <v>1645911017156892.5</v>
      </c>
      <c r="Z28" s="136">
        <f>$C28*VLOOKUP($A28,'Non-energy Multiplier'!$A$1:$AQ$44,COLUMN('Non-energy Multiplier'!Z$1),0)</f>
        <v>1607031229350037</v>
      </c>
      <c r="AA28" s="136">
        <f>$C28*VLOOKUP($A28,'Non-energy Multiplier'!$A$1:$AQ$44,COLUMN('Non-energy Multiplier'!AA$1),0)</f>
        <v>1568151441543181.3</v>
      </c>
      <c r="AB28" s="136">
        <f>$C28*VLOOKUP($A28,'Non-energy Multiplier'!$A$1:$AQ$44,COLUMN('Non-energy Multiplier'!AB$1),0)</f>
        <v>1529271653736325.5</v>
      </c>
      <c r="AC28" s="136">
        <f>$C28*VLOOKUP($A28,'Non-energy Multiplier'!$A$1:$AQ$44,COLUMN('Non-energy Multiplier'!AC$1),0)</f>
        <v>1490391865929469.8</v>
      </c>
      <c r="AD28" s="136">
        <f>$C28*VLOOKUP($A28,'Non-energy Multiplier'!$A$1:$AQ$44,COLUMN('Non-energy Multiplier'!AD$1),0)</f>
        <v>1451512078122614.3</v>
      </c>
      <c r="AE28" s="136">
        <f>$C28*VLOOKUP($A28,'Non-energy Multiplier'!$A$1:$AQ$44,COLUMN('Non-energy Multiplier'!AE$1),0)</f>
        <v>1412632290315758.3</v>
      </c>
      <c r="AF28" s="136">
        <f>$C28*VLOOKUP($A28,'Non-energy Multiplier'!$A$1:$AQ$44,COLUMN('Non-energy Multiplier'!AF$1),0)</f>
        <v>1373752502508902.8</v>
      </c>
      <c r="AG28" s="136">
        <f>$C28*VLOOKUP($A28,'Non-energy Multiplier'!$A$1:$AQ$44,COLUMN('Non-energy Multiplier'!AG$1),0)</f>
        <v>1334872714702046.8</v>
      </c>
      <c r="AH28" s="136">
        <f>$C28*VLOOKUP($A28,'Non-energy Multiplier'!$A$1:$AQ$44,COLUMN('Non-energy Multiplier'!AH$1),0)</f>
        <v>1301176898602771.8</v>
      </c>
      <c r="AI28" s="136">
        <f>$C28*VLOOKUP($A28,'Non-energy Multiplier'!$A$1:$AQ$44,COLUMN('Non-energy Multiplier'!AI$1),0)</f>
        <v>1267481082503497</v>
      </c>
      <c r="AJ28" s="136">
        <f>$C28*VLOOKUP($A28,'Non-energy Multiplier'!$A$1:$AQ$44,COLUMN('Non-energy Multiplier'!AJ$1),0)</f>
        <v>1233785266404222</v>
      </c>
      <c r="AK28" s="136">
        <f>$C28*VLOOKUP($A28,'Non-energy Multiplier'!$A$1:$AQ$44,COLUMN('Non-energy Multiplier'!AK$1),0)</f>
        <v>1200089450304947</v>
      </c>
      <c r="AL28" s="136">
        <f>$C28*VLOOKUP($A28,'Non-energy Multiplier'!$A$1:$AQ$44,COLUMN('Non-energy Multiplier'!AL$1),0)</f>
        <v>1166393634205672</v>
      </c>
      <c r="AM28" s="136">
        <f>$C28*VLOOKUP($A28,'Non-energy Multiplier'!$A$1:$AQ$44,COLUMN('Non-energy Multiplier'!AM$1),0)</f>
        <v>1131005056944933</v>
      </c>
      <c r="AN28" s="136">
        <f>$C28*VLOOKUP($A28,'Non-energy Multiplier'!$A$1:$AQ$44,COLUMN('Non-energy Multiplier'!AN$1),0)</f>
        <v>1095616479684193.6</v>
      </c>
      <c r="AO28" s="136">
        <f>$C28*VLOOKUP($A28,'Non-energy Multiplier'!$A$1:$AQ$44,COLUMN('Non-energy Multiplier'!AO$1),0)</f>
        <v>1060227902423454.5</v>
      </c>
      <c r="AP28" s="136">
        <f>$C28*VLOOKUP($A28,'Non-energy Multiplier'!$A$1:$AQ$44,COLUMN('Non-energy Multiplier'!AP$1),0)</f>
        <v>1024839325162715.3</v>
      </c>
      <c r="AQ28" s="136">
        <f>$C28*VLOOKUP($A28,'Non-energy Multiplier'!$A$1:$AQ$44,COLUMN('Non-energy Multiplier'!AQ$1),0)</f>
        <v>989450747901976.25</v>
      </c>
      <c r="AR28" s="136" t="str">
        <f>VLOOKUP($A28,'Sector Match'!$A$1:$B$43,2,0)</f>
        <v>iron and steel 241</v>
      </c>
    </row>
    <row r="29" spans="1:44" x14ac:dyDescent="0.2">
      <c r="A29" s="12" t="s">
        <v>27</v>
      </c>
      <c r="B29" s="136">
        <f>'Non-energy Use 2019'!C142</f>
        <v>0</v>
      </c>
      <c r="C29" s="136">
        <f>'Non-energy Use 2020'!C141</f>
        <v>0</v>
      </c>
      <c r="D29" s="136">
        <f>$C29*VLOOKUP($A29,'Non-energy Multiplier'!$A$1:$AQ$44,COLUMN('Non-energy Multiplier'!D$1),0)</f>
        <v>0</v>
      </c>
      <c r="E29" s="136">
        <f>$C29*VLOOKUP($A29,'Non-energy Multiplier'!$A$1:$AQ$44,COLUMN('Non-energy Multiplier'!E$1),0)</f>
        <v>0</v>
      </c>
      <c r="F29" s="136">
        <f>$C29*VLOOKUP($A29,'Non-energy Multiplier'!$A$1:$AQ$44,COLUMN('Non-energy Multiplier'!F$1),0)</f>
        <v>0</v>
      </c>
      <c r="G29" s="136">
        <f>$C29*VLOOKUP($A29,'Non-energy Multiplier'!$A$1:$AQ$44,COLUMN('Non-energy Multiplier'!G$1),0)</f>
        <v>0</v>
      </c>
      <c r="H29" s="136">
        <f>$C29*VLOOKUP($A29,'Non-energy Multiplier'!$A$1:$AQ$44,COLUMN('Non-energy Multiplier'!H$1),0)</f>
        <v>0</v>
      </c>
      <c r="I29" s="136">
        <f>$C29*VLOOKUP($A29,'Non-energy Multiplier'!$A$1:$AQ$44,COLUMN('Non-energy Multiplier'!I$1),0)</f>
        <v>0</v>
      </c>
      <c r="J29" s="136">
        <f>$C29*VLOOKUP($A29,'Non-energy Multiplier'!$A$1:$AQ$44,COLUMN('Non-energy Multiplier'!J$1),0)</f>
        <v>0</v>
      </c>
      <c r="K29" s="136">
        <f>$C29*VLOOKUP($A29,'Non-energy Multiplier'!$A$1:$AQ$44,COLUMN('Non-energy Multiplier'!K$1),0)</f>
        <v>0</v>
      </c>
      <c r="L29" s="136">
        <f>$C29*VLOOKUP($A29,'Non-energy Multiplier'!$A$1:$AQ$44,COLUMN('Non-energy Multiplier'!L$1),0)</f>
        <v>0</v>
      </c>
      <c r="M29" s="136">
        <f>$C29*VLOOKUP($A29,'Non-energy Multiplier'!$A$1:$AQ$44,COLUMN('Non-energy Multiplier'!M$1),0)</f>
        <v>0</v>
      </c>
      <c r="N29" s="136">
        <f>$C29*VLOOKUP($A29,'Non-energy Multiplier'!$A$1:$AQ$44,COLUMN('Non-energy Multiplier'!N$1),0)</f>
        <v>0</v>
      </c>
      <c r="O29" s="136">
        <f>$C29*VLOOKUP($A29,'Non-energy Multiplier'!$A$1:$AQ$44,COLUMN('Non-energy Multiplier'!O$1),0)</f>
        <v>0</v>
      </c>
      <c r="P29" s="136">
        <f>$C29*VLOOKUP($A29,'Non-energy Multiplier'!$A$1:$AQ$44,COLUMN('Non-energy Multiplier'!P$1),0)</f>
        <v>0</v>
      </c>
      <c r="Q29" s="136">
        <f>$C29*VLOOKUP($A29,'Non-energy Multiplier'!$A$1:$AQ$44,COLUMN('Non-energy Multiplier'!Q$1),0)</f>
        <v>0</v>
      </c>
      <c r="R29" s="136">
        <f>$C29*VLOOKUP($A29,'Non-energy Multiplier'!$A$1:$AQ$44,COLUMN('Non-energy Multiplier'!R$1),0)</f>
        <v>0</v>
      </c>
      <c r="S29" s="136">
        <f>$C29*VLOOKUP($A29,'Non-energy Multiplier'!$A$1:$AQ$44,COLUMN('Non-energy Multiplier'!S$1),0)</f>
        <v>0</v>
      </c>
      <c r="T29" s="136">
        <f>$C29*VLOOKUP($A29,'Non-energy Multiplier'!$A$1:$AQ$44,COLUMN('Non-energy Multiplier'!T$1),0)</f>
        <v>0</v>
      </c>
      <c r="U29" s="136">
        <f>$C29*VLOOKUP($A29,'Non-energy Multiplier'!$A$1:$AQ$44,COLUMN('Non-energy Multiplier'!U$1),0)</f>
        <v>0</v>
      </c>
      <c r="V29" s="136">
        <f>$C29*VLOOKUP($A29,'Non-energy Multiplier'!$A$1:$AQ$44,COLUMN('Non-energy Multiplier'!V$1),0)</f>
        <v>0</v>
      </c>
      <c r="W29" s="136">
        <f>$C29*VLOOKUP($A29,'Non-energy Multiplier'!$A$1:$AQ$44,COLUMN('Non-energy Multiplier'!W$1),0)</f>
        <v>0</v>
      </c>
      <c r="X29" s="136">
        <f>$C29*VLOOKUP($A29,'Non-energy Multiplier'!$A$1:$AQ$44,COLUMN('Non-energy Multiplier'!X$1),0)</f>
        <v>0</v>
      </c>
      <c r="Y29" s="136">
        <f>$C29*VLOOKUP($A29,'Non-energy Multiplier'!$A$1:$AQ$44,COLUMN('Non-energy Multiplier'!Y$1),0)</f>
        <v>0</v>
      </c>
      <c r="Z29" s="136">
        <f>$C29*VLOOKUP($A29,'Non-energy Multiplier'!$A$1:$AQ$44,COLUMN('Non-energy Multiplier'!Z$1),0)</f>
        <v>0</v>
      </c>
      <c r="AA29" s="136">
        <f>$C29*VLOOKUP($A29,'Non-energy Multiplier'!$A$1:$AQ$44,COLUMN('Non-energy Multiplier'!AA$1),0)</f>
        <v>0</v>
      </c>
      <c r="AB29" s="136">
        <f>$C29*VLOOKUP($A29,'Non-energy Multiplier'!$A$1:$AQ$44,COLUMN('Non-energy Multiplier'!AB$1),0)</f>
        <v>0</v>
      </c>
      <c r="AC29" s="136">
        <f>$C29*VLOOKUP($A29,'Non-energy Multiplier'!$A$1:$AQ$44,COLUMN('Non-energy Multiplier'!AC$1),0)</f>
        <v>0</v>
      </c>
      <c r="AD29" s="136">
        <f>$C29*VLOOKUP($A29,'Non-energy Multiplier'!$A$1:$AQ$44,COLUMN('Non-energy Multiplier'!AD$1),0)</f>
        <v>0</v>
      </c>
      <c r="AE29" s="136">
        <f>$C29*VLOOKUP($A29,'Non-energy Multiplier'!$A$1:$AQ$44,COLUMN('Non-energy Multiplier'!AE$1),0)</f>
        <v>0</v>
      </c>
      <c r="AF29" s="136">
        <f>$C29*VLOOKUP($A29,'Non-energy Multiplier'!$A$1:$AQ$44,COLUMN('Non-energy Multiplier'!AF$1),0)</f>
        <v>0</v>
      </c>
      <c r="AG29" s="136">
        <f>$C29*VLOOKUP($A29,'Non-energy Multiplier'!$A$1:$AQ$44,COLUMN('Non-energy Multiplier'!AG$1),0)</f>
        <v>0</v>
      </c>
      <c r="AH29" s="136">
        <f>$C29*VLOOKUP($A29,'Non-energy Multiplier'!$A$1:$AQ$44,COLUMN('Non-energy Multiplier'!AH$1),0)</f>
        <v>0</v>
      </c>
      <c r="AI29" s="136">
        <f>$C29*VLOOKUP($A29,'Non-energy Multiplier'!$A$1:$AQ$44,COLUMN('Non-energy Multiplier'!AI$1),0)</f>
        <v>0</v>
      </c>
      <c r="AJ29" s="136">
        <f>$C29*VLOOKUP($A29,'Non-energy Multiplier'!$A$1:$AQ$44,COLUMN('Non-energy Multiplier'!AJ$1),0)</f>
        <v>0</v>
      </c>
      <c r="AK29" s="136">
        <f>$C29*VLOOKUP($A29,'Non-energy Multiplier'!$A$1:$AQ$44,COLUMN('Non-energy Multiplier'!AK$1),0)</f>
        <v>0</v>
      </c>
      <c r="AL29" s="136">
        <f>$C29*VLOOKUP($A29,'Non-energy Multiplier'!$A$1:$AQ$44,COLUMN('Non-energy Multiplier'!AL$1),0)</f>
        <v>0</v>
      </c>
      <c r="AM29" s="136">
        <f>$C29*VLOOKUP($A29,'Non-energy Multiplier'!$A$1:$AQ$44,COLUMN('Non-energy Multiplier'!AM$1),0)</f>
        <v>0</v>
      </c>
      <c r="AN29" s="136">
        <f>$C29*VLOOKUP($A29,'Non-energy Multiplier'!$A$1:$AQ$44,COLUMN('Non-energy Multiplier'!AN$1),0)</f>
        <v>0</v>
      </c>
      <c r="AO29" s="136">
        <f>$C29*VLOOKUP($A29,'Non-energy Multiplier'!$A$1:$AQ$44,COLUMN('Non-energy Multiplier'!AO$1),0)</f>
        <v>0</v>
      </c>
      <c r="AP29" s="136">
        <f>$C29*VLOOKUP($A29,'Non-energy Multiplier'!$A$1:$AQ$44,COLUMN('Non-energy Multiplier'!AP$1),0)</f>
        <v>0</v>
      </c>
      <c r="AQ29" s="136">
        <f>$C29*VLOOKUP($A29,'Non-energy Multiplier'!$A$1:$AQ$44,COLUMN('Non-energy Multiplier'!AQ$1),0)</f>
        <v>0</v>
      </c>
      <c r="AR29" s="136" t="str">
        <f>VLOOKUP($A29,'Sector Match'!$A$1:$B$43,2,0)</f>
        <v>other metals 242</v>
      </c>
    </row>
    <row r="30" spans="1:44" x14ac:dyDescent="0.2">
      <c r="A30" s="12" t="s">
        <v>28</v>
      </c>
      <c r="B30" s="136">
        <f>'Non-energy Use 2019'!C143</f>
        <v>0</v>
      </c>
      <c r="C30" s="136">
        <f>'Non-energy Use 2020'!C142</f>
        <v>0</v>
      </c>
      <c r="D30" s="136">
        <f>$C30*VLOOKUP($A30,'Non-energy Multiplier'!$A$1:$AQ$44,COLUMN('Non-energy Multiplier'!D$1),0)</f>
        <v>0</v>
      </c>
      <c r="E30" s="136">
        <f>$C30*VLOOKUP($A30,'Non-energy Multiplier'!$A$1:$AQ$44,COLUMN('Non-energy Multiplier'!E$1),0)</f>
        <v>0</v>
      </c>
      <c r="F30" s="136">
        <f>$C30*VLOOKUP($A30,'Non-energy Multiplier'!$A$1:$AQ$44,COLUMN('Non-energy Multiplier'!F$1),0)</f>
        <v>0</v>
      </c>
      <c r="G30" s="136">
        <f>$C30*VLOOKUP($A30,'Non-energy Multiplier'!$A$1:$AQ$44,COLUMN('Non-energy Multiplier'!G$1),0)</f>
        <v>0</v>
      </c>
      <c r="H30" s="136">
        <f>$C30*VLOOKUP($A30,'Non-energy Multiplier'!$A$1:$AQ$44,COLUMN('Non-energy Multiplier'!H$1),0)</f>
        <v>0</v>
      </c>
      <c r="I30" s="136">
        <f>$C30*VLOOKUP($A30,'Non-energy Multiplier'!$A$1:$AQ$44,COLUMN('Non-energy Multiplier'!I$1),0)</f>
        <v>0</v>
      </c>
      <c r="J30" s="136">
        <f>$C30*VLOOKUP($A30,'Non-energy Multiplier'!$A$1:$AQ$44,COLUMN('Non-energy Multiplier'!J$1),0)</f>
        <v>0</v>
      </c>
      <c r="K30" s="136">
        <f>$C30*VLOOKUP($A30,'Non-energy Multiplier'!$A$1:$AQ$44,COLUMN('Non-energy Multiplier'!K$1),0)</f>
        <v>0</v>
      </c>
      <c r="L30" s="136">
        <f>$C30*VLOOKUP($A30,'Non-energy Multiplier'!$A$1:$AQ$44,COLUMN('Non-energy Multiplier'!L$1),0)</f>
        <v>0</v>
      </c>
      <c r="M30" s="136">
        <f>$C30*VLOOKUP($A30,'Non-energy Multiplier'!$A$1:$AQ$44,COLUMN('Non-energy Multiplier'!M$1),0)</f>
        <v>0</v>
      </c>
      <c r="N30" s="136">
        <f>$C30*VLOOKUP($A30,'Non-energy Multiplier'!$A$1:$AQ$44,COLUMN('Non-energy Multiplier'!N$1),0)</f>
        <v>0</v>
      </c>
      <c r="O30" s="136">
        <f>$C30*VLOOKUP($A30,'Non-energy Multiplier'!$A$1:$AQ$44,COLUMN('Non-energy Multiplier'!O$1),0)</f>
        <v>0</v>
      </c>
      <c r="P30" s="136">
        <f>$C30*VLOOKUP($A30,'Non-energy Multiplier'!$A$1:$AQ$44,COLUMN('Non-energy Multiplier'!P$1),0)</f>
        <v>0</v>
      </c>
      <c r="Q30" s="136">
        <f>$C30*VLOOKUP($A30,'Non-energy Multiplier'!$A$1:$AQ$44,COLUMN('Non-energy Multiplier'!Q$1),0)</f>
        <v>0</v>
      </c>
      <c r="R30" s="136">
        <f>$C30*VLOOKUP($A30,'Non-energy Multiplier'!$A$1:$AQ$44,COLUMN('Non-energy Multiplier'!R$1),0)</f>
        <v>0</v>
      </c>
      <c r="S30" s="136">
        <f>$C30*VLOOKUP($A30,'Non-energy Multiplier'!$A$1:$AQ$44,COLUMN('Non-energy Multiplier'!S$1),0)</f>
        <v>0</v>
      </c>
      <c r="T30" s="136">
        <f>$C30*VLOOKUP($A30,'Non-energy Multiplier'!$A$1:$AQ$44,COLUMN('Non-energy Multiplier'!T$1),0)</f>
        <v>0</v>
      </c>
      <c r="U30" s="136">
        <f>$C30*VLOOKUP($A30,'Non-energy Multiplier'!$A$1:$AQ$44,COLUMN('Non-energy Multiplier'!U$1),0)</f>
        <v>0</v>
      </c>
      <c r="V30" s="136">
        <f>$C30*VLOOKUP($A30,'Non-energy Multiplier'!$A$1:$AQ$44,COLUMN('Non-energy Multiplier'!V$1),0)</f>
        <v>0</v>
      </c>
      <c r="W30" s="136">
        <f>$C30*VLOOKUP($A30,'Non-energy Multiplier'!$A$1:$AQ$44,COLUMN('Non-energy Multiplier'!W$1),0)</f>
        <v>0</v>
      </c>
      <c r="X30" s="136">
        <f>$C30*VLOOKUP($A30,'Non-energy Multiplier'!$A$1:$AQ$44,COLUMN('Non-energy Multiplier'!X$1),0)</f>
        <v>0</v>
      </c>
      <c r="Y30" s="136">
        <f>$C30*VLOOKUP($A30,'Non-energy Multiplier'!$A$1:$AQ$44,COLUMN('Non-energy Multiplier'!Y$1),0)</f>
        <v>0</v>
      </c>
      <c r="Z30" s="136">
        <f>$C30*VLOOKUP($A30,'Non-energy Multiplier'!$A$1:$AQ$44,COLUMN('Non-energy Multiplier'!Z$1),0)</f>
        <v>0</v>
      </c>
      <c r="AA30" s="136">
        <f>$C30*VLOOKUP($A30,'Non-energy Multiplier'!$A$1:$AQ$44,COLUMN('Non-energy Multiplier'!AA$1),0)</f>
        <v>0</v>
      </c>
      <c r="AB30" s="136">
        <f>$C30*VLOOKUP($A30,'Non-energy Multiplier'!$A$1:$AQ$44,COLUMN('Non-energy Multiplier'!AB$1),0)</f>
        <v>0</v>
      </c>
      <c r="AC30" s="136">
        <f>$C30*VLOOKUP($A30,'Non-energy Multiplier'!$A$1:$AQ$44,COLUMN('Non-energy Multiplier'!AC$1),0)</f>
        <v>0</v>
      </c>
      <c r="AD30" s="136">
        <f>$C30*VLOOKUP($A30,'Non-energy Multiplier'!$A$1:$AQ$44,COLUMN('Non-energy Multiplier'!AD$1),0)</f>
        <v>0</v>
      </c>
      <c r="AE30" s="136">
        <f>$C30*VLOOKUP($A30,'Non-energy Multiplier'!$A$1:$AQ$44,COLUMN('Non-energy Multiplier'!AE$1),0)</f>
        <v>0</v>
      </c>
      <c r="AF30" s="136">
        <f>$C30*VLOOKUP($A30,'Non-energy Multiplier'!$A$1:$AQ$44,COLUMN('Non-energy Multiplier'!AF$1),0)</f>
        <v>0</v>
      </c>
      <c r="AG30" s="136">
        <f>$C30*VLOOKUP($A30,'Non-energy Multiplier'!$A$1:$AQ$44,COLUMN('Non-energy Multiplier'!AG$1),0)</f>
        <v>0</v>
      </c>
      <c r="AH30" s="136">
        <f>$C30*VLOOKUP($A30,'Non-energy Multiplier'!$A$1:$AQ$44,COLUMN('Non-energy Multiplier'!AH$1),0)</f>
        <v>0</v>
      </c>
      <c r="AI30" s="136">
        <f>$C30*VLOOKUP($A30,'Non-energy Multiplier'!$A$1:$AQ$44,COLUMN('Non-energy Multiplier'!AI$1),0)</f>
        <v>0</v>
      </c>
      <c r="AJ30" s="136">
        <f>$C30*VLOOKUP($A30,'Non-energy Multiplier'!$A$1:$AQ$44,COLUMN('Non-energy Multiplier'!AJ$1),0)</f>
        <v>0</v>
      </c>
      <c r="AK30" s="136">
        <f>$C30*VLOOKUP($A30,'Non-energy Multiplier'!$A$1:$AQ$44,COLUMN('Non-energy Multiplier'!AK$1),0)</f>
        <v>0</v>
      </c>
      <c r="AL30" s="136">
        <f>$C30*VLOOKUP($A30,'Non-energy Multiplier'!$A$1:$AQ$44,COLUMN('Non-energy Multiplier'!AL$1),0)</f>
        <v>0</v>
      </c>
      <c r="AM30" s="136">
        <f>$C30*VLOOKUP($A30,'Non-energy Multiplier'!$A$1:$AQ$44,COLUMN('Non-energy Multiplier'!AM$1),0)</f>
        <v>0</v>
      </c>
      <c r="AN30" s="136">
        <f>$C30*VLOOKUP($A30,'Non-energy Multiplier'!$A$1:$AQ$44,COLUMN('Non-energy Multiplier'!AN$1),0)</f>
        <v>0</v>
      </c>
      <c r="AO30" s="136">
        <f>$C30*VLOOKUP($A30,'Non-energy Multiplier'!$A$1:$AQ$44,COLUMN('Non-energy Multiplier'!AO$1),0)</f>
        <v>0</v>
      </c>
      <c r="AP30" s="136">
        <f>$C30*VLOOKUP($A30,'Non-energy Multiplier'!$A$1:$AQ$44,COLUMN('Non-energy Multiplier'!AP$1),0)</f>
        <v>0</v>
      </c>
      <c r="AQ30" s="136">
        <f>$C30*VLOOKUP($A30,'Non-energy Multiplier'!$A$1:$AQ$44,COLUMN('Non-energy Multiplier'!AQ$1),0)</f>
        <v>0</v>
      </c>
      <c r="AR30" s="136" t="str">
        <f>VLOOKUP($A30,'Sector Match'!$A$1:$B$43,2,0)</f>
        <v>metal products except machinery and vehicles 25</v>
      </c>
    </row>
    <row r="31" spans="1:44" x14ac:dyDescent="0.2">
      <c r="A31" s="12" t="s">
        <v>29</v>
      </c>
      <c r="B31" s="136">
        <f>'Non-energy Use 2019'!C144</f>
        <v>0</v>
      </c>
      <c r="C31" s="136">
        <f>'Non-energy Use 2020'!C143</f>
        <v>0</v>
      </c>
      <c r="D31" s="136">
        <f>$C31*VLOOKUP($A31,'Non-energy Multiplier'!$A$1:$AQ$44,COLUMN('Non-energy Multiplier'!D$1),0)</f>
        <v>0</v>
      </c>
      <c r="E31" s="136">
        <f>$C31*VLOOKUP($A31,'Non-energy Multiplier'!$A$1:$AQ$44,COLUMN('Non-energy Multiplier'!E$1),0)</f>
        <v>0</v>
      </c>
      <c r="F31" s="136">
        <f>$C31*VLOOKUP($A31,'Non-energy Multiplier'!$A$1:$AQ$44,COLUMN('Non-energy Multiplier'!F$1),0)</f>
        <v>0</v>
      </c>
      <c r="G31" s="136">
        <f>$C31*VLOOKUP($A31,'Non-energy Multiplier'!$A$1:$AQ$44,COLUMN('Non-energy Multiplier'!G$1),0)</f>
        <v>0</v>
      </c>
      <c r="H31" s="136">
        <f>$C31*VLOOKUP($A31,'Non-energy Multiplier'!$A$1:$AQ$44,COLUMN('Non-energy Multiplier'!H$1),0)</f>
        <v>0</v>
      </c>
      <c r="I31" s="136">
        <f>$C31*VLOOKUP($A31,'Non-energy Multiplier'!$A$1:$AQ$44,COLUMN('Non-energy Multiplier'!I$1),0)</f>
        <v>0</v>
      </c>
      <c r="J31" s="136">
        <f>$C31*VLOOKUP($A31,'Non-energy Multiplier'!$A$1:$AQ$44,COLUMN('Non-energy Multiplier'!J$1),0)</f>
        <v>0</v>
      </c>
      <c r="K31" s="136">
        <f>$C31*VLOOKUP($A31,'Non-energy Multiplier'!$A$1:$AQ$44,COLUMN('Non-energy Multiplier'!K$1),0)</f>
        <v>0</v>
      </c>
      <c r="L31" s="136">
        <f>$C31*VLOOKUP($A31,'Non-energy Multiplier'!$A$1:$AQ$44,COLUMN('Non-energy Multiplier'!L$1),0)</f>
        <v>0</v>
      </c>
      <c r="M31" s="136">
        <f>$C31*VLOOKUP($A31,'Non-energy Multiplier'!$A$1:$AQ$44,COLUMN('Non-energy Multiplier'!M$1),0)</f>
        <v>0</v>
      </c>
      <c r="N31" s="136">
        <f>$C31*VLOOKUP($A31,'Non-energy Multiplier'!$A$1:$AQ$44,COLUMN('Non-energy Multiplier'!N$1),0)</f>
        <v>0</v>
      </c>
      <c r="O31" s="136">
        <f>$C31*VLOOKUP($A31,'Non-energy Multiplier'!$A$1:$AQ$44,COLUMN('Non-energy Multiplier'!O$1),0)</f>
        <v>0</v>
      </c>
      <c r="P31" s="136">
        <f>$C31*VLOOKUP($A31,'Non-energy Multiplier'!$A$1:$AQ$44,COLUMN('Non-energy Multiplier'!P$1),0)</f>
        <v>0</v>
      </c>
      <c r="Q31" s="136">
        <f>$C31*VLOOKUP($A31,'Non-energy Multiplier'!$A$1:$AQ$44,COLUMN('Non-energy Multiplier'!Q$1),0)</f>
        <v>0</v>
      </c>
      <c r="R31" s="136">
        <f>$C31*VLOOKUP($A31,'Non-energy Multiplier'!$A$1:$AQ$44,COLUMN('Non-energy Multiplier'!R$1),0)</f>
        <v>0</v>
      </c>
      <c r="S31" s="136">
        <f>$C31*VLOOKUP($A31,'Non-energy Multiplier'!$A$1:$AQ$44,COLUMN('Non-energy Multiplier'!S$1),0)</f>
        <v>0</v>
      </c>
      <c r="T31" s="136">
        <f>$C31*VLOOKUP($A31,'Non-energy Multiplier'!$A$1:$AQ$44,COLUMN('Non-energy Multiplier'!T$1),0)</f>
        <v>0</v>
      </c>
      <c r="U31" s="136">
        <f>$C31*VLOOKUP($A31,'Non-energy Multiplier'!$A$1:$AQ$44,COLUMN('Non-energy Multiplier'!U$1),0)</f>
        <v>0</v>
      </c>
      <c r="V31" s="136">
        <f>$C31*VLOOKUP($A31,'Non-energy Multiplier'!$A$1:$AQ$44,COLUMN('Non-energy Multiplier'!V$1),0)</f>
        <v>0</v>
      </c>
      <c r="W31" s="136">
        <f>$C31*VLOOKUP($A31,'Non-energy Multiplier'!$A$1:$AQ$44,COLUMN('Non-energy Multiplier'!W$1),0)</f>
        <v>0</v>
      </c>
      <c r="X31" s="136">
        <f>$C31*VLOOKUP($A31,'Non-energy Multiplier'!$A$1:$AQ$44,COLUMN('Non-energy Multiplier'!X$1),0)</f>
        <v>0</v>
      </c>
      <c r="Y31" s="136">
        <f>$C31*VLOOKUP($A31,'Non-energy Multiplier'!$A$1:$AQ$44,COLUMN('Non-energy Multiplier'!Y$1),0)</f>
        <v>0</v>
      </c>
      <c r="Z31" s="136">
        <f>$C31*VLOOKUP($A31,'Non-energy Multiplier'!$A$1:$AQ$44,COLUMN('Non-energy Multiplier'!Z$1),0)</f>
        <v>0</v>
      </c>
      <c r="AA31" s="136">
        <f>$C31*VLOOKUP($A31,'Non-energy Multiplier'!$A$1:$AQ$44,COLUMN('Non-energy Multiplier'!AA$1),0)</f>
        <v>0</v>
      </c>
      <c r="AB31" s="136">
        <f>$C31*VLOOKUP($A31,'Non-energy Multiplier'!$A$1:$AQ$44,COLUMN('Non-energy Multiplier'!AB$1),0)</f>
        <v>0</v>
      </c>
      <c r="AC31" s="136">
        <f>$C31*VLOOKUP($A31,'Non-energy Multiplier'!$A$1:$AQ$44,COLUMN('Non-energy Multiplier'!AC$1),0)</f>
        <v>0</v>
      </c>
      <c r="AD31" s="136">
        <f>$C31*VLOOKUP($A31,'Non-energy Multiplier'!$A$1:$AQ$44,COLUMN('Non-energy Multiplier'!AD$1),0)</f>
        <v>0</v>
      </c>
      <c r="AE31" s="136">
        <f>$C31*VLOOKUP($A31,'Non-energy Multiplier'!$A$1:$AQ$44,COLUMN('Non-energy Multiplier'!AE$1),0)</f>
        <v>0</v>
      </c>
      <c r="AF31" s="136">
        <f>$C31*VLOOKUP($A31,'Non-energy Multiplier'!$A$1:$AQ$44,COLUMN('Non-energy Multiplier'!AF$1),0)</f>
        <v>0</v>
      </c>
      <c r="AG31" s="136">
        <f>$C31*VLOOKUP($A31,'Non-energy Multiplier'!$A$1:$AQ$44,COLUMN('Non-energy Multiplier'!AG$1),0)</f>
        <v>0</v>
      </c>
      <c r="AH31" s="136">
        <f>$C31*VLOOKUP($A31,'Non-energy Multiplier'!$A$1:$AQ$44,COLUMN('Non-energy Multiplier'!AH$1),0)</f>
        <v>0</v>
      </c>
      <c r="AI31" s="136">
        <f>$C31*VLOOKUP($A31,'Non-energy Multiplier'!$A$1:$AQ$44,COLUMN('Non-energy Multiplier'!AI$1),0)</f>
        <v>0</v>
      </c>
      <c r="AJ31" s="136">
        <f>$C31*VLOOKUP($A31,'Non-energy Multiplier'!$A$1:$AQ$44,COLUMN('Non-energy Multiplier'!AJ$1),0)</f>
        <v>0</v>
      </c>
      <c r="AK31" s="136">
        <f>$C31*VLOOKUP($A31,'Non-energy Multiplier'!$A$1:$AQ$44,COLUMN('Non-energy Multiplier'!AK$1),0)</f>
        <v>0</v>
      </c>
      <c r="AL31" s="136">
        <f>$C31*VLOOKUP($A31,'Non-energy Multiplier'!$A$1:$AQ$44,COLUMN('Non-energy Multiplier'!AL$1),0)</f>
        <v>0</v>
      </c>
      <c r="AM31" s="136">
        <f>$C31*VLOOKUP($A31,'Non-energy Multiplier'!$A$1:$AQ$44,COLUMN('Non-energy Multiplier'!AM$1),0)</f>
        <v>0</v>
      </c>
      <c r="AN31" s="136">
        <f>$C31*VLOOKUP($A31,'Non-energy Multiplier'!$A$1:$AQ$44,COLUMN('Non-energy Multiplier'!AN$1),0)</f>
        <v>0</v>
      </c>
      <c r="AO31" s="136">
        <f>$C31*VLOOKUP($A31,'Non-energy Multiplier'!$A$1:$AQ$44,COLUMN('Non-energy Multiplier'!AO$1),0)</f>
        <v>0</v>
      </c>
      <c r="AP31" s="136">
        <f>$C31*VLOOKUP($A31,'Non-energy Multiplier'!$A$1:$AQ$44,COLUMN('Non-energy Multiplier'!AP$1),0)</f>
        <v>0</v>
      </c>
      <c r="AQ31" s="136">
        <f>$C31*VLOOKUP($A31,'Non-energy Multiplier'!$A$1:$AQ$44,COLUMN('Non-energy Multiplier'!AQ$1),0)</f>
        <v>0</v>
      </c>
      <c r="AR31" s="136" t="str">
        <f>VLOOKUP($A31,'Sector Match'!$A$1:$B$43,2,0)</f>
        <v>other manufacturing 31T33</v>
      </c>
    </row>
    <row r="32" spans="1:44" x14ac:dyDescent="0.2">
      <c r="A32" s="12" t="s">
        <v>30</v>
      </c>
      <c r="B32" s="136">
        <f>'Non-energy Use 2019'!C145</f>
        <v>0</v>
      </c>
      <c r="C32" s="136">
        <f>'Non-energy Use 2020'!C144</f>
        <v>0</v>
      </c>
      <c r="D32" s="136">
        <f>$C32*VLOOKUP($A32,'Non-energy Multiplier'!$A$1:$AQ$44,COLUMN('Non-energy Multiplier'!D$1),0)</f>
        <v>0</v>
      </c>
      <c r="E32" s="136">
        <f>$C32*VLOOKUP($A32,'Non-energy Multiplier'!$A$1:$AQ$44,COLUMN('Non-energy Multiplier'!E$1),0)</f>
        <v>0</v>
      </c>
      <c r="F32" s="136">
        <f>$C32*VLOOKUP($A32,'Non-energy Multiplier'!$A$1:$AQ$44,COLUMN('Non-energy Multiplier'!F$1),0)</f>
        <v>0</v>
      </c>
      <c r="G32" s="136">
        <f>$C32*VLOOKUP($A32,'Non-energy Multiplier'!$A$1:$AQ$44,COLUMN('Non-energy Multiplier'!G$1),0)</f>
        <v>0</v>
      </c>
      <c r="H32" s="136">
        <f>$C32*VLOOKUP($A32,'Non-energy Multiplier'!$A$1:$AQ$44,COLUMN('Non-energy Multiplier'!H$1),0)</f>
        <v>0</v>
      </c>
      <c r="I32" s="136">
        <f>$C32*VLOOKUP($A32,'Non-energy Multiplier'!$A$1:$AQ$44,COLUMN('Non-energy Multiplier'!I$1),0)</f>
        <v>0</v>
      </c>
      <c r="J32" s="136">
        <f>$C32*VLOOKUP($A32,'Non-energy Multiplier'!$A$1:$AQ$44,COLUMN('Non-energy Multiplier'!J$1),0)</f>
        <v>0</v>
      </c>
      <c r="K32" s="136">
        <f>$C32*VLOOKUP($A32,'Non-energy Multiplier'!$A$1:$AQ$44,COLUMN('Non-energy Multiplier'!K$1),0)</f>
        <v>0</v>
      </c>
      <c r="L32" s="136">
        <f>$C32*VLOOKUP($A32,'Non-energy Multiplier'!$A$1:$AQ$44,COLUMN('Non-energy Multiplier'!L$1),0)</f>
        <v>0</v>
      </c>
      <c r="M32" s="136">
        <f>$C32*VLOOKUP($A32,'Non-energy Multiplier'!$A$1:$AQ$44,COLUMN('Non-energy Multiplier'!M$1),0)</f>
        <v>0</v>
      </c>
      <c r="N32" s="136">
        <f>$C32*VLOOKUP($A32,'Non-energy Multiplier'!$A$1:$AQ$44,COLUMN('Non-energy Multiplier'!N$1),0)</f>
        <v>0</v>
      </c>
      <c r="O32" s="136">
        <f>$C32*VLOOKUP($A32,'Non-energy Multiplier'!$A$1:$AQ$44,COLUMN('Non-energy Multiplier'!O$1),0)</f>
        <v>0</v>
      </c>
      <c r="P32" s="136">
        <f>$C32*VLOOKUP($A32,'Non-energy Multiplier'!$A$1:$AQ$44,COLUMN('Non-energy Multiplier'!P$1),0)</f>
        <v>0</v>
      </c>
      <c r="Q32" s="136">
        <f>$C32*VLOOKUP($A32,'Non-energy Multiplier'!$A$1:$AQ$44,COLUMN('Non-energy Multiplier'!Q$1),0)</f>
        <v>0</v>
      </c>
      <c r="R32" s="136">
        <f>$C32*VLOOKUP($A32,'Non-energy Multiplier'!$A$1:$AQ$44,COLUMN('Non-energy Multiplier'!R$1),0)</f>
        <v>0</v>
      </c>
      <c r="S32" s="136">
        <f>$C32*VLOOKUP($A32,'Non-energy Multiplier'!$A$1:$AQ$44,COLUMN('Non-energy Multiplier'!S$1),0)</f>
        <v>0</v>
      </c>
      <c r="T32" s="136">
        <f>$C32*VLOOKUP($A32,'Non-energy Multiplier'!$A$1:$AQ$44,COLUMN('Non-energy Multiplier'!T$1),0)</f>
        <v>0</v>
      </c>
      <c r="U32" s="136">
        <f>$C32*VLOOKUP($A32,'Non-energy Multiplier'!$A$1:$AQ$44,COLUMN('Non-energy Multiplier'!U$1),0)</f>
        <v>0</v>
      </c>
      <c r="V32" s="136">
        <f>$C32*VLOOKUP($A32,'Non-energy Multiplier'!$A$1:$AQ$44,COLUMN('Non-energy Multiplier'!V$1),0)</f>
        <v>0</v>
      </c>
      <c r="W32" s="136">
        <f>$C32*VLOOKUP($A32,'Non-energy Multiplier'!$A$1:$AQ$44,COLUMN('Non-energy Multiplier'!W$1),0)</f>
        <v>0</v>
      </c>
      <c r="X32" s="136">
        <f>$C32*VLOOKUP($A32,'Non-energy Multiplier'!$A$1:$AQ$44,COLUMN('Non-energy Multiplier'!X$1),0)</f>
        <v>0</v>
      </c>
      <c r="Y32" s="136">
        <f>$C32*VLOOKUP($A32,'Non-energy Multiplier'!$A$1:$AQ$44,COLUMN('Non-energy Multiplier'!Y$1),0)</f>
        <v>0</v>
      </c>
      <c r="Z32" s="136">
        <f>$C32*VLOOKUP($A32,'Non-energy Multiplier'!$A$1:$AQ$44,COLUMN('Non-energy Multiplier'!Z$1),0)</f>
        <v>0</v>
      </c>
      <c r="AA32" s="136">
        <f>$C32*VLOOKUP($A32,'Non-energy Multiplier'!$A$1:$AQ$44,COLUMN('Non-energy Multiplier'!AA$1),0)</f>
        <v>0</v>
      </c>
      <c r="AB32" s="136">
        <f>$C32*VLOOKUP($A32,'Non-energy Multiplier'!$A$1:$AQ$44,COLUMN('Non-energy Multiplier'!AB$1),0)</f>
        <v>0</v>
      </c>
      <c r="AC32" s="136">
        <f>$C32*VLOOKUP($A32,'Non-energy Multiplier'!$A$1:$AQ$44,COLUMN('Non-energy Multiplier'!AC$1),0)</f>
        <v>0</v>
      </c>
      <c r="AD32" s="136">
        <f>$C32*VLOOKUP($A32,'Non-energy Multiplier'!$A$1:$AQ$44,COLUMN('Non-energy Multiplier'!AD$1),0)</f>
        <v>0</v>
      </c>
      <c r="AE32" s="136">
        <f>$C32*VLOOKUP($A32,'Non-energy Multiplier'!$A$1:$AQ$44,COLUMN('Non-energy Multiplier'!AE$1),0)</f>
        <v>0</v>
      </c>
      <c r="AF32" s="136">
        <f>$C32*VLOOKUP($A32,'Non-energy Multiplier'!$A$1:$AQ$44,COLUMN('Non-energy Multiplier'!AF$1),0)</f>
        <v>0</v>
      </c>
      <c r="AG32" s="136">
        <f>$C32*VLOOKUP($A32,'Non-energy Multiplier'!$A$1:$AQ$44,COLUMN('Non-energy Multiplier'!AG$1),0)</f>
        <v>0</v>
      </c>
      <c r="AH32" s="136">
        <f>$C32*VLOOKUP($A32,'Non-energy Multiplier'!$A$1:$AQ$44,COLUMN('Non-energy Multiplier'!AH$1),0)</f>
        <v>0</v>
      </c>
      <c r="AI32" s="136">
        <f>$C32*VLOOKUP($A32,'Non-energy Multiplier'!$A$1:$AQ$44,COLUMN('Non-energy Multiplier'!AI$1),0)</f>
        <v>0</v>
      </c>
      <c r="AJ32" s="136">
        <f>$C32*VLOOKUP($A32,'Non-energy Multiplier'!$A$1:$AQ$44,COLUMN('Non-energy Multiplier'!AJ$1),0)</f>
        <v>0</v>
      </c>
      <c r="AK32" s="136">
        <f>$C32*VLOOKUP($A32,'Non-energy Multiplier'!$A$1:$AQ$44,COLUMN('Non-energy Multiplier'!AK$1),0)</f>
        <v>0</v>
      </c>
      <c r="AL32" s="136">
        <f>$C32*VLOOKUP($A32,'Non-energy Multiplier'!$A$1:$AQ$44,COLUMN('Non-energy Multiplier'!AL$1),0)</f>
        <v>0</v>
      </c>
      <c r="AM32" s="136">
        <f>$C32*VLOOKUP($A32,'Non-energy Multiplier'!$A$1:$AQ$44,COLUMN('Non-energy Multiplier'!AM$1),0)</f>
        <v>0</v>
      </c>
      <c r="AN32" s="136">
        <f>$C32*VLOOKUP($A32,'Non-energy Multiplier'!$A$1:$AQ$44,COLUMN('Non-energy Multiplier'!AN$1),0)</f>
        <v>0</v>
      </c>
      <c r="AO32" s="136">
        <f>$C32*VLOOKUP($A32,'Non-energy Multiplier'!$A$1:$AQ$44,COLUMN('Non-energy Multiplier'!AO$1),0)</f>
        <v>0</v>
      </c>
      <c r="AP32" s="136">
        <f>$C32*VLOOKUP($A32,'Non-energy Multiplier'!$A$1:$AQ$44,COLUMN('Non-energy Multiplier'!AP$1),0)</f>
        <v>0</v>
      </c>
      <c r="AQ32" s="136">
        <f>$C32*VLOOKUP($A32,'Non-energy Multiplier'!$A$1:$AQ$44,COLUMN('Non-energy Multiplier'!AQ$1),0)</f>
        <v>0</v>
      </c>
      <c r="AR32" s="136" t="str">
        <f>VLOOKUP($A32,'Sector Match'!$A$1:$B$43,2,0)</f>
        <v>glass and glass products 231</v>
      </c>
    </row>
    <row r="33" spans="1:44" x14ac:dyDescent="0.2">
      <c r="A33" s="12" t="s">
        <v>31</v>
      </c>
      <c r="B33" s="136">
        <f>'Non-energy Use 2019'!C146</f>
        <v>0</v>
      </c>
      <c r="C33" s="136">
        <f>'Non-energy Use 2020'!C145</f>
        <v>0</v>
      </c>
      <c r="D33" s="136">
        <f>$C33*VLOOKUP($A33,'Non-energy Multiplier'!$A$1:$AQ$44,COLUMN('Non-energy Multiplier'!D$1),0)</f>
        <v>0</v>
      </c>
      <c r="E33" s="136">
        <f>$C33*VLOOKUP($A33,'Non-energy Multiplier'!$A$1:$AQ$44,COLUMN('Non-energy Multiplier'!E$1),0)</f>
        <v>0</v>
      </c>
      <c r="F33" s="136">
        <f>$C33*VLOOKUP($A33,'Non-energy Multiplier'!$A$1:$AQ$44,COLUMN('Non-energy Multiplier'!F$1),0)</f>
        <v>0</v>
      </c>
      <c r="G33" s="136">
        <f>$C33*VLOOKUP($A33,'Non-energy Multiplier'!$A$1:$AQ$44,COLUMN('Non-energy Multiplier'!G$1),0)</f>
        <v>0</v>
      </c>
      <c r="H33" s="136">
        <f>$C33*VLOOKUP($A33,'Non-energy Multiplier'!$A$1:$AQ$44,COLUMN('Non-energy Multiplier'!H$1),0)</f>
        <v>0</v>
      </c>
      <c r="I33" s="136">
        <f>$C33*VLOOKUP($A33,'Non-energy Multiplier'!$A$1:$AQ$44,COLUMN('Non-energy Multiplier'!I$1),0)</f>
        <v>0</v>
      </c>
      <c r="J33" s="136">
        <f>$C33*VLOOKUP($A33,'Non-energy Multiplier'!$A$1:$AQ$44,COLUMN('Non-energy Multiplier'!J$1),0)</f>
        <v>0</v>
      </c>
      <c r="K33" s="136">
        <f>$C33*VLOOKUP($A33,'Non-energy Multiplier'!$A$1:$AQ$44,COLUMN('Non-energy Multiplier'!K$1),0)</f>
        <v>0</v>
      </c>
      <c r="L33" s="136">
        <f>$C33*VLOOKUP($A33,'Non-energy Multiplier'!$A$1:$AQ$44,COLUMN('Non-energy Multiplier'!L$1),0)</f>
        <v>0</v>
      </c>
      <c r="M33" s="136">
        <f>$C33*VLOOKUP($A33,'Non-energy Multiplier'!$A$1:$AQ$44,COLUMN('Non-energy Multiplier'!M$1),0)</f>
        <v>0</v>
      </c>
      <c r="N33" s="136">
        <f>$C33*VLOOKUP($A33,'Non-energy Multiplier'!$A$1:$AQ$44,COLUMN('Non-energy Multiplier'!N$1),0)</f>
        <v>0</v>
      </c>
      <c r="O33" s="136">
        <f>$C33*VLOOKUP($A33,'Non-energy Multiplier'!$A$1:$AQ$44,COLUMN('Non-energy Multiplier'!O$1),0)</f>
        <v>0</v>
      </c>
      <c r="P33" s="136">
        <f>$C33*VLOOKUP($A33,'Non-energy Multiplier'!$A$1:$AQ$44,COLUMN('Non-energy Multiplier'!P$1),0)</f>
        <v>0</v>
      </c>
      <c r="Q33" s="136">
        <f>$C33*VLOOKUP($A33,'Non-energy Multiplier'!$A$1:$AQ$44,COLUMN('Non-energy Multiplier'!Q$1),0)</f>
        <v>0</v>
      </c>
      <c r="R33" s="136">
        <f>$C33*VLOOKUP($A33,'Non-energy Multiplier'!$A$1:$AQ$44,COLUMN('Non-energy Multiplier'!R$1),0)</f>
        <v>0</v>
      </c>
      <c r="S33" s="136">
        <f>$C33*VLOOKUP($A33,'Non-energy Multiplier'!$A$1:$AQ$44,COLUMN('Non-energy Multiplier'!S$1),0)</f>
        <v>0</v>
      </c>
      <c r="T33" s="136">
        <f>$C33*VLOOKUP($A33,'Non-energy Multiplier'!$A$1:$AQ$44,COLUMN('Non-energy Multiplier'!T$1),0)</f>
        <v>0</v>
      </c>
      <c r="U33" s="136">
        <f>$C33*VLOOKUP($A33,'Non-energy Multiplier'!$A$1:$AQ$44,COLUMN('Non-energy Multiplier'!U$1),0)</f>
        <v>0</v>
      </c>
      <c r="V33" s="136">
        <f>$C33*VLOOKUP($A33,'Non-energy Multiplier'!$A$1:$AQ$44,COLUMN('Non-energy Multiplier'!V$1),0)</f>
        <v>0</v>
      </c>
      <c r="W33" s="136">
        <f>$C33*VLOOKUP($A33,'Non-energy Multiplier'!$A$1:$AQ$44,COLUMN('Non-energy Multiplier'!W$1),0)</f>
        <v>0</v>
      </c>
      <c r="X33" s="136">
        <f>$C33*VLOOKUP($A33,'Non-energy Multiplier'!$A$1:$AQ$44,COLUMN('Non-energy Multiplier'!X$1),0)</f>
        <v>0</v>
      </c>
      <c r="Y33" s="136">
        <f>$C33*VLOOKUP($A33,'Non-energy Multiplier'!$A$1:$AQ$44,COLUMN('Non-energy Multiplier'!Y$1),0)</f>
        <v>0</v>
      </c>
      <c r="Z33" s="136">
        <f>$C33*VLOOKUP($A33,'Non-energy Multiplier'!$A$1:$AQ$44,COLUMN('Non-energy Multiplier'!Z$1),0)</f>
        <v>0</v>
      </c>
      <c r="AA33" s="136">
        <f>$C33*VLOOKUP($A33,'Non-energy Multiplier'!$A$1:$AQ$44,COLUMN('Non-energy Multiplier'!AA$1),0)</f>
        <v>0</v>
      </c>
      <c r="AB33" s="136">
        <f>$C33*VLOOKUP($A33,'Non-energy Multiplier'!$A$1:$AQ$44,COLUMN('Non-energy Multiplier'!AB$1),0)</f>
        <v>0</v>
      </c>
      <c r="AC33" s="136">
        <f>$C33*VLOOKUP($A33,'Non-energy Multiplier'!$A$1:$AQ$44,COLUMN('Non-energy Multiplier'!AC$1),0)</f>
        <v>0</v>
      </c>
      <c r="AD33" s="136">
        <f>$C33*VLOOKUP($A33,'Non-energy Multiplier'!$A$1:$AQ$44,COLUMN('Non-energy Multiplier'!AD$1),0)</f>
        <v>0</v>
      </c>
      <c r="AE33" s="136">
        <f>$C33*VLOOKUP($A33,'Non-energy Multiplier'!$A$1:$AQ$44,COLUMN('Non-energy Multiplier'!AE$1),0)</f>
        <v>0</v>
      </c>
      <c r="AF33" s="136">
        <f>$C33*VLOOKUP($A33,'Non-energy Multiplier'!$A$1:$AQ$44,COLUMN('Non-energy Multiplier'!AF$1),0)</f>
        <v>0</v>
      </c>
      <c r="AG33" s="136">
        <f>$C33*VLOOKUP($A33,'Non-energy Multiplier'!$A$1:$AQ$44,COLUMN('Non-energy Multiplier'!AG$1),0)</f>
        <v>0</v>
      </c>
      <c r="AH33" s="136">
        <f>$C33*VLOOKUP($A33,'Non-energy Multiplier'!$A$1:$AQ$44,COLUMN('Non-energy Multiplier'!AH$1),0)</f>
        <v>0</v>
      </c>
      <c r="AI33" s="136">
        <f>$C33*VLOOKUP($A33,'Non-energy Multiplier'!$A$1:$AQ$44,COLUMN('Non-energy Multiplier'!AI$1),0)</f>
        <v>0</v>
      </c>
      <c r="AJ33" s="136">
        <f>$C33*VLOOKUP($A33,'Non-energy Multiplier'!$A$1:$AQ$44,COLUMN('Non-energy Multiplier'!AJ$1),0)</f>
        <v>0</v>
      </c>
      <c r="AK33" s="136">
        <f>$C33*VLOOKUP($A33,'Non-energy Multiplier'!$A$1:$AQ$44,COLUMN('Non-energy Multiplier'!AK$1),0)</f>
        <v>0</v>
      </c>
      <c r="AL33" s="136">
        <f>$C33*VLOOKUP($A33,'Non-energy Multiplier'!$A$1:$AQ$44,COLUMN('Non-energy Multiplier'!AL$1),0)</f>
        <v>0</v>
      </c>
      <c r="AM33" s="136">
        <f>$C33*VLOOKUP($A33,'Non-energy Multiplier'!$A$1:$AQ$44,COLUMN('Non-energy Multiplier'!AM$1),0)</f>
        <v>0</v>
      </c>
      <c r="AN33" s="136">
        <f>$C33*VLOOKUP($A33,'Non-energy Multiplier'!$A$1:$AQ$44,COLUMN('Non-energy Multiplier'!AN$1),0)</f>
        <v>0</v>
      </c>
      <c r="AO33" s="136">
        <f>$C33*VLOOKUP($A33,'Non-energy Multiplier'!$A$1:$AQ$44,COLUMN('Non-energy Multiplier'!AO$1),0)</f>
        <v>0</v>
      </c>
      <c r="AP33" s="136">
        <f>$C33*VLOOKUP($A33,'Non-energy Multiplier'!$A$1:$AQ$44,COLUMN('Non-energy Multiplier'!AP$1),0)</f>
        <v>0</v>
      </c>
      <c r="AQ33" s="136">
        <f>$C33*VLOOKUP($A33,'Non-energy Multiplier'!$A$1:$AQ$44,COLUMN('Non-energy Multiplier'!AQ$1),0)</f>
        <v>0</v>
      </c>
      <c r="AR33" s="136" t="str">
        <f>VLOOKUP($A33,'Sector Match'!$A$1:$B$43,2,0)</f>
        <v>road vehicles 29</v>
      </c>
    </row>
    <row r="34" spans="1:44" x14ac:dyDescent="0.2">
      <c r="A34" s="12" t="s">
        <v>32</v>
      </c>
      <c r="B34" s="136">
        <f>'Non-energy Use 2019'!C147</f>
        <v>0</v>
      </c>
      <c r="C34" s="136">
        <f>'Non-energy Use 2020'!C146</f>
        <v>0</v>
      </c>
      <c r="D34" s="136">
        <f>$C34*VLOOKUP($A34,'Non-energy Multiplier'!$A$1:$AQ$44,COLUMN('Non-energy Multiplier'!D$1),0)</f>
        <v>0</v>
      </c>
      <c r="E34" s="136">
        <f>$C34*VLOOKUP($A34,'Non-energy Multiplier'!$A$1:$AQ$44,COLUMN('Non-energy Multiplier'!E$1),0)</f>
        <v>0</v>
      </c>
      <c r="F34" s="136">
        <f>$C34*VLOOKUP($A34,'Non-energy Multiplier'!$A$1:$AQ$44,COLUMN('Non-energy Multiplier'!F$1),0)</f>
        <v>0</v>
      </c>
      <c r="G34" s="136">
        <f>$C34*VLOOKUP($A34,'Non-energy Multiplier'!$A$1:$AQ$44,COLUMN('Non-energy Multiplier'!G$1),0)</f>
        <v>0</v>
      </c>
      <c r="H34" s="136">
        <f>$C34*VLOOKUP($A34,'Non-energy Multiplier'!$A$1:$AQ$44,COLUMN('Non-energy Multiplier'!H$1),0)</f>
        <v>0</v>
      </c>
      <c r="I34" s="136">
        <f>$C34*VLOOKUP($A34,'Non-energy Multiplier'!$A$1:$AQ$44,COLUMN('Non-energy Multiplier'!I$1),0)</f>
        <v>0</v>
      </c>
      <c r="J34" s="136">
        <f>$C34*VLOOKUP($A34,'Non-energy Multiplier'!$A$1:$AQ$44,COLUMN('Non-energy Multiplier'!J$1),0)</f>
        <v>0</v>
      </c>
      <c r="K34" s="136">
        <f>$C34*VLOOKUP($A34,'Non-energy Multiplier'!$A$1:$AQ$44,COLUMN('Non-energy Multiplier'!K$1),0)</f>
        <v>0</v>
      </c>
      <c r="L34" s="136">
        <f>$C34*VLOOKUP($A34,'Non-energy Multiplier'!$A$1:$AQ$44,COLUMN('Non-energy Multiplier'!L$1),0)</f>
        <v>0</v>
      </c>
      <c r="M34" s="136">
        <f>$C34*VLOOKUP($A34,'Non-energy Multiplier'!$A$1:$AQ$44,COLUMN('Non-energy Multiplier'!M$1),0)</f>
        <v>0</v>
      </c>
      <c r="N34" s="136">
        <f>$C34*VLOOKUP($A34,'Non-energy Multiplier'!$A$1:$AQ$44,COLUMN('Non-energy Multiplier'!N$1),0)</f>
        <v>0</v>
      </c>
      <c r="O34" s="136">
        <f>$C34*VLOOKUP($A34,'Non-energy Multiplier'!$A$1:$AQ$44,COLUMN('Non-energy Multiplier'!O$1),0)</f>
        <v>0</v>
      </c>
      <c r="P34" s="136">
        <f>$C34*VLOOKUP($A34,'Non-energy Multiplier'!$A$1:$AQ$44,COLUMN('Non-energy Multiplier'!P$1),0)</f>
        <v>0</v>
      </c>
      <c r="Q34" s="136">
        <f>$C34*VLOOKUP($A34,'Non-energy Multiplier'!$A$1:$AQ$44,COLUMN('Non-energy Multiplier'!Q$1),0)</f>
        <v>0</v>
      </c>
      <c r="R34" s="136">
        <f>$C34*VLOOKUP($A34,'Non-energy Multiplier'!$A$1:$AQ$44,COLUMN('Non-energy Multiplier'!R$1),0)</f>
        <v>0</v>
      </c>
      <c r="S34" s="136">
        <f>$C34*VLOOKUP($A34,'Non-energy Multiplier'!$A$1:$AQ$44,COLUMN('Non-energy Multiplier'!S$1),0)</f>
        <v>0</v>
      </c>
      <c r="T34" s="136">
        <f>$C34*VLOOKUP($A34,'Non-energy Multiplier'!$A$1:$AQ$44,COLUMN('Non-energy Multiplier'!T$1),0)</f>
        <v>0</v>
      </c>
      <c r="U34" s="136">
        <f>$C34*VLOOKUP($A34,'Non-energy Multiplier'!$A$1:$AQ$44,COLUMN('Non-energy Multiplier'!U$1),0)</f>
        <v>0</v>
      </c>
      <c r="V34" s="136">
        <f>$C34*VLOOKUP($A34,'Non-energy Multiplier'!$A$1:$AQ$44,COLUMN('Non-energy Multiplier'!V$1),0)</f>
        <v>0</v>
      </c>
      <c r="W34" s="136">
        <f>$C34*VLOOKUP($A34,'Non-energy Multiplier'!$A$1:$AQ$44,COLUMN('Non-energy Multiplier'!W$1),0)</f>
        <v>0</v>
      </c>
      <c r="X34" s="136">
        <f>$C34*VLOOKUP($A34,'Non-energy Multiplier'!$A$1:$AQ$44,COLUMN('Non-energy Multiplier'!X$1),0)</f>
        <v>0</v>
      </c>
      <c r="Y34" s="136">
        <f>$C34*VLOOKUP($A34,'Non-energy Multiplier'!$A$1:$AQ$44,COLUMN('Non-energy Multiplier'!Y$1),0)</f>
        <v>0</v>
      </c>
      <c r="Z34" s="136">
        <f>$C34*VLOOKUP($A34,'Non-energy Multiplier'!$A$1:$AQ$44,COLUMN('Non-energy Multiplier'!Z$1),0)</f>
        <v>0</v>
      </c>
      <c r="AA34" s="136">
        <f>$C34*VLOOKUP($A34,'Non-energy Multiplier'!$A$1:$AQ$44,COLUMN('Non-energy Multiplier'!AA$1),0)</f>
        <v>0</v>
      </c>
      <c r="AB34" s="136">
        <f>$C34*VLOOKUP($A34,'Non-energy Multiplier'!$A$1:$AQ$44,COLUMN('Non-energy Multiplier'!AB$1),0)</f>
        <v>0</v>
      </c>
      <c r="AC34" s="136">
        <f>$C34*VLOOKUP($A34,'Non-energy Multiplier'!$A$1:$AQ$44,COLUMN('Non-energy Multiplier'!AC$1),0)</f>
        <v>0</v>
      </c>
      <c r="AD34" s="136">
        <f>$C34*VLOOKUP($A34,'Non-energy Multiplier'!$A$1:$AQ$44,COLUMN('Non-energy Multiplier'!AD$1),0)</f>
        <v>0</v>
      </c>
      <c r="AE34" s="136">
        <f>$C34*VLOOKUP($A34,'Non-energy Multiplier'!$A$1:$AQ$44,COLUMN('Non-energy Multiplier'!AE$1),0)</f>
        <v>0</v>
      </c>
      <c r="AF34" s="136">
        <f>$C34*VLOOKUP($A34,'Non-energy Multiplier'!$A$1:$AQ$44,COLUMN('Non-energy Multiplier'!AF$1),0)</f>
        <v>0</v>
      </c>
      <c r="AG34" s="136">
        <f>$C34*VLOOKUP($A34,'Non-energy Multiplier'!$A$1:$AQ$44,COLUMN('Non-energy Multiplier'!AG$1),0)</f>
        <v>0</v>
      </c>
      <c r="AH34" s="136">
        <f>$C34*VLOOKUP($A34,'Non-energy Multiplier'!$A$1:$AQ$44,COLUMN('Non-energy Multiplier'!AH$1),0)</f>
        <v>0</v>
      </c>
      <c r="AI34" s="136">
        <f>$C34*VLOOKUP($A34,'Non-energy Multiplier'!$A$1:$AQ$44,COLUMN('Non-energy Multiplier'!AI$1),0)</f>
        <v>0</v>
      </c>
      <c r="AJ34" s="136">
        <f>$C34*VLOOKUP($A34,'Non-energy Multiplier'!$A$1:$AQ$44,COLUMN('Non-energy Multiplier'!AJ$1),0)</f>
        <v>0</v>
      </c>
      <c r="AK34" s="136">
        <f>$C34*VLOOKUP($A34,'Non-energy Multiplier'!$A$1:$AQ$44,COLUMN('Non-energy Multiplier'!AK$1),0)</f>
        <v>0</v>
      </c>
      <c r="AL34" s="136">
        <f>$C34*VLOOKUP($A34,'Non-energy Multiplier'!$A$1:$AQ$44,COLUMN('Non-energy Multiplier'!AL$1),0)</f>
        <v>0</v>
      </c>
      <c r="AM34" s="136">
        <f>$C34*VLOOKUP($A34,'Non-energy Multiplier'!$A$1:$AQ$44,COLUMN('Non-energy Multiplier'!AM$1),0)</f>
        <v>0</v>
      </c>
      <c r="AN34" s="136">
        <f>$C34*VLOOKUP($A34,'Non-energy Multiplier'!$A$1:$AQ$44,COLUMN('Non-energy Multiplier'!AN$1),0)</f>
        <v>0</v>
      </c>
      <c r="AO34" s="136">
        <f>$C34*VLOOKUP($A34,'Non-energy Multiplier'!$A$1:$AQ$44,COLUMN('Non-energy Multiplier'!AO$1),0)</f>
        <v>0</v>
      </c>
      <c r="AP34" s="136">
        <f>$C34*VLOOKUP($A34,'Non-energy Multiplier'!$A$1:$AQ$44,COLUMN('Non-energy Multiplier'!AP$1),0)</f>
        <v>0</v>
      </c>
      <c r="AQ34" s="136">
        <f>$C34*VLOOKUP($A34,'Non-energy Multiplier'!$A$1:$AQ$44,COLUMN('Non-energy Multiplier'!AQ$1),0)</f>
        <v>0</v>
      </c>
      <c r="AR34" s="136" t="str">
        <f>VLOOKUP($A34,'Sector Match'!$A$1:$B$43,2,0)</f>
        <v>nonroad vehicles 30</v>
      </c>
    </row>
    <row r="35" spans="1:44" x14ac:dyDescent="0.2">
      <c r="A35" s="12" t="s">
        <v>33</v>
      </c>
      <c r="B35" s="136">
        <f>'Non-energy Use 2019'!C148</f>
        <v>0</v>
      </c>
      <c r="C35" s="136">
        <f>'Non-energy Use 2020'!C147</f>
        <v>0</v>
      </c>
      <c r="D35" s="136">
        <f>$C35*VLOOKUP($A35,'Non-energy Multiplier'!$A$1:$AQ$44,COLUMN('Non-energy Multiplier'!D$1),0)</f>
        <v>0</v>
      </c>
      <c r="E35" s="136">
        <f>$C35*VLOOKUP($A35,'Non-energy Multiplier'!$A$1:$AQ$44,COLUMN('Non-energy Multiplier'!E$1),0)</f>
        <v>0</v>
      </c>
      <c r="F35" s="136">
        <f>$C35*VLOOKUP($A35,'Non-energy Multiplier'!$A$1:$AQ$44,COLUMN('Non-energy Multiplier'!F$1),0)</f>
        <v>0</v>
      </c>
      <c r="G35" s="136">
        <f>$C35*VLOOKUP($A35,'Non-energy Multiplier'!$A$1:$AQ$44,COLUMN('Non-energy Multiplier'!G$1),0)</f>
        <v>0</v>
      </c>
      <c r="H35" s="136">
        <f>$C35*VLOOKUP($A35,'Non-energy Multiplier'!$A$1:$AQ$44,COLUMN('Non-energy Multiplier'!H$1),0)</f>
        <v>0</v>
      </c>
      <c r="I35" s="136">
        <f>$C35*VLOOKUP($A35,'Non-energy Multiplier'!$A$1:$AQ$44,COLUMN('Non-energy Multiplier'!I$1),0)</f>
        <v>0</v>
      </c>
      <c r="J35" s="136">
        <f>$C35*VLOOKUP($A35,'Non-energy Multiplier'!$A$1:$AQ$44,COLUMN('Non-energy Multiplier'!J$1),0)</f>
        <v>0</v>
      </c>
      <c r="K35" s="136">
        <f>$C35*VLOOKUP($A35,'Non-energy Multiplier'!$A$1:$AQ$44,COLUMN('Non-energy Multiplier'!K$1),0)</f>
        <v>0</v>
      </c>
      <c r="L35" s="136">
        <f>$C35*VLOOKUP($A35,'Non-energy Multiplier'!$A$1:$AQ$44,COLUMN('Non-energy Multiplier'!L$1),0)</f>
        <v>0</v>
      </c>
      <c r="M35" s="136">
        <f>$C35*VLOOKUP($A35,'Non-energy Multiplier'!$A$1:$AQ$44,COLUMN('Non-energy Multiplier'!M$1),0)</f>
        <v>0</v>
      </c>
      <c r="N35" s="136">
        <f>$C35*VLOOKUP($A35,'Non-energy Multiplier'!$A$1:$AQ$44,COLUMN('Non-energy Multiplier'!N$1),0)</f>
        <v>0</v>
      </c>
      <c r="O35" s="136">
        <f>$C35*VLOOKUP($A35,'Non-energy Multiplier'!$A$1:$AQ$44,COLUMN('Non-energy Multiplier'!O$1),0)</f>
        <v>0</v>
      </c>
      <c r="P35" s="136">
        <f>$C35*VLOOKUP($A35,'Non-energy Multiplier'!$A$1:$AQ$44,COLUMN('Non-energy Multiplier'!P$1),0)</f>
        <v>0</v>
      </c>
      <c r="Q35" s="136">
        <f>$C35*VLOOKUP($A35,'Non-energy Multiplier'!$A$1:$AQ$44,COLUMN('Non-energy Multiplier'!Q$1),0)</f>
        <v>0</v>
      </c>
      <c r="R35" s="136">
        <f>$C35*VLOOKUP($A35,'Non-energy Multiplier'!$A$1:$AQ$44,COLUMN('Non-energy Multiplier'!R$1),0)</f>
        <v>0</v>
      </c>
      <c r="S35" s="136">
        <f>$C35*VLOOKUP($A35,'Non-energy Multiplier'!$A$1:$AQ$44,COLUMN('Non-energy Multiplier'!S$1),0)</f>
        <v>0</v>
      </c>
      <c r="T35" s="136">
        <f>$C35*VLOOKUP($A35,'Non-energy Multiplier'!$A$1:$AQ$44,COLUMN('Non-energy Multiplier'!T$1),0)</f>
        <v>0</v>
      </c>
      <c r="U35" s="136">
        <f>$C35*VLOOKUP($A35,'Non-energy Multiplier'!$A$1:$AQ$44,COLUMN('Non-energy Multiplier'!U$1),0)</f>
        <v>0</v>
      </c>
      <c r="V35" s="136">
        <f>$C35*VLOOKUP($A35,'Non-energy Multiplier'!$A$1:$AQ$44,COLUMN('Non-energy Multiplier'!V$1),0)</f>
        <v>0</v>
      </c>
      <c r="W35" s="136">
        <f>$C35*VLOOKUP($A35,'Non-energy Multiplier'!$A$1:$AQ$44,COLUMN('Non-energy Multiplier'!W$1),0)</f>
        <v>0</v>
      </c>
      <c r="X35" s="136">
        <f>$C35*VLOOKUP($A35,'Non-energy Multiplier'!$A$1:$AQ$44,COLUMN('Non-energy Multiplier'!X$1),0)</f>
        <v>0</v>
      </c>
      <c r="Y35" s="136">
        <f>$C35*VLOOKUP($A35,'Non-energy Multiplier'!$A$1:$AQ$44,COLUMN('Non-energy Multiplier'!Y$1),0)</f>
        <v>0</v>
      </c>
      <c r="Z35" s="136">
        <f>$C35*VLOOKUP($A35,'Non-energy Multiplier'!$A$1:$AQ$44,COLUMN('Non-energy Multiplier'!Z$1),0)</f>
        <v>0</v>
      </c>
      <c r="AA35" s="136">
        <f>$C35*VLOOKUP($A35,'Non-energy Multiplier'!$A$1:$AQ$44,COLUMN('Non-energy Multiplier'!AA$1),0)</f>
        <v>0</v>
      </c>
      <c r="AB35" s="136">
        <f>$C35*VLOOKUP($A35,'Non-energy Multiplier'!$A$1:$AQ$44,COLUMN('Non-energy Multiplier'!AB$1),0)</f>
        <v>0</v>
      </c>
      <c r="AC35" s="136">
        <f>$C35*VLOOKUP($A35,'Non-energy Multiplier'!$A$1:$AQ$44,COLUMN('Non-energy Multiplier'!AC$1),0)</f>
        <v>0</v>
      </c>
      <c r="AD35" s="136">
        <f>$C35*VLOOKUP($A35,'Non-energy Multiplier'!$A$1:$AQ$44,COLUMN('Non-energy Multiplier'!AD$1),0)</f>
        <v>0</v>
      </c>
      <c r="AE35" s="136">
        <f>$C35*VLOOKUP($A35,'Non-energy Multiplier'!$A$1:$AQ$44,COLUMN('Non-energy Multiplier'!AE$1),0)</f>
        <v>0</v>
      </c>
      <c r="AF35" s="136">
        <f>$C35*VLOOKUP($A35,'Non-energy Multiplier'!$A$1:$AQ$44,COLUMN('Non-energy Multiplier'!AF$1),0)</f>
        <v>0</v>
      </c>
      <c r="AG35" s="136">
        <f>$C35*VLOOKUP($A35,'Non-energy Multiplier'!$A$1:$AQ$44,COLUMN('Non-energy Multiplier'!AG$1),0)</f>
        <v>0</v>
      </c>
      <c r="AH35" s="136">
        <f>$C35*VLOOKUP($A35,'Non-energy Multiplier'!$A$1:$AQ$44,COLUMN('Non-energy Multiplier'!AH$1),0)</f>
        <v>0</v>
      </c>
      <c r="AI35" s="136">
        <f>$C35*VLOOKUP($A35,'Non-energy Multiplier'!$A$1:$AQ$44,COLUMN('Non-energy Multiplier'!AI$1),0)</f>
        <v>0</v>
      </c>
      <c r="AJ35" s="136">
        <f>$C35*VLOOKUP($A35,'Non-energy Multiplier'!$A$1:$AQ$44,COLUMN('Non-energy Multiplier'!AJ$1),0)</f>
        <v>0</v>
      </c>
      <c r="AK35" s="136">
        <f>$C35*VLOOKUP($A35,'Non-energy Multiplier'!$A$1:$AQ$44,COLUMN('Non-energy Multiplier'!AK$1),0)</f>
        <v>0</v>
      </c>
      <c r="AL35" s="136">
        <f>$C35*VLOOKUP($A35,'Non-energy Multiplier'!$A$1:$AQ$44,COLUMN('Non-energy Multiplier'!AL$1),0)</f>
        <v>0</v>
      </c>
      <c r="AM35" s="136">
        <f>$C35*VLOOKUP($A35,'Non-energy Multiplier'!$A$1:$AQ$44,COLUMN('Non-energy Multiplier'!AM$1),0)</f>
        <v>0</v>
      </c>
      <c r="AN35" s="136">
        <f>$C35*VLOOKUP($A35,'Non-energy Multiplier'!$A$1:$AQ$44,COLUMN('Non-energy Multiplier'!AN$1),0)</f>
        <v>0</v>
      </c>
      <c r="AO35" s="136">
        <f>$C35*VLOOKUP($A35,'Non-energy Multiplier'!$A$1:$AQ$44,COLUMN('Non-energy Multiplier'!AO$1),0)</f>
        <v>0</v>
      </c>
      <c r="AP35" s="136">
        <f>$C35*VLOOKUP($A35,'Non-energy Multiplier'!$A$1:$AQ$44,COLUMN('Non-energy Multiplier'!AP$1),0)</f>
        <v>0</v>
      </c>
      <c r="AQ35" s="136">
        <f>$C35*VLOOKUP($A35,'Non-energy Multiplier'!$A$1:$AQ$44,COLUMN('Non-energy Multiplier'!AQ$1),0)</f>
        <v>0</v>
      </c>
      <c r="AR35" s="136" t="str">
        <f>VLOOKUP($A35,'Sector Match'!$A$1:$B$43,2,0)</f>
        <v>appliances and electrical equipment 27</v>
      </c>
    </row>
    <row r="36" spans="1:44" x14ac:dyDescent="0.2">
      <c r="A36" s="12" t="s">
        <v>34</v>
      </c>
      <c r="B36" s="136">
        <f>'Non-energy Use 2019'!C149</f>
        <v>0</v>
      </c>
      <c r="C36" s="136">
        <f>'Non-energy Use 2020'!C148</f>
        <v>0</v>
      </c>
      <c r="D36" s="136">
        <f>$C36*VLOOKUP($A36,'Non-energy Multiplier'!$A$1:$AQ$44,COLUMN('Non-energy Multiplier'!D$1),0)</f>
        <v>0</v>
      </c>
      <c r="E36" s="136">
        <f>$C36*VLOOKUP($A36,'Non-energy Multiplier'!$A$1:$AQ$44,COLUMN('Non-energy Multiplier'!E$1),0)</f>
        <v>0</v>
      </c>
      <c r="F36" s="136">
        <f>$C36*VLOOKUP($A36,'Non-energy Multiplier'!$A$1:$AQ$44,COLUMN('Non-energy Multiplier'!F$1),0)</f>
        <v>0</v>
      </c>
      <c r="G36" s="136">
        <f>$C36*VLOOKUP($A36,'Non-energy Multiplier'!$A$1:$AQ$44,COLUMN('Non-energy Multiplier'!G$1),0)</f>
        <v>0</v>
      </c>
      <c r="H36" s="136">
        <f>$C36*VLOOKUP($A36,'Non-energy Multiplier'!$A$1:$AQ$44,COLUMN('Non-energy Multiplier'!H$1),0)</f>
        <v>0</v>
      </c>
      <c r="I36" s="136">
        <f>$C36*VLOOKUP($A36,'Non-energy Multiplier'!$A$1:$AQ$44,COLUMN('Non-energy Multiplier'!I$1),0)</f>
        <v>0</v>
      </c>
      <c r="J36" s="136">
        <f>$C36*VLOOKUP($A36,'Non-energy Multiplier'!$A$1:$AQ$44,COLUMN('Non-energy Multiplier'!J$1),0)</f>
        <v>0</v>
      </c>
      <c r="K36" s="136">
        <f>$C36*VLOOKUP($A36,'Non-energy Multiplier'!$A$1:$AQ$44,COLUMN('Non-energy Multiplier'!K$1),0)</f>
        <v>0</v>
      </c>
      <c r="L36" s="136">
        <f>$C36*VLOOKUP($A36,'Non-energy Multiplier'!$A$1:$AQ$44,COLUMN('Non-energy Multiplier'!L$1),0)</f>
        <v>0</v>
      </c>
      <c r="M36" s="136">
        <f>$C36*VLOOKUP($A36,'Non-energy Multiplier'!$A$1:$AQ$44,COLUMN('Non-energy Multiplier'!M$1),0)</f>
        <v>0</v>
      </c>
      <c r="N36" s="136">
        <f>$C36*VLOOKUP($A36,'Non-energy Multiplier'!$A$1:$AQ$44,COLUMN('Non-energy Multiplier'!N$1),0)</f>
        <v>0</v>
      </c>
      <c r="O36" s="136">
        <f>$C36*VLOOKUP($A36,'Non-energy Multiplier'!$A$1:$AQ$44,COLUMN('Non-energy Multiplier'!O$1),0)</f>
        <v>0</v>
      </c>
      <c r="P36" s="136">
        <f>$C36*VLOOKUP($A36,'Non-energy Multiplier'!$A$1:$AQ$44,COLUMN('Non-energy Multiplier'!P$1),0)</f>
        <v>0</v>
      </c>
      <c r="Q36" s="136">
        <f>$C36*VLOOKUP($A36,'Non-energy Multiplier'!$A$1:$AQ$44,COLUMN('Non-energy Multiplier'!Q$1),0)</f>
        <v>0</v>
      </c>
      <c r="R36" s="136">
        <f>$C36*VLOOKUP($A36,'Non-energy Multiplier'!$A$1:$AQ$44,COLUMN('Non-energy Multiplier'!R$1),0)</f>
        <v>0</v>
      </c>
      <c r="S36" s="136">
        <f>$C36*VLOOKUP($A36,'Non-energy Multiplier'!$A$1:$AQ$44,COLUMN('Non-energy Multiplier'!S$1),0)</f>
        <v>0</v>
      </c>
      <c r="T36" s="136">
        <f>$C36*VLOOKUP($A36,'Non-energy Multiplier'!$A$1:$AQ$44,COLUMN('Non-energy Multiplier'!T$1),0)</f>
        <v>0</v>
      </c>
      <c r="U36" s="136">
        <f>$C36*VLOOKUP($A36,'Non-energy Multiplier'!$A$1:$AQ$44,COLUMN('Non-energy Multiplier'!U$1),0)</f>
        <v>0</v>
      </c>
      <c r="V36" s="136">
        <f>$C36*VLOOKUP($A36,'Non-energy Multiplier'!$A$1:$AQ$44,COLUMN('Non-energy Multiplier'!V$1),0)</f>
        <v>0</v>
      </c>
      <c r="W36" s="136">
        <f>$C36*VLOOKUP($A36,'Non-energy Multiplier'!$A$1:$AQ$44,COLUMN('Non-energy Multiplier'!W$1),0)</f>
        <v>0</v>
      </c>
      <c r="X36" s="136">
        <f>$C36*VLOOKUP($A36,'Non-energy Multiplier'!$A$1:$AQ$44,COLUMN('Non-energy Multiplier'!X$1),0)</f>
        <v>0</v>
      </c>
      <c r="Y36" s="136">
        <f>$C36*VLOOKUP($A36,'Non-energy Multiplier'!$A$1:$AQ$44,COLUMN('Non-energy Multiplier'!Y$1),0)</f>
        <v>0</v>
      </c>
      <c r="Z36" s="136">
        <f>$C36*VLOOKUP($A36,'Non-energy Multiplier'!$A$1:$AQ$44,COLUMN('Non-energy Multiplier'!Z$1),0)</f>
        <v>0</v>
      </c>
      <c r="AA36" s="136">
        <f>$C36*VLOOKUP($A36,'Non-energy Multiplier'!$A$1:$AQ$44,COLUMN('Non-energy Multiplier'!AA$1),0)</f>
        <v>0</v>
      </c>
      <c r="AB36" s="136">
        <f>$C36*VLOOKUP($A36,'Non-energy Multiplier'!$A$1:$AQ$44,COLUMN('Non-energy Multiplier'!AB$1),0)</f>
        <v>0</v>
      </c>
      <c r="AC36" s="136">
        <f>$C36*VLOOKUP($A36,'Non-energy Multiplier'!$A$1:$AQ$44,COLUMN('Non-energy Multiplier'!AC$1),0)</f>
        <v>0</v>
      </c>
      <c r="AD36" s="136">
        <f>$C36*VLOOKUP($A36,'Non-energy Multiplier'!$A$1:$AQ$44,COLUMN('Non-energy Multiplier'!AD$1),0)</f>
        <v>0</v>
      </c>
      <c r="AE36" s="136">
        <f>$C36*VLOOKUP($A36,'Non-energy Multiplier'!$A$1:$AQ$44,COLUMN('Non-energy Multiplier'!AE$1),0)</f>
        <v>0</v>
      </c>
      <c r="AF36" s="136">
        <f>$C36*VLOOKUP($A36,'Non-energy Multiplier'!$A$1:$AQ$44,COLUMN('Non-energy Multiplier'!AF$1),0)</f>
        <v>0</v>
      </c>
      <c r="AG36" s="136">
        <f>$C36*VLOOKUP($A36,'Non-energy Multiplier'!$A$1:$AQ$44,COLUMN('Non-energy Multiplier'!AG$1),0)</f>
        <v>0</v>
      </c>
      <c r="AH36" s="136">
        <f>$C36*VLOOKUP($A36,'Non-energy Multiplier'!$A$1:$AQ$44,COLUMN('Non-energy Multiplier'!AH$1),0)</f>
        <v>0</v>
      </c>
      <c r="AI36" s="136">
        <f>$C36*VLOOKUP($A36,'Non-energy Multiplier'!$A$1:$AQ$44,COLUMN('Non-energy Multiplier'!AI$1),0)</f>
        <v>0</v>
      </c>
      <c r="AJ36" s="136">
        <f>$C36*VLOOKUP($A36,'Non-energy Multiplier'!$A$1:$AQ$44,COLUMN('Non-energy Multiplier'!AJ$1),0)</f>
        <v>0</v>
      </c>
      <c r="AK36" s="136">
        <f>$C36*VLOOKUP($A36,'Non-energy Multiplier'!$A$1:$AQ$44,COLUMN('Non-energy Multiplier'!AK$1),0)</f>
        <v>0</v>
      </c>
      <c r="AL36" s="136">
        <f>$C36*VLOOKUP($A36,'Non-energy Multiplier'!$A$1:$AQ$44,COLUMN('Non-energy Multiplier'!AL$1),0)</f>
        <v>0</v>
      </c>
      <c r="AM36" s="136">
        <f>$C36*VLOOKUP($A36,'Non-energy Multiplier'!$A$1:$AQ$44,COLUMN('Non-energy Multiplier'!AM$1),0)</f>
        <v>0</v>
      </c>
      <c r="AN36" s="136">
        <f>$C36*VLOOKUP($A36,'Non-energy Multiplier'!$A$1:$AQ$44,COLUMN('Non-energy Multiplier'!AN$1),0)</f>
        <v>0</v>
      </c>
      <c r="AO36" s="136">
        <f>$C36*VLOOKUP($A36,'Non-energy Multiplier'!$A$1:$AQ$44,COLUMN('Non-energy Multiplier'!AO$1),0)</f>
        <v>0</v>
      </c>
      <c r="AP36" s="136">
        <f>$C36*VLOOKUP($A36,'Non-energy Multiplier'!$A$1:$AQ$44,COLUMN('Non-energy Multiplier'!AP$1),0)</f>
        <v>0</v>
      </c>
      <c r="AQ36" s="136">
        <f>$C36*VLOOKUP($A36,'Non-energy Multiplier'!$A$1:$AQ$44,COLUMN('Non-energy Multiplier'!AQ$1),0)</f>
        <v>0</v>
      </c>
      <c r="AR36" s="136" t="str">
        <f>VLOOKUP($A36,'Sector Match'!$A$1:$B$43,2,0)</f>
        <v>computers and electronics 26</v>
      </c>
    </row>
    <row r="37" spans="1:44" x14ac:dyDescent="0.2">
      <c r="A37" s="12" t="s">
        <v>35</v>
      </c>
      <c r="B37" s="136">
        <f>'Non-energy Use 2019'!C150</f>
        <v>0</v>
      </c>
      <c r="C37" s="136">
        <f>'Non-energy Use 2020'!C149</f>
        <v>0</v>
      </c>
      <c r="D37" s="136">
        <f>$C37*VLOOKUP($A37,'Non-energy Multiplier'!$A$1:$AQ$44,COLUMN('Non-energy Multiplier'!D$1),0)</f>
        <v>0</v>
      </c>
      <c r="E37" s="136">
        <f>$C37*VLOOKUP($A37,'Non-energy Multiplier'!$A$1:$AQ$44,COLUMN('Non-energy Multiplier'!E$1),0)</f>
        <v>0</v>
      </c>
      <c r="F37" s="136">
        <f>$C37*VLOOKUP($A37,'Non-energy Multiplier'!$A$1:$AQ$44,COLUMN('Non-energy Multiplier'!F$1),0)</f>
        <v>0</v>
      </c>
      <c r="G37" s="136">
        <f>$C37*VLOOKUP($A37,'Non-energy Multiplier'!$A$1:$AQ$44,COLUMN('Non-energy Multiplier'!G$1),0)</f>
        <v>0</v>
      </c>
      <c r="H37" s="136">
        <f>$C37*VLOOKUP($A37,'Non-energy Multiplier'!$A$1:$AQ$44,COLUMN('Non-energy Multiplier'!H$1),0)</f>
        <v>0</v>
      </c>
      <c r="I37" s="136">
        <f>$C37*VLOOKUP($A37,'Non-energy Multiplier'!$A$1:$AQ$44,COLUMN('Non-energy Multiplier'!I$1),0)</f>
        <v>0</v>
      </c>
      <c r="J37" s="136">
        <f>$C37*VLOOKUP($A37,'Non-energy Multiplier'!$A$1:$AQ$44,COLUMN('Non-energy Multiplier'!J$1),0)</f>
        <v>0</v>
      </c>
      <c r="K37" s="136">
        <f>$C37*VLOOKUP($A37,'Non-energy Multiplier'!$A$1:$AQ$44,COLUMN('Non-energy Multiplier'!K$1),0)</f>
        <v>0</v>
      </c>
      <c r="L37" s="136">
        <f>$C37*VLOOKUP($A37,'Non-energy Multiplier'!$A$1:$AQ$44,COLUMN('Non-energy Multiplier'!L$1),0)</f>
        <v>0</v>
      </c>
      <c r="M37" s="136">
        <f>$C37*VLOOKUP($A37,'Non-energy Multiplier'!$A$1:$AQ$44,COLUMN('Non-energy Multiplier'!M$1),0)</f>
        <v>0</v>
      </c>
      <c r="N37" s="136">
        <f>$C37*VLOOKUP($A37,'Non-energy Multiplier'!$A$1:$AQ$44,COLUMN('Non-energy Multiplier'!N$1),0)</f>
        <v>0</v>
      </c>
      <c r="O37" s="136">
        <f>$C37*VLOOKUP($A37,'Non-energy Multiplier'!$A$1:$AQ$44,COLUMN('Non-energy Multiplier'!O$1),0)</f>
        <v>0</v>
      </c>
      <c r="P37" s="136">
        <f>$C37*VLOOKUP($A37,'Non-energy Multiplier'!$A$1:$AQ$44,COLUMN('Non-energy Multiplier'!P$1),0)</f>
        <v>0</v>
      </c>
      <c r="Q37" s="136">
        <f>$C37*VLOOKUP($A37,'Non-energy Multiplier'!$A$1:$AQ$44,COLUMN('Non-energy Multiplier'!Q$1),0)</f>
        <v>0</v>
      </c>
      <c r="R37" s="136">
        <f>$C37*VLOOKUP($A37,'Non-energy Multiplier'!$A$1:$AQ$44,COLUMN('Non-energy Multiplier'!R$1),0)</f>
        <v>0</v>
      </c>
      <c r="S37" s="136">
        <f>$C37*VLOOKUP($A37,'Non-energy Multiplier'!$A$1:$AQ$44,COLUMN('Non-energy Multiplier'!S$1),0)</f>
        <v>0</v>
      </c>
      <c r="T37" s="136">
        <f>$C37*VLOOKUP($A37,'Non-energy Multiplier'!$A$1:$AQ$44,COLUMN('Non-energy Multiplier'!T$1),0)</f>
        <v>0</v>
      </c>
      <c r="U37" s="136">
        <f>$C37*VLOOKUP($A37,'Non-energy Multiplier'!$A$1:$AQ$44,COLUMN('Non-energy Multiplier'!U$1),0)</f>
        <v>0</v>
      </c>
      <c r="V37" s="136">
        <f>$C37*VLOOKUP($A37,'Non-energy Multiplier'!$A$1:$AQ$44,COLUMN('Non-energy Multiplier'!V$1),0)</f>
        <v>0</v>
      </c>
      <c r="W37" s="136">
        <f>$C37*VLOOKUP($A37,'Non-energy Multiplier'!$A$1:$AQ$44,COLUMN('Non-energy Multiplier'!W$1),0)</f>
        <v>0</v>
      </c>
      <c r="X37" s="136">
        <f>$C37*VLOOKUP($A37,'Non-energy Multiplier'!$A$1:$AQ$44,COLUMN('Non-energy Multiplier'!X$1),0)</f>
        <v>0</v>
      </c>
      <c r="Y37" s="136">
        <f>$C37*VLOOKUP($A37,'Non-energy Multiplier'!$A$1:$AQ$44,COLUMN('Non-energy Multiplier'!Y$1),0)</f>
        <v>0</v>
      </c>
      <c r="Z37" s="136">
        <f>$C37*VLOOKUP($A37,'Non-energy Multiplier'!$A$1:$AQ$44,COLUMN('Non-energy Multiplier'!Z$1),0)</f>
        <v>0</v>
      </c>
      <c r="AA37" s="136">
        <f>$C37*VLOOKUP($A37,'Non-energy Multiplier'!$A$1:$AQ$44,COLUMN('Non-energy Multiplier'!AA$1),0)</f>
        <v>0</v>
      </c>
      <c r="AB37" s="136">
        <f>$C37*VLOOKUP($A37,'Non-energy Multiplier'!$A$1:$AQ$44,COLUMN('Non-energy Multiplier'!AB$1),0)</f>
        <v>0</v>
      </c>
      <c r="AC37" s="136">
        <f>$C37*VLOOKUP($A37,'Non-energy Multiplier'!$A$1:$AQ$44,COLUMN('Non-energy Multiplier'!AC$1),0)</f>
        <v>0</v>
      </c>
      <c r="AD37" s="136">
        <f>$C37*VLOOKUP($A37,'Non-energy Multiplier'!$A$1:$AQ$44,COLUMN('Non-energy Multiplier'!AD$1),0)</f>
        <v>0</v>
      </c>
      <c r="AE37" s="136">
        <f>$C37*VLOOKUP($A37,'Non-energy Multiplier'!$A$1:$AQ$44,COLUMN('Non-energy Multiplier'!AE$1),0)</f>
        <v>0</v>
      </c>
      <c r="AF37" s="136">
        <f>$C37*VLOOKUP($A37,'Non-energy Multiplier'!$A$1:$AQ$44,COLUMN('Non-energy Multiplier'!AF$1),0)</f>
        <v>0</v>
      </c>
      <c r="AG37" s="136">
        <f>$C37*VLOOKUP($A37,'Non-energy Multiplier'!$A$1:$AQ$44,COLUMN('Non-energy Multiplier'!AG$1),0)</f>
        <v>0</v>
      </c>
      <c r="AH37" s="136">
        <f>$C37*VLOOKUP($A37,'Non-energy Multiplier'!$A$1:$AQ$44,COLUMN('Non-energy Multiplier'!AH$1),0)</f>
        <v>0</v>
      </c>
      <c r="AI37" s="136">
        <f>$C37*VLOOKUP($A37,'Non-energy Multiplier'!$A$1:$AQ$44,COLUMN('Non-energy Multiplier'!AI$1),0)</f>
        <v>0</v>
      </c>
      <c r="AJ37" s="136">
        <f>$C37*VLOOKUP($A37,'Non-energy Multiplier'!$A$1:$AQ$44,COLUMN('Non-energy Multiplier'!AJ$1),0)</f>
        <v>0</v>
      </c>
      <c r="AK37" s="136">
        <f>$C37*VLOOKUP($A37,'Non-energy Multiplier'!$A$1:$AQ$44,COLUMN('Non-energy Multiplier'!AK$1),0)</f>
        <v>0</v>
      </c>
      <c r="AL37" s="136">
        <f>$C37*VLOOKUP($A37,'Non-energy Multiplier'!$A$1:$AQ$44,COLUMN('Non-energy Multiplier'!AL$1),0)</f>
        <v>0</v>
      </c>
      <c r="AM37" s="136">
        <f>$C37*VLOOKUP($A37,'Non-energy Multiplier'!$A$1:$AQ$44,COLUMN('Non-energy Multiplier'!AM$1),0)</f>
        <v>0</v>
      </c>
      <c r="AN37" s="136">
        <f>$C37*VLOOKUP($A37,'Non-energy Multiplier'!$A$1:$AQ$44,COLUMN('Non-energy Multiplier'!AN$1),0)</f>
        <v>0</v>
      </c>
      <c r="AO37" s="136">
        <f>$C37*VLOOKUP($A37,'Non-energy Multiplier'!$A$1:$AQ$44,COLUMN('Non-energy Multiplier'!AO$1),0)</f>
        <v>0</v>
      </c>
      <c r="AP37" s="136">
        <f>$C37*VLOOKUP($A37,'Non-energy Multiplier'!$A$1:$AQ$44,COLUMN('Non-energy Multiplier'!AP$1),0)</f>
        <v>0</v>
      </c>
      <c r="AQ37" s="136">
        <f>$C37*VLOOKUP($A37,'Non-energy Multiplier'!$A$1:$AQ$44,COLUMN('Non-energy Multiplier'!AQ$1),0)</f>
        <v>0</v>
      </c>
      <c r="AR37" s="136" t="str">
        <f>VLOOKUP($A37,'Sector Match'!$A$1:$B$43,2,0)</f>
        <v>computers and electronics 26</v>
      </c>
    </row>
    <row r="38" spans="1:44" x14ac:dyDescent="0.2">
      <c r="A38" s="12" t="s">
        <v>36</v>
      </c>
      <c r="B38" s="136">
        <f>'Non-energy Use 2019'!C151</f>
        <v>0</v>
      </c>
      <c r="C38" s="136">
        <f>'Non-energy Use 2020'!C150</f>
        <v>0</v>
      </c>
      <c r="D38" s="136">
        <f>$C38*VLOOKUP($A38,'Non-energy Multiplier'!$A$1:$AQ$44,COLUMN('Non-energy Multiplier'!D$1),0)</f>
        <v>0</v>
      </c>
      <c r="E38" s="136">
        <f>$C38*VLOOKUP($A38,'Non-energy Multiplier'!$A$1:$AQ$44,COLUMN('Non-energy Multiplier'!E$1),0)</f>
        <v>0</v>
      </c>
      <c r="F38" s="136">
        <f>$C38*VLOOKUP($A38,'Non-energy Multiplier'!$A$1:$AQ$44,COLUMN('Non-energy Multiplier'!F$1),0)</f>
        <v>0</v>
      </c>
      <c r="G38" s="136">
        <f>$C38*VLOOKUP($A38,'Non-energy Multiplier'!$A$1:$AQ$44,COLUMN('Non-energy Multiplier'!G$1),0)</f>
        <v>0</v>
      </c>
      <c r="H38" s="136">
        <f>$C38*VLOOKUP($A38,'Non-energy Multiplier'!$A$1:$AQ$44,COLUMN('Non-energy Multiplier'!H$1),0)</f>
        <v>0</v>
      </c>
      <c r="I38" s="136">
        <f>$C38*VLOOKUP($A38,'Non-energy Multiplier'!$A$1:$AQ$44,COLUMN('Non-energy Multiplier'!I$1),0)</f>
        <v>0</v>
      </c>
      <c r="J38" s="136">
        <f>$C38*VLOOKUP($A38,'Non-energy Multiplier'!$A$1:$AQ$44,COLUMN('Non-energy Multiplier'!J$1),0)</f>
        <v>0</v>
      </c>
      <c r="K38" s="136">
        <f>$C38*VLOOKUP($A38,'Non-energy Multiplier'!$A$1:$AQ$44,COLUMN('Non-energy Multiplier'!K$1),0)</f>
        <v>0</v>
      </c>
      <c r="L38" s="136">
        <f>$C38*VLOOKUP($A38,'Non-energy Multiplier'!$A$1:$AQ$44,COLUMN('Non-energy Multiplier'!L$1),0)</f>
        <v>0</v>
      </c>
      <c r="M38" s="136">
        <f>$C38*VLOOKUP($A38,'Non-energy Multiplier'!$A$1:$AQ$44,COLUMN('Non-energy Multiplier'!M$1),0)</f>
        <v>0</v>
      </c>
      <c r="N38" s="136">
        <f>$C38*VLOOKUP($A38,'Non-energy Multiplier'!$A$1:$AQ$44,COLUMN('Non-energy Multiplier'!N$1),0)</f>
        <v>0</v>
      </c>
      <c r="O38" s="136">
        <f>$C38*VLOOKUP($A38,'Non-energy Multiplier'!$A$1:$AQ$44,COLUMN('Non-energy Multiplier'!O$1),0)</f>
        <v>0</v>
      </c>
      <c r="P38" s="136">
        <f>$C38*VLOOKUP($A38,'Non-energy Multiplier'!$A$1:$AQ$44,COLUMN('Non-energy Multiplier'!P$1),0)</f>
        <v>0</v>
      </c>
      <c r="Q38" s="136">
        <f>$C38*VLOOKUP($A38,'Non-energy Multiplier'!$A$1:$AQ$44,COLUMN('Non-energy Multiplier'!Q$1),0)</f>
        <v>0</v>
      </c>
      <c r="R38" s="136">
        <f>$C38*VLOOKUP($A38,'Non-energy Multiplier'!$A$1:$AQ$44,COLUMN('Non-energy Multiplier'!R$1),0)</f>
        <v>0</v>
      </c>
      <c r="S38" s="136">
        <f>$C38*VLOOKUP($A38,'Non-energy Multiplier'!$A$1:$AQ$44,COLUMN('Non-energy Multiplier'!S$1),0)</f>
        <v>0</v>
      </c>
      <c r="T38" s="136">
        <f>$C38*VLOOKUP($A38,'Non-energy Multiplier'!$A$1:$AQ$44,COLUMN('Non-energy Multiplier'!T$1),0)</f>
        <v>0</v>
      </c>
      <c r="U38" s="136">
        <f>$C38*VLOOKUP($A38,'Non-energy Multiplier'!$A$1:$AQ$44,COLUMN('Non-energy Multiplier'!U$1),0)</f>
        <v>0</v>
      </c>
      <c r="V38" s="136">
        <f>$C38*VLOOKUP($A38,'Non-energy Multiplier'!$A$1:$AQ$44,COLUMN('Non-energy Multiplier'!V$1),0)</f>
        <v>0</v>
      </c>
      <c r="W38" s="136">
        <f>$C38*VLOOKUP($A38,'Non-energy Multiplier'!$A$1:$AQ$44,COLUMN('Non-energy Multiplier'!W$1),0)</f>
        <v>0</v>
      </c>
      <c r="X38" s="136">
        <f>$C38*VLOOKUP($A38,'Non-energy Multiplier'!$A$1:$AQ$44,COLUMN('Non-energy Multiplier'!X$1),0)</f>
        <v>0</v>
      </c>
      <c r="Y38" s="136">
        <f>$C38*VLOOKUP($A38,'Non-energy Multiplier'!$A$1:$AQ$44,COLUMN('Non-energy Multiplier'!Y$1),0)</f>
        <v>0</v>
      </c>
      <c r="Z38" s="136">
        <f>$C38*VLOOKUP($A38,'Non-energy Multiplier'!$A$1:$AQ$44,COLUMN('Non-energy Multiplier'!Z$1),0)</f>
        <v>0</v>
      </c>
      <c r="AA38" s="136">
        <f>$C38*VLOOKUP($A38,'Non-energy Multiplier'!$A$1:$AQ$44,COLUMN('Non-energy Multiplier'!AA$1),0)</f>
        <v>0</v>
      </c>
      <c r="AB38" s="136">
        <f>$C38*VLOOKUP($A38,'Non-energy Multiplier'!$A$1:$AQ$44,COLUMN('Non-energy Multiplier'!AB$1),0)</f>
        <v>0</v>
      </c>
      <c r="AC38" s="136">
        <f>$C38*VLOOKUP($A38,'Non-energy Multiplier'!$A$1:$AQ$44,COLUMN('Non-energy Multiplier'!AC$1),0)</f>
        <v>0</v>
      </c>
      <c r="AD38" s="136">
        <f>$C38*VLOOKUP($A38,'Non-energy Multiplier'!$A$1:$AQ$44,COLUMN('Non-energy Multiplier'!AD$1),0)</f>
        <v>0</v>
      </c>
      <c r="AE38" s="136">
        <f>$C38*VLOOKUP($A38,'Non-energy Multiplier'!$A$1:$AQ$44,COLUMN('Non-energy Multiplier'!AE$1),0)</f>
        <v>0</v>
      </c>
      <c r="AF38" s="136">
        <f>$C38*VLOOKUP($A38,'Non-energy Multiplier'!$A$1:$AQ$44,COLUMN('Non-energy Multiplier'!AF$1),0)</f>
        <v>0</v>
      </c>
      <c r="AG38" s="136">
        <f>$C38*VLOOKUP($A38,'Non-energy Multiplier'!$A$1:$AQ$44,COLUMN('Non-energy Multiplier'!AG$1),0)</f>
        <v>0</v>
      </c>
      <c r="AH38" s="136">
        <f>$C38*VLOOKUP($A38,'Non-energy Multiplier'!$A$1:$AQ$44,COLUMN('Non-energy Multiplier'!AH$1),0)</f>
        <v>0</v>
      </c>
      <c r="AI38" s="136">
        <f>$C38*VLOOKUP($A38,'Non-energy Multiplier'!$A$1:$AQ$44,COLUMN('Non-energy Multiplier'!AI$1),0)</f>
        <v>0</v>
      </c>
      <c r="AJ38" s="136">
        <f>$C38*VLOOKUP($A38,'Non-energy Multiplier'!$A$1:$AQ$44,COLUMN('Non-energy Multiplier'!AJ$1),0)</f>
        <v>0</v>
      </c>
      <c r="AK38" s="136">
        <f>$C38*VLOOKUP($A38,'Non-energy Multiplier'!$A$1:$AQ$44,COLUMN('Non-energy Multiplier'!AK$1),0)</f>
        <v>0</v>
      </c>
      <c r="AL38" s="136">
        <f>$C38*VLOOKUP($A38,'Non-energy Multiplier'!$A$1:$AQ$44,COLUMN('Non-energy Multiplier'!AL$1),0)</f>
        <v>0</v>
      </c>
      <c r="AM38" s="136">
        <f>$C38*VLOOKUP($A38,'Non-energy Multiplier'!$A$1:$AQ$44,COLUMN('Non-energy Multiplier'!AM$1),0)</f>
        <v>0</v>
      </c>
      <c r="AN38" s="136">
        <f>$C38*VLOOKUP($A38,'Non-energy Multiplier'!$A$1:$AQ$44,COLUMN('Non-energy Multiplier'!AN$1),0)</f>
        <v>0</v>
      </c>
      <c r="AO38" s="136">
        <f>$C38*VLOOKUP($A38,'Non-energy Multiplier'!$A$1:$AQ$44,COLUMN('Non-energy Multiplier'!AO$1),0)</f>
        <v>0</v>
      </c>
      <c r="AP38" s="136">
        <f>$C38*VLOOKUP($A38,'Non-energy Multiplier'!$A$1:$AQ$44,COLUMN('Non-energy Multiplier'!AP$1),0)</f>
        <v>0</v>
      </c>
      <c r="AQ38" s="136">
        <f>$C38*VLOOKUP($A38,'Non-energy Multiplier'!$A$1:$AQ$44,COLUMN('Non-energy Multiplier'!AQ$1),0)</f>
        <v>0</v>
      </c>
      <c r="AR38" s="136" t="str">
        <f>VLOOKUP($A38,'Sector Match'!$A$1:$B$43,2,0)</f>
        <v>other machinery 28</v>
      </c>
    </row>
    <row r="39" spans="1:44" x14ac:dyDescent="0.2">
      <c r="A39" s="12" t="s">
        <v>37</v>
      </c>
      <c r="B39" s="136">
        <f>'Non-energy Use 2019'!C152</f>
        <v>0</v>
      </c>
      <c r="C39" s="136">
        <f>'Non-energy Use 2020'!C151</f>
        <v>0</v>
      </c>
      <c r="D39" s="136">
        <f>$C39*VLOOKUP($A39,'Non-energy Multiplier'!$A$1:$AQ$44,COLUMN('Non-energy Multiplier'!D$1),0)</f>
        <v>0</v>
      </c>
      <c r="E39" s="136">
        <f>$C39*VLOOKUP($A39,'Non-energy Multiplier'!$A$1:$AQ$44,COLUMN('Non-energy Multiplier'!E$1),0)</f>
        <v>0</v>
      </c>
      <c r="F39" s="136">
        <f>$C39*VLOOKUP($A39,'Non-energy Multiplier'!$A$1:$AQ$44,COLUMN('Non-energy Multiplier'!F$1),0)</f>
        <v>0</v>
      </c>
      <c r="G39" s="136">
        <f>$C39*VLOOKUP($A39,'Non-energy Multiplier'!$A$1:$AQ$44,COLUMN('Non-energy Multiplier'!G$1),0)</f>
        <v>0</v>
      </c>
      <c r="H39" s="136">
        <f>$C39*VLOOKUP($A39,'Non-energy Multiplier'!$A$1:$AQ$44,COLUMN('Non-energy Multiplier'!H$1),0)</f>
        <v>0</v>
      </c>
      <c r="I39" s="136">
        <f>$C39*VLOOKUP($A39,'Non-energy Multiplier'!$A$1:$AQ$44,COLUMN('Non-energy Multiplier'!I$1),0)</f>
        <v>0</v>
      </c>
      <c r="J39" s="136">
        <f>$C39*VLOOKUP($A39,'Non-energy Multiplier'!$A$1:$AQ$44,COLUMN('Non-energy Multiplier'!J$1),0)</f>
        <v>0</v>
      </c>
      <c r="K39" s="136">
        <f>$C39*VLOOKUP($A39,'Non-energy Multiplier'!$A$1:$AQ$44,COLUMN('Non-energy Multiplier'!K$1),0)</f>
        <v>0</v>
      </c>
      <c r="L39" s="136">
        <f>$C39*VLOOKUP($A39,'Non-energy Multiplier'!$A$1:$AQ$44,COLUMN('Non-energy Multiplier'!L$1),0)</f>
        <v>0</v>
      </c>
      <c r="M39" s="136">
        <f>$C39*VLOOKUP($A39,'Non-energy Multiplier'!$A$1:$AQ$44,COLUMN('Non-energy Multiplier'!M$1),0)</f>
        <v>0</v>
      </c>
      <c r="N39" s="136">
        <f>$C39*VLOOKUP($A39,'Non-energy Multiplier'!$A$1:$AQ$44,COLUMN('Non-energy Multiplier'!N$1),0)</f>
        <v>0</v>
      </c>
      <c r="O39" s="136">
        <f>$C39*VLOOKUP($A39,'Non-energy Multiplier'!$A$1:$AQ$44,COLUMN('Non-energy Multiplier'!O$1),0)</f>
        <v>0</v>
      </c>
      <c r="P39" s="136">
        <f>$C39*VLOOKUP($A39,'Non-energy Multiplier'!$A$1:$AQ$44,COLUMN('Non-energy Multiplier'!P$1),0)</f>
        <v>0</v>
      </c>
      <c r="Q39" s="136">
        <f>$C39*VLOOKUP($A39,'Non-energy Multiplier'!$A$1:$AQ$44,COLUMN('Non-energy Multiplier'!Q$1),0)</f>
        <v>0</v>
      </c>
      <c r="R39" s="136">
        <f>$C39*VLOOKUP($A39,'Non-energy Multiplier'!$A$1:$AQ$44,COLUMN('Non-energy Multiplier'!R$1),0)</f>
        <v>0</v>
      </c>
      <c r="S39" s="136">
        <f>$C39*VLOOKUP($A39,'Non-energy Multiplier'!$A$1:$AQ$44,COLUMN('Non-energy Multiplier'!S$1),0)</f>
        <v>0</v>
      </c>
      <c r="T39" s="136">
        <f>$C39*VLOOKUP($A39,'Non-energy Multiplier'!$A$1:$AQ$44,COLUMN('Non-energy Multiplier'!T$1),0)</f>
        <v>0</v>
      </c>
      <c r="U39" s="136">
        <f>$C39*VLOOKUP($A39,'Non-energy Multiplier'!$A$1:$AQ$44,COLUMN('Non-energy Multiplier'!U$1),0)</f>
        <v>0</v>
      </c>
      <c r="V39" s="136">
        <f>$C39*VLOOKUP($A39,'Non-energy Multiplier'!$A$1:$AQ$44,COLUMN('Non-energy Multiplier'!V$1),0)</f>
        <v>0</v>
      </c>
      <c r="W39" s="136">
        <f>$C39*VLOOKUP($A39,'Non-energy Multiplier'!$A$1:$AQ$44,COLUMN('Non-energy Multiplier'!W$1),0)</f>
        <v>0</v>
      </c>
      <c r="X39" s="136">
        <f>$C39*VLOOKUP($A39,'Non-energy Multiplier'!$A$1:$AQ$44,COLUMN('Non-energy Multiplier'!X$1),0)</f>
        <v>0</v>
      </c>
      <c r="Y39" s="136">
        <f>$C39*VLOOKUP($A39,'Non-energy Multiplier'!$A$1:$AQ$44,COLUMN('Non-energy Multiplier'!Y$1),0)</f>
        <v>0</v>
      </c>
      <c r="Z39" s="136">
        <f>$C39*VLOOKUP($A39,'Non-energy Multiplier'!$A$1:$AQ$44,COLUMN('Non-energy Multiplier'!Z$1),0)</f>
        <v>0</v>
      </c>
      <c r="AA39" s="136">
        <f>$C39*VLOOKUP($A39,'Non-energy Multiplier'!$A$1:$AQ$44,COLUMN('Non-energy Multiplier'!AA$1),0)</f>
        <v>0</v>
      </c>
      <c r="AB39" s="136">
        <f>$C39*VLOOKUP($A39,'Non-energy Multiplier'!$A$1:$AQ$44,COLUMN('Non-energy Multiplier'!AB$1),0)</f>
        <v>0</v>
      </c>
      <c r="AC39" s="136">
        <f>$C39*VLOOKUP($A39,'Non-energy Multiplier'!$A$1:$AQ$44,COLUMN('Non-energy Multiplier'!AC$1),0)</f>
        <v>0</v>
      </c>
      <c r="AD39" s="136">
        <f>$C39*VLOOKUP($A39,'Non-energy Multiplier'!$A$1:$AQ$44,COLUMN('Non-energy Multiplier'!AD$1),0)</f>
        <v>0</v>
      </c>
      <c r="AE39" s="136">
        <f>$C39*VLOOKUP($A39,'Non-energy Multiplier'!$A$1:$AQ$44,COLUMN('Non-energy Multiplier'!AE$1),0)</f>
        <v>0</v>
      </c>
      <c r="AF39" s="136">
        <f>$C39*VLOOKUP($A39,'Non-energy Multiplier'!$A$1:$AQ$44,COLUMN('Non-energy Multiplier'!AF$1),0)</f>
        <v>0</v>
      </c>
      <c r="AG39" s="136">
        <f>$C39*VLOOKUP($A39,'Non-energy Multiplier'!$A$1:$AQ$44,COLUMN('Non-energy Multiplier'!AG$1),0)</f>
        <v>0</v>
      </c>
      <c r="AH39" s="136">
        <f>$C39*VLOOKUP($A39,'Non-energy Multiplier'!$A$1:$AQ$44,COLUMN('Non-energy Multiplier'!AH$1),0)</f>
        <v>0</v>
      </c>
      <c r="AI39" s="136">
        <f>$C39*VLOOKUP($A39,'Non-energy Multiplier'!$A$1:$AQ$44,COLUMN('Non-energy Multiplier'!AI$1),0)</f>
        <v>0</v>
      </c>
      <c r="AJ39" s="136">
        <f>$C39*VLOOKUP($A39,'Non-energy Multiplier'!$A$1:$AQ$44,COLUMN('Non-energy Multiplier'!AJ$1),0)</f>
        <v>0</v>
      </c>
      <c r="AK39" s="136">
        <f>$C39*VLOOKUP($A39,'Non-energy Multiplier'!$A$1:$AQ$44,COLUMN('Non-energy Multiplier'!AK$1),0)</f>
        <v>0</v>
      </c>
      <c r="AL39" s="136">
        <f>$C39*VLOOKUP($A39,'Non-energy Multiplier'!$A$1:$AQ$44,COLUMN('Non-energy Multiplier'!AL$1),0)</f>
        <v>0</v>
      </c>
      <c r="AM39" s="136">
        <f>$C39*VLOOKUP($A39,'Non-energy Multiplier'!$A$1:$AQ$44,COLUMN('Non-energy Multiplier'!AM$1),0)</f>
        <v>0</v>
      </c>
      <c r="AN39" s="136">
        <f>$C39*VLOOKUP($A39,'Non-energy Multiplier'!$A$1:$AQ$44,COLUMN('Non-energy Multiplier'!AN$1),0)</f>
        <v>0</v>
      </c>
      <c r="AO39" s="136">
        <f>$C39*VLOOKUP($A39,'Non-energy Multiplier'!$A$1:$AQ$44,COLUMN('Non-energy Multiplier'!AO$1),0)</f>
        <v>0</v>
      </c>
      <c r="AP39" s="136">
        <f>$C39*VLOOKUP($A39,'Non-energy Multiplier'!$A$1:$AQ$44,COLUMN('Non-energy Multiplier'!AP$1),0)</f>
        <v>0</v>
      </c>
      <c r="AQ39" s="136">
        <f>$C39*VLOOKUP($A39,'Non-energy Multiplier'!$A$1:$AQ$44,COLUMN('Non-energy Multiplier'!AQ$1),0)</f>
        <v>0</v>
      </c>
      <c r="AR39" s="136" t="str">
        <f>VLOOKUP($A39,'Sector Match'!$A$1:$B$43,2,0)</f>
        <v>water and waste 36T39</v>
      </c>
    </row>
    <row r="40" spans="1:44" x14ac:dyDescent="0.2">
      <c r="A40" s="12" t="s">
        <v>38</v>
      </c>
      <c r="B40" s="136">
        <f>'Non-energy Use 2019'!C153</f>
        <v>0</v>
      </c>
      <c r="C40" s="136">
        <f>'Non-energy Use 2020'!C152</f>
        <v>0</v>
      </c>
      <c r="D40" s="136">
        <f>$C40*VLOOKUP($A40,'Non-energy Multiplier'!$A$1:$AQ$44,COLUMN('Non-energy Multiplier'!D$1),0)</f>
        <v>0</v>
      </c>
      <c r="E40" s="136">
        <f>$C40*VLOOKUP($A40,'Non-energy Multiplier'!$A$1:$AQ$44,COLUMN('Non-energy Multiplier'!E$1),0)</f>
        <v>0</v>
      </c>
      <c r="F40" s="136">
        <f>$C40*VLOOKUP($A40,'Non-energy Multiplier'!$A$1:$AQ$44,COLUMN('Non-energy Multiplier'!F$1),0)</f>
        <v>0</v>
      </c>
      <c r="G40" s="136">
        <f>$C40*VLOOKUP($A40,'Non-energy Multiplier'!$A$1:$AQ$44,COLUMN('Non-energy Multiplier'!G$1),0)</f>
        <v>0</v>
      </c>
      <c r="H40" s="136">
        <f>$C40*VLOOKUP($A40,'Non-energy Multiplier'!$A$1:$AQ$44,COLUMN('Non-energy Multiplier'!H$1),0)</f>
        <v>0</v>
      </c>
      <c r="I40" s="136">
        <f>$C40*VLOOKUP($A40,'Non-energy Multiplier'!$A$1:$AQ$44,COLUMN('Non-energy Multiplier'!I$1),0)</f>
        <v>0</v>
      </c>
      <c r="J40" s="136">
        <f>$C40*VLOOKUP($A40,'Non-energy Multiplier'!$A$1:$AQ$44,COLUMN('Non-energy Multiplier'!J$1),0)</f>
        <v>0</v>
      </c>
      <c r="K40" s="136">
        <f>$C40*VLOOKUP($A40,'Non-energy Multiplier'!$A$1:$AQ$44,COLUMN('Non-energy Multiplier'!K$1),0)</f>
        <v>0</v>
      </c>
      <c r="L40" s="136">
        <f>$C40*VLOOKUP($A40,'Non-energy Multiplier'!$A$1:$AQ$44,COLUMN('Non-energy Multiplier'!L$1),0)</f>
        <v>0</v>
      </c>
      <c r="M40" s="136">
        <f>$C40*VLOOKUP($A40,'Non-energy Multiplier'!$A$1:$AQ$44,COLUMN('Non-energy Multiplier'!M$1),0)</f>
        <v>0</v>
      </c>
      <c r="N40" s="136">
        <f>$C40*VLOOKUP($A40,'Non-energy Multiplier'!$A$1:$AQ$44,COLUMN('Non-energy Multiplier'!N$1),0)</f>
        <v>0</v>
      </c>
      <c r="O40" s="136">
        <f>$C40*VLOOKUP($A40,'Non-energy Multiplier'!$A$1:$AQ$44,COLUMN('Non-energy Multiplier'!O$1),0)</f>
        <v>0</v>
      </c>
      <c r="P40" s="136">
        <f>$C40*VLOOKUP($A40,'Non-energy Multiplier'!$A$1:$AQ$44,COLUMN('Non-energy Multiplier'!P$1),0)</f>
        <v>0</v>
      </c>
      <c r="Q40" s="136">
        <f>$C40*VLOOKUP($A40,'Non-energy Multiplier'!$A$1:$AQ$44,COLUMN('Non-energy Multiplier'!Q$1),0)</f>
        <v>0</v>
      </c>
      <c r="R40" s="136">
        <f>$C40*VLOOKUP($A40,'Non-energy Multiplier'!$A$1:$AQ$44,COLUMN('Non-energy Multiplier'!R$1),0)</f>
        <v>0</v>
      </c>
      <c r="S40" s="136">
        <f>$C40*VLOOKUP($A40,'Non-energy Multiplier'!$A$1:$AQ$44,COLUMN('Non-energy Multiplier'!S$1),0)</f>
        <v>0</v>
      </c>
      <c r="T40" s="136">
        <f>$C40*VLOOKUP($A40,'Non-energy Multiplier'!$A$1:$AQ$44,COLUMN('Non-energy Multiplier'!T$1),0)</f>
        <v>0</v>
      </c>
      <c r="U40" s="136">
        <f>$C40*VLOOKUP($A40,'Non-energy Multiplier'!$A$1:$AQ$44,COLUMN('Non-energy Multiplier'!U$1),0)</f>
        <v>0</v>
      </c>
      <c r="V40" s="136">
        <f>$C40*VLOOKUP($A40,'Non-energy Multiplier'!$A$1:$AQ$44,COLUMN('Non-energy Multiplier'!V$1),0)</f>
        <v>0</v>
      </c>
      <c r="W40" s="136">
        <f>$C40*VLOOKUP($A40,'Non-energy Multiplier'!$A$1:$AQ$44,COLUMN('Non-energy Multiplier'!W$1),0)</f>
        <v>0</v>
      </c>
      <c r="X40" s="136">
        <f>$C40*VLOOKUP($A40,'Non-energy Multiplier'!$A$1:$AQ$44,COLUMN('Non-energy Multiplier'!X$1),0)</f>
        <v>0</v>
      </c>
      <c r="Y40" s="136">
        <f>$C40*VLOOKUP($A40,'Non-energy Multiplier'!$A$1:$AQ$44,COLUMN('Non-energy Multiplier'!Y$1),0)</f>
        <v>0</v>
      </c>
      <c r="Z40" s="136">
        <f>$C40*VLOOKUP($A40,'Non-energy Multiplier'!$A$1:$AQ$44,COLUMN('Non-energy Multiplier'!Z$1),0)</f>
        <v>0</v>
      </c>
      <c r="AA40" s="136">
        <f>$C40*VLOOKUP($A40,'Non-energy Multiplier'!$A$1:$AQ$44,COLUMN('Non-energy Multiplier'!AA$1),0)</f>
        <v>0</v>
      </c>
      <c r="AB40" s="136">
        <f>$C40*VLOOKUP($A40,'Non-energy Multiplier'!$A$1:$AQ$44,COLUMN('Non-energy Multiplier'!AB$1),0)</f>
        <v>0</v>
      </c>
      <c r="AC40" s="136">
        <f>$C40*VLOOKUP($A40,'Non-energy Multiplier'!$A$1:$AQ$44,COLUMN('Non-energy Multiplier'!AC$1),0)</f>
        <v>0</v>
      </c>
      <c r="AD40" s="136">
        <f>$C40*VLOOKUP($A40,'Non-energy Multiplier'!$A$1:$AQ$44,COLUMN('Non-energy Multiplier'!AD$1),0)</f>
        <v>0</v>
      </c>
      <c r="AE40" s="136">
        <f>$C40*VLOOKUP($A40,'Non-energy Multiplier'!$A$1:$AQ$44,COLUMN('Non-energy Multiplier'!AE$1),0)</f>
        <v>0</v>
      </c>
      <c r="AF40" s="136">
        <f>$C40*VLOOKUP($A40,'Non-energy Multiplier'!$A$1:$AQ$44,COLUMN('Non-energy Multiplier'!AF$1),0)</f>
        <v>0</v>
      </c>
      <c r="AG40" s="136">
        <f>$C40*VLOOKUP($A40,'Non-energy Multiplier'!$A$1:$AQ$44,COLUMN('Non-energy Multiplier'!AG$1),0)</f>
        <v>0</v>
      </c>
      <c r="AH40" s="136">
        <f>$C40*VLOOKUP($A40,'Non-energy Multiplier'!$A$1:$AQ$44,COLUMN('Non-energy Multiplier'!AH$1),0)</f>
        <v>0</v>
      </c>
      <c r="AI40" s="136">
        <f>$C40*VLOOKUP($A40,'Non-energy Multiplier'!$A$1:$AQ$44,COLUMN('Non-energy Multiplier'!AI$1),0)</f>
        <v>0</v>
      </c>
      <c r="AJ40" s="136">
        <f>$C40*VLOOKUP($A40,'Non-energy Multiplier'!$A$1:$AQ$44,COLUMN('Non-energy Multiplier'!AJ$1),0)</f>
        <v>0</v>
      </c>
      <c r="AK40" s="136">
        <f>$C40*VLOOKUP($A40,'Non-energy Multiplier'!$A$1:$AQ$44,COLUMN('Non-energy Multiplier'!AK$1),0)</f>
        <v>0</v>
      </c>
      <c r="AL40" s="136">
        <f>$C40*VLOOKUP($A40,'Non-energy Multiplier'!$A$1:$AQ$44,COLUMN('Non-energy Multiplier'!AL$1),0)</f>
        <v>0</v>
      </c>
      <c r="AM40" s="136">
        <f>$C40*VLOOKUP($A40,'Non-energy Multiplier'!$A$1:$AQ$44,COLUMN('Non-energy Multiplier'!AM$1),0)</f>
        <v>0</v>
      </c>
      <c r="AN40" s="136">
        <f>$C40*VLOOKUP($A40,'Non-energy Multiplier'!$A$1:$AQ$44,COLUMN('Non-energy Multiplier'!AN$1),0)</f>
        <v>0</v>
      </c>
      <c r="AO40" s="136">
        <f>$C40*VLOOKUP($A40,'Non-energy Multiplier'!$A$1:$AQ$44,COLUMN('Non-energy Multiplier'!AO$1),0)</f>
        <v>0</v>
      </c>
      <c r="AP40" s="136">
        <f>$C40*VLOOKUP($A40,'Non-energy Multiplier'!$A$1:$AQ$44,COLUMN('Non-energy Multiplier'!AP$1),0)</f>
        <v>0</v>
      </c>
      <c r="AQ40" s="136">
        <f>$C40*VLOOKUP($A40,'Non-energy Multiplier'!$A$1:$AQ$44,COLUMN('Non-energy Multiplier'!AQ$1),0)</f>
        <v>0</v>
      </c>
      <c r="AR40" s="136" t="str">
        <f>VLOOKUP($A40,'Sector Match'!$A$1:$B$43,2,0)</f>
        <v>other machinery 28</v>
      </c>
    </row>
    <row r="41" spans="1:44" x14ac:dyDescent="0.2">
      <c r="A41" s="12" t="s">
        <v>39</v>
      </c>
      <c r="B41" s="136">
        <f>'Non-energy Use 2019'!C154</f>
        <v>0</v>
      </c>
      <c r="C41" s="136">
        <f>'Non-energy Use 2020'!C153</f>
        <v>0</v>
      </c>
      <c r="D41" s="136">
        <f>$C41*VLOOKUP($A41,'Non-energy Multiplier'!$A$1:$AQ$44,COLUMN('Non-energy Multiplier'!D$1),0)</f>
        <v>0</v>
      </c>
      <c r="E41" s="136">
        <f>$C41*VLOOKUP($A41,'Non-energy Multiplier'!$A$1:$AQ$44,COLUMN('Non-energy Multiplier'!E$1),0)</f>
        <v>0</v>
      </c>
      <c r="F41" s="136">
        <f>$C41*VLOOKUP($A41,'Non-energy Multiplier'!$A$1:$AQ$44,COLUMN('Non-energy Multiplier'!F$1),0)</f>
        <v>0</v>
      </c>
      <c r="G41" s="136">
        <f>$C41*VLOOKUP($A41,'Non-energy Multiplier'!$A$1:$AQ$44,COLUMN('Non-energy Multiplier'!G$1),0)</f>
        <v>0</v>
      </c>
      <c r="H41" s="136">
        <f>$C41*VLOOKUP($A41,'Non-energy Multiplier'!$A$1:$AQ$44,COLUMN('Non-energy Multiplier'!H$1),0)</f>
        <v>0</v>
      </c>
      <c r="I41" s="136">
        <f>$C41*VLOOKUP($A41,'Non-energy Multiplier'!$A$1:$AQ$44,COLUMN('Non-energy Multiplier'!I$1),0)</f>
        <v>0</v>
      </c>
      <c r="J41" s="136">
        <f>$C41*VLOOKUP($A41,'Non-energy Multiplier'!$A$1:$AQ$44,COLUMN('Non-energy Multiplier'!J$1),0)</f>
        <v>0</v>
      </c>
      <c r="K41" s="136">
        <f>$C41*VLOOKUP($A41,'Non-energy Multiplier'!$A$1:$AQ$44,COLUMN('Non-energy Multiplier'!K$1),0)</f>
        <v>0</v>
      </c>
      <c r="L41" s="136">
        <f>$C41*VLOOKUP($A41,'Non-energy Multiplier'!$A$1:$AQ$44,COLUMN('Non-energy Multiplier'!L$1),0)</f>
        <v>0</v>
      </c>
      <c r="M41" s="136">
        <f>$C41*VLOOKUP($A41,'Non-energy Multiplier'!$A$1:$AQ$44,COLUMN('Non-energy Multiplier'!M$1),0)</f>
        <v>0</v>
      </c>
      <c r="N41" s="136">
        <f>$C41*VLOOKUP($A41,'Non-energy Multiplier'!$A$1:$AQ$44,COLUMN('Non-energy Multiplier'!N$1),0)</f>
        <v>0</v>
      </c>
      <c r="O41" s="136">
        <f>$C41*VLOOKUP($A41,'Non-energy Multiplier'!$A$1:$AQ$44,COLUMN('Non-energy Multiplier'!O$1),0)</f>
        <v>0</v>
      </c>
      <c r="P41" s="136">
        <f>$C41*VLOOKUP($A41,'Non-energy Multiplier'!$A$1:$AQ$44,COLUMN('Non-energy Multiplier'!P$1),0)</f>
        <v>0</v>
      </c>
      <c r="Q41" s="136">
        <f>$C41*VLOOKUP($A41,'Non-energy Multiplier'!$A$1:$AQ$44,COLUMN('Non-energy Multiplier'!Q$1),0)</f>
        <v>0</v>
      </c>
      <c r="R41" s="136">
        <f>$C41*VLOOKUP($A41,'Non-energy Multiplier'!$A$1:$AQ$44,COLUMN('Non-energy Multiplier'!R$1),0)</f>
        <v>0</v>
      </c>
      <c r="S41" s="136">
        <f>$C41*VLOOKUP($A41,'Non-energy Multiplier'!$A$1:$AQ$44,COLUMN('Non-energy Multiplier'!S$1),0)</f>
        <v>0</v>
      </c>
      <c r="T41" s="136">
        <f>$C41*VLOOKUP($A41,'Non-energy Multiplier'!$A$1:$AQ$44,COLUMN('Non-energy Multiplier'!T$1),0)</f>
        <v>0</v>
      </c>
      <c r="U41" s="136">
        <f>$C41*VLOOKUP($A41,'Non-energy Multiplier'!$A$1:$AQ$44,COLUMN('Non-energy Multiplier'!U$1),0)</f>
        <v>0</v>
      </c>
      <c r="V41" s="136">
        <f>$C41*VLOOKUP($A41,'Non-energy Multiplier'!$A$1:$AQ$44,COLUMN('Non-energy Multiplier'!V$1),0)</f>
        <v>0</v>
      </c>
      <c r="W41" s="136">
        <f>$C41*VLOOKUP($A41,'Non-energy Multiplier'!$A$1:$AQ$44,COLUMN('Non-energy Multiplier'!W$1),0)</f>
        <v>0</v>
      </c>
      <c r="X41" s="136">
        <f>$C41*VLOOKUP($A41,'Non-energy Multiplier'!$A$1:$AQ$44,COLUMN('Non-energy Multiplier'!X$1),0)</f>
        <v>0</v>
      </c>
      <c r="Y41" s="136">
        <f>$C41*VLOOKUP($A41,'Non-energy Multiplier'!$A$1:$AQ$44,COLUMN('Non-energy Multiplier'!Y$1),0)</f>
        <v>0</v>
      </c>
      <c r="Z41" s="136">
        <f>$C41*VLOOKUP($A41,'Non-energy Multiplier'!$A$1:$AQ$44,COLUMN('Non-energy Multiplier'!Z$1),0)</f>
        <v>0</v>
      </c>
      <c r="AA41" s="136">
        <f>$C41*VLOOKUP($A41,'Non-energy Multiplier'!$A$1:$AQ$44,COLUMN('Non-energy Multiplier'!AA$1),0)</f>
        <v>0</v>
      </c>
      <c r="AB41" s="136">
        <f>$C41*VLOOKUP($A41,'Non-energy Multiplier'!$A$1:$AQ$44,COLUMN('Non-energy Multiplier'!AB$1),0)</f>
        <v>0</v>
      </c>
      <c r="AC41" s="136">
        <f>$C41*VLOOKUP($A41,'Non-energy Multiplier'!$A$1:$AQ$44,COLUMN('Non-energy Multiplier'!AC$1),0)</f>
        <v>0</v>
      </c>
      <c r="AD41" s="136">
        <f>$C41*VLOOKUP($A41,'Non-energy Multiplier'!$A$1:$AQ$44,COLUMN('Non-energy Multiplier'!AD$1),0)</f>
        <v>0</v>
      </c>
      <c r="AE41" s="136">
        <f>$C41*VLOOKUP($A41,'Non-energy Multiplier'!$A$1:$AQ$44,COLUMN('Non-energy Multiplier'!AE$1),0)</f>
        <v>0</v>
      </c>
      <c r="AF41" s="136">
        <f>$C41*VLOOKUP($A41,'Non-energy Multiplier'!$A$1:$AQ$44,COLUMN('Non-energy Multiplier'!AF$1),0)</f>
        <v>0</v>
      </c>
      <c r="AG41" s="136">
        <f>$C41*VLOOKUP($A41,'Non-energy Multiplier'!$A$1:$AQ$44,COLUMN('Non-energy Multiplier'!AG$1),0)</f>
        <v>0</v>
      </c>
      <c r="AH41" s="136">
        <f>$C41*VLOOKUP($A41,'Non-energy Multiplier'!$A$1:$AQ$44,COLUMN('Non-energy Multiplier'!AH$1),0)</f>
        <v>0</v>
      </c>
      <c r="AI41" s="136">
        <f>$C41*VLOOKUP($A41,'Non-energy Multiplier'!$A$1:$AQ$44,COLUMN('Non-energy Multiplier'!AI$1),0)</f>
        <v>0</v>
      </c>
      <c r="AJ41" s="136">
        <f>$C41*VLOOKUP($A41,'Non-energy Multiplier'!$A$1:$AQ$44,COLUMN('Non-energy Multiplier'!AJ$1),0)</f>
        <v>0</v>
      </c>
      <c r="AK41" s="136">
        <f>$C41*VLOOKUP($A41,'Non-energy Multiplier'!$A$1:$AQ$44,COLUMN('Non-energy Multiplier'!AK$1),0)</f>
        <v>0</v>
      </c>
      <c r="AL41" s="136">
        <f>$C41*VLOOKUP($A41,'Non-energy Multiplier'!$A$1:$AQ$44,COLUMN('Non-energy Multiplier'!AL$1),0)</f>
        <v>0</v>
      </c>
      <c r="AM41" s="136">
        <f>$C41*VLOOKUP($A41,'Non-energy Multiplier'!$A$1:$AQ$44,COLUMN('Non-energy Multiplier'!AM$1),0)</f>
        <v>0</v>
      </c>
      <c r="AN41" s="136">
        <f>$C41*VLOOKUP($A41,'Non-energy Multiplier'!$A$1:$AQ$44,COLUMN('Non-energy Multiplier'!AN$1),0)</f>
        <v>0</v>
      </c>
      <c r="AO41" s="136">
        <f>$C41*VLOOKUP($A41,'Non-energy Multiplier'!$A$1:$AQ$44,COLUMN('Non-energy Multiplier'!AO$1),0)</f>
        <v>0</v>
      </c>
      <c r="AP41" s="136">
        <f>$C41*VLOOKUP($A41,'Non-energy Multiplier'!$A$1:$AQ$44,COLUMN('Non-energy Multiplier'!AP$1),0)</f>
        <v>0</v>
      </c>
      <c r="AQ41" s="136">
        <f>$C41*VLOOKUP($A41,'Non-energy Multiplier'!$A$1:$AQ$44,COLUMN('Non-energy Multiplier'!AQ$1),0)</f>
        <v>0</v>
      </c>
      <c r="AR41" s="136">
        <f>VLOOKUP($A41,'Sector Match'!$A$1:$B$43,2,0)</f>
        <v>0</v>
      </c>
    </row>
    <row r="42" spans="1:44" x14ac:dyDescent="0.2">
      <c r="A42" s="12" t="s">
        <v>40</v>
      </c>
      <c r="B42" s="136">
        <f>'Non-energy Use 2019'!C155</f>
        <v>472083220997258.06</v>
      </c>
      <c r="C42" s="136">
        <f>'Non-energy Use 2020'!C154</f>
        <v>641643647774665.25</v>
      </c>
      <c r="D42" s="136">
        <f>$C42*VLOOKUP($A42,'Non-energy Multiplier'!$A$1:$AQ$44,COLUMN('Non-energy Multiplier'!D$1),0)</f>
        <v>788993627942286.5</v>
      </c>
      <c r="E42" s="136">
        <f>$C42*VLOOKUP($A42,'Non-energy Multiplier'!$A$1:$AQ$44,COLUMN('Non-energy Multiplier'!E$1),0)</f>
        <v>851978511299540.38</v>
      </c>
      <c r="F42" s="136">
        <f>$C42*VLOOKUP($A42,'Non-energy Multiplier'!$A$1:$AQ$44,COLUMN('Non-energy Multiplier'!F$1),0)</f>
        <v>890818184163667.75</v>
      </c>
      <c r="G42" s="136">
        <f>$C42*VLOOKUP($A42,'Non-energy Multiplier'!$A$1:$AQ$44,COLUMN('Non-energy Multiplier'!G$1),0)</f>
        <v>990315849044610.5</v>
      </c>
      <c r="H42" s="136">
        <f>$C42*VLOOKUP($A42,'Non-energy Multiplier'!$A$1:$AQ$44,COLUMN('Non-energy Multiplier'!H$1),0)</f>
        <v>1122632591254692.3</v>
      </c>
      <c r="I42" s="136">
        <f>$C42*VLOOKUP($A42,'Non-energy Multiplier'!$A$1:$AQ$44,COLUMN('Non-energy Multiplier'!I$1),0)</f>
        <v>1254199646689613</v>
      </c>
      <c r="J42" s="136">
        <f>$C42*VLOOKUP($A42,'Non-energy Multiplier'!$A$1:$AQ$44,COLUMN('Non-energy Multiplier'!J$1),0)</f>
        <v>1376163131056749</v>
      </c>
      <c r="K42" s="136">
        <f>$C42*VLOOKUP($A42,'Non-energy Multiplier'!$A$1:$AQ$44,COLUMN('Non-energy Multiplier'!K$1),0)</f>
        <v>1489317516807388</v>
      </c>
      <c r="L42" s="136">
        <f>$C42*VLOOKUP($A42,'Non-energy Multiplier'!$A$1:$AQ$44,COLUMN('Non-energy Multiplier'!L$1),0)</f>
        <v>1596462530181695.8</v>
      </c>
      <c r="M42" s="136">
        <f>$C42*VLOOKUP($A42,'Non-energy Multiplier'!$A$1:$AQ$44,COLUMN('Non-energy Multiplier'!M$1),0)</f>
        <v>1702253100350484</v>
      </c>
      <c r="N42" s="136">
        <f>$C42*VLOOKUP($A42,'Non-energy Multiplier'!$A$1:$AQ$44,COLUMN('Non-energy Multiplier'!N$1),0)</f>
        <v>1811807395158485.5</v>
      </c>
      <c r="O42" s="136">
        <f>$C42*VLOOKUP($A42,'Non-energy Multiplier'!$A$1:$AQ$44,COLUMN('Non-energy Multiplier'!O$1),0)</f>
        <v>1926217530627601.3</v>
      </c>
      <c r="P42" s="136">
        <f>$C42*VLOOKUP($A42,'Non-energy Multiplier'!$A$1:$AQ$44,COLUMN('Non-energy Multiplier'!P$1),0)</f>
        <v>2045387333380767.5</v>
      </c>
      <c r="Q42" s="136">
        <f>$C42*VLOOKUP($A42,'Non-energy Multiplier'!$A$1:$AQ$44,COLUMN('Non-energy Multiplier'!Q$1),0)</f>
        <v>2169173249576379.5</v>
      </c>
      <c r="R42" s="136">
        <f>$C42*VLOOKUP($A42,'Non-energy Multiplier'!$A$1:$AQ$44,COLUMN('Non-energy Multiplier'!R$1),0)</f>
        <v>2297380252682369</v>
      </c>
      <c r="S42" s="136">
        <f>$C42*VLOOKUP($A42,'Non-energy Multiplier'!$A$1:$AQ$44,COLUMN('Non-energy Multiplier'!S$1),0)</f>
        <v>2429756382758991</v>
      </c>
      <c r="T42" s="136">
        <f>$C42*VLOOKUP($A42,'Non-energy Multiplier'!$A$1:$AQ$44,COLUMN('Non-energy Multiplier'!T$1),0)</f>
        <v>2565983741489006.5</v>
      </c>
      <c r="U42" s="136">
        <f>$C42*VLOOKUP($A42,'Non-energy Multiplier'!$A$1:$AQ$44,COLUMN('Non-energy Multiplier'!U$1),0)</f>
        <v>2705678717912499.5</v>
      </c>
      <c r="V42" s="136">
        <f>$C42*VLOOKUP($A42,'Non-energy Multiplier'!$A$1:$AQ$44,COLUMN('Non-energy Multiplier'!V$1),0)</f>
        <v>2848390598624770.5</v>
      </c>
      <c r="W42" s="136">
        <f>$C42*VLOOKUP($A42,'Non-energy Multiplier'!$A$1:$AQ$44,COLUMN('Non-energy Multiplier'!W$1),0)</f>
        <v>2993599450401056.5</v>
      </c>
      <c r="X42" s="136">
        <f>$C42*VLOOKUP($A42,'Non-energy Multiplier'!$A$1:$AQ$44,COLUMN('Non-energy Multiplier'!X$1),0)</f>
        <v>3140714805938571</v>
      </c>
      <c r="Y42" s="136">
        <f>$C42*VLOOKUP($A42,'Non-energy Multiplier'!$A$1:$AQ$44,COLUMN('Non-energy Multiplier'!Y$1),0)</f>
        <v>3289075282650511.5</v>
      </c>
      <c r="Z42" s="136">
        <f>$C42*VLOOKUP($A42,'Non-energy Multiplier'!$A$1:$AQ$44,COLUMN('Non-energy Multiplier'!Z$1),0)</f>
        <v>3437949261183763</v>
      </c>
      <c r="AA42" s="136">
        <f>$C42*VLOOKUP($A42,'Non-energy Multiplier'!$A$1:$AQ$44,COLUMN('Non-energy Multiplier'!AA$1),0)</f>
        <v>3586536743148490.5</v>
      </c>
      <c r="AB42" s="136">
        <f>$C42*VLOOKUP($A42,'Non-energy Multiplier'!$A$1:$AQ$44,COLUMN('Non-energy Multiplier'!AB$1),0)</f>
        <v>3733972496051040</v>
      </c>
      <c r="AC42" s="136">
        <f>$C42*VLOOKUP($A42,'Non-energy Multiplier'!$A$1:$AQ$44,COLUMN('Non-energy Multiplier'!AC$1),0)</f>
        <v>3879330577308075</v>
      </c>
      <c r="AD42" s="136">
        <f>$C42*VLOOKUP($A42,'Non-energy Multiplier'!$A$1:$AQ$44,COLUMN('Non-energy Multiplier'!AD$1),0)</f>
        <v>4021630308302669.5</v>
      </c>
      <c r="AE42" s="136">
        <f>$C42*VLOOKUP($A42,'Non-energy Multiplier'!$A$1:$AQ$44,COLUMN('Non-energy Multiplier'!AE$1),0)</f>
        <v>4159843743681175.5</v>
      </c>
      <c r="AF42" s="136">
        <f>$C42*VLOOKUP($A42,'Non-energy Multiplier'!$A$1:$AQ$44,COLUMN('Non-energy Multiplier'!AF$1),0)</f>
        <v>4292904650610656.5</v>
      </c>
      <c r="AG42" s="136">
        <f>$C42*VLOOKUP($A42,'Non-energy Multiplier'!$A$1:$AQ$44,COLUMN('Non-energy Multiplier'!AG$1),0)</f>
        <v>4419718977843367.5</v>
      </c>
      <c r="AH42" s="136">
        <f>$C42*VLOOKUP($A42,'Non-energy Multiplier'!$A$1:$AQ$44,COLUMN('Non-energy Multiplier'!AH$1),0)</f>
        <v>4539176755699437</v>
      </c>
      <c r="AI42" s="136">
        <f>$C42*VLOOKUP($A42,'Non-energy Multiplier'!$A$1:$AQ$44,COLUMN('Non-energy Multiplier'!AI$1),0)</f>
        <v>4650165326237080</v>
      </c>
      <c r="AJ42" s="136">
        <f>$C42*VLOOKUP($A42,'Non-energy Multiplier'!$A$1:$AQ$44,COLUMN('Non-energy Multiplier'!AJ$1),0)</f>
        <v>4751583758909164</v>
      </c>
      <c r="AK42" s="136">
        <f>$C42*VLOOKUP($A42,'Non-energy Multiplier'!$A$1:$AQ$44,COLUMN('Non-energy Multiplier'!AK$1),0)</f>
        <v>4842358262102833</v>
      </c>
      <c r="AL42" s="136">
        <f>$C42*VLOOKUP($A42,'Non-energy Multiplier'!$A$1:$AQ$44,COLUMN('Non-energy Multiplier'!AL$1),0)</f>
        <v>4921458356516731</v>
      </c>
      <c r="AM42" s="136">
        <f>$C42*VLOOKUP($A42,'Non-energy Multiplier'!$A$1:$AQ$44,COLUMN('Non-energy Multiplier'!AM$1),0)</f>
        <v>4987913533908065</v>
      </c>
      <c r="AN42" s="354">
        <f>$C42*VLOOKUP($A42,'Non-energy Multiplier'!$A$1:$AQ$44,COLUMN('Non-energy Multiplier'!AN$1),0)</f>
        <v>5040830086019476</v>
      </c>
      <c r="AO42" s="354">
        <f>$C42*VLOOKUP($A42,'Non-energy Multiplier'!$A$1:$AQ$44,COLUMN('Non-energy Multiplier'!AO$1),0)</f>
        <v>5079407755220034</v>
      </c>
      <c r="AP42" s="354">
        <f>$C42*VLOOKUP($A42,'Non-energy Multiplier'!$A$1:$AQ$44,COLUMN('Non-energy Multiplier'!AP$1),0)</f>
        <v>5102955832310790</v>
      </c>
      <c r="AQ42" s="354">
        <f>$C42*VLOOKUP($A42,'Non-energy Multiplier'!$A$1:$AQ$44,COLUMN('Non-energy Multiplier'!AQ$1),0)</f>
        <v>5110908309718350</v>
      </c>
      <c r="AR42" s="136" t="str">
        <f>VLOOKUP($A42,'Sector Match'!$A$1:$B$43,2,0)</f>
        <v>energy pipelines and gas processing 352T353</v>
      </c>
    </row>
    <row r="43" spans="1:44" x14ac:dyDescent="0.2">
      <c r="A43" s="37" t="s">
        <v>41</v>
      </c>
      <c r="B43" s="136">
        <f>'Non-energy Use 2019'!C156</f>
        <v>0</v>
      </c>
      <c r="C43" s="136">
        <f>'Non-energy Use 2020'!C155</f>
        <v>0</v>
      </c>
      <c r="D43" s="136">
        <f>$C43*VLOOKUP($A43,'Non-energy Multiplier'!$A$1:$AQ$44,COLUMN('Non-energy Multiplier'!D$1),0)</f>
        <v>0</v>
      </c>
      <c r="E43" s="136">
        <f>$C43*VLOOKUP($A43,'Non-energy Multiplier'!$A$1:$AQ$44,COLUMN('Non-energy Multiplier'!E$1),0)</f>
        <v>0</v>
      </c>
      <c r="F43" s="136">
        <f>$C43*VLOOKUP($A43,'Non-energy Multiplier'!$A$1:$AQ$44,COLUMN('Non-energy Multiplier'!F$1),0)</f>
        <v>0</v>
      </c>
      <c r="G43" s="136">
        <f>$C43*VLOOKUP($A43,'Non-energy Multiplier'!$A$1:$AQ$44,COLUMN('Non-energy Multiplier'!G$1),0)</f>
        <v>0</v>
      </c>
      <c r="H43" s="136">
        <f>$C43*VLOOKUP($A43,'Non-energy Multiplier'!$A$1:$AQ$44,COLUMN('Non-energy Multiplier'!H$1),0)</f>
        <v>0</v>
      </c>
      <c r="I43" s="136">
        <f>$C43*VLOOKUP($A43,'Non-energy Multiplier'!$A$1:$AQ$44,COLUMN('Non-energy Multiplier'!I$1),0)</f>
        <v>0</v>
      </c>
      <c r="J43" s="136">
        <f>$C43*VLOOKUP($A43,'Non-energy Multiplier'!$A$1:$AQ$44,COLUMN('Non-energy Multiplier'!J$1),0)</f>
        <v>0</v>
      </c>
      <c r="K43" s="136">
        <f>$C43*VLOOKUP($A43,'Non-energy Multiplier'!$A$1:$AQ$44,COLUMN('Non-energy Multiplier'!K$1),0)</f>
        <v>0</v>
      </c>
      <c r="L43" s="136">
        <f>$C43*VLOOKUP($A43,'Non-energy Multiplier'!$A$1:$AQ$44,COLUMN('Non-energy Multiplier'!L$1),0)</f>
        <v>0</v>
      </c>
      <c r="M43" s="136">
        <f>$C43*VLOOKUP($A43,'Non-energy Multiplier'!$A$1:$AQ$44,COLUMN('Non-energy Multiplier'!M$1),0)</f>
        <v>0</v>
      </c>
      <c r="N43" s="136">
        <f>$C43*VLOOKUP($A43,'Non-energy Multiplier'!$A$1:$AQ$44,COLUMN('Non-energy Multiplier'!N$1),0)</f>
        <v>0</v>
      </c>
      <c r="O43" s="136">
        <f>$C43*VLOOKUP($A43,'Non-energy Multiplier'!$A$1:$AQ$44,COLUMN('Non-energy Multiplier'!O$1),0)</f>
        <v>0</v>
      </c>
      <c r="P43" s="136">
        <f>$C43*VLOOKUP($A43,'Non-energy Multiplier'!$A$1:$AQ$44,COLUMN('Non-energy Multiplier'!P$1),0)</f>
        <v>0</v>
      </c>
      <c r="Q43" s="136">
        <f>$C43*VLOOKUP($A43,'Non-energy Multiplier'!$A$1:$AQ$44,COLUMN('Non-energy Multiplier'!Q$1),0)</f>
        <v>0</v>
      </c>
      <c r="R43" s="136">
        <f>$C43*VLOOKUP($A43,'Non-energy Multiplier'!$A$1:$AQ$44,COLUMN('Non-energy Multiplier'!R$1),0)</f>
        <v>0</v>
      </c>
      <c r="S43" s="136">
        <f>$C43*VLOOKUP($A43,'Non-energy Multiplier'!$A$1:$AQ$44,COLUMN('Non-energy Multiplier'!S$1),0)</f>
        <v>0</v>
      </c>
      <c r="T43" s="136">
        <f>$C43*VLOOKUP($A43,'Non-energy Multiplier'!$A$1:$AQ$44,COLUMN('Non-energy Multiplier'!T$1),0)</f>
        <v>0</v>
      </c>
      <c r="U43" s="136">
        <f>$C43*VLOOKUP($A43,'Non-energy Multiplier'!$A$1:$AQ$44,COLUMN('Non-energy Multiplier'!U$1),0)</f>
        <v>0</v>
      </c>
      <c r="V43" s="136">
        <f>$C43*VLOOKUP($A43,'Non-energy Multiplier'!$A$1:$AQ$44,COLUMN('Non-energy Multiplier'!V$1),0)</f>
        <v>0</v>
      </c>
      <c r="W43" s="136">
        <f>$C43*VLOOKUP($A43,'Non-energy Multiplier'!$A$1:$AQ$44,COLUMN('Non-energy Multiplier'!W$1),0)</f>
        <v>0</v>
      </c>
      <c r="X43" s="136">
        <f>$C43*VLOOKUP($A43,'Non-energy Multiplier'!$A$1:$AQ$44,COLUMN('Non-energy Multiplier'!X$1),0)</f>
        <v>0</v>
      </c>
      <c r="Y43" s="136">
        <f>$C43*VLOOKUP($A43,'Non-energy Multiplier'!$A$1:$AQ$44,COLUMN('Non-energy Multiplier'!Y$1),0)</f>
        <v>0</v>
      </c>
      <c r="Z43" s="136">
        <f>$C43*VLOOKUP($A43,'Non-energy Multiplier'!$A$1:$AQ$44,COLUMN('Non-energy Multiplier'!Z$1),0)</f>
        <v>0</v>
      </c>
      <c r="AA43" s="136">
        <f>$C43*VLOOKUP($A43,'Non-energy Multiplier'!$A$1:$AQ$44,COLUMN('Non-energy Multiplier'!AA$1),0)</f>
        <v>0</v>
      </c>
      <c r="AB43" s="136">
        <f>$C43*VLOOKUP($A43,'Non-energy Multiplier'!$A$1:$AQ$44,COLUMN('Non-energy Multiplier'!AB$1),0)</f>
        <v>0</v>
      </c>
      <c r="AC43" s="136">
        <f>$C43*VLOOKUP($A43,'Non-energy Multiplier'!$A$1:$AQ$44,COLUMN('Non-energy Multiplier'!AC$1),0)</f>
        <v>0</v>
      </c>
      <c r="AD43" s="136">
        <f>$C43*VLOOKUP($A43,'Non-energy Multiplier'!$A$1:$AQ$44,COLUMN('Non-energy Multiplier'!AD$1),0)</f>
        <v>0</v>
      </c>
      <c r="AE43" s="136">
        <f>$C43*VLOOKUP($A43,'Non-energy Multiplier'!$A$1:$AQ$44,COLUMN('Non-energy Multiplier'!AE$1),0)</f>
        <v>0</v>
      </c>
      <c r="AF43" s="136">
        <f>$C43*VLOOKUP($A43,'Non-energy Multiplier'!$A$1:$AQ$44,COLUMN('Non-energy Multiplier'!AF$1),0)</f>
        <v>0</v>
      </c>
      <c r="AG43" s="136">
        <f>$C43*VLOOKUP($A43,'Non-energy Multiplier'!$A$1:$AQ$44,COLUMN('Non-energy Multiplier'!AG$1),0)</f>
        <v>0</v>
      </c>
      <c r="AH43" s="136">
        <f>$C43*VLOOKUP($A43,'Non-energy Multiplier'!$A$1:$AQ$44,COLUMN('Non-energy Multiplier'!AH$1),0)</f>
        <v>0</v>
      </c>
      <c r="AI43" s="136">
        <f>$C43*VLOOKUP($A43,'Non-energy Multiplier'!$A$1:$AQ$44,COLUMN('Non-energy Multiplier'!AI$1),0)</f>
        <v>0</v>
      </c>
      <c r="AJ43" s="136">
        <f>$C43*VLOOKUP($A43,'Non-energy Multiplier'!$A$1:$AQ$44,COLUMN('Non-energy Multiplier'!AJ$1),0)</f>
        <v>0</v>
      </c>
      <c r="AK43" s="136">
        <f>$C43*VLOOKUP($A43,'Non-energy Multiplier'!$A$1:$AQ$44,COLUMN('Non-energy Multiplier'!AK$1),0)</f>
        <v>0</v>
      </c>
      <c r="AL43" s="136">
        <f>$C43*VLOOKUP($A43,'Non-energy Multiplier'!$A$1:$AQ$44,COLUMN('Non-energy Multiplier'!AL$1),0)</f>
        <v>0</v>
      </c>
      <c r="AM43" s="136">
        <f>$C43*VLOOKUP($A43,'Non-energy Multiplier'!$A$1:$AQ$44,COLUMN('Non-energy Multiplier'!AM$1),0)</f>
        <v>0</v>
      </c>
      <c r="AN43" s="238">
        <f>$C43*VLOOKUP($A43,'Non-energy Multiplier'!$A$1:$AQ$44,COLUMN('Non-energy Multiplier'!AN$1),0)</f>
        <v>0</v>
      </c>
      <c r="AO43" s="238">
        <f>$C43*VLOOKUP($A43,'Non-energy Multiplier'!$A$1:$AQ$44,COLUMN('Non-energy Multiplier'!AO$1),0)</f>
        <v>0</v>
      </c>
      <c r="AP43" s="238">
        <f>$C43*VLOOKUP($A43,'Non-energy Multiplier'!$A$1:$AQ$44,COLUMN('Non-energy Multiplier'!AP$1),0)</f>
        <v>0</v>
      </c>
      <c r="AQ43" s="238">
        <f>$C43*VLOOKUP($A43,'Non-energy Multiplier'!$A$1:$AQ$44,COLUMN('Non-energy Multiplier'!AQ$1),0)</f>
        <v>0</v>
      </c>
      <c r="AR43" s="136" t="str">
        <f>VLOOKUP($A43,'Sector Match'!$A$1:$B$43,2,0)</f>
        <v>water and waste 36T39</v>
      </c>
    </row>
    <row r="44" spans="1:44" x14ac:dyDescent="0.2">
      <c r="A44" s="76" t="s">
        <v>123</v>
      </c>
      <c r="B44" s="224">
        <f>'Non-energy Use 2019'!C157</f>
        <v>0</v>
      </c>
      <c r="C44" s="224">
        <f>'Non-energy Use 2020'!C156</f>
        <v>0</v>
      </c>
      <c r="D44" s="224">
        <f>$C44*VLOOKUP($A44,'Non-energy Multiplier'!$A$1:$AQ$44,COLUMN('Non-energy Multiplier'!D$1),0)</f>
        <v>0</v>
      </c>
      <c r="E44" s="224">
        <f>$C44*VLOOKUP($A44,'Non-energy Multiplier'!$A$1:$AQ$44,COLUMN('Non-energy Multiplier'!E$1),0)</f>
        <v>0</v>
      </c>
      <c r="F44" s="224">
        <f>$C44*VLOOKUP($A44,'Non-energy Multiplier'!$A$1:$AQ$44,COLUMN('Non-energy Multiplier'!F$1),0)</f>
        <v>0</v>
      </c>
      <c r="G44" s="224">
        <f>$C44*VLOOKUP($A44,'Non-energy Multiplier'!$A$1:$AQ$44,COLUMN('Non-energy Multiplier'!G$1),0)</f>
        <v>0</v>
      </c>
      <c r="H44" s="224">
        <f>$C44*VLOOKUP($A44,'Non-energy Multiplier'!$A$1:$AQ$44,COLUMN('Non-energy Multiplier'!H$1),0)</f>
        <v>0</v>
      </c>
      <c r="I44" s="224">
        <f>$C44*VLOOKUP($A44,'Non-energy Multiplier'!$A$1:$AQ$44,COLUMN('Non-energy Multiplier'!I$1),0)</f>
        <v>0</v>
      </c>
      <c r="J44" s="224">
        <f>$C44*VLOOKUP($A44,'Non-energy Multiplier'!$A$1:$AQ$44,COLUMN('Non-energy Multiplier'!J$1),0)</f>
        <v>0</v>
      </c>
      <c r="K44" s="224">
        <f>$C44*VLOOKUP($A44,'Non-energy Multiplier'!$A$1:$AQ$44,COLUMN('Non-energy Multiplier'!K$1),0)</f>
        <v>0</v>
      </c>
      <c r="L44" s="224">
        <f>$C44*VLOOKUP($A44,'Non-energy Multiplier'!$A$1:$AQ$44,COLUMN('Non-energy Multiplier'!L$1),0)</f>
        <v>0</v>
      </c>
      <c r="M44" s="224">
        <f>$C44*VLOOKUP($A44,'Non-energy Multiplier'!$A$1:$AQ$44,COLUMN('Non-energy Multiplier'!M$1),0)</f>
        <v>0</v>
      </c>
      <c r="N44" s="224">
        <f>$C44*VLOOKUP($A44,'Non-energy Multiplier'!$A$1:$AQ$44,COLUMN('Non-energy Multiplier'!N$1),0)</f>
        <v>0</v>
      </c>
      <c r="O44" s="224">
        <f>$C44*VLOOKUP($A44,'Non-energy Multiplier'!$A$1:$AQ$44,COLUMN('Non-energy Multiplier'!O$1),0)</f>
        <v>0</v>
      </c>
      <c r="P44" s="224">
        <f>$C44*VLOOKUP($A44,'Non-energy Multiplier'!$A$1:$AQ$44,COLUMN('Non-energy Multiplier'!P$1),0)</f>
        <v>0</v>
      </c>
      <c r="Q44" s="224">
        <f>$C44*VLOOKUP($A44,'Non-energy Multiplier'!$A$1:$AQ$44,COLUMN('Non-energy Multiplier'!Q$1),0)</f>
        <v>0</v>
      </c>
      <c r="R44" s="224">
        <f>$C44*VLOOKUP($A44,'Non-energy Multiplier'!$A$1:$AQ$44,COLUMN('Non-energy Multiplier'!R$1),0)</f>
        <v>0</v>
      </c>
      <c r="S44" s="224">
        <f>$C44*VLOOKUP($A44,'Non-energy Multiplier'!$A$1:$AQ$44,COLUMN('Non-energy Multiplier'!S$1),0)</f>
        <v>0</v>
      </c>
      <c r="T44" s="224">
        <f>$C44*VLOOKUP($A44,'Non-energy Multiplier'!$A$1:$AQ$44,COLUMN('Non-energy Multiplier'!T$1),0)</f>
        <v>0</v>
      </c>
      <c r="U44" s="224">
        <f>$C44*VLOOKUP($A44,'Non-energy Multiplier'!$A$1:$AQ$44,COLUMN('Non-energy Multiplier'!U$1),0)</f>
        <v>0</v>
      </c>
      <c r="V44" s="224">
        <f>$C44*VLOOKUP($A44,'Non-energy Multiplier'!$A$1:$AQ$44,COLUMN('Non-energy Multiplier'!V$1),0)</f>
        <v>0</v>
      </c>
      <c r="W44" s="224">
        <f>$C44*VLOOKUP($A44,'Non-energy Multiplier'!$A$1:$AQ$44,COLUMN('Non-energy Multiplier'!W$1),0)</f>
        <v>0</v>
      </c>
      <c r="X44" s="224">
        <f>$C44*VLOOKUP($A44,'Non-energy Multiplier'!$A$1:$AQ$44,COLUMN('Non-energy Multiplier'!X$1),0)</f>
        <v>0</v>
      </c>
      <c r="Y44" s="224">
        <f>$C44*VLOOKUP($A44,'Non-energy Multiplier'!$A$1:$AQ$44,COLUMN('Non-energy Multiplier'!Y$1),0)</f>
        <v>0</v>
      </c>
      <c r="Z44" s="224">
        <f>$C44*VLOOKUP($A44,'Non-energy Multiplier'!$A$1:$AQ$44,COLUMN('Non-energy Multiplier'!Z$1),0)</f>
        <v>0</v>
      </c>
      <c r="AA44" s="224">
        <f>$C44*VLOOKUP($A44,'Non-energy Multiplier'!$A$1:$AQ$44,COLUMN('Non-energy Multiplier'!AA$1),0)</f>
        <v>0</v>
      </c>
      <c r="AB44" s="224">
        <f>$C44*VLOOKUP($A44,'Non-energy Multiplier'!$A$1:$AQ$44,COLUMN('Non-energy Multiplier'!AB$1),0)</f>
        <v>0</v>
      </c>
      <c r="AC44" s="224">
        <f>$C44*VLOOKUP($A44,'Non-energy Multiplier'!$A$1:$AQ$44,COLUMN('Non-energy Multiplier'!AC$1),0)</f>
        <v>0</v>
      </c>
      <c r="AD44" s="224">
        <f>$C44*VLOOKUP($A44,'Non-energy Multiplier'!$A$1:$AQ$44,COLUMN('Non-energy Multiplier'!AD$1),0)</f>
        <v>0</v>
      </c>
      <c r="AE44" s="224">
        <f>$C44*VLOOKUP($A44,'Non-energy Multiplier'!$A$1:$AQ$44,COLUMN('Non-energy Multiplier'!AE$1),0)</f>
        <v>0</v>
      </c>
      <c r="AF44" s="224">
        <f>$C44*VLOOKUP($A44,'Non-energy Multiplier'!$A$1:$AQ$44,COLUMN('Non-energy Multiplier'!AF$1),0)</f>
        <v>0</v>
      </c>
      <c r="AG44" s="224">
        <f>$C44*VLOOKUP($A44,'Non-energy Multiplier'!$A$1:$AQ$44,COLUMN('Non-energy Multiplier'!AG$1),0)</f>
        <v>0</v>
      </c>
      <c r="AH44" s="224">
        <f>$C44*VLOOKUP($A44,'Non-energy Multiplier'!$A$1:$AQ$44,COLUMN('Non-energy Multiplier'!AH$1),0)</f>
        <v>0</v>
      </c>
      <c r="AI44" s="224">
        <f>$C44*VLOOKUP($A44,'Non-energy Multiplier'!$A$1:$AQ$44,COLUMN('Non-energy Multiplier'!AI$1),0)</f>
        <v>0</v>
      </c>
      <c r="AJ44" s="224">
        <f>$C44*VLOOKUP($A44,'Non-energy Multiplier'!$A$1:$AQ$44,COLUMN('Non-energy Multiplier'!AJ$1),0)</f>
        <v>0</v>
      </c>
      <c r="AK44" s="224">
        <f>$C44*VLOOKUP($A44,'Non-energy Multiplier'!$A$1:$AQ$44,COLUMN('Non-energy Multiplier'!AK$1),0)</f>
        <v>0</v>
      </c>
      <c r="AL44" s="224">
        <f>$C44*VLOOKUP($A44,'Non-energy Multiplier'!$A$1:$AQ$44,COLUMN('Non-energy Multiplier'!AL$1),0)</f>
        <v>0</v>
      </c>
      <c r="AM44" s="224">
        <f>$C44*VLOOKUP($A44,'Non-energy Multiplier'!$A$1:$AQ$44,COLUMN('Non-energy Multiplier'!AM$1),0)</f>
        <v>0</v>
      </c>
      <c r="AN44" s="224">
        <f>$C44*VLOOKUP($A44,'Non-energy Multiplier'!$A$1:$AQ$44,COLUMN('Non-energy Multiplier'!AN$1),0)</f>
        <v>0</v>
      </c>
      <c r="AO44" s="224">
        <f>$C44*VLOOKUP($A44,'Non-energy Multiplier'!$A$1:$AQ$44,COLUMN('Non-energy Multiplier'!AO$1),0)</f>
        <v>0</v>
      </c>
      <c r="AP44" s="224">
        <f>$C44*VLOOKUP($A44,'Non-energy Multiplier'!$A$1:$AQ$44,COLUMN('Non-energy Multiplier'!AP$1),0)</f>
        <v>0</v>
      </c>
      <c r="AQ44" s="224">
        <f>$C44*VLOOKUP($A44,'Non-energy Multiplier'!$A$1:$AQ$44,COLUMN('Non-energy Multiplier'!AQ$1),0)</f>
        <v>0</v>
      </c>
      <c r="AR44" s="136" t="str">
        <f>VLOOKUP($A44,'Sector Match'!$A$1:$B$43,2,0)</f>
        <v>construction 41T43</v>
      </c>
    </row>
    <row r="49" spans="1:43" x14ac:dyDescent="0.2">
      <c r="B49" s="224">
        <v>2019</v>
      </c>
      <c r="C49" s="224">
        <v>2020</v>
      </c>
      <c r="D49" s="224">
        <v>2021</v>
      </c>
      <c r="E49" s="224">
        <v>2022</v>
      </c>
      <c r="F49" s="224">
        <v>2023</v>
      </c>
      <c r="G49" s="224">
        <v>2024</v>
      </c>
      <c r="H49" s="224">
        <v>2025</v>
      </c>
      <c r="I49" s="224">
        <v>2026</v>
      </c>
      <c r="J49" s="224">
        <v>2027</v>
      </c>
      <c r="K49" s="224">
        <v>2028</v>
      </c>
      <c r="L49" s="224">
        <v>2029</v>
      </c>
      <c r="M49" s="224">
        <v>2030</v>
      </c>
      <c r="N49" s="224">
        <v>2031</v>
      </c>
      <c r="O49" s="224">
        <v>2032</v>
      </c>
      <c r="P49" s="224">
        <v>2033</v>
      </c>
      <c r="Q49" s="224">
        <v>2034</v>
      </c>
      <c r="R49" s="224">
        <v>2035</v>
      </c>
      <c r="S49" s="224">
        <v>2036</v>
      </c>
      <c r="T49" s="224">
        <v>2037</v>
      </c>
      <c r="U49" s="224">
        <v>2038</v>
      </c>
      <c r="V49" s="224">
        <v>2039</v>
      </c>
      <c r="W49" s="224">
        <v>2040</v>
      </c>
      <c r="X49" s="224">
        <v>2041</v>
      </c>
      <c r="Y49" s="224">
        <v>2042</v>
      </c>
      <c r="Z49" s="224">
        <v>2043</v>
      </c>
      <c r="AA49" s="224">
        <v>2044</v>
      </c>
      <c r="AB49" s="224">
        <v>2045</v>
      </c>
      <c r="AC49" s="224">
        <v>2046</v>
      </c>
      <c r="AD49" s="224">
        <v>2047</v>
      </c>
      <c r="AE49" s="224">
        <v>2048</v>
      </c>
      <c r="AF49" s="224">
        <v>2049</v>
      </c>
      <c r="AG49" s="224">
        <v>2050</v>
      </c>
      <c r="AH49" s="224">
        <v>2051</v>
      </c>
      <c r="AI49" s="224">
        <v>2052</v>
      </c>
      <c r="AJ49" s="224">
        <v>2053</v>
      </c>
      <c r="AK49" s="224">
        <v>2054</v>
      </c>
      <c r="AL49" s="224">
        <v>2055</v>
      </c>
      <c r="AM49" s="224">
        <v>2056</v>
      </c>
      <c r="AN49" s="224">
        <v>2057</v>
      </c>
      <c r="AO49" s="224">
        <v>2058</v>
      </c>
      <c r="AP49" s="224">
        <v>2059</v>
      </c>
      <c r="AQ49" s="224">
        <v>2060</v>
      </c>
    </row>
    <row r="50" spans="1:43" x14ac:dyDescent="0.2">
      <c r="A50" s="106" t="s">
        <v>339</v>
      </c>
      <c r="B50" s="232">
        <f t="shared" ref="B50:B74" si="0">SUMIFS(B$2:B$44,$AR$2:$AR$44,$A50)</f>
        <v>0</v>
      </c>
      <c r="C50" s="233">
        <f t="shared" ref="C50:AQ56" si="1">SUMIFS(C$2:C$44,$AR$2:$AR$44,$A50)</f>
        <v>0</v>
      </c>
      <c r="D50" s="233">
        <f t="shared" si="1"/>
        <v>0</v>
      </c>
      <c r="E50" s="233">
        <f t="shared" si="1"/>
        <v>0</v>
      </c>
      <c r="F50" s="233">
        <f t="shared" si="1"/>
        <v>0</v>
      </c>
      <c r="G50" s="233">
        <f t="shared" si="1"/>
        <v>0</v>
      </c>
      <c r="H50" s="233">
        <f t="shared" si="1"/>
        <v>0</v>
      </c>
      <c r="I50" s="233">
        <f t="shared" si="1"/>
        <v>0</v>
      </c>
      <c r="J50" s="233">
        <f t="shared" si="1"/>
        <v>0</v>
      </c>
      <c r="K50" s="233">
        <f t="shared" si="1"/>
        <v>0</v>
      </c>
      <c r="L50" s="233">
        <f t="shared" si="1"/>
        <v>0</v>
      </c>
      <c r="M50" s="233">
        <f t="shared" si="1"/>
        <v>0</v>
      </c>
      <c r="N50" s="233">
        <f t="shared" si="1"/>
        <v>0</v>
      </c>
      <c r="O50" s="233">
        <f t="shared" si="1"/>
        <v>0</v>
      </c>
      <c r="P50" s="233">
        <f t="shared" si="1"/>
        <v>0</v>
      </c>
      <c r="Q50" s="233">
        <f t="shared" si="1"/>
        <v>0</v>
      </c>
      <c r="R50" s="233">
        <f t="shared" si="1"/>
        <v>0</v>
      </c>
      <c r="S50" s="233">
        <f t="shared" si="1"/>
        <v>0</v>
      </c>
      <c r="T50" s="233">
        <f t="shared" si="1"/>
        <v>0</v>
      </c>
      <c r="U50" s="233">
        <f t="shared" si="1"/>
        <v>0</v>
      </c>
      <c r="V50" s="233">
        <f t="shared" si="1"/>
        <v>0</v>
      </c>
      <c r="W50" s="233">
        <f t="shared" si="1"/>
        <v>0</v>
      </c>
      <c r="X50" s="233">
        <f t="shared" si="1"/>
        <v>0</v>
      </c>
      <c r="Y50" s="233">
        <f t="shared" si="1"/>
        <v>0</v>
      </c>
      <c r="Z50" s="233">
        <f t="shared" si="1"/>
        <v>0</v>
      </c>
      <c r="AA50" s="233">
        <f t="shared" si="1"/>
        <v>0</v>
      </c>
      <c r="AB50" s="233">
        <f t="shared" si="1"/>
        <v>0</v>
      </c>
      <c r="AC50" s="233">
        <f t="shared" si="1"/>
        <v>0</v>
      </c>
      <c r="AD50" s="233">
        <f t="shared" si="1"/>
        <v>0</v>
      </c>
      <c r="AE50" s="233">
        <f t="shared" si="1"/>
        <v>0</v>
      </c>
      <c r="AF50" s="233">
        <f t="shared" si="1"/>
        <v>0</v>
      </c>
      <c r="AG50" s="233">
        <f t="shared" si="1"/>
        <v>0</v>
      </c>
      <c r="AH50" s="233">
        <f t="shared" si="1"/>
        <v>0</v>
      </c>
      <c r="AI50" s="233">
        <f t="shared" si="1"/>
        <v>0</v>
      </c>
      <c r="AJ50" s="233">
        <f t="shared" si="1"/>
        <v>0</v>
      </c>
      <c r="AK50" s="233">
        <f t="shared" si="1"/>
        <v>0</v>
      </c>
      <c r="AL50" s="233">
        <f t="shared" si="1"/>
        <v>0</v>
      </c>
      <c r="AM50" s="233">
        <f t="shared" si="1"/>
        <v>0</v>
      </c>
      <c r="AN50" s="233">
        <f t="shared" si="1"/>
        <v>0</v>
      </c>
      <c r="AO50" s="233">
        <f t="shared" si="1"/>
        <v>0</v>
      </c>
      <c r="AP50" s="233">
        <f t="shared" si="1"/>
        <v>0</v>
      </c>
      <c r="AQ50" s="234">
        <f t="shared" si="1"/>
        <v>0</v>
      </c>
    </row>
    <row r="51" spans="1:43" x14ac:dyDescent="0.2">
      <c r="A51" s="107" t="s">
        <v>125</v>
      </c>
      <c r="B51" s="235">
        <f t="shared" si="0"/>
        <v>1957119831902736</v>
      </c>
      <c r="C51" s="136">
        <f t="shared" si="1"/>
        <v>1829833737427264.8</v>
      </c>
      <c r="D51" s="136">
        <f t="shared" si="1"/>
        <v>1923435688731847.5</v>
      </c>
      <c r="E51" s="136">
        <f t="shared" si="1"/>
        <v>2017037640036430.5</v>
      </c>
      <c r="F51" s="136">
        <f t="shared" si="1"/>
        <v>2110639591341013.5</v>
      </c>
      <c r="G51" s="136">
        <f t="shared" si="1"/>
        <v>2204241542645596.5</v>
      </c>
      <c r="H51" s="136">
        <f t="shared" si="1"/>
        <v>2297843493950178.5</v>
      </c>
      <c r="I51" s="136">
        <f t="shared" si="1"/>
        <v>2335359306096303.5</v>
      </c>
      <c r="J51" s="136">
        <f t="shared" si="1"/>
        <v>2372875118242429</v>
      </c>
      <c r="K51" s="136">
        <f t="shared" si="1"/>
        <v>2410390930388554</v>
      </c>
      <c r="L51" s="136">
        <f t="shared" si="1"/>
        <v>2447906742534679.5</v>
      </c>
      <c r="M51" s="136">
        <f t="shared" si="1"/>
        <v>2485422554680805</v>
      </c>
      <c r="N51" s="136">
        <f t="shared" si="1"/>
        <v>2499490984235602.5</v>
      </c>
      <c r="O51" s="136">
        <f t="shared" si="1"/>
        <v>2513559413790399</v>
      </c>
      <c r="P51" s="136">
        <f t="shared" si="1"/>
        <v>2527627843345196</v>
      </c>
      <c r="Q51" s="136">
        <f t="shared" si="1"/>
        <v>2541696272899993</v>
      </c>
      <c r="R51" s="136">
        <f t="shared" si="1"/>
        <v>2555764702454790</v>
      </c>
      <c r="S51" s="136">
        <f t="shared" si="1"/>
        <v>2532317319863462</v>
      </c>
      <c r="T51" s="136">
        <f t="shared" si="1"/>
        <v>2508869937272133.5</v>
      </c>
      <c r="U51" s="136">
        <f t="shared" si="1"/>
        <v>2485422554680805</v>
      </c>
      <c r="V51" s="136">
        <f t="shared" si="1"/>
        <v>2461975172089477</v>
      </c>
      <c r="W51" s="136">
        <f t="shared" si="1"/>
        <v>2438527789498148.5</v>
      </c>
      <c r="X51" s="136">
        <f t="shared" si="1"/>
        <v>2401011977352023.5</v>
      </c>
      <c r="Y51" s="136">
        <f t="shared" si="1"/>
        <v>2363496165205898</v>
      </c>
      <c r="Z51" s="136">
        <f t="shared" si="1"/>
        <v>2325980353059773</v>
      </c>
      <c r="AA51" s="136">
        <f t="shared" si="1"/>
        <v>2288464540913647.5</v>
      </c>
      <c r="AB51" s="136">
        <f t="shared" si="1"/>
        <v>2250948728767521.8</v>
      </c>
      <c r="AC51" s="136">
        <f t="shared" si="1"/>
        <v>2213432916621396.5</v>
      </c>
      <c r="AD51" s="136">
        <f t="shared" si="1"/>
        <v>2175917104475271.3</v>
      </c>
      <c r="AE51" s="136">
        <f t="shared" si="1"/>
        <v>2138401292329146</v>
      </c>
      <c r="AF51" s="136">
        <f t="shared" si="1"/>
        <v>2100885480183020.8</v>
      </c>
      <c r="AG51" s="136">
        <f t="shared" si="1"/>
        <v>2063369668036895</v>
      </c>
      <c r="AH51" s="136">
        <f t="shared" si="1"/>
        <v>2016474902854238.3</v>
      </c>
      <c r="AI51" s="136">
        <f t="shared" si="1"/>
        <v>1969580137671581.5</v>
      </c>
      <c r="AJ51" s="136">
        <f t="shared" si="1"/>
        <v>1922685372488925</v>
      </c>
      <c r="AK51" s="136">
        <f t="shared" si="1"/>
        <v>1875790607306268</v>
      </c>
      <c r="AL51" s="136">
        <f t="shared" si="1"/>
        <v>1828895842123611.5</v>
      </c>
      <c r="AM51" s="136">
        <f t="shared" si="1"/>
        <v>1791380029977486.3</v>
      </c>
      <c r="AN51" s="136">
        <f t="shared" si="1"/>
        <v>1753864217831361</v>
      </c>
      <c r="AO51" s="136">
        <f t="shared" si="1"/>
        <v>1716348405685235.8</v>
      </c>
      <c r="AP51" s="136">
        <f t="shared" si="1"/>
        <v>1678832593539110.5</v>
      </c>
      <c r="AQ51" s="236">
        <f t="shared" si="1"/>
        <v>1641316781392984.8</v>
      </c>
    </row>
    <row r="52" spans="1:43" x14ac:dyDescent="0.2">
      <c r="A52" s="107" t="s">
        <v>126</v>
      </c>
      <c r="B52" s="235">
        <f t="shared" si="0"/>
        <v>0</v>
      </c>
      <c r="C52" s="136">
        <f t="shared" si="1"/>
        <v>0</v>
      </c>
      <c r="D52" s="136">
        <f t="shared" si="1"/>
        <v>0</v>
      </c>
      <c r="E52" s="136">
        <f t="shared" si="1"/>
        <v>0</v>
      </c>
      <c r="F52" s="136">
        <f t="shared" si="1"/>
        <v>0</v>
      </c>
      <c r="G52" s="136">
        <f t="shared" si="1"/>
        <v>0</v>
      </c>
      <c r="H52" s="136">
        <f t="shared" si="1"/>
        <v>0</v>
      </c>
      <c r="I52" s="136">
        <f t="shared" si="1"/>
        <v>0</v>
      </c>
      <c r="J52" s="136">
        <f t="shared" si="1"/>
        <v>0</v>
      </c>
      <c r="K52" s="136">
        <f t="shared" si="1"/>
        <v>0</v>
      </c>
      <c r="L52" s="136">
        <f t="shared" si="1"/>
        <v>0</v>
      </c>
      <c r="M52" s="136">
        <f t="shared" si="1"/>
        <v>0</v>
      </c>
      <c r="N52" s="136">
        <f t="shared" si="1"/>
        <v>0</v>
      </c>
      <c r="O52" s="136">
        <f t="shared" si="1"/>
        <v>0</v>
      </c>
      <c r="P52" s="136">
        <f t="shared" si="1"/>
        <v>0</v>
      </c>
      <c r="Q52" s="136">
        <f t="shared" si="1"/>
        <v>0</v>
      </c>
      <c r="R52" s="136">
        <f t="shared" si="1"/>
        <v>0</v>
      </c>
      <c r="S52" s="136">
        <f t="shared" si="1"/>
        <v>0</v>
      </c>
      <c r="T52" s="136">
        <f t="shared" si="1"/>
        <v>0</v>
      </c>
      <c r="U52" s="136">
        <f t="shared" si="1"/>
        <v>0</v>
      </c>
      <c r="V52" s="136">
        <f t="shared" si="1"/>
        <v>0</v>
      </c>
      <c r="W52" s="136">
        <f t="shared" si="1"/>
        <v>0</v>
      </c>
      <c r="X52" s="136">
        <f t="shared" si="1"/>
        <v>0</v>
      </c>
      <c r="Y52" s="136">
        <f t="shared" si="1"/>
        <v>0</v>
      </c>
      <c r="Z52" s="136">
        <f t="shared" si="1"/>
        <v>0</v>
      </c>
      <c r="AA52" s="136">
        <f t="shared" si="1"/>
        <v>0</v>
      </c>
      <c r="AB52" s="136">
        <f t="shared" si="1"/>
        <v>0</v>
      </c>
      <c r="AC52" s="136">
        <f t="shared" si="1"/>
        <v>0</v>
      </c>
      <c r="AD52" s="136">
        <f t="shared" si="1"/>
        <v>0</v>
      </c>
      <c r="AE52" s="136">
        <f t="shared" si="1"/>
        <v>0</v>
      </c>
      <c r="AF52" s="136">
        <f t="shared" si="1"/>
        <v>0</v>
      </c>
      <c r="AG52" s="136">
        <f t="shared" si="1"/>
        <v>0</v>
      </c>
      <c r="AH52" s="136">
        <f t="shared" si="1"/>
        <v>0</v>
      </c>
      <c r="AI52" s="136">
        <f t="shared" si="1"/>
        <v>0</v>
      </c>
      <c r="AJ52" s="136">
        <f t="shared" si="1"/>
        <v>0</v>
      </c>
      <c r="AK52" s="136">
        <f t="shared" si="1"/>
        <v>0</v>
      </c>
      <c r="AL52" s="136">
        <f t="shared" si="1"/>
        <v>0</v>
      </c>
      <c r="AM52" s="136">
        <f t="shared" si="1"/>
        <v>0</v>
      </c>
      <c r="AN52" s="136">
        <f t="shared" si="1"/>
        <v>0</v>
      </c>
      <c r="AO52" s="136">
        <f t="shared" si="1"/>
        <v>0</v>
      </c>
      <c r="AP52" s="136">
        <f t="shared" si="1"/>
        <v>0</v>
      </c>
      <c r="AQ52" s="236">
        <f t="shared" si="1"/>
        <v>0</v>
      </c>
    </row>
    <row r="53" spans="1:43" x14ac:dyDescent="0.2">
      <c r="A53" s="107" t="s">
        <v>127</v>
      </c>
      <c r="B53" s="235">
        <f t="shared" si="0"/>
        <v>0</v>
      </c>
      <c r="C53" s="136">
        <f t="shared" si="1"/>
        <v>0</v>
      </c>
      <c r="D53" s="136">
        <f t="shared" si="1"/>
        <v>0</v>
      </c>
      <c r="E53" s="136">
        <f t="shared" si="1"/>
        <v>0</v>
      </c>
      <c r="F53" s="136">
        <f t="shared" si="1"/>
        <v>0</v>
      </c>
      <c r="G53" s="136">
        <f t="shared" si="1"/>
        <v>0</v>
      </c>
      <c r="H53" s="136">
        <f t="shared" si="1"/>
        <v>0</v>
      </c>
      <c r="I53" s="136">
        <f t="shared" si="1"/>
        <v>0</v>
      </c>
      <c r="J53" s="136">
        <f t="shared" si="1"/>
        <v>0</v>
      </c>
      <c r="K53" s="136">
        <f t="shared" si="1"/>
        <v>0</v>
      </c>
      <c r="L53" s="136">
        <f t="shared" si="1"/>
        <v>0</v>
      </c>
      <c r="M53" s="136">
        <f t="shared" si="1"/>
        <v>0</v>
      </c>
      <c r="N53" s="136">
        <f t="shared" si="1"/>
        <v>0</v>
      </c>
      <c r="O53" s="136">
        <f t="shared" si="1"/>
        <v>0</v>
      </c>
      <c r="P53" s="136">
        <f t="shared" si="1"/>
        <v>0</v>
      </c>
      <c r="Q53" s="136">
        <f t="shared" si="1"/>
        <v>0</v>
      </c>
      <c r="R53" s="136">
        <f t="shared" si="1"/>
        <v>0</v>
      </c>
      <c r="S53" s="136">
        <f t="shared" si="1"/>
        <v>0</v>
      </c>
      <c r="T53" s="136">
        <f t="shared" si="1"/>
        <v>0</v>
      </c>
      <c r="U53" s="136">
        <f t="shared" si="1"/>
        <v>0</v>
      </c>
      <c r="V53" s="136">
        <f t="shared" si="1"/>
        <v>0</v>
      </c>
      <c r="W53" s="136">
        <f t="shared" si="1"/>
        <v>0</v>
      </c>
      <c r="X53" s="136">
        <f t="shared" si="1"/>
        <v>0</v>
      </c>
      <c r="Y53" s="136">
        <f t="shared" si="1"/>
        <v>0</v>
      </c>
      <c r="Z53" s="136">
        <f t="shared" si="1"/>
        <v>0</v>
      </c>
      <c r="AA53" s="136">
        <f t="shared" si="1"/>
        <v>0</v>
      </c>
      <c r="AB53" s="136">
        <f t="shared" si="1"/>
        <v>0</v>
      </c>
      <c r="AC53" s="136">
        <f t="shared" si="1"/>
        <v>0</v>
      </c>
      <c r="AD53" s="136">
        <f t="shared" si="1"/>
        <v>0</v>
      </c>
      <c r="AE53" s="136">
        <f t="shared" si="1"/>
        <v>0</v>
      </c>
      <c r="AF53" s="136">
        <f t="shared" si="1"/>
        <v>0</v>
      </c>
      <c r="AG53" s="136">
        <f t="shared" si="1"/>
        <v>0</v>
      </c>
      <c r="AH53" s="136">
        <f t="shared" si="1"/>
        <v>0</v>
      </c>
      <c r="AI53" s="136">
        <f t="shared" si="1"/>
        <v>0</v>
      </c>
      <c r="AJ53" s="136">
        <f t="shared" si="1"/>
        <v>0</v>
      </c>
      <c r="AK53" s="136">
        <f t="shared" si="1"/>
        <v>0</v>
      </c>
      <c r="AL53" s="136">
        <f t="shared" si="1"/>
        <v>0</v>
      </c>
      <c r="AM53" s="136">
        <f t="shared" si="1"/>
        <v>0</v>
      </c>
      <c r="AN53" s="136">
        <f t="shared" si="1"/>
        <v>0</v>
      </c>
      <c r="AO53" s="136">
        <f t="shared" si="1"/>
        <v>0</v>
      </c>
      <c r="AP53" s="136">
        <f t="shared" si="1"/>
        <v>0</v>
      </c>
      <c r="AQ53" s="236">
        <f t="shared" si="1"/>
        <v>0</v>
      </c>
    </row>
    <row r="54" spans="1:43" x14ac:dyDescent="0.2">
      <c r="A54" s="107" t="s">
        <v>128</v>
      </c>
      <c r="B54" s="235">
        <f t="shared" si="0"/>
        <v>0</v>
      </c>
      <c r="C54" s="136">
        <f t="shared" si="1"/>
        <v>0</v>
      </c>
      <c r="D54" s="136">
        <f t="shared" si="1"/>
        <v>0</v>
      </c>
      <c r="E54" s="136">
        <f t="shared" si="1"/>
        <v>0</v>
      </c>
      <c r="F54" s="136">
        <f t="shared" si="1"/>
        <v>0</v>
      </c>
      <c r="G54" s="136">
        <f t="shared" si="1"/>
        <v>0</v>
      </c>
      <c r="H54" s="136">
        <f t="shared" si="1"/>
        <v>0</v>
      </c>
      <c r="I54" s="136">
        <f t="shared" si="1"/>
        <v>0</v>
      </c>
      <c r="J54" s="136">
        <f t="shared" si="1"/>
        <v>0</v>
      </c>
      <c r="K54" s="136">
        <f t="shared" si="1"/>
        <v>0</v>
      </c>
      <c r="L54" s="136">
        <f t="shared" si="1"/>
        <v>0</v>
      </c>
      <c r="M54" s="136">
        <f t="shared" si="1"/>
        <v>0</v>
      </c>
      <c r="N54" s="136">
        <f t="shared" si="1"/>
        <v>0</v>
      </c>
      <c r="O54" s="136">
        <f t="shared" si="1"/>
        <v>0</v>
      </c>
      <c r="P54" s="136">
        <f t="shared" si="1"/>
        <v>0</v>
      </c>
      <c r="Q54" s="136">
        <f t="shared" si="1"/>
        <v>0</v>
      </c>
      <c r="R54" s="136">
        <f t="shared" si="1"/>
        <v>0</v>
      </c>
      <c r="S54" s="136">
        <f t="shared" si="1"/>
        <v>0</v>
      </c>
      <c r="T54" s="136">
        <f t="shared" si="1"/>
        <v>0</v>
      </c>
      <c r="U54" s="136">
        <f t="shared" si="1"/>
        <v>0</v>
      </c>
      <c r="V54" s="136">
        <f t="shared" si="1"/>
        <v>0</v>
      </c>
      <c r="W54" s="136">
        <f t="shared" si="1"/>
        <v>0</v>
      </c>
      <c r="X54" s="136">
        <f t="shared" si="1"/>
        <v>0</v>
      </c>
      <c r="Y54" s="136">
        <f t="shared" si="1"/>
        <v>0</v>
      </c>
      <c r="Z54" s="136">
        <f t="shared" si="1"/>
        <v>0</v>
      </c>
      <c r="AA54" s="136">
        <f t="shared" si="1"/>
        <v>0</v>
      </c>
      <c r="AB54" s="136">
        <f t="shared" si="1"/>
        <v>0</v>
      </c>
      <c r="AC54" s="136">
        <f t="shared" si="1"/>
        <v>0</v>
      </c>
      <c r="AD54" s="136">
        <f t="shared" si="1"/>
        <v>0</v>
      </c>
      <c r="AE54" s="136">
        <f t="shared" si="1"/>
        <v>0</v>
      </c>
      <c r="AF54" s="136">
        <f t="shared" si="1"/>
        <v>0</v>
      </c>
      <c r="AG54" s="136">
        <f t="shared" si="1"/>
        <v>0</v>
      </c>
      <c r="AH54" s="136">
        <f t="shared" si="1"/>
        <v>0</v>
      </c>
      <c r="AI54" s="136">
        <f t="shared" si="1"/>
        <v>0</v>
      </c>
      <c r="AJ54" s="136">
        <f t="shared" si="1"/>
        <v>0</v>
      </c>
      <c r="AK54" s="136">
        <f t="shared" si="1"/>
        <v>0</v>
      </c>
      <c r="AL54" s="136">
        <f t="shared" si="1"/>
        <v>0</v>
      </c>
      <c r="AM54" s="136">
        <f t="shared" si="1"/>
        <v>0</v>
      </c>
      <c r="AN54" s="136">
        <f t="shared" si="1"/>
        <v>0</v>
      </c>
      <c r="AO54" s="136">
        <f t="shared" si="1"/>
        <v>0</v>
      </c>
      <c r="AP54" s="136">
        <f t="shared" si="1"/>
        <v>0</v>
      </c>
      <c r="AQ54" s="236">
        <f t="shared" si="1"/>
        <v>0</v>
      </c>
    </row>
    <row r="55" spans="1:43" x14ac:dyDescent="0.2">
      <c r="A55" s="107" t="s">
        <v>129</v>
      </c>
      <c r="B55" s="235">
        <f t="shared" si="0"/>
        <v>0</v>
      </c>
      <c r="C55" s="136">
        <f t="shared" si="1"/>
        <v>0</v>
      </c>
      <c r="D55" s="136">
        <f t="shared" si="1"/>
        <v>0</v>
      </c>
      <c r="E55" s="136">
        <f t="shared" si="1"/>
        <v>0</v>
      </c>
      <c r="F55" s="136">
        <f t="shared" si="1"/>
        <v>0</v>
      </c>
      <c r="G55" s="136">
        <f t="shared" si="1"/>
        <v>0</v>
      </c>
      <c r="H55" s="136">
        <f t="shared" si="1"/>
        <v>0</v>
      </c>
      <c r="I55" s="136">
        <f t="shared" si="1"/>
        <v>0</v>
      </c>
      <c r="J55" s="136">
        <f t="shared" si="1"/>
        <v>0</v>
      </c>
      <c r="K55" s="136">
        <f t="shared" si="1"/>
        <v>0</v>
      </c>
      <c r="L55" s="136">
        <f t="shared" si="1"/>
        <v>0</v>
      </c>
      <c r="M55" s="136">
        <f t="shared" si="1"/>
        <v>0</v>
      </c>
      <c r="N55" s="136">
        <f t="shared" si="1"/>
        <v>0</v>
      </c>
      <c r="O55" s="136">
        <f t="shared" si="1"/>
        <v>0</v>
      </c>
      <c r="P55" s="136">
        <f t="shared" si="1"/>
        <v>0</v>
      </c>
      <c r="Q55" s="136">
        <f t="shared" si="1"/>
        <v>0</v>
      </c>
      <c r="R55" s="136">
        <f t="shared" si="1"/>
        <v>0</v>
      </c>
      <c r="S55" s="136">
        <f t="shared" si="1"/>
        <v>0</v>
      </c>
      <c r="T55" s="136">
        <f t="shared" si="1"/>
        <v>0</v>
      </c>
      <c r="U55" s="136">
        <f t="shared" si="1"/>
        <v>0</v>
      </c>
      <c r="V55" s="136">
        <f t="shared" si="1"/>
        <v>0</v>
      </c>
      <c r="W55" s="136">
        <f t="shared" si="1"/>
        <v>0</v>
      </c>
      <c r="X55" s="136">
        <f t="shared" si="1"/>
        <v>0</v>
      </c>
      <c r="Y55" s="136">
        <f t="shared" si="1"/>
        <v>0</v>
      </c>
      <c r="Z55" s="136">
        <f t="shared" si="1"/>
        <v>0</v>
      </c>
      <c r="AA55" s="136">
        <f t="shared" si="1"/>
        <v>0</v>
      </c>
      <c r="AB55" s="136">
        <f t="shared" si="1"/>
        <v>0</v>
      </c>
      <c r="AC55" s="136">
        <f t="shared" si="1"/>
        <v>0</v>
      </c>
      <c r="AD55" s="136">
        <f t="shared" si="1"/>
        <v>0</v>
      </c>
      <c r="AE55" s="136">
        <f t="shared" si="1"/>
        <v>0</v>
      </c>
      <c r="AF55" s="136">
        <f t="shared" si="1"/>
        <v>0</v>
      </c>
      <c r="AG55" s="136">
        <f t="shared" si="1"/>
        <v>0</v>
      </c>
      <c r="AH55" s="136">
        <f t="shared" si="1"/>
        <v>0</v>
      </c>
      <c r="AI55" s="136">
        <f t="shared" si="1"/>
        <v>0</v>
      </c>
      <c r="AJ55" s="136">
        <f t="shared" si="1"/>
        <v>0</v>
      </c>
      <c r="AK55" s="136">
        <f t="shared" si="1"/>
        <v>0</v>
      </c>
      <c r="AL55" s="136">
        <f t="shared" si="1"/>
        <v>0</v>
      </c>
      <c r="AM55" s="136">
        <f t="shared" si="1"/>
        <v>0</v>
      </c>
      <c r="AN55" s="136">
        <f t="shared" si="1"/>
        <v>0</v>
      </c>
      <c r="AO55" s="136">
        <f t="shared" si="1"/>
        <v>0</v>
      </c>
      <c r="AP55" s="136">
        <f t="shared" si="1"/>
        <v>0</v>
      </c>
      <c r="AQ55" s="236">
        <f t="shared" si="1"/>
        <v>0</v>
      </c>
    </row>
    <row r="56" spans="1:43" x14ac:dyDescent="0.2">
      <c r="A56" s="107" t="s">
        <v>130</v>
      </c>
      <c r="B56" s="235">
        <f t="shared" si="0"/>
        <v>0</v>
      </c>
      <c r="C56" s="136">
        <f t="shared" si="1"/>
        <v>0</v>
      </c>
      <c r="D56" s="136">
        <f t="shared" si="1"/>
        <v>0</v>
      </c>
      <c r="E56" s="136">
        <f t="shared" si="1"/>
        <v>0</v>
      </c>
      <c r="F56" s="136">
        <f t="shared" si="1"/>
        <v>0</v>
      </c>
      <c r="G56" s="136">
        <f t="shared" si="1"/>
        <v>0</v>
      </c>
      <c r="H56" s="136">
        <f t="shared" si="1"/>
        <v>0</v>
      </c>
      <c r="I56" s="136">
        <f t="shared" si="1"/>
        <v>0</v>
      </c>
      <c r="J56" s="136">
        <f t="shared" si="1"/>
        <v>0</v>
      </c>
      <c r="K56" s="136">
        <f t="shared" si="1"/>
        <v>0</v>
      </c>
      <c r="L56" s="136">
        <f t="shared" ref="L56:AQ63" si="2">SUMIFS(L$2:L$44,$AR$2:$AR$44,$A56)</f>
        <v>0</v>
      </c>
      <c r="M56" s="136">
        <f t="shared" si="2"/>
        <v>0</v>
      </c>
      <c r="N56" s="136">
        <f t="shared" si="2"/>
        <v>0</v>
      </c>
      <c r="O56" s="136">
        <f t="shared" si="2"/>
        <v>0</v>
      </c>
      <c r="P56" s="136">
        <f t="shared" si="2"/>
        <v>0</v>
      </c>
      <c r="Q56" s="136">
        <f t="shared" si="2"/>
        <v>0</v>
      </c>
      <c r="R56" s="136">
        <f t="shared" si="2"/>
        <v>0</v>
      </c>
      <c r="S56" s="136">
        <f t="shared" si="2"/>
        <v>0</v>
      </c>
      <c r="T56" s="136">
        <f t="shared" si="2"/>
        <v>0</v>
      </c>
      <c r="U56" s="136">
        <f t="shared" si="2"/>
        <v>0</v>
      </c>
      <c r="V56" s="136">
        <f t="shared" si="2"/>
        <v>0</v>
      </c>
      <c r="W56" s="136">
        <f t="shared" si="2"/>
        <v>0</v>
      </c>
      <c r="X56" s="136">
        <f t="shared" si="2"/>
        <v>0</v>
      </c>
      <c r="Y56" s="136">
        <f t="shared" si="2"/>
        <v>0</v>
      </c>
      <c r="Z56" s="136">
        <f t="shared" si="2"/>
        <v>0</v>
      </c>
      <c r="AA56" s="136">
        <f t="shared" si="2"/>
        <v>0</v>
      </c>
      <c r="AB56" s="136">
        <f t="shared" si="2"/>
        <v>0</v>
      </c>
      <c r="AC56" s="136">
        <f t="shared" si="2"/>
        <v>0</v>
      </c>
      <c r="AD56" s="136">
        <f t="shared" si="2"/>
        <v>0</v>
      </c>
      <c r="AE56" s="136">
        <f t="shared" si="2"/>
        <v>0</v>
      </c>
      <c r="AF56" s="136">
        <f t="shared" si="2"/>
        <v>0</v>
      </c>
      <c r="AG56" s="136">
        <f t="shared" si="2"/>
        <v>0</v>
      </c>
      <c r="AH56" s="136">
        <f t="shared" si="2"/>
        <v>0</v>
      </c>
      <c r="AI56" s="136">
        <f t="shared" si="2"/>
        <v>0</v>
      </c>
      <c r="AJ56" s="136">
        <f t="shared" si="2"/>
        <v>0</v>
      </c>
      <c r="AK56" s="136">
        <f t="shared" si="2"/>
        <v>0</v>
      </c>
      <c r="AL56" s="136">
        <f t="shared" si="2"/>
        <v>0</v>
      </c>
      <c r="AM56" s="136">
        <f t="shared" si="2"/>
        <v>0</v>
      </c>
      <c r="AN56" s="136">
        <f t="shared" si="2"/>
        <v>0</v>
      </c>
      <c r="AO56" s="136">
        <f t="shared" si="2"/>
        <v>0</v>
      </c>
      <c r="AP56" s="136">
        <f t="shared" si="2"/>
        <v>0</v>
      </c>
      <c r="AQ56" s="236">
        <f t="shared" si="2"/>
        <v>0</v>
      </c>
    </row>
    <row r="57" spans="1:43" x14ac:dyDescent="0.2">
      <c r="A57" s="107" t="s">
        <v>131</v>
      </c>
      <c r="B57" s="235">
        <f t="shared" si="0"/>
        <v>0</v>
      </c>
      <c r="C57" s="136">
        <f t="shared" ref="C57:AP68" si="3">SUMIFS(C$2:C$44,$AR$2:$AR$44,$A57)</f>
        <v>0</v>
      </c>
      <c r="D57" s="136">
        <f t="shared" si="3"/>
        <v>0</v>
      </c>
      <c r="E57" s="136">
        <f t="shared" si="3"/>
        <v>0</v>
      </c>
      <c r="F57" s="136">
        <f t="shared" si="3"/>
        <v>0</v>
      </c>
      <c r="G57" s="136">
        <f t="shared" si="3"/>
        <v>0</v>
      </c>
      <c r="H57" s="136">
        <f t="shared" si="3"/>
        <v>0</v>
      </c>
      <c r="I57" s="136">
        <f t="shared" si="3"/>
        <v>0</v>
      </c>
      <c r="J57" s="136">
        <f t="shared" si="3"/>
        <v>0</v>
      </c>
      <c r="K57" s="136">
        <f t="shared" si="3"/>
        <v>0</v>
      </c>
      <c r="L57" s="136">
        <f t="shared" si="2"/>
        <v>0</v>
      </c>
      <c r="M57" s="136">
        <f t="shared" si="2"/>
        <v>0</v>
      </c>
      <c r="N57" s="136">
        <f t="shared" si="2"/>
        <v>0</v>
      </c>
      <c r="O57" s="136">
        <f t="shared" si="2"/>
        <v>0</v>
      </c>
      <c r="P57" s="136">
        <f t="shared" si="2"/>
        <v>0</v>
      </c>
      <c r="Q57" s="136">
        <f t="shared" si="2"/>
        <v>0</v>
      </c>
      <c r="R57" s="136">
        <f t="shared" si="2"/>
        <v>0</v>
      </c>
      <c r="S57" s="136">
        <f t="shared" si="2"/>
        <v>0</v>
      </c>
      <c r="T57" s="136">
        <f t="shared" si="2"/>
        <v>0</v>
      </c>
      <c r="U57" s="136">
        <f t="shared" si="2"/>
        <v>0</v>
      </c>
      <c r="V57" s="136">
        <f t="shared" si="2"/>
        <v>0</v>
      </c>
      <c r="W57" s="136">
        <f t="shared" si="2"/>
        <v>0</v>
      </c>
      <c r="X57" s="136">
        <f t="shared" si="2"/>
        <v>0</v>
      </c>
      <c r="Y57" s="136">
        <f t="shared" si="2"/>
        <v>0</v>
      </c>
      <c r="Z57" s="136">
        <f t="shared" si="2"/>
        <v>0</v>
      </c>
      <c r="AA57" s="136">
        <f t="shared" si="2"/>
        <v>0</v>
      </c>
      <c r="AB57" s="136">
        <f t="shared" si="2"/>
        <v>0</v>
      </c>
      <c r="AC57" s="136">
        <f t="shared" si="2"/>
        <v>0</v>
      </c>
      <c r="AD57" s="136">
        <f t="shared" si="2"/>
        <v>0</v>
      </c>
      <c r="AE57" s="136">
        <f t="shared" si="2"/>
        <v>0</v>
      </c>
      <c r="AF57" s="136">
        <f t="shared" si="2"/>
        <v>0</v>
      </c>
      <c r="AG57" s="136">
        <f t="shared" si="2"/>
        <v>0</v>
      </c>
      <c r="AH57" s="136">
        <f t="shared" si="2"/>
        <v>0</v>
      </c>
      <c r="AI57" s="136">
        <f t="shared" si="2"/>
        <v>0</v>
      </c>
      <c r="AJ57" s="136">
        <f t="shared" si="2"/>
        <v>0</v>
      </c>
      <c r="AK57" s="136">
        <f t="shared" si="2"/>
        <v>0</v>
      </c>
      <c r="AL57" s="136">
        <f t="shared" si="2"/>
        <v>0</v>
      </c>
      <c r="AM57" s="136">
        <f t="shared" si="2"/>
        <v>0</v>
      </c>
      <c r="AN57" s="136">
        <f t="shared" si="2"/>
        <v>0</v>
      </c>
      <c r="AO57" s="136">
        <f t="shared" si="2"/>
        <v>0</v>
      </c>
      <c r="AP57" s="136">
        <f t="shared" si="2"/>
        <v>0</v>
      </c>
      <c r="AQ57" s="236">
        <f t="shared" si="2"/>
        <v>0</v>
      </c>
    </row>
    <row r="58" spans="1:43" x14ac:dyDescent="0.2">
      <c r="A58" s="107" t="s">
        <v>132</v>
      </c>
      <c r="B58" s="235">
        <f t="shared" si="0"/>
        <v>3886859163781238</v>
      </c>
      <c r="C58" s="136">
        <f t="shared" si="3"/>
        <v>3890065097617816</v>
      </c>
      <c r="D58" s="136">
        <f t="shared" si="3"/>
        <v>4078813436250396</v>
      </c>
      <c r="E58" s="136">
        <f t="shared" si="3"/>
        <v>4267561774882976</v>
      </c>
      <c r="F58" s="136">
        <f t="shared" si="3"/>
        <v>4456310113515556</v>
      </c>
      <c r="G58" s="136">
        <f t="shared" si="3"/>
        <v>4645058452148136</v>
      </c>
      <c r="H58" s="136">
        <f t="shared" si="3"/>
        <v>4833806790780717</v>
      </c>
      <c r="I58" s="136">
        <f t="shared" si="3"/>
        <v>4941223994806952</v>
      </c>
      <c r="J58" s="136">
        <f t="shared" si="3"/>
        <v>5048641198833187</v>
      </c>
      <c r="K58" s="136">
        <f t="shared" si="3"/>
        <v>5156058402859423</v>
      </c>
      <c r="L58" s="136">
        <f t="shared" si="2"/>
        <v>5263475606885657</v>
      </c>
      <c r="M58" s="136">
        <f t="shared" si="2"/>
        <v>5370892810911892</v>
      </c>
      <c r="N58" s="136">
        <f t="shared" si="2"/>
        <v>5378565735593947</v>
      </c>
      <c r="O58" s="136">
        <f t="shared" si="2"/>
        <v>5386238660276003</v>
      </c>
      <c r="P58" s="136">
        <f t="shared" si="2"/>
        <v>5393911584958058</v>
      </c>
      <c r="Q58" s="136">
        <f t="shared" si="2"/>
        <v>5401584509640114</v>
      </c>
      <c r="R58" s="136">
        <f t="shared" si="2"/>
        <v>5409257434322170</v>
      </c>
      <c r="S58" s="136">
        <f t="shared" si="2"/>
        <v>5347876302374787</v>
      </c>
      <c r="T58" s="136">
        <f t="shared" si="2"/>
        <v>5286495170427406</v>
      </c>
      <c r="U58" s="136">
        <f t="shared" si="2"/>
        <v>5225114038480024</v>
      </c>
      <c r="V58" s="136">
        <f t="shared" si="2"/>
        <v>5163732906532641</v>
      </c>
      <c r="W58" s="136">
        <f t="shared" si="2"/>
        <v>5102351774585261</v>
      </c>
      <c r="X58" s="136">
        <f t="shared" si="2"/>
        <v>4987261680202865</v>
      </c>
      <c r="Y58" s="136">
        <f t="shared" si="2"/>
        <v>4872171585820469</v>
      </c>
      <c r="Z58" s="136">
        <f t="shared" si="2"/>
        <v>4757081491438074</v>
      </c>
      <c r="AA58" s="136">
        <f t="shared" si="2"/>
        <v>4641991397055678</v>
      </c>
      <c r="AB58" s="136">
        <f t="shared" si="2"/>
        <v>4526901302673283</v>
      </c>
      <c r="AC58" s="136">
        <f t="shared" si="2"/>
        <v>4411811208290887</v>
      </c>
      <c r="AD58" s="136">
        <f t="shared" si="2"/>
        <v>4296721113908491</v>
      </c>
      <c r="AE58" s="136">
        <f t="shared" si="2"/>
        <v>4181631019526095</v>
      </c>
      <c r="AF58" s="136">
        <f t="shared" si="2"/>
        <v>4066540925143699.5</v>
      </c>
      <c r="AG58" s="136">
        <f t="shared" si="2"/>
        <v>3951450830761304.5</v>
      </c>
      <c r="AH58" s="136">
        <f t="shared" si="2"/>
        <v>3851705864899227.5</v>
      </c>
      <c r="AI58" s="136">
        <f t="shared" si="2"/>
        <v>3751960899037150.5</v>
      </c>
      <c r="AJ58" s="136">
        <f t="shared" si="2"/>
        <v>3652215933175072.5</v>
      </c>
      <c r="AK58" s="136">
        <f t="shared" si="2"/>
        <v>3552470967312995.5</v>
      </c>
      <c r="AL58" s="136">
        <f t="shared" si="2"/>
        <v>3452726001450918.5</v>
      </c>
      <c r="AM58" s="136">
        <f t="shared" si="2"/>
        <v>3347970528574232.5</v>
      </c>
      <c r="AN58" s="136">
        <f t="shared" si="2"/>
        <v>3243215055697546.5</v>
      </c>
      <c r="AO58" s="136">
        <f t="shared" si="2"/>
        <v>3138459582820860</v>
      </c>
      <c r="AP58" s="136">
        <f t="shared" si="2"/>
        <v>3033704109944174</v>
      </c>
      <c r="AQ58" s="236">
        <f t="shared" si="2"/>
        <v>2928948637067488</v>
      </c>
    </row>
    <row r="59" spans="1:43" x14ac:dyDescent="0.2">
      <c r="A59" s="107" t="s">
        <v>133</v>
      </c>
      <c r="B59" s="235">
        <f t="shared" si="0"/>
        <v>1201521794012485.5</v>
      </c>
      <c r="C59" s="136">
        <f t="shared" si="3"/>
        <v>1281822508492033.5</v>
      </c>
      <c r="D59" s="136">
        <f t="shared" si="3"/>
        <v>1371696761859787.5</v>
      </c>
      <c r="E59" s="136">
        <f t="shared" si="3"/>
        <v>1461571015227541</v>
      </c>
      <c r="F59" s="136">
        <f t="shared" si="3"/>
        <v>1551445268595294.8</v>
      </c>
      <c r="G59" s="136">
        <f t="shared" si="3"/>
        <v>1641319521963048.8</v>
      </c>
      <c r="H59" s="136">
        <f t="shared" si="3"/>
        <v>1731193775330803.3</v>
      </c>
      <c r="I59" s="136">
        <f t="shared" si="3"/>
        <v>1794241459722991.5</v>
      </c>
      <c r="J59" s="136">
        <f t="shared" si="3"/>
        <v>1857289144115179.8</v>
      </c>
      <c r="K59" s="136">
        <f t="shared" si="3"/>
        <v>1920336828507368.3</v>
      </c>
      <c r="L59" s="136">
        <f t="shared" si="2"/>
        <v>1983384512899556.8</v>
      </c>
      <c r="M59" s="136">
        <f t="shared" si="2"/>
        <v>2046432197291745.3</v>
      </c>
      <c r="N59" s="136">
        <f t="shared" si="2"/>
        <v>2082640273815899.5</v>
      </c>
      <c r="O59" s="136">
        <f t="shared" si="2"/>
        <v>2118848350340054</v>
      </c>
      <c r="P59" s="136">
        <f t="shared" si="2"/>
        <v>2155056426864208.3</v>
      </c>
      <c r="Q59" s="136">
        <f t="shared" si="2"/>
        <v>2191264503388362.5</v>
      </c>
      <c r="R59" s="136">
        <f t="shared" si="2"/>
        <v>2227472579912516.8</v>
      </c>
      <c r="S59" s="136">
        <f t="shared" si="2"/>
        <v>2246328674144695.3</v>
      </c>
      <c r="T59" s="136">
        <f t="shared" si="2"/>
        <v>2265184768376874</v>
      </c>
      <c r="U59" s="136">
        <f t="shared" si="2"/>
        <v>2284040862609052.5</v>
      </c>
      <c r="V59" s="136">
        <f t="shared" si="2"/>
        <v>2302896956841231</v>
      </c>
      <c r="W59" s="136">
        <f t="shared" si="2"/>
        <v>2321753051073409.5</v>
      </c>
      <c r="X59" s="136">
        <f t="shared" si="2"/>
        <v>2330285467897832.5</v>
      </c>
      <c r="Y59" s="136">
        <f t="shared" si="2"/>
        <v>2338817884722255.5</v>
      </c>
      <c r="Z59" s="136">
        <f t="shared" si="2"/>
        <v>2347350301546679</v>
      </c>
      <c r="AA59" s="136">
        <f t="shared" si="2"/>
        <v>2355882718371102</v>
      </c>
      <c r="AB59" s="136">
        <f t="shared" si="2"/>
        <v>2364415135195525</v>
      </c>
      <c r="AC59" s="136">
        <f t="shared" si="2"/>
        <v>2364085011925532.5</v>
      </c>
      <c r="AD59" s="136">
        <f t="shared" si="2"/>
        <v>2363754888655540</v>
      </c>
      <c r="AE59" s="136">
        <f t="shared" si="2"/>
        <v>2363424765385547</v>
      </c>
      <c r="AF59" s="136">
        <f t="shared" si="2"/>
        <v>2363094642115554.5</v>
      </c>
      <c r="AG59" s="136">
        <f t="shared" si="2"/>
        <v>2362764518845562</v>
      </c>
      <c r="AH59" s="136">
        <f t="shared" si="2"/>
        <v>2354382513215159.5</v>
      </c>
      <c r="AI59" s="136">
        <f t="shared" si="2"/>
        <v>2346000507584756.5</v>
      </c>
      <c r="AJ59" s="136">
        <f t="shared" si="2"/>
        <v>2337618501954353.5</v>
      </c>
      <c r="AK59" s="136">
        <f t="shared" si="2"/>
        <v>2329236496323951</v>
      </c>
      <c r="AL59" s="136">
        <f t="shared" si="2"/>
        <v>2320854490693548</v>
      </c>
      <c r="AM59" s="136">
        <f t="shared" si="2"/>
        <v>2310992790524569</v>
      </c>
      <c r="AN59" s="136">
        <f t="shared" si="2"/>
        <v>2301131090355590.5</v>
      </c>
      <c r="AO59" s="136">
        <f t="shared" si="2"/>
        <v>2291269390186611.5</v>
      </c>
      <c r="AP59" s="136">
        <f t="shared" si="2"/>
        <v>2281407690017632.5</v>
      </c>
      <c r="AQ59" s="236">
        <f t="shared" si="2"/>
        <v>2271545989848653.5</v>
      </c>
    </row>
    <row r="60" spans="1:43" x14ac:dyDescent="0.2">
      <c r="A60" s="107" t="s">
        <v>134</v>
      </c>
      <c r="B60" s="235">
        <f t="shared" si="0"/>
        <v>0</v>
      </c>
      <c r="C60" s="136">
        <f t="shared" si="3"/>
        <v>0</v>
      </c>
      <c r="D60" s="136">
        <f t="shared" si="3"/>
        <v>0</v>
      </c>
      <c r="E60" s="136">
        <f t="shared" si="3"/>
        <v>0</v>
      </c>
      <c r="F60" s="136">
        <f t="shared" si="3"/>
        <v>0</v>
      </c>
      <c r="G60" s="136">
        <f t="shared" si="3"/>
        <v>0</v>
      </c>
      <c r="H60" s="136">
        <f t="shared" si="3"/>
        <v>0</v>
      </c>
      <c r="I60" s="136">
        <f t="shared" si="3"/>
        <v>0</v>
      </c>
      <c r="J60" s="136">
        <f t="shared" si="3"/>
        <v>0</v>
      </c>
      <c r="K60" s="136">
        <f t="shared" si="3"/>
        <v>0</v>
      </c>
      <c r="L60" s="136">
        <f t="shared" si="2"/>
        <v>0</v>
      </c>
      <c r="M60" s="136">
        <f t="shared" si="2"/>
        <v>0</v>
      </c>
      <c r="N60" s="136">
        <f t="shared" si="2"/>
        <v>0</v>
      </c>
      <c r="O60" s="136">
        <f t="shared" si="2"/>
        <v>0</v>
      </c>
      <c r="P60" s="136">
        <f t="shared" si="2"/>
        <v>0</v>
      </c>
      <c r="Q60" s="136">
        <f t="shared" si="2"/>
        <v>0</v>
      </c>
      <c r="R60" s="136">
        <f t="shared" si="2"/>
        <v>0</v>
      </c>
      <c r="S60" s="136">
        <f t="shared" si="2"/>
        <v>0</v>
      </c>
      <c r="T60" s="136">
        <f t="shared" si="2"/>
        <v>0</v>
      </c>
      <c r="U60" s="136">
        <f t="shared" si="2"/>
        <v>0</v>
      </c>
      <c r="V60" s="136">
        <f t="shared" si="2"/>
        <v>0</v>
      </c>
      <c r="W60" s="136">
        <f t="shared" si="2"/>
        <v>0</v>
      </c>
      <c r="X60" s="136">
        <f t="shared" si="2"/>
        <v>0</v>
      </c>
      <c r="Y60" s="136">
        <f t="shared" si="2"/>
        <v>0</v>
      </c>
      <c r="Z60" s="136">
        <f t="shared" si="2"/>
        <v>0</v>
      </c>
      <c r="AA60" s="136">
        <f t="shared" si="2"/>
        <v>0</v>
      </c>
      <c r="AB60" s="136">
        <f t="shared" si="2"/>
        <v>0</v>
      </c>
      <c r="AC60" s="136">
        <f t="shared" si="2"/>
        <v>0</v>
      </c>
      <c r="AD60" s="136">
        <f t="shared" si="2"/>
        <v>0</v>
      </c>
      <c r="AE60" s="136">
        <f t="shared" si="2"/>
        <v>0</v>
      </c>
      <c r="AF60" s="136">
        <f t="shared" si="2"/>
        <v>0</v>
      </c>
      <c r="AG60" s="136">
        <f t="shared" si="2"/>
        <v>0</v>
      </c>
      <c r="AH60" s="136">
        <f t="shared" si="2"/>
        <v>0</v>
      </c>
      <c r="AI60" s="136">
        <f t="shared" si="2"/>
        <v>0</v>
      </c>
      <c r="AJ60" s="136">
        <f t="shared" si="2"/>
        <v>0</v>
      </c>
      <c r="AK60" s="136">
        <f t="shared" si="2"/>
        <v>0</v>
      </c>
      <c r="AL60" s="136">
        <f t="shared" si="2"/>
        <v>0</v>
      </c>
      <c r="AM60" s="136">
        <f t="shared" si="2"/>
        <v>0</v>
      </c>
      <c r="AN60" s="136">
        <f t="shared" si="2"/>
        <v>0</v>
      </c>
      <c r="AO60" s="136">
        <f t="shared" si="2"/>
        <v>0</v>
      </c>
      <c r="AP60" s="136">
        <f t="shared" si="2"/>
        <v>0</v>
      </c>
      <c r="AQ60" s="236">
        <f t="shared" si="2"/>
        <v>0</v>
      </c>
    </row>
    <row r="61" spans="1:43" x14ac:dyDescent="0.2">
      <c r="A61" s="107" t="s">
        <v>135</v>
      </c>
      <c r="B61" s="235">
        <f t="shared" si="0"/>
        <v>0</v>
      </c>
      <c r="C61" s="136">
        <f t="shared" si="3"/>
        <v>0</v>
      </c>
      <c r="D61" s="136">
        <f t="shared" si="3"/>
        <v>0</v>
      </c>
      <c r="E61" s="136">
        <f t="shared" si="3"/>
        <v>0</v>
      </c>
      <c r="F61" s="136">
        <f t="shared" si="3"/>
        <v>0</v>
      </c>
      <c r="G61" s="136">
        <f t="shared" si="3"/>
        <v>0</v>
      </c>
      <c r="H61" s="136">
        <f t="shared" si="3"/>
        <v>0</v>
      </c>
      <c r="I61" s="136">
        <f t="shared" si="3"/>
        <v>0</v>
      </c>
      <c r="J61" s="136">
        <f t="shared" si="3"/>
        <v>0</v>
      </c>
      <c r="K61" s="136">
        <f t="shared" si="3"/>
        <v>0</v>
      </c>
      <c r="L61" s="136">
        <f t="shared" si="2"/>
        <v>0</v>
      </c>
      <c r="M61" s="136">
        <f t="shared" si="2"/>
        <v>0</v>
      </c>
      <c r="N61" s="136">
        <f t="shared" si="2"/>
        <v>0</v>
      </c>
      <c r="O61" s="136">
        <f t="shared" si="2"/>
        <v>0</v>
      </c>
      <c r="P61" s="136">
        <f t="shared" si="2"/>
        <v>0</v>
      </c>
      <c r="Q61" s="136">
        <f t="shared" si="2"/>
        <v>0</v>
      </c>
      <c r="R61" s="136">
        <f t="shared" si="2"/>
        <v>0</v>
      </c>
      <c r="S61" s="136">
        <f t="shared" si="2"/>
        <v>0</v>
      </c>
      <c r="T61" s="136">
        <f t="shared" si="2"/>
        <v>0</v>
      </c>
      <c r="U61" s="136">
        <f t="shared" si="2"/>
        <v>0</v>
      </c>
      <c r="V61" s="136">
        <f t="shared" si="2"/>
        <v>0</v>
      </c>
      <c r="W61" s="136">
        <f t="shared" si="2"/>
        <v>0</v>
      </c>
      <c r="X61" s="136">
        <f t="shared" si="2"/>
        <v>0</v>
      </c>
      <c r="Y61" s="136">
        <f t="shared" si="2"/>
        <v>0</v>
      </c>
      <c r="Z61" s="136">
        <f t="shared" si="2"/>
        <v>0</v>
      </c>
      <c r="AA61" s="136">
        <f t="shared" si="2"/>
        <v>0</v>
      </c>
      <c r="AB61" s="136">
        <f t="shared" si="2"/>
        <v>0</v>
      </c>
      <c r="AC61" s="136">
        <f t="shared" si="2"/>
        <v>0</v>
      </c>
      <c r="AD61" s="136">
        <f t="shared" si="2"/>
        <v>0</v>
      </c>
      <c r="AE61" s="136">
        <f t="shared" si="2"/>
        <v>0</v>
      </c>
      <c r="AF61" s="136">
        <f t="shared" si="2"/>
        <v>0</v>
      </c>
      <c r="AG61" s="136">
        <f t="shared" si="2"/>
        <v>0</v>
      </c>
      <c r="AH61" s="136">
        <f t="shared" si="2"/>
        <v>0</v>
      </c>
      <c r="AI61" s="136">
        <f t="shared" si="2"/>
        <v>0</v>
      </c>
      <c r="AJ61" s="136">
        <f t="shared" si="2"/>
        <v>0</v>
      </c>
      <c r="AK61" s="136">
        <f t="shared" si="2"/>
        <v>0</v>
      </c>
      <c r="AL61" s="136">
        <f t="shared" si="2"/>
        <v>0</v>
      </c>
      <c r="AM61" s="136">
        <f t="shared" si="2"/>
        <v>0</v>
      </c>
      <c r="AN61" s="136">
        <f t="shared" si="2"/>
        <v>0</v>
      </c>
      <c r="AO61" s="136">
        <f t="shared" si="2"/>
        <v>0</v>
      </c>
      <c r="AP61" s="136">
        <f t="shared" si="2"/>
        <v>0</v>
      </c>
      <c r="AQ61" s="236">
        <f t="shared" si="2"/>
        <v>0</v>
      </c>
    </row>
    <row r="62" spans="1:43" x14ac:dyDescent="0.2">
      <c r="A62" s="107" t="s">
        <v>136</v>
      </c>
      <c r="B62" s="235">
        <f t="shared" si="0"/>
        <v>121747732449548.14</v>
      </c>
      <c r="C62" s="136">
        <f t="shared" si="3"/>
        <v>177668473803430.81</v>
      </c>
      <c r="D62" s="136">
        <f t="shared" si="3"/>
        <v>178063142030030.91</v>
      </c>
      <c r="E62" s="136">
        <f t="shared" si="3"/>
        <v>178457810256630.94</v>
      </c>
      <c r="F62" s="136">
        <f t="shared" si="3"/>
        <v>178852478483231.03</v>
      </c>
      <c r="G62" s="136">
        <f t="shared" si="3"/>
        <v>179247146709831.13</v>
      </c>
      <c r="H62" s="136">
        <f t="shared" si="3"/>
        <v>179641814936431.22</v>
      </c>
      <c r="I62" s="136">
        <f t="shared" si="3"/>
        <v>181919516452914.91</v>
      </c>
      <c r="J62" s="136">
        <f t="shared" si="3"/>
        <v>184197217969398.66</v>
      </c>
      <c r="K62" s="136">
        <f t="shared" si="3"/>
        <v>186474919485882.38</v>
      </c>
      <c r="L62" s="136">
        <f t="shared" si="2"/>
        <v>188752621002366.09</v>
      </c>
      <c r="M62" s="136">
        <f t="shared" si="2"/>
        <v>191030322518849.81</v>
      </c>
      <c r="N62" s="136">
        <f t="shared" si="2"/>
        <v>188868464789568.09</v>
      </c>
      <c r="O62" s="136">
        <f t="shared" si="2"/>
        <v>186706607060286.34</v>
      </c>
      <c r="P62" s="136">
        <f t="shared" si="2"/>
        <v>184544749331004.63</v>
      </c>
      <c r="Q62" s="136">
        <f t="shared" si="2"/>
        <v>182382891601722.94</v>
      </c>
      <c r="R62" s="136">
        <f t="shared" si="2"/>
        <v>180221033872441.22</v>
      </c>
      <c r="S62" s="136">
        <f t="shared" si="2"/>
        <v>177135224004654.63</v>
      </c>
      <c r="T62" s="136">
        <f t="shared" si="2"/>
        <v>174049414136868.09</v>
      </c>
      <c r="U62" s="136">
        <f t="shared" si="2"/>
        <v>170963604269081.56</v>
      </c>
      <c r="V62" s="136">
        <f t="shared" si="2"/>
        <v>167877794401295</v>
      </c>
      <c r="W62" s="136">
        <f t="shared" si="2"/>
        <v>164791984533508.47</v>
      </c>
      <c r="X62" s="136">
        <f t="shared" si="2"/>
        <v>160560048693791.03</v>
      </c>
      <c r="Y62" s="136">
        <f t="shared" si="2"/>
        <v>156328112854073.63</v>
      </c>
      <c r="Z62" s="136">
        <f t="shared" si="2"/>
        <v>152096177014356.19</v>
      </c>
      <c r="AA62" s="136">
        <f t="shared" si="2"/>
        <v>147864241174638.78</v>
      </c>
      <c r="AB62" s="136">
        <f t="shared" si="2"/>
        <v>143632305334921.34</v>
      </c>
      <c r="AC62" s="136">
        <f t="shared" si="2"/>
        <v>140364615124909.42</v>
      </c>
      <c r="AD62" s="136">
        <f t="shared" si="2"/>
        <v>137096924914897.53</v>
      </c>
      <c r="AE62" s="136">
        <f t="shared" si="2"/>
        <v>133829234704885.63</v>
      </c>
      <c r="AF62" s="136">
        <f t="shared" si="2"/>
        <v>130561544494873.72</v>
      </c>
      <c r="AG62" s="136">
        <f t="shared" si="2"/>
        <v>127293854284861.81</v>
      </c>
      <c r="AH62" s="136">
        <f t="shared" si="2"/>
        <v>125328427325183.48</v>
      </c>
      <c r="AI62" s="136">
        <f t="shared" si="2"/>
        <v>123363000365505.13</v>
      </c>
      <c r="AJ62" s="136">
        <f t="shared" si="2"/>
        <v>121397573405826.8</v>
      </c>
      <c r="AK62" s="136">
        <f t="shared" si="2"/>
        <v>119432146446148.45</v>
      </c>
      <c r="AL62" s="136">
        <f t="shared" si="2"/>
        <v>117466719486470.13</v>
      </c>
      <c r="AM62" s="136">
        <f t="shared" si="2"/>
        <v>116485433434896.13</v>
      </c>
      <c r="AN62" s="136">
        <f t="shared" si="2"/>
        <v>115504147383322.13</v>
      </c>
      <c r="AO62" s="136">
        <f t="shared" si="2"/>
        <v>114522861331748.11</v>
      </c>
      <c r="AP62" s="136">
        <f t="shared" si="2"/>
        <v>113541575280174.11</v>
      </c>
      <c r="AQ62" s="236">
        <f t="shared" si="2"/>
        <v>112560289228600.09</v>
      </c>
    </row>
    <row r="63" spans="1:43" x14ac:dyDescent="0.2">
      <c r="A63" s="107" t="s">
        <v>137</v>
      </c>
      <c r="B63" s="235">
        <f t="shared" si="0"/>
        <v>1228870801774143.5</v>
      </c>
      <c r="C63" s="136">
        <f t="shared" si="3"/>
        <v>1379930241592826.5</v>
      </c>
      <c r="D63" s="136">
        <f t="shared" si="3"/>
        <v>1430534410851849.5</v>
      </c>
      <c r="E63" s="136">
        <f t="shared" si="3"/>
        <v>1481138580110872.3</v>
      </c>
      <c r="F63" s="136">
        <f t="shared" si="3"/>
        <v>1531742749369895.3</v>
      </c>
      <c r="G63" s="136">
        <f t="shared" si="3"/>
        <v>1582346918628918</v>
      </c>
      <c r="H63" s="136">
        <f t="shared" si="3"/>
        <v>1632951087887940.8</v>
      </c>
      <c r="I63" s="136">
        <f t="shared" si="3"/>
        <v>1669238889841006.3</v>
      </c>
      <c r="J63" s="136">
        <f t="shared" si="3"/>
        <v>1705526691794071.5</v>
      </c>
      <c r="K63" s="136">
        <f t="shared" si="3"/>
        <v>1741814493747137</v>
      </c>
      <c r="L63" s="136">
        <f t="shared" si="2"/>
        <v>1778102295700202.3</v>
      </c>
      <c r="M63" s="136">
        <f t="shared" si="2"/>
        <v>1814390097653267.5</v>
      </c>
      <c r="N63" s="136">
        <f t="shared" si="2"/>
        <v>1816982083507057.8</v>
      </c>
      <c r="O63" s="136">
        <f t="shared" si="2"/>
        <v>1819574069360848.3</v>
      </c>
      <c r="P63" s="136">
        <f t="shared" si="2"/>
        <v>1822166055214638.8</v>
      </c>
      <c r="Q63" s="136">
        <f t="shared" si="2"/>
        <v>1824758041068429.3</v>
      </c>
      <c r="R63" s="136">
        <f t="shared" si="2"/>
        <v>1827350026922219.5</v>
      </c>
      <c r="S63" s="136">
        <f t="shared" si="2"/>
        <v>1806614140091896.5</v>
      </c>
      <c r="T63" s="136">
        <f t="shared" si="2"/>
        <v>1785878253261573.3</v>
      </c>
      <c r="U63" s="136">
        <f t="shared" si="2"/>
        <v>1765142366431250.3</v>
      </c>
      <c r="V63" s="136">
        <f t="shared" si="2"/>
        <v>1744406479600927.5</v>
      </c>
      <c r="W63" s="136">
        <f t="shared" si="2"/>
        <v>1723670592770604.3</v>
      </c>
      <c r="X63" s="136">
        <f t="shared" si="2"/>
        <v>1684790804963748.5</v>
      </c>
      <c r="Y63" s="136">
        <f t="shared" si="2"/>
        <v>1645911017156892.5</v>
      </c>
      <c r="Z63" s="136">
        <f t="shared" si="2"/>
        <v>1607031229350037</v>
      </c>
      <c r="AA63" s="136">
        <f t="shared" si="2"/>
        <v>1568151441543181.3</v>
      </c>
      <c r="AB63" s="136">
        <f t="shared" si="2"/>
        <v>1529271653736325.5</v>
      </c>
      <c r="AC63" s="136">
        <f t="shared" si="2"/>
        <v>1490391865929469.8</v>
      </c>
      <c r="AD63" s="136">
        <f t="shared" si="2"/>
        <v>1451512078122614.3</v>
      </c>
      <c r="AE63" s="136">
        <f t="shared" si="2"/>
        <v>1412632290315758.3</v>
      </c>
      <c r="AF63" s="136">
        <f t="shared" si="2"/>
        <v>1373752502508902.8</v>
      </c>
      <c r="AG63" s="136">
        <f t="shared" si="2"/>
        <v>1334872714702046.8</v>
      </c>
      <c r="AH63" s="136">
        <f t="shared" si="2"/>
        <v>1301176898602771.8</v>
      </c>
      <c r="AI63" s="136">
        <f t="shared" si="2"/>
        <v>1267481082503497</v>
      </c>
      <c r="AJ63" s="136">
        <f t="shared" si="2"/>
        <v>1233785266404222</v>
      </c>
      <c r="AK63" s="136">
        <f t="shared" si="2"/>
        <v>1200089450304947</v>
      </c>
      <c r="AL63" s="136">
        <f t="shared" si="2"/>
        <v>1166393634205672</v>
      </c>
      <c r="AM63" s="136">
        <f t="shared" si="2"/>
        <v>1131005056944933</v>
      </c>
      <c r="AN63" s="136">
        <f t="shared" si="2"/>
        <v>1095616479684193.6</v>
      </c>
      <c r="AO63" s="136">
        <f t="shared" si="2"/>
        <v>1060227902423454.5</v>
      </c>
      <c r="AP63" s="136">
        <f t="shared" si="2"/>
        <v>1024839325162715.3</v>
      </c>
      <c r="AQ63" s="236">
        <f t="shared" ref="AQ63:AQ74" si="4">SUMIFS(AQ$2:AQ$44,$AR$2:$AR$44,$A63)</f>
        <v>989450747901976.25</v>
      </c>
    </row>
    <row r="64" spans="1:43" x14ac:dyDescent="0.2">
      <c r="A64" s="107" t="s">
        <v>138</v>
      </c>
      <c r="B64" s="235">
        <f t="shared" si="0"/>
        <v>0</v>
      </c>
      <c r="C64" s="136">
        <f t="shared" si="3"/>
        <v>0</v>
      </c>
      <c r="D64" s="136">
        <f t="shared" si="3"/>
        <v>0</v>
      </c>
      <c r="E64" s="136">
        <f t="shared" si="3"/>
        <v>0</v>
      </c>
      <c r="F64" s="136">
        <f t="shared" si="3"/>
        <v>0</v>
      </c>
      <c r="G64" s="136">
        <f t="shared" si="3"/>
        <v>0</v>
      </c>
      <c r="H64" s="136">
        <f t="shared" si="3"/>
        <v>0</v>
      </c>
      <c r="I64" s="136">
        <f t="shared" si="3"/>
        <v>0</v>
      </c>
      <c r="J64" s="136">
        <f t="shared" si="3"/>
        <v>0</v>
      </c>
      <c r="K64" s="136">
        <f t="shared" si="3"/>
        <v>0</v>
      </c>
      <c r="L64" s="136">
        <f t="shared" si="3"/>
        <v>0</v>
      </c>
      <c r="M64" s="136">
        <f t="shared" si="3"/>
        <v>0</v>
      </c>
      <c r="N64" s="136">
        <f t="shared" si="3"/>
        <v>0</v>
      </c>
      <c r="O64" s="136">
        <f t="shared" si="3"/>
        <v>0</v>
      </c>
      <c r="P64" s="136">
        <f t="shared" si="3"/>
        <v>0</v>
      </c>
      <c r="Q64" s="136">
        <f t="shared" si="3"/>
        <v>0</v>
      </c>
      <c r="R64" s="136">
        <f t="shared" si="3"/>
        <v>0</v>
      </c>
      <c r="S64" s="136">
        <f t="shared" si="3"/>
        <v>0</v>
      </c>
      <c r="T64" s="136">
        <f t="shared" si="3"/>
        <v>0</v>
      </c>
      <c r="U64" s="136">
        <f t="shared" si="3"/>
        <v>0</v>
      </c>
      <c r="V64" s="136">
        <f t="shared" si="3"/>
        <v>0</v>
      </c>
      <c r="W64" s="136">
        <f t="shared" si="3"/>
        <v>0</v>
      </c>
      <c r="X64" s="136">
        <f t="shared" si="3"/>
        <v>0</v>
      </c>
      <c r="Y64" s="136">
        <f t="shared" si="3"/>
        <v>0</v>
      </c>
      <c r="Z64" s="136">
        <f t="shared" si="3"/>
        <v>0</v>
      </c>
      <c r="AA64" s="136">
        <f t="shared" si="3"/>
        <v>0</v>
      </c>
      <c r="AB64" s="136">
        <f t="shared" si="3"/>
        <v>0</v>
      </c>
      <c r="AC64" s="136">
        <f t="shared" si="3"/>
        <v>0</v>
      </c>
      <c r="AD64" s="136">
        <f t="shared" si="3"/>
        <v>0</v>
      </c>
      <c r="AE64" s="136">
        <f t="shared" si="3"/>
        <v>0</v>
      </c>
      <c r="AF64" s="136">
        <f t="shared" si="3"/>
        <v>0</v>
      </c>
      <c r="AG64" s="136">
        <f t="shared" si="3"/>
        <v>0</v>
      </c>
      <c r="AH64" s="136">
        <f t="shared" si="3"/>
        <v>0</v>
      </c>
      <c r="AI64" s="136">
        <f t="shared" si="3"/>
        <v>0</v>
      </c>
      <c r="AJ64" s="136">
        <f t="shared" si="3"/>
        <v>0</v>
      </c>
      <c r="AK64" s="136">
        <f t="shared" si="3"/>
        <v>0</v>
      </c>
      <c r="AL64" s="136">
        <f t="shared" si="3"/>
        <v>0</v>
      </c>
      <c r="AM64" s="136">
        <f t="shared" si="3"/>
        <v>0</v>
      </c>
      <c r="AN64" s="136">
        <f t="shared" si="3"/>
        <v>0</v>
      </c>
      <c r="AO64" s="136">
        <f t="shared" si="3"/>
        <v>0</v>
      </c>
      <c r="AP64" s="136">
        <f t="shared" si="3"/>
        <v>0</v>
      </c>
      <c r="AQ64" s="236">
        <f t="shared" si="4"/>
        <v>0</v>
      </c>
    </row>
    <row r="65" spans="1:43" x14ac:dyDescent="0.2">
      <c r="A65" s="107" t="s">
        <v>139</v>
      </c>
      <c r="B65" s="235">
        <f t="shared" si="0"/>
        <v>0</v>
      </c>
      <c r="C65" s="136">
        <f t="shared" si="3"/>
        <v>0</v>
      </c>
      <c r="D65" s="136">
        <f t="shared" si="3"/>
        <v>0</v>
      </c>
      <c r="E65" s="136">
        <f t="shared" si="3"/>
        <v>0</v>
      </c>
      <c r="F65" s="136">
        <f t="shared" si="3"/>
        <v>0</v>
      </c>
      <c r="G65" s="136">
        <f t="shared" si="3"/>
        <v>0</v>
      </c>
      <c r="H65" s="136">
        <f t="shared" si="3"/>
        <v>0</v>
      </c>
      <c r="I65" s="136">
        <f t="shared" si="3"/>
        <v>0</v>
      </c>
      <c r="J65" s="136">
        <f t="shared" si="3"/>
        <v>0</v>
      </c>
      <c r="K65" s="136">
        <f t="shared" si="3"/>
        <v>0</v>
      </c>
      <c r="L65" s="136">
        <f t="shared" si="3"/>
        <v>0</v>
      </c>
      <c r="M65" s="136">
        <f t="shared" si="3"/>
        <v>0</v>
      </c>
      <c r="N65" s="136">
        <f t="shared" si="3"/>
        <v>0</v>
      </c>
      <c r="O65" s="136">
        <f t="shared" si="3"/>
        <v>0</v>
      </c>
      <c r="P65" s="136">
        <f t="shared" si="3"/>
        <v>0</v>
      </c>
      <c r="Q65" s="136">
        <f t="shared" si="3"/>
        <v>0</v>
      </c>
      <c r="R65" s="136">
        <f t="shared" si="3"/>
        <v>0</v>
      </c>
      <c r="S65" s="136">
        <f t="shared" si="3"/>
        <v>0</v>
      </c>
      <c r="T65" s="136">
        <f t="shared" si="3"/>
        <v>0</v>
      </c>
      <c r="U65" s="136">
        <f t="shared" si="3"/>
        <v>0</v>
      </c>
      <c r="V65" s="136">
        <f t="shared" si="3"/>
        <v>0</v>
      </c>
      <c r="W65" s="136">
        <f t="shared" si="3"/>
        <v>0</v>
      </c>
      <c r="X65" s="136">
        <f t="shared" si="3"/>
        <v>0</v>
      </c>
      <c r="Y65" s="136">
        <f t="shared" si="3"/>
        <v>0</v>
      </c>
      <c r="Z65" s="136">
        <f t="shared" si="3"/>
        <v>0</v>
      </c>
      <c r="AA65" s="136">
        <f t="shared" si="3"/>
        <v>0</v>
      </c>
      <c r="AB65" s="136">
        <f t="shared" si="3"/>
        <v>0</v>
      </c>
      <c r="AC65" s="136">
        <f t="shared" si="3"/>
        <v>0</v>
      </c>
      <c r="AD65" s="136">
        <f t="shared" si="3"/>
        <v>0</v>
      </c>
      <c r="AE65" s="136">
        <f t="shared" si="3"/>
        <v>0</v>
      </c>
      <c r="AF65" s="136">
        <f t="shared" si="3"/>
        <v>0</v>
      </c>
      <c r="AG65" s="136">
        <f t="shared" si="3"/>
        <v>0</v>
      </c>
      <c r="AH65" s="136">
        <f t="shared" si="3"/>
        <v>0</v>
      </c>
      <c r="AI65" s="136">
        <f t="shared" si="3"/>
        <v>0</v>
      </c>
      <c r="AJ65" s="136">
        <f t="shared" si="3"/>
        <v>0</v>
      </c>
      <c r="AK65" s="136">
        <f t="shared" si="3"/>
        <v>0</v>
      </c>
      <c r="AL65" s="136">
        <f t="shared" si="3"/>
        <v>0</v>
      </c>
      <c r="AM65" s="136">
        <f t="shared" si="3"/>
        <v>0</v>
      </c>
      <c r="AN65" s="136">
        <f t="shared" si="3"/>
        <v>0</v>
      </c>
      <c r="AO65" s="136">
        <f t="shared" si="3"/>
        <v>0</v>
      </c>
      <c r="AP65" s="136">
        <f t="shared" si="3"/>
        <v>0</v>
      </c>
      <c r="AQ65" s="236">
        <f t="shared" si="4"/>
        <v>0</v>
      </c>
    </row>
    <row r="66" spans="1:43" x14ac:dyDescent="0.2">
      <c r="A66" s="107" t="s">
        <v>140</v>
      </c>
      <c r="B66" s="235">
        <f t="shared" si="0"/>
        <v>0</v>
      </c>
      <c r="C66" s="136">
        <f t="shared" si="3"/>
        <v>0</v>
      </c>
      <c r="D66" s="136">
        <f t="shared" si="3"/>
        <v>0</v>
      </c>
      <c r="E66" s="136">
        <f t="shared" si="3"/>
        <v>0</v>
      </c>
      <c r="F66" s="136">
        <f t="shared" si="3"/>
        <v>0</v>
      </c>
      <c r="G66" s="136">
        <f t="shared" si="3"/>
        <v>0</v>
      </c>
      <c r="H66" s="136">
        <f t="shared" si="3"/>
        <v>0</v>
      </c>
      <c r="I66" s="136">
        <f t="shared" si="3"/>
        <v>0</v>
      </c>
      <c r="J66" s="136">
        <f t="shared" si="3"/>
        <v>0</v>
      </c>
      <c r="K66" s="136">
        <f t="shared" si="3"/>
        <v>0</v>
      </c>
      <c r="L66" s="136">
        <f t="shared" si="3"/>
        <v>0</v>
      </c>
      <c r="M66" s="136">
        <f t="shared" si="3"/>
        <v>0</v>
      </c>
      <c r="N66" s="136">
        <f t="shared" si="3"/>
        <v>0</v>
      </c>
      <c r="O66" s="136">
        <f t="shared" si="3"/>
        <v>0</v>
      </c>
      <c r="P66" s="136">
        <f t="shared" si="3"/>
        <v>0</v>
      </c>
      <c r="Q66" s="136">
        <f t="shared" si="3"/>
        <v>0</v>
      </c>
      <c r="R66" s="136">
        <f t="shared" si="3"/>
        <v>0</v>
      </c>
      <c r="S66" s="136">
        <f t="shared" si="3"/>
        <v>0</v>
      </c>
      <c r="T66" s="136">
        <f t="shared" si="3"/>
        <v>0</v>
      </c>
      <c r="U66" s="136">
        <f t="shared" si="3"/>
        <v>0</v>
      </c>
      <c r="V66" s="136">
        <f t="shared" si="3"/>
        <v>0</v>
      </c>
      <c r="W66" s="136">
        <f t="shared" si="3"/>
        <v>0</v>
      </c>
      <c r="X66" s="136">
        <f t="shared" si="3"/>
        <v>0</v>
      </c>
      <c r="Y66" s="136">
        <f t="shared" si="3"/>
        <v>0</v>
      </c>
      <c r="Z66" s="136">
        <f t="shared" si="3"/>
        <v>0</v>
      </c>
      <c r="AA66" s="136">
        <f t="shared" si="3"/>
        <v>0</v>
      </c>
      <c r="AB66" s="136">
        <f t="shared" si="3"/>
        <v>0</v>
      </c>
      <c r="AC66" s="136">
        <f t="shared" si="3"/>
        <v>0</v>
      </c>
      <c r="AD66" s="136">
        <f t="shared" si="3"/>
        <v>0</v>
      </c>
      <c r="AE66" s="136">
        <f t="shared" si="3"/>
        <v>0</v>
      </c>
      <c r="AF66" s="136">
        <f t="shared" si="3"/>
        <v>0</v>
      </c>
      <c r="AG66" s="136">
        <f t="shared" si="3"/>
        <v>0</v>
      </c>
      <c r="AH66" s="136">
        <f t="shared" si="3"/>
        <v>0</v>
      </c>
      <c r="AI66" s="136">
        <f t="shared" si="3"/>
        <v>0</v>
      </c>
      <c r="AJ66" s="136">
        <f t="shared" si="3"/>
        <v>0</v>
      </c>
      <c r="AK66" s="136">
        <f t="shared" si="3"/>
        <v>0</v>
      </c>
      <c r="AL66" s="136">
        <f t="shared" si="3"/>
        <v>0</v>
      </c>
      <c r="AM66" s="136">
        <f t="shared" si="3"/>
        <v>0</v>
      </c>
      <c r="AN66" s="136">
        <f t="shared" si="3"/>
        <v>0</v>
      </c>
      <c r="AO66" s="136">
        <f t="shared" si="3"/>
        <v>0</v>
      </c>
      <c r="AP66" s="136">
        <f t="shared" si="3"/>
        <v>0</v>
      </c>
      <c r="AQ66" s="236">
        <f t="shared" si="4"/>
        <v>0</v>
      </c>
    </row>
    <row r="67" spans="1:43" x14ac:dyDescent="0.2">
      <c r="A67" s="107" t="s">
        <v>141</v>
      </c>
      <c r="B67" s="235">
        <f t="shared" si="0"/>
        <v>0</v>
      </c>
      <c r="C67" s="136">
        <f t="shared" si="3"/>
        <v>0</v>
      </c>
      <c r="D67" s="136">
        <f t="shared" si="3"/>
        <v>0</v>
      </c>
      <c r="E67" s="136">
        <f t="shared" si="3"/>
        <v>0</v>
      </c>
      <c r="F67" s="136">
        <f t="shared" si="3"/>
        <v>0</v>
      </c>
      <c r="G67" s="136">
        <f t="shared" si="3"/>
        <v>0</v>
      </c>
      <c r="H67" s="136">
        <f t="shared" si="3"/>
        <v>0</v>
      </c>
      <c r="I67" s="136">
        <f t="shared" si="3"/>
        <v>0</v>
      </c>
      <c r="J67" s="136">
        <f t="shared" si="3"/>
        <v>0</v>
      </c>
      <c r="K67" s="136">
        <f t="shared" si="3"/>
        <v>0</v>
      </c>
      <c r="L67" s="136">
        <f t="shared" si="3"/>
        <v>0</v>
      </c>
      <c r="M67" s="136">
        <f t="shared" si="3"/>
        <v>0</v>
      </c>
      <c r="N67" s="136">
        <f t="shared" si="3"/>
        <v>0</v>
      </c>
      <c r="O67" s="136">
        <f t="shared" si="3"/>
        <v>0</v>
      </c>
      <c r="P67" s="136">
        <f t="shared" si="3"/>
        <v>0</v>
      </c>
      <c r="Q67" s="136">
        <f t="shared" si="3"/>
        <v>0</v>
      </c>
      <c r="R67" s="136">
        <f t="shared" si="3"/>
        <v>0</v>
      </c>
      <c r="S67" s="136">
        <f t="shared" si="3"/>
        <v>0</v>
      </c>
      <c r="T67" s="136">
        <f t="shared" si="3"/>
        <v>0</v>
      </c>
      <c r="U67" s="136">
        <f t="shared" si="3"/>
        <v>0</v>
      </c>
      <c r="V67" s="136">
        <f t="shared" si="3"/>
        <v>0</v>
      </c>
      <c r="W67" s="136">
        <f t="shared" si="3"/>
        <v>0</v>
      </c>
      <c r="X67" s="136">
        <f t="shared" si="3"/>
        <v>0</v>
      </c>
      <c r="Y67" s="136">
        <f t="shared" si="3"/>
        <v>0</v>
      </c>
      <c r="Z67" s="136">
        <f t="shared" si="3"/>
        <v>0</v>
      </c>
      <c r="AA67" s="136">
        <f t="shared" si="3"/>
        <v>0</v>
      </c>
      <c r="AB67" s="136">
        <f t="shared" si="3"/>
        <v>0</v>
      </c>
      <c r="AC67" s="136">
        <f t="shared" si="3"/>
        <v>0</v>
      </c>
      <c r="AD67" s="136">
        <f t="shared" si="3"/>
        <v>0</v>
      </c>
      <c r="AE67" s="136">
        <f t="shared" si="3"/>
        <v>0</v>
      </c>
      <c r="AF67" s="136">
        <f t="shared" si="3"/>
        <v>0</v>
      </c>
      <c r="AG67" s="136">
        <f t="shared" si="3"/>
        <v>0</v>
      </c>
      <c r="AH67" s="136">
        <f t="shared" si="3"/>
        <v>0</v>
      </c>
      <c r="AI67" s="136">
        <f t="shared" si="3"/>
        <v>0</v>
      </c>
      <c r="AJ67" s="136">
        <f t="shared" si="3"/>
        <v>0</v>
      </c>
      <c r="AK67" s="136">
        <f t="shared" si="3"/>
        <v>0</v>
      </c>
      <c r="AL67" s="136">
        <f t="shared" si="3"/>
        <v>0</v>
      </c>
      <c r="AM67" s="136">
        <f t="shared" si="3"/>
        <v>0</v>
      </c>
      <c r="AN67" s="136">
        <f t="shared" si="3"/>
        <v>0</v>
      </c>
      <c r="AO67" s="136">
        <f t="shared" si="3"/>
        <v>0</v>
      </c>
      <c r="AP67" s="136">
        <f t="shared" si="3"/>
        <v>0</v>
      </c>
      <c r="AQ67" s="236">
        <f t="shared" si="4"/>
        <v>0</v>
      </c>
    </row>
    <row r="68" spans="1:43" x14ac:dyDescent="0.2">
      <c r="A68" s="107" t="s">
        <v>142</v>
      </c>
      <c r="B68" s="235">
        <f t="shared" si="0"/>
        <v>0</v>
      </c>
      <c r="C68" s="136">
        <f t="shared" si="3"/>
        <v>0</v>
      </c>
      <c r="D68" s="136">
        <f t="shared" si="3"/>
        <v>0</v>
      </c>
      <c r="E68" s="136">
        <f t="shared" si="3"/>
        <v>0</v>
      </c>
      <c r="F68" s="136">
        <f t="shared" si="3"/>
        <v>0</v>
      </c>
      <c r="G68" s="136">
        <f t="shared" si="3"/>
        <v>0</v>
      </c>
      <c r="H68" s="136">
        <f t="shared" si="3"/>
        <v>0</v>
      </c>
      <c r="I68" s="136">
        <f t="shared" si="3"/>
        <v>0</v>
      </c>
      <c r="J68" s="136">
        <f t="shared" si="3"/>
        <v>0</v>
      </c>
      <c r="K68" s="136">
        <f t="shared" si="3"/>
        <v>0</v>
      </c>
      <c r="L68" s="136">
        <f t="shared" si="3"/>
        <v>0</v>
      </c>
      <c r="M68" s="136">
        <f t="shared" si="3"/>
        <v>0</v>
      </c>
      <c r="N68" s="136">
        <f t="shared" si="3"/>
        <v>0</v>
      </c>
      <c r="O68" s="136">
        <f t="shared" si="3"/>
        <v>0</v>
      </c>
      <c r="P68" s="136">
        <f t="shared" si="3"/>
        <v>0</v>
      </c>
      <c r="Q68" s="136">
        <f t="shared" si="3"/>
        <v>0</v>
      </c>
      <c r="R68" s="136">
        <f t="shared" si="3"/>
        <v>0</v>
      </c>
      <c r="S68" s="136">
        <f t="shared" si="3"/>
        <v>0</v>
      </c>
      <c r="T68" s="136">
        <f t="shared" si="3"/>
        <v>0</v>
      </c>
      <c r="U68" s="136">
        <f t="shared" si="3"/>
        <v>0</v>
      </c>
      <c r="V68" s="136">
        <f t="shared" si="3"/>
        <v>0</v>
      </c>
      <c r="W68" s="136">
        <f t="shared" si="3"/>
        <v>0</v>
      </c>
      <c r="X68" s="136">
        <f t="shared" si="3"/>
        <v>0</v>
      </c>
      <c r="Y68" s="136">
        <f t="shared" si="3"/>
        <v>0</v>
      </c>
      <c r="Z68" s="136">
        <f t="shared" si="3"/>
        <v>0</v>
      </c>
      <c r="AA68" s="136">
        <f t="shared" si="3"/>
        <v>0</v>
      </c>
      <c r="AB68" s="136">
        <f t="shared" si="3"/>
        <v>0</v>
      </c>
      <c r="AC68" s="136">
        <f t="shared" si="3"/>
        <v>0</v>
      </c>
      <c r="AD68" s="136">
        <f t="shared" si="3"/>
        <v>0</v>
      </c>
      <c r="AE68" s="136">
        <f t="shared" si="3"/>
        <v>0</v>
      </c>
      <c r="AF68" s="136">
        <f t="shared" si="3"/>
        <v>0</v>
      </c>
      <c r="AG68" s="136">
        <f t="shared" si="3"/>
        <v>0</v>
      </c>
      <c r="AH68" s="136">
        <f t="shared" si="3"/>
        <v>0</v>
      </c>
      <c r="AI68" s="136">
        <f t="shared" ref="AI68:AP74" si="5">SUMIFS(AI$2:AI$44,$AR$2:$AR$44,$A68)</f>
        <v>0</v>
      </c>
      <c r="AJ68" s="136">
        <f t="shared" si="5"/>
        <v>0</v>
      </c>
      <c r="AK68" s="136">
        <f t="shared" si="5"/>
        <v>0</v>
      </c>
      <c r="AL68" s="136">
        <f t="shared" si="5"/>
        <v>0</v>
      </c>
      <c r="AM68" s="136">
        <f t="shared" si="5"/>
        <v>0</v>
      </c>
      <c r="AN68" s="136">
        <f t="shared" si="5"/>
        <v>0</v>
      </c>
      <c r="AO68" s="136">
        <f t="shared" si="5"/>
        <v>0</v>
      </c>
      <c r="AP68" s="136">
        <f t="shared" si="5"/>
        <v>0</v>
      </c>
      <c r="AQ68" s="236">
        <f t="shared" si="4"/>
        <v>0</v>
      </c>
    </row>
    <row r="69" spans="1:43" x14ac:dyDescent="0.2">
      <c r="A69" s="107" t="s">
        <v>143</v>
      </c>
      <c r="B69" s="235">
        <f t="shared" si="0"/>
        <v>0</v>
      </c>
      <c r="C69" s="136">
        <f t="shared" ref="C69:AH74" si="6">SUMIFS(C$2:C$44,$AR$2:$AR$44,$A69)</f>
        <v>0</v>
      </c>
      <c r="D69" s="136">
        <f t="shared" si="6"/>
        <v>0</v>
      </c>
      <c r="E69" s="136">
        <f t="shared" si="6"/>
        <v>0</v>
      </c>
      <c r="F69" s="136">
        <f t="shared" si="6"/>
        <v>0</v>
      </c>
      <c r="G69" s="136">
        <f t="shared" si="6"/>
        <v>0</v>
      </c>
      <c r="H69" s="136">
        <f t="shared" si="6"/>
        <v>0</v>
      </c>
      <c r="I69" s="136">
        <f t="shared" si="6"/>
        <v>0</v>
      </c>
      <c r="J69" s="136">
        <f t="shared" si="6"/>
        <v>0</v>
      </c>
      <c r="K69" s="136">
        <f t="shared" si="6"/>
        <v>0</v>
      </c>
      <c r="L69" s="136">
        <f t="shared" si="6"/>
        <v>0</v>
      </c>
      <c r="M69" s="136">
        <f t="shared" si="6"/>
        <v>0</v>
      </c>
      <c r="N69" s="136">
        <f t="shared" si="6"/>
        <v>0</v>
      </c>
      <c r="O69" s="136">
        <f t="shared" si="6"/>
        <v>0</v>
      </c>
      <c r="P69" s="136">
        <f t="shared" si="6"/>
        <v>0</v>
      </c>
      <c r="Q69" s="136">
        <f t="shared" si="6"/>
        <v>0</v>
      </c>
      <c r="R69" s="136">
        <f t="shared" si="6"/>
        <v>0</v>
      </c>
      <c r="S69" s="136">
        <f t="shared" si="6"/>
        <v>0</v>
      </c>
      <c r="T69" s="136">
        <f t="shared" si="6"/>
        <v>0</v>
      </c>
      <c r="U69" s="136">
        <f t="shared" si="6"/>
        <v>0</v>
      </c>
      <c r="V69" s="136">
        <f t="shared" si="6"/>
        <v>0</v>
      </c>
      <c r="W69" s="136">
        <f t="shared" si="6"/>
        <v>0</v>
      </c>
      <c r="X69" s="136">
        <f t="shared" si="6"/>
        <v>0</v>
      </c>
      <c r="Y69" s="136">
        <f t="shared" si="6"/>
        <v>0</v>
      </c>
      <c r="Z69" s="136">
        <f t="shared" si="6"/>
        <v>0</v>
      </c>
      <c r="AA69" s="136">
        <f t="shared" si="6"/>
        <v>0</v>
      </c>
      <c r="AB69" s="136">
        <f t="shared" si="6"/>
        <v>0</v>
      </c>
      <c r="AC69" s="136">
        <f t="shared" si="6"/>
        <v>0</v>
      </c>
      <c r="AD69" s="136">
        <f t="shared" si="6"/>
        <v>0</v>
      </c>
      <c r="AE69" s="136">
        <f t="shared" si="6"/>
        <v>0</v>
      </c>
      <c r="AF69" s="136">
        <f t="shared" si="6"/>
        <v>0</v>
      </c>
      <c r="AG69" s="136">
        <f t="shared" si="6"/>
        <v>0</v>
      </c>
      <c r="AH69" s="136">
        <f t="shared" si="6"/>
        <v>0</v>
      </c>
      <c r="AI69" s="136">
        <f t="shared" si="5"/>
        <v>0</v>
      </c>
      <c r="AJ69" s="136">
        <f t="shared" si="5"/>
        <v>0</v>
      </c>
      <c r="AK69" s="136">
        <f t="shared" si="5"/>
        <v>0</v>
      </c>
      <c r="AL69" s="136">
        <f t="shared" si="5"/>
        <v>0</v>
      </c>
      <c r="AM69" s="136">
        <f t="shared" si="5"/>
        <v>0</v>
      </c>
      <c r="AN69" s="136">
        <f t="shared" si="5"/>
        <v>0</v>
      </c>
      <c r="AO69" s="136">
        <f t="shared" si="5"/>
        <v>0</v>
      </c>
      <c r="AP69" s="136">
        <f t="shared" si="5"/>
        <v>0</v>
      </c>
      <c r="AQ69" s="236">
        <f t="shared" si="4"/>
        <v>0</v>
      </c>
    </row>
    <row r="70" spans="1:43" x14ac:dyDescent="0.2">
      <c r="A70" s="107" t="s">
        <v>144</v>
      </c>
      <c r="B70" s="235">
        <f t="shared" si="0"/>
        <v>0</v>
      </c>
      <c r="C70" s="136">
        <f t="shared" si="6"/>
        <v>0</v>
      </c>
      <c r="D70" s="136">
        <f t="shared" si="6"/>
        <v>0</v>
      </c>
      <c r="E70" s="136">
        <f t="shared" si="6"/>
        <v>0</v>
      </c>
      <c r="F70" s="136">
        <f t="shared" si="6"/>
        <v>0</v>
      </c>
      <c r="G70" s="136">
        <f t="shared" si="6"/>
        <v>0</v>
      </c>
      <c r="H70" s="136">
        <f t="shared" si="6"/>
        <v>0</v>
      </c>
      <c r="I70" s="136">
        <f t="shared" si="6"/>
        <v>0</v>
      </c>
      <c r="J70" s="136">
        <f t="shared" si="6"/>
        <v>0</v>
      </c>
      <c r="K70" s="136">
        <f t="shared" si="6"/>
        <v>0</v>
      </c>
      <c r="L70" s="136">
        <f t="shared" si="6"/>
        <v>0</v>
      </c>
      <c r="M70" s="136">
        <f t="shared" si="6"/>
        <v>0</v>
      </c>
      <c r="N70" s="136">
        <f t="shared" si="6"/>
        <v>0</v>
      </c>
      <c r="O70" s="136">
        <f t="shared" si="6"/>
        <v>0</v>
      </c>
      <c r="P70" s="136">
        <f t="shared" si="6"/>
        <v>0</v>
      </c>
      <c r="Q70" s="136">
        <f t="shared" si="6"/>
        <v>0</v>
      </c>
      <c r="R70" s="136">
        <f t="shared" si="6"/>
        <v>0</v>
      </c>
      <c r="S70" s="136">
        <f t="shared" si="6"/>
        <v>0</v>
      </c>
      <c r="T70" s="136">
        <f t="shared" si="6"/>
        <v>0</v>
      </c>
      <c r="U70" s="136">
        <f t="shared" si="6"/>
        <v>0</v>
      </c>
      <c r="V70" s="136">
        <f t="shared" si="6"/>
        <v>0</v>
      </c>
      <c r="W70" s="136">
        <f t="shared" si="6"/>
        <v>0</v>
      </c>
      <c r="X70" s="136">
        <f t="shared" si="6"/>
        <v>0</v>
      </c>
      <c r="Y70" s="136">
        <f t="shared" si="6"/>
        <v>0</v>
      </c>
      <c r="Z70" s="136">
        <f t="shared" si="6"/>
        <v>0</v>
      </c>
      <c r="AA70" s="136">
        <f t="shared" si="6"/>
        <v>0</v>
      </c>
      <c r="AB70" s="136">
        <f t="shared" si="6"/>
        <v>0</v>
      </c>
      <c r="AC70" s="136">
        <f t="shared" si="6"/>
        <v>0</v>
      </c>
      <c r="AD70" s="136">
        <f t="shared" si="6"/>
        <v>0</v>
      </c>
      <c r="AE70" s="136">
        <f t="shared" si="6"/>
        <v>0</v>
      </c>
      <c r="AF70" s="136">
        <f t="shared" si="6"/>
        <v>0</v>
      </c>
      <c r="AG70" s="136">
        <f t="shared" si="6"/>
        <v>0</v>
      </c>
      <c r="AH70" s="136">
        <f t="shared" si="6"/>
        <v>0</v>
      </c>
      <c r="AI70" s="136">
        <f t="shared" si="5"/>
        <v>0</v>
      </c>
      <c r="AJ70" s="136">
        <f t="shared" si="5"/>
        <v>0</v>
      </c>
      <c r="AK70" s="136">
        <f t="shared" si="5"/>
        <v>0</v>
      </c>
      <c r="AL70" s="136">
        <f t="shared" si="5"/>
        <v>0</v>
      </c>
      <c r="AM70" s="136">
        <f t="shared" si="5"/>
        <v>0</v>
      </c>
      <c r="AN70" s="136">
        <f t="shared" si="5"/>
        <v>0</v>
      </c>
      <c r="AO70" s="136">
        <f t="shared" si="5"/>
        <v>0</v>
      </c>
      <c r="AP70" s="136">
        <f t="shared" si="5"/>
        <v>0</v>
      </c>
      <c r="AQ70" s="236">
        <f t="shared" si="4"/>
        <v>0</v>
      </c>
    </row>
    <row r="71" spans="1:43" x14ac:dyDescent="0.2">
      <c r="A71" s="107" t="s">
        <v>145</v>
      </c>
      <c r="B71" s="235">
        <f t="shared" si="0"/>
        <v>0</v>
      </c>
      <c r="C71" s="136">
        <f t="shared" si="6"/>
        <v>0</v>
      </c>
      <c r="D71" s="136">
        <f t="shared" si="6"/>
        <v>0</v>
      </c>
      <c r="E71" s="136">
        <f t="shared" si="6"/>
        <v>0</v>
      </c>
      <c r="F71" s="136">
        <f t="shared" si="6"/>
        <v>0</v>
      </c>
      <c r="G71" s="136">
        <f t="shared" si="6"/>
        <v>0</v>
      </c>
      <c r="H71" s="136">
        <f t="shared" si="6"/>
        <v>0</v>
      </c>
      <c r="I71" s="136">
        <f t="shared" si="6"/>
        <v>0</v>
      </c>
      <c r="J71" s="136">
        <f t="shared" si="6"/>
        <v>0</v>
      </c>
      <c r="K71" s="136">
        <f t="shared" si="6"/>
        <v>0</v>
      </c>
      <c r="L71" s="136">
        <f t="shared" si="6"/>
        <v>0</v>
      </c>
      <c r="M71" s="136">
        <f t="shared" si="6"/>
        <v>0</v>
      </c>
      <c r="N71" s="136">
        <f t="shared" si="6"/>
        <v>0</v>
      </c>
      <c r="O71" s="136">
        <f t="shared" si="6"/>
        <v>0</v>
      </c>
      <c r="P71" s="136">
        <f t="shared" si="6"/>
        <v>0</v>
      </c>
      <c r="Q71" s="136">
        <f t="shared" si="6"/>
        <v>0</v>
      </c>
      <c r="R71" s="136">
        <f t="shared" si="6"/>
        <v>0</v>
      </c>
      <c r="S71" s="136">
        <f t="shared" si="6"/>
        <v>0</v>
      </c>
      <c r="T71" s="136">
        <f t="shared" si="6"/>
        <v>0</v>
      </c>
      <c r="U71" s="136">
        <f t="shared" si="6"/>
        <v>0</v>
      </c>
      <c r="V71" s="136">
        <f t="shared" si="6"/>
        <v>0</v>
      </c>
      <c r="W71" s="136">
        <f t="shared" si="6"/>
        <v>0</v>
      </c>
      <c r="X71" s="136">
        <f t="shared" si="6"/>
        <v>0</v>
      </c>
      <c r="Y71" s="136">
        <f t="shared" si="6"/>
        <v>0</v>
      </c>
      <c r="Z71" s="136">
        <f t="shared" si="6"/>
        <v>0</v>
      </c>
      <c r="AA71" s="136">
        <f t="shared" si="6"/>
        <v>0</v>
      </c>
      <c r="AB71" s="136">
        <f t="shared" si="6"/>
        <v>0</v>
      </c>
      <c r="AC71" s="136">
        <f t="shared" si="6"/>
        <v>0</v>
      </c>
      <c r="AD71" s="136">
        <f t="shared" si="6"/>
        <v>0</v>
      </c>
      <c r="AE71" s="136">
        <f t="shared" si="6"/>
        <v>0</v>
      </c>
      <c r="AF71" s="136">
        <f t="shared" si="6"/>
        <v>0</v>
      </c>
      <c r="AG71" s="136">
        <f t="shared" si="6"/>
        <v>0</v>
      </c>
      <c r="AH71" s="136">
        <f t="shared" si="6"/>
        <v>0</v>
      </c>
      <c r="AI71" s="136">
        <f t="shared" si="5"/>
        <v>0</v>
      </c>
      <c r="AJ71" s="136">
        <f t="shared" si="5"/>
        <v>0</v>
      </c>
      <c r="AK71" s="136">
        <f t="shared" si="5"/>
        <v>0</v>
      </c>
      <c r="AL71" s="136">
        <f t="shared" si="5"/>
        <v>0</v>
      </c>
      <c r="AM71" s="136">
        <f t="shared" si="5"/>
        <v>0</v>
      </c>
      <c r="AN71" s="136">
        <f t="shared" si="5"/>
        <v>0</v>
      </c>
      <c r="AO71" s="136">
        <f t="shared" si="5"/>
        <v>0</v>
      </c>
      <c r="AP71" s="136">
        <f t="shared" si="5"/>
        <v>0</v>
      </c>
      <c r="AQ71" s="236">
        <f t="shared" si="4"/>
        <v>0</v>
      </c>
    </row>
    <row r="72" spans="1:43" x14ac:dyDescent="0.2">
      <c r="A72" s="107" t="s">
        <v>146</v>
      </c>
      <c r="B72" s="235">
        <f t="shared" si="0"/>
        <v>472083220997258.06</v>
      </c>
      <c r="C72" s="136">
        <f t="shared" si="6"/>
        <v>641643647774665.25</v>
      </c>
      <c r="D72" s="136">
        <f t="shared" si="6"/>
        <v>788993627942286.5</v>
      </c>
      <c r="E72" s="136">
        <f t="shared" si="6"/>
        <v>851978511299540.38</v>
      </c>
      <c r="F72" s="136">
        <f t="shared" si="6"/>
        <v>890818184163667.75</v>
      </c>
      <c r="G72" s="136">
        <f t="shared" si="6"/>
        <v>990315849044610.5</v>
      </c>
      <c r="H72" s="136">
        <f t="shared" si="6"/>
        <v>1122632591254692.3</v>
      </c>
      <c r="I72" s="136">
        <f t="shared" si="6"/>
        <v>1254199646689613</v>
      </c>
      <c r="J72" s="136">
        <f t="shared" si="6"/>
        <v>1376163131056749</v>
      </c>
      <c r="K72" s="136">
        <f t="shared" si="6"/>
        <v>1489317516807388</v>
      </c>
      <c r="L72" s="136">
        <f t="shared" si="6"/>
        <v>1596462530181695.8</v>
      </c>
      <c r="M72" s="136">
        <f t="shared" si="6"/>
        <v>1702253100350484</v>
      </c>
      <c r="N72" s="136">
        <f t="shared" si="6"/>
        <v>1811807395158485.5</v>
      </c>
      <c r="O72" s="136">
        <f t="shared" si="6"/>
        <v>1926217530627601.3</v>
      </c>
      <c r="P72" s="136">
        <f t="shared" si="6"/>
        <v>2045387333380767.5</v>
      </c>
      <c r="Q72" s="136">
        <f t="shared" si="6"/>
        <v>2169173249576379.5</v>
      </c>
      <c r="R72" s="136">
        <f t="shared" si="6"/>
        <v>2297380252682369</v>
      </c>
      <c r="S72" s="136">
        <f t="shared" si="6"/>
        <v>2429756382758991</v>
      </c>
      <c r="T72" s="136">
        <f t="shared" si="6"/>
        <v>2565983741489006.5</v>
      </c>
      <c r="U72" s="136">
        <f t="shared" si="6"/>
        <v>2705678717912499.5</v>
      </c>
      <c r="V72" s="136">
        <f t="shared" si="6"/>
        <v>2848390598624770.5</v>
      </c>
      <c r="W72" s="136">
        <f t="shared" si="6"/>
        <v>2993599450401056.5</v>
      </c>
      <c r="X72" s="136">
        <f t="shared" si="6"/>
        <v>3140714805938571</v>
      </c>
      <c r="Y72" s="136">
        <f t="shared" si="6"/>
        <v>3289075282650511.5</v>
      </c>
      <c r="Z72" s="136">
        <f t="shared" si="6"/>
        <v>3437949261183763</v>
      </c>
      <c r="AA72" s="136">
        <f t="shared" si="6"/>
        <v>3586536743148490.5</v>
      </c>
      <c r="AB72" s="136">
        <f t="shared" si="6"/>
        <v>3733972496051040</v>
      </c>
      <c r="AC72" s="136">
        <f t="shared" si="6"/>
        <v>3879330577308075</v>
      </c>
      <c r="AD72" s="136">
        <f t="shared" si="6"/>
        <v>4021630308302669.5</v>
      </c>
      <c r="AE72" s="136">
        <f t="shared" si="6"/>
        <v>4159843743681175.5</v>
      </c>
      <c r="AF72" s="136">
        <f t="shared" si="6"/>
        <v>4292904650610656.5</v>
      </c>
      <c r="AG72" s="136">
        <f t="shared" si="6"/>
        <v>4419718977843367.5</v>
      </c>
      <c r="AH72" s="136">
        <f t="shared" si="6"/>
        <v>4539176755699437</v>
      </c>
      <c r="AI72" s="136">
        <f t="shared" si="5"/>
        <v>4650165326237080</v>
      </c>
      <c r="AJ72" s="136">
        <f t="shared" si="5"/>
        <v>4751583758909164</v>
      </c>
      <c r="AK72" s="136">
        <f t="shared" si="5"/>
        <v>4842358262102833</v>
      </c>
      <c r="AL72" s="136">
        <f t="shared" si="5"/>
        <v>4921458356516731</v>
      </c>
      <c r="AM72" s="136">
        <f t="shared" si="5"/>
        <v>4987913533908065</v>
      </c>
      <c r="AN72" s="136">
        <f t="shared" si="5"/>
        <v>5040830086019476</v>
      </c>
      <c r="AO72" s="136">
        <f t="shared" si="5"/>
        <v>5079407755220034</v>
      </c>
      <c r="AP72" s="136">
        <f t="shared" si="5"/>
        <v>5102955832310790</v>
      </c>
      <c r="AQ72" s="236">
        <f>SUMIFS(AQ$2:AQ$44,$AR$2:$AR$44,$A72)</f>
        <v>5110908309718350</v>
      </c>
    </row>
    <row r="73" spans="1:43" x14ac:dyDescent="0.2">
      <c r="A73" s="107" t="s">
        <v>147</v>
      </c>
      <c r="B73" s="235">
        <f t="shared" si="0"/>
        <v>0</v>
      </c>
      <c r="C73" s="136">
        <f t="shared" si="6"/>
        <v>0</v>
      </c>
      <c r="D73" s="136">
        <f t="shared" si="6"/>
        <v>0</v>
      </c>
      <c r="E73" s="136">
        <f t="shared" si="6"/>
        <v>0</v>
      </c>
      <c r="F73" s="136">
        <f t="shared" si="6"/>
        <v>0</v>
      </c>
      <c r="G73" s="136">
        <f t="shared" si="6"/>
        <v>0</v>
      </c>
      <c r="H73" s="136">
        <f t="shared" si="6"/>
        <v>0</v>
      </c>
      <c r="I73" s="136">
        <f t="shared" si="6"/>
        <v>0</v>
      </c>
      <c r="J73" s="136">
        <f t="shared" si="6"/>
        <v>0</v>
      </c>
      <c r="K73" s="136">
        <f t="shared" si="6"/>
        <v>0</v>
      </c>
      <c r="L73" s="136">
        <f t="shared" si="6"/>
        <v>0</v>
      </c>
      <c r="M73" s="136">
        <f t="shared" si="6"/>
        <v>0</v>
      </c>
      <c r="N73" s="136">
        <f t="shared" si="6"/>
        <v>0</v>
      </c>
      <c r="O73" s="136">
        <f t="shared" si="6"/>
        <v>0</v>
      </c>
      <c r="P73" s="136">
        <f t="shared" si="6"/>
        <v>0</v>
      </c>
      <c r="Q73" s="136">
        <f t="shared" si="6"/>
        <v>0</v>
      </c>
      <c r="R73" s="136">
        <f t="shared" si="6"/>
        <v>0</v>
      </c>
      <c r="S73" s="136">
        <f t="shared" si="6"/>
        <v>0</v>
      </c>
      <c r="T73" s="136">
        <f t="shared" si="6"/>
        <v>0</v>
      </c>
      <c r="U73" s="136">
        <f t="shared" si="6"/>
        <v>0</v>
      </c>
      <c r="V73" s="136">
        <f t="shared" si="6"/>
        <v>0</v>
      </c>
      <c r="W73" s="136">
        <f t="shared" si="6"/>
        <v>0</v>
      </c>
      <c r="X73" s="136">
        <f t="shared" si="6"/>
        <v>0</v>
      </c>
      <c r="Y73" s="136">
        <f t="shared" si="6"/>
        <v>0</v>
      </c>
      <c r="Z73" s="136">
        <f t="shared" si="6"/>
        <v>0</v>
      </c>
      <c r="AA73" s="136">
        <f t="shared" si="6"/>
        <v>0</v>
      </c>
      <c r="AB73" s="136">
        <f t="shared" si="6"/>
        <v>0</v>
      </c>
      <c r="AC73" s="136">
        <f t="shared" si="6"/>
        <v>0</v>
      </c>
      <c r="AD73" s="136">
        <f t="shared" si="6"/>
        <v>0</v>
      </c>
      <c r="AE73" s="136">
        <f t="shared" si="6"/>
        <v>0</v>
      </c>
      <c r="AF73" s="136">
        <f t="shared" si="6"/>
        <v>0</v>
      </c>
      <c r="AG73" s="136">
        <f t="shared" si="6"/>
        <v>0</v>
      </c>
      <c r="AH73" s="136">
        <f t="shared" si="6"/>
        <v>0</v>
      </c>
      <c r="AI73" s="136">
        <f t="shared" si="5"/>
        <v>0</v>
      </c>
      <c r="AJ73" s="136">
        <f t="shared" si="5"/>
        <v>0</v>
      </c>
      <c r="AK73" s="136">
        <f t="shared" si="5"/>
        <v>0</v>
      </c>
      <c r="AL73" s="136">
        <f t="shared" si="5"/>
        <v>0</v>
      </c>
      <c r="AM73" s="136">
        <f t="shared" si="5"/>
        <v>0</v>
      </c>
      <c r="AN73" s="136">
        <f t="shared" si="5"/>
        <v>0</v>
      </c>
      <c r="AO73" s="136">
        <f t="shared" si="5"/>
        <v>0</v>
      </c>
      <c r="AP73" s="136">
        <f t="shared" si="5"/>
        <v>0</v>
      </c>
      <c r="AQ73" s="236">
        <f t="shared" si="4"/>
        <v>0</v>
      </c>
    </row>
    <row r="74" spans="1:43" x14ac:dyDescent="0.2">
      <c r="A74" s="108" t="s">
        <v>340</v>
      </c>
      <c r="B74" s="237">
        <f t="shared" si="0"/>
        <v>0</v>
      </c>
      <c r="C74" s="238">
        <f t="shared" si="6"/>
        <v>0</v>
      </c>
      <c r="D74" s="238">
        <f t="shared" si="6"/>
        <v>0</v>
      </c>
      <c r="E74" s="238">
        <f t="shared" si="6"/>
        <v>0</v>
      </c>
      <c r="F74" s="238">
        <f t="shared" si="6"/>
        <v>0</v>
      </c>
      <c r="G74" s="238">
        <f t="shared" si="6"/>
        <v>0</v>
      </c>
      <c r="H74" s="238">
        <f t="shared" si="6"/>
        <v>0</v>
      </c>
      <c r="I74" s="238">
        <f t="shared" si="6"/>
        <v>0</v>
      </c>
      <c r="J74" s="238">
        <f t="shared" si="6"/>
        <v>0</v>
      </c>
      <c r="K74" s="238">
        <f t="shared" si="6"/>
        <v>0</v>
      </c>
      <c r="L74" s="238">
        <f t="shared" si="6"/>
        <v>0</v>
      </c>
      <c r="M74" s="238">
        <f t="shared" si="6"/>
        <v>0</v>
      </c>
      <c r="N74" s="238">
        <f t="shared" si="6"/>
        <v>0</v>
      </c>
      <c r="O74" s="238">
        <f t="shared" si="6"/>
        <v>0</v>
      </c>
      <c r="P74" s="238">
        <f t="shared" si="6"/>
        <v>0</v>
      </c>
      <c r="Q74" s="238">
        <f t="shared" si="6"/>
        <v>0</v>
      </c>
      <c r="R74" s="238">
        <f t="shared" si="6"/>
        <v>0</v>
      </c>
      <c r="S74" s="238">
        <f t="shared" si="6"/>
        <v>0</v>
      </c>
      <c r="T74" s="238">
        <f t="shared" si="6"/>
        <v>0</v>
      </c>
      <c r="U74" s="238">
        <f t="shared" si="6"/>
        <v>0</v>
      </c>
      <c r="V74" s="238">
        <f t="shared" si="6"/>
        <v>0</v>
      </c>
      <c r="W74" s="238">
        <f t="shared" si="6"/>
        <v>0</v>
      </c>
      <c r="X74" s="238">
        <f t="shared" si="6"/>
        <v>0</v>
      </c>
      <c r="Y74" s="238">
        <f t="shared" si="6"/>
        <v>0</v>
      </c>
      <c r="Z74" s="238">
        <f t="shared" si="6"/>
        <v>0</v>
      </c>
      <c r="AA74" s="238">
        <f t="shared" si="6"/>
        <v>0</v>
      </c>
      <c r="AB74" s="238">
        <f t="shared" si="6"/>
        <v>0</v>
      </c>
      <c r="AC74" s="238">
        <f t="shared" si="6"/>
        <v>0</v>
      </c>
      <c r="AD74" s="238">
        <f t="shared" si="6"/>
        <v>0</v>
      </c>
      <c r="AE74" s="238">
        <f t="shared" si="6"/>
        <v>0</v>
      </c>
      <c r="AF74" s="238">
        <f t="shared" si="6"/>
        <v>0</v>
      </c>
      <c r="AG74" s="238">
        <f t="shared" si="6"/>
        <v>0</v>
      </c>
      <c r="AH74" s="238">
        <f t="shared" si="6"/>
        <v>0</v>
      </c>
      <c r="AI74" s="238">
        <f t="shared" si="5"/>
        <v>0</v>
      </c>
      <c r="AJ74" s="238">
        <f t="shared" si="5"/>
        <v>0</v>
      </c>
      <c r="AK74" s="238">
        <f t="shared" si="5"/>
        <v>0</v>
      </c>
      <c r="AL74" s="238">
        <f t="shared" si="5"/>
        <v>0</v>
      </c>
      <c r="AM74" s="238">
        <f t="shared" si="5"/>
        <v>0</v>
      </c>
      <c r="AN74" s="238">
        <f t="shared" si="5"/>
        <v>0</v>
      </c>
      <c r="AO74" s="238">
        <f t="shared" si="5"/>
        <v>0</v>
      </c>
      <c r="AP74" s="238">
        <f t="shared" si="5"/>
        <v>0</v>
      </c>
      <c r="AQ74" s="239">
        <f t="shared" si="4"/>
        <v>0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3C6C-CE19-42F6-B303-84ADE6D55E63}">
  <sheetPr codeName="Sheet16"/>
  <dimension ref="A1:AR74"/>
  <sheetViews>
    <sheetView topLeftCell="A38" workbookViewId="0">
      <selection activeCell="AS70" sqref="AS70"/>
    </sheetView>
  </sheetViews>
  <sheetFormatPr defaultRowHeight="14.25" x14ac:dyDescent="0.2"/>
  <cols>
    <col min="1" max="1" width="27.375" customWidth="1"/>
    <col min="2" max="43" width="9.875" style="136" customWidth="1"/>
    <col min="44" max="44" width="9" style="136"/>
  </cols>
  <sheetData>
    <row r="1" spans="1:44" x14ac:dyDescent="0.2">
      <c r="B1" s="224">
        <v>2019</v>
      </c>
      <c r="C1" s="224">
        <v>2020</v>
      </c>
      <c r="D1" s="224">
        <v>2021</v>
      </c>
      <c r="E1" s="224">
        <v>2022</v>
      </c>
      <c r="F1" s="224">
        <v>2023</v>
      </c>
      <c r="G1" s="224">
        <v>2024</v>
      </c>
      <c r="H1" s="224">
        <v>2025</v>
      </c>
      <c r="I1" s="224">
        <v>2026</v>
      </c>
      <c r="J1" s="224">
        <v>2027</v>
      </c>
      <c r="K1" s="224">
        <v>2028</v>
      </c>
      <c r="L1" s="224">
        <v>2029</v>
      </c>
      <c r="M1" s="224">
        <v>2030</v>
      </c>
      <c r="N1" s="224">
        <v>2031</v>
      </c>
      <c r="O1" s="224">
        <v>2032</v>
      </c>
      <c r="P1" s="224">
        <v>2033</v>
      </c>
      <c r="Q1" s="224">
        <v>2034</v>
      </c>
      <c r="R1" s="224">
        <v>2035</v>
      </c>
      <c r="S1" s="224">
        <v>2036</v>
      </c>
      <c r="T1" s="224">
        <v>2037</v>
      </c>
      <c r="U1" s="224">
        <v>2038</v>
      </c>
      <c r="V1" s="224">
        <v>2039</v>
      </c>
      <c r="W1" s="224">
        <v>2040</v>
      </c>
      <c r="X1" s="224">
        <v>2041</v>
      </c>
      <c r="Y1" s="224">
        <v>2042</v>
      </c>
      <c r="Z1" s="224">
        <v>2043</v>
      </c>
      <c r="AA1" s="224">
        <v>2044</v>
      </c>
      <c r="AB1" s="224">
        <v>2045</v>
      </c>
      <c r="AC1" s="224">
        <v>2046</v>
      </c>
      <c r="AD1" s="224">
        <v>2047</v>
      </c>
      <c r="AE1" s="224">
        <v>2048</v>
      </c>
      <c r="AF1" s="224">
        <v>2049</v>
      </c>
      <c r="AG1" s="224">
        <v>2050</v>
      </c>
      <c r="AH1" s="224">
        <v>2051</v>
      </c>
      <c r="AI1" s="224">
        <v>2052</v>
      </c>
      <c r="AJ1" s="224">
        <v>2053</v>
      </c>
      <c r="AK1" s="224">
        <v>2054</v>
      </c>
      <c r="AL1" s="224">
        <v>2055</v>
      </c>
      <c r="AM1" s="224">
        <v>2056</v>
      </c>
      <c r="AN1" s="224">
        <v>2057</v>
      </c>
      <c r="AO1" s="224">
        <v>2058</v>
      </c>
      <c r="AP1" s="224">
        <v>2059</v>
      </c>
      <c r="AQ1" s="224">
        <v>2060</v>
      </c>
    </row>
    <row r="2" spans="1:44" x14ac:dyDescent="0.2">
      <c r="A2" s="36" t="s">
        <v>351</v>
      </c>
      <c r="B2" s="224">
        <v>0</v>
      </c>
      <c r="C2" s="224">
        <v>0</v>
      </c>
      <c r="D2" s="224">
        <v>0</v>
      </c>
      <c r="E2" s="224">
        <v>0</v>
      </c>
      <c r="F2" s="224">
        <v>0</v>
      </c>
      <c r="G2" s="224">
        <v>0</v>
      </c>
      <c r="H2" s="224">
        <v>0</v>
      </c>
      <c r="I2" s="224">
        <v>0</v>
      </c>
      <c r="J2" s="224">
        <v>0</v>
      </c>
      <c r="K2" s="224">
        <v>0</v>
      </c>
      <c r="L2" s="224">
        <v>0</v>
      </c>
      <c r="M2" s="224">
        <v>0</v>
      </c>
      <c r="N2" s="224">
        <v>0</v>
      </c>
      <c r="O2" s="224">
        <v>0</v>
      </c>
      <c r="P2" s="224">
        <v>0</v>
      </c>
      <c r="Q2" s="224">
        <v>0</v>
      </c>
      <c r="R2" s="224">
        <v>0</v>
      </c>
      <c r="S2" s="224">
        <v>0</v>
      </c>
      <c r="T2" s="224">
        <v>0</v>
      </c>
      <c r="U2" s="224">
        <v>0</v>
      </c>
      <c r="V2" s="224">
        <v>0</v>
      </c>
      <c r="W2" s="224">
        <v>0</v>
      </c>
      <c r="X2" s="224">
        <v>0</v>
      </c>
      <c r="Y2" s="224">
        <v>0</v>
      </c>
      <c r="Z2" s="224">
        <v>0</v>
      </c>
      <c r="AA2" s="224">
        <v>0</v>
      </c>
      <c r="AB2" s="224">
        <v>0</v>
      </c>
      <c r="AC2" s="224">
        <v>0</v>
      </c>
      <c r="AD2" s="224">
        <v>0</v>
      </c>
      <c r="AE2" s="224">
        <v>0</v>
      </c>
      <c r="AF2" s="224">
        <v>0</v>
      </c>
      <c r="AG2" s="224">
        <v>0</v>
      </c>
      <c r="AH2" s="224">
        <v>0</v>
      </c>
      <c r="AI2" s="224">
        <v>0</v>
      </c>
      <c r="AJ2" s="224">
        <v>0</v>
      </c>
      <c r="AK2" s="224">
        <v>0</v>
      </c>
      <c r="AL2" s="224">
        <v>0</v>
      </c>
      <c r="AM2" s="224">
        <v>0</v>
      </c>
      <c r="AN2" s="224">
        <v>0</v>
      </c>
      <c r="AO2" s="224">
        <v>0</v>
      </c>
      <c r="AP2" s="224">
        <v>0</v>
      </c>
      <c r="AQ2" s="224">
        <v>0</v>
      </c>
      <c r="AR2" s="136" t="str">
        <f>VLOOKUP($A2,'Sector Match'!$A$1:$B$43,2,0)</f>
        <v>agriculture and forestry 01T03</v>
      </c>
    </row>
    <row r="3" spans="1:44" x14ac:dyDescent="0.2">
      <c r="A3" s="36" t="s">
        <v>2</v>
      </c>
      <c r="B3" s="233">
        <f>'Non-energy Use 2019'!D116</f>
        <v>0</v>
      </c>
      <c r="C3" s="233">
        <f>'Non-energy Use 2020'!D115</f>
        <v>0</v>
      </c>
      <c r="D3" s="136">
        <f>$C3*VLOOKUP($A3,'Non-energy Multiplier'!$A$1:$AQ$44,COLUMN('Non-energy Multiplier'!D$1),0)</f>
        <v>0</v>
      </c>
      <c r="E3" s="136">
        <f>$C3*VLOOKUP($A3,'Non-energy Multiplier'!$A$1:$AQ$44,COLUMN('Non-energy Multiplier'!E$1),0)</f>
        <v>0</v>
      </c>
      <c r="F3" s="136">
        <f>$C3*VLOOKUP($A3,'Non-energy Multiplier'!$A$1:$AQ$44,COLUMN('Non-energy Multiplier'!F$1),0)</f>
        <v>0</v>
      </c>
      <c r="G3" s="136">
        <f>$C3*VLOOKUP($A3,'Non-energy Multiplier'!$A$1:$AQ$44,COLUMN('Non-energy Multiplier'!G$1),0)</f>
        <v>0</v>
      </c>
      <c r="H3" s="136">
        <f>$C3*VLOOKUP($A3,'Non-energy Multiplier'!$A$1:$AQ$44,COLUMN('Non-energy Multiplier'!H$1),0)</f>
        <v>0</v>
      </c>
      <c r="I3" s="136">
        <f>$C3*VLOOKUP($A3,'Non-energy Multiplier'!$A$1:$AQ$44,COLUMN('Non-energy Multiplier'!I$1),0)</f>
        <v>0</v>
      </c>
      <c r="J3" s="136">
        <f>$C3*VLOOKUP($A3,'Non-energy Multiplier'!$A$1:$AQ$44,COLUMN('Non-energy Multiplier'!J$1),0)</f>
        <v>0</v>
      </c>
      <c r="K3" s="136">
        <f>$C3*VLOOKUP($A3,'Non-energy Multiplier'!$A$1:$AQ$44,COLUMN('Non-energy Multiplier'!K$1),0)</f>
        <v>0</v>
      </c>
      <c r="L3" s="136">
        <f>$C3*VLOOKUP($A3,'Non-energy Multiplier'!$A$1:$AQ$44,COLUMN('Non-energy Multiplier'!L$1),0)</f>
        <v>0</v>
      </c>
      <c r="M3" s="136">
        <f>$C3*VLOOKUP($A3,'Non-energy Multiplier'!$A$1:$AQ$44,COLUMN('Non-energy Multiplier'!M$1),0)</f>
        <v>0</v>
      </c>
      <c r="N3" s="136">
        <f>$C3*VLOOKUP($A3,'Non-energy Multiplier'!$A$1:$AQ$44,COLUMN('Non-energy Multiplier'!N$1),0)</f>
        <v>0</v>
      </c>
      <c r="O3" s="136">
        <f>$C3*VLOOKUP($A3,'Non-energy Multiplier'!$A$1:$AQ$44,COLUMN('Non-energy Multiplier'!O$1),0)</f>
        <v>0</v>
      </c>
      <c r="P3" s="136">
        <f>$C3*VLOOKUP($A3,'Non-energy Multiplier'!$A$1:$AQ$44,COLUMN('Non-energy Multiplier'!P$1),0)</f>
        <v>0</v>
      </c>
      <c r="Q3" s="136">
        <f>$C3*VLOOKUP($A3,'Non-energy Multiplier'!$A$1:$AQ$44,COLUMN('Non-energy Multiplier'!Q$1),0)</f>
        <v>0</v>
      </c>
      <c r="R3" s="136">
        <f>$C3*VLOOKUP($A3,'Non-energy Multiplier'!$A$1:$AQ$44,COLUMN('Non-energy Multiplier'!R$1),0)</f>
        <v>0</v>
      </c>
      <c r="S3" s="136">
        <f>$C3*VLOOKUP($A3,'Non-energy Multiplier'!$A$1:$AQ$44,COLUMN('Non-energy Multiplier'!S$1),0)</f>
        <v>0</v>
      </c>
      <c r="T3" s="136">
        <f>$C3*VLOOKUP($A3,'Non-energy Multiplier'!$A$1:$AQ$44,COLUMN('Non-energy Multiplier'!T$1),0)</f>
        <v>0</v>
      </c>
      <c r="U3" s="136">
        <f>$C3*VLOOKUP($A3,'Non-energy Multiplier'!$A$1:$AQ$44,COLUMN('Non-energy Multiplier'!U$1),0)</f>
        <v>0</v>
      </c>
      <c r="V3" s="136">
        <f>$C3*VLOOKUP($A3,'Non-energy Multiplier'!$A$1:$AQ$44,COLUMN('Non-energy Multiplier'!V$1),0)</f>
        <v>0</v>
      </c>
      <c r="W3" s="136">
        <f>$C3*VLOOKUP($A3,'Non-energy Multiplier'!$A$1:$AQ$44,COLUMN('Non-energy Multiplier'!W$1),0)</f>
        <v>0</v>
      </c>
      <c r="X3" s="136">
        <f>$C3*VLOOKUP($A3,'Non-energy Multiplier'!$A$1:$AQ$44,COLUMN('Non-energy Multiplier'!X$1),0)</f>
        <v>0</v>
      </c>
      <c r="Y3" s="136">
        <f>$C3*VLOOKUP($A3,'Non-energy Multiplier'!$A$1:$AQ$44,COLUMN('Non-energy Multiplier'!Y$1),0)</f>
        <v>0</v>
      </c>
      <c r="Z3" s="136">
        <f>$C3*VLOOKUP($A3,'Non-energy Multiplier'!$A$1:$AQ$44,COLUMN('Non-energy Multiplier'!Z$1),0)</f>
        <v>0</v>
      </c>
      <c r="AA3" s="136">
        <f>$C3*VLOOKUP($A3,'Non-energy Multiplier'!$A$1:$AQ$44,COLUMN('Non-energy Multiplier'!AA$1),0)</f>
        <v>0</v>
      </c>
      <c r="AB3" s="136">
        <f>$C3*VLOOKUP($A3,'Non-energy Multiplier'!$A$1:$AQ$44,COLUMN('Non-energy Multiplier'!AB$1),0)</f>
        <v>0</v>
      </c>
      <c r="AC3" s="136">
        <f>$C3*VLOOKUP($A3,'Non-energy Multiplier'!$A$1:$AQ$44,COLUMN('Non-energy Multiplier'!AC$1),0)</f>
        <v>0</v>
      </c>
      <c r="AD3" s="136">
        <f>$C3*VLOOKUP($A3,'Non-energy Multiplier'!$A$1:$AQ$44,COLUMN('Non-energy Multiplier'!AD$1),0)</f>
        <v>0</v>
      </c>
      <c r="AE3" s="136">
        <f>$C3*VLOOKUP($A3,'Non-energy Multiplier'!$A$1:$AQ$44,COLUMN('Non-energy Multiplier'!AE$1),0)</f>
        <v>0</v>
      </c>
      <c r="AF3" s="136">
        <f>$C3*VLOOKUP($A3,'Non-energy Multiplier'!$A$1:$AQ$44,COLUMN('Non-energy Multiplier'!AF$1),0)</f>
        <v>0</v>
      </c>
      <c r="AG3" s="136">
        <f>$C3*VLOOKUP($A3,'Non-energy Multiplier'!$A$1:$AQ$44,COLUMN('Non-energy Multiplier'!AG$1),0)</f>
        <v>0</v>
      </c>
      <c r="AH3" s="136">
        <f>$C3*VLOOKUP($A3,'Non-energy Multiplier'!$A$1:$AQ$44,COLUMN('Non-energy Multiplier'!AH$1),0)</f>
        <v>0</v>
      </c>
      <c r="AI3" s="136">
        <f>$C3*VLOOKUP($A3,'Non-energy Multiplier'!$A$1:$AQ$44,COLUMN('Non-energy Multiplier'!AI$1),0)</f>
        <v>0</v>
      </c>
      <c r="AJ3" s="136">
        <f>$C3*VLOOKUP($A3,'Non-energy Multiplier'!$A$1:$AQ$44,COLUMN('Non-energy Multiplier'!AJ$1),0)</f>
        <v>0</v>
      </c>
      <c r="AK3" s="136">
        <f>$C3*VLOOKUP($A3,'Non-energy Multiplier'!$A$1:$AQ$44,COLUMN('Non-energy Multiplier'!AK$1),0)</f>
        <v>0</v>
      </c>
      <c r="AL3" s="136">
        <f>$C3*VLOOKUP($A3,'Non-energy Multiplier'!$A$1:$AQ$44,COLUMN('Non-energy Multiplier'!AL$1),0)</f>
        <v>0</v>
      </c>
      <c r="AM3" s="136">
        <f>$C3*VLOOKUP($A3,'Non-energy Multiplier'!$A$1:$AQ$44,COLUMN('Non-energy Multiplier'!AM$1),0)</f>
        <v>0</v>
      </c>
      <c r="AN3" s="136">
        <f>$C3*VLOOKUP($A3,'Non-energy Multiplier'!$A$1:$AQ$44,COLUMN('Non-energy Multiplier'!AN$1),0)</f>
        <v>0</v>
      </c>
      <c r="AO3" s="136">
        <f>$C3*VLOOKUP($A3,'Non-energy Multiplier'!$A$1:$AQ$44,COLUMN('Non-energy Multiplier'!AO$1),0)</f>
        <v>0</v>
      </c>
      <c r="AP3" s="136">
        <f>$C3*VLOOKUP($A3,'Non-energy Multiplier'!$A$1:$AQ$44,COLUMN('Non-energy Multiplier'!AP$1),0)</f>
        <v>0</v>
      </c>
      <c r="AQ3" s="136">
        <f>$C3*VLOOKUP($A3,'Non-energy Multiplier'!$A$1:$AQ$44,COLUMN('Non-energy Multiplier'!AQ$1),0)</f>
        <v>0</v>
      </c>
      <c r="AR3" s="136" t="str">
        <f>VLOOKUP($A3,'Sector Match'!$A$1:$B$43,2,0)</f>
        <v>coal mining 05</v>
      </c>
    </row>
    <row r="4" spans="1:44" x14ac:dyDescent="0.2">
      <c r="A4" s="12" t="s">
        <v>3</v>
      </c>
      <c r="B4" s="136">
        <f>'Non-energy Use 2019'!D117</f>
        <v>0</v>
      </c>
      <c r="C4" s="136">
        <f>'Non-energy Use 2020'!D116</f>
        <v>0</v>
      </c>
      <c r="D4" s="136">
        <f>$C4*VLOOKUP($A4,'Non-energy Multiplier'!$A$1:$AQ$44,COLUMN('Non-energy Multiplier'!D$1),0)</f>
        <v>0</v>
      </c>
      <c r="E4" s="136">
        <f>$C4*VLOOKUP($A4,'Non-energy Multiplier'!$A$1:$AQ$44,COLUMN('Non-energy Multiplier'!E$1),0)</f>
        <v>0</v>
      </c>
      <c r="F4" s="136">
        <f>$C4*VLOOKUP($A4,'Non-energy Multiplier'!$A$1:$AQ$44,COLUMN('Non-energy Multiplier'!F$1),0)</f>
        <v>0</v>
      </c>
      <c r="G4" s="136">
        <f>$C4*VLOOKUP($A4,'Non-energy Multiplier'!$A$1:$AQ$44,COLUMN('Non-energy Multiplier'!G$1),0)</f>
        <v>0</v>
      </c>
      <c r="H4" s="136">
        <f>$C4*VLOOKUP($A4,'Non-energy Multiplier'!$A$1:$AQ$44,COLUMN('Non-energy Multiplier'!H$1),0)</f>
        <v>0</v>
      </c>
      <c r="I4" s="136">
        <f>$C4*VLOOKUP($A4,'Non-energy Multiplier'!$A$1:$AQ$44,COLUMN('Non-energy Multiplier'!I$1),0)</f>
        <v>0</v>
      </c>
      <c r="J4" s="136">
        <f>$C4*VLOOKUP($A4,'Non-energy Multiplier'!$A$1:$AQ$44,COLUMN('Non-energy Multiplier'!J$1),0)</f>
        <v>0</v>
      </c>
      <c r="K4" s="136">
        <f>$C4*VLOOKUP($A4,'Non-energy Multiplier'!$A$1:$AQ$44,COLUMN('Non-energy Multiplier'!K$1),0)</f>
        <v>0</v>
      </c>
      <c r="L4" s="136">
        <f>$C4*VLOOKUP($A4,'Non-energy Multiplier'!$A$1:$AQ$44,COLUMN('Non-energy Multiplier'!L$1),0)</f>
        <v>0</v>
      </c>
      <c r="M4" s="136">
        <f>$C4*VLOOKUP($A4,'Non-energy Multiplier'!$A$1:$AQ$44,COLUMN('Non-energy Multiplier'!M$1),0)</f>
        <v>0</v>
      </c>
      <c r="N4" s="136">
        <f>$C4*VLOOKUP($A4,'Non-energy Multiplier'!$A$1:$AQ$44,COLUMN('Non-energy Multiplier'!N$1),0)</f>
        <v>0</v>
      </c>
      <c r="O4" s="136">
        <f>$C4*VLOOKUP($A4,'Non-energy Multiplier'!$A$1:$AQ$44,COLUMN('Non-energy Multiplier'!O$1),0)</f>
        <v>0</v>
      </c>
      <c r="P4" s="136">
        <f>$C4*VLOOKUP($A4,'Non-energy Multiplier'!$A$1:$AQ$44,COLUMN('Non-energy Multiplier'!P$1),0)</f>
        <v>0</v>
      </c>
      <c r="Q4" s="136">
        <f>$C4*VLOOKUP($A4,'Non-energy Multiplier'!$A$1:$AQ$44,COLUMN('Non-energy Multiplier'!Q$1),0)</f>
        <v>0</v>
      </c>
      <c r="R4" s="136">
        <f>$C4*VLOOKUP($A4,'Non-energy Multiplier'!$A$1:$AQ$44,COLUMN('Non-energy Multiplier'!R$1),0)</f>
        <v>0</v>
      </c>
      <c r="S4" s="136">
        <f>$C4*VLOOKUP($A4,'Non-energy Multiplier'!$A$1:$AQ$44,COLUMN('Non-energy Multiplier'!S$1),0)</f>
        <v>0</v>
      </c>
      <c r="T4" s="136">
        <f>$C4*VLOOKUP($A4,'Non-energy Multiplier'!$A$1:$AQ$44,COLUMN('Non-energy Multiplier'!T$1),0)</f>
        <v>0</v>
      </c>
      <c r="U4" s="136">
        <f>$C4*VLOOKUP($A4,'Non-energy Multiplier'!$A$1:$AQ$44,COLUMN('Non-energy Multiplier'!U$1),0)</f>
        <v>0</v>
      </c>
      <c r="V4" s="136">
        <f>$C4*VLOOKUP($A4,'Non-energy Multiplier'!$A$1:$AQ$44,COLUMN('Non-energy Multiplier'!V$1),0)</f>
        <v>0</v>
      </c>
      <c r="W4" s="136">
        <f>$C4*VLOOKUP($A4,'Non-energy Multiplier'!$A$1:$AQ$44,COLUMN('Non-energy Multiplier'!W$1),0)</f>
        <v>0</v>
      </c>
      <c r="X4" s="136">
        <f>$C4*VLOOKUP($A4,'Non-energy Multiplier'!$A$1:$AQ$44,COLUMN('Non-energy Multiplier'!X$1),0)</f>
        <v>0</v>
      </c>
      <c r="Y4" s="136">
        <f>$C4*VLOOKUP($A4,'Non-energy Multiplier'!$A$1:$AQ$44,COLUMN('Non-energy Multiplier'!Y$1),0)</f>
        <v>0</v>
      </c>
      <c r="Z4" s="136">
        <f>$C4*VLOOKUP($A4,'Non-energy Multiplier'!$A$1:$AQ$44,COLUMN('Non-energy Multiplier'!Z$1),0)</f>
        <v>0</v>
      </c>
      <c r="AA4" s="136">
        <f>$C4*VLOOKUP($A4,'Non-energy Multiplier'!$A$1:$AQ$44,COLUMN('Non-energy Multiplier'!AA$1),0)</f>
        <v>0</v>
      </c>
      <c r="AB4" s="136">
        <f>$C4*VLOOKUP($A4,'Non-energy Multiplier'!$A$1:$AQ$44,COLUMN('Non-energy Multiplier'!AB$1),0)</f>
        <v>0</v>
      </c>
      <c r="AC4" s="136">
        <f>$C4*VLOOKUP($A4,'Non-energy Multiplier'!$A$1:$AQ$44,COLUMN('Non-energy Multiplier'!AC$1),0)</f>
        <v>0</v>
      </c>
      <c r="AD4" s="136">
        <f>$C4*VLOOKUP($A4,'Non-energy Multiplier'!$A$1:$AQ$44,COLUMN('Non-energy Multiplier'!AD$1),0)</f>
        <v>0</v>
      </c>
      <c r="AE4" s="136">
        <f>$C4*VLOOKUP($A4,'Non-energy Multiplier'!$A$1:$AQ$44,COLUMN('Non-energy Multiplier'!AE$1),0)</f>
        <v>0</v>
      </c>
      <c r="AF4" s="136">
        <f>$C4*VLOOKUP($A4,'Non-energy Multiplier'!$A$1:$AQ$44,COLUMN('Non-energy Multiplier'!AF$1),0)</f>
        <v>0</v>
      </c>
      <c r="AG4" s="136">
        <f>$C4*VLOOKUP($A4,'Non-energy Multiplier'!$A$1:$AQ$44,COLUMN('Non-energy Multiplier'!AG$1),0)</f>
        <v>0</v>
      </c>
      <c r="AH4" s="136">
        <f>$C4*VLOOKUP($A4,'Non-energy Multiplier'!$A$1:$AQ$44,COLUMN('Non-energy Multiplier'!AH$1),0)</f>
        <v>0</v>
      </c>
      <c r="AI4" s="136">
        <f>$C4*VLOOKUP($A4,'Non-energy Multiplier'!$A$1:$AQ$44,COLUMN('Non-energy Multiplier'!AI$1),0)</f>
        <v>0</v>
      </c>
      <c r="AJ4" s="136">
        <f>$C4*VLOOKUP($A4,'Non-energy Multiplier'!$A$1:$AQ$44,COLUMN('Non-energy Multiplier'!AJ$1),0)</f>
        <v>0</v>
      </c>
      <c r="AK4" s="136">
        <f>$C4*VLOOKUP($A4,'Non-energy Multiplier'!$A$1:$AQ$44,COLUMN('Non-energy Multiplier'!AK$1),0)</f>
        <v>0</v>
      </c>
      <c r="AL4" s="136">
        <f>$C4*VLOOKUP($A4,'Non-energy Multiplier'!$A$1:$AQ$44,COLUMN('Non-energy Multiplier'!AL$1),0)</f>
        <v>0</v>
      </c>
      <c r="AM4" s="136">
        <f>$C4*VLOOKUP($A4,'Non-energy Multiplier'!$A$1:$AQ$44,COLUMN('Non-energy Multiplier'!AM$1),0)</f>
        <v>0</v>
      </c>
      <c r="AN4" s="136">
        <f>$C4*VLOOKUP($A4,'Non-energy Multiplier'!$A$1:$AQ$44,COLUMN('Non-energy Multiplier'!AN$1),0)</f>
        <v>0</v>
      </c>
      <c r="AO4" s="136">
        <f>$C4*VLOOKUP($A4,'Non-energy Multiplier'!$A$1:$AQ$44,COLUMN('Non-energy Multiplier'!AO$1),0)</f>
        <v>0</v>
      </c>
      <c r="AP4" s="136">
        <f>$C4*VLOOKUP($A4,'Non-energy Multiplier'!$A$1:$AQ$44,COLUMN('Non-energy Multiplier'!AP$1),0)</f>
        <v>0</v>
      </c>
      <c r="AQ4" s="136">
        <f>$C4*VLOOKUP($A4,'Non-energy Multiplier'!$A$1:$AQ$44,COLUMN('Non-energy Multiplier'!AQ$1),0)</f>
        <v>0</v>
      </c>
      <c r="AR4" s="136" t="str">
        <f>VLOOKUP($A4,'Sector Match'!$A$1:$B$43,2,0)</f>
        <v>oil and gas extraction 06</v>
      </c>
    </row>
    <row r="5" spans="1:44" x14ac:dyDescent="0.2">
      <c r="A5" s="12" t="s">
        <v>4</v>
      </c>
      <c r="B5" s="136">
        <f>'Non-energy Use 2019'!D118</f>
        <v>0</v>
      </c>
      <c r="C5" s="136">
        <f>'Non-energy Use 2020'!D117</f>
        <v>0</v>
      </c>
      <c r="D5" s="136">
        <f>$C5*VLOOKUP($A5,'Non-energy Multiplier'!$A$1:$AQ$44,COLUMN('Non-energy Multiplier'!D$1),0)</f>
        <v>0</v>
      </c>
      <c r="E5" s="136">
        <f>$C5*VLOOKUP($A5,'Non-energy Multiplier'!$A$1:$AQ$44,COLUMN('Non-energy Multiplier'!E$1),0)</f>
        <v>0</v>
      </c>
      <c r="F5" s="136">
        <f>$C5*VLOOKUP($A5,'Non-energy Multiplier'!$A$1:$AQ$44,COLUMN('Non-energy Multiplier'!F$1),0)</f>
        <v>0</v>
      </c>
      <c r="G5" s="136">
        <f>$C5*VLOOKUP($A5,'Non-energy Multiplier'!$A$1:$AQ$44,COLUMN('Non-energy Multiplier'!G$1),0)</f>
        <v>0</v>
      </c>
      <c r="H5" s="136">
        <f>$C5*VLOOKUP($A5,'Non-energy Multiplier'!$A$1:$AQ$44,COLUMN('Non-energy Multiplier'!H$1),0)</f>
        <v>0</v>
      </c>
      <c r="I5" s="136">
        <f>$C5*VLOOKUP($A5,'Non-energy Multiplier'!$A$1:$AQ$44,COLUMN('Non-energy Multiplier'!I$1),0)</f>
        <v>0</v>
      </c>
      <c r="J5" s="136">
        <f>$C5*VLOOKUP($A5,'Non-energy Multiplier'!$A$1:$AQ$44,COLUMN('Non-energy Multiplier'!J$1),0)</f>
        <v>0</v>
      </c>
      <c r="K5" s="136">
        <f>$C5*VLOOKUP($A5,'Non-energy Multiplier'!$A$1:$AQ$44,COLUMN('Non-energy Multiplier'!K$1),0)</f>
        <v>0</v>
      </c>
      <c r="L5" s="136">
        <f>$C5*VLOOKUP($A5,'Non-energy Multiplier'!$A$1:$AQ$44,COLUMN('Non-energy Multiplier'!L$1),0)</f>
        <v>0</v>
      </c>
      <c r="M5" s="136">
        <f>$C5*VLOOKUP($A5,'Non-energy Multiplier'!$A$1:$AQ$44,COLUMN('Non-energy Multiplier'!M$1),0)</f>
        <v>0</v>
      </c>
      <c r="N5" s="136">
        <f>$C5*VLOOKUP($A5,'Non-energy Multiplier'!$A$1:$AQ$44,COLUMN('Non-energy Multiplier'!N$1),0)</f>
        <v>0</v>
      </c>
      <c r="O5" s="136">
        <f>$C5*VLOOKUP($A5,'Non-energy Multiplier'!$A$1:$AQ$44,COLUMN('Non-energy Multiplier'!O$1),0)</f>
        <v>0</v>
      </c>
      <c r="P5" s="136">
        <f>$C5*VLOOKUP($A5,'Non-energy Multiplier'!$A$1:$AQ$44,COLUMN('Non-energy Multiplier'!P$1),0)</f>
        <v>0</v>
      </c>
      <c r="Q5" s="136">
        <f>$C5*VLOOKUP($A5,'Non-energy Multiplier'!$A$1:$AQ$44,COLUMN('Non-energy Multiplier'!Q$1),0)</f>
        <v>0</v>
      </c>
      <c r="R5" s="136">
        <f>$C5*VLOOKUP($A5,'Non-energy Multiplier'!$A$1:$AQ$44,COLUMN('Non-energy Multiplier'!R$1),0)</f>
        <v>0</v>
      </c>
      <c r="S5" s="136">
        <f>$C5*VLOOKUP($A5,'Non-energy Multiplier'!$A$1:$AQ$44,COLUMN('Non-energy Multiplier'!S$1),0)</f>
        <v>0</v>
      </c>
      <c r="T5" s="136">
        <f>$C5*VLOOKUP($A5,'Non-energy Multiplier'!$A$1:$AQ$44,COLUMN('Non-energy Multiplier'!T$1),0)</f>
        <v>0</v>
      </c>
      <c r="U5" s="136">
        <f>$C5*VLOOKUP($A5,'Non-energy Multiplier'!$A$1:$AQ$44,COLUMN('Non-energy Multiplier'!U$1),0)</f>
        <v>0</v>
      </c>
      <c r="V5" s="136">
        <f>$C5*VLOOKUP($A5,'Non-energy Multiplier'!$A$1:$AQ$44,COLUMN('Non-energy Multiplier'!V$1),0)</f>
        <v>0</v>
      </c>
      <c r="W5" s="136">
        <f>$C5*VLOOKUP($A5,'Non-energy Multiplier'!$A$1:$AQ$44,COLUMN('Non-energy Multiplier'!W$1),0)</f>
        <v>0</v>
      </c>
      <c r="X5" s="136">
        <f>$C5*VLOOKUP($A5,'Non-energy Multiplier'!$A$1:$AQ$44,COLUMN('Non-energy Multiplier'!X$1),0)</f>
        <v>0</v>
      </c>
      <c r="Y5" s="136">
        <f>$C5*VLOOKUP($A5,'Non-energy Multiplier'!$A$1:$AQ$44,COLUMN('Non-energy Multiplier'!Y$1),0)</f>
        <v>0</v>
      </c>
      <c r="Z5" s="136">
        <f>$C5*VLOOKUP($A5,'Non-energy Multiplier'!$A$1:$AQ$44,COLUMN('Non-energy Multiplier'!Z$1),0)</f>
        <v>0</v>
      </c>
      <c r="AA5" s="136">
        <f>$C5*VLOOKUP($A5,'Non-energy Multiplier'!$A$1:$AQ$44,COLUMN('Non-energy Multiplier'!AA$1),0)</f>
        <v>0</v>
      </c>
      <c r="AB5" s="136">
        <f>$C5*VLOOKUP($A5,'Non-energy Multiplier'!$A$1:$AQ$44,COLUMN('Non-energy Multiplier'!AB$1),0)</f>
        <v>0</v>
      </c>
      <c r="AC5" s="136">
        <f>$C5*VLOOKUP($A5,'Non-energy Multiplier'!$A$1:$AQ$44,COLUMN('Non-energy Multiplier'!AC$1),0)</f>
        <v>0</v>
      </c>
      <c r="AD5" s="136">
        <f>$C5*VLOOKUP($A5,'Non-energy Multiplier'!$A$1:$AQ$44,COLUMN('Non-energy Multiplier'!AD$1),0)</f>
        <v>0</v>
      </c>
      <c r="AE5" s="136">
        <f>$C5*VLOOKUP($A5,'Non-energy Multiplier'!$A$1:$AQ$44,COLUMN('Non-energy Multiplier'!AE$1),0)</f>
        <v>0</v>
      </c>
      <c r="AF5" s="136">
        <f>$C5*VLOOKUP($A5,'Non-energy Multiplier'!$A$1:$AQ$44,COLUMN('Non-energy Multiplier'!AF$1),0)</f>
        <v>0</v>
      </c>
      <c r="AG5" s="136">
        <f>$C5*VLOOKUP($A5,'Non-energy Multiplier'!$A$1:$AQ$44,COLUMN('Non-energy Multiplier'!AG$1),0)</f>
        <v>0</v>
      </c>
      <c r="AH5" s="136">
        <f>$C5*VLOOKUP($A5,'Non-energy Multiplier'!$A$1:$AQ$44,COLUMN('Non-energy Multiplier'!AH$1),0)</f>
        <v>0</v>
      </c>
      <c r="AI5" s="136">
        <f>$C5*VLOOKUP($A5,'Non-energy Multiplier'!$A$1:$AQ$44,COLUMN('Non-energy Multiplier'!AI$1),0)</f>
        <v>0</v>
      </c>
      <c r="AJ5" s="136">
        <f>$C5*VLOOKUP($A5,'Non-energy Multiplier'!$A$1:$AQ$44,COLUMN('Non-energy Multiplier'!AJ$1),0)</f>
        <v>0</v>
      </c>
      <c r="AK5" s="136">
        <f>$C5*VLOOKUP($A5,'Non-energy Multiplier'!$A$1:$AQ$44,COLUMN('Non-energy Multiplier'!AK$1),0)</f>
        <v>0</v>
      </c>
      <c r="AL5" s="136">
        <f>$C5*VLOOKUP($A5,'Non-energy Multiplier'!$A$1:$AQ$44,COLUMN('Non-energy Multiplier'!AL$1),0)</f>
        <v>0</v>
      </c>
      <c r="AM5" s="136">
        <f>$C5*VLOOKUP($A5,'Non-energy Multiplier'!$A$1:$AQ$44,COLUMN('Non-energy Multiplier'!AM$1),0)</f>
        <v>0</v>
      </c>
      <c r="AN5" s="136">
        <f>$C5*VLOOKUP($A5,'Non-energy Multiplier'!$A$1:$AQ$44,COLUMN('Non-energy Multiplier'!AN$1),0)</f>
        <v>0</v>
      </c>
      <c r="AO5" s="136">
        <f>$C5*VLOOKUP($A5,'Non-energy Multiplier'!$A$1:$AQ$44,COLUMN('Non-energy Multiplier'!AO$1),0)</f>
        <v>0</v>
      </c>
      <c r="AP5" s="136">
        <f>$C5*VLOOKUP($A5,'Non-energy Multiplier'!$A$1:$AQ$44,COLUMN('Non-energy Multiplier'!AP$1),0)</f>
        <v>0</v>
      </c>
      <c r="AQ5" s="136">
        <f>$C5*VLOOKUP($A5,'Non-energy Multiplier'!$A$1:$AQ$44,COLUMN('Non-energy Multiplier'!AQ$1),0)</f>
        <v>0</v>
      </c>
      <c r="AR5" s="136" t="str">
        <f>VLOOKUP($A5,'Sector Match'!$A$1:$B$43,2,0)</f>
        <v>other mining and quarrying 07T08</v>
      </c>
    </row>
    <row r="6" spans="1:44" x14ac:dyDescent="0.2">
      <c r="A6" s="12" t="s">
        <v>5</v>
      </c>
      <c r="B6" s="136">
        <f>'Non-energy Use 2019'!D119</f>
        <v>0</v>
      </c>
      <c r="C6" s="136">
        <f>'Non-energy Use 2020'!D118</f>
        <v>0</v>
      </c>
      <c r="D6" s="136">
        <f>$C6*VLOOKUP($A6,'Non-energy Multiplier'!$A$1:$AQ$44,COLUMN('Non-energy Multiplier'!D$1),0)</f>
        <v>0</v>
      </c>
      <c r="E6" s="136">
        <f>$C6*VLOOKUP($A6,'Non-energy Multiplier'!$A$1:$AQ$44,COLUMN('Non-energy Multiplier'!E$1),0)</f>
        <v>0</v>
      </c>
      <c r="F6" s="136">
        <f>$C6*VLOOKUP($A6,'Non-energy Multiplier'!$A$1:$AQ$44,COLUMN('Non-energy Multiplier'!F$1),0)</f>
        <v>0</v>
      </c>
      <c r="G6" s="136">
        <f>$C6*VLOOKUP($A6,'Non-energy Multiplier'!$A$1:$AQ$44,COLUMN('Non-energy Multiplier'!G$1),0)</f>
        <v>0</v>
      </c>
      <c r="H6" s="136">
        <f>$C6*VLOOKUP($A6,'Non-energy Multiplier'!$A$1:$AQ$44,COLUMN('Non-energy Multiplier'!H$1),0)</f>
        <v>0</v>
      </c>
      <c r="I6" s="136">
        <f>$C6*VLOOKUP($A6,'Non-energy Multiplier'!$A$1:$AQ$44,COLUMN('Non-energy Multiplier'!I$1),0)</f>
        <v>0</v>
      </c>
      <c r="J6" s="136">
        <f>$C6*VLOOKUP($A6,'Non-energy Multiplier'!$A$1:$AQ$44,COLUMN('Non-energy Multiplier'!J$1),0)</f>
        <v>0</v>
      </c>
      <c r="K6" s="136">
        <f>$C6*VLOOKUP($A6,'Non-energy Multiplier'!$A$1:$AQ$44,COLUMN('Non-energy Multiplier'!K$1),0)</f>
        <v>0</v>
      </c>
      <c r="L6" s="136">
        <f>$C6*VLOOKUP($A6,'Non-energy Multiplier'!$A$1:$AQ$44,COLUMN('Non-energy Multiplier'!L$1),0)</f>
        <v>0</v>
      </c>
      <c r="M6" s="136">
        <f>$C6*VLOOKUP($A6,'Non-energy Multiplier'!$A$1:$AQ$44,COLUMN('Non-energy Multiplier'!M$1),0)</f>
        <v>0</v>
      </c>
      <c r="N6" s="136">
        <f>$C6*VLOOKUP($A6,'Non-energy Multiplier'!$A$1:$AQ$44,COLUMN('Non-energy Multiplier'!N$1),0)</f>
        <v>0</v>
      </c>
      <c r="O6" s="136">
        <f>$C6*VLOOKUP($A6,'Non-energy Multiplier'!$A$1:$AQ$44,COLUMN('Non-energy Multiplier'!O$1),0)</f>
        <v>0</v>
      </c>
      <c r="P6" s="136">
        <f>$C6*VLOOKUP($A6,'Non-energy Multiplier'!$A$1:$AQ$44,COLUMN('Non-energy Multiplier'!P$1),0)</f>
        <v>0</v>
      </c>
      <c r="Q6" s="136">
        <f>$C6*VLOOKUP($A6,'Non-energy Multiplier'!$A$1:$AQ$44,COLUMN('Non-energy Multiplier'!Q$1),0)</f>
        <v>0</v>
      </c>
      <c r="R6" s="136">
        <f>$C6*VLOOKUP($A6,'Non-energy Multiplier'!$A$1:$AQ$44,COLUMN('Non-energy Multiplier'!R$1),0)</f>
        <v>0</v>
      </c>
      <c r="S6" s="136">
        <f>$C6*VLOOKUP($A6,'Non-energy Multiplier'!$A$1:$AQ$44,COLUMN('Non-energy Multiplier'!S$1),0)</f>
        <v>0</v>
      </c>
      <c r="T6" s="136">
        <f>$C6*VLOOKUP($A6,'Non-energy Multiplier'!$A$1:$AQ$44,COLUMN('Non-energy Multiplier'!T$1),0)</f>
        <v>0</v>
      </c>
      <c r="U6" s="136">
        <f>$C6*VLOOKUP($A6,'Non-energy Multiplier'!$A$1:$AQ$44,COLUMN('Non-energy Multiplier'!U$1),0)</f>
        <v>0</v>
      </c>
      <c r="V6" s="136">
        <f>$C6*VLOOKUP($A6,'Non-energy Multiplier'!$A$1:$AQ$44,COLUMN('Non-energy Multiplier'!V$1),0)</f>
        <v>0</v>
      </c>
      <c r="W6" s="136">
        <f>$C6*VLOOKUP($A6,'Non-energy Multiplier'!$A$1:$AQ$44,COLUMN('Non-energy Multiplier'!W$1),0)</f>
        <v>0</v>
      </c>
      <c r="X6" s="136">
        <f>$C6*VLOOKUP($A6,'Non-energy Multiplier'!$A$1:$AQ$44,COLUMN('Non-energy Multiplier'!X$1),0)</f>
        <v>0</v>
      </c>
      <c r="Y6" s="136">
        <f>$C6*VLOOKUP($A6,'Non-energy Multiplier'!$A$1:$AQ$44,COLUMN('Non-energy Multiplier'!Y$1),0)</f>
        <v>0</v>
      </c>
      <c r="Z6" s="136">
        <f>$C6*VLOOKUP($A6,'Non-energy Multiplier'!$A$1:$AQ$44,COLUMN('Non-energy Multiplier'!Z$1),0)</f>
        <v>0</v>
      </c>
      <c r="AA6" s="136">
        <f>$C6*VLOOKUP($A6,'Non-energy Multiplier'!$A$1:$AQ$44,COLUMN('Non-energy Multiplier'!AA$1),0)</f>
        <v>0</v>
      </c>
      <c r="AB6" s="136">
        <f>$C6*VLOOKUP($A6,'Non-energy Multiplier'!$A$1:$AQ$44,COLUMN('Non-energy Multiplier'!AB$1),0)</f>
        <v>0</v>
      </c>
      <c r="AC6" s="136">
        <f>$C6*VLOOKUP($A6,'Non-energy Multiplier'!$A$1:$AQ$44,COLUMN('Non-energy Multiplier'!AC$1),0)</f>
        <v>0</v>
      </c>
      <c r="AD6" s="136">
        <f>$C6*VLOOKUP($A6,'Non-energy Multiplier'!$A$1:$AQ$44,COLUMN('Non-energy Multiplier'!AD$1),0)</f>
        <v>0</v>
      </c>
      <c r="AE6" s="136">
        <f>$C6*VLOOKUP($A6,'Non-energy Multiplier'!$A$1:$AQ$44,COLUMN('Non-energy Multiplier'!AE$1),0)</f>
        <v>0</v>
      </c>
      <c r="AF6" s="136">
        <f>$C6*VLOOKUP($A6,'Non-energy Multiplier'!$A$1:$AQ$44,COLUMN('Non-energy Multiplier'!AF$1),0)</f>
        <v>0</v>
      </c>
      <c r="AG6" s="136">
        <f>$C6*VLOOKUP($A6,'Non-energy Multiplier'!$A$1:$AQ$44,COLUMN('Non-energy Multiplier'!AG$1),0)</f>
        <v>0</v>
      </c>
      <c r="AH6" s="136">
        <f>$C6*VLOOKUP($A6,'Non-energy Multiplier'!$A$1:$AQ$44,COLUMN('Non-energy Multiplier'!AH$1),0)</f>
        <v>0</v>
      </c>
      <c r="AI6" s="136">
        <f>$C6*VLOOKUP($A6,'Non-energy Multiplier'!$A$1:$AQ$44,COLUMN('Non-energy Multiplier'!AI$1),0)</f>
        <v>0</v>
      </c>
      <c r="AJ6" s="136">
        <f>$C6*VLOOKUP($A6,'Non-energy Multiplier'!$A$1:$AQ$44,COLUMN('Non-energy Multiplier'!AJ$1),0)</f>
        <v>0</v>
      </c>
      <c r="AK6" s="136">
        <f>$C6*VLOOKUP($A6,'Non-energy Multiplier'!$A$1:$AQ$44,COLUMN('Non-energy Multiplier'!AK$1),0)</f>
        <v>0</v>
      </c>
      <c r="AL6" s="136">
        <f>$C6*VLOOKUP($A6,'Non-energy Multiplier'!$A$1:$AQ$44,COLUMN('Non-energy Multiplier'!AL$1),0)</f>
        <v>0</v>
      </c>
      <c r="AM6" s="136">
        <f>$C6*VLOOKUP($A6,'Non-energy Multiplier'!$A$1:$AQ$44,COLUMN('Non-energy Multiplier'!AM$1),0)</f>
        <v>0</v>
      </c>
      <c r="AN6" s="136">
        <f>$C6*VLOOKUP($A6,'Non-energy Multiplier'!$A$1:$AQ$44,COLUMN('Non-energy Multiplier'!AN$1),0)</f>
        <v>0</v>
      </c>
      <c r="AO6" s="136">
        <f>$C6*VLOOKUP($A6,'Non-energy Multiplier'!$A$1:$AQ$44,COLUMN('Non-energy Multiplier'!AO$1),0)</f>
        <v>0</v>
      </c>
      <c r="AP6" s="136">
        <f>$C6*VLOOKUP($A6,'Non-energy Multiplier'!$A$1:$AQ$44,COLUMN('Non-energy Multiplier'!AP$1),0)</f>
        <v>0</v>
      </c>
      <c r="AQ6" s="136">
        <f>$C6*VLOOKUP($A6,'Non-energy Multiplier'!$A$1:$AQ$44,COLUMN('Non-energy Multiplier'!AQ$1),0)</f>
        <v>0</v>
      </c>
      <c r="AR6" s="136" t="str">
        <f>VLOOKUP($A6,'Sector Match'!$A$1:$B$43,2,0)</f>
        <v>other mining and quarrying 07T08</v>
      </c>
    </row>
    <row r="7" spans="1:44" x14ac:dyDescent="0.2">
      <c r="A7" s="12" t="s">
        <v>6</v>
      </c>
      <c r="B7" s="136">
        <f>'Non-energy Use 2019'!D120</f>
        <v>0</v>
      </c>
      <c r="C7" s="136">
        <f>'Non-energy Use 2020'!D119</f>
        <v>0</v>
      </c>
      <c r="D7" s="136">
        <f>$C7*VLOOKUP($A7,'Non-energy Multiplier'!$A$1:$AQ$44,COLUMN('Non-energy Multiplier'!D$1),0)</f>
        <v>0</v>
      </c>
      <c r="E7" s="136">
        <f>$C7*VLOOKUP($A7,'Non-energy Multiplier'!$A$1:$AQ$44,COLUMN('Non-energy Multiplier'!E$1),0)</f>
        <v>0</v>
      </c>
      <c r="F7" s="136">
        <f>$C7*VLOOKUP($A7,'Non-energy Multiplier'!$A$1:$AQ$44,COLUMN('Non-energy Multiplier'!F$1),0)</f>
        <v>0</v>
      </c>
      <c r="G7" s="136">
        <f>$C7*VLOOKUP($A7,'Non-energy Multiplier'!$A$1:$AQ$44,COLUMN('Non-energy Multiplier'!G$1),0)</f>
        <v>0</v>
      </c>
      <c r="H7" s="136">
        <f>$C7*VLOOKUP($A7,'Non-energy Multiplier'!$A$1:$AQ$44,COLUMN('Non-energy Multiplier'!H$1),0)</f>
        <v>0</v>
      </c>
      <c r="I7" s="136">
        <f>$C7*VLOOKUP($A7,'Non-energy Multiplier'!$A$1:$AQ$44,COLUMN('Non-energy Multiplier'!I$1),0)</f>
        <v>0</v>
      </c>
      <c r="J7" s="136">
        <f>$C7*VLOOKUP($A7,'Non-energy Multiplier'!$A$1:$AQ$44,COLUMN('Non-energy Multiplier'!J$1),0)</f>
        <v>0</v>
      </c>
      <c r="K7" s="136">
        <f>$C7*VLOOKUP($A7,'Non-energy Multiplier'!$A$1:$AQ$44,COLUMN('Non-energy Multiplier'!K$1),0)</f>
        <v>0</v>
      </c>
      <c r="L7" s="136">
        <f>$C7*VLOOKUP($A7,'Non-energy Multiplier'!$A$1:$AQ$44,COLUMN('Non-energy Multiplier'!L$1),0)</f>
        <v>0</v>
      </c>
      <c r="M7" s="136">
        <f>$C7*VLOOKUP($A7,'Non-energy Multiplier'!$A$1:$AQ$44,COLUMN('Non-energy Multiplier'!M$1),0)</f>
        <v>0</v>
      </c>
      <c r="N7" s="136">
        <f>$C7*VLOOKUP($A7,'Non-energy Multiplier'!$A$1:$AQ$44,COLUMN('Non-energy Multiplier'!N$1),0)</f>
        <v>0</v>
      </c>
      <c r="O7" s="136">
        <f>$C7*VLOOKUP($A7,'Non-energy Multiplier'!$A$1:$AQ$44,COLUMN('Non-energy Multiplier'!O$1),0)</f>
        <v>0</v>
      </c>
      <c r="P7" s="136">
        <f>$C7*VLOOKUP($A7,'Non-energy Multiplier'!$A$1:$AQ$44,COLUMN('Non-energy Multiplier'!P$1),0)</f>
        <v>0</v>
      </c>
      <c r="Q7" s="136">
        <f>$C7*VLOOKUP($A7,'Non-energy Multiplier'!$A$1:$AQ$44,COLUMN('Non-energy Multiplier'!Q$1),0)</f>
        <v>0</v>
      </c>
      <c r="R7" s="136">
        <f>$C7*VLOOKUP($A7,'Non-energy Multiplier'!$A$1:$AQ$44,COLUMN('Non-energy Multiplier'!R$1),0)</f>
        <v>0</v>
      </c>
      <c r="S7" s="136">
        <f>$C7*VLOOKUP($A7,'Non-energy Multiplier'!$A$1:$AQ$44,COLUMN('Non-energy Multiplier'!S$1),0)</f>
        <v>0</v>
      </c>
      <c r="T7" s="136">
        <f>$C7*VLOOKUP($A7,'Non-energy Multiplier'!$A$1:$AQ$44,COLUMN('Non-energy Multiplier'!T$1),0)</f>
        <v>0</v>
      </c>
      <c r="U7" s="136">
        <f>$C7*VLOOKUP($A7,'Non-energy Multiplier'!$A$1:$AQ$44,COLUMN('Non-energy Multiplier'!U$1),0)</f>
        <v>0</v>
      </c>
      <c r="V7" s="136">
        <f>$C7*VLOOKUP($A7,'Non-energy Multiplier'!$A$1:$AQ$44,COLUMN('Non-energy Multiplier'!V$1),0)</f>
        <v>0</v>
      </c>
      <c r="W7" s="136">
        <f>$C7*VLOOKUP($A7,'Non-energy Multiplier'!$A$1:$AQ$44,COLUMN('Non-energy Multiplier'!W$1),0)</f>
        <v>0</v>
      </c>
      <c r="X7" s="136">
        <f>$C7*VLOOKUP($A7,'Non-energy Multiplier'!$A$1:$AQ$44,COLUMN('Non-energy Multiplier'!X$1),0)</f>
        <v>0</v>
      </c>
      <c r="Y7" s="136">
        <f>$C7*VLOOKUP($A7,'Non-energy Multiplier'!$A$1:$AQ$44,COLUMN('Non-energy Multiplier'!Y$1),0)</f>
        <v>0</v>
      </c>
      <c r="Z7" s="136">
        <f>$C7*VLOOKUP($A7,'Non-energy Multiplier'!$A$1:$AQ$44,COLUMN('Non-energy Multiplier'!Z$1),0)</f>
        <v>0</v>
      </c>
      <c r="AA7" s="136">
        <f>$C7*VLOOKUP($A7,'Non-energy Multiplier'!$A$1:$AQ$44,COLUMN('Non-energy Multiplier'!AA$1),0)</f>
        <v>0</v>
      </c>
      <c r="AB7" s="136">
        <f>$C7*VLOOKUP($A7,'Non-energy Multiplier'!$A$1:$AQ$44,COLUMN('Non-energy Multiplier'!AB$1),0)</f>
        <v>0</v>
      </c>
      <c r="AC7" s="136">
        <f>$C7*VLOOKUP($A7,'Non-energy Multiplier'!$A$1:$AQ$44,COLUMN('Non-energy Multiplier'!AC$1),0)</f>
        <v>0</v>
      </c>
      <c r="AD7" s="136">
        <f>$C7*VLOOKUP($A7,'Non-energy Multiplier'!$A$1:$AQ$44,COLUMN('Non-energy Multiplier'!AD$1),0)</f>
        <v>0</v>
      </c>
      <c r="AE7" s="136">
        <f>$C7*VLOOKUP($A7,'Non-energy Multiplier'!$A$1:$AQ$44,COLUMN('Non-energy Multiplier'!AE$1),0)</f>
        <v>0</v>
      </c>
      <c r="AF7" s="136">
        <f>$C7*VLOOKUP($A7,'Non-energy Multiplier'!$A$1:$AQ$44,COLUMN('Non-energy Multiplier'!AF$1),0)</f>
        <v>0</v>
      </c>
      <c r="AG7" s="136">
        <f>$C7*VLOOKUP($A7,'Non-energy Multiplier'!$A$1:$AQ$44,COLUMN('Non-energy Multiplier'!AG$1),0)</f>
        <v>0</v>
      </c>
      <c r="AH7" s="136">
        <f>$C7*VLOOKUP($A7,'Non-energy Multiplier'!$A$1:$AQ$44,COLUMN('Non-energy Multiplier'!AH$1),0)</f>
        <v>0</v>
      </c>
      <c r="AI7" s="136">
        <f>$C7*VLOOKUP($A7,'Non-energy Multiplier'!$A$1:$AQ$44,COLUMN('Non-energy Multiplier'!AI$1),0)</f>
        <v>0</v>
      </c>
      <c r="AJ7" s="136">
        <f>$C7*VLOOKUP($A7,'Non-energy Multiplier'!$A$1:$AQ$44,COLUMN('Non-energy Multiplier'!AJ$1),0)</f>
        <v>0</v>
      </c>
      <c r="AK7" s="136">
        <f>$C7*VLOOKUP($A7,'Non-energy Multiplier'!$A$1:$AQ$44,COLUMN('Non-energy Multiplier'!AK$1),0)</f>
        <v>0</v>
      </c>
      <c r="AL7" s="136">
        <f>$C7*VLOOKUP($A7,'Non-energy Multiplier'!$A$1:$AQ$44,COLUMN('Non-energy Multiplier'!AL$1),0)</f>
        <v>0</v>
      </c>
      <c r="AM7" s="136">
        <f>$C7*VLOOKUP($A7,'Non-energy Multiplier'!$A$1:$AQ$44,COLUMN('Non-energy Multiplier'!AM$1),0)</f>
        <v>0</v>
      </c>
      <c r="AN7" s="136">
        <f>$C7*VLOOKUP($A7,'Non-energy Multiplier'!$A$1:$AQ$44,COLUMN('Non-energy Multiplier'!AN$1),0)</f>
        <v>0</v>
      </c>
      <c r="AO7" s="136">
        <f>$C7*VLOOKUP($A7,'Non-energy Multiplier'!$A$1:$AQ$44,COLUMN('Non-energy Multiplier'!AO$1),0)</f>
        <v>0</v>
      </c>
      <c r="AP7" s="136">
        <f>$C7*VLOOKUP($A7,'Non-energy Multiplier'!$A$1:$AQ$44,COLUMN('Non-energy Multiplier'!AP$1),0)</f>
        <v>0</v>
      </c>
      <c r="AQ7" s="136">
        <f>$C7*VLOOKUP($A7,'Non-energy Multiplier'!$A$1:$AQ$44,COLUMN('Non-energy Multiplier'!AQ$1),0)</f>
        <v>0</v>
      </c>
      <c r="AR7" s="136" t="str">
        <f>VLOOKUP($A7,'Sector Match'!$A$1:$B$43,2,0)</f>
        <v>other mining and quarrying 07T08</v>
      </c>
    </row>
    <row r="8" spans="1:44" x14ac:dyDescent="0.2">
      <c r="A8" s="12" t="s">
        <v>7</v>
      </c>
      <c r="B8" s="136">
        <f>'Non-energy Use 2019'!D121</f>
        <v>0</v>
      </c>
      <c r="C8" s="136">
        <f>'Non-energy Use 2020'!D120</f>
        <v>0</v>
      </c>
      <c r="D8" s="136">
        <f>$C8*VLOOKUP($A8,'Non-energy Multiplier'!$A$1:$AQ$44,COLUMN('Non-energy Multiplier'!D$1),0)</f>
        <v>0</v>
      </c>
      <c r="E8" s="136">
        <f>$C8*VLOOKUP($A8,'Non-energy Multiplier'!$A$1:$AQ$44,COLUMN('Non-energy Multiplier'!E$1),0)</f>
        <v>0</v>
      </c>
      <c r="F8" s="136">
        <f>$C8*VLOOKUP($A8,'Non-energy Multiplier'!$A$1:$AQ$44,COLUMN('Non-energy Multiplier'!F$1),0)</f>
        <v>0</v>
      </c>
      <c r="G8" s="136">
        <f>$C8*VLOOKUP($A8,'Non-energy Multiplier'!$A$1:$AQ$44,COLUMN('Non-energy Multiplier'!G$1),0)</f>
        <v>0</v>
      </c>
      <c r="H8" s="136">
        <f>$C8*VLOOKUP($A8,'Non-energy Multiplier'!$A$1:$AQ$44,COLUMN('Non-energy Multiplier'!H$1),0)</f>
        <v>0</v>
      </c>
      <c r="I8" s="136">
        <f>$C8*VLOOKUP($A8,'Non-energy Multiplier'!$A$1:$AQ$44,COLUMN('Non-energy Multiplier'!I$1),0)</f>
        <v>0</v>
      </c>
      <c r="J8" s="136">
        <f>$C8*VLOOKUP($A8,'Non-energy Multiplier'!$A$1:$AQ$44,COLUMN('Non-energy Multiplier'!J$1),0)</f>
        <v>0</v>
      </c>
      <c r="K8" s="136">
        <f>$C8*VLOOKUP($A8,'Non-energy Multiplier'!$A$1:$AQ$44,COLUMN('Non-energy Multiplier'!K$1),0)</f>
        <v>0</v>
      </c>
      <c r="L8" s="136">
        <f>$C8*VLOOKUP($A8,'Non-energy Multiplier'!$A$1:$AQ$44,COLUMN('Non-energy Multiplier'!L$1),0)</f>
        <v>0</v>
      </c>
      <c r="M8" s="136">
        <f>$C8*VLOOKUP($A8,'Non-energy Multiplier'!$A$1:$AQ$44,COLUMN('Non-energy Multiplier'!M$1),0)</f>
        <v>0</v>
      </c>
      <c r="N8" s="136">
        <f>$C8*VLOOKUP($A8,'Non-energy Multiplier'!$A$1:$AQ$44,COLUMN('Non-energy Multiplier'!N$1),0)</f>
        <v>0</v>
      </c>
      <c r="O8" s="136">
        <f>$C8*VLOOKUP($A8,'Non-energy Multiplier'!$A$1:$AQ$44,COLUMN('Non-energy Multiplier'!O$1),0)</f>
        <v>0</v>
      </c>
      <c r="P8" s="136">
        <f>$C8*VLOOKUP($A8,'Non-energy Multiplier'!$A$1:$AQ$44,COLUMN('Non-energy Multiplier'!P$1),0)</f>
        <v>0</v>
      </c>
      <c r="Q8" s="136">
        <f>$C8*VLOOKUP($A8,'Non-energy Multiplier'!$A$1:$AQ$44,COLUMN('Non-energy Multiplier'!Q$1),0)</f>
        <v>0</v>
      </c>
      <c r="R8" s="136">
        <f>$C8*VLOOKUP($A8,'Non-energy Multiplier'!$A$1:$AQ$44,COLUMN('Non-energy Multiplier'!R$1),0)</f>
        <v>0</v>
      </c>
      <c r="S8" s="136">
        <f>$C8*VLOOKUP($A8,'Non-energy Multiplier'!$A$1:$AQ$44,COLUMN('Non-energy Multiplier'!S$1),0)</f>
        <v>0</v>
      </c>
      <c r="T8" s="136">
        <f>$C8*VLOOKUP($A8,'Non-energy Multiplier'!$A$1:$AQ$44,COLUMN('Non-energy Multiplier'!T$1),0)</f>
        <v>0</v>
      </c>
      <c r="U8" s="136">
        <f>$C8*VLOOKUP($A8,'Non-energy Multiplier'!$A$1:$AQ$44,COLUMN('Non-energy Multiplier'!U$1),0)</f>
        <v>0</v>
      </c>
      <c r="V8" s="136">
        <f>$C8*VLOOKUP($A8,'Non-energy Multiplier'!$A$1:$AQ$44,COLUMN('Non-energy Multiplier'!V$1),0)</f>
        <v>0</v>
      </c>
      <c r="W8" s="136">
        <f>$C8*VLOOKUP($A8,'Non-energy Multiplier'!$A$1:$AQ$44,COLUMN('Non-energy Multiplier'!W$1),0)</f>
        <v>0</v>
      </c>
      <c r="X8" s="136">
        <f>$C8*VLOOKUP($A8,'Non-energy Multiplier'!$A$1:$AQ$44,COLUMN('Non-energy Multiplier'!X$1),0)</f>
        <v>0</v>
      </c>
      <c r="Y8" s="136">
        <f>$C8*VLOOKUP($A8,'Non-energy Multiplier'!$A$1:$AQ$44,COLUMN('Non-energy Multiplier'!Y$1),0)</f>
        <v>0</v>
      </c>
      <c r="Z8" s="136">
        <f>$C8*VLOOKUP($A8,'Non-energy Multiplier'!$A$1:$AQ$44,COLUMN('Non-energy Multiplier'!Z$1),0)</f>
        <v>0</v>
      </c>
      <c r="AA8" s="136">
        <f>$C8*VLOOKUP($A8,'Non-energy Multiplier'!$A$1:$AQ$44,COLUMN('Non-energy Multiplier'!AA$1),0)</f>
        <v>0</v>
      </c>
      <c r="AB8" s="136">
        <f>$C8*VLOOKUP($A8,'Non-energy Multiplier'!$A$1:$AQ$44,COLUMN('Non-energy Multiplier'!AB$1),0)</f>
        <v>0</v>
      </c>
      <c r="AC8" s="136">
        <f>$C8*VLOOKUP($A8,'Non-energy Multiplier'!$A$1:$AQ$44,COLUMN('Non-energy Multiplier'!AC$1),0)</f>
        <v>0</v>
      </c>
      <c r="AD8" s="136">
        <f>$C8*VLOOKUP($A8,'Non-energy Multiplier'!$A$1:$AQ$44,COLUMN('Non-energy Multiplier'!AD$1),0)</f>
        <v>0</v>
      </c>
      <c r="AE8" s="136">
        <f>$C8*VLOOKUP($A8,'Non-energy Multiplier'!$A$1:$AQ$44,COLUMN('Non-energy Multiplier'!AE$1),0)</f>
        <v>0</v>
      </c>
      <c r="AF8" s="136">
        <f>$C8*VLOOKUP($A8,'Non-energy Multiplier'!$A$1:$AQ$44,COLUMN('Non-energy Multiplier'!AF$1),0)</f>
        <v>0</v>
      </c>
      <c r="AG8" s="136">
        <f>$C8*VLOOKUP($A8,'Non-energy Multiplier'!$A$1:$AQ$44,COLUMN('Non-energy Multiplier'!AG$1),0)</f>
        <v>0</v>
      </c>
      <c r="AH8" s="136">
        <f>$C8*VLOOKUP($A8,'Non-energy Multiplier'!$A$1:$AQ$44,COLUMN('Non-energy Multiplier'!AH$1),0)</f>
        <v>0</v>
      </c>
      <c r="AI8" s="136">
        <f>$C8*VLOOKUP($A8,'Non-energy Multiplier'!$A$1:$AQ$44,COLUMN('Non-energy Multiplier'!AI$1),0)</f>
        <v>0</v>
      </c>
      <c r="AJ8" s="136">
        <f>$C8*VLOOKUP($A8,'Non-energy Multiplier'!$A$1:$AQ$44,COLUMN('Non-energy Multiplier'!AJ$1),0)</f>
        <v>0</v>
      </c>
      <c r="AK8" s="136">
        <f>$C8*VLOOKUP($A8,'Non-energy Multiplier'!$A$1:$AQ$44,COLUMN('Non-energy Multiplier'!AK$1),0)</f>
        <v>0</v>
      </c>
      <c r="AL8" s="136">
        <f>$C8*VLOOKUP($A8,'Non-energy Multiplier'!$A$1:$AQ$44,COLUMN('Non-energy Multiplier'!AL$1),0)</f>
        <v>0</v>
      </c>
      <c r="AM8" s="136">
        <f>$C8*VLOOKUP($A8,'Non-energy Multiplier'!$A$1:$AQ$44,COLUMN('Non-energy Multiplier'!AM$1),0)</f>
        <v>0</v>
      </c>
      <c r="AN8" s="136">
        <f>$C8*VLOOKUP($A8,'Non-energy Multiplier'!$A$1:$AQ$44,COLUMN('Non-energy Multiplier'!AN$1),0)</f>
        <v>0</v>
      </c>
      <c r="AO8" s="136">
        <f>$C8*VLOOKUP($A8,'Non-energy Multiplier'!$A$1:$AQ$44,COLUMN('Non-energy Multiplier'!AO$1),0)</f>
        <v>0</v>
      </c>
      <c r="AP8" s="136">
        <f>$C8*VLOOKUP($A8,'Non-energy Multiplier'!$A$1:$AQ$44,COLUMN('Non-energy Multiplier'!AP$1),0)</f>
        <v>0</v>
      </c>
      <c r="AQ8" s="136">
        <f>$C8*VLOOKUP($A8,'Non-energy Multiplier'!$A$1:$AQ$44,COLUMN('Non-energy Multiplier'!AQ$1),0)</f>
        <v>0</v>
      </c>
      <c r="AR8" s="136" t="str">
        <f>VLOOKUP($A8,'Sector Match'!$A$1:$B$43,2,0)</f>
        <v>Mining Support Service Activities 09</v>
      </c>
    </row>
    <row r="9" spans="1:44" x14ac:dyDescent="0.2">
      <c r="A9" s="12" t="s">
        <v>8</v>
      </c>
      <c r="B9" s="136">
        <f>'Non-energy Use 2019'!D122</f>
        <v>0</v>
      </c>
      <c r="C9" s="136">
        <f>'Non-energy Use 2020'!D121</f>
        <v>0</v>
      </c>
      <c r="D9" s="136">
        <f>$C9*VLOOKUP($A9,'Non-energy Multiplier'!$A$1:$AQ$44,COLUMN('Non-energy Multiplier'!D$1),0)</f>
        <v>0</v>
      </c>
      <c r="E9" s="136">
        <f>$C9*VLOOKUP($A9,'Non-energy Multiplier'!$A$1:$AQ$44,COLUMN('Non-energy Multiplier'!E$1),0)</f>
        <v>0</v>
      </c>
      <c r="F9" s="136">
        <f>$C9*VLOOKUP($A9,'Non-energy Multiplier'!$A$1:$AQ$44,COLUMN('Non-energy Multiplier'!F$1),0)</f>
        <v>0</v>
      </c>
      <c r="G9" s="136">
        <f>$C9*VLOOKUP($A9,'Non-energy Multiplier'!$A$1:$AQ$44,COLUMN('Non-energy Multiplier'!G$1),0)</f>
        <v>0</v>
      </c>
      <c r="H9" s="136">
        <f>$C9*VLOOKUP($A9,'Non-energy Multiplier'!$A$1:$AQ$44,COLUMN('Non-energy Multiplier'!H$1),0)</f>
        <v>0</v>
      </c>
      <c r="I9" s="136">
        <f>$C9*VLOOKUP($A9,'Non-energy Multiplier'!$A$1:$AQ$44,COLUMN('Non-energy Multiplier'!I$1),0)</f>
        <v>0</v>
      </c>
      <c r="J9" s="136">
        <f>$C9*VLOOKUP($A9,'Non-energy Multiplier'!$A$1:$AQ$44,COLUMN('Non-energy Multiplier'!J$1),0)</f>
        <v>0</v>
      </c>
      <c r="K9" s="136">
        <f>$C9*VLOOKUP($A9,'Non-energy Multiplier'!$A$1:$AQ$44,COLUMN('Non-energy Multiplier'!K$1),0)</f>
        <v>0</v>
      </c>
      <c r="L9" s="136">
        <f>$C9*VLOOKUP($A9,'Non-energy Multiplier'!$A$1:$AQ$44,COLUMN('Non-energy Multiplier'!L$1),0)</f>
        <v>0</v>
      </c>
      <c r="M9" s="136">
        <f>$C9*VLOOKUP($A9,'Non-energy Multiplier'!$A$1:$AQ$44,COLUMN('Non-energy Multiplier'!M$1),0)</f>
        <v>0</v>
      </c>
      <c r="N9" s="136">
        <f>$C9*VLOOKUP($A9,'Non-energy Multiplier'!$A$1:$AQ$44,COLUMN('Non-energy Multiplier'!N$1),0)</f>
        <v>0</v>
      </c>
      <c r="O9" s="136">
        <f>$C9*VLOOKUP($A9,'Non-energy Multiplier'!$A$1:$AQ$44,COLUMN('Non-energy Multiplier'!O$1),0)</f>
        <v>0</v>
      </c>
      <c r="P9" s="136">
        <f>$C9*VLOOKUP($A9,'Non-energy Multiplier'!$A$1:$AQ$44,COLUMN('Non-energy Multiplier'!P$1),0)</f>
        <v>0</v>
      </c>
      <c r="Q9" s="136">
        <f>$C9*VLOOKUP($A9,'Non-energy Multiplier'!$A$1:$AQ$44,COLUMN('Non-energy Multiplier'!Q$1),0)</f>
        <v>0</v>
      </c>
      <c r="R9" s="136">
        <f>$C9*VLOOKUP($A9,'Non-energy Multiplier'!$A$1:$AQ$44,COLUMN('Non-energy Multiplier'!R$1),0)</f>
        <v>0</v>
      </c>
      <c r="S9" s="136">
        <f>$C9*VLOOKUP($A9,'Non-energy Multiplier'!$A$1:$AQ$44,COLUMN('Non-energy Multiplier'!S$1),0)</f>
        <v>0</v>
      </c>
      <c r="T9" s="136">
        <f>$C9*VLOOKUP($A9,'Non-energy Multiplier'!$A$1:$AQ$44,COLUMN('Non-energy Multiplier'!T$1),0)</f>
        <v>0</v>
      </c>
      <c r="U9" s="136">
        <f>$C9*VLOOKUP($A9,'Non-energy Multiplier'!$A$1:$AQ$44,COLUMN('Non-energy Multiplier'!U$1),0)</f>
        <v>0</v>
      </c>
      <c r="V9" s="136">
        <f>$C9*VLOOKUP($A9,'Non-energy Multiplier'!$A$1:$AQ$44,COLUMN('Non-energy Multiplier'!V$1),0)</f>
        <v>0</v>
      </c>
      <c r="W9" s="136">
        <f>$C9*VLOOKUP($A9,'Non-energy Multiplier'!$A$1:$AQ$44,COLUMN('Non-energy Multiplier'!W$1),0)</f>
        <v>0</v>
      </c>
      <c r="X9" s="136">
        <f>$C9*VLOOKUP($A9,'Non-energy Multiplier'!$A$1:$AQ$44,COLUMN('Non-energy Multiplier'!X$1),0)</f>
        <v>0</v>
      </c>
      <c r="Y9" s="136">
        <f>$C9*VLOOKUP($A9,'Non-energy Multiplier'!$A$1:$AQ$44,COLUMN('Non-energy Multiplier'!Y$1),0)</f>
        <v>0</v>
      </c>
      <c r="Z9" s="136">
        <f>$C9*VLOOKUP($A9,'Non-energy Multiplier'!$A$1:$AQ$44,COLUMN('Non-energy Multiplier'!Z$1),0)</f>
        <v>0</v>
      </c>
      <c r="AA9" s="136">
        <f>$C9*VLOOKUP($A9,'Non-energy Multiplier'!$A$1:$AQ$44,COLUMN('Non-energy Multiplier'!AA$1),0)</f>
        <v>0</v>
      </c>
      <c r="AB9" s="136">
        <f>$C9*VLOOKUP($A9,'Non-energy Multiplier'!$A$1:$AQ$44,COLUMN('Non-energy Multiplier'!AB$1),0)</f>
        <v>0</v>
      </c>
      <c r="AC9" s="136">
        <f>$C9*VLOOKUP($A9,'Non-energy Multiplier'!$A$1:$AQ$44,COLUMN('Non-energy Multiplier'!AC$1),0)</f>
        <v>0</v>
      </c>
      <c r="AD9" s="136">
        <f>$C9*VLOOKUP($A9,'Non-energy Multiplier'!$A$1:$AQ$44,COLUMN('Non-energy Multiplier'!AD$1),0)</f>
        <v>0</v>
      </c>
      <c r="AE9" s="136">
        <f>$C9*VLOOKUP($A9,'Non-energy Multiplier'!$A$1:$AQ$44,COLUMN('Non-energy Multiplier'!AE$1),0)</f>
        <v>0</v>
      </c>
      <c r="AF9" s="136">
        <f>$C9*VLOOKUP($A9,'Non-energy Multiplier'!$A$1:$AQ$44,COLUMN('Non-energy Multiplier'!AF$1),0)</f>
        <v>0</v>
      </c>
      <c r="AG9" s="136">
        <f>$C9*VLOOKUP($A9,'Non-energy Multiplier'!$A$1:$AQ$44,COLUMN('Non-energy Multiplier'!AG$1),0)</f>
        <v>0</v>
      </c>
      <c r="AH9" s="136">
        <f>$C9*VLOOKUP($A9,'Non-energy Multiplier'!$A$1:$AQ$44,COLUMN('Non-energy Multiplier'!AH$1),0)</f>
        <v>0</v>
      </c>
      <c r="AI9" s="136">
        <f>$C9*VLOOKUP($A9,'Non-energy Multiplier'!$A$1:$AQ$44,COLUMN('Non-energy Multiplier'!AI$1),0)</f>
        <v>0</v>
      </c>
      <c r="AJ9" s="136">
        <f>$C9*VLOOKUP($A9,'Non-energy Multiplier'!$A$1:$AQ$44,COLUMN('Non-energy Multiplier'!AJ$1),0)</f>
        <v>0</v>
      </c>
      <c r="AK9" s="136">
        <f>$C9*VLOOKUP($A9,'Non-energy Multiplier'!$A$1:$AQ$44,COLUMN('Non-energy Multiplier'!AK$1),0)</f>
        <v>0</v>
      </c>
      <c r="AL9" s="136">
        <f>$C9*VLOOKUP($A9,'Non-energy Multiplier'!$A$1:$AQ$44,COLUMN('Non-energy Multiplier'!AL$1),0)</f>
        <v>0</v>
      </c>
      <c r="AM9" s="136">
        <f>$C9*VLOOKUP($A9,'Non-energy Multiplier'!$A$1:$AQ$44,COLUMN('Non-energy Multiplier'!AM$1),0)</f>
        <v>0</v>
      </c>
      <c r="AN9" s="136">
        <f>$C9*VLOOKUP($A9,'Non-energy Multiplier'!$A$1:$AQ$44,COLUMN('Non-energy Multiplier'!AN$1),0)</f>
        <v>0</v>
      </c>
      <c r="AO9" s="136">
        <f>$C9*VLOOKUP($A9,'Non-energy Multiplier'!$A$1:$AQ$44,COLUMN('Non-energy Multiplier'!AO$1),0)</f>
        <v>0</v>
      </c>
      <c r="AP9" s="136">
        <f>$C9*VLOOKUP($A9,'Non-energy Multiplier'!$A$1:$AQ$44,COLUMN('Non-energy Multiplier'!AP$1),0)</f>
        <v>0</v>
      </c>
      <c r="AQ9" s="136">
        <f>$C9*VLOOKUP($A9,'Non-energy Multiplier'!$A$1:$AQ$44,COLUMN('Non-energy Multiplier'!AQ$1),0)</f>
        <v>0</v>
      </c>
      <c r="AR9" s="136" t="str">
        <f>VLOOKUP($A9,'Sector Match'!$A$1:$B$43,2,0)</f>
        <v>Mining Support Service Activities 09</v>
      </c>
    </row>
    <row r="10" spans="1:44" x14ac:dyDescent="0.2">
      <c r="A10" s="12" t="s">
        <v>9</v>
      </c>
      <c r="B10" s="136">
        <f>'Non-energy Use 2019'!D123</f>
        <v>0</v>
      </c>
      <c r="C10" s="136">
        <f>'Non-energy Use 2020'!D122</f>
        <v>0</v>
      </c>
      <c r="D10" s="136">
        <f>$C10*VLOOKUP($A10,'Non-energy Multiplier'!$A$1:$AQ$44,COLUMN('Non-energy Multiplier'!D$1),0)</f>
        <v>0</v>
      </c>
      <c r="E10" s="136">
        <f>$C10*VLOOKUP($A10,'Non-energy Multiplier'!$A$1:$AQ$44,COLUMN('Non-energy Multiplier'!E$1),0)</f>
        <v>0</v>
      </c>
      <c r="F10" s="136">
        <f>$C10*VLOOKUP($A10,'Non-energy Multiplier'!$A$1:$AQ$44,COLUMN('Non-energy Multiplier'!F$1),0)</f>
        <v>0</v>
      </c>
      <c r="G10" s="136">
        <f>$C10*VLOOKUP($A10,'Non-energy Multiplier'!$A$1:$AQ$44,COLUMN('Non-energy Multiplier'!G$1),0)</f>
        <v>0</v>
      </c>
      <c r="H10" s="136">
        <f>$C10*VLOOKUP($A10,'Non-energy Multiplier'!$A$1:$AQ$44,COLUMN('Non-energy Multiplier'!H$1),0)</f>
        <v>0</v>
      </c>
      <c r="I10" s="136">
        <f>$C10*VLOOKUP($A10,'Non-energy Multiplier'!$A$1:$AQ$44,COLUMN('Non-energy Multiplier'!I$1),0)</f>
        <v>0</v>
      </c>
      <c r="J10" s="136">
        <f>$C10*VLOOKUP($A10,'Non-energy Multiplier'!$A$1:$AQ$44,COLUMN('Non-energy Multiplier'!J$1),0)</f>
        <v>0</v>
      </c>
      <c r="K10" s="136">
        <f>$C10*VLOOKUP($A10,'Non-energy Multiplier'!$A$1:$AQ$44,COLUMN('Non-energy Multiplier'!K$1),0)</f>
        <v>0</v>
      </c>
      <c r="L10" s="136">
        <f>$C10*VLOOKUP($A10,'Non-energy Multiplier'!$A$1:$AQ$44,COLUMN('Non-energy Multiplier'!L$1),0)</f>
        <v>0</v>
      </c>
      <c r="M10" s="136">
        <f>$C10*VLOOKUP($A10,'Non-energy Multiplier'!$A$1:$AQ$44,COLUMN('Non-energy Multiplier'!M$1),0)</f>
        <v>0</v>
      </c>
      <c r="N10" s="136">
        <f>$C10*VLOOKUP($A10,'Non-energy Multiplier'!$A$1:$AQ$44,COLUMN('Non-energy Multiplier'!N$1),0)</f>
        <v>0</v>
      </c>
      <c r="O10" s="136">
        <f>$C10*VLOOKUP($A10,'Non-energy Multiplier'!$A$1:$AQ$44,COLUMN('Non-energy Multiplier'!O$1),0)</f>
        <v>0</v>
      </c>
      <c r="P10" s="136">
        <f>$C10*VLOOKUP($A10,'Non-energy Multiplier'!$A$1:$AQ$44,COLUMN('Non-energy Multiplier'!P$1),0)</f>
        <v>0</v>
      </c>
      <c r="Q10" s="136">
        <f>$C10*VLOOKUP($A10,'Non-energy Multiplier'!$A$1:$AQ$44,COLUMN('Non-energy Multiplier'!Q$1),0)</f>
        <v>0</v>
      </c>
      <c r="R10" s="136">
        <f>$C10*VLOOKUP($A10,'Non-energy Multiplier'!$A$1:$AQ$44,COLUMN('Non-energy Multiplier'!R$1),0)</f>
        <v>0</v>
      </c>
      <c r="S10" s="136">
        <f>$C10*VLOOKUP($A10,'Non-energy Multiplier'!$A$1:$AQ$44,COLUMN('Non-energy Multiplier'!S$1),0)</f>
        <v>0</v>
      </c>
      <c r="T10" s="136">
        <f>$C10*VLOOKUP($A10,'Non-energy Multiplier'!$A$1:$AQ$44,COLUMN('Non-energy Multiplier'!T$1),0)</f>
        <v>0</v>
      </c>
      <c r="U10" s="136">
        <f>$C10*VLOOKUP($A10,'Non-energy Multiplier'!$A$1:$AQ$44,COLUMN('Non-energy Multiplier'!U$1),0)</f>
        <v>0</v>
      </c>
      <c r="V10" s="136">
        <f>$C10*VLOOKUP($A10,'Non-energy Multiplier'!$A$1:$AQ$44,COLUMN('Non-energy Multiplier'!V$1),0)</f>
        <v>0</v>
      </c>
      <c r="W10" s="136">
        <f>$C10*VLOOKUP($A10,'Non-energy Multiplier'!$A$1:$AQ$44,COLUMN('Non-energy Multiplier'!W$1),0)</f>
        <v>0</v>
      </c>
      <c r="X10" s="136">
        <f>$C10*VLOOKUP($A10,'Non-energy Multiplier'!$A$1:$AQ$44,COLUMN('Non-energy Multiplier'!X$1),0)</f>
        <v>0</v>
      </c>
      <c r="Y10" s="136">
        <f>$C10*VLOOKUP($A10,'Non-energy Multiplier'!$A$1:$AQ$44,COLUMN('Non-energy Multiplier'!Y$1),0)</f>
        <v>0</v>
      </c>
      <c r="Z10" s="136">
        <f>$C10*VLOOKUP($A10,'Non-energy Multiplier'!$A$1:$AQ$44,COLUMN('Non-energy Multiplier'!Z$1),0)</f>
        <v>0</v>
      </c>
      <c r="AA10" s="136">
        <f>$C10*VLOOKUP($A10,'Non-energy Multiplier'!$A$1:$AQ$44,COLUMN('Non-energy Multiplier'!AA$1),0)</f>
        <v>0</v>
      </c>
      <c r="AB10" s="136">
        <f>$C10*VLOOKUP($A10,'Non-energy Multiplier'!$A$1:$AQ$44,COLUMN('Non-energy Multiplier'!AB$1),0)</f>
        <v>0</v>
      </c>
      <c r="AC10" s="136">
        <f>$C10*VLOOKUP($A10,'Non-energy Multiplier'!$A$1:$AQ$44,COLUMN('Non-energy Multiplier'!AC$1),0)</f>
        <v>0</v>
      </c>
      <c r="AD10" s="136">
        <f>$C10*VLOOKUP($A10,'Non-energy Multiplier'!$A$1:$AQ$44,COLUMN('Non-energy Multiplier'!AD$1),0)</f>
        <v>0</v>
      </c>
      <c r="AE10" s="136">
        <f>$C10*VLOOKUP($A10,'Non-energy Multiplier'!$A$1:$AQ$44,COLUMN('Non-energy Multiplier'!AE$1),0)</f>
        <v>0</v>
      </c>
      <c r="AF10" s="136">
        <f>$C10*VLOOKUP($A10,'Non-energy Multiplier'!$A$1:$AQ$44,COLUMN('Non-energy Multiplier'!AF$1),0)</f>
        <v>0</v>
      </c>
      <c r="AG10" s="136">
        <f>$C10*VLOOKUP($A10,'Non-energy Multiplier'!$A$1:$AQ$44,COLUMN('Non-energy Multiplier'!AG$1),0)</f>
        <v>0</v>
      </c>
      <c r="AH10" s="136">
        <f>$C10*VLOOKUP($A10,'Non-energy Multiplier'!$A$1:$AQ$44,COLUMN('Non-energy Multiplier'!AH$1),0)</f>
        <v>0</v>
      </c>
      <c r="AI10" s="136">
        <f>$C10*VLOOKUP($A10,'Non-energy Multiplier'!$A$1:$AQ$44,COLUMN('Non-energy Multiplier'!AI$1),0)</f>
        <v>0</v>
      </c>
      <c r="AJ10" s="136">
        <f>$C10*VLOOKUP($A10,'Non-energy Multiplier'!$A$1:$AQ$44,COLUMN('Non-energy Multiplier'!AJ$1),0)</f>
        <v>0</v>
      </c>
      <c r="AK10" s="136">
        <f>$C10*VLOOKUP($A10,'Non-energy Multiplier'!$A$1:$AQ$44,COLUMN('Non-energy Multiplier'!AK$1),0)</f>
        <v>0</v>
      </c>
      <c r="AL10" s="136">
        <f>$C10*VLOOKUP($A10,'Non-energy Multiplier'!$A$1:$AQ$44,COLUMN('Non-energy Multiplier'!AL$1),0)</f>
        <v>0</v>
      </c>
      <c r="AM10" s="136">
        <f>$C10*VLOOKUP($A10,'Non-energy Multiplier'!$A$1:$AQ$44,COLUMN('Non-energy Multiplier'!AM$1),0)</f>
        <v>0</v>
      </c>
      <c r="AN10" s="136">
        <f>$C10*VLOOKUP($A10,'Non-energy Multiplier'!$A$1:$AQ$44,COLUMN('Non-energy Multiplier'!AN$1),0)</f>
        <v>0</v>
      </c>
      <c r="AO10" s="136">
        <f>$C10*VLOOKUP($A10,'Non-energy Multiplier'!$A$1:$AQ$44,COLUMN('Non-energy Multiplier'!AO$1),0)</f>
        <v>0</v>
      </c>
      <c r="AP10" s="136">
        <f>$C10*VLOOKUP($A10,'Non-energy Multiplier'!$A$1:$AQ$44,COLUMN('Non-energy Multiplier'!AP$1),0)</f>
        <v>0</v>
      </c>
      <c r="AQ10" s="136">
        <f>$C10*VLOOKUP($A10,'Non-energy Multiplier'!$A$1:$AQ$44,COLUMN('Non-energy Multiplier'!AQ$1),0)</f>
        <v>0</v>
      </c>
      <c r="AR10" s="136" t="str">
        <f>VLOOKUP($A10,'Sector Match'!$A$1:$B$43,2,0)</f>
        <v>food beverage and tobacco 10T12</v>
      </c>
    </row>
    <row r="11" spans="1:44" x14ac:dyDescent="0.2">
      <c r="A11" s="12" t="s">
        <v>10</v>
      </c>
      <c r="B11" s="136">
        <f>'Non-energy Use 2019'!D124</f>
        <v>0</v>
      </c>
      <c r="C11" s="136">
        <f>'Non-energy Use 2020'!D123</f>
        <v>0</v>
      </c>
      <c r="D11" s="136">
        <f>$C11*VLOOKUP($A11,'Non-energy Multiplier'!$A$1:$AQ$44,COLUMN('Non-energy Multiplier'!D$1),0)</f>
        <v>0</v>
      </c>
      <c r="E11" s="136">
        <f>$C11*VLOOKUP($A11,'Non-energy Multiplier'!$A$1:$AQ$44,COLUMN('Non-energy Multiplier'!E$1),0)</f>
        <v>0</v>
      </c>
      <c r="F11" s="136">
        <f>$C11*VLOOKUP($A11,'Non-energy Multiplier'!$A$1:$AQ$44,COLUMN('Non-energy Multiplier'!F$1),0)</f>
        <v>0</v>
      </c>
      <c r="G11" s="136">
        <f>$C11*VLOOKUP($A11,'Non-energy Multiplier'!$A$1:$AQ$44,COLUMN('Non-energy Multiplier'!G$1),0)</f>
        <v>0</v>
      </c>
      <c r="H11" s="136">
        <f>$C11*VLOOKUP($A11,'Non-energy Multiplier'!$A$1:$AQ$44,COLUMN('Non-energy Multiplier'!H$1),0)</f>
        <v>0</v>
      </c>
      <c r="I11" s="136">
        <f>$C11*VLOOKUP($A11,'Non-energy Multiplier'!$A$1:$AQ$44,COLUMN('Non-energy Multiplier'!I$1),0)</f>
        <v>0</v>
      </c>
      <c r="J11" s="136">
        <f>$C11*VLOOKUP($A11,'Non-energy Multiplier'!$A$1:$AQ$44,COLUMN('Non-energy Multiplier'!J$1),0)</f>
        <v>0</v>
      </c>
      <c r="K11" s="136">
        <f>$C11*VLOOKUP($A11,'Non-energy Multiplier'!$A$1:$AQ$44,COLUMN('Non-energy Multiplier'!K$1),0)</f>
        <v>0</v>
      </c>
      <c r="L11" s="136">
        <f>$C11*VLOOKUP($A11,'Non-energy Multiplier'!$A$1:$AQ$44,COLUMN('Non-energy Multiplier'!L$1),0)</f>
        <v>0</v>
      </c>
      <c r="M11" s="136">
        <f>$C11*VLOOKUP($A11,'Non-energy Multiplier'!$A$1:$AQ$44,COLUMN('Non-energy Multiplier'!M$1),0)</f>
        <v>0</v>
      </c>
      <c r="N11" s="136">
        <f>$C11*VLOOKUP($A11,'Non-energy Multiplier'!$A$1:$AQ$44,COLUMN('Non-energy Multiplier'!N$1),0)</f>
        <v>0</v>
      </c>
      <c r="O11" s="136">
        <f>$C11*VLOOKUP($A11,'Non-energy Multiplier'!$A$1:$AQ$44,COLUMN('Non-energy Multiplier'!O$1),0)</f>
        <v>0</v>
      </c>
      <c r="P11" s="136">
        <f>$C11*VLOOKUP($A11,'Non-energy Multiplier'!$A$1:$AQ$44,COLUMN('Non-energy Multiplier'!P$1),0)</f>
        <v>0</v>
      </c>
      <c r="Q11" s="136">
        <f>$C11*VLOOKUP($A11,'Non-energy Multiplier'!$A$1:$AQ$44,COLUMN('Non-energy Multiplier'!Q$1),0)</f>
        <v>0</v>
      </c>
      <c r="R11" s="136">
        <f>$C11*VLOOKUP($A11,'Non-energy Multiplier'!$A$1:$AQ$44,COLUMN('Non-energy Multiplier'!R$1),0)</f>
        <v>0</v>
      </c>
      <c r="S11" s="136">
        <f>$C11*VLOOKUP($A11,'Non-energy Multiplier'!$A$1:$AQ$44,COLUMN('Non-energy Multiplier'!S$1),0)</f>
        <v>0</v>
      </c>
      <c r="T11" s="136">
        <f>$C11*VLOOKUP($A11,'Non-energy Multiplier'!$A$1:$AQ$44,COLUMN('Non-energy Multiplier'!T$1),0)</f>
        <v>0</v>
      </c>
      <c r="U11" s="136">
        <f>$C11*VLOOKUP($A11,'Non-energy Multiplier'!$A$1:$AQ$44,COLUMN('Non-energy Multiplier'!U$1),0)</f>
        <v>0</v>
      </c>
      <c r="V11" s="136">
        <f>$C11*VLOOKUP($A11,'Non-energy Multiplier'!$A$1:$AQ$44,COLUMN('Non-energy Multiplier'!V$1),0)</f>
        <v>0</v>
      </c>
      <c r="W11" s="136">
        <f>$C11*VLOOKUP($A11,'Non-energy Multiplier'!$A$1:$AQ$44,COLUMN('Non-energy Multiplier'!W$1),0)</f>
        <v>0</v>
      </c>
      <c r="X11" s="136">
        <f>$C11*VLOOKUP($A11,'Non-energy Multiplier'!$A$1:$AQ$44,COLUMN('Non-energy Multiplier'!X$1),0)</f>
        <v>0</v>
      </c>
      <c r="Y11" s="136">
        <f>$C11*VLOOKUP($A11,'Non-energy Multiplier'!$A$1:$AQ$44,COLUMN('Non-energy Multiplier'!Y$1),0)</f>
        <v>0</v>
      </c>
      <c r="Z11" s="136">
        <f>$C11*VLOOKUP($A11,'Non-energy Multiplier'!$A$1:$AQ$44,COLUMN('Non-energy Multiplier'!Z$1),0)</f>
        <v>0</v>
      </c>
      <c r="AA11" s="136">
        <f>$C11*VLOOKUP($A11,'Non-energy Multiplier'!$A$1:$AQ$44,COLUMN('Non-energy Multiplier'!AA$1),0)</f>
        <v>0</v>
      </c>
      <c r="AB11" s="136">
        <f>$C11*VLOOKUP($A11,'Non-energy Multiplier'!$A$1:$AQ$44,COLUMN('Non-energy Multiplier'!AB$1),0)</f>
        <v>0</v>
      </c>
      <c r="AC11" s="136">
        <f>$C11*VLOOKUP($A11,'Non-energy Multiplier'!$A$1:$AQ$44,COLUMN('Non-energy Multiplier'!AC$1),0)</f>
        <v>0</v>
      </c>
      <c r="AD11" s="136">
        <f>$C11*VLOOKUP($A11,'Non-energy Multiplier'!$A$1:$AQ$44,COLUMN('Non-energy Multiplier'!AD$1),0)</f>
        <v>0</v>
      </c>
      <c r="AE11" s="136">
        <f>$C11*VLOOKUP($A11,'Non-energy Multiplier'!$A$1:$AQ$44,COLUMN('Non-energy Multiplier'!AE$1),0)</f>
        <v>0</v>
      </c>
      <c r="AF11" s="136">
        <f>$C11*VLOOKUP($A11,'Non-energy Multiplier'!$A$1:$AQ$44,COLUMN('Non-energy Multiplier'!AF$1),0)</f>
        <v>0</v>
      </c>
      <c r="AG11" s="136">
        <f>$C11*VLOOKUP($A11,'Non-energy Multiplier'!$A$1:$AQ$44,COLUMN('Non-energy Multiplier'!AG$1),0)</f>
        <v>0</v>
      </c>
      <c r="AH11" s="136">
        <f>$C11*VLOOKUP($A11,'Non-energy Multiplier'!$A$1:$AQ$44,COLUMN('Non-energy Multiplier'!AH$1),0)</f>
        <v>0</v>
      </c>
      <c r="AI11" s="136">
        <f>$C11*VLOOKUP($A11,'Non-energy Multiplier'!$A$1:$AQ$44,COLUMN('Non-energy Multiplier'!AI$1),0)</f>
        <v>0</v>
      </c>
      <c r="AJ11" s="136">
        <f>$C11*VLOOKUP($A11,'Non-energy Multiplier'!$A$1:$AQ$44,COLUMN('Non-energy Multiplier'!AJ$1),0)</f>
        <v>0</v>
      </c>
      <c r="AK11" s="136">
        <f>$C11*VLOOKUP($A11,'Non-energy Multiplier'!$A$1:$AQ$44,COLUMN('Non-energy Multiplier'!AK$1),0)</f>
        <v>0</v>
      </c>
      <c r="AL11" s="136">
        <f>$C11*VLOOKUP($A11,'Non-energy Multiplier'!$A$1:$AQ$44,COLUMN('Non-energy Multiplier'!AL$1),0)</f>
        <v>0</v>
      </c>
      <c r="AM11" s="136">
        <f>$C11*VLOOKUP($A11,'Non-energy Multiplier'!$A$1:$AQ$44,COLUMN('Non-energy Multiplier'!AM$1),0)</f>
        <v>0</v>
      </c>
      <c r="AN11" s="136">
        <f>$C11*VLOOKUP($A11,'Non-energy Multiplier'!$A$1:$AQ$44,COLUMN('Non-energy Multiplier'!AN$1),0)</f>
        <v>0</v>
      </c>
      <c r="AO11" s="136">
        <f>$C11*VLOOKUP($A11,'Non-energy Multiplier'!$A$1:$AQ$44,COLUMN('Non-energy Multiplier'!AO$1),0)</f>
        <v>0</v>
      </c>
      <c r="AP11" s="136">
        <f>$C11*VLOOKUP($A11,'Non-energy Multiplier'!$A$1:$AQ$44,COLUMN('Non-energy Multiplier'!AP$1),0)</f>
        <v>0</v>
      </c>
      <c r="AQ11" s="136">
        <f>$C11*VLOOKUP($A11,'Non-energy Multiplier'!$A$1:$AQ$44,COLUMN('Non-energy Multiplier'!AQ$1),0)</f>
        <v>0</v>
      </c>
      <c r="AR11" s="136" t="str">
        <f>VLOOKUP($A11,'Sector Match'!$A$1:$B$43,2,0)</f>
        <v>food beverage and tobacco 10T12</v>
      </c>
    </row>
    <row r="12" spans="1:44" x14ac:dyDescent="0.2">
      <c r="A12" s="12" t="s">
        <v>11</v>
      </c>
      <c r="B12" s="136">
        <f>'Non-energy Use 2019'!D125</f>
        <v>0</v>
      </c>
      <c r="C12" s="136">
        <f>'Non-energy Use 2020'!D124</f>
        <v>0</v>
      </c>
      <c r="D12" s="136">
        <f>$C12*VLOOKUP($A12,'Non-energy Multiplier'!$A$1:$AQ$44,COLUMN('Non-energy Multiplier'!D$1),0)</f>
        <v>0</v>
      </c>
      <c r="E12" s="136">
        <f>$C12*VLOOKUP($A12,'Non-energy Multiplier'!$A$1:$AQ$44,COLUMN('Non-energy Multiplier'!E$1),0)</f>
        <v>0</v>
      </c>
      <c r="F12" s="136">
        <f>$C12*VLOOKUP($A12,'Non-energy Multiplier'!$A$1:$AQ$44,COLUMN('Non-energy Multiplier'!F$1),0)</f>
        <v>0</v>
      </c>
      <c r="G12" s="136">
        <f>$C12*VLOOKUP($A12,'Non-energy Multiplier'!$A$1:$AQ$44,COLUMN('Non-energy Multiplier'!G$1),0)</f>
        <v>0</v>
      </c>
      <c r="H12" s="136">
        <f>$C12*VLOOKUP($A12,'Non-energy Multiplier'!$A$1:$AQ$44,COLUMN('Non-energy Multiplier'!H$1),0)</f>
        <v>0</v>
      </c>
      <c r="I12" s="136">
        <f>$C12*VLOOKUP($A12,'Non-energy Multiplier'!$A$1:$AQ$44,COLUMN('Non-energy Multiplier'!I$1),0)</f>
        <v>0</v>
      </c>
      <c r="J12" s="136">
        <f>$C12*VLOOKUP($A12,'Non-energy Multiplier'!$A$1:$AQ$44,COLUMN('Non-energy Multiplier'!J$1),0)</f>
        <v>0</v>
      </c>
      <c r="K12" s="136">
        <f>$C12*VLOOKUP($A12,'Non-energy Multiplier'!$A$1:$AQ$44,COLUMN('Non-energy Multiplier'!K$1),0)</f>
        <v>0</v>
      </c>
      <c r="L12" s="136">
        <f>$C12*VLOOKUP($A12,'Non-energy Multiplier'!$A$1:$AQ$44,COLUMN('Non-energy Multiplier'!L$1),0)</f>
        <v>0</v>
      </c>
      <c r="M12" s="136">
        <f>$C12*VLOOKUP($A12,'Non-energy Multiplier'!$A$1:$AQ$44,COLUMN('Non-energy Multiplier'!M$1),0)</f>
        <v>0</v>
      </c>
      <c r="N12" s="136">
        <f>$C12*VLOOKUP($A12,'Non-energy Multiplier'!$A$1:$AQ$44,COLUMN('Non-energy Multiplier'!N$1),0)</f>
        <v>0</v>
      </c>
      <c r="O12" s="136">
        <f>$C12*VLOOKUP($A12,'Non-energy Multiplier'!$A$1:$AQ$44,COLUMN('Non-energy Multiplier'!O$1),0)</f>
        <v>0</v>
      </c>
      <c r="P12" s="136">
        <f>$C12*VLOOKUP($A12,'Non-energy Multiplier'!$A$1:$AQ$44,COLUMN('Non-energy Multiplier'!P$1),0)</f>
        <v>0</v>
      </c>
      <c r="Q12" s="136">
        <f>$C12*VLOOKUP($A12,'Non-energy Multiplier'!$A$1:$AQ$44,COLUMN('Non-energy Multiplier'!Q$1),0)</f>
        <v>0</v>
      </c>
      <c r="R12" s="136">
        <f>$C12*VLOOKUP($A12,'Non-energy Multiplier'!$A$1:$AQ$44,COLUMN('Non-energy Multiplier'!R$1),0)</f>
        <v>0</v>
      </c>
      <c r="S12" s="136">
        <f>$C12*VLOOKUP($A12,'Non-energy Multiplier'!$A$1:$AQ$44,COLUMN('Non-energy Multiplier'!S$1),0)</f>
        <v>0</v>
      </c>
      <c r="T12" s="136">
        <f>$C12*VLOOKUP($A12,'Non-energy Multiplier'!$A$1:$AQ$44,COLUMN('Non-energy Multiplier'!T$1),0)</f>
        <v>0</v>
      </c>
      <c r="U12" s="136">
        <f>$C12*VLOOKUP($A12,'Non-energy Multiplier'!$A$1:$AQ$44,COLUMN('Non-energy Multiplier'!U$1),0)</f>
        <v>0</v>
      </c>
      <c r="V12" s="136">
        <f>$C12*VLOOKUP($A12,'Non-energy Multiplier'!$A$1:$AQ$44,COLUMN('Non-energy Multiplier'!V$1),0)</f>
        <v>0</v>
      </c>
      <c r="W12" s="136">
        <f>$C12*VLOOKUP($A12,'Non-energy Multiplier'!$A$1:$AQ$44,COLUMN('Non-energy Multiplier'!W$1),0)</f>
        <v>0</v>
      </c>
      <c r="X12" s="136">
        <f>$C12*VLOOKUP($A12,'Non-energy Multiplier'!$A$1:$AQ$44,COLUMN('Non-energy Multiplier'!X$1),0)</f>
        <v>0</v>
      </c>
      <c r="Y12" s="136">
        <f>$C12*VLOOKUP($A12,'Non-energy Multiplier'!$A$1:$AQ$44,COLUMN('Non-energy Multiplier'!Y$1),0)</f>
        <v>0</v>
      </c>
      <c r="Z12" s="136">
        <f>$C12*VLOOKUP($A12,'Non-energy Multiplier'!$A$1:$AQ$44,COLUMN('Non-energy Multiplier'!Z$1),0)</f>
        <v>0</v>
      </c>
      <c r="AA12" s="136">
        <f>$C12*VLOOKUP($A12,'Non-energy Multiplier'!$A$1:$AQ$44,COLUMN('Non-energy Multiplier'!AA$1),0)</f>
        <v>0</v>
      </c>
      <c r="AB12" s="136">
        <f>$C12*VLOOKUP($A12,'Non-energy Multiplier'!$A$1:$AQ$44,COLUMN('Non-energy Multiplier'!AB$1),0)</f>
        <v>0</v>
      </c>
      <c r="AC12" s="136">
        <f>$C12*VLOOKUP($A12,'Non-energy Multiplier'!$A$1:$AQ$44,COLUMN('Non-energy Multiplier'!AC$1),0)</f>
        <v>0</v>
      </c>
      <c r="AD12" s="136">
        <f>$C12*VLOOKUP($A12,'Non-energy Multiplier'!$A$1:$AQ$44,COLUMN('Non-energy Multiplier'!AD$1),0)</f>
        <v>0</v>
      </c>
      <c r="AE12" s="136">
        <f>$C12*VLOOKUP($A12,'Non-energy Multiplier'!$A$1:$AQ$44,COLUMN('Non-energy Multiplier'!AE$1),0)</f>
        <v>0</v>
      </c>
      <c r="AF12" s="136">
        <f>$C12*VLOOKUP($A12,'Non-energy Multiplier'!$A$1:$AQ$44,COLUMN('Non-energy Multiplier'!AF$1),0)</f>
        <v>0</v>
      </c>
      <c r="AG12" s="136">
        <f>$C12*VLOOKUP($A12,'Non-energy Multiplier'!$A$1:$AQ$44,COLUMN('Non-energy Multiplier'!AG$1),0)</f>
        <v>0</v>
      </c>
      <c r="AH12" s="136">
        <f>$C12*VLOOKUP($A12,'Non-energy Multiplier'!$A$1:$AQ$44,COLUMN('Non-energy Multiplier'!AH$1),0)</f>
        <v>0</v>
      </c>
      <c r="AI12" s="136">
        <f>$C12*VLOOKUP($A12,'Non-energy Multiplier'!$A$1:$AQ$44,COLUMN('Non-energy Multiplier'!AI$1),0)</f>
        <v>0</v>
      </c>
      <c r="AJ12" s="136">
        <f>$C12*VLOOKUP($A12,'Non-energy Multiplier'!$A$1:$AQ$44,COLUMN('Non-energy Multiplier'!AJ$1),0)</f>
        <v>0</v>
      </c>
      <c r="AK12" s="136">
        <f>$C12*VLOOKUP($A12,'Non-energy Multiplier'!$A$1:$AQ$44,COLUMN('Non-energy Multiplier'!AK$1),0)</f>
        <v>0</v>
      </c>
      <c r="AL12" s="136">
        <f>$C12*VLOOKUP($A12,'Non-energy Multiplier'!$A$1:$AQ$44,COLUMN('Non-energy Multiplier'!AL$1),0)</f>
        <v>0</v>
      </c>
      <c r="AM12" s="136">
        <f>$C12*VLOOKUP($A12,'Non-energy Multiplier'!$A$1:$AQ$44,COLUMN('Non-energy Multiplier'!AM$1),0)</f>
        <v>0</v>
      </c>
      <c r="AN12" s="136">
        <f>$C12*VLOOKUP($A12,'Non-energy Multiplier'!$A$1:$AQ$44,COLUMN('Non-energy Multiplier'!AN$1),0)</f>
        <v>0</v>
      </c>
      <c r="AO12" s="136">
        <f>$C12*VLOOKUP($A12,'Non-energy Multiplier'!$A$1:$AQ$44,COLUMN('Non-energy Multiplier'!AO$1),0)</f>
        <v>0</v>
      </c>
      <c r="AP12" s="136">
        <f>$C12*VLOOKUP($A12,'Non-energy Multiplier'!$A$1:$AQ$44,COLUMN('Non-energy Multiplier'!AP$1),0)</f>
        <v>0</v>
      </c>
      <c r="AQ12" s="136">
        <f>$C12*VLOOKUP($A12,'Non-energy Multiplier'!$A$1:$AQ$44,COLUMN('Non-energy Multiplier'!AQ$1),0)</f>
        <v>0</v>
      </c>
      <c r="AR12" s="136" t="str">
        <f>VLOOKUP($A12,'Sector Match'!$A$1:$B$43,2,0)</f>
        <v>food beverage and tobacco 10T12</v>
      </c>
    </row>
    <row r="13" spans="1:44" x14ac:dyDescent="0.2">
      <c r="A13" s="12" t="s">
        <v>12</v>
      </c>
      <c r="B13" s="136">
        <f>'Non-energy Use 2019'!D126</f>
        <v>0</v>
      </c>
      <c r="C13" s="136">
        <f>'Non-energy Use 2020'!D125</f>
        <v>0</v>
      </c>
      <c r="D13" s="136">
        <f>$C13*VLOOKUP($A13,'Non-energy Multiplier'!$A$1:$AQ$44,COLUMN('Non-energy Multiplier'!D$1),0)</f>
        <v>0</v>
      </c>
      <c r="E13" s="136">
        <f>$C13*VLOOKUP($A13,'Non-energy Multiplier'!$A$1:$AQ$44,COLUMN('Non-energy Multiplier'!E$1),0)</f>
        <v>0</v>
      </c>
      <c r="F13" s="136">
        <f>$C13*VLOOKUP($A13,'Non-energy Multiplier'!$A$1:$AQ$44,COLUMN('Non-energy Multiplier'!F$1),0)</f>
        <v>0</v>
      </c>
      <c r="G13" s="136">
        <f>$C13*VLOOKUP($A13,'Non-energy Multiplier'!$A$1:$AQ$44,COLUMN('Non-energy Multiplier'!G$1),0)</f>
        <v>0</v>
      </c>
      <c r="H13" s="136">
        <f>$C13*VLOOKUP($A13,'Non-energy Multiplier'!$A$1:$AQ$44,COLUMN('Non-energy Multiplier'!H$1),0)</f>
        <v>0</v>
      </c>
      <c r="I13" s="136">
        <f>$C13*VLOOKUP($A13,'Non-energy Multiplier'!$A$1:$AQ$44,COLUMN('Non-energy Multiplier'!I$1),0)</f>
        <v>0</v>
      </c>
      <c r="J13" s="136">
        <f>$C13*VLOOKUP($A13,'Non-energy Multiplier'!$A$1:$AQ$44,COLUMN('Non-energy Multiplier'!J$1),0)</f>
        <v>0</v>
      </c>
      <c r="K13" s="136">
        <f>$C13*VLOOKUP($A13,'Non-energy Multiplier'!$A$1:$AQ$44,COLUMN('Non-energy Multiplier'!K$1),0)</f>
        <v>0</v>
      </c>
      <c r="L13" s="136">
        <f>$C13*VLOOKUP($A13,'Non-energy Multiplier'!$A$1:$AQ$44,COLUMN('Non-energy Multiplier'!L$1),0)</f>
        <v>0</v>
      </c>
      <c r="M13" s="136">
        <f>$C13*VLOOKUP($A13,'Non-energy Multiplier'!$A$1:$AQ$44,COLUMN('Non-energy Multiplier'!M$1),0)</f>
        <v>0</v>
      </c>
      <c r="N13" s="136">
        <f>$C13*VLOOKUP($A13,'Non-energy Multiplier'!$A$1:$AQ$44,COLUMN('Non-energy Multiplier'!N$1),0)</f>
        <v>0</v>
      </c>
      <c r="O13" s="136">
        <f>$C13*VLOOKUP($A13,'Non-energy Multiplier'!$A$1:$AQ$44,COLUMN('Non-energy Multiplier'!O$1),0)</f>
        <v>0</v>
      </c>
      <c r="P13" s="136">
        <f>$C13*VLOOKUP($A13,'Non-energy Multiplier'!$A$1:$AQ$44,COLUMN('Non-energy Multiplier'!P$1),0)</f>
        <v>0</v>
      </c>
      <c r="Q13" s="136">
        <f>$C13*VLOOKUP($A13,'Non-energy Multiplier'!$A$1:$AQ$44,COLUMN('Non-energy Multiplier'!Q$1),0)</f>
        <v>0</v>
      </c>
      <c r="R13" s="136">
        <f>$C13*VLOOKUP($A13,'Non-energy Multiplier'!$A$1:$AQ$44,COLUMN('Non-energy Multiplier'!R$1),0)</f>
        <v>0</v>
      </c>
      <c r="S13" s="136">
        <f>$C13*VLOOKUP($A13,'Non-energy Multiplier'!$A$1:$AQ$44,COLUMN('Non-energy Multiplier'!S$1),0)</f>
        <v>0</v>
      </c>
      <c r="T13" s="136">
        <f>$C13*VLOOKUP($A13,'Non-energy Multiplier'!$A$1:$AQ$44,COLUMN('Non-energy Multiplier'!T$1),0)</f>
        <v>0</v>
      </c>
      <c r="U13" s="136">
        <f>$C13*VLOOKUP($A13,'Non-energy Multiplier'!$A$1:$AQ$44,COLUMN('Non-energy Multiplier'!U$1),0)</f>
        <v>0</v>
      </c>
      <c r="V13" s="136">
        <f>$C13*VLOOKUP($A13,'Non-energy Multiplier'!$A$1:$AQ$44,COLUMN('Non-energy Multiplier'!V$1),0)</f>
        <v>0</v>
      </c>
      <c r="W13" s="136">
        <f>$C13*VLOOKUP($A13,'Non-energy Multiplier'!$A$1:$AQ$44,COLUMN('Non-energy Multiplier'!W$1),0)</f>
        <v>0</v>
      </c>
      <c r="X13" s="136">
        <f>$C13*VLOOKUP($A13,'Non-energy Multiplier'!$A$1:$AQ$44,COLUMN('Non-energy Multiplier'!X$1),0)</f>
        <v>0</v>
      </c>
      <c r="Y13" s="136">
        <f>$C13*VLOOKUP($A13,'Non-energy Multiplier'!$A$1:$AQ$44,COLUMN('Non-energy Multiplier'!Y$1),0)</f>
        <v>0</v>
      </c>
      <c r="Z13" s="136">
        <f>$C13*VLOOKUP($A13,'Non-energy Multiplier'!$A$1:$AQ$44,COLUMN('Non-energy Multiplier'!Z$1),0)</f>
        <v>0</v>
      </c>
      <c r="AA13" s="136">
        <f>$C13*VLOOKUP($A13,'Non-energy Multiplier'!$A$1:$AQ$44,COLUMN('Non-energy Multiplier'!AA$1),0)</f>
        <v>0</v>
      </c>
      <c r="AB13" s="136">
        <f>$C13*VLOOKUP($A13,'Non-energy Multiplier'!$A$1:$AQ$44,COLUMN('Non-energy Multiplier'!AB$1),0)</f>
        <v>0</v>
      </c>
      <c r="AC13" s="136">
        <f>$C13*VLOOKUP($A13,'Non-energy Multiplier'!$A$1:$AQ$44,COLUMN('Non-energy Multiplier'!AC$1),0)</f>
        <v>0</v>
      </c>
      <c r="AD13" s="136">
        <f>$C13*VLOOKUP($A13,'Non-energy Multiplier'!$A$1:$AQ$44,COLUMN('Non-energy Multiplier'!AD$1),0)</f>
        <v>0</v>
      </c>
      <c r="AE13" s="136">
        <f>$C13*VLOOKUP($A13,'Non-energy Multiplier'!$A$1:$AQ$44,COLUMN('Non-energy Multiplier'!AE$1),0)</f>
        <v>0</v>
      </c>
      <c r="AF13" s="136">
        <f>$C13*VLOOKUP($A13,'Non-energy Multiplier'!$A$1:$AQ$44,COLUMN('Non-energy Multiplier'!AF$1),0)</f>
        <v>0</v>
      </c>
      <c r="AG13" s="136">
        <f>$C13*VLOOKUP($A13,'Non-energy Multiplier'!$A$1:$AQ$44,COLUMN('Non-energy Multiplier'!AG$1),0)</f>
        <v>0</v>
      </c>
      <c r="AH13" s="136">
        <f>$C13*VLOOKUP($A13,'Non-energy Multiplier'!$A$1:$AQ$44,COLUMN('Non-energy Multiplier'!AH$1),0)</f>
        <v>0</v>
      </c>
      <c r="AI13" s="136">
        <f>$C13*VLOOKUP($A13,'Non-energy Multiplier'!$A$1:$AQ$44,COLUMN('Non-energy Multiplier'!AI$1),0)</f>
        <v>0</v>
      </c>
      <c r="AJ13" s="136">
        <f>$C13*VLOOKUP($A13,'Non-energy Multiplier'!$A$1:$AQ$44,COLUMN('Non-energy Multiplier'!AJ$1),0)</f>
        <v>0</v>
      </c>
      <c r="AK13" s="136">
        <f>$C13*VLOOKUP($A13,'Non-energy Multiplier'!$A$1:$AQ$44,COLUMN('Non-energy Multiplier'!AK$1),0)</f>
        <v>0</v>
      </c>
      <c r="AL13" s="136">
        <f>$C13*VLOOKUP($A13,'Non-energy Multiplier'!$A$1:$AQ$44,COLUMN('Non-energy Multiplier'!AL$1),0)</f>
        <v>0</v>
      </c>
      <c r="AM13" s="136">
        <f>$C13*VLOOKUP($A13,'Non-energy Multiplier'!$A$1:$AQ$44,COLUMN('Non-energy Multiplier'!AM$1),0)</f>
        <v>0</v>
      </c>
      <c r="AN13" s="136">
        <f>$C13*VLOOKUP($A13,'Non-energy Multiplier'!$A$1:$AQ$44,COLUMN('Non-energy Multiplier'!AN$1),0)</f>
        <v>0</v>
      </c>
      <c r="AO13" s="136">
        <f>$C13*VLOOKUP($A13,'Non-energy Multiplier'!$A$1:$AQ$44,COLUMN('Non-energy Multiplier'!AO$1),0)</f>
        <v>0</v>
      </c>
      <c r="AP13" s="136">
        <f>$C13*VLOOKUP($A13,'Non-energy Multiplier'!$A$1:$AQ$44,COLUMN('Non-energy Multiplier'!AP$1),0)</f>
        <v>0</v>
      </c>
      <c r="AQ13" s="136">
        <f>$C13*VLOOKUP($A13,'Non-energy Multiplier'!$A$1:$AQ$44,COLUMN('Non-energy Multiplier'!AQ$1),0)</f>
        <v>0</v>
      </c>
      <c r="AR13" s="136" t="str">
        <f>VLOOKUP($A13,'Sector Match'!$A$1:$B$43,2,0)</f>
        <v>food beverage and tobacco 10T12</v>
      </c>
    </row>
    <row r="14" spans="1:44" x14ac:dyDescent="0.2">
      <c r="A14" s="12" t="s">
        <v>13</v>
      </c>
      <c r="B14" s="136">
        <f>'Non-energy Use 2019'!D127</f>
        <v>0</v>
      </c>
      <c r="C14" s="136">
        <f>'Non-energy Use 2020'!D126</f>
        <v>0</v>
      </c>
      <c r="D14" s="136">
        <f>$C14*VLOOKUP($A14,'Non-energy Multiplier'!$A$1:$AQ$44,COLUMN('Non-energy Multiplier'!D$1),0)</f>
        <v>0</v>
      </c>
      <c r="E14" s="136">
        <f>$C14*VLOOKUP($A14,'Non-energy Multiplier'!$A$1:$AQ$44,COLUMN('Non-energy Multiplier'!E$1),0)</f>
        <v>0</v>
      </c>
      <c r="F14" s="136">
        <f>$C14*VLOOKUP($A14,'Non-energy Multiplier'!$A$1:$AQ$44,COLUMN('Non-energy Multiplier'!F$1),0)</f>
        <v>0</v>
      </c>
      <c r="G14" s="136">
        <f>$C14*VLOOKUP($A14,'Non-energy Multiplier'!$A$1:$AQ$44,COLUMN('Non-energy Multiplier'!G$1),0)</f>
        <v>0</v>
      </c>
      <c r="H14" s="136">
        <f>$C14*VLOOKUP($A14,'Non-energy Multiplier'!$A$1:$AQ$44,COLUMN('Non-energy Multiplier'!H$1),0)</f>
        <v>0</v>
      </c>
      <c r="I14" s="136">
        <f>$C14*VLOOKUP($A14,'Non-energy Multiplier'!$A$1:$AQ$44,COLUMN('Non-energy Multiplier'!I$1),0)</f>
        <v>0</v>
      </c>
      <c r="J14" s="136">
        <f>$C14*VLOOKUP($A14,'Non-energy Multiplier'!$A$1:$AQ$44,COLUMN('Non-energy Multiplier'!J$1),0)</f>
        <v>0</v>
      </c>
      <c r="K14" s="136">
        <f>$C14*VLOOKUP($A14,'Non-energy Multiplier'!$A$1:$AQ$44,COLUMN('Non-energy Multiplier'!K$1),0)</f>
        <v>0</v>
      </c>
      <c r="L14" s="136">
        <f>$C14*VLOOKUP($A14,'Non-energy Multiplier'!$A$1:$AQ$44,COLUMN('Non-energy Multiplier'!L$1),0)</f>
        <v>0</v>
      </c>
      <c r="M14" s="136">
        <f>$C14*VLOOKUP($A14,'Non-energy Multiplier'!$A$1:$AQ$44,COLUMN('Non-energy Multiplier'!M$1),0)</f>
        <v>0</v>
      </c>
      <c r="N14" s="136">
        <f>$C14*VLOOKUP($A14,'Non-energy Multiplier'!$A$1:$AQ$44,COLUMN('Non-energy Multiplier'!N$1),0)</f>
        <v>0</v>
      </c>
      <c r="O14" s="136">
        <f>$C14*VLOOKUP($A14,'Non-energy Multiplier'!$A$1:$AQ$44,COLUMN('Non-energy Multiplier'!O$1),0)</f>
        <v>0</v>
      </c>
      <c r="P14" s="136">
        <f>$C14*VLOOKUP($A14,'Non-energy Multiplier'!$A$1:$AQ$44,COLUMN('Non-energy Multiplier'!P$1),0)</f>
        <v>0</v>
      </c>
      <c r="Q14" s="136">
        <f>$C14*VLOOKUP($A14,'Non-energy Multiplier'!$A$1:$AQ$44,COLUMN('Non-energy Multiplier'!Q$1),0)</f>
        <v>0</v>
      </c>
      <c r="R14" s="136">
        <f>$C14*VLOOKUP($A14,'Non-energy Multiplier'!$A$1:$AQ$44,COLUMN('Non-energy Multiplier'!R$1),0)</f>
        <v>0</v>
      </c>
      <c r="S14" s="136">
        <f>$C14*VLOOKUP($A14,'Non-energy Multiplier'!$A$1:$AQ$44,COLUMN('Non-energy Multiplier'!S$1),0)</f>
        <v>0</v>
      </c>
      <c r="T14" s="136">
        <f>$C14*VLOOKUP($A14,'Non-energy Multiplier'!$A$1:$AQ$44,COLUMN('Non-energy Multiplier'!T$1),0)</f>
        <v>0</v>
      </c>
      <c r="U14" s="136">
        <f>$C14*VLOOKUP($A14,'Non-energy Multiplier'!$A$1:$AQ$44,COLUMN('Non-energy Multiplier'!U$1),0)</f>
        <v>0</v>
      </c>
      <c r="V14" s="136">
        <f>$C14*VLOOKUP($A14,'Non-energy Multiplier'!$A$1:$AQ$44,COLUMN('Non-energy Multiplier'!V$1),0)</f>
        <v>0</v>
      </c>
      <c r="W14" s="136">
        <f>$C14*VLOOKUP($A14,'Non-energy Multiplier'!$A$1:$AQ$44,COLUMN('Non-energy Multiplier'!W$1),0)</f>
        <v>0</v>
      </c>
      <c r="X14" s="136">
        <f>$C14*VLOOKUP($A14,'Non-energy Multiplier'!$A$1:$AQ$44,COLUMN('Non-energy Multiplier'!X$1),0)</f>
        <v>0</v>
      </c>
      <c r="Y14" s="136">
        <f>$C14*VLOOKUP($A14,'Non-energy Multiplier'!$A$1:$AQ$44,COLUMN('Non-energy Multiplier'!Y$1),0)</f>
        <v>0</v>
      </c>
      <c r="Z14" s="136">
        <f>$C14*VLOOKUP($A14,'Non-energy Multiplier'!$A$1:$AQ$44,COLUMN('Non-energy Multiplier'!Z$1),0)</f>
        <v>0</v>
      </c>
      <c r="AA14" s="136">
        <f>$C14*VLOOKUP($A14,'Non-energy Multiplier'!$A$1:$AQ$44,COLUMN('Non-energy Multiplier'!AA$1),0)</f>
        <v>0</v>
      </c>
      <c r="AB14" s="136">
        <f>$C14*VLOOKUP($A14,'Non-energy Multiplier'!$A$1:$AQ$44,COLUMN('Non-energy Multiplier'!AB$1),0)</f>
        <v>0</v>
      </c>
      <c r="AC14" s="136">
        <f>$C14*VLOOKUP($A14,'Non-energy Multiplier'!$A$1:$AQ$44,COLUMN('Non-energy Multiplier'!AC$1),0)</f>
        <v>0</v>
      </c>
      <c r="AD14" s="136">
        <f>$C14*VLOOKUP($A14,'Non-energy Multiplier'!$A$1:$AQ$44,COLUMN('Non-energy Multiplier'!AD$1),0)</f>
        <v>0</v>
      </c>
      <c r="AE14" s="136">
        <f>$C14*VLOOKUP($A14,'Non-energy Multiplier'!$A$1:$AQ$44,COLUMN('Non-energy Multiplier'!AE$1),0)</f>
        <v>0</v>
      </c>
      <c r="AF14" s="136">
        <f>$C14*VLOOKUP($A14,'Non-energy Multiplier'!$A$1:$AQ$44,COLUMN('Non-energy Multiplier'!AF$1),0)</f>
        <v>0</v>
      </c>
      <c r="AG14" s="136">
        <f>$C14*VLOOKUP($A14,'Non-energy Multiplier'!$A$1:$AQ$44,COLUMN('Non-energy Multiplier'!AG$1),0)</f>
        <v>0</v>
      </c>
      <c r="AH14" s="136">
        <f>$C14*VLOOKUP($A14,'Non-energy Multiplier'!$A$1:$AQ$44,COLUMN('Non-energy Multiplier'!AH$1),0)</f>
        <v>0</v>
      </c>
      <c r="AI14" s="136">
        <f>$C14*VLOOKUP($A14,'Non-energy Multiplier'!$A$1:$AQ$44,COLUMN('Non-energy Multiplier'!AI$1),0)</f>
        <v>0</v>
      </c>
      <c r="AJ14" s="136">
        <f>$C14*VLOOKUP($A14,'Non-energy Multiplier'!$A$1:$AQ$44,COLUMN('Non-energy Multiplier'!AJ$1),0)</f>
        <v>0</v>
      </c>
      <c r="AK14" s="136">
        <f>$C14*VLOOKUP($A14,'Non-energy Multiplier'!$A$1:$AQ$44,COLUMN('Non-energy Multiplier'!AK$1),0)</f>
        <v>0</v>
      </c>
      <c r="AL14" s="136">
        <f>$C14*VLOOKUP($A14,'Non-energy Multiplier'!$A$1:$AQ$44,COLUMN('Non-energy Multiplier'!AL$1),0)</f>
        <v>0</v>
      </c>
      <c r="AM14" s="136">
        <f>$C14*VLOOKUP($A14,'Non-energy Multiplier'!$A$1:$AQ$44,COLUMN('Non-energy Multiplier'!AM$1),0)</f>
        <v>0</v>
      </c>
      <c r="AN14" s="136">
        <f>$C14*VLOOKUP($A14,'Non-energy Multiplier'!$A$1:$AQ$44,COLUMN('Non-energy Multiplier'!AN$1),0)</f>
        <v>0</v>
      </c>
      <c r="AO14" s="136">
        <f>$C14*VLOOKUP($A14,'Non-energy Multiplier'!$A$1:$AQ$44,COLUMN('Non-energy Multiplier'!AO$1),0)</f>
        <v>0</v>
      </c>
      <c r="AP14" s="136">
        <f>$C14*VLOOKUP($A14,'Non-energy Multiplier'!$A$1:$AQ$44,COLUMN('Non-energy Multiplier'!AP$1),0)</f>
        <v>0</v>
      </c>
      <c r="AQ14" s="136">
        <f>$C14*VLOOKUP($A14,'Non-energy Multiplier'!$A$1:$AQ$44,COLUMN('Non-energy Multiplier'!AQ$1),0)</f>
        <v>0</v>
      </c>
      <c r="AR14" s="136" t="str">
        <f>VLOOKUP($A14,'Sector Match'!$A$1:$B$43,2,0)</f>
        <v>textiles apparel and leather 13T15</v>
      </c>
    </row>
    <row r="15" spans="1:44" x14ac:dyDescent="0.2">
      <c r="A15" s="12" t="s">
        <v>14</v>
      </c>
      <c r="B15" s="136">
        <f>'Non-energy Use 2019'!D128</f>
        <v>0</v>
      </c>
      <c r="C15" s="136">
        <f>'Non-energy Use 2020'!D127</f>
        <v>0</v>
      </c>
      <c r="D15" s="136">
        <f>$C15*VLOOKUP($A15,'Non-energy Multiplier'!$A$1:$AQ$44,COLUMN('Non-energy Multiplier'!D$1),0)</f>
        <v>0</v>
      </c>
      <c r="E15" s="136">
        <f>$C15*VLOOKUP($A15,'Non-energy Multiplier'!$A$1:$AQ$44,COLUMN('Non-energy Multiplier'!E$1),0)</f>
        <v>0</v>
      </c>
      <c r="F15" s="136">
        <f>$C15*VLOOKUP($A15,'Non-energy Multiplier'!$A$1:$AQ$44,COLUMN('Non-energy Multiplier'!F$1),0)</f>
        <v>0</v>
      </c>
      <c r="G15" s="136">
        <f>$C15*VLOOKUP($A15,'Non-energy Multiplier'!$A$1:$AQ$44,COLUMN('Non-energy Multiplier'!G$1),0)</f>
        <v>0</v>
      </c>
      <c r="H15" s="136">
        <f>$C15*VLOOKUP($A15,'Non-energy Multiplier'!$A$1:$AQ$44,COLUMN('Non-energy Multiplier'!H$1),0)</f>
        <v>0</v>
      </c>
      <c r="I15" s="136">
        <f>$C15*VLOOKUP($A15,'Non-energy Multiplier'!$A$1:$AQ$44,COLUMN('Non-energy Multiplier'!I$1),0)</f>
        <v>0</v>
      </c>
      <c r="J15" s="136">
        <f>$C15*VLOOKUP($A15,'Non-energy Multiplier'!$A$1:$AQ$44,COLUMN('Non-energy Multiplier'!J$1),0)</f>
        <v>0</v>
      </c>
      <c r="K15" s="136">
        <f>$C15*VLOOKUP($A15,'Non-energy Multiplier'!$A$1:$AQ$44,COLUMN('Non-energy Multiplier'!K$1),0)</f>
        <v>0</v>
      </c>
      <c r="L15" s="136">
        <f>$C15*VLOOKUP($A15,'Non-energy Multiplier'!$A$1:$AQ$44,COLUMN('Non-energy Multiplier'!L$1),0)</f>
        <v>0</v>
      </c>
      <c r="M15" s="136">
        <f>$C15*VLOOKUP($A15,'Non-energy Multiplier'!$A$1:$AQ$44,COLUMN('Non-energy Multiplier'!M$1),0)</f>
        <v>0</v>
      </c>
      <c r="N15" s="136">
        <f>$C15*VLOOKUP($A15,'Non-energy Multiplier'!$A$1:$AQ$44,COLUMN('Non-energy Multiplier'!N$1),0)</f>
        <v>0</v>
      </c>
      <c r="O15" s="136">
        <f>$C15*VLOOKUP($A15,'Non-energy Multiplier'!$A$1:$AQ$44,COLUMN('Non-energy Multiplier'!O$1),0)</f>
        <v>0</v>
      </c>
      <c r="P15" s="136">
        <f>$C15*VLOOKUP($A15,'Non-energy Multiplier'!$A$1:$AQ$44,COLUMN('Non-energy Multiplier'!P$1),0)</f>
        <v>0</v>
      </c>
      <c r="Q15" s="136">
        <f>$C15*VLOOKUP($A15,'Non-energy Multiplier'!$A$1:$AQ$44,COLUMN('Non-energy Multiplier'!Q$1),0)</f>
        <v>0</v>
      </c>
      <c r="R15" s="136">
        <f>$C15*VLOOKUP($A15,'Non-energy Multiplier'!$A$1:$AQ$44,COLUMN('Non-energy Multiplier'!R$1),0)</f>
        <v>0</v>
      </c>
      <c r="S15" s="136">
        <f>$C15*VLOOKUP($A15,'Non-energy Multiplier'!$A$1:$AQ$44,COLUMN('Non-energy Multiplier'!S$1),0)</f>
        <v>0</v>
      </c>
      <c r="T15" s="136">
        <f>$C15*VLOOKUP($A15,'Non-energy Multiplier'!$A$1:$AQ$44,COLUMN('Non-energy Multiplier'!T$1),0)</f>
        <v>0</v>
      </c>
      <c r="U15" s="136">
        <f>$C15*VLOOKUP($A15,'Non-energy Multiplier'!$A$1:$AQ$44,COLUMN('Non-energy Multiplier'!U$1),0)</f>
        <v>0</v>
      </c>
      <c r="V15" s="136">
        <f>$C15*VLOOKUP($A15,'Non-energy Multiplier'!$A$1:$AQ$44,COLUMN('Non-energy Multiplier'!V$1),0)</f>
        <v>0</v>
      </c>
      <c r="W15" s="136">
        <f>$C15*VLOOKUP($A15,'Non-energy Multiplier'!$A$1:$AQ$44,COLUMN('Non-energy Multiplier'!W$1),0)</f>
        <v>0</v>
      </c>
      <c r="X15" s="136">
        <f>$C15*VLOOKUP($A15,'Non-energy Multiplier'!$A$1:$AQ$44,COLUMN('Non-energy Multiplier'!X$1),0)</f>
        <v>0</v>
      </c>
      <c r="Y15" s="136">
        <f>$C15*VLOOKUP($A15,'Non-energy Multiplier'!$A$1:$AQ$44,COLUMN('Non-energy Multiplier'!Y$1),0)</f>
        <v>0</v>
      </c>
      <c r="Z15" s="136">
        <f>$C15*VLOOKUP($A15,'Non-energy Multiplier'!$A$1:$AQ$44,COLUMN('Non-energy Multiplier'!Z$1),0)</f>
        <v>0</v>
      </c>
      <c r="AA15" s="136">
        <f>$C15*VLOOKUP($A15,'Non-energy Multiplier'!$A$1:$AQ$44,COLUMN('Non-energy Multiplier'!AA$1),0)</f>
        <v>0</v>
      </c>
      <c r="AB15" s="136">
        <f>$C15*VLOOKUP($A15,'Non-energy Multiplier'!$A$1:$AQ$44,COLUMN('Non-energy Multiplier'!AB$1),0)</f>
        <v>0</v>
      </c>
      <c r="AC15" s="136">
        <f>$C15*VLOOKUP($A15,'Non-energy Multiplier'!$A$1:$AQ$44,COLUMN('Non-energy Multiplier'!AC$1),0)</f>
        <v>0</v>
      </c>
      <c r="AD15" s="136">
        <f>$C15*VLOOKUP($A15,'Non-energy Multiplier'!$A$1:$AQ$44,COLUMN('Non-energy Multiplier'!AD$1),0)</f>
        <v>0</v>
      </c>
      <c r="AE15" s="136">
        <f>$C15*VLOOKUP($A15,'Non-energy Multiplier'!$A$1:$AQ$44,COLUMN('Non-energy Multiplier'!AE$1),0)</f>
        <v>0</v>
      </c>
      <c r="AF15" s="136">
        <f>$C15*VLOOKUP($A15,'Non-energy Multiplier'!$A$1:$AQ$44,COLUMN('Non-energy Multiplier'!AF$1),0)</f>
        <v>0</v>
      </c>
      <c r="AG15" s="136">
        <f>$C15*VLOOKUP($A15,'Non-energy Multiplier'!$A$1:$AQ$44,COLUMN('Non-energy Multiplier'!AG$1),0)</f>
        <v>0</v>
      </c>
      <c r="AH15" s="136">
        <f>$C15*VLOOKUP($A15,'Non-energy Multiplier'!$A$1:$AQ$44,COLUMN('Non-energy Multiplier'!AH$1),0)</f>
        <v>0</v>
      </c>
      <c r="AI15" s="136">
        <f>$C15*VLOOKUP($A15,'Non-energy Multiplier'!$A$1:$AQ$44,COLUMN('Non-energy Multiplier'!AI$1),0)</f>
        <v>0</v>
      </c>
      <c r="AJ15" s="136">
        <f>$C15*VLOOKUP($A15,'Non-energy Multiplier'!$A$1:$AQ$44,COLUMN('Non-energy Multiplier'!AJ$1),0)</f>
        <v>0</v>
      </c>
      <c r="AK15" s="136">
        <f>$C15*VLOOKUP($A15,'Non-energy Multiplier'!$A$1:$AQ$44,COLUMN('Non-energy Multiplier'!AK$1),0)</f>
        <v>0</v>
      </c>
      <c r="AL15" s="136">
        <f>$C15*VLOOKUP($A15,'Non-energy Multiplier'!$A$1:$AQ$44,COLUMN('Non-energy Multiplier'!AL$1),0)</f>
        <v>0</v>
      </c>
      <c r="AM15" s="136">
        <f>$C15*VLOOKUP($A15,'Non-energy Multiplier'!$A$1:$AQ$44,COLUMN('Non-energy Multiplier'!AM$1),0)</f>
        <v>0</v>
      </c>
      <c r="AN15" s="136">
        <f>$C15*VLOOKUP($A15,'Non-energy Multiplier'!$A$1:$AQ$44,COLUMN('Non-energy Multiplier'!AN$1),0)</f>
        <v>0</v>
      </c>
      <c r="AO15" s="136">
        <f>$C15*VLOOKUP($A15,'Non-energy Multiplier'!$A$1:$AQ$44,COLUMN('Non-energy Multiplier'!AO$1),0)</f>
        <v>0</v>
      </c>
      <c r="AP15" s="136">
        <f>$C15*VLOOKUP($A15,'Non-energy Multiplier'!$A$1:$AQ$44,COLUMN('Non-energy Multiplier'!AP$1),0)</f>
        <v>0</v>
      </c>
      <c r="AQ15" s="136">
        <f>$C15*VLOOKUP($A15,'Non-energy Multiplier'!$A$1:$AQ$44,COLUMN('Non-energy Multiplier'!AQ$1),0)</f>
        <v>0</v>
      </c>
      <c r="AR15" s="136" t="str">
        <f>VLOOKUP($A15,'Sector Match'!$A$1:$B$43,2,0)</f>
        <v>textiles apparel and leather 13T15</v>
      </c>
    </row>
    <row r="16" spans="1:44" x14ac:dyDescent="0.2">
      <c r="A16" s="12" t="s">
        <v>15</v>
      </c>
      <c r="B16" s="136">
        <f>'Non-energy Use 2019'!D129</f>
        <v>0</v>
      </c>
      <c r="C16" s="136">
        <f>'Non-energy Use 2020'!D128</f>
        <v>0</v>
      </c>
      <c r="D16" s="136">
        <f>$C16*VLOOKUP($A16,'Non-energy Multiplier'!$A$1:$AQ$44,COLUMN('Non-energy Multiplier'!D$1),0)</f>
        <v>0</v>
      </c>
      <c r="E16" s="136">
        <f>$C16*VLOOKUP($A16,'Non-energy Multiplier'!$A$1:$AQ$44,COLUMN('Non-energy Multiplier'!E$1),0)</f>
        <v>0</v>
      </c>
      <c r="F16" s="136">
        <f>$C16*VLOOKUP($A16,'Non-energy Multiplier'!$A$1:$AQ$44,COLUMN('Non-energy Multiplier'!F$1),0)</f>
        <v>0</v>
      </c>
      <c r="G16" s="136">
        <f>$C16*VLOOKUP($A16,'Non-energy Multiplier'!$A$1:$AQ$44,COLUMN('Non-energy Multiplier'!G$1),0)</f>
        <v>0</v>
      </c>
      <c r="H16" s="136">
        <f>$C16*VLOOKUP($A16,'Non-energy Multiplier'!$A$1:$AQ$44,COLUMN('Non-energy Multiplier'!H$1),0)</f>
        <v>0</v>
      </c>
      <c r="I16" s="136">
        <f>$C16*VLOOKUP($A16,'Non-energy Multiplier'!$A$1:$AQ$44,COLUMN('Non-energy Multiplier'!I$1),0)</f>
        <v>0</v>
      </c>
      <c r="J16" s="136">
        <f>$C16*VLOOKUP($A16,'Non-energy Multiplier'!$A$1:$AQ$44,COLUMN('Non-energy Multiplier'!J$1),0)</f>
        <v>0</v>
      </c>
      <c r="K16" s="136">
        <f>$C16*VLOOKUP($A16,'Non-energy Multiplier'!$A$1:$AQ$44,COLUMN('Non-energy Multiplier'!K$1),0)</f>
        <v>0</v>
      </c>
      <c r="L16" s="136">
        <f>$C16*VLOOKUP($A16,'Non-energy Multiplier'!$A$1:$AQ$44,COLUMN('Non-energy Multiplier'!L$1),0)</f>
        <v>0</v>
      </c>
      <c r="M16" s="136">
        <f>$C16*VLOOKUP($A16,'Non-energy Multiplier'!$A$1:$AQ$44,COLUMN('Non-energy Multiplier'!M$1),0)</f>
        <v>0</v>
      </c>
      <c r="N16" s="136">
        <f>$C16*VLOOKUP($A16,'Non-energy Multiplier'!$A$1:$AQ$44,COLUMN('Non-energy Multiplier'!N$1),0)</f>
        <v>0</v>
      </c>
      <c r="O16" s="136">
        <f>$C16*VLOOKUP($A16,'Non-energy Multiplier'!$A$1:$AQ$44,COLUMN('Non-energy Multiplier'!O$1),0)</f>
        <v>0</v>
      </c>
      <c r="P16" s="136">
        <f>$C16*VLOOKUP($A16,'Non-energy Multiplier'!$A$1:$AQ$44,COLUMN('Non-energy Multiplier'!P$1),0)</f>
        <v>0</v>
      </c>
      <c r="Q16" s="136">
        <f>$C16*VLOOKUP($A16,'Non-energy Multiplier'!$A$1:$AQ$44,COLUMN('Non-energy Multiplier'!Q$1),0)</f>
        <v>0</v>
      </c>
      <c r="R16" s="136">
        <f>$C16*VLOOKUP($A16,'Non-energy Multiplier'!$A$1:$AQ$44,COLUMN('Non-energy Multiplier'!R$1),0)</f>
        <v>0</v>
      </c>
      <c r="S16" s="136">
        <f>$C16*VLOOKUP($A16,'Non-energy Multiplier'!$A$1:$AQ$44,COLUMN('Non-energy Multiplier'!S$1),0)</f>
        <v>0</v>
      </c>
      <c r="T16" s="136">
        <f>$C16*VLOOKUP($A16,'Non-energy Multiplier'!$A$1:$AQ$44,COLUMN('Non-energy Multiplier'!T$1),0)</f>
        <v>0</v>
      </c>
      <c r="U16" s="136">
        <f>$C16*VLOOKUP($A16,'Non-energy Multiplier'!$A$1:$AQ$44,COLUMN('Non-energy Multiplier'!U$1),0)</f>
        <v>0</v>
      </c>
      <c r="V16" s="136">
        <f>$C16*VLOOKUP($A16,'Non-energy Multiplier'!$A$1:$AQ$44,COLUMN('Non-energy Multiplier'!V$1),0)</f>
        <v>0</v>
      </c>
      <c r="W16" s="136">
        <f>$C16*VLOOKUP($A16,'Non-energy Multiplier'!$A$1:$AQ$44,COLUMN('Non-energy Multiplier'!W$1),0)</f>
        <v>0</v>
      </c>
      <c r="X16" s="136">
        <f>$C16*VLOOKUP($A16,'Non-energy Multiplier'!$A$1:$AQ$44,COLUMN('Non-energy Multiplier'!X$1),0)</f>
        <v>0</v>
      </c>
      <c r="Y16" s="136">
        <f>$C16*VLOOKUP($A16,'Non-energy Multiplier'!$A$1:$AQ$44,COLUMN('Non-energy Multiplier'!Y$1),0)</f>
        <v>0</v>
      </c>
      <c r="Z16" s="136">
        <f>$C16*VLOOKUP($A16,'Non-energy Multiplier'!$A$1:$AQ$44,COLUMN('Non-energy Multiplier'!Z$1),0)</f>
        <v>0</v>
      </c>
      <c r="AA16" s="136">
        <f>$C16*VLOOKUP($A16,'Non-energy Multiplier'!$A$1:$AQ$44,COLUMN('Non-energy Multiplier'!AA$1),0)</f>
        <v>0</v>
      </c>
      <c r="AB16" s="136">
        <f>$C16*VLOOKUP($A16,'Non-energy Multiplier'!$A$1:$AQ$44,COLUMN('Non-energy Multiplier'!AB$1),0)</f>
        <v>0</v>
      </c>
      <c r="AC16" s="136">
        <f>$C16*VLOOKUP($A16,'Non-energy Multiplier'!$A$1:$AQ$44,COLUMN('Non-energy Multiplier'!AC$1),0)</f>
        <v>0</v>
      </c>
      <c r="AD16" s="136">
        <f>$C16*VLOOKUP($A16,'Non-energy Multiplier'!$A$1:$AQ$44,COLUMN('Non-energy Multiplier'!AD$1),0)</f>
        <v>0</v>
      </c>
      <c r="AE16" s="136">
        <f>$C16*VLOOKUP($A16,'Non-energy Multiplier'!$A$1:$AQ$44,COLUMN('Non-energy Multiplier'!AE$1),0)</f>
        <v>0</v>
      </c>
      <c r="AF16" s="136">
        <f>$C16*VLOOKUP($A16,'Non-energy Multiplier'!$A$1:$AQ$44,COLUMN('Non-energy Multiplier'!AF$1),0)</f>
        <v>0</v>
      </c>
      <c r="AG16" s="136">
        <f>$C16*VLOOKUP($A16,'Non-energy Multiplier'!$A$1:$AQ$44,COLUMN('Non-energy Multiplier'!AG$1),0)</f>
        <v>0</v>
      </c>
      <c r="AH16" s="136">
        <f>$C16*VLOOKUP($A16,'Non-energy Multiplier'!$A$1:$AQ$44,COLUMN('Non-energy Multiplier'!AH$1),0)</f>
        <v>0</v>
      </c>
      <c r="AI16" s="136">
        <f>$C16*VLOOKUP($A16,'Non-energy Multiplier'!$A$1:$AQ$44,COLUMN('Non-energy Multiplier'!AI$1),0)</f>
        <v>0</v>
      </c>
      <c r="AJ16" s="136">
        <f>$C16*VLOOKUP($A16,'Non-energy Multiplier'!$A$1:$AQ$44,COLUMN('Non-energy Multiplier'!AJ$1),0)</f>
        <v>0</v>
      </c>
      <c r="AK16" s="136">
        <f>$C16*VLOOKUP($A16,'Non-energy Multiplier'!$A$1:$AQ$44,COLUMN('Non-energy Multiplier'!AK$1),0)</f>
        <v>0</v>
      </c>
      <c r="AL16" s="136">
        <f>$C16*VLOOKUP($A16,'Non-energy Multiplier'!$A$1:$AQ$44,COLUMN('Non-energy Multiplier'!AL$1),0)</f>
        <v>0</v>
      </c>
      <c r="AM16" s="136">
        <f>$C16*VLOOKUP($A16,'Non-energy Multiplier'!$A$1:$AQ$44,COLUMN('Non-energy Multiplier'!AM$1),0)</f>
        <v>0</v>
      </c>
      <c r="AN16" s="136">
        <f>$C16*VLOOKUP($A16,'Non-energy Multiplier'!$A$1:$AQ$44,COLUMN('Non-energy Multiplier'!AN$1),0)</f>
        <v>0</v>
      </c>
      <c r="AO16" s="136">
        <f>$C16*VLOOKUP($A16,'Non-energy Multiplier'!$A$1:$AQ$44,COLUMN('Non-energy Multiplier'!AO$1),0)</f>
        <v>0</v>
      </c>
      <c r="AP16" s="136">
        <f>$C16*VLOOKUP($A16,'Non-energy Multiplier'!$A$1:$AQ$44,COLUMN('Non-energy Multiplier'!AP$1),0)</f>
        <v>0</v>
      </c>
      <c r="AQ16" s="136">
        <f>$C16*VLOOKUP($A16,'Non-energy Multiplier'!$A$1:$AQ$44,COLUMN('Non-energy Multiplier'!AQ$1),0)</f>
        <v>0</v>
      </c>
      <c r="AR16" s="136" t="str">
        <f>VLOOKUP($A16,'Sector Match'!$A$1:$B$43,2,0)</f>
        <v>textiles apparel and leather 13T15</v>
      </c>
    </row>
    <row r="17" spans="1:44" x14ac:dyDescent="0.2">
      <c r="A17" s="12" t="s">
        <v>16</v>
      </c>
      <c r="B17" s="136">
        <f>'Non-energy Use 2019'!D130</f>
        <v>0</v>
      </c>
      <c r="C17" s="136">
        <f>'Non-energy Use 2020'!D129</f>
        <v>0</v>
      </c>
      <c r="D17" s="136">
        <f>$C17*VLOOKUP($A17,'Non-energy Multiplier'!$A$1:$AQ$44,COLUMN('Non-energy Multiplier'!D$1),0)</f>
        <v>0</v>
      </c>
      <c r="E17" s="136">
        <f>$C17*VLOOKUP($A17,'Non-energy Multiplier'!$A$1:$AQ$44,COLUMN('Non-energy Multiplier'!E$1),0)</f>
        <v>0</v>
      </c>
      <c r="F17" s="136">
        <f>$C17*VLOOKUP($A17,'Non-energy Multiplier'!$A$1:$AQ$44,COLUMN('Non-energy Multiplier'!F$1),0)</f>
        <v>0</v>
      </c>
      <c r="G17" s="136">
        <f>$C17*VLOOKUP($A17,'Non-energy Multiplier'!$A$1:$AQ$44,COLUMN('Non-energy Multiplier'!G$1),0)</f>
        <v>0</v>
      </c>
      <c r="H17" s="136">
        <f>$C17*VLOOKUP($A17,'Non-energy Multiplier'!$A$1:$AQ$44,COLUMN('Non-energy Multiplier'!H$1),0)</f>
        <v>0</v>
      </c>
      <c r="I17" s="136">
        <f>$C17*VLOOKUP($A17,'Non-energy Multiplier'!$A$1:$AQ$44,COLUMN('Non-energy Multiplier'!I$1),0)</f>
        <v>0</v>
      </c>
      <c r="J17" s="136">
        <f>$C17*VLOOKUP($A17,'Non-energy Multiplier'!$A$1:$AQ$44,COLUMN('Non-energy Multiplier'!J$1),0)</f>
        <v>0</v>
      </c>
      <c r="K17" s="136">
        <f>$C17*VLOOKUP($A17,'Non-energy Multiplier'!$A$1:$AQ$44,COLUMN('Non-energy Multiplier'!K$1),0)</f>
        <v>0</v>
      </c>
      <c r="L17" s="136">
        <f>$C17*VLOOKUP($A17,'Non-energy Multiplier'!$A$1:$AQ$44,COLUMN('Non-energy Multiplier'!L$1),0)</f>
        <v>0</v>
      </c>
      <c r="M17" s="136">
        <f>$C17*VLOOKUP($A17,'Non-energy Multiplier'!$A$1:$AQ$44,COLUMN('Non-energy Multiplier'!M$1),0)</f>
        <v>0</v>
      </c>
      <c r="N17" s="136">
        <f>$C17*VLOOKUP($A17,'Non-energy Multiplier'!$A$1:$AQ$44,COLUMN('Non-energy Multiplier'!N$1),0)</f>
        <v>0</v>
      </c>
      <c r="O17" s="136">
        <f>$C17*VLOOKUP($A17,'Non-energy Multiplier'!$A$1:$AQ$44,COLUMN('Non-energy Multiplier'!O$1),0)</f>
        <v>0</v>
      </c>
      <c r="P17" s="136">
        <f>$C17*VLOOKUP($A17,'Non-energy Multiplier'!$A$1:$AQ$44,COLUMN('Non-energy Multiplier'!P$1),0)</f>
        <v>0</v>
      </c>
      <c r="Q17" s="136">
        <f>$C17*VLOOKUP($A17,'Non-energy Multiplier'!$A$1:$AQ$44,COLUMN('Non-energy Multiplier'!Q$1),0)</f>
        <v>0</v>
      </c>
      <c r="R17" s="136">
        <f>$C17*VLOOKUP($A17,'Non-energy Multiplier'!$A$1:$AQ$44,COLUMN('Non-energy Multiplier'!R$1),0)</f>
        <v>0</v>
      </c>
      <c r="S17" s="136">
        <f>$C17*VLOOKUP($A17,'Non-energy Multiplier'!$A$1:$AQ$44,COLUMN('Non-energy Multiplier'!S$1),0)</f>
        <v>0</v>
      </c>
      <c r="T17" s="136">
        <f>$C17*VLOOKUP($A17,'Non-energy Multiplier'!$A$1:$AQ$44,COLUMN('Non-energy Multiplier'!T$1),0)</f>
        <v>0</v>
      </c>
      <c r="U17" s="136">
        <f>$C17*VLOOKUP($A17,'Non-energy Multiplier'!$A$1:$AQ$44,COLUMN('Non-energy Multiplier'!U$1),0)</f>
        <v>0</v>
      </c>
      <c r="V17" s="136">
        <f>$C17*VLOOKUP($A17,'Non-energy Multiplier'!$A$1:$AQ$44,COLUMN('Non-energy Multiplier'!V$1),0)</f>
        <v>0</v>
      </c>
      <c r="W17" s="136">
        <f>$C17*VLOOKUP($A17,'Non-energy Multiplier'!$A$1:$AQ$44,COLUMN('Non-energy Multiplier'!W$1),0)</f>
        <v>0</v>
      </c>
      <c r="X17" s="136">
        <f>$C17*VLOOKUP($A17,'Non-energy Multiplier'!$A$1:$AQ$44,COLUMN('Non-energy Multiplier'!X$1),0)</f>
        <v>0</v>
      </c>
      <c r="Y17" s="136">
        <f>$C17*VLOOKUP($A17,'Non-energy Multiplier'!$A$1:$AQ$44,COLUMN('Non-energy Multiplier'!Y$1),0)</f>
        <v>0</v>
      </c>
      <c r="Z17" s="136">
        <f>$C17*VLOOKUP($A17,'Non-energy Multiplier'!$A$1:$AQ$44,COLUMN('Non-energy Multiplier'!Z$1),0)</f>
        <v>0</v>
      </c>
      <c r="AA17" s="136">
        <f>$C17*VLOOKUP($A17,'Non-energy Multiplier'!$A$1:$AQ$44,COLUMN('Non-energy Multiplier'!AA$1),0)</f>
        <v>0</v>
      </c>
      <c r="AB17" s="136">
        <f>$C17*VLOOKUP($A17,'Non-energy Multiplier'!$A$1:$AQ$44,COLUMN('Non-energy Multiplier'!AB$1),0)</f>
        <v>0</v>
      </c>
      <c r="AC17" s="136">
        <f>$C17*VLOOKUP($A17,'Non-energy Multiplier'!$A$1:$AQ$44,COLUMN('Non-energy Multiplier'!AC$1),0)</f>
        <v>0</v>
      </c>
      <c r="AD17" s="136">
        <f>$C17*VLOOKUP($A17,'Non-energy Multiplier'!$A$1:$AQ$44,COLUMN('Non-energy Multiplier'!AD$1),0)</f>
        <v>0</v>
      </c>
      <c r="AE17" s="136">
        <f>$C17*VLOOKUP($A17,'Non-energy Multiplier'!$A$1:$AQ$44,COLUMN('Non-energy Multiplier'!AE$1),0)</f>
        <v>0</v>
      </c>
      <c r="AF17" s="136">
        <f>$C17*VLOOKUP($A17,'Non-energy Multiplier'!$A$1:$AQ$44,COLUMN('Non-energy Multiplier'!AF$1),0)</f>
        <v>0</v>
      </c>
      <c r="AG17" s="136">
        <f>$C17*VLOOKUP($A17,'Non-energy Multiplier'!$A$1:$AQ$44,COLUMN('Non-energy Multiplier'!AG$1),0)</f>
        <v>0</v>
      </c>
      <c r="AH17" s="136">
        <f>$C17*VLOOKUP($A17,'Non-energy Multiplier'!$A$1:$AQ$44,COLUMN('Non-energy Multiplier'!AH$1),0)</f>
        <v>0</v>
      </c>
      <c r="AI17" s="136">
        <f>$C17*VLOOKUP($A17,'Non-energy Multiplier'!$A$1:$AQ$44,COLUMN('Non-energy Multiplier'!AI$1),0)</f>
        <v>0</v>
      </c>
      <c r="AJ17" s="136">
        <f>$C17*VLOOKUP($A17,'Non-energy Multiplier'!$A$1:$AQ$44,COLUMN('Non-energy Multiplier'!AJ$1),0)</f>
        <v>0</v>
      </c>
      <c r="AK17" s="136">
        <f>$C17*VLOOKUP($A17,'Non-energy Multiplier'!$A$1:$AQ$44,COLUMN('Non-energy Multiplier'!AK$1),0)</f>
        <v>0</v>
      </c>
      <c r="AL17" s="136">
        <f>$C17*VLOOKUP($A17,'Non-energy Multiplier'!$A$1:$AQ$44,COLUMN('Non-energy Multiplier'!AL$1),0)</f>
        <v>0</v>
      </c>
      <c r="AM17" s="136">
        <f>$C17*VLOOKUP($A17,'Non-energy Multiplier'!$A$1:$AQ$44,COLUMN('Non-energy Multiplier'!AM$1),0)</f>
        <v>0</v>
      </c>
      <c r="AN17" s="136">
        <f>$C17*VLOOKUP($A17,'Non-energy Multiplier'!$A$1:$AQ$44,COLUMN('Non-energy Multiplier'!AN$1),0)</f>
        <v>0</v>
      </c>
      <c r="AO17" s="136">
        <f>$C17*VLOOKUP($A17,'Non-energy Multiplier'!$A$1:$AQ$44,COLUMN('Non-energy Multiplier'!AO$1),0)</f>
        <v>0</v>
      </c>
      <c r="AP17" s="136">
        <f>$C17*VLOOKUP($A17,'Non-energy Multiplier'!$A$1:$AQ$44,COLUMN('Non-energy Multiplier'!AP$1),0)</f>
        <v>0</v>
      </c>
      <c r="AQ17" s="136">
        <f>$C17*VLOOKUP($A17,'Non-energy Multiplier'!$A$1:$AQ$44,COLUMN('Non-energy Multiplier'!AQ$1),0)</f>
        <v>0</v>
      </c>
      <c r="AR17" s="136" t="str">
        <f>VLOOKUP($A17,'Sector Match'!$A$1:$B$43,2,0)</f>
        <v>wood products 16</v>
      </c>
    </row>
    <row r="18" spans="1:44" x14ac:dyDescent="0.2">
      <c r="A18" s="12" t="s">
        <v>17</v>
      </c>
      <c r="B18" s="136">
        <f>'Non-energy Use 2019'!D131</f>
        <v>0</v>
      </c>
      <c r="C18" s="136">
        <f>'Non-energy Use 2020'!D130</f>
        <v>0</v>
      </c>
      <c r="D18" s="136">
        <f>$C18*VLOOKUP($A18,'Non-energy Multiplier'!$A$1:$AQ$44,COLUMN('Non-energy Multiplier'!D$1),0)</f>
        <v>0</v>
      </c>
      <c r="E18" s="136">
        <f>$C18*VLOOKUP($A18,'Non-energy Multiplier'!$A$1:$AQ$44,COLUMN('Non-energy Multiplier'!E$1),0)</f>
        <v>0</v>
      </c>
      <c r="F18" s="136">
        <f>$C18*VLOOKUP($A18,'Non-energy Multiplier'!$A$1:$AQ$44,COLUMN('Non-energy Multiplier'!F$1),0)</f>
        <v>0</v>
      </c>
      <c r="G18" s="136">
        <f>$C18*VLOOKUP($A18,'Non-energy Multiplier'!$A$1:$AQ$44,COLUMN('Non-energy Multiplier'!G$1),0)</f>
        <v>0</v>
      </c>
      <c r="H18" s="136">
        <f>$C18*VLOOKUP($A18,'Non-energy Multiplier'!$A$1:$AQ$44,COLUMN('Non-energy Multiplier'!H$1),0)</f>
        <v>0</v>
      </c>
      <c r="I18" s="136">
        <f>$C18*VLOOKUP($A18,'Non-energy Multiplier'!$A$1:$AQ$44,COLUMN('Non-energy Multiplier'!I$1),0)</f>
        <v>0</v>
      </c>
      <c r="J18" s="136">
        <f>$C18*VLOOKUP($A18,'Non-energy Multiplier'!$A$1:$AQ$44,COLUMN('Non-energy Multiplier'!J$1),0)</f>
        <v>0</v>
      </c>
      <c r="K18" s="136">
        <f>$C18*VLOOKUP($A18,'Non-energy Multiplier'!$A$1:$AQ$44,COLUMN('Non-energy Multiplier'!K$1),0)</f>
        <v>0</v>
      </c>
      <c r="L18" s="136">
        <f>$C18*VLOOKUP($A18,'Non-energy Multiplier'!$A$1:$AQ$44,COLUMN('Non-energy Multiplier'!L$1),0)</f>
        <v>0</v>
      </c>
      <c r="M18" s="136">
        <f>$C18*VLOOKUP($A18,'Non-energy Multiplier'!$A$1:$AQ$44,COLUMN('Non-energy Multiplier'!M$1),0)</f>
        <v>0</v>
      </c>
      <c r="N18" s="136">
        <f>$C18*VLOOKUP($A18,'Non-energy Multiplier'!$A$1:$AQ$44,COLUMN('Non-energy Multiplier'!N$1),0)</f>
        <v>0</v>
      </c>
      <c r="O18" s="136">
        <f>$C18*VLOOKUP($A18,'Non-energy Multiplier'!$A$1:$AQ$44,COLUMN('Non-energy Multiplier'!O$1),0)</f>
        <v>0</v>
      </c>
      <c r="P18" s="136">
        <f>$C18*VLOOKUP($A18,'Non-energy Multiplier'!$A$1:$AQ$44,COLUMN('Non-energy Multiplier'!P$1),0)</f>
        <v>0</v>
      </c>
      <c r="Q18" s="136">
        <f>$C18*VLOOKUP($A18,'Non-energy Multiplier'!$A$1:$AQ$44,COLUMN('Non-energy Multiplier'!Q$1),0)</f>
        <v>0</v>
      </c>
      <c r="R18" s="136">
        <f>$C18*VLOOKUP($A18,'Non-energy Multiplier'!$A$1:$AQ$44,COLUMN('Non-energy Multiplier'!R$1),0)</f>
        <v>0</v>
      </c>
      <c r="S18" s="136">
        <f>$C18*VLOOKUP($A18,'Non-energy Multiplier'!$A$1:$AQ$44,COLUMN('Non-energy Multiplier'!S$1),0)</f>
        <v>0</v>
      </c>
      <c r="T18" s="136">
        <f>$C18*VLOOKUP($A18,'Non-energy Multiplier'!$A$1:$AQ$44,COLUMN('Non-energy Multiplier'!T$1),0)</f>
        <v>0</v>
      </c>
      <c r="U18" s="136">
        <f>$C18*VLOOKUP($A18,'Non-energy Multiplier'!$A$1:$AQ$44,COLUMN('Non-energy Multiplier'!U$1),0)</f>
        <v>0</v>
      </c>
      <c r="V18" s="136">
        <f>$C18*VLOOKUP($A18,'Non-energy Multiplier'!$A$1:$AQ$44,COLUMN('Non-energy Multiplier'!V$1),0)</f>
        <v>0</v>
      </c>
      <c r="W18" s="136">
        <f>$C18*VLOOKUP($A18,'Non-energy Multiplier'!$A$1:$AQ$44,COLUMN('Non-energy Multiplier'!W$1),0)</f>
        <v>0</v>
      </c>
      <c r="X18" s="136">
        <f>$C18*VLOOKUP($A18,'Non-energy Multiplier'!$A$1:$AQ$44,COLUMN('Non-energy Multiplier'!X$1),0)</f>
        <v>0</v>
      </c>
      <c r="Y18" s="136">
        <f>$C18*VLOOKUP($A18,'Non-energy Multiplier'!$A$1:$AQ$44,COLUMN('Non-energy Multiplier'!Y$1),0)</f>
        <v>0</v>
      </c>
      <c r="Z18" s="136">
        <f>$C18*VLOOKUP($A18,'Non-energy Multiplier'!$A$1:$AQ$44,COLUMN('Non-energy Multiplier'!Z$1),0)</f>
        <v>0</v>
      </c>
      <c r="AA18" s="136">
        <f>$C18*VLOOKUP($A18,'Non-energy Multiplier'!$A$1:$AQ$44,COLUMN('Non-energy Multiplier'!AA$1),0)</f>
        <v>0</v>
      </c>
      <c r="AB18" s="136">
        <f>$C18*VLOOKUP($A18,'Non-energy Multiplier'!$A$1:$AQ$44,COLUMN('Non-energy Multiplier'!AB$1),0)</f>
        <v>0</v>
      </c>
      <c r="AC18" s="136">
        <f>$C18*VLOOKUP($A18,'Non-energy Multiplier'!$A$1:$AQ$44,COLUMN('Non-energy Multiplier'!AC$1),0)</f>
        <v>0</v>
      </c>
      <c r="AD18" s="136">
        <f>$C18*VLOOKUP($A18,'Non-energy Multiplier'!$A$1:$AQ$44,COLUMN('Non-energy Multiplier'!AD$1),0)</f>
        <v>0</v>
      </c>
      <c r="AE18" s="136">
        <f>$C18*VLOOKUP($A18,'Non-energy Multiplier'!$A$1:$AQ$44,COLUMN('Non-energy Multiplier'!AE$1),0)</f>
        <v>0</v>
      </c>
      <c r="AF18" s="136">
        <f>$C18*VLOOKUP($A18,'Non-energy Multiplier'!$A$1:$AQ$44,COLUMN('Non-energy Multiplier'!AF$1),0)</f>
        <v>0</v>
      </c>
      <c r="AG18" s="136">
        <f>$C18*VLOOKUP($A18,'Non-energy Multiplier'!$A$1:$AQ$44,COLUMN('Non-energy Multiplier'!AG$1),0)</f>
        <v>0</v>
      </c>
      <c r="AH18" s="136">
        <f>$C18*VLOOKUP($A18,'Non-energy Multiplier'!$A$1:$AQ$44,COLUMN('Non-energy Multiplier'!AH$1),0)</f>
        <v>0</v>
      </c>
      <c r="AI18" s="136">
        <f>$C18*VLOOKUP($A18,'Non-energy Multiplier'!$A$1:$AQ$44,COLUMN('Non-energy Multiplier'!AI$1),0)</f>
        <v>0</v>
      </c>
      <c r="AJ18" s="136">
        <f>$C18*VLOOKUP($A18,'Non-energy Multiplier'!$A$1:$AQ$44,COLUMN('Non-energy Multiplier'!AJ$1),0)</f>
        <v>0</v>
      </c>
      <c r="AK18" s="136">
        <f>$C18*VLOOKUP($A18,'Non-energy Multiplier'!$A$1:$AQ$44,COLUMN('Non-energy Multiplier'!AK$1),0)</f>
        <v>0</v>
      </c>
      <c r="AL18" s="136">
        <f>$C18*VLOOKUP($A18,'Non-energy Multiplier'!$A$1:$AQ$44,COLUMN('Non-energy Multiplier'!AL$1),0)</f>
        <v>0</v>
      </c>
      <c r="AM18" s="136">
        <f>$C18*VLOOKUP($A18,'Non-energy Multiplier'!$A$1:$AQ$44,COLUMN('Non-energy Multiplier'!AM$1),0)</f>
        <v>0</v>
      </c>
      <c r="AN18" s="136">
        <f>$C18*VLOOKUP($A18,'Non-energy Multiplier'!$A$1:$AQ$44,COLUMN('Non-energy Multiplier'!AN$1),0)</f>
        <v>0</v>
      </c>
      <c r="AO18" s="136">
        <f>$C18*VLOOKUP($A18,'Non-energy Multiplier'!$A$1:$AQ$44,COLUMN('Non-energy Multiplier'!AO$1),0)</f>
        <v>0</v>
      </c>
      <c r="AP18" s="136">
        <f>$C18*VLOOKUP($A18,'Non-energy Multiplier'!$A$1:$AQ$44,COLUMN('Non-energy Multiplier'!AP$1),0)</f>
        <v>0</v>
      </c>
      <c r="AQ18" s="136">
        <f>$C18*VLOOKUP($A18,'Non-energy Multiplier'!$A$1:$AQ$44,COLUMN('Non-energy Multiplier'!AQ$1),0)</f>
        <v>0</v>
      </c>
      <c r="AR18" s="136" t="str">
        <f>VLOOKUP($A18,'Sector Match'!$A$1:$B$43,2,0)</f>
        <v>wood products 16</v>
      </c>
    </row>
    <row r="19" spans="1:44" x14ac:dyDescent="0.2">
      <c r="A19" s="12" t="s">
        <v>18</v>
      </c>
      <c r="B19" s="136">
        <f>'Non-energy Use 2019'!D132</f>
        <v>0</v>
      </c>
      <c r="C19" s="136">
        <f>'Non-energy Use 2020'!D131</f>
        <v>0</v>
      </c>
      <c r="D19" s="136">
        <f>$C19*VLOOKUP($A19,'Non-energy Multiplier'!$A$1:$AQ$44,COLUMN('Non-energy Multiplier'!D$1),0)</f>
        <v>0</v>
      </c>
      <c r="E19" s="136">
        <f>$C19*VLOOKUP($A19,'Non-energy Multiplier'!$A$1:$AQ$44,COLUMN('Non-energy Multiplier'!E$1),0)</f>
        <v>0</v>
      </c>
      <c r="F19" s="136">
        <f>$C19*VLOOKUP($A19,'Non-energy Multiplier'!$A$1:$AQ$44,COLUMN('Non-energy Multiplier'!F$1),0)</f>
        <v>0</v>
      </c>
      <c r="G19" s="136">
        <f>$C19*VLOOKUP($A19,'Non-energy Multiplier'!$A$1:$AQ$44,COLUMN('Non-energy Multiplier'!G$1),0)</f>
        <v>0</v>
      </c>
      <c r="H19" s="136">
        <f>$C19*VLOOKUP($A19,'Non-energy Multiplier'!$A$1:$AQ$44,COLUMN('Non-energy Multiplier'!H$1),0)</f>
        <v>0</v>
      </c>
      <c r="I19" s="136">
        <f>$C19*VLOOKUP($A19,'Non-energy Multiplier'!$A$1:$AQ$44,COLUMN('Non-energy Multiplier'!I$1),0)</f>
        <v>0</v>
      </c>
      <c r="J19" s="136">
        <f>$C19*VLOOKUP($A19,'Non-energy Multiplier'!$A$1:$AQ$44,COLUMN('Non-energy Multiplier'!J$1),0)</f>
        <v>0</v>
      </c>
      <c r="K19" s="136">
        <f>$C19*VLOOKUP($A19,'Non-energy Multiplier'!$A$1:$AQ$44,COLUMN('Non-energy Multiplier'!K$1),0)</f>
        <v>0</v>
      </c>
      <c r="L19" s="136">
        <f>$C19*VLOOKUP($A19,'Non-energy Multiplier'!$A$1:$AQ$44,COLUMN('Non-energy Multiplier'!L$1),0)</f>
        <v>0</v>
      </c>
      <c r="M19" s="136">
        <f>$C19*VLOOKUP($A19,'Non-energy Multiplier'!$A$1:$AQ$44,COLUMN('Non-energy Multiplier'!M$1),0)</f>
        <v>0</v>
      </c>
      <c r="N19" s="136">
        <f>$C19*VLOOKUP($A19,'Non-energy Multiplier'!$A$1:$AQ$44,COLUMN('Non-energy Multiplier'!N$1),0)</f>
        <v>0</v>
      </c>
      <c r="O19" s="136">
        <f>$C19*VLOOKUP($A19,'Non-energy Multiplier'!$A$1:$AQ$44,COLUMN('Non-energy Multiplier'!O$1),0)</f>
        <v>0</v>
      </c>
      <c r="P19" s="136">
        <f>$C19*VLOOKUP($A19,'Non-energy Multiplier'!$A$1:$AQ$44,COLUMN('Non-energy Multiplier'!P$1),0)</f>
        <v>0</v>
      </c>
      <c r="Q19" s="136">
        <f>$C19*VLOOKUP($A19,'Non-energy Multiplier'!$A$1:$AQ$44,COLUMN('Non-energy Multiplier'!Q$1),0)</f>
        <v>0</v>
      </c>
      <c r="R19" s="136">
        <f>$C19*VLOOKUP($A19,'Non-energy Multiplier'!$A$1:$AQ$44,COLUMN('Non-energy Multiplier'!R$1),0)</f>
        <v>0</v>
      </c>
      <c r="S19" s="136">
        <f>$C19*VLOOKUP($A19,'Non-energy Multiplier'!$A$1:$AQ$44,COLUMN('Non-energy Multiplier'!S$1),0)</f>
        <v>0</v>
      </c>
      <c r="T19" s="136">
        <f>$C19*VLOOKUP($A19,'Non-energy Multiplier'!$A$1:$AQ$44,COLUMN('Non-energy Multiplier'!T$1),0)</f>
        <v>0</v>
      </c>
      <c r="U19" s="136">
        <f>$C19*VLOOKUP($A19,'Non-energy Multiplier'!$A$1:$AQ$44,COLUMN('Non-energy Multiplier'!U$1),0)</f>
        <v>0</v>
      </c>
      <c r="V19" s="136">
        <f>$C19*VLOOKUP($A19,'Non-energy Multiplier'!$A$1:$AQ$44,COLUMN('Non-energy Multiplier'!V$1),0)</f>
        <v>0</v>
      </c>
      <c r="W19" s="136">
        <f>$C19*VLOOKUP($A19,'Non-energy Multiplier'!$A$1:$AQ$44,COLUMN('Non-energy Multiplier'!W$1),0)</f>
        <v>0</v>
      </c>
      <c r="X19" s="136">
        <f>$C19*VLOOKUP($A19,'Non-energy Multiplier'!$A$1:$AQ$44,COLUMN('Non-energy Multiplier'!X$1),0)</f>
        <v>0</v>
      </c>
      <c r="Y19" s="136">
        <f>$C19*VLOOKUP($A19,'Non-energy Multiplier'!$A$1:$AQ$44,COLUMN('Non-energy Multiplier'!Y$1),0)</f>
        <v>0</v>
      </c>
      <c r="Z19" s="136">
        <f>$C19*VLOOKUP($A19,'Non-energy Multiplier'!$A$1:$AQ$44,COLUMN('Non-energy Multiplier'!Z$1),0)</f>
        <v>0</v>
      </c>
      <c r="AA19" s="136">
        <f>$C19*VLOOKUP($A19,'Non-energy Multiplier'!$A$1:$AQ$44,COLUMN('Non-energy Multiplier'!AA$1),0)</f>
        <v>0</v>
      </c>
      <c r="AB19" s="136">
        <f>$C19*VLOOKUP($A19,'Non-energy Multiplier'!$A$1:$AQ$44,COLUMN('Non-energy Multiplier'!AB$1),0)</f>
        <v>0</v>
      </c>
      <c r="AC19" s="136">
        <f>$C19*VLOOKUP($A19,'Non-energy Multiplier'!$A$1:$AQ$44,COLUMN('Non-energy Multiplier'!AC$1),0)</f>
        <v>0</v>
      </c>
      <c r="AD19" s="136">
        <f>$C19*VLOOKUP($A19,'Non-energy Multiplier'!$A$1:$AQ$44,COLUMN('Non-energy Multiplier'!AD$1),0)</f>
        <v>0</v>
      </c>
      <c r="AE19" s="136">
        <f>$C19*VLOOKUP($A19,'Non-energy Multiplier'!$A$1:$AQ$44,COLUMN('Non-energy Multiplier'!AE$1),0)</f>
        <v>0</v>
      </c>
      <c r="AF19" s="136">
        <f>$C19*VLOOKUP($A19,'Non-energy Multiplier'!$A$1:$AQ$44,COLUMN('Non-energy Multiplier'!AF$1),0)</f>
        <v>0</v>
      </c>
      <c r="AG19" s="136">
        <f>$C19*VLOOKUP($A19,'Non-energy Multiplier'!$A$1:$AQ$44,COLUMN('Non-energy Multiplier'!AG$1),0)</f>
        <v>0</v>
      </c>
      <c r="AH19" s="136">
        <f>$C19*VLOOKUP($A19,'Non-energy Multiplier'!$A$1:$AQ$44,COLUMN('Non-energy Multiplier'!AH$1),0)</f>
        <v>0</v>
      </c>
      <c r="AI19" s="136">
        <f>$C19*VLOOKUP($A19,'Non-energy Multiplier'!$A$1:$AQ$44,COLUMN('Non-energy Multiplier'!AI$1),0)</f>
        <v>0</v>
      </c>
      <c r="AJ19" s="136">
        <f>$C19*VLOOKUP($A19,'Non-energy Multiplier'!$A$1:$AQ$44,COLUMN('Non-energy Multiplier'!AJ$1),0)</f>
        <v>0</v>
      </c>
      <c r="AK19" s="136">
        <f>$C19*VLOOKUP($A19,'Non-energy Multiplier'!$A$1:$AQ$44,COLUMN('Non-energy Multiplier'!AK$1),0)</f>
        <v>0</v>
      </c>
      <c r="AL19" s="136">
        <f>$C19*VLOOKUP($A19,'Non-energy Multiplier'!$A$1:$AQ$44,COLUMN('Non-energy Multiplier'!AL$1),0)</f>
        <v>0</v>
      </c>
      <c r="AM19" s="136">
        <f>$C19*VLOOKUP($A19,'Non-energy Multiplier'!$A$1:$AQ$44,COLUMN('Non-energy Multiplier'!AM$1),0)</f>
        <v>0</v>
      </c>
      <c r="AN19" s="136">
        <f>$C19*VLOOKUP($A19,'Non-energy Multiplier'!$A$1:$AQ$44,COLUMN('Non-energy Multiplier'!AN$1),0)</f>
        <v>0</v>
      </c>
      <c r="AO19" s="136">
        <f>$C19*VLOOKUP($A19,'Non-energy Multiplier'!$A$1:$AQ$44,COLUMN('Non-energy Multiplier'!AO$1),0)</f>
        <v>0</v>
      </c>
      <c r="AP19" s="136">
        <f>$C19*VLOOKUP($A19,'Non-energy Multiplier'!$A$1:$AQ$44,COLUMN('Non-energy Multiplier'!AP$1),0)</f>
        <v>0</v>
      </c>
      <c r="AQ19" s="136">
        <f>$C19*VLOOKUP($A19,'Non-energy Multiplier'!$A$1:$AQ$44,COLUMN('Non-energy Multiplier'!AQ$1),0)</f>
        <v>0</v>
      </c>
      <c r="AR19" s="136" t="str">
        <f>VLOOKUP($A19,'Sector Match'!$A$1:$B$43,2,0)</f>
        <v>pulp paper and printing 17T18</v>
      </c>
    </row>
    <row r="20" spans="1:44" x14ac:dyDescent="0.2">
      <c r="A20" s="12" t="s">
        <v>19</v>
      </c>
      <c r="B20" s="136">
        <f>'Non-energy Use 2019'!D133</f>
        <v>0</v>
      </c>
      <c r="C20" s="136">
        <f>'Non-energy Use 2020'!D132</f>
        <v>0</v>
      </c>
      <c r="D20" s="136">
        <f>$C20*VLOOKUP($A20,'Non-energy Multiplier'!$A$1:$AQ$44,COLUMN('Non-energy Multiplier'!D$1),0)</f>
        <v>0</v>
      </c>
      <c r="E20" s="136">
        <f>$C20*VLOOKUP($A20,'Non-energy Multiplier'!$A$1:$AQ$44,COLUMN('Non-energy Multiplier'!E$1),0)</f>
        <v>0</v>
      </c>
      <c r="F20" s="136">
        <f>$C20*VLOOKUP($A20,'Non-energy Multiplier'!$A$1:$AQ$44,COLUMN('Non-energy Multiplier'!F$1),0)</f>
        <v>0</v>
      </c>
      <c r="G20" s="136">
        <f>$C20*VLOOKUP($A20,'Non-energy Multiplier'!$A$1:$AQ$44,COLUMN('Non-energy Multiplier'!G$1),0)</f>
        <v>0</v>
      </c>
      <c r="H20" s="136">
        <f>$C20*VLOOKUP($A20,'Non-energy Multiplier'!$A$1:$AQ$44,COLUMN('Non-energy Multiplier'!H$1),0)</f>
        <v>0</v>
      </c>
      <c r="I20" s="136">
        <f>$C20*VLOOKUP($A20,'Non-energy Multiplier'!$A$1:$AQ$44,COLUMN('Non-energy Multiplier'!I$1),0)</f>
        <v>0</v>
      </c>
      <c r="J20" s="136">
        <f>$C20*VLOOKUP($A20,'Non-energy Multiplier'!$A$1:$AQ$44,COLUMN('Non-energy Multiplier'!J$1),0)</f>
        <v>0</v>
      </c>
      <c r="K20" s="136">
        <f>$C20*VLOOKUP($A20,'Non-energy Multiplier'!$A$1:$AQ$44,COLUMN('Non-energy Multiplier'!K$1),0)</f>
        <v>0</v>
      </c>
      <c r="L20" s="136">
        <f>$C20*VLOOKUP($A20,'Non-energy Multiplier'!$A$1:$AQ$44,COLUMN('Non-energy Multiplier'!L$1),0)</f>
        <v>0</v>
      </c>
      <c r="M20" s="136">
        <f>$C20*VLOOKUP($A20,'Non-energy Multiplier'!$A$1:$AQ$44,COLUMN('Non-energy Multiplier'!M$1),0)</f>
        <v>0</v>
      </c>
      <c r="N20" s="136">
        <f>$C20*VLOOKUP($A20,'Non-energy Multiplier'!$A$1:$AQ$44,COLUMN('Non-energy Multiplier'!N$1),0)</f>
        <v>0</v>
      </c>
      <c r="O20" s="136">
        <f>$C20*VLOOKUP($A20,'Non-energy Multiplier'!$A$1:$AQ$44,COLUMN('Non-energy Multiplier'!O$1),0)</f>
        <v>0</v>
      </c>
      <c r="P20" s="136">
        <f>$C20*VLOOKUP($A20,'Non-energy Multiplier'!$A$1:$AQ$44,COLUMN('Non-energy Multiplier'!P$1),0)</f>
        <v>0</v>
      </c>
      <c r="Q20" s="136">
        <f>$C20*VLOOKUP($A20,'Non-energy Multiplier'!$A$1:$AQ$44,COLUMN('Non-energy Multiplier'!Q$1),0)</f>
        <v>0</v>
      </c>
      <c r="R20" s="136">
        <f>$C20*VLOOKUP($A20,'Non-energy Multiplier'!$A$1:$AQ$44,COLUMN('Non-energy Multiplier'!R$1),0)</f>
        <v>0</v>
      </c>
      <c r="S20" s="136">
        <f>$C20*VLOOKUP($A20,'Non-energy Multiplier'!$A$1:$AQ$44,COLUMN('Non-energy Multiplier'!S$1),0)</f>
        <v>0</v>
      </c>
      <c r="T20" s="136">
        <f>$C20*VLOOKUP($A20,'Non-energy Multiplier'!$A$1:$AQ$44,COLUMN('Non-energy Multiplier'!T$1),0)</f>
        <v>0</v>
      </c>
      <c r="U20" s="136">
        <f>$C20*VLOOKUP($A20,'Non-energy Multiplier'!$A$1:$AQ$44,COLUMN('Non-energy Multiplier'!U$1),0)</f>
        <v>0</v>
      </c>
      <c r="V20" s="136">
        <f>$C20*VLOOKUP($A20,'Non-energy Multiplier'!$A$1:$AQ$44,COLUMN('Non-energy Multiplier'!V$1),0)</f>
        <v>0</v>
      </c>
      <c r="W20" s="136">
        <f>$C20*VLOOKUP($A20,'Non-energy Multiplier'!$A$1:$AQ$44,COLUMN('Non-energy Multiplier'!W$1),0)</f>
        <v>0</v>
      </c>
      <c r="X20" s="136">
        <f>$C20*VLOOKUP($A20,'Non-energy Multiplier'!$A$1:$AQ$44,COLUMN('Non-energy Multiplier'!X$1),0)</f>
        <v>0</v>
      </c>
      <c r="Y20" s="136">
        <f>$C20*VLOOKUP($A20,'Non-energy Multiplier'!$A$1:$AQ$44,COLUMN('Non-energy Multiplier'!Y$1),0)</f>
        <v>0</v>
      </c>
      <c r="Z20" s="136">
        <f>$C20*VLOOKUP($A20,'Non-energy Multiplier'!$A$1:$AQ$44,COLUMN('Non-energy Multiplier'!Z$1),0)</f>
        <v>0</v>
      </c>
      <c r="AA20" s="136">
        <f>$C20*VLOOKUP($A20,'Non-energy Multiplier'!$A$1:$AQ$44,COLUMN('Non-energy Multiplier'!AA$1),0)</f>
        <v>0</v>
      </c>
      <c r="AB20" s="136">
        <f>$C20*VLOOKUP($A20,'Non-energy Multiplier'!$A$1:$AQ$44,COLUMN('Non-energy Multiplier'!AB$1),0)</f>
        <v>0</v>
      </c>
      <c r="AC20" s="136">
        <f>$C20*VLOOKUP($A20,'Non-energy Multiplier'!$A$1:$AQ$44,COLUMN('Non-energy Multiplier'!AC$1),0)</f>
        <v>0</v>
      </c>
      <c r="AD20" s="136">
        <f>$C20*VLOOKUP($A20,'Non-energy Multiplier'!$A$1:$AQ$44,COLUMN('Non-energy Multiplier'!AD$1),0)</f>
        <v>0</v>
      </c>
      <c r="AE20" s="136">
        <f>$C20*VLOOKUP($A20,'Non-energy Multiplier'!$A$1:$AQ$44,COLUMN('Non-energy Multiplier'!AE$1),0)</f>
        <v>0</v>
      </c>
      <c r="AF20" s="136">
        <f>$C20*VLOOKUP($A20,'Non-energy Multiplier'!$A$1:$AQ$44,COLUMN('Non-energy Multiplier'!AF$1),0)</f>
        <v>0</v>
      </c>
      <c r="AG20" s="136">
        <f>$C20*VLOOKUP($A20,'Non-energy Multiplier'!$A$1:$AQ$44,COLUMN('Non-energy Multiplier'!AG$1),0)</f>
        <v>0</v>
      </c>
      <c r="AH20" s="136">
        <f>$C20*VLOOKUP($A20,'Non-energy Multiplier'!$A$1:$AQ$44,COLUMN('Non-energy Multiplier'!AH$1),0)</f>
        <v>0</v>
      </c>
      <c r="AI20" s="136">
        <f>$C20*VLOOKUP($A20,'Non-energy Multiplier'!$A$1:$AQ$44,COLUMN('Non-energy Multiplier'!AI$1),0)</f>
        <v>0</v>
      </c>
      <c r="AJ20" s="136">
        <f>$C20*VLOOKUP($A20,'Non-energy Multiplier'!$A$1:$AQ$44,COLUMN('Non-energy Multiplier'!AJ$1),0)</f>
        <v>0</v>
      </c>
      <c r="AK20" s="136">
        <f>$C20*VLOOKUP($A20,'Non-energy Multiplier'!$A$1:$AQ$44,COLUMN('Non-energy Multiplier'!AK$1),0)</f>
        <v>0</v>
      </c>
      <c r="AL20" s="136">
        <f>$C20*VLOOKUP($A20,'Non-energy Multiplier'!$A$1:$AQ$44,COLUMN('Non-energy Multiplier'!AL$1),0)</f>
        <v>0</v>
      </c>
      <c r="AM20" s="136">
        <f>$C20*VLOOKUP($A20,'Non-energy Multiplier'!$A$1:$AQ$44,COLUMN('Non-energy Multiplier'!AM$1),0)</f>
        <v>0</v>
      </c>
      <c r="AN20" s="136">
        <f>$C20*VLOOKUP($A20,'Non-energy Multiplier'!$A$1:$AQ$44,COLUMN('Non-energy Multiplier'!AN$1),0)</f>
        <v>0</v>
      </c>
      <c r="AO20" s="136">
        <f>$C20*VLOOKUP($A20,'Non-energy Multiplier'!$A$1:$AQ$44,COLUMN('Non-energy Multiplier'!AO$1),0)</f>
        <v>0</v>
      </c>
      <c r="AP20" s="136">
        <f>$C20*VLOOKUP($A20,'Non-energy Multiplier'!$A$1:$AQ$44,COLUMN('Non-energy Multiplier'!AP$1),0)</f>
        <v>0</v>
      </c>
      <c r="AQ20" s="136">
        <f>$C20*VLOOKUP($A20,'Non-energy Multiplier'!$A$1:$AQ$44,COLUMN('Non-energy Multiplier'!AQ$1),0)</f>
        <v>0</v>
      </c>
      <c r="AR20" s="136" t="str">
        <f>VLOOKUP($A20,'Sector Match'!$A$1:$B$43,2,0)</f>
        <v>pulp paper and printing 17T18</v>
      </c>
    </row>
    <row r="21" spans="1:44" x14ac:dyDescent="0.2">
      <c r="A21" s="12" t="s">
        <v>20</v>
      </c>
      <c r="B21" s="136">
        <f>'Non-energy Use 2019'!D134</f>
        <v>0</v>
      </c>
      <c r="C21" s="136">
        <f>'Non-energy Use 2020'!D133</f>
        <v>0</v>
      </c>
      <c r="D21" s="136">
        <f>$C21*VLOOKUP($A21,'Non-energy Multiplier'!$A$1:$AQ$44,COLUMN('Non-energy Multiplier'!D$1),0)</f>
        <v>0</v>
      </c>
      <c r="E21" s="136">
        <f>$C21*VLOOKUP($A21,'Non-energy Multiplier'!$A$1:$AQ$44,COLUMN('Non-energy Multiplier'!E$1),0)</f>
        <v>0</v>
      </c>
      <c r="F21" s="136">
        <f>$C21*VLOOKUP($A21,'Non-energy Multiplier'!$A$1:$AQ$44,COLUMN('Non-energy Multiplier'!F$1),0)</f>
        <v>0</v>
      </c>
      <c r="G21" s="136">
        <f>$C21*VLOOKUP($A21,'Non-energy Multiplier'!$A$1:$AQ$44,COLUMN('Non-energy Multiplier'!G$1),0)</f>
        <v>0</v>
      </c>
      <c r="H21" s="136">
        <f>$C21*VLOOKUP($A21,'Non-energy Multiplier'!$A$1:$AQ$44,COLUMN('Non-energy Multiplier'!H$1),0)</f>
        <v>0</v>
      </c>
      <c r="I21" s="136">
        <f>$C21*VLOOKUP($A21,'Non-energy Multiplier'!$A$1:$AQ$44,COLUMN('Non-energy Multiplier'!I$1),0)</f>
        <v>0</v>
      </c>
      <c r="J21" s="136">
        <f>$C21*VLOOKUP($A21,'Non-energy Multiplier'!$A$1:$AQ$44,COLUMN('Non-energy Multiplier'!J$1),0)</f>
        <v>0</v>
      </c>
      <c r="K21" s="136">
        <f>$C21*VLOOKUP($A21,'Non-energy Multiplier'!$A$1:$AQ$44,COLUMN('Non-energy Multiplier'!K$1),0)</f>
        <v>0</v>
      </c>
      <c r="L21" s="136">
        <f>$C21*VLOOKUP($A21,'Non-energy Multiplier'!$A$1:$AQ$44,COLUMN('Non-energy Multiplier'!L$1),0)</f>
        <v>0</v>
      </c>
      <c r="M21" s="136">
        <f>$C21*VLOOKUP($A21,'Non-energy Multiplier'!$A$1:$AQ$44,COLUMN('Non-energy Multiplier'!M$1),0)</f>
        <v>0</v>
      </c>
      <c r="N21" s="136">
        <f>$C21*VLOOKUP($A21,'Non-energy Multiplier'!$A$1:$AQ$44,COLUMN('Non-energy Multiplier'!N$1),0)</f>
        <v>0</v>
      </c>
      <c r="O21" s="136">
        <f>$C21*VLOOKUP($A21,'Non-energy Multiplier'!$A$1:$AQ$44,COLUMN('Non-energy Multiplier'!O$1),0)</f>
        <v>0</v>
      </c>
      <c r="P21" s="136">
        <f>$C21*VLOOKUP($A21,'Non-energy Multiplier'!$A$1:$AQ$44,COLUMN('Non-energy Multiplier'!P$1),0)</f>
        <v>0</v>
      </c>
      <c r="Q21" s="136">
        <f>$C21*VLOOKUP($A21,'Non-energy Multiplier'!$A$1:$AQ$44,COLUMN('Non-energy Multiplier'!Q$1),0)</f>
        <v>0</v>
      </c>
      <c r="R21" s="136">
        <f>$C21*VLOOKUP($A21,'Non-energy Multiplier'!$A$1:$AQ$44,COLUMN('Non-energy Multiplier'!R$1),0)</f>
        <v>0</v>
      </c>
      <c r="S21" s="136">
        <f>$C21*VLOOKUP($A21,'Non-energy Multiplier'!$A$1:$AQ$44,COLUMN('Non-energy Multiplier'!S$1),0)</f>
        <v>0</v>
      </c>
      <c r="T21" s="136">
        <f>$C21*VLOOKUP($A21,'Non-energy Multiplier'!$A$1:$AQ$44,COLUMN('Non-energy Multiplier'!T$1),0)</f>
        <v>0</v>
      </c>
      <c r="U21" s="136">
        <f>$C21*VLOOKUP($A21,'Non-energy Multiplier'!$A$1:$AQ$44,COLUMN('Non-energy Multiplier'!U$1),0)</f>
        <v>0</v>
      </c>
      <c r="V21" s="136">
        <f>$C21*VLOOKUP($A21,'Non-energy Multiplier'!$A$1:$AQ$44,COLUMN('Non-energy Multiplier'!V$1),0)</f>
        <v>0</v>
      </c>
      <c r="W21" s="136">
        <f>$C21*VLOOKUP($A21,'Non-energy Multiplier'!$A$1:$AQ$44,COLUMN('Non-energy Multiplier'!W$1),0)</f>
        <v>0</v>
      </c>
      <c r="X21" s="136">
        <f>$C21*VLOOKUP($A21,'Non-energy Multiplier'!$A$1:$AQ$44,COLUMN('Non-energy Multiplier'!X$1),0)</f>
        <v>0</v>
      </c>
      <c r="Y21" s="136">
        <f>$C21*VLOOKUP($A21,'Non-energy Multiplier'!$A$1:$AQ$44,COLUMN('Non-energy Multiplier'!Y$1),0)</f>
        <v>0</v>
      </c>
      <c r="Z21" s="136">
        <f>$C21*VLOOKUP($A21,'Non-energy Multiplier'!$A$1:$AQ$44,COLUMN('Non-energy Multiplier'!Z$1),0)</f>
        <v>0</v>
      </c>
      <c r="AA21" s="136">
        <f>$C21*VLOOKUP($A21,'Non-energy Multiplier'!$A$1:$AQ$44,COLUMN('Non-energy Multiplier'!AA$1),0)</f>
        <v>0</v>
      </c>
      <c r="AB21" s="136">
        <f>$C21*VLOOKUP($A21,'Non-energy Multiplier'!$A$1:$AQ$44,COLUMN('Non-energy Multiplier'!AB$1),0)</f>
        <v>0</v>
      </c>
      <c r="AC21" s="136">
        <f>$C21*VLOOKUP($A21,'Non-energy Multiplier'!$A$1:$AQ$44,COLUMN('Non-energy Multiplier'!AC$1),0)</f>
        <v>0</v>
      </c>
      <c r="AD21" s="136">
        <f>$C21*VLOOKUP($A21,'Non-energy Multiplier'!$A$1:$AQ$44,COLUMN('Non-energy Multiplier'!AD$1),0)</f>
        <v>0</v>
      </c>
      <c r="AE21" s="136">
        <f>$C21*VLOOKUP($A21,'Non-energy Multiplier'!$A$1:$AQ$44,COLUMN('Non-energy Multiplier'!AE$1),0)</f>
        <v>0</v>
      </c>
      <c r="AF21" s="136">
        <f>$C21*VLOOKUP($A21,'Non-energy Multiplier'!$A$1:$AQ$44,COLUMN('Non-energy Multiplier'!AF$1),0)</f>
        <v>0</v>
      </c>
      <c r="AG21" s="136">
        <f>$C21*VLOOKUP($A21,'Non-energy Multiplier'!$A$1:$AQ$44,COLUMN('Non-energy Multiplier'!AG$1),0)</f>
        <v>0</v>
      </c>
      <c r="AH21" s="136">
        <f>$C21*VLOOKUP($A21,'Non-energy Multiplier'!$A$1:$AQ$44,COLUMN('Non-energy Multiplier'!AH$1),0)</f>
        <v>0</v>
      </c>
      <c r="AI21" s="136">
        <f>$C21*VLOOKUP($A21,'Non-energy Multiplier'!$A$1:$AQ$44,COLUMN('Non-energy Multiplier'!AI$1),0)</f>
        <v>0</v>
      </c>
      <c r="AJ21" s="136">
        <f>$C21*VLOOKUP($A21,'Non-energy Multiplier'!$A$1:$AQ$44,COLUMN('Non-energy Multiplier'!AJ$1),0)</f>
        <v>0</v>
      </c>
      <c r="AK21" s="136">
        <f>$C21*VLOOKUP($A21,'Non-energy Multiplier'!$A$1:$AQ$44,COLUMN('Non-energy Multiplier'!AK$1),0)</f>
        <v>0</v>
      </c>
      <c r="AL21" s="136">
        <f>$C21*VLOOKUP($A21,'Non-energy Multiplier'!$A$1:$AQ$44,COLUMN('Non-energy Multiplier'!AL$1),0)</f>
        <v>0</v>
      </c>
      <c r="AM21" s="136">
        <f>$C21*VLOOKUP($A21,'Non-energy Multiplier'!$A$1:$AQ$44,COLUMN('Non-energy Multiplier'!AM$1),0)</f>
        <v>0</v>
      </c>
      <c r="AN21" s="136">
        <f>$C21*VLOOKUP($A21,'Non-energy Multiplier'!$A$1:$AQ$44,COLUMN('Non-energy Multiplier'!AN$1),0)</f>
        <v>0</v>
      </c>
      <c r="AO21" s="136">
        <f>$C21*VLOOKUP($A21,'Non-energy Multiplier'!$A$1:$AQ$44,COLUMN('Non-energy Multiplier'!AO$1),0)</f>
        <v>0</v>
      </c>
      <c r="AP21" s="136">
        <f>$C21*VLOOKUP($A21,'Non-energy Multiplier'!$A$1:$AQ$44,COLUMN('Non-energy Multiplier'!AP$1),0)</f>
        <v>0</v>
      </c>
      <c r="AQ21" s="136">
        <f>$C21*VLOOKUP($A21,'Non-energy Multiplier'!$A$1:$AQ$44,COLUMN('Non-energy Multiplier'!AQ$1),0)</f>
        <v>0</v>
      </c>
      <c r="AR21" s="136" t="str">
        <f>VLOOKUP($A21,'Sector Match'!$A$1:$B$43,2,0)</f>
        <v>pulp paper and printing 17T18</v>
      </c>
    </row>
    <row r="22" spans="1:44" x14ac:dyDescent="0.2">
      <c r="A22" s="12" t="s">
        <v>21</v>
      </c>
      <c r="B22" s="136">
        <f>'Non-energy Use 2019'!D135</f>
        <v>1689618986688647</v>
      </c>
      <c r="C22" s="354">
        <f>'Non-energy Use 2020'!D134</f>
        <v>1940845965433898.5</v>
      </c>
      <c r="D22" s="136">
        <f>$C22*VLOOKUP($A22,'Non-energy Multiplier'!$A$1:$AQ$44,COLUMN('Non-energy Multiplier'!D$1),0)</f>
        <v>2035016999163315.3</v>
      </c>
      <c r="E22" s="136">
        <f>$C22*VLOOKUP($A22,'Non-energy Multiplier'!$A$1:$AQ$44,COLUMN('Non-energy Multiplier'!E$1),0)</f>
        <v>2129188032892732</v>
      </c>
      <c r="F22" s="136">
        <f>$C22*VLOOKUP($A22,'Non-energy Multiplier'!$A$1:$AQ$44,COLUMN('Non-energy Multiplier'!F$1),0)</f>
        <v>2223359066622148.5</v>
      </c>
      <c r="G22" s="136">
        <f>$C22*VLOOKUP($A22,'Non-energy Multiplier'!$A$1:$AQ$44,COLUMN('Non-energy Multiplier'!G$1),0)</f>
        <v>2317530100351565.5</v>
      </c>
      <c r="H22" s="136">
        <f>$C22*VLOOKUP($A22,'Non-energy Multiplier'!$A$1:$AQ$44,COLUMN('Non-energy Multiplier'!H$1),0)</f>
        <v>2411701134080983</v>
      </c>
      <c r="I22" s="136">
        <f>$C22*VLOOKUP($A22,'Non-energy Multiplier'!$A$1:$AQ$44,COLUMN('Non-energy Multiplier'!I$1),0)</f>
        <v>2465294131067119.5</v>
      </c>
      <c r="J22" s="136">
        <f>$C22*VLOOKUP($A22,'Non-energy Multiplier'!$A$1:$AQ$44,COLUMN('Non-energy Multiplier'!J$1),0)</f>
        <v>2518887128053256.5</v>
      </c>
      <c r="K22" s="136">
        <f>$C22*VLOOKUP($A22,'Non-energy Multiplier'!$A$1:$AQ$44,COLUMN('Non-energy Multiplier'!K$1),0)</f>
        <v>2572480125039394</v>
      </c>
      <c r="L22" s="136">
        <f>$C22*VLOOKUP($A22,'Non-energy Multiplier'!$A$1:$AQ$44,COLUMN('Non-energy Multiplier'!L$1),0)</f>
        <v>2626073122025530.5</v>
      </c>
      <c r="M22" s="136">
        <f>$C22*VLOOKUP($A22,'Non-energy Multiplier'!$A$1:$AQ$44,COLUMN('Non-energy Multiplier'!M$1),0)</f>
        <v>2679666119011667.5</v>
      </c>
      <c r="N22" s="136">
        <f>$C22*VLOOKUP($A22,'Non-energy Multiplier'!$A$1:$AQ$44,COLUMN('Non-energy Multiplier'!N$1),0)</f>
        <v>2683494323563145</v>
      </c>
      <c r="O22" s="136">
        <f>$C22*VLOOKUP($A22,'Non-energy Multiplier'!$A$1:$AQ$44,COLUMN('Non-energy Multiplier'!O$1),0)</f>
        <v>2687322528114623</v>
      </c>
      <c r="P22" s="136">
        <f>$C22*VLOOKUP($A22,'Non-energy Multiplier'!$A$1:$AQ$44,COLUMN('Non-energy Multiplier'!P$1),0)</f>
        <v>2691150732666100.5</v>
      </c>
      <c r="Q22" s="136">
        <f>$C22*VLOOKUP($A22,'Non-energy Multiplier'!$A$1:$AQ$44,COLUMN('Non-energy Multiplier'!Q$1),0)</f>
        <v>2694978937217579</v>
      </c>
      <c r="R22" s="136">
        <f>$C22*VLOOKUP($A22,'Non-energy Multiplier'!$A$1:$AQ$44,COLUMN('Non-energy Multiplier'!R$1),0)</f>
        <v>2698807141769056.5</v>
      </c>
      <c r="S22" s="136">
        <f>$C22*VLOOKUP($A22,'Non-energy Multiplier'!$A$1:$AQ$44,COLUMN('Non-energy Multiplier'!S$1),0)</f>
        <v>2668182635673568.5</v>
      </c>
      <c r="T22" s="136">
        <f>$C22*VLOOKUP($A22,'Non-energy Multiplier'!$A$1:$AQ$44,COLUMN('Non-energy Multiplier'!T$1),0)</f>
        <v>2637558129578081</v>
      </c>
      <c r="U22" s="136">
        <f>$C22*VLOOKUP($A22,'Non-energy Multiplier'!$A$1:$AQ$44,COLUMN('Non-energy Multiplier'!U$1),0)</f>
        <v>2606933623482592.5</v>
      </c>
      <c r="V22" s="136">
        <f>$C22*VLOOKUP($A22,'Non-energy Multiplier'!$A$1:$AQ$44,COLUMN('Non-energy Multiplier'!V$1),0)</f>
        <v>2576309117387104.5</v>
      </c>
      <c r="W22" s="136">
        <f>$C22*VLOOKUP($A22,'Non-energy Multiplier'!$A$1:$AQ$44,COLUMN('Non-energy Multiplier'!W$1),0)</f>
        <v>2545684611291617</v>
      </c>
      <c r="X22" s="136">
        <f>$C22*VLOOKUP($A22,'Non-energy Multiplier'!$A$1:$AQ$44,COLUMN('Non-energy Multiplier'!X$1),0)</f>
        <v>2488263426880007</v>
      </c>
      <c r="Y22" s="136">
        <f>$C22*VLOOKUP($A22,'Non-energy Multiplier'!$A$1:$AQ$44,COLUMN('Non-energy Multiplier'!Y$1),0)</f>
        <v>2430842242468397</v>
      </c>
      <c r="Z22" s="136">
        <f>$C22*VLOOKUP($A22,'Non-energy Multiplier'!$A$1:$AQ$44,COLUMN('Non-energy Multiplier'!Z$1),0)</f>
        <v>2373421058056787.5</v>
      </c>
      <c r="AA22" s="136">
        <f>$C22*VLOOKUP($A22,'Non-energy Multiplier'!$A$1:$AQ$44,COLUMN('Non-energy Multiplier'!AA$1),0)</f>
        <v>2315999873645178</v>
      </c>
      <c r="AB22" s="136">
        <f>$C22*VLOOKUP($A22,'Non-energy Multiplier'!$A$1:$AQ$44,COLUMN('Non-energy Multiplier'!AB$1),0)</f>
        <v>2258578689233568.5</v>
      </c>
      <c r="AC22" s="136">
        <f>$C22*VLOOKUP($A22,'Non-energy Multiplier'!$A$1:$AQ$44,COLUMN('Non-energy Multiplier'!AC$1),0)</f>
        <v>2201157504821958.8</v>
      </c>
      <c r="AD22" s="136">
        <f>$C22*VLOOKUP($A22,'Non-energy Multiplier'!$A$1:$AQ$44,COLUMN('Non-energy Multiplier'!AD$1),0)</f>
        <v>2143736320410348.8</v>
      </c>
      <c r="AE22" s="136">
        <f>$C22*VLOOKUP($A22,'Non-energy Multiplier'!$A$1:$AQ$44,COLUMN('Non-energy Multiplier'!AE$1),0)</f>
        <v>2086315135998739</v>
      </c>
      <c r="AF22" s="136">
        <f>$C22*VLOOKUP($A22,'Non-energy Multiplier'!$A$1:$AQ$44,COLUMN('Non-energy Multiplier'!AF$1),0)</f>
        <v>2028893951587129</v>
      </c>
      <c r="AG22" s="136">
        <f>$C22*VLOOKUP($A22,'Non-energy Multiplier'!$A$1:$AQ$44,COLUMN('Non-energy Multiplier'!AG$1),0)</f>
        <v>1971472767175519.8</v>
      </c>
      <c r="AH22" s="136">
        <f>$C22*VLOOKUP($A22,'Non-energy Multiplier'!$A$1:$AQ$44,COLUMN('Non-energy Multiplier'!AH$1),0)</f>
        <v>1921707632220759.3</v>
      </c>
      <c r="AI22" s="136">
        <f>$C22*VLOOKUP($A22,'Non-energy Multiplier'!$A$1:$AQ$44,COLUMN('Non-energy Multiplier'!AI$1),0)</f>
        <v>1871942497265998.8</v>
      </c>
      <c r="AJ22" s="136">
        <f>$C22*VLOOKUP($A22,'Non-energy Multiplier'!$A$1:$AQ$44,COLUMN('Non-energy Multiplier'!AJ$1),0)</f>
        <v>1822177362311238</v>
      </c>
      <c r="AK22" s="136">
        <f>$C22*VLOOKUP($A22,'Non-energy Multiplier'!$A$1:$AQ$44,COLUMN('Non-energy Multiplier'!AK$1),0)</f>
        <v>1772412227356477.3</v>
      </c>
      <c r="AL22" s="136">
        <f>$C22*VLOOKUP($A22,'Non-energy Multiplier'!$A$1:$AQ$44,COLUMN('Non-energy Multiplier'!AL$1),0)</f>
        <v>1722647092401717</v>
      </c>
      <c r="AM22" s="136">
        <f>$C22*VLOOKUP($A22,'Non-energy Multiplier'!$A$1:$AQ$44,COLUMN('Non-energy Multiplier'!AM$1),0)</f>
        <v>1670382096370072</v>
      </c>
      <c r="AN22" s="136">
        <f>$C22*VLOOKUP($A22,'Non-energy Multiplier'!$A$1:$AQ$44,COLUMN('Non-energy Multiplier'!AN$1),0)</f>
        <v>1618117100338426.8</v>
      </c>
      <c r="AO22" s="136">
        <f>$C22*VLOOKUP($A22,'Non-energy Multiplier'!$A$1:$AQ$44,COLUMN('Non-energy Multiplier'!AO$1),0)</f>
        <v>1565852104306781.5</v>
      </c>
      <c r="AP22" s="136">
        <f>$C22*VLOOKUP($A22,'Non-energy Multiplier'!$A$1:$AQ$44,COLUMN('Non-energy Multiplier'!AP$1),0)</f>
        <v>1513587108275136.3</v>
      </c>
      <c r="AQ22" s="136">
        <f>$C22*VLOOKUP($A22,'Non-energy Multiplier'!$A$1:$AQ$44,COLUMN('Non-energy Multiplier'!AQ$1),0)</f>
        <v>1461322112243491.3</v>
      </c>
      <c r="AR22" s="136" t="str">
        <f>VLOOKUP($A22,'Sector Match'!$A$1:$B$43,2,0)</f>
        <v>refined petroleum and coke 19</v>
      </c>
    </row>
    <row r="23" spans="1:44" x14ac:dyDescent="0.2">
      <c r="A23" s="12" t="s">
        <v>1</v>
      </c>
      <c r="B23" s="136">
        <f>'Non-energy Use 2019'!D136</f>
        <v>1842069510731576.8</v>
      </c>
      <c r="C23" s="136">
        <f>'Non-energy Use 2020'!D135</f>
        <v>2199803461851209</v>
      </c>
      <c r="D23" s="136">
        <f>$C23*VLOOKUP($A23,'Non-energy Multiplier'!$A$1:$AQ$44,COLUMN('Non-energy Multiplier'!D$1),0)</f>
        <v>2354041425672162</v>
      </c>
      <c r="E23" s="136">
        <f>$C23*VLOOKUP($A23,'Non-energy Multiplier'!$A$1:$AQ$44,COLUMN('Non-energy Multiplier'!E$1),0)</f>
        <v>2508279389493115</v>
      </c>
      <c r="F23" s="136">
        <f>$C23*VLOOKUP($A23,'Non-energy Multiplier'!$A$1:$AQ$44,COLUMN('Non-energy Multiplier'!F$1),0)</f>
        <v>2662517353314067.5</v>
      </c>
      <c r="G23" s="136">
        <f>$C23*VLOOKUP($A23,'Non-energy Multiplier'!$A$1:$AQ$44,COLUMN('Non-energy Multiplier'!G$1),0)</f>
        <v>2816755317135021</v>
      </c>
      <c r="H23" s="136">
        <f>$C23*VLOOKUP($A23,'Non-energy Multiplier'!$A$1:$AQ$44,COLUMN('Non-energy Multiplier'!H$1),0)</f>
        <v>2970993280955975</v>
      </c>
      <c r="I23" s="136">
        <f>$C23*VLOOKUP($A23,'Non-energy Multiplier'!$A$1:$AQ$44,COLUMN('Non-energy Multiplier'!I$1),0)</f>
        <v>3079192749656833</v>
      </c>
      <c r="J23" s="136">
        <f>$C23*VLOOKUP($A23,'Non-energy Multiplier'!$A$1:$AQ$44,COLUMN('Non-energy Multiplier'!J$1),0)</f>
        <v>3187392218357690</v>
      </c>
      <c r="K23" s="136">
        <f>$C23*VLOOKUP($A23,'Non-energy Multiplier'!$A$1:$AQ$44,COLUMN('Non-energy Multiplier'!K$1),0)</f>
        <v>3295591687058547.5</v>
      </c>
      <c r="L23" s="136">
        <f>$C23*VLOOKUP($A23,'Non-energy Multiplier'!$A$1:$AQ$44,COLUMN('Non-energy Multiplier'!L$1),0)</f>
        <v>3403791155759405</v>
      </c>
      <c r="M23" s="136">
        <f>$C23*VLOOKUP($A23,'Non-energy Multiplier'!$A$1:$AQ$44,COLUMN('Non-energy Multiplier'!M$1),0)</f>
        <v>3511990624460263</v>
      </c>
      <c r="N23" s="136">
        <f>$C23*VLOOKUP($A23,'Non-energy Multiplier'!$A$1:$AQ$44,COLUMN('Non-energy Multiplier'!N$1),0)</f>
        <v>3574129221307427.5</v>
      </c>
      <c r="O23" s="136">
        <f>$C23*VLOOKUP($A23,'Non-energy Multiplier'!$A$1:$AQ$44,COLUMN('Non-energy Multiplier'!O$1),0)</f>
        <v>3636267818154593</v>
      </c>
      <c r="P23" s="136">
        <f>$C23*VLOOKUP($A23,'Non-energy Multiplier'!$A$1:$AQ$44,COLUMN('Non-energy Multiplier'!P$1),0)</f>
        <v>3698406415001758</v>
      </c>
      <c r="Q23" s="136">
        <f>$C23*VLOOKUP($A23,'Non-energy Multiplier'!$A$1:$AQ$44,COLUMN('Non-energy Multiplier'!Q$1),0)</f>
        <v>3760545011848923</v>
      </c>
      <c r="R23" s="136">
        <f>$C23*VLOOKUP($A23,'Non-energy Multiplier'!$A$1:$AQ$44,COLUMN('Non-energy Multiplier'!R$1),0)</f>
        <v>3822683608696087.5</v>
      </c>
      <c r="S23" s="136">
        <f>$C23*VLOOKUP($A23,'Non-energy Multiplier'!$A$1:$AQ$44,COLUMN('Non-energy Multiplier'!S$1),0)</f>
        <v>3855043550181073</v>
      </c>
      <c r="T23" s="136">
        <f>$C23*VLOOKUP($A23,'Non-energy Multiplier'!$A$1:$AQ$44,COLUMN('Non-energy Multiplier'!T$1),0)</f>
        <v>3887403491666058</v>
      </c>
      <c r="U23" s="136">
        <f>$C23*VLOOKUP($A23,'Non-energy Multiplier'!$A$1:$AQ$44,COLUMN('Non-energy Multiplier'!U$1),0)</f>
        <v>3919763433151043</v>
      </c>
      <c r="V23" s="136">
        <f>$C23*VLOOKUP($A23,'Non-energy Multiplier'!$A$1:$AQ$44,COLUMN('Non-energy Multiplier'!V$1),0)</f>
        <v>3952123374636028.5</v>
      </c>
      <c r="W23" s="136">
        <f>$C23*VLOOKUP($A23,'Non-energy Multiplier'!$A$1:$AQ$44,COLUMN('Non-energy Multiplier'!W$1),0)</f>
        <v>3984483316121013</v>
      </c>
      <c r="X23" s="136">
        <f>$C23*VLOOKUP($A23,'Non-energy Multiplier'!$A$1:$AQ$44,COLUMN('Non-energy Multiplier'!X$1),0)</f>
        <v>3999126248308562.5</v>
      </c>
      <c r="Y23" s="136">
        <f>$C23*VLOOKUP($A23,'Non-energy Multiplier'!$A$1:$AQ$44,COLUMN('Non-energy Multiplier'!Y$1),0)</f>
        <v>4013769180496112</v>
      </c>
      <c r="Z23" s="136">
        <f>$C23*VLOOKUP($A23,'Non-energy Multiplier'!$A$1:$AQ$44,COLUMN('Non-energy Multiplier'!Z$1),0)</f>
        <v>4028412112683661.5</v>
      </c>
      <c r="AA23" s="136">
        <f>$C23*VLOOKUP($A23,'Non-energy Multiplier'!$A$1:$AQ$44,COLUMN('Non-energy Multiplier'!AA$1),0)</f>
        <v>4043055044871211</v>
      </c>
      <c r="AB23" s="136">
        <f>$C23*VLOOKUP($A23,'Non-energy Multiplier'!$A$1:$AQ$44,COLUMN('Non-energy Multiplier'!AB$1),0)</f>
        <v>4057697977058760.5</v>
      </c>
      <c r="AC23" s="136">
        <f>$C23*VLOOKUP($A23,'Non-energy Multiplier'!$A$1:$AQ$44,COLUMN('Non-energy Multiplier'!AC$1),0)</f>
        <v>4057131435039599</v>
      </c>
      <c r="AD23" s="136">
        <f>$C23*VLOOKUP($A23,'Non-energy Multiplier'!$A$1:$AQ$44,COLUMN('Non-energy Multiplier'!AD$1),0)</f>
        <v>4056564893020438</v>
      </c>
      <c r="AE23" s="136">
        <f>$C23*VLOOKUP($A23,'Non-energy Multiplier'!$A$1:$AQ$44,COLUMN('Non-energy Multiplier'!AE$1),0)</f>
        <v>4055998351001276.5</v>
      </c>
      <c r="AF23" s="136">
        <f>$C23*VLOOKUP($A23,'Non-energy Multiplier'!$A$1:$AQ$44,COLUMN('Non-energy Multiplier'!AF$1),0)</f>
        <v>4055431808982116</v>
      </c>
      <c r="AG23" s="136">
        <f>$C23*VLOOKUP($A23,'Non-energy Multiplier'!$A$1:$AQ$44,COLUMN('Non-energy Multiplier'!AG$1),0)</f>
        <v>4054865266962955</v>
      </c>
      <c r="AH23" s="136">
        <f>$C23*VLOOKUP($A23,'Non-energy Multiplier'!$A$1:$AQ$44,COLUMN('Non-energy Multiplier'!AH$1),0)</f>
        <v>4040480463387685.5</v>
      </c>
      <c r="AI23" s="136">
        <f>$C23*VLOOKUP($A23,'Non-energy Multiplier'!$A$1:$AQ$44,COLUMN('Non-energy Multiplier'!AI$1),0)</f>
        <v>4026095659812417</v>
      </c>
      <c r="AJ23" s="136">
        <f>$C23*VLOOKUP($A23,'Non-energy Multiplier'!$A$1:$AQ$44,COLUMN('Non-energy Multiplier'!AJ$1),0)</f>
        <v>4011710856237148</v>
      </c>
      <c r="AK23" s="136">
        <f>$C23*VLOOKUP($A23,'Non-energy Multiplier'!$A$1:$AQ$44,COLUMN('Non-energy Multiplier'!AK$1),0)</f>
        <v>3997326052661879</v>
      </c>
      <c r="AL23" s="136">
        <f>$C23*VLOOKUP($A23,'Non-energy Multiplier'!$A$1:$AQ$44,COLUMN('Non-energy Multiplier'!AL$1),0)</f>
        <v>3982941249086610</v>
      </c>
      <c r="AM23" s="136">
        <f>$C23*VLOOKUP($A23,'Non-energy Multiplier'!$A$1:$AQ$44,COLUMN('Non-energy Multiplier'!AM$1),0)</f>
        <v>3966017063384036</v>
      </c>
      <c r="AN23" s="136">
        <f>$C23*VLOOKUP($A23,'Non-energy Multiplier'!$A$1:$AQ$44,COLUMN('Non-energy Multiplier'!AN$1),0)</f>
        <v>3949092877681462</v>
      </c>
      <c r="AO23" s="136">
        <f>$C23*VLOOKUP($A23,'Non-energy Multiplier'!$A$1:$AQ$44,COLUMN('Non-energy Multiplier'!AO$1),0)</f>
        <v>3932168691978887.5</v>
      </c>
      <c r="AP23" s="136">
        <f>$C23*VLOOKUP($A23,'Non-energy Multiplier'!$A$1:$AQ$44,COLUMN('Non-energy Multiplier'!AP$1),0)</f>
        <v>3915244506276314</v>
      </c>
      <c r="AQ23" s="136">
        <f>$C23*VLOOKUP($A23,'Non-energy Multiplier'!$A$1:$AQ$44,COLUMN('Non-energy Multiplier'!AQ$1),0)</f>
        <v>3898320320573739.5</v>
      </c>
      <c r="AR23" s="136" t="str">
        <f>VLOOKUP($A23,'Sector Match'!$A$1:$B$43,2,0)</f>
        <v>chemicals 20</v>
      </c>
    </row>
    <row r="24" spans="1:44" x14ac:dyDescent="0.2">
      <c r="A24" s="12" t="s">
        <v>22</v>
      </c>
      <c r="B24" s="136">
        <f>'Non-energy Use 2019'!D137</f>
        <v>0</v>
      </c>
      <c r="C24" s="136">
        <f>'Non-energy Use 2020'!D136</f>
        <v>0</v>
      </c>
      <c r="D24" s="136">
        <f>$C24*VLOOKUP($A24,'Non-energy Multiplier'!$A$1:$AQ$44,COLUMN('Non-energy Multiplier'!D$1),0)</f>
        <v>0</v>
      </c>
      <c r="E24" s="136">
        <f>$C24*VLOOKUP($A24,'Non-energy Multiplier'!$A$1:$AQ$44,COLUMN('Non-energy Multiplier'!E$1),0)</f>
        <v>0</v>
      </c>
      <c r="F24" s="136">
        <f>$C24*VLOOKUP($A24,'Non-energy Multiplier'!$A$1:$AQ$44,COLUMN('Non-energy Multiplier'!F$1),0)</f>
        <v>0</v>
      </c>
      <c r="G24" s="136">
        <f>$C24*VLOOKUP($A24,'Non-energy Multiplier'!$A$1:$AQ$44,COLUMN('Non-energy Multiplier'!G$1),0)</f>
        <v>0</v>
      </c>
      <c r="H24" s="136">
        <f>$C24*VLOOKUP($A24,'Non-energy Multiplier'!$A$1:$AQ$44,COLUMN('Non-energy Multiplier'!H$1),0)</f>
        <v>0</v>
      </c>
      <c r="I24" s="136">
        <f>$C24*VLOOKUP($A24,'Non-energy Multiplier'!$A$1:$AQ$44,COLUMN('Non-energy Multiplier'!I$1),0)</f>
        <v>0</v>
      </c>
      <c r="J24" s="136">
        <f>$C24*VLOOKUP($A24,'Non-energy Multiplier'!$A$1:$AQ$44,COLUMN('Non-energy Multiplier'!J$1),0)</f>
        <v>0</v>
      </c>
      <c r="K24" s="136">
        <f>$C24*VLOOKUP($A24,'Non-energy Multiplier'!$A$1:$AQ$44,COLUMN('Non-energy Multiplier'!K$1),0)</f>
        <v>0</v>
      </c>
      <c r="L24" s="136">
        <f>$C24*VLOOKUP($A24,'Non-energy Multiplier'!$A$1:$AQ$44,COLUMN('Non-energy Multiplier'!L$1),0)</f>
        <v>0</v>
      </c>
      <c r="M24" s="136">
        <f>$C24*VLOOKUP($A24,'Non-energy Multiplier'!$A$1:$AQ$44,COLUMN('Non-energy Multiplier'!M$1),0)</f>
        <v>0</v>
      </c>
      <c r="N24" s="136">
        <f>$C24*VLOOKUP($A24,'Non-energy Multiplier'!$A$1:$AQ$44,COLUMN('Non-energy Multiplier'!N$1),0)</f>
        <v>0</v>
      </c>
      <c r="O24" s="136">
        <f>$C24*VLOOKUP($A24,'Non-energy Multiplier'!$A$1:$AQ$44,COLUMN('Non-energy Multiplier'!O$1),0)</f>
        <v>0</v>
      </c>
      <c r="P24" s="136">
        <f>$C24*VLOOKUP($A24,'Non-energy Multiplier'!$A$1:$AQ$44,COLUMN('Non-energy Multiplier'!P$1),0)</f>
        <v>0</v>
      </c>
      <c r="Q24" s="136">
        <f>$C24*VLOOKUP($A24,'Non-energy Multiplier'!$A$1:$AQ$44,COLUMN('Non-energy Multiplier'!Q$1),0)</f>
        <v>0</v>
      </c>
      <c r="R24" s="136">
        <f>$C24*VLOOKUP($A24,'Non-energy Multiplier'!$A$1:$AQ$44,COLUMN('Non-energy Multiplier'!R$1),0)</f>
        <v>0</v>
      </c>
      <c r="S24" s="136">
        <f>$C24*VLOOKUP($A24,'Non-energy Multiplier'!$A$1:$AQ$44,COLUMN('Non-energy Multiplier'!S$1),0)</f>
        <v>0</v>
      </c>
      <c r="T24" s="136">
        <f>$C24*VLOOKUP($A24,'Non-energy Multiplier'!$A$1:$AQ$44,COLUMN('Non-energy Multiplier'!T$1),0)</f>
        <v>0</v>
      </c>
      <c r="U24" s="136">
        <f>$C24*VLOOKUP($A24,'Non-energy Multiplier'!$A$1:$AQ$44,COLUMN('Non-energy Multiplier'!U$1),0)</f>
        <v>0</v>
      </c>
      <c r="V24" s="136">
        <f>$C24*VLOOKUP($A24,'Non-energy Multiplier'!$A$1:$AQ$44,COLUMN('Non-energy Multiplier'!V$1),0)</f>
        <v>0</v>
      </c>
      <c r="W24" s="136">
        <f>$C24*VLOOKUP($A24,'Non-energy Multiplier'!$A$1:$AQ$44,COLUMN('Non-energy Multiplier'!W$1),0)</f>
        <v>0</v>
      </c>
      <c r="X24" s="136">
        <f>$C24*VLOOKUP($A24,'Non-energy Multiplier'!$A$1:$AQ$44,COLUMN('Non-energy Multiplier'!X$1),0)</f>
        <v>0</v>
      </c>
      <c r="Y24" s="136">
        <f>$C24*VLOOKUP($A24,'Non-energy Multiplier'!$A$1:$AQ$44,COLUMN('Non-energy Multiplier'!Y$1),0)</f>
        <v>0</v>
      </c>
      <c r="Z24" s="136">
        <f>$C24*VLOOKUP($A24,'Non-energy Multiplier'!$A$1:$AQ$44,COLUMN('Non-energy Multiplier'!Z$1),0)</f>
        <v>0</v>
      </c>
      <c r="AA24" s="136">
        <f>$C24*VLOOKUP($A24,'Non-energy Multiplier'!$A$1:$AQ$44,COLUMN('Non-energy Multiplier'!AA$1),0)</f>
        <v>0</v>
      </c>
      <c r="AB24" s="136">
        <f>$C24*VLOOKUP($A24,'Non-energy Multiplier'!$A$1:$AQ$44,COLUMN('Non-energy Multiplier'!AB$1),0)</f>
        <v>0</v>
      </c>
      <c r="AC24" s="136">
        <f>$C24*VLOOKUP($A24,'Non-energy Multiplier'!$A$1:$AQ$44,COLUMN('Non-energy Multiplier'!AC$1),0)</f>
        <v>0</v>
      </c>
      <c r="AD24" s="136">
        <f>$C24*VLOOKUP($A24,'Non-energy Multiplier'!$A$1:$AQ$44,COLUMN('Non-energy Multiplier'!AD$1),0)</f>
        <v>0</v>
      </c>
      <c r="AE24" s="136">
        <f>$C24*VLOOKUP($A24,'Non-energy Multiplier'!$A$1:$AQ$44,COLUMN('Non-energy Multiplier'!AE$1),0)</f>
        <v>0</v>
      </c>
      <c r="AF24" s="136">
        <f>$C24*VLOOKUP($A24,'Non-energy Multiplier'!$A$1:$AQ$44,COLUMN('Non-energy Multiplier'!AF$1),0)</f>
        <v>0</v>
      </c>
      <c r="AG24" s="136">
        <f>$C24*VLOOKUP($A24,'Non-energy Multiplier'!$A$1:$AQ$44,COLUMN('Non-energy Multiplier'!AG$1),0)</f>
        <v>0</v>
      </c>
      <c r="AH24" s="136">
        <f>$C24*VLOOKUP($A24,'Non-energy Multiplier'!$A$1:$AQ$44,COLUMN('Non-energy Multiplier'!AH$1),0)</f>
        <v>0</v>
      </c>
      <c r="AI24" s="136">
        <f>$C24*VLOOKUP($A24,'Non-energy Multiplier'!$A$1:$AQ$44,COLUMN('Non-energy Multiplier'!AI$1),0)</f>
        <v>0</v>
      </c>
      <c r="AJ24" s="136">
        <f>$C24*VLOOKUP($A24,'Non-energy Multiplier'!$A$1:$AQ$44,COLUMN('Non-energy Multiplier'!AJ$1),0)</f>
        <v>0</v>
      </c>
      <c r="AK24" s="136">
        <f>$C24*VLOOKUP($A24,'Non-energy Multiplier'!$A$1:$AQ$44,COLUMN('Non-energy Multiplier'!AK$1),0)</f>
        <v>0</v>
      </c>
      <c r="AL24" s="136">
        <f>$C24*VLOOKUP($A24,'Non-energy Multiplier'!$A$1:$AQ$44,COLUMN('Non-energy Multiplier'!AL$1),0)</f>
        <v>0</v>
      </c>
      <c r="AM24" s="136">
        <f>$C24*VLOOKUP($A24,'Non-energy Multiplier'!$A$1:$AQ$44,COLUMN('Non-energy Multiplier'!AM$1),0)</f>
        <v>0</v>
      </c>
      <c r="AN24" s="136">
        <f>$C24*VLOOKUP($A24,'Non-energy Multiplier'!$A$1:$AQ$44,COLUMN('Non-energy Multiplier'!AN$1),0)</f>
        <v>0</v>
      </c>
      <c r="AO24" s="136">
        <f>$C24*VLOOKUP($A24,'Non-energy Multiplier'!$A$1:$AQ$44,COLUMN('Non-energy Multiplier'!AO$1),0)</f>
        <v>0</v>
      </c>
      <c r="AP24" s="136">
        <f>$C24*VLOOKUP($A24,'Non-energy Multiplier'!$A$1:$AQ$44,COLUMN('Non-energy Multiplier'!AP$1),0)</f>
        <v>0</v>
      </c>
      <c r="AQ24" s="136">
        <f>$C24*VLOOKUP($A24,'Non-energy Multiplier'!$A$1:$AQ$44,COLUMN('Non-energy Multiplier'!AQ$1),0)</f>
        <v>0</v>
      </c>
      <c r="AR24" s="136">
        <f>VLOOKUP($A24,'Sector Match'!$A$1:$B$43,2,0)</f>
        <v>0</v>
      </c>
    </row>
    <row r="25" spans="1:44" x14ac:dyDescent="0.2">
      <c r="A25" s="12" t="s">
        <v>23</v>
      </c>
      <c r="B25" s="136">
        <f>'Non-energy Use 2019'!D138</f>
        <v>0</v>
      </c>
      <c r="C25" s="136">
        <f>'Non-energy Use 2020'!D137</f>
        <v>0</v>
      </c>
      <c r="D25" s="136">
        <f>$C25*VLOOKUP($A25,'Non-energy Multiplier'!$A$1:$AQ$44,COLUMN('Non-energy Multiplier'!D$1),0)</f>
        <v>0</v>
      </c>
      <c r="E25" s="136">
        <f>$C25*VLOOKUP($A25,'Non-energy Multiplier'!$A$1:$AQ$44,COLUMN('Non-energy Multiplier'!E$1),0)</f>
        <v>0</v>
      </c>
      <c r="F25" s="136">
        <f>$C25*VLOOKUP($A25,'Non-energy Multiplier'!$A$1:$AQ$44,COLUMN('Non-energy Multiplier'!F$1),0)</f>
        <v>0</v>
      </c>
      <c r="G25" s="136">
        <f>$C25*VLOOKUP($A25,'Non-energy Multiplier'!$A$1:$AQ$44,COLUMN('Non-energy Multiplier'!G$1),0)</f>
        <v>0</v>
      </c>
      <c r="H25" s="136">
        <f>$C25*VLOOKUP($A25,'Non-energy Multiplier'!$A$1:$AQ$44,COLUMN('Non-energy Multiplier'!H$1),0)</f>
        <v>0</v>
      </c>
      <c r="I25" s="136">
        <f>$C25*VLOOKUP($A25,'Non-energy Multiplier'!$A$1:$AQ$44,COLUMN('Non-energy Multiplier'!I$1),0)</f>
        <v>0</v>
      </c>
      <c r="J25" s="136">
        <f>$C25*VLOOKUP($A25,'Non-energy Multiplier'!$A$1:$AQ$44,COLUMN('Non-energy Multiplier'!J$1),0)</f>
        <v>0</v>
      </c>
      <c r="K25" s="136">
        <f>$C25*VLOOKUP($A25,'Non-energy Multiplier'!$A$1:$AQ$44,COLUMN('Non-energy Multiplier'!K$1),0)</f>
        <v>0</v>
      </c>
      <c r="L25" s="136">
        <f>$C25*VLOOKUP($A25,'Non-energy Multiplier'!$A$1:$AQ$44,COLUMN('Non-energy Multiplier'!L$1),0)</f>
        <v>0</v>
      </c>
      <c r="M25" s="136">
        <f>$C25*VLOOKUP($A25,'Non-energy Multiplier'!$A$1:$AQ$44,COLUMN('Non-energy Multiplier'!M$1),0)</f>
        <v>0</v>
      </c>
      <c r="N25" s="136">
        <f>$C25*VLOOKUP($A25,'Non-energy Multiplier'!$A$1:$AQ$44,COLUMN('Non-energy Multiplier'!N$1),0)</f>
        <v>0</v>
      </c>
      <c r="O25" s="136">
        <f>$C25*VLOOKUP($A25,'Non-energy Multiplier'!$A$1:$AQ$44,COLUMN('Non-energy Multiplier'!O$1),0)</f>
        <v>0</v>
      </c>
      <c r="P25" s="136">
        <f>$C25*VLOOKUP($A25,'Non-energy Multiplier'!$A$1:$AQ$44,COLUMN('Non-energy Multiplier'!P$1),0)</f>
        <v>0</v>
      </c>
      <c r="Q25" s="136">
        <f>$C25*VLOOKUP($A25,'Non-energy Multiplier'!$A$1:$AQ$44,COLUMN('Non-energy Multiplier'!Q$1),0)</f>
        <v>0</v>
      </c>
      <c r="R25" s="136">
        <f>$C25*VLOOKUP($A25,'Non-energy Multiplier'!$A$1:$AQ$44,COLUMN('Non-energy Multiplier'!R$1),0)</f>
        <v>0</v>
      </c>
      <c r="S25" s="136">
        <f>$C25*VLOOKUP($A25,'Non-energy Multiplier'!$A$1:$AQ$44,COLUMN('Non-energy Multiplier'!S$1),0)</f>
        <v>0</v>
      </c>
      <c r="T25" s="136">
        <f>$C25*VLOOKUP($A25,'Non-energy Multiplier'!$A$1:$AQ$44,COLUMN('Non-energy Multiplier'!T$1),0)</f>
        <v>0</v>
      </c>
      <c r="U25" s="136">
        <f>$C25*VLOOKUP($A25,'Non-energy Multiplier'!$A$1:$AQ$44,COLUMN('Non-energy Multiplier'!U$1),0)</f>
        <v>0</v>
      </c>
      <c r="V25" s="136">
        <f>$C25*VLOOKUP($A25,'Non-energy Multiplier'!$A$1:$AQ$44,COLUMN('Non-energy Multiplier'!V$1),0)</f>
        <v>0</v>
      </c>
      <c r="W25" s="136">
        <f>$C25*VLOOKUP($A25,'Non-energy Multiplier'!$A$1:$AQ$44,COLUMN('Non-energy Multiplier'!W$1),0)</f>
        <v>0</v>
      </c>
      <c r="X25" s="136">
        <f>$C25*VLOOKUP($A25,'Non-energy Multiplier'!$A$1:$AQ$44,COLUMN('Non-energy Multiplier'!X$1),0)</f>
        <v>0</v>
      </c>
      <c r="Y25" s="136">
        <f>$C25*VLOOKUP($A25,'Non-energy Multiplier'!$A$1:$AQ$44,COLUMN('Non-energy Multiplier'!Y$1),0)</f>
        <v>0</v>
      </c>
      <c r="Z25" s="136">
        <f>$C25*VLOOKUP($A25,'Non-energy Multiplier'!$A$1:$AQ$44,COLUMN('Non-energy Multiplier'!Z$1),0)</f>
        <v>0</v>
      </c>
      <c r="AA25" s="136">
        <f>$C25*VLOOKUP($A25,'Non-energy Multiplier'!$A$1:$AQ$44,COLUMN('Non-energy Multiplier'!AA$1),0)</f>
        <v>0</v>
      </c>
      <c r="AB25" s="136">
        <f>$C25*VLOOKUP($A25,'Non-energy Multiplier'!$A$1:$AQ$44,COLUMN('Non-energy Multiplier'!AB$1),0)</f>
        <v>0</v>
      </c>
      <c r="AC25" s="136">
        <f>$C25*VLOOKUP($A25,'Non-energy Multiplier'!$A$1:$AQ$44,COLUMN('Non-energy Multiplier'!AC$1),0)</f>
        <v>0</v>
      </c>
      <c r="AD25" s="136">
        <f>$C25*VLOOKUP($A25,'Non-energy Multiplier'!$A$1:$AQ$44,COLUMN('Non-energy Multiplier'!AD$1),0)</f>
        <v>0</v>
      </c>
      <c r="AE25" s="136">
        <f>$C25*VLOOKUP($A25,'Non-energy Multiplier'!$A$1:$AQ$44,COLUMN('Non-energy Multiplier'!AE$1),0)</f>
        <v>0</v>
      </c>
      <c r="AF25" s="136">
        <f>$C25*VLOOKUP($A25,'Non-energy Multiplier'!$A$1:$AQ$44,COLUMN('Non-energy Multiplier'!AF$1),0)</f>
        <v>0</v>
      </c>
      <c r="AG25" s="136">
        <f>$C25*VLOOKUP($A25,'Non-energy Multiplier'!$A$1:$AQ$44,COLUMN('Non-energy Multiplier'!AG$1),0)</f>
        <v>0</v>
      </c>
      <c r="AH25" s="136">
        <f>$C25*VLOOKUP($A25,'Non-energy Multiplier'!$A$1:$AQ$44,COLUMN('Non-energy Multiplier'!AH$1),0)</f>
        <v>0</v>
      </c>
      <c r="AI25" s="136">
        <f>$C25*VLOOKUP($A25,'Non-energy Multiplier'!$A$1:$AQ$44,COLUMN('Non-energy Multiplier'!AI$1),0)</f>
        <v>0</v>
      </c>
      <c r="AJ25" s="136">
        <f>$C25*VLOOKUP($A25,'Non-energy Multiplier'!$A$1:$AQ$44,COLUMN('Non-energy Multiplier'!AJ$1),0)</f>
        <v>0</v>
      </c>
      <c r="AK25" s="136">
        <f>$C25*VLOOKUP($A25,'Non-energy Multiplier'!$A$1:$AQ$44,COLUMN('Non-energy Multiplier'!AK$1),0)</f>
        <v>0</v>
      </c>
      <c r="AL25" s="136">
        <f>$C25*VLOOKUP($A25,'Non-energy Multiplier'!$A$1:$AQ$44,COLUMN('Non-energy Multiplier'!AL$1),0)</f>
        <v>0</v>
      </c>
      <c r="AM25" s="136">
        <f>$C25*VLOOKUP($A25,'Non-energy Multiplier'!$A$1:$AQ$44,COLUMN('Non-energy Multiplier'!AM$1),0)</f>
        <v>0</v>
      </c>
      <c r="AN25" s="136">
        <f>$C25*VLOOKUP($A25,'Non-energy Multiplier'!$A$1:$AQ$44,COLUMN('Non-energy Multiplier'!AN$1),0)</f>
        <v>0</v>
      </c>
      <c r="AO25" s="136">
        <f>$C25*VLOOKUP($A25,'Non-energy Multiplier'!$A$1:$AQ$44,COLUMN('Non-energy Multiplier'!AO$1),0)</f>
        <v>0</v>
      </c>
      <c r="AP25" s="136">
        <f>$C25*VLOOKUP($A25,'Non-energy Multiplier'!$A$1:$AQ$44,COLUMN('Non-energy Multiplier'!AP$1),0)</f>
        <v>0</v>
      </c>
      <c r="AQ25" s="136">
        <f>$C25*VLOOKUP($A25,'Non-energy Multiplier'!$A$1:$AQ$44,COLUMN('Non-energy Multiplier'!AQ$1),0)</f>
        <v>0</v>
      </c>
      <c r="AR25" s="136" t="str">
        <f>VLOOKUP($A25,'Sector Match'!$A$1:$B$43,2,0)</f>
        <v>chemicals 20</v>
      </c>
    </row>
    <row r="26" spans="1:44" x14ac:dyDescent="0.2">
      <c r="A26" s="12" t="s">
        <v>24</v>
      </c>
      <c r="B26" s="136">
        <f>'Non-energy Use 2019'!D139</f>
        <v>0</v>
      </c>
      <c r="C26" s="136">
        <f>'Non-energy Use 2020'!D138</f>
        <v>0</v>
      </c>
      <c r="D26" s="136">
        <f>$C26*VLOOKUP($A26,'Non-energy Multiplier'!$A$1:$AQ$44,COLUMN('Non-energy Multiplier'!D$1),0)</f>
        <v>0</v>
      </c>
      <c r="E26" s="136">
        <f>$C26*VLOOKUP($A26,'Non-energy Multiplier'!$A$1:$AQ$44,COLUMN('Non-energy Multiplier'!E$1),0)</f>
        <v>0</v>
      </c>
      <c r="F26" s="136">
        <f>$C26*VLOOKUP($A26,'Non-energy Multiplier'!$A$1:$AQ$44,COLUMN('Non-energy Multiplier'!F$1),0)</f>
        <v>0</v>
      </c>
      <c r="G26" s="136">
        <f>$C26*VLOOKUP($A26,'Non-energy Multiplier'!$A$1:$AQ$44,COLUMN('Non-energy Multiplier'!G$1),0)</f>
        <v>0</v>
      </c>
      <c r="H26" s="136">
        <f>$C26*VLOOKUP($A26,'Non-energy Multiplier'!$A$1:$AQ$44,COLUMN('Non-energy Multiplier'!H$1),0)</f>
        <v>0</v>
      </c>
      <c r="I26" s="136">
        <f>$C26*VLOOKUP($A26,'Non-energy Multiplier'!$A$1:$AQ$44,COLUMN('Non-energy Multiplier'!I$1),0)</f>
        <v>0</v>
      </c>
      <c r="J26" s="136">
        <f>$C26*VLOOKUP($A26,'Non-energy Multiplier'!$A$1:$AQ$44,COLUMN('Non-energy Multiplier'!J$1),0)</f>
        <v>0</v>
      </c>
      <c r="K26" s="136">
        <f>$C26*VLOOKUP($A26,'Non-energy Multiplier'!$A$1:$AQ$44,COLUMN('Non-energy Multiplier'!K$1),0)</f>
        <v>0</v>
      </c>
      <c r="L26" s="136">
        <f>$C26*VLOOKUP($A26,'Non-energy Multiplier'!$A$1:$AQ$44,COLUMN('Non-energy Multiplier'!L$1),0)</f>
        <v>0</v>
      </c>
      <c r="M26" s="136">
        <f>$C26*VLOOKUP($A26,'Non-energy Multiplier'!$A$1:$AQ$44,COLUMN('Non-energy Multiplier'!M$1),0)</f>
        <v>0</v>
      </c>
      <c r="N26" s="136">
        <f>$C26*VLOOKUP($A26,'Non-energy Multiplier'!$A$1:$AQ$44,COLUMN('Non-energy Multiplier'!N$1),0)</f>
        <v>0</v>
      </c>
      <c r="O26" s="136">
        <f>$C26*VLOOKUP($A26,'Non-energy Multiplier'!$A$1:$AQ$44,COLUMN('Non-energy Multiplier'!O$1),0)</f>
        <v>0</v>
      </c>
      <c r="P26" s="136">
        <f>$C26*VLOOKUP($A26,'Non-energy Multiplier'!$A$1:$AQ$44,COLUMN('Non-energy Multiplier'!P$1),0)</f>
        <v>0</v>
      </c>
      <c r="Q26" s="136">
        <f>$C26*VLOOKUP($A26,'Non-energy Multiplier'!$A$1:$AQ$44,COLUMN('Non-energy Multiplier'!Q$1),0)</f>
        <v>0</v>
      </c>
      <c r="R26" s="136">
        <f>$C26*VLOOKUP($A26,'Non-energy Multiplier'!$A$1:$AQ$44,COLUMN('Non-energy Multiplier'!R$1),0)</f>
        <v>0</v>
      </c>
      <c r="S26" s="136">
        <f>$C26*VLOOKUP($A26,'Non-energy Multiplier'!$A$1:$AQ$44,COLUMN('Non-energy Multiplier'!S$1),0)</f>
        <v>0</v>
      </c>
      <c r="T26" s="136">
        <f>$C26*VLOOKUP($A26,'Non-energy Multiplier'!$A$1:$AQ$44,COLUMN('Non-energy Multiplier'!T$1),0)</f>
        <v>0</v>
      </c>
      <c r="U26" s="136">
        <f>$C26*VLOOKUP($A26,'Non-energy Multiplier'!$A$1:$AQ$44,COLUMN('Non-energy Multiplier'!U$1),0)</f>
        <v>0</v>
      </c>
      <c r="V26" s="136">
        <f>$C26*VLOOKUP($A26,'Non-energy Multiplier'!$A$1:$AQ$44,COLUMN('Non-energy Multiplier'!V$1),0)</f>
        <v>0</v>
      </c>
      <c r="W26" s="136">
        <f>$C26*VLOOKUP($A26,'Non-energy Multiplier'!$A$1:$AQ$44,COLUMN('Non-energy Multiplier'!W$1),0)</f>
        <v>0</v>
      </c>
      <c r="X26" s="136">
        <f>$C26*VLOOKUP($A26,'Non-energy Multiplier'!$A$1:$AQ$44,COLUMN('Non-energy Multiplier'!X$1),0)</f>
        <v>0</v>
      </c>
      <c r="Y26" s="136">
        <f>$C26*VLOOKUP($A26,'Non-energy Multiplier'!$A$1:$AQ$44,COLUMN('Non-energy Multiplier'!Y$1),0)</f>
        <v>0</v>
      </c>
      <c r="Z26" s="136">
        <f>$C26*VLOOKUP($A26,'Non-energy Multiplier'!$A$1:$AQ$44,COLUMN('Non-energy Multiplier'!Z$1),0)</f>
        <v>0</v>
      </c>
      <c r="AA26" s="136">
        <f>$C26*VLOOKUP($A26,'Non-energy Multiplier'!$A$1:$AQ$44,COLUMN('Non-energy Multiplier'!AA$1),0)</f>
        <v>0</v>
      </c>
      <c r="AB26" s="136">
        <f>$C26*VLOOKUP($A26,'Non-energy Multiplier'!$A$1:$AQ$44,COLUMN('Non-energy Multiplier'!AB$1),0)</f>
        <v>0</v>
      </c>
      <c r="AC26" s="136">
        <f>$C26*VLOOKUP($A26,'Non-energy Multiplier'!$A$1:$AQ$44,COLUMN('Non-energy Multiplier'!AC$1),0)</f>
        <v>0</v>
      </c>
      <c r="AD26" s="136">
        <f>$C26*VLOOKUP($A26,'Non-energy Multiplier'!$A$1:$AQ$44,COLUMN('Non-energy Multiplier'!AD$1),0)</f>
        <v>0</v>
      </c>
      <c r="AE26" s="136">
        <f>$C26*VLOOKUP($A26,'Non-energy Multiplier'!$A$1:$AQ$44,COLUMN('Non-energy Multiplier'!AE$1),0)</f>
        <v>0</v>
      </c>
      <c r="AF26" s="136">
        <f>$C26*VLOOKUP($A26,'Non-energy Multiplier'!$A$1:$AQ$44,COLUMN('Non-energy Multiplier'!AF$1),0)</f>
        <v>0</v>
      </c>
      <c r="AG26" s="136">
        <f>$C26*VLOOKUP($A26,'Non-energy Multiplier'!$A$1:$AQ$44,COLUMN('Non-energy Multiplier'!AG$1),0)</f>
        <v>0</v>
      </c>
      <c r="AH26" s="136">
        <f>$C26*VLOOKUP($A26,'Non-energy Multiplier'!$A$1:$AQ$44,COLUMN('Non-energy Multiplier'!AH$1),0)</f>
        <v>0</v>
      </c>
      <c r="AI26" s="136">
        <f>$C26*VLOOKUP($A26,'Non-energy Multiplier'!$A$1:$AQ$44,COLUMN('Non-energy Multiplier'!AI$1),0)</f>
        <v>0</v>
      </c>
      <c r="AJ26" s="136">
        <f>$C26*VLOOKUP($A26,'Non-energy Multiplier'!$A$1:$AQ$44,COLUMN('Non-energy Multiplier'!AJ$1),0)</f>
        <v>0</v>
      </c>
      <c r="AK26" s="136">
        <f>$C26*VLOOKUP($A26,'Non-energy Multiplier'!$A$1:$AQ$44,COLUMN('Non-energy Multiplier'!AK$1),0)</f>
        <v>0</v>
      </c>
      <c r="AL26" s="136">
        <f>$C26*VLOOKUP($A26,'Non-energy Multiplier'!$A$1:$AQ$44,COLUMN('Non-energy Multiplier'!AL$1),0)</f>
        <v>0</v>
      </c>
      <c r="AM26" s="136">
        <f>$C26*VLOOKUP($A26,'Non-energy Multiplier'!$A$1:$AQ$44,COLUMN('Non-energy Multiplier'!AM$1),0)</f>
        <v>0</v>
      </c>
      <c r="AN26" s="136">
        <f>$C26*VLOOKUP($A26,'Non-energy Multiplier'!$A$1:$AQ$44,COLUMN('Non-energy Multiplier'!AN$1),0)</f>
        <v>0</v>
      </c>
      <c r="AO26" s="136">
        <f>$C26*VLOOKUP($A26,'Non-energy Multiplier'!$A$1:$AQ$44,COLUMN('Non-energy Multiplier'!AO$1),0)</f>
        <v>0</v>
      </c>
      <c r="AP26" s="136">
        <f>$C26*VLOOKUP($A26,'Non-energy Multiplier'!$A$1:$AQ$44,COLUMN('Non-energy Multiplier'!AP$1),0)</f>
        <v>0</v>
      </c>
      <c r="AQ26" s="136">
        <f>$C26*VLOOKUP($A26,'Non-energy Multiplier'!$A$1:$AQ$44,COLUMN('Non-energy Multiplier'!AQ$1),0)</f>
        <v>0</v>
      </c>
      <c r="AR26" s="136" t="str">
        <f>VLOOKUP($A26,'Sector Match'!$A$1:$B$43,2,0)</f>
        <v>rubber and plastic products 22</v>
      </c>
    </row>
    <row r="27" spans="1:44" x14ac:dyDescent="0.2">
      <c r="A27" s="12" t="s">
        <v>25</v>
      </c>
      <c r="B27" s="136">
        <f>'Non-energy Use 2019'!D140</f>
        <v>0</v>
      </c>
      <c r="C27" s="136">
        <f>'Non-energy Use 2020'!D139</f>
        <v>0</v>
      </c>
      <c r="D27" s="136">
        <f>$C27*VLOOKUP($A27,'Non-energy Multiplier'!$A$1:$AQ$44,COLUMN('Non-energy Multiplier'!D$1),0)</f>
        <v>0</v>
      </c>
      <c r="E27" s="136">
        <f>$C27*VLOOKUP($A27,'Non-energy Multiplier'!$A$1:$AQ$44,COLUMN('Non-energy Multiplier'!E$1),0)</f>
        <v>0</v>
      </c>
      <c r="F27" s="136">
        <f>$C27*VLOOKUP($A27,'Non-energy Multiplier'!$A$1:$AQ$44,COLUMN('Non-energy Multiplier'!F$1),0)</f>
        <v>0</v>
      </c>
      <c r="G27" s="136">
        <f>$C27*VLOOKUP($A27,'Non-energy Multiplier'!$A$1:$AQ$44,COLUMN('Non-energy Multiplier'!G$1),0)</f>
        <v>0</v>
      </c>
      <c r="H27" s="136">
        <f>$C27*VLOOKUP($A27,'Non-energy Multiplier'!$A$1:$AQ$44,COLUMN('Non-energy Multiplier'!H$1),0)</f>
        <v>0</v>
      </c>
      <c r="I27" s="136">
        <f>$C27*VLOOKUP($A27,'Non-energy Multiplier'!$A$1:$AQ$44,COLUMN('Non-energy Multiplier'!I$1),0)</f>
        <v>0</v>
      </c>
      <c r="J27" s="136">
        <f>$C27*VLOOKUP($A27,'Non-energy Multiplier'!$A$1:$AQ$44,COLUMN('Non-energy Multiplier'!J$1),0)</f>
        <v>0</v>
      </c>
      <c r="K27" s="136">
        <f>$C27*VLOOKUP($A27,'Non-energy Multiplier'!$A$1:$AQ$44,COLUMN('Non-energy Multiplier'!K$1),0)</f>
        <v>0</v>
      </c>
      <c r="L27" s="136">
        <f>$C27*VLOOKUP($A27,'Non-energy Multiplier'!$A$1:$AQ$44,COLUMN('Non-energy Multiplier'!L$1),0)</f>
        <v>0</v>
      </c>
      <c r="M27" s="136">
        <f>$C27*VLOOKUP($A27,'Non-energy Multiplier'!$A$1:$AQ$44,COLUMN('Non-energy Multiplier'!M$1),0)</f>
        <v>0</v>
      </c>
      <c r="N27" s="136">
        <f>$C27*VLOOKUP($A27,'Non-energy Multiplier'!$A$1:$AQ$44,COLUMN('Non-energy Multiplier'!N$1),0)</f>
        <v>0</v>
      </c>
      <c r="O27" s="136">
        <f>$C27*VLOOKUP($A27,'Non-energy Multiplier'!$A$1:$AQ$44,COLUMN('Non-energy Multiplier'!O$1),0)</f>
        <v>0</v>
      </c>
      <c r="P27" s="136">
        <f>$C27*VLOOKUP($A27,'Non-energy Multiplier'!$A$1:$AQ$44,COLUMN('Non-energy Multiplier'!P$1),0)</f>
        <v>0</v>
      </c>
      <c r="Q27" s="136">
        <f>$C27*VLOOKUP($A27,'Non-energy Multiplier'!$A$1:$AQ$44,COLUMN('Non-energy Multiplier'!Q$1),0)</f>
        <v>0</v>
      </c>
      <c r="R27" s="136">
        <f>$C27*VLOOKUP($A27,'Non-energy Multiplier'!$A$1:$AQ$44,COLUMN('Non-energy Multiplier'!R$1),0)</f>
        <v>0</v>
      </c>
      <c r="S27" s="136">
        <f>$C27*VLOOKUP($A27,'Non-energy Multiplier'!$A$1:$AQ$44,COLUMN('Non-energy Multiplier'!S$1),0)</f>
        <v>0</v>
      </c>
      <c r="T27" s="136">
        <f>$C27*VLOOKUP($A27,'Non-energy Multiplier'!$A$1:$AQ$44,COLUMN('Non-energy Multiplier'!T$1),0)</f>
        <v>0</v>
      </c>
      <c r="U27" s="136">
        <f>$C27*VLOOKUP($A27,'Non-energy Multiplier'!$A$1:$AQ$44,COLUMN('Non-energy Multiplier'!U$1),0)</f>
        <v>0</v>
      </c>
      <c r="V27" s="136">
        <f>$C27*VLOOKUP($A27,'Non-energy Multiplier'!$A$1:$AQ$44,COLUMN('Non-energy Multiplier'!V$1),0)</f>
        <v>0</v>
      </c>
      <c r="W27" s="136">
        <f>$C27*VLOOKUP($A27,'Non-energy Multiplier'!$A$1:$AQ$44,COLUMN('Non-energy Multiplier'!W$1),0)</f>
        <v>0</v>
      </c>
      <c r="X27" s="136">
        <f>$C27*VLOOKUP($A27,'Non-energy Multiplier'!$A$1:$AQ$44,COLUMN('Non-energy Multiplier'!X$1),0)</f>
        <v>0</v>
      </c>
      <c r="Y27" s="136">
        <f>$C27*VLOOKUP($A27,'Non-energy Multiplier'!$A$1:$AQ$44,COLUMN('Non-energy Multiplier'!Y$1),0)</f>
        <v>0</v>
      </c>
      <c r="Z27" s="136">
        <f>$C27*VLOOKUP($A27,'Non-energy Multiplier'!$A$1:$AQ$44,COLUMN('Non-energy Multiplier'!Z$1),0)</f>
        <v>0</v>
      </c>
      <c r="AA27" s="136">
        <f>$C27*VLOOKUP($A27,'Non-energy Multiplier'!$A$1:$AQ$44,COLUMN('Non-energy Multiplier'!AA$1),0)</f>
        <v>0</v>
      </c>
      <c r="AB27" s="136">
        <f>$C27*VLOOKUP($A27,'Non-energy Multiplier'!$A$1:$AQ$44,COLUMN('Non-energy Multiplier'!AB$1),0)</f>
        <v>0</v>
      </c>
      <c r="AC27" s="136">
        <f>$C27*VLOOKUP($A27,'Non-energy Multiplier'!$A$1:$AQ$44,COLUMN('Non-energy Multiplier'!AC$1),0)</f>
        <v>0</v>
      </c>
      <c r="AD27" s="136">
        <f>$C27*VLOOKUP($A27,'Non-energy Multiplier'!$A$1:$AQ$44,COLUMN('Non-energy Multiplier'!AD$1),0)</f>
        <v>0</v>
      </c>
      <c r="AE27" s="136">
        <f>$C27*VLOOKUP($A27,'Non-energy Multiplier'!$A$1:$AQ$44,COLUMN('Non-energy Multiplier'!AE$1),0)</f>
        <v>0</v>
      </c>
      <c r="AF27" s="136">
        <f>$C27*VLOOKUP($A27,'Non-energy Multiplier'!$A$1:$AQ$44,COLUMN('Non-energy Multiplier'!AF$1),0)</f>
        <v>0</v>
      </c>
      <c r="AG27" s="136">
        <f>$C27*VLOOKUP($A27,'Non-energy Multiplier'!$A$1:$AQ$44,COLUMN('Non-energy Multiplier'!AG$1),0)</f>
        <v>0</v>
      </c>
      <c r="AH27" s="136">
        <f>$C27*VLOOKUP($A27,'Non-energy Multiplier'!$A$1:$AQ$44,COLUMN('Non-energy Multiplier'!AH$1),0)</f>
        <v>0</v>
      </c>
      <c r="AI27" s="136">
        <f>$C27*VLOOKUP($A27,'Non-energy Multiplier'!$A$1:$AQ$44,COLUMN('Non-energy Multiplier'!AI$1),0)</f>
        <v>0</v>
      </c>
      <c r="AJ27" s="136">
        <f>$C27*VLOOKUP($A27,'Non-energy Multiplier'!$A$1:$AQ$44,COLUMN('Non-energy Multiplier'!AJ$1),0)</f>
        <v>0</v>
      </c>
      <c r="AK27" s="136">
        <f>$C27*VLOOKUP($A27,'Non-energy Multiplier'!$A$1:$AQ$44,COLUMN('Non-energy Multiplier'!AK$1),0)</f>
        <v>0</v>
      </c>
      <c r="AL27" s="136">
        <f>$C27*VLOOKUP($A27,'Non-energy Multiplier'!$A$1:$AQ$44,COLUMN('Non-energy Multiplier'!AL$1),0)</f>
        <v>0</v>
      </c>
      <c r="AM27" s="136">
        <f>$C27*VLOOKUP($A27,'Non-energy Multiplier'!$A$1:$AQ$44,COLUMN('Non-energy Multiplier'!AM$1),0)</f>
        <v>0</v>
      </c>
      <c r="AN27" s="136">
        <f>$C27*VLOOKUP($A27,'Non-energy Multiplier'!$A$1:$AQ$44,COLUMN('Non-energy Multiplier'!AN$1),0)</f>
        <v>0</v>
      </c>
      <c r="AO27" s="136">
        <f>$C27*VLOOKUP($A27,'Non-energy Multiplier'!$A$1:$AQ$44,COLUMN('Non-energy Multiplier'!AO$1),0)</f>
        <v>0</v>
      </c>
      <c r="AP27" s="136">
        <f>$C27*VLOOKUP($A27,'Non-energy Multiplier'!$A$1:$AQ$44,COLUMN('Non-energy Multiplier'!AP$1),0)</f>
        <v>0</v>
      </c>
      <c r="AQ27" s="136">
        <f>$C27*VLOOKUP($A27,'Non-energy Multiplier'!$A$1:$AQ$44,COLUMN('Non-energy Multiplier'!AQ$1),0)</f>
        <v>0</v>
      </c>
      <c r="AR27" s="136" t="str">
        <f>VLOOKUP($A27,'Sector Match'!$A$1:$B$43,2,0)</f>
        <v>cement and other nonmetallic minerals 239</v>
      </c>
    </row>
    <row r="28" spans="1:44" x14ac:dyDescent="0.2">
      <c r="A28" s="12" t="s">
        <v>26</v>
      </c>
      <c r="B28" s="136">
        <f>'Non-energy Use 2019'!D141</f>
        <v>0</v>
      </c>
      <c r="C28" s="136">
        <f>'Non-energy Use 2020'!D140</f>
        <v>0</v>
      </c>
      <c r="D28" s="136">
        <f>$C28*VLOOKUP($A28,'Non-energy Multiplier'!$A$1:$AQ$44,COLUMN('Non-energy Multiplier'!D$1),0)</f>
        <v>0</v>
      </c>
      <c r="E28" s="136">
        <f>$C28*VLOOKUP($A28,'Non-energy Multiplier'!$A$1:$AQ$44,COLUMN('Non-energy Multiplier'!E$1),0)</f>
        <v>0</v>
      </c>
      <c r="F28" s="136">
        <f>$C28*VLOOKUP($A28,'Non-energy Multiplier'!$A$1:$AQ$44,COLUMN('Non-energy Multiplier'!F$1),0)</f>
        <v>0</v>
      </c>
      <c r="G28" s="136">
        <f>$C28*VLOOKUP($A28,'Non-energy Multiplier'!$A$1:$AQ$44,COLUMN('Non-energy Multiplier'!G$1),0)</f>
        <v>0</v>
      </c>
      <c r="H28" s="136">
        <f>$C28*VLOOKUP($A28,'Non-energy Multiplier'!$A$1:$AQ$44,COLUMN('Non-energy Multiplier'!H$1),0)</f>
        <v>0</v>
      </c>
      <c r="I28" s="136">
        <f>$C28*VLOOKUP($A28,'Non-energy Multiplier'!$A$1:$AQ$44,COLUMN('Non-energy Multiplier'!I$1),0)</f>
        <v>0</v>
      </c>
      <c r="J28" s="136">
        <f>$C28*VLOOKUP($A28,'Non-energy Multiplier'!$A$1:$AQ$44,COLUMN('Non-energy Multiplier'!J$1),0)</f>
        <v>0</v>
      </c>
      <c r="K28" s="136">
        <f>$C28*VLOOKUP($A28,'Non-energy Multiplier'!$A$1:$AQ$44,COLUMN('Non-energy Multiplier'!K$1),0)</f>
        <v>0</v>
      </c>
      <c r="L28" s="136">
        <f>$C28*VLOOKUP($A28,'Non-energy Multiplier'!$A$1:$AQ$44,COLUMN('Non-energy Multiplier'!L$1),0)</f>
        <v>0</v>
      </c>
      <c r="M28" s="136">
        <f>$C28*VLOOKUP($A28,'Non-energy Multiplier'!$A$1:$AQ$44,COLUMN('Non-energy Multiplier'!M$1),0)</f>
        <v>0</v>
      </c>
      <c r="N28" s="136">
        <f>$C28*VLOOKUP($A28,'Non-energy Multiplier'!$A$1:$AQ$44,COLUMN('Non-energy Multiplier'!N$1),0)</f>
        <v>0</v>
      </c>
      <c r="O28" s="136">
        <f>$C28*VLOOKUP($A28,'Non-energy Multiplier'!$A$1:$AQ$44,COLUMN('Non-energy Multiplier'!O$1),0)</f>
        <v>0</v>
      </c>
      <c r="P28" s="136">
        <f>$C28*VLOOKUP($A28,'Non-energy Multiplier'!$A$1:$AQ$44,COLUMN('Non-energy Multiplier'!P$1),0)</f>
        <v>0</v>
      </c>
      <c r="Q28" s="136">
        <f>$C28*VLOOKUP($A28,'Non-energy Multiplier'!$A$1:$AQ$44,COLUMN('Non-energy Multiplier'!Q$1),0)</f>
        <v>0</v>
      </c>
      <c r="R28" s="136">
        <f>$C28*VLOOKUP($A28,'Non-energy Multiplier'!$A$1:$AQ$44,COLUMN('Non-energy Multiplier'!R$1),0)</f>
        <v>0</v>
      </c>
      <c r="S28" s="136">
        <f>$C28*VLOOKUP($A28,'Non-energy Multiplier'!$A$1:$AQ$44,COLUMN('Non-energy Multiplier'!S$1),0)</f>
        <v>0</v>
      </c>
      <c r="T28" s="136">
        <f>$C28*VLOOKUP($A28,'Non-energy Multiplier'!$A$1:$AQ$44,COLUMN('Non-energy Multiplier'!T$1),0)</f>
        <v>0</v>
      </c>
      <c r="U28" s="136">
        <f>$C28*VLOOKUP($A28,'Non-energy Multiplier'!$A$1:$AQ$44,COLUMN('Non-energy Multiplier'!U$1),0)</f>
        <v>0</v>
      </c>
      <c r="V28" s="136">
        <f>$C28*VLOOKUP($A28,'Non-energy Multiplier'!$A$1:$AQ$44,COLUMN('Non-energy Multiplier'!V$1),0)</f>
        <v>0</v>
      </c>
      <c r="W28" s="136">
        <f>$C28*VLOOKUP($A28,'Non-energy Multiplier'!$A$1:$AQ$44,COLUMN('Non-energy Multiplier'!W$1),0)</f>
        <v>0</v>
      </c>
      <c r="X28" s="136">
        <f>$C28*VLOOKUP($A28,'Non-energy Multiplier'!$A$1:$AQ$44,COLUMN('Non-energy Multiplier'!X$1),0)</f>
        <v>0</v>
      </c>
      <c r="Y28" s="136">
        <f>$C28*VLOOKUP($A28,'Non-energy Multiplier'!$A$1:$AQ$44,COLUMN('Non-energy Multiplier'!Y$1),0)</f>
        <v>0</v>
      </c>
      <c r="Z28" s="136">
        <f>$C28*VLOOKUP($A28,'Non-energy Multiplier'!$A$1:$AQ$44,COLUMN('Non-energy Multiplier'!Z$1),0)</f>
        <v>0</v>
      </c>
      <c r="AA28" s="136">
        <f>$C28*VLOOKUP($A28,'Non-energy Multiplier'!$A$1:$AQ$44,COLUMN('Non-energy Multiplier'!AA$1),0)</f>
        <v>0</v>
      </c>
      <c r="AB28" s="136">
        <f>$C28*VLOOKUP($A28,'Non-energy Multiplier'!$A$1:$AQ$44,COLUMN('Non-energy Multiplier'!AB$1),0)</f>
        <v>0</v>
      </c>
      <c r="AC28" s="136">
        <f>$C28*VLOOKUP($A28,'Non-energy Multiplier'!$A$1:$AQ$44,COLUMN('Non-energy Multiplier'!AC$1),0)</f>
        <v>0</v>
      </c>
      <c r="AD28" s="136">
        <f>$C28*VLOOKUP($A28,'Non-energy Multiplier'!$A$1:$AQ$44,COLUMN('Non-energy Multiplier'!AD$1),0)</f>
        <v>0</v>
      </c>
      <c r="AE28" s="136">
        <f>$C28*VLOOKUP($A28,'Non-energy Multiplier'!$A$1:$AQ$44,COLUMN('Non-energy Multiplier'!AE$1),0)</f>
        <v>0</v>
      </c>
      <c r="AF28" s="136">
        <f>$C28*VLOOKUP($A28,'Non-energy Multiplier'!$A$1:$AQ$44,COLUMN('Non-energy Multiplier'!AF$1),0)</f>
        <v>0</v>
      </c>
      <c r="AG28" s="136">
        <f>$C28*VLOOKUP($A28,'Non-energy Multiplier'!$A$1:$AQ$44,COLUMN('Non-energy Multiplier'!AG$1),0)</f>
        <v>0</v>
      </c>
      <c r="AH28" s="136">
        <f>$C28*VLOOKUP($A28,'Non-energy Multiplier'!$A$1:$AQ$44,COLUMN('Non-energy Multiplier'!AH$1),0)</f>
        <v>0</v>
      </c>
      <c r="AI28" s="136">
        <f>$C28*VLOOKUP($A28,'Non-energy Multiplier'!$A$1:$AQ$44,COLUMN('Non-energy Multiplier'!AI$1),0)</f>
        <v>0</v>
      </c>
      <c r="AJ28" s="136">
        <f>$C28*VLOOKUP($A28,'Non-energy Multiplier'!$A$1:$AQ$44,COLUMN('Non-energy Multiplier'!AJ$1),0)</f>
        <v>0</v>
      </c>
      <c r="AK28" s="136">
        <f>$C28*VLOOKUP($A28,'Non-energy Multiplier'!$A$1:$AQ$44,COLUMN('Non-energy Multiplier'!AK$1),0)</f>
        <v>0</v>
      </c>
      <c r="AL28" s="136">
        <f>$C28*VLOOKUP($A28,'Non-energy Multiplier'!$A$1:$AQ$44,COLUMN('Non-energy Multiplier'!AL$1),0)</f>
        <v>0</v>
      </c>
      <c r="AM28" s="136">
        <f>$C28*VLOOKUP($A28,'Non-energy Multiplier'!$A$1:$AQ$44,COLUMN('Non-energy Multiplier'!AM$1),0)</f>
        <v>0</v>
      </c>
      <c r="AN28" s="136">
        <f>$C28*VLOOKUP($A28,'Non-energy Multiplier'!$A$1:$AQ$44,COLUMN('Non-energy Multiplier'!AN$1),0)</f>
        <v>0</v>
      </c>
      <c r="AO28" s="136">
        <f>$C28*VLOOKUP($A28,'Non-energy Multiplier'!$A$1:$AQ$44,COLUMN('Non-energy Multiplier'!AO$1),0)</f>
        <v>0</v>
      </c>
      <c r="AP28" s="136">
        <f>$C28*VLOOKUP($A28,'Non-energy Multiplier'!$A$1:$AQ$44,COLUMN('Non-energy Multiplier'!AP$1),0)</f>
        <v>0</v>
      </c>
      <c r="AQ28" s="136">
        <f>$C28*VLOOKUP($A28,'Non-energy Multiplier'!$A$1:$AQ$44,COLUMN('Non-energy Multiplier'!AQ$1),0)</f>
        <v>0</v>
      </c>
      <c r="AR28" s="136" t="str">
        <f>VLOOKUP($A28,'Sector Match'!$A$1:$B$43,2,0)</f>
        <v>iron and steel 241</v>
      </c>
    </row>
    <row r="29" spans="1:44" x14ac:dyDescent="0.2">
      <c r="A29" s="12" t="s">
        <v>27</v>
      </c>
      <c r="B29" s="136">
        <f>'Non-energy Use 2019'!D142</f>
        <v>0</v>
      </c>
      <c r="C29" s="136">
        <f>'Non-energy Use 2020'!D141</f>
        <v>0</v>
      </c>
      <c r="D29" s="136">
        <f>$C29*VLOOKUP($A29,'Non-energy Multiplier'!$A$1:$AQ$44,COLUMN('Non-energy Multiplier'!D$1),0)</f>
        <v>0</v>
      </c>
      <c r="E29" s="136">
        <f>$C29*VLOOKUP($A29,'Non-energy Multiplier'!$A$1:$AQ$44,COLUMN('Non-energy Multiplier'!E$1),0)</f>
        <v>0</v>
      </c>
      <c r="F29" s="136">
        <f>$C29*VLOOKUP($A29,'Non-energy Multiplier'!$A$1:$AQ$44,COLUMN('Non-energy Multiplier'!F$1),0)</f>
        <v>0</v>
      </c>
      <c r="G29" s="136">
        <f>$C29*VLOOKUP($A29,'Non-energy Multiplier'!$A$1:$AQ$44,COLUMN('Non-energy Multiplier'!G$1),0)</f>
        <v>0</v>
      </c>
      <c r="H29" s="136">
        <f>$C29*VLOOKUP($A29,'Non-energy Multiplier'!$A$1:$AQ$44,COLUMN('Non-energy Multiplier'!H$1),0)</f>
        <v>0</v>
      </c>
      <c r="I29" s="136">
        <f>$C29*VLOOKUP($A29,'Non-energy Multiplier'!$A$1:$AQ$44,COLUMN('Non-energy Multiplier'!I$1),0)</f>
        <v>0</v>
      </c>
      <c r="J29" s="136">
        <f>$C29*VLOOKUP($A29,'Non-energy Multiplier'!$A$1:$AQ$44,COLUMN('Non-energy Multiplier'!J$1),0)</f>
        <v>0</v>
      </c>
      <c r="K29" s="136">
        <f>$C29*VLOOKUP($A29,'Non-energy Multiplier'!$A$1:$AQ$44,COLUMN('Non-energy Multiplier'!K$1),0)</f>
        <v>0</v>
      </c>
      <c r="L29" s="136">
        <f>$C29*VLOOKUP($A29,'Non-energy Multiplier'!$A$1:$AQ$44,COLUMN('Non-energy Multiplier'!L$1),0)</f>
        <v>0</v>
      </c>
      <c r="M29" s="136">
        <f>$C29*VLOOKUP($A29,'Non-energy Multiplier'!$A$1:$AQ$44,COLUMN('Non-energy Multiplier'!M$1),0)</f>
        <v>0</v>
      </c>
      <c r="N29" s="136">
        <f>$C29*VLOOKUP($A29,'Non-energy Multiplier'!$A$1:$AQ$44,COLUMN('Non-energy Multiplier'!N$1),0)</f>
        <v>0</v>
      </c>
      <c r="O29" s="136">
        <f>$C29*VLOOKUP($A29,'Non-energy Multiplier'!$A$1:$AQ$44,COLUMN('Non-energy Multiplier'!O$1),0)</f>
        <v>0</v>
      </c>
      <c r="P29" s="136">
        <f>$C29*VLOOKUP($A29,'Non-energy Multiplier'!$A$1:$AQ$44,COLUMN('Non-energy Multiplier'!P$1),0)</f>
        <v>0</v>
      </c>
      <c r="Q29" s="136">
        <f>$C29*VLOOKUP($A29,'Non-energy Multiplier'!$A$1:$AQ$44,COLUMN('Non-energy Multiplier'!Q$1),0)</f>
        <v>0</v>
      </c>
      <c r="R29" s="136">
        <f>$C29*VLOOKUP($A29,'Non-energy Multiplier'!$A$1:$AQ$44,COLUMN('Non-energy Multiplier'!R$1),0)</f>
        <v>0</v>
      </c>
      <c r="S29" s="136">
        <f>$C29*VLOOKUP($A29,'Non-energy Multiplier'!$A$1:$AQ$44,COLUMN('Non-energy Multiplier'!S$1),0)</f>
        <v>0</v>
      </c>
      <c r="T29" s="136">
        <f>$C29*VLOOKUP($A29,'Non-energy Multiplier'!$A$1:$AQ$44,COLUMN('Non-energy Multiplier'!T$1),0)</f>
        <v>0</v>
      </c>
      <c r="U29" s="136">
        <f>$C29*VLOOKUP($A29,'Non-energy Multiplier'!$A$1:$AQ$44,COLUMN('Non-energy Multiplier'!U$1),0)</f>
        <v>0</v>
      </c>
      <c r="V29" s="136">
        <f>$C29*VLOOKUP($A29,'Non-energy Multiplier'!$A$1:$AQ$44,COLUMN('Non-energy Multiplier'!V$1),0)</f>
        <v>0</v>
      </c>
      <c r="W29" s="136">
        <f>$C29*VLOOKUP($A29,'Non-energy Multiplier'!$A$1:$AQ$44,COLUMN('Non-energy Multiplier'!W$1),0)</f>
        <v>0</v>
      </c>
      <c r="X29" s="136">
        <f>$C29*VLOOKUP($A29,'Non-energy Multiplier'!$A$1:$AQ$44,COLUMN('Non-energy Multiplier'!X$1),0)</f>
        <v>0</v>
      </c>
      <c r="Y29" s="136">
        <f>$C29*VLOOKUP($A29,'Non-energy Multiplier'!$A$1:$AQ$44,COLUMN('Non-energy Multiplier'!Y$1),0)</f>
        <v>0</v>
      </c>
      <c r="Z29" s="136">
        <f>$C29*VLOOKUP($A29,'Non-energy Multiplier'!$A$1:$AQ$44,COLUMN('Non-energy Multiplier'!Z$1),0)</f>
        <v>0</v>
      </c>
      <c r="AA29" s="136">
        <f>$C29*VLOOKUP($A29,'Non-energy Multiplier'!$A$1:$AQ$44,COLUMN('Non-energy Multiplier'!AA$1),0)</f>
        <v>0</v>
      </c>
      <c r="AB29" s="136">
        <f>$C29*VLOOKUP($A29,'Non-energy Multiplier'!$A$1:$AQ$44,COLUMN('Non-energy Multiplier'!AB$1),0)</f>
        <v>0</v>
      </c>
      <c r="AC29" s="136">
        <f>$C29*VLOOKUP($A29,'Non-energy Multiplier'!$A$1:$AQ$44,COLUMN('Non-energy Multiplier'!AC$1),0)</f>
        <v>0</v>
      </c>
      <c r="AD29" s="136">
        <f>$C29*VLOOKUP($A29,'Non-energy Multiplier'!$A$1:$AQ$44,COLUMN('Non-energy Multiplier'!AD$1),0)</f>
        <v>0</v>
      </c>
      <c r="AE29" s="136">
        <f>$C29*VLOOKUP($A29,'Non-energy Multiplier'!$A$1:$AQ$44,COLUMN('Non-energy Multiplier'!AE$1),0)</f>
        <v>0</v>
      </c>
      <c r="AF29" s="136">
        <f>$C29*VLOOKUP($A29,'Non-energy Multiplier'!$A$1:$AQ$44,COLUMN('Non-energy Multiplier'!AF$1),0)</f>
        <v>0</v>
      </c>
      <c r="AG29" s="136">
        <f>$C29*VLOOKUP($A29,'Non-energy Multiplier'!$A$1:$AQ$44,COLUMN('Non-energy Multiplier'!AG$1),0)</f>
        <v>0</v>
      </c>
      <c r="AH29" s="136">
        <f>$C29*VLOOKUP($A29,'Non-energy Multiplier'!$A$1:$AQ$44,COLUMN('Non-energy Multiplier'!AH$1),0)</f>
        <v>0</v>
      </c>
      <c r="AI29" s="136">
        <f>$C29*VLOOKUP($A29,'Non-energy Multiplier'!$A$1:$AQ$44,COLUMN('Non-energy Multiplier'!AI$1),0)</f>
        <v>0</v>
      </c>
      <c r="AJ29" s="136">
        <f>$C29*VLOOKUP($A29,'Non-energy Multiplier'!$A$1:$AQ$44,COLUMN('Non-energy Multiplier'!AJ$1),0)</f>
        <v>0</v>
      </c>
      <c r="AK29" s="136">
        <f>$C29*VLOOKUP($A29,'Non-energy Multiplier'!$A$1:$AQ$44,COLUMN('Non-energy Multiplier'!AK$1),0)</f>
        <v>0</v>
      </c>
      <c r="AL29" s="136">
        <f>$C29*VLOOKUP($A29,'Non-energy Multiplier'!$A$1:$AQ$44,COLUMN('Non-energy Multiplier'!AL$1),0)</f>
        <v>0</v>
      </c>
      <c r="AM29" s="136">
        <f>$C29*VLOOKUP($A29,'Non-energy Multiplier'!$A$1:$AQ$44,COLUMN('Non-energy Multiplier'!AM$1),0)</f>
        <v>0</v>
      </c>
      <c r="AN29" s="136">
        <f>$C29*VLOOKUP($A29,'Non-energy Multiplier'!$A$1:$AQ$44,COLUMN('Non-energy Multiplier'!AN$1),0)</f>
        <v>0</v>
      </c>
      <c r="AO29" s="136">
        <f>$C29*VLOOKUP($A29,'Non-energy Multiplier'!$A$1:$AQ$44,COLUMN('Non-energy Multiplier'!AO$1),0)</f>
        <v>0</v>
      </c>
      <c r="AP29" s="136">
        <f>$C29*VLOOKUP($A29,'Non-energy Multiplier'!$A$1:$AQ$44,COLUMN('Non-energy Multiplier'!AP$1),0)</f>
        <v>0</v>
      </c>
      <c r="AQ29" s="136">
        <f>$C29*VLOOKUP($A29,'Non-energy Multiplier'!$A$1:$AQ$44,COLUMN('Non-energy Multiplier'!AQ$1),0)</f>
        <v>0</v>
      </c>
      <c r="AR29" s="136" t="str">
        <f>VLOOKUP($A29,'Sector Match'!$A$1:$B$43,2,0)</f>
        <v>other metals 242</v>
      </c>
    </row>
    <row r="30" spans="1:44" x14ac:dyDescent="0.2">
      <c r="A30" s="12" t="s">
        <v>28</v>
      </c>
      <c r="B30" s="136">
        <f>'Non-energy Use 2019'!D143</f>
        <v>0</v>
      </c>
      <c r="C30" s="136">
        <f>'Non-energy Use 2020'!D142</f>
        <v>0</v>
      </c>
      <c r="D30" s="136">
        <f>$C30*VLOOKUP($A30,'Non-energy Multiplier'!$A$1:$AQ$44,COLUMN('Non-energy Multiplier'!D$1),0)</f>
        <v>0</v>
      </c>
      <c r="E30" s="136">
        <f>$C30*VLOOKUP($A30,'Non-energy Multiplier'!$A$1:$AQ$44,COLUMN('Non-energy Multiplier'!E$1),0)</f>
        <v>0</v>
      </c>
      <c r="F30" s="136">
        <f>$C30*VLOOKUP($A30,'Non-energy Multiplier'!$A$1:$AQ$44,COLUMN('Non-energy Multiplier'!F$1),0)</f>
        <v>0</v>
      </c>
      <c r="G30" s="136">
        <f>$C30*VLOOKUP($A30,'Non-energy Multiplier'!$A$1:$AQ$44,COLUMN('Non-energy Multiplier'!G$1),0)</f>
        <v>0</v>
      </c>
      <c r="H30" s="136">
        <f>$C30*VLOOKUP($A30,'Non-energy Multiplier'!$A$1:$AQ$44,COLUMN('Non-energy Multiplier'!H$1),0)</f>
        <v>0</v>
      </c>
      <c r="I30" s="136">
        <f>$C30*VLOOKUP($A30,'Non-energy Multiplier'!$A$1:$AQ$44,COLUMN('Non-energy Multiplier'!I$1),0)</f>
        <v>0</v>
      </c>
      <c r="J30" s="136">
        <f>$C30*VLOOKUP($A30,'Non-energy Multiplier'!$A$1:$AQ$44,COLUMN('Non-energy Multiplier'!J$1),0)</f>
        <v>0</v>
      </c>
      <c r="K30" s="136">
        <f>$C30*VLOOKUP($A30,'Non-energy Multiplier'!$A$1:$AQ$44,COLUMN('Non-energy Multiplier'!K$1),0)</f>
        <v>0</v>
      </c>
      <c r="L30" s="136">
        <f>$C30*VLOOKUP($A30,'Non-energy Multiplier'!$A$1:$AQ$44,COLUMN('Non-energy Multiplier'!L$1),0)</f>
        <v>0</v>
      </c>
      <c r="M30" s="136">
        <f>$C30*VLOOKUP($A30,'Non-energy Multiplier'!$A$1:$AQ$44,COLUMN('Non-energy Multiplier'!M$1),0)</f>
        <v>0</v>
      </c>
      <c r="N30" s="136">
        <f>$C30*VLOOKUP($A30,'Non-energy Multiplier'!$A$1:$AQ$44,COLUMN('Non-energy Multiplier'!N$1),0)</f>
        <v>0</v>
      </c>
      <c r="O30" s="136">
        <f>$C30*VLOOKUP($A30,'Non-energy Multiplier'!$A$1:$AQ$44,COLUMN('Non-energy Multiplier'!O$1),0)</f>
        <v>0</v>
      </c>
      <c r="P30" s="136">
        <f>$C30*VLOOKUP($A30,'Non-energy Multiplier'!$A$1:$AQ$44,COLUMN('Non-energy Multiplier'!P$1),0)</f>
        <v>0</v>
      </c>
      <c r="Q30" s="136">
        <f>$C30*VLOOKUP($A30,'Non-energy Multiplier'!$A$1:$AQ$44,COLUMN('Non-energy Multiplier'!Q$1),0)</f>
        <v>0</v>
      </c>
      <c r="R30" s="136">
        <f>$C30*VLOOKUP($A30,'Non-energy Multiplier'!$A$1:$AQ$44,COLUMN('Non-energy Multiplier'!R$1),0)</f>
        <v>0</v>
      </c>
      <c r="S30" s="136">
        <f>$C30*VLOOKUP($A30,'Non-energy Multiplier'!$A$1:$AQ$44,COLUMN('Non-energy Multiplier'!S$1),0)</f>
        <v>0</v>
      </c>
      <c r="T30" s="136">
        <f>$C30*VLOOKUP($A30,'Non-energy Multiplier'!$A$1:$AQ$44,COLUMN('Non-energy Multiplier'!T$1),0)</f>
        <v>0</v>
      </c>
      <c r="U30" s="136">
        <f>$C30*VLOOKUP($A30,'Non-energy Multiplier'!$A$1:$AQ$44,COLUMN('Non-energy Multiplier'!U$1),0)</f>
        <v>0</v>
      </c>
      <c r="V30" s="136">
        <f>$C30*VLOOKUP($A30,'Non-energy Multiplier'!$A$1:$AQ$44,COLUMN('Non-energy Multiplier'!V$1),0)</f>
        <v>0</v>
      </c>
      <c r="W30" s="136">
        <f>$C30*VLOOKUP($A30,'Non-energy Multiplier'!$A$1:$AQ$44,COLUMN('Non-energy Multiplier'!W$1),0)</f>
        <v>0</v>
      </c>
      <c r="X30" s="136">
        <f>$C30*VLOOKUP($A30,'Non-energy Multiplier'!$A$1:$AQ$44,COLUMN('Non-energy Multiplier'!X$1),0)</f>
        <v>0</v>
      </c>
      <c r="Y30" s="136">
        <f>$C30*VLOOKUP($A30,'Non-energy Multiplier'!$A$1:$AQ$44,COLUMN('Non-energy Multiplier'!Y$1),0)</f>
        <v>0</v>
      </c>
      <c r="Z30" s="136">
        <f>$C30*VLOOKUP($A30,'Non-energy Multiplier'!$A$1:$AQ$44,COLUMN('Non-energy Multiplier'!Z$1),0)</f>
        <v>0</v>
      </c>
      <c r="AA30" s="136">
        <f>$C30*VLOOKUP($A30,'Non-energy Multiplier'!$A$1:$AQ$44,COLUMN('Non-energy Multiplier'!AA$1),0)</f>
        <v>0</v>
      </c>
      <c r="AB30" s="136">
        <f>$C30*VLOOKUP($A30,'Non-energy Multiplier'!$A$1:$AQ$44,COLUMN('Non-energy Multiplier'!AB$1),0)</f>
        <v>0</v>
      </c>
      <c r="AC30" s="136">
        <f>$C30*VLOOKUP($A30,'Non-energy Multiplier'!$A$1:$AQ$44,COLUMN('Non-energy Multiplier'!AC$1),0)</f>
        <v>0</v>
      </c>
      <c r="AD30" s="136">
        <f>$C30*VLOOKUP($A30,'Non-energy Multiplier'!$A$1:$AQ$44,COLUMN('Non-energy Multiplier'!AD$1),0)</f>
        <v>0</v>
      </c>
      <c r="AE30" s="136">
        <f>$C30*VLOOKUP($A30,'Non-energy Multiplier'!$A$1:$AQ$44,COLUMN('Non-energy Multiplier'!AE$1),0)</f>
        <v>0</v>
      </c>
      <c r="AF30" s="136">
        <f>$C30*VLOOKUP($A30,'Non-energy Multiplier'!$A$1:$AQ$44,COLUMN('Non-energy Multiplier'!AF$1),0)</f>
        <v>0</v>
      </c>
      <c r="AG30" s="136">
        <f>$C30*VLOOKUP($A30,'Non-energy Multiplier'!$A$1:$AQ$44,COLUMN('Non-energy Multiplier'!AG$1),0)</f>
        <v>0</v>
      </c>
      <c r="AH30" s="136">
        <f>$C30*VLOOKUP($A30,'Non-energy Multiplier'!$A$1:$AQ$44,COLUMN('Non-energy Multiplier'!AH$1),0)</f>
        <v>0</v>
      </c>
      <c r="AI30" s="136">
        <f>$C30*VLOOKUP($A30,'Non-energy Multiplier'!$A$1:$AQ$44,COLUMN('Non-energy Multiplier'!AI$1),0)</f>
        <v>0</v>
      </c>
      <c r="AJ30" s="136">
        <f>$C30*VLOOKUP($A30,'Non-energy Multiplier'!$A$1:$AQ$44,COLUMN('Non-energy Multiplier'!AJ$1),0)</f>
        <v>0</v>
      </c>
      <c r="AK30" s="136">
        <f>$C30*VLOOKUP($A30,'Non-energy Multiplier'!$A$1:$AQ$44,COLUMN('Non-energy Multiplier'!AK$1),0)</f>
        <v>0</v>
      </c>
      <c r="AL30" s="136">
        <f>$C30*VLOOKUP($A30,'Non-energy Multiplier'!$A$1:$AQ$44,COLUMN('Non-energy Multiplier'!AL$1),0)</f>
        <v>0</v>
      </c>
      <c r="AM30" s="136">
        <f>$C30*VLOOKUP($A30,'Non-energy Multiplier'!$A$1:$AQ$44,COLUMN('Non-energy Multiplier'!AM$1),0)</f>
        <v>0</v>
      </c>
      <c r="AN30" s="136">
        <f>$C30*VLOOKUP($A30,'Non-energy Multiplier'!$A$1:$AQ$44,COLUMN('Non-energy Multiplier'!AN$1),0)</f>
        <v>0</v>
      </c>
      <c r="AO30" s="136">
        <f>$C30*VLOOKUP($A30,'Non-energy Multiplier'!$A$1:$AQ$44,COLUMN('Non-energy Multiplier'!AO$1),0)</f>
        <v>0</v>
      </c>
      <c r="AP30" s="136">
        <f>$C30*VLOOKUP($A30,'Non-energy Multiplier'!$A$1:$AQ$44,COLUMN('Non-energy Multiplier'!AP$1),0)</f>
        <v>0</v>
      </c>
      <c r="AQ30" s="136">
        <f>$C30*VLOOKUP($A30,'Non-energy Multiplier'!$A$1:$AQ$44,COLUMN('Non-energy Multiplier'!AQ$1),0)</f>
        <v>0</v>
      </c>
      <c r="AR30" s="136" t="str">
        <f>VLOOKUP($A30,'Sector Match'!$A$1:$B$43,2,0)</f>
        <v>metal products except machinery and vehicles 25</v>
      </c>
    </row>
    <row r="31" spans="1:44" x14ac:dyDescent="0.2">
      <c r="A31" s="12" t="s">
        <v>29</v>
      </c>
      <c r="B31" s="136">
        <f>'Non-energy Use 2019'!D144</f>
        <v>1106865122024.8147</v>
      </c>
      <c r="C31" s="136">
        <f>'Non-energy Use 2020'!D143</f>
        <v>1350250139032.6428</v>
      </c>
      <c r="D31" s="136">
        <f>$C31*VLOOKUP($A31,'Non-energy Multiplier'!$A$1:$AQ$44,COLUMN('Non-energy Multiplier'!D$1),0)</f>
        <v>1580193390496.7771</v>
      </c>
      <c r="E31" s="136">
        <f>$C31*VLOOKUP($A31,'Non-energy Multiplier'!$A$1:$AQ$44,COLUMN('Non-energy Multiplier'!E$1),0)</f>
        <v>1585948448110.7429</v>
      </c>
      <c r="F31" s="136">
        <f>$C31*VLOOKUP($A31,'Non-energy Multiplier'!$A$1:$AQ$44,COLUMN('Non-energy Multiplier'!F$1),0)</f>
        <v>1608687941070.4355</v>
      </c>
      <c r="G31" s="136">
        <f>$C31*VLOOKUP($A31,'Non-energy Multiplier'!$A$1:$AQ$44,COLUMN('Non-energy Multiplier'!G$1),0)</f>
        <v>1664404257492.0957</v>
      </c>
      <c r="H31" s="136">
        <f>$C31*VLOOKUP($A31,'Non-energy Multiplier'!$A$1:$AQ$44,COLUMN('Non-energy Multiplier'!H$1),0)</f>
        <v>1733837089889.7178</v>
      </c>
      <c r="I31" s="136">
        <f>$C31*VLOOKUP($A31,'Non-energy Multiplier'!$A$1:$AQ$44,COLUMN('Non-energy Multiplier'!I$1),0)</f>
        <v>1799152231919.1404</v>
      </c>
      <c r="J31" s="136">
        <f>$C31*VLOOKUP($A31,'Non-energy Multiplier'!$A$1:$AQ$44,COLUMN('Non-energy Multiplier'!J$1),0)</f>
        <v>1856707104317.5085</v>
      </c>
      <c r="K31" s="136">
        <f>$C31*VLOOKUP($A31,'Non-energy Multiplier'!$A$1:$AQ$44,COLUMN('Non-energy Multiplier'!K$1),0)</f>
        <v>1906908999106.4021</v>
      </c>
      <c r="L31" s="136">
        <f>$C31*VLOOKUP($A31,'Non-energy Multiplier'!$A$1:$AQ$44,COLUMN('Non-energy Multiplier'!L$1),0)</f>
        <v>1950396176096.6389</v>
      </c>
      <c r="M31" s="136">
        <f>$C31*VLOOKUP($A31,'Non-energy Multiplier'!$A$1:$AQ$44,COLUMN('Non-energy Multiplier'!M$1),0)</f>
        <v>1988003855175.7249</v>
      </c>
      <c r="N31" s="136">
        <f>$C31*VLOOKUP($A31,'Non-energy Multiplier'!$A$1:$AQ$44,COLUMN('Non-energy Multiplier'!N$1),0)</f>
        <v>2020653192339.4265</v>
      </c>
      <c r="O31" s="136">
        <f>$C31*VLOOKUP($A31,'Non-energy Multiplier'!$A$1:$AQ$44,COLUMN('Non-energy Multiplier'!O$1),0)</f>
        <v>2049080061167.8298</v>
      </c>
      <c r="P31" s="136">
        <f>$C31*VLOOKUP($A31,'Non-energy Multiplier'!$A$1:$AQ$44,COLUMN('Non-energy Multiplier'!P$1),0)</f>
        <v>2074027512092.8301</v>
      </c>
      <c r="Q31" s="136">
        <f>$C31*VLOOKUP($A31,'Non-energy Multiplier'!$A$1:$AQ$44,COLUMN('Non-energy Multiplier'!Q$1),0)</f>
        <v>2096304616943.408</v>
      </c>
      <c r="R31" s="136">
        <f>$C31*VLOOKUP($A31,'Non-energy Multiplier'!$A$1:$AQ$44,COLUMN('Non-energy Multiplier'!R$1),0)</f>
        <v>2116773614230.2144</v>
      </c>
      <c r="S31" s="136">
        <f>$C31*VLOOKUP($A31,'Non-energy Multiplier'!$A$1:$AQ$44,COLUMN('Non-energy Multiplier'!S$1),0)</f>
        <v>2136183736207.8457</v>
      </c>
      <c r="T31" s="136">
        <f>$C31*VLOOKUP($A31,'Non-energy Multiplier'!$A$1:$AQ$44,COLUMN('Non-energy Multiplier'!T$1),0)</f>
        <v>2154684420241.4053</v>
      </c>
      <c r="U31" s="136">
        <f>$C31*VLOOKUP($A31,'Non-energy Multiplier'!$A$1:$AQ$44,COLUMN('Non-energy Multiplier'!U$1),0)</f>
        <v>2172273448719.8159</v>
      </c>
      <c r="V31" s="136">
        <f>$C31*VLOOKUP($A31,'Non-energy Multiplier'!$A$1:$AQ$44,COLUMN('Non-energy Multiplier'!V$1),0)</f>
        <v>2188950550433.3105</v>
      </c>
      <c r="W31" s="136">
        <f>$C31*VLOOKUP($A31,'Non-energy Multiplier'!$A$1:$AQ$44,COLUMN('Non-energy Multiplier'!W$1),0)</f>
        <v>2204717355342.4067</v>
      </c>
      <c r="X31" s="136">
        <f>$C31*VLOOKUP($A31,'Non-energy Multiplier'!$A$1:$AQ$44,COLUMN('Non-energy Multiplier'!X$1),0)</f>
        <v>2219577344465.0513</v>
      </c>
      <c r="Y31" s="136">
        <f>$C31*VLOOKUP($A31,'Non-energy Multiplier'!$A$1:$AQ$44,COLUMN('Non-energy Multiplier'!Y$1),0)</f>
        <v>2233535795305.1533</v>
      </c>
      <c r="Z31" s="136">
        <f>$C31*VLOOKUP($A31,'Non-energy Multiplier'!$A$1:$AQ$44,COLUMN('Non-energy Multiplier'!Z$1),0)</f>
        <v>2246599723251.3589</v>
      </c>
      <c r="AA31" s="136">
        <f>$C31*VLOOKUP($A31,'Non-energy Multiplier'!$A$1:$AQ$44,COLUMN('Non-energy Multiplier'!AA$1),0)</f>
        <v>2258777819377.4219</v>
      </c>
      <c r="AB31" s="136">
        <f>$C31*VLOOKUP($A31,'Non-energy Multiplier'!$A$1:$AQ$44,COLUMN('Non-energy Multiplier'!AB$1),0)</f>
        <v>2270080385075.6025</v>
      </c>
      <c r="AC31" s="136">
        <f>$C31*VLOOKUP($A31,'Non-energy Multiplier'!$A$1:$AQ$44,COLUMN('Non-energy Multiplier'!AC$1),0)</f>
        <v>2280519263951.4995</v>
      </c>
      <c r="AD31" s="136">
        <f>$C31*VLOOKUP($A31,'Non-energy Multiplier'!$A$1:$AQ$44,COLUMN('Non-energy Multiplier'!AD$1),0)</f>
        <v>2290107771403.8892</v>
      </c>
      <c r="AE31" s="136">
        <f>$C31*VLOOKUP($A31,'Non-energy Multiplier'!$A$1:$AQ$44,COLUMN('Non-energy Multiplier'!AE$1),0)</f>
        <v>2298860622305.4731</v>
      </c>
      <c r="AF31" s="136">
        <f>$C31*VLOOKUP($A31,'Non-energy Multiplier'!$A$1:$AQ$44,COLUMN('Non-energy Multiplier'!AF$1),0)</f>
        <v>2306793857191.0542</v>
      </c>
      <c r="AG31" s="136">
        <f>$C31*VLOOKUP($A31,'Non-energy Multiplier'!$A$1:$AQ$44,COLUMN('Non-energy Multiplier'!AG$1),0)</f>
        <v>2313924767348.4067</v>
      </c>
      <c r="AH31" s="136">
        <f>$C31*VLOOKUP($A31,'Non-energy Multiplier'!$A$1:$AQ$44,COLUMN('Non-energy Multiplier'!AH$1),0)</f>
        <v>2320271819193.8818</v>
      </c>
      <c r="AI31" s="136">
        <f>$C31*VLOOKUP($A31,'Non-energy Multiplier'!$A$1:$AQ$44,COLUMN('Non-energy Multiplier'!AI$1),0)</f>
        <v>2325854578300.4253</v>
      </c>
      <c r="AJ31" s="136">
        <f>$C31*VLOOKUP($A31,'Non-energy Multiplier'!$A$1:$AQ$44,COLUMN('Non-energy Multiplier'!AJ$1),0)</f>
        <v>2330693633429.8052</v>
      </c>
      <c r="AK31" s="136">
        <f>$C31*VLOOKUP($A31,'Non-energy Multiplier'!$A$1:$AQ$44,COLUMN('Non-energy Multiplier'!AK$1),0)</f>
        <v>2334810520903.9644</v>
      </c>
      <c r="AL31" s="136">
        <f>$C31*VLOOKUP($A31,'Non-energy Multiplier'!$A$1:$AQ$44,COLUMN('Non-energy Multiplier'!AL$1),0)</f>
        <v>2338227649632.5938</v>
      </c>
      <c r="AM31" s="136">
        <f>$C31*VLOOKUP($A31,'Non-energy Multiplier'!$A$1:$AQ$44,COLUMN('Non-energy Multiplier'!AM$1),0)</f>
        <v>2340968227095.4561</v>
      </c>
      <c r="AN31" s="136">
        <f>$C31*VLOOKUP($A31,'Non-energy Multiplier'!$A$1:$AQ$44,COLUMN('Non-energy Multiplier'!AN$1),0)</f>
        <v>2343056186558.9692</v>
      </c>
      <c r="AO31" s="136">
        <f>$C31*VLOOKUP($A31,'Non-energy Multiplier'!$A$1:$AQ$44,COLUMN('Non-energy Multiplier'!AO$1),0)</f>
        <v>2344516115786.9326</v>
      </c>
      <c r="AP31" s="136">
        <f>$C31*VLOOKUP($A31,'Non-energy Multiplier'!$A$1:$AQ$44,COLUMN('Non-energy Multiplier'!AP$1),0)</f>
        <v>2345373187485.8291</v>
      </c>
      <c r="AQ31" s="136">
        <f>$C31*VLOOKUP($A31,'Non-energy Multiplier'!$A$1:$AQ$44,COLUMN('Non-energy Multiplier'!AQ$1),0)</f>
        <v>2345653091705.1143</v>
      </c>
      <c r="AR31" s="136" t="str">
        <f>VLOOKUP($A31,'Sector Match'!$A$1:$B$43,2,0)</f>
        <v>other manufacturing 31T33</v>
      </c>
    </row>
    <row r="32" spans="1:44" x14ac:dyDescent="0.2">
      <c r="A32" s="12" t="s">
        <v>30</v>
      </c>
      <c r="B32" s="136">
        <f>'Non-energy Use 2019'!D145</f>
        <v>1095493220086.2036</v>
      </c>
      <c r="C32" s="136">
        <f>'Non-energy Use 2020'!D144</f>
        <v>1384006392508.459</v>
      </c>
      <c r="D32" s="136">
        <f>$C32*VLOOKUP($A32,'Non-energy Multiplier'!$A$1:$AQ$44,COLUMN('Non-energy Multiplier'!D$1),0)</f>
        <v>1622580250571.0459</v>
      </c>
      <c r="E32" s="136">
        <f>$C32*VLOOKUP($A32,'Non-energy Multiplier'!$A$1:$AQ$44,COLUMN('Non-energy Multiplier'!E$1),0)</f>
        <v>1707606588525.7849</v>
      </c>
      <c r="F32" s="136">
        <f>$C32*VLOOKUP($A32,'Non-energy Multiplier'!$A$1:$AQ$44,COLUMN('Non-energy Multiplier'!F$1),0)</f>
        <v>1747121810130.4131</v>
      </c>
      <c r="G32" s="136">
        <f>$C32*VLOOKUP($A32,'Non-energy Multiplier'!$A$1:$AQ$44,COLUMN('Non-energy Multiplier'!G$1),0)</f>
        <v>1844946695682.156</v>
      </c>
      <c r="H32" s="136">
        <f>$C32*VLOOKUP($A32,'Non-energy Multiplier'!$A$1:$AQ$44,COLUMN('Non-energy Multiplier'!H$1),0)</f>
        <v>1968573144755.196</v>
      </c>
      <c r="I32" s="136">
        <f>$C32*VLOOKUP($A32,'Non-energy Multiplier'!$A$1:$AQ$44,COLUMN('Non-energy Multiplier'!I$1),0)</f>
        <v>2085776351764.7849</v>
      </c>
      <c r="J32" s="136">
        <f>$C32*VLOOKUP($A32,'Non-energy Multiplier'!$A$1:$AQ$44,COLUMN('Non-energy Multiplier'!J$1),0)</f>
        <v>2189837355641.7703</v>
      </c>
      <c r="K32" s="136">
        <f>$C32*VLOOKUP($A32,'Non-energy Multiplier'!$A$1:$AQ$44,COLUMN('Non-energy Multiplier'!K$1),0)</f>
        <v>2282038356827.4292</v>
      </c>
      <c r="L32" s="136">
        <f>$C32*VLOOKUP($A32,'Non-energy Multiplier'!$A$1:$AQ$44,COLUMN('Non-energy Multiplier'!L$1),0)</f>
        <v>2364503711509.7915</v>
      </c>
      <c r="M32" s="136">
        <f>$C32*VLOOKUP($A32,'Non-energy Multiplier'!$A$1:$AQ$44,COLUMN('Non-energy Multiplier'!M$1),0)</f>
        <v>2440068744364.4678</v>
      </c>
      <c r="N32" s="136">
        <f>$C32*VLOOKUP($A32,'Non-energy Multiplier'!$A$1:$AQ$44,COLUMN('Non-energy Multiplier'!N$1),0)</f>
        <v>2511638238890.3481</v>
      </c>
      <c r="O32" s="136">
        <f>$C32*VLOOKUP($A32,'Non-energy Multiplier'!$A$1:$AQ$44,COLUMN('Non-energy Multiplier'!O$1),0)</f>
        <v>2580410455961.8228</v>
      </c>
      <c r="P32" s="136">
        <f>$C32*VLOOKUP($A32,'Non-energy Multiplier'!$A$1:$AQ$44,COLUMN('Non-energy Multiplier'!P$1),0)</f>
        <v>2647218814518.8286</v>
      </c>
      <c r="Q32" s="136">
        <f>$C32*VLOOKUP($A32,'Non-energy Multiplier'!$A$1:$AQ$44,COLUMN('Non-energy Multiplier'!Q$1),0)</f>
        <v>2713019335614.1245</v>
      </c>
      <c r="R32" s="136">
        <f>$C32*VLOOKUP($A32,'Non-energy Multiplier'!$A$1:$AQ$44,COLUMN('Non-energy Multiplier'!R$1),0)</f>
        <v>2778885141487.6851</v>
      </c>
      <c r="S32" s="136">
        <f>$C32*VLOOKUP($A32,'Non-energy Multiplier'!$A$1:$AQ$44,COLUMN('Non-energy Multiplier'!S$1),0)</f>
        <v>2845762751486.5669</v>
      </c>
      <c r="T32" s="136">
        <f>$C32*VLOOKUP($A32,'Non-energy Multiplier'!$A$1:$AQ$44,COLUMN('Non-energy Multiplier'!T$1),0)</f>
        <v>2913702240832.2031</v>
      </c>
      <c r="U32" s="136">
        <f>$C32*VLOOKUP($A32,'Non-energy Multiplier'!$A$1:$AQ$44,COLUMN('Non-energy Multiplier'!U$1),0)</f>
        <v>2982504405116.8091</v>
      </c>
      <c r="V32" s="136">
        <f>$C32*VLOOKUP($A32,'Non-energy Multiplier'!$A$1:$AQ$44,COLUMN('Non-energy Multiplier'!V$1),0)</f>
        <v>3051950833401.1235</v>
      </c>
      <c r="W32" s="136">
        <f>$C32*VLOOKUP($A32,'Non-energy Multiplier'!$A$1:$AQ$44,COLUMN('Non-energy Multiplier'!W$1),0)</f>
        <v>3121803406564.9487</v>
      </c>
      <c r="X32" s="136">
        <f>$C32*VLOOKUP($A32,'Non-energy Multiplier'!$A$1:$AQ$44,COLUMN('Non-energy Multiplier'!X$1),0)</f>
        <v>3191803969753.2539</v>
      </c>
      <c r="Y32" s="136">
        <f>$C32*VLOOKUP($A32,'Non-energy Multiplier'!$A$1:$AQ$44,COLUMN('Non-energy Multiplier'!Y$1),0)</f>
        <v>3261674203709.5337</v>
      </c>
      <c r="Z32" s="136">
        <f>$C32*VLOOKUP($A32,'Non-energy Multiplier'!$A$1:$AQ$44,COLUMN('Non-energy Multiplier'!Z$1),0)</f>
        <v>3331115720129.8345</v>
      </c>
      <c r="AA32" s="136">
        <f>$C32*VLOOKUP($A32,'Non-energy Multiplier'!$A$1:$AQ$44,COLUMN('Non-energy Multiplier'!AA$1),0)</f>
        <v>3399810406036.103</v>
      </c>
      <c r="AB32" s="136">
        <f>$C32*VLOOKUP($A32,'Non-energy Multiplier'!$A$1:$AQ$44,COLUMN('Non-energy Multiplier'!AB$1),0)</f>
        <v>3467421041485.5923</v>
      </c>
      <c r="AC32" s="136">
        <f>$C32*VLOOKUP($A32,'Non-energy Multiplier'!$A$1:$AQ$44,COLUMN('Non-energy Multiplier'!AC$1),0)</f>
        <v>3533592213635.2725</v>
      </c>
      <c r="AD32" s="136">
        <f>$C32*VLOOKUP($A32,'Non-energy Multiplier'!$A$1:$AQ$44,COLUMN('Non-energy Multiplier'!AD$1),0)</f>
        <v>3597951548204.4839</v>
      </c>
      <c r="AE32" s="136">
        <f>$C32*VLOOKUP($A32,'Non-energy Multiplier'!$A$1:$AQ$44,COLUMN('Non-energy Multiplier'!AE$1),0)</f>
        <v>3660111276667.9395</v>
      </c>
      <c r="AF32" s="136">
        <f>$C32*VLOOKUP($A32,'Non-energy Multiplier'!$A$1:$AQ$44,COLUMN('Non-energy Multiplier'!AF$1),0)</f>
        <v>3719670154022.2637</v>
      </c>
      <c r="AG32" s="136">
        <f>$C32*VLOOKUP($A32,'Non-energy Multiplier'!$A$1:$AQ$44,COLUMN('Non-energy Multiplier'!AG$1),0)</f>
        <v>3776215737671.3569</v>
      </c>
      <c r="AH32" s="136">
        <f>$C32*VLOOKUP($A32,'Non-energy Multiplier'!$A$1:$AQ$44,COLUMN('Non-energy Multiplier'!AH$1),0)</f>
        <v>3829327032857.3398</v>
      </c>
      <c r="AI32" s="136">
        <f>$C32*VLOOKUP($A32,'Non-energy Multiplier'!$A$1:$AQ$44,COLUMN('Non-energy Multiplier'!AI$1),0)</f>
        <v>3878577504133.8081</v>
      </c>
      <c r="AJ32" s="136">
        <f>$C32*VLOOKUP($A32,'Non-energy Multiplier'!$A$1:$AQ$44,COLUMN('Non-energy Multiplier'!AJ$1),0)</f>
        <v>3923538445671.0278</v>
      </c>
      <c r="AK32" s="136">
        <f>$C32*VLOOKUP($A32,'Non-energy Multiplier'!$A$1:$AQ$44,COLUMN('Non-energy Multiplier'!AK$1),0)</f>
        <v>3963782695758.9907</v>
      </c>
      <c r="AL32" s="136">
        <f>$C32*VLOOKUP($A32,'Non-energy Multiplier'!$A$1:$AQ$44,COLUMN('Non-energy Multiplier'!AL$1),0)</f>
        <v>3998888672826.563</v>
      </c>
      <c r="AM32" s="136">
        <f>$C32*VLOOKUP($A32,'Non-energy Multiplier'!$A$1:$AQ$44,COLUMN('Non-energy Multiplier'!AM$1),0)</f>
        <v>4028444701745.6733</v>
      </c>
      <c r="AN32" s="136">
        <f>$C32*VLOOKUP($A32,'Non-energy Multiplier'!$A$1:$AQ$44,COLUMN('Non-energy Multiplier'!AN$1),0)</f>
        <v>4052053590294.6733</v>
      </c>
      <c r="AO32" s="136">
        <f>$C32*VLOOKUP($A32,'Non-energy Multiplier'!$A$1:$AQ$44,COLUMN('Non-energy Multiplier'!AO$1),0)</f>
        <v>4069337406603.5991</v>
      </c>
      <c r="AP32" s="136">
        <f>$C32*VLOOKUP($A32,'Non-energy Multiplier'!$A$1:$AQ$44,COLUMN('Non-energy Multiplier'!AP$1),0)</f>
        <v>4079942399413.874</v>
      </c>
      <c r="AQ32" s="136">
        <f>$C32*VLOOKUP($A32,'Non-energy Multiplier'!$A$1:$AQ$44,COLUMN('Non-energy Multiplier'!AQ$1),0)</f>
        <v>4083543994304.7949</v>
      </c>
      <c r="AR32" s="136" t="str">
        <f>VLOOKUP($A32,'Sector Match'!$A$1:$B$43,2,0)</f>
        <v>glass and glass products 231</v>
      </c>
    </row>
    <row r="33" spans="1:44" x14ac:dyDescent="0.2">
      <c r="A33" s="12" t="s">
        <v>31</v>
      </c>
      <c r="B33" s="136">
        <f>'Non-energy Use 2019'!D146</f>
        <v>3506336431071.7588</v>
      </c>
      <c r="C33" s="136">
        <f>'Non-energy Use 2020'!D145</f>
        <v>3135580878420.2485</v>
      </c>
      <c r="D33" s="136">
        <f>$C33*VLOOKUP($A33,'Non-energy Multiplier'!$A$1:$AQ$44,COLUMN('Non-energy Multiplier'!D$1),0)</f>
        <v>3355071539909.666</v>
      </c>
      <c r="E33" s="136">
        <f>$C33*VLOOKUP($A33,'Non-energy Multiplier'!$A$1:$AQ$44,COLUMN('Non-energy Multiplier'!E$1),0)</f>
        <v>3574562201399.0835</v>
      </c>
      <c r="F33" s="136">
        <f>$C33*VLOOKUP($A33,'Non-energy Multiplier'!$A$1:$AQ$44,COLUMN('Non-energy Multiplier'!F$1),0)</f>
        <v>3794052862888.5005</v>
      </c>
      <c r="G33" s="136">
        <f>$C33*VLOOKUP($A33,'Non-energy Multiplier'!$A$1:$AQ$44,COLUMN('Non-energy Multiplier'!G$1),0)</f>
        <v>4013543524377.918</v>
      </c>
      <c r="H33" s="136">
        <f>$C33*VLOOKUP($A33,'Non-energy Multiplier'!$A$1:$AQ$44,COLUMN('Non-energy Multiplier'!H$1),0)</f>
        <v>4233034185867.3359</v>
      </c>
      <c r="I33" s="136">
        <f>$C33*VLOOKUP($A33,'Non-energy Multiplier'!$A$1:$AQ$44,COLUMN('Non-energy Multiplier'!I$1),0)</f>
        <v>4358457421004.146</v>
      </c>
      <c r="J33" s="136">
        <f>$C33*VLOOKUP($A33,'Non-energy Multiplier'!$A$1:$AQ$44,COLUMN('Non-energy Multiplier'!J$1),0)</f>
        <v>4483880656140.9551</v>
      </c>
      <c r="K33" s="136">
        <f>$C33*VLOOKUP($A33,'Non-energy Multiplier'!$A$1:$AQ$44,COLUMN('Non-energy Multiplier'!K$1),0)</f>
        <v>4609303891277.7656</v>
      </c>
      <c r="L33" s="136">
        <f>$C33*VLOOKUP($A33,'Non-energy Multiplier'!$A$1:$AQ$44,COLUMN('Non-energy Multiplier'!L$1),0)</f>
        <v>4734727126414.5742</v>
      </c>
      <c r="M33" s="136">
        <f>$C33*VLOOKUP($A33,'Non-energy Multiplier'!$A$1:$AQ$44,COLUMN('Non-energy Multiplier'!M$1),0)</f>
        <v>4860150361551.3857</v>
      </c>
      <c r="N33" s="136">
        <f>$C33*VLOOKUP($A33,'Non-energy Multiplier'!$A$1:$AQ$44,COLUMN('Non-energy Multiplier'!N$1),0)</f>
        <v>4922861979119.79</v>
      </c>
      <c r="O33" s="136">
        <f>$C33*VLOOKUP($A33,'Non-energy Multiplier'!$A$1:$AQ$44,COLUMN('Non-energy Multiplier'!O$1),0)</f>
        <v>4985573596688.1943</v>
      </c>
      <c r="P33" s="136">
        <f>$C33*VLOOKUP($A33,'Non-energy Multiplier'!$A$1:$AQ$44,COLUMN('Non-energy Multiplier'!P$1),0)</f>
        <v>5048285214256.5996</v>
      </c>
      <c r="Q33" s="136">
        <f>$C33*VLOOKUP($A33,'Non-energy Multiplier'!$A$1:$AQ$44,COLUMN('Non-energy Multiplier'!Q$1),0)</f>
        <v>5110996831825.0049</v>
      </c>
      <c r="R33" s="136">
        <f>$C33*VLOOKUP($A33,'Non-energy Multiplier'!$A$1:$AQ$44,COLUMN('Non-energy Multiplier'!R$1),0)</f>
        <v>5173708449393.4102</v>
      </c>
      <c r="S33" s="136">
        <f>$C33*VLOOKUP($A33,'Non-energy Multiplier'!$A$1:$AQ$44,COLUMN('Non-energy Multiplier'!S$1),0)</f>
        <v>5158030545001.3086</v>
      </c>
      <c r="T33" s="136">
        <f>$C33*VLOOKUP($A33,'Non-energy Multiplier'!$A$1:$AQ$44,COLUMN('Non-energy Multiplier'!T$1),0)</f>
        <v>5142352640609.208</v>
      </c>
      <c r="U33" s="136">
        <f>$C33*VLOOKUP($A33,'Non-energy Multiplier'!$A$1:$AQ$44,COLUMN('Non-energy Multiplier'!U$1),0)</f>
        <v>5126674736217.1064</v>
      </c>
      <c r="V33" s="136">
        <f>$C33*VLOOKUP($A33,'Non-energy Multiplier'!$A$1:$AQ$44,COLUMN('Non-energy Multiplier'!V$1),0)</f>
        <v>5110996831825.0059</v>
      </c>
      <c r="W33" s="136">
        <f>$C33*VLOOKUP($A33,'Non-energy Multiplier'!$A$1:$AQ$44,COLUMN('Non-energy Multiplier'!W$1),0)</f>
        <v>5095318927432.9043</v>
      </c>
      <c r="X33" s="136">
        <f>$C33*VLOOKUP($A33,'Non-energy Multiplier'!$A$1:$AQ$44,COLUMN('Non-energy Multiplier'!X$1),0)</f>
        <v>5079641023040.8027</v>
      </c>
      <c r="Y33" s="136">
        <f>$C33*VLOOKUP($A33,'Non-energy Multiplier'!$A$1:$AQ$44,COLUMN('Non-energy Multiplier'!Y$1),0)</f>
        <v>5063963118648.7012</v>
      </c>
      <c r="Z33" s="136">
        <f>$C33*VLOOKUP($A33,'Non-energy Multiplier'!$A$1:$AQ$44,COLUMN('Non-energy Multiplier'!Z$1),0)</f>
        <v>5048285214256.6006</v>
      </c>
      <c r="AA33" s="136">
        <f>$C33*VLOOKUP($A33,'Non-energy Multiplier'!$A$1:$AQ$44,COLUMN('Non-energy Multiplier'!AA$1),0)</f>
        <v>5032607309864.5</v>
      </c>
      <c r="AB33" s="136">
        <f>$C33*VLOOKUP($A33,'Non-energy Multiplier'!$A$1:$AQ$44,COLUMN('Non-energy Multiplier'!AB$1),0)</f>
        <v>5016929405472.3975</v>
      </c>
      <c r="AC33" s="136">
        <f>$C33*VLOOKUP($A33,'Non-energy Multiplier'!$A$1:$AQ$44,COLUMN('Non-energy Multiplier'!AC$1),0)</f>
        <v>5001251501080.2959</v>
      </c>
      <c r="AD33" s="136">
        <f>$C33*VLOOKUP($A33,'Non-energy Multiplier'!$A$1:$AQ$44,COLUMN('Non-energy Multiplier'!AD$1),0)</f>
        <v>4985573596688.1953</v>
      </c>
      <c r="AE33" s="136">
        <f>$C33*VLOOKUP($A33,'Non-energy Multiplier'!$A$1:$AQ$44,COLUMN('Non-energy Multiplier'!AE$1),0)</f>
        <v>4969895692296.0947</v>
      </c>
      <c r="AF33" s="136">
        <f>$C33*VLOOKUP($A33,'Non-energy Multiplier'!$A$1:$AQ$44,COLUMN('Non-energy Multiplier'!AF$1),0)</f>
        <v>4954217787903.9932</v>
      </c>
      <c r="AG33" s="136">
        <f>$C33*VLOOKUP($A33,'Non-energy Multiplier'!$A$1:$AQ$44,COLUMN('Non-energy Multiplier'!AG$1),0)</f>
        <v>4938539883511.8916</v>
      </c>
      <c r="AH33" s="136">
        <f>$C33*VLOOKUP($A33,'Non-energy Multiplier'!$A$1:$AQ$44,COLUMN('Non-energy Multiplier'!AH$1),0)</f>
        <v>4932268721755.0508</v>
      </c>
      <c r="AI33" s="136">
        <f>$C33*VLOOKUP($A33,'Non-energy Multiplier'!$A$1:$AQ$44,COLUMN('Non-energy Multiplier'!AI$1),0)</f>
        <v>4925997559998.21</v>
      </c>
      <c r="AJ33" s="136">
        <f>$C33*VLOOKUP($A33,'Non-energy Multiplier'!$A$1:$AQ$44,COLUMN('Non-energy Multiplier'!AJ$1),0)</f>
        <v>4919726398241.3691</v>
      </c>
      <c r="AK33" s="136">
        <f>$C33*VLOOKUP($A33,'Non-energy Multiplier'!$A$1:$AQ$44,COLUMN('Non-energy Multiplier'!AK$1),0)</f>
        <v>4913455236484.5283</v>
      </c>
      <c r="AL33" s="136">
        <f>$C33*VLOOKUP($A33,'Non-energy Multiplier'!$A$1:$AQ$44,COLUMN('Non-energy Multiplier'!AL$1),0)</f>
        <v>4907184074727.6885</v>
      </c>
      <c r="AM33" s="136">
        <f>$C33*VLOOKUP($A33,'Non-energy Multiplier'!$A$1:$AQ$44,COLUMN('Non-energy Multiplier'!AM$1),0)</f>
        <v>4897777332092.4277</v>
      </c>
      <c r="AN33" s="136">
        <f>$C33*VLOOKUP($A33,'Non-energy Multiplier'!$A$1:$AQ$44,COLUMN('Non-energy Multiplier'!AN$1),0)</f>
        <v>4888370589457.167</v>
      </c>
      <c r="AO33" s="136">
        <f>$C33*VLOOKUP($A33,'Non-energy Multiplier'!$A$1:$AQ$44,COLUMN('Non-energy Multiplier'!AO$1),0)</f>
        <v>4878963846821.9063</v>
      </c>
      <c r="AP33" s="136">
        <f>$C33*VLOOKUP($A33,'Non-energy Multiplier'!$A$1:$AQ$44,COLUMN('Non-energy Multiplier'!AP$1),0)</f>
        <v>4869557104186.6455</v>
      </c>
      <c r="AQ33" s="136">
        <f>$C33*VLOOKUP($A33,'Non-energy Multiplier'!$A$1:$AQ$44,COLUMN('Non-energy Multiplier'!AQ$1),0)</f>
        <v>4860150361551.3857</v>
      </c>
      <c r="AR33" s="136" t="str">
        <f>VLOOKUP($A33,'Sector Match'!$A$1:$B$43,2,0)</f>
        <v>road vehicles 29</v>
      </c>
    </row>
    <row r="34" spans="1:44" x14ac:dyDescent="0.2">
      <c r="A34" s="12" t="s">
        <v>32</v>
      </c>
      <c r="B34" s="136">
        <f>'Non-energy Use 2019'!D147</f>
        <v>87184581529.351837</v>
      </c>
      <c r="C34" s="136">
        <f>'Non-energy Use 2020'!D146</f>
        <v>127523624241.97182</v>
      </c>
      <c r="D34" s="136">
        <f>$C34*VLOOKUP($A34,'Non-energy Multiplier'!$A$1:$AQ$44,COLUMN('Non-energy Multiplier'!D$1),0)</f>
        <v>143929437525.08212</v>
      </c>
      <c r="E34" s="136">
        <f>$C34*VLOOKUP($A34,'Non-energy Multiplier'!$A$1:$AQ$44,COLUMN('Non-energy Multiplier'!E$1),0)</f>
        <v>149717120440.47952</v>
      </c>
      <c r="F34" s="136">
        <f>$C34*VLOOKUP($A34,'Non-energy Multiplier'!$A$1:$AQ$44,COLUMN('Non-energy Multiplier'!F$1),0)</f>
        <v>151052102472.97491</v>
      </c>
      <c r="G34" s="136">
        <f>$C34*VLOOKUP($A34,'Non-energy Multiplier'!$A$1:$AQ$44,COLUMN('Non-energy Multiplier'!G$1),0)</f>
        <v>154315968444.76895</v>
      </c>
      <c r="H34" s="136">
        <f>$C34*VLOOKUP($A34,'Non-energy Multiplier'!$A$1:$AQ$44,COLUMN('Non-energy Multiplier'!H$1),0)</f>
        <v>158380240855.27106</v>
      </c>
      <c r="I34" s="136">
        <f>$C34*VLOOKUP($A34,'Non-energy Multiplier'!$A$1:$AQ$44,COLUMN('Non-energy Multiplier'!I$1),0)</f>
        <v>162236338763.30646</v>
      </c>
      <c r="J34" s="136">
        <f>$C34*VLOOKUP($A34,'Non-energy Multiplier'!$A$1:$AQ$44,COLUMN('Non-energy Multiplier'!J$1),0)</f>
        <v>165652553315.77325</v>
      </c>
      <c r="K34" s="136">
        <f>$C34*VLOOKUP($A34,'Non-energy Multiplier'!$A$1:$AQ$44,COLUMN('Non-energy Multiplier'!K$1),0)</f>
        <v>168605044357.35016</v>
      </c>
      <c r="L34" s="136">
        <f>$C34*VLOOKUP($A34,'Non-energy Multiplier'!$A$1:$AQ$44,COLUMN('Non-energy Multiplier'!L$1),0)</f>
        <v>171074389021.26843</v>
      </c>
      <c r="M34" s="136">
        <f>$C34*VLOOKUP($A34,'Non-energy Multiplier'!$A$1:$AQ$44,COLUMN('Non-energy Multiplier'!M$1),0)</f>
        <v>173045778190.09738</v>
      </c>
      <c r="N34" s="136">
        <f>$C34*VLOOKUP($A34,'Non-energy Multiplier'!$A$1:$AQ$44,COLUMN('Non-energy Multiplier'!N$1),0)</f>
        <v>174521085272.83368</v>
      </c>
      <c r="O34" s="136">
        <f>$C34*VLOOKUP($A34,'Non-energy Multiplier'!$A$1:$AQ$44,COLUMN('Non-energy Multiplier'!O$1),0)</f>
        <v>175555299933.13794</v>
      </c>
      <c r="P34" s="136">
        <f>$C34*VLOOKUP($A34,'Non-energy Multiplier'!$A$1:$AQ$44,COLUMN('Non-energy Multiplier'!P$1),0)</f>
        <v>176220781463.65344</v>
      </c>
      <c r="Q34" s="136">
        <f>$C34*VLOOKUP($A34,'Non-energy Multiplier'!$A$1:$AQ$44,COLUMN('Non-energy Multiplier'!Q$1),0)</f>
        <v>176593791977.70898</v>
      </c>
      <c r="R34" s="136">
        <f>$C34*VLOOKUP($A34,'Non-energy Multiplier'!$A$1:$AQ$44,COLUMN('Non-energy Multiplier'!R$1),0)</f>
        <v>176753030021.20346</v>
      </c>
      <c r="S34" s="136">
        <f>$C34*VLOOKUP($A34,'Non-energy Multiplier'!$A$1:$AQ$44,COLUMN('Non-energy Multiplier'!S$1),0)</f>
        <v>176766802224.51303</v>
      </c>
      <c r="T34" s="136">
        <f>$C34*VLOOKUP($A34,'Non-energy Multiplier'!$A$1:$AQ$44,COLUMN('Non-energy Multiplier'!T$1),0)</f>
        <v>176657204249.44119</v>
      </c>
      <c r="U34" s="136">
        <f>$C34*VLOOKUP($A34,'Non-energy Multiplier'!$A$1:$AQ$44,COLUMN('Non-energy Multiplier'!U$1),0)</f>
        <v>176434901769.18716</v>
      </c>
      <c r="V34" s="136">
        <f>$C34*VLOOKUP($A34,'Non-energy Multiplier'!$A$1:$AQ$44,COLUMN('Non-energy Multiplier'!V$1),0)</f>
        <v>176110737511.33966</v>
      </c>
      <c r="W34" s="136">
        <f>$C34*VLOOKUP($A34,'Non-energy Multiplier'!$A$1:$AQ$44,COLUMN('Non-energy Multiplier'!W$1),0)</f>
        <v>175695666615.16647</v>
      </c>
      <c r="X34" s="136">
        <f>$C34*VLOOKUP($A34,'Non-energy Multiplier'!$A$1:$AQ$44,COLUMN('Non-energy Multiplier'!X$1),0)</f>
        <v>175200698192.67227</v>
      </c>
      <c r="Y34" s="136">
        <f>$C34*VLOOKUP($A34,'Non-energy Multiplier'!$A$1:$AQ$44,COLUMN('Non-energy Multiplier'!Y$1),0)</f>
        <v>174636843349.7681</v>
      </c>
      <c r="Z34" s="136">
        <f>$C34*VLOOKUP($A34,'Non-energy Multiplier'!$A$1:$AQ$44,COLUMN('Non-energy Multiplier'!Z$1),0)</f>
        <v>174015069831.44547</v>
      </c>
      <c r="AA34" s="136">
        <f>$C34*VLOOKUP($A34,'Non-energy Multiplier'!$A$1:$AQ$44,COLUMN('Non-energy Multiplier'!AA$1),0)</f>
        <v>173346263372.7648</v>
      </c>
      <c r="AB34" s="136">
        <f>$C34*VLOOKUP($A34,'Non-energy Multiplier'!$A$1:$AQ$44,COLUMN('Non-energy Multiplier'!AB$1),0)</f>
        <v>172641195766.32458</v>
      </c>
      <c r="AC34" s="136">
        <f>$C34*VLOOKUP($A34,'Non-energy Multiplier'!$A$1:$AQ$44,COLUMN('Non-energy Multiplier'!AC$1),0)</f>
        <v>171910499596.97562</v>
      </c>
      <c r="AD34" s="136">
        <f>$C34*VLOOKUP($A34,'Non-energy Multiplier'!$A$1:$AQ$44,COLUMN('Non-energy Multiplier'!AD$1),0)</f>
        <v>171164649546.05695</v>
      </c>
      <c r="AE34" s="136">
        <f>$C34*VLOOKUP($A34,'Non-energy Multiplier'!$A$1:$AQ$44,COLUMN('Non-energy Multiplier'!AE$1),0)</f>
        <v>170413950130.19904</v>
      </c>
      <c r="AF34" s="136">
        <f>$C34*VLOOKUP($A34,'Non-energy Multiplier'!$A$1:$AQ$44,COLUMN('Non-energy Multiplier'!AF$1),0)</f>
        <v>169668529713.65359</v>
      </c>
      <c r="AG34" s="136">
        <f>$C34*VLOOKUP($A34,'Non-energy Multiplier'!$A$1:$AQ$44,COLUMN('Non-energy Multiplier'!AG$1),0)</f>
        <v>168938340617.75748</v>
      </c>
      <c r="AH34" s="136">
        <f>$C34*VLOOKUP($A34,'Non-energy Multiplier'!$A$1:$AQ$44,COLUMN('Non-energy Multiplier'!AH$1),0)</f>
        <v>168233165146.2114</v>
      </c>
      <c r="AI34" s="136">
        <f>$C34*VLOOKUP($A34,'Non-energy Multiplier'!$A$1:$AQ$44,COLUMN('Non-energy Multiplier'!AI$1),0)</f>
        <v>167562627349.87024</v>
      </c>
      <c r="AJ34" s="136">
        <f>$C34*VLOOKUP($A34,'Non-energy Multiplier'!$A$1:$AQ$44,COLUMN('Non-energy Multiplier'!AJ$1),0)</f>
        <v>166936210369.34714</v>
      </c>
      <c r="AK34" s="136">
        <f>$C34*VLOOKUP($A34,'Non-energy Multiplier'!$A$1:$AQ$44,COLUMN('Non-energy Multiplier'!AK$1),0)</f>
        <v>166363279217.47632</v>
      </c>
      <c r="AL34" s="136">
        <f>$C34*VLOOKUP($A34,'Non-energy Multiplier'!$A$1:$AQ$44,COLUMN('Non-energy Multiplier'!AL$1),0)</f>
        <v>165853108896.28305</v>
      </c>
      <c r="AM34" s="136">
        <f>$C34*VLOOKUP($A34,'Non-energy Multiplier'!$A$1:$AQ$44,COLUMN('Non-energy Multiplier'!AM$1),0)</f>
        <v>165414917784.31131</v>
      </c>
      <c r="AN34" s="136">
        <f>$C34*VLOOKUP($A34,'Non-energy Multiplier'!$A$1:$AQ$44,COLUMN('Non-energy Multiplier'!AN$1),0)</f>
        <v>165057906279.86349</v>
      </c>
      <c r="AO34" s="136">
        <f>$C34*VLOOKUP($A34,'Non-energy Multiplier'!$A$1:$AQ$44,COLUMN('Non-energy Multiplier'!AO$1),0)</f>
        <v>164791300743.90106</v>
      </c>
      <c r="AP34" s="136">
        <f>$C34*VLOOKUP($A34,'Non-energy Multiplier'!$A$1:$AQ$44,COLUMN('Non-energy Multiplier'!AP$1),0)</f>
        <v>164624402853.30948</v>
      </c>
      <c r="AQ34" s="136">
        <f>$C34*VLOOKUP($A34,'Non-energy Multiplier'!$A$1:$AQ$44,COLUMN('Non-energy Multiplier'!AQ$1),0)</f>
        <v>164566644551.24841</v>
      </c>
      <c r="AR34" s="136" t="str">
        <f>VLOOKUP($A34,'Sector Match'!$A$1:$B$43,2,0)</f>
        <v>nonroad vehicles 30</v>
      </c>
    </row>
    <row r="35" spans="1:44" x14ac:dyDescent="0.2">
      <c r="A35" s="12" t="s">
        <v>33</v>
      </c>
      <c r="B35" s="136">
        <f>'Non-energy Use 2019'!D148</f>
        <v>0</v>
      </c>
      <c r="C35" s="136">
        <f>'Non-energy Use 2020'!D147</f>
        <v>0</v>
      </c>
      <c r="D35" s="136">
        <f>$C35*VLOOKUP($A35,'Non-energy Multiplier'!$A$1:$AQ$44,COLUMN('Non-energy Multiplier'!D$1),0)</f>
        <v>0</v>
      </c>
      <c r="E35" s="136">
        <f>$C35*VLOOKUP($A35,'Non-energy Multiplier'!$A$1:$AQ$44,COLUMN('Non-energy Multiplier'!E$1),0)</f>
        <v>0</v>
      </c>
      <c r="F35" s="136">
        <f>$C35*VLOOKUP($A35,'Non-energy Multiplier'!$A$1:$AQ$44,COLUMN('Non-energy Multiplier'!F$1),0)</f>
        <v>0</v>
      </c>
      <c r="G35" s="136">
        <f>$C35*VLOOKUP($A35,'Non-energy Multiplier'!$A$1:$AQ$44,COLUMN('Non-energy Multiplier'!G$1),0)</f>
        <v>0</v>
      </c>
      <c r="H35" s="136">
        <f>$C35*VLOOKUP($A35,'Non-energy Multiplier'!$A$1:$AQ$44,COLUMN('Non-energy Multiplier'!H$1),0)</f>
        <v>0</v>
      </c>
      <c r="I35" s="136">
        <f>$C35*VLOOKUP($A35,'Non-energy Multiplier'!$A$1:$AQ$44,COLUMN('Non-energy Multiplier'!I$1),0)</f>
        <v>0</v>
      </c>
      <c r="J35" s="136">
        <f>$C35*VLOOKUP($A35,'Non-energy Multiplier'!$A$1:$AQ$44,COLUMN('Non-energy Multiplier'!J$1),0)</f>
        <v>0</v>
      </c>
      <c r="K35" s="136">
        <f>$C35*VLOOKUP($A35,'Non-energy Multiplier'!$A$1:$AQ$44,COLUMN('Non-energy Multiplier'!K$1),0)</f>
        <v>0</v>
      </c>
      <c r="L35" s="136">
        <f>$C35*VLOOKUP($A35,'Non-energy Multiplier'!$A$1:$AQ$44,COLUMN('Non-energy Multiplier'!L$1),0)</f>
        <v>0</v>
      </c>
      <c r="M35" s="136">
        <f>$C35*VLOOKUP($A35,'Non-energy Multiplier'!$A$1:$AQ$44,COLUMN('Non-energy Multiplier'!M$1),0)</f>
        <v>0</v>
      </c>
      <c r="N35" s="136">
        <f>$C35*VLOOKUP($A35,'Non-energy Multiplier'!$A$1:$AQ$44,COLUMN('Non-energy Multiplier'!N$1),0)</f>
        <v>0</v>
      </c>
      <c r="O35" s="136">
        <f>$C35*VLOOKUP($A35,'Non-energy Multiplier'!$A$1:$AQ$44,COLUMN('Non-energy Multiplier'!O$1),0)</f>
        <v>0</v>
      </c>
      <c r="P35" s="136">
        <f>$C35*VLOOKUP($A35,'Non-energy Multiplier'!$A$1:$AQ$44,COLUMN('Non-energy Multiplier'!P$1),0)</f>
        <v>0</v>
      </c>
      <c r="Q35" s="136">
        <f>$C35*VLOOKUP($A35,'Non-energy Multiplier'!$A$1:$AQ$44,COLUMN('Non-energy Multiplier'!Q$1),0)</f>
        <v>0</v>
      </c>
      <c r="R35" s="136">
        <f>$C35*VLOOKUP($A35,'Non-energy Multiplier'!$A$1:$AQ$44,COLUMN('Non-energy Multiplier'!R$1),0)</f>
        <v>0</v>
      </c>
      <c r="S35" s="136">
        <f>$C35*VLOOKUP($A35,'Non-energy Multiplier'!$A$1:$AQ$44,COLUMN('Non-energy Multiplier'!S$1),0)</f>
        <v>0</v>
      </c>
      <c r="T35" s="136">
        <f>$C35*VLOOKUP($A35,'Non-energy Multiplier'!$A$1:$AQ$44,COLUMN('Non-energy Multiplier'!T$1),0)</f>
        <v>0</v>
      </c>
      <c r="U35" s="136">
        <f>$C35*VLOOKUP($A35,'Non-energy Multiplier'!$A$1:$AQ$44,COLUMN('Non-energy Multiplier'!U$1),0)</f>
        <v>0</v>
      </c>
      <c r="V35" s="136">
        <f>$C35*VLOOKUP($A35,'Non-energy Multiplier'!$A$1:$AQ$44,COLUMN('Non-energy Multiplier'!V$1),0)</f>
        <v>0</v>
      </c>
      <c r="W35" s="136">
        <f>$C35*VLOOKUP($A35,'Non-energy Multiplier'!$A$1:$AQ$44,COLUMN('Non-energy Multiplier'!W$1),0)</f>
        <v>0</v>
      </c>
      <c r="X35" s="136">
        <f>$C35*VLOOKUP($A35,'Non-energy Multiplier'!$A$1:$AQ$44,COLUMN('Non-energy Multiplier'!X$1),0)</f>
        <v>0</v>
      </c>
      <c r="Y35" s="136">
        <f>$C35*VLOOKUP($A35,'Non-energy Multiplier'!$A$1:$AQ$44,COLUMN('Non-energy Multiplier'!Y$1),0)</f>
        <v>0</v>
      </c>
      <c r="Z35" s="136">
        <f>$C35*VLOOKUP($A35,'Non-energy Multiplier'!$A$1:$AQ$44,COLUMN('Non-energy Multiplier'!Z$1),0)</f>
        <v>0</v>
      </c>
      <c r="AA35" s="136">
        <f>$C35*VLOOKUP($A35,'Non-energy Multiplier'!$A$1:$AQ$44,COLUMN('Non-energy Multiplier'!AA$1),0)</f>
        <v>0</v>
      </c>
      <c r="AB35" s="136">
        <f>$C35*VLOOKUP($A35,'Non-energy Multiplier'!$A$1:$AQ$44,COLUMN('Non-energy Multiplier'!AB$1),0)</f>
        <v>0</v>
      </c>
      <c r="AC35" s="136">
        <f>$C35*VLOOKUP($A35,'Non-energy Multiplier'!$A$1:$AQ$44,COLUMN('Non-energy Multiplier'!AC$1),0)</f>
        <v>0</v>
      </c>
      <c r="AD35" s="136">
        <f>$C35*VLOOKUP($A35,'Non-energy Multiplier'!$A$1:$AQ$44,COLUMN('Non-energy Multiplier'!AD$1),0)</f>
        <v>0</v>
      </c>
      <c r="AE35" s="136">
        <f>$C35*VLOOKUP($A35,'Non-energy Multiplier'!$A$1:$AQ$44,COLUMN('Non-energy Multiplier'!AE$1),0)</f>
        <v>0</v>
      </c>
      <c r="AF35" s="136">
        <f>$C35*VLOOKUP($A35,'Non-energy Multiplier'!$A$1:$AQ$44,COLUMN('Non-energy Multiplier'!AF$1),0)</f>
        <v>0</v>
      </c>
      <c r="AG35" s="136">
        <f>$C35*VLOOKUP($A35,'Non-energy Multiplier'!$A$1:$AQ$44,COLUMN('Non-energy Multiplier'!AG$1),0)</f>
        <v>0</v>
      </c>
      <c r="AH35" s="136">
        <f>$C35*VLOOKUP($A35,'Non-energy Multiplier'!$A$1:$AQ$44,COLUMN('Non-energy Multiplier'!AH$1),0)</f>
        <v>0</v>
      </c>
      <c r="AI35" s="136">
        <f>$C35*VLOOKUP($A35,'Non-energy Multiplier'!$A$1:$AQ$44,COLUMN('Non-energy Multiplier'!AI$1),0)</f>
        <v>0</v>
      </c>
      <c r="AJ35" s="136">
        <f>$C35*VLOOKUP($A35,'Non-energy Multiplier'!$A$1:$AQ$44,COLUMN('Non-energy Multiplier'!AJ$1),0)</f>
        <v>0</v>
      </c>
      <c r="AK35" s="136">
        <f>$C35*VLOOKUP($A35,'Non-energy Multiplier'!$A$1:$AQ$44,COLUMN('Non-energy Multiplier'!AK$1),0)</f>
        <v>0</v>
      </c>
      <c r="AL35" s="136">
        <f>$C35*VLOOKUP($A35,'Non-energy Multiplier'!$A$1:$AQ$44,COLUMN('Non-energy Multiplier'!AL$1),0)</f>
        <v>0</v>
      </c>
      <c r="AM35" s="136">
        <f>$C35*VLOOKUP($A35,'Non-energy Multiplier'!$A$1:$AQ$44,COLUMN('Non-energy Multiplier'!AM$1),0)</f>
        <v>0</v>
      </c>
      <c r="AN35" s="136">
        <f>$C35*VLOOKUP($A35,'Non-energy Multiplier'!$A$1:$AQ$44,COLUMN('Non-energy Multiplier'!AN$1),0)</f>
        <v>0</v>
      </c>
      <c r="AO35" s="136">
        <f>$C35*VLOOKUP($A35,'Non-energy Multiplier'!$A$1:$AQ$44,COLUMN('Non-energy Multiplier'!AO$1),0)</f>
        <v>0</v>
      </c>
      <c r="AP35" s="136">
        <f>$C35*VLOOKUP($A35,'Non-energy Multiplier'!$A$1:$AQ$44,COLUMN('Non-energy Multiplier'!AP$1),0)</f>
        <v>0</v>
      </c>
      <c r="AQ35" s="136">
        <f>$C35*VLOOKUP($A35,'Non-energy Multiplier'!$A$1:$AQ$44,COLUMN('Non-energy Multiplier'!AQ$1),0)</f>
        <v>0</v>
      </c>
      <c r="AR35" s="136" t="str">
        <f>VLOOKUP($A35,'Sector Match'!$A$1:$B$43,2,0)</f>
        <v>appliances and electrical equipment 27</v>
      </c>
    </row>
    <row r="36" spans="1:44" x14ac:dyDescent="0.2">
      <c r="A36" s="12" t="s">
        <v>34</v>
      </c>
      <c r="B36" s="136">
        <f>'Non-energy Use 2019'!D149</f>
        <v>0</v>
      </c>
      <c r="C36" s="136">
        <f>'Non-energy Use 2020'!D148</f>
        <v>0</v>
      </c>
      <c r="D36" s="136">
        <f>$C36*VLOOKUP($A36,'Non-energy Multiplier'!$A$1:$AQ$44,COLUMN('Non-energy Multiplier'!D$1),0)</f>
        <v>0</v>
      </c>
      <c r="E36" s="136">
        <f>$C36*VLOOKUP($A36,'Non-energy Multiplier'!$A$1:$AQ$44,COLUMN('Non-energy Multiplier'!E$1),0)</f>
        <v>0</v>
      </c>
      <c r="F36" s="136">
        <f>$C36*VLOOKUP($A36,'Non-energy Multiplier'!$A$1:$AQ$44,COLUMN('Non-energy Multiplier'!F$1),0)</f>
        <v>0</v>
      </c>
      <c r="G36" s="136">
        <f>$C36*VLOOKUP($A36,'Non-energy Multiplier'!$A$1:$AQ$44,COLUMN('Non-energy Multiplier'!G$1),0)</f>
        <v>0</v>
      </c>
      <c r="H36" s="136">
        <f>$C36*VLOOKUP($A36,'Non-energy Multiplier'!$A$1:$AQ$44,COLUMN('Non-energy Multiplier'!H$1),0)</f>
        <v>0</v>
      </c>
      <c r="I36" s="136">
        <f>$C36*VLOOKUP($A36,'Non-energy Multiplier'!$A$1:$AQ$44,COLUMN('Non-energy Multiplier'!I$1),0)</f>
        <v>0</v>
      </c>
      <c r="J36" s="136">
        <f>$C36*VLOOKUP($A36,'Non-energy Multiplier'!$A$1:$AQ$44,COLUMN('Non-energy Multiplier'!J$1),0)</f>
        <v>0</v>
      </c>
      <c r="K36" s="136">
        <f>$C36*VLOOKUP($A36,'Non-energy Multiplier'!$A$1:$AQ$44,COLUMN('Non-energy Multiplier'!K$1),0)</f>
        <v>0</v>
      </c>
      <c r="L36" s="136">
        <f>$C36*VLOOKUP($A36,'Non-energy Multiplier'!$A$1:$AQ$44,COLUMN('Non-energy Multiplier'!L$1),0)</f>
        <v>0</v>
      </c>
      <c r="M36" s="136">
        <f>$C36*VLOOKUP($A36,'Non-energy Multiplier'!$A$1:$AQ$44,COLUMN('Non-energy Multiplier'!M$1),0)</f>
        <v>0</v>
      </c>
      <c r="N36" s="136">
        <f>$C36*VLOOKUP($A36,'Non-energy Multiplier'!$A$1:$AQ$44,COLUMN('Non-energy Multiplier'!N$1),0)</f>
        <v>0</v>
      </c>
      <c r="O36" s="136">
        <f>$C36*VLOOKUP($A36,'Non-energy Multiplier'!$A$1:$AQ$44,COLUMN('Non-energy Multiplier'!O$1),0)</f>
        <v>0</v>
      </c>
      <c r="P36" s="136">
        <f>$C36*VLOOKUP($A36,'Non-energy Multiplier'!$A$1:$AQ$44,COLUMN('Non-energy Multiplier'!P$1),0)</f>
        <v>0</v>
      </c>
      <c r="Q36" s="136">
        <f>$C36*VLOOKUP($A36,'Non-energy Multiplier'!$A$1:$AQ$44,COLUMN('Non-energy Multiplier'!Q$1),0)</f>
        <v>0</v>
      </c>
      <c r="R36" s="136">
        <f>$C36*VLOOKUP($A36,'Non-energy Multiplier'!$A$1:$AQ$44,COLUMN('Non-energy Multiplier'!R$1),0)</f>
        <v>0</v>
      </c>
      <c r="S36" s="136">
        <f>$C36*VLOOKUP($A36,'Non-energy Multiplier'!$A$1:$AQ$44,COLUMN('Non-energy Multiplier'!S$1),0)</f>
        <v>0</v>
      </c>
      <c r="T36" s="136">
        <f>$C36*VLOOKUP($A36,'Non-energy Multiplier'!$A$1:$AQ$44,COLUMN('Non-energy Multiplier'!T$1),0)</f>
        <v>0</v>
      </c>
      <c r="U36" s="136">
        <f>$C36*VLOOKUP($A36,'Non-energy Multiplier'!$A$1:$AQ$44,COLUMN('Non-energy Multiplier'!U$1),0)</f>
        <v>0</v>
      </c>
      <c r="V36" s="136">
        <f>$C36*VLOOKUP($A36,'Non-energy Multiplier'!$A$1:$AQ$44,COLUMN('Non-energy Multiplier'!V$1),0)</f>
        <v>0</v>
      </c>
      <c r="W36" s="136">
        <f>$C36*VLOOKUP($A36,'Non-energy Multiplier'!$A$1:$AQ$44,COLUMN('Non-energy Multiplier'!W$1),0)</f>
        <v>0</v>
      </c>
      <c r="X36" s="136">
        <f>$C36*VLOOKUP($A36,'Non-energy Multiplier'!$A$1:$AQ$44,COLUMN('Non-energy Multiplier'!X$1),0)</f>
        <v>0</v>
      </c>
      <c r="Y36" s="136">
        <f>$C36*VLOOKUP($A36,'Non-energy Multiplier'!$A$1:$AQ$44,COLUMN('Non-energy Multiplier'!Y$1),0)</f>
        <v>0</v>
      </c>
      <c r="Z36" s="136">
        <f>$C36*VLOOKUP($A36,'Non-energy Multiplier'!$A$1:$AQ$44,COLUMN('Non-energy Multiplier'!Z$1),0)</f>
        <v>0</v>
      </c>
      <c r="AA36" s="136">
        <f>$C36*VLOOKUP($A36,'Non-energy Multiplier'!$A$1:$AQ$44,COLUMN('Non-energy Multiplier'!AA$1),0)</f>
        <v>0</v>
      </c>
      <c r="AB36" s="136">
        <f>$C36*VLOOKUP($A36,'Non-energy Multiplier'!$A$1:$AQ$44,COLUMN('Non-energy Multiplier'!AB$1),0)</f>
        <v>0</v>
      </c>
      <c r="AC36" s="136">
        <f>$C36*VLOOKUP($A36,'Non-energy Multiplier'!$A$1:$AQ$44,COLUMN('Non-energy Multiplier'!AC$1),0)</f>
        <v>0</v>
      </c>
      <c r="AD36" s="136">
        <f>$C36*VLOOKUP($A36,'Non-energy Multiplier'!$A$1:$AQ$44,COLUMN('Non-energy Multiplier'!AD$1),0)</f>
        <v>0</v>
      </c>
      <c r="AE36" s="136">
        <f>$C36*VLOOKUP($A36,'Non-energy Multiplier'!$A$1:$AQ$44,COLUMN('Non-energy Multiplier'!AE$1),0)</f>
        <v>0</v>
      </c>
      <c r="AF36" s="136">
        <f>$C36*VLOOKUP($A36,'Non-energy Multiplier'!$A$1:$AQ$44,COLUMN('Non-energy Multiplier'!AF$1),0)</f>
        <v>0</v>
      </c>
      <c r="AG36" s="136">
        <f>$C36*VLOOKUP($A36,'Non-energy Multiplier'!$A$1:$AQ$44,COLUMN('Non-energy Multiplier'!AG$1),0)</f>
        <v>0</v>
      </c>
      <c r="AH36" s="136">
        <f>$C36*VLOOKUP($A36,'Non-energy Multiplier'!$A$1:$AQ$44,COLUMN('Non-energy Multiplier'!AH$1),0)</f>
        <v>0</v>
      </c>
      <c r="AI36" s="136">
        <f>$C36*VLOOKUP($A36,'Non-energy Multiplier'!$A$1:$AQ$44,COLUMN('Non-energy Multiplier'!AI$1),0)</f>
        <v>0</v>
      </c>
      <c r="AJ36" s="136">
        <f>$C36*VLOOKUP($A36,'Non-energy Multiplier'!$A$1:$AQ$44,COLUMN('Non-energy Multiplier'!AJ$1),0)</f>
        <v>0</v>
      </c>
      <c r="AK36" s="136">
        <f>$C36*VLOOKUP($A36,'Non-energy Multiplier'!$A$1:$AQ$44,COLUMN('Non-energy Multiplier'!AK$1),0)</f>
        <v>0</v>
      </c>
      <c r="AL36" s="136">
        <f>$C36*VLOOKUP($A36,'Non-energy Multiplier'!$A$1:$AQ$44,COLUMN('Non-energy Multiplier'!AL$1),0)</f>
        <v>0</v>
      </c>
      <c r="AM36" s="136">
        <f>$C36*VLOOKUP($A36,'Non-energy Multiplier'!$A$1:$AQ$44,COLUMN('Non-energy Multiplier'!AM$1),0)</f>
        <v>0</v>
      </c>
      <c r="AN36" s="136">
        <f>$C36*VLOOKUP($A36,'Non-energy Multiplier'!$A$1:$AQ$44,COLUMN('Non-energy Multiplier'!AN$1),0)</f>
        <v>0</v>
      </c>
      <c r="AO36" s="136">
        <f>$C36*VLOOKUP($A36,'Non-energy Multiplier'!$A$1:$AQ$44,COLUMN('Non-energy Multiplier'!AO$1),0)</f>
        <v>0</v>
      </c>
      <c r="AP36" s="136">
        <f>$C36*VLOOKUP($A36,'Non-energy Multiplier'!$A$1:$AQ$44,COLUMN('Non-energy Multiplier'!AP$1),0)</f>
        <v>0</v>
      </c>
      <c r="AQ36" s="136">
        <f>$C36*VLOOKUP($A36,'Non-energy Multiplier'!$A$1:$AQ$44,COLUMN('Non-energy Multiplier'!AQ$1),0)</f>
        <v>0</v>
      </c>
      <c r="AR36" s="136" t="str">
        <f>VLOOKUP($A36,'Sector Match'!$A$1:$B$43,2,0)</f>
        <v>computers and electronics 26</v>
      </c>
    </row>
    <row r="37" spans="1:44" x14ac:dyDescent="0.2">
      <c r="A37" s="12" t="s">
        <v>35</v>
      </c>
      <c r="B37" s="136">
        <f>'Non-energy Use 2019'!D150</f>
        <v>0</v>
      </c>
      <c r="C37" s="136">
        <f>'Non-energy Use 2020'!D149</f>
        <v>0</v>
      </c>
      <c r="D37" s="136">
        <f>$C37*VLOOKUP($A37,'Non-energy Multiplier'!$A$1:$AQ$44,COLUMN('Non-energy Multiplier'!D$1),0)</f>
        <v>0</v>
      </c>
      <c r="E37" s="136">
        <f>$C37*VLOOKUP($A37,'Non-energy Multiplier'!$A$1:$AQ$44,COLUMN('Non-energy Multiplier'!E$1),0)</f>
        <v>0</v>
      </c>
      <c r="F37" s="136">
        <f>$C37*VLOOKUP($A37,'Non-energy Multiplier'!$A$1:$AQ$44,COLUMN('Non-energy Multiplier'!F$1),0)</f>
        <v>0</v>
      </c>
      <c r="G37" s="136">
        <f>$C37*VLOOKUP($A37,'Non-energy Multiplier'!$A$1:$AQ$44,COLUMN('Non-energy Multiplier'!G$1),0)</f>
        <v>0</v>
      </c>
      <c r="H37" s="136">
        <f>$C37*VLOOKUP($A37,'Non-energy Multiplier'!$A$1:$AQ$44,COLUMN('Non-energy Multiplier'!H$1),0)</f>
        <v>0</v>
      </c>
      <c r="I37" s="136">
        <f>$C37*VLOOKUP($A37,'Non-energy Multiplier'!$A$1:$AQ$44,COLUMN('Non-energy Multiplier'!I$1),0)</f>
        <v>0</v>
      </c>
      <c r="J37" s="136">
        <f>$C37*VLOOKUP($A37,'Non-energy Multiplier'!$A$1:$AQ$44,COLUMN('Non-energy Multiplier'!J$1),0)</f>
        <v>0</v>
      </c>
      <c r="K37" s="136">
        <f>$C37*VLOOKUP($A37,'Non-energy Multiplier'!$A$1:$AQ$44,COLUMN('Non-energy Multiplier'!K$1),0)</f>
        <v>0</v>
      </c>
      <c r="L37" s="136">
        <f>$C37*VLOOKUP($A37,'Non-energy Multiplier'!$A$1:$AQ$44,COLUMN('Non-energy Multiplier'!L$1),0)</f>
        <v>0</v>
      </c>
      <c r="M37" s="136">
        <f>$C37*VLOOKUP($A37,'Non-energy Multiplier'!$A$1:$AQ$44,COLUMN('Non-energy Multiplier'!M$1),0)</f>
        <v>0</v>
      </c>
      <c r="N37" s="136">
        <f>$C37*VLOOKUP($A37,'Non-energy Multiplier'!$A$1:$AQ$44,COLUMN('Non-energy Multiplier'!N$1),0)</f>
        <v>0</v>
      </c>
      <c r="O37" s="136">
        <f>$C37*VLOOKUP($A37,'Non-energy Multiplier'!$A$1:$AQ$44,COLUMN('Non-energy Multiplier'!O$1),0)</f>
        <v>0</v>
      </c>
      <c r="P37" s="136">
        <f>$C37*VLOOKUP($A37,'Non-energy Multiplier'!$A$1:$AQ$44,COLUMN('Non-energy Multiplier'!P$1),0)</f>
        <v>0</v>
      </c>
      <c r="Q37" s="136">
        <f>$C37*VLOOKUP($A37,'Non-energy Multiplier'!$A$1:$AQ$44,COLUMN('Non-energy Multiplier'!Q$1),0)</f>
        <v>0</v>
      </c>
      <c r="R37" s="136">
        <f>$C37*VLOOKUP($A37,'Non-energy Multiplier'!$A$1:$AQ$44,COLUMN('Non-energy Multiplier'!R$1),0)</f>
        <v>0</v>
      </c>
      <c r="S37" s="136">
        <f>$C37*VLOOKUP($A37,'Non-energy Multiplier'!$A$1:$AQ$44,COLUMN('Non-energy Multiplier'!S$1),0)</f>
        <v>0</v>
      </c>
      <c r="T37" s="136">
        <f>$C37*VLOOKUP($A37,'Non-energy Multiplier'!$A$1:$AQ$44,COLUMN('Non-energy Multiplier'!T$1),0)</f>
        <v>0</v>
      </c>
      <c r="U37" s="136">
        <f>$C37*VLOOKUP($A37,'Non-energy Multiplier'!$A$1:$AQ$44,COLUMN('Non-energy Multiplier'!U$1),0)</f>
        <v>0</v>
      </c>
      <c r="V37" s="136">
        <f>$C37*VLOOKUP($A37,'Non-energy Multiplier'!$A$1:$AQ$44,COLUMN('Non-energy Multiplier'!V$1),0)</f>
        <v>0</v>
      </c>
      <c r="W37" s="136">
        <f>$C37*VLOOKUP($A37,'Non-energy Multiplier'!$A$1:$AQ$44,COLUMN('Non-energy Multiplier'!W$1),0)</f>
        <v>0</v>
      </c>
      <c r="X37" s="136">
        <f>$C37*VLOOKUP($A37,'Non-energy Multiplier'!$A$1:$AQ$44,COLUMN('Non-energy Multiplier'!X$1),0)</f>
        <v>0</v>
      </c>
      <c r="Y37" s="136">
        <f>$C37*VLOOKUP($A37,'Non-energy Multiplier'!$A$1:$AQ$44,COLUMN('Non-energy Multiplier'!Y$1),0)</f>
        <v>0</v>
      </c>
      <c r="Z37" s="136">
        <f>$C37*VLOOKUP($A37,'Non-energy Multiplier'!$A$1:$AQ$44,COLUMN('Non-energy Multiplier'!Z$1),0)</f>
        <v>0</v>
      </c>
      <c r="AA37" s="136">
        <f>$C37*VLOOKUP($A37,'Non-energy Multiplier'!$A$1:$AQ$44,COLUMN('Non-energy Multiplier'!AA$1),0)</f>
        <v>0</v>
      </c>
      <c r="AB37" s="136">
        <f>$C37*VLOOKUP($A37,'Non-energy Multiplier'!$A$1:$AQ$44,COLUMN('Non-energy Multiplier'!AB$1),0)</f>
        <v>0</v>
      </c>
      <c r="AC37" s="136">
        <f>$C37*VLOOKUP($A37,'Non-energy Multiplier'!$A$1:$AQ$44,COLUMN('Non-energy Multiplier'!AC$1),0)</f>
        <v>0</v>
      </c>
      <c r="AD37" s="136">
        <f>$C37*VLOOKUP($A37,'Non-energy Multiplier'!$A$1:$AQ$44,COLUMN('Non-energy Multiplier'!AD$1),0)</f>
        <v>0</v>
      </c>
      <c r="AE37" s="136">
        <f>$C37*VLOOKUP($A37,'Non-energy Multiplier'!$A$1:$AQ$44,COLUMN('Non-energy Multiplier'!AE$1),0)</f>
        <v>0</v>
      </c>
      <c r="AF37" s="136">
        <f>$C37*VLOOKUP($A37,'Non-energy Multiplier'!$A$1:$AQ$44,COLUMN('Non-energy Multiplier'!AF$1),0)</f>
        <v>0</v>
      </c>
      <c r="AG37" s="136">
        <f>$C37*VLOOKUP($A37,'Non-energy Multiplier'!$A$1:$AQ$44,COLUMN('Non-energy Multiplier'!AG$1),0)</f>
        <v>0</v>
      </c>
      <c r="AH37" s="136">
        <f>$C37*VLOOKUP($A37,'Non-energy Multiplier'!$A$1:$AQ$44,COLUMN('Non-energy Multiplier'!AH$1),0)</f>
        <v>0</v>
      </c>
      <c r="AI37" s="136">
        <f>$C37*VLOOKUP($A37,'Non-energy Multiplier'!$A$1:$AQ$44,COLUMN('Non-energy Multiplier'!AI$1),0)</f>
        <v>0</v>
      </c>
      <c r="AJ37" s="136">
        <f>$C37*VLOOKUP($A37,'Non-energy Multiplier'!$A$1:$AQ$44,COLUMN('Non-energy Multiplier'!AJ$1),0)</f>
        <v>0</v>
      </c>
      <c r="AK37" s="136">
        <f>$C37*VLOOKUP($A37,'Non-energy Multiplier'!$A$1:$AQ$44,COLUMN('Non-energy Multiplier'!AK$1),0)</f>
        <v>0</v>
      </c>
      <c r="AL37" s="136">
        <f>$C37*VLOOKUP($A37,'Non-energy Multiplier'!$A$1:$AQ$44,COLUMN('Non-energy Multiplier'!AL$1),0)</f>
        <v>0</v>
      </c>
      <c r="AM37" s="136">
        <f>$C37*VLOOKUP($A37,'Non-energy Multiplier'!$A$1:$AQ$44,COLUMN('Non-energy Multiplier'!AM$1),0)</f>
        <v>0</v>
      </c>
      <c r="AN37" s="136">
        <f>$C37*VLOOKUP($A37,'Non-energy Multiplier'!$A$1:$AQ$44,COLUMN('Non-energy Multiplier'!AN$1),0)</f>
        <v>0</v>
      </c>
      <c r="AO37" s="136">
        <f>$C37*VLOOKUP($A37,'Non-energy Multiplier'!$A$1:$AQ$44,COLUMN('Non-energy Multiplier'!AO$1),0)</f>
        <v>0</v>
      </c>
      <c r="AP37" s="136">
        <f>$C37*VLOOKUP($A37,'Non-energy Multiplier'!$A$1:$AQ$44,COLUMN('Non-energy Multiplier'!AP$1),0)</f>
        <v>0</v>
      </c>
      <c r="AQ37" s="136">
        <f>$C37*VLOOKUP($A37,'Non-energy Multiplier'!$A$1:$AQ$44,COLUMN('Non-energy Multiplier'!AQ$1),0)</f>
        <v>0</v>
      </c>
      <c r="AR37" s="136" t="str">
        <f>VLOOKUP($A37,'Sector Match'!$A$1:$B$43,2,0)</f>
        <v>computers and electronics 26</v>
      </c>
    </row>
    <row r="38" spans="1:44" x14ac:dyDescent="0.2">
      <c r="A38" s="12" t="s">
        <v>36</v>
      </c>
      <c r="B38" s="136">
        <f>'Non-energy Use 2019'!D151</f>
        <v>0</v>
      </c>
      <c r="C38" s="136">
        <f>'Non-energy Use 2020'!D150</f>
        <v>0</v>
      </c>
      <c r="D38" s="136">
        <f>$C38*VLOOKUP($A38,'Non-energy Multiplier'!$A$1:$AQ$44,COLUMN('Non-energy Multiplier'!D$1),0)</f>
        <v>0</v>
      </c>
      <c r="E38" s="136">
        <f>$C38*VLOOKUP($A38,'Non-energy Multiplier'!$A$1:$AQ$44,COLUMN('Non-energy Multiplier'!E$1),0)</f>
        <v>0</v>
      </c>
      <c r="F38" s="136">
        <f>$C38*VLOOKUP($A38,'Non-energy Multiplier'!$A$1:$AQ$44,COLUMN('Non-energy Multiplier'!F$1),0)</f>
        <v>0</v>
      </c>
      <c r="G38" s="136">
        <f>$C38*VLOOKUP($A38,'Non-energy Multiplier'!$A$1:$AQ$44,COLUMN('Non-energy Multiplier'!G$1),0)</f>
        <v>0</v>
      </c>
      <c r="H38" s="136">
        <f>$C38*VLOOKUP($A38,'Non-energy Multiplier'!$A$1:$AQ$44,COLUMN('Non-energy Multiplier'!H$1),0)</f>
        <v>0</v>
      </c>
      <c r="I38" s="136">
        <f>$C38*VLOOKUP($A38,'Non-energy Multiplier'!$A$1:$AQ$44,COLUMN('Non-energy Multiplier'!I$1),0)</f>
        <v>0</v>
      </c>
      <c r="J38" s="136">
        <f>$C38*VLOOKUP($A38,'Non-energy Multiplier'!$A$1:$AQ$44,COLUMN('Non-energy Multiplier'!J$1),0)</f>
        <v>0</v>
      </c>
      <c r="K38" s="136">
        <f>$C38*VLOOKUP($A38,'Non-energy Multiplier'!$A$1:$AQ$44,COLUMN('Non-energy Multiplier'!K$1),0)</f>
        <v>0</v>
      </c>
      <c r="L38" s="136">
        <f>$C38*VLOOKUP($A38,'Non-energy Multiplier'!$A$1:$AQ$44,COLUMN('Non-energy Multiplier'!L$1),0)</f>
        <v>0</v>
      </c>
      <c r="M38" s="136">
        <f>$C38*VLOOKUP($A38,'Non-energy Multiplier'!$A$1:$AQ$44,COLUMN('Non-energy Multiplier'!M$1),0)</f>
        <v>0</v>
      </c>
      <c r="N38" s="136">
        <f>$C38*VLOOKUP($A38,'Non-energy Multiplier'!$A$1:$AQ$44,COLUMN('Non-energy Multiplier'!N$1),0)</f>
        <v>0</v>
      </c>
      <c r="O38" s="136">
        <f>$C38*VLOOKUP($A38,'Non-energy Multiplier'!$A$1:$AQ$44,COLUMN('Non-energy Multiplier'!O$1),0)</f>
        <v>0</v>
      </c>
      <c r="P38" s="136">
        <f>$C38*VLOOKUP($A38,'Non-energy Multiplier'!$A$1:$AQ$44,COLUMN('Non-energy Multiplier'!P$1),0)</f>
        <v>0</v>
      </c>
      <c r="Q38" s="136">
        <f>$C38*VLOOKUP($A38,'Non-energy Multiplier'!$A$1:$AQ$44,COLUMN('Non-energy Multiplier'!Q$1),0)</f>
        <v>0</v>
      </c>
      <c r="R38" s="136">
        <f>$C38*VLOOKUP($A38,'Non-energy Multiplier'!$A$1:$AQ$44,COLUMN('Non-energy Multiplier'!R$1),0)</f>
        <v>0</v>
      </c>
      <c r="S38" s="136">
        <f>$C38*VLOOKUP($A38,'Non-energy Multiplier'!$A$1:$AQ$44,COLUMN('Non-energy Multiplier'!S$1),0)</f>
        <v>0</v>
      </c>
      <c r="T38" s="136">
        <f>$C38*VLOOKUP($A38,'Non-energy Multiplier'!$A$1:$AQ$44,COLUMN('Non-energy Multiplier'!T$1),0)</f>
        <v>0</v>
      </c>
      <c r="U38" s="136">
        <f>$C38*VLOOKUP($A38,'Non-energy Multiplier'!$A$1:$AQ$44,COLUMN('Non-energy Multiplier'!U$1),0)</f>
        <v>0</v>
      </c>
      <c r="V38" s="136">
        <f>$C38*VLOOKUP($A38,'Non-energy Multiplier'!$A$1:$AQ$44,COLUMN('Non-energy Multiplier'!V$1),0)</f>
        <v>0</v>
      </c>
      <c r="W38" s="136">
        <f>$C38*VLOOKUP($A38,'Non-energy Multiplier'!$A$1:$AQ$44,COLUMN('Non-energy Multiplier'!W$1),0)</f>
        <v>0</v>
      </c>
      <c r="X38" s="136">
        <f>$C38*VLOOKUP($A38,'Non-energy Multiplier'!$A$1:$AQ$44,COLUMN('Non-energy Multiplier'!X$1),0)</f>
        <v>0</v>
      </c>
      <c r="Y38" s="136">
        <f>$C38*VLOOKUP($A38,'Non-energy Multiplier'!$A$1:$AQ$44,COLUMN('Non-energy Multiplier'!Y$1),0)</f>
        <v>0</v>
      </c>
      <c r="Z38" s="136">
        <f>$C38*VLOOKUP($A38,'Non-energy Multiplier'!$A$1:$AQ$44,COLUMN('Non-energy Multiplier'!Z$1),0)</f>
        <v>0</v>
      </c>
      <c r="AA38" s="136">
        <f>$C38*VLOOKUP($A38,'Non-energy Multiplier'!$A$1:$AQ$44,COLUMN('Non-energy Multiplier'!AA$1),0)</f>
        <v>0</v>
      </c>
      <c r="AB38" s="136">
        <f>$C38*VLOOKUP($A38,'Non-energy Multiplier'!$A$1:$AQ$44,COLUMN('Non-energy Multiplier'!AB$1),0)</f>
        <v>0</v>
      </c>
      <c r="AC38" s="136">
        <f>$C38*VLOOKUP($A38,'Non-energy Multiplier'!$A$1:$AQ$44,COLUMN('Non-energy Multiplier'!AC$1),0)</f>
        <v>0</v>
      </c>
      <c r="AD38" s="136">
        <f>$C38*VLOOKUP($A38,'Non-energy Multiplier'!$A$1:$AQ$44,COLUMN('Non-energy Multiplier'!AD$1),0)</f>
        <v>0</v>
      </c>
      <c r="AE38" s="136">
        <f>$C38*VLOOKUP($A38,'Non-energy Multiplier'!$A$1:$AQ$44,COLUMN('Non-energy Multiplier'!AE$1),0)</f>
        <v>0</v>
      </c>
      <c r="AF38" s="136">
        <f>$C38*VLOOKUP($A38,'Non-energy Multiplier'!$A$1:$AQ$44,COLUMN('Non-energy Multiplier'!AF$1),0)</f>
        <v>0</v>
      </c>
      <c r="AG38" s="136">
        <f>$C38*VLOOKUP($A38,'Non-energy Multiplier'!$A$1:$AQ$44,COLUMN('Non-energy Multiplier'!AG$1),0)</f>
        <v>0</v>
      </c>
      <c r="AH38" s="136">
        <f>$C38*VLOOKUP($A38,'Non-energy Multiplier'!$A$1:$AQ$44,COLUMN('Non-energy Multiplier'!AH$1),0)</f>
        <v>0</v>
      </c>
      <c r="AI38" s="136">
        <f>$C38*VLOOKUP($A38,'Non-energy Multiplier'!$A$1:$AQ$44,COLUMN('Non-energy Multiplier'!AI$1),0)</f>
        <v>0</v>
      </c>
      <c r="AJ38" s="136">
        <f>$C38*VLOOKUP($A38,'Non-energy Multiplier'!$A$1:$AQ$44,COLUMN('Non-energy Multiplier'!AJ$1),0)</f>
        <v>0</v>
      </c>
      <c r="AK38" s="136">
        <f>$C38*VLOOKUP($A38,'Non-energy Multiplier'!$A$1:$AQ$44,COLUMN('Non-energy Multiplier'!AK$1),0)</f>
        <v>0</v>
      </c>
      <c r="AL38" s="136">
        <f>$C38*VLOOKUP($A38,'Non-energy Multiplier'!$A$1:$AQ$44,COLUMN('Non-energy Multiplier'!AL$1),0)</f>
        <v>0</v>
      </c>
      <c r="AM38" s="136">
        <f>$C38*VLOOKUP($A38,'Non-energy Multiplier'!$A$1:$AQ$44,COLUMN('Non-energy Multiplier'!AM$1),0)</f>
        <v>0</v>
      </c>
      <c r="AN38" s="136">
        <f>$C38*VLOOKUP($A38,'Non-energy Multiplier'!$A$1:$AQ$44,COLUMN('Non-energy Multiplier'!AN$1),0)</f>
        <v>0</v>
      </c>
      <c r="AO38" s="136">
        <f>$C38*VLOOKUP($A38,'Non-energy Multiplier'!$A$1:$AQ$44,COLUMN('Non-energy Multiplier'!AO$1),0)</f>
        <v>0</v>
      </c>
      <c r="AP38" s="136">
        <f>$C38*VLOOKUP($A38,'Non-energy Multiplier'!$A$1:$AQ$44,COLUMN('Non-energy Multiplier'!AP$1),0)</f>
        <v>0</v>
      </c>
      <c r="AQ38" s="136">
        <f>$C38*VLOOKUP($A38,'Non-energy Multiplier'!$A$1:$AQ$44,COLUMN('Non-energy Multiplier'!AQ$1),0)</f>
        <v>0</v>
      </c>
      <c r="AR38" s="136" t="str">
        <f>VLOOKUP($A38,'Sector Match'!$A$1:$B$43,2,0)</f>
        <v>other machinery 28</v>
      </c>
    </row>
    <row r="39" spans="1:44" x14ac:dyDescent="0.2">
      <c r="A39" s="12" t="s">
        <v>37</v>
      </c>
      <c r="B39" s="136">
        <f>'Non-energy Use 2019'!D152</f>
        <v>0</v>
      </c>
      <c r="C39" s="136">
        <f>'Non-energy Use 2020'!D151</f>
        <v>0</v>
      </c>
      <c r="D39" s="136">
        <f>$C39*VLOOKUP($A39,'Non-energy Multiplier'!$A$1:$AQ$44,COLUMN('Non-energy Multiplier'!D$1),0)</f>
        <v>0</v>
      </c>
      <c r="E39" s="136">
        <f>$C39*VLOOKUP($A39,'Non-energy Multiplier'!$A$1:$AQ$44,COLUMN('Non-energy Multiplier'!E$1),0)</f>
        <v>0</v>
      </c>
      <c r="F39" s="136">
        <f>$C39*VLOOKUP($A39,'Non-energy Multiplier'!$A$1:$AQ$44,COLUMN('Non-energy Multiplier'!F$1),0)</f>
        <v>0</v>
      </c>
      <c r="G39" s="136">
        <f>$C39*VLOOKUP($A39,'Non-energy Multiplier'!$A$1:$AQ$44,COLUMN('Non-energy Multiplier'!G$1),0)</f>
        <v>0</v>
      </c>
      <c r="H39" s="136">
        <f>$C39*VLOOKUP($A39,'Non-energy Multiplier'!$A$1:$AQ$44,COLUMN('Non-energy Multiplier'!H$1),0)</f>
        <v>0</v>
      </c>
      <c r="I39" s="136">
        <f>$C39*VLOOKUP($A39,'Non-energy Multiplier'!$A$1:$AQ$44,COLUMN('Non-energy Multiplier'!I$1),0)</f>
        <v>0</v>
      </c>
      <c r="J39" s="136">
        <f>$C39*VLOOKUP($A39,'Non-energy Multiplier'!$A$1:$AQ$44,COLUMN('Non-energy Multiplier'!J$1),0)</f>
        <v>0</v>
      </c>
      <c r="K39" s="136">
        <f>$C39*VLOOKUP($A39,'Non-energy Multiplier'!$A$1:$AQ$44,COLUMN('Non-energy Multiplier'!K$1),0)</f>
        <v>0</v>
      </c>
      <c r="L39" s="136">
        <f>$C39*VLOOKUP($A39,'Non-energy Multiplier'!$A$1:$AQ$44,COLUMN('Non-energy Multiplier'!L$1),0)</f>
        <v>0</v>
      </c>
      <c r="M39" s="136">
        <f>$C39*VLOOKUP($A39,'Non-energy Multiplier'!$A$1:$AQ$44,COLUMN('Non-energy Multiplier'!M$1),0)</f>
        <v>0</v>
      </c>
      <c r="N39" s="136">
        <f>$C39*VLOOKUP($A39,'Non-energy Multiplier'!$A$1:$AQ$44,COLUMN('Non-energy Multiplier'!N$1),0)</f>
        <v>0</v>
      </c>
      <c r="O39" s="136">
        <f>$C39*VLOOKUP($A39,'Non-energy Multiplier'!$A$1:$AQ$44,COLUMN('Non-energy Multiplier'!O$1),0)</f>
        <v>0</v>
      </c>
      <c r="P39" s="136">
        <f>$C39*VLOOKUP($A39,'Non-energy Multiplier'!$A$1:$AQ$44,COLUMN('Non-energy Multiplier'!P$1),0)</f>
        <v>0</v>
      </c>
      <c r="Q39" s="136">
        <f>$C39*VLOOKUP($A39,'Non-energy Multiplier'!$A$1:$AQ$44,COLUMN('Non-energy Multiplier'!Q$1),0)</f>
        <v>0</v>
      </c>
      <c r="R39" s="136">
        <f>$C39*VLOOKUP($A39,'Non-energy Multiplier'!$A$1:$AQ$44,COLUMN('Non-energy Multiplier'!R$1),0)</f>
        <v>0</v>
      </c>
      <c r="S39" s="136">
        <f>$C39*VLOOKUP($A39,'Non-energy Multiplier'!$A$1:$AQ$44,COLUMN('Non-energy Multiplier'!S$1),0)</f>
        <v>0</v>
      </c>
      <c r="T39" s="136">
        <f>$C39*VLOOKUP($A39,'Non-energy Multiplier'!$A$1:$AQ$44,COLUMN('Non-energy Multiplier'!T$1),0)</f>
        <v>0</v>
      </c>
      <c r="U39" s="136">
        <f>$C39*VLOOKUP($A39,'Non-energy Multiplier'!$A$1:$AQ$44,COLUMN('Non-energy Multiplier'!U$1),0)</f>
        <v>0</v>
      </c>
      <c r="V39" s="136">
        <f>$C39*VLOOKUP($A39,'Non-energy Multiplier'!$A$1:$AQ$44,COLUMN('Non-energy Multiplier'!V$1),0)</f>
        <v>0</v>
      </c>
      <c r="W39" s="136">
        <f>$C39*VLOOKUP($A39,'Non-energy Multiplier'!$A$1:$AQ$44,COLUMN('Non-energy Multiplier'!W$1),0)</f>
        <v>0</v>
      </c>
      <c r="X39" s="136">
        <f>$C39*VLOOKUP($A39,'Non-energy Multiplier'!$A$1:$AQ$44,COLUMN('Non-energy Multiplier'!X$1),0)</f>
        <v>0</v>
      </c>
      <c r="Y39" s="136">
        <f>$C39*VLOOKUP($A39,'Non-energy Multiplier'!$A$1:$AQ$44,COLUMN('Non-energy Multiplier'!Y$1),0)</f>
        <v>0</v>
      </c>
      <c r="Z39" s="136">
        <f>$C39*VLOOKUP($A39,'Non-energy Multiplier'!$A$1:$AQ$44,COLUMN('Non-energy Multiplier'!Z$1),0)</f>
        <v>0</v>
      </c>
      <c r="AA39" s="136">
        <f>$C39*VLOOKUP($A39,'Non-energy Multiplier'!$A$1:$AQ$44,COLUMN('Non-energy Multiplier'!AA$1),0)</f>
        <v>0</v>
      </c>
      <c r="AB39" s="136">
        <f>$C39*VLOOKUP($A39,'Non-energy Multiplier'!$A$1:$AQ$44,COLUMN('Non-energy Multiplier'!AB$1),0)</f>
        <v>0</v>
      </c>
      <c r="AC39" s="136">
        <f>$C39*VLOOKUP($A39,'Non-energy Multiplier'!$A$1:$AQ$44,COLUMN('Non-energy Multiplier'!AC$1),0)</f>
        <v>0</v>
      </c>
      <c r="AD39" s="136">
        <f>$C39*VLOOKUP($A39,'Non-energy Multiplier'!$A$1:$AQ$44,COLUMN('Non-energy Multiplier'!AD$1),0)</f>
        <v>0</v>
      </c>
      <c r="AE39" s="136">
        <f>$C39*VLOOKUP($A39,'Non-energy Multiplier'!$A$1:$AQ$44,COLUMN('Non-energy Multiplier'!AE$1),0)</f>
        <v>0</v>
      </c>
      <c r="AF39" s="136">
        <f>$C39*VLOOKUP($A39,'Non-energy Multiplier'!$A$1:$AQ$44,COLUMN('Non-energy Multiplier'!AF$1),0)</f>
        <v>0</v>
      </c>
      <c r="AG39" s="136">
        <f>$C39*VLOOKUP($A39,'Non-energy Multiplier'!$A$1:$AQ$44,COLUMN('Non-energy Multiplier'!AG$1),0)</f>
        <v>0</v>
      </c>
      <c r="AH39" s="136">
        <f>$C39*VLOOKUP($A39,'Non-energy Multiplier'!$A$1:$AQ$44,COLUMN('Non-energy Multiplier'!AH$1),0)</f>
        <v>0</v>
      </c>
      <c r="AI39" s="136">
        <f>$C39*VLOOKUP($A39,'Non-energy Multiplier'!$A$1:$AQ$44,COLUMN('Non-energy Multiplier'!AI$1),0)</f>
        <v>0</v>
      </c>
      <c r="AJ39" s="136">
        <f>$C39*VLOOKUP($A39,'Non-energy Multiplier'!$A$1:$AQ$44,COLUMN('Non-energy Multiplier'!AJ$1),0)</f>
        <v>0</v>
      </c>
      <c r="AK39" s="136">
        <f>$C39*VLOOKUP($A39,'Non-energy Multiplier'!$A$1:$AQ$44,COLUMN('Non-energy Multiplier'!AK$1),0)</f>
        <v>0</v>
      </c>
      <c r="AL39" s="136">
        <f>$C39*VLOOKUP($A39,'Non-energy Multiplier'!$A$1:$AQ$44,COLUMN('Non-energy Multiplier'!AL$1),0)</f>
        <v>0</v>
      </c>
      <c r="AM39" s="136">
        <f>$C39*VLOOKUP($A39,'Non-energy Multiplier'!$A$1:$AQ$44,COLUMN('Non-energy Multiplier'!AM$1),0)</f>
        <v>0</v>
      </c>
      <c r="AN39" s="136">
        <f>$C39*VLOOKUP($A39,'Non-energy Multiplier'!$A$1:$AQ$44,COLUMN('Non-energy Multiplier'!AN$1),0)</f>
        <v>0</v>
      </c>
      <c r="AO39" s="136">
        <f>$C39*VLOOKUP($A39,'Non-energy Multiplier'!$A$1:$AQ$44,COLUMN('Non-energy Multiplier'!AO$1),0)</f>
        <v>0</v>
      </c>
      <c r="AP39" s="136">
        <f>$C39*VLOOKUP($A39,'Non-energy Multiplier'!$A$1:$AQ$44,COLUMN('Non-energy Multiplier'!AP$1),0)</f>
        <v>0</v>
      </c>
      <c r="AQ39" s="136">
        <f>$C39*VLOOKUP($A39,'Non-energy Multiplier'!$A$1:$AQ$44,COLUMN('Non-energy Multiplier'!AQ$1),0)</f>
        <v>0</v>
      </c>
      <c r="AR39" s="136" t="str">
        <f>VLOOKUP($A39,'Sector Match'!$A$1:$B$43,2,0)</f>
        <v>water and waste 36T39</v>
      </c>
    </row>
    <row r="40" spans="1:44" x14ac:dyDescent="0.2">
      <c r="A40" s="12" t="s">
        <v>38</v>
      </c>
      <c r="B40" s="136">
        <f>'Non-energy Use 2019'!D153</f>
        <v>0</v>
      </c>
      <c r="C40" s="136">
        <f>'Non-energy Use 2020'!D152</f>
        <v>0</v>
      </c>
      <c r="D40" s="136">
        <f>$C40*VLOOKUP($A40,'Non-energy Multiplier'!$A$1:$AQ$44,COLUMN('Non-energy Multiplier'!D$1),0)</f>
        <v>0</v>
      </c>
      <c r="E40" s="136">
        <f>$C40*VLOOKUP($A40,'Non-energy Multiplier'!$A$1:$AQ$44,COLUMN('Non-energy Multiplier'!E$1),0)</f>
        <v>0</v>
      </c>
      <c r="F40" s="136">
        <f>$C40*VLOOKUP($A40,'Non-energy Multiplier'!$A$1:$AQ$44,COLUMN('Non-energy Multiplier'!F$1),0)</f>
        <v>0</v>
      </c>
      <c r="G40" s="136">
        <f>$C40*VLOOKUP($A40,'Non-energy Multiplier'!$A$1:$AQ$44,COLUMN('Non-energy Multiplier'!G$1),0)</f>
        <v>0</v>
      </c>
      <c r="H40" s="136">
        <f>$C40*VLOOKUP($A40,'Non-energy Multiplier'!$A$1:$AQ$44,COLUMN('Non-energy Multiplier'!H$1),0)</f>
        <v>0</v>
      </c>
      <c r="I40" s="136">
        <f>$C40*VLOOKUP($A40,'Non-energy Multiplier'!$A$1:$AQ$44,COLUMN('Non-energy Multiplier'!I$1),0)</f>
        <v>0</v>
      </c>
      <c r="J40" s="136">
        <f>$C40*VLOOKUP($A40,'Non-energy Multiplier'!$A$1:$AQ$44,COLUMN('Non-energy Multiplier'!J$1),0)</f>
        <v>0</v>
      </c>
      <c r="K40" s="136">
        <f>$C40*VLOOKUP($A40,'Non-energy Multiplier'!$A$1:$AQ$44,COLUMN('Non-energy Multiplier'!K$1),0)</f>
        <v>0</v>
      </c>
      <c r="L40" s="136">
        <f>$C40*VLOOKUP($A40,'Non-energy Multiplier'!$A$1:$AQ$44,COLUMN('Non-energy Multiplier'!L$1),0)</f>
        <v>0</v>
      </c>
      <c r="M40" s="136">
        <f>$C40*VLOOKUP($A40,'Non-energy Multiplier'!$A$1:$AQ$44,COLUMN('Non-energy Multiplier'!M$1),0)</f>
        <v>0</v>
      </c>
      <c r="N40" s="136">
        <f>$C40*VLOOKUP($A40,'Non-energy Multiplier'!$A$1:$AQ$44,COLUMN('Non-energy Multiplier'!N$1),0)</f>
        <v>0</v>
      </c>
      <c r="O40" s="136">
        <f>$C40*VLOOKUP($A40,'Non-energy Multiplier'!$A$1:$AQ$44,COLUMN('Non-energy Multiplier'!O$1),0)</f>
        <v>0</v>
      </c>
      <c r="P40" s="136">
        <f>$C40*VLOOKUP($A40,'Non-energy Multiplier'!$A$1:$AQ$44,COLUMN('Non-energy Multiplier'!P$1),0)</f>
        <v>0</v>
      </c>
      <c r="Q40" s="136">
        <f>$C40*VLOOKUP($A40,'Non-energy Multiplier'!$A$1:$AQ$44,COLUMN('Non-energy Multiplier'!Q$1),0)</f>
        <v>0</v>
      </c>
      <c r="R40" s="136">
        <f>$C40*VLOOKUP($A40,'Non-energy Multiplier'!$A$1:$AQ$44,COLUMN('Non-energy Multiplier'!R$1),0)</f>
        <v>0</v>
      </c>
      <c r="S40" s="136">
        <f>$C40*VLOOKUP($A40,'Non-energy Multiplier'!$A$1:$AQ$44,COLUMN('Non-energy Multiplier'!S$1),0)</f>
        <v>0</v>
      </c>
      <c r="T40" s="136">
        <f>$C40*VLOOKUP($A40,'Non-energy Multiplier'!$A$1:$AQ$44,COLUMN('Non-energy Multiplier'!T$1),0)</f>
        <v>0</v>
      </c>
      <c r="U40" s="136">
        <f>$C40*VLOOKUP($A40,'Non-energy Multiplier'!$A$1:$AQ$44,COLUMN('Non-energy Multiplier'!U$1),0)</f>
        <v>0</v>
      </c>
      <c r="V40" s="136">
        <f>$C40*VLOOKUP($A40,'Non-energy Multiplier'!$A$1:$AQ$44,COLUMN('Non-energy Multiplier'!V$1),0)</f>
        <v>0</v>
      </c>
      <c r="W40" s="136">
        <f>$C40*VLOOKUP($A40,'Non-energy Multiplier'!$A$1:$AQ$44,COLUMN('Non-energy Multiplier'!W$1),0)</f>
        <v>0</v>
      </c>
      <c r="X40" s="136">
        <f>$C40*VLOOKUP($A40,'Non-energy Multiplier'!$A$1:$AQ$44,COLUMN('Non-energy Multiplier'!X$1),0)</f>
        <v>0</v>
      </c>
      <c r="Y40" s="136">
        <f>$C40*VLOOKUP($A40,'Non-energy Multiplier'!$A$1:$AQ$44,COLUMN('Non-energy Multiplier'!Y$1),0)</f>
        <v>0</v>
      </c>
      <c r="Z40" s="136">
        <f>$C40*VLOOKUP($A40,'Non-energy Multiplier'!$A$1:$AQ$44,COLUMN('Non-energy Multiplier'!Z$1),0)</f>
        <v>0</v>
      </c>
      <c r="AA40" s="136">
        <f>$C40*VLOOKUP($A40,'Non-energy Multiplier'!$A$1:$AQ$44,COLUMN('Non-energy Multiplier'!AA$1),0)</f>
        <v>0</v>
      </c>
      <c r="AB40" s="136">
        <f>$C40*VLOOKUP($A40,'Non-energy Multiplier'!$A$1:$AQ$44,COLUMN('Non-energy Multiplier'!AB$1),0)</f>
        <v>0</v>
      </c>
      <c r="AC40" s="136">
        <f>$C40*VLOOKUP($A40,'Non-energy Multiplier'!$A$1:$AQ$44,COLUMN('Non-energy Multiplier'!AC$1),0)</f>
        <v>0</v>
      </c>
      <c r="AD40" s="136">
        <f>$C40*VLOOKUP($A40,'Non-energy Multiplier'!$A$1:$AQ$44,COLUMN('Non-energy Multiplier'!AD$1),0)</f>
        <v>0</v>
      </c>
      <c r="AE40" s="136">
        <f>$C40*VLOOKUP($A40,'Non-energy Multiplier'!$A$1:$AQ$44,COLUMN('Non-energy Multiplier'!AE$1),0)</f>
        <v>0</v>
      </c>
      <c r="AF40" s="136">
        <f>$C40*VLOOKUP($A40,'Non-energy Multiplier'!$A$1:$AQ$44,COLUMN('Non-energy Multiplier'!AF$1),0)</f>
        <v>0</v>
      </c>
      <c r="AG40" s="136">
        <f>$C40*VLOOKUP($A40,'Non-energy Multiplier'!$A$1:$AQ$44,COLUMN('Non-energy Multiplier'!AG$1),0)</f>
        <v>0</v>
      </c>
      <c r="AH40" s="136">
        <f>$C40*VLOOKUP($A40,'Non-energy Multiplier'!$A$1:$AQ$44,COLUMN('Non-energy Multiplier'!AH$1),0)</f>
        <v>0</v>
      </c>
      <c r="AI40" s="136">
        <f>$C40*VLOOKUP($A40,'Non-energy Multiplier'!$A$1:$AQ$44,COLUMN('Non-energy Multiplier'!AI$1),0)</f>
        <v>0</v>
      </c>
      <c r="AJ40" s="136">
        <f>$C40*VLOOKUP($A40,'Non-energy Multiplier'!$A$1:$AQ$44,COLUMN('Non-energy Multiplier'!AJ$1),0)</f>
        <v>0</v>
      </c>
      <c r="AK40" s="136">
        <f>$C40*VLOOKUP($A40,'Non-energy Multiplier'!$A$1:$AQ$44,COLUMN('Non-energy Multiplier'!AK$1),0)</f>
        <v>0</v>
      </c>
      <c r="AL40" s="136">
        <f>$C40*VLOOKUP($A40,'Non-energy Multiplier'!$A$1:$AQ$44,COLUMN('Non-energy Multiplier'!AL$1),0)</f>
        <v>0</v>
      </c>
      <c r="AM40" s="136">
        <f>$C40*VLOOKUP($A40,'Non-energy Multiplier'!$A$1:$AQ$44,COLUMN('Non-energy Multiplier'!AM$1),0)</f>
        <v>0</v>
      </c>
      <c r="AN40" s="136">
        <f>$C40*VLOOKUP($A40,'Non-energy Multiplier'!$A$1:$AQ$44,COLUMN('Non-energy Multiplier'!AN$1),0)</f>
        <v>0</v>
      </c>
      <c r="AO40" s="136">
        <f>$C40*VLOOKUP($A40,'Non-energy Multiplier'!$A$1:$AQ$44,COLUMN('Non-energy Multiplier'!AO$1),0)</f>
        <v>0</v>
      </c>
      <c r="AP40" s="136">
        <f>$C40*VLOOKUP($A40,'Non-energy Multiplier'!$A$1:$AQ$44,COLUMN('Non-energy Multiplier'!AP$1),0)</f>
        <v>0</v>
      </c>
      <c r="AQ40" s="136">
        <f>$C40*VLOOKUP($A40,'Non-energy Multiplier'!$A$1:$AQ$44,COLUMN('Non-energy Multiplier'!AQ$1),0)</f>
        <v>0</v>
      </c>
      <c r="AR40" s="136" t="str">
        <f>VLOOKUP($A40,'Sector Match'!$A$1:$B$43,2,0)</f>
        <v>other machinery 28</v>
      </c>
    </row>
    <row r="41" spans="1:44" x14ac:dyDescent="0.2">
      <c r="A41" s="12" t="s">
        <v>39</v>
      </c>
      <c r="B41" s="136">
        <f>'Non-energy Use 2019'!D154</f>
        <v>0</v>
      </c>
      <c r="C41" s="136">
        <f>'Non-energy Use 2020'!D153</f>
        <v>0</v>
      </c>
      <c r="D41" s="136">
        <f>$C41*VLOOKUP($A41,'Non-energy Multiplier'!$A$1:$AQ$44,COLUMN('Non-energy Multiplier'!D$1),0)</f>
        <v>0</v>
      </c>
      <c r="E41" s="136">
        <f>$C41*VLOOKUP($A41,'Non-energy Multiplier'!$A$1:$AQ$44,COLUMN('Non-energy Multiplier'!E$1),0)</f>
        <v>0</v>
      </c>
      <c r="F41" s="136">
        <f>$C41*VLOOKUP($A41,'Non-energy Multiplier'!$A$1:$AQ$44,COLUMN('Non-energy Multiplier'!F$1),0)</f>
        <v>0</v>
      </c>
      <c r="G41" s="136">
        <f>$C41*VLOOKUP($A41,'Non-energy Multiplier'!$A$1:$AQ$44,COLUMN('Non-energy Multiplier'!G$1),0)</f>
        <v>0</v>
      </c>
      <c r="H41" s="136">
        <f>$C41*VLOOKUP($A41,'Non-energy Multiplier'!$A$1:$AQ$44,COLUMN('Non-energy Multiplier'!H$1),0)</f>
        <v>0</v>
      </c>
      <c r="I41" s="136">
        <f>$C41*VLOOKUP($A41,'Non-energy Multiplier'!$A$1:$AQ$44,COLUMN('Non-energy Multiplier'!I$1),0)</f>
        <v>0</v>
      </c>
      <c r="J41" s="136">
        <f>$C41*VLOOKUP($A41,'Non-energy Multiplier'!$A$1:$AQ$44,COLUMN('Non-energy Multiplier'!J$1),0)</f>
        <v>0</v>
      </c>
      <c r="K41" s="136">
        <f>$C41*VLOOKUP($A41,'Non-energy Multiplier'!$A$1:$AQ$44,COLUMN('Non-energy Multiplier'!K$1),0)</f>
        <v>0</v>
      </c>
      <c r="L41" s="136">
        <f>$C41*VLOOKUP($A41,'Non-energy Multiplier'!$A$1:$AQ$44,COLUMN('Non-energy Multiplier'!L$1),0)</f>
        <v>0</v>
      </c>
      <c r="M41" s="136">
        <f>$C41*VLOOKUP($A41,'Non-energy Multiplier'!$A$1:$AQ$44,COLUMN('Non-energy Multiplier'!M$1),0)</f>
        <v>0</v>
      </c>
      <c r="N41" s="136">
        <f>$C41*VLOOKUP($A41,'Non-energy Multiplier'!$A$1:$AQ$44,COLUMN('Non-energy Multiplier'!N$1),0)</f>
        <v>0</v>
      </c>
      <c r="O41" s="136">
        <f>$C41*VLOOKUP($A41,'Non-energy Multiplier'!$A$1:$AQ$44,COLUMN('Non-energy Multiplier'!O$1),0)</f>
        <v>0</v>
      </c>
      <c r="P41" s="136">
        <f>$C41*VLOOKUP($A41,'Non-energy Multiplier'!$A$1:$AQ$44,COLUMN('Non-energy Multiplier'!P$1),0)</f>
        <v>0</v>
      </c>
      <c r="Q41" s="136">
        <f>$C41*VLOOKUP($A41,'Non-energy Multiplier'!$A$1:$AQ$44,COLUMN('Non-energy Multiplier'!Q$1),0)</f>
        <v>0</v>
      </c>
      <c r="R41" s="136">
        <f>$C41*VLOOKUP($A41,'Non-energy Multiplier'!$A$1:$AQ$44,COLUMN('Non-energy Multiplier'!R$1),0)</f>
        <v>0</v>
      </c>
      <c r="S41" s="136">
        <f>$C41*VLOOKUP($A41,'Non-energy Multiplier'!$A$1:$AQ$44,COLUMN('Non-energy Multiplier'!S$1),0)</f>
        <v>0</v>
      </c>
      <c r="T41" s="136">
        <f>$C41*VLOOKUP($A41,'Non-energy Multiplier'!$A$1:$AQ$44,COLUMN('Non-energy Multiplier'!T$1),0)</f>
        <v>0</v>
      </c>
      <c r="U41" s="136">
        <f>$C41*VLOOKUP($A41,'Non-energy Multiplier'!$A$1:$AQ$44,COLUMN('Non-energy Multiplier'!U$1),0)</f>
        <v>0</v>
      </c>
      <c r="V41" s="136">
        <f>$C41*VLOOKUP($A41,'Non-energy Multiplier'!$A$1:$AQ$44,COLUMN('Non-energy Multiplier'!V$1),0)</f>
        <v>0</v>
      </c>
      <c r="W41" s="136">
        <f>$C41*VLOOKUP($A41,'Non-energy Multiplier'!$A$1:$AQ$44,COLUMN('Non-energy Multiplier'!W$1),0)</f>
        <v>0</v>
      </c>
      <c r="X41" s="136">
        <f>$C41*VLOOKUP($A41,'Non-energy Multiplier'!$A$1:$AQ$44,COLUMN('Non-energy Multiplier'!X$1),0)</f>
        <v>0</v>
      </c>
      <c r="Y41" s="136">
        <f>$C41*VLOOKUP($A41,'Non-energy Multiplier'!$A$1:$AQ$44,COLUMN('Non-energy Multiplier'!Y$1),0)</f>
        <v>0</v>
      </c>
      <c r="Z41" s="136">
        <f>$C41*VLOOKUP($A41,'Non-energy Multiplier'!$A$1:$AQ$44,COLUMN('Non-energy Multiplier'!Z$1),0)</f>
        <v>0</v>
      </c>
      <c r="AA41" s="136">
        <f>$C41*VLOOKUP($A41,'Non-energy Multiplier'!$A$1:$AQ$44,COLUMN('Non-energy Multiplier'!AA$1),0)</f>
        <v>0</v>
      </c>
      <c r="AB41" s="136">
        <f>$C41*VLOOKUP($A41,'Non-energy Multiplier'!$A$1:$AQ$44,COLUMN('Non-energy Multiplier'!AB$1),0)</f>
        <v>0</v>
      </c>
      <c r="AC41" s="136">
        <f>$C41*VLOOKUP($A41,'Non-energy Multiplier'!$A$1:$AQ$44,COLUMN('Non-energy Multiplier'!AC$1),0)</f>
        <v>0</v>
      </c>
      <c r="AD41" s="136">
        <f>$C41*VLOOKUP($A41,'Non-energy Multiplier'!$A$1:$AQ$44,COLUMN('Non-energy Multiplier'!AD$1),0)</f>
        <v>0</v>
      </c>
      <c r="AE41" s="136">
        <f>$C41*VLOOKUP($A41,'Non-energy Multiplier'!$A$1:$AQ$44,COLUMN('Non-energy Multiplier'!AE$1),0)</f>
        <v>0</v>
      </c>
      <c r="AF41" s="136">
        <f>$C41*VLOOKUP($A41,'Non-energy Multiplier'!$A$1:$AQ$44,COLUMN('Non-energy Multiplier'!AF$1),0)</f>
        <v>0</v>
      </c>
      <c r="AG41" s="136">
        <f>$C41*VLOOKUP($A41,'Non-energy Multiplier'!$A$1:$AQ$44,COLUMN('Non-energy Multiplier'!AG$1),0)</f>
        <v>0</v>
      </c>
      <c r="AH41" s="136">
        <f>$C41*VLOOKUP($A41,'Non-energy Multiplier'!$A$1:$AQ$44,COLUMN('Non-energy Multiplier'!AH$1),0)</f>
        <v>0</v>
      </c>
      <c r="AI41" s="136">
        <f>$C41*VLOOKUP($A41,'Non-energy Multiplier'!$A$1:$AQ$44,COLUMN('Non-energy Multiplier'!AI$1),0)</f>
        <v>0</v>
      </c>
      <c r="AJ41" s="136">
        <f>$C41*VLOOKUP($A41,'Non-energy Multiplier'!$A$1:$AQ$44,COLUMN('Non-energy Multiplier'!AJ$1),0)</f>
        <v>0</v>
      </c>
      <c r="AK41" s="136">
        <f>$C41*VLOOKUP($A41,'Non-energy Multiplier'!$A$1:$AQ$44,COLUMN('Non-energy Multiplier'!AK$1),0)</f>
        <v>0</v>
      </c>
      <c r="AL41" s="136">
        <f>$C41*VLOOKUP($A41,'Non-energy Multiplier'!$A$1:$AQ$44,COLUMN('Non-energy Multiplier'!AL$1),0)</f>
        <v>0</v>
      </c>
      <c r="AM41" s="136">
        <f>$C41*VLOOKUP($A41,'Non-energy Multiplier'!$A$1:$AQ$44,COLUMN('Non-energy Multiplier'!AM$1),0)</f>
        <v>0</v>
      </c>
      <c r="AN41" s="136">
        <f>$C41*VLOOKUP($A41,'Non-energy Multiplier'!$A$1:$AQ$44,COLUMN('Non-energy Multiplier'!AN$1),0)</f>
        <v>0</v>
      </c>
      <c r="AO41" s="136">
        <f>$C41*VLOOKUP($A41,'Non-energy Multiplier'!$A$1:$AQ$44,COLUMN('Non-energy Multiplier'!AO$1),0)</f>
        <v>0</v>
      </c>
      <c r="AP41" s="136">
        <f>$C41*VLOOKUP($A41,'Non-energy Multiplier'!$A$1:$AQ$44,COLUMN('Non-energy Multiplier'!AP$1),0)</f>
        <v>0</v>
      </c>
      <c r="AQ41" s="136">
        <f>$C41*VLOOKUP($A41,'Non-energy Multiplier'!$A$1:$AQ$44,COLUMN('Non-energy Multiplier'!AQ$1),0)</f>
        <v>0</v>
      </c>
      <c r="AR41" s="136">
        <f>VLOOKUP($A41,'Sector Match'!$A$1:$B$43,2,0)</f>
        <v>0</v>
      </c>
    </row>
    <row r="42" spans="1:44" x14ac:dyDescent="0.2">
      <c r="A42" s="12" t="s">
        <v>40</v>
      </c>
      <c r="B42" s="136">
        <f>'Non-energy Use 2019'!D155</f>
        <v>1845347902672.6404</v>
      </c>
      <c r="C42" s="136">
        <f>'Non-energy Use 2020'!D154</f>
        <v>84345380673449.672</v>
      </c>
      <c r="D42" s="136">
        <f>$C42*VLOOKUP($A42,'Non-energy Multiplier'!$A$1:$AQ$44,COLUMN('Non-energy Multiplier'!D$1),0)</f>
        <v>103714839426087.22</v>
      </c>
      <c r="E42" s="136">
        <f>$C42*VLOOKUP($A42,'Non-energy Multiplier'!$A$1:$AQ$44,COLUMN('Non-energy Multiplier'!E$1),0)</f>
        <v>111994332228462.88</v>
      </c>
      <c r="F42" s="136">
        <f>$C42*VLOOKUP($A42,'Non-energy Multiplier'!$A$1:$AQ$44,COLUMN('Non-energy Multiplier'!F$1),0)</f>
        <v>117099887320169.38</v>
      </c>
      <c r="G42" s="136">
        <f>$C42*VLOOKUP($A42,'Non-energy Multiplier'!$A$1:$AQ$44,COLUMN('Non-energy Multiplier'!G$1),0)</f>
        <v>130179060549122.84</v>
      </c>
      <c r="H42" s="136">
        <f>$C42*VLOOKUP($A42,'Non-energy Multiplier'!$A$1:$AQ$44,COLUMN('Non-energy Multiplier'!H$1),0)</f>
        <v>147572369171262.22</v>
      </c>
      <c r="I42" s="136">
        <f>$C42*VLOOKUP($A42,'Non-energy Multiplier'!$A$1:$AQ$44,COLUMN('Non-energy Multiplier'!I$1),0)</f>
        <v>164867129920830.72</v>
      </c>
      <c r="J42" s="136">
        <f>$C42*VLOOKUP($A42,'Non-energy Multiplier'!$A$1:$AQ$44,COLUMN('Non-energy Multiplier'!J$1),0)</f>
        <v>180899481449414.81</v>
      </c>
      <c r="K42" s="136">
        <f>$C42*VLOOKUP($A42,'Non-energy Multiplier'!$A$1:$AQ$44,COLUMN('Non-energy Multiplier'!K$1),0)</f>
        <v>195773858799067.5</v>
      </c>
      <c r="L42" s="136">
        <f>$C42*VLOOKUP($A42,'Non-energy Multiplier'!$A$1:$AQ$44,COLUMN('Non-energy Multiplier'!L$1),0)</f>
        <v>209858291757549.09</v>
      </c>
      <c r="M42" s="136">
        <f>$C42*VLOOKUP($A42,'Non-energy Multiplier'!$A$1:$AQ$44,COLUMN('Non-energy Multiplier'!M$1),0)</f>
        <v>223764680363583.13</v>
      </c>
      <c r="N42" s="136">
        <f>$C42*VLOOKUP($A42,'Non-energy Multiplier'!$A$1:$AQ$44,COLUMN('Non-energy Multiplier'!N$1),0)</f>
        <v>238165818334853.59</v>
      </c>
      <c r="O42" s="136">
        <f>$C42*VLOOKUP($A42,'Non-energy Multiplier'!$A$1:$AQ$44,COLUMN('Non-energy Multiplier'!O$1),0)</f>
        <v>253205266574560.06</v>
      </c>
      <c r="P42" s="136">
        <f>$C42*VLOOKUP($A42,'Non-energy Multiplier'!$A$1:$AQ$44,COLUMN('Non-energy Multiplier'!P$1),0)</f>
        <v>268870382893962.31</v>
      </c>
      <c r="Q42" s="136">
        <f>$C42*VLOOKUP($A42,'Non-energy Multiplier'!$A$1:$AQ$44,COLUMN('Non-energy Multiplier'!Q$1),0)</f>
        <v>285142296844550.13</v>
      </c>
      <c r="R42" s="136">
        <f>$C42*VLOOKUP($A42,'Non-energy Multiplier'!$A$1:$AQ$44,COLUMN('Non-energy Multiplier'!R$1),0)</f>
        <v>301995371786506.75</v>
      </c>
      <c r="S42" s="136">
        <f>$C42*VLOOKUP($A42,'Non-energy Multiplier'!$A$1:$AQ$44,COLUMN('Non-energy Multiplier'!S$1),0)</f>
        <v>319396487066170.25</v>
      </c>
      <c r="T42" s="136">
        <f>$C42*VLOOKUP($A42,'Non-energy Multiplier'!$A$1:$AQ$44,COLUMN('Non-energy Multiplier'!T$1),0)</f>
        <v>337303854294181.69</v>
      </c>
      <c r="U42" s="136">
        <f>$C42*VLOOKUP($A42,'Non-energy Multiplier'!$A$1:$AQ$44,COLUMN('Non-energy Multiplier'!U$1),0)</f>
        <v>355667047018791.88</v>
      </c>
      <c r="V42" s="136">
        <f>$C42*VLOOKUP($A42,'Non-energy Multiplier'!$A$1:$AQ$44,COLUMN('Non-energy Multiplier'!V$1),0)</f>
        <v>374426818033508.94</v>
      </c>
      <c r="W42" s="136">
        <f>$C42*VLOOKUP($A42,'Non-energy Multiplier'!$A$1:$AQ$44,COLUMN('Non-energy Multiplier'!W$1),0)</f>
        <v>393514821043750.75</v>
      </c>
      <c r="X42" s="136">
        <f>$C42*VLOOKUP($A42,'Non-energy Multiplier'!$A$1:$AQ$44,COLUMN('Non-energy Multiplier'!X$1),0)</f>
        <v>412853437904926.69</v>
      </c>
      <c r="Y42" s="136">
        <f>$C42*VLOOKUP($A42,'Non-energy Multiplier'!$A$1:$AQ$44,COLUMN('Non-energy Multiplier'!Y$1),0)</f>
        <v>432355728512123</v>
      </c>
      <c r="Z42" s="136">
        <f>$C42*VLOOKUP($A42,'Non-energy Multiplier'!$A$1:$AQ$44,COLUMN('Non-energy Multiplier'!Z$1),0)</f>
        <v>451925519992654.94</v>
      </c>
      <c r="AA42" s="136">
        <f>$C42*VLOOKUP($A42,'Non-energy Multiplier'!$A$1:$AQ$44,COLUMN('Non-energy Multiplier'!AA$1),0)</f>
        <v>471457650908451.94</v>
      </c>
      <c r="AB42" s="136">
        <f>$C42*VLOOKUP($A42,'Non-energy Multiplier'!$A$1:$AQ$44,COLUMN('Non-energy Multiplier'!AB$1),0)</f>
        <v>490838384663973.13</v>
      </c>
      <c r="AC42" s="136">
        <f>$C42*VLOOKUP($A42,'Non-energy Multiplier'!$A$1:$AQ$44,COLUMN('Non-energy Multiplier'!AC$1),0)</f>
        <v>509946004197194.81</v>
      </c>
      <c r="AD42" s="136">
        <f>$C42*VLOOKUP($A42,'Non-energy Multiplier'!$A$1:$AQ$44,COLUMN('Non-energy Multiplier'!AD$1),0)</f>
        <v>528651597281603.63</v>
      </c>
      <c r="AE42" s="136">
        <f>$C42*VLOOKUP($A42,'Non-energy Multiplier'!$A$1:$AQ$44,COLUMN('Non-energy Multiplier'!AE$1),0)</f>
        <v>546820038380671.81</v>
      </c>
      <c r="AF42" s="136">
        <f>$C42*VLOOKUP($A42,'Non-energy Multiplier'!$A$1:$AQ$44,COLUMN('Non-energy Multiplier'!AF$1),0)</f>
        <v>564311168989764.88</v>
      </c>
      <c r="AG42" s="136">
        <f>$C42*VLOOKUP($A42,'Non-energy Multiplier'!$A$1:$AQ$44,COLUMN('Non-energy Multiplier'!AG$1),0)</f>
        <v>580981173816255</v>
      </c>
      <c r="AH42" s="136">
        <f>$C42*VLOOKUP($A42,'Non-energy Multiplier'!$A$1:$AQ$44,COLUMN('Non-energy Multiplier'!AH$1),0)</f>
        <v>596684145056785.5</v>
      </c>
      <c r="AI42" s="136">
        <f>$C42*VLOOKUP($A42,'Non-energy Multiplier'!$A$1:$AQ$44,COLUMN('Non-energy Multiplier'!AI$1),0)</f>
        <v>611273821530426.88</v>
      </c>
      <c r="AJ42" s="136">
        <f>$C42*VLOOKUP($A42,'Non-energy Multiplier'!$A$1:$AQ$44,COLUMN('Non-energy Multiplier'!AJ$1),0)</f>
        <v>624605483646461.13</v>
      </c>
      <c r="AK42" s="136">
        <f>$C42*VLOOKUP($A42,'Non-energy Multiplier'!$A$1:$AQ$44,COLUMN('Non-energy Multiplier'!AK$1),0)</f>
        <v>636537979283045.5</v>
      </c>
      <c r="AL42" s="136">
        <f>$C42*VLOOKUP($A42,'Non-energy Multiplier'!$A$1:$AQ$44,COLUMN('Non-energy Multiplier'!AL$1),0)</f>
        <v>646935849811001</v>
      </c>
      <c r="AM42" s="136">
        <f>$C42*VLOOKUP($A42,'Non-energy Multiplier'!$A$1:$AQ$44,COLUMN('Non-energy Multiplier'!AM$1),0)</f>
        <v>655671519920466.75</v>
      </c>
      <c r="AN42" s="136">
        <f>$C42*VLOOKUP($A42,'Non-energy Multiplier'!$A$1:$AQ$44,COLUMN('Non-energy Multiplier'!AN$1),0)</f>
        <v>662627509818041.25</v>
      </c>
      <c r="AO42" s="136">
        <f>$C42*VLOOKUP($A42,'Non-energy Multiplier'!$A$1:$AQ$44,COLUMN('Non-energy Multiplier'!AO$1),0)</f>
        <v>667698623987877.25</v>
      </c>
      <c r="AP42" s="136">
        <f>$C42*VLOOKUP($A42,'Non-energy Multiplier'!$A$1:$AQ$44,COLUMN('Non-energy Multiplier'!AP$1),0)</f>
        <v>670794067281418.75</v>
      </c>
      <c r="AQ42" s="354">
        <f>$C42*VLOOKUP($A42,'Non-energy Multiplier'!$A$1:$AQ$44,COLUMN('Non-energy Multiplier'!AQ$1),0)</f>
        <v>671839436835943.38</v>
      </c>
      <c r="AR42" s="136" t="str">
        <f>VLOOKUP($A42,'Sector Match'!$A$1:$B$43,2,0)</f>
        <v>energy pipelines and gas processing 352T353</v>
      </c>
    </row>
    <row r="43" spans="1:44" x14ac:dyDescent="0.2">
      <c r="A43" s="37" t="s">
        <v>41</v>
      </c>
      <c r="B43" s="136">
        <f>'Non-energy Use 2019'!D156</f>
        <v>0</v>
      </c>
      <c r="C43" s="136">
        <f>'Non-energy Use 2020'!D155</f>
        <v>0</v>
      </c>
      <c r="D43" s="136">
        <f>$C43*VLOOKUP($A43,'Non-energy Multiplier'!$A$1:$AQ$44,COLUMN('Non-energy Multiplier'!D$1),0)</f>
        <v>0</v>
      </c>
      <c r="E43" s="136">
        <f>$C43*VLOOKUP($A43,'Non-energy Multiplier'!$A$1:$AQ$44,COLUMN('Non-energy Multiplier'!E$1),0)</f>
        <v>0</v>
      </c>
      <c r="F43" s="136">
        <f>$C43*VLOOKUP($A43,'Non-energy Multiplier'!$A$1:$AQ$44,COLUMN('Non-energy Multiplier'!F$1),0)</f>
        <v>0</v>
      </c>
      <c r="G43" s="136">
        <f>$C43*VLOOKUP($A43,'Non-energy Multiplier'!$A$1:$AQ$44,COLUMN('Non-energy Multiplier'!G$1),0)</f>
        <v>0</v>
      </c>
      <c r="H43" s="136">
        <f>$C43*VLOOKUP($A43,'Non-energy Multiplier'!$A$1:$AQ$44,COLUMN('Non-energy Multiplier'!H$1),0)</f>
        <v>0</v>
      </c>
      <c r="I43" s="136">
        <f>$C43*VLOOKUP($A43,'Non-energy Multiplier'!$A$1:$AQ$44,COLUMN('Non-energy Multiplier'!I$1),0)</f>
        <v>0</v>
      </c>
      <c r="J43" s="136">
        <f>$C43*VLOOKUP($A43,'Non-energy Multiplier'!$A$1:$AQ$44,COLUMN('Non-energy Multiplier'!J$1),0)</f>
        <v>0</v>
      </c>
      <c r="K43" s="136">
        <f>$C43*VLOOKUP($A43,'Non-energy Multiplier'!$A$1:$AQ$44,COLUMN('Non-energy Multiplier'!K$1),0)</f>
        <v>0</v>
      </c>
      <c r="L43" s="136">
        <f>$C43*VLOOKUP($A43,'Non-energy Multiplier'!$A$1:$AQ$44,COLUMN('Non-energy Multiplier'!L$1),0)</f>
        <v>0</v>
      </c>
      <c r="M43" s="136">
        <f>$C43*VLOOKUP($A43,'Non-energy Multiplier'!$A$1:$AQ$44,COLUMN('Non-energy Multiplier'!M$1),0)</f>
        <v>0</v>
      </c>
      <c r="N43" s="136">
        <f>$C43*VLOOKUP($A43,'Non-energy Multiplier'!$A$1:$AQ$44,COLUMN('Non-energy Multiplier'!N$1),0)</f>
        <v>0</v>
      </c>
      <c r="O43" s="136">
        <f>$C43*VLOOKUP($A43,'Non-energy Multiplier'!$A$1:$AQ$44,COLUMN('Non-energy Multiplier'!O$1),0)</f>
        <v>0</v>
      </c>
      <c r="P43" s="136">
        <f>$C43*VLOOKUP($A43,'Non-energy Multiplier'!$A$1:$AQ$44,COLUMN('Non-energy Multiplier'!P$1),0)</f>
        <v>0</v>
      </c>
      <c r="Q43" s="136">
        <f>$C43*VLOOKUP($A43,'Non-energy Multiplier'!$A$1:$AQ$44,COLUMN('Non-energy Multiplier'!Q$1),0)</f>
        <v>0</v>
      </c>
      <c r="R43" s="136">
        <f>$C43*VLOOKUP($A43,'Non-energy Multiplier'!$A$1:$AQ$44,COLUMN('Non-energy Multiplier'!R$1),0)</f>
        <v>0</v>
      </c>
      <c r="S43" s="136">
        <f>$C43*VLOOKUP($A43,'Non-energy Multiplier'!$A$1:$AQ$44,COLUMN('Non-energy Multiplier'!S$1),0)</f>
        <v>0</v>
      </c>
      <c r="T43" s="136">
        <f>$C43*VLOOKUP($A43,'Non-energy Multiplier'!$A$1:$AQ$44,COLUMN('Non-energy Multiplier'!T$1),0)</f>
        <v>0</v>
      </c>
      <c r="U43" s="136">
        <f>$C43*VLOOKUP($A43,'Non-energy Multiplier'!$A$1:$AQ$44,COLUMN('Non-energy Multiplier'!U$1),0)</f>
        <v>0</v>
      </c>
      <c r="V43" s="136">
        <f>$C43*VLOOKUP($A43,'Non-energy Multiplier'!$A$1:$AQ$44,COLUMN('Non-energy Multiplier'!V$1),0)</f>
        <v>0</v>
      </c>
      <c r="W43" s="136">
        <f>$C43*VLOOKUP($A43,'Non-energy Multiplier'!$A$1:$AQ$44,COLUMN('Non-energy Multiplier'!W$1),0)</f>
        <v>0</v>
      </c>
      <c r="X43" s="136">
        <f>$C43*VLOOKUP($A43,'Non-energy Multiplier'!$A$1:$AQ$44,COLUMN('Non-energy Multiplier'!X$1),0)</f>
        <v>0</v>
      </c>
      <c r="Y43" s="136">
        <f>$C43*VLOOKUP($A43,'Non-energy Multiplier'!$A$1:$AQ$44,COLUMN('Non-energy Multiplier'!Y$1),0)</f>
        <v>0</v>
      </c>
      <c r="Z43" s="136">
        <f>$C43*VLOOKUP($A43,'Non-energy Multiplier'!$A$1:$AQ$44,COLUMN('Non-energy Multiplier'!Z$1),0)</f>
        <v>0</v>
      </c>
      <c r="AA43" s="136">
        <f>$C43*VLOOKUP($A43,'Non-energy Multiplier'!$A$1:$AQ$44,COLUMN('Non-energy Multiplier'!AA$1),0)</f>
        <v>0</v>
      </c>
      <c r="AB43" s="136">
        <f>$C43*VLOOKUP($A43,'Non-energy Multiplier'!$A$1:$AQ$44,COLUMN('Non-energy Multiplier'!AB$1),0)</f>
        <v>0</v>
      </c>
      <c r="AC43" s="136">
        <f>$C43*VLOOKUP($A43,'Non-energy Multiplier'!$A$1:$AQ$44,COLUMN('Non-energy Multiplier'!AC$1),0)</f>
        <v>0</v>
      </c>
      <c r="AD43" s="136">
        <f>$C43*VLOOKUP($A43,'Non-energy Multiplier'!$A$1:$AQ$44,COLUMN('Non-energy Multiplier'!AD$1),0)</f>
        <v>0</v>
      </c>
      <c r="AE43" s="136">
        <f>$C43*VLOOKUP($A43,'Non-energy Multiplier'!$A$1:$AQ$44,COLUMN('Non-energy Multiplier'!AE$1),0)</f>
        <v>0</v>
      </c>
      <c r="AF43" s="136">
        <f>$C43*VLOOKUP($A43,'Non-energy Multiplier'!$A$1:$AQ$44,COLUMN('Non-energy Multiplier'!AF$1),0)</f>
        <v>0</v>
      </c>
      <c r="AG43" s="136">
        <f>$C43*VLOOKUP($A43,'Non-energy Multiplier'!$A$1:$AQ$44,COLUMN('Non-energy Multiplier'!AG$1),0)</f>
        <v>0</v>
      </c>
      <c r="AH43" s="136">
        <f>$C43*VLOOKUP($A43,'Non-energy Multiplier'!$A$1:$AQ$44,COLUMN('Non-energy Multiplier'!AH$1),0)</f>
        <v>0</v>
      </c>
      <c r="AI43" s="136">
        <f>$C43*VLOOKUP($A43,'Non-energy Multiplier'!$A$1:$AQ$44,COLUMN('Non-energy Multiplier'!AI$1),0)</f>
        <v>0</v>
      </c>
      <c r="AJ43" s="136">
        <f>$C43*VLOOKUP($A43,'Non-energy Multiplier'!$A$1:$AQ$44,COLUMN('Non-energy Multiplier'!AJ$1),0)</f>
        <v>0</v>
      </c>
      <c r="AK43" s="136">
        <f>$C43*VLOOKUP($A43,'Non-energy Multiplier'!$A$1:$AQ$44,COLUMN('Non-energy Multiplier'!AK$1),0)</f>
        <v>0</v>
      </c>
      <c r="AL43" s="136">
        <f>$C43*VLOOKUP($A43,'Non-energy Multiplier'!$A$1:$AQ$44,COLUMN('Non-energy Multiplier'!AL$1),0)</f>
        <v>0</v>
      </c>
      <c r="AM43" s="136">
        <f>$C43*VLOOKUP($A43,'Non-energy Multiplier'!$A$1:$AQ$44,COLUMN('Non-energy Multiplier'!AM$1),0)</f>
        <v>0</v>
      </c>
      <c r="AN43" s="136">
        <f>$C43*VLOOKUP($A43,'Non-energy Multiplier'!$A$1:$AQ$44,COLUMN('Non-energy Multiplier'!AN$1),0)</f>
        <v>0</v>
      </c>
      <c r="AO43" s="136">
        <f>$C43*VLOOKUP($A43,'Non-energy Multiplier'!$A$1:$AQ$44,COLUMN('Non-energy Multiplier'!AO$1),0)</f>
        <v>0</v>
      </c>
      <c r="AP43" s="136">
        <f>$C43*VLOOKUP($A43,'Non-energy Multiplier'!$A$1:$AQ$44,COLUMN('Non-energy Multiplier'!AP$1),0)</f>
        <v>0</v>
      </c>
      <c r="AQ43" s="136">
        <f>$C43*VLOOKUP($A43,'Non-energy Multiplier'!$A$1:$AQ$44,COLUMN('Non-energy Multiplier'!AQ$1),0)</f>
        <v>0</v>
      </c>
      <c r="AR43" s="136" t="str">
        <f>VLOOKUP($A43,'Sector Match'!$A$1:$B$43,2,0)</f>
        <v>water and waste 36T39</v>
      </c>
    </row>
    <row r="44" spans="1:44" x14ac:dyDescent="0.2">
      <c r="A44" s="76" t="s">
        <v>123</v>
      </c>
      <c r="B44" s="224">
        <f>'Non-energy Use 2019'!D157</f>
        <v>0</v>
      </c>
      <c r="C44" s="224">
        <f>'Non-energy Use 2020'!D156</f>
        <v>0</v>
      </c>
      <c r="D44" s="224">
        <f>$C44*VLOOKUP($A44,'Non-energy Multiplier'!$A$1:$AQ$44,COLUMN('Non-energy Multiplier'!D$1),0)</f>
        <v>0</v>
      </c>
      <c r="E44" s="224">
        <f>$C44*VLOOKUP($A44,'Non-energy Multiplier'!$A$1:$AQ$44,COLUMN('Non-energy Multiplier'!E$1),0)</f>
        <v>0</v>
      </c>
      <c r="F44" s="224">
        <f>$C44*VLOOKUP($A44,'Non-energy Multiplier'!$A$1:$AQ$44,COLUMN('Non-energy Multiplier'!F$1),0)</f>
        <v>0</v>
      </c>
      <c r="G44" s="224">
        <f>$C44*VLOOKUP($A44,'Non-energy Multiplier'!$A$1:$AQ$44,COLUMN('Non-energy Multiplier'!G$1),0)</f>
        <v>0</v>
      </c>
      <c r="H44" s="224">
        <f>$C44*VLOOKUP($A44,'Non-energy Multiplier'!$A$1:$AQ$44,COLUMN('Non-energy Multiplier'!H$1),0)</f>
        <v>0</v>
      </c>
      <c r="I44" s="224">
        <f>$C44*VLOOKUP($A44,'Non-energy Multiplier'!$A$1:$AQ$44,COLUMN('Non-energy Multiplier'!I$1),0)</f>
        <v>0</v>
      </c>
      <c r="J44" s="224">
        <f>$C44*VLOOKUP($A44,'Non-energy Multiplier'!$A$1:$AQ$44,COLUMN('Non-energy Multiplier'!J$1),0)</f>
        <v>0</v>
      </c>
      <c r="K44" s="224">
        <f>$C44*VLOOKUP($A44,'Non-energy Multiplier'!$A$1:$AQ$44,COLUMN('Non-energy Multiplier'!K$1),0)</f>
        <v>0</v>
      </c>
      <c r="L44" s="224">
        <f>$C44*VLOOKUP($A44,'Non-energy Multiplier'!$A$1:$AQ$44,COLUMN('Non-energy Multiplier'!L$1),0)</f>
        <v>0</v>
      </c>
      <c r="M44" s="224">
        <f>$C44*VLOOKUP($A44,'Non-energy Multiplier'!$A$1:$AQ$44,COLUMN('Non-energy Multiplier'!M$1),0)</f>
        <v>0</v>
      </c>
      <c r="N44" s="224">
        <f>$C44*VLOOKUP($A44,'Non-energy Multiplier'!$A$1:$AQ$44,COLUMN('Non-energy Multiplier'!N$1),0)</f>
        <v>0</v>
      </c>
      <c r="O44" s="224">
        <f>$C44*VLOOKUP($A44,'Non-energy Multiplier'!$A$1:$AQ$44,COLUMN('Non-energy Multiplier'!O$1),0)</f>
        <v>0</v>
      </c>
      <c r="P44" s="224">
        <f>$C44*VLOOKUP($A44,'Non-energy Multiplier'!$A$1:$AQ$44,COLUMN('Non-energy Multiplier'!P$1),0)</f>
        <v>0</v>
      </c>
      <c r="Q44" s="224">
        <f>$C44*VLOOKUP($A44,'Non-energy Multiplier'!$A$1:$AQ$44,COLUMN('Non-energy Multiplier'!Q$1),0)</f>
        <v>0</v>
      </c>
      <c r="R44" s="224">
        <f>$C44*VLOOKUP($A44,'Non-energy Multiplier'!$A$1:$AQ$44,COLUMN('Non-energy Multiplier'!R$1),0)</f>
        <v>0</v>
      </c>
      <c r="S44" s="224">
        <f>$C44*VLOOKUP($A44,'Non-energy Multiplier'!$A$1:$AQ$44,COLUMN('Non-energy Multiplier'!S$1),0)</f>
        <v>0</v>
      </c>
      <c r="T44" s="224">
        <f>$C44*VLOOKUP($A44,'Non-energy Multiplier'!$A$1:$AQ$44,COLUMN('Non-energy Multiplier'!T$1),0)</f>
        <v>0</v>
      </c>
      <c r="U44" s="224">
        <f>$C44*VLOOKUP($A44,'Non-energy Multiplier'!$A$1:$AQ$44,COLUMN('Non-energy Multiplier'!U$1),0)</f>
        <v>0</v>
      </c>
      <c r="V44" s="224">
        <f>$C44*VLOOKUP($A44,'Non-energy Multiplier'!$A$1:$AQ$44,COLUMN('Non-energy Multiplier'!V$1),0)</f>
        <v>0</v>
      </c>
      <c r="W44" s="224">
        <f>$C44*VLOOKUP($A44,'Non-energy Multiplier'!$A$1:$AQ$44,COLUMN('Non-energy Multiplier'!W$1),0)</f>
        <v>0</v>
      </c>
      <c r="X44" s="224">
        <f>$C44*VLOOKUP($A44,'Non-energy Multiplier'!$A$1:$AQ$44,COLUMN('Non-energy Multiplier'!X$1),0)</f>
        <v>0</v>
      </c>
      <c r="Y44" s="224">
        <f>$C44*VLOOKUP($A44,'Non-energy Multiplier'!$A$1:$AQ$44,COLUMN('Non-energy Multiplier'!Y$1),0)</f>
        <v>0</v>
      </c>
      <c r="Z44" s="224">
        <f>$C44*VLOOKUP($A44,'Non-energy Multiplier'!$A$1:$AQ$44,COLUMN('Non-energy Multiplier'!Z$1),0)</f>
        <v>0</v>
      </c>
      <c r="AA44" s="224">
        <f>$C44*VLOOKUP($A44,'Non-energy Multiplier'!$A$1:$AQ$44,COLUMN('Non-energy Multiplier'!AA$1),0)</f>
        <v>0</v>
      </c>
      <c r="AB44" s="224">
        <f>$C44*VLOOKUP($A44,'Non-energy Multiplier'!$A$1:$AQ$44,COLUMN('Non-energy Multiplier'!AB$1),0)</f>
        <v>0</v>
      </c>
      <c r="AC44" s="224">
        <f>$C44*VLOOKUP($A44,'Non-energy Multiplier'!$A$1:$AQ$44,COLUMN('Non-energy Multiplier'!AC$1),0)</f>
        <v>0</v>
      </c>
      <c r="AD44" s="224">
        <f>$C44*VLOOKUP($A44,'Non-energy Multiplier'!$A$1:$AQ$44,COLUMN('Non-energy Multiplier'!AD$1),0)</f>
        <v>0</v>
      </c>
      <c r="AE44" s="224">
        <f>$C44*VLOOKUP($A44,'Non-energy Multiplier'!$A$1:$AQ$44,COLUMN('Non-energy Multiplier'!AE$1),0)</f>
        <v>0</v>
      </c>
      <c r="AF44" s="224">
        <f>$C44*VLOOKUP($A44,'Non-energy Multiplier'!$A$1:$AQ$44,COLUMN('Non-energy Multiplier'!AF$1),0)</f>
        <v>0</v>
      </c>
      <c r="AG44" s="224">
        <f>$C44*VLOOKUP($A44,'Non-energy Multiplier'!$A$1:$AQ$44,COLUMN('Non-energy Multiplier'!AG$1),0)</f>
        <v>0</v>
      </c>
      <c r="AH44" s="224">
        <f>$C44*VLOOKUP($A44,'Non-energy Multiplier'!$A$1:$AQ$44,COLUMN('Non-energy Multiplier'!AH$1),0)</f>
        <v>0</v>
      </c>
      <c r="AI44" s="224">
        <f>$C44*VLOOKUP($A44,'Non-energy Multiplier'!$A$1:$AQ$44,COLUMN('Non-energy Multiplier'!AI$1),0)</f>
        <v>0</v>
      </c>
      <c r="AJ44" s="224">
        <f>$C44*VLOOKUP($A44,'Non-energy Multiplier'!$A$1:$AQ$44,COLUMN('Non-energy Multiplier'!AJ$1),0)</f>
        <v>0</v>
      </c>
      <c r="AK44" s="224">
        <f>$C44*VLOOKUP($A44,'Non-energy Multiplier'!$A$1:$AQ$44,COLUMN('Non-energy Multiplier'!AK$1),0)</f>
        <v>0</v>
      </c>
      <c r="AL44" s="224">
        <f>$C44*VLOOKUP($A44,'Non-energy Multiplier'!$A$1:$AQ$44,COLUMN('Non-energy Multiplier'!AL$1),0)</f>
        <v>0</v>
      </c>
      <c r="AM44" s="224">
        <f>$C44*VLOOKUP($A44,'Non-energy Multiplier'!$A$1:$AQ$44,COLUMN('Non-energy Multiplier'!AM$1),0)</f>
        <v>0</v>
      </c>
      <c r="AN44" s="224">
        <f>$C44*VLOOKUP($A44,'Non-energy Multiplier'!$A$1:$AQ$44,COLUMN('Non-energy Multiplier'!AN$1),0)</f>
        <v>0</v>
      </c>
      <c r="AO44" s="224">
        <f>$C44*VLOOKUP($A44,'Non-energy Multiplier'!$A$1:$AQ$44,COLUMN('Non-energy Multiplier'!AO$1),0)</f>
        <v>0</v>
      </c>
      <c r="AP44" s="224">
        <f>$C44*VLOOKUP($A44,'Non-energy Multiplier'!$A$1:$AQ$44,COLUMN('Non-energy Multiplier'!AP$1),0)</f>
        <v>0</v>
      </c>
      <c r="AQ44" s="224">
        <f>$C44*VLOOKUP($A44,'Non-energy Multiplier'!$A$1:$AQ$44,COLUMN('Non-energy Multiplier'!AQ$1),0)</f>
        <v>0</v>
      </c>
      <c r="AR44" s="136" t="str">
        <f>VLOOKUP($A44,'Sector Match'!$A$1:$B$43,2,0)</f>
        <v>construction 41T43</v>
      </c>
    </row>
    <row r="49" spans="1:43" x14ac:dyDescent="0.2">
      <c r="B49" s="224">
        <v>2019</v>
      </c>
      <c r="C49" s="224">
        <v>2020</v>
      </c>
      <c r="D49" s="224">
        <v>2021</v>
      </c>
      <c r="E49" s="224">
        <v>2022</v>
      </c>
      <c r="F49" s="224">
        <v>2023</v>
      </c>
      <c r="G49" s="224">
        <v>2024</v>
      </c>
      <c r="H49" s="224">
        <v>2025</v>
      </c>
      <c r="I49" s="224">
        <v>2026</v>
      </c>
      <c r="J49" s="224">
        <v>2027</v>
      </c>
      <c r="K49" s="224">
        <v>2028</v>
      </c>
      <c r="L49" s="224">
        <v>2029</v>
      </c>
      <c r="M49" s="224">
        <v>2030</v>
      </c>
      <c r="N49" s="224">
        <v>2031</v>
      </c>
      <c r="O49" s="224">
        <v>2032</v>
      </c>
      <c r="P49" s="224">
        <v>2033</v>
      </c>
      <c r="Q49" s="224">
        <v>2034</v>
      </c>
      <c r="R49" s="224">
        <v>2035</v>
      </c>
      <c r="S49" s="224">
        <v>2036</v>
      </c>
      <c r="T49" s="224">
        <v>2037</v>
      </c>
      <c r="U49" s="224">
        <v>2038</v>
      </c>
      <c r="V49" s="224">
        <v>2039</v>
      </c>
      <c r="W49" s="224">
        <v>2040</v>
      </c>
      <c r="X49" s="224">
        <v>2041</v>
      </c>
      <c r="Y49" s="224">
        <v>2042</v>
      </c>
      <c r="Z49" s="224">
        <v>2043</v>
      </c>
      <c r="AA49" s="224">
        <v>2044</v>
      </c>
      <c r="AB49" s="224">
        <v>2045</v>
      </c>
      <c r="AC49" s="224">
        <v>2046</v>
      </c>
      <c r="AD49" s="224">
        <v>2047</v>
      </c>
      <c r="AE49" s="224">
        <v>2048</v>
      </c>
      <c r="AF49" s="224">
        <v>2049</v>
      </c>
      <c r="AG49" s="224">
        <v>2050</v>
      </c>
      <c r="AH49" s="224">
        <v>2051</v>
      </c>
      <c r="AI49" s="224">
        <v>2052</v>
      </c>
      <c r="AJ49" s="224">
        <v>2053</v>
      </c>
      <c r="AK49" s="224">
        <v>2054</v>
      </c>
      <c r="AL49" s="224">
        <v>2055</v>
      </c>
      <c r="AM49" s="224">
        <v>2056</v>
      </c>
      <c r="AN49" s="224">
        <v>2057</v>
      </c>
      <c r="AO49" s="224">
        <v>2058</v>
      </c>
      <c r="AP49" s="224">
        <v>2059</v>
      </c>
      <c r="AQ49" s="224">
        <v>2060</v>
      </c>
    </row>
    <row r="50" spans="1:43" x14ac:dyDescent="0.2">
      <c r="A50" s="106" t="s">
        <v>339</v>
      </c>
      <c r="B50" s="233">
        <f>SUMIFS(B$2:B$44,$AR$2:$AR$44,$A50)</f>
        <v>0</v>
      </c>
      <c r="C50" s="233">
        <f t="shared" ref="C50:AQ56" si="0">SUMIFS(C$2:C$44,$AR$2:$AR$44,$A50)</f>
        <v>0</v>
      </c>
      <c r="D50" s="233">
        <f t="shared" si="0"/>
        <v>0</v>
      </c>
      <c r="E50" s="233">
        <f t="shared" si="0"/>
        <v>0</v>
      </c>
      <c r="F50" s="233">
        <f t="shared" si="0"/>
        <v>0</v>
      </c>
      <c r="G50" s="233">
        <f t="shared" si="0"/>
        <v>0</v>
      </c>
      <c r="H50" s="233">
        <f t="shared" si="0"/>
        <v>0</v>
      </c>
      <c r="I50" s="233">
        <f t="shared" si="0"/>
        <v>0</v>
      </c>
      <c r="J50" s="233">
        <f t="shared" si="0"/>
        <v>0</v>
      </c>
      <c r="K50" s="233">
        <f t="shared" si="0"/>
        <v>0</v>
      </c>
      <c r="L50" s="233">
        <f t="shared" si="0"/>
        <v>0</v>
      </c>
      <c r="M50" s="233">
        <f t="shared" si="0"/>
        <v>0</v>
      </c>
      <c r="N50" s="233">
        <f t="shared" si="0"/>
        <v>0</v>
      </c>
      <c r="O50" s="233">
        <f t="shared" si="0"/>
        <v>0</v>
      </c>
      <c r="P50" s="233">
        <f t="shared" si="0"/>
        <v>0</v>
      </c>
      <c r="Q50" s="233">
        <f t="shared" si="0"/>
        <v>0</v>
      </c>
      <c r="R50" s="233">
        <f t="shared" si="0"/>
        <v>0</v>
      </c>
      <c r="S50" s="233">
        <f t="shared" si="0"/>
        <v>0</v>
      </c>
      <c r="T50" s="233">
        <f t="shared" si="0"/>
        <v>0</v>
      </c>
      <c r="U50" s="233">
        <f t="shared" si="0"/>
        <v>0</v>
      </c>
      <c r="V50" s="233">
        <f t="shared" si="0"/>
        <v>0</v>
      </c>
      <c r="W50" s="233">
        <f t="shared" si="0"/>
        <v>0</v>
      </c>
      <c r="X50" s="233">
        <f t="shared" si="0"/>
        <v>0</v>
      </c>
      <c r="Y50" s="233">
        <f t="shared" si="0"/>
        <v>0</v>
      </c>
      <c r="Z50" s="233">
        <f t="shared" si="0"/>
        <v>0</v>
      </c>
      <c r="AA50" s="233">
        <f t="shared" si="0"/>
        <v>0</v>
      </c>
      <c r="AB50" s="233">
        <f t="shared" si="0"/>
        <v>0</v>
      </c>
      <c r="AC50" s="233">
        <f t="shared" si="0"/>
        <v>0</v>
      </c>
      <c r="AD50" s="233">
        <f t="shared" si="0"/>
        <v>0</v>
      </c>
      <c r="AE50" s="233">
        <f t="shared" si="0"/>
        <v>0</v>
      </c>
      <c r="AF50" s="233">
        <f t="shared" si="0"/>
        <v>0</v>
      </c>
      <c r="AG50" s="233">
        <f t="shared" si="0"/>
        <v>0</v>
      </c>
      <c r="AH50" s="233">
        <f t="shared" si="0"/>
        <v>0</v>
      </c>
      <c r="AI50" s="233">
        <f t="shared" si="0"/>
        <v>0</v>
      </c>
      <c r="AJ50" s="233">
        <f t="shared" si="0"/>
        <v>0</v>
      </c>
      <c r="AK50" s="233">
        <f t="shared" si="0"/>
        <v>0</v>
      </c>
      <c r="AL50" s="233">
        <f t="shared" si="0"/>
        <v>0</v>
      </c>
      <c r="AM50" s="233">
        <f t="shared" si="0"/>
        <v>0</v>
      </c>
      <c r="AN50" s="233">
        <f t="shared" si="0"/>
        <v>0</v>
      </c>
      <c r="AO50" s="233">
        <f t="shared" si="0"/>
        <v>0</v>
      </c>
      <c r="AP50" s="233">
        <f t="shared" si="0"/>
        <v>0</v>
      </c>
      <c r="AQ50" s="233">
        <f t="shared" si="0"/>
        <v>0</v>
      </c>
    </row>
    <row r="51" spans="1:43" x14ac:dyDescent="0.2">
      <c r="A51" s="107" t="s">
        <v>125</v>
      </c>
      <c r="B51" s="136">
        <f t="shared" ref="B51:Q74" si="1">SUMIFS(B$2:B$44,$AR$2:$AR$44,$A51)</f>
        <v>0</v>
      </c>
      <c r="C51" s="136">
        <f t="shared" si="1"/>
        <v>0</v>
      </c>
      <c r="D51" s="136">
        <f t="shared" si="1"/>
        <v>0</v>
      </c>
      <c r="E51" s="136">
        <f t="shared" si="1"/>
        <v>0</v>
      </c>
      <c r="F51" s="136">
        <f t="shared" si="1"/>
        <v>0</v>
      </c>
      <c r="G51" s="136">
        <f t="shared" si="1"/>
        <v>0</v>
      </c>
      <c r="H51" s="136">
        <f t="shared" si="1"/>
        <v>0</v>
      </c>
      <c r="I51" s="136">
        <f t="shared" si="1"/>
        <v>0</v>
      </c>
      <c r="J51" s="136">
        <f t="shared" si="1"/>
        <v>0</v>
      </c>
      <c r="K51" s="136">
        <f t="shared" si="1"/>
        <v>0</v>
      </c>
      <c r="L51" s="136">
        <f t="shared" si="1"/>
        <v>0</v>
      </c>
      <c r="M51" s="136">
        <f t="shared" si="1"/>
        <v>0</v>
      </c>
      <c r="N51" s="136">
        <f t="shared" si="1"/>
        <v>0</v>
      </c>
      <c r="O51" s="136">
        <f t="shared" si="1"/>
        <v>0</v>
      </c>
      <c r="P51" s="136">
        <f t="shared" si="1"/>
        <v>0</v>
      </c>
      <c r="Q51" s="136">
        <f t="shared" si="1"/>
        <v>0</v>
      </c>
      <c r="R51" s="136">
        <f t="shared" si="0"/>
        <v>0</v>
      </c>
      <c r="S51" s="136">
        <f t="shared" si="0"/>
        <v>0</v>
      </c>
      <c r="T51" s="136">
        <f t="shared" si="0"/>
        <v>0</v>
      </c>
      <c r="U51" s="136">
        <f t="shared" si="0"/>
        <v>0</v>
      </c>
      <c r="V51" s="136">
        <f t="shared" si="0"/>
        <v>0</v>
      </c>
      <c r="W51" s="136">
        <f t="shared" si="0"/>
        <v>0</v>
      </c>
      <c r="X51" s="136">
        <f t="shared" si="0"/>
        <v>0</v>
      </c>
      <c r="Y51" s="136">
        <f t="shared" si="0"/>
        <v>0</v>
      </c>
      <c r="Z51" s="136">
        <f t="shared" si="0"/>
        <v>0</v>
      </c>
      <c r="AA51" s="136">
        <f t="shared" si="0"/>
        <v>0</v>
      </c>
      <c r="AB51" s="136">
        <f t="shared" si="0"/>
        <v>0</v>
      </c>
      <c r="AC51" s="136">
        <f t="shared" si="0"/>
        <v>0</v>
      </c>
      <c r="AD51" s="136">
        <f t="shared" si="0"/>
        <v>0</v>
      </c>
      <c r="AE51" s="136">
        <f t="shared" si="0"/>
        <v>0</v>
      </c>
      <c r="AF51" s="136">
        <f t="shared" si="0"/>
        <v>0</v>
      </c>
      <c r="AG51" s="136">
        <f t="shared" si="0"/>
        <v>0</v>
      </c>
      <c r="AH51" s="136">
        <f t="shared" si="0"/>
        <v>0</v>
      </c>
      <c r="AI51" s="136">
        <f t="shared" si="0"/>
        <v>0</v>
      </c>
      <c r="AJ51" s="136">
        <f t="shared" si="0"/>
        <v>0</v>
      </c>
      <c r="AK51" s="136">
        <f t="shared" si="0"/>
        <v>0</v>
      </c>
      <c r="AL51" s="136">
        <f t="shared" si="0"/>
        <v>0</v>
      </c>
      <c r="AM51" s="136">
        <f t="shared" si="0"/>
        <v>0</v>
      </c>
      <c r="AN51" s="136">
        <f t="shared" si="0"/>
        <v>0</v>
      </c>
      <c r="AO51" s="136">
        <f t="shared" si="0"/>
        <v>0</v>
      </c>
      <c r="AP51" s="136">
        <f t="shared" si="0"/>
        <v>0</v>
      </c>
      <c r="AQ51" s="136">
        <f t="shared" si="0"/>
        <v>0</v>
      </c>
    </row>
    <row r="52" spans="1:43" x14ac:dyDescent="0.2">
      <c r="A52" s="107" t="s">
        <v>126</v>
      </c>
      <c r="B52" s="136">
        <f t="shared" si="1"/>
        <v>0</v>
      </c>
      <c r="C52" s="136">
        <f t="shared" si="0"/>
        <v>0</v>
      </c>
      <c r="D52" s="136">
        <f t="shared" si="0"/>
        <v>0</v>
      </c>
      <c r="E52" s="136">
        <f t="shared" si="0"/>
        <v>0</v>
      </c>
      <c r="F52" s="136">
        <f t="shared" si="0"/>
        <v>0</v>
      </c>
      <c r="G52" s="136">
        <f t="shared" si="0"/>
        <v>0</v>
      </c>
      <c r="H52" s="136">
        <f t="shared" si="0"/>
        <v>0</v>
      </c>
      <c r="I52" s="136">
        <f t="shared" si="0"/>
        <v>0</v>
      </c>
      <c r="J52" s="136">
        <f t="shared" si="0"/>
        <v>0</v>
      </c>
      <c r="K52" s="136">
        <f t="shared" si="0"/>
        <v>0</v>
      </c>
      <c r="L52" s="136">
        <f t="shared" si="0"/>
        <v>0</v>
      </c>
      <c r="M52" s="136">
        <f t="shared" si="0"/>
        <v>0</v>
      </c>
      <c r="N52" s="136">
        <f t="shared" si="0"/>
        <v>0</v>
      </c>
      <c r="O52" s="136">
        <f t="shared" si="0"/>
        <v>0</v>
      </c>
      <c r="P52" s="136">
        <f t="shared" si="0"/>
        <v>0</v>
      </c>
      <c r="Q52" s="136">
        <f t="shared" si="0"/>
        <v>0</v>
      </c>
      <c r="R52" s="136">
        <f t="shared" si="0"/>
        <v>0</v>
      </c>
      <c r="S52" s="136">
        <f t="shared" si="0"/>
        <v>0</v>
      </c>
      <c r="T52" s="136">
        <f t="shared" si="0"/>
        <v>0</v>
      </c>
      <c r="U52" s="136">
        <f t="shared" si="0"/>
        <v>0</v>
      </c>
      <c r="V52" s="136">
        <f t="shared" si="0"/>
        <v>0</v>
      </c>
      <c r="W52" s="136">
        <f t="shared" si="0"/>
        <v>0</v>
      </c>
      <c r="X52" s="136">
        <f t="shared" si="0"/>
        <v>0</v>
      </c>
      <c r="Y52" s="136">
        <f t="shared" si="0"/>
        <v>0</v>
      </c>
      <c r="Z52" s="136">
        <f t="shared" si="0"/>
        <v>0</v>
      </c>
      <c r="AA52" s="136">
        <f t="shared" si="0"/>
        <v>0</v>
      </c>
      <c r="AB52" s="136">
        <f t="shared" si="0"/>
        <v>0</v>
      </c>
      <c r="AC52" s="136">
        <f t="shared" si="0"/>
        <v>0</v>
      </c>
      <c r="AD52" s="136">
        <f t="shared" si="0"/>
        <v>0</v>
      </c>
      <c r="AE52" s="136">
        <f t="shared" si="0"/>
        <v>0</v>
      </c>
      <c r="AF52" s="136">
        <f t="shared" si="0"/>
        <v>0</v>
      </c>
      <c r="AG52" s="136">
        <f t="shared" si="0"/>
        <v>0</v>
      </c>
      <c r="AH52" s="136">
        <f t="shared" si="0"/>
        <v>0</v>
      </c>
      <c r="AI52" s="136">
        <f t="shared" si="0"/>
        <v>0</v>
      </c>
      <c r="AJ52" s="136">
        <f t="shared" si="0"/>
        <v>0</v>
      </c>
      <c r="AK52" s="136">
        <f t="shared" si="0"/>
        <v>0</v>
      </c>
      <c r="AL52" s="136">
        <f t="shared" si="0"/>
        <v>0</v>
      </c>
      <c r="AM52" s="136">
        <f t="shared" si="0"/>
        <v>0</v>
      </c>
      <c r="AN52" s="136">
        <f t="shared" si="0"/>
        <v>0</v>
      </c>
      <c r="AO52" s="136">
        <f t="shared" si="0"/>
        <v>0</v>
      </c>
      <c r="AP52" s="136">
        <f t="shared" si="0"/>
        <v>0</v>
      </c>
      <c r="AQ52" s="136">
        <f t="shared" si="0"/>
        <v>0</v>
      </c>
    </row>
    <row r="53" spans="1:43" x14ac:dyDescent="0.2">
      <c r="A53" s="107" t="s">
        <v>127</v>
      </c>
      <c r="B53" s="136">
        <f t="shared" si="1"/>
        <v>0</v>
      </c>
      <c r="C53" s="136">
        <f t="shared" si="0"/>
        <v>0</v>
      </c>
      <c r="D53" s="136">
        <f t="shared" si="0"/>
        <v>0</v>
      </c>
      <c r="E53" s="136">
        <f t="shared" si="0"/>
        <v>0</v>
      </c>
      <c r="F53" s="136">
        <f t="shared" si="0"/>
        <v>0</v>
      </c>
      <c r="G53" s="136">
        <f t="shared" si="0"/>
        <v>0</v>
      </c>
      <c r="H53" s="136">
        <f t="shared" si="0"/>
        <v>0</v>
      </c>
      <c r="I53" s="136">
        <f t="shared" si="0"/>
        <v>0</v>
      </c>
      <c r="J53" s="136">
        <f t="shared" si="0"/>
        <v>0</v>
      </c>
      <c r="K53" s="136">
        <f t="shared" si="0"/>
        <v>0</v>
      </c>
      <c r="L53" s="136">
        <f t="shared" si="0"/>
        <v>0</v>
      </c>
      <c r="M53" s="136">
        <f t="shared" si="0"/>
        <v>0</v>
      </c>
      <c r="N53" s="136">
        <f t="shared" si="0"/>
        <v>0</v>
      </c>
      <c r="O53" s="136">
        <f t="shared" si="0"/>
        <v>0</v>
      </c>
      <c r="P53" s="136">
        <f t="shared" si="0"/>
        <v>0</v>
      </c>
      <c r="Q53" s="136">
        <f t="shared" si="0"/>
        <v>0</v>
      </c>
      <c r="R53" s="136">
        <f t="shared" si="0"/>
        <v>0</v>
      </c>
      <c r="S53" s="136">
        <f t="shared" si="0"/>
        <v>0</v>
      </c>
      <c r="T53" s="136">
        <f t="shared" si="0"/>
        <v>0</v>
      </c>
      <c r="U53" s="136">
        <f t="shared" si="0"/>
        <v>0</v>
      </c>
      <c r="V53" s="136">
        <f t="shared" si="0"/>
        <v>0</v>
      </c>
      <c r="W53" s="136">
        <f t="shared" si="0"/>
        <v>0</v>
      </c>
      <c r="X53" s="136">
        <f t="shared" si="0"/>
        <v>0</v>
      </c>
      <c r="Y53" s="136">
        <f t="shared" si="0"/>
        <v>0</v>
      </c>
      <c r="Z53" s="136">
        <f t="shared" si="0"/>
        <v>0</v>
      </c>
      <c r="AA53" s="136">
        <f t="shared" si="0"/>
        <v>0</v>
      </c>
      <c r="AB53" s="136">
        <f t="shared" si="0"/>
        <v>0</v>
      </c>
      <c r="AC53" s="136">
        <f t="shared" si="0"/>
        <v>0</v>
      </c>
      <c r="AD53" s="136">
        <f t="shared" si="0"/>
        <v>0</v>
      </c>
      <c r="AE53" s="136">
        <f t="shared" si="0"/>
        <v>0</v>
      </c>
      <c r="AF53" s="136">
        <f t="shared" si="0"/>
        <v>0</v>
      </c>
      <c r="AG53" s="136">
        <f t="shared" si="0"/>
        <v>0</v>
      </c>
      <c r="AH53" s="136">
        <f t="shared" si="0"/>
        <v>0</v>
      </c>
      <c r="AI53" s="136">
        <f t="shared" si="0"/>
        <v>0</v>
      </c>
      <c r="AJ53" s="136">
        <f t="shared" si="0"/>
        <v>0</v>
      </c>
      <c r="AK53" s="136">
        <f t="shared" si="0"/>
        <v>0</v>
      </c>
      <c r="AL53" s="136">
        <f t="shared" si="0"/>
        <v>0</v>
      </c>
      <c r="AM53" s="136">
        <f t="shared" si="0"/>
        <v>0</v>
      </c>
      <c r="AN53" s="136">
        <f t="shared" si="0"/>
        <v>0</v>
      </c>
      <c r="AO53" s="136">
        <f t="shared" si="0"/>
        <v>0</v>
      </c>
      <c r="AP53" s="136">
        <f t="shared" si="0"/>
        <v>0</v>
      </c>
      <c r="AQ53" s="136">
        <f t="shared" si="0"/>
        <v>0</v>
      </c>
    </row>
    <row r="54" spans="1:43" x14ac:dyDescent="0.2">
      <c r="A54" s="107" t="s">
        <v>128</v>
      </c>
      <c r="B54" s="136">
        <f t="shared" si="1"/>
        <v>0</v>
      </c>
      <c r="C54" s="136">
        <f t="shared" si="0"/>
        <v>0</v>
      </c>
      <c r="D54" s="136">
        <f t="shared" si="0"/>
        <v>0</v>
      </c>
      <c r="E54" s="136">
        <f t="shared" si="0"/>
        <v>0</v>
      </c>
      <c r="F54" s="136">
        <f t="shared" si="0"/>
        <v>0</v>
      </c>
      <c r="G54" s="136">
        <f t="shared" si="0"/>
        <v>0</v>
      </c>
      <c r="H54" s="136">
        <f t="shared" si="0"/>
        <v>0</v>
      </c>
      <c r="I54" s="136">
        <f t="shared" si="0"/>
        <v>0</v>
      </c>
      <c r="J54" s="136">
        <f t="shared" si="0"/>
        <v>0</v>
      </c>
      <c r="K54" s="136">
        <f t="shared" si="0"/>
        <v>0</v>
      </c>
      <c r="L54" s="136">
        <f t="shared" si="0"/>
        <v>0</v>
      </c>
      <c r="M54" s="136">
        <f t="shared" si="0"/>
        <v>0</v>
      </c>
      <c r="N54" s="136">
        <f t="shared" si="0"/>
        <v>0</v>
      </c>
      <c r="O54" s="136">
        <f t="shared" si="0"/>
        <v>0</v>
      </c>
      <c r="P54" s="136">
        <f t="shared" si="0"/>
        <v>0</v>
      </c>
      <c r="Q54" s="136">
        <f t="shared" si="0"/>
        <v>0</v>
      </c>
      <c r="R54" s="136">
        <f t="shared" si="0"/>
        <v>0</v>
      </c>
      <c r="S54" s="136">
        <f t="shared" si="0"/>
        <v>0</v>
      </c>
      <c r="T54" s="136">
        <f t="shared" si="0"/>
        <v>0</v>
      </c>
      <c r="U54" s="136">
        <f t="shared" si="0"/>
        <v>0</v>
      </c>
      <c r="V54" s="136">
        <f t="shared" si="0"/>
        <v>0</v>
      </c>
      <c r="W54" s="136">
        <f t="shared" si="0"/>
        <v>0</v>
      </c>
      <c r="X54" s="136">
        <f t="shared" si="0"/>
        <v>0</v>
      </c>
      <c r="Y54" s="136">
        <f t="shared" si="0"/>
        <v>0</v>
      </c>
      <c r="Z54" s="136">
        <f t="shared" si="0"/>
        <v>0</v>
      </c>
      <c r="AA54" s="136">
        <f t="shared" si="0"/>
        <v>0</v>
      </c>
      <c r="AB54" s="136">
        <f t="shared" si="0"/>
        <v>0</v>
      </c>
      <c r="AC54" s="136">
        <f t="shared" si="0"/>
        <v>0</v>
      </c>
      <c r="AD54" s="136">
        <f t="shared" si="0"/>
        <v>0</v>
      </c>
      <c r="AE54" s="136">
        <f t="shared" si="0"/>
        <v>0</v>
      </c>
      <c r="AF54" s="136">
        <f t="shared" si="0"/>
        <v>0</v>
      </c>
      <c r="AG54" s="136">
        <f t="shared" si="0"/>
        <v>0</v>
      </c>
      <c r="AH54" s="136">
        <f t="shared" si="0"/>
        <v>0</v>
      </c>
      <c r="AI54" s="136">
        <f t="shared" si="0"/>
        <v>0</v>
      </c>
      <c r="AJ54" s="136">
        <f t="shared" si="0"/>
        <v>0</v>
      </c>
      <c r="AK54" s="136">
        <f t="shared" si="0"/>
        <v>0</v>
      </c>
      <c r="AL54" s="136">
        <f t="shared" si="0"/>
        <v>0</v>
      </c>
      <c r="AM54" s="136">
        <f t="shared" si="0"/>
        <v>0</v>
      </c>
      <c r="AN54" s="136">
        <f t="shared" si="0"/>
        <v>0</v>
      </c>
      <c r="AO54" s="136">
        <f t="shared" si="0"/>
        <v>0</v>
      </c>
      <c r="AP54" s="136">
        <f t="shared" si="0"/>
        <v>0</v>
      </c>
      <c r="AQ54" s="136">
        <f t="shared" si="0"/>
        <v>0</v>
      </c>
    </row>
    <row r="55" spans="1:43" x14ac:dyDescent="0.2">
      <c r="A55" s="107" t="s">
        <v>129</v>
      </c>
      <c r="B55" s="136">
        <f t="shared" si="1"/>
        <v>0</v>
      </c>
      <c r="C55" s="136">
        <f t="shared" si="0"/>
        <v>0</v>
      </c>
      <c r="D55" s="136">
        <f t="shared" si="0"/>
        <v>0</v>
      </c>
      <c r="E55" s="136">
        <f t="shared" si="0"/>
        <v>0</v>
      </c>
      <c r="F55" s="136">
        <f t="shared" si="0"/>
        <v>0</v>
      </c>
      <c r="G55" s="136">
        <f t="shared" si="0"/>
        <v>0</v>
      </c>
      <c r="H55" s="136">
        <f t="shared" si="0"/>
        <v>0</v>
      </c>
      <c r="I55" s="136">
        <f t="shared" si="0"/>
        <v>0</v>
      </c>
      <c r="J55" s="136">
        <f t="shared" si="0"/>
        <v>0</v>
      </c>
      <c r="K55" s="136">
        <f t="shared" si="0"/>
        <v>0</v>
      </c>
      <c r="L55" s="136">
        <f t="shared" si="0"/>
        <v>0</v>
      </c>
      <c r="M55" s="136">
        <f t="shared" si="0"/>
        <v>0</v>
      </c>
      <c r="N55" s="136">
        <f t="shared" si="0"/>
        <v>0</v>
      </c>
      <c r="O55" s="136">
        <f t="shared" si="0"/>
        <v>0</v>
      </c>
      <c r="P55" s="136">
        <f t="shared" si="0"/>
        <v>0</v>
      </c>
      <c r="Q55" s="136">
        <f t="shared" si="0"/>
        <v>0</v>
      </c>
      <c r="R55" s="136">
        <f t="shared" si="0"/>
        <v>0</v>
      </c>
      <c r="S55" s="136">
        <f t="shared" si="0"/>
        <v>0</v>
      </c>
      <c r="T55" s="136">
        <f t="shared" si="0"/>
        <v>0</v>
      </c>
      <c r="U55" s="136">
        <f t="shared" si="0"/>
        <v>0</v>
      </c>
      <c r="V55" s="136">
        <f t="shared" si="0"/>
        <v>0</v>
      </c>
      <c r="W55" s="136">
        <f t="shared" si="0"/>
        <v>0</v>
      </c>
      <c r="X55" s="136">
        <f t="shared" si="0"/>
        <v>0</v>
      </c>
      <c r="Y55" s="136">
        <f t="shared" si="0"/>
        <v>0</v>
      </c>
      <c r="Z55" s="136">
        <f t="shared" si="0"/>
        <v>0</v>
      </c>
      <c r="AA55" s="136">
        <f t="shared" si="0"/>
        <v>0</v>
      </c>
      <c r="AB55" s="136">
        <f t="shared" si="0"/>
        <v>0</v>
      </c>
      <c r="AC55" s="136">
        <f t="shared" si="0"/>
        <v>0</v>
      </c>
      <c r="AD55" s="136">
        <f t="shared" si="0"/>
        <v>0</v>
      </c>
      <c r="AE55" s="136">
        <f t="shared" si="0"/>
        <v>0</v>
      </c>
      <c r="AF55" s="136">
        <f t="shared" si="0"/>
        <v>0</v>
      </c>
      <c r="AG55" s="136">
        <f t="shared" si="0"/>
        <v>0</v>
      </c>
      <c r="AH55" s="136">
        <f t="shared" si="0"/>
        <v>0</v>
      </c>
      <c r="AI55" s="136">
        <f t="shared" si="0"/>
        <v>0</v>
      </c>
      <c r="AJ55" s="136">
        <f t="shared" si="0"/>
        <v>0</v>
      </c>
      <c r="AK55" s="136">
        <f t="shared" si="0"/>
        <v>0</v>
      </c>
      <c r="AL55" s="136">
        <f t="shared" si="0"/>
        <v>0</v>
      </c>
      <c r="AM55" s="136">
        <f t="shared" si="0"/>
        <v>0</v>
      </c>
      <c r="AN55" s="136">
        <f t="shared" si="0"/>
        <v>0</v>
      </c>
      <c r="AO55" s="136">
        <f t="shared" si="0"/>
        <v>0</v>
      </c>
      <c r="AP55" s="136">
        <f t="shared" si="0"/>
        <v>0</v>
      </c>
      <c r="AQ55" s="136">
        <f t="shared" si="0"/>
        <v>0</v>
      </c>
    </row>
    <row r="56" spans="1:43" x14ac:dyDescent="0.2">
      <c r="A56" s="107" t="s">
        <v>130</v>
      </c>
      <c r="B56" s="136">
        <f t="shared" si="1"/>
        <v>0</v>
      </c>
      <c r="C56" s="136">
        <f t="shared" si="0"/>
        <v>0</v>
      </c>
      <c r="D56" s="136">
        <f t="shared" si="0"/>
        <v>0</v>
      </c>
      <c r="E56" s="136">
        <f t="shared" si="0"/>
        <v>0</v>
      </c>
      <c r="F56" s="136">
        <f t="shared" si="0"/>
        <v>0</v>
      </c>
      <c r="G56" s="136">
        <f t="shared" si="0"/>
        <v>0</v>
      </c>
      <c r="H56" s="136">
        <f t="shared" si="0"/>
        <v>0</v>
      </c>
      <c r="I56" s="136">
        <f t="shared" si="0"/>
        <v>0</v>
      </c>
      <c r="J56" s="136">
        <f t="shared" si="0"/>
        <v>0</v>
      </c>
      <c r="K56" s="136">
        <f t="shared" si="0"/>
        <v>0</v>
      </c>
      <c r="L56" s="136">
        <f t="shared" si="0"/>
        <v>0</v>
      </c>
      <c r="M56" s="136">
        <f t="shared" si="0"/>
        <v>0</v>
      </c>
      <c r="N56" s="136">
        <f t="shared" si="0"/>
        <v>0</v>
      </c>
      <c r="O56" s="136">
        <f t="shared" si="0"/>
        <v>0</v>
      </c>
      <c r="P56" s="136">
        <f t="shared" si="0"/>
        <v>0</v>
      </c>
      <c r="Q56" s="136">
        <f t="shared" si="0"/>
        <v>0</v>
      </c>
      <c r="R56" s="136">
        <f t="shared" si="0"/>
        <v>0</v>
      </c>
      <c r="S56" s="136">
        <f t="shared" si="0"/>
        <v>0</v>
      </c>
      <c r="T56" s="136">
        <f t="shared" si="0"/>
        <v>0</v>
      </c>
      <c r="U56" s="136">
        <f t="shared" si="0"/>
        <v>0</v>
      </c>
      <c r="V56" s="136">
        <f t="shared" si="0"/>
        <v>0</v>
      </c>
      <c r="W56" s="136">
        <f t="shared" si="0"/>
        <v>0</v>
      </c>
      <c r="X56" s="136">
        <f t="shared" si="0"/>
        <v>0</v>
      </c>
      <c r="Y56" s="136">
        <f t="shared" si="0"/>
        <v>0</v>
      </c>
      <c r="Z56" s="136">
        <f t="shared" si="0"/>
        <v>0</v>
      </c>
      <c r="AA56" s="136">
        <f t="shared" ref="C56:AQ62" si="2">SUMIFS(AA$2:AA$44,$AR$2:$AR$44,$A56)</f>
        <v>0</v>
      </c>
      <c r="AB56" s="136">
        <f t="shared" si="2"/>
        <v>0</v>
      </c>
      <c r="AC56" s="136">
        <f t="shared" si="2"/>
        <v>0</v>
      </c>
      <c r="AD56" s="136">
        <f t="shared" si="2"/>
        <v>0</v>
      </c>
      <c r="AE56" s="136">
        <f t="shared" si="2"/>
        <v>0</v>
      </c>
      <c r="AF56" s="136">
        <f t="shared" si="2"/>
        <v>0</v>
      </c>
      <c r="AG56" s="136">
        <f t="shared" si="2"/>
        <v>0</v>
      </c>
      <c r="AH56" s="136">
        <f t="shared" si="2"/>
        <v>0</v>
      </c>
      <c r="AI56" s="136">
        <f t="shared" si="2"/>
        <v>0</v>
      </c>
      <c r="AJ56" s="136">
        <f t="shared" si="2"/>
        <v>0</v>
      </c>
      <c r="AK56" s="136">
        <f t="shared" si="2"/>
        <v>0</v>
      </c>
      <c r="AL56" s="136">
        <f t="shared" si="2"/>
        <v>0</v>
      </c>
      <c r="AM56" s="136">
        <f t="shared" si="2"/>
        <v>0</v>
      </c>
      <c r="AN56" s="136">
        <f t="shared" si="2"/>
        <v>0</v>
      </c>
      <c r="AO56" s="136">
        <f t="shared" si="2"/>
        <v>0</v>
      </c>
      <c r="AP56" s="136">
        <f t="shared" si="2"/>
        <v>0</v>
      </c>
      <c r="AQ56" s="136">
        <f t="shared" si="2"/>
        <v>0</v>
      </c>
    </row>
    <row r="57" spans="1:43" x14ac:dyDescent="0.2">
      <c r="A57" s="107" t="s">
        <v>131</v>
      </c>
      <c r="B57" s="136">
        <f t="shared" si="1"/>
        <v>0</v>
      </c>
      <c r="C57" s="136">
        <f t="shared" si="2"/>
        <v>0</v>
      </c>
      <c r="D57" s="136">
        <f t="shared" si="2"/>
        <v>0</v>
      </c>
      <c r="E57" s="136">
        <f t="shared" si="2"/>
        <v>0</v>
      </c>
      <c r="F57" s="136">
        <f t="shared" si="2"/>
        <v>0</v>
      </c>
      <c r="G57" s="136">
        <f t="shared" si="2"/>
        <v>0</v>
      </c>
      <c r="H57" s="136">
        <f t="shared" si="2"/>
        <v>0</v>
      </c>
      <c r="I57" s="136">
        <f t="shared" si="2"/>
        <v>0</v>
      </c>
      <c r="J57" s="136">
        <f t="shared" si="2"/>
        <v>0</v>
      </c>
      <c r="K57" s="136">
        <f t="shared" si="2"/>
        <v>0</v>
      </c>
      <c r="L57" s="136">
        <f t="shared" si="2"/>
        <v>0</v>
      </c>
      <c r="M57" s="136">
        <f t="shared" si="2"/>
        <v>0</v>
      </c>
      <c r="N57" s="136">
        <f t="shared" si="2"/>
        <v>0</v>
      </c>
      <c r="O57" s="136">
        <f t="shared" si="2"/>
        <v>0</v>
      </c>
      <c r="P57" s="136">
        <f t="shared" si="2"/>
        <v>0</v>
      </c>
      <c r="Q57" s="136">
        <f t="shared" si="2"/>
        <v>0</v>
      </c>
      <c r="R57" s="136">
        <f t="shared" si="2"/>
        <v>0</v>
      </c>
      <c r="S57" s="136">
        <f t="shared" si="2"/>
        <v>0</v>
      </c>
      <c r="T57" s="136">
        <f t="shared" si="2"/>
        <v>0</v>
      </c>
      <c r="U57" s="136">
        <f t="shared" si="2"/>
        <v>0</v>
      </c>
      <c r="V57" s="136">
        <f t="shared" si="2"/>
        <v>0</v>
      </c>
      <c r="W57" s="136">
        <f t="shared" si="2"/>
        <v>0</v>
      </c>
      <c r="X57" s="136">
        <f t="shared" si="2"/>
        <v>0</v>
      </c>
      <c r="Y57" s="136">
        <f t="shared" si="2"/>
        <v>0</v>
      </c>
      <c r="Z57" s="136">
        <f t="shared" si="2"/>
        <v>0</v>
      </c>
      <c r="AA57" s="136">
        <f t="shared" si="2"/>
        <v>0</v>
      </c>
      <c r="AB57" s="136">
        <f t="shared" si="2"/>
        <v>0</v>
      </c>
      <c r="AC57" s="136">
        <f t="shared" si="2"/>
        <v>0</v>
      </c>
      <c r="AD57" s="136">
        <f t="shared" si="2"/>
        <v>0</v>
      </c>
      <c r="AE57" s="136">
        <f t="shared" si="2"/>
        <v>0</v>
      </c>
      <c r="AF57" s="136">
        <f t="shared" si="2"/>
        <v>0</v>
      </c>
      <c r="AG57" s="136">
        <f t="shared" si="2"/>
        <v>0</v>
      </c>
      <c r="AH57" s="136">
        <f t="shared" si="2"/>
        <v>0</v>
      </c>
      <c r="AI57" s="136">
        <f t="shared" si="2"/>
        <v>0</v>
      </c>
      <c r="AJ57" s="136">
        <f t="shared" si="2"/>
        <v>0</v>
      </c>
      <c r="AK57" s="136">
        <f t="shared" si="2"/>
        <v>0</v>
      </c>
      <c r="AL57" s="136">
        <f t="shared" si="2"/>
        <v>0</v>
      </c>
      <c r="AM57" s="136">
        <f t="shared" si="2"/>
        <v>0</v>
      </c>
      <c r="AN57" s="136">
        <f t="shared" si="2"/>
        <v>0</v>
      </c>
      <c r="AO57" s="136">
        <f t="shared" si="2"/>
        <v>0</v>
      </c>
      <c r="AP57" s="136">
        <f t="shared" si="2"/>
        <v>0</v>
      </c>
      <c r="AQ57" s="136">
        <f t="shared" si="2"/>
        <v>0</v>
      </c>
    </row>
    <row r="58" spans="1:43" x14ac:dyDescent="0.2">
      <c r="A58" s="107" t="s">
        <v>132</v>
      </c>
      <c r="B58" s="136">
        <f t="shared" si="1"/>
        <v>1689618986688647</v>
      </c>
      <c r="C58" s="136">
        <f t="shared" si="2"/>
        <v>1940845965433898.5</v>
      </c>
      <c r="D58" s="136">
        <f t="shared" si="2"/>
        <v>2035016999163315.3</v>
      </c>
      <c r="E58" s="136">
        <f t="shared" si="2"/>
        <v>2129188032892732</v>
      </c>
      <c r="F58" s="136">
        <f t="shared" si="2"/>
        <v>2223359066622148.5</v>
      </c>
      <c r="G58" s="136">
        <f t="shared" si="2"/>
        <v>2317530100351565.5</v>
      </c>
      <c r="H58" s="136">
        <f t="shared" si="2"/>
        <v>2411701134080983</v>
      </c>
      <c r="I58" s="136">
        <f t="shared" si="2"/>
        <v>2465294131067119.5</v>
      </c>
      <c r="J58" s="136">
        <f t="shared" si="2"/>
        <v>2518887128053256.5</v>
      </c>
      <c r="K58" s="136">
        <f t="shared" si="2"/>
        <v>2572480125039394</v>
      </c>
      <c r="L58" s="136">
        <f t="shared" si="2"/>
        <v>2626073122025530.5</v>
      </c>
      <c r="M58" s="136">
        <f t="shared" si="2"/>
        <v>2679666119011667.5</v>
      </c>
      <c r="N58" s="136">
        <f t="shared" si="2"/>
        <v>2683494323563145</v>
      </c>
      <c r="O58" s="136">
        <f t="shared" si="2"/>
        <v>2687322528114623</v>
      </c>
      <c r="P58" s="136">
        <f t="shared" si="2"/>
        <v>2691150732666100.5</v>
      </c>
      <c r="Q58" s="136">
        <f t="shared" si="2"/>
        <v>2694978937217579</v>
      </c>
      <c r="R58" s="136">
        <f t="shared" si="2"/>
        <v>2698807141769056.5</v>
      </c>
      <c r="S58" s="136">
        <f t="shared" si="2"/>
        <v>2668182635673568.5</v>
      </c>
      <c r="T58" s="136">
        <f t="shared" si="2"/>
        <v>2637558129578081</v>
      </c>
      <c r="U58" s="136">
        <f t="shared" si="2"/>
        <v>2606933623482592.5</v>
      </c>
      <c r="V58" s="136">
        <f t="shared" si="2"/>
        <v>2576309117387104.5</v>
      </c>
      <c r="W58" s="136">
        <f t="shared" si="2"/>
        <v>2545684611291617</v>
      </c>
      <c r="X58" s="136">
        <f t="shared" si="2"/>
        <v>2488263426880007</v>
      </c>
      <c r="Y58" s="136">
        <f t="shared" si="2"/>
        <v>2430842242468397</v>
      </c>
      <c r="Z58" s="136">
        <f t="shared" si="2"/>
        <v>2373421058056787.5</v>
      </c>
      <c r="AA58" s="136">
        <f t="shared" si="2"/>
        <v>2315999873645178</v>
      </c>
      <c r="AB58" s="136">
        <f t="shared" si="2"/>
        <v>2258578689233568.5</v>
      </c>
      <c r="AC58" s="136">
        <f t="shared" si="2"/>
        <v>2201157504821958.8</v>
      </c>
      <c r="AD58" s="136">
        <f t="shared" si="2"/>
        <v>2143736320410348.8</v>
      </c>
      <c r="AE58" s="136">
        <f t="shared" si="2"/>
        <v>2086315135998739</v>
      </c>
      <c r="AF58" s="136">
        <f t="shared" si="2"/>
        <v>2028893951587129</v>
      </c>
      <c r="AG58" s="136">
        <f t="shared" si="2"/>
        <v>1971472767175519.8</v>
      </c>
      <c r="AH58" s="136">
        <f t="shared" si="2"/>
        <v>1921707632220759.3</v>
      </c>
      <c r="AI58" s="136">
        <f t="shared" si="2"/>
        <v>1871942497265998.8</v>
      </c>
      <c r="AJ58" s="136">
        <f t="shared" si="2"/>
        <v>1822177362311238</v>
      </c>
      <c r="AK58" s="136">
        <f t="shared" si="2"/>
        <v>1772412227356477.3</v>
      </c>
      <c r="AL58" s="136">
        <f t="shared" si="2"/>
        <v>1722647092401717</v>
      </c>
      <c r="AM58" s="136">
        <f t="shared" si="2"/>
        <v>1670382096370072</v>
      </c>
      <c r="AN58" s="136">
        <f t="shared" si="2"/>
        <v>1618117100338426.8</v>
      </c>
      <c r="AO58" s="136">
        <f t="shared" si="2"/>
        <v>1565852104306781.5</v>
      </c>
      <c r="AP58" s="136">
        <f t="shared" si="2"/>
        <v>1513587108275136.3</v>
      </c>
      <c r="AQ58" s="136">
        <f t="shared" si="2"/>
        <v>1461322112243491.3</v>
      </c>
    </row>
    <row r="59" spans="1:43" x14ac:dyDescent="0.2">
      <c r="A59" s="107" t="s">
        <v>133</v>
      </c>
      <c r="B59" s="136">
        <f t="shared" si="1"/>
        <v>1842069510731576.8</v>
      </c>
      <c r="C59" s="136">
        <f t="shared" si="2"/>
        <v>2199803461851209</v>
      </c>
      <c r="D59" s="136">
        <f t="shared" si="2"/>
        <v>2354041425672162</v>
      </c>
      <c r="E59" s="136">
        <f t="shared" si="2"/>
        <v>2508279389493115</v>
      </c>
      <c r="F59" s="136">
        <f t="shared" si="2"/>
        <v>2662517353314067.5</v>
      </c>
      <c r="G59" s="136">
        <f t="shared" si="2"/>
        <v>2816755317135021</v>
      </c>
      <c r="H59" s="136">
        <f t="shared" si="2"/>
        <v>2970993280955975</v>
      </c>
      <c r="I59" s="136">
        <f t="shared" si="2"/>
        <v>3079192749656833</v>
      </c>
      <c r="J59" s="136">
        <f t="shared" si="2"/>
        <v>3187392218357690</v>
      </c>
      <c r="K59" s="136">
        <f t="shared" si="2"/>
        <v>3295591687058547.5</v>
      </c>
      <c r="L59" s="136">
        <f t="shared" si="2"/>
        <v>3403791155759405</v>
      </c>
      <c r="M59" s="136">
        <f t="shared" si="2"/>
        <v>3511990624460263</v>
      </c>
      <c r="N59" s="136">
        <f t="shared" si="2"/>
        <v>3574129221307427.5</v>
      </c>
      <c r="O59" s="136">
        <f t="shared" si="2"/>
        <v>3636267818154593</v>
      </c>
      <c r="P59" s="136">
        <f t="shared" si="2"/>
        <v>3698406415001758</v>
      </c>
      <c r="Q59" s="136">
        <f t="shared" si="2"/>
        <v>3760545011848923</v>
      </c>
      <c r="R59" s="136">
        <f t="shared" si="2"/>
        <v>3822683608696087.5</v>
      </c>
      <c r="S59" s="136">
        <f t="shared" si="2"/>
        <v>3855043550181073</v>
      </c>
      <c r="T59" s="136">
        <f t="shared" si="2"/>
        <v>3887403491666058</v>
      </c>
      <c r="U59" s="136">
        <f t="shared" si="2"/>
        <v>3919763433151043</v>
      </c>
      <c r="V59" s="136">
        <f t="shared" si="2"/>
        <v>3952123374636028.5</v>
      </c>
      <c r="W59" s="136">
        <f t="shared" si="2"/>
        <v>3984483316121013</v>
      </c>
      <c r="X59" s="136">
        <f t="shared" si="2"/>
        <v>3999126248308562.5</v>
      </c>
      <c r="Y59" s="136">
        <f t="shared" si="2"/>
        <v>4013769180496112</v>
      </c>
      <c r="Z59" s="136">
        <f t="shared" si="2"/>
        <v>4028412112683661.5</v>
      </c>
      <c r="AA59" s="136">
        <f t="shared" si="2"/>
        <v>4043055044871211</v>
      </c>
      <c r="AB59" s="136">
        <f t="shared" si="2"/>
        <v>4057697977058760.5</v>
      </c>
      <c r="AC59" s="136">
        <f t="shared" si="2"/>
        <v>4057131435039599</v>
      </c>
      <c r="AD59" s="136">
        <f t="shared" si="2"/>
        <v>4056564893020438</v>
      </c>
      <c r="AE59" s="136">
        <f t="shared" si="2"/>
        <v>4055998351001276.5</v>
      </c>
      <c r="AF59" s="136">
        <f t="shared" si="2"/>
        <v>4055431808982116</v>
      </c>
      <c r="AG59" s="136">
        <f t="shared" si="2"/>
        <v>4054865266962955</v>
      </c>
      <c r="AH59" s="136">
        <f t="shared" si="2"/>
        <v>4040480463387685.5</v>
      </c>
      <c r="AI59" s="136">
        <f t="shared" si="2"/>
        <v>4026095659812417</v>
      </c>
      <c r="AJ59" s="136">
        <f t="shared" si="2"/>
        <v>4011710856237148</v>
      </c>
      <c r="AK59" s="136">
        <f t="shared" si="2"/>
        <v>3997326052661879</v>
      </c>
      <c r="AL59" s="136">
        <f t="shared" si="2"/>
        <v>3982941249086610</v>
      </c>
      <c r="AM59" s="136">
        <f t="shared" si="2"/>
        <v>3966017063384036</v>
      </c>
      <c r="AN59" s="136">
        <f t="shared" si="2"/>
        <v>3949092877681462</v>
      </c>
      <c r="AO59" s="136">
        <f t="shared" si="2"/>
        <v>3932168691978887.5</v>
      </c>
      <c r="AP59" s="136">
        <f t="shared" si="2"/>
        <v>3915244506276314</v>
      </c>
      <c r="AQ59" s="136">
        <f t="shared" si="2"/>
        <v>3898320320573739.5</v>
      </c>
    </row>
    <row r="60" spans="1:43" x14ac:dyDescent="0.2">
      <c r="A60" s="107" t="s">
        <v>134</v>
      </c>
      <c r="B60" s="136">
        <f t="shared" si="1"/>
        <v>0</v>
      </c>
      <c r="C60" s="136">
        <f t="shared" si="2"/>
        <v>0</v>
      </c>
      <c r="D60" s="136">
        <f t="shared" si="2"/>
        <v>0</v>
      </c>
      <c r="E60" s="136">
        <f t="shared" si="2"/>
        <v>0</v>
      </c>
      <c r="F60" s="136">
        <f t="shared" si="2"/>
        <v>0</v>
      </c>
      <c r="G60" s="136">
        <f t="shared" si="2"/>
        <v>0</v>
      </c>
      <c r="H60" s="136">
        <f t="shared" si="2"/>
        <v>0</v>
      </c>
      <c r="I60" s="136">
        <f t="shared" si="2"/>
        <v>0</v>
      </c>
      <c r="J60" s="136">
        <f t="shared" si="2"/>
        <v>0</v>
      </c>
      <c r="K60" s="136">
        <f t="shared" si="2"/>
        <v>0</v>
      </c>
      <c r="L60" s="136">
        <f t="shared" si="2"/>
        <v>0</v>
      </c>
      <c r="M60" s="136">
        <f t="shared" si="2"/>
        <v>0</v>
      </c>
      <c r="N60" s="136">
        <f t="shared" si="2"/>
        <v>0</v>
      </c>
      <c r="O60" s="136">
        <f t="shared" si="2"/>
        <v>0</v>
      </c>
      <c r="P60" s="136">
        <f t="shared" si="2"/>
        <v>0</v>
      </c>
      <c r="Q60" s="136">
        <f t="shared" si="2"/>
        <v>0</v>
      </c>
      <c r="R60" s="136">
        <f t="shared" si="2"/>
        <v>0</v>
      </c>
      <c r="S60" s="136">
        <f t="shared" si="2"/>
        <v>0</v>
      </c>
      <c r="T60" s="136">
        <f t="shared" si="2"/>
        <v>0</v>
      </c>
      <c r="U60" s="136">
        <f t="shared" si="2"/>
        <v>0</v>
      </c>
      <c r="V60" s="136">
        <f t="shared" si="2"/>
        <v>0</v>
      </c>
      <c r="W60" s="136">
        <f t="shared" si="2"/>
        <v>0</v>
      </c>
      <c r="X60" s="136">
        <f t="shared" si="2"/>
        <v>0</v>
      </c>
      <c r="Y60" s="136">
        <f t="shared" si="2"/>
        <v>0</v>
      </c>
      <c r="Z60" s="136">
        <f t="shared" si="2"/>
        <v>0</v>
      </c>
      <c r="AA60" s="136">
        <f t="shared" si="2"/>
        <v>0</v>
      </c>
      <c r="AB60" s="136">
        <f t="shared" si="2"/>
        <v>0</v>
      </c>
      <c r="AC60" s="136">
        <f t="shared" si="2"/>
        <v>0</v>
      </c>
      <c r="AD60" s="136">
        <f t="shared" si="2"/>
        <v>0</v>
      </c>
      <c r="AE60" s="136">
        <f t="shared" si="2"/>
        <v>0</v>
      </c>
      <c r="AF60" s="136">
        <f t="shared" si="2"/>
        <v>0</v>
      </c>
      <c r="AG60" s="136">
        <f t="shared" si="2"/>
        <v>0</v>
      </c>
      <c r="AH60" s="136">
        <f t="shared" si="2"/>
        <v>0</v>
      </c>
      <c r="AI60" s="136">
        <f t="shared" si="2"/>
        <v>0</v>
      </c>
      <c r="AJ60" s="136">
        <f t="shared" si="2"/>
        <v>0</v>
      </c>
      <c r="AK60" s="136">
        <f t="shared" si="2"/>
        <v>0</v>
      </c>
      <c r="AL60" s="136">
        <f t="shared" si="2"/>
        <v>0</v>
      </c>
      <c r="AM60" s="136">
        <f t="shared" si="2"/>
        <v>0</v>
      </c>
      <c r="AN60" s="136">
        <f t="shared" si="2"/>
        <v>0</v>
      </c>
      <c r="AO60" s="136">
        <f t="shared" si="2"/>
        <v>0</v>
      </c>
      <c r="AP60" s="136">
        <f t="shared" si="2"/>
        <v>0</v>
      </c>
      <c r="AQ60" s="136">
        <f t="shared" si="2"/>
        <v>0</v>
      </c>
    </row>
    <row r="61" spans="1:43" x14ac:dyDescent="0.2">
      <c r="A61" s="107" t="s">
        <v>135</v>
      </c>
      <c r="B61" s="136">
        <f t="shared" si="1"/>
        <v>1095493220086.2036</v>
      </c>
      <c r="C61" s="136">
        <f t="shared" si="2"/>
        <v>1384006392508.459</v>
      </c>
      <c r="D61" s="136">
        <f t="shared" si="2"/>
        <v>1622580250571.0459</v>
      </c>
      <c r="E61" s="136">
        <f t="shared" si="2"/>
        <v>1707606588525.7849</v>
      </c>
      <c r="F61" s="136">
        <f t="shared" si="2"/>
        <v>1747121810130.4131</v>
      </c>
      <c r="G61" s="136">
        <f t="shared" si="2"/>
        <v>1844946695682.156</v>
      </c>
      <c r="H61" s="136">
        <f t="shared" si="2"/>
        <v>1968573144755.196</v>
      </c>
      <c r="I61" s="136">
        <f t="shared" si="2"/>
        <v>2085776351764.7849</v>
      </c>
      <c r="J61" s="136">
        <f t="shared" si="2"/>
        <v>2189837355641.7703</v>
      </c>
      <c r="K61" s="136">
        <f t="shared" si="2"/>
        <v>2282038356827.4292</v>
      </c>
      <c r="L61" s="136">
        <f t="shared" si="2"/>
        <v>2364503711509.7915</v>
      </c>
      <c r="M61" s="136">
        <f t="shared" si="2"/>
        <v>2440068744364.4678</v>
      </c>
      <c r="N61" s="136">
        <f t="shared" si="2"/>
        <v>2511638238890.3481</v>
      </c>
      <c r="O61" s="136">
        <f t="shared" si="2"/>
        <v>2580410455961.8228</v>
      </c>
      <c r="P61" s="136">
        <f t="shared" si="2"/>
        <v>2647218814518.8286</v>
      </c>
      <c r="Q61" s="136">
        <f t="shared" si="2"/>
        <v>2713019335614.1245</v>
      </c>
      <c r="R61" s="136">
        <f t="shared" si="2"/>
        <v>2778885141487.6851</v>
      </c>
      <c r="S61" s="136">
        <f t="shared" si="2"/>
        <v>2845762751486.5669</v>
      </c>
      <c r="T61" s="136">
        <f t="shared" si="2"/>
        <v>2913702240832.2031</v>
      </c>
      <c r="U61" s="136">
        <f t="shared" si="2"/>
        <v>2982504405116.8091</v>
      </c>
      <c r="V61" s="136">
        <f t="shared" si="2"/>
        <v>3051950833401.1235</v>
      </c>
      <c r="W61" s="136">
        <f t="shared" si="2"/>
        <v>3121803406564.9487</v>
      </c>
      <c r="X61" s="136">
        <f t="shared" si="2"/>
        <v>3191803969753.2539</v>
      </c>
      <c r="Y61" s="136">
        <f t="shared" si="2"/>
        <v>3261674203709.5337</v>
      </c>
      <c r="Z61" s="136">
        <f t="shared" si="2"/>
        <v>3331115720129.8345</v>
      </c>
      <c r="AA61" s="136">
        <f t="shared" si="2"/>
        <v>3399810406036.103</v>
      </c>
      <c r="AB61" s="136">
        <f t="shared" si="2"/>
        <v>3467421041485.5923</v>
      </c>
      <c r="AC61" s="136">
        <f t="shared" si="2"/>
        <v>3533592213635.2725</v>
      </c>
      <c r="AD61" s="136">
        <f t="shared" si="2"/>
        <v>3597951548204.4839</v>
      </c>
      <c r="AE61" s="136">
        <f t="shared" si="2"/>
        <v>3660111276667.9395</v>
      </c>
      <c r="AF61" s="136">
        <f t="shared" si="2"/>
        <v>3719670154022.2637</v>
      </c>
      <c r="AG61" s="136">
        <f t="shared" si="2"/>
        <v>3776215737671.3569</v>
      </c>
      <c r="AH61" s="136">
        <f t="shared" si="2"/>
        <v>3829327032857.3398</v>
      </c>
      <c r="AI61" s="136">
        <f t="shared" si="2"/>
        <v>3878577504133.8081</v>
      </c>
      <c r="AJ61" s="136">
        <f t="shared" si="2"/>
        <v>3923538445671.0278</v>
      </c>
      <c r="AK61" s="136">
        <f t="shared" si="2"/>
        <v>3963782695758.9907</v>
      </c>
      <c r="AL61" s="136">
        <f t="shared" si="2"/>
        <v>3998888672826.563</v>
      </c>
      <c r="AM61" s="136">
        <f t="shared" si="2"/>
        <v>4028444701745.6733</v>
      </c>
      <c r="AN61" s="136">
        <f t="shared" si="2"/>
        <v>4052053590294.6733</v>
      </c>
      <c r="AO61" s="136">
        <f t="shared" si="2"/>
        <v>4069337406603.5991</v>
      </c>
      <c r="AP61" s="136">
        <f t="shared" si="2"/>
        <v>4079942399413.874</v>
      </c>
      <c r="AQ61" s="136">
        <f t="shared" si="2"/>
        <v>4083543994304.7949</v>
      </c>
    </row>
    <row r="62" spans="1:43" x14ac:dyDescent="0.2">
      <c r="A62" s="107" t="s">
        <v>136</v>
      </c>
      <c r="B62" s="136">
        <f t="shared" si="1"/>
        <v>0</v>
      </c>
      <c r="C62" s="136">
        <f t="shared" si="2"/>
        <v>0</v>
      </c>
      <c r="D62" s="136">
        <f t="shared" si="2"/>
        <v>0</v>
      </c>
      <c r="E62" s="136">
        <f t="shared" si="2"/>
        <v>0</v>
      </c>
      <c r="F62" s="136">
        <f t="shared" si="2"/>
        <v>0</v>
      </c>
      <c r="G62" s="136">
        <f t="shared" si="2"/>
        <v>0</v>
      </c>
      <c r="H62" s="136">
        <f t="shared" si="2"/>
        <v>0</v>
      </c>
      <c r="I62" s="136">
        <f t="shared" si="2"/>
        <v>0</v>
      </c>
      <c r="J62" s="136">
        <f t="shared" si="2"/>
        <v>0</v>
      </c>
      <c r="K62" s="136">
        <f t="shared" si="2"/>
        <v>0</v>
      </c>
      <c r="L62" s="136">
        <f t="shared" si="2"/>
        <v>0</v>
      </c>
      <c r="M62" s="136">
        <f t="shared" si="2"/>
        <v>0</v>
      </c>
      <c r="N62" s="136">
        <f t="shared" si="2"/>
        <v>0</v>
      </c>
      <c r="O62" s="136">
        <f t="shared" si="2"/>
        <v>0</v>
      </c>
      <c r="P62" s="136">
        <f t="shared" si="2"/>
        <v>0</v>
      </c>
      <c r="Q62" s="136">
        <f t="shared" si="2"/>
        <v>0</v>
      </c>
      <c r="R62" s="136">
        <f t="shared" si="2"/>
        <v>0</v>
      </c>
      <c r="S62" s="136">
        <f t="shared" si="2"/>
        <v>0</v>
      </c>
      <c r="T62" s="136">
        <f t="shared" si="2"/>
        <v>0</v>
      </c>
      <c r="U62" s="136">
        <f t="shared" si="2"/>
        <v>0</v>
      </c>
      <c r="V62" s="136">
        <f t="shared" si="2"/>
        <v>0</v>
      </c>
      <c r="W62" s="136">
        <f t="shared" si="2"/>
        <v>0</v>
      </c>
      <c r="X62" s="136">
        <f t="shared" si="2"/>
        <v>0</v>
      </c>
      <c r="Y62" s="136">
        <f t="shared" si="2"/>
        <v>0</v>
      </c>
      <c r="Z62" s="136">
        <f t="shared" si="2"/>
        <v>0</v>
      </c>
      <c r="AA62" s="136">
        <f t="shared" si="2"/>
        <v>0</v>
      </c>
      <c r="AB62" s="136">
        <f t="shared" si="2"/>
        <v>0</v>
      </c>
      <c r="AC62" s="136">
        <f t="shared" si="2"/>
        <v>0</v>
      </c>
      <c r="AD62" s="136">
        <f t="shared" si="2"/>
        <v>0</v>
      </c>
      <c r="AE62" s="136">
        <f t="shared" si="2"/>
        <v>0</v>
      </c>
      <c r="AF62" s="136">
        <f t="shared" si="2"/>
        <v>0</v>
      </c>
      <c r="AG62" s="136">
        <f t="shared" si="2"/>
        <v>0</v>
      </c>
      <c r="AH62" s="136">
        <f t="shared" si="2"/>
        <v>0</v>
      </c>
      <c r="AI62" s="136">
        <f t="shared" si="2"/>
        <v>0</v>
      </c>
      <c r="AJ62" s="136">
        <f t="shared" ref="C62:AQ69" si="3">SUMIFS(AJ$2:AJ$44,$AR$2:$AR$44,$A62)</f>
        <v>0</v>
      </c>
      <c r="AK62" s="136">
        <f t="shared" si="3"/>
        <v>0</v>
      </c>
      <c r="AL62" s="136">
        <f t="shared" si="3"/>
        <v>0</v>
      </c>
      <c r="AM62" s="136">
        <f t="shared" si="3"/>
        <v>0</v>
      </c>
      <c r="AN62" s="136">
        <f t="shared" si="3"/>
        <v>0</v>
      </c>
      <c r="AO62" s="136">
        <f t="shared" si="3"/>
        <v>0</v>
      </c>
      <c r="AP62" s="136">
        <f t="shared" si="3"/>
        <v>0</v>
      </c>
      <c r="AQ62" s="136">
        <f t="shared" si="3"/>
        <v>0</v>
      </c>
    </row>
    <row r="63" spans="1:43" x14ac:dyDescent="0.2">
      <c r="A63" s="107" t="s">
        <v>137</v>
      </c>
      <c r="B63" s="136">
        <f t="shared" si="1"/>
        <v>0</v>
      </c>
      <c r="C63" s="136">
        <f t="shared" si="3"/>
        <v>0</v>
      </c>
      <c r="D63" s="136">
        <f t="shared" si="3"/>
        <v>0</v>
      </c>
      <c r="E63" s="136">
        <f t="shared" si="3"/>
        <v>0</v>
      </c>
      <c r="F63" s="136">
        <f t="shared" si="3"/>
        <v>0</v>
      </c>
      <c r="G63" s="136">
        <f t="shared" si="3"/>
        <v>0</v>
      </c>
      <c r="H63" s="136">
        <f t="shared" si="3"/>
        <v>0</v>
      </c>
      <c r="I63" s="136">
        <f t="shared" si="3"/>
        <v>0</v>
      </c>
      <c r="J63" s="136">
        <f t="shared" si="3"/>
        <v>0</v>
      </c>
      <c r="K63" s="136">
        <f t="shared" si="3"/>
        <v>0</v>
      </c>
      <c r="L63" s="136">
        <f t="shared" si="3"/>
        <v>0</v>
      </c>
      <c r="M63" s="136">
        <f t="shared" si="3"/>
        <v>0</v>
      </c>
      <c r="N63" s="136">
        <f t="shared" si="3"/>
        <v>0</v>
      </c>
      <c r="O63" s="136">
        <f t="shared" si="3"/>
        <v>0</v>
      </c>
      <c r="P63" s="136">
        <f t="shared" si="3"/>
        <v>0</v>
      </c>
      <c r="Q63" s="136">
        <f t="shared" si="3"/>
        <v>0</v>
      </c>
      <c r="R63" s="136">
        <f t="shared" si="3"/>
        <v>0</v>
      </c>
      <c r="S63" s="136">
        <f t="shared" si="3"/>
        <v>0</v>
      </c>
      <c r="T63" s="136">
        <f t="shared" si="3"/>
        <v>0</v>
      </c>
      <c r="U63" s="136">
        <f t="shared" si="3"/>
        <v>0</v>
      </c>
      <c r="V63" s="136">
        <f t="shared" si="3"/>
        <v>0</v>
      </c>
      <c r="W63" s="136">
        <f t="shared" si="3"/>
        <v>0</v>
      </c>
      <c r="X63" s="136">
        <f t="shared" si="3"/>
        <v>0</v>
      </c>
      <c r="Y63" s="136">
        <f t="shared" si="3"/>
        <v>0</v>
      </c>
      <c r="Z63" s="136">
        <f t="shared" si="3"/>
        <v>0</v>
      </c>
      <c r="AA63" s="136">
        <f t="shared" si="3"/>
        <v>0</v>
      </c>
      <c r="AB63" s="136">
        <f t="shared" si="3"/>
        <v>0</v>
      </c>
      <c r="AC63" s="136">
        <f t="shared" si="3"/>
        <v>0</v>
      </c>
      <c r="AD63" s="136">
        <f t="shared" si="3"/>
        <v>0</v>
      </c>
      <c r="AE63" s="136">
        <f t="shared" si="3"/>
        <v>0</v>
      </c>
      <c r="AF63" s="136">
        <f t="shared" si="3"/>
        <v>0</v>
      </c>
      <c r="AG63" s="136">
        <f t="shared" si="3"/>
        <v>0</v>
      </c>
      <c r="AH63" s="136">
        <f t="shared" si="3"/>
        <v>0</v>
      </c>
      <c r="AI63" s="136">
        <f t="shared" si="3"/>
        <v>0</v>
      </c>
      <c r="AJ63" s="136">
        <f t="shared" si="3"/>
        <v>0</v>
      </c>
      <c r="AK63" s="136">
        <f t="shared" si="3"/>
        <v>0</v>
      </c>
      <c r="AL63" s="136">
        <f t="shared" si="3"/>
        <v>0</v>
      </c>
      <c r="AM63" s="136">
        <f t="shared" si="3"/>
        <v>0</v>
      </c>
      <c r="AN63" s="136">
        <f t="shared" si="3"/>
        <v>0</v>
      </c>
      <c r="AO63" s="136">
        <f t="shared" si="3"/>
        <v>0</v>
      </c>
      <c r="AP63" s="136">
        <f t="shared" si="3"/>
        <v>0</v>
      </c>
      <c r="AQ63" s="136">
        <f t="shared" si="3"/>
        <v>0</v>
      </c>
    </row>
    <row r="64" spans="1:43" x14ac:dyDescent="0.2">
      <c r="A64" s="107" t="s">
        <v>138</v>
      </c>
      <c r="B64" s="136">
        <f t="shared" si="1"/>
        <v>0</v>
      </c>
      <c r="C64" s="136">
        <f t="shared" si="3"/>
        <v>0</v>
      </c>
      <c r="D64" s="136">
        <f t="shared" si="3"/>
        <v>0</v>
      </c>
      <c r="E64" s="136">
        <f t="shared" si="3"/>
        <v>0</v>
      </c>
      <c r="F64" s="136">
        <f t="shared" si="3"/>
        <v>0</v>
      </c>
      <c r="G64" s="136">
        <f t="shared" si="3"/>
        <v>0</v>
      </c>
      <c r="H64" s="136">
        <f t="shared" si="3"/>
        <v>0</v>
      </c>
      <c r="I64" s="136">
        <f t="shared" si="3"/>
        <v>0</v>
      </c>
      <c r="J64" s="136">
        <f t="shared" si="3"/>
        <v>0</v>
      </c>
      <c r="K64" s="136">
        <f t="shared" si="3"/>
        <v>0</v>
      </c>
      <c r="L64" s="136">
        <f t="shared" si="3"/>
        <v>0</v>
      </c>
      <c r="M64" s="136">
        <f t="shared" si="3"/>
        <v>0</v>
      </c>
      <c r="N64" s="136">
        <f t="shared" si="3"/>
        <v>0</v>
      </c>
      <c r="O64" s="136">
        <f t="shared" si="3"/>
        <v>0</v>
      </c>
      <c r="P64" s="136">
        <f t="shared" si="3"/>
        <v>0</v>
      </c>
      <c r="Q64" s="136">
        <f t="shared" si="3"/>
        <v>0</v>
      </c>
      <c r="R64" s="136">
        <f t="shared" si="3"/>
        <v>0</v>
      </c>
      <c r="S64" s="136">
        <f t="shared" si="3"/>
        <v>0</v>
      </c>
      <c r="T64" s="136">
        <f t="shared" si="3"/>
        <v>0</v>
      </c>
      <c r="U64" s="136">
        <f t="shared" si="3"/>
        <v>0</v>
      </c>
      <c r="V64" s="136">
        <f t="shared" si="3"/>
        <v>0</v>
      </c>
      <c r="W64" s="136">
        <f t="shared" si="3"/>
        <v>0</v>
      </c>
      <c r="X64" s="136">
        <f t="shared" si="3"/>
        <v>0</v>
      </c>
      <c r="Y64" s="136">
        <f t="shared" si="3"/>
        <v>0</v>
      </c>
      <c r="Z64" s="136">
        <f t="shared" si="3"/>
        <v>0</v>
      </c>
      <c r="AA64" s="136">
        <f t="shared" si="3"/>
        <v>0</v>
      </c>
      <c r="AB64" s="136">
        <f t="shared" si="3"/>
        <v>0</v>
      </c>
      <c r="AC64" s="136">
        <f t="shared" si="3"/>
        <v>0</v>
      </c>
      <c r="AD64" s="136">
        <f t="shared" si="3"/>
        <v>0</v>
      </c>
      <c r="AE64" s="136">
        <f t="shared" si="3"/>
        <v>0</v>
      </c>
      <c r="AF64" s="136">
        <f t="shared" si="3"/>
        <v>0</v>
      </c>
      <c r="AG64" s="136">
        <f t="shared" si="3"/>
        <v>0</v>
      </c>
      <c r="AH64" s="136">
        <f t="shared" si="3"/>
        <v>0</v>
      </c>
      <c r="AI64" s="136">
        <f t="shared" si="3"/>
        <v>0</v>
      </c>
      <c r="AJ64" s="136">
        <f t="shared" si="3"/>
        <v>0</v>
      </c>
      <c r="AK64" s="136">
        <f t="shared" si="3"/>
        <v>0</v>
      </c>
      <c r="AL64" s="136">
        <f t="shared" si="3"/>
        <v>0</v>
      </c>
      <c r="AM64" s="136">
        <f t="shared" si="3"/>
        <v>0</v>
      </c>
      <c r="AN64" s="136">
        <f t="shared" si="3"/>
        <v>0</v>
      </c>
      <c r="AO64" s="136">
        <f t="shared" si="3"/>
        <v>0</v>
      </c>
      <c r="AP64" s="136">
        <f t="shared" si="3"/>
        <v>0</v>
      </c>
      <c r="AQ64" s="136">
        <f t="shared" si="3"/>
        <v>0</v>
      </c>
    </row>
    <row r="65" spans="1:43" x14ac:dyDescent="0.2">
      <c r="A65" s="107" t="s">
        <v>139</v>
      </c>
      <c r="B65" s="136">
        <f t="shared" si="1"/>
        <v>0</v>
      </c>
      <c r="C65" s="136">
        <f t="shared" si="3"/>
        <v>0</v>
      </c>
      <c r="D65" s="136">
        <f t="shared" si="3"/>
        <v>0</v>
      </c>
      <c r="E65" s="136">
        <f t="shared" si="3"/>
        <v>0</v>
      </c>
      <c r="F65" s="136">
        <f t="shared" si="3"/>
        <v>0</v>
      </c>
      <c r="G65" s="136">
        <f t="shared" si="3"/>
        <v>0</v>
      </c>
      <c r="H65" s="136">
        <f t="shared" si="3"/>
        <v>0</v>
      </c>
      <c r="I65" s="136">
        <f t="shared" si="3"/>
        <v>0</v>
      </c>
      <c r="J65" s="136">
        <f t="shared" si="3"/>
        <v>0</v>
      </c>
      <c r="K65" s="136">
        <f t="shared" si="3"/>
        <v>0</v>
      </c>
      <c r="L65" s="136">
        <f t="shared" si="3"/>
        <v>0</v>
      </c>
      <c r="M65" s="136">
        <f t="shared" si="3"/>
        <v>0</v>
      </c>
      <c r="N65" s="136">
        <f t="shared" si="3"/>
        <v>0</v>
      </c>
      <c r="O65" s="136">
        <f t="shared" si="3"/>
        <v>0</v>
      </c>
      <c r="P65" s="136">
        <f t="shared" si="3"/>
        <v>0</v>
      </c>
      <c r="Q65" s="136">
        <f t="shared" si="3"/>
        <v>0</v>
      </c>
      <c r="R65" s="136">
        <f t="shared" si="3"/>
        <v>0</v>
      </c>
      <c r="S65" s="136">
        <f t="shared" si="3"/>
        <v>0</v>
      </c>
      <c r="T65" s="136">
        <f t="shared" si="3"/>
        <v>0</v>
      </c>
      <c r="U65" s="136">
        <f t="shared" si="3"/>
        <v>0</v>
      </c>
      <c r="V65" s="136">
        <f t="shared" si="3"/>
        <v>0</v>
      </c>
      <c r="W65" s="136">
        <f t="shared" si="3"/>
        <v>0</v>
      </c>
      <c r="X65" s="136">
        <f t="shared" si="3"/>
        <v>0</v>
      </c>
      <c r="Y65" s="136">
        <f t="shared" si="3"/>
        <v>0</v>
      </c>
      <c r="Z65" s="136">
        <f t="shared" si="3"/>
        <v>0</v>
      </c>
      <c r="AA65" s="136">
        <f t="shared" si="3"/>
        <v>0</v>
      </c>
      <c r="AB65" s="136">
        <f t="shared" si="3"/>
        <v>0</v>
      </c>
      <c r="AC65" s="136">
        <f t="shared" si="3"/>
        <v>0</v>
      </c>
      <c r="AD65" s="136">
        <f t="shared" si="3"/>
        <v>0</v>
      </c>
      <c r="AE65" s="136">
        <f t="shared" si="3"/>
        <v>0</v>
      </c>
      <c r="AF65" s="136">
        <f t="shared" si="3"/>
        <v>0</v>
      </c>
      <c r="AG65" s="136">
        <f t="shared" si="3"/>
        <v>0</v>
      </c>
      <c r="AH65" s="136">
        <f t="shared" si="3"/>
        <v>0</v>
      </c>
      <c r="AI65" s="136">
        <f t="shared" si="3"/>
        <v>0</v>
      </c>
      <c r="AJ65" s="136">
        <f t="shared" si="3"/>
        <v>0</v>
      </c>
      <c r="AK65" s="136">
        <f t="shared" si="3"/>
        <v>0</v>
      </c>
      <c r="AL65" s="136">
        <f t="shared" si="3"/>
        <v>0</v>
      </c>
      <c r="AM65" s="136">
        <f t="shared" si="3"/>
        <v>0</v>
      </c>
      <c r="AN65" s="136">
        <f t="shared" si="3"/>
        <v>0</v>
      </c>
      <c r="AO65" s="136">
        <f t="shared" si="3"/>
        <v>0</v>
      </c>
      <c r="AP65" s="136">
        <f t="shared" si="3"/>
        <v>0</v>
      </c>
      <c r="AQ65" s="136">
        <f t="shared" si="3"/>
        <v>0</v>
      </c>
    </row>
    <row r="66" spans="1:43" x14ac:dyDescent="0.2">
      <c r="A66" s="107" t="s">
        <v>140</v>
      </c>
      <c r="B66" s="136">
        <f t="shared" si="1"/>
        <v>0</v>
      </c>
      <c r="C66" s="136">
        <f t="shared" si="3"/>
        <v>0</v>
      </c>
      <c r="D66" s="136">
        <f t="shared" si="3"/>
        <v>0</v>
      </c>
      <c r="E66" s="136">
        <f t="shared" si="3"/>
        <v>0</v>
      </c>
      <c r="F66" s="136">
        <f t="shared" si="3"/>
        <v>0</v>
      </c>
      <c r="G66" s="136">
        <f t="shared" si="3"/>
        <v>0</v>
      </c>
      <c r="H66" s="136">
        <f t="shared" si="3"/>
        <v>0</v>
      </c>
      <c r="I66" s="136">
        <f t="shared" si="3"/>
        <v>0</v>
      </c>
      <c r="J66" s="136">
        <f t="shared" si="3"/>
        <v>0</v>
      </c>
      <c r="K66" s="136">
        <f t="shared" si="3"/>
        <v>0</v>
      </c>
      <c r="L66" s="136">
        <f t="shared" si="3"/>
        <v>0</v>
      </c>
      <c r="M66" s="136">
        <f t="shared" si="3"/>
        <v>0</v>
      </c>
      <c r="N66" s="136">
        <f t="shared" si="3"/>
        <v>0</v>
      </c>
      <c r="O66" s="136">
        <f t="shared" si="3"/>
        <v>0</v>
      </c>
      <c r="P66" s="136">
        <f t="shared" si="3"/>
        <v>0</v>
      </c>
      <c r="Q66" s="136">
        <f t="shared" si="3"/>
        <v>0</v>
      </c>
      <c r="R66" s="136">
        <f t="shared" si="3"/>
        <v>0</v>
      </c>
      <c r="S66" s="136">
        <f t="shared" si="3"/>
        <v>0</v>
      </c>
      <c r="T66" s="136">
        <f t="shared" si="3"/>
        <v>0</v>
      </c>
      <c r="U66" s="136">
        <f t="shared" si="3"/>
        <v>0</v>
      </c>
      <c r="V66" s="136">
        <f t="shared" si="3"/>
        <v>0</v>
      </c>
      <c r="W66" s="136">
        <f t="shared" si="3"/>
        <v>0</v>
      </c>
      <c r="X66" s="136">
        <f t="shared" si="3"/>
        <v>0</v>
      </c>
      <c r="Y66" s="136">
        <f t="shared" si="3"/>
        <v>0</v>
      </c>
      <c r="Z66" s="136">
        <f t="shared" si="3"/>
        <v>0</v>
      </c>
      <c r="AA66" s="136">
        <f t="shared" si="3"/>
        <v>0</v>
      </c>
      <c r="AB66" s="136">
        <f t="shared" si="3"/>
        <v>0</v>
      </c>
      <c r="AC66" s="136">
        <f t="shared" si="3"/>
        <v>0</v>
      </c>
      <c r="AD66" s="136">
        <f t="shared" si="3"/>
        <v>0</v>
      </c>
      <c r="AE66" s="136">
        <f t="shared" si="3"/>
        <v>0</v>
      </c>
      <c r="AF66" s="136">
        <f t="shared" si="3"/>
        <v>0</v>
      </c>
      <c r="AG66" s="136">
        <f t="shared" si="3"/>
        <v>0</v>
      </c>
      <c r="AH66" s="136">
        <f t="shared" si="3"/>
        <v>0</v>
      </c>
      <c r="AI66" s="136">
        <f t="shared" si="3"/>
        <v>0</v>
      </c>
      <c r="AJ66" s="136">
        <f t="shared" si="3"/>
        <v>0</v>
      </c>
      <c r="AK66" s="136">
        <f t="shared" si="3"/>
        <v>0</v>
      </c>
      <c r="AL66" s="136">
        <f t="shared" si="3"/>
        <v>0</v>
      </c>
      <c r="AM66" s="136">
        <f t="shared" si="3"/>
        <v>0</v>
      </c>
      <c r="AN66" s="136">
        <f t="shared" si="3"/>
        <v>0</v>
      </c>
      <c r="AO66" s="136">
        <f t="shared" si="3"/>
        <v>0</v>
      </c>
      <c r="AP66" s="136">
        <f t="shared" si="3"/>
        <v>0</v>
      </c>
      <c r="AQ66" s="136">
        <f t="shared" si="3"/>
        <v>0</v>
      </c>
    </row>
    <row r="67" spans="1:43" x14ac:dyDescent="0.2">
      <c r="A67" s="107" t="s">
        <v>141</v>
      </c>
      <c r="B67" s="136">
        <f t="shared" si="1"/>
        <v>0</v>
      </c>
      <c r="C67" s="136">
        <f t="shared" si="3"/>
        <v>0</v>
      </c>
      <c r="D67" s="136">
        <f t="shared" si="3"/>
        <v>0</v>
      </c>
      <c r="E67" s="136">
        <f t="shared" si="3"/>
        <v>0</v>
      </c>
      <c r="F67" s="136">
        <f t="shared" si="3"/>
        <v>0</v>
      </c>
      <c r="G67" s="136">
        <f t="shared" si="3"/>
        <v>0</v>
      </c>
      <c r="H67" s="136">
        <f t="shared" si="3"/>
        <v>0</v>
      </c>
      <c r="I67" s="136">
        <f t="shared" si="3"/>
        <v>0</v>
      </c>
      <c r="J67" s="136">
        <f t="shared" si="3"/>
        <v>0</v>
      </c>
      <c r="K67" s="136">
        <f t="shared" si="3"/>
        <v>0</v>
      </c>
      <c r="L67" s="136">
        <f t="shared" si="3"/>
        <v>0</v>
      </c>
      <c r="M67" s="136">
        <f t="shared" si="3"/>
        <v>0</v>
      </c>
      <c r="N67" s="136">
        <f t="shared" si="3"/>
        <v>0</v>
      </c>
      <c r="O67" s="136">
        <f t="shared" si="3"/>
        <v>0</v>
      </c>
      <c r="P67" s="136">
        <f t="shared" si="3"/>
        <v>0</v>
      </c>
      <c r="Q67" s="136">
        <f t="shared" si="3"/>
        <v>0</v>
      </c>
      <c r="R67" s="136">
        <f t="shared" si="3"/>
        <v>0</v>
      </c>
      <c r="S67" s="136">
        <f t="shared" si="3"/>
        <v>0</v>
      </c>
      <c r="T67" s="136">
        <f t="shared" si="3"/>
        <v>0</v>
      </c>
      <c r="U67" s="136">
        <f t="shared" si="3"/>
        <v>0</v>
      </c>
      <c r="V67" s="136">
        <f t="shared" si="3"/>
        <v>0</v>
      </c>
      <c r="W67" s="136">
        <f t="shared" si="3"/>
        <v>0</v>
      </c>
      <c r="X67" s="136">
        <f t="shared" si="3"/>
        <v>0</v>
      </c>
      <c r="Y67" s="136">
        <f t="shared" si="3"/>
        <v>0</v>
      </c>
      <c r="Z67" s="136">
        <f t="shared" si="3"/>
        <v>0</v>
      </c>
      <c r="AA67" s="136">
        <f t="shared" si="3"/>
        <v>0</v>
      </c>
      <c r="AB67" s="136">
        <f t="shared" si="3"/>
        <v>0</v>
      </c>
      <c r="AC67" s="136">
        <f t="shared" si="3"/>
        <v>0</v>
      </c>
      <c r="AD67" s="136">
        <f t="shared" si="3"/>
        <v>0</v>
      </c>
      <c r="AE67" s="136">
        <f t="shared" si="3"/>
        <v>0</v>
      </c>
      <c r="AF67" s="136">
        <f t="shared" si="3"/>
        <v>0</v>
      </c>
      <c r="AG67" s="136">
        <f t="shared" si="3"/>
        <v>0</v>
      </c>
      <c r="AH67" s="136">
        <f t="shared" si="3"/>
        <v>0</v>
      </c>
      <c r="AI67" s="136">
        <f t="shared" si="3"/>
        <v>0</v>
      </c>
      <c r="AJ67" s="136">
        <f t="shared" si="3"/>
        <v>0</v>
      </c>
      <c r="AK67" s="136">
        <f t="shared" si="3"/>
        <v>0</v>
      </c>
      <c r="AL67" s="136">
        <f t="shared" si="3"/>
        <v>0</v>
      </c>
      <c r="AM67" s="136">
        <f t="shared" si="3"/>
        <v>0</v>
      </c>
      <c r="AN67" s="136">
        <f t="shared" si="3"/>
        <v>0</v>
      </c>
      <c r="AO67" s="136">
        <f t="shared" si="3"/>
        <v>0</v>
      </c>
      <c r="AP67" s="136">
        <f t="shared" si="3"/>
        <v>0</v>
      </c>
      <c r="AQ67" s="136">
        <f t="shared" si="3"/>
        <v>0</v>
      </c>
    </row>
    <row r="68" spans="1:43" x14ac:dyDescent="0.2">
      <c r="A68" s="107" t="s">
        <v>142</v>
      </c>
      <c r="B68" s="136">
        <f t="shared" si="1"/>
        <v>0</v>
      </c>
      <c r="C68" s="136">
        <f t="shared" si="3"/>
        <v>0</v>
      </c>
      <c r="D68" s="136">
        <f t="shared" si="3"/>
        <v>0</v>
      </c>
      <c r="E68" s="136">
        <f t="shared" si="3"/>
        <v>0</v>
      </c>
      <c r="F68" s="136">
        <f t="shared" si="3"/>
        <v>0</v>
      </c>
      <c r="G68" s="136">
        <f t="shared" si="3"/>
        <v>0</v>
      </c>
      <c r="H68" s="136">
        <f t="shared" si="3"/>
        <v>0</v>
      </c>
      <c r="I68" s="136">
        <f t="shared" si="3"/>
        <v>0</v>
      </c>
      <c r="J68" s="136">
        <f t="shared" si="3"/>
        <v>0</v>
      </c>
      <c r="K68" s="136">
        <f t="shared" si="3"/>
        <v>0</v>
      </c>
      <c r="L68" s="136">
        <f t="shared" si="3"/>
        <v>0</v>
      </c>
      <c r="M68" s="136">
        <f t="shared" si="3"/>
        <v>0</v>
      </c>
      <c r="N68" s="136">
        <f t="shared" si="3"/>
        <v>0</v>
      </c>
      <c r="O68" s="136">
        <f t="shared" si="3"/>
        <v>0</v>
      </c>
      <c r="P68" s="136">
        <f t="shared" si="3"/>
        <v>0</v>
      </c>
      <c r="Q68" s="136">
        <f t="shared" si="3"/>
        <v>0</v>
      </c>
      <c r="R68" s="136">
        <f t="shared" si="3"/>
        <v>0</v>
      </c>
      <c r="S68" s="136">
        <f t="shared" si="3"/>
        <v>0</v>
      </c>
      <c r="T68" s="136">
        <f t="shared" si="3"/>
        <v>0</v>
      </c>
      <c r="U68" s="136">
        <f t="shared" si="3"/>
        <v>0</v>
      </c>
      <c r="V68" s="136">
        <f t="shared" si="3"/>
        <v>0</v>
      </c>
      <c r="W68" s="136">
        <f t="shared" si="3"/>
        <v>0</v>
      </c>
      <c r="X68" s="136">
        <f t="shared" si="3"/>
        <v>0</v>
      </c>
      <c r="Y68" s="136">
        <f t="shared" si="3"/>
        <v>0</v>
      </c>
      <c r="Z68" s="136">
        <f t="shared" si="3"/>
        <v>0</v>
      </c>
      <c r="AA68" s="136">
        <f t="shared" si="3"/>
        <v>0</v>
      </c>
      <c r="AB68" s="136">
        <f t="shared" si="3"/>
        <v>0</v>
      </c>
      <c r="AC68" s="136">
        <f t="shared" si="3"/>
        <v>0</v>
      </c>
      <c r="AD68" s="136">
        <f t="shared" si="3"/>
        <v>0</v>
      </c>
      <c r="AE68" s="136">
        <f t="shared" si="3"/>
        <v>0</v>
      </c>
      <c r="AF68" s="136">
        <f t="shared" si="3"/>
        <v>0</v>
      </c>
      <c r="AG68" s="136">
        <f t="shared" si="3"/>
        <v>0</v>
      </c>
      <c r="AH68" s="136">
        <f t="shared" si="3"/>
        <v>0</v>
      </c>
      <c r="AI68" s="136">
        <f t="shared" si="3"/>
        <v>0</v>
      </c>
      <c r="AJ68" s="136">
        <f t="shared" si="3"/>
        <v>0</v>
      </c>
      <c r="AK68" s="136">
        <f t="shared" si="3"/>
        <v>0</v>
      </c>
      <c r="AL68" s="136">
        <f t="shared" si="3"/>
        <v>0</v>
      </c>
      <c r="AM68" s="136">
        <f t="shared" si="3"/>
        <v>0</v>
      </c>
      <c r="AN68" s="136">
        <f t="shared" si="3"/>
        <v>0</v>
      </c>
      <c r="AO68" s="136">
        <f t="shared" si="3"/>
        <v>0</v>
      </c>
      <c r="AP68" s="136">
        <f t="shared" si="3"/>
        <v>0</v>
      </c>
      <c r="AQ68" s="136">
        <f t="shared" si="3"/>
        <v>0</v>
      </c>
    </row>
    <row r="69" spans="1:43" x14ac:dyDescent="0.2">
      <c r="A69" s="107" t="s">
        <v>143</v>
      </c>
      <c r="B69" s="136">
        <f t="shared" si="1"/>
        <v>3506336431071.7588</v>
      </c>
      <c r="C69" s="136">
        <f t="shared" si="3"/>
        <v>3135580878420.2485</v>
      </c>
      <c r="D69" s="136">
        <f t="shared" ref="C69:AQ74" si="4">SUMIFS(D$2:D$44,$AR$2:$AR$44,$A69)</f>
        <v>3355071539909.666</v>
      </c>
      <c r="E69" s="136">
        <f t="shared" si="4"/>
        <v>3574562201399.0835</v>
      </c>
      <c r="F69" s="136">
        <f t="shared" si="4"/>
        <v>3794052862888.5005</v>
      </c>
      <c r="G69" s="136">
        <f t="shared" si="4"/>
        <v>4013543524377.918</v>
      </c>
      <c r="H69" s="136">
        <f t="shared" si="4"/>
        <v>4233034185867.3359</v>
      </c>
      <c r="I69" s="136">
        <f t="shared" si="4"/>
        <v>4358457421004.146</v>
      </c>
      <c r="J69" s="136">
        <f t="shared" si="4"/>
        <v>4483880656140.9551</v>
      </c>
      <c r="K69" s="136">
        <f t="shared" si="4"/>
        <v>4609303891277.7656</v>
      </c>
      <c r="L69" s="136">
        <f t="shared" si="4"/>
        <v>4734727126414.5742</v>
      </c>
      <c r="M69" s="136">
        <f t="shared" si="4"/>
        <v>4860150361551.3857</v>
      </c>
      <c r="N69" s="136">
        <f t="shared" si="4"/>
        <v>4922861979119.79</v>
      </c>
      <c r="O69" s="136">
        <f t="shared" si="4"/>
        <v>4985573596688.1943</v>
      </c>
      <c r="P69" s="136">
        <f t="shared" si="4"/>
        <v>5048285214256.5996</v>
      </c>
      <c r="Q69" s="136">
        <f t="shared" si="4"/>
        <v>5110996831825.0049</v>
      </c>
      <c r="R69" s="136">
        <f t="shared" si="4"/>
        <v>5173708449393.4102</v>
      </c>
      <c r="S69" s="136">
        <f t="shared" si="4"/>
        <v>5158030545001.3086</v>
      </c>
      <c r="T69" s="136">
        <f t="shared" si="4"/>
        <v>5142352640609.208</v>
      </c>
      <c r="U69" s="136">
        <f t="shared" si="4"/>
        <v>5126674736217.1064</v>
      </c>
      <c r="V69" s="136">
        <f t="shared" si="4"/>
        <v>5110996831825.0059</v>
      </c>
      <c r="W69" s="136">
        <f t="shared" si="4"/>
        <v>5095318927432.9043</v>
      </c>
      <c r="X69" s="136">
        <f t="shared" si="4"/>
        <v>5079641023040.8027</v>
      </c>
      <c r="Y69" s="136">
        <f t="shared" si="4"/>
        <v>5063963118648.7012</v>
      </c>
      <c r="Z69" s="136">
        <f t="shared" si="4"/>
        <v>5048285214256.6006</v>
      </c>
      <c r="AA69" s="136">
        <f t="shared" si="4"/>
        <v>5032607309864.5</v>
      </c>
      <c r="AB69" s="136">
        <f t="shared" si="4"/>
        <v>5016929405472.3975</v>
      </c>
      <c r="AC69" s="136">
        <f t="shared" si="4"/>
        <v>5001251501080.2959</v>
      </c>
      <c r="AD69" s="136">
        <f t="shared" si="4"/>
        <v>4985573596688.1953</v>
      </c>
      <c r="AE69" s="136">
        <f t="shared" si="4"/>
        <v>4969895692296.0947</v>
      </c>
      <c r="AF69" s="136">
        <f t="shared" si="4"/>
        <v>4954217787903.9932</v>
      </c>
      <c r="AG69" s="136">
        <f t="shared" si="4"/>
        <v>4938539883511.8916</v>
      </c>
      <c r="AH69" s="136">
        <f t="shared" si="4"/>
        <v>4932268721755.0508</v>
      </c>
      <c r="AI69" s="136">
        <f t="shared" si="4"/>
        <v>4925997559998.21</v>
      </c>
      <c r="AJ69" s="136">
        <f t="shared" si="4"/>
        <v>4919726398241.3691</v>
      </c>
      <c r="AK69" s="136">
        <f t="shared" si="4"/>
        <v>4913455236484.5283</v>
      </c>
      <c r="AL69" s="136">
        <f t="shared" si="4"/>
        <v>4907184074727.6885</v>
      </c>
      <c r="AM69" s="136">
        <f t="shared" si="4"/>
        <v>4897777332092.4277</v>
      </c>
      <c r="AN69" s="136">
        <f t="shared" si="4"/>
        <v>4888370589457.167</v>
      </c>
      <c r="AO69" s="136">
        <f t="shared" si="4"/>
        <v>4878963846821.9063</v>
      </c>
      <c r="AP69" s="136">
        <f t="shared" si="4"/>
        <v>4869557104186.6455</v>
      </c>
      <c r="AQ69" s="136">
        <f t="shared" si="4"/>
        <v>4860150361551.3857</v>
      </c>
    </row>
    <row r="70" spans="1:43" x14ac:dyDescent="0.2">
      <c r="A70" s="107" t="s">
        <v>144</v>
      </c>
      <c r="B70" s="136">
        <f t="shared" si="1"/>
        <v>87184581529.351837</v>
      </c>
      <c r="C70" s="136">
        <f t="shared" si="4"/>
        <v>127523624241.97182</v>
      </c>
      <c r="D70" s="136">
        <f t="shared" si="4"/>
        <v>143929437525.08212</v>
      </c>
      <c r="E70" s="136">
        <f t="shared" si="4"/>
        <v>149717120440.47952</v>
      </c>
      <c r="F70" s="136">
        <f t="shared" si="4"/>
        <v>151052102472.97491</v>
      </c>
      <c r="G70" s="136">
        <f t="shared" si="4"/>
        <v>154315968444.76895</v>
      </c>
      <c r="H70" s="136">
        <f t="shared" si="4"/>
        <v>158380240855.27106</v>
      </c>
      <c r="I70" s="136">
        <f t="shared" si="4"/>
        <v>162236338763.30646</v>
      </c>
      <c r="J70" s="136">
        <f t="shared" si="4"/>
        <v>165652553315.77325</v>
      </c>
      <c r="K70" s="136">
        <f t="shared" si="4"/>
        <v>168605044357.35016</v>
      </c>
      <c r="L70" s="136">
        <f t="shared" si="4"/>
        <v>171074389021.26843</v>
      </c>
      <c r="M70" s="136">
        <f t="shared" si="4"/>
        <v>173045778190.09738</v>
      </c>
      <c r="N70" s="136">
        <f t="shared" si="4"/>
        <v>174521085272.83368</v>
      </c>
      <c r="O70" s="136">
        <f t="shared" si="4"/>
        <v>175555299933.13794</v>
      </c>
      <c r="P70" s="136">
        <f t="shared" si="4"/>
        <v>176220781463.65344</v>
      </c>
      <c r="Q70" s="136">
        <f t="shared" si="4"/>
        <v>176593791977.70898</v>
      </c>
      <c r="R70" s="136">
        <f t="shared" si="4"/>
        <v>176753030021.20346</v>
      </c>
      <c r="S70" s="136">
        <f t="shared" si="4"/>
        <v>176766802224.51303</v>
      </c>
      <c r="T70" s="136">
        <f t="shared" si="4"/>
        <v>176657204249.44119</v>
      </c>
      <c r="U70" s="136">
        <f t="shared" si="4"/>
        <v>176434901769.18716</v>
      </c>
      <c r="V70" s="136">
        <f t="shared" si="4"/>
        <v>176110737511.33966</v>
      </c>
      <c r="W70" s="136">
        <f t="shared" si="4"/>
        <v>175695666615.16647</v>
      </c>
      <c r="X70" s="136">
        <f t="shared" si="4"/>
        <v>175200698192.67227</v>
      </c>
      <c r="Y70" s="136">
        <f t="shared" si="4"/>
        <v>174636843349.7681</v>
      </c>
      <c r="Z70" s="136">
        <f t="shared" si="4"/>
        <v>174015069831.44547</v>
      </c>
      <c r="AA70" s="136">
        <f t="shared" si="4"/>
        <v>173346263372.7648</v>
      </c>
      <c r="AB70" s="136">
        <f t="shared" si="4"/>
        <v>172641195766.32458</v>
      </c>
      <c r="AC70" s="136">
        <f t="shared" si="4"/>
        <v>171910499596.97562</v>
      </c>
      <c r="AD70" s="136">
        <f t="shared" si="4"/>
        <v>171164649546.05695</v>
      </c>
      <c r="AE70" s="136">
        <f t="shared" si="4"/>
        <v>170413950130.19904</v>
      </c>
      <c r="AF70" s="136">
        <f t="shared" si="4"/>
        <v>169668529713.65359</v>
      </c>
      <c r="AG70" s="136">
        <f t="shared" si="4"/>
        <v>168938340617.75748</v>
      </c>
      <c r="AH70" s="136">
        <f t="shared" si="4"/>
        <v>168233165146.2114</v>
      </c>
      <c r="AI70" s="136">
        <f t="shared" si="4"/>
        <v>167562627349.87024</v>
      </c>
      <c r="AJ70" s="136">
        <f t="shared" si="4"/>
        <v>166936210369.34714</v>
      </c>
      <c r="AK70" s="136">
        <f t="shared" si="4"/>
        <v>166363279217.47632</v>
      </c>
      <c r="AL70" s="136">
        <f t="shared" si="4"/>
        <v>165853108896.28305</v>
      </c>
      <c r="AM70" s="136">
        <f t="shared" si="4"/>
        <v>165414917784.31131</v>
      </c>
      <c r="AN70" s="136">
        <f t="shared" si="4"/>
        <v>165057906279.86349</v>
      </c>
      <c r="AO70" s="136">
        <f t="shared" si="4"/>
        <v>164791300743.90106</v>
      </c>
      <c r="AP70" s="136">
        <f t="shared" si="4"/>
        <v>164624402853.30948</v>
      </c>
      <c r="AQ70" s="136">
        <f t="shared" si="4"/>
        <v>164566644551.24841</v>
      </c>
    </row>
    <row r="71" spans="1:43" x14ac:dyDescent="0.2">
      <c r="A71" s="107" t="s">
        <v>145</v>
      </c>
      <c r="B71" s="136">
        <f t="shared" si="1"/>
        <v>1106865122024.8147</v>
      </c>
      <c r="C71" s="136">
        <f t="shared" si="4"/>
        <v>1350250139032.6428</v>
      </c>
      <c r="D71" s="136">
        <f t="shared" si="4"/>
        <v>1580193390496.7771</v>
      </c>
      <c r="E71" s="136">
        <f t="shared" si="4"/>
        <v>1585948448110.7429</v>
      </c>
      <c r="F71" s="136">
        <f t="shared" si="4"/>
        <v>1608687941070.4355</v>
      </c>
      <c r="G71" s="136">
        <f t="shared" si="4"/>
        <v>1664404257492.0957</v>
      </c>
      <c r="H71" s="136">
        <f t="shared" si="4"/>
        <v>1733837089889.7178</v>
      </c>
      <c r="I71" s="136">
        <f t="shared" si="4"/>
        <v>1799152231919.1404</v>
      </c>
      <c r="J71" s="136">
        <f t="shared" si="4"/>
        <v>1856707104317.5085</v>
      </c>
      <c r="K71" s="136">
        <f t="shared" si="4"/>
        <v>1906908999106.4021</v>
      </c>
      <c r="L71" s="136">
        <f t="shared" si="4"/>
        <v>1950396176096.6389</v>
      </c>
      <c r="M71" s="136">
        <f t="shared" si="4"/>
        <v>1988003855175.7249</v>
      </c>
      <c r="N71" s="136">
        <f t="shared" si="4"/>
        <v>2020653192339.4265</v>
      </c>
      <c r="O71" s="136">
        <f t="shared" si="4"/>
        <v>2049080061167.8298</v>
      </c>
      <c r="P71" s="136">
        <f t="shared" si="4"/>
        <v>2074027512092.8301</v>
      </c>
      <c r="Q71" s="136">
        <f t="shared" si="4"/>
        <v>2096304616943.408</v>
      </c>
      <c r="R71" s="136">
        <f t="shared" si="4"/>
        <v>2116773614230.2144</v>
      </c>
      <c r="S71" s="136">
        <f t="shared" si="4"/>
        <v>2136183736207.8457</v>
      </c>
      <c r="T71" s="136">
        <f t="shared" si="4"/>
        <v>2154684420241.4053</v>
      </c>
      <c r="U71" s="136">
        <f t="shared" si="4"/>
        <v>2172273448719.8159</v>
      </c>
      <c r="V71" s="136">
        <f t="shared" si="4"/>
        <v>2188950550433.3105</v>
      </c>
      <c r="W71" s="136">
        <f t="shared" si="4"/>
        <v>2204717355342.4067</v>
      </c>
      <c r="X71" s="136">
        <f t="shared" si="4"/>
        <v>2219577344465.0513</v>
      </c>
      <c r="Y71" s="136">
        <f t="shared" si="4"/>
        <v>2233535795305.1533</v>
      </c>
      <c r="Z71" s="136">
        <f t="shared" si="4"/>
        <v>2246599723251.3589</v>
      </c>
      <c r="AA71" s="136">
        <f t="shared" si="4"/>
        <v>2258777819377.4219</v>
      </c>
      <c r="AB71" s="136">
        <f t="shared" si="4"/>
        <v>2270080385075.6025</v>
      </c>
      <c r="AC71" s="136">
        <f t="shared" si="4"/>
        <v>2280519263951.4995</v>
      </c>
      <c r="AD71" s="136">
        <f t="shared" si="4"/>
        <v>2290107771403.8892</v>
      </c>
      <c r="AE71" s="136">
        <f t="shared" si="4"/>
        <v>2298860622305.4731</v>
      </c>
      <c r="AF71" s="136">
        <f t="shared" si="4"/>
        <v>2306793857191.0542</v>
      </c>
      <c r="AG71" s="136">
        <f t="shared" si="4"/>
        <v>2313924767348.4067</v>
      </c>
      <c r="AH71" s="136">
        <f t="shared" si="4"/>
        <v>2320271819193.8818</v>
      </c>
      <c r="AI71" s="136">
        <f t="shared" si="4"/>
        <v>2325854578300.4253</v>
      </c>
      <c r="AJ71" s="136">
        <f t="shared" si="4"/>
        <v>2330693633429.8052</v>
      </c>
      <c r="AK71" s="136">
        <f t="shared" si="4"/>
        <v>2334810520903.9644</v>
      </c>
      <c r="AL71" s="136">
        <f t="shared" si="4"/>
        <v>2338227649632.5938</v>
      </c>
      <c r="AM71" s="136">
        <f t="shared" si="4"/>
        <v>2340968227095.4561</v>
      </c>
      <c r="AN71" s="136">
        <f t="shared" si="4"/>
        <v>2343056186558.9692</v>
      </c>
      <c r="AO71" s="136">
        <f t="shared" si="4"/>
        <v>2344516115786.9326</v>
      </c>
      <c r="AP71" s="136">
        <f t="shared" si="4"/>
        <v>2345373187485.8291</v>
      </c>
      <c r="AQ71" s="136">
        <f t="shared" si="4"/>
        <v>2345653091705.1143</v>
      </c>
    </row>
    <row r="72" spans="1:43" x14ac:dyDescent="0.2">
      <c r="A72" s="107" t="s">
        <v>146</v>
      </c>
      <c r="B72" s="136">
        <f t="shared" si="1"/>
        <v>1845347902672.6404</v>
      </c>
      <c r="C72" s="136">
        <f t="shared" si="4"/>
        <v>84345380673449.672</v>
      </c>
      <c r="D72" s="136">
        <f t="shared" si="4"/>
        <v>103714839426087.22</v>
      </c>
      <c r="E72" s="136">
        <f t="shared" si="4"/>
        <v>111994332228462.88</v>
      </c>
      <c r="F72" s="136">
        <f t="shared" si="4"/>
        <v>117099887320169.38</v>
      </c>
      <c r="G72" s="136">
        <f t="shared" si="4"/>
        <v>130179060549122.84</v>
      </c>
      <c r="H72" s="136">
        <f t="shared" si="4"/>
        <v>147572369171262.22</v>
      </c>
      <c r="I72" s="136">
        <f t="shared" si="4"/>
        <v>164867129920830.72</v>
      </c>
      <c r="J72" s="136">
        <f t="shared" si="4"/>
        <v>180899481449414.81</v>
      </c>
      <c r="K72" s="136">
        <f t="shared" si="4"/>
        <v>195773858799067.5</v>
      </c>
      <c r="L72" s="136">
        <f t="shared" si="4"/>
        <v>209858291757549.09</v>
      </c>
      <c r="M72" s="136">
        <f t="shared" si="4"/>
        <v>223764680363583.13</v>
      </c>
      <c r="N72" s="136">
        <f t="shared" si="4"/>
        <v>238165818334853.59</v>
      </c>
      <c r="O72" s="136">
        <f t="shared" si="4"/>
        <v>253205266574560.06</v>
      </c>
      <c r="P72" s="136">
        <f t="shared" si="4"/>
        <v>268870382893962.31</v>
      </c>
      <c r="Q72" s="136">
        <f t="shared" si="4"/>
        <v>285142296844550.13</v>
      </c>
      <c r="R72" s="136">
        <f t="shared" si="4"/>
        <v>301995371786506.75</v>
      </c>
      <c r="S72" s="136">
        <f t="shared" si="4"/>
        <v>319396487066170.25</v>
      </c>
      <c r="T72" s="136">
        <f t="shared" si="4"/>
        <v>337303854294181.69</v>
      </c>
      <c r="U72" s="136">
        <f t="shared" si="4"/>
        <v>355667047018791.88</v>
      </c>
      <c r="V72" s="136">
        <f t="shared" si="4"/>
        <v>374426818033508.94</v>
      </c>
      <c r="W72" s="136">
        <f t="shared" si="4"/>
        <v>393514821043750.75</v>
      </c>
      <c r="X72" s="136">
        <f t="shared" si="4"/>
        <v>412853437904926.69</v>
      </c>
      <c r="Y72" s="136">
        <f t="shared" si="4"/>
        <v>432355728512123</v>
      </c>
      <c r="Z72" s="136">
        <f t="shared" si="4"/>
        <v>451925519992654.94</v>
      </c>
      <c r="AA72" s="136">
        <f t="shared" si="4"/>
        <v>471457650908451.94</v>
      </c>
      <c r="AB72" s="136">
        <f t="shared" si="4"/>
        <v>490838384663973.13</v>
      </c>
      <c r="AC72" s="136">
        <f t="shared" si="4"/>
        <v>509946004197194.81</v>
      </c>
      <c r="AD72" s="136">
        <f t="shared" si="4"/>
        <v>528651597281603.63</v>
      </c>
      <c r="AE72" s="136">
        <f t="shared" si="4"/>
        <v>546820038380671.81</v>
      </c>
      <c r="AF72" s="136">
        <f t="shared" si="4"/>
        <v>564311168989764.88</v>
      </c>
      <c r="AG72" s="136">
        <f t="shared" si="4"/>
        <v>580981173816255</v>
      </c>
      <c r="AH72" s="136">
        <f t="shared" si="4"/>
        <v>596684145056785.5</v>
      </c>
      <c r="AI72" s="136">
        <f t="shared" si="4"/>
        <v>611273821530426.88</v>
      </c>
      <c r="AJ72" s="136">
        <f t="shared" si="4"/>
        <v>624605483646461.13</v>
      </c>
      <c r="AK72" s="136">
        <f t="shared" si="4"/>
        <v>636537979283045.5</v>
      </c>
      <c r="AL72" s="136">
        <f t="shared" si="4"/>
        <v>646935849811001</v>
      </c>
      <c r="AM72" s="136">
        <f t="shared" si="4"/>
        <v>655671519920466.75</v>
      </c>
      <c r="AN72" s="136">
        <f t="shared" si="4"/>
        <v>662627509818041.25</v>
      </c>
      <c r="AO72" s="136">
        <f t="shared" si="4"/>
        <v>667698623987877.25</v>
      </c>
      <c r="AP72" s="136">
        <f t="shared" si="4"/>
        <v>670794067281418.75</v>
      </c>
      <c r="AQ72" s="136">
        <f t="shared" si="4"/>
        <v>671839436835943.38</v>
      </c>
    </row>
    <row r="73" spans="1:43" x14ac:dyDescent="0.2">
      <c r="A73" s="107" t="s">
        <v>147</v>
      </c>
      <c r="B73" s="136">
        <f t="shared" si="1"/>
        <v>0</v>
      </c>
      <c r="C73" s="136">
        <f t="shared" si="4"/>
        <v>0</v>
      </c>
      <c r="D73" s="136">
        <f t="shared" si="4"/>
        <v>0</v>
      </c>
      <c r="E73" s="136">
        <f t="shared" si="4"/>
        <v>0</v>
      </c>
      <c r="F73" s="136">
        <f t="shared" si="4"/>
        <v>0</v>
      </c>
      <c r="G73" s="136">
        <f t="shared" si="4"/>
        <v>0</v>
      </c>
      <c r="H73" s="136">
        <f t="shared" si="4"/>
        <v>0</v>
      </c>
      <c r="I73" s="136">
        <f t="shared" si="4"/>
        <v>0</v>
      </c>
      <c r="J73" s="136">
        <f t="shared" si="4"/>
        <v>0</v>
      </c>
      <c r="K73" s="136">
        <f t="shared" si="4"/>
        <v>0</v>
      </c>
      <c r="L73" s="136">
        <f t="shared" si="4"/>
        <v>0</v>
      </c>
      <c r="M73" s="136">
        <f t="shared" si="4"/>
        <v>0</v>
      </c>
      <c r="N73" s="136">
        <f t="shared" si="4"/>
        <v>0</v>
      </c>
      <c r="O73" s="136">
        <f t="shared" si="4"/>
        <v>0</v>
      </c>
      <c r="P73" s="136">
        <f t="shared" si="4"/>
        <v>0</v>
      </c>
      <c r="Q73" s="136">
        <f t="shared" si="4"/>
        <v>0</v>
      </c>
      <c r="R73" s="136">
        <f t="shared" si="4"/>
        <v>0</v>
      </c>
      <c r="S73" s="136">
        <f t="shared" si="4"/>
        <v>0</v>
      </c>
      <c r="T73" s="136">
        <f t="shared" si="4"/>
        <v>0</v>
      </c>
      <c r="U73" s="136">
        <f t="shared" si="4"/>
        <v>0</v>
      </c>
      <c r="V73" s="136">
        <f t="shared" si="4"/>
        <v>0</v>
      </c>
      <c r="W73" s="136">
        <f t="shared" si="4"/>
        <v>0</v>
      </c>
      <c r="X73" s="136">
        <f t="shared" si="4"/>
        <v>0</v>
      </c>
      <c r="Y73" s="136">
        <f t="shared" si="4"/>
        <v>0</v>
      </c>
      <c r="Z73" s="136">
        <f t="shared" si="4"/>
        <v>0</v>
      </c>
      <c r="AA73" s="136">
        <f t="shared" si="4"/>
        <v>0</v>
      </c>
      <c r="AB73" s="136">
        <f t="shared" si="4"/>
        <v>0</v>
      </c>
      <c r="AC73" s="136">
        <f t="shared" si="4"/>
        <v>0</v>
      </c>
      <c r="AD73" s="136">
        <f t="shared" si="4"/>
        <v>0</v>
      </c>
      <c r="AE73" s="136">
        <f t="shared" si="4"/>
        <v>0</v>
      </c>
      <c r="AF73" s="136">
        <f t="shared" si="4"/>
        <v>0</v>
      </c>
      <c r="AG73" s="136">
        <f t="shared" si="4"/>
        <v>0</v>
      </c>
      <c r="AH73" s="136">
        <f t="shared" si="4"/>
        <v>0</v>
      </c>
      <c r="AI73" s="136">
        <f t="shared" si="4"/>
        <v>0</v>
      </c>
      <c r="AJ73" s="136">
        <f t="shared" si="4"/>
        <v>0</v>
      </c>
      <c r="AK73" s="136">
        <f t="shared" si="4"/>
        <v>0</v>
      </c>
      <c r="AL73" s="136">
        <f t="shared" si="4"/>
        <v>0</v>
      </c>
      <c r="AM73" s="136">
        <f t="shared" si="4"/>
        <v>0</v>
      </c>
      <c r="AN73" s="136">
        <f t="shared" si="4"/>
        <v>0</v>
      </c>
      <c r="AO73" s="136">
        <f t="shared" si="4"/>
        <v>0</v>
      </c>
      <c r="AP73" s="136">
        <f t="shared" si="4"/>
        <v>0</v>
      </c>
      <c r="AQ73" s="136">
        <f t="shared" si="4"/>
        <v>0</v>
      </c>
    </row>
    <row r="74" spans="1:43" x14ac:dyDescent="0.2">
      <c r="A74" s="108" t="s">
        <v>340</v>
      </c>
      <c r="B74" s="238">
        <f t="shared" si="1"/>
        <v>0</v>
      </c>
      <c r="C74" s="238">
        <f t="shared" si="4"/>
        <v>0</v>
      </c>
      <c r="D74" s="238">
        <f t="shared" si="4"/>
        <v>0</v>
      </c>
      <c r="E74" s="238">
        <f t="shared" si="4"/>
        <v>0</v>
      </c>
      <c r="F74" s="238">
        <f t="shared" si="4"/>
        <v>0</v>
      </c>
      <c r="G74" s="238">
        <f t="shared" si="4"/>
        <v>0</v>
      </c>
      <c r="H74" s="238">
        <f t="shared" si="4"/>
        <v>0</v>
      </c>
      <c r="I74" s="238">
        <f t="shared" si="4"/>
        <v>0</v>
      </c>
      <c r="J74" s="238">
        <f t="shared" si="4"/>
        <v>0</v>
      </c>
      <c r="K74" s="238">
        <f t="shared" si="4"/>
        <v>0</v>
      </c>
      <c r="L74" s="238">
        <f t="shared" si="4"/>
        <v>0</v>
      </c>
      <c r="M74" s="238">
        <f t="shared" si="4"/>
        <v>0</v>
      </c>
      <c r="N74" s="238">
        <f t="shared" si="4"/>
        <v>0</v>
      </c>
      <c r="O74" s="238">
        <f t="shared" si="4"/>
        <v>0</v>
      </c>
      <c r="P74" s="238">
        <f t="shared" si="4"/>
        <v>0</v>
      </c>
      <c r="Q74" s="238">
        <f t="shared" si="4"/>
        <v>0</v>
      </c>
      <c r="R74" s="238">
        <f t="shared" si="4"/>
        <v>0</v>
      </c>
      <c r="S74" s="238">
        <f t="shared" si="4"/>
        <v>0</v>
      </c>
      <c r="T74" s="238">
        <f t="shared" si="4"/>
        <v>0</v>
      </c>
      <c r="U74" s="238">
        <f t="shared" si="4"/>
        <v>0</v>
      </c>
      <c r="V74" s="238">
        <f t="shared" si="4"/>
        <v>0</v>
      </c>
      <c r="W74" s="238">
        <f t="shared" si="4"/>
        <v>0</v>
      </c>
      <c r="X74" s="238">
        <f t="shared" si="4"/>
        <v>0</v>
      </c>
      <c r="Y74" s="238">
        <f t="shared" si="4"/>
        <v>0</v>
      </c>
      <c r="Z74" s="238">
        <f t="shared" si="4"/>
        <v>0</v>
      </c>
      <c r="AA74" s="238">
        <f t="shared" si="4"/>
        <v>0</v>
      </c>
      <c r="AB74" s="238">
        <f t="shared" si="4"/>
        <v>0</v>
      </c>
      <c r="AC74" s="238">
        <f t="shared" si="4"/>
        <v>0</v>
      </c>
      <c r="AD74" s="238">
        <f t="shared" si="4"/>
        <v>0</v>
      </c>
      <c r="AE74" s="238">
        <f t="shared" si="4"/>
        <v>0</v>
      </c>
      <c r="AF74" s="238">
        <f t="shared" si="4"/>
        <v>0</v>
      </c>
      <c r="AG74" s="238">
        <f t="shared" si="4"/>
        <v>0</v>
      </c>
      <c r="AH74" s="238">
        <f t="shared" si="4"/>
        <v>0</v>
      </c>
      <c r="AI74" s="238">
        <f t="shared" si="4"/>
        <v>0</v>
      </c>
      <c r="AJ74" s="238">
        <f t="shared" si="4"/>
        <v>0</v>
      </c>
      <c r="AK74" s="238">
        <f t="shared" si="4"/>
        <v>0</v>
      </c>
      <c r="AL74" s="238">
        <f t="shared" si="4"/>
        <v>0</v>
      </c>
      <c r="AM74" s="238">
        <f t="shared" si="4"/>
        <v>0</v>
      </c>
      <c r="AN74" s="238">
        <f t="shared" si="4"/>
        <v>0</v>
      </c>
      <c r="AO74" s="238">
        <f t="shared" si="4"/>
        <v>0</v>
      </c>
      <c r="AP74" s="238">
        <f t="shared" si="4"/>
        <v>0</v>
      </c>
      <c r="AQ74" s="238">
        <f t="shared" si="4"/>
        <v>0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8B399-5778-4F74-B4DB-3B3AD41B97DC}">
  <sheetPr codeName="Sheet17"/>
  <dimension ref="A1:AR74"/>
  <sheetViews>
    <sheetView topLeftCell="A53" workbookViewId="0">
      <selection activeCell="B50" sqref="B50:AQ74"/>
    </sheetView>
  </sheetViews>
  <sheetFormatPr defaultRowHeight="14.25" x14ac:dyDescent="0.2"/>
  <cols>
    <col min="1" max="1" width="27.375" customWidth="1"/>
    <col min="2" max="43" width="9.875" style="136" customWidth="1"/>
    <col min="44" max="44" width="9" style="136"/>
  </cols>
  <sheetData>
    <row r="1" spans="1:44" x14ac:dyDescent="0.2">
      <c r="B1" s="224">
        <v>2019</v>
      </c>
      <c r="C1" s="224">
        <v>2020</v>
      </c>
      <c r="D1" s="224">
        <v>2021</v>
      </c>
      <c r="E1" s="224">
        <v>2022</v>
      </c>
      <c r="F1" s="224">
        <v>2023</v>
      </c>
      <c r="G1" s="224">
        <v>2024</v>
      </c>
      <c r="H1" s="224">
        <v>2025</v>
      </c>
      <c r="I1" s="224">
        <v>2026</v>
      </c>
      <c r="J1" s="224">
        <v>2027</v>
      </c>
      <c r="K1" s="224">
        <v>2028</v>
      </c>
      <c r="L1" s="224">
        <v>2029</v>
      </c>
      <c r="M1" s="224">
        <v>2030</v>
      </c>
      <c r="N1" s="224">
        <v>2031</v>
      </c>
      <c r="O1" s="224">
        <v>2032</v>
      </c>
      <c r="P1" s="224">
        <v>2033</v>
      </c>
      <c r="Q1" s="224">
        <v>2034</v>
      </c>
      <c r="R1" s="224">
        <v>2035</v>
      </c>
      <c r="S1" s="224">
        <v>2036</v>
      </c>
      <c r="T1" s="224">
        <v>2037</v>
      </c>
      <c r="U1" s="224">
        <v>2038</v>
      </c>
      <c r="V1" s="224">
        <v>2039</v>
      </c>
      <c r="W1" s="224">
        <v>2040</v>
      </c>
      <c r="X1" s="224">
        <v>2041</v>
      </c>
      <c r="Y1" s="224">
        <v>2042</v>
      </c>
      <c r="Z1" s="224">
        <v>2043</v>
      </c>
      <c r="AA1" s="224">
        <v>2044</v>
      </c>
      <c r="AB1" s="224">
        <v>2045</v>
      </c>
      <c r="AC1" s="224">
        <v>2046</v>
      </c>
      <c r="AD1" s="224">
        <v>2047</v>
      </c>
      <c r="AE1" s="224">
        <v>2048</v>
      </c>
      <c r="AF1" s="224">
        <v>2049</v>
      </c>
      <c r="AG1" s="224">
        <v>2050</v>
      </c>
      <c r="AH1" s="224">
        <v>2051</v>
      </c>
      <c r="AI1" s="224">
        <v>2052</v>
      </c>
      <c r="AJ1" s="224">
        <v>2053</v>
      </c>
      <c r="AK1" s="224">
        <v>2054</v>
      </c>
      <c r="AL1" s="224">
        <v>2055</v>
      </c>
      <c r="AM1" s="224">
        <v>2056</v>
      </c>
      <c r="AN1" s="224">
        <v>2057</v>
      </c>
      <c r="AO1" s="224">
        <v>2058</v>
      </c>
      <c r="AP1" s="224">
        <v>2059</v>
      </c>
      <c r="AQ1" s="224">
        <v>2060</v>
      </c>
    </row>
    <row r="2" spans="1:44" x14ac:dyDescent="0.2">
      <c r="A2" s="36" t="s">
        <v>351</v>
      </c>
      <c r="B2" s="224">
        <v>0</v>
      </c>
      <c r="C2" s="224">
        <v>0</v>
      </c>
      <c r="D2" s="224">
        <v>0</v>
      </c>
      <c r="E2" s="224">
        <v>0</v>
      </c>
      <c r="F2" s="224">
        <v>0</v>
      </c>
      <c r="G2" s="224">
        <v>0</v>
      </c>
      <c r="H2" s="224">
        <v>0</v>
      </c>
      <c r="I2" s="224">
        <v>0</v>
      </c>
      <c r="J2" s="224">
        <v>0</v>
      </c>
      <c r="K2" s="224">
        <v>0</v>
      </c>
      <c r="L2" s="224">
        <v>0</v>
      </c>
      <c r="M2" s="224">
        <v>0</v>
      </c>
      <c r="N2" s="224">
        <v>0</v>
      </c>
      <c r="O2" s="224">
        <v>0</v>
      </c>
      <c r="P2" s="224">
        <v>0</v>
      </c>
      <c r="Q2" s="224">
        <v>0</v>
      </c>
      <c r="R2" s="224">
        <v>0</v>
      </c>
      <c r="S2" s="224">
        <v>0</v>
      </c>
      <c r="T2" s="224">
        <v>0</v>
      </c>
      <c r="U2" s="224">
        <v>0</v>
      </c>
      <c r="V2" s="224">
        <v>0</v>
      </c>
      <c r="W2" s="224">
        <v>0</v>
      </c>
      <c r="X2" s="224">
        <v>0</v>
      </c>
      <c r="Y2" s="224">
        <v>0</v>
      </c>
      <c r="Z2" s="224">
        <v>0</v>
      </c>
      <c r="AA2" s="224">
        <v>0</v>
      </c>
      <c r="AB2" s="224">
        <v>0</v>
      </c>
      <c r="AC2" s="224">
        <v>0</v>
      </c>
      <c r="AD2" s="224">
        <v>0</v>
      </c>
      <c r="AE2" s="224">
        <v>0</v>
      </c>
      <c r="AF2" s="224">
        <v>0</v>
      </c>
      <c r="AG2" s="224">
        <v>0</v>
      </c>
      <c r="AH2" s="224">
        <v>0</v>
      </c>
      <c r="AI2" s="224">
        <v>0</v>
      </c>
      <c r="AJ2" s="224">
        <v>0</v>
      </c>
      <c r="AK2" s="224">
        <v>0</v>
      </c>
      <c r="AL2" s="224">
        <v>0</v>
      </c>
      <c r="AM2" s="224">
        <v>0</v>
      </c>
      <c r="AN2" s="224">
        <v>0</v>
      </c>
      <c r="AO2" s="224">
        <v>0</v>
      </c>
      <c r="AP2" s="224">
        <v>0</v>
      </c>
      <c r="AQ2" s="224">
        <v>0</v>
      </c>
      <c r="AR2" s="136" t="str">
        <f>VLOOKUP($A2,'Sector Match'!$A$1:$B$43,2,0)</f>
        <v>agriculture and forestry 01T03</v>
      </c>
    </row>
    <row r="3" spans="1:44" x14ac:dyDescent="0.2">
      <c r="A3" s="36" t="s">
        <v>2</v>
      </c>
      <c r="B3" s="233">
        <f>'Non-energy Use 2019'!E116</f>
        <v>0</v>
      </c>
      <c r="C3" s="233">
        <f>'Non-energy Use 2020'!E115</f>
        <v>0</v>
      </c>
      <c r="D3" s="233">
        <f>$C3*VLOOKUP($A3,'Non-energy Multiplier'!$A$1:$AQ$44,COLUMN('Non-energy Multiplier'!D$1),0)</f>
        <v>0</v>
      </c>
      <c r="E3" s="233">
        <f>$C3*VLOOKUP($A3,'Non-energy Multiplier'!$A$1:$AQ$44,COLUMN('Non-energy Multiplier'!E$1),0)</f>
        <v>0</v>
      </c>
      <c r="F3" s="233">
        <f>$C3*VLOOKUP($A3,'Non-energy Multiplier'!$A$1:$AQ$44,COLUMN('Non-energy Multiplier'!F$1),0)</f>
        <v>0</v>
      </c>
      <c r="G3" s="233">
        <f>$C3*VLOOKUP($A3,'Non-energy Multiplier'!$A$1:$AQ$44,COLUMN('Non-energy Multiplier'!G$1),0)</f>
        <v>0</v>
      </c>
      <c r="H3" s="233">
        <f>$C3*VLOOKUP($A3,'Non-energy Multiplier'!$A$1:$AQ$44,COLUMN('Non-energy Multiplier'!H$1),0)</f>
        <v>0</v>
      </c>
      <c r="I3" s="233">
        <f>$C3*VLOOKUP($A3,'Non-energy Multiplier'!$A$1:$AQ$44,COLUMN('Non-energy Multiplier'!I$1),0)</f>
        <v>0</v>
      </c>
      <c r="J3" s="233">
        <f>$C3*VLOOKUP($A3,'Non-energy Multiplier'!$A$1:$AQ$44,COLUMN('Non-energy Multiplier'!J$1),0)</f>
        <v>0</v>
      </c>
      <c r="K3" s="233">
        <f>$C3*VLOOKUP($A3,'Non-energy Multiplier'!$A$1:$AQ$44,COLUMN('Non-energy Multiplier'!K$1),0)</f>
        <v>0</v>
      </c>
      <c r="L3" s="233">
        <f>$C3*VLOOKUP($A3,'Non-energy Multiplier'!$A$1:$AQ$44,COLUMN('Non-energy Multiplier'!L$1),0)</f>
        <v>0</v>
      </c>
      <c r="M3" s="233">
        <f>$C3*VLOOKUP($A3,'Non-energy Multiplier'!$A$1:$AQ$44,COLUMN('Non-energy Multiplier'!M$1),0)</f>
        <v>0</v>
      </c>
      <c r="N3" s="233">
        <f>$C3*VLOOKUP($A3,'Non-energy Multiplier'!$A$1:$AQ$44,COLUMN('Non-energy Multiplier'!N$1),0)</f>
        <v>0</v>
      </c>
      <c r="O3" s="233">
        <f>$C3*VLOOKUP($A3,'Non-energy Multiplier'!$A$1:$AQ$44,COLUMN('Non-energy Multiplier'!O$1),0)</f>
        <v>0</v>
      </c>
      <c r="P3" s="233">
        <f>$C3*VLOOKUP($A3,'Non-energy Multiplier'!$A$1:$AQ$44,COLUMN('Non-energy Multiplier'!P$1),0)</f>
        <v>0</v>
      </c>
      <c r="Q3" s="233">
        <f>$C3*VLOOKUP($A3,'Non-energy Multiplier'!$A$1:$AQ$44,COLUMN('Non-energy Multiplier'!Q$1),0)</f>
        <v>0</v>
      </c>
      <c r="R3" s="233">
        <f>$C3*VLOOKUP($A3,'Non-energy Multiplier'!$A$1:$AQ$44,COLUMN('Non-energy Multiplier'!R$1),0)</f>
        <v>0</v>
      </c>
      <c r="S3" s="233">
        <f>$C3*VLOOKUP($A3,'Non-energy Multiplier'!$A$1:$AQ$44,COLUMN('Non-energy Multiplier'!S$1),0)</f>
        <v>0</v>
      </c>
      <c r="T3" s="233">
        <f>$C3*VLOOKUP($A3,'Non-energy Multiplier'!$A$1:$AQ$44,COLUMN('Non-energy Multiplier'!T$1),0)</f>
        <v>0</v>
      </c>
      <c r="U3" s="233">
        <f>$C3*VLOOKUP($A3,'Non-energy Multiplier'!$A$1:$AQ$44,COLUMN('Non-energy Multiplier'!U$1),0)</f>
        <v>0</v>
      </c>
      <c r="V3" s="233">
        <f>$C3*VLOOKUP($A3,'Non-energy Multiplier'!$A$1:$AQ$44,COLUMN('Non-energy Multiplier'!V$1),0)</f>
        <v>0</v>
      </c>
      <c r="W3" s="233">
        <f>$C3*VLOOKUP($A3,'Non-energy Multiplier'!$A$1:$AQ$44,COLUMN('Non-energy Multiplier'!W$1),0)</f>
        <v>0</v>
      </c>
      <c r="X3" s="233">
        <f>$C3*VLOOKUP($A3,'Non-energy Multiplier'!$A$1:$AQ$44,COLUMN('Non-energy Multiplier'!X$1),0)</f>
        <v>0</v>
      </c>
      <c r="Y3" s="233">
        <f>$C3*VLOOKUP($A3,'Non-energy Multiplier'!$A$1:$AQ$44,COLUMN('Non-energy Multiplier'!Y$1),0)</f>
        <v>0</v>
      </c>
      <c r="Z3" s="233">
        <f>$C3*VLOOKUP($A3,'Non-energy Multiplier'!$A$1:$AQ$44,COLUMN('Non-energy Multiplier'!Z$1),0)</f>
        <v>0</v>
      </c>
      <c r="AA3" s="233">
        <f>$C3*VLOOKUP($A3,'Non-energy Multiplier'!$A$1:$AQ$44,COLUMN('Non-energy Multiplier'!AA$1),0)</f>
        <v>0</v>
      </c>
      <c r="AB3" s="233">
        <f>$C3*VLOOKUP($A3,'Non-energy Multiplier'!$A$1:$AQ$44,COLUMN('Non-energy Multiplier'!AB$1),0)</f>
        <v>0</v>
      </c>
      <c r="AC3" s="233">
        <f>$C3*VLOOKUP($A3,'Non-energy Multiplier'!$A$1:$AQ$44,COLUMN('Non-energy Multiplier'!AC$1),0)</f>
        <v>0</v>
      </c>
      <c r="AD3" s="233">
        <f>$C3*VLOOKUP($A3,'Non-energy Multiplier'!$A$1:$AQ$44,COLUMN('Non-energy Multiplier'!AD$1),0)</f>
        <v>0</v>
      </c>
      <c r="AE3" s="233">
        <f>$C3*VLOOKUP($A3,'Non-energy Multiplier'!$A$1:$AQ$44,COLUMN('Non-energy Multiplier'!AE$1),0)</f>
        <v>0</v>
      </c>
      <c r="AF3" s="233">
        <f>$C3*VLOOKUP($A3,'Non-energy Multiplier'!$A$1:$AQ$44,COLUMN('Non-energy Multiplier'!AF$1),0)</f>
        <v>0</v>
      </c>
      <c r="AG3" s="233">
        <f>$C3*VLOOKUP($A3,'Non-energy Multiplier'!$A$1:$AQ$44,COLUMN('Non-energy Multiplier'!AG$1),0)</f>
        <v>0</v>
      </c>
      <c r="AH3" s="233">
        <f>$C3*VLOOKUP($A3,'Non-energy Multiplier'!$A$1:$AQ$44,COLUMN('Non-energy Multiplier'!AH$1),0)</f>
        <v>0</v>
      </c>
      <c r="AI3" s="233">
        <f>$C3*VLOOKUP($A3,'Non-energy Multiplier'!$A$1:$AQ$44,COLUMN('Non-energy Multiplier'!AI$1),0)</f>
        <v>0</v>
      </c>
      <c r="AJ3" s="233">
        <f>$C3*VLOOKUP($A3,'Non-energy Multiplier'!$A$1:$AQ$44,COLUMN('Non-energy Multiplier'!AJ$1),0)</f>
        <v>0</v>
      </c>
      <c r="AK3" s="233">
        <f>$C3*VLOOKUP($A3,'Non-energy Multiplier'!$A$1:$AQ$44,COLUMN('Non-energy Multiplier'!AK$1),0)</f>
        <v>0</v>
      </c>
      <c r="AL3" s="233">
        <f>$C3*VLOOKUP($A3,'Non-energy Multiplier'!$A$1:$AQ$44,COLUMN('Non-energy Multiplier'!AL$1),0)</f>
        <v>0</v>
      </c>
      <c r="AM3" s="233">
        <f>$C3*VLOOKUP($A3,'Non-energy Multiplier'!$A$1:$AQ$44,COLUMN('Non-energy Multiplier'!AM$1),0)</f>
        <v>0</v>
      </c>
      <c r="AN3" s="233">
        <f>$C3*VLOOKUP($A3,'Non-energy Multiplier'!$A$1:$AQ$44,COLUMN('Non-energy Multiplier'!AN$1),0)</f>
        <v>0</v>
      </c>
      <c r="AO3" s="233">
        <f>$C3*VLOOKUP($A3,'Non-energy Multiplier'!$A$1:$AQ$44,COLUMN('Non-energy Multiplier'!AO$1),0)</f>
        <v>0</v>
      </c>
      <c r="AP3" s="233">
        <f>$C3*VLOOKUP($A3,'Non-energy Multiplier'!$A$1:$AQ$44,COLUMN('Non-energy Multiplier'!AP$1),0)</f>
        <v>0</v>
      </c>
      <c r="AQ3" s="233">
        <f>$C3*VLOOKUP($A3,'Non-energy Multiplier'!$A$1:$AQ$44,COLUMN('Non-energy Multiplier'!AQ$1),0)</f>
        <v>0</v>
      </c>
      <c r="AR3" s="136" t="str">
        <f>VLOOKUP($A3,'Sector Match'!$A$1:$B$43,2,0)</f>
        <v>coal mining 05</v>
      </c>
    </row>
    <row r="4" spans="1:44" x14ac:dyDescent="0.2">
      <c r="A4" s="12" t="s">
        <v>3</v>
      </c>
      <c r="B4" s="136">
        <f>'Non-energy Use 2019'!E117</f>
        <v>0</v>
      </c>
      <c r="C4" s="136">
        <f>'Non-energy Use 2020'!E116</f>
        <v>0</v>
      </c>
      <c r="D4" s="136">
        <f>$C4*VLOOKUP($A4,'Non-energy Multiplier'!$A$1:$AQ$44,COLUMN('Non-energy Multiplier'!D$1),0)</f>
        <v>0</v>
      </c>
      <c r="E4" s="136">
        <f>$C4*VLOOKUP($A4,'Non-energy Multiplier'!$A$1:$AQ$44,COLUMN('Non-energy Multiplier'!E$1),0)</f>
        <v>0</v>
      </c>
      <c r="F4" s="136">
        <f>$C4*VLOOKUP($A4,'Non-energy Multiplier'!$A$1:$AQ$44,COLUMN('Non-energy Multiplier'!F$1),0)</f>
        <v>0</v>
      </c>
      <c r="G4" s="136">
        <f>$C4*VLOOKUP($A4,'Non-energy Multiplier'!$A$1:$AQ$44,COLUMN('Non-energy Multiplier'!G$1),0)</f>
        <v>0</v>
      </c>
      <c r="H4" s="136">
        <f>$C4*VLOOKUP($A4,'Non-energy Multiplier'!$A$1:$AQ$44,COLUMN('Non-energy Multiplier'!H$1),0)</f>
        <v>0</v>
      </c>
      <c r="I4" s="136">
        <f>$C4*VLOOKUP($A4,'Non-energy Multiplier'!$A$1:$AQ$44,COLUMN('Non-energy Multiplier'!I$1),0)</f>
        <v>0</v>
      </c>
      <c r="J4" s="136">
        <f>$C4*VLOOKUP($A4,'Non-energy Multiplier'!$A$1:$AQ$44,COLUMN('Non-energy Multiplier'!J$1),0)</f>
        <v>0</v>
      </c>
      <c r="K4" s="136">
        <f>$C4*VLOOKUP($A4,'Non-energy Multiplier'!$A$1:$AQ$44,COLUMN('Non-energy Multiplier'!K$1),0)</f>
        <v>0</v>
      </c>
      <c r="L4" s="136">
        <f>$C4*VLOOKUP($A4,'Non-energy Multiplier'!$A$1:$AQ$44,COLUMN('Non-energy Multiplier'!L$1),0)</f>
        <v>0</v>
      </c>
      <c r="M4" s="136">
        <f>$C4*VLOOKUP($A4,'Non-energy Multiplier'!$A$1:$AQ$44,COLUMN('Non-energy Multiplier'!M$1),0)</f>
        <v>0</v>
      </c>
      <c r="N4" s="136">
        <f>$C4*VLOOKUP($A4,'Non-energy Multiplier'!$A$1:$AQ$44,COLUMN('Non-energy Multiplier'!N$1),0)</f>
        <v>0</v>
      </c>
      <c r="O4" s="136">
        <f>$C4*VLOOKUP($A4,'Non-energy Multiplier'!$A$1:$AQ$44,COLUMN('Non-energy Multiplier'!O$1),0)</f>
        <v>0</v>
      </c>
      <c r="P4" s="136">
        <f>$C4*VLOOKUP($A4,'Non-energy Multiplier'!$A$1:$AQ$44,COLUMN('Non-energy Multiplier'!P$1),0)</f>
        <v>0</v>
      </c>
      <c r="Q4" s="136">
        <f>$C4*VLOOKUP($A4,'Non-energy Multiplier'!$A$1:$AQ$44,COLUMN('Non-energy Multiplier'!Q$1),0)</f>
        <v>0</v>
      </c>
      <c r="R4" s="136">
        <f>$C4*VLOOKUP($A4,'Non-energy Multiplier'!$A$1:$AQ$44,COLUMN('Non-energy Multiplier'!R$1),0)</f>
        <v>0</v>
      </c>
      <c r="S4" s="136">
        <f>$C4*VLOOKUP($A4,'Non-energy Multiplier'!$A$1:$AQ$44,COLUMN('Non-energy Multiplier'!S$1),0)</f>
        <v>0</v>
      </c>
      <c r="T4" s="136">
        <f>$C4*VLOOKUP($A4,'Non-energy Multiplier'!$A$1:$AQ$44,COLUMN('Non-energy Multiplier'!T$1),0)</f>
        <v>0</v>
      </c>
      <c r="U4" s="136">
        <f>$C4*VLOOKUP($A4,'Non-energy Multiplier'!$A$1:$AQ$44,COLUMN('Non-energy Multiplier'!U$1),0)</f>
        <v>0</v>
      </c>
      <c r="V4" s="136">
        <f>$C4*VLOOKUP($A4,'Non-energy Multiplier'!$A$1:$AQ$44,COLUMN('Non-energy Multiplier'!V$1),0)</f>
        <v>0</v>
      </c>
      <c r="W4" s="136">
        <f>$C4*VLOOKUP($A4,'Non-energy Multiplier'!$A$1:$AQ$44,COLUMN('Non-energy Multiplier'!W$1),0)</f>
        <v>0</v>
      </c>
      <c r="X4" s="136">
        <f>$C4*VLOOKUP($A4,'Non-energy Multiplier'!$A$1:$AQ$44,COLUMN('Non-energy Multiplier'!X$1),0)</f>
        <v>0</v>
      </c>
      <c r="Y4" s="136">
        <f>$C4*VLOOKUP($A4,'Non-energy Multiplier'!$A$1:$AQ$44,COLUMN('Non-energy Multiplier'!Y$1),0)</f>
        <v>0</v>
      </c>
      <c r="Z4" s="136">
        <f>$C4*VLOOKUP($A4,'Non-energy Multiplier'!$A$1:$AQ$44,COLUMN('Non-energy Multiplier'!Z$1),0)</f>
        <v>0</v>
      </c>
      <c r="AA4" s="136">
        <f>$C4*VLOOKUP($A4,'Non-energy Multiplier'!$A$1:$AQ$44,COLUMN('Non-energy Multiplier'!AA$1),0)</f>
        <v>0</v>
      </c>
      <c r="AB4" s="136">
        <f>$C4*VLOOKUP($A4,'Non-energy Multiplier'!$A$1:$AQ$44,COLUMN('Non-energy Multiplier'!AB$1),0)</f>
        <v>0</v>
      </c>
      <c r="AC4" s="136">
        <f>$C4*VLOOKUP($A4,'Non-energy Multiplier'!$A$1:$AQ$44,COLUMN('Non-energy Multiplier'!AC$1),0)</f>
        <v>0</v>
      </c>
      <c r="AD4" s="136">
        <f>$C4*VLOOKUP($A4,'Non-energy Multiplier'!$A$1:$AQ$44,COLUMN('Non-energy Multiplier'!AD$1),0)</f>
        <v>0</v>
      </c>
      <c r="AE4" s="136">
        <f>$C4*VLOOKUP($A4,'Non-energy Multiplier'!$A$1:$AQ$44,COLUMN('Non-energy Multiplier'!AE$1),0)</f>
        <v>0</v>
      </c>
      <c r="AF4" s="136">
        <f>$C4*VLOOKUP($A4,'Non-energy Multiplier'!$A$1:$AQ$44,COLUMN('Non-energy Multiplier'!AF$1),0)</f>
        <v>0</v>
      </c>
      <c r="AG4" s="136">
        <f>$C4*VLOOKUP($A4,'Non-energy Multiplier'!$A$1:$AQ$44,COLUMN('Non-energy Multiplier'!AG$1),0)</f>
        <v>0</v>
      </c>
      <c r="AH4" s="136">
        <f>$C4*VLOOKUP($A4,'Non-energy Multiplier'!$A$1:$AQ$44,COLUMN('Non-energy Multiplier'!AH$1),0)</f>
        <v>0</v>
      </c>
      <c r="AI4" s="136">
        <f>$C4*VLOOKUP($A4,'Non-energy Multiplier'!$A$1:$AQ$44,COLUMN('Non-energy Multiplier'!AI$1),0)</f>
        <v>0</v>
      </c>
      <c r="AJ4" s="136">
        <f>$C4*VLOOKUP($A4,'Non-energy Multiplier'!$A$1:$AQ$44,COLUMN('Non-energy Multiplier'!AJ$1),0)</f>
        <v>0</v>
      </c>
      <c r="AK4" s="136">
        <f>$C4*VLOOKUP($A4,'Non-energy Multiplier'!$A$1:$AQ$44,COLUMN('Non-energy Multiplier'!AK$1),0)</f>
        <v>0</v>
      </c>
      <c r="AL4" s="136">
        <f>$C4*VLOOKUP($A4,'Non-energy Multiplier'!$A$1:$AQ$44,COLUMN('Non-energy Multiplier'!AL$1),0)</f>
        <v>0</v>
      </c>
      <c r="AM4" s="136">
        <f>$C4*VLOOKUP($A4,'Non-energy Multiplier'!$A$1:$AQ$44,COLUMN('Non-energy Multiplier'!AM$1),0)</f>
        <v>0</v>
      </c>
      <c r="AN4" s="136">
        <f>$C4*VLOOKUP($A4,'Non-energy Multiplier'!$A$1:$AQ$44,COLUMN('Non-energy Multiplier'!AN$1),0)</f>
        <v>0</v>
      </c>
      <c r="AO4" s="136">
        <f>$C4*VLOOKUP($A4,'Non-energy Multiplier'!$A$1:$AQ$44,COLUMN('Non-energy Multiplier'!AO$1),0)</f>
        <v>0</v>
      </c>
      <c r="AP4" s="136">
        <f>$C4*VLOOKUP($A4,'Non-energy Multiplier'!$A$1:$AQ$44,COLUMN('Non-energy Multiplier'!AP$1),0)</f>
        <v>0</v>
      </c>
      <c r="AQ4" s="136">
        <f>$C4*VLOOKUP($A4,'Non-energy Multiplier'!$A$1:$AQ$44,COLUMN('Non-energy Multiplier'!AQ$1),0)</f>
        <v>0</v>
      </c>
      <c r="AR4" s="136" t="str">
        <f>VLOOKUP($A4,'Sector Match'!$A$1:$B$43,2,0)</f>
        <v>oil and gas extraction 06</v>
      </c>
    </row>
    <row r="5" spans="1:44" x14ac:dyDescent="0.2">
      <c r="A5" s="12" t="s">
        <v>4</v>
      </c>
      <c r="B5" s="136">
        <f>'Non-energy Use 2019'!E118</f>
        <v>0</v>
      </c>
      <c r="C5" s="136">
        <f>'Non-energy Use 2020'!E117</f>
        <v>0</v>
      </c>
      <c r="D5" s="136">
        <f>$C5*VLOOKUP($A5,'Non-energy Multiplier'!$A$1:$AQ$44,COLUMN('Non-energy Multiplier'!D$1),0)</f>
        <v>0</v>
      </c>
      <c r="E5" s="136">
        <f>$C5*VLOOKUP($A5,'Non-energy Multiplier'!$A$1:$AQ$44,COLUMN('Non-energy Multiplier'!E$1),0)</f>
        <v>0</v>
      </c>
      <c r="F5" s="136">
        <f>$C5*VLOOKUP($A5,'Non-energy Multiplier'!$A$1:$AQ$44,COLUMN('Non-energy Multiplier'!F$1),0)</f>
        <v>0</v>
      </c>
      <c r="G5" s="136">
        <f>$C5*VLOOKUP($A5,'Non-energy Multiplier'!$A$1:$AQ$44,COLUMN('Non-energy Multiplier'!G$1),0)</f>
        <v>0</v>
      </c>
      <c r="H5" s="136">
        <f>$C5*VLOOKUP($A5,'Non-energy Multiplier'!$A$1:$AQ$44,COLUMN('Non-energy Multiplier'!H$1),0)</f>
        <v>0</v>
      </c>
      <c r="I5" s="136">
        <f>$C5*VLOOKUP($A5,'Non-energy Multiplier'!$A$1:$AQ$44,COLUMN('Non-energy Multiplier'!I$1),0)</f>
        <v>0</v>
      </c>
      <c r="J5" s="136">
        <f>$C5*VLOOKUP($A5,'Non-energy Multiplier'!$A$1:$AQ$44,COLUMN('Non-energy Multiplier'!J$1),0)</f>
        <v>0</v>
      </c>
      <c r="K5" s="136">
        <f>$C5*VLOOKUP($A5,'Non-energy Multiplier'!$A$1:$AQ$44,COLUMN('Non-energy Multiplier'!K$1),0)</f>
        <v>0</v>
      </c>
      <c r="L5" s="136">
        <f>$C5*VLOOKUP($A5,'Non-energy Multiplier'!$A$1:$AQ$44,COLUMN('Non-energy Multiplier'!L$1),0)</f>
        <v>0</v>
      </c>
      <c r="M5" s="136">
        <f>$C5*VLOOKUP($A5,'Non-energy Multiplier'!$A$1:$AQ$44,COLUMN('Non-energy Multiplier'!M$1),0)</f>
        <v>0</v>
      </c>
      <c r="N5" s="136">
        <f>$C5*VLOOKUP($A5,'Non-energy Multiplier'!$A$1:$AQ$44,COLUMN('Non-energy Multiplier'!N$1),0)</f>
        <v>0</v>
      </c>
      <c r="O5" s="136">
        <f>$C5*VLOOKUP($A5,'Non-energy Multiplier'!$A$1:$AQ$44,COLUMN('Non-energy Multiplier'!O$1),0)</f>
        <v>0</v>
      </c>
      <c r="P5" s="136">
        <f>$C5*VLOOKUP($A5,'Non-energy Multiplier'!$A$1:$AQ$44,COLUMN('Non-energy Multiplier'!P$1),0)</f>
        <v>0</v>
      </c>
      <c r="Q5" s="136">
        <f>$C5*VLOOKUP($A5,'Non-energy Multiplier'!$A$1:$AQ$44,COLUMN('Non-energy Multiplier'!Q$1),0)</f>
        <v>0</v>
      </c>
      <c r="R5" s="136">
        <f>$C5*VLOOKUP($A5,'Non-energy Multiplier'!$A$1:$AQ$44,COLUMN('Non-energy Multiplier'!R$1),0)</f>
        <v>0</v>
      </c>
      <c r="S5" s="136">
        <f>$C5*VLOOKUP($A5,'Non-energy Multiplier'!$A$1:$AQ$44,COLUMN('Non-energy Multiplier'!S$1),0)</f>
        <v>0</v>
      </c>
      <c r="T5" s="136">
        <f>$C5*VLOOKUP($A5,'Non-energy Multiplier'!$A$1:$AQ$44,COLUMN('Non-energy Multiplier'!T$1),0)</f>
        <v>0</v>
      </c>
      <c r="U5" s="136">
        <f>$C5*VLOOKUP($A5,'Non-energy Multiplier'!$A$1:$AQ$44,COLUMN('Non-energy Multiplier'!U$1),0)</f>
        <v>0</v>
      </c>
      <c r="V5" s="136">
        <f>$C5*VLOOKUP($A5,'Non-energy Multiplier'!$A$1:$AQ$44,COLUMN('Non-energy Multiplier'!V$1),0)</f>
        <v>0</v>
      </c>
      <c r="W5" s="136">
        <f>$C5*VLOOKUP($A5,'Non-energy Multiplier'!$A$1:$AQ$44,COLUMN('Non-energy Multiplier'!W$1),0)</f>
        <v>0</v>
      </c>
      <c r="X5" s="136">
        <f>$C5*VLOOKUP($A5,'Non-energy Multiplier'!$A$1:$AQ$44,COLUMN('Non-energy Multiplier'!X$1),0)</f>
        <v>0</v>
      </c>
      <c r="Y5" s="136">
        <f>$C5*VLOOKUP($A5,'Non-energy Multiplier'!$A$1:$AQ$44,COLUMN('Non-energy Multiplier'!Y$1),0)</f>
        <v>0</v>
      </c>
      <c r="Z5" s="136">
        <f>$C5*VLOOKUP($A5,'Non-energy Multiplier'!$A$1:$AQ$44,COLUMN('Non-energy Multiplier'!Z$1),0)</f>
        <v>0</v>
      </c>
      <c r="AA5" s="136">
        <f>$C5*VLOOKUP($A5,'Non-energy Multiplier'!$A$1:$AQ$44,COLUMN('Non-energy Multiplier'!AA$1),0)</f>
        <v>0</v>
      </c>
      <c r="AB5" s="136">
        <f>$C5*VLOOKUP($A5,'Non-energy Multiplier'!$A$1:$AQ$44,COLUMN('Non-energy Multiplier'!AB$1),0)</f>
        <v>0</v>
      </c>
      <c r="AC5" s="136">
        <f>$C5*VLOOKUP($A5,'Non-energy Multiplier'!$A$1:$AQ$44,COLUMN('Non-energy Multiplier'!AC$1),0)</f>
        <v>0</v>
      </c>
      <c r="AD5" s="136">
        <f>$C5*VLOOKUP($A5,'Non-energy Multiplier'!$A$1:$AQ$44,COLUMN('Non-energy Multiplier'!AD$1),0)</f>
        <v>0</v>
      </c>
      <c r="AE5" s="136">
        <f>$C5*VLOOKUP($A5,'Non-energy Multiplier'!$A$1:$AQ$44,COLUMN('Non-energy Multiplier'!AE$1),0)</f>
        <v>0</v>
      </c>
      <c r="AF5" s="136">
        <f>$C5*VLOOKUP($A5,'Non-energy Multiplier'!$A$1:$AQ$44,COLUMN('Non-energy Multiplier'!AF$1),0)</f>
        <v>0</v>
      </c>
      <c r="AG5" s="136">
        <f>$C5*VLOOKUP($A5,'Non-energy Multiplier'!$A$1:$AQ$44,COLUMN('Non-energy Multiplier'!AG$1),0)</f>
        <v>0</v>
      </c>
      <c r="AH5" s="136">
        <f>$C5*VLOOKUP($A5,'Non-energy Multiplier'!$A$1:$AQ$44,COLUMN('Non-energy Multiplier'!AH$1),0)</f>
        <v>0</v>
      </c>
      <c r="AI5" s="136">
        <f>$C5*VLOOKUP($A5,'Non-energy Multiplier'!$A$1:$AQ$44,COLUMN('Non-energy Multiplier'!AI$1),0)</f>
        <v>0</v>
      </c>
      <c r="AJ5" s="136">
        <f>$C5*VLOOKUP($A5,'Non-energy Multiplier'!$A$1:$AQ$44,COLUMN('Non-energy Multiplier'!AJ$1),0)</f>
        <v>0</v>
      </c>
      <c r="AK5" s="136">
        <f>$C5*VLOOKUP($A5,'Non-energy Multiplier'!$A$1:$AQ$44,COLUMN('Non-energy Multiplier'!AK$1),0)</f>
        <v>0</v>
      </c>
      <c r="AL5" s="136">
        <f>$C5*VLOOKUP($A5,'Non-energy Multiplier'!$A$1:$AQ$44,COLUMN('Non-energy Multiplier'!AL$1),0)</f>
        <v>0</v>
      </c>
      <c r="AM5" s="136">
        <f>$C5*VLOOKUP($A5,'Non-energy Multiplier'!$A$1:$AQ$44,COLUMN('Non-energy Multiplier'!AM$1),0)</f>
        <v>0</v>
      </c>
      <c r="AN5" s="136">
        <f>$C5*VLOOKUP($A5,'Non-energy Multiplier'!$A$1:$AQ$44,COLUMN('Non-energy Multiplier'!AN$1),0)</f>
        <v>0</v>
      </c>
      <c r="AO5" s="136">
        <f>$C5*VLOOKUP($A5,'Non-energy Multiplier'!$A$1:$AQ$44,COLUMN('Non-energy Multiplier'!AO$1),0)</f>
        <v>0</v>
      </c>
      <c r="AP5" s="136">
        <f>$C5*VLOOKUP($A5,'Non-energy Multiplier'!$A$1:$AQ$44,COLUMN('Non-energy Multiplier'!AP$1),0)</f>
        <v>0</v>
      </c>
      <c r="AQ5" s="136">
        <f>$C5*VLOOKUP($A5,'Non-energy Multiplier'!$A$1:$AQ$44,COLUMN('Non-energy Multiplier'!AQ$1),0)</f>
        <v>0</v>
      </c>
      <c r="AR5" s="136" t="str">
        <f>VLOOKUP($A5,'Sector Match'!$A$1:$B$43,2,0)</f>
        <v>other mining and quarrying 07T08</v>
      </c>
    </row>
    <row r="6" spans="1:44" x14ac:dyDescent="0.2">
      <c r="A6" s="12" t="s">
        <v>5</v>
      </c>
      <c r="B6" s="136">
        <f>'Non-energy Use 2019'!E119</f>
        <v>0</v>
      </c>
      <c r="C6" s="136">
        <f>'Non-energy Use 2020'!E118</f>
        <v>0</v>
      </c>
      <c r="D6" s="136">
        <f>$C6*VLOOKUP($A6,'Non-energy Multiplier'!$A$1:$AQ$44,COLUMN('Non-energy Multiplier'!D$1),0)</f>
        <v>0</v>
      </c>
      <c r="E6" s="136">
        <f>$C6*VLOOKUP($A6,'Non-energy Multiplier'!$A$1:$AQ$44,COLUMN('Non-energy Multiplier'!E$1),0)</f>
        <v>0</v>
      </c>
      <c r="F6" s="136">
        <f>$C6*VLOOKUP($A6,'Non-energy Multiplier'!$A$1:$AQ$44,COLUMN('Non-energy Multiplier'!F$1),0)</f>
        <v>0</v>
      </c>
      <c r="G6" s="136">
        <f>$C6*VLOOKUP($A6,'Non-energy Multiplier'!$A$1:$AQ$44,COLUMN('Non-energy Multiplier'!G$1),0)</f>
        <v>0</v>
      </c>
      <c r="H6" s="136">
        <f>$C6*VLOOKUP($A6,'Non-energy Multiplier'!$A$1:$AQ$44,COLUMN('Non-energy Multiplier'!H$1),0)</f>
        <v>0</v>
      </c>
      <c r="I6" s="136">
        <f>$C6*VLOOKUP($A6,'Non-energy Multiplier'!$A$1:$AQ$44,COLUMN('Non-energy Multiplier'!I$1),0)</f>
        <v>0</v>
      </c>
      <c r="J6" s="136">
        <f>$C6*VLOOKUP($A6,'Non-energy Multiplier'!$A$1:$AQ$44,COLUMN('Non-energy Multiplier'!J$1),0)</f>
        <v>0</v>
      </c>
      <c r="K6" s="136">
        <f>$C6*VLOOKUP($A6,'Non-energy Multiplier'!$A$1:$AQ$44,COLUMN('Non-energy Multiplier'!K$1),0)</f>
        <v>0</v>
      </c>
      <c r="L6" s="136">
        <f>$C6*VLOOKUP($A6,'Non-energy Multiplier'!$A$1:$AQ$44,COLUMN('Non-energy Multiplier'!L$1),0)</f>
        <v>0</v>
      </c>
      <c r="M6" s="136">
        <f>$C6*VLOOKUP($A6,'Non-energy Multiplier'!$A$1:$AQ$44,COLUMN('Non-energy Multiplier'!M$1),0)</f>
        <v>0</v>
      </c>
      <c r="N6" s="136">
        <f>$C6*VLOOKUP($A6,'Non-energy Multiplier'!$A$1:$AQ$44,COLUMN('Non-energy Multiplier'!N$1),0)</f>
        <v>0</v>
      </c>
      <c r="O6" s="136">
        <f>$C6*VLOOKUP($A6,'Non-energy Multiplier'!$A$1:$AQ$44,COLUMN('Non-energy Multiplier'!O$1),0)</f>
        <v>0</v>
      </c>
      <c r="P6" s="136">
        <f>$C6*VLOOKUP($A6,'Non-energy Multiplier'!$A$1:$AQ$44,COLUMN('Non-energy Multiplier'!P$1),0)</f>
        <v>0</v>
      </c>
      <c r="Q6" s="136">
        <f>$C6*VLOOKUP($A6,'Non-energy Multiplier'!$A$1:$AQ$44,COLUMN('Non-energy Multiplier'!Q$1),0)</f>
        <v>0</v>
      </c>
      <c r="R6" s="136">
        <f>$C6*VLOOKUP($A6,'Non-energy Multiplier'!$A$1:$AQ$44,COLUMN('Non-energy Multiplier'!R$1),0)</f>
        <v>0</v>
      </c>
      <c r="S6" s="136">
        <f>$C6*VLOOKUP($A6,'Non-energy Multiplier'!$A$1:$AQ$44,COLUMN('Non-energy Multiplier'!S$1),0)</f>
        <v>0</v>
      </c>
      <c r="T6" s="136">
        <f>$C6*VLOOKUP($A6,'Non-energy Multiplier'!$A$1:$AQ$44,COLUMN('Non-energy Multiplier'!T$1),0)</f>
        <v>0</v>
      </c>
      <c r="U6" s="136">
        <f>$C6*VLOOKUP($A6,'Non-energy Multiplier'!$A$1:$AQ$44,COLUMN('Non-energy Multiplier'!U$1),0)</f>
        <v>0</v>
      </c>
      <c r="V6" s="136">
        <f>$C6*VLOOKUP($A6,'Non-energy Multiplier'!$A$1:$AQ$44,COLUMN('Non-energy Multiplier'!V$1),0)</f>
        <v>0</v>
      </c>
      <c r="W6" s="136">
        <f>$C6*VLOOKUP($A6,'Non-energy Multiplier'!$A$1:$AQ$44,COLUMN('Non-energy Multiplier'!W$1),0)</f>
        <v>0</v>
      </c>
      <c r="X6" s="136">
        <f>$C6*VLOOKUP($A6,'Non-energy Multiplier'!$A$1:$AQ$44,COLUMN('Non-energy Multiplier'!X$1),0)</f>
        <v>0</v>
      </c>
      <c r="Y6" s="136">
        <f>$C6*VLOOKUP($A6,'Non-energy Multiplier'!$A$1:$AQ$44,COLUMN('Non-energy Multiplier'!Y$1),0)</f>
        <v>0</v>
      </c>
      <c r="Z6" s="136">
        <f>$C6*VLOOKUP($A6,'Non-energy Multiplier'!$A$1:$AQ$44,COLUMN('Non-energy Multiplier'!Z$1),0)</f>
        <v>0</v>
      </c>
      <c r="AA6" s="136">
        <f>$C6*VLOOKUP($A6,'Non-energy Multiplier'!$A$1:$AQ$44,COLUMN('Non-energy Multiplier'!AA$1),0)</f>
        <v>0</v>
      </c>
      <c r="AB6" s="136">
        <f>$C6*VLOOKUP($A6,'Non-energy Multiplier'!$A$1:$AQ$44,COLUMN('Non-energy Multiplier'!AB$1),0)</f>
        <v>0</v>
      </c>
      <c r="AC6" s="136">
        <f>$C6*VLOOKUP($A6,'Non-energy Multiplier'!$A$1:$AQ$44,COLUMN('Non-energy Multiplier'!AC$1),0)</f>
        <v>0</v>
      </c>
      <c r="AD6" s="136">
        <f>$C6*VLOOKUP($A6,'Non-energy Multiplier'!$A$1:$AQ$44,COLUMN('Non-energy Multiplier'!AD$1),0)</f>
        <v>0</v>
      </c>
      <c r="AE6" s="136">
        <f>$C6*VLOOKUP($A6,'Non-energy Multiplier'!$A$1:$AQ$44,COLUMN('Non-energy Multiplier'!AE$1),0)</f>
        <v>0</v>
      </c>
      <c r="AF6" s="136">
        <f>$C6*VLOOKUP($A6,'Non-energy Multiplier'!$A$1:$AQ$44,COLUMN('Non-energy Multiplier'!AF$1),0)</f>
        <v>0</v>
      </c>
      <c r="AG6" s="136">
        <f>$C6*VLOOKUP($A6,'Non-energy Multiplier'!$A$1:$AQ$44,COLUMN('Non-energy Multiplier'!AG$1),0)</f>
        <v>0</v>
      </c>
      <c r="AH6" s="136">
        <f>$C6*VLOOKUP($A6,'Non-energy Multiplier'!$A$1:$AQ$44,COLUMN('Non-energy Multiplier'!AH$1),0)</f>
        <v>0</v>
      </c>
      <c r="AI6" s="136">
        <f>$C6*VLOOKUP($A6,'Non-energy Multiplier'!$A$1:$AQ$44,COLUMN('Non-energy Multiplier'!AI$1),0)</f>
        <v>0</v>
      </c>
      <c r="AJ6" s="136">
        <f>$C6*VLOOKUP($A6,'Non-energy Multiplier'!$A$1:$AQ$44,COLUMN('Non-energy Multiplier'!AJ$1),0)</f>
        <v>0</v>
      </c>
      <c r="AK6" s="136">
        <f>$C6*VLOOKUP($A6,'Non-energy Multiplier'!$A$1:$AQ$44,COLUMN('Non-energy Multiplier'!AK$1),0)</f>
        <v>0</v>
      </c>
      <c r="AL6" s="136">
        <f>$C6*VLOOKUP($A6,'Non-energy Multiplier'!$A$1:$AQ$44,COLUMN('Non-energy Multiplier'!AL$1),0)</f>
        <v>0</v>
      </c>
      <c r="AM6" s="136">
        <f>$C6*VLOOKUP($A6,'Non-energy Multiplier'!$A$1:$AQ$44,COLUMN('Non-energy Multiplier'!AM$1),0)</f>
        <v>0</v>
      </c>
      <c r="AN6" s="136">
        <f>$C6*VLOOKUP($A6,'Non-energy Multiplier'!$A$1:$AQ$44,COLUMN('Non-energy Multiplier'!AN$1),0)</f>
        <v>0</v>
      </c>
      <c r="AO6" s="136">
        <f>$C6*VLOOKUP($A6,'Non-energy Multiplier'!$A$1:$AQ$44,COLUMN('Non-energy Multiplier'!AO$1),0)</f>
        <v>0</v>
      </c>
      <c r="AP6" s="136">
        <f>$C6*VLOOKUP($A6,'Non-energy Multiplier'!$A$1:$AQ$44,COLUMN('Non-energy Multiplier'!AP$1),0)</f>
        <v>0</v>
      </c>
      <c r="AQ6" s="136">
        <f>$C6*VLOOKUP($A6,'Non-energy Multiplier'!$A$1:$AQ$44,COLUMN('Non-energy Multiplier'!AQ$1),0)</f>
        <v>0</v>
      </c>
      <c r="AR6" s="136" t="str">
        <f>VLOOKUP($A6,'Sector Match'!$A$1:$B$43,2,0)</f>
        <v>other mining and quarrying 07T08</v>
      </c>
    </row>
    <row r="7" spans="1:44" x14ac:dyDescent="0.2">
      <c r="A7" s="12" t="s">
        <v>6</v>
      </c>
      <c r="B7" s="136">
        <f>'Non-energy Use 2019'!E120</f>
        <v>0</v>
      </c>
      <c r="C7" s="136">
        <f>'Non-energy Use 2020'!E119</f>
        <v>0</v>
      </c>
      <c r="D7" s="136">
        <f>$C7*VLOOKUP($A7,'Non-energy Multiplier'!$A$1:$AQ$44,COLUMN('Non-energy Multiplier'!D$1),0)</f>
        <v>0</v>
      </c>
      <c r="E7" s="136">
        <f>$C7*VLOOKUP($A7,'Non-energy Multiplier'!$A$1:$AQ$44,COLUMN('Non-energy Multiplier'!E$1),0)</f>
        <v>0</v>
      </c>
      <c r="F7" s="136">
        <f>$C7*VLOOKUP($A7,'Non-energy Multiplier'!$A$1:$AQ$44,COLUMN('Non-energy Multiplier'!F$1),0)</f>
        <v>0</v>
      </c>
      <c r="G7" s="136">
        <f>$C7*VLOOKUP($A7,'Non-energy Multiplier'!$A$1:$AQ$44,COLUMN('Non-energy Multiplier'!G$1),0)</f>
        <v>0</v>
      </c>
      <c r="H7" s="136">
        <f>$C7*VLOOKUP($A7,'Non-energy Multiplier'!$A$1:$AQ$44,COLUMN('Non-energy Multiplier'!H$1),0)</f>
        <v>0</v>
      </c>
      <c r="I7" s="136">
        <f>$C7*VLOOKUP($A7,'Non-energy Multiplier'!$A$1:$AQ$44,COLUMN('Non-energy Multiplier'!I$1),0)</f>
        <v>0</v>
      </c>
      <c r="J7" s="136">
        <f>$C7*VLOOKUP($A7,'Non-energy Multiplier'!$A$1:$AQ$44,COLUMN('Non-energy Multiplier'!J$1),0)</f>
        <v>0</v>
      </c>
      <c r="K7" s="136">
        <f>$C7*VLOOKUP($A7,'Non-energy Multiplier'!$A$1:$AQ$44,COLUMN('Non-energy Multiplier'!K$1),0)</f>
        <v>0</v>
      </c>
      <c r="L7" s="136">
        <f>$C7*VLOOKUP($A7,'Non-energy Multiplier'!$A$1:$AQ$44,COLUMN('Non-energy Multiplier'!L$1),0)</f>
        <v>0</v>
      </c>
      <c r="M7" s="136">
        <f>$C7*VLOOKUP($A7,'Non-energy Multiplier'!$A$1:$AQ$44,COLUMN('Non-energy Multiplier'!M$1),0)</f>
        <v>0</v>
      </c>
      <c r="N7" s="136">
        <f>$C7*VLOOKUP($A7,'Non-energy Multiplier'!$A$1:$AQ$44,COLUMN('Non-energy Multiplier'!N$1),0)</f>
        <v>0</v>
      </c>
      <c r="O7" s="136">
        <f>$C7*VLOOKUP($A7,'Non-energy Multiplier'!$A$1:$AQ$44,COLUMN('Non-energy Multiplier'!O$1),0)</f>
        <v>0</v>
      </c>
      <c r="P7" s="136">
        <f>$C7*VLOOKUP($A7,'Non-energy Multiplier'!$A$1:$AQ$44,COLUMN('Non-energy Multiplier'!P$1),0)</f>
        <v>0</v>
      </c>
      <c r="Q7" s="136">
        <f>$C7*VLOOKUP($A7,'Non-energy Multiplier'!$A$1:$AQ$44,COLUMN('Non-energy Multiplier'!Q$1),0)</f>
        <v>0</v>
      </c>
      <c r="R7" s="136">
        <f>$C7*VLOOKUP($A7,'Non-energy Multiplier'!$A$1:$AQ$44,COLUMN('Non-energy Multiplier'!R$1),0)</f>
        <v>0</v>
      </c>
      <c r="S7" s="136">
        <f>$C7*VLOOKUP($A7,'Non-energy Multiplier'!$A$1:$AQ$44,COLUMN('Non-energy Multiplier'!S$1),0)</f>
        <v>0</v>
      </c>
      <c r="T7" s="136">
        <f>$C7*VLOOKUP($A7,'Non-energy Multiplier'!$A$1:$AQ$44,COLUMN('Non-energy Multiplier'!T$1),0)</f>
        <v>0</v>
      </c>
      <c r="U7" s="136">
        <f>$C7*VLOOKUP($A7,'Non-energy Multiplier'!$A$1:$AQ$44,COLUMN('Non-energy Multiplier'!U$1),0)</f>
        <v>0</v>
      </c>
      <c r="V7" s="136">
        <f>$C7*VLOOKUP($A7,'Non-energy Multiplier'!$A$1:$AQ$44,COLUMN('Non-energy Multiplier'!V$1),0)</f>
        <v>0</v>
      </c>
      <c r="W7" s="136">
        <f>$C7*VLOOKUP($A7,'Non-energy Multiplier'!$A$1:$AQ$44,COLUMN('Non-energy Multiplier'!W$1),0)</f>
        <v>0</v>
      </c>
      <c r="X7" s="136">
        <f>$C7*VLOOKUP($A7,'Non-energy Multiplier'!$A$1:$AQ$44,COLUMN('Non-energy Multiplier'!X$1),0)</f>
        <v>0</v>
      </c>
      <c r="Y7" s="136">
        <f>$C7*VLOOKUP($A7,'Non-energy Multiplier'!$A$1:$AQ$44,COLUMN('Non-energy Multiplier'!Y$1),0)</f>
        <v>0</v>
      </c>
      <c r="Z7" s="136">
        <f>$C7*VLOOKUP($A7,'Non-energy Multiplier'!$A$1:$AQ$44,COLUMN('Non-energy Multiplier'!Z$1),0)</f>
        <v>0</v>
      </c>
      <c r="AA7" s="136">
        <f>$C7*VLOOKUP($A7,'Non-energy Multiplier'!$A$1:$AQ$44,COLUMN('Non-energy Multiplier'!AA$1),0)</f>
        <v>0</v>
      </c>
      <c r="AB7" s="136">
        <f>$C7*VLOOKUP($A7,'Non-energy Multiplier'!$A$1:$AQ$44,COLUMN('Non-energy Multiplier'!AB$1),0)</f>
        <v>0</v>
      </c>
      <c r="AC7" s="136">
        <f>$C7*VLOOKUP($A7,'Non-energy Multiplier'!$A$1:$AQ$44,COLUMN('Non-energy Multiplier'!AC$1),0)</f>
        <v>0</v>
      </c>
      <c r="AD7" s="136">
        <f>$C7*VLOOKUP($A7,'Non-energy Multiplier'!$A$1:$AQ$44,COLUMN('Non-energy Multiplier'!AD$1),0)</f>
        <v>0</v>
      </c>
      <c r="AE7" s="136">
        <f>$C7*VLOOKUP($A7,'Non-energy Multiplier'!$A$1:$AQ$44,COLUMN('Non-energy Multiplier'!AE$1),0)</f>
        <v>0</v>
      </c>
      <c r="AF7" s="136">
        <f>$C7*VLOOKUP($A7,'Non-energy Multiplier'!$A$1:$AQ$44,COLUMN('Non-energy Multiplier'!AF$1),0)</f>
        <v>0</v>
      </c>
      <c r="AG7" s="136">
        <f>$C7*VLOOKUP($A7,'Non-energy Multiplier'!$A$1:$AQ$44,COLUMN('Non-energy Multiplier'!AG$1),0)</f>
        <v>0</v>
      </c>
      <c r="AH7" s="136">
        <f>$C7*VLOOKUP($A7,'Non-energy Multiplier'!$A$1:$AQ$44,COLUMN('Non-energy Multiplier'!AH$1),0)</f>
        <v>0</v>
      </c>
      <c r="AI7" s="136">
        <f>$C7*VLOOKUP($A7,'Non-energy Multiplier'!$A$1:$AQ$44,COLUMN('Non-energy Multiplier'!AI$1),0)</f>
        <v>0</v>
      </c>
      <c r="AJ7" s="136">
        <f>$C7*VLOOKUP($A7,'Non-energy Multiplier'!$A$1:$AQ$44,COLUMN('Non-energy Multiplier'!AJ$1),0)</f>
        <v>0</v>
      </c>
      <c r="AK7" s="136">
        <f>$C7*VLOOKUP($A7,'Non-energy Multiplier'!$A$1:$AQ$44,COLUMN('Non-energy Multiplier'!AK$1),0)</f>
        <v>0</v>
      </c>
      <c r="AL7" s="136">
        <f>$C7*VLOOKUP($A7,'Non-energy Multiplier'!$A$1:$AQ$44,COLUMN('Non-energy Multiplier'!AL$1),0)</f>
        <v>0</v>
      </c>
      <c r="AM7" s="136">
        <f>$C7*VLOOKUP($A7,'Non-energy Multiplier'!$A$1:$AQ$44,COLUMN('Non-energy Multiplier'!AM$1),0)</f>
        <v>0</v>
      </c>
      <c r="AN7" s="136">
        <f>$C7*VLOOKUP($A7,'Non-energy Multiplier'!$A$1:$AQ$44,COLUMN('Non-energy Multiplier'!AN$1),0)</f>
        <v>0</v>
      </c>
      <c r="AO7" s="136">
        <f>$C7*VLOOKUP($A7,'Non-energy Multiplier'!$A$1:$AQ$44,COLUMN('Non-energy Multiplier'!AO$1),0)</f>
        <v>0</v>
      </c>
      <c r="AP7" s="136">
        <f>$C7*VLOOKUP($A7,'Non-energy Multiplier'!$A$1:$AQ$44,COLUMN('Non-energy Multiplier'!AP$1),0)</f>
        <v>0</v>
      </c>
      <c r="AQ7" s="136">
        <f>$C7*VLOOKUP($A7,'Non-energy Multiplier'!$A$1:$AQ$44,COLUMN('Non-energy Multiplier'!AQ$1),0)</f>
        <v>0</v>
      </c>
      <c r="AR7" s="136" t="str">
        <f>VLOOKUP($A7,'Sector Match'!$A$1:$B$43,2,0)</f>
        <v>other mining and quarrying 07T08</v>
      </c>
    </row>
    <row r="8" spans="1:44" x14ac:dyDescent="0.2">
      <c r="A8" s="12" t="s">
        <v>7</v>
      </c>
      <c r="B8" s="136">
        <f>'Non-energy Use 2019'!E121</f>
        <v>0</v>
      </c>
      <c r="C8" s="136">
        <f>'Non-energy Use 2020'!E120</f>
        <v>0</v>
      </c>
      <c r="D8" s="136">
        <f>$C8*VLOOKUP($A8,'Non-energy Multiplier'!$A$1:$AQ$44,COLUMN('Non-energy Multiplier'!D$1),0)</f>
        <v>0</v>
      </c>
      <c r="E8" s="136">
        <f>$C8*VLOOKUP($A8,'Non-energy Multiplier'!$A$1:$AQ$44,COLUMN('Non-energy Multiplier'!E$1),0)</f>
        <v>0</v>
      </c>
      <c r="F8" s="136">
        <f>$C8*VLOOKUP($A8,'Non-energy Multiplier'!$A$1:$AQ$44,COLUMN('Non-energy Multiplier'!F$1),0)</f>
        <v>0</v>
      </c>
      <c r="G8" s="136">
        <f>$C8*VLOOKUP($A8,'Non-energy Multiplier'!$A$1:$AQ$44,COLUMN('Non-energy Multiplier'!G$1),0)</f>
        <v>0</v>
      </c>
      <c r="H8" s="136">
        <f>$C8*VLOOKUP($A8,'Non-energy Multiplier'!$A$1:$AQ$44,COLUMN('Non-energy Multiplier'!H$1),0)</f>
        <v>0</v>
      </c>
      <c r="I8" s="136">
        <f>$C8*VLOOKUP($A8,'Non-energy Multiplier'!$A$1:$AQ$44,COLUMN('Non-energy Multiplier'!I$1),0)</f>
        <v>0</v>
      </c>
      <c r="J8" s="136">
        <f>$C8*VLOOKUP($A8,'Non-energy Multiplier'!$A$1:$AQ$44,COLUMN('Non-energy Multiplier'!J$1),0)</f>
        <v>0</v>
      </c>
      <c r="K8" s="136">
        <f>$C8*VLOOKUP($A8,'Non-energy Multiplier'!$A$1:$AQ$44,COLUMN('Non-energy Multiplier'!K$1),0)</f>
        <v>0</v>
      </c>
      <c r="L8" s="136">
        <f>$C8*VLOOKUP($A8,'Non-energy Multiplier'!$A$1:$AQ$44,COLUMN('Non-energy Multiplier'!L$1),0)</f>
        <v>0</v>
      </c>
      <c r="M8" s="136">
        <f>$C8*VLOOKUP($A8,'Non-energy Multiplier'!$A$1:$AQ$44,COLUMN('Non-energy Multiplier'!M$1),0)</f>
        <v>0</v>
      </c>
      <c r="N8" s="136">
        <f>$C8*VLOOKUP($A8,'Non-energy Multiplier'!$A$1:$AQ$44,COLUMN('Non-energy Multiplier'!N$1),0)</f>
        <v>0</v>
      </c>
      <c r="O8" s="136">
        <f>$C8*VLOOKUP($A8,'Non-energy Multiplier'!$A$1:$AQ$44,COLUMN('Non-energy Multiplier'!O$1),0)</f>
        <v>0</v>
      </c>
      <c r="P8" s="136">
        <f>$C8*VLOOKUP($A8,'Non-energy Multiplier'!$A$1:$AQ$44,COLUMN('Non-energy Multiplier'!P$1),0)</f>
        <v>0</v>
      </c>
      <c r="Q8" s="136">
        <f>$C8*VLOOKUP($A8,'Non-energy Multiplier'!$A$1:$AQ$44,COLUMN('Non-energy Multiplier'!Q$1),0)</f>
        <v>0</v>
      </c>
      <c r="R8" s="136">
        <f>$C8*VLOOKUP($A8,'Non-energy Multiplier'!$A$1:$AQ$44,COLUMN('Non-energy Multiplier'!R$1),0)</f>
        <v>0</v>
      </c>
      <c r="S8" s="136">
        <f>$C8*VLOOKUP($A8,'Non-energy Multiplier'!$A$1:$AQ$44,COLUMN('Non-energy Multiplier'!S$1),0)</f>
        <v>0</v>
      </c>
      <c r="T8" s="136">
        <f>$C8*VLOOKUP($A8,'Non-energy Multiplier'!$A$1:$AQ$44,COLUMN('Non-energy Multiplier'!T$1),0)</f>
        <v>0</v>
      </c>
      <c r="U8" s="136">
        <f>$C8*VLOOKUP($A8,'Non-energy Multiplier'!$A$1:$AQ$44,COLUMN('Non-energy Multiplier'!U$1),0)</f>
        <v>0</v>
      </c>
      <c r="V8" s="136">
        <f>$C8*VLOOKUP($A8,'Non-energy Multiplier'!$A$1:$AQ$44,COLUMN('Non-energy Multiplier'!V$1),0)</f>
        <v>0</v>
      </c>
      <c r="W8" s="136">
        <f>$C8*VLOOKUP($A8,'Non-energy Multiplier'!$A$1:$AQ$44,COLUMN('Non-energy Multiplier'!W$1),0)</f>
        <v>0</v>
      </c>
      <c r="X8" s="136">
        <f>$C8*VLOOKUP($A8,'Non-energy Multiplier'!$A$1:$AQ$44,COLUMN('Non-energy Multiplier'!X$1),0)</f>
        <v>0</v>
      </c>
      <c r="Y8" s="136">
        <f>$C8*VLOOKUP($A8,'Non-energy Multiplier'!$A$1:$AQ$44,COLUMN('Non-energy Multiplier'!Y$1),0)</f>
        <v>0</v>
      </c>
      <c r="Z8" s="136">
        <f>$C8*VLOOKUP($A8,'Non-energy Multiplier'!$A$1:$AQ$44,COLUMN('Non-energy Multiplier'!Z$1),0)</f>
        <v>0</v>
      </c>
      <c r="AA8" s="136">
        <f>$C8*VLOOKUP($A8,'Non-energy Multiplier'!$A$1:$AQ$44,COLUMN('Non-energy Multiplier'!AA$1),0)</f>
        <v>0</v>
      </c>
      <c r="AB8" s="136">
        <f>$C8*VLOOKUP($A8,'Non-energy Multiplier'!$A$1:$AQ$44,COLUMN('Non-energy Multiplier'!AB$1),0)</f>
        <v>0</v>
      </c>
      <c r="AC8" s="136">
        <f>$C8*VLOOKUP($A8,'Non-energy Multiplier'!$A$1:$AQ$44,COLUMN('Non-energy Multiplier'!AC$1),0)</f>
        <v>0</v>
      </c>
      <c r="AD8" s="136">
        <f>$C8*VLOOKUP($A8,'Non-energy Multiplier'!$A$1:$AQ$44,COLUMN('Non-energy Multiplier'!AD$1),0)</f>
        <v>0</v>
      </c>
      <c r="AE8" s="136">
        <f>$C8*VLOOKUP($A8,'Non-energy Multiplier'!$A$1:$AQ$44,COLUMN('Non-energy Multiplier'!AE$1),0)</f>
        <v>0</v>
      </c>
      <c r="AF8" s="136">
        <f>$C8*VLOOKUP($A8,'Non-energy Multiplier'!$A$1:$AQ$44,COLUMN('Non-energy Multiplier'!AF$1),0)</f>
        <v>0</v>
      </c>
      <c r="AG8" s="136">
        <f>$C8*VLOOKUP($A8,'Non-energy Multiplier'!$A$1:$AQ$44,COLUMN('Non-energy Multiplier'!AG$1),0)</f>
        <v>0</v>
      </c>
      <c r="AH8" s="136">
        <f>$C8*VLOOKUP($A8,'Non-energy Multiplier'!$A$1:$AQ$44,COLUMN('Non-energy Multiplier'!AH$1),0)</f>
        <v>0</v>
      </c>
      <c r="AI8" s="136">
        <f>$C8*VLOOKUP($A8,'Non-energy Multiplier'!$A$1:$AQ$44,COLUMN('Non-energy Multiplier'!AI$1),0)</f>
        <v>0</v>
      </c>
      <c r="AJ8" s="136">
        <f>$C8*VLOOKUP($A8,'Non-energy Multiplier'!$A$1:$AQ$44,COLUMN('Non-energy Multiplier'!AJ$1),0)</f>
        <v>0</v>
      </c>
      <c r="AK8" s="136">
        <f>$C8*VLOOKUP($A8,'Non-energy Multiplier'!$A$1:$AQ$44,COLUMN('Non-energy Multiplier'!AK$1),0)</f>
        <v>0</v>
      </c>
      <c r="AL8" s="136">
        <f>$C8*VLOOKUP($A8,'Non-energy Multiplier'!$A$1:$AQ$44,COLUMN('Non-energy Multiplier'!AL$1),0)</f>
        <v>0</v>
      </c>
      <c r="AM8" s="136">
        <f>$C8*VLOOKUP($A8,'Non-energy Multiplier'!$A$1:$AQ$44,COLUMN('Non-energy Multiplier'!AM$1),0)</f>
        <v>0</v>
      </c>
      <c r="AN8" s="136">
        <f>$C8*VLOOKUP($A8,'Non-energy Multiplier'!$A$1:$AQ$44,COLUMN('Non-energy Multiplier'!AN$1),0)</f>
        <v>0</v>
      </c>
      <c r="AO8" s="136">
        <f>$C8*VLOOKUP($A8,'Non-energy Multiplier'!$A$1:$AQ$44,COLUMN('Non-energy Multiplier'!AO$1),0)</f>
        <v>0</v>
      </c>
      <c r="AP8" s="136">
        <f>$C8*VLOOKUP($A8,'Non-energy Multiplier'!$A$1:$AQ$44,COLUMN('Non-energy Multiplier'!AP$1),0)</f>
        <v>0</v>
      </c>
      <c r="AQ8" s="136">
        <f>$C8*VLOOKUP($A8,'Non-energy Multiplier'!$A$1:$AQ$44,COLUMN('Non-energy Multiplier'!AQ$1),0)</f>
        <v>0</v>
      </c>
      <c r="AR8" s="136" t="str">
        <f>VLOOKUP($A8,'Sector Match'!$A$1:$B$43,2,0)</f>
        <v>Mining Support Service Activities 09</v>
      </c>
    </row>
    <row r="9" spans="1:44" x14ac:dyDescent="0.2">
      <c r="A9" s="12" t="s">
        <v>8</v>
      </c>
      <c r="B9" s="136">
        <f>'Non-energy Use 2019'!E122</f>
        <v>0</v>
      </c>
      <c r="C9" s="136">
        <f>'Non-energy Use 2020'!E121</f>
        <v>0</v>
      </c>
      <c r="D9" s="136">
        <f>$C9*VLOOKUP($A9,'Non-energy Multiplier'!$A$1:$AQ$44,COLUMN('Non-energy Multiplier'!D$1),0)</f>
        <v>0</v>
      </c>
      <c r="E9" s="136">
        <f>$C9*VLOOKUP($A9,'Non-energy Multiplier'!$A$1:$AQ$44,COLUMN('Non-energy Multiplier'!E$1),0)</f>
        <v>0</v>
      </c>
      <c r="F9" s="136">
        <f>$C9*VLOOKUP($A9,'Non-energy Multiplier'!$A$1:$AQ$44,COLUMN('Non-energy Multiplier'!F$1),0)</f>
        <v>0</v>
      </c>
      <c r="G9" s="136">
        <f>$C9*VLOOKUP($A9,'Non-energy Multiplier'!$A$1:$AQ$44,COLUMN('Non-energy Multiplier'!G$1),0)</f>
        <v>0</v>
      </c>
      <c r="H9" s="136">
        <f>$C9*VLOOKUP($A9,'Non-energy Multiplier'!$A$1:$AQ$44,COLUMN('Non-energy Multiplier'!H$1),0)</f>
        <v>0</v>
      </c>
      <c r="I9" s="136">
        <f>$C9*VLOOKUP($A9,'Non-energy Multiplier'!$A$1:$AQ$44,COLUMN('Non-energy Multiplier'!I$1),0)</f>
        <v>0</v>
      </c>
      <c r="J9" s="136">
        <f>$C9*VLOOKUP($A9,'Non-energy Multiplier'!$A$1:$AQ$44,COLUMN('Non-energy Multiplier'!J$1),0)</f>
        <v>0</v>
      </c>
      <c r="K9" s="136">
        <f>$C9*VLOOKUP($A9,'Non-energy Multiplier'!$A$1:$AQ$44,COLUMN('Non-energy Multiplier'!K$1),0)</f>
        <v>0</v>
      </c>
      <c r="L9" s="136">
        <f>$C9*VLOOKUP($A9,'Non-energy Multiplier'!$A$1:$AQ$44,COLUMN('Non-energy Multiplier'!L$1),0)</f>
        <v>0</v>
      </c>
      <c r="M9" s="136">
        <f>$C9*VLOOKUP($A9,'Non-energy Multiplier'!$A$1:$AQ$44,COLUMN('Non-energy Multiplier'!M$1),0)</f>
        <v>0</v>
      </c>
      <c r="N9" s="136">
        <f>$C9*VLOOKUP($A9,'Non-energy Multiplier'!$A$1:$AQ$44,COLUMN('Non-energy Multiplier'!N$1),0)</f>
        <v>0</v>
      </c>
      <c r="O9" s="136">
        <f>$C9*VLOOKUP($A9,'Non-energy Multiplier'!$A$1:$AQ$44,COLUMN('Non-energy Multiplier'!O$1),0)</f>
        <v>0</v>
      </c>
      <c r="P9" s="136">
        <f>$C9*VLOOKUP($A9,'Non-energy Multiplier'!$A$1:$AQ$44,COLUMN('Non-energy Multiplier'!P$1),0)</f>
        <v>0</v>
      </c>
      <c r="Q9" s="136">
        <f>$C9*VLOOKUP($A9,'Non-energy Multiplier'!$A$1:$AQ$44,COLUMN('Non-energy Multiplier'!Q$1),0)</f>
        <v>0</v>
      </c>
      <c r="R9" s="136">
        <f>$C9*VLOOKUP($A9,'Non-energy Multiplier'!$A$1:$AQ$44,COLUMN('Non-energy Multiplier'!R$1),0)</f>
        <v>0</v>
      </c>
      <c r="S9" s="136">
        <f>$C9*VLOOKUP($A9,'Non-energy Multiplier'!$A$1:$AQ$44,COLUMN('Non-energy Multiplier'!S$1),0)</f>
        <v>0</v>
      </c>
      <c r="T9" s="136">
        <f>$C9*VLOOKUP($A9,'Non-energy Multiplier'!$A$1:$AQ$44,COLUMN('Non-energy Multiplier'!T$1),0)</f>
        <v>0</v>
      </c>
      <c r="U9" s="136">
        <f>$C9*VLOOKUP($A9,'Non-energy Multiplier'!$A$1:$AQ$44,COLUMN('Non-energy Multiplier'!U$1),0)</f>
        <v>0</v>
      </c>
      <c r="V9" s="136">
        <f>$C9*VLOOKUP($A9,'Non-energy Multiplier'!$A$1:$AQ$44,COLUMN('Non-energy Multiplier'!V$1),0)</f>
        <v>0</v>
      </c>
      <c r="W9" s="136">
        <f>$C9*VLOOKUP($A9,'Non-energy Multiplier'!$A$1:$AQ$44,COLUMN('Non-energy Multiplier'!W$1),0)</f>
        <v>0</v>
      </c>
      <c r="X9" s="136">
        <f>$C9*VLOOKUP($A9,'Non-energy Multiplier'!$A$1:$AQ$44,COLUMN('Non-energy Multiplier'!X$1),0)</f>
        <v>0</v>
      </c>
      <c r="Y9" s="136">
        <f>$C9*VLOOKUP($A9,'Non-energy Multiplier'!$A$1:$AQ$44,COLUMN('Non-energy Multiplier'!Y$1),0)</f>
        <v>0</v>
      </c>
      <c r="Z9" s="136">
        <f>$C9*VLOOKUP($A9,'Non-energy Multiplier'!$A$1:$AQ$44,COLUMN('Non-energy Multiplier'!Z$1),0)</f>
        <v>0</v>
      </c>
      <c r="AA9" s="136">
        <f>$C9*VLOOKUP($A9,'Non-energy Multiplier'!$A$1:$AQ$44,COLUMN('Non-energy Multiplier'!AA$1),0)</f>
        <v>0</v>
      </c>
      <c r="AB9" s="136">
        <f>$C9*VLOOKUP($A9,'Non-energy Multiplier'!$A$1:$AQ$44,COLUMN('Non-energy Multiplier'!AB$1),0)</f>
        <v>0</v>
      </c>
      <c r="AC9" s="136">
        <f>$C9*VLOOKUP($A9,'Non-energy Multiplier'!$A$1:$AQ$44,COLUMN('Non-energy Multiplier'!AC$1),0)</f>
        <v>0</v>
      </c>
      <c r="AD9" s="136">
        <f>$C9*VLOOKUP($A9,'Non-energy Multiplier'!$A$1:$AQ$44,COLUMN('Non-energy Multiplier'!AD$1),0)</f>
        <v>0</v>
      </c>
      <c r="AE9" s="136">
        <f>$C9*VLOOKUP($A9,'Non-energy Multiplier'!$A$1:$AQ$44,COLUMN('Non-energy Multiplier'!AE$1),0)</f>
        <v>0</v>
      </c>
      <c r="AF9" s="136">
        <f>$C9*VLOOKUP($A9,'Non-energy Multiplier'!$A$1:$AQ$44,COLUMN('Non-energy Multiplier'!AF$1),0)</f>
        <v>0</v>
      </c>
      <c r="AG9" s="136">
        <f>$C9*VLOOKUP($A9,'Non-energy Multiplier'!$A$1:$AQ$44,COLUMN('Non-energy Multiplier'!AG$1),0)</f>
        <v>0</v>
      </c>
      <c r="AH9" s="136">
        <f>$C9*VLOOKUP($A9,'Non-energy Multiplier'!$A$1:$AQ$44,COLUMN('Non-energy Multiplier'!AH$1),0)</f>
        <v>0</v>
      </c>
      <c r="AI9" s="136">
        <f>$C9*VLOOKUP($A9,'Non-energy Multiplier'!$A$1:$AQ$44,COLUMN('Non-energy Multiplier'!AI$1),0)</f>
        <v>0</v>
      </c>
      <c r="AJ9" s="136">
        <f>$C9*VLOOKUP($A9,'Non-energy Multiplier'!$A$1:$AQ$44,COLUMN('Non-energy Multiplier'!AJ$1),0)</f>
        <v>0</v>
      </c>
      <c r="AK9" s="136">
        <f>$C9*VLOOKUP($A9,'Non-energy Multiplier'!$A$1:$AQ$44,COLUMN('Non-energy Multiplier'!AK$1),0)</f>
        <v>0</v>
      </c>
      <c r="AL9" s="136">
        <f>$C9*VLOOKUP($A9,'Non-energy Multiplier'!$A$1:$AQ$44,COLUMN('Non-energy Multiplier'!AL$1),0)</f>
        <v>0</v>
      </c>
      <c r="AM9" s="136">
        <f>$C9*VLOOKUP($A9,'Non-energy Multiplier'!$A$1:$AQ$44,COLUMN('Non-energy Multiplier'!AM$1),0)</f>
        <v>0</v>
      </c>
      <c r="AN9" s="136">
        <f>$C9*VLOOKUP($A9,'Non-energy Multiplier'!$A$1:$AQ$44,COLUMN('Non-energy Multiplier'!AN$1),0)</f>
        <v>0</v>
      </c>
      <c r="AO9" s="136">
        <f>$C9*VLOOKUP($A9,'Non-energy Multiplier'!$A$1:$AQ$44,COLUMN('Non-energy Multiplier'!AO$1),0)</f>
        <v>0</v>
      </c>
      <c r="AP9" s="136">
        <f>$C9*VLOOKUP($A9,'Non-energy Multiplier'!$A$1:$AQ$44,COLUMN('Non-energy Multiplier'!AP$1),0)</f>
        <v>0</v>
      </c>
      <c r="AQ9" s="136">
        <f>$C9*VLOOKUP($A9,'Non-energy Multiplier'!$A$1:$AQ$44,COLUMN('Non-energy Multiplier'!AQ$1),0)</f>
        <v>0</v>
      </c>
      <c r="AR9" s="136" t="str">
        <f>VLOOKUP($A9,'Sector Match'!$A$1:$B$43,2,0)</f>
        <v>Mining Support Service Activities 09</v>
      </c>
    </row>
    <row r="10" spans="1:44" x14ac:dyDescent="0.2">
      <c r="A10" s="12" t="s">
        <v>9</v>
      </c>
      <c r="B10" s="136">
        <f>'Non-energy Use 2019'!E123</f>
        <v>0</v>
      </c>
      <c r="C10" s="136">
        <f>'Non-energy Use 2020'!E122</f>
        <v>0</v>
      </c>
      <c r="D10" s="136">
        <f>$C10*VLOOKUP($A10,'Non-energy Multiplier'!$A$1:$AQ$44,COLUMN('Non-energy Multiplier'!D$1),0)</f>
        <v>0</v>
      </c>
      <c r="E10" s="136">
        <f>$C10*VLOOKUP($A10,'Non-energy Multiplier'!$A$1:$AQ$44,COLUMN('Non-energy Multiplier'!E$1),0)</f>
        <v>0</v>
      </c>
      <c r="F10" s="136">
        <f>$C10*VLOOKUP($A10,'Non-energy Multiplier'!$A$1:$AQ$44,COLUMN('Non-energy Multiplier'!F$1),0)</f>
        <v>0</v>
      </c>
      <c r="G10" s="136">
        <f>$C10*VLOOKUP($A10,'Non-energy Multiplier'!$A$1:$AQ$44,COLUMN('Non-energy Multiplier'!G$1),0)</f>
        <v>0</v>
      </c>
      <c r="H10" s="136">
        <f>$C10*VLOOKUP($A10,'Non-energy Multiplier'!$A$1:$AQ$44,COLUMN('Non-energy Multiplier'!H$1),0)</f>
        <v>0</v>
      </c>
      <c r="I10" s="136">
        <f>$C10*VLOOKUP($A10,'Non-energy Multiplier'!$A$1:$AQ$44,COLUMN('Non-energy Multiplier'!I$1),0)</f>
        <v>0</v>
      </c>
      <c r="J10" s="136">
        <f>$C10*VLOOKUP($A10,'Non-energy Multiplier'!$A$1:$AQ$44,COLUMN('Non-energy Multiplier'!J$1),0)</f>
        <v>0</v>
      </c>
      <c r="K10" s="136">
        <f>$C10*VLOOKUP($A10,'Non-energy Multiplier'!$A$1:$AQ$44,COLUMN('Non-energy Multiplier'!K$1),0)</f>
        <v>0</v>
      </c>
      <c r="L10" s="136">
        <f>$C10*VLOOKUP($A10,'Non-energy Multiplier'!$A$1:$AQ$44,COLUMN('Non-energy Multiplier'!L$1),0)</f>
        <v>0</v>
      </c>
      <c r="M10" s="136">
        <f>$C10*VLOOKUP($A10,'Non-energy Multiplier'!$A$1:$AQ$44,COLUMN('Non-energy Multiplier'!M$1),0)</f>
        <v>0</v>
      </c>
      <c r="N10" s="136">
        <f>$C10*VLOOKUP($A10,'Non-energy Multiplier'!$A$1:$AQ$44,COLUMN('Non-energy Multiplier'!N$1),0)</f>
        <v>0</v>
      </c>
      <c r="O10" s="136">
        <f>$C10*VLOOKUP($A10,'Non-energy Multiplier'!$A$1:$AQ$44,COLUMN('Non-energy Multiplier'!O$1),0)</f>
        <v>0</v>
      </c>
      <c r="P10" s="136">
        <f>$C10*VLOOKUP($A10,'Non-energy Multiplier'!$A$1:$AQ$44,COLUMN('Non-energy Multiplier'!P$1),0)</f>
        <v>0</v>
      </c>
      <c r="Q10" s="136">
        <f>$C10*VLOOKUP($A10,'Non-energy Multiplier'!$A$1:$AQ$44,COLUMN('Non-energy Multiplier'!Q$1),0)</f>
        <v>0</v>
      </c>
      <c r="R10" s="136">
        <f>$C10*VLOOKUP($A10,'Non-energy Multiplier'!$A$1:$AQ$44,COLUMN('Non-energy Multiplier'!R$1),0)</f>
        <v>0</v>
      </c>
      <c r="S10" s="136">
        <f>$C10*VLOOKUP($A10,'Non-energy Multiplier'!$A$1:$AQ$44,COLUMN('Non-energy Multiplier'!S$1),0)</f>
        <v>0</v>
      </c>
      <c r="T10" s="136">
        <f>$C10*VLOOKUP($A10,'Non-energy Multiplier'!$A$1:$AQ$44,COLUMN('Non-energy Multiplier'!T$1),0)</f>
        <v>0</v>
      </c>
      <c r="U10" s="136">
        <f>$C10*VLOOKUP($A10,'Non-energy Multiplier'!$A$1:$AQ$44,COLUMN('Non-energy Multiplier'!U$1),0)</f>
        <v>0</v>
      </c>
      <c r="V10" s="136">
        <f>$C10*VLOOKUP($A10,'Non-energy Multiplier'!$A$1:$AQ$44,COLUMN('Non-energy Multiplier'!V$1),0)</f>
        <v>0</v>
      </c>
      <c r="W10" s="136">
        <f>$C10*VLOOKUP($A10,'Non-energy Multiplier'!$A$1:$AQ$44,COLUMN('Non-energy Multiplier'!W$1),0)</f>
        <v>0</v>
      </c>
      <c r="X10" s="136">
        <f>$C10*VLOOKUP($A10,'Non-energy Multiplier'!$A$1:$AQ$44,COLUMN('Non-energy Multiplier'!X$1),0)</f>
        <v>0</v>
      </c>
      <c r="Y10" s="136">
        <f>$C10*VLOOKUP($A10,'Non-energy Multiplier'!$A$1:$AQ$44,COLUMN('Non-energy Multiplier'!Y$1),0)</f>
        <v>0</v>
      </c>
      <c r="Z10" s="136">
        <f>$C10*VLOOKUP($A10,'Non-energy Multiplier'!$A$1:$AQ$44,COLUMN('Non-energy Multiplier'!Z$1),0)</f>
        <v>0</v>
      </c>
      <c r="AA10" s="136">
        <f>$C10*VLOOKUP($A10,'Non-energy Multiplier'!$A$1:$AQ$44,COLUMN('Non-energy Multiplier'!AA$1),0)</f>
        <v>0</v>
      </c>
      <c r="AB10" s="136">
        <f>$C10*VLOOKUP($A10,'Non-energy Multiplier'!$A$1:$AQ$44,COLUMN('Non-energy Multiplier'!AB$1),0)</f>
        <v>0</v>
      </c>
      <c r="AC10" s="136">
        <f>$C10*VLOOKUP($A10,'Non-energy Multiplier'!$A$1:$AQ$44,COLUMN('Non-energy Multiplier'!AC$1),0)</f>
        <v>0</v>
      </c>
      <c r="AD10" s="136">
        <f>$C10*VLOOKUP($A10,'Non-energy Multiplier'!$A$1:$AQ$44,COLUMN('Non-energy Multiplier'!AD$1),0)</f>
        <v>0</v>
      </c>
      <c r="AE10" s="136">
        <f>$C10*VLOOKUP($A10,'Non-energy Multiplier'!$A$1:$AQ$44,COLUMN('Non-energy Multiplier'!AE$1),0)</f>
        <v>0</v>
      </c>
      <c r="AF10" s="136">
        <f>$C10*VLOOKUP($A10,'Non-energy Multiplier'!$A$1:$AQ$44,COLUMN('Non-energy Multiplier'!AF$1),0)</f>
        <v>0</v>
      </c>
      <c r="AG10" s="136">
        <f>$C10*VLOOKUP($A10,'Non-energy Multiplier'!$A$1:$AQ$44,COLUMN('Non-energy Multiplier'!AG$1),0)</f>
        <v>0</v>
      </c>
      <c r="AH10" s="136">
        <f>$C10*VLOOKUP($A10,'Non-energy Multiplier'!$A$1:$AQ$44,COLUMN('Non-energy Multiplier'!AH$1),0)</f>
        <v>0</v>
      </c>
      <c r="AI10" s="136">
        <f>$C10*VLOOKUP($A10,'Non-energy Multiplier'!$A$1:$AQ$44,COLUMN('Non-energy Multiplier'!AI$1),0)</f>
        <v>0</v>
      </c>
      <c r="AJ10" s="136">
        <f>$C10*VLOOKUP($A10,'Non-energy Multiplier'!$A$1:$AQ$44,COLUMN('Non-energy Multiplier'!AJ$1),0)</f>
        <v>0</v>
      </c>
      <c r="AK10" s="136">
        <f>$C10*VLOOKUP($A10,'Non-energy Multiplier'!$A$1:$AQ$44,COLUMN('Non-energy Multiplier'!AK$1),0)</f>
        <v>0</v>
      </c>
      <c r="AL10" s="136">
        <f>$C10*VLOOKUP($A10,'Non-energy Multiplier'!$A$1:$AQ$44,COLUMN('Non-energy Multiplier'!AL$1),0)</f>
        <v>0</v>
      </c>
      <c r="AM10" s="136">
        <f>$C10*VLOOKUP($A10,'Non-energy Multiplier'!$A$1:$AQ$44,COLUMN('Non-energy Multiplier'!AM$1),0)</f>
        <v>0</v>
      </c>
      <c r="AN10" s="136">
        <f>$C10*VLOOKUP($A10,'Non-energy Multiplier'!$A$1:$AQ$44,COLUMN('Non-energy Multiplier'!AN$1),0)</f>
        <v>0</v>
      </c>
      <c r="AO10" s="136">
        <f>$C10*VLOOKUP($A10,'Non-energy Multiplier'!$A$1:$AQ$44,COLUMN('Non-energy Multiplier'!AO$1),0)</f>
        <v>0</v>
      </c>
      <c r="AP10" s="136">
        <f>$C10*VLOOKUP($A10,'Non-energy Multiplier'!$A$1:$AQ$44,COLUMN('Non-energy Multiplier'!AP$1),0)</f>
        <v>0</v>
      </c>
      <c r="AQ10" s="136">
        <f>$C10*VLOOKUP($A10,'Non-energy Multiplier'!$A$1:$AQ$44,COLUMN('Non-energy Multiplier'!AQ$1),0)</f>
        <v>0</v>
      </c>
      <c r="AR10" s="136" t="str">
        <f>VLOOKUP($A10,'Sector Match'!$A$1:$B$43,2,0)</f>
        <v>food beverage and tobacco 10T12</v>
      </c>
    </row>
    <row r="11" spans="1:44" x14ac:dyDescent="0.2">
      <c r="A11" s="12" t="s">
        <v>10</v>
      </c>
      <c r="B11" s="136">
        <f>'Non-energy Use 2019'!E124</f>
        <v>0</v>
      </c>
      <c r="C11" s="136">
        <f>'Non-energy Use 2020'!E123</f>
        <v>0</v>
      </c>
      <c r="D11" s="136">
        <f>$C11*VLOOKUP($A11,'Non-energy Multiplier'!$A$1:$AQ$44,COLUMN('Non-energy Multiplier'!D$1),0)</f>
        <v>0</v>
      </c>
      <c r="E11" s="136">
        <f>$C11*VLOOKUP($A11,'Non-energy Multiplier'!$A$1:$AQ$44,COLUMN('Non-energy Multiplier'!E$1),0)</f>
        <v>0</v>
      </c>
      <c r="F11" s="136">
        <f>$C11*VLOOKUP($A11,'Non-energy Multiplier'!$A$1:$AQ$44,COLUMN('Non-energy Multiplier'!F$1),0)</f>
        <v>0</v>
      </c>
      <c r="G11" s="136">
        <f>$C11*VLOOKUP($A11,'Non-energy Multiplier'!$A$1:$AQ$44,COLUMN('Non-energy Multiplier'!G$1),0)</f>
        <v>0</v>
      </c>
      <c r="H11" s="136">
        <f>$C11*VLOOKUP($A11,'Non-energy Multiplier'!$A$1:$AQ$44,COLUMN('Non-energy Multiplier'!H$1),0)</f>
        <v>0</v>
      </c>
      <c r="I11" s="136">
        <f>$C11*VLOOKUP($A11,'Non-energy Multiplier'!$A$1:$AQ$44,COLUMN('Non-energy Multiplier'!I$1),0)</f>
        <v>0</v>
      </c>
      <c r="J11" s="136">
        <f>$C11*VLOOKUP($A11,'Non-energy Multiplier'!$A$1:$AQ$44,COLUMN('Non-energy Multiplier'!J$1),0)</f>
        <v>0</v>
      </c>
      <c r="K11" s="136">
        <f>$C11*VLOOKUP($A11,'Non-energy Multiplier'!$A$1:$AQ$44,COLUMN('Non-energy Multiplier'!K$1),0)</f>
        <v>0</v>
      </c>
      <c r="L11" s="136">
        <f>$C11*VLOOKUP($A11,'Non-energy Multiplier'!$A$1:$AQ$44,COLUMN('Non-energy Multiplier'!L$1),0)</f>
        <v>0</v>
      </c>
      <c r="M11" s="136">
        <f>$C11*VLOOKUP($A11,'Non-energy Multiplier'!$A$1:$AQ$44,COLUMN('Non-energy Multiplier'!M$1),0)</f>
        <v>0</v>
      </c>
      <c r="N11" s="136">
        <f>$C11*VLOOKUP($A11,'Non-energy Multiplier'!$A$1:$AQ$44,COLUMN('Non-energy Multiplier'!N$1),0)</f>
        <v>0</v>
      </c>
      <c r="O11" s="136">
        <f>$C11*VLOOKUP($A11,'Non-energy Multiplier'!$A$1:$AQ$44,COLUMN('Non-energy Multiplier'!O$1),0)</f>
        <v>0</v>
      </c>
      <c r="P11" s="136">
        <f>$C11*VLOOKUP($A11,'Non-energy Multiplier'!$A$1:$AQ$44,COLUMN('Non-energy Multiplier'!P$1),0)</f>
        <v>0</v>
      </c>
      <c r="Q11" s="136">
        <f>$C11*VLOOKUP($A11,'Non-energy Multiplier'!$A$1:$AQ$44,COLUMN('Non-energy Multiplier'!Q$1),0)</f>
        <v>0</v>
      </c>
      <c r="R11" s="136">
        <f>$C11*VLOOKUP($A11,'Non-energy Multiplier'!$A$1:$AQ$44,COLUMN('Non-energy Multiplier'!R$1),0)</f>
        <v>0</v>
      </c>
      <c r="S11" s="136">
        <f>$C11*VLOOKUP($A11,'Non-energy Multiplier'!$A$1:$AQ$44,COLUMN('Non-energy Multiplier'!S$1),0)</f>
        <v>0</v>
      </c>
      <c r="T11" s="136">
        <f>$C11*VLOOKUP($A11,'Non-energy Multiplier'!$A$1:$AQ$44,COLUMN('Non-energy Multiplier'!T$1),0)</f>
        <v>0</v>
      </c>
      <c r="U11" s="136">
        <f>$C11*VLOOKUP($A11,'Non-energy Multiplier'!$A$1:$AQ$44,COLUMN('Non-energy Multiplier'!U$1),0)</f>
        <v>0</v>
      </c>
      <c r="V11" s="136">
        <f>$C11*VLOOKUP($A11,'Non-energy Multiplier'!$A$1:$AQ$44,COLUMN('Non-energy Multiplier'!V$1),0)</f>
        <v>0</v>
      </c>
      <c r="W11" s="136">
        <f>$C11*VLOOKUP($A11,'Non-energy Multiplier'!$A$1:$AQ$44,COLUMN('Non-energy Multiplier'!W$1),0)</f>
        <v>0</v>
      </c>
      <c r="X11" s="136">
        <f>$C11*VLOOKUP($A11,'Non-energy Multiplier'!$A$1:$AQ$44,COLUMN('Non-energy Multiplier'!X$1),0)</f>
        <v>0</v>
      </c>
      <c r="Y11" s="136">
        <f>$C11*VLOOKUP($A11,'Non-energy Multiplier'!$A$1:$AQ$44,COLUMN('Non-energy Multiplier'!Y$1),0)</f>
        <v>0</v>
      </c>
      <c r="Z11" s="136">
        <f>$C11*VLOOKUP($A11,'Non-energy Multiplier'!$A$1:$AQ$44,COLUMN('Non-energy Multiplier'!Z$1),0)</f>
        <v>0</v>
      </c>
      <c r="AA11" s="136">
        <f>$C11*VLOOKUP($A11,'Non-energy Multiplier'!$A$1:$AQ$44,COLUMN('Non-energy Multiplier'!AA$1),0)</f>
        <v>0</v>
      </c>
      <c r="AB11" s="136">
        <f>$C11*VLOOKUP($A11,'Non-energy Multiplier'!$A$1:$AQ$44,COLUMN('Non-energy Multiplier'!AB$1),0)</f>
        <v>0</v>
      </c>
      <c r="AC11" s="136">
        <f>$C11*VLOOKUP($A11,'Non-energy Multiplier'!$A$1:$AQ$44,COLUMN('Non-energy Multiplier'!AC$1),0)</f>
        <v>0</v>
      </c>
      <c r="AD11" s="136">
        <f>$C11*VLOOKUP($A11,'Non-energy Multiplier'!$A$1:$AQ$44,COLUMN('Non-energy Multiplier'!AD$1),0)</f>
        <v>0</v>
      </c>
      <c r="AE11" s="136">
        <f>$C11*VLOOKUP($A11,'Non-energy Multiplier'!$A$1:$AQ$44,COLUMN('Non-energy Multiplier'!AE$1),0)</f>
        <v>0</v>
      </c>
      <c r="AF11" s="136">
        <f>$C11*VLOOKUP($A11,'Non-energy Multiplier'!$A$1:$AQ$44,COLUMN('Non-energy Multiplier'!AF$1),0)</f>
        <v>0</v>
      </c>
      <c r="AG11" s="136">
        <f>$C11*VLOOKUP($A11,'Non-energy Multiplier'!$A$1:$AQ$44,COLUMN('Non-energy Multiplier'!AG$1),0)</f>
        <v>0</v>
      </c>
      <c r="AH11" s="136">
        <f>$C11*VLOOKUP($A11,'Non-energy Multiplier'!$A$1:$AQ$44,COLUMN('Non-energy Multiplier'!AH$1),0)</f>
        <v>0</v>
      </c>
      <c r="AI11" s="136">
        <f>$C11*VLOOKUP($A11,'Non-energy Multiplier'!$A$1:$AQ$44,COLUMN('Non-energy Multiplier'!AI$1),0)</f>
        <v>0</v>
      </c>
      <c r="AJ11" s="136">
        <f>$C11*VLOOKUP($A11,'Non-energy Multiplier'!$A$1:$AQ$44,COLUMN('Non-energy Multiplier'!AJ$1),0)</f>
        <v>0</v>
      </c>
      <c r="AK11" s="136">
        <f>$C11*VLOOKUP($A11,'Non-energy Multiplier'!$A$1:$AQ$44,COLUMN('Non-energy Multiplier'!AK$1),0)</f>
        <v>0</v>
      </c>
      <c r="AL11" s="136">
        <f>$C11*VLOOKUP($A11,'Non-energy Multiplier'!$A$1:$AQ$44,COLUMN('Non-energy Multiplier'!AL$1),0)</f>
        <v>0</v>
      </c>
      <c r="AM11" s="136">
        <f>$C11*VLOOKUP($A11,'Non-energy Multiplier'!$A$1:$AQ$44,COLUMN('Non-energy Multiplier'!AM$1),0)</f>
        <v>0</v>
      </c>
      <c r="AN11" s="136">
        <f>$C11*VLOOKUP($A11,'Non-energy Multiplier'!$A$1:$AQ$44,COLUMN('Non-energy Multiplier'!AN$1),0)</f>
        <v>0</v>
      </c>
      <c r="AO11" s="136">
        <f>$C11*VLOOKUP($A11,'Non-energy Multiplier'!$A$1:$AQ$44,COLUMN('Non-energy Multiplier'!AO$1),0)</f>
        <v>0</v>
      </c>
      <c r="AP11" s="136">
        <f>$C11*VLOOKUP($A11,'Non-energy Multiplier'!$A$1:$AQ$44,COLUMN('Non-energy Multiplier'!AP$1),0)</f>
        <v>0</v>
      </c>
      <c r="AQ11" s="136">
        <f>$C11*VLOOKUP($A11,'Non-energy Multiplier'!$A$1:$AQ$44,COLUMN('Non-energy Multiplier'!AQ$1),0)</f>
        <v>0</v>
      </c>
      <c r="AR11" s="136" t="str">
        <f>VLOOKUP($A11,'Sector Match'!$A$1:$B$43,2,0)</f>
        <v>food beverage and tobacco 10T12</v>
      </c>
    </row>
    <row r="12" spans="1:44" x14ac:dyDescent="0.2">
      <c r="A12" s="12" t="s">
        <v>11</v>
      </c>
      <c r="B12" s="136">
        <f>'Non-energy Use 2019'!E125</f>
        <v>0</v>
      </c>
      <c r="C12" s="136">
        <f>'Non-energy Use 2020'!E124</f>
        <v>0</v>
      </c>
      <c r="D12" s="136">
        <f>$C12*VLOOKUP($A12,'Non-energy Multiplier'!$A$1:$AQ$44,COLUMN('Non-energy Multiplier'!D$1),0)</f>
        <v>0</v>
      </c>
      <c r="E12" s="136">
        <f>$C12*VLOOKUP($A12,'Non-energy Multiplier'!$A$1:$AQ$44,COLUMN('Non-energy Multiplier'!E$1),0)</f>
        <v>0</v>
      </c>
      <c r="F12" s="136">
        <f>$C12*VLOOKUP($A12,'Non-energy Multiplier'!$A$1:$AQ$44,COLUMN('Non-energy Multiplier'!F$1),0)</f>
        <v>0</v>
      </c>
      <c r="G12" s="136">
        <f>$C12*VLOOKUP($A12,'Non-energy Multiplier'!$A$1:$AQ$44,COLUMN('Non-energy Multiplier'!G$1),0)</f>
        <v>0</v>
      </c>
      <c r="H12" s="136">
        <f>$C12*VLOOKUP($A12,'Non-energy Multiplier'!$A$1:$AQ$44,COLUMN('Non-energy Multiplier'!H$1),0)</f>
        <v>0</v>
      </c>
      <c r="I12" s="136">
        <f>$C12*VLOOKUP($A12,'Non-energy Multiplier'!$A$1:$AQ$44,COLUMN('Non-energy Multiplier'!I$1),0)</f>
        <v>0</v>
      </c>
      <c r="J12" s="136">
        <f>$C12*VLOOKUP($A12,'Non-energy Multiplier'!$A$1:$AQ$44,COLUMN('Non-energy Multiplier'!J$1),0)</f>
        <v>0</v>
      </c>
      <c r="K12" s="136">
        <f>$C12*VLOOKUP($A12,'Non-energy Multiplier'!$A$1:$AQ$44,COLUMN('Non-energy Multiplier'!K$1),0)</f>
        <v>0</v>
      </c>
      <c r="L12" s="136">
        <f>$C12*VLOOKUP($A12,'Non-energy Multiplier'!$A$1:$AQ$44,COLUMN('Non-energy Multiplier'!L$1),0)</f>
        <v>0</v>
      </c>
      <c r="M12" s="136">
        <f>$C12*VLOOKUP($A12,'Non-energy Multiplier'!$A$1:$AQ$44,COLUMN('Non-energy Multiplier'!M$1),0)</f>
        <v>0</v>
      </c>
      <c r="N12" s="136">
        <f>$C12*VLOOKUP($A12,'Non-energy Multiplier'!$A$1:$AQ$44,COLUMN('Non-energy Multiplier'!N$1),0)</f>
        <v>0</v>
      </c>
      <c r="O12" s="136">
        <f>$C12*VLOOKUP($A12,'Non-energy Multiplier'!$A$1:$AQ$44,COLUMN('Non-energy Multiplier'!O$1),0)</f>
        <v>0</v>
      </c>
      <c r="P12" s="136">
        <f>$C12*VLOOKUP($A12,'Non-energy Multiplier'!$A$1:$AQ$44,COLUMN('Non-energy Multiplier'!P$1),0)</f>
        <v>0</v>
      </c>
      <c r="Q12" s="136">
        <f>$C12*VLOOKUP($A12,'Non-energy Multiplier'!$A$1:$AQ$44,COLUMN('Non-energy Multiplier'!Q$1),0)</f>
        <v>0</v>
      </c>
      <c r="R12" s="136">
        <f>$C12*VLOOKUP($A12,'Non-energy Multiplier'!$A$1:$AQ$44,COLUMN('Non-energy Multiplier'!R$1),0)</f>
        <v>0</v>
      </c>
      <c r="S12" s="136">
        <f>$C12*VLOOKUP($A12,'Non-energy Multiplier'!$A$1:$AQ$44,COLUMN('Non-energy Multiplier'!S$1),0)</f>
        <v>0</v>
      </c>
      <c r="T12" s="136">
        <f>$C12*VLOOKUP($A12,'Non-energy Multiplier'!$A$1:$AQ$44,COLUMN('Non-energy Multiplier'!T$1),0)</f>
        <v>0</v>
      </c>
      <c r="U12" s="136">
        <f>$C12*VLOOKUP($A12,'Non-energy Multiplier'!$A$1:$AQ$44,COLUMN('Non-energy Multiplier'!U$1),0)</f>
        <v>0</v>
      </c>
      <c r="V12" s="136">
        <f>$C12*VLOOKUP($A12,'Non-energy Multiplier'!$A$1:$AQ$44,COLUMN('Non-energy Multiplier'!V$1),0)</f>
        <v>0</v>
      </c>
      <c r="W12" s="136">
        <f>$C12*VLOOKUP($A12,'Non-energy Multiplier'!$A$1:$AQ$44,COLUMN('Non-energy Multiplier'!W$1),0)</f>
        <v>0</v>
      </c>
      <c r="X12" s="136">
        <f>$C12*VLOOKUP($A12,'Non-energy Multiplier'!$A$1:$AQ$44,COLUMN('Non-energy Multiplier'!X$1),0)</f>
        <v>0</v>
      </c>
      <c r="Y12" s="136">
        <f>$C12*VLOOKUP($A12,'Non-energy Multiplier'!$A$1:$AQ$44,COLUMN('Non-energy Multiplier'!Y$1),0)</f>
        <v>0</v>
      </c>
      <c r="Z12" s="136">
        <f>$C12*VLOOKUP($A12,'Non-energy Multiplier'!$A$1:$AQ$44,COLUMN('Non-energy Multiplier'!Z$1),0)</f>
        <v>0</v>
      </c>
      <c r="AA12" s="136">
        <f>$C12*VLOOKUP($A12,'Non-energy Multiplier'!$A$1:$AQ$44,COLUMN('Non-energy Multiplier'!AA$1),0)</f>
        <v>0</v>
      </c>
      <c r="AB12" s="136">
        <f>$C12*VLOOKUP($A12,'Non-energy Multiplier'!$A$1:$AQ$44,COLUMN('Non-energy Multiplier'!AB$1),0)</f>
        <v>0</v>
      </c>
      <c r="AC12" s="136">
        <f>$C12*VLOOKUP($A12,'Non-energy Multiplier'!$A$1:$AQ$44,COLUMN('Non-energy Multiplier'!AC$1),0)</f>
        <v>0</v>
      </c>
      <c r="AD12" s="136">
        <f>$C12*VLOOKUP($A12,'Non-energy Multiplier'!$A$1:$AQ$44,COLUMN('Non-energy Multiplier'!AD$1),0)</f>
        <v>0</v>
      </c>
      <c r="AE12" s="136">
        <f>$C12*VLOOKUP($A12,'Non-energy Multiplier'!$A$1:$AQ$44,COLUMN('Non-energy Multiplier'!AE$1),0)</f>
        <v>0</v>
      </c>
      <c r="AF12" s="136">
        <f>$C12*VLOOKUP($A12,'Non-energy Multiplier'!$A$1:$AQ$44,COLUMN('Non-energy Multiplier'!AF$1),0)</f>
        <v>0</v>
      </c>
      <c r="AG12" s="136">
        <f>$C12*VLOOKUP($A12,'Non-energy Multiplier'!$A$1:$AQ$44,COLUMN('Non-energy Multiplier'!AG$1),0)</f>
        <v>0</v>
      </c>
      <c r="AH12" s="136">
        <f>$C12*VLOOKUP($A12,'Non-energy Multiplier'!$A$1:$AQ$44,COLUMN('Non-energy Multiplier'!AH$1),0)</f>
        <v>0</v>
      </c>
      <c r="AI12" s="136">
        <f>$C12*VLOOKUP($A12,'Non-energy Multiplier'!$A$1:$AQ$44,COLUMN('Non-energy Multiplier'!AI$1),0)</f>
        <v>0</v>
      </c>
      <c r="AJ12" s="136">
        <f>$C12*VLOOKUP($A12,'Non-energy Multiplier'!$A$1:$AQ$44,COLUMN('Non-energy Multiplier'!AJ$1),0)</f>
        <v>0</v>
      </c>
      <c r="AK12" s="136">
        <f>$C12*VLOOKUP($A12,'Non-energy Multiplier'!$A$1:$AQ$44,COLUMN('Non-energy Multiplier'!AK$1),0)</f>
        <v>0</v>
      </c>
      <c r="AL12" s="136">
        <f>$C12*VLOOKUP($A12,'Non-energy Multiplier'!$A$1:$AQ$44,COLUMN('Non-energy Multiplier'!AL$1),0)</f>
        <v>0</v>
      </c>
      <c r="AM12" s="136">
        <f>$C12*VLOOKUP($A12,'Non-energy Multiplier'!$A$1:$AQ$44,COLUMN('Non-energy Multiplier'!AM$1),0)</f>
        <v>0</v>
      </c>
      <c r="AN12" s="136">
        <f>$C12*VLOOKUP($A12,'Non-energy Multiplier'!$A$1:$AQ$44,COLUMN('Non-energy Multiplier'!AN$1),0)</f>
        <v>0</v>
      </c>
      <c r="AO12" s="136">
        <f>$C12*VLOOKUP($A12,'Non-energy Multiplier'!$A$1:$AQ$44,COLUMN('Non-energy Multiplier'!AO$1),0)</f>
        <v>0</v>
      </c>
      <c r="AP12" s="136">
        <f>$C12*VLOOKUP($A12,'Non-energy Multiplier'!$A$1:$AQ$44,COLUMN('Non-energy Multiplier'!AP$1),0)</f>
        <v>0</v>
      </c>
      <c r="AQ12" s="136">
        <f>$C12*VLOOKUP($A12,'Non-energy Multiplier'!$A$1:$AQ$44,COLUMN('Non-energy Multiplier'!AQ$1),0)</f>
        <v>0</v>
      </c>
      <c r="AR12" s="136" t="str">
        <f>VLOOKUP($A12,'Sector Match'!$A$1:$B$43,2,0)</f>
        <v>food beverage and tobacco 10T12</v>
      </c>
    </row>
    <row r="13" spans="1:44" x14ac:dyDescent="0.2">
      <c r="A13" s="12" t="s">
        <v>12</v>
      </c>
      <c r="B13" s="136">
        <f>'Non-energy Use 2019'!E126</f>
        <v>0</v>
      </c>
      <c r="C13" s="136">
        <f>'Non-energy Use 2020'!E125</f>
        <v>0</v>
      </c>
      <c r="D13" s="136">
        <f>$C13*VLOOKUP($A13,'Non-energy Multiplier'!$A$1:$AQ$44,COLUMN('Non-energy Multiplier'!D$1),0)</f>
        <v>0</v>
      </c>
      <c r="E13" s="136">
        <f>$C13*VLOOKUP($A13,'Non-energy Multiplier'!$A$1:$AQ$44,COLUMN('Non-energy Multiplier'!E$1),0)</f>
        <v>0</v>
      </c>
      <c r="F13" s="136">
        <f>$C13*VLOOKUP($A13,'Non-energy Multiplier'!$A$1:$AQ$44,COLUMN('Non-energy Multiplier'!F$1),0)</f>
        <v>0</v>
      </c>
      <c r="G13" s="136">
        <f>$C13*VLOOKUP($A13,'Non-energy Multiplier'!$A$1:$AQ$44,COLUMN('Non-energy Multiplier'!G$1),0)</f>
        <v>0</v>
      </c>
      <c r="H13" s="136">
        <f>$C13*VLOOKUP($A13,'Non-energy Multiplier'!$A$1:$AQ$44,COLUMN('Non-energy Multiplier'!H$1),0)</f>
        <v>0</v>
      </c>
      <c r="I13" s="136">
        <f>$C13*VLOOKUP($A13,'Non-energy Multiplier'!$A$1:$AQ$44,COLUMN('Non-energy Multiplier'!I$1),0)</f>
        <v>0</v>
      </c>
      <c r="J13" s="136">
        <f>$C13*VLOOKUP($A13,'Non-energy Multiplier'!$A$1:$AQ$44,COLUMN('Non-energy Multiplier'!J$1),0)</f>
        <v>0</v>
      </c>
      <c r="K13" s="136">
        <f>$C13*VLOOKUP($A13,'Non-energy Multiplier'!$A$1:$AQ$44,COLUMN('Non-energy Multiplier'!K$1),0)</f>
        <v>0</v>
      </c>
      <c r="L13" s="136">
        <f>$C13*VLOOKUP($A13,'Non-energy Multiplier'!$A$1:$AQ$44,COLUMN('Non-energy Multiplier'!L$1),0)</f>
        <v>0</v>
      </c>
      <c r="M13" s="136">
        <f>$C13*VLOOKUP($A13,'Non-energy Multiplier'!$A$1:$AQ$44,COLUMN('Non-energy Multiplier'!M$1),0)</f>
        <v>0</v>
      </c>
      <c r="N13" s="136">
        <f>$C13*VLOOKUP($A13,'Non-energy Multiplier'!$A$1:$AQ$44,COLUMN('Non-energy Multiplier'!N$1),0)</f>
        <v>0</v>
      </c>
      <c r="O13" s="136">
        <f>$C13*VLOOKUP($A13,'Non-energy Multiplier'!$A$1:$AQ$44,COLUMN('Non-energy Multiplier'!O$1),0)</f>
        <v>0</v>
      </c>
      <c r="P13" s="136">
        <f>$C13*VLOOKUP($A13,'Non-energy Multiplier'!$A$1:$AQ$44,COLUMN('Non-energy Multiplier'!P$1),0)</f>
        <v>0</v>
      </c>
      <c r="Q13" s="136">
        <f>$C13*VLOOKUP($A13,'Non-energy Multiplier'!$A$1:$AQ$44,COLUMN('Non-energy Multiplier'!Q$1),0)</f>
        <v>0</v>
      </c>
      <c r="R13" s="136">
        <f>$C13*VLOOKUP($A13,'Non-energy Multiplier'!$A$1:$AQ$44,COLUMN('Non-energy Multiplier'!R$1),0)</f>
        <v>0</v>
      </c>
      <c r="S13" s="136">
        <f>$C13*VLOOKUP($A13,'Non-energy Multiplier'!$A$1:$AQ$44,COLUMN('Non-energy Multiplier'!S$1),0)</f>
        <v>0</v>
      </c>
      <c r="T13" s="136">
        <f>$C13*VLOOKUP($A13,'Non-energy Multiplier'!$A$1:$AQ$44,COLUMN('Non-energy Multiplier'!T$1),0)</f>
        <v>0</v>
      </c>
      <c r="U13" s="136">
        <f>$C13*VLOOKUP($A13,'Non-energy Multiplier'!$A$1:$AQ$44,COLUMN('Non-energy Multiplier'!U$1),0)</f>
        <v>0</v>
      </c>
      <c r="V13" s="136">
        <f>$C13*VLOOKUP($A13,'Non-energy Multiplier'!$A$1:$AQ$44,COLUMN('Non-energy Multiplier'!V$1),0)</f>
        <v>0</v>
      </c>
      <c r="W13" s="136">
        <f>$C13*VLOOKUP($A13,'Non-energy Multiplier'!$A$1:$AQ$44,COLUMN('Non-energy Multiplier'!W$1),0)</f>
        <v>0</v>
      </c>
      <c r="X13" s="136">
        <f>$C13*VLOOKUP($A13,'Non-energy Multiplier'!$A$1:$AQ$44,COLUMN('Non-energy Multiplier'!X$1),0)</f>
        <v>0</v>
      </c>
      <c r="Y13" s="136">
        <f>$C13*VLOOKUP($A13,'Non-energy Multiplier'!$A$1:$AQ$44,COLUMN('Non-energy Multiplier'!Y$1),0)</f>
        <v>0</v>
      </c>
      <c r="Z13" s="136">
        <f>$C13*VLOOKUP($A13,'Non-energy Multiplier'!$A$1:$AQ$44,COLUMN('Non-energy Multiplier'!Z$1),0)</f>
        <v>0</v>
      </c>
      <c r="AA13" s="136">
        <f>$C13*VLOOKUP($A13,'Non-energy Multiplier'!$A$1:$AQ$44,COLUMN('Non-energy Multiplier'!AA$1),0)</f>
        <v>0</v>
      </c>
      <c r="AB13" s="136">
        <f>$C13*VLOOKUP($A13,'Non-energy Multiplier'!$A$1:$AQ$44,COLUMN('Non-energy Multiplier'!AB$1),0)</f>
        <v>0</v>
      </c>
      <c r="AC13" s="136">
        <f>$C13*VLOOKUP($A13,'Non-energy Multiplier'!$A$1:$AQ$44,COLUMN('Non-energy Multiplier'!AC$1),0)</f>
        <v>0</v>
      </c>
      <c r="AD13" s="136">
        <f>$C13*VLOOKUP($A13,'Non-energy Multiplier'!$A$1:$AQ$44,COLUMN('Non-energy Multiplier'!AD$1),0)</f>
        <v>0</v>
      </c>
      <c r="AE13" s="136">
        <f>$C13*VLOOKUP($A13,'Non-energy Multiplier'!$A$1:$AQ$44,COLUMN('Non-energy Multiplier'!AE$1),0)</f>
        <v>0</v>
      </c>
      <c r="AF13" s="136">
        <f>$C13*VLOOKUP($A13,'Non-energy Multiplier'!$A$1:$AQ$44,COLUMN('Non-energy Multiplier'!AF$1),0)</f>
        <v>0</v>
      </c>
      <c r="AG13" s="136">
        <f>$C13*VLOOKUP($A13,'Non-energy Multiplier'!$A$1:$AQ$44,COLUMN('Non-energy Multiplier'!AG$1),0)</f>
        <v>0</v>
      </c>
      <c r="AH13" s="136">
        <f>$C13*VLOOKUP($A13,'Non-energy Multiplier'!$A$1:$AQ$44,COLUMN('Non-energy Multiplier'!AH$1),0)</f>
        <v>0</v>
      </c>
      <c r="AI13" s="136">
        <f>$C13*VLOOKUP($A13,'Non-energy Multiplier'!$A$1:$AQ$44,COLUMN('Non-energy Multiplier'!AI$1),0)</f>
        <v>0</v>
      </c>
      <c r="AJ13" s="136">
        <f>$C13*VLOOKUP($A13,'Non-energy Multiplier'!$A$1:$AQ$44,COLUMN('Non-energy Multiplier'!AJ$1),0)</f>
        <v>0</v>
      </c>
      <c r="AK13" s="136">
        <f>$C13*VLOOKUP($A13,'Non-energy Multiplier'!$A$1:$AQ$44,COLUMN('Non-energy Multiplier'!AK$1),0)</f>
        <v>0</v>
      </c>
      <c r="AL13" s="136">
        <f>$C13*VLOOKUP($A13,'Non-energy Multiplier'!$A$1:$AQ$44,COLUMN('Non-energy Multiplier'!AL$1),0)</f>
        <v>0</v>
      </c>
      <c r="AM13" s="136">
        <f>$C13*VLOOKUP($A13,'Non-energy Multiplier'!$A$1:$AQ$44,COLUMN('Non-energy Multiplier'!AM$1),0)</f>
        <v>0</v>
      </c>
      <c r="AN13" s="136">
        <f>$C13*VLOOKUP($A13,'Non-energy Multiplier'!$A$1:$AQ$44,COLUMN('Non-energy Multiplier'!AN$1),0)</f>
        <v>0</v>
      </c>
      <c r="AO13" s="136">
        <f>$C13*VLOOKUP($A13,'Non-energy Multiplier'!$A$1:$AQ$44,COLUMN('Non-energy Multiplier'!AO$1),0)</f>
        <v>0</v>
      </c>
      <c r="AP13" s="136">
        <f>$C13*VLOOKUP($A13,'Non-energy Multiplier'!$A$1:$AQ$44,COLUMN('Non-energy Multiplier'!AP$1),0)</f>
        <v>0</v>
      </c>
      <c r="AQ13" s="136">
        <f>$C13*VLOOKUP($A13,'Non-energy Multiplier'!$A$1:$AQ$44,COLUMN('Non-energy Multiplier'!AQ$1),0)</f>
        <v>0</v>
      </c>
      <c r="AR13" s="136" t="str">
        <f>VLOOKUP($A13,'Sector Match'!$A$1:$B$43,2,0)</f>
        <v>food beverage and tobacco 10T12</v>
      </c>
    </row>
    <row r="14" spans="1:44" x14ac:dyDescent="0.2">
      <c r="A14" s="12" t="s">
        <v>13</v>
      </c>
      <c r="B14" s="136">
        <f>'Non-energy Use 2019'!E127</f>
        <v>0</v>
      </c>
      <c r="C14" s="136">
        <f>'Non-energy Use 2020'!E126</f>
        <v>0</v>
      </c>
      <c r="D14" s="136">
        <f>$C14*VLOOKUP($A14,'Non-energy Multiplier'!$A$1:$AQ$44,COLUMN('Non-energy Multiplier'!D$1),0)</f>
        <v>0</v>
      </c>
      <c r="E14" s="136">
        <f>$C14*VLOOKUP($A14,'Non-energy Multiplier'!$A$1:$AQ$44,COLUMN('Non-energy Multiplier'!E$1),0)</f>
        <v>0</v>
      </c>
      <c r="F14" s="136">
        <f>$C14*VLOOKUP($A14,'Non-energy Multiplier'!$A$1:$AQ$44,COLUMN('Non-energy Multiplier'!F$1),0)</f>
        <v>0</v>
      </c>
      <c r="G14" s="136">
        <f>$C14*VLOOKUP($A14,'Non-energy Multiplier'!$A$1:$AQ$44,COLUMN('Non-energy Multiplier'!G$1),0)</f>
        <v>0</v>
      </c>
      <c r="H14" s="136">
        <f>$C14*VLOOKUP($A14,'Non-energy Multiplier'!$A$1:$AQ$44,COLUMN('Non-energy Multiplier'!H$1),0)</f>
        <v>0</v>
      </c>
      <c r="I14" s="136">
        <f>$C14*VLOOKUP($A14,'Non-energy Multiplier'!$A$1:$AQ$44,COLUMN('Non-energy Multiplier'!I$1),0)</f>
        <v>0</v>
      </c>
      <c r="J14" s="136">
        <f>$C14*VLOOKUP($A14,'Non-energy Multiplier'!$A$1:$AQ$44,COLUMN('Non-energy Multiplier'!J$1),0)</f>
        <v>0</v>
      </c>
      <c r="K14" s="136">
        <f>$C14*VLOOKUP($A14,'Non-energy Multiplier'!$A$1:$AQ$44,COLUMN('Non-energy Multiplier'!K$1),0)</f>
        <v>0</v>
      </c>
      <c r="L14" s="136">
        <f>$C14*VLOOKUP($A14,'Non-energy Multiplier'!$A$1:$AQ$44,COLUMN('Non-energy Multiplier'!L$1),0)</f>
        <v>0</v>
      </c>
      <c r="M14" s="136">
        <f>$C14*VLOOKUP($A14,'Non-energy Multiplier'!$A$1:$AQ$44,COLUMN('Non-energy Multiplier'!M$1),0)</f>
        <v>0</v>
      </c>
      <c r="N14" s="136">
        <f>$C14*VLOOKUP($A14,'Non-energy Multiplier'!$A$1:$AQ$44,COLUMN('Non-energy Multiplier'!N$1),0)</f>
        <v>0</v>
      </c>
      <c r="O14" s="136">
        <f>$C14*VLOOKUP($A14,'Non-energy Multiplier'!$A$1:$AQ$44,COLUMN('Non-energy Multiplier'!O$1),0)</f>
        <v>0</v>
      </c>
      <c r="P14" s="136">
        <f>$C14*VLOOKUP($A14,'Non-energy Multiplier'!$A$1:$AQ$44,COLUMN('Non-energy Multiplier'!P$1),0)</f>
        <v>0</v>
      </c>
      <c r="Q14" s="136">
        <f>$C14*VLOOKUP($A14,'Non-energy Multiplier'!$A$1:$AQ$44,COLUMN('Non-energy Multiplier'!Q$1),0)</f>
        <v>0</v>
      </c>
      <c r="R14" s="136">
        <f>$C14*VLOOKUP($A14,'Non-energy Multiplier'!$A$1:$AQ$44,COLUMN('Non-energy Multiplier'!R$1),0)</f>
        <v>0</v>
      </c>
      <c r="S14" s="136">
        <f>$C14*VLOOKUP($A14,'Non-energy Multiplier'!$A$1:$AQ$44,COLUMN('Non-energy Multiplier'!S$1),0)</f>
        <v>0</v>
      </c>
      <c r="T14" s="136">
        <f>$C14*VLOOKUP($A14,'Non-energy Multiplier'!$A$1:$AQ$44,COLUMN('Non-energy Multiplier'!T$1),0)</f>
        <v>0</v>
      </c>
      <c r="U14" s="136">
        <f>$C14*VLOOKUP($A14,'Non-energy Multiplier'!$A$1:$AQ$44,COLUMN('Non-energy Multiplier'!U$1),0)</f>
        <v>0</v>
      </c>
      <c r="V14" s="136">
        <f>$C14*VLOOKUP($A14,'Non-energy Multiplier'!$A$1:$AQ$44,COLUMN('Non-energy Multiplier'!V$1),0)</f>
        <v>0</v>
      </c>
      <c r="W14" s="136">
        <f>$C14*VLOOKUP($A14,'Non-energy Multiplier'!$A$1:$AQ$44,COLUMN('Non-energy Multiplier'!W$1),0)</f>
        <v>0</v>
      </c>
      <c r="X14" s="136">
        <f>$C14*VLOOKUP($A14,'Non-energy Multiplier'!$A$1:$AQ$44,COLUMN('Non-energy Multiplier'!X$1),0)</f>
        <v>0</v>
      </c>
      <c r="Y14" s="136">
        <f>$C14*VLOOKUP($A14,'Non-energy Multiplier'!$A$1:$AQ$44,COLUMN('Non-energy Multiplier'!Y$1),0)</f>
        <v>0</v>
      </c>
      <c r="Z14" s="136">
        <f>$C14*VLOOKUP($A14,'Non-energy Multiplier'!$A$1:$AQ$44,COLUMN('Non-energy Multiplier'!Z$1),0)</f>
        <v>0</v>
      </c>
      <c r="AA14" s="136">
        <f>$C14*VLOOKUP($A14,'Non-energy Multiplier'!$A$1:$AQ$44,COLUMN('Non-energy Multiplier'!AA$1),0)</f>
        <v>0</v>
      </c>
      <c r="AB14" s="136">
        <f>$C14*VLOOKUP($A14,'Non-energy Multiplier'!$A$1:$AQ$44,COLUMN('Non-energy Multiplier'!AB$1),0)</f>
        <v>0</v>
      </c>
      <c r="AC14" s="136">
        <f>$C14*VLOOKUP($A14,'Non-energy Multiplier'!$A$1:$AQ$44,COLUMN('Non-energy Multiplier'!AC$1),0)</f>
        <v>0</v>
      </c>
      <c r="AD14" s="136">
        <f>$C14*VLOOKUP($A14,'Non-energy Multiplier'!$A$1:$AQ$44,COLUMN('Non-energy Multiplier'!AD$1),0)</f>
        <v>0</v>
      </c>
      <c r="AE14" s="136">
        <f>$C14*VLOOKUP($A14,'Non-energy Multiplier'!$A$1:$AQ$44,COLUMN('Non-energy Multiplier'!AE$1),0)</f>
        <v>0</v>
      </c>
      <c r="AF14" s="136">
        <f>$C14*VLOOKUP($A14,'Non-energy Multiplier'!$A$1:$AQ$44,COLUMN('Non-energy Multiplier'!AF$1),0)</f>
        <v>0</v>
      </c>
      <c r="AG14" s="136">
        <f>$C14*VLOOKUP($A14,'Non-energy Multiplier'!$A$1:$AQ$44,COLUMN('Non-energy Multiplier'!AG$1),0)</f>
        <v>0</v>
      </c>
      <c r="AH14" s="136">
        <f>$C14*VLOOKUP($A14,'Non-energy Multiplier'!$A$1:$AQ$44,COLUMN('Non-energy Multiplier'!AH$1),0)</f>
        <v>0</v>
      </c>
      <c r="AI14" s="136">
        <f>$C14*VLOOKUP($A14,'Non-energy Multiplier'!$A$1:$AQ$44,COLUMN('Non-energy Multiplier'!AI$1),0)</f>
        <v>0</v>
      </c>
      <c r="AJ14" s="136">
        <f>$C14*VLOOKUP($A14,'Non-energy Multiplier'!$A$1:$AQ$44,COLUMN('Non-energy Multiplier'!AJ$1),0)</f>
        <v>0</v>
      </c>
      <c r="AK14" s="136">
        <f>$C14*VLOOKUP($A14,'Non-energy Multiplier'!$A$1:$AQ$44,COLUMN('Non-energy Multiplier'!AK$1),0)</f>
        <v>0</v>
      </c>
      <c r="AL14" s="136">
        <f>$C14*VLOOKUP($A14,'Non-energy Multiplier'!$A$1:$AQ$44,COLUMN('Non-energy Multiplier'!AL$1),0)</f>
        <v>0</v>
      </c>
      <c r="AM14" s="136">
        <f>$C14*VLOOKUP($A14,'Non-energy Multiplier'!$A$1:$AQ$44,COLUMN('Non-energy Multiplier'!AM$1),0)</f>
        <v>0</v>
      </c>
      <c r="AN14" s="136">
        <f>$C14*VLOOKUP($A14,'Non-energy Multiplier'!$A$1:$AQ$44,COLUMN('Non-energy Multiplier'!AN$1),0)</f>
        <v>0</v>
      </c>
      <c r="AO14" s="136">
        <f>$C14*VLOOKUP($A14,'Non-energy Multiplier'!$A$1:$AQ$44,COLUMN('Non-energy Multiplier'!AO$1),0)</f>
        <v>0</v>
      </c>
      <c r="AP14" s="136">
        <f>$C14*VLOOKUP($A14,'Non-energy Multiplier'!$A$1:$AQ$44,COLUMN('Non-energy Multiplier'!AP$1),0)</f>
        <v>0</v>
      </c>
      <c r="AQ14" s="136">
        <f>$C14*VLOOKUP($A14,'Non-energy Multiplier'!$A$1:$AQ$44,COLUMN('Non-energy Multiplier'!AQ$1),0)</f>
        <v>0</v>
      </c>
      <c r="AR14" s="136" t="str">
        <f>VLOOKUP($A14,'Sector Match'!$A$1:$B$43,2,0)</f>
        <v>textiles apparel and leather 13T15</v>
      </c>
    </row>
    <row r="15" spans="1:44" x14ac:dyDescent="0.2">
      <c r="A15" s="12" t="s">
        <v>14</v>
      </c>
      <c r="B15" s="136">
        <f>'Non-energy Use 2019'!E128</f>
        <v>0</v>
      </c>
      <c r="C15" s="136">
        <f>'Non-energy Use 2020'!E127</f>
        <v>0</v>
      </c>
      <c r="D15" s="136">
        <f>$C15*VLOOKUP($A15,'Non-energy Multiplier'!$A$1:$AQ$44,COLUMN('Non-energy Multiplier'!D$1),0)</f>
        <v>0</v>
      </c>
      <c r="E15" s="136">
        <f>$C15*VLOOKUP($A15,'Non-energy Multiplier'!$A$1:$AQ$44,COLUMN('Non-energy Multiplier'!E$1),0)</f>
        <v>0</v>
      </c>
      <c r="F15" s="136">
        <f>$C15*VLOOKUP($A15,'Non-energy Multiplier'!$A$1:$AQ$44,COLUMN('Non-energy Multiplier'!F$1),0)</f>
        <v>0</v>
      </c>
      <c r="G15" s="136">
        <f>$C15*VLOOKUP($A15,'Non-energy Multiplier'!$A$1:$AQ$44,COLUMN('Non-energy Multiplier'!G$1),0)</f>
        <v>0</v>
      </c>
      <c r="H15" s="136">
        <f>$C15*VLOOKUP($A15,'Non-energy Multiplier'!$A$1:$AQ$44,COLUMN('Non-energy Multiplier'!H$1),0)</f>
        <v>0</v>
      </c>
      <c r="I15" s="136">
        <f>$C15*VLOOKUP($A15,'Non-energy Multiplier'!$A$1:$AQ$44,COLUMN('Non-energy Multiplier'!I$1),0)</f>
        <v>0</v>
      </c>
      <c r="J15" s="136">
        <f>$C15*VLOOKUP($A15,'Non-energy Multiplier'!$A$1:$AQ$44,COLUMN('Non-energy Multiplier'!J$1),0)</f>
        <v>0</v>
      </c>
      <c r="K15" s="136">
        <f>$C15*VLOOKUP($A15,'Non-energy Multiplier'!$A$1:$AQ$44,COLUMN('Non-energy Multiplier'!K$1),0)</f>
        <v>0</v>
      </c>
      <c r="L15" s="136">
        <f>$C15*VLOOKUP($A15,'Non-energy Multiplier'!$A$1:$AQ$44,COLUMN('Non-energy Multiplier'!L$1),0)</f>
        <v>0</v>
      </c>
      <c r="M15" s="136">
        <f>$C15*VLOOKUP($A15,'Non-energy Multiplier'!$A$1:$AQ$44,COLUMN('Non-energy Multiplier'!M$1),0)</f>
        <v>0</v>
      </c>
      <c r="N15" s="136">
        <f>$C15*VLOOKUP($A15,'Non-energy Multiplier'!$A$1:$AQ$44,COLUMN('Non-energy Multiplier'!N$1),0)</f>
        <v>0</v>
      </c>
      <c r="O15" s="136">
        <f>$C15*VLOOKUP($A15,'Non-energy Multiplier'!$A$1:$AQ$44,COLUMN('Non-energy Multiplier'!O$1),0)</f>
        <v>0</v>
      </c>
      <c r="P15" s="136">
        <f>$C15*VLOOKUP($A15,'Non-energy Multiplier'!$A$1:$AQ$44,COLUMN('Non-energy Multiplier'!P$1),0)</f>
        <v>0</v>
      </c>
      <c r="Q15" s="136">
        <f>$C15*VLOOKUP($A15,'Non-energy Multiplier'!$A$1:$AQ$44,COLUMN('Non-energy Multiplier'!Q$1),0)</f>
        <v>0</v>
      </c>
      <c r="R15" s="136">
        <f>$C15*VLOOKUP($A15,'Non-energy Multiplier'!$A$1:$AQ$44,COLUMN('Non-energy Multiplier'!R$1),0)</f>
        <v>0</v>
      </c>
      <c r="S15" s="136">
        <f>$C15*VLOOKUP($A15,'Non-energy Multiplier'!$A$1:$AQ$44,COLUMN('Non-energy Multiplier'!S$1),0)</f>
        <v>0</v>
      </c>
      <c r="T15" s="136">
        <f>$C15*VLOOKUP($A15,'Non-energy Multiplier'!$A$1:$AQ$44,COLUMN('Non-energy Multiplier'!T$1),0)</f>
        <v>0</v>
      </c>
      <c r="U15" s="136">
        <f>$C15*VLOOKUP($A15,'Non-energy Multiplier'!$A$1:$AQ$44,COLUMN('Non-energy Multiplier'!U$1),0)</f>
        <v>0</v>
      </c>
      <c r="V15" s="136">
        <f>$C15*VLOOKUP($A15,'Non-energy Multiplier'!$A$1:$AQ$44,COLUMN('Non-energy Multiplier'!V$1),0)</f>
        <v>0</v>
      </c>
      <c r="W15" s="136">
        <f>$C15*VLOOKUP($A15,'Non-energy Multiplier'!$A$1:$AQ$44,COLUMN('Non-energy Multiplier'!W$1),0)</f>
        <v>0</v>
      </c>
      <c r="X15" s="136">
        <f>$C15*VLOOKUP($A15,'Non-energy Multiplier'!$A$1:$AQ$44,COLUMN('Non-energy Multiplier'!X$1),0)</f>
        <v>0</v>
      </c>
      <c r="Y15" s="136">
        <f>$C15*VLOOKUP($A15,'Non-energy Multiplier'!$A$1:$AQ$44,COLUMN('Non-energy Multiplier'!Y$1),0)</f>
        <v>0</v>
      </c>
      <c r="Z15" s="136">
        <f>$C15*VLOOKUP($A15,'Non-energy Multiplier'!$A$1:$AQ$44,COLUMN('Non-energy Multiplier'!Z$1),0)</f>
        <v>0</v>
      </c>
      <c r="AA15" s="136">
        <f>$C15*VLOOKUP($A15,'Non-energy Multiplier'!$A$1:$AQ$44,COLUMN('Non-energy Multiplier'!AA$1),0)</f>
        <v>0</v>
      </c>
      <c r="AB15" s="136">
        <f>$C15*VLOOKUP($A15,'Non-energy Multiplier'!$A$1:$AQ$44,COLUMN('Non-energy Multiplier'!AB$1),0)</f>
        <v>0</v>
      </c>
      <c r="AC15" s="136">
        <f>$C15*VLOOKUP($A15,'Non-energy Multiplier'!$A$1:$AQ$44,COLUMN('Non-energy Multiplier'!AC$1),0)</f>
        <v>0</v>
      </c>
      <c r="AD15" s="136">
        <f>$C15*VLOOKUP($A15,'Non-energy Multiplier'!$A$1:$AQ$44,COLUMN('Non-energy Multiplier'!AD$1),0)</f>
        <v>0</v>
      </c>
      <c r="AE15" s="136">
        <f>$C15*VLOOKUP($A15,'Non-energy Multiplier'!$A$1:$AQ$44,COLUMN('Non-energy Multiplier'!AE$1),0)</f>
        <v>0</v>
      </c>
      <c r="AF15" s="136">
        <f>$C15*VLOOKUP($A15,'Non-energy Multiplier'!$A$1:$AQ$44,COLUMN('Non-energy Multiplier'!AF$1),0)</f>
        <v>0</v>
      </c>
      <c r="AG15" s="136">
        <f>$C15*VLOOKUP($A15,'Non-energy Multiplier'!$A$1:$AQ$44,COLUMN('Non-energy Multiplier'!AG$1),0)</f>
        <v>0</v>
      </c>
      <c r="AH15" s="136">
        <f>$C15*VLOOKUP($A15,'Non-energy Multiplier'!$A$1:$AQ$44,COLUMN('Non-energy Multiplier'!AH$1),0)</f>
        <v>0</v>
      </c>
      <c r="AI15" s="136">
        <f>$C15*VLOOKUP($A15,'Non-energy Multiplier'!$A$1:$AQ$44,COLUMN('Non-energy Multiplier'!AI$1),0)</f>
        <v>0</v>
      </c>
      <c r="AJ15" s="136">
        <f>$C15*VLOOKUP($A15,'Non-energy Multiplier'!$A$1:$AQ$44,COLUMN('Non-energy Multiplier'!AJ$1),0)</f>
        <v>0</v>
      </c>
      <c r="AK15" s="136">
        <f>$C15*VLOOKUP($A15,'Non-energy Multiplier'!$A$1:$AQ$44,COLUMN('Non-energy Multiplier'!AK$1),0)</f>
        <v>0</v>
      </c>
      <c r="AL15" s="136">
        <f>$C15*VLOOKUP($A15,'Non-energy Multiplier'!$A$1:$AQ$44,COLUMN('Non-energy Multiplier'!AL$1),0)</f>
        <v>0</v>
      </c>
      <c r="AM15" s="136">
        <f>$C15*VLOOKUP($A15,'Non-energy Multiplier'!$A$1:$AQ$44,COLUMN('Non-energy Multiplier'!AM$1),0)</f>
        <v>0</v>
      </c>
      <c r="AN15" s="136">
        <f>$C15*VLOOKUP($A15,'Non-energy Multiplier'!$A$1:$AQ$44,COLUMN('Non-energy Multiplier'!AN$1),0)</f>
        <v>0</v>
      </c>
      <c r="AO15" s="136">
        <f>$C15*VLOOKUP($A15,'Non-energy Multiplier'!$A$1:$AQ$44,COLUMN('Non-energy Multiplier'!AO$1),0)</f>
        <v>0</v>
      </c>
      <c r="AP15" s="136">
        <f>$C15*VLOOKUP($A15,'Non-energy Multiplier'!$A$1:$AQ$44,COLUMN('Non-energy Multiplier'!AP$1),0)</f>
        <v>0</v>
      </c>
      <c r="AQ15" s="136">
        <f>$C15*VLOOKUP($A15,'Non-energy Multiplier'!$A$1:$AQ$44,COLUMN('Non-energy Multiplier'!AQ$1),0)</f>
        <v>0</v>
      </c>
      <c r="AR15" s="136" t="str">
        <f>VLOOKUP($A15,'Sector Match'!$A$1:$B$43,2,0)</f>
        <v>textiles apparel and leather 13T15</v>
      </c>
    </row>
    <row r="16" spans="1:44" x14ac:dyDescent="0.2">
      <c r="A16" s="12" t="s">
        <v>15</v>
      </c>
      <c r="B16" s="136">
        <f>'Non-energy Use 2019'!E129</f>
        <v>0</v>
      </c>
      <c r="C16" s="136">
        <f>'Non-energy Use 2020'!E128</f>
        <v>0</v>
      </c>
      <c r="D16" s="136">
        <f>$C16*VLOOKUP($A16,'Non-energy Multiplier'!$A$1:$AQ$44,COLUMN('Non-energy Multiplier'!D$1),0)</f>
        <v>0</v>
      </c>
      <c r="E16" s="136">
        <f>$C16*VLOOKUP($A16,'Non-energy Multiplier'!$A$1:$AQ$44,COLUMN('Non-energy Multiplier'!E$1),0)</f>
        <v>0</v>
      </c>
      <c r="F16" s="136">
        <f>$C16*VLOOKUP($A16,'Non-energy Multiplier'!$A$1:$AQ$44,COLUMN('Non-energy Multiplier'!F$1),0)</f>
        <v>0</v>
      </c>
      <c r="G16" s="136">
        <f>$C16*VLOOKUP($A16,'Non-energy Multiplier'!$A$1:$AQ$44,COLUMN('Non-energy Multiplier'!G$1),0)</f>
        <v>0</v>
      </c>
      <c r="H16" s="136">
        <f>$C16*VLOOKUP($A16,'Non-energy Multiplier'!$A$1:$AQ$44,COLUMN('Non-energy Multiplier'!H$1),0)</f>
        <v>0</v>
      </c>
      <c r="I16" s="136">
        <f>$C16*VLOOKUP($A16,'Non-energy Multiplier'!$A$1:$AQ$44,COLUMN('Non-energy Multiplier'!I$1),0)</f>
        <v>0</v>
      </c>
      <c r="J16" s="136">
        <f>$C16*VLOOKUP($A16,'Non-energy Multiplier'!$A$1:$AQ$44,COLUMN('Non-energy Multiplier'!J$1),0)</f>
        <v>0</v>
      </c>
      <c r="K16" s="136">
        <f>$C16*VLOOKUP($A16,'Non-energy Multiplier'!$A$1:$AQ$44,COLUMN('Non-energy Multiplier'!K$1),0)</f>
        <v>0</v>
      </c>
      <c r="L16" s="136">
        <f>$C16*VLOOKUP($A16,'Non-energy Multiplier'!$A$1:$AQ$44,COLUMN('Non-energy Multiplier'!L$1),0)</f>
        <v>0</v>
      </c>
      <c r="M16" s="136">
        <f>$C16*VLOOKUP($A16,'Non-energy Multiplier'!$A$1:$AQ$44,COLUMN('Non-energy Multiplier'!M$1),0)</f>
        <v>0</v>
      </c>
      <c r="N16" s="136">
        <f>$C16*VLOOKUP($A16,'Non-energy Multiplier'!$A$1:$AQ$44,COLUMN('Non-energy Multiplier'!N$1),0)</f>
        <v>0</v>
      </c>
      <c r="O16" s="136">
        <f>$C16*VLOOKUP($A16,'Non-energy Multiplier'!$A$1:$AQ$44,COLUMN('Non-energy Multiplier'!O$1),0)</f>
        <v>0</v>
      </c>
      <c r="P16" s="136">
        <f>$C16*VLOOKUP($A16,'Non-energy Multiplier'!$A$1:$AQ$44,COLUMN('Non-energy Multiplier'!P$1),0)</f>
        <v>0</v>
      </c>
      <c r="Q16" s="136">
        <f>$C16*VLOOKUP($A16,'Non-energy Multiplier'!$A$1:$AQ$44,COLUMN('Non-energy Multiplier'!Q$1),0)</f>
        <v>0</v>
      </c>
      <c r="R16" s="136">
        <f>$C16*VLOOKUP($A16,'Non-energy Multiplier'!$A$1:$AQ$44,COLUMN('Non-energy Multiplier'!R$1),0)</f>
        <v>0</v>
      </c>
      <c r="S16" s="136">
        <f>$C16*VLOOKUP($A16,'Non-energy Multiplier'!$A$1:$AQ$44,COLUMN('Non-energy Multiplier'!S$1),0)</f>
        <v>0</v>
      </c>
      <c r="T16" s="136">
        <f>$C16*VLOOKUP($A16,'Non-energy Multiplier'!$A$1:$AQ$44,COLUMN('Non-energy Multiplier'!T$1),0)</f>
        <v>0</v>
      </c>
      <c r="U16" s="136">
        <f>$C16*VLOOKUP($A16,'Non-energy Multiplier'!$A$1:$AQ$44,COLUMN('Non-energy Multiplier'!U$1),0)</f>
        <v>0</v>
      </c>
      <c r="V16" s="136">
        <f>$C16*VLOOKUP($A16,'Non-energy Multiplier'!$A$1:$AQ$44,COLUMN('Non-energy Multiplier'!V$1),0)</f>
        <v>0</v>
      </c>
      <c r="W16" s="136">
        <f>$C16*VLOOKUP($A16,'Non-energy Multiplier'!$A$1:$AQ$44,COLUMN('Non-energy Multiplier'!W$1),0)</f>
        <v>0</v>
      </c>
      <c r="X16" s="136">
        <f>$C16*VLOOKUP($A16,'Non-energy Multiplier'!$A$1:$AQ$44,COLUMN('Non-energy Multiplier'!X$1),0)</f>
        <v>0</v>
      </c>
      <c r="Y16" s="136">
        <f>$C16*VLOOKUP($A16,'Non-energy Multiplier'!$A$1:$AQ$44,COLUMN('Non-energy Multiplier'!Y$1),0)</f>
        <v>0</v>
      </c>
      <c r="Z16" s="136">
        <f>$C16*VLOOKUP($A16,'Non-energy Multiplier'!$A$1:$AQ$44,COLUMN('Non-energy Multiplier'!Z$1),0)</f>
        <v>0</v>
      </c>
      <c r="AA16" s="136">
        <f>$C16*VLOOKUP($A16,'Non-energy Multiplier'!$A$1:$AQ$44,COLUMN('Non-energy Multiplier'!AA$1),0)</f>
        <v>0</v>
      </c>
      <c r="AB16" s="136">
        <f>$C16*VLOOKUP($A16,'Non-energy Multiplier'!$A$1:$AQ$44,COLUMN('Non-energy Multiplier'!AB$1),0)</f>
        <v>0</v>
      </c>
      <c r="AC16" s="136">
        <f>$C16*VLOOKUP($A16,'Non-energy Multiplier'!$A$1:$AQ$44,COLUMN('Non-energy Multiplier'!AC$1),0)</f>
        <v>0</v>
      </c>
      <c r="AD16" s="136">
        <f>$C16*VLOOKUP($A16,'Non-energy Multiplier'!$A$1:$AQ$44,COLUMN('Non-energy Multiplier'!AD$1),0)</f>
        <v>0</v>
      </c>
      <c r="AE16" s="136">
        <f>$C16*VLOOKUP($A16,'Non-energy Multiplier'!$A$1:$AQ$44,COLUMN('Non-energy Multiplier'!AE$1),0)</f>
        <v>0</v>
      </c>
      <c r="AF16" s="136">
        <f>$C16*VLOOKUP($A16,'Non-energy Multiplier'!$A$1:$AQ$44,COLUMN('Non-energy Multiplier'!AF$1),0)</f>
        <v>0</v>
      </c>
      <c r="AG16" s="136">
        <f>$C16*VLOOKUP($A16,'Non-energy Multiplier'!$A$1:$AQ$44,COLUMN('Non-energy Multiplier'!AG$1),0)</f>
        <v>0</v>
      </c>
      <c r="AH16" s="136">
        <f>$C16*VLOOKUP($A16,'Non-energy Multiplier'!$A$1:$AQ$44,COLUMN('Non-energy Multiplier'!AH$1),0)</f>
        <v>0</v>
      </c>
      <c r="AI16" s="136">
        <f>$C16*VLOOKUP($A16,'Non-energy Multiplier'!$A$1:$AQ$44,COLUMN('Non-energy Multiplier'!AI$1),0)</f>
        <v>0</v>
      </c>
      <c r="AJ16" s="136">
        <f>$C16*VLOOKUP($A16,'Non-energy Multiplier'!$A$1:$AQ$44,COLUMN('Non-energy Multiplier'!AJ$1),0)</f>
        <v>0</v>
      </c>
      <c r="AK16" s="136">
        <f>$C16*VLOOKUP($A16,'Non-energy Multiplier'!$A$1:$AQ$44,COLUMN('Non-energy Multiplier'!AK$1),0)</f>
        <v>0</v>
      </c>
      <c r="AL16" s="136">
        <f>$C16*VLOOKUP($A16,'Non-energy Multiplier'!$A$1:$AQ$44,COLUMN('Non-energy Multiplier'!AL$1),0)</f>
        <v>0</v>
      </c>
      <c r="AM16" s="136">
        <f>$C16*VLOOKUP($A16,'Non-energy Multiplier'!$A$1:$AQ$44,COLUMN('Non-energy Multiplier'!AM$1),0)</f>
        <v>0</v>
      </c>
      <c r="AN16" s="136">
        <f>$C16*VLOOKUP($A16,'Non-energy Multiplier'!$A$1:$AQ$44,COLUMN('Non-energy Multiplier'!AN$1),0)</f>
        <v>0</v>
      </c>
      <c r="AO16" s="136">
        <f>$C16*VLOOKUP($A16,'Non-energy Multiplier'!$A$1:$AQ$44,COLUMN('Non-energy Multiplier'!AO$1),0)</f>
        <v>0</v>
      </c>
      <c r="AP16" s="136">
        <f>$C16*VLOOKUP($A16,'Non-energy Multiplier'!$A$1:$AQ$44,COLUMN('Non-energy Multiplier'!AP$1),0)</f>
        <v>0</v>
      </c>
      <c r="AQ16" s="136">
        <f>$C16*VLOOKUP($A16,'Non-energy Multiplier'!$A$1:$AQ$44,COLUMN('Non-energy Multiplier'!AQ$1),0)</f>
        <v>0</v>
      </c>
      <c r="AR16" s="136" t="str">
        <f>VLOOKUP($A16,'Sector Match'!$A$1:$B$43,2,0)</f>
        <v>textiles apparel and leather 13T15</v>
      </c>
    </row>
    <row r="17" spans="1:44" x14ac:dyDescent="0.2">
      <c r="A17" s="12" t="s">
        <v>16</v>
      </c>
      <c r="B17" s="136">
        <f>'Non-energy Use 2019'!E130</f>
        <v>0</v>
      </c>
      <c r="C17" s="136">
        <f>'Non-energy Use 2020'!E129</f>
        <v>0</v>
      </c>
      <c r="D17" s="136">
        <f>$C17*VLOOKUP($A17,'Non-energy Multiplier'!$A$1:$AQ$44,COLUMN('Non-energy Multiplier'!D$1),0)</f>
        <v>0</v>
      </c>
      <c r="E17" s="136">
        <f>$C17*VLOOKUP($A17,'Non-energy Multiplier'!$A$1:$AQ$44,COLUMN('Non-energy Multiplier'!E$1),0)</f>
        <v>0</v>
      </c>
      <c r="F17" s="136">
        <f>$C17*VLOOKUP($A17,'Non-energy Multiplier'!$A$1:$AQ$44,COLUMN('Non-energy Multiplier'!F$1),0)</f>
        <v>0</v>
      </c>
      <c r="G17" s="136">
        <f>$C17*VLOOKUP($A17,'Non-energy Multiplier'!$A$1:$AQ$44,COLUMN('Non-energy Multiplier'!G$1),0)</f>
        <v>0</v>
      </c>
      <c r="H17" s="136">
        <f>$C17*VLOOKUP($A17,'Non-energy Multiplier'!$A$1:$AQ$44,COLUMN('Non-energy Multiplier'!H$1),0)</f>
        <v>0</v>
      </c>
      <c r="I17" s="136">
        <f>$C17*VLOOKUP($A17,'Non-energy Multiplier'!$A$1:$AQ$44,COLUMN('Non-energy Multiplier'!I$1),0)</f>
        <v>0</v>
      </c>
      <c r="J17" s="136">
        <f>$C17*VLOOKUP($A17,'Non-energy Multiplier'!$A$1:$AQ$44,COLUMN('Non-energy Multiplier'!J$1),0)</f>
        <v>0</v>
      </c>
      <c r="K17" s="136">
        <f>$C17*VLOOKUP($A17,'Non-energy Multiplier'!$A$1:$AQ$44,COLUMN('Non-energy Multiplier'!K$1),0)</f>
        <v>0</v>
      </c>
      <c r="L17" s="136">
        <f>$C17*VLOOKUP($A17,'Non-energy Multiplier'!$A$1:$AQ$44,COLUMN('Non-energy Multiplier'!L$1),0)</f>
        <v>0</v>
      </c>
      <c r="M17" s="136">
        <f>$C17*VLOOKUP($A17,'Non-energy Multiplier'!$A$1:$AQ$44,COLUMN('Non-energy Multiplier'!M$1),0)</f>
        <v>0</v>
      </c>
      <c r="N17" s="136">
        <f>$C17*VLOOKUP($A17,'Non-energy Multiplier'!$A$1:$AQ$44,COLUMN('Non-energy Multiplier'!N$1),0)</f>
        <v>0</v>
      </c>
      <c r="O17" s="136">
        <f>$C17*VLOOKUP($A17,'Non-energy Multiplier'!$A$1:$AQ$44,COLUMN('Non-energy Multiplier'!O$1),0)</f>
        <v>0</v>
      </c>
      <c r="P17" s="136">
        <f>$C17*VLOOKUP($A17,'Non-energy Multiplier'!$A$1:$AQ$44,COLUMN('Non-energy Multiplier'!P$1),0)</f>
        <v>0</v>
      </c>
      <c r="Q17" s="136">
        <f>$C17*VLOOKUP($A17,'Non-energy Multiplier'!$A$1:$AQ$44,COLUMN('Non-energy Multiplier'!Q$1),0)</f>
        <v>0</v>
      </c>
      <c r="R17" s="136">
        <f>$C17*VLOOKUP($A17,'Non-energy Multiplier'!$A$1:$AQ$44,COLUMN('Non-energy Multiplier'!R$1),0)</f>
        <v>0</v>
      </c>
      <c r="S17" s="136">
        <f>$C17*VLOOKUP($A17,'Non-energy Multiplier'!$A$1:$AQ$44,COLUMN('Non-energy Multiplier'!S$1),0)</f>
        <v>0</v>
      </c>
      <c r="T17" s="136">
        <f>$C17*VLOOKUP($A17,'Non-energy Multiplier'!$A$1:$AQ$44,COLUMN('Non-energy Multiplier'!T$1),0)</f>
        <v>0</v>
      </c>
      <c r="U17" s="136">
        <f>$C17*VLOOKUP($A17,'Non-energy Multiplier'!$A$1:$AQ$44,COLUMN('Non-energy Multiplier'!U$1),0)</f>
        <v>0</v>
      </c>
      <c r="V17" s="136">
        <f>$C17*VLOOKUP($A17,'Non-energy Multiplier'!$A$1:$AQ$44,COLUMN('Non-energy Multiplier'!V$1),0)</f>
        <v>0</v>
      </c>
      <c r="W17" s="136">
        <f>$C17*VLOOKUP($A17,'Non-energy Multiplier'!$A$1:$AQ$44,COLUMN('Non-energy Multiplier'!W$1),0)</f>
        <v>0</v>
      </c>
      <c r="X17" s="136">
        <f>$C17*VLOOKUP($A17,'Non-energy Multiplier'!$A$1:$AQ$44,COLUMN('Non-energy Multiplier'!X$1),0)</f>
        <v>0</v>
      </c>
      <c r="Y17" s="136">
        <f>$C17*VLOOKUP($A17,'Non-energy Multiplier'!$A$1:$AQ$44,COLUMN('Non-energy Multiplier'!Y$1),0)</f>
        <v>0</v>
      </c>
      <c r="Z17" s="136">
        <f>$C17*VLOOKUP($A17,'Non-energy Multiplier'!$A$1:$AQ$44,COLUMN('Non-energy Multiplier'!Z$1),0)</f>
        <v>0</v>
      </c>
      <c r="AA17" s="136">
        <f>$C17*VLOOKUP($A17,'Non-energy Multiplier'!$A$1:$AQ$44,COLUMN('Non-energy Multiplier'!AA$1),0)</f>
        <v>0</v>
      </c>
      <c r="AB17" s="136">
        <f>$C17*VLOOKUP($A17,'Non-energy Multiplier'!$A$1:$AQ$44,COLUMN('Non-energy Multiplier'!AB$1),0)</f>
        <v>0</v>
      </c>
      <c r="AC17" s="136">
        <f>$C17*VLOOKUP($A17,'Non-energy Multiplier'!$A$1:$AQ$44,COLUMN('Non-energy Multiplier'!AC$1),0)</f>
        <v>0</v>
      </c>
      <c r="AD17" s="136">
        <f>$C17*VLOOKUP($A17,'Non-energy Multiplier'!$A$1:$AQ$44,COLUMN('Non-energy Multiplier'!AD$1),0)</f>
        <v>0</v>
      </c>
      <c r="AE17" s="136">
        <f>$C17*VLOOKUP($A17,'Non-energy Multiplier'!$A$1:$AQ$44,COLUMN('Non-energy Multiplier'!AE$1),0)</f>
        <v>0</v>
      </c>
      <c r="AF17" s="136">
        <f>$C17*VLOOKUP($A17,'Non-energy Multiplier'!$A$1:$AQ$44,COLUMN('Non-energy Multiplier'!AF$1),0)</f>
        <v>0</v>
      </c>
      <c r="AG17" s="136">
        <f>$C17*VLOOKUP($A17,'Non-energy Multiplier'!$A$1:$AQ$44,COLUMN('Non-energy Multiplier'!AG$1),0)</f>
        <v>0</v>
      </c>
      <c r="AH17" s="136">
        <f>$C17*VLOOKUP($A17,'Non-energy Multiplier'!$A$1:$AQ$44,COLUMN('Non-energy Multiplier'!AH$1),0)</f>
        <v>0</v>
      </c>
      <c r="AI17" s="136">
        <f>$C17*VLOOKUP($A17,'Non-energy Multiplier'!$A$1:$AQ$44,COLUMN('Non-energy Multiplier'!AI$1),0)</f>
        <v>0</v>
      </c>
      <c r="AJ17" s="136">
        <f>$C17*VLOOKUP($A17,'Non-energy Multiplier'!$A$1:$AQ$44,COLUMN('Non-energy Multiplier'!AJ$1),0)</f>
        <v>0</v>
      </c>
      <c r="AK17" s="136">
        <f>$C17*VLOOKUP($A17,'Non-energy Multiplier'!$A$1:$AQ$44,COLUMN('Non-energy Multiplier'!AK$1),0)</f>
        <v>0</v>
      </c>
      <c r="AL17" s="136">
        <f>$C17*VLOOKUP($A17,'Non-energy Multiplier'!$A$1:$AQ$44,COLUMN('Non-energy Multiplier'!AL$1),0)</f>
        <v>0</v>
      </c>
      <c r="AM17" s="136">
        <f>$C17*VLOOKUP($A17,'Non-energy Multiplier'!$A$1:$AQ$44,COLUMN('Non-energy Multiplier'!AM$1),0)</f>
        <v>0</v>
      </c>
      <c r="AN17" s="136">
        <f>$C17*VLOOKUP($A17,'Non-energy Multiplier'!$A$1:$AQ$44,COLUMN('Non-energy Multiplier'!AN$1),0)</f>
        <v>0</v>
      </c>
      <c r="AO17" s="136">
        <f>$C17*VLOOKUP($A17,'Non-energy Multiplier'!$A$1:$AQ$44,COLUMN('Non-energy Multiplier'!AO$1),0)</f>
        <v>0</v>
      </c>
      <c r="AP17" s="136">
        <f>$C17*VLOOKUP($A17,'Non-energy Multiplier'!$A$1:$AQ$44,COLUMN('Non-energy Multiplier'!AP$1),0)</f>
        <v>0</v>
      </c>
      <c r="AQ17" s="136">
        <f>$C17*VLOOKUP($A17,'Non-energy Multiplier'!$A$1:$AQ$44,COLUMN('Non-energy Multiplier'!AQ$1),0)</f>
        <v>0</v>
      </c>
      <c r="AR17" s="136" t="str">
        <f>VLOOKUP($A17,'Sector Match'!$A$1:$B$43,2,0)</f>
        <v>wood products 16</v>
      </c>
    </row>
    <row r="18" spans="1:44" x14ac:dyDescent="0.2">
      <c r="A18" s="12" t="s">
        <v>17</v>
      </c>
      <c r="B18" s="136">
        <f>'Non-energy Use 2019'!E131</f>
        <v>0</v>
      </c>
      <c r="C18" s="136">
        <f>'Non-energy Use 2020'!E130</f>
        <v>0</v>
      </c>
      <c r="D18" s="136">
        <f>$C18*VLOOKUP($A18,'Non-energy Multiplier'!$A$1:$AQ$44,COLUMN('Non-energy Multiplier'!D$1),0)</f>
        <v>0</v>
      </c>
      <c r="E18" s="136">
        <f>$C18*VLOOKUP($A18,'Non-energy Multiplier'!$A$1:$AQ$44,COLUMN('Non-energy Multiplier'!E$1),0)</f>
        <v>0</v>
      </c>
      <c r="F18" s="136">
        <f>$C18*VLOOKUP($A18,'Non-energy Multiplier'!$A$1:$AQ$44,COLUMN('Non-energy Multiplier'!F$1),0)</f>
        <v>0</v>
      </c>
      <c r="G18" s="136">
        <f>$C18*VLOOKUP($A18,'Non-energy Multiplier'!$A$1:$AQ$44,COLUMN('Non-energy Multiplier'!G$1),0)</f>
        <v>0</v>
      </c>
      <c r="H18" s="136">
        <f>$C18*VLOOKUP($A18,'Non-energy Multiplier'!$A$1:$AQ$44,COLUMN('Non-energy Multiplier'!H$1),0)</f>
        <v>0</v>
      </c>
      <c r="I18" s="136">
        <f>$C18*VLOOKUP($A18,'Non-energy Multiplier'!$A$1:$AQ$44,COLUMN('Non-energy Multiplier'!I$1),0)</f>
        <v>0</v>
      </c>
      <c r="J18" s="136">
        <f>$C18*VLOOKUP($A18,'Non-energy Multiplier'!$A$1:$AQ$44,COLUMN('Non-energy Multiplier'!J$1),0)</f>
        <v>0</v>
      </c>
      <c r="K18" s="136">
        <f>$C18*VLOOKUP($A18,'Non-energy Multiplier'!$A$1:$AQ$44,COLUMN('Non-energy Multiplier'!K$1),0)</f>
        <v>0</v>
      </c>
      <c r="L18" s="136">
        <f>$C18*VLOOKUP($A18,'Non-energy Multiplier'!$A$1:$AQ$44,COLUMN('Non-energy Multiplier'!L$1),0)</f>
        <v>0</v>
      </c>
      <c r="M18" s="136">
        <f>$C18*VLOOKUP($A18,'Non-energy Multiplier'!$A$1:$AQ$44,COLUMN('Non-energy Multiplier'!M$1),0)</f>
        <v>0</v>
      </c>
      <c r="N18" s="136">
        <f>$C18*VLOOKUP($A18,'Non-energy Multiplier'!$A$1:$AQ$44,COLUMN('Non-energy Multiplier'!N$1),0)</f>
        <v>0</v>
      </c>
      <c r="O18" s="136">
        <f>$C18*VLOOKUP($A18,'Non-energy Multiplier'!$A$1:$AQ$44,COLUMN('Non-energy Multiplier'!O$1),0)</f>
        <v>0</v>
      </c>
      <c r="P18" s="136">
        <f>$C18*VLOOKUP($A18,'Non-energy Multiplier'!$A$1:$AQ$44,COLUMN('Non-energy Multiplier'!P$1),0)</f>
        <v>0</v>
      </c>
      <c r="Q18" s="136">
        <f>$C18*VLOOKUP($A18,'Non-energy Multiplier'!$A$1:$AQ$44,COLUMN('Non-energy Multiplier'!Q$1),0)</f>
        <v>0</v>
      </c>
      <c r="R18" s="136">
        <f>$C18*VLOOKUP($A18,'Non-energy Multiplier'!$A$1:$AQ$44,COLUMN('Non-energy Multiplier'!R$1),0)</f>
        <v>0</v>
      </c>
      <c r="S18" s="136">
        <f>$C18*VLOOKUP($A18,'Non-energy Multiplier'!$A$1:$AQ$44,COLUMN('Non-energy Multiplier'!S$1),0)</f>
        <v>0</v>
      </c>
      <c r="T18" s="136">
        <f>$C18*VLOOKUP($A18,'Non-energy Multiplier'!$A$1:$AQ$44,COLUMN('Non-energy Multiplier'!T$1),0)</f>
        <v>0</v>
      </c>
      <c r="U18" s="136">
        <f>$C18*VLOOKUP($A18,'Non-energy Multiplier'!$A$1:$AQ$44,COLUMN('Non-energy Multiplier'!U$1),0)</f>
        <v>0</v>
      </c>
      <c r="V18" s="136">
        <f>$C18*VLOOKUP($A18,'Non-energy Multiplier'!$A$1:$AQ$44,COLUMN('Non-energy Multiplier'!V$1),0)</f>
        <v>0</v>
      </c>
      <c r="W18" s="136">
        <f>$C18*VLOOKUP($A18,'Non-energy Multiplier'!$A$1:$AQ$44,COLUMN('Non-energy Multiplier'!W$1),0)</f>
        <v>0</v>
      </c>
      <c r="X18" s="136">
        <f>$C18*VLOOKUP($A18,'Non-energy Multiplier'!$A$1:$AQ$44,COLUMN('Non-energy Multiplier'!X$1),0)</f>
        <v>0</v>
      </c>
      <c r="Y18" s="136">
        <f>$C18*VLOOKUP($A18,'Non-energy Multiplier'!$A$1:$AQ$44,COLUMN('Non-energy Multiplier'!Y$1),0)</f>
        <v>0</v>
      </c>
      <c r="Z18" s="136">
        <f>$C18*VLOOKUP($A18,'Non-energy Multiplier'!$A$1:$AQ$44,COLUMN('Non-energy Multiplier'!Z$1),0)</f>
        <v>0</v>
      </c>
      <c r="AA18" s="136">
        <f>$C18*VLOOKUP($A18,'Non-energy Multiplier'!$A$1:$AQ$44,COLUMN('Non-energy Multiplier'!AA$1),0)</f>
        <v>0</v>
      </c>
      <c r="AB18" s="136">
        <f>$C18*VLOOKUP($A18,'Non-energy Multiplier'!$A$1:$AQ$44,COLUMN('Non-energy Multiplier'!AB$1),0)</f>
        <v>0</v>
      </c>
      <c r="AC18" s="136">
        <f>$C18*VLOOKUP($A18,'Non-energy Multiplier'!$A$1:$AQ$44,COLUMN('Non-energy Multiplier'!AC$1),0)</f>
        <v>0</v>
      </c>
      <c r="AD18" s="136">
        <f>$C18*VLOOKUP($A18,'Non-energy Multiplier'!$A$1:$AQ$44,COLUMN('Non-energy Multiplier'!AD$1),0)</f>
        <v>0</v>
      </c>
      <c r="AE18" s="136">
        <f>$C18*VLOOKUP($A18,'Non-energy Multiplier'!$A$1:$AQ$44,COLUMN('Non-energy Multiplier'!AE$1),0)</f>
        <v>0</v>
      </c>
      <c r="AF18" s="136">
        <f>$C18*VLOOKUP($A18,'Non-energy Multiplier'!$A$1:$AQ$44,COLUMN('Non-energy Multiplier'!AF$1),0)</f>
        <v>0</v>
      </c>
      <c r="AG18" s="136">
        <f>$C18*VLOOKUP($A18,'Non-energy Multiplier'!$A$1:$AQ$44,COLUMN('Non-energy Multiplier'!AG$1),0)</f>
        <v>0</v>
      </c>
      <c r="AH18" s="136">
        <f>$C18*VLOOKUP($A18,'Non-energy Multiplier'!$A$1:$AQ$44,COLUMN('Non-energy Multiplier'!AH$1),0)</f>
        <v>0</v>
      </c>
      <c r="AI18" s="136">
        <f>$C18*VLOOKUP($A18,'Non-energy Multiplier'!$A$1:$AQ$44,COLUMN('Non-energy Multiplier'!AI$1),0)</f>
        <v>0</v>
      </c>
      <c r="AJ18" s="136">
        <f>$C18*VLOOKUP($A18,'Non-energy Multiplier'!$A$1:$AQ$44,COLUMN('Non-energy Multiplier'!AJ$1),0)</f>
        <v>0</v>
      </c>
      <c r="AK18" s="136">
        <f>$C18*VLOOKUP($A18,'Non-energy Multiplier'!$A$1:$AQ$44,COLUMN('Non-energy Multiplier'!AK$1),0)</f>
        <v>0</v>
      </c>
      <c r="AL18" s="136">
        <f>$C18*VLOOKUP($A18,'Non-energy Multiplier'!$A$1:$AQ$44,COLUMN('Non-energy Multiplier'!AL$1),0)</f>
        <v>0</v>
      </c>
      <c r="AM18" s="136">
        <f>$C18*VLOOKUP($A18,'Non-energy Multiplier'!$A$1:$AQ$44,COLUMN('Non-energy Multiplier'!AM$1),0)</f>
        <v>0</v>
      </c>
      <c r="AN18" s="136">
        <f>$C18*VLOOKUP($A18,'Non-energy Multiplier'!$A$1:$AQ$44,COLUMN('Non-energy Multiplier'!AN$1),0)</f>
        <v>0</v>
      </c>
      <c r="AO18" s="136">
        <f>$C18*VLOOKUP($A18,'Non-energy Multiplier'!$A$1:$AQ$44,COLUMN('Non-energy Multiplier'!AO$1),0)</f>
        <v>0</v>
      </c>
      <c r="AP18" s="136">
        <f>$C18*VLOOKUP($A18,'Non-energy Multiplier'!$A$1:$AQ$44,COLUMN('Non-energy Multiplier'!AP$1),0)</f>
        <v>0</v>
      </c>
      <c r="AQ18" s="136">
        <f>$C18*VLOOKUP($A18,'Non-energy Multiplier'!$A$1:$AQ$44,COLUMN('Non-energy Multiplier'!AQ$1),0)</f>
        <v>0</v>
      </c>
      <c r="AR18" s="136" t="str">
        <f>VLOOKUP($A18,'Sector Match'!$A$1:$B$43,2,0)</f>
        <v>wood products 16</v>
      </c>
    </row>
    <row r="19" spans="1:44" x14ac:dyDescent="0.2">
      <c r="A19" s="12" t="s">
        <v>18</v>
      </c>
      <c r="B19" s="136">
        <f>'Non-energy Use 2019'!E132</f>
        <v>0</v>
      </c>
      <c r="C19" s="136">
        <f>'Non-energy Use 2020'!E131</f>
        <v>0</v>
      </c>
      <c r="D19" s="136">
        <f>$C19*VLOOKUP($A19,'Non-energy Multiplier'!$A$1:$AQ$44,COLUMN('Non-energy Multiplier'!D$1),0)</f>
        <v>0</v>
      </c>
      <c r="E19" s="136">
        <f>$C19*VLOOKUP($A19,'Non-energy Multiplier'!$A$1:$AQ$44,COLUMN('Non-energy Multiplier'!E$1),0)</f>
        <v>0</v>
      </c>
      <c r="F19" s="136">
        <f>$C19*VLOOKUP($A19,'Non-energy Multiplier'!$A$1:$AQ$44,COLUMN('Non-energy Multiplier'!F$1),0)</f>
        <v>0</v>
      </c>
      <c r="G19" s="136">
        <f>$C19*VLOOKUP($A19,'Non-energy Multiplier'!$A$1:$AQ$44,COLUMN('Non-energy Multiplier'!G$1),0)</f>
        <v>0</v>
      </c>
      <c r="H19" s="136">
        <f>$C19*VLOOKUP($A19,'Non-energy Multiplier'!$A$1:$AQ$44,COLUMN('Non-energy Multiplier'!H$1),0)</f>
        <v>0</v>
      </c>
      <c r="I19" s="136">
        <f>$C19*VLOOKUP($A19,'Non-energy Multiplier'!$A$1:$AQ$44,COLUMN('Non-energy Multiplier'!I$1),0)</f>
        <v>0</v>
      </c>
      <c r="J19" s="136">
        <f>$C19*VLOOKUP($A19,'Non-energy Multiplier'!$A$1:$AQ$44,COLUMN('Non-energy Multiplier'!J$1),0)</f>
        <v>0</v>
      </c>
      <c r="K19" s="136">
        <f>$C19*VLOOKUP($A19,'Non-energy Multiplier'!$A$1:$AQ$44,COLUMN('Non-energy Multiplier'!K$1),0)</f>
        <v>0</v>
      </c>
      <c r="L19" s="136">
        <f>$C19*VLOOKUP($A19,'Non-energy Multiplier'!$A$1:$AQ$44,COLUMN('Non-energy Multiplier'!L$1),0)</f>
        <v>0</v>
      </c>
      <c r="M19" s="136">
        <f>$C19*VLOOKUP($A19,'Non-energy Multiplier'!$A$1:$AQ$44,COLUMN('Non-energy Multiplier'!M$1),0)</f>
        <v>0</v>
      </c>
      <c r="N19" s="136">
        <f>$C19*VLOOKUP($A19,'Non-energy Multiplier'!$A$1:$AQ$44,COLUMN('Non-energy Multiplier'!N$1),0)</f>
        <v>0</v>
      </c>
      <c r="O19" s="136">
        <f>$C19*VLOOKUP($A19,'Non-energy Multiplier'!$A$1:$AQ$44,COLUMN('Non-energy Multiplier'!O$1),0)</f>
        <v>0</v>
      </c>
      <c r="P19" s="136">
        <f>$C19*VLOOKUP($A19,'Non-energy Multiplier'!$A$1:$AQ$44,COLUMN('Non-energy Multiplier'!P$1),0)</f>
        <v>0</v>
      </c>
      <c r="Q19" s="136">
        <f>$C19*VLOOKUP($A19,'Non-energy Multiplier'!$A$1:$AQ$44,COLUMN('Non-energy Multiplier'!Q$1),0)</f>
        <v>0</v>
      </c>
      <c r="R19" s="136">
        <f>$C19*VLOOKUP($A19,'Non-energy Multiplier'!$A$1:$AQ$44,COLUMN('Non-energy Multiplier'!R$1),0)</f>
        <v>0</v>
      </c>
      <c r="S19" s="136">
        <f>$C19*VLOOKUP($A19,'Non-energy Multiplier'!$A$1:$AQ$44,COLUMN('Non-energy Multiplier'!S$1),0)</f>
        <v>0</v>
      </c>
      <c r="T19" s="136">
        <f>$C19*VLOOKUP($A19,'Non-energy Multiplier'!$A$1:$AQ$44,COLUMN('Non-energy Multiplier'!T$1),0)</f>
        <v>0</v>
      </c>
      <c r="U19" s="136">
        <f>$C19*VLOOKUP($A19,'Non-energy Multiplier'!$A$1:$AQ$44,COLUMN('Non-energy Multiplier'!U$1),0)</f>
        <v>0</v>
      </c>
      <c r="V19" s="136">
        <f>$C19*VLOOKUP($A19,'Non-energy Multiplier'!$A$1:$AQ$44,COLUMN('Non-energy Multiplier'!V$1),0)</f>
        <v>0</v>
      </c>
      <c r="W19" s="136">
        <f>$C19*VLOOKUP($A19,'Non-energy Multiplier'!$A$1:$AQ$44,COLUMN('Non-energy Multiplier'!W$1),0)</f>
        <v>0</v>
      </c>
      <c r="X19" s="136">
        <f>$C19*VLOOKUP($A19,'Non-energy Multiplier'!$A$1:$AQ$44,COLUMN('Non-energy Multiplier'!X$1),0)</f>
        <v>0</v>
      </c>
      <c r="Y19" s="136">
        <f>$C19*VLOOKUP($A19,'Non-energy Multiplier'!$A$1:$AQ$44,COLUMN('Non-energy Multiplier'!Y$1),0)</f>
        <v>0</v>
      </c>
      <c r="Z19" s="136">
        <f>$C19*VLOOKUP($A19,'Non-energy Multiplier'!$A$1:$AQ$44,COLUMN('Non-energy Multiplier'!Z$1),0)</f>
        <v>0</v>
      </c>
      <c r="AA19" s="136">
        <f>$C19*VLOOKUP($A19,'Non-energy Multiplier'!$A$1:$AQ$44,COLUMN('Non-energy Multiplier'!AA$1),0)</f>
        <v>0</v>
      </c>
      <c r="AB19" s="136">
        <f>$C19*VLOOKUP($A19,'Non-energy Multiplier'!$A$1:$AQ$44,COLUMN('Non-energy Multiplier'!AB$1),0)</f>
        <v>0</v>
      </c>
      <c r="AC19" s="136">
        <f>$C19*VLOOKUP($A19,'Non-energy Multiplier'!$A$1:$AQ$44,COLUMN('Non-energy Multiplier'!AC$1),0)</f>
        <v>0</v>
      </c>
      <c r="AD19" s="136">
        <f>$C19*VLOOKUP($A19,'Non-energy Multiplier'!$A$1:$AQ$44,COLUMN('Non-energy Multiplier'!AD$1),0)</f>
        <v>0</v>
      </c>
      <c r="AE19" s="136">
        <f>$C19*VLOOKUP($A19,'Non-energy Multiplier'!$A$1:$AQ$44,COLUMN('Non-energy Multiplier'!AE$1),0)</f>
        <v>0</v>
      </c>
      <c r="AF19" s="136">
        <f>$C19*VLOOKUP($A19,'Non-energy Multiplier'!$A$1:$AQ$44,COLUMN('Non-energy Multiplier'!AF$1),0)</f>
        <v>0</v>
      </c>
      <c r="AG19" s="136">
        <f>$C19*VLOOKUP($A19,'Non-energy Multiplier'!$A$1:$AQ$44,COLUMN('Non-energy Multiplier'!AG$1),0)</f>
        <v>0</v>
      </c>
      <c r="AH19" s="136">
        <f>$C19*VLOOKUP($A19,'Non-energy Multiplier'!$A$1:$AQ$44,COLUMN('Non-energy Multiplier'!AH$1),0)</f>
        <v>0</v>
      </c>
      <c r="AI19" s="136">
        <f>$C19*VLOOKUP($A19,'Non-energy Multiplier'!$A$1:$AQ$44,COLUMN('Non-energy Multiplier'!AI$1),0)</f>
        <v>0</v>
      </c>
      <c r="AJ19" s="136">
        <f>$C19*VLOOKUP($A19,'Non-energy Multiplier'!$A$1:$AQ$44,COLUMN('Non-energy Multiplier'!AJ$1),0)</f>
        <v>0</v>
      </c>
      <c r="AK19" s="136">
        <f>$C19*VLOOKUP($A19,'Non-energy Multiplier'!$A$1:$AQ$44,COLUMN('Non-energy Multiplier'!AK$1),0)</f>
        <v>0</v>
      </c>
      <c r="AL19" s="136">
        <f>$C19*VLOOKUP($A19,'Non-energy Multiplier'!$A$1:$AQ$44,COLUMN('Non-energy Multiplier'!AL$1),0)</f>
        <v>0</v>
      </c>
      <c r="AM19" s="136">
        <f>$C19*VLOOKUP($A19,'Non-energy Multiplier'!$A$1:$AQ$44,COLUMN('Non-energy Multiplier'!AM$1),0)</f>
        <v>0</v>
      </c>
      <c r="AN19" s="136">
        <f>$C19*VLOOKUP($A19,'Non-energy Multiplier'!$A$1:$AQ$44,COLUMN('Non-energy Multiplier'!AN$1),0)</f>
        <v>0</v>
      </c>
      <c r="AO19" s="136">
        <f>$C19*VLOOKUP($A19,'Non-energy Multiplier'!$A$1:$AQ$44,COLUMN('Non-energy Multiplier'!AO$1),0)</f>
        <v>0</v>
      </c>
      <c r="AP19" s="136">
        <f>$C19*VLOOKUP($A19,'Non-energy Multiplier'!$A$1:$AQ$44,COLUMN('Non-energy Multiplier'!AP$1),0)</f>
        <v>0</v>
      </c>
      <c r="AQ19" s="136">
        <f>$C19*VLOOKUP($A19,'Non-energy Multiplier'!$A$1:$AQ$44,COLUMN('Non-energy Multiplier'!AQ$1),0)</f>
        <v>0</v>
      </c>
      <c r="AR19" s="136" t="str">
        <f>VLOOKUP($A19,'Sector Match'!$A$1:$B$43,2,0)</f>
        <v>pulp paper and printing 17T18</v>
      </c>
    </row>
    <row r="20" spans="1:44" x14ac:dyDescent="0.2">
      <c r="A20" s="12" t="s">
        <v>19</v>
      </c>
      <c r="B20" s="136">
        <f>'Non-energy Use 2019'!E133</f>
        <v>0</v>
      </c>
      <c r="C20" s="136">
        <f>'Non-energy Use 2020'!E132</f>
        <v>0</v>
      </c>
      <c r="D20" s="136">
        <f>$C20*VLOOKUP($A20,'Non-energy Multiplier'!$A$1:$AQ$44,COLUMN('Non-energy Multiplier'!D$1),0)</f>
        <v>0</v>
      </c>
      <c r="E20" s="136">
        <f>$C20*VLOOKUP($A20,'Non-energy Multiplier'!$A$1:$AQ$44,COLUMN('Non-energy Multiplier'!E$1),0)</f>
        <v>0</v>
      </c>
      <c r="F20" s="136">
        <f>$C20*VLOOKUP($A20,'Non-energy Multiplier'!$A$1:$AQ$44,COLUMN('Non-energy Multiplier'!F$1),0)</f>
        <v>0</v>
      </c>
      <c r="G20" s="136">
        <f>$C20*VLOOKUP($A20,'Non-energy Multiplier'!$A$1:$AQ$44,COLUMN('Non-energy Multiplier'!G$1),0)</f>
        <v>0</v>
      </c>
      <c r="H20" s="136">
        <f>$C20*VLOOKUP($A20,'Non-energy Multiplier'!$A$1:$AQ$44,COLUMN('Non-energy Multiplier'!H$1),0)</f>
        <v>0</v>
      </c>
      <c r="I20" s="136">
        <f>$C20*VLOOKUP($A20,'Non-energy Multiplier'!$A$1:$AQ$44,COLUMN('Non-energy Multiplier'!I$1),0)</f>
        <v>0</v>
      </c>
      <c r="J20" s="136">
        <f>$C20*VLOOKUP($A20,'Non-energy Multiplier'!$A$1:$AQ$44,COLUMN('Non-energy Multiplier'!J$1),0)</f>
        <v>0</v>
      </c>
      <c r="K20" s="136">
        <f>$C20*VLOOKUP($A20,'Non-energy Multiplier'!$A$1:$AQ$44,COLUMN('Non-energy Multiplier'!K$1),0)</f>
        <v>0</v>
      </c>
      <c r="L20" s="136">
        <f>$C20*VLOOKUP($A20,'Non-energy Multiplier'!$A$1:$AQ$44,COLUMN('Non-energy Multiplier'!L$1),0)</f>
        <v>0</v>
      </c>
      <c r="M20" s="136">
        <f>$C20*VLOOKUP($A20,'Non-energy Multiplier'!$A$1:$AQ$44,COLUMN('Non-energy Multiplier'!M$1),0)</f>
        <v>0</v>
      </c>
      <c r="N20" s="136">
        <f>$C20*VLOOKUP($A20,'Non-energy Multiplier'!$A$1:$AQ$44,COLUMN('Non-energy Multiplier'!N$1),0)</f>
        <v>0</v>
      </c>
      <c r="O20" s="136">
        <f>$C20*VLOOKUP($A20,'Non-energy Multiplier'!$A$1:$AQ$44,COLUMN('Non-energy Multiplier'!O$1),0)</f>
        <v>0</v>
      </c>
      <c r="P20" s="136">
        <f>$C20*VLOOKUP($A20,'Non-energy Multiplier'!$A$1:$AQ$44,COLUMN('Non-energy Multiplier'!P$1),0)</f>
        <v>0</v>
      </c>
      <c r="Q20" s="136">
        <f>$C20*VLOOKUP($A20,'Non-energy Multiplier'!$A$1:$AQ$44,COLUMN('Non-energy Multiplier'!Q$1),0)</f>
        <v>0</v>
      </c>
      <c r="R20" s="136">
        <f>$C20*VLOOKUP($A20,'Non-energy Multiplier'!$A$1:$AQ$44,COLUMN('Non-energy Multiplier'!R$1),0)</f>
        <v>0</v>
      </c>
      <c r="S20" s="136">
        <f>$C20*VLOOKUP($A20,'Non-energy Multiplier'!$A$1:$AQ$44,COLUMN('Non-energy Multiplier'!S$1),0)</f>
        <v>0</v>
      </c>
      <c r="T20" s="136">
        <f>$C20*VLOOKUP($A20,'Non-energy Multiplier'!$A$1:$AQ$44,COLUMN('Non-energy Multiplier'!T$1),0)</f>
        <v>0</v>
      </c>
      <c r="U20" s="136">
        <f>$C20*VLOOKUP($A20,'Non-energy Multiplier'!$A$1:$AQ$44,COLUMN('Non-energy Multiplier'!U$1),0)</f>
        <v>0</v>
      </c>
      <c r="V20" s="136">
        <f>$C20*VLOOKUP($A20,'Non-energy Multiplier'!$A$1:$AQ$44,COLUMN('Non-energy Multiplier'!V$1),0)</f>
        <v>0</v>
      </c>
      <c r="W20" s="136">
        <f>$C20*VLOOKUP($A20,'Non-energy Multiplier'!$A$1:$AQ$44,COLUMN('Non-energy Multiplier'!W$1),0)</f>
        <v>0</v>
      </c>
      <c r="X20" s="136">
        <f>$C20*VLOOKUP($A20,'Non-energy Multiplier'!$A$1:$AQ$44,COLUMN('Non-energy Multiplier'!X$1),0)</f>
        <v>0</v>
      </c>
      <c r="Y20" s="136">
        <f>$C20*VLOOKUP($A20,'Non-energy Multiplier'!$A$1:$AQ$44,COLUMN('Non-energy Multiplier'!Y$1),0)</f>
        <v>0</v>
      </c>
      <c r="Z20" s="136">
        <f>$C20*VLOOKUP($A20,'Non-energy Multiplier'!$A$1:$AQ$44,COLUMN('Non-energy Multiplier'!Z$1),0)</f>
        <v>0</v>
      </c>
      <c r="AA20" s="136">
        <f>$C20*VLOOKUP($A20,'Non-energy Multiplier'!$A$1:$AQ$44,COLUMN('Non-energy Multiplier'!AA$1),0)</f>
        <v>0</v>
      </c>
      <c r="AB20" s="136">
        <f>$C20*VLOOKUP($A20,'Non-energy Multiplier'!$A$1:$AQ$44,COLUMN('Non-energy Multiplier'!AB$1),0)</f>
        <v>0</v>
      </c>
      <c r="AC20" s="136">
        <f>$C20*VLOOKUP($A20,'Non-energy Multiplier'!$A$1:$AQ$44,COLUMN('Non-energy Multiplier'!AC$1),0)</f>
        <v>0</v>
      </c>
      <c r="AD20" s="136">
        <f>$C20*VLOOKUP($A20,'Non-energy Multiplier'!$A$1:$AQ$44,COLUMN('Non-energy Multiplier'!AD$1),0)</f>
        <v>0</v>
      </c>
      <c r="AE20" s="136">
        <f>$C20*VLOOKUP($A20,'Non-energy Multiplier'!$A$1:$AQ$44,COLUMN('Non-energy Multiplier'!AE$1),0)</f>
        <v>0</v>
      </c>
      <c r="AF20" s="136">
        <f>$C20*VLOOKUP($A20,'Non-energy Multiplier'!$A$1:$AQ$44,COLUMN('Non-energy Multiplier'!AF$1),0)</f>
        <v>0</v>
      </c>
      <c r="AG20" s="136">
        <f>$C20*VLOOKUP($A20,'Non-energy Multiplier'!$A$1:$AQ$44,COLUMN('Non-energy Multiplier'!AG$1),0)</f>
        <v>0</v>
      </c>
      <c r="AH20" s="136">
        <f>$C20*VLOOKUP($A20,'Non-energy Multiplier'!$A$1:$AQ$44,COLUMN('Non-energy Multiplier'!AH$1),0)</f>
        <v>0</v>
      </c>
      <c r="AI20" s="136">
        <f>$C20*VLOOKUP($A20,'Non-energy Multiplier'!$A$1:$AQ$44,COLUMN('Non-energy Multiplier'!AI$1),0)</f>
        <v>0</v>
      </c>
      <c r="AJ20" s="136">
        <f>$C20*VLOOKUP($A20,'Non-energy Multiplier'!$A$1:$AQ$44,COLUMN('Non-energy Multiplier'!AJ$1),0)</f>
        <v>0</v>
      </c>
      <c r="AK20" s="136">
        <f>$C20*VLOOKUP($A20,'Non-energy Multiplier'!$A$1:$AQ$44,COLUMN('Non-energy Multiplier'!AK$1),0)</f>
        <v>0</v>
      </c>
      <c r="AL20" s="136">
        <f>$C20*VLOOKUP($A20,'Non-energy Multiplier'!$A$1:$AQ$44,COLUMN('Non-energy Multiplier'!AL$1),0)</f>
        <v>0</v>
      </c>
      <c r="AM20" s="136">
        <f>$C20*VLOOKUP($A20,'Non-energy Multiplier'!$A$1:$AQ$44,COLUMN('Non-energy Multiplier'!AM$1),0)</f>
        <v>0</v>
      </c>
      <c r="AN20" s="136">
        <f>$C20*VLOOKUP($A20,'Non-energy Multiplier'!$A$1:$AQ$44,COLUMN('Non-energy Multiplier'!AN$1),0)</f>
        <v>0</v>
      </c>
      <c r="AO20" s="136">
        <f>$C20*VLOOKUP($A20,'Non-energy Multiplier'!$A$1:$AQ$44,COLUMN('Non-energy Multiplier'!AO$1),0)</f>
        <v>0</v>
      </c>
      <c r="AP20" s="136">
        <f>$C20*VLOOKUP($A20,'Non-energy Multiplier'!$A$1:$AQ$44,COLUMN('Non-energy Multiplier'!AP$1),0)</f>
        <v>0</v>
      </c>
      <c r="AQ20" s="136">
        <f>$C20*VLOOKUP($A20,'Non-energy Multiplier'!$A$1:$AQ$44,COLUMN('Non-energy Multiplier'!AQ$1),0)</f>
        <v>0</v>
      </c>
      <c r="AR20" s="136" t="str">
        <f>VLOOKUP($A20,'Sector Match'!$A$1:$B$43,2,0)</f>
        <v>pulp paper and printing 17T18</v>
      </c>
    </row>
    <row r="21" spans="1:44" x14ac:dyDescent="0.2">
      <c r="A21" s="12" t="s">
        <v>20</v>
      </c>
      <c r="B21" s="136">
        <f>'Non-energy Use 2019'!E134</f>
        <v>0</v>
      </c>
      <c r="C21" s="136">
        <f>'Non-energy Use 2020'!E133</f>
        <v>0</v>
      </c>
      <c r="D21" s="136">
        <f>$C21*VLOOKUP($A21,'Non-energy Multiplier'!$A$1:$AQ$44,COLUMN('Non-energy Multiplier'!D$1),0)</f>
        <v>0</v>
      </c>
      <c r="E21" s="136">
        <f>$C21*VLOOKUP($A21,'Non-energy Multiplier'!$A$1:$AQ$44,COLUMN('Non-energy Multiplier'!E$1),0)</f>
        <v>0</v>
      </c>
      <c r="F21" s="136">
        <f>$C21*VLOOKUP($A21,'Non-energy Multiplier'!$A$1:$AQ$44,COLUMN('Non-energy Multiplier'!F$1),0)</f>
        <v>0</v>
      </c>
      <c r="G21" s="136">
        <f>$C21*VLOOKUP($A21,'Non-energy Multiplier'!$A$1:$AQ$44,COLUMN('Non-energy Multiplier'!G$1),0)</f>
        <v>0</v>
      </c>
      <c r="H21" s="136">
        <f>$C21*VLOOKUP($A21,'Non-energy Multiplier'!$A$1:$AQ$44,COLUMN('Non-energy Multiplier'!H$1),0)</f>
        <v>0</v>
      </c>
      <c r="I21" s="136">
        <f>$C21*VLOOKUP($A21,'Non-energy Multiplier'!$A$1:$AQ$44,COLUMN('Non-energy Multiplier'!I$1),0)</f>
        <v>0</v>
      </c>
      <c r="J21" s="136">
        <f>$C21*VLOOKUP($A21,'Non-energy Multiplier'!$A$1:$AQ$44,COLUMN('Non-energy Multiplier'!J$1),0)</f>
        <v>0</v>
      </c>
      <c r="K21" s="136">
        <f>$C21*VLOOKUP($A21,'Non-energy Multiplier'!$A$1:$AQ$44,COLUMN('Non-energy Multiplier'!K$1),0)</f>
        <v>0</v>
      </c>
      <c r="L21" s="136">
        <f>$C21*VLOOKUP($A21,'Non-energy Multiplier'!$A$1:$AQ$44,COLUMN('Non-energy Multiplier'!L$1),0)</f>
        <v>0</v>
      </c>
      <c r="M21" s="136">
        <f>$C21*VLOOKUP($A21,'Non-energy Multiplier'!$A$1:$AQ$44,COLUMN('Non-energy Multiplier'!M$1),0)</f>
        <v>0</v>
      </c>
      <c r="N21" s="136">
        <f>$C21*VLOOKUP($A21,'Non-energy Multiplier'!$A$1:$AQ$44,COLUMN('Non-energy Multiplier'!N$1),0)</f>
        <v>0</v>
      </c>
      <c r="O21" s="136">
        <f>$C21*VLOOKUP($A21,'Non-energy Multiplier'!$A$1:$AQ$44,COLUMN('Non-energy Multiplier'!O$1),0)</f>
        <v>0</v>
      </c>
      <c r="P21" s="136">
        <f>$C21*VLOOKUP($A21,'Non-energy Multiplier'!$A$1:$AQ$44,COLUMN('Non-energy Multiplier'!P$1),0)</f>
        <v>0</v>
      </c>
      <c r="Q21" s="136">
        <f>$C21*VLOOKUP($A21,'Non-energy Multiplier'!$A$1:$AQ$44,COLUMN('Non-energy Multiplier'!Q$1),0)</f>
        <v>0</v>
      </c>
      <c r="R21" s="136">
        <f>$C21*VLOOKUP($A21,'Non-energy Multiplier'!$A$1:$AQ$44,COLUMN('Non-energy Multiplier'!R$1),0)</f>
        <v>0</v>
      </c>
      <c r="S21" s="136">
        <f>$C21*VLOOKUP($A21,'Non-energy Multiplier'!$A$1:$AQ$44,COLUMN('Non-energy Multiplier'!S$1),0)</f>
        <v>0</v>
      </c>
      <c r="T21" s="136">
        <f>$C21*VLOOKUP($A21,'Non-energy Multiplier'!$A$1:$AQ$44,COLUMN('Non-energy Multiplier'!T$1),0)</f>
        <v>0</v>
      </c>
      <c r="U21" s="136">
        <f>$C21*VLOOKUP($A21,'Non-energy Multiplier'!$A$1:$AQ$44,COLUMN('Non-energy Multiplier'!U$1),0)</f>
        <v>0</v>
      </c>
      <c r="V21" s="136">
        <f>$C21*VLOOKUP($A21,'Non-energy Multiplier'!$A$1:$AQ$44,COLUMN('Non-energy Multiplier'!V$1),0)</f>
        <v>0</v>
      </c>
      <c r="W21" s="136">
        <f>$C21*VLOOKUP($A21,'Non-energy Multiplier'!$A$1:$AQ$44,COLUMN('Non-energy Multiplier'!W$1),0)</f>
        <v>0</v>
      </c>
      <c r="X21" s="136">
        <f>$C21*VLOOKUP($A21,'Non-energy Multiplier'!$A$1:$AQ$44,COLUMN('Non-energy Multiplier'!X$1),0)</f>
        <v>0</v>
      </c>
      <c r="Y21" s="136">
        <f>$C21*VLOOKUP($A21,'Non-energy Multiplier'!$A$1:$AQ$44,COLUMN('Non-energy Multiplier'!Y$1),0)</f>
        <v>0</v>
      </c>
      <c r="Z21" s="136">
        <f>$C21*VLOOKUP($A21,'Non-energy Multiplier'!$A$1:$AQ$44,COLUMN('Non-energy Multiplier'!Z$1),0)</f>
        <v>0</v>
      </c>
      <c r="AA21" s="136">
        <f>$C21*VLOOKUP($A21,'Non-energy Multiplier'!$A$1:$AQ$44,COLUMN('Non-energy Multiplier'!AA$1),0)</f>
        <v>0</v>
      </c>
      <c r="AB21" s="136">
        <f>$C21*VLOOKUP($A21,'Non-energy Multiplier'!$A$1:$AQ$44,COLUMN('Non-energy Multiplier'!AB$1),0)</f>
        <v>0</v>
      </c>
      <c r="AC21" s="136">
        <f>$C21*VLOOKUP($A21,'Non-energy Multiplier'!$A$1:$AQ$44,COLUMN('Non-energy Multiplier'!AC$1),0)</f>
        <v>0</v>
      </c>
      <c r="AD21" s="136">
        <f>$C21*VLOOKUP($A21,'Non-energy Multiplier'!$A$1:$AQ$44,COLUMN('Non-energy Multiplier'!AD$1),0)</f>
        <v>0</v>
      </c>
      <c r="AE21" s="136">
        <f>$C21*VLOOKUP($A21,'Non-energy Multiplier'!$A$1:$AQ$44,COLUMN('Non-energy Multiplier'!AE$1),0)</f>
        <v>0</v>
      </c>
      <c r="AF21" s="136">
        <f>$C21*VLOOKUP($A21,'Non-energy Multiplier'!$A$1:$AQ$44,COLUMN('Non-energy Multiplier'!AF$1),0)</f>
        <v>0</v>
      </c>
      <c r="AG21" s="136">
        <f>$C21*VLOOKUP($A21,'Non-energy Multiplier'!$A$1:$AQ$44,COLUMN('Non-energy Multiplier'!AG$1),0)</f>
        <v>0</v>
      </c>
      <c r="AH21" s="136">
        <f>$C21*VLOOKUP($A21,'Non-energy Multiplier'!$A$1:$AQ$44,COLUMN('Non-energy Multiplier'!AH$1),0)</f>
        <v>0</v>
      </c>
      <c r="AI21" s="136">
        <f>$C21*VLOOKUP($A21,'Non-energy Multiplier'!$A$1:$AQ$44,COLUMN('Non-energy Multiplier'!AI$1),0)</f>
        <v>0</v>
      </c>
      <c r="AJ21" s="136">
        <f>$C21*VLOOKUP($A21,'Non-energy Multiplier'!$A$1:$AQ$44,COLUMN('Non-energy Multiplier'!AJ$1),0)</f>
        <v>0</v>
      </c>
      <c r="AK21" s="136">
        <f>$C21*VLOOKUP($A21,'Non-energy Multiplier'!$A$1:$AQ$44,COLUMN('Non-energy Multiplier'!AK$1),0)</f>
        <v>0</v>
      </c>
      <c r="AL21" s="136">
        <f>$C21*VLOOKUP($A21,'Non-energy Multiplier'!$A$1:$AQ$44,COLUMN('Non-energy Multiplier'!AL$1),0)</f>
        <v>0</v>
      </c>
      <c r="AM21" s="136">
        <f>$C21*VLOOKUP($A21,'Non-energy Multiplier'!$A$1:$AQ$44,COLUMN('Non-energy Multiplier'!AM$1),0)</f>
        <v>0</v>
      </c>
      <c r="AN21" s="136">
        <f>$C21*VLOOKUP($A21,'Non-energy Multiplier'!$A$1:$AQ$44,COLUMN('Non-energy Multiplier'!AN$1),0)</f>
        <v>0</v>
      </c>
      <c r="AO21" s="136">
        <f>$C21*VLOOKUP($A21,'Non-energy Multiplier'!$A$1:$AQ$44,COLUMN('Non-energy Multiplier'!AO$1),0)</f>
        <v>0</v>
      </c>
      <c r="AP21" s="136">
        <f>$C21*VLOOKUP($A21,'Non-energy Multiplier'!$A$1:$AQ$44,COLUMN('Non-energy Multiplier'!AP$1),0)</f>
        <v>0</v>
      </c>
      <c r="AQ21" s="136">
        <f>$C21*VLOOKUP($A21,'Non-energy Multiplier'!$A$1:$AQ$44,COLUMN('Non-energy Multiplier'!AQ$1),0)</f>
        <v>0</v>
      </c>
      <c r="AR21" s="136" t="str">
        <f>VLOOKUP($A21,'Sector Match'!$A$1:$B$43,2,0)</f>
        <v>pulp paper and printing 17T18</v>
      </c>
    </row>
    <row r="22" spans="1:44" x14ac:dyDescent="0.2">
      <c r="A22" s="12" t="s">
        <v>21</v>
      </c>
      <c r="B22" s="136">
        <f>'Non-energy Use 2019'!E135</f>
        <v>161900639885873.56</v>
      </c>
      <c r="C22" s="136">
        <f>'Non-energy Use 2020'!E134</f>
        <v>198152730222374.94</v>
      </c>
      <c r="D22" s="136">
        <f>$C22*VLOOKUP($A22,'Non-energy Multiplier'!$A$1:$AQ$44,COLUMN('Non-energy Multiplier'!D$1),0)</f>
        <v>207767221930466.56</v>
      </c>
      <c r="E22" s="136">
        <f>$C22*VLOOKUP($A22,'Non-energy Multiplier'!$A$1:$AQ$44,COLUMN('Non-energy Multiplier'!E$1),0)</f>
        <v>217381713638558.16</v>
      </c>
      <c r="F22" s="136">
        <f>$C22*VLOOKUP($A22,'Non-energy Multiplier'!$A$1:$AQ$44,COLUMN('Non-energy Multiplier'!F$1),0)</f>
        <v>226996205346649.78</v>
      </c>
      <c r="G22" s="136">
        <f>$C22*VLOOKUP($A22,'Non-energy Multiplier'!$A$1:$AQ$44,COLUMN('Non-energy Multiplier'!G$1),0)</f>
        <v>236610697054741.38</v>
      </c>
      <c r="H22" s="136">
        <f>$C22*VLOOKUP($A22,'Non-energy Multiplier'!$A$1:$AQ$44,COLUMN('Non-energy Multiplier'!H$1),0)</f>
        <v>246225188762833.09</v>
      </c>
      <c r="I22" s="136">
        <f>$C22*VLOOKUP($A22,'Non-energy Multiplier'!$A$1:$AQ$44,COLUMN('Non-energy Multiplier'!I$1),0)</f>
        <v>251696822711500.59</v>
      </c>
      <c r="J22" s="136">
        <f>$C22*VLOOKUP($A22,'Non-energy Multiplier'!$A$1:$AQ$44,COLUMN('Non-energy Multiplier'!J$1),0)</f>
        <v>257168456660168.13</v>
      </c>
      <c r="K22" s="136">
        <f>$C22*VLOOKUP($A22,'Non-energy Multiplier'!$A$1:$AQ$44,COLUMN('Non-energy Multiplier'!K$1),0)</f>
        <v>262640090608835.72</v>
      </c>
      <c r="L22" s="136">
        <f>$C22*VLOOKUP($A22,'Non-energy Multiplier'!$A$1:$AQ$44,COLUMN('Non-energy Multiplier'!L$1),0)</f>
        <v>268111724557503.22</v>
      </c>
      <c r="M22" s="136">
        <f>$C22*VLOOKUP($A22,'Non-energy Multiplier'!$A$1:$AQ$44,COLUMN('Non-energy Multiplier'!M$1),0)</f>
        <v>273583358506170.78</v>
      </c>
      <c r="N22" s="136">
        <f>$C22*VLOOKUP($A22,'Non-energy Multiplier'!$A$1:$AQ$44,COLUMN('Non-energy Multiplier'!N$1),0)</f>
        <v>273974203115807.47</v>
      </c>
      <c r="O22" s="136">
        <f>$C22*VLOOKUP($A22,'Non-energy Multiplier'!$A$1:$AQ$44,COLUMN('Non-energy Multiplier'!O$1),0)</f>
        <v>274365047725444.25</v>
      </c>
      <c r="P22" s="136">
        <f>$C22*VLOOKUP($A22,'Non-energy Multiplier'!$A$1:$AQ$44,COLUMN('Non-energy Multiplier'!P$1),0)</f>
        <v>274755892335080.97</v>
      </c>
      <c r="Q22" s="136">
        <f>$C22*VLOOKUP($A22,'Non-energy Multiplier'!$A$1:$AQ$44,COLUMN('Non-energy Multiplier'!Q$1),0)</f>
        <v>275146736944717.75</v>
      </c>
      <c r="R22" s="136">
        <f>$C22*VLOOKUP($A22,'Non-energy Multiplier'!$A$1:$AQ$44,COLUMN('Non-energy Multiplier'!R$1),0)</f>
        <v>275537581554354.5</v>
      </c>
      <c r="S22" s="136">
        <f>$C22*VLOOKUP($A22,'Non-energy Multiplier'!$A$1:$AQ$44,COLUMN('Non-energy Multiplier'!S$1),0)</f>
        <v>272410940078107.22</v>
      </c>
      <c r="T22" s="136">
        <f>$C22*VLOOKUP($A22,'Non-energy Multiplier'!$A$1:$AQ$44,COLUMN('Non-energy Multiplier'!T$1),0)</f>
        <v>269284298601860.06</v>
      </c>
      <c r="U22" s="136">
        <f>$C22*VLOOKUP($A22,'Non-energy Multiplier'!$A$1:$AQ$44,COLUMN('Non-energy Multiplier'!U$1),0)</f>
        <v>266157657125612.81</v>
      </c>
      <c r="V22" s="136">
        <f>$C22*VLOOKUP($A22,'Non-energy Multiplier'!$A$1:$AQ$44,COLUMN('Non-energy Multiplier'!V$1),0)</f>
        <v>263031015649365.56</v>
      </c>
      <c r="W22" s="136">
        <f>$C22*VLOOKUP($A22,'Non-energy Multiplier'!$A$1:$AQ$44,COLUMN('Non-energy Multiplier'!W$1),0)</f>
        <v>259904374173118.38</v>
      </c>
      <c r="X22" s="136">
        <f>$C22*VLOOKUP($A22,'Non-energy Multiplier'!$A$1:$AQ$44,COLUMN('Non-energy Multiplier'!X$1),0)</f>
        <v>254041897363311.78</v>
      </c>
      <c r="Y22" s="136">
        <f>$C22*VLOOKUP($A22,'Non-energy Multiplier'!$A$1:$AQ$44,COLUMN('Non-energy Multiplier'!Y$1),0)</f>
        <v>248179420553505.16</v>
      </c>
      <c r="Z22" s="136">
        <f>$C22*VLOOKUP($A22,'Non-energy Multiplier'!$A$1:$AQ$44,COLUMN('Non-energy Multiplier'!Z$1),0)</f>
        <v>242316943743698.59</v>
      </c>
      <c r="AA22" s="136">
        <f>$C22*VLOOKUP($A22,'Non-energy Multiplier'!$A$1:$AQ$44,COLUMN('Non-energy Multiplier'!AA$1),0)</f>
        <v>236454466933891.97</v>
      </c>
      <c r="AB22" s="136">
        <f>$C22*VLOOKUP($A22,'Non-energy Multiplier'!$A$1:$AQ$44,COLUMN('Non-energy Multiplier'!AB$1),0)</f>
        <v>230591990124085.38</v>
      </c>
      <c r="AC22" s="136">
        <f>$C22*VLOOKUP($A22,'Non-energy Multiplier'!$A$1:$AQ$44,COLUMN('Non-energy Multiplier'!AC$1),0)</f>
        <v>224729513314278.78</v>
      </c>
      <c r="AD22" s="136">
        <f>$C22*VLOOKUP($A22,'Non-energy Multiplier'!$A$1:$AQ$44,COLUMN('Non-energy Multiplier'!AD$1),0)</f>
        <v>218867036504472.16</v>
      </c>
      <c r="AE22" s="136">
        <f>$C22*VLOOKUP($A22,'Non-energy Multiplier'!$A$1:$AQ$44,COLUMN('Non-energy Multiplier'!AE$1),0)</f>
        <v>213004559694665.53</v>
      </c>
      <c r="AF22" s="136">
        <f>$C22*VLOOKUP($A22,'Non-energy Multiplier'!$A$1:$AQ$44,COLUMN('Non-energy Multiplier'!AF$1),0)</f>
        <v>207142082884858.91</v>
      </c>
      <c r="AG22" s="136">
        <f>$C22*VLOOKUP($A22,'Non-energy Multiplier'!$A$1:$AQ$44,COLUMN('Non-energy Multiplier'!AG$1),0)</f>
        <v>201279606075052.34</v>
      </c>
      <c r="AH22" s="136">
        <f>$C22*VLOOKUP($A22,'Non-energy Multiplier'!$A$1:$AQ$44,COLUMN('Non-energy Multiplier'!AH$1),0)</f>
        <v>196198781766068</v>
      </c>
      <c r="AI22" s="136">
        <f>$C22*VLOOKUP($A22,'Non-energy Multiplier'!$A$1:$AQ$44,COLUMN('Non-energy Multiplier'!AI$1),0)</f>
        <v>191117957457083.66</v>
      </c>
      <c r="AJ22" s="136">
        <f>$C22*VLOOKUP($A22,'Non-energy Multiplier'!$A$1:$AQ$44,COLUMN('Non-energy Multiplier'!AJ$1),0)</f>
        <v>186037133148099.28</v>
      </c>
      <c r="AK22" s="136">
        <f>$C22*VLOOKUP($A22,'Non-energy Multiplier'!$A$1:$AQ$44,COLUMN('Non-energy Multiplier'!AK$1),0)</f>
        <v>180956308839114.94</v>
      </c>
      <c r="AL22" s="136">
        <f>$C22*VLOOKUP($A22,'Non-energy Multiplier'!$A$1:$AQ$44,COLUMN('Non-energy Multiplier'!AL$1),0)</f>
        <v>175875484530130.59</v>
      </c>
      <c r="AM22" s="136">
        <f>$C22*VLOOKUP($A22,'Non-energy Multiplier'!$A$1:$AQ$44,COLUMN('Non-energy Multiplier'!AM$1),0)</f>
        <v>170539434249387.81</v>
      </c>
      <c r="AN22" s="136">
        <f>$C22*VLOOKUP($A22,'Non-energy Multiplier'!$A$1:$AQ$44,COLUMN('Non-energy Multiplier'!AN$1),0)</f>
        <v>165203383968645.03</v>
      </c>
      <c r="AO22" s="136">
        <f>$C22*VLOOKUP($A22,'Non-energy Multiplier'!$A$1:$AQ$44,COLUMN('Non-energy Multiplier'!AO$1),0)</f>
        <v>159867333687902.22</v>
      </c>
      <c r="AP22" s="136">
        <f>$C22*VLOOKUP($A22,'Non-energy Multiplier'!$A$1:$AQ$44,COLUMN('Non-energy Multiplier'!AP$1),0)</f>
        <v>154531283407159.41</v>
      </c>
      <c r="AQ22" s="136">
        <f>$C22*VLOOKUP($A22,'Non-energy Multiplier'!$A$1:$AQ$44,COLUMN('Non-energy Multiplier'!AQ$1),0)</f>
        <v>149195233126416.63</v>
      </c>
      <c r="AR22" s="136" t="str">
        <f>VLOOKUP($A22,'Sector Match'!$A$1:$B$43,2,0)</f>
        <v>refined petroleum and coke 19</v>
      </c>
    </row>
    <row r="23" spans="1:44" x14ac:dyDescent="0.2">
      <c r="A23" s="12" t="s">
        <v>1</v>
      </c>
      <c r="B23" s="136">
        <f>'Non-energy Use 2019'!E136</f>
        <v>88744627188232.156</v>
      </c>
      <c r="C23" s="136">
        <f>'Non-energy Use 2020'!E135</f>
        <v>74411509245822.109</v>
      </c>
      <c r="D23" s="136">
        <f>$C23*VLOOKUP($A23,'Non-energy Multiplier'!$A$1:$AQ$44,COLUMN('Non-energy Multiplier'!D$1),0)</f>
        <v>79628829733744.828</v>
      </c>
      <c r="E23" s="136">
        <f>$C23*VLOOKUP($A23,'Non-energy Multiplier'!$A$1:$AQ$44,COLUMN('Non-energy Multiplier'!E$1),0)</f>
        <v>84846150221667.531</v>
      </c>
      <c r="F23" s="136">
        <f>$C23*VLOOKUP($A23,'Non-energy Multiplier'!$A$1:$AQ$44,COLUMN('Non-energy Multiplier'!F$1),0)</f>
        <v>90063470709590.234</v>
      </c>
      <c r="G23" s="136">
        <f>$C23*VLOOKUP($A23,'Non-energy Multiplier'!$A$1:$AQ$44,COLUMN('Non-energy Multiplier'!G$1),0)</f>
        <v>95280791197512.953</v>
      </c>
      <c r="H23" s="136">
        <f>$C23*VLOOKUP($A23,'Non-energy Multiplier'!$A$1:$AQ$44,COLUMN('Non-energy Multiplier'!H$1),0)</f>
        <v>100498111685435.7</v>
      </c>
      <c r="I23" s="136">
        <f>$C23*VLOOKUP($A23,'Non-energy Multiplier'!$A$1:$AQ$44,COLUMN('Non-energy Multiplier'!I$1),0)</f>
        <v>104158114001666.03</v>
      </c>
      <c r="J23" s="136">
        <f>$C23*VLOOKUP($A23,'Non-energy Multiplier'!$A$1:$AQ$44,COLUMN('Non-energy Multiplier'!J$1),0)</f>
        <v>107818116317896.33</v>
      </c>
      <c r="K23" s="136">
        <f>$C23*VLOOKUP($A23,'Non-energy Multiplier'!$A$1:$AQ$44,COLUMN('Non-energy Multiplier'!K$1),0)</f>
        <v>111478118634126.66</v>
      </c>
      <c r="L23" s="136">
        <f>$C23*VLOOKUP($A23,'Non-energy Multiplier'!$A$1:$AQ$44,COLUMN('Non-energy Multiplier'!L$1),0)</f>
        <v>115138120950356.98</v>
      </c>
      <c r="M23" s="136">
        <f>$C23*VLOOKUP($A23,'Non-energy Multiplier'!$A$1:$AQ$44,COLUMN('Non-energy Multiplier'!M$1),0)</f>
        <v>118798123266587.31</v>
      </c>
      <c r="N23" s="136">
        <f>$C23*VLOOKUP($A23,'Non-energy Multiplier'!$A$1:$AQ$44,COLUMN('Non-energy Multiplier'!N$1),0)</f>
        <v>120900050485996.31</v>
      </c>
      <c r="O23" s="136">
        <f>$C23*VLOOKUP($A23,'Non-energy Multiplier'!$A$1:$AQ$44,COLUMN('Non-energy Multiplier'!O$1),0)</f>
        <v>123001977705405.34</v>
      </c>
      <c r="P23" s="136">
        <f>$C23*VLOOKUP($A23,'Non-energy Multiplier'!$A$1:$AQ$44,COLUMN('Non-energy Multiplier'!P$1),0)</f>
        <v>125103904924814.34</v>
      </c>
      <c r="Q23" s="136">
        <f>$C23*VLOOKUP($A23,'Non-energy Multiplier'!$A$1:$AQ$44,COLUMN('Non-energy Multiplier'!Q$1),0)</f>
        <v>127205832144223.36</v>
      </c>
      <c r="R23" s="136">
        <f>$C23*VLOOKUP($A23,'Non-energy Multiplier'!$A$1:$AQ$44,COLUMN('Non-energy Multiplier'!R$1),0)</f>
        <v>129307759363632.36</v>
      </c>
      <c r="S23" s="136">
        <f>$C23*VLOOKUP($A23,'Non-energy Multiplier'!$A$1:$AQ$44,COLUMN('Non-energy Multiplier'!S$1),0)</f>
        <v>130402380827214.33</v>
      </c>
      <c r="T23" s="136">
        <f>$C23*VLOOKUP($A23,'Non-energy Multiplier'!$A$1:$AQ$44,COLUMN('Non-energy Multiplier'!T$1),0)</f>
        <v>131497002290796.28</v>
      </c>
      <c r="U23" s="136">
        <f>$C23*VLOOKUP($A23,'Non-energy Multiplier'!$A$1:$AQ$44,COLUMN('Non-energy Multiplier'!U$1),0)</f>
        <v>132591623754378.25</v>
      </c>
      <c r="V23" s="136">
        <f>$C23*VLOOKUP($A23,'Non-energy Multiplier'!$A$1:$AQ$44,COLUMN('Non-energy Multiplier'!V$1),0)</f>
        <v>133686245217960.2</v>
      </c>
      <c r="W23" s="136">
        <f>$C23*VLOOKUP($A23,'Non-energy Multiplier'!$A$1:$AQ$44,COLUMN('Non-energy Multiplier'!W$1),0)</f>
        <v>134780866681542.16</v>
      </c>
      <c r="X23" s="136">
        <f>$C23*VLOOKUP($A23,'Non-energy Multiplier'!$A$1:$AQ$44,COLUMN('Non-energy Multiplier'!X$1),0)</f>
        <v>135276184878260.91</v>
      </c>
      <c r="Y23" s="136">
        <f>$C23*VLOOKUP($A23,'Non-energy Multiplier'!$A$1:$AQ$44,COLUMN('Non-energy Multiplier'!Y$1),0)</f>
        <v>135771503074979.63</v>
      </c>
      <c r="Z23" s="136">
        <f>$C23*VLOOKUP($A23,'Non-energy Multiplier'!$A$1:$AQ$44,COLUMN('Non-energy Multiplier'!Z$1),0)</f>
        <v>136266821271698.38</v>
      </c>
      <c r="AA23" s="136">
        <f>$C23*VLOOKUP($A23,'Non-energy Multiplier'!$A$1:$AQ$44,COLUMN('Non-energy Multiplier'!AA$1),0)</f>
        <v>136762139468417.11</v>
      </c>
      <c r="AB23" s="136">
        <f>$C23*VLOOKUP($A23,'Non-energy Multiplier'!$A$1:$AQ$44,COLUMN('Non-energy Multiplier'!AB$1),0)</f>
        <v>137257457665135.86</v>
      </c>
      <c r="AC23" s="136">
        <f>$C23*VLOOKUP($A23,'Non-energy Multiplier'!$A$1:$AQ$44,COLUMN('Non-energy Multiplier'!AC$1),0)</f>
        <v>137238293568239</v>
      </c>
      <c r="AD23" s="136">
        <f>$C23*VLOOKUP($A23,'Non-energy Multiplier'!$A$1:$AQ$44,COLUMN('Non-energy Multiplier'!AD$1),0)</f>
        <v>137219129471342.14</v>
      </c>
      <c r="AE23" s="136">
        <f>$C23*VLOOKUP($A23,'Non-energy Multiplier'!$A$1:$AQ$44,COLUMN('Non-energy Multiplier'!AE$1),0)</f>
        <v>137199965374445.28</v>
      </c>
      <c r="AF23" s="136">
        <f>$C23*VLOOKUP($A23,'Non-energy Multiplier'!$A$1:$AQ$44,COLUMN('Non-energy Multiplier'!AF$1),0)</f>
        <v>137180801277548.44</v>
      </c>
      <c r="AG23" s="136">
        <f>$C23*VLOOKUP($A23,'Non-energy Multiplier'!$A$1:$AQ$44,COLUMN('Non-energy Multiplier'!AG$1),0)</f>
        <v>137161637180651.58</v>
      </c>
      <c r="AH23" s="136">
        <f>$C23*VLOOKUP($A23,'Non-energy Multiplier'!$A$1:$AQ$44,COLUMN('Non-energy Multiplier'!AH$1),0)</f>
        <v>136675050554708.33</v>
      </c>
      <c r="AI23" s="136">
        <f>$C23*VLOOKUP($A23,'Non-energy Multiplier'!$A$1:$AQ$44,COLUMN('Non-energy Multiplier'!AI$1),0)</f>
        <v>136188463928765.08</v>
      </c>
      <c r="AJ23" s="136">
        <f>$C23*VLOOKUP($A23,'Non-energy Multiplier'!$A$1:$AQ$44,COLUMN('Non-energy Multiplier'!AJ$1),0)</f>
        <v>135701877302821.83</v>
      </c>
      <c r="AK23" s="136">
        <f>$C23*VLOOKUP($A23,'Non-energy Multiplier'!$A$1:$AQ$44,COLUMN('Non-energy Multiplier'!AK$1),0)</f>
        <v>135215290676878.59</v>
      </c>
      <c r="AL23" s="136">
        <f>$C23*VLOOKUP($A23,'Non-energy Multiplier'!$A$1:$AQ$44,COLUMN('Non-energy Multiplier'!AL$1),0)</f>
        <v>134728704050935.33</v>
      </c>
      <c r="AM23" s="136">
        <f>$C23*VLOOKUP($A23,'Non-energy Multiplier'!$A$1:$AQ$44,COLUMN('Non-energy Multiplier'!AM$1),0)</f>
        <v>134156219180025.39</v>
      </c>
      <c r="AN23" s="136">
        <f>$C23*VLOOKUP($A23,'Non-energy Multiplier'!$A$1:$AQ$44,COLUMN('Non-energy Multiplier'!AN$1),0)</f>
        <v>133583734309115.48</v>
      </c>
      <c r="AO23" s="136">
        <f>$C23*VLOOKUP($A23,'Non-energy Multiplier'!$A$1:$AQ$44,COLUMN('Non-energy Multiplier'!AO$1),0)</f>
        <v>133011249438205.55</v>
      </c>
      <c r="AP23" s="136">
        <f>$C23*VLOOKUP($A23,'Non-energy Multiplier'!$A$1:$AQ$44,COLUMN('Non-energy Multiplier'!AP$1),0)</f>
        <v>132438764567295.63</v>
      </c>
      <c r="AQ23" s="136">
        <f>$C23*VLOOKUP($A23,'Non-energy Multiplier'!$A$1:$AQ$44,COLUMN('Non-energy Multiplier'!AQ$1),0)</f>
        <v>131866279696385.69</v>
      </c>
      <c r="AR23" s="136" t="str">
        <f>VLOOKUP($A23,'Sector Match'!$A$1:$B$43,2,0)</f>
        <v>chemicals 20</v>
      </c>
    </row>
    <row r="24" spans="1:44" x14ac:dyDescent="0.2">
      <c r="A24" s="12" t="s">
        <v>22</v>
      </c>
      <c r="B24" s="136">
        <f>'Non-energy Use 2019'!E137</f>
        <v>0</v>
      </c>
      <c r="C24" s="136">
        <f>'Non-energy Use 2020'!E136</f>
        <v>0</v>
      </c>
      <c r="D24" s="136">
        <f>$C24*VLOOKUP($A24,'Non-energy Multiplier'!$A$1:$AQ$44,COLUMN('Non-energy Multiplier'!D$1),0)</f>
        <v>0</v>
      </c>
      <c r="E24" s="136">
        <f>$C24*VLOOKUP($A24,'Non-energy Multiplier'!$A$1:$AQ$44,COLUMN('Non-energy Multiplier'!E$1),0)</f>
        <v>0</v>
      </c>
      <c r="F24" s="136">
        <f>$C24*VLOOKUP($A24,'Non-energy Multiplier'!$A$1:$AQ$44,COLUMN('Non-energy Multiplier'!F$1),0)</f>
        <v>0</v>
      </c>
      <c r="G24" s="136">
        <f>$C24*VLOOKUP($A24,'Non-energy Multiplier'!$A$1:$AQ$44,COLUMN('Non-energy Multiplier'!G$1),0)</f>
        <v>0</v>
      </c>
      <c r="H24" s="136">
        <f>$C24*VLOOKUP($A24,'Non-energy Multiplier'!$A$1:$AQ$44,COLUMN('Non-energy Multiplier'!H$1),0)</f>
        <v>0</v>
      </c>
      <c r="I24" s="136">
        <f>$C24*VLOOKUP($A24,'Non-energy Multiplier'!$A$1:$AQ$44,COLUMN('Non-energy Multiplier'!I$1),0)</f>
        <v>0</v>
      </c>
      <c r="J24" s="136">
        <f>$C24*VLOOKUP($A24,'Non-energy Multiplier'!$A$1:$AQ$44,COLUMN('Non-energy Multiplier'!J$1),0)</f>
        <v>0</v>
      </c>
      <c r="K24" s="136">
        <f>$C24*VLOOKUP($A24,'Non-energy Multiplier'!$A$1:$AQ$44,COLUMN('Non-energy Multiplier'!K$1),0)</f>
        <v>0</v>
      </c>
      <c r="L24" s="136">
        <f>$C24*VLOOKUP($A24,'Non-energy Multiplier'!$A$1:$AQ$44,COLUMN('Non-energy Multiplier'!L$1),0)</f>
        <v>0</v>
      </c>
      <c r="M24" s="136">
        <f>$C24*VLOOKUP($A24,'Non-energy Multiplier'!$A$1:$AQ$44,COLUMN('Non-energy Multiplier'!M$1),0)</f>
        <v>0</v>
      </c>
      <c r="N24" s="136">
        <f>$C24*VLOOKUP($A24,'Non-energy Multiplier'!$A$1:$AQ$44,COLUMN('Non-energy Multiplier'!N$1),0)</f>
        <v>0</v>
      </c>
      <c r="O24" s="136">
        <f>$C24*VLOOKUP($A24,'Non-energy Multiplier'!$A$1:$AQ$44,COLUMN('Non-energy Multiplier'!O$1),0)</f>
        <v>0</v>
      </c>
      <c r="P24" s="136">
        <f>$C24*VLOOKUP($A24,'Non-energy Multiplier'!$A$1:$AQ$44,COLUMN('Non-energy Multiplier'!P$1),0)</f>
        <v>0</v>
      </c>
      <c r="Q24" s="136">
        <f>$C24*VLOOKUP($A24,'Non-energy Multiplier'!$A$1:$AQ$44,COLUMN('Non-energy Multiplier'!Q$1),0)</f>
        <v>0</v>
      </c>
      <c r="R24" s="136">
        <f>$C24*VLOOKUP($A24,'Non-energy Multiplier'!$A$1:$AQ$44,COLUMN('Non-energy Multiplier'!R$1),0)</f>
        <v>0</v>
      </c>
      <c r="S24" s="136">
        <f>$C24*VLOOKUP($A24,'Non-energy Multiplier'!$A$1:$AQ$44,COLUMN('Non-energy Multiplier'!S$1),0)</f>
        <v>0</v>
      </c>
      <c r="T24" s="136">
        <f>$C24*VLOOKUP($A24,'Non-energy Multiplier'!$A$1:$AQ$44,COLUMN('Non-energy Multiplier'!T$1),0)</f>
        <v>0</v>
      </c>
      <c r="U24" s="136">
        <f>$C24*VLOOKUP($A24,'Non-energy Multiplier'!$A$1:$AQ$44,COLUMN('Non-energy Multiplier'!U$1),0)</f>
        <v>0</v>
      </c>
      <c r="V24" s="136">
        <f>$C24*VLOOKUP($A24,'Non-energy Multiplier'!$A$1:$AQ$44,COLUMN('Non-energy Multiplier'!V$1),0)</f>
        <v>0</v>
      </c>
      <c r="W24" s="136">
        <f>$C24*VLOOKUP($A24,'Non-energy Multiplier'!$A$1:$AQ$44,COLUMN('Non-energy Multiplier'!W$1),0)</f>
        <v>0</v>
      </c>
      <c r="X24" s="136">
        <f>$C24*VLOOKUP($A24,'Non-energy Multiplier'!$A$1:$AQ$44,COLUMN('Non-energy Multiplier'!X$1),0)</f>
        <v>0</v>
      </c>
      <c r="Y24" s="136">
        <f>$C24*VLOOKUP($A24,'Non-energy Multiplier'!$A$1:$AQ$44,COLUMN('Non-energy Multiplier'!Y$1),0)</f>
        <v>0</v>
      </c>
      <c r="Z24" s="136">
        <f>$C24*VLOOKUP($A24,'Non-energy Multiplier'!$A$1:$AQ$44,COLUMN('Non-energy Multiplier'!Z$1),0)</f>
        <v>0</v>
      </c>
      <c r="AA24" s="136">
        <f>$C24*VLOOKUP($A24,'Non-energy Multiplier'!$A$1:$AQ$44,COLUMN('Non-energy Multiplier'!AA$1),0)</f>
        <v>0</v>
      </c>
      <c r="AB24" s="136">
        <f>$C24*VLOOKUP($A24,'Non-energy Multiplier'!$A$1:$AQ$44,COLUMN('Non-energy Multiplier'!AB$1),0)</f>
        <v>0</v>
      </c>
      <c r="AC24" s="136">
        <f>$C24*VLOOKUP($A24,'Non-energy Multiplier'!$A$1:$AQ$44,COLUMN('Non-energy Multiplier'!AC$1),0)</f>
        <v>0</v>
      </c>
      <c r="AD24" s="136">
        <f>$C24*VLOOKUP($A24,'Non-energy Multiplier'!$A$1:$AQ$44,COLUMN('Non-energy Multiplier'!AD$1),0)</f>
        <v>0</v>
      </c>
      <c r="AE24" s="136">
        <f>$C24*VLOOKUP($A24,'Non-energy Multiplier'!$A$1:$AQ$44,COLUMN('Non-energy Multiplier'!AE$1),0)</f>
        <v>0</v>
      </c>
      <c r="AF24" s="136">
        <f>$C24*VLOOKUP($A24,'Non-energy Multiplier'!$A$1:$AQ$44,COLUMN('Non-energy Multiplier'!AF$1),0)</f>
        <v>0</v>
      </c>
      <c r="AG24" s="136">
        <f>$C24*VLOOKUP($A24,'Non-energy Multiplier'!$A$1:$AQ$44,COLUMN('Non-energy Multiplier'!AG$1),0)</f>
        <v>0</v>
      </c>
      <c r="AH24" s="136">
        <f>$C24*VLOOKUP($A24,'Non-energy Multiplier'!$A$1:$AQ$44,COLUMN('Non-energy Multiplier'!AH$1),0)</f>
        <v>0</v>
      </c>
      <c r="AI24" s="136">
        <f>$C24*VLOOKUP($A24,'Non-energy Multiplier'!$A$1:$AQ$44,COLUMN('Non-energy Multiplier'!AI$1),0)</f>
        <v>0</v>
      </c>
      <c r="AJ24" s="136">
        <f>$C24*VLOOKUP($A24,'Non-energy Multiplier'!$A$1:$AQ$44,COLUMN('Non-energy Multiplier'!AJ$1),0)</f>
        <v>0</v>
      </c>
      <c r="AK24" s="136">
        <f>$C24*VLOOKUP($A24,'Non-energy Multiplier'!$A$1:$AQ$44,COLUMN('Non-energy Multiplier'!AK$1),0)</f>
        <v>0</v>
      </c>
      <c r="AL24" s="136">
        <f>$C24*VLOOKUP($A24,'Non-energy Multiplier'!$A$1:$AQ$44,COLUMN('Non-energy Multiplier'!AL$1),0)</f>
        <v>0</v>
      </c>
      <c r="AM24" s="136">
        <f>$C24*VLOOKUP($A24,'Non-energy Multiplier'!$A$1:$AQ$44,COLUMN('Non-energy Multiplier'!AM$1),0)</f>
        <v>0</v>
      </c>
      <c r="AN24" s="136">
        <f>$C24*VLOOKUP($A24,'Non-energy Multiplier'!$A$1:$AQ$44,COLUMN('Non-energy Multiplier'!AN$1),0)</f>
        <v>0</v>
      </c>
      <c r="AO24" s="136">
        <f>$C24*VLOOKUP($A24,'Non-energy Multiplier'!$A$1:$AQ$44,COLUMN('Non-energy Multiplier'!AO$1),0)</f>
        <v>0</v>
      </c>
      <c r="AP24" s="136">
        <f>$C24*VLOOKUP($A24,'Non-energy Multiplier'!$A$1:$AQ$44,COLUMN('Non-energy Multiplier'!AP$1),0)</f>
        <v>0</v>
      </c>
      <c r="AQ24" s="136">
        <f>$C24*VLOOKUP($A24,'Non-energy Multiplier'!$A$1:$AQ$44,COLUMN('Non-energy Multiplier'!AQ$1),0)</f>
        <v>0</v>
      </c>
      <c r="AR24" s="136">
        <f>VLOOKUP($A24,'Sector Match'!$A$1:$B$43,2,0)</f>
        <v>0</v>
      </c>
    </row>
    <row r="25" spans="1:44" x14ac:dyDescent="0.2">
      <c r="A25" s="12" t="s">
        <v>23</v>
      </c>
      <c r="B25" s="136">
        <f>'Non-energy Use 2019'!E138</f>
        <v>0</v>
      </c>
      <c r="C25" s="136">
        <f>'Non-energy Use 2020'!E137</f>
        <v>0</v>
      </c>
      <c r="D25" s="136">
        <f>$C25*VLOOKUP($A25,'Non-energy Multiplier'!$A$1:$AQ$44,COLUMN('Non-energy Multiplier'!D$1),0)</f>
        <v>0</v>
      </c>
      <c r="E25" s="136">
        <f>$C25*VLOOKUP($A25,'Non-energy Multiplier'!$A$1:$AQ$44,COLUMN('Non-energy Multiplier'!E$1),0)</f>
        <v>0</v>
      </c>
      <c r="F25" s="136">
        <f>$C25*VLOOKUP($A25,'Non-energy Multiplier'!$A$1:$AQ$44,COLUMN('Non-energy Multiplier'!F$1),0)</f>
        <v>0</v>
      </c>
      <c r="G25" s="136">
        <f>$C25*VLOOKUP($A25,'Non-energy Multiplier'!$A$1:$AQ$44,COLUMN('Non-energy Multiplier'!G$1),0)</f>
        <v>0</v>
      </c>
      <c r="H25" s="136">
        <f>$C25*VLOOKUP($A25,'Non-energy Multiplier'!$A$1:$AQ$44,COLUMN('Non-energy Multiplier'!H$1),0)</f>
        <v>0</v>
      </c>
      <c r="I25" s="136">
        <f>$C25*VLOOKUP($A25,'Non-energy Multiplier'!$A$1:$AQ$44,COLUMN('Non-energy Multiplier'!I$1),0)</f>
        <v>0</v>
      </c>
      <c r="J25" s="136">
        <f>$C25*VLOOKUP($A25,'Non-energy Multiplier'!$A$1:$AQ$44,COLUMN('Non-energy Multiplier'!J$1),0)</f>
        <v>0</v>
      </c>
      <c r="K25" s="136">
        <f>$C25*VLOOKUP($A25,'Non-energy Multiplier'!$A$1:$AQ$44,COLUMN('Non-energy Multiplier'!K$1),0)</f>
        <v>0</v>
      </c>
      <c r="L25" s="136">
        <f>$C25*VLOOKUP($A25,'Non-energy Multiplier'!$A$1:$AQ$44,COLUMN('Non-energy Multiplier'!L$1),0)</f>
        <v>0</v>
      </c>
      <c r="M25" s="136">
        <f>$C25*VLOOKUP($A25,'Non-energy Multiplier'!$A$1:$AQ$44,COLUMN('Non-energy Multiplier'!M$1),0)</f>
        <v>0</v>
      </c>
      <c r="N25" s="136">
        <f>$C25*VLOOKUP($A25,'Non-energy Multiplier'!$A$1:$AQ$44,COLUMN('Non-energy Multiplier'!N$1),0)</f>
        <v>0</v>
      </c>
      <c r="O25" s="136">
        <f>$C25*VLOOKUP($A25,'Non-energy Multiplier'!$A$1:$AQ$44,COLUMN('Non-energy Multiplier'!O$1),0)</f>
        <v>0</v>
      </c>
      <c r="P25" s="136">
        <f>$C25*VLOOKUP($A25,'Non-energy Multiplier'!$A$1:$AQ$44,COLUMN('Non-energy Multiplier'!P$1),0)</f>
        <v>0</v>
      </c>
      <c r="Q25" s="136">
        <f>$C25*VLOOKUP($A25,'Non-energy Multiplier'!$A$1:$AQ$44,COLUMN('Non-energy Multiplier'!Q$1),0)</f>
        <v>0</v>
      </c>
      <c r="R25" s="136">
        <f>$C25*VLOOKUP($A25,'Non-energy Multiplier'!$A$1:$AQ$44,COLUMN('Non-energy Multiplier'!R$1),0)</f>
        <v>0</v>
      </c>
      <c r="S25" s="136">
        <f>$C25*VLOOKUP($A25,'Non-energy Multiplier'!$A$1:$AQ$44,COLUMN('Non-energy Multiplier'!S$1),0)</f>
        <v>0</v>
      </c>
      <c r="T25" s="136">
        <f>$C25*VLOOKUP($A25,'Non-energy Multiplier'!$A$1:$AQ$44,COLUMN('Non-energy Multiplier'!T$1),0)</f>
        <v>0</v>
      </c>
      <c r="U25" s="136">
        <f>$C25*VLOOKUP($A25,'Non-energy Multiplier'!$A$1:$AQ$44,COLUMN('Non-energy Multiplier'!U$1),0)</f>
        <v>0</v>
      </c>
      <c r="V25" s="136">
        <f>$C25*VLOOKUP($A25,'Non-energy Multiplier'!$A$1:$AQ$44,COLUMN('Non-energy Multiplier'!V$1),0)</f>
        <v>0</v>
      </c>
      <c r="W25" s="136">
        <f>$C25*VLOOKUP($A25,'Non-energy Multiplier'!$A$1:$AQ$44,COLUMN('Non-energy Multiplier'!W$1),0)</f>
        <v>0</v>
      </c>
      <c r="X25" s="136">
        <f>$C25*VLOOKUP($A25,'Non-energy Multiplier'!$A$1:$AQ$44,COLUMN('Non-energy Multiplier'!X$1),0)</f>
        <v>0</v>
      </c>
      <c r="Y25" s="136">
        <f>$C25*VLOOKUP($A25,'Non-energy Multiplier'!$A$1:$AQ$44,COLUMN('Non-energy Multiplier'!Y$1),0)</f>
        <v>0</v>
      </c>
      <c r="Z25" s="136">
        <f>$C25*VLOOKUP($A25,'Non-energy Multiplier'!$A$1:$AQ$44,COLUMN('Non-energy Multiplier'!Z$1),0)</f>
        <v>0</v>
      </c>
      <c r="AA25" s="136">
        <f>$C25*VLOOKUP($A25,'Non-energy Multiplier'!$A$1:$AQ$44,COLUMN('Non-energy Multiplier'!AA$1),0)</f>
        <v>0</v>
      </c>
      <c r="AB25" s="136">
        <f>$C25*VLOOKUP($A25,'Non-energy Multiplier'!$A$1:$AQ$44,COLUMN('Non-energy Multiplier'!AB$1),0)</f>
        <v>0</v>
      </c>
      <c r="AC25" s="136">
        <f>$C25*VLOOKUP($A25,'Non-energy Multiplier'!$A$1:$AQ$44,COLUMN('Non-energy Multiplier'!AC$1),0)</f>
        <v>0</v>
      </c>
      <c r="AD25" s="136">
        <f>$C25*VLOOKUP($A25,'Non-energy Multiplier'!$A$1:$AQ$44,COLUMN('Non-energy Multiplier'!AD$1),0)</f>
        <v>0</v>
      </c>
      <c r="AE25" s="136">
        <f>$C25*VLOOKUP($A25,'Non-energy Multiplier'!$A$1:$AQ$44,COLUMN('Non-energy Multiplier'!AE$1),0)</f>
        <v>0</v>
      </c>
      <c r="AF25" s="136">
        <f>$C25*VLOOKUP($A25,'Non-energy Multiplier'!$A$1:$AQ$44,COLUMN('Non-energy Multiplier'!AF$1),0)</f>
        <v>0</v>
      </c>
      <c r="AG25" s="136">
        <f>$C25*VLOOKUP($A25,'Non-energy Multiplier'!$A$1:$AQ$44,COLUMN('Non-energy Multiplier'!AG$1),0)</f>
        <v>0</v>
      </c>
      <c r="AH25" s="136">
        <f>$C25*VLOOKUP($A25,'Non-energy Multiplier'!$A$1:$AQ$44,COLUMN('Non-energy Multiplier'!AH$1),0)</f>
        <v>0</v>
      </c>
      <c r="AI25" s="136">
        <f>$C25*VLOOKUP($A25,'Non-energy Multiplier'!$A$1:$AQ$44,COLUMN('Non-energy Multiplier'!AI$1),0)</f>
        <v>0</v>
      </c>
      <c r="AJ25" s="136">
        <f>$C25*VLOOKUP($A25,'Non-energy Multiplier'!$A$1:$AQ$44,COLUMN('Non-energy Multiplier'!AJ$1),0)</f>
        <v>0</v>
      </c>
      <c r="AK25" s="136">
        <f>$C25*VLOOKUP($A25,'Non-energy Multiplier'!$A$1:$AQ$44,COLUMN('Non-energy Multiplier'!AK$1),0)</f>
        <v>0</v>
      </c>
      <c r="AL25" s="136">
        <f>$C25*VLOOKUP($A25,'Non-energy Multiplier'!$A$1:$AQ$44,COLUMN('Non-energy Multiplier'!AL$1),0)</f>
        <v>0</v>
      </c>
      <c r="AM25" s="136">
        <f>$C25*VLOOKUP($A25,'Non-energy Multiplier'!$A$1:$AQ$44,COLUMN('Non-energy Multiplier'!AM$1),0)</f>
        <v>0</v>
      </c>
      <c r="AN25" s="136">
        <f>$C25*VLOOKUP($A25,'Non-energy Multiplier'!$A$1:$AQ$44,COLUMN('Non-energy Multiplier'!AN$1),0)</f>
        <v>0</v>
      </c>
      <c r="AO25" s="136">
        <f>$C25*VLOOKUP($A25,'Non-energy Multiplier'!$A$1:$AQ$44,COLUMN('Non-energy Multiplier'!AO$1),0)</f>
        <v>0</v>
      </c>
      <c r="AP25" s="136">
        <f>$C25*VLOOKUP($A25,'Non-energy Multiplier'!$A$1:$AQ$44,COLUMN('Non-energy Multiplier'!AP$1),0)</f>
        <v>0</v>
      </c>
      <c r="AQ25" s="136">
        <f>$C25*VLOOKUP($A25,'Non-energy Multiplier'!$A$1:$AQ$44,COLUMN('Non-energy Multiplier'!AQ$1),0)</f>
        <v>0</v>
      </c>
      <c r="AR25" s="136" t="str">
        <f>VLOOKUP($A25,'Sector Match'!$A$1:$B$43,2,0)</f>
        <v>chemicals 20</v>
      </c>
    </row>
    <row r="26" spans="1:44" x14ac:dyDescent="0.2">
      <c r="A26" s="12" t="s">
        <v>24</v>
      </c>
      <c r="B26" s="136">
        <f>'Non-energy Use 2019'!E139</f>
        <v>438668816298.15338</v>
      </c>
      <c r="C26" s="136">
        <f>'Non-energy Use 2020'!E138</f>
        <v>456613519227.62939</v>
      </c>
      <c r="D26" s="136">
        <f>$C26*VLOOKUP($A26,'Non-energy Multiplier'!$A$1:$AQ$44,COLUMN('Non-energy Multiplier'!D$1),0)</f>
        <v>505372643539.72504</v>
      </c>
      <c r="E26" s="136">
        <f>$C26*VLOOKUP($A26,'Non-energy Multiplier'!$A$1:$AQ$44,COLUMN('Non-energy Multiplier'!E$1),0)</f>
        <v>504132966402.92603</v>
      </c>
      <c r="F26" s="136">
        <f>$C26*VLOOKUP($A26,'Non-energy Multiplier'!$A$1:$AQ$44,COLUMN('Non-energy Multiplier'!F$1),0)</f>
        <v>511461221951.30444</v>
      </c>
      <c r="G26" s="136">
        <f>$C26*VLOOKUP($A26,'Non-energy Multiplier'!$A$1:$AQ$44,COLUMN('Non-energy Multiplier'!G$1),0)</f>
        <v>529400386945.25067</v>
      </c>
      <c r="H26" s="136">
        <f>$C26*VLOOKUP($A26,'Non-energy Multiplier'!$A$1:$AQ$44,COLUMN('Non-energy Multiplier'!H$1),0)</f>
        <v>551712439440.57483</v>
      </c>
      <c r="I26" s="136">
        <f>$C26*VLOOKUP($A26,'Non-energy Multiplier'!$A$1:$AQ$44,COLUMN('Non-energy Multiplier'!I$1),0)</f>
        <v>572550293926.7218</v>
      </c>
      <c r="J26" s="136">
        <f>$C26*VLOOKUP($A26,'Non-energy Multiplier'!$A$1:$AQ$44,COLUMN('Non-energy Multiplier'!J$1),0)</f>
        <v>590406967675.34705</v>
      </c>
      <c r="K26" s="136">
        <f>$C26*VLOOKUP($A26,'Non-energy Multiplier'!$A$1:$AQ$44,COLUMN('Non-energy Multiplier'!K$1),0)</f>
        <v>604996983356.20862</v>
      </c>
      <c r="L26" s="136">
        <f>$C26*VLOOKUP($A26,'Non-energy Multiplier'!$A$1:$AQ$44,COLUMN('Non-energy Multiplier'!L$1),0)</f>
        <v>616092303535.60669</v>
      </c>
      <c r="M26" s="136">
        <f>$C26*VLOOKUP($A26,'Non-energy Multiplier'!$A$1:$AQ$44,COLUMN('Non-energy Multiplier'!M$1),0)</f>
        <v>623528248216.22717</v>
      </c>
      <c r="N26" s="136">
        <f>$C26*VLOOKUP($A26,'Non-energy Multiplier'!$A$1:$AQ$44,COLUMN('Non-energy Multiplier'!N$1),0)</f>
        <v>627331327039.43408</v>
      </c>
      <c r="O26" s="136">
        <f>$C26*VLOOKUP($A26,'Non-energy Multiplier'!$A$1:$AQ$44,COLUMN('Non-energy Multiplier'!O$1),0)</f>
        <v>628093276823.57581</v>
      </c>
      <c r="P26" s="136">
        <f>$C26*VLOOKUP($A26,'Non-energy Multiplier'!$A$1:$AQ$44,COLUMN('Non-energy Multiplier'!P$1),0)</f>
        <v>626583935741.06055</v>
      </c>
      <c r="Q26" s="136">
        <f>$C26*VLOOKUP($A26,'Non-energy Multiplier'!$A$1:$AQ$44,COLUMN('Non-energy Multiplier'!Q$1),0)</f>
        <v>623596868138.1803</v>
      </c>
      <c r="R26" s="136">
        <f>$C26*VLOOKUP($A26,'Non-energy Multiplier'!$A$1:$AQ$44,COLUMN('Non-energy Multiplier'!R$1),0)</f>
        <v>619925879711.31006</v>
      </c>
      <c r="S26" s="136">
        <f>$C26*VLOOKUP($A26,'Non-energy Multiplier'!$A$1:$AQ$44,COLUMN('Non-energy Multiplier'!S$1),0)</f>
        <v>616224306606.0752</v>
      </c>
      <c r="T26" s="136">
        <f>$C26*VLOOKUP($A26,'Non-energy Multiplier'!$A$1:$AQ$44,COLUMN('Non-energy Multiplier'!T$1),0)</f>
        <v>612625199500.44128</v>
      </c>
      <c r="U26" s="136">
        <f>$C26*VLOOKUP($A26,'Non-energy Multiplier'!$A$1:$AQ$44,COLUMN('Non-energy Multiplier'!U$1),0)</f>
        <v>609132890461.48853</v>
      </c>
      <c r="V26" s="136">
        <f>$C26*VLOOKUP($A26,'Non-energy Multiplier'!$A$1:$AQ$44,COLUMN('Non-energy Multiplier'!V$1),0)</f>
        <v>605751629338.55774</v>
      </c>
      <c r="W26" s="136">
        <f>$C26*VLOOKUP($A26,'Non-energy Multiplier'!$A$1:$AQ$44,COLUMN('Non-energy Multiplier'!W$1),0)</f>
        <v>602485592982.89844</v>
      </c>
      <c r="X26" s="136">
        <f>$C26*VLOOKUP($A26,'Non-energy Multiplier'!$A$1:$AQ$44,COLUMN('Non-energy Multiplier'!X$1),0)</f>
        <v>599338894765.98914</v>
      </c>
      <c r="Y26" s="136">
        <f>$C26*VLOOKUP($A26,'Non-energy Multiplier'!$A$1:$AQ$44,COLUMN('Non-energy Multiplier'!Y$1),0)</f>
        <v>596315594393.89001</v>
      </c>
      <c r="Z26" s="136">
        <f>$C26*VLOOKUP($A26,'Non-energy Multiplier'!$A$1:$AQ$44,COLUMN('Non-energy Multiplier'!Z$1),0)</f>
        <v>593419708017.27295</v>
      </c>
      <c r="AA26" s="136">
        <f>$C26*VLOOKUP($A26,'Non-energy Multiplier'!$A$1:$AQ$44,COLUMN('Non-energy Multiplier'!AA$1),0)</f>
        <v>590655218639.16418</v>
      </c>
      <c r="AB26" s="136">
        <f>$C26*VLOOKUP($A26,'Non-energy Multiplier'!$A$1:$AQ$44,COLUMN('Non-energy Multiplier'!AB$1),0)</f>
        <v>588026086824.84253</v>
      </c>
      <c r="AC26" s="136">
        <f>$C26*VLOOKUP($A26,'Non-energy Multiplier'!$A$1:$AQ$44,COLUMN('Non-energy Multiplier'!AC$1),0)</f>
        <v>585536261720.85352</v>
      </c>
      <c r="AD26" s="136">
        <f>$C26*VLOOKUP($A26,'Non-energy Multiplier'!$A$1:$AQ$44,COLUMN('Non-energy Multiplier'!AD$1),0)</f>
        <v>583189692392.69873</v>
      </c>
      <c r="AE26" s="136">
        <f>$C26*VLOOKUP($A26,'Non-energy Multiplier'!$A$1:$AQ$44,COLUMN('Non-energy Multiplier'!AE$1),0)</f>
        <v>580990339493.43982</v>
      </c>
      <c r="AF26" s="136">
        <f>$C26*VLOOKUP($A26,'Non-energy Multiplier'!$A$1:$AQ$44,COLUMN('Non-energy Multiplier'!AF$1),0)</f>
        <v>578942187278.21509</v>
      </c>
      <c r="AG26" s="136">
        <f>$C26*VLOOKUP($A26,'Non-energy Multiplier'!$A$1:$AQ$44,COLUMN('Non-energy Multiplier'!AG$1),0)</f>
        <v>577049255982.56409</v>
      </c>
      <c r="AH26" s="136">
        <f>$C26*VLOOKUP($A26,'Non-energy Multiplier'!$A$1:$AQ$44,COLUMN('Non-energy Multiplier'!AH$1),0)</f>
        <v>575315614585.45251</v>
      </c>
      <c r="AI26" s="136">
        <f>$C26*VLOOKUP($A26,'Non-energy Multiplier'!$A$1:$AQ$44,COLUMN('Non-energy Multiplier'!AI$1),0)</f>
        <v>573745393981.02393</v>
      </c>
      <c r="AJ26" s="136">
        <f>$C26*VLOOKUP($A26,'Non-energy Multiplier'!$A$1:$AQ$44,COLUMN('Non-energy Multiplier'!AJ$1),0)</f>
        <v>572342800586.36194</v>
      </c>
      <c r="AK26" s="136">
        <f>$C26*VLOOKUP($A26,'Non-energy Multiplier'!$A$1:$AQ$44,COLUMN('Non-energy Multiplier'!AK$1),0)</f>
        <v>571112130415.99463</v>
      </c>
      <c r="AL26" s="136">
        <f>$C26*VLOOKUP($A26,'Non-energy Multiplier'!$A$1:$AQ$44,COLUMN('Non-energy Multiplier'!AL$1),0)</f>
        <v>570057783657.48657</v>
      </c>
      <c r="AM26" s="136">
        <f>$C26*VLOOKUP($A26,'Non-energy Multiplier'!$A$1:$AQ$44,COLUMN('Non-energy Multiplier'!AM$1),0)</f>
        <v>569184279786.26941</v>
      </c>
      <c r="AN26" s="136">
        <f>$C26*VLOOKUP($A26,'Non-energy Multiplier'!$A$1:$AQ$44,COLUMN('Non-energy Multiplier'!AN$1),0)</f>
        <v>568496273261.89502</v>
      </c>
      <c r="AO26" s="136">
        <f>$C26*VLOOKUP($A26,'Non-energy Multiplier'!$A$1:$AQ$44,COLUMN('Non-energy Multiplier'!AO$1),0)</f>
        <v>567998569852.15991</v>
      </c>
      <c r="AP26" s="136">
        <f>$C26*VLOOKUP($A26,'Non-energy Multiplier'!$A$1:$AQ$44,COLUMN('Non-energy Multiplier'!AP$1),0)</f>
        <v>567696143636.10059</v>
      </c>
      <c r="AQ26" s="136">
        <f>$C26*VLOOKUP($A26,'Non-energy Multiplier'!$A$1:$AQ$44,COLUMN('Non-energy Multiplier'!AQ$1),0)</f>
        <v>567594154741.72742</v>
      </c>
      <c r="AR26" s="136" t="str">
        <f>VLOOKUP($A26,'Sector Match'!$A$1:$B$43,2,0)</f>
        <v>rubber and plastic products 22</v>
      </c>
    </row>
    <row r="27" spans="1:44" x14ac:dyDescent="0.2">
      <c r="A27" s="12" t="s">
        <v>25</v>
      </c>
      <c r="B27" s="136">
        <f>'Non-energy Use 2019'!E140</f>
        <v>2887006988359.896</v>
      </c>
      <c r="C27" s="136">
        <f>'Non-energy Use 2020'!E139</f>
        <v>1977489873209.8369</v>
      </c>
      <c r="D27" s="136">
        <f>$C27*VLOOKUP($A27,'Non-energy Multiplier'!$A$1:$AQ$44,COLUMN('Non-energy Multiplier'!D$1),0)</f>
        <v>1981882618893.2542</v>
      </c>
      <c r="E27" s="136">
        <f>$C27*VLOOKUP($A27,'Non-energy Multiplier'!$A$1:$AQ$44,COLUMN('Non-energy Multiplier'!E$1),0)</f>
        <v>1986275364576.6711</v>
      </c>
      <c r="F27" s="136">
        <f>$C27*VLOOKUP($A27,'Non-energy Multiplier'!$A$1:$AQ$44,COLUMN('Non-energy Multiplier'!F$1),0)</f>
        <v>1990668110260.0884</v>
      </c>
      <c r="G27" s="136">
        <f>$C27*VLOOKUP($A27,'Non-energy Multiplier'!$A$1:$AQ$44,COLUMN('Non-energy Multiplier'!G$1),0)</f>
        <v>1995060855943.5056</v>
      </c>
      <c r="H27" s="136">
        <f>$C27*VLOOKUP($A27,'Non-energy Multiplier'!$A$1:$AQ$44,COLUMN('Non-energy Multiplier'!H$1),0)</f>
        <v>1999453601626.9229</v>
      </c>
      <c r="I27" s="136">
        <f>$C27*VLOOKUP($A27,'Non-energy Multiplier'!$A$1:$AQ$44,COLUMN('Non-energy Multiplier'!I$1),0)</f>
        <v>2024804929223.8745</v>
      </c>
      <c r="J27" s="136">
        <f>$C27*VLOOKUP($A27,'Non-energy Multiplier'!$A$1:$AQ$44,COLUMN('Non-energy Multiplier'!J$1),0)</f>
        <v>2050156256820.8267</v>
      </c>
      <c r="K27" s="136">
        <f>$C27*VLOOKUP($A27,'Non-energy Multiplier'!$A$1:$AQ$44,COLUMN('Non-energy Multiplier'!K$1),0)</f>
        <v>2075507584417.7788</v>
      </c>
      <c r="L27" s="136">
        <f>$C27*VLOOKUP($A27,'Non-energy Multiplier'!$A$1:$AQ$44,COLUMN('Non-energy Multiplier'!L$1),0)</f>
        <v>2100858912014.7305</v>
      </c>
      <c r="M27" s="136">
        <f>$C27*VLOOKUP($A27,'Non-energy Multiplier'!$A$1:$AQ$44,COLUMN('Non-energy Multiplier'!M$1),0)</f>
        <v>2126210239611.6826</v>
      </c>
      <c r="N27" s="136">
        <f>$C27*VLOOKUP($A27,'Non-energy Multiplier'!$A$1:$AQ$44,COLUMN('Non-energy Multiplier'!N$1),0)</f>
        <v>2102148279290.5464</v>
      </c>
      <c r="O27" s="136">
        <f>$C27*VLOOKUP($A27,'Non-energy Multiplier'!$A$1:$AQ$44,COLUMN('Non-energy Multiplier'!O$1),0)</f>
        <v>2078086318969.4094</v>
      </c>
      <c r="P27" s="136">
        <f>$C27*VLOOKUP($A27,'Non-energy Multiplier'!$A$1:$AQ$44,COLUMN('Non-energy Multiplier'!P$1),0)</f>
        <v>2054024358648.2732</v>
      </c>
      <c r="Q27" s="136">
        <f>$C27*VLOOKUP($A27,'Non-energy Multiplier'!$A$1:$AQ$44,COLUMN('Non-energy Multiplier'!Q$1),0)</f>
        <v>2029962398327.1367</v>
      </c>
      <c r="R27" s="136">
        <f>$C27*VLOOKUP($A27,'Non-energy Multiplier'!$A$1:$AQ$44,COLUMN('Non-energy Multiplier'!R$1),0)</f>
        <v>2005900438006.0005</v>
      </c>
      <c r="S27" s="136">
        <f>$C27*VLOOKUP($A27,'Non-energy Multiplier'!$A$1:$AQ$44,COLUMN('Non-energy Multiplier'!S$1),0)</f>
        <v>1971554683615.4368</v>
      </c>
      <c r="T27" s="136">
        <f>$C27*VLOOKUP($A27,'Non-energy Multiplier'!$A$1:$AQ$44,COLUMN('Non-energy Multiplier'!T$1),0)</f>
        <v>1937208929224.8733</v>
      </c>
      <c r="U27" s="136">
        <f>$C27*VLOOKUP($A27,'Non-energy Multiplier'!$A$1:$AQ$44,COLUMN('Non-energy Multiplier'!U$1),0)</f>
        <v>1902863174834.3101</v>
      </c>
      <c r="V27" s="136">
        <f>$C27*VLOOKUP($A27,'Non-energy Multiplier'!$A$1:$AQ$44,COLUMN('Non-energy Multiplier'!V$1),0)</f>
        <v>1868517420443.7468</v>
      </c>
      <c r="W27" s="136">
        <f>$C27*VLOOKUP($A27,'Non-energy Multiplier'!$A$1:$AQ$44,COLUMN('Non-energy Multiplier'!W$1),0)</f>
        <v>1834171666053.1833</v>
      </c>
      <c r="X27" s="136">
        <f>$C27*VLOOKUP($A27,'Non-energy Multiplier'!$A$1:$AQ$44,COLUMN('Non-energy Multiplier'!X$1),0)</f>
        <v>1787069273107.6917</v>
      </c>
      <c r="Y27" s="136">
        <f>$C27*VLOOKUP($A27,'Non-energy Multiplier'!$A$1:$AQ$44,COLUMN('Non-energy Multiplier'!Y$1),0)</f>
        <v>1739966880162.2002</v>
      </c>
      <c r="Z27" s="136">
        <f>$C27*VLOOKUP($A27,'Non-energy Multiplier'!$A$1:$AQ$44,COLUMN('Non-energy Multiplier'!Z$1),0)</f>
        <v>1692864487216.7085</v>
      </c>
      <c r="AA27" s="136">
        <f>$C27*VLOOKUP($A27,'Non-energy Multiplier'!$A$1:$AQ$44,COLUMN('Non-energy Multiplier'!AA$1),0)</f>
        <v>1645762094271.217</v>
      </c>
      <c r="AB27" s="136">
        <f>$C27*VLOOKUP($A27,'Non-energy Multiplier'!$A$1:$AQ$44,COLUMN('Non-energy Multiplier'!AB$1),0)</f>
        <v>1598659701325.7256</v>
      </c>
      <c r="AC27" s="136">
        <f>$C27*VLOOKUP($A27,'Non-energy Multiplier'!$A$1:$AQ$44,COLUMN('Non-energy Multiplier'!AC$1),0)</f>
        <v>1562289578023.8574</v>
      </c>
      <c r="AD27" s="136">
        <f>$C27*VLOOKUP($A27,'Non-energy Multiplier'!$A$1:$AQ$44,COLUMN('Non-energy Multiplier'!AD$1),0)</f>
        <v>1525919454721.9897</v>
      </c>
      <c r="AE27" s="136">
        <f>$C27*VLOOKUP($A27,'Non-energy Multiplier'!$A$1:$AQ$44,COLUMN('Non-energy Multiplier'!AE$1),0)</f>
        <v>1489549331420.1216</v>
      </c>
      <c r="AF27" s="136">
        <f>$C27*VLOOKUP($A27,'Non-energy Multiplier'!$A$1:$AQ$44,COLUMN('Non-energy Multiplier'!AF$1),0)</f>
        <v>1453179208118.2539</v>
      </c>
      <c r="AG27" s="136">
        <f>$C27*VLOOKUP($A27,'Non-energy Multiplier'!$A$1:$AQ$44,COLUMN('Non-energy Multiplier'!AG$1),0)</f>
        <v>1416809084816.386</v>
      </c>
      <c r="AH27" s="136">
        <f>$C27*VLOOKUP($A27,'Non-energy Multiplier'!$A$1:$AQ$44,COLUMN('Non-energy Multiplier'!AH$1),0)</f>
        <v>1394933442919.4585</v>
      </c>
      <c r="AI27" s="136">
        <f>$C27*VLOOKUP($A27,'Non-energy Multiplier'!$A$1:$AQ$44,COLUMN('Non-energy Multiplier'!AI$1),0)</f>
        <v>1373057801022.5308</v>
      </c>
      <c r="AJ27" s="136">
        <f>$C27*VLOOKUP($A27,'Non-energy Multiplier'!$A$1:$AQ$44,COLUMN('Non-energy Multiplier'!AJ$1),0)</f>
        <v>1351182159125.6033</v>
      </c>
      <c r="AK27" s="136">
        <f>$C27*VLOOKUP($A27,'Non-energy Multiplier'!$A$1:$AQ$44,COLUMN('Non-energy Multiplier'!AK$1),0)</f>
        <v>1329306517228.6755</v>
      </c>
      <c r="AL27" s="136">
        <f>$C27*VLOOKUP($A27,'Non-energy Multiplier'!$A$1:$AQ$44,COLUMN('Non-energy Multiplier'!AL$1),0)</f>
        <v>1307430875331.748</v>
      </c>
      <c r="AM27" s="136">
        <f>$C27*VLOOKUP($A27,'Non-energy Multiplier'!$A$1:$AQ$44,COLUMN('Non-energy Multiplier'!AM$1),0)</f>
        <v>1296508941979.3145</v>
      </c>
      <c r="AN27" s="136">
        <f>$C27*VLOOKUP($A27,'Non-energy Multiplier'!$A$1:$AQ$44,COLUMN('Non-energy Multiplier'!AN$1),0)</f>
        <v>1285587008626.8809</v>
      </c>
      <c r="AO27" s="136">
        <f>$C27*VLOOKUP($A27,'Non-energy Multiplier'!$A$1:$AQ$44,COLUMN('Non-energy Multiplier'!AO$1),0)</f>
        <v>1274665075274.4473</v>
      </c>
      <c r="AP27" s="136">
        <f>$C27*VLOOKUP($A27,'Non-energy Multiplier'!$A$1:$AQ$44,COLUMN('Non-energy Multiplier'!AP$1),0)</f>
        <v>1263743141922.0139</v>
      </c>
      <c r="AQ27" s="136">
        <f>$C27*VLOOKUP($A27,'Non-energy Multiplier'!$A$1:$AQ$44,COLUMN('Non-energy Multiplier'!AQ$1),0)</f>
        <v>1252821208569.5801</v>
      </c>
      <c r="AR27" s="136" t="str">
        <f>VLOOKUP($A27,'Sector Match'!$A$1:$B$43,2,0)</f>
        <v>cement and other nonmetallic minerals 239</v>
      </c>
    </row>
    <row r="28" spans="1:44" x14ac:dyDescent="0.2">
      <c r="A28" s="12" t="s">
        <v>26</v>
      </c>
      <c r="B28" s="136">
        <f>'Non-energy Use 2019'!E141</f>
        <v>39520206225377.844</v>
      </c>
      <c r="C28" s="136">
        <f>'Non-energy Use 2020'!E140</f>
        <v>39290669866076.844</v>
      </c>
      <c r="D28" s="136">
        <f>$C28*VLOOKUP($A28,'Non-energy Multiplier'!$A$1:$AQ$44,COLUMN('Non-energy Multiplier'!D$1),0)</f>
        <v>40731519300544.141</v>
      </c>
      <c r="E28" s="136">
        <f>$C28*VLOOKUP($A28,'Non-energy Multiplier'!$A$1:$AQ$44,COLUMN('Non-energy Multiplier'!E$1),0)</f>
        <v>42172368735011.43</v>
      </c>
      <c r="F28" s="136">
        <f>$C28*VLOOKUP($A28,'Non-energy Multiplier'!$A$1:$AQ$44,COLUMN('Non-energy Multiplier'!F$1),0)</f>
        <v>43613218169478.727</v>
      </c>
      <c r="G28" s="136">
        <f>$C28*VLOOKUP($A28,'Non-energy Multiplier'!$A$1:$AQ$44,COLUMN('Non-energy Multiplier'!G$1),0)</f>
        <v>45054067603946.031</v>
      </c>
      <c r="H28" s="136">
        <f>$C28*VLOOKUP($A28,'Non-energy Multiplier'!$A$1:$AQ$44,COLUMN('Non-energy Multiplier'!H$1),0)</f>
        <v>46494917038413.32</v>
      </c>
      <c r="I28" s="136">
        <f>$C28*VLOOKUP($A28,'Non-energy Multiplier'!$A$1:$AQ$44,COLUMN('Non-energy Multiplier'!I$1),0)</f>
        <v>47528137417044.727</v>
      </c>
      <c r="J28" s="136">
        <f>$C28*VLOOKUP($A28,'Non-energy Multiplier'!$A$1:$AQ$44,COLUMN('Non-energy Multiplier'!J$1),0)</f>
        <v>48561357795676.133</v>
      </c>
      <c r="K28" s="136">
        <f>$C28*VLOOKUP($A28,'Non-energy Multiplier'!$A$1:$AQ$44,COLUMN('Non-energy Multiplier'!K$1),0)</f>
        <v>49594578174307.539</v>
      </c>
      <c r="L28" s="136">
        <f>$C28*VLOOKUP($A28,'Non-energy Multiplier'!$A$1:$AQ$44,COLUMN('Non-energy Multiplier'!L$1),0)</f>
        <v>50627798552938.953</v>
      </c>
      <c r="M28" s="136">
        <f>$C28*VLOOKUP($A28,'Non-energy Multiplier'!$A$1:$AQ$44,COLUMN('Non-energy Multiplier'!M$1),0)</f>
        <v>51661018931570.352</v>
      </c>
      <c r="N28" s="136">
        <f>$C28*VLOOKUP($A28,'Non-energy Multiplier'!$A$1:$AQ$44,COLUMN('Non-energy Multiplier'!N$1),0)</f>
        <v>51734820387186.883</v>
      </c>
      <c r="O28" s="136">
        <f>$C28*VLOOKUP($A28,'Non-energy Multiplier'!$A$1:$AQ$44,COLUMN('Non-energy Multiplier'!O$1),0)</f>
        <v>51808621842803.414</v>
      </c>
      <c r="P28" s="136">
        <f>$C28*VLOOKUP($A28,'Non-energy Multiplier'!$A$1:$AQ$44,COLUMN('Non-energy Multiplier'!P$1),0)</f>
        <v>51882423298419.938</v>
      </c>
      <c r="Q28" s="136">
        <f>$C28*VLOOKUP($A28,'Non-energy Multiplier'!$A$1:$AQ$44,COLUMN('Non-energy Multiplier'!Q$1),0)</f>
        <v>51956224754036.469</v>
      </c>
      <c r="R28" s="136">
        <f>$C28*VLOOKUP($A28,'Non-energy Multiplier'!$A$1:$AQ$44,COLUMN('Non-energy Multiplier'!R$1),0)</f>
        <v>52030026209653</v>
      </c>
      <c r="S28" s="136">
        <f>$C28*VLOOKUP($A28,'Non-energy Multiplier'!$A$1:$AQ$44,COLUMN('Non-energy Multiplier'!S$1),0)</f>
        <v>51439614564720.766</v>
      </c>
      <c r="T28" s="136">
        <f>$C28*VLOOKUP($A28,'Non-energy Multiplier'!$A$1:$AQ$44,COLUMN('Non-energy Multiplier'!T$1),0)</f>
        <v>50849202919788.531</v>
      </c>
      <c r="U28" s="136">
        <f>$C28*VLOOKUP($A28,'Non-energy Multiplier'!$A$1:$AQ$44,COLUMN('Non-energy Multiplier'!U$1),0)</f>
        <v>50258791274856.297</v>
      </c>
      <c r="V28" s="136">
        <f>$C28*VLOOKUP($A28,'Non-energy Multiplier'!$A$1:$AQ$44,COLUMN('Non-energy Multiplier'!V$1),0)</f>
        <v>49668379629924.07</v>
      </c>
      <c r="W28" s="136">
        <f>$C28*VLOOKUP($A28,'Non-energy Multiplier'!$A$1:$AQ$44,COLUMN('Non-energy Multiplier'!W$1),0)</f>
        <v>49077967984991.836</v>
      </c>
      <c r="X28" s="136">
        <f>$C28*VLOOKUP($A28,'Non-energy Multiplier'!$A$1:$AQ$44,COLUMN('Non-energy Multiplier'!X$1),0)</f>
        <v>47970946150743.898</v>
      </c>
      <c r="Y28" s="136">
        <f>$C28*VLOOKUP($A28,'Non-energy Multiplier'!$A$1:$AQ$44,COLUMN('Non-energy Multiplier'!Y$1),0)</f>
        <v>46863924316495.961</v>
      </c>
      <c r="Z28" s="136">
        <f>$C28*VLOOKUP($A28,'Non-energy Multiplier'!$A$1:$AQ$44,COLUMN('Non-energy Multiplier'!Z$1),0)</f>
        <v>45756902482248.031</v>
      </c>
      <c r="AA28" s="136">
        <f>$C28*VLOOKUP($A28,'Non-energy Multiplier'!$A$1:$AQ$44,COLUMN('Non-energy Multiplier'!AA$1),0)</f>
        <v>44649880648000.094</v>
      </c>
      <c r="AB28" s="136">
        <f>$C28*VLOOKUP($A28,'Non-energy Multiplier'!$A$1:$AQ$44,COLUMN('Non-energy Multiplier'!AB$1),0)</f>
        <v>43542858813752.156</v>
      </c>
      <c r="AC28" s="136">
        <f>$C28*VLOOKUP($A28,'Non-energy Multiplier'!$A$1:$AQ$44,COLUMN('Non-energy Multiplier'!AC$1),0)</f>
        <v>42435836979504.219</v>
      </c>
      <c r="AD28" s="136">
        <f>$C28*VLOOKUP($A28,'Non-energy Multiplier'!$A$1:$AQ$44,COLUMN('Non-energy Multiplier'!AD$1),0)</f>
        <v>41328815145256.289</v>
      </c>
      <c r="AE28" s="136">
        <f>$C28*VLOOKUP($A28,'Non-energy Multiplier'!$A$1:$AQ$44,COLUMN('Non-energy Multiplier'!AE$1),0)</f>
        <v>40221793311008.344</v>
      </c>
      <c r="AF28" s="136">
        <f>$C28*VLOOKUP($A28,'Non-energy Multiplier'!$A$1:$AQ$44,COLUMN('Non-energy Multiplier'!AF$1),0)</f>
        <v>39114771476760.414</v>
      </c>
      <c r="AG28" s="136">
        <f>$C28*VLOOKUP($A28,'Non-energy Multiplier'!$A$1:$AQ$44,COLUMN('Non-energy Multiplier'!AG$1),0)</f>
        <v>38007749642512.477</v>
      </c>
      <c r="AH28" s="136">
        <f>$C28*VLOOKUP($A28,'Non-energy Multiplier'!$A$1:$AQ$44,COLUMN('Non-energy Multiplier'!AH$1),0)</f>
        <v>37048330719497.594</v>
      </c>
      <c r="AI28" s="136">
        <f>$C28*VLOOKUP($A28,'Non-energy Multiplier'!$A$1:$AQ$44,COLUMN('Non-energy Multiplier'!AI$1),0)</f>
        <v>36088911796482.719</v>
      </c>
      <c r="AJ28" s="136">
        <f>$C28*VLOOKUP($A28,'Non-energy Multiplier'!$A$1:$AQ$44,COLUMN('Non-energy Multiplier'!AJ$1),0)</f>
        <v>35129492873467.84</v>
      </c>
      <c r="AK28" s="136">
        <f>$C28*VLOOKUP($A28,'Non-energy Multiplier'!$A$1:$AQ$44,COLUMN('Non-energy Multiplier'!AK$1),0)</f>
        <v>34170073950452.961</v>
      </c>
      <c r="AL28" s="136">
        <f>$C28*VLOOKUP($A28,'Non-energy Multiplier'!$A$1:$AQ$44,COLUMN('Non-energy Multiplier'!AL$1),0)</f>
        <v>33210655027438.086</v>
      </c>
      <c r="AM28" s="136">
        <f>$C28*VLOOKUP($A28,'Non-energy Multiplier'!$A$1:$AQ$44,COLUMN('Non-energy Multiplier'!AM$1),0)</f>
        <v>32203038218796.441</v>
      </c>
      <c r="AN28" s="136">
        <f>$C28*VLOOKUP($A28,'Non-energy Multiplier'!$A$1:$AQ$44,COLUMN('Non-energy Multiplier'!AN$1),0)</f>
        <v>31195421410154.793</v>
      </c>
      <c r="AO28" s="136">
        <f>$C28*VLOOKUP($A28,'Non-energy Multiplier'!$A$1:$AQ$44,COLUMN('Non-energy Multiplier'!AO$1),0)</f>
        <v>30187804601513.152</v>
      </c>
      <c r="AP28" s="136">
        <f>$C28*VLOOKUP($A28,'Non-energy Multiplier'!$A$1:$AQ$44,COLUMN('Non-energy Multiplier'!AP$1),0)</f>
        <v>29180187792871.504</v>
      </c>
      <c r="AQ28" s="136">
        <f>$C28*VLOOKUP($A28,'Non-energy Multiplier'!$A$1:$AQ$44,COLUMN('Non-energy Multiplier'!AQ$1),0)</f>
        <v>28172570984229.867</v>
      </c>
      <c r="AR28" s="136" t="str">
        <f>VLOOKUP($A28,'Sector Match'!$A$1:$B$43,2,0)</f>
        <v>iron and steel 241</v>
      </c>
    </row>
    <row r="29" spans="1:44" x14ac:dyDescent="0.2">
      <c r="A29" s="12" t="s">
        <v>27</v>
      </c>
      <c r="B29" s="136">
        <f>'Non-energy Use 2019'!E142</f>
        <v>0</v>
      </c>
      <c r="C29" s="136">
        <f>'Non-energy Use 2020'!E141</f>
        <v>0</v>
      </c>
      <c r="D29" s="136">
        <f>$C29*VLOOKUP($A29,'Non-energy Multiplier'!$A$1:$AQ$44,COLUMN('Non-energy Multiplier'!D$1),0)</f>
        <v>0</v>
      </c>
      <c r="E29" s="136">
        <f>$C29*VLOOKUP($A29,'Non-energy Multiplier'!$A$1:$AQ$44,COLUMN('Non-energy Multiplier'!E$1),0)</f>
        <v>0</v>
      </c>
      <c r="F29" s="136">
        <f>$C29*VLOOKUP($A29,'Non-energy Multiplier'!$A$1:$AQ$44,COLUMN('Non-energy Multiplier'!F$1),0)</f>
        <v>0</v>
      </c>
      <c r="G29" s="136">
        <f>$C29*VLOOKUP($A29,'Non-energy Multiplier'!$A$1:$AQ$44,COLUMN('Non-energy Multiplier'!G$1),0)</f>
        <v>0</v>
      </c>
      <c r="H29" s="136">
        <f>$C29*VLOOKUP($A29,'Non-energy Multiplier'!$A$1:$AQ$44,COLUMN('Non-energy Multiplier'!H$1),0)</f>
        <v>0</v>
      </c>
      <c r="I29" s="136">
        <f>$C29*VLOOKUP($A29,'Non-energy Multiplier'!$A$1:$AQ$44,COLUMN('Non-energy Multiplier'!I$1),0)</f>
        <v>0</v>
      </c>
      <c r="J29" s="136">
        <f>$C29*VLOOKUP($A29,'Non-energy Multiplier'!$A$1:$AQ$44,COLUMN('Non-energy Multiplier'!J$1),0)</f>
        <v>0</v>
      </c>
      <c r="K29" s="136">
        <f>$C29*VLOOKUP($A29,'Non-energy Multiplier'!$A$1:$AQ$44,COLUMN('Non-energy Multiplier'!K$1),0)</f>
        <v>0</v>
      </c>
      <c r="L29" s="136">
        <f>$C29*VLOOKUP($A29,'Non-energy Multiplier'!$A$1:$AQ$44,COLUMN('Non-energy Multiplier'!L$1),0)</f>
        <v>0</v>
      </c>
      <c r="M29" s="136">
        <f>$C29*VLOOKUP($A29,'Non-energy Multiplier'!$A$1:$AQ$44,COLUMN('Non-energy Multiplier'!M$1),0)</f>
        <v>0</v>
      </c>
      <c r="N29" s="136">
        <f>$C29*VLOOKUP($A29,'Non-energy Multiplier'!$A$1:$AQ$44,COLUMN('Non-energy Multiplier'!N$1),0)</f>
        <v>0</v>
      </c>
      <c r="O29" s="136">
        <f>$C29*VLOOKUP($A29,'Non-energy Multiplier'!$A$1:$AQ$44,COLUMN('Non-energy Multiplier'!O$1),0)</f>
        <v>0</v>
      </c>
      <c r="P29" s="136">
        <f>$C29*VLOOKUP($A29,'Non-energy Multiplier'!$A$1:$AQ$44,COLUMN('Non-energy Multiplier'!P$1),0)</f>
        <v>0</v>
      </c>
      <c r="Q29" s="136">
        <f>$C29*VLOOKUP($A29,'Non-energy Multiplier'!$A$1:$AQ$44,COLUMN('Non-energy Multiplier'!Q$1),0)</f>
        <v>0</v>
      </c>
      <c r="R29" s="136">
        <f>$C29*VLOOKUP($A29,'Non-energy Multiplier'!$A$1:$AQ$44,COLUMN('Non-energy Multiplier'!R$1),0)</f>
        <v>0</v>
      </c>
      <c r="S29" s="136">
        <f>$C29*VLOOKUP($A29,'Non-energy Multiplier'!$A$1:$AQ$44,COLUMN('Non-energy Multiplier'!S$1),0)</f>
        <v>0</v>
      </c>
      <c r="T29" s="136">
        <f>$C29*VLOOKUP($A29,'Non-energy Multiplier'!$A$1:$AQ$44,COLUMN('Non-energy Multiplier'!T$1),0)</f>
        <v>0</v>
      </c>
      <c r="U29" s="136">
        <f>$C29*VLOOKUP($A29,'Non-energy Multiplier'!$A$1:$AQ$44,COLUMN('Non-energy Multiplier'!U$1),0)</f>
        <v>0</v>
      </c>
      <c r="V29" s="136">
        <f>$C29*VLOOKUP($A29,'Non-energy Multiplier'!$A$1:$AQ$44,COLUMN('Non-energy Multiplier'!V$1),0)</f>
        <v>0</v>
      </c>
      <c r="W29" s="136">
        <f>$C29*VLOOKUP($A29,'Non-energy Multiplier'!$A$1:$AQ$44,COLUMN('Non-energy Multiplier'!W$1),0)</f>
        <v>0</v>
      </c>
      <c r="X29" s="136">
        <f>$C29*VLOOKUP($A29,'Non-energy Multiplier'!$A$1:$AQ$44,COLUMN('Non-energy Multiplier'!X$1),0)</f>
        <v>0</v>
      </c>
      <c r="Y29" s="136">
        <f>$C29*VLOOKUP($A29,'Non-energy Multiplier'!$A$1:$AQ$44,COLUMN('Non-energy Multiplier'!Y$1),0)</f>
        <v>0</v>
      </c>
      <c r="Z29" s="136">
        <f>$C29*VLOOKUP($A29,'Non-energy Multiplier'!$A$1:$AQ$44,COLUMN('Non-energy Multiplier'!Z$1),0)</f>
        <v>0</v>
      </c>
      <c r="AA29" s="136">
        <f>$C29*VLOOKUP($A29,'Non-energy Multiplier'!$A$1:$AQ$44,COLUMN('Non-energy Multiplier'!AA$1),0)</f>
        <v>0</v>
      </c>
      <c r="AB29" s="136">
        <f>$C29*VLOOKUP($A29,'Non-energy Multiplier'!$A$1:$AQ$44,COLUMN('Non-energy Multiplier'!AB$1),0)</f>
        <v>0</v>
      </c>
      <c r="AC29" s="136">
        <f>$C29*VLOOKUP($A29,'Non-energy Multiplier'!$A$1:$AQ$44,COLUMN('Non-energy Multiplier'!AC$1),0)</f>
        <v>0</v>
      </c>
      <c r="AD29" s="136">
        <f>$C29*VLOOKUP($A29,'Non-energy Multiplier'!$A$1:$AQ$44,COLUMN('Non-energy Multiplier'!AD$1),0)</f>
        <v>0</v>
      </c>
      <c r="AE29" s="136">
        <f>$C29*VLOOKUP($A29,'Non-energy Multiplier'!$A$1:$AQ$44,COLUMN('Non-energy Multiplier'!AE$1),0)</f>
        <v>0</v>
      </c>
      <c r="AF29" s="136">
        <f>$C29*VLOOKUP($A29,'Non-energy Multiplier'!$A$1:$AQ$44,COLUMN('Non-energy Multiplier'!AF$1),0)</f>
        <v>0</v>
      </c>
      <c r="AG29" s="136">
        <f>$C29*VLOOKUP($A29,'Non-energy Multiplier'!$A$1:$AQ$44,COLUMN('Non-energy Multiplier'!AG$1),0)</f>
        <v>0</v>
      </c>
      <c r="AH29" s="136">
        <f>$C29*VLOOKUP($A29,'Non-energy Multiplier'!$A$1:$AQ$44,COLUMN('Non-energy Multiplier'!AH$1),0)</f>
        <v>0</v>
      </c>
      <c r="AI29" s="136">
        <f>$C29*VLOOKUP($A29,'Non-energy Multiplier'!$A$1:$AQ$44,COLUMN('Non-energy Multiplier'!AI$1),0)</f>
        <v>0</v>
      </c>
      <c r="AJ29" s="136">
        <f>$C29*VLOOKUP($A29,'Non-energy Multiplier'!$A$1:$AQ$44,COLUMN('Non-energy Multiplier'!AJ$1),0)</f>
        <v>0</v>
      </c>
      <c r="AK29" s="136">
        <f>$C29*VLOOKUP($A29,'Non-energy Multiplier'!$A$1:$AQ$44,COLUMN('Non-energy Multiplier'!AK$1),0)</f>
        <v>0</v>
      </c>
      <c r="AL29" s="136">
        <f>$C29*VLOOKUP($A29,'Non-energy Multiplier'!$A$1:$AQ$44,COLUMN('Non-energy Multiplier'!AL$1),0)</f>
        <v>0</v>
      </c>
      <c r="AM29" s="136">
        <f>$C29*VLOOKUP($A29,'Non-energy Multiplier'!$A$1:$AQ$44,COLUMN('Non-energy Multiplier'!AM$1),0)</f>
        <v>0</v>
      </c>
      <c r="AN29" s="136">
        <f>$C29*VLOOKUP($A29,'Non-energy Multiplier'!$A$1:$AQ$44,COLUMN('Non-energy Multiplier'!AN$1),0)</f>
        <v>0</v>
      </c>
      <c r="AO29" s="136">
        <f>$C29*VLOOKUP($A29,'Non-energy Multiplier'!$A$1:$AQ$44,COLUMN('Non-energy Multiplier'!AO$1),0)</f>
        <v>0</v>
      </c>
      <c r="AP29" s="136">
        <f>$C29*VLOOKUP($A29,'Non-energy Multiplier'!$A$1:$AQ$44,COLUMN('Non-energy Multiplier'!AP$1),0)</f>
        <v>0</v>
      </c>
      <c r="AQ29" s="136">
        <f>$C29*VLOOKUP($A29,'Non-energy Multiplier'!$A$1:$AQ$44,COLUMN('Non-energy Multiplier'!AQ$1),0)</f>
        <v>0</v>
      </c>
      <c r="AR29" s="136" t="str">
        <f>VLOOKUP($A29,'Sector Match'!$A$1:$B$43,2,0)</f>
        <v>other metals 242</v>
      </c>
    </row>
    <row r="30" spans="1:44" x14ac:dyDescent="0.2">
      <c r="A30" s="12" t="s">
        <v>28</v>
      </c>
      <c r="B30" s="136">
        <f>'Non-energy Use 2019'!E143</f>
        <v>0</v>
      </c>
      <c r="C30" s="136">
        <f>'Non-energy Use 2020'!E142</f>
        <v>0</v>
      </c>
      <c r="D30" s="136">
        <f>$C30*VLOOKUP($A30,'Non-energy Multiplier'!$A$1:$AQ$44,COLUMN('Non-energy Multiplier'!D$1),0)</f>
        <v>0</v>
      </c>
      <c r="E30" s="136">
        <f>$C30*VLOOKUP($A30,'Non-energy Multiplier'!$A$1:$AQ$44,COLUMN('Non-energy Multiplier'!E$1),0)</f>
        <v>0</v>
      </c>
      <c r="F30" s="136">
        <f>$C30*VLOOKUP($A30,'Non-energy Multiplier'!$A$1:$AQ$44,COLUMN('Non-energy Multiplier'!F$1),0)</f>
        <v>0</v>
      </c>
      <c r="G30" s="136">
        <f>$C30*VLOOKUP($A30,'Non-energy Multiplier'!$A$1:$AQ$44,COLUMN('Non-energy Multiplier'!G$1),0)</f>
        <v>0</v>
      </c>
      <c r="H30" s="136">
        <f>$C30*VLOOKUP($A30,'Non-energy Multiplier'!$A$1:$AQ$44,COLUMN('Non-energy Multiplier'!H$1),0)</f>
        <v>0</v>
      </c>
      <c r="I30" s="136">
        <f>$C30*VLOOKUP($A30,'Non-energy Multiplier'!$A$1:$AQ$44,COLUMN('Non-energy Multiplier'!I$1),0)</f>
        <v>0</v>
      </c>
      <c r="J30" s="136">
        <f>$C30*VLOOKUP($A30,'Non-energy Multiplier'!$A$1:$AQ$44,COLUMN('Non-energy Multiplier'!J$1),0)</f>
        <v>0</v>
      </c>
      <c r="K30" s="136">
        <f>$C30*VLOOKUP($A30,'Non-energy Multiplier'!$A$1:$AQ$44,COLUMN('Non-energy Multiplier'!K$1),0)</f>
        <v>0</v>
      </c>
      <c r="L30" s="136">
        <f>$C30*VLOOKUP($A30,'Non-energy Multiplier'!$A$1:$AQ$44,COLUMN('Non-energy Multiplier'!L$1),0)</f>
        <v>0</v>
      </c>
      <c r="M30" s="136">
        <f>$C30*VLOOKUP($A30,'Non-energy Multiplier'!$A$1:$AQ$44,COLUMN('Non-energy Multiplier'!M$1),0)</f>
        <v>0</v>
      </c>
      <c r="N30" s="136">
        <f>$C30*VLOOKUP($A30,'Non-energy Multiplier'!$A$1:$AQ$44,COLUMN('Non-energy Multiplier'!N$1),0)</f>
        <v>0</v>
      </c>
      <c r="O30" s="136">
        <f>$C30*VLOOKUP($A30,'Non-energy Multiplier'!$A$1:$AQ$44,COLUMN('Non-energy Multiplier'!O$1),0)</f>
        <v>0</v>
      </c>
      <c r="P30" s="136">
        <f>$C30*VLOOKUP($A30,'Non-energy Multiplier'!$A$1:$AQ$44,COLUMN('Non-energy Multiplier'!P$1),0)</f>
        <v>0</v>
      </c>
      <c r="Q30" s="136">
        <f>$C30*VLOOKUP($A30,'Non-energy Multiplier'!$A$1:$AQ$44,COLUMN('Non-energy Multiplier'!Q$1),0)</f>
        <v>0</v>
      </c>
      <c r="R30" s="136">
        <f>$C30*VLOOKUP($A30,'Non-energy Multiplier'!$A$1:$AQ$44,COLUMN('Non-energy Multiplier'!R$1),0)</f>
        <v>0</v>
      </c>
      <c r="S30" s="136">
        <f>$C30*VLOOKUP($A30,'Non-energy Multiplier'!$A$1:$AQ$44,COLUMN('Non-energy Multiplier'!S$1),0)</f>
        <v>0</v>
      </c>
      <c r="T30" s="136">
        <f>$C30*VLOOKUP($A30,'Non-energy Multiplier'!$A$1:$AQ$44,COLUMN('Non-energy Multiplier'!T$1),0)</f>
        <v>0</v>
      </c>
      <c r="U30" s="136">
        <f>$C30*VLOOKUP($A30,'Non-energy Multiplier'!$A$1:$AQ$44,COLUMN('Non-energy Multiplier'!U$1),0)</f>
        <v>0</v>
      </c>
      <c r="V30" s="136">
        <f>$C30*VLOOKUP($A30,'Non-energy Multiplier'!$A$1:$AQ$44,COLUMN('Non-energy Multiplier'!V$1),0)</f>
        <v>0</v>
      </c>
      <c r="W30" s="136">
        <f>$C30*VLOOKUP($A30,'Non-energy Multiplier'!$A$1:$AQ$44,COLUMN('Non-energy Multiplier'!W$1),0)</f>
        <v>0</v>
      </c>
      <c r="X30" s="136">
        <f>$C30*VLOOKUP($A30,'Non-energy Multiplier'!$A$1:$AQ$44,COLUMN('Non-energy Multiplier'!X$1),0)</f>
        <v>0</v>
      </c>
      <c r="Y30" s="136">
        <f>$C30*VLOOKUP($A30,'Non-energy Multiplier'!$A$1:$AQ$44,COLUMN('Non-energy Multiplier'!Y$1),0)</f>
        <v>0</v>
      </c>
      <c r="Z30" s="136">
        <f>$C30*VLOOKUP($A30,'Non-energy Multiplier'!$A$1:$AQ$44,COLUMN('Non-energy Multiplier'!Z$1),0)</f>
        <v>0</v>
      </c>
      <c r="AA30" s="136">
        <f>$C30*VLOOKUP($A30,'Non-energy Multiplier'!$A$1:$AQ$44,COLUMN('Non-energy Multiplier'!AA$1),0)</f>
        <v>0</v>
      </c>
      <c r="AB30" s="136">
        <f>$C30*VLOOKUP($A30,'Non-energy Multiplier'!$A$1:$AQ$44,COLUMN('Non-energy Multiplier'!AB$1),0)</f>
        <v>0</v>
      </c>
      <c r="AC30" s="136">
        <f>$C30*VLOOKUP($A30,'Non-energy Multiplier'!$A$1:$AQ$44,COLUMN('Non-energy Multiplier'!AC$1),0)</f>
        <v>0</v>
      </c>
      <c r="AD30" s="136">
        <f>$C30*VLOOKUP($A30,'Non-energy Multiplier'!$A$1:$AQ$44,COLUMN('Non-energy Multiplier'!AD$1),0)</f>
        <v>0</v>
      </c>
      <c r="AE30" s="136">
        <f>$C30*VLOOKUP($A30,'Non-energy Multiplier'!$A$1:$AQ$44,COLUMN('Non-energy Multiplier'!AE$1),0)</f>
        <v>0</v>
      </c>
      <c r="AF30" s="136">
        <f>$C30*VLOOKUP($A30,'Non-energy Multiplier'!$A$1:$AQ$44,COLUMN('Non-energy Multiplier'!AF$1),0)</f>
        <v>0</v>
      </c>
      <c r="AG30" s="136">
        <f>$C30*VLOOKUP($A30,'Non-energy Multiplier'!$A$1:$AQ$44,COLUMN('Non-energy Multiplier'!AG$1),0)</f>
        <v>0</v>
      </c>
      <c r="AH30" s="136">
        <f>$C30*VLOOKUP($A30,'Non-energy Multiplier'!$A$1:$AQ$44,COLUMN('Non-energy Multiplier'!AH$1),0)</f>
        <v>0</v>
      </c>
      <c r="AI30" s="136">
        <f>$C30*VLOOKUP($A30,'Non-energy Multiplier'!$A$1:$AQ$44,COLUMN('Non-energy Multiplier'!AI$1),0)</f>
        <v>0</v>
      </c>
      <c r="AJ30" s="136">
        <f>$C30*VLOOKUP($A30,'Non-energy Multiplier'!$A$1:$AQ$44,COLUMN('Non-energy Multiplier'!AJ$1),0)</f>
        <v>0</v>
      </c>
      <c r="AK30" s="136">
        <f>$C30*VLOOKUP($A30,'Non-energy Multiplier'!$A$1:$AQ$44,COLUMN('Non-energy Multiplier'!AK$1),0)</f>
        <v>0</v>
      </c>
      <c r="AL30" s="136">
        <f>$C30*VLOOKUP($A30,'Non-energy Multiplier'!$A$1:$AQ$44,COLUMN('Non-energy Multiplier'!AL$1),0)</f>
        <v>0</v>
      </c>
      <c r="AM30" s="136">
        <f>$C30*VLOOKUP($A30,'Non-energy Multiplier'!$A$1:$AQ$44,COLUMN('Non-energy Multiplier'!AM$1),0)</f>
        <v>0</v>
      </c>
      <c r="AN30" s="136">
        <f>$C30*VLOOKUP($A30,'Non-energy Multiplier'!$A$1:$AQ$44,COLUMN('Non-energy Multiplier'!AN$1),0)</f>
        <v>0</v>
      </c>
      <c r="AO30" s="136">
        <f>$C30*VLOOKUP($A30,'Non-energy Multiplier'!$A$1:$AQ$44,COLUMN('Non-energy Multiplier'!AO$1),0)</f>
        <v>0</v>
      </c>
      <c r="AP30" s="136">
        <f>$C30*VLOOKUP($A30,'Non-energy Multiplier'!$A$1:$AQ$44,COLUMN('Non-energy Multiplier'!AP$1),0)</f>
        <v>0</v>
      </c>
      <c r="AQ30" s="136">
        <f>$C30*VLOOKUP($A30,'Non-energy Multiplier'!$A$1:$AQ$44,COLUMN('Non-energy Multiplier'!AQ$1),0)</f>
        <v>0</v>
      </c>
      <c r="AR30" s="136" t="str">
        <f>VLOOKUP($A30,'Sector Match'!$A$1:$B$43,2,0)</f>
        <v>metal products except machinery and vehicles 25</v>
      </c>
    </row>
    <row r="31" spans="1:44" x14ac:dyDescent="0.2">
      <c r="A31" s="12" t="s">
        <v>29</v>
      </c>
      <c r="B31" s="136">
        <f>'Non-energy Use 2019'!E144</f>
        <v>151122920264.12634</v>
      </c>
      <c r="C31" s="136">
        <f>'Non-energy Use 2020'!E143</f>
        <v>220592916879.8793</v>
      </c>
      <c r="D31" s="136">
        <f>$C31*VLOOKUP($A31,'Non-energy Multiplier'!$A$1:$AQ$44,COLUMN('Non-energy Multiplier'!D$1),0)</f>
        <v>258159180412.0993</v>
      </c>
      <c r="E31" s="136">
        <f>$C31*VLOOKUP($A31,'Non-energy Multiplier'!$A$1:$AQ$44,COLUMN('Non-energy Multiplier'!E$1),0)</f>
        <v>259099395050.24478</v>
      </c>
      <c r="F31" s="136">
        <f>$C31*VLOOKUP($A31,'Non-energy Multiplier'!$A$1:$AQ$44,COLUMN('Non-energy Multiplier'!F$1),0)</f>
        <v>262814388987.54724</v>
      </c>
      <c r="G31" s="136">
        <f>$C31*VLOOKUP($A31,'Non-energy Multiplier'!$A$1:$AQ$44,COLUMN('Non-energy Multiplier'!G$1),0)</f>
        <v>271916868892.53857</v>
      </c>
      <c r="H31" s="136">
        <f>$C31*VLOOKUP($A31,'Non-energy Multiplier'!$A$1:$AQ$44,COLUMN('Non-energy Multiplier'!H$1),0)</f>
        <v>283260241933.62286</v>
      </c>
      <c r="I31" s="136">
        <f>$C31*VLOOKUP($A31,'Non-energy Multiplier'!$A$1:$AQ$44,COLUMN('Non-energy Multiplier'!I$1),0)</f>
        <v>293930900117.75476</v>
      </c>
      <c r="J31" s="136">
        <f>$C31*VLOOKUP($A31,'Non-energy Multiplier'!$A$1:$AQ$44,COLUMN('Non-energy Multiplier'!J$1),0)</f>
        <v>303333748387.11414</v>
      </c>
      <c r="K31" s="136">
        <f>$C31*VLOOKUP($A31,'Non-energy Multiplier'!$A$1:$AQ$44,COLUMN('Non-energy Multiplier'!K$1),0)</f>
        <v>311535326808.95581</v>
      </c>
      <c r="L31" s="136">
        <f>$C31*VLOOKUP($A31,'Non-energy Multiplier'!$A$1:$AQ$44,COLUMN('Non-energy Multiplier'!L$1),0)</f>
        <v>318639909094.7392</v>
      </c>
      <c r="M31" s="136">
        <f>$C31*VLOOKUP($A31,'Non-energy Multiplier'!$A$1:$AQ$44,COLUMN('Non-energy Multiplier'!M$1),0)</f>
        <v>324783946695.86212</v>
      </c>
      <c r="N31" s="136">
        <f>$C31*VLOOKUP($A31,'Non-energy Multiplier'!$A$1:$AQ$44,COLUMN('Non-energy Multiplier'!N$1),0)</f>
        <v>330117930608.12854</v>
      </c>
      <c r="O31" s="136">
        <f>$C31*VLOOKUP($A31,'Non-energy Multiplier'!$A$1:$AQ$44,COLUMN('Non-energy Multiplier'!O$1),0)</f>
        <v>334762081888.95105</v>
      </c>
      <c r="P31" s="136">
        <f>$C31*VLOOKUP($A31,'Non-energy Multiplier'!$A$1:$AQ$44,COLUMN('Non-energy Multiplier'!P$1),0)</f>
        <v>338837794091.5849</v>
      </c>
      <c r="Q31" s="136">
        <f>$C31*VLOOKUP($A31,'Non-energy Multiplier'!$A$1:$AQ$44,COLUMN('Non-energy Multiplier'!Q$1),0)</f>
        <v>342477246809.69275</v>
      </c>
      <c r="R31" s="136">
        <f>$C31*VLOOKUP($A31,'Non-energy Multiplier'!$A$1:$AQ$44,COLUMN('Non-energy Multiplier'!R$1),0)</f>
        <v>345821305578.19464</v>
      </c>
      <c r="S31" s="136">
        <f>$C31*VLOOKUP($A31,'Non-energy Multiplier'!$A$1:$AQ$44,COLUMN('Non-energy Multiplier'!S$1),0)</f>
        <v>348992373886.40271</v>
      </c>
      <c r="T31" s="136">
        <f>$C31*VLOOKUP($A31,'Non-energy Multiplier'!$A$1:$AQ$44,COLUMN('Non-energy Multiplier'!T$1),0)</f>
        <v>352014865599.05658</v>
      </c>
      <c r="U31" s="136">
        <f>$C31*VLOOKUP($A31,'Non-energy Multiplier'!$A$1:$AQ$44,COLUMN('Non-energy Multiplier'!U$1),0)</f>
        <v>354888418420.84381</v>
      </c>
      <c r="V31" s="136">
        <f>$C31*VLOOKUP($A31,'Non-energy Multiplier'!$A$1:$AQ$44,COLUMN('Non-energy Multiplier'!V$1),0)</f>
        <v>357612988043.71228</v>
      </c>
      <c r="W31" s="136">
        <f>$C31*VLOOKUP($A31,'Non-energy Multiplier'!$A$1:$AQ$44,COLUMN('Non-energy Multiplier'!W$1),0)</f>
        <v>360188840757.39191</v>
      </c>
      <c r="X31" s="136">
        <f>$C31*VLOOKUP($A31,'Non-energy Multiplier'!$A$1:$AQ$44,COLUMN('Non-energy Multiplier'!X$1),0)</f>
        <v>362616545262.36298</v>
      </c>
      <c r="Y31" s="136">
        <f>$C31*VLOOKUP($A31,'Non-energy Multiplier'!$A$1:$AQ$44,COLUMN('Non-energy Multiplier'!Y$1),0)</f>
        <v>364896963754.4126</v>
      </c>
      <c r="Z31" s="136">
        <f>$C31*VLOOKUP($A31,'Non-energy Multiplier'!$A$1:$AQ$44,COLUMN('Non-energy Multiplier'!Z$1),0)</f>
        <v>367031242350.84113</v>
      </c>
      <c r="AA31" s="136">
        <f>$C31*VLOOKUP($A31,'Non-energy Multiplier'!$A$1:$AQ$44,COLUMN('Non-energy Multiplier'!AA$1),0)</f>
        <v>369020800928.79199</v>
      </c>
      <c r="AB31" s="136">
        <f>$C31*VLOOKUP($A31,'Non-energy Multiplier'!$A$1:$AQ$44,COLUMN('Non-energy Multiplier'!AB$1),0)</f>
        <v>370867322446.18616</v>
      </c>
      <c r="AC31" s="136">
        <f>$C31*VLOOKUP($A31,'Non-energy Multiplier'!$A$1:$AQ$44,COLUMN('Non-energy Multiplier'!AC$1),0)</f>
        <v>372572741815.25183</v>
      </c>
      <c r="AD31" s="136">
        <f>$C31*VLOOKUP($A31,'Non-energy Multiplier'!$A$1:$AQ$44,COLUMN('Non-energy Multiplier'!AD$1),0)</f>
        <v>374139234397.85022</v>
      </c>
      <c r="AE31" s="136">
        <f>$C31*VLOOKUP($A31,'Non-energy Multiplier'!$A$1:$AQ$44,COLUMN('Non-energy Multiplier'!AE$1),0)</f>
        <v>375569204190.54236</v>
      </c>
      <c r="AF31" s="136">
        <f>$C31*VLOOKUP($A31,'Non-energy Multiplier'!$A$1:$AQ$44,COLUMN('Non-energy Multiplier'!AF$1),0)</f>
        <v>376865271765.81201</v>
      </c>
      <c r="AG31" s="136">
        <f>$C31*VLOOKUP($A31,'Non-energy Multiplier'!$A$1:$AQ$44,COLUMN('Non-energy Multiplier'!AG$1),0)</f>
        <v>378030262034.01941</v>
      </c>
      <c r="AH31" s="136">
        <f>$C31*VLOOKUP($A31,'Non-energy Multiplier'!$A$1:$AQ$44,COLUMN('Non-energy Multiplier'!AH$1),0)</f>
        <v>379067191888.50122</v>
      </c>
      <c r="AI31" s="136">
        <f>$C31*VLOOKUP($A31,'Non-energy Multiplier'!$A$1:$AQ$44,COLUMN('Non-energy Multiplier'!AI$1),0)</f>
        <v>379979257793.88409</v>
      </c>
      <c r="AJ31" s="136">
        <f>$C31*VLOOKUP($A31,'Non-energy Multiplier'!$A$1:$AQ$44,COLUMN('Non-energy Multiplier'!AJ$1),0)</f>
        <v>380769823375.08606</v>
      </c>
      <c r="AK31" s="136">
        <f>$C31*VLOOKUP($A31,'Non-energy Multiplier'!$A$1:$AQ$44,COLUMN('Non-energy Multiplier'!AK$1),0)</f>
        <v>381442407061.72192</v>
      </c>
      <c r="AL31" s="136">
        <f>$C31*VLOOKUP($A31,'Non-energy Multiplier'!$A$1:$AQ$44,COLUMN('Non-energy Multiplier'!AL$1),0)</f>
        <v>382000669839.71533</v>
      </c>
      <c r="AM31" s="136">
        <f>$C31*VLOOKUP($A31,'Non-energy Multiplier'!$A$1:$AQ$44,COLUMN('Non-energy Multiplier'!AM$1),0)</f>
        <v>382448403158.89215</v>
      </c>
      <c r="AN31" s="136">
        <f>$C31*VLOOKUP($A31,'Non-energy Multiplier'!$A$1:$AQ$44,COLUMN('Non-energy Multiplier'!AN$1),0)</f>
        <v>382789517042.21552</v>
      </c>
      <c r="AO31" s="136">
        <f>$C31*VLOOKUP($A31,'Non-energy Multiplier'!$A$1:$AQ$44,COLUMN('Non-energy Multiplier'!AO$1),0)</f>
        <v>383028028439.12256</v>
      </c>
      <c r="AP31" s="136">
        <f>$C31*VLOOKUP($A31,'Non-energy Multiplier'!$A$1:$AQ$44,COLUMN('Non-energy Multiplier'!AP$1),0)</f>
        <v>383168049862.24219</v>
      </c>
      <c r="AQ31" s="136">
        <f>$C31*VLOOKUP($A31,'Non-energy Multiplier'!$A$1:$AQ$44,COLUMN('Non-energy Multiplier'!AQ$1),0)</f>
        <v>383213778343.5022</v>
      </c>
      <c r="AR31" s="136" t="str">
        <f>VLOOKUP($A31,'Sector Match'!$A$1:$B$43,2,0)</f>
        <v>other manufacturing 31T33</v>
      </c>
    </row>
    <row r="32" spans="1:44" x14ac:dyDescent="0.2">
      <c r="A32" s="12" t="s">
        <v>30</v>
      </c>
      <c r="B32" s="136">
        <f>'Non-energy Use 2019'!E145</f>
        <v>71830030002.084747</v>
      </c>
      <c r="C32" s="136">
        <f>'Non-energy Use 2020'!E144</f>
        <v>134806782537.70404</v>
      </c>
      <c r="D32" s="136">
        <f>$C32*VLOOKUP($A32,'Non-energy Multiplier'!$A$1:$AQ$44,COLUMN('Non-energy Multiplier'!D$1),0)</f>
        <v>158044662345.99954</v>
      </c>
      <c r="E32" s="136">
        <f>$C32*VLOOKUP($A32,'Non-energy Multiplier'!$A$1:$AQ$44,COLUMN('Non-energy Multiplier'!E$1),0)</f>
        <v>166326507800.38879</v>
      </c>
      <c r="F32" s="136">
        <f>$C32*VLOOKUP($A32,'Non-energy Multiplier'!$A$1:$AQ$44,COLUMN('Non-energy Multiplier'!F$1),0)</f>
        <v>170175420576.09457</v>
      </c>
      <c r="G32" s="136">
        <f>$C32*VLOOKUP($A32,'Non-energy Multiplier'!$A$1:$AQ$44,COLUMN('Non-energy Multiplier'!G$1),0)</f>
        <v>179703886734.00577</v>
      </c>
      <c r="H32" s="136">
        <f>$C32*VLOOKUP($A32,'Non-energy Multiplier'!$A$1:$AQ$44,COLUMN('Non-energy Multiplier'!H$1),0)</f>
        <v>191745510187.7038</v>
      </c>
      <c r="I32" s="136">
        <f>$C32*VLOOKUP($A32,'Non-energy Multiplier'!$A$1:$AQ$44,COLUMN('Non-energy Multiplier'!I$1),0)</f>
        <v>203161488701.66617</v>
      </c>
      <c r="J32" s="136">
        <f>$C32*VLOOKUP($A32,'Non-energy Multiplier'!$A$1:$AQ$44,COLUMN('Non-energy Multiplier'!J$1),0)</f>
        <v>213297373330.69199</v>
      </c>
      <c r="K32" s="136">
        <f>$C32*VLOOKUP($A32,'Non-energy Multiplier'!$A$1:$AQ$44,COLUMN('Non-energy Multiplier'!K$1),0)</f>
        <v>222278054622.24734</v>
      </c>
      <c r="L32" s="136">
        <f>$C32*VLOOKUP($A32,'Non-energy Multiplier'!$A$1:$AQ$44,COLUMN('Non-energy Multiplier'!L$1),0)</f>
        <v>230310451868.19565</v>
      </c>
      <c r="M32" s="136">
        <f>$C32*VLOOKUP($A32,'Non-energy Multiplier'!$A$1:$AQ$44,COLUMN('Non-energy Multiplier'!M$1),0)</f>
        <v>237670735033.52975</v>
      </c>
      <c r="N32" s="136">
        <f>$C32*VLOOKUP($A32,'Non-energy Multiplier'!$A$1:$AQ$44,COLUMN('Non-energy Multiplier'!N$1),0)</f>
        <v>244641839601.4769</v>
      </c>
      <c r="O32" s="136">
        <f>$C32*VLOOKUP($A32,'Non-energy Multiplier'!$A$1:$AQ$44,COLUMN('Non-energy Multiplier'!O$1),0)</f>
        <v>251340480129.13141</v>
      </c>
      <c r="P32" s="136">
        <f>$C32*VLOOKUP($A32,'Non-energy Multiplier'!$A$1:$AQ$44,COLUMN('Non-energy Multiplier'!P$1),0)</f>
        <v>257847834367.12146</v>
      </c>
      <c r="Q32" s="136">
        <f>$C32*VLOOKUP($A32,'Non-energy Multiplier'!$A$1:$AQ$44,COLUMN('Non-energy Multiplier'!Q$1),0)</f>
        <v>264257021915.80319</v>
      </c>
      <c r="R32" s="136">
        <f>$C32*VLOOKUP($A32,'Non-energy Multiplier'!$A$1:$AQ$44,COLUMN('Non-energy Multiplier'!R$1),0)</f>
        <v>270672568416.9827</v>
      </c>
      <c r="S32" s="136">
        <f>$C32*VLOOKUP($A32,'Non-energy Multiplier'!$A$1:$AQ$44,COLUMN('Non-energy Multiplier'!S$1),0)</f>
        <v>277186667973.57526</v>
      </c>
      <c r="T32" s="136">
        <f>$C32*VLOOKUP($A32,'Non-energy Multiplier'!$A$1:$AQ$44,COLUMN('Non-energy Multiplier'!T$1),0)</f>
        <v>283804198077.13214</v>
      </c>
      <c r="U32" s="136">
        <f>$C32*VLOOKUP($A32,'Non-energy Multiplier'!$A$1:$AQ$44,COLUMN('Non-energy Multiplier'!U$1),0)</f>
        <v>290505755562.01312</v>
      </c>
      <c r="V32" s="136">
        <f>$C32*VLOOKUP($A32,'Non-energy Multiplier'!$A$1:$AQ$44,COLUMN('Non-energy Multiplier'!V$1),0)</f>
        <v>297270066483.13245</v>
      </c>
      <c r="W32" s="136">
        <f>$C32*VLOOKUP($A32,'Non-energy Multiplier'!$A$1:$AQ$44,COLUMN('Non-energy Multiplier'!W$1),0)</f>
        <v>304073937253.64789</v>
      </c>
      <c r="X32" s="136">
        <f>$C32*VLOOKUP($A32,'Non-energy Multiplier'!$A$1:$AQ$44,COLUMN('Non-energy Multiplier'!X$1),0)</f>
        <v>310892222740.13269</v>
      </c>
      <c r="Y32" s="136">
        <f>$C32*VLOOKUP($A32,'Non-energy Multiplier'!$A$1:$AQ$44,COLUMN('Non-energy Multiplier'!Y$1),0)</f>
        <v>317697813730.02051</v>
      </c>
      <c r="Z32" s="136">
        <f>$C32*VLOOKUP($A32,'Non-energy Multiplier'!$A$1:$AQ$44,COLUMN('Non-energy Multiplier'!Z$1),0)</f>
        <v>324461646219.40167</v>
      </c>
      <c r="AA32" s="136">
        <f>$C32*VLOOKUP($A32,'Non-energy Multiplier'!$A$1:$AQ$44,COLUMN('Non-energy Multiplier'!AA$1),0)</f>
        <v>331152734956.12195</v>
      </c>
      <c r="AB32" s="136">
        <f>$C32*VLOOKUP($A32,'Non-energy Multiplier'!$A$1:$AQ$44,COLUMN('Non-energy Multiplier'!AB$1),0)</f>
        <v>337738233606.71405</v>
      </c>
      <c r="AC32" s="136">
        <f>$C32*VLOOKUP($A32,'Non-energy Multiplier'!$A$1:$AQ$44,COLUMN('Non-energy Multiplier'!AC$1),0)</f>
        <v>344183523789.28265</v>
      </c>
      <c r="AD32" s="136">
        <f>$C32*VLOOKUP($A32,'Non-energy Multiplier'!$A$1:$AQ$44,COLUMN('Non-energy Multiplier'!AD$1),0)</f>
        <v>350452335022.02411</v>
      </c>
      <c r="AE32" s="136">
        <f>$C32*VLOOKUP($A32,'Non-energy Multiplier'!$A$1:$AQ$44,COLUMN('Non-energy Multiplier'!AE$1),0)</f>
        <v>356506897372.98846</v>
      </c>
      <c r="AF32" s="136">
        <f>$C32*VLOOKUP($A32,'Non-energy Multiplier'!$A$1:$AQ$44,COLUMN('Non-energy Multiplier'!AF$1),0)</f>
        <v>362308128256.85889</v>
      </c>
      <c r="AG32" s="136">
        <f>$C32*VLOOKUP($A32,'Non-energy Multiplier'!$A$1:$AQ$44,COLUMN('Non-energy Multiplier'!AG$1),0)</f>
        <v>367815854405.89423</v>
      </c>
      <c r="AH32" s="136">
        <f>$C32*VLOOKUP($A32,'Non-energy Multiplier'!$A$1:$AQ$44,COLUMN('Non-energy Multiplier'!AH$1),0)</f>
        <v>372989069543.61902</v>
      </c>
      <c r="AI32" s="136">
        <f>$C32*VLOOKUP($A32,'Non-energy Multiplier'!$A$1:$AQ$44,COLUMN('Non-energy Multiplier'!AI$1),0)</f>
        <v>377786227712.24048</v>
      </c>
      <c r="AJ32" s="136">
        <f>$C32*VLOOKUP($A32,'Non-energy Multiplier'!$A$1:$AQ$44,COLUMN('Non-energy Multiplier'!AJ$1),0)</f>
        <v>382165571551.47882</v>
      </c>
      <c r="AK32" s="136">
        <f>$C32*VLOOKUP($A32,'Non-energy Multiplier'!$A$1:$AQ$44,COLUMN('Non-energy Multiplier'!AK$1),0)</f>
        <v>386085494103.40289</v>
      </c>
      <c r="AL32" s="136">
        <f>$C32*VLOOKUP($A32,'Non-energy Multiplier'!$A$1:$AQ$44,COLUMN('Non-energy Multiplier'!AL$1),0)</f>
        <v>389504931933.99292</v>
      </c>
      <c r="AM32" s="136">
        <f>$C32*VLOOKUP($A32,'Non-energy Multiplier'!$A$1:$AQ$44,COLUMN('Non-energy Multiplier'!AM$1),0)</f>
        <v>392383786529.42224</v>
      </c>
      <c r="AN32" s="136">
        <f>$C32*VLOOKUP($A32,'Non-energy Multiplier'!$A$1:$AQ$44,COLUMN('Non-energy Multiplier'!AN$1),0)</f>
        <v>394683370058.66705</v>
      </c>
      <c r="AO32" s="136">
        <f>$C32*VLOOKUP($A32,'Non-energy Multiplier'!$A$1:$AQ$44,COLUMN('Non-energy Multiplier'!AO$1),0)</f>
        <v>396366870712.41473</v>
      </c>
      <c r="AP32" s="136">
        <f>$C32*VLOOKUP($A32,'Non-energy Multiplier'!$A$1:$AQ$44,COLUMN('Non-energy Multiplier'!AP$1),0)</f>
        <v>397399831952.57025</v>
      </c>
      <c r="AQ32" s="136">
        <f>$C32*VLOOKUP($A32,'Non-energy Multiplier'!$A$1:$AQ$44,COLUMN('Non-energy Multiplier'!AQ$1),0)</f>
        <v>397750639161.17657</v>
      </c>
      <c r="AR32" s="136" t="str">
        <f>VLOOKUP($A32,'Sector Match'!$A$1:$B$43,2,0)</f>
        <v>glass and glass products 231</v>
      </c>
    </row>
    <row r="33" spans="1:44" x14ac:dyDescent="0.2">
      <c r="A33" s="12" t="s">
        <v>31</v>
      </c>
      <c r="B33" s="136">
        <f>'Non-energy Use 2019'!E146</f>
        <v>0</v>
      </c>
      <c r="C33" s="136">
        <f>'Non-energy Use 2020'!E145</f>
        <v>0</v>
      </c>
      <c r="D33" s="136">
        <f>$C33*VLOOKUP($A33,'Non-energy Multiplier'!$A$1:$AQ$44,COLUMN('Non-energy Multiplier'!D$1),0)</f>
        <v>0</v>
      </c>
      <c r="E33" s="136">
        <f>$C33*VLOOKUP($A33,'Non-energy Multiplier'!$A$1:$AQ$44,COLUMN('Non-energy Multiplier'!E$1),0)</f>
        <v>0</v>
      </c>
      <c r="F33" s="136">
        <f>$C33*VLOOKUP($A33,'Non-energy Multiplier'!$A$1:$AQ$44,COLUMN('Non-energy Multiplier'!F$1),0)</f>
        <v>0</v>
      </c>
      <c r="G33" s="136">
        <f>$C33*VLOOKUP($A33,'Non-energy Multiplier'!$A$1:$AQ$44,COLUMN('Non-energy Multiplier'!G$1),0)</f>
        <v>0</v>
      </c>
      <c r="H33" s="136">
        <f>$C33*VLOOKUP($A33,'Non-energy Multiplier'!$A$1:$AQ$44,COLUMN('Non-energy Multiplier'!H$1),0)</f>
        <v>0</v>
      </c>
      <c r="I33" s="136">
        <f>$C33*VLOOKUP($A33,'Non-energy Multiplier'!$A$1:$AQ$44,COLUMN('Non-energy Multiplier'!I$1),0)</f>
        <v>0</v>
      </c>
      <c r="J33" s="136">
        <f>$C33*VLOOKUP($A33,'Non-energy Multiplier'!$A$1:$AQ$44,COLUMN('Non-energy Multiplier'!J$1),0)</f>
        <v>0</v>
      </c>
      <c r="K33" s="136">
        <f>$C33*VLOOKUP($A33,'Non-energy Multiplier'!$A$1:$AQ$44,COLUMN('Non-energy Multiplier'!K$1),0)</f>
        <v>0</v>
      </c>
      <c r="L33" s="136">
        <f>$C33*VLOOKUP($A33,'Non-energy Multiplier'!$A$1:$AQ$44,COLUMN('Non-energy Multiplier'!L$1),0)</f>
        <v>0</v>
      </c>
      <c r="M33" s="136">
        <f>$C33*VLOOKUP($A33,'Non-energy Multiplier'!$A$1:$AQ$44,COLUMN('Non-energy Multiplier'!M$1),0)</f>
        <v>0</v>
      </c>
      <c r="N33" s="136">
        <f>$C33*VLOOKUP($A33,'Non-energy Multiplier'!$A$1:$AQ$44,COLUMN('Non-energy Multiplier'!N$1),0)</f>
        <v>0</v>
      </c>
      <c r="O33" s="136">
        <f>$C33*VLOOKUP($A33,'Non-energy Multiplier'!$A$1:$AQ$44,COLUMN('Non-energy Multiplier'!O$1),0)</f>
        <v>0</v>
      </c>
      <c r="P33" s="136">
        <f>$C33*VLOOKUP($A33,'Non-energy Multiplier'!$A$1:$AQ$44,COLUMN('Non-energy Multiplier'!P$1),0)</f>
        <v>0</v>
      </c>
      <c r="Q33" s="136">
        <f>$C33*VLOOKUP($A33,'Non-energy Multiplier'!$A$1:$AQ$44,COLUMN('Non-energy Multiplier'!Q$1),0)</f>
        <v>0</v>
      </c>
      <c r="R33" s="136">
        <f>$C33*VLOOKUP($A33,'Non-energy Multiplier'!$A$1:$AQ$44,COLUMN('Non-energy Multiplier'!R$1),0)</f>
        <v>0</v>
      </c>
      <c r="S33" s="136">
        <f>$C33*VLOOKUP($A33,'Non-energy Multiplier'!$A$1:$AQ$44,COLUMN('Non-energy Multiplier'!S$1),0)</f>
        <v>0</v>
      </c>
      <c r="T33" s="136">
        <f>$C33*VLOOKUP($A33,'Non-energy Multiplier'!$A$1:$AQ$44,COLUMN('Non-energy Multiplier'!T$1),0)</f>
        <v>0</v>
      </c>
      <c r="U33" s="136">
        <f>$C33*VLOOKUP($A33,'Non-energy Multiplier'!$A$1:$AQ$44,COLUMN('Non-energy Multiplier'!U$1),0)</f>
        <v>0</v>
      </c>
      <c r="V33" s="136">
        <f>$C33*VLOOKUP($A33,'Non-energy Multiplier'!$A$1:$AQ$44,COLUMN('Non-energy Multiplier'!V$1),0)</f>
        <v>0</v>
      </c>
      <c r="W33" s="136">
        <f>$C33*VLOOKUP($A33,'Non-energy Multiplier'!$A$1:$AQ$44,COLUMN('Non-energy Multiplier'!W$1),0)</f>
        <v>0</v>
      </c>
      <c r="X33" s="136">
        <f>$C33*VLOOKUP($A33,'Non-energy Multiplier'!$A$1:$AQ$44,COLUMN('Non-energy Multiplier'!X$1),0)</f>
        <v>0</v>
      </c>
      <c r="Y33" s="136">
        <f>$C33*VLOOKUP($A33,'Non-energy Multiplier'!$A$1:$AQ$44,COLUMN('Non-energy Multiplier'!Y$1),0)</f>
        <v>0</v>
      </c>
      <c r="Z33" s="136">
        <f>$C33*VLOOKUP($A33,'Non-energy Multiplier'!$A$1:$AQ$44,COLUMN('Non-energy Multiplier'!Z$1),0)</f>
        <v>0</v>
      </c>
      <c r="AA33" s="136">
        <f>$C33*VLOOKUP($A33,'Non-energy Multiplier'!$A$1:$AQ$44,COLUMN('Non-energy Multiplier'!AA$1),0)</f>
        <v>0</v>
      </c>
      <c r="AB33" s="136">
        <f>$C33*VLOOKUP($A33,'Non-energy Multiplier'!$A$1:$AQ$44,COLUMN('Non-energy Multiplier'!AB$1),0)</f>
        <v>0</v>
      </c>
      <c r="AC33" s="136">
        <f>$C33*VLOOKUP($A33,'Non-energy Multiplier'!$A$1:$AQ$44,COLUMN('Non-energy Multiplier'!AC$1),0)</f>
        <v>0</v>
      </c>
      <c r="AD33" s="136">
        <f>$C33*VLOOKUP($A33,'Non-energy Multiplier'!$A$1:$AQ$44,COLUMN('Non-energy Multiplier'!AD$1),0)</f>
        <v>0</v>
      </c>
      <c r="AE33" s="136">
        <f>$C33*VLOOKUP($A33,'Non-energy Multiplier'!$A$1:$AQ$44,COLUMN('Non-energy Multiplier'!AE$1),0)</f>
        <v>0</v>
      </c>
      <c r="AF33" s="136">
        <f>$C33*VLOOKUP($A33,'Non-energy Multiplier'!$A$1:$AQ$44,COLUMN('Non-energy Multiplier'!AF$1),0)</f>
        <v>0</v>
      </c>
      <c r="AG33" s="136">
        <f>$C33*VLOOKUP($A33,'Non-energy Multiplier'!$A$1:$AQ$44,COLUMN('Non-energy Multiplier'!AG$1),0)</f>
        <v>0</v>
      </c>
      <c r="AH33" s="136">
        <f>$C33*VLOOKUP($A33,'Non-energy Multiplier'!$A$1:$AQ$44,COLUMN('Non-energy Multiplier'!AH$1),0)</f>
        <v>0</v>
      </c>
      <c r="AI33" s="136">
        <f>$C33*VLOOKUP($A33,'Non-energy Multiplier'!$A$1:$AQ$44,COLUMN('Non-energy Multiplier'!AI$1),0)</f>
        <v>0</v>
      </c>
      <c r="AJ33" s="136">
        <f>$C33*VLOOKUP($A33,'Non-energy Multiplier'!$A$1:$AQ$44,COLUMN('Non-energy Multiplier'!AJ$1),0)</f>
        <v>0</v>
      </c>
      <c r="AK33" s="136">
        <f>$C33*VLOOKUP($A33,'Non-energy Multiplier'!$A$1:$AQ$44,COLUMN('Non-energy Multiplier'!AK$1),0)</f>
        <v>0</v>
      </c>
      <c r="AL33" s="136">
        <f>$C33*VLOOKUP($A33,'Non-energy Multiplier'!$A$1:$AQ$44,COLUMN('Non-energy Multiplier'!AL$1),0)</f>
        <v>0</v>
      </c>
      <c r="AM33" s="136">
        <f>$C33*VLOOKUP($A33,'Non-energy Multiplier'!$A$1:$AQ$44,COLUMN('Non-energy Multiplier'!AM$1),0)</f>
        <v>0</v>
      </c>
      <c r="AN33" s="136">
        <f>$C33*VLOOKUP($A33,'Non-energy Multiplier'!$A$1:$AQ$44,COLUMN('Non-energy Multiplier'!AN$1),0)</f>
        <v>0</v>
      </c>
      <c r="AO33" s="136">
        <f>$C33*VLOOKUP($A33,'Non-energy Multiplier'!$A$1:$AQ$44,COLUMN('Non-energy Multiplier'!AO$1),0)</f>
        <v>0</v>
      </c>
      <c r="AP33" s="136">
        <f>$C33*VLOOKUP($A33,'Non-energy Multiplier'!$A$1:$AQ$44,COLUMN('Non-energy Multiplier'!AP$1),0)</f>
        <v>0</v>
      </c>
      <c r="AQ33" s="136">
        <f>$C33*VLOOKUP($A33,'Non-energy Multiplier'!$A$1:$AQ$44,COLUMN('Non-energy Multiplier'!AQ$1),0)</f>
        <v>0</v>
      </c>
      <c r="AR33" s="136" t="str">
        <f>VLOOKUP($A33,'Sector Match'!$A$1:$B$43,2,0)</f>
        <v>road vehicles 29</v>
      </c>
    </row>
    <row r="34" spans="1:44" x14ac:dyDescent="0.2">
      <c r="A34" s="12" t="s">
        <v>32</v>
      </c>
      <c r="B34" s="136">
        <f>'Non-energy Use 2019'!E147</f>
        <v>0</v>
      </c>
      <c r="C34" s="136">
        <f>'Non-energy Use 2020'!E146</f>
        <v>0</v>
      </c>
      <c r="D34" s="136">
        <f>$C34*VLOOKUP($A34,'Non-energy Multiplier'!$A$1:$AQ$44,COLUMN('Non-energy Multiplier'!D$1),0)</f>
        <v>0</v>
      </c>
      <c r="E34" s="136">
        <f>$C34*VLOOKUP($A34,'Non-energy Multiplier'!$A$1:$AQ$44,COLUMN('Non-energy Multiplier'!E$1),0)</f>
        <v>0</v>
      </c>
      <c r="F34" s="136">
        <f>$C34*VLOOKUP($A34,'Non-energy Multiplier'!$A$1:$AQ$44,COLUMN('Non-energy Multiplier'!F$1),0)</f>
        <v>0</v>
      </c>
      <c r="G34" s="136">
        <f>$C34*VLOOKUP($A34,'Non-energy Multiplier'!$A$1:$AQ$44,COLUMN('Non-energy Multiplier'!G$1),0)</f>
        <v>0</v>
      </c>
      <c r="H34" s="136">
        <f>$C34*VLOOKUP($A34,'Non-energy Multiplier'!$A$1:$AQ$44,COLUMN('Non-energy Multiplier'!H$1),0)</f>
        <v>0</v>
      </c>
      <c r="I34" s="136">
        <f>$C34*VLOOKUP($A34,'Non-energy Multiplier'!$A$1:$AQ$44,COLUMN('Non-energy Multiplier'!I$1),0)</f>
        <v>0</v>
      </c>
      <c r="J34" s="136">
        <f>$C34*VLOOKUP($A34,'Non-energy Multiplier'!$A$1:$AQ$44,COLUMN('Non-energy Multiplier'!J$1),0)</f>
        <v>0</v>
      </c>
      <c r="K34" s="136">
        <f>$C34*VLOOKUP($A34,'Non-energy Multiplier'!$A$1:$AQ$44,COLUMN('Non-energy Multiplier'!K$1),0)</f>
        <v>0</v>
      </c>
      <c r="L34" s="136">
        <f>$C34*VLOOKUP($A34,'Non-energy Multiplier'!$A$1:$AQ$44,COLUMN('Non-energy Multiplier'!L$1),0)</f>
        <v>0</v>
      </c>
      <c r="M34" s="136">
        <f>$C34*VLOOKUP($A34,'Non-energy Multiplier'!$A$1:$AQ$44,COLUMN('Non-energy Multiplier'!M$1),0)</f>
        <v>0</v>
      </c>
      <c r="N34" s="136">
        <f>$C34*VLOOKUP($A34,'Non-energy Multiplier'!$A$1:$AQ$44,COLUMN('Non-energy Multiplier'!N$1),0)</f>
        <v>0</v>
      </c>
      <c r="O34" s="136">
        <f>$C34*VLOOKUP($A34,'Non-energy Multiplier'!$A$1:$AQ$44,COLUMN('Non-energy Multiplier'!O$1),0)</f>
        <v>0</v>
      </c>
      <c r="P34" s="136">
        <f>$C34*VLOOKUP($A34,'Non-energy Multiplier'!$A$1:$AQ$44,COLUMN('Non-energy Multiplier'!P$1),0)</f>
        <v>0</v>
      </c>
      <c r="Q34" s="136">
        <f>$C34*VLOOKUP($A34,'Non-energy Multiplier'!$A$1:$AQ$44,COLUMN('Non-energy Multiplier'!Q$1),0)</f>
        <v>0</v>
      </c>
      <c r="R34" s="136">
        <f>$C34*VLOOKUP($A34,'Non-energy Multiplier'!$A$1:$AQ$44,COLUMN('Non-energy Multiplier'!R$1),0)</f>
        <v>0</v>
      </c>
      <c r="S34" s="136">
        <f>$C34*VLOOKUP($A34,'Non-energy Multiplier'!$A$1:$AQ$44,COLUMN('Non-energy Multiplier'!S$1),0)</f>
        <v>0</v>
      </c>
      <c r="T34" s="136">
        <f>$C34*VLOOKUP($A34,'Non-energy Multiplier'!$A$1:$AQ$44,COLUMN('Non-energy Multiplier'!T$1),0)</f>
        <v>0</v>
      </c>
      <c r="U34" s="136">
        <f>$C34*VLOOKUP($A34,'Non-energy Multiplier'!$A$1:$AQ$44,COLUMN('Non-energy Multiplier'!U$1),0)</f>
        <v>0</v>
      </c>
      <c r="V34" s="136">
        <f>$C34*VLOOKUP($A34,'Non-energy Multiplier'!$A$1:$AQ$44,COLUMN('Non-energy Multiplier'!V$1),0)</f>
        <v>0</v>
      </c>
      <c r="W34" s="136">
        <f>$C34*VLOOKUP($A34,'Non-energy Multiplier'!$A$1:$AQ$44,COLUMN('Non-energy Multiplier'!W$1),0)</f>
        <v>0</v>
      </c>
      <c r="X34" s="136">
        <f>$C34*VLOOKUP($A34,'Non-energy Multiplier'!$A$1:$AQ$44,COLUMN('Non-energy Multiplier'!X$1),0)</f>
        <v>0</v>
      </c>
      <c r="Y34" s="136">
        <f>$C34*VLOOKUP($A34,'Non-energy Multiplier'!$A$1:$AQ$44,COLUMN('Non-energy Multiplier'!Y$1),0)</f>
        <v>0</v>
      </c>
      <c r="Z34" s="136">
        <f>$C34*VLOOKUP($A34,'Non-energy Multiplier'!$A$1:$AQ$44,COLUMN('Non-energy Multiplier'!Z$1),0)</f>
        <v>0</v>
      </c>
      <c r="AA34" s="136">
        <f>$C34*VLOOKUP($A34,'Non-energy Multiplier'!$A$1:$AQ$44,COLUMN('Non-energy Multiplier'!AA$1),0)</f>
        <v>0</v>
      </c>
      <c r="AB34" s="136">
        <f>$C34*VLOOKUP($A34,'Non-energy Multiplier'!$A$1:$AQ$44,COLUMN('Non-energy Multiplier'!AB$1),0)</f>
        <v>0</v>
      </c>
      <c r="AC34" s="136">
        <f>$C34*VLOOKUP($A34,'Non-energy Multiplier'!$A$1:$AQ$44,COLUMN('Non-energy Multiplier'!AC$1),0)</f>
        <v>0</v>
      </c>
      <c r="AD34" s="136">
        <f>$C34*VLOOKUP($A34,'Non-energy Multiplier'!$A$1:$AQ$44,COLUMN('Non-energy Multiplier'!AD$1),0)</f>
        <v>0</v>
      </c>
      <c r="AE34" s="136">
        <f>$C34*VLOOKUP($A34,'Non-energy Multiplier'!$A$1:$AQ$44,COLUMN('Non-energy Multiplier'!AE$1),0)</f>
        <v>0</v>
      </c>
      <c r="AF34" s="136">
        <f>$C34*VLOOKUP($A34,'Non-energy Multiplier'!$A$1:$AQ$44,COLUMN('Non-energy Multiplier'!AF$1),0)</f>
        <v>0</v>
      </c>
      <c r="AG34" s="136">
        <f>$C34*VLOOKUP($A34,'Non-energy Multiplier'!$A$1:$AQ$44,COLUMN('Non-energy Multiplier'!AG$1),0)</f>
        <v>0</v>
      </c>
      <c r="AH34" s="136">
        <f>$C34*VLOOKUP($A34,'Non-energy Multiplier'!$A$1:$AQ$44,COLUMN('Non-energy Multiplier'!AH$1),0)</f>
        <v>0</v>
      </c>
      <c r="AI34" s="136">
        <f>$C34*VLOOKUP($A34,'Non-energy Multiplier'!$A$1:$AQ$44,COLUMN('Non-energy Multiplier'!AI$1),0)</f>
        <v>0</v>
      </c>
      <c r="AJ34" s="136">
        <f>$C34*VLOOKUP($A34,'Non-energy Multiplier'!$A$1:$AQ$44,COLUMN('Non-energy Multiplier'!AJ$1),0)</f>
        <v>0</v>
      </c>
      <c r="AK34" s="136">
        <f>$C34*VLOOKUP($A34,'Non-energy Multiplier'!$A$1:$AQ$44,COLUMN('Non-energy Multiplier'!AK$1),0)</f>
        <v>0</v>
      </c>
      <c r="AL34" s="136">
        <f>$C34*VLOOKUP($A34,'Non-energy Multiplier'!$A$1:$AQ$44,COLUMN('Non-energy Multiplier'!AL$1),0)</f>
        <v>0</v>
      </c>
      <c r="AM34" s="136">
        <f>$C34*VLOOKUP($A34,'Non-energy Multiplier'!$A$1:$AQ$44,COLUMN('Non-energy Multiplier'!AM$1),0)</f>
        <v>0</v>
      </c>
      <c r="AN34" s="136">
        <f>$C34*VLOOKUP($A34,'Non-energy Multiplier'!$A$1:$AQ$44,COLUMN('Non-energy Multiplier'!AN$1),0)</f>
        <v>0</v>
      </c>
      <c r="AO34" s="136">
        <f>$C34*VLOOKUP($A34,'Non-energy Multiplier'!$A$1:$AQ$44,COLUMN('Non-energy Multiplier'!AO$1),0)</f>
        <v>0</v>
      </c>
      <c r="AP34" s="136">
        <f>$C34*VLOOKUP($A34,'Non-energy Multiplier'!$A$1:$AQ$44,COLUMN('Non-energy Multiplier'!AP$1),0)</f>
        <v>0</v>
      </c>
      <c r="AQ34" s="136">
        <f>$C34*VLOOKUP($A34,'Non-energy Multiplier'!$A$1:$AQ$44,COLUMN('Non-energy Multiplier'!AQ$1),0)</f>
        <v>0</v>
      </c>
      <c r="AR34" s="136" t="str">
        <f>VLOOKUP($A34,'Sector Match'!$A$1:$B$43,2,0)</f>
        <v>nonroad vehicles 30</v>
      </c>
    </row>
    <row r="35" spans="1:44" x14ac:dyDescent="0.2">
      <c r="A35" s="12" t="s">
        <v>33</v>
      </c>
      <c r="B35" s="136">
        <f>'Non-energy Use 2019'!E148</f>
        <v>0</v>
      </c>
      <c r="C35" s="136">
        <f>'Non-energy Use 2020'!E147</f>
        <v>0</v>
      </c>
      <c r="D35" s="136">
        <f>$C35*VLOOKUP($A35,'Non-energy Multiplier'!$A$1:$AQ$44,COLUMN('Non-energy Multiplier'!D$1),0)</f>
        <v>0</v>
      </c>
      <c r="E35" s="136">
        <f>$C35*VLOOKUP($A35,'Non-energy Multiplier'!$A$1:$AQ$44,COLUMN('Non-energy Multiplier'!E$1),0)</f>
        <v>0</v>
      </c>
      <c r="F35" s="136">
        <f>$C35*VLOOKUP($A35,'Non-energy Multiplier'!$A$1:$AQ$44,COLUMN('Non-energy Multiplier'!F$1),0)</f>
        <v>0</v>
      </c>
      <c r="G35" s="136">
        <f>$C35*VLOOKUP($A35,'Non-energy Multiplier'!$A$1:$AQ$44,COLUMN('Non-energy Multiplier'!G$1),0)</f>
        <v>0</v>
      </c>
      <c r="H35" s="136">
        <f>$C35*VLOOKUP($A35,'Non-energy Multiplier'!$A$1:$AQ$44,COLUMN('Non-energy Multiplier'!H$1),0)</f>
        <v>0</v>
      </c>
      <c r="I35" s="136">
        <f>$C35*VLOOKUP($A35,'Non-energy Multiplier'!$A$1:$AQ$44,COLUMN('Non-energy Multiplier'!I$1),0)</f>
        <v>0</v>
      </c>
      <c r="J35" s="136">
        <f>$C35*VLOOKUP($A35,'Non-energy Multiplier'!$A$1:$AQ$44,COLUMN('Non-energy Multiplier'!J$1),0)</f>
        <v>0</v>
      </c>
      <c r="K35" s="136">
        <f>$C35*VLOOKUP($A35,'Non-energy Multiplier'!$A$1:$AQ$44,COLUMN('Non-energy Multiplier'!K$1),0)</f>
        <v>0</v>
      </c>
      <c r="L35" s="136">
        <f>$C35*VLOOKUP($A35,'Non-energy Multiplier'!$A$1:$AQ$44,COLUMN('Non-energy Multiplier'!L$1),0)</f>
        <v>0</v>
      </c>
      <c r="M35" s="136">
        <f>$C35*VLOOKUP($A35,'Non-energy Multiplier'!$A$1:$AQ$44,COLUMN('Non-energy Multiplier'!M$1),0)</f>
        <v>0</v>
      </c>
      <c r="N35" s="136">
        <f>$C35*VLOOKUP($A35,'Non-energy Multiplier'!$A$1:$AQ$44,COLUMN('Non-energy Multiplier'!N$1),0)</f>
        <v>0</v>
      </c>
      <c r="O35" s="136">
        <f>$C35*VLOOKUP($A35,'Non-energy Multiplier'!$A$1:$AQ$44,COLUMN('Non-energy Multiplier'!O$1),0)</f>
        <v>0</v>
      </c>
      <c r="P35" s="136">
        <f>$C35*VLOOKUP($A35,'Non-energy Multiplier'!$A$1:$AQ$44,COLUMN('Non-energy Multiplier'!P$1),0)</f>
        <v>0</v>
      </c>
      <c r="Q35" s="136">
        <f>$C35*VLOOKUP($A35,'Non-energy Multiplier'!$A$1:$AQ$44,COLUMN('Non-energy Multiplier'!Q$1),0)</f>
        <v>0</v>
      </c>
      <c r="R35" s="136">
        <f>$C35*VLOOKUP($A35,'Non-energy Multiplier'!$A$1:$AQ$44,COLUMN('Non-energy Multiplier'!R$1),0)</f>
        <v>0</v>
      </c>
      <c r="S35" s="136">
        <f>$C35*VLOOKUP($A35,'Non-energy Multiplier'!$A$1:$AQ$44,COLUMN('Non-energy Multiplier'!S$1),0)</f>
        <v>0</v>
      </c>
      <c r="T35" s="136">
        <f>$C35*VLOOKUP($A35,'Non-energy Multiplier'!$A$1:$AQ$44,COLUMN('Non-energy Multiplier'!T$1),0)</f>
        <v>0</v>
      </c>
      <c r="U35" s="136">
        <f>$C35*VLOOKUP($A35,'Non-energy Multiplier'!$A$1:$AQ$44,COLUMN('Non-energy Multiplier'!U$1),0)</f>
        <v>0</v>
      </c>
      <c r="V35" s="136">
        <f>$C35*VLOOKUP($A35,'Non-energy Multiplier'!$A$1:$AQ$44,COLUMN('Non-energy Multiplier'!V$1),0)</f>
        <v>0</v>
      </c>
      <c r="W35" s="136">
        <f>$C35*VLOOKUP($A35,'Non-energy Multiplier'!$A$1:$AQ$44,COLUMN('Non-energy Multiplier'!W$1),0)</f>
        <v>0</v>
      </c>
      <c r="X35" s="136">
        <f>$C35*VLOOKUP($A35,'Non-energy Multiplier'!$A$1:$AQ$44,COLUMN('Non-energy Multiplier'!X$1),0)</f>
        <v>0</v>
      </c>
      <c r="Y35" s="136">
        <f>$C35*VLOOKUP($A35,'Non-energy Multiplier'!$A$1:$AQ$44,COLUMN('Non-energy Multiplier'!Y$1),0)</f>
        <v>0</v>
      </c>
      <c r="Z35" s="136">
        <f>$C35*VLOOKUP($A35,'Non-energy Multiplier'!$A$1:$AQ$44,COLUMN('Non-energy Multiplier'!Z$1),0)</f>
        <v>0</v>
      </c>
      <c r="AA35" s="136">
        <f>$C35*VLOOKUP($A35,'Non-energy Multiplier'!$A$1:$AQ$44,COLUMN('Non-energy Multiplier'!AA$1),0)</f>
        <v>0</v>
      </c>
      <c r="AB35" s="136">
        <f>$C35*VLOOKUP($A35,'Non-energy Multiplier'!$A$1:$AQ$44,COLUMN('Non-energy Multiplier'!AB$1),0)</f>
        <v>0</v>
      </c>
      <c r="AC35" s="136">
        <f>$C35*VLOOKUP($A35,'Non-energy Multiplier'!$A$1:$AQ$44,COLUMN('Non-energy Multiplier'!AC$1),0)</f>
        <v>0</v>
      </c>
      <c r="AD35" s="136">
        <f>$C35*VLOOKUP($A35,'Non-energy Multiplier'!$A$1:$AQ$44,COLUMN('Non-energy Multiplier'!AD$1),0)</f>
        <v>0</v>
      </c>
      <c r="AE35" s="136">
        <f>$C35*VLOOKUP($A35,'Non-energy Multiplier'!$A$1:$AQ$44,COLUMN('Non-energy Multiplier'!AE$1),0)</f>
        <v>0</v>
      </c>
      <c r="AF35" s="136">
        <f>$C35*VLOOKUP($A35,'Non-energy Multiplier'!$A$1:$AQ$44,COLUMN('Non-energy Multiplier'!AF$1),0)</f>
        <v>0</v>
      </c>
      <c r="AG35" s="136">
        <f>$C35*VLOOKUP($A35,'Non-energy Multiplier'!$A$1:$AQ$44,COLUMN('Non-energy Multiplier'!AG$1),0)</f>
        <v>0</v>
      </c>
      <c r="AH35" s="136">
        <f>$C35*VLOOKUP($A35,'Non-energy Multiplier'!$A$1:$AQ$44,COLUMN('Non-energy Multiplier'!AH$1),0)</f>
        <v>0</v>
      </c>
      <c r="AI35" s="136">
        <f>$C35*VLOOKUP($A35,'Non-energy Multiplier'!$A$1:$AQ$44,COLUMN('Non-energy Multiplier'!AI$1),0)</f>
        <v>0</v>
      </c>
      <c r="AJ35" s="136">
        <f>$C35*VLOOKUP($A35,'Non-energy Multiplier'!$A$1:$AQ$44,COLUMN('Non-energy Multiplier'!AJ$1),0)</f>
        <v>0</v>
      </c>
      <c r="AK35" s="136">
        <f>$C35*VLOOKUP($A35,'Non-energy Multiplier'!$A$1:$AQ$44,COLUMN('Non-energy Multiplier'!AK$1),0)</f>
        <v>0</v>
      </c>
      <c r="AL35" s="136">
        <f>$C35*VLOOKUP($A35,'Non-energy Multiplier'!$A$1:$AQ$44,COLUMN('Non-energy Multiplier'!AL$1),0)</f>
        <v>0</v>
      </c>
      <c r="AM35" s="136">
        <f>$C35*VLOOKUP($A35,'Non-energy Multiplier'!$A$1:$AQ$44,COLUMN('Non-energy Multiplier'!AM$1),0)</f>
        <v>0</v>
      </c>
      <c r="AN35" s="136">
        <f>$C35*VLOOKUP($A35,'Non-energy Multiplier'!$A$1:$AQ$44,COLUMN('Non-energy Multiplier'!AN$1),0)</f>
        <v>0</v>
      </c>
      <c r="AO35" s="136">
        <f>$C35*VLOOKUP($A35,'Non-energy Multiplier'!$A$1:$AQ$44,COLUMN('Non-energy Multiplier'!AO$1),0)</f>
        <v>0</v>
      </c>
      <c r="AP35" s="136">
        <f>$C35*VLOOKUP($A35,'Non-energy Multiplier'!$A$1:$AQ$44,COLUMN('Non-energy Multiplier'!AP$1),0)</f>
        <v>0</v>
      </c>
      <c r="AQ35" s="136">
        <f>$C35*VLOOKUP($A35,'Non-energy Multiplier'!$A$1:$AQ$44,COLUMN('Non-energy Multiplier'!AQ$1),0)</f>
        <v>0</v>
      </c>
      <c r="AR35" s="136" t="str">
        <f>VLOOKUP($A35,'Sector Match'!$A$1:$B$43,2,0)</f>
        <v>appliances and electrical equipment 27</v>
      </c>
    </row>
    <row r="36" spans="1:44" x14ac:dyDescent="0.2">
      <c r="A36" s="12" t="s">
        <v>34</v>
      </c>
      <c r="B36" s="136">
        <f>'Non-energy Use 2019'!E149</f>
        <v>0</v>
      </c>
      <c r="C36" s="136">
        <f>'Non-energy Use 2020'!E148</f>
        <v>0</v>
      </c>
      <c r="D36" s="136">
        <f>$C36*VLOOKUP($A36,'Non-energy Multiplier'!$A$1:$AQ$44,COLUMN('Non-energy Multiplier'!D$1),0)</f>
        <v>0</v>
      </c>
      <c r="E36" s="136">
        <f>$C36*VLOOKUP($A36,'Non-energy Multiplier'!$A$1:$AQ$44,COLUMN('Non-energy Multiplier'!E$1),0)</f>
        <v>0</v>
      </c>
      <c r="F36" s="136">
        <f>$C36*VLOOKUP($A36,'Non-energy Multiplier'!$A$1:$AQ$44,COLUMN('Non-energy Multiplier'!F$1),0)</f>
        <v>0</v>
      </c>
      <c r="G36" s="136">
        <f>$C36*VLOOKUP($A36,'Non-energy Multiplier'!$A$1:$AQ$44,COLUMN('Non-energy Multiplier'!G$1),0)</f>
        <v>0</v>
      </c>
      <c r="H36" s="136">
        <f>$C36*VLOOKUP($A36,'Non-energy Multiplier'!$A$1:$AQ$44,COLUMN('Non-energy Multiplier'!H$1),0)</f>
        <v>0</v>
      </c>
      <c r="I36" s="136">
        <f>$C36*VLOOKUP($A36,'Non-energy Multiplier'!$A$1:$AQ$44,COLUMN('Non-energy Multiplier'!I$1),0)</f>
        <v>0</v>
      </c>
      <c r="J36" s="136">
        <f>$C36*VLOOKUP($A36,'Non-energy Multiplier'!$A$1:$AQ$44,COLUMN('Non-energy Multiplier'!J$1),0)</f>
        <v>0</v>
      </c>
      <c r="K36" s="136">
        <f>$C36*VLOOKUP($A36,'Non-energy Multiplier'!$A$1:$AQ$44,COLUMN('Non-energy Multiplier'!K$1),0)</f>
        <v>0</v>
      </c>
      <c r="L36" s="136">
        <f>$C36*VLOOKUP($A36,'Non-energy Multiplier'!$A$1:$AQ$44,COLUMN('Non-energy Multiplier'!L$1),0)</f>
        <v>0</v>
      </c>
      <c r="M36" s="136">
        <f>$C36*VLOOKUP($A36,'Non-energy Multiplier'!$A$1:$AQ$44,COLUMN('Non-energy Multiplier'!M$1),0)</f>
        <v>0</v>
      </c>
      <c r="N36" s="136">
        <f>$C36*VLOOKUP($A36,'Non-energy Multiplier'!$A$1:$AQ$44,COLUMN('Non-energy Multiplier'!N$1),0)</f>
        <v>0</v>
      </c>
      <c r="O36" s="136">
        <f>$C36*VLOOKUP($A36,'Non-energy Multiplier'!$A$1:$AQ$44,COLUMN('Non-energy Multiplier'!O$1),0)</f>
        <v>0</v>
      </c>
      <c r="P36" s="136">
        <f>$C36*VLOOKUP($A36,'Non-energy Multiplier'!$A$1:$AQ$44,COLUMN('Non-energy Multiplier'!P$1),0)</f>
        <v>0</v>
      </c>
      <c r="Q36" s="136">
        <f>$C36*VLOOKUP($A36,'Non-energy Multiplier'!$A$1:$AQ$44,COLUMN('Non-energy Multiplier'!Q$1),0)</f>
        <v>0</v>
      </c>
      <c r="R36" s="136">
        <f>$C36*VLOOKUP($A36,'Non-energy Multiplier'!$A$1:$AQ$44,COLUMN('Non-energy Multiplier'!R$1),0)</f>
        <v>0</v>
      </c>
      <c r="S36" s="136">
        <f>$C36*VLOOKUP($A36,'Non-energy Multiplier'!$A$1:$AQ$44,COLUMN('Non-energy Multiplier'!S$1),0)</f>
        <v>0</v>
      </c>
      <c r="T36" s="136">
        <f>$C36*VLOOKUP($A36,'Non-energy Multiplier'!$A$1:$AQ$44,COLUMN('Non-energy Multiplier'!T$1),0)</f>
        <v>0</v>
      </c>
      <c r="U36" s="136">
        <f>$C36*VLOOKUP($A36,'Non-energy Multiplier'!$A$1:$AQ$44,COLUMN('Non-energy Multiplier'!U$1),0)</f>
        <v>0</v>
      </c>
      <c r="V36" s="136">
        <f>$C36*VLOOKUP($A36,'Non-energy Multiplier'!$A$1:$AQ$44,COLUMN('Non-energy Multiplier'!V$1),0)</f>
        <v>0</v>
      </c>
      <c r="W36" s="136">
        <f>$C36*VLOOKUP($A36,'Non-energy Multiplier'!$A$1:$AQ$44,COLUMN('Non-energy Multiplier'!W$1),0)</f>
        <v>0</v>
      </c>
      <c r="X36" s="136">
        <f>$C36*VLOOKUP($A36,'Non-energy Multiplier'!$A$1:$AQ$44,COLUMN('Non-energy Multiplier'!X$1),0)</f>
        <v>0</v>
      </c>
      <c r="Y36" s="136">
        <f>$C36*VLOOKUP($A36,'Non-energy Multiplier'!$A$1:$AQ$44,COLUMN('Non-energy Multiplier'!Y$1),0)</f>
        <v>0</v>
      </c>
      <c r="Z36" s="136">
        <f>$C36*VLOOKUP($A36,'Non-energy Multiplier'!$A$1:$AQ$44,COLUMN('Non-energy Multiplier'!Z$1),0)</f>
        <v>0</v>
      </c>
      <c r="AA36" s="136">
        <f>$C36*VLOOKUP($A36,'Non-energy Multiplier'!$A$1:$AQ$44,COLUMN('Non-energy Multiplier'!AA$1),0)</f>
        <v>0</v>
      </c>
      <c r="AB36" s="136">
        <f>$C36*VLOOKUP($A36,'Non-energy Multiplier'!$A$1:$AQ$44,COLUMN('Non-energy Multiplier'!AB$1),0)</f>
        <v>0</v>
      </c>
      <c r="AC36" s="136">
        <f>$C36*VLOOKUP($A36,'Non-energy Multiplier'!$A$1:$AQ$44,COLUMN('Non-energy Multiplier'!AC$1),0)</f>
        <v>0</v>
      </c>
      <c r="AD36" s="136">
        <f>$C36*VLOOKUP($A36,'Non-energy Multiplier'!$A$1:$AQ$44,COLUMN('Non-energy Multiplier'!AD$1),0)</f>
        <v>0</v>
      </c>
      <c r="AE36" s="136">
        <f>$C36*VLOOKUP($A36,'Non-energy Multiplier'!$A$1:$AQ$44,COLUMN('Non-energy Multiplier'!AE$1),0)</f>
        <v>0</v>
      </c>
      <c r="AF36" s="136">
        <f>$C36*VLOOKUP($A36,'Non-energy Multiplier'!$A$1:$AQ$44,COLUMN('Non-energy Multiplier'!AF$1),0)</f>
        <v>0</v>
      </c>
      <c r="AG36" s="136">
        <f>$C36*VLOOKUP($A36,'Non-energy Multiplier'!$A$1:$AQ$44,COLUMN('Non-energy Multiplier'!AG$1),0)</f>
        <v>0</v>
      </c>
      <c r="AH36" s="136">
        <f>$C36*VLOOKUP($A36,'Non-energy Multiplier'!$A$1:$AQ$44,COLUMN('Non-energy Multiplier'!AH$1),0)</f>
        <v>0</v>
      </c>
      <c r="AI36" s="136">
        <f>$C36*VLOOKUP($A36,'Non-energy Multiplier'!$A$1:$AQ$44,COLUMN('Non-energy Multiplier'!AI$1),0)</f>
        <v>0</v>
      </c>
      <c r="AJ36" s="136">
        <f>$C36*VLOOKUP($A36,'Non-energy Multiplier'!$A$1:$AQ$44,COLUMN('Non-energy Multiplier'!AJ$1),0)</f>
        <v>0</v>
      </c>
      <c r="AK36" s="136">
        <f>$C36*VLOOKUP($A36,'Non-energy Multiplier'!$A$1:$AQ$44,COLUMN('Non-energy Multiplier'!AK$1),0)</f>
        <v>0</v>
      </c>
      <c r="AL36" s="136">
        <f>$C36*VLOOKUP($A36,'Non-energy Multiplier'!$A$1:$AQ$44,COLUMN('Non-energy Multiplier'!AL$1),0)</f>
        <v>0</v>
      </c>
      <c r="AM36" s="136">
        <f>$C36*VLOOKUP($A36,'Non-energy Multiplier'!$A$1:$AQ$44,COLUMN('Non-energy Multiplier'!AM$1),0)</f>
        <v>0</v>
      </c>
      <c r="AN36" s="136">
        <f>$C36*VLOOKUP($A36,'Non-energy Multiplier'!$A$1:$AQ$44,COLUMN('Non-energy Multiplier'!AN$1),0)</f>
        <v>0</v>
      </c>
      <c r="AO36" s="136">
        <f>$C36*VLOOKUP($A36,'Non-energy Multiplier'!$A$1:$AQ$44,COLUMN('Non-energy Multiplier'!AO$1),0)</f>
        <v>0</v>
      </c>
      <c r="AP36" s="136">
        <f>$C36*VLOOKUP($A36,'Non-energy Multiplier'!$A$1:$AQ$44,COLUMN('Non-energy Multiplier'!AP$1),0)</f>
        <v>0</v>
      </c>
      <c r="AQ36" s="136">
        <f>$C36*VLOOKUP($A36,'Non-energy Multiplier'!$A$1:$AQ$44,COLUMN('Non-energy Multiplier'!AQ$1),0)</f>
        <v>0</v>
      </c>
      <c r="AR36" s="136" t="str">
        <f>VLOOKUP($A36,'Sector Match'!$A$1:$B$43,2,0)</f>
        <v>computers and electronics 26</v>
      </c>
    </row>
    <row r="37" spans="1:44" x14ac:dyDescent="0.2">
      <c r="A37" s="12" t="s">
        <v>35</v>
      </c>
      <c r="B37" s="136">
        <f>'Non-energy Use 2019'!E150</f>
        <v>0</v>
      </c>
      <c r="C37" s="136">
        <f>'Non-energy Use 2020'!E149</f>
        <v>0</v>
      </c>
      <c r="D37" s="136">
        <f>$C37*VLOOKUP($A37,'Non-energy Multiplier'!$A$1:$AQ$44,COLUMN('Non-energy Multiplier'!D$1),0)</f>
        <v>0</v>
      </c>
      <c r="E37" s="136">
        <f>$C37*VLOOKUP($A37,'Non-energy Multiplier'!$A$1:$AQ$44,COLUMN('Non-energy Multiplier'!E$1),0)</f>
        <v>0</v>
      </c>
      <c r="F37" s="136">
        <f>$C37*VLOOKUP($A37,'Non-energy Multiplier'!$A$1:$AQ$44,COLUMN('Non-energy Multiplier'!F$1),0)</f>
        <v>0</v>
      </c>
      <c r="G37" s="136">
        <f>$C37*VLOOKUP($A37,'Non-energy Multiplier'!$A$1:$AQ$44,COLUMN('Non-energy Multiplier'!G$1),0)</f>
        <v>0</v>
      </c>
      <c r="H37" s="136">
        <f>$C37*VLOOKUP($A37,'Non-energy Multiplier'!$A$1:$AQ$44,COLUMN('Non-energy Multiplier'!H$1),0)</f>
        <v>0</v>
      </c>
      <c r="I37" s="136">
        <f>$C37*VLOOKUP($A37,'Non-energy Multiplier'!$A$1:$AQ$44,COLUMN('Non-energy Multiplier'!I$1),0)</f>
        <v>0</v>
      </c>
      <c r="J37" s="136">
        <f>$C37*VLOOKUP($A37,'Non-energy Multiplier'!$A$1:$AQ$44,COLUMN('Non-energy Multiplier'!J$1),0)</f>
        <v>0</v>
      </c>
      <c r="K37" s="136">
        <f>$C37*VLOOKUP($A37,'Non-energy Multiplier'!$A$1:$AQ$44,COLUMN('Non-energy Multiplier'!K$1),0)</f>
        <v>0</v>
      </c>
      <c r="L37" s="136">
        <f>$C37*VLOOKUP($A37,'Non-energy Multiplier'!$A$1:$AQ$44,COLUMN('Non-energy Multiplier'!L$1),0)</f>
        <v>0</v>
      </c>
      <c r="M37" s="136">
        <f>$C37*VLOOKUP($A37,'Non-energy Multiplier'!$A$1:$AQ$44,COLUMN('Non-energy Multiplier'!M$1),0)</f>
        <v>0</v>
      </c>
      <c r="N37" s="136">
        <f>$C37*VLOOKUP($A37,'Non-energy Multiplier'!$A$1:$AQ$44,COLUMN('Non-energy Multiplier'!N$1),0)</f>
        <v>0</v>
      </c>
      <c r="O37" s="136">
        <f>$C37*VLOOKUP($A37,'Non-energy Multiplier'!$A$1:$AQ$44,COLUMN('Non-energy Multiplier'!O$1),0)</f>
        <v>0</v>
      </c>
      <c r="P37" s="136">
        <f>$C37*VLOOKUP($A37,'Non-energy Multiplier'!$A$1:$AQ$44,COLUMN('Non-energy Multiplier'!P$1),0)</f>
        <v>0</v>
      </c>
      <c r="Q37" s="136">
        <f>$C37*VLOOKUP($A37,'Non-energy Multiplier'!$A$1:$AQ$44,COLUMN('Non-energy Multiplier'!Q$1),0)</f>
        <v>0</v>
      </c>
      <c r="R37" s="136">
        <f>$C37*VLOOKUP($A37,'Non-energy Multiplier'!$A$1:$AQ$44,COLUMN('Non-energy Multiplier'!R$1),0)</f>
        <v>0</v>
      </c>
      <c r="S37" s="136">
        <f>$C37*VLOOKUP($A37,'Non-energy Multiplier'!$A$1:$AQ$44,COLUMN('Non-energy Multiplier'!S$1),0)</f>
        <v>0</v>
      </c>
      <c r="T37" s="136">
        <f>$C37*VLOOKUP($A37,'Non-energy Multiplier'!$A$1:$AQ$44,COLUMN('Non-energy Multiplier'!T$1),0)</f>
        <v>0</v>
      </c>
      <c r="U37" s="136">
        <f>$C37*VLOOKUP($A37,'Non-energy Multiplier'!$A$1:$AQ$44,COLUMN('Non-energy Multiplier'!U$1),0)</f>
        <v>0</v>
      </c>
      <c r="V37" s="136">
        <f>$C37*VLOOKUP($A37,'Non-energy Multiplier'!$A$1:$AQ$44,COLUMN('Non-energy Multiplier'!V$1),0)</f>
        <v>0</v>
      </c>
      <c r="W37" s="136">
        <f>$C37*VLOOKUP($A37,'Non-energy Multiplier'!$A$1:$AQ$44,COLUMN('Non-energy Multiplier'!W$1),0)</f>
        <v>0</v>
      </c>
      <c r="X37" s="136">
        <f>$C37*VLOOKUP($A37,'Non-energy Multiplier'!$A$1:$AQ$44,COLUMN('Non-energy Multiplier'!X$1),0)</f>
        <v>0</v>
      </c>
      <c r="Y37" s="136">
        <f>$C37*VLOOKUP($A37,'Non-energy Multiplier'!$A$1:$AQ$44,COLUMN('Non-energy Multiplier'!Y$1),0)</f>
        <v>0</v>
      </c>
      <c r="Z37" s="136">
        <f>$C37*VLOOKUP($A37,'Non-energy Multiplier'!$A$1:$AQ$44,COLUMN('Non-energy Multiplier'!Z$1),0)</f>
        <v>0</v>
      </c>
      <c r="AA37" s="136">
        <f>$C37*VLOOKUP($A37,'Non-energy Multiplier'!$A$1:$AQ$44,COLUMN('Non-energy Multiplier'!AA$1),0)</f>
        <v>0</v>
      </c>
      <c r="AB37" s="136">
        <f>$C37*VLOOKUP($A37,'Non-energy Multiplier'!$A$1:$AQ$44,COLUMN('Non-energy Multiplier'!AB$1),0)</f>
        <v>0</v>
      </c>
      <c r="AC37" s="136">
        <f>$C37*VLOOKUP($A37,'Non-energy Multiplier'!$A$1:$AQ$44,COLUMN('Non-energy Multiplier'!AC$1),0)</f>
        <v>0</v>
      </c>
      <c r="AD37" s="136">
        <f>$C37*VLOOKUP($A37,'Non-energy Multiplier'!$A$1:$AQ$44,COLUMN('Non-energy Multiplier'!AD$1),0)</f>
        <v>0</v>
      </c>
      <c r="AE37" s="136">
        <f>$C37*VLOOKUP($A37,'Non-energy Multiplier'!$A$1:$AQ$44,COLUMN('Non-energy Multiplier'!AE$1),0)</f>
        <v>0</v>
      </c>
      <c r="AF37" s="136">
        <f>$C37*VLOOKUP($A37,'Non-energy Multiplier'!$A$1:$AQ$44,COLUMN('Non-energy Multiplier'!AF$1),0)</f>
        <v>0</v>
      </c>
      <c r="AG37" s="136">
        <f>$C37*VLOOKUP($A37,'Non-energy Multiplier'!$A$1:$AQ$44,COLUMN('Non-energy Multiplier'!AG$1),0)</f>
        <v>0</v>
      </c>
      <c r="AH37" s="136">
        <f>$C37*VLOOKUP($A37,'Non-energy Multiplier'!$A$1:$AQ$44,COLUMN('Non-energy Multiplier'!AH$1),0)</f>
        <v>0</v>
      </c>
      <c r="AI37" s="136">
        <f>$C37*VLOOKUP($A37,'Non-energy Multiplier'!$A$1:$AQ$44,COLUMN('Non-energy Multiplier'!AI$1),0)</f>
        <v>0</v>
      </c>
      <c r="AJ37" s="136">
        <f>$C37*VLOOKUP($A37,'Non-energy Multiplier'!$A$1:$AQ$44,COLUMN('Non-energy Multiplier'!AJ$1),0)</f>
        <v>0</v>
      </c>
      <c r="AK37" s="136">
        <f>$C37*VLOOKUP($A37,'Non-energy Multiplier'!$A$1:$AQ$44,COLUMN('Non-energy Multiplier'!AK$1),0)</f>
        <v>0</v>
      </c>
      <c r="AL37" s="136">
        <f>$C37*VLOOKUP($A37,'Non-energy Multiplier'!$A$1:$AQ$44,COLUMN('Non-energy Multiplier'!AL$1),0)</f>
        <v>0</v>
      </c>
      <c r="AM37" s="136">
        <f>$C37*VLOOKUP($A37,'Non-energy Multiplier'!$A$1:$AQ$44,COLUMN('Non-energy Multiplier'!AM$1),0)</f>
        <v>0</v>
      </c>
      <c r="AN37" s="136">
        <f>$C37*VLOOKUP($A37,'Non-energy Multiplier'!$A$1:$AQ$44,COLUMN('Non-energy Multiplier'!AN$1),0)</f>
        <v>0</v>
      </c>
      <c r="AO37" s="136">
        <f>$C37*VLOOKUP($A37,'Non-energy Multiplier'!$A$1:$AQ$44,COLUMN('Non-energy Multiplier'!AO$1),0)</f>
        <v>0</v>
      </c>
      <c r="AP37" s="136">
        <f>$C37*VLOOKUP($A37,'Non-energy Multiplier'!$A$1:$AQ$44,COLUMN('Non-energy Multiplier'!AP$1),0)</f>
        <v>0</v>
      </c>
      <c r="AQ37" s="136">
        <f>$C37*VLOOKUP($A37,'Non-energy Multiplier'!$A$1:$AQ$44,COLUMN('Non-energy Multiplier'!AQ$1),0)</f>
        <v>0</v>
      </c>
      <c r="AR37" s="136" t="str">
        <f>VLOOKUP($A37,'Sector Match'!$A$1:$B$43,2,0)</f>
        <v>computers and electronics 26</v>
      </c>
    </row>
    <row r="38" spans="1:44" x14ac:dyDescent="0.2">
      <c r="A38" s="12" t="s">
        <v>36</v>
      </c>
      <c r="B38" s="136">
        <f>'Non-energy Use 2019'!E151</f>
        <v>0</v>
      </c>
      <c r="C38" s="136">
        <f>'Non-energy Use 2020'!E150</f>
        <v>0</v>
      </c>
      <c r="D38" s="136">
        <f>$C38*VLOOKUP($A38,'Non-energy Multiplier'!$A$1:$AQ$44,COLUMN('Non-energy Multiplier'!D$1),0)</f>
        <v>0</v>
      </c>
      <c r="E38" s="136">
        <f>$C38*VLOOKUP($A38,'Non-energy Multiplier'!$A$1:$AQ$44,COLUMN('Non-energy Multiplier'!E$1),0)</f>
        <v>0</v>
      </c>
      <c r="F38" s="136">
        <f>$C38*VLOOKUP($A38,'Non-energy Multiplier'!$A$1:$AQ$44,COLUMN('Non-energy Multiplier'!F$1),0)</f>
        <v>0</v>
      </c>
      <c r="G38" s="136">
        <f>$C38*VLOOKUP($A38,'Non-energy Multiplier'!$A$1:$AQ$44,COLUMN('Non-energy Multiplier'!G$1),0)</f>
        <v>0</v>
      </c>
      <c r="H38" s="136">
        <f>$C38*VLOOKUP($A38,'Non-energy Multiplier'!$A$1:$AQ$44,COLUMN('Non-energy Multiplier'!H$1),0)</f>
        <v>0</v>
      </c>
      <c r="I38" s="136">
        <f>$C38*VLOOKUP($A38,'Non-energy Multiplier'!$A$1:$AQ$44,COLUMN('Non-energy Multiplier'!I$1),0)</f>
        <v>0</v>
      </c>
      <c r="J38" s="136">
        <f>$C38*VLOOKUP($A38,'Non-energy Multiplier'!$A$1:$AQ$44,COLUMN('Non-energy Multiplier'!J$1),0)</f>
        <v>0</v>
      </c>
      <c r="K38" s="136">
        <f>$C38*VLOOKUP($A38,'Non-energy Multiplier'!$A$1:$AQ$44,COLUMN('Non-energy Multiplier'!K$1),0)</f>
        <v>0</v>
      </c>
      <c r="L38" s="136">
        <f>$C38*VLOOKUP($A38,'Non-energy Multiplier'!$A$1:$AQ$44,COLUMN('Non-energy Multiplier'!L$1),0)</f>
        <v>0</v>
      </c>
      <c r="M38" s="136">
        <f>$C38*VLOOKUP($A38,'Non-energy Multiplier'!$A$1:$AQ$44,COLUMN('Non-energy Multiplier'!M$1),0)</f>
        <v>0</v>
      </c>
      <c r="N38" s="136">
        <f>$C38*VLOOKUP($A38,'Non-energy Multiplier'!$A$1:$AQ$44,COLUMN('Non-energy Multiplier'!N$1),0)</f>
        <v>0</v>
      </c>
      <c r="O38" s="136">
        <f>$C38*VLOOKUP($A38,'Non-energy Multiplier'!$A$1:$AQ$44,COLUMN('Non-energy Multiplier'!O$1),0)</f>
        <v>0</v>
      </c>
      <c r="P38" s="136">
        <f>$C38*VLOOKUP($A38,'Non-energy Multiplier'!$A$1:$AQ$44,COLUMN('Non-energy Multiplier'!P$1),0)</f>
        <v>0</v>
      </c>
      <c r="Q38" s="136">
        <f>$C38*VLOOKUP($A38,'Non-energy Multiplier'!$A$1:$AQ$44,COLUMN('Non-energy Multiplier'!Q$1),0)</f>
        <v>0</v>
      </c>
      <c r="R38" s="136">
        <f>$C38*VLOOKUP($A38,'Non-energy Multiplier'!$A$1:$AQ$44,COLUMN('Non-energy Multiplier'!R$1),0)</f>
        <v>0</v>
      </c>
      <c r="S38" s="136">
        <f>$C38*VLOOKUP($A38,'Non-energy Multiplier'!$A$1:$AQ$44,COLUMN('Non-energy Multiplier'!S$1),0)</f>
        <v>0</v>
      </c>
      <c r="T38" s="136">
        <f>$C38*VLOOKUP($A38,'Non-energy Multiplier'!$A$1:$AQ$44,COLUMN('Non-energy Multiplier'!T$1),0)</f>
        <v>0</v>
      </c>
      <c r="U38" s="136">
        <f>$C38*VLOOKUP($A38,'Non-energy Multiplier'!$A$1:$AQ$44,COLUMN('Non-energy Multiplier'!U$1),0)</f>
        <v>0</v>
      </c>
      <c r="V38" s="136">
        <f>$C38*VLOOKUP($A38,'Non-energy Multiplier'!$A$1:$AQ$44,COLUMN('Non-energy Multiplier'!V$1),0)</f>
        <v>0</v>
      </c>
      <c r="W38" s="136">
        <f>$C38*VLOOKUP($A38,'Non-energy Multiplier'!$A$1:$AQ$44,COLUMN('Non-energy Multiplier'!W$1),0)</f>
        <v>0</v>
      </c>
      <c r="X38" s="136">
        <f>$C38*VLOOKUP($A38,'Non-energy Multiplier'!$A$1:$AQ$44,COLUMN('Non-energy Multiplier'!X$1),0)</f>
        <v>0</v>
      </c>
      <c r="Y38" s="136">
        <f>$C38*VLOOKUP($A38,'Non-energy Multiplier'!$A$1:$AQ$44,COLUMN('Non-energy Multiplier'!Y$1),0)</f>
        <v>0</v>
      </c>
      <c r="Z38" s="136">
        <f>$C38*VLOOKUP($A38,'Non-energy Multiplier'!$A$1:$AQ$44,COLUMN('Non-energy Multiplier'!Z$1),0)</f>
        <v>0</v>
      </c>
      <c r="AA38" s="136">
        <f>$C38*VLOOKUP($A38,'Non-energy Multiplier'!$A$1:$AQ$44,COLUMN('Non-energy Multiplier'!AA$1),0)</f>
        <v>0</v>
      </c>
      <c r="AB38" s="136">
        <f>$C38*VLOOKUP($A38,'Non-energy Multiplier'!$A$1:$AQ$44,COLUMN('Non-energy Multiplier'!AB$1),0)</f>
        <v>0</v>
      </c>
      <c r="AC38" s="136">
        <f>$C38*VLOOKUP($A38,'Non-energy Multiplier'!$A$1:$AQ$44,COLUMN('Non-energy Multiplier'!AC$1),0)</f>
        <v>0</v>
      </c>
      <c r="AD38" s="136">
        <f>$C38*VLOOKUP($A38,'Non-energy Multiplier'!$A$1:$AQ$44,COLUMN('Non-energy Multiplier'!AD$1),0)</f>
        <v>0</v>
      </c>
      <c r="AE38" s="136">
        <f>$C38*VLOOKUP($A38,'Non-energy Multiplier'!$A$1:$AQ$44,COLUMN('Non-energy Multiplier'!AE$1),0)</f>
        <v>0</v>
      </c>
      <c r="AF38" s="136">
        <f>$C38*VLOOKUP($A38,'Non-energy Multiplier'!$A$1:$AQ$44,COLUMN('Non-energy Multiplier'!AF$1),0)</f>
        <v>0</v>
      </c>
      <c r="AG38" s="136">
        <f>$C38*VLOOKUP($A38,'Non-energy Multiplier'!$A$1:$AQ$44,COLUMN('Non-energy Multiplier'!AG$1),0)</f>
        <v>0</v>
      </c>
      <c r="AH38" s="136">
        <f>$C38*VLOOKUP($A38,'Non-energy Multiplier'!$A$1:$AQ$44,COLUMN('Non-energy Multiplier'!AH$1),0)</f>
        <v>0</v>
      </c>
      <c r="AI38" s="136">
        <f>$C38*VLOOKUP($A38,'Non-energy Multiplier'!$A$1:$AQ$44,COLUMN('Non-energy Multiplier'!AI$1),0)</f>
        <v>0</v>
      </c>
      <c r="AJ38" s="136">
        <f>$C38*VLOOKUP($A38,'Non-energy Multiplier'!$A$1:$AQ$44,COLUMN('Non-energy Multiplier'!AJ$1),0)</f>
        <v>0</v>
      </c>
      <c r="AK38" s="136">
        <f>$C38*VLOOKUP($A38,'Non-energy Multiplier'!$A$1:$AQ$44,COLUMN('Non-energy Multiplier'!AK$1),0)</f>
        <v>0</v>
      </c>
      <c r="AL38" s="136">
        <f>$C38*VLOOKUP($A38,'Non-energy Multiplier'!$A$1:$AQ$44,COLUMN('Non-energy Multiplier'!AL$1),0)</f>
        <v>0</v>
      </c>
      <c r="AM38" s="136">
        <f>$C38*VLOOKUP($A38,'Non-energy Multiplier'!$A$1:$AQ$44,COLUMN('Non-energy Multiplier'!AM$1),0)</f>
        <v>0</v>
      </c>
      <c r="AN38" s="136">
        <f>$C38*VLOOKUP($A38,'Non-energy Multiplier'!$A$1:$AQ$44,COLUMN('Non-energy Multiplier'!AN$1),0)</f>
        <v>0</v>
      </c>
      <c r="AO38" s="136">
        <f>$C38*VLOOKUP($A38,'Non-energy Multiplier'!$A$1:$AQ$44,COLUMN('Non-energy Multiplier'!AO$1),0)</f>
        <v>0</v>
      </c>
      <c r="AP38" s="136">
        <f>$C38*VLOOKUP($A38,'Non-energy Multiplier'!$A$1:$AQ$44,COLUMN('Non-energy Multiplier'!AP$1),0)</f>
        <v>0</v>
      </c>
      <c r="AQ38" s="136">
        <f>$C38*VLOOKUP($A38,'Non-energy Multiplier'!$A$1:$AQ$44,COLUMN('Non-energy Multiplier'!AQ$1),0)</f>
        <v>0</v>
      </c>
      <c r="AR38" s="136" t="str">
        <f>VLOOKUP($A38,'Sector Match'!$A$1:$B$43,2,0)</f>
        <v>other machinery 28</v>
      </c>
    </row>
    <row r="39" spans="1:44" x14ac:dyDescent="0.2">
      <c r="A39" s="12" t="s">
        <v>37</v>
      </c>
      <c r="B39" s="136">
        <f>'Non-energy Use 2019'!E152</f>
        <v>0</v>
      </c>
      <c r="C39" s="136">
        <f>'Non-energy Use 2020'!E151</f>
        <v>0</v>
      </c>
      <c r="D39" s="136">
        <f>$C39*VLOOKUP($A39,'Non-energy Multiplier'!$A$1:$AQ$44,COLUMN('Non-energy Multiplier'!D$1),0)</f>
        <v>0</v>
      </c>
      <c r="E39" s="136">
        <f>$C39*VLOOKUP($A39,'Non-energy Multiplier'!$A$1:$AQ$44,COLUMN('Non-energy Multiplier'!E$1),0)</f>
        <v>0</v>
      </c>
      <c r="F39" s="136">
        <f>$C39*VLOOKUP($A39,'Non-energy Multiplier'!$A$1:$AQ$44,COLUMN('Non-energy Multiplier'!F$1),0)</f>
        <v>0</v>
      </c>
      <c r="G39" s="136">
        <f>$C39*VLOOKUP($A39,'Non-energy Multiplier'!$A$1:$AQ$44,COLUMN('Non-energy Multiplier'!G$1),0)</f>
        <v>0</v>
      </c>
      <c r="H39" s="136">
        <f>$C39*VLOOKUP($A39,'Non-energy Multiplier'!$A$1:$AQ$44,COLUMN('Non-energy Multiplier'!H$1),0)</f>
        <v>0</v>
      </c>
      <c r="I39" s="136">
        <f>$C39*VLOOKUP($A39,'Non-energy Multiplier'!$A$1:$AQ$44,COLUMN('Non-energy Multiplier'!I$1),0)</f>
        <v>0</v>
      </c>
      <c r="J39" s="136">
        <f>$C39*VLOOKUP($A39,'Non-energy Multiplier'!$A$1:$AQ$44,COLUMN('Non-energy Multiplier'!J$1),0)</f>
        <v>0</v>
      </c>
      <c r="K39" s="136">
        <f>$C39*VLOOKUP($A39,'Non-energy Multiplier'!$A$1:$AQ$44,COLUMN('Non-energy Multiplier'!K$1),0)</f>
        <v>0</v>
      </c>
      <c r="L39" s="136">
        <f>$C39*VLOOKUP($A39,'Non-energy Multiplier'!$A$1:$AQ$44,COLUMN('Non-energy Multiplier'!L$1),0)</f>
        <v>0</v>
      </c>
      <c r="M39" s="136">
        <f>$C39*VLOOKUP($A39,'Non-energy Multiplier'!$A$1:$AQ$44,COLUMN('Non-energy Multiplier'!M$1),0)</f>
        <v>0</v>
      </c>
      <c r="N39" s="136">
        <f>$C39*VLOOKUP($A39,'Non-energy Multiplier'!$A$1:$AQ$44,COLUMN('Non-energy Multiplier'!N$1),0)</f>
        <v>0</v>
      </c>
      <c r="O39" s="136">
        <f>$C39*VLOOKUP($A39,'Non-energy Multiplier'!$A$1:$AQ$44,COLUMN('Non-energy Multiplier'!O$1),0)</f>
        <v>0</v>
      </c>
      <c r="P39" s="136">
        <f>$C39*VLOOKUP($A39,'Non-energy Multiplier'!$A$1:$AQ$44,COLUMN('Non-energy Multiplier'!P$1),0)</f>
        <v>0</v>
      </c>
      <c r="Q39" s="136">
        <f>$C39*VLOOKUP($A39,'Non-energy Multiplier'!$A$1:$AQ$44,COLUMN('Non-energy Multiplier'!Q$1),0)</f>
        <v>0</v>
      </c>
      <c r="R39" s="136">
        <f>$C39*VLOOKUP($A39,'Non-energy Multiplier'!$A$1:$AQ$44,COLUMN('Non-energy Multiplier'!R$1),0)</f>
        <v>0</v>
      </c>
      <c r="S39" s="136">
        <f>$C39*VLOOKUP($A39,'Non-energy Multiplier'!$A$1:$AQ$44,COLUMN('Non-energy Multiplier'!S$1),0)</f>
        <v>0</v>
      </c>
      <c r="T39" s="136">
        <f>$C39*VLOOKUP($A39,'Non-energy Multiplier'!$A$1:$AQ$44,COLUMN('Non-energy Multiplier'!T$1),0)</f>
        <v>0</v>
      </c>
      <c r="U39" s="136">
        <f>$C39*VLOOKUP($A39,'Non-energy Multiplier'!$A$1:$AQ$44,COLUMN('Non-energy Multiplier'!U$1),0)</f>
        <v>0</v>
      </c>
      <c r="V39" s="136">
        <f>$C39*VLOOKUP($A39,'Non-energy Multiplier'!$A$1:$AQ$44,COLUMN('Non-energy Multiplier'!V$1),0)</f>
        <v>0</v>
      </c>
      <c r="W39" s="136">
        <f>$C39*VLOOKUP($A39,'Non-energy Multiplier'!$A$1:$AQ$44,COLUMN('Non-energy Multiplier'!W$1),0)</f>
        <v>0</v>
      </c>
      <c r="X39" s="136">
        <f>$C39*VLOOKUP($A39,'Non-energy Multiplier'!$A$1:$AQ$44,COLUMN('Non-energy Multiplier'!X$1),0)</f>
        <v>0</v>
      </c>
      <c r="Y39" s="136">
        <f>$C39*VLOOKUP($A39,'Non-energy Multiplier'!$A$1:$AQ$44,COLUMN('Non-energy Multiplier'!Y$1),0)</f>
        <v>0</v>
      </c>
      <c r="Z39" s="136">
        <f>$C39*VLOOKUP($A39,'Non-energy Multiplier'!$A$1:$AQ$44,COLUMN('Non-energy Multiplier'!Z$1),0)</f>
        <v>0</v>
      </c>
      <c r="AA39" s="136">
        <f>$C39*VLOOKUP($A39,'Non-energy Multiplier'!$A$1:$AQ$44,COLUMN('Non-energy Multiplier'!AA$1),0)</f>
        <v>0</v>
      </c>
      <c r="AB39" s="136">
        <f>$C39*VLOOKUP($A39,'Non-energy Multiplier'!$A$1:$AQ$44,COLUMN('Non-energy Multiplier'!AB$1),0)</f>
        <v>0</v>
      </c>
      <c r="AC39" s="136">
        <f>$C39*VLOOKUP($A39,'Non-energy Multiplier'!$A$1:$AQ$44,COLUMN('Non-energy Multiplier'!AC$1),0)</f>
        <v>0</v>
      </c>
      <c r="AD39" s="136">
        <f>$C39*VLOOKUP($A39,'Non-energy Multiplier'!$A$1:$AQ$44,COLUMN('Non-energy Multiplier'!AD$1),0)</f>
        <v>0</v>
      </c>
      <c r="AE39" s="136">
        <f>$C39*VLOOKUP($A39,'Non-energy Multiplier'!$A$1:$AQ$44,COLUMN('Non-energy Multiplier'!AE$1),0)</f>
        <v>0</v>
      </c>
      <c r="AF39" s="136">
        <f>$C39*VLOOKUP($A39,'Non-energy Multiplier'!$A$1:$AQ$44,COLUMN('Non-energy Multiplier'!AF$1),0)</f>
        <v>0</v>
      </c>
      <c r="AG39" s="136">
        <f>$C39*VLOOKUP($A39,'Non-energy Multiplier'!$A$1:$AQ$44,COLUMN('Non-energy Multiplier'!AG$1),0)</f>
        <v>0</v>
      </c>
      <c r="AH39" s="136">
        <f>$C39*VLOOKUP($A39,'Non-energy Multiplier'!$A$1:$AQ$44,COLUMN('Non-energy Multiplier'!AH$1),0)</f>
        <v>0</v>
      </c>
      <c r="AI39" s="136">
        <f>$C39*VLOOKUP($A39,'Non-energy Multiplier'!$A$1:$AQ$44,COLUMN('Non-energy Multiplier'!AI$1),0)</f>
        <v>0</v>
      </c>
      <c r="AJ39" s="136">
        <f>$C39*VLOOKUP($A39,'Non-energy Multiplier'!$A$1:$AQ$44,COLUMN('Non-energy Multiplier'!AJ$1),0)</f>
        <v>0</v>
      </c>
      <c r="AK39" s="136">
        <f>$C39*VLOOKUP($A39,'Non-energy Multiplier'!$A$1:$AQ$44,COLUMN('Non-energy Multiplier'!AK$1),0)</f>
        <v>0</v>
      </c>
      <c r="AL39" s="136">
        <f>$C39*VLOOKUP($A39,'Non-energy Multiplier'!$A$1:$AQ$44,COLUMN('Non-energy Multiplier'!AL$1),0)</f>
        <v>0</v>
      </c>
      <c r="AM39" s="136">
        <f>$C39*VLOOKUP($A39,'Non-energy Multiplier'!$A$1:$AQ$44,COLUMN('Non-energy Multiplier'!AM$1),0)</f>
        <v>0</v>
      </c>
      <c r="AN39" s="136">
        <f>$C39*VLOOKUP($A39,'Non-energy Multiplier'!$A$1:$AQ$44,COLUMN('Non-energy Multiplier'!AN$1),0)</f>
        <v>0</v>
      </c>
      <c r="AO39" s="136">
        <f>$C39*VLOOKUP($A39,'Non-energy Multiplier'!$A$1:$AQ$44,COLUMN('Non-energy Multiplier'!AO$1),0)</f>
        <v>0</v>
      </c>
      <c r="AP39" s="136">
        <f>$C39*VLOOKUP($A39,'Non-energy Multiplier'!$A$1:$AQ$44,COLUMN('Non-energy Multiplier'!AP$1),0)</f>
        <v>0</v>
      </c>
      <c r="AQ39" s="136">
        <f>$C39*VLOOKUP($A39,'Non-energy Multiplier'!$A$1:$AQ$44,COLUMN('Non-energy Multiplier'!AQ$1),0)</f>
        <v>0</v>
      </c>
      <c r="AR39" s="136" t="str">
        <f>VLOOKUP($A39,'Sector Match'!$A$1:$B$43,2,0)</f>
        <v>water and waste 36T39</v>
      </c>
    </row>
    <row r="40" spans="1:44" x14ac:dyDescent="0.2">
      <c r="A40" s="12" t="s">
        <v>38</v>
      </c>
      <c r="B40" s="136">
        <f>'Non-energy Use 2019'!E153</f>
        <v>0</v>
      </c>
      <c r="C40" s="136">
        <f>'Non-energy Use 2020'!E152</f>
        <v>0</v>
      </c>
      <c r="D40" s="136">
        <f>$C40*VLOOKUP($A40,'Non-energy Multiplier'!$A$1:$AQ$44,COLUMN('Non-energy Multiplier'!D$1),0)</f>
        <v>0</v>
      </c>
      <c r="E40" s="136">
        <f>$C40*VLOOKUP($A40,'Non-energy Multiplier'!$A$1:$AQ$44,COLUMN('Non-energy Multiplier'!E$1),0)</f>
        <v>0</v>
      </c>
      <c r="F40" s="136">
        <f>$C40*VLOOKUP($A40,'Non-energy Multiplier'!$A$1:$AQ$44,COLUMN('Non-energy Multiplier'!F$1),0)</f>
        <v>0</v>
      </c>
      <c r="G40" s="136">
        <f>$C40*VLOOKUP($A40,'Non-energy Multiplier'!$A$1:$AQ$44,COLUMN('Non-energy Multiplier'!G$1),0)</f>
        <v>0</v>
      </c>
      <c r="H40" s="136">
        <f>$C40*VLOOKUP($A40,'Non-energy Multiplier'!$A$1:$AQ$44,COLUMN('Non-energy Multiplier'!H$1),0)</f>
        <v>0</v>
      </c>
      <c r="I40" s="136">
        <f>$C40*VLOOKUP($A40,'Non-energy Multiplier'!$A$1:$AQ$44,COLUMN('Non-energy Multiplier'!I$1),0)</f>
        <v>0</v>
      </c>
      <c r="J40" s="136">
        <f>$C40*VLOOKUP($A40,'Non-energy Multiplier'!$A$1:$AQ$44,COLUMN('Non-energy Multiplier'!J$1),0)</f>
        <v>0</v>
      </c>
      <c r="K40" s="136">
        <f>$C40*VLOOKUP($A40,'Non-energy Multiplier'!$A$1:$AQ$44,COLUMN('Non-energy Multiplier'!K$1),0)</f>
        <v>0</v>
      </c>
      <c r="L40" s="136">
        <f>$C40*VLOOKUP($A40,'Non-energy Multiplier'!$A$1:$AQ$44,COLUMN('Non-energy Multiplier'!L$1),0)</f>
        <v>0</v>
      </c>
      <c r="M40" s="136">
        <f>$C40*VLOOKUP($A40,'Non-energy Multiplier'!$A$1:$AQ$44,COLUMN('Non-energy Multiplier'!M$1),0)</f>
        <v>0</v>
      </c>
      <c r="N40" s="136">
        <f>$C40*VLOOKUP($A40,'Non-energy Multiplier'!$A$1:$AQ$44,COLUMN('Non-energy Multiplier'!N$1),0)</f>
        <v>0</v>
      </c>
      <c r="O40" s="136">
        <f>$C40*VLOOKUP($A40,'Non-energy Multiplier'!$A$1:$AQ$44,COLUMN('Non-energy Multiplier'!O$1),0)</f>
        <v>0</v>
      </c>
      <c r="P40" s="136">
        <f>$C40*VLOOKUP($A40,'Non-energy Multiplier'!$A$1:$AQ$44,COLUMN('Non-energy Multiplier'!P$1),0)</f>
        <v>0</v>
      </c>
      <c r="Q40" s="136">
        <f>$C40*VLOOKUP($A40,'Non-energy Multiplier'!$A$1:$AQ$44,COLUMN('Non-energy Multiplier'!Q$1),0)</f>
        <v>0</v>
      </c>
      <c r="R40" s="136">
        <f>$C40*VLOOKUP($A40,'Non-energy Multiplier'!$A$1:$AQ$44,COLUMN('Non-energy Multiplier'!R$1),0)</f>
        <v>0</v>
      </c>
      <c r="S40" s="136">
        <f>$C40*VLOOKUP($A40,'Non-energy Multiplier'!$A$1:$AQ$44,COLUMN('Non-energy Multiplier'!S$1),0)</f>
        <v>0</v>
      </c>
      <c r="T40" s="136">
        <f>$C40*VLOOKUP($A40,'Non-energy Multiplier'!$A$1:$AQ$44,COLUMN('Non-energy Multiplier'!T$1),0)</f>
        <v>0</v>
      </c>
      <c r="U40" s="136">
        <f>$C40*VLOOKUP($A40,'Non-energy Multiplier'!$A$1:$AQ$44,COLUMN('Non-energy Multiplier'!U$1),0)</f>
        <v>0</v>
      </c>
      <c r="V40" s="136">
        <f>$C40*VLOOKUP($A40,'Non-energy Multiplier'!$A$1:$AQ$44,COLUMN('Non-energy Multiplier'!V$1),0)</f>
        <v>0</v>
      </c>
      <c r="W40" s="136">
        <f>$C40*VLOOKUP($A40,'Non-energy Multiplier'!$A$1:$AQ$44,COLUMN('Non-energy Multiplier'!W$1),0)</f>
        <v>0</v>
      </c>
      <c r="X40" s="136">
        <f>$C40*VLOOKUP($A40,'Non-energy Multiplier'!$A$1:$AQ$44,COLUMN('Non-energy Multiplier'!X$1),0)</f>
        <v>0</v>
      </c>
      <c r="Y40" s="136">
        <f>$C40*VLOOKUP($A40,'Non-energy Multiplier'!$A$1:$AQ$44,COLUMN('Non-energy Multiplier'!Y$1),0)</f>
        <v>0</v>
      </c>
      <c r="Z40" s="136">
        <f>$C40*VLOOKUP($A40,'Non-energy Multiplier'!$A$1:$AQ$44,COLUMN('Non-energy Multiplier'!Z$1),0)</f>
        <v>0</v>
      </c>
      <c r="AA40" s="136">
        <f>$C40*VLOOKUP($A40,'Non-energy Multiplier'!$A$1:$AQ$44,COLUMN('Non-energy Multiplier'!AA$1),0)</f>
        <v>0</v>
      </c>
      <c r="AB40" s="136">
        <f>$C40*VLOOKUP($A40,'Non-energy Multiplier'!$A$1:$AQ$44,COLUMN('Non-energy Multiplier'!AB$1),0)</f>
        <v>0</v>
      </c>
      <c r="AC40" s="136">
        <f>$C40*VLOOKUP($A40,'Non-energy Multiplier'!$A$1:$AQ$44,COLUMN('Non-energy Multiplier'!AC$1),0)</f>
        <v>0</v>
      </c>
      <c r="AD40" s="136">
        <f>$C40*VLOOKUP($A40,'Non-energy Multiplier'!$A$1:$AQ$44,COLUMN('Non-energy Multiplier'!AD$1),0)</f>
        <v>0</v>
      </c>
      <c r="AE40" s="136">
        <f>$C40*VLOOKUP($A40,'Non-energy Multiplier'!$A$1:$AQ$44,COLUMN('Non-energy Multiplier'!AE$1),0)</f>
        <v>0</v>
      </c>
      <c r="AF40" s="136">
        <f>$C40*VLOOKUP($A40,'Non-energy Multiplier'!$A$1:$AQ$44,COLUMN('Non-energy Multiplier'!AF$1),0)</f>
        <v>0</v>
      </c>
      <c r="AG40" s="136">
        <f>$C40*VLOOKUP($A40,'Non-energy Multiplier'!$A$1:$AQ$44,COLUMN('Non-energy Multiplier'!AG$1),0)</f>
        <v>0</v>
      </c>
      <c r="AH40" s="136">
        <f>$C40*VLOOKUP($A40,'Non-energy Multiplier'!$A$1:$AQ$44,COLUMN('Non-energy Multiplier'!AH$1),0)</f>
        <v>0</v>
      </c>
      <c r="AI40" s="136">
        <f>$C40*VLOOKUP($A40,'Non-energy Multiplier'!$A$1:$AQ$44,COLUMN('Non-energy Multiplier'!AI$1),0)</f>
        <v>0</v>
      </c>
      <c r="AJ40" s="136">
        <f>$C40*VLOOKUP($A40,'Non-energy Multiplier'!$A$1:$AQ$44,COLUMN('Non-energy Multiplier'!AJ$1),0)</f>
        <v>0</v>
      </c>
      <c r="AK40" s="136">
        <f>$C40*VLOOKUP($A40,'Non-energy Multiplier'!$A$1:$AQ$44,COLUMN('Non-energy Multiplier'!AK$1),0)</f>
        <v>0</v>
      </c>
      <c r="AL40" s="136">
        <f>$C40*VLOOKUP($A40,'Non-energy Multiplier'!$A$1:$AQ$44,COLUMN('Non-energy Multiplier'!AL$1),0)</f>
        <v>0</v>
      </c>
      <c r="AM40" s="136">
        <f>$C40*VLOOKUP($A40,'Non-energy Multiplier'!$A$1:$AQ$44,COLUMN('Non-energy Multiplier'!AM$1),0)</f>
        <v>0</v>
      </c>
      <c r="AN40" s="136">
        <f>$C40*VLOOKUP($A40,'Non-energy Multiplier'!$A$1:$AQ$44,COLUMN('Non-energy Multiplier'!AN$1),0)</f>
        <v>0</v>
      </c>
      <c r="AO40" s="136">
        <f>$C40*VLOOKUP($A40,'Non-energy Multiplier'!$A$1:$AQ$44,COLUMN('Non-energy Multiplier'!AO$1),0)</f>
        <v>0</v>
      </c>
      <c r="AP40" s="136">
        <f>$C40*VLOOKUP($A40,'Non-energy Multiplier'!$A$1:$AQ$44,COLUMN('Non-energy Multiplier'!AP$1),0)</f>
        <v>0</v>
      </c>
      <c r="AQ40" s="136">
        <f>$C40*VLOOKUP($A40,'Non-energy Multiplier'!$A$1:$AQ$44,COLUMN('Non-energy Multiplier'!AQ$1),0)</f>
        <v>0</v>
      </c>
      <c r="AR40" s="136" t="str">
        <f>VLOOKUP($A40,'Sector Match'!$A$1:$B$43,2,0)</f>
        <v>other machinery 28</v>
      </c>
    </row>
    <row r="41" spans="1:44" x14ac:dyDescent="0.2">
      <c r="A41" s="12" t="s">
        <v>39</v>
      </c>
      <c r="B41" s="136">
        <f>'Non-energy Use 2019'!E154</f>
        <v>0</v>
      </c>
      <c r="C41" s="136">
        <f>'Non-energy Use 2020'!E153</f>
        <v>0</v>
      </c>
      <c r="D41" s="136">
        <f>$C41*VLOOKUP($A41,'Non-energy Multiplier'!$A$1:$AQ$44,COLUMN('Non-energy Multiplier'!D$1),0)</f>
        <v>0</v>
      </c>
      <c r="E41" s="136">
        <f>$C41*VLOOKUP($A41,'Non-energy Multiplier'!$A$1:$AQ$44,COLUMN('Non-energy Multiplier'!E$1),0)</f>
        <v>0</v>
      </c>
      <c r="F41" s="136">
        <f>$C41*VLOOKUP($A41,'Non-energy Multiplier'!$A$1:$AQ$44,COLUMN('Non-energy Multiplier'!F$1),0)</f>
        <v>0</v>
      </c>
      <c r="G41" s="136">
        <f>$C41*VLOOKUP($A41,'Non-energy Multiplier'!$A$1:$AQ$44,COLUMN('Non-energy Multiplier'!G$1),0)</f>
        <v>0</v>
      </c>
      <c r="H41" s="136">
        <f>$C41*VLOOKUP($A41,'Non-energy Multiplier'!$A$1:$AQ$44,COLUMN('Non-energy Multiplier'!H$1),0)</f>
        <v>0</v>
      </c>
      <c r="I41" s="136">
        <f>$C41*VLOOKUP($A41,'Non-energy Multiplier'!$A$1:$AQ$44,COLUMN('Non-energy Multiplier'!I$1),0)</f>
        <v>0</v>
      </c>
      <c r="J41" s="136">
        <f>$C41*VLOOKUP($A41,'Non-energy Multiplier'!$A$1:$AQ$44,COLUMN('Non-energy Multiplier'!J$1),0)</f>
        <v>0</v>
      </c>
      <c r="K41" s="136">
        <f>$C41*VLOOKUP($A41,'Non-energy Multiplier'!$A$1:$AQ$44,COLUMN('Non-energy Multiplier'!K$1),0)</f>
        <v>0</v>
      </c>
      <c r="L41" s="136">
        <f>$C41*VLOOKUP($A41,'Non-energy Multiplier'!$A$1:$AQ$44,COLUMN('Non-energy Multiplier'!L$1),0)</f>
        <v>0</v>
      </c>
      <c r="M41" s="136">
        <f>$C41*VLOOKUP($A41,'Non-energy Multiplier'!$A$1:$AQ$44,COLUMN('Non-energy Multiplier'!M$1),0)</f>
        <v>0</v>
      </c>
      <c r="N41" s="136">
        <f>$C41*VLOOKUP($A41,'Non-energy Multiplier'!$A$1:$AQ$44,COLUMN('Non-energy Multiplier'!N$1),0)</f>
        <v>0</v>
      </c>
      <c r="O41" s="136">
        <f>$C41*VLOOKUP($A41,'Non-energy Multiplier'!$A$1:$AQ$44,COLUMN('Non-energy Multiplier'!O$1),0)</f>
        <v>0</v>
      </c>
      <c r="P41" s="136">
        <f>$C41*VLOOKUP($A41,'Non-energy Multiplier'!$A$1:$AQ$44,COLUMN('Non-energy Multiplier'!P$1),0)</f>
        <v>0</v>
      </c>
      <c r="Q41" s="136">
        <f>$C41*VLOOKUP($A41,'Non-energy Multiplier'!$A$1:$AQ$44,COLUMN('Non-energy Multiplier'!Q$1),0)</f>
        <v>0</v>
      </c>
      <c r="R41" s="136">
        <f>$C41*VLOOKUP($A41,'Non-energy Multiplier'!$A$1:$AQ$44,COLUMN('Non-energy Multiplier'!R$1),0)</f>
        <v>0</v>
      </c>
      <c r="S41" s="136">
        <f>$C41*VLOOKUP($A41,'Non-energy Multiplier'!$A$1:$AQ$44,COLUMN('Non-energy Multiplier'!S$1),0)</f>
        <v>0</v>
      </c>
      <c r="T41" s="136">
        <f>$C41*VLOOKUP($A41,'Non-energy Multiplier'!$A$1:$AQ$44,COLUMN('Non-energy Multiplier'!T$1),0)</f>
        <v>0</v>
      </c>
      <c r="U41" s="136">
        <f>$C41*VLOOKUP($A41,'Non-energy Multiplier'!$A$1:$AQ$44,COLUMN('Non-energy Multiplier'!U$1),0)</f>
        <v>0</v>
      </c>
      <c r="V41" s="136">
        <f>$C41*VLOOKUP($A41,'Non-energy Multiplier'!$A$1:$AQ$44,COLUMN('Non-energy Multiplier'!V$1),0)</f>
        <v>0</v>
      </c>
      <c r="W41" s="136">
        <f>$C41*VLOOKUP($A41,'Non-energy Multiplier'!$A$1:$AQ$44,COLUMN('Non-energy Multiplier'!W$1),0)</f>
        <v>0</v>
      </c>
      <c r="X41" s="136">
        <f>$C41*VLOOKUP($A41,'Non-energy Multiplier'!$A$1:$AQ$44,COLUMN('Non-energy Multiplier'!X$1),0)</f>
        <v>0</v>
      </c>
      <c r="Y41" s="136">
        <f>$C41*VLOOKUP($A41,'Non-energy Multiplier'!$A$1:$AQ$44,COLUMN('Non-energy Multiplier'!Y$1),0)</f>
        <v>0</v>
      </c>
      <c r="Z41" s="136">
        <f>$C41*VLOOKUP($A41,'Non-energy Multiplier'!$A$1:$AQ$44,COLUMN('Non-energy Multiplier'!Z$1),0)</f>
        <v>0</v>
      </c>
      <c r="AA41" s="136">
        <f>$C41*VLOOKUP($A41,'Non-energy Multiplier'!$A$1:$AQ$44,COLUMN('Non-energy Multiplier'!AA$1),0)</f>
        <v>0</v>
      </c>
      <c r="AB41" s="136">
        <f>$C41*VLOOKUP($A41,'Non-energy Multiplier'!$A$1:$AQ$44,COLUMN('Non-energy Multiplier'!AB$1),0)</f>
        <v>0</v>
      </c>
      <c r="AC41" s="136">
        <f>$C41*VLOOKUP($A41,'Non-energy Multiplier'!$A$1:$AQ$44,COLUMN('Non-energy Multiplier'!AC$1),0)</f>
        <v>0</v>
      </c>
      <c r="AD41" s="136">
        <f>$C41*VLOOKUP($A41,'Non-energy Multiplier'!$A$1:$AQ$44,COLUMN('Non-energy Multiplier'!AD$1),0)</f>
        <v>0</v>
      </c>
      <c r="AE41" s="136">
        <f>$C41*VLOOKUP($A41,'Non-energy Multiplier'!$A$1:$AQ$44,COLUMN('Non-energy Multiplier'!AE$1),0)</f>
        <v>0</v>
      </c>
      <c r="AF41" s="136">
        <f>$C41*VLOOKUP($A41,'Non-energy Multiplier'!$A$1:$AQ$44,COLUMN('Non-energy Multiplier'!AF$1),0)</f>
        <v>0</v>
      </c>
      <c r="AG41" s="136">
        <f>$C41*VLOOKUP($A41,'Non-energy Multiplier'!$A$1:$AQ$44,COLUMN('Non-energy Multiplier'!AG$1),0)</f>
        <v>0</v>
      </c>
      <c r="AH41" s="136">
        <f>$C41*VLOOKUP($A41,'Non-energy Multiplier'!$A$1:$AQ$44,COLUMN('Non-energy Multiplier'!AH$1),0)</f>
        <v>0</v>
      </c>
      <c r="AI41" s="136">
        <f>$C41*VLOOKUP($A41,'Non-energy Multiplier'!$A$1:$AQ$44,COLUMN('Non-energy Multiplier'!AI$1),0)</f>
        <v>0</v>
      </c>
      <c r="AJ41" s="136">
        <f>$C41*VLOOKUP($A41,'Non-energy Multiplier'!$A$1:$AQ$44,COLUMN('Non-energy Multiplier'!AJ$1),0)</f>
        <v>0</v>
      </c>
      <c r="AK41" s="136">
        <f>$C41*VLOOKUP($A41,'Non-energy Multiplier'!$A$1:$AQ$44,COLUMN('Non-energy Multiplier'!AK$1),0)</f>
        <v>0</v>
      </c>
      <c r="AL41" s="136">
        <f>$C41*VLOOKUP($A41,'Non-energy Multiplier'!$A$1:$AQ$44,COLUMN('Non-energy Multiplier'!AL$1),0)</f>
        <v>0</v>
      </c>
      <c r="AM41" s="136">
        <f>$C41*VLOOKUP($A41,'Non-energy Multiplier'!$A$1:$AQ$44,COLUMN('Non-energy Multiplier'!AM$1),0)</f>
        <v>0</v>
      </c>
      <c r="AN41" s="136">
        <f>$C41*VLOOKUP($A41,'Non-energy Multiplier'!$A$1:$AQ$44,COLUMN('Non-energy Multiplier'!AN$1),0)</f>
        <v>0</v>
      </c>
      <c r="AO41" s="136">
        <f>$C41*VLOOKUP($A41,'Non-energy Multiplier'!$A$1:$AQ$44,COLUMN('Non-energy Multiplier'!AO$1),0)</f>
        <v>0</v>
      </c>
      <c r="AP41" s="136">
        <f>$C41*VLOOKUP($A41,'Non-energy Multiplier'!$A$1:$AQ$44,COLUMN('Non-energy Multiplier'!AP$1),0)</f>
        <v>0</v>
      </c>
      <c r="AQ41" s="136">
        <f>$C41*VLOOKUP($A41,'Non-energy Multiplier'!$A$1:$AQ$44,COLUMN('Non-energy Multiplier'!AQ$1),0)</f>
        <v>0</v>
      </c>
      <c r="AR41" s="136">
        <f>VLOOKUP($A41,'Sector Match'!$A$1:$B$43,2,0)</f>
        <v>0</v>
      </c>
    </row>
    <row r="42" spans="1:44" x14ac:dyDescent="0.2">
      <c r="A42" s="12" t="s">
        <v>40</v>
      </c>
      <c r="B42" s="136">
        <f>'Non-energy Use 2019'!E155</f>
        <v>0</v>
      </c>
      <c r="C42" s="136">
        <f>'Non-energy Use 2020'!E154</f>
        <v>2102195727363.6272</v>
      </c>
      <c r="D42" s="136">
        <f>$C42*VLOOKUP($A42,'Non-energy Multiplier'!$A$1:$AQ$44,COLUMN('Non-energy Multiplier'!D$1),0)</f>
        <v>2584953563133.9751</v>
      </c>
      <c r="E42" s="136">
        <f>$C42*VLOOKUP($A42,'Non-energy Multiplier'!$A$1:$AQ$44,COLUMN('Non-energy Multiplier'!E$1),0)</f>
        <v>2791308840150.0024</v>
      </c>
      <c r="F42" s="136">
        <f>$C42*VLOOKUP($A42,'Non-energy Multiplier'!$A$1:$AQ$44,COLUMN('Non-energy Multiplier'!F$1),0)</f>
        <v>2918557967653.0044</v>
      </c>
      <c r="G42" s="136">
        <f>$C42*VLOOKUP($A42,'Non-energy Multiplier'!$A$1:$AQ$44,COLUMN('Non-energy Multiplier'!G$1),0)</f>
        <v>3244538855519.334</v>
      </c>
      <c r="H42" s="136">
        <f>$C42*VLOOKUP($A42,'Non-energy Multiplier'!$A$1:$AQ$44,COLUMN('Non-energy Multiplier'!H$1),0)</f>
        <v>3678043794121.0049</v>
      </c>
      <c r="I42" s="136">
        <f>$C42*VLOOKUP($A42,'Non-energy Multiplier'!$A$1:$AQ$44,COLUMN('Non-energy Multiplier'!I$1),0)</f>
        <v>4109092558893.0576</v>
      </c>
      <c r="J42" s="136">
        <f>$C42*VLOOKUP($A42,'Non-energy Multiplier'!$A$1:$AQ$44,COLUMN('Non-energy Multiplier'!J$1),0)</f>
        <v>4508677463411.6084</v>
      </c>
      <c r="K42" s="136">
        <f>$C42*VLOOKUP($A42,'Non-energy Multiplier'!$A$1:$AQ$44,COLUMN('Non-energy Multiplier'!K$1),0)</f>
        <v>4879401411326.3643</v>
      </c>
      <c r="L42" s="136">
        <f>$C42*VLOOKUP($A42,'Non-energy Multiplier'!$A$1:$AQ$44,COLUMN('Non-energy Multiplier'!L$1),0)</f>
        <v>5230437052534.627</v>
      </c>
      <c r="M42" s="136">
        <f>$C42*VLOOKUP($A42,'Non-energy Multiplier'!$A$1:$AQ$44,COLUMN('Non-energy Multiplier'!M$1),0)</f>
        <v>5577035176548.6113</v>
      </c>
      <c r="N42" s="136">
        <f>$C42*VLOOKUP($A42,'Non-energy Multiplier'!$A$1:$AQ$44,COLUMN('Non-energy Multiplier'!N$1),0)</f>
        <v>5935964266329.915</v>
      </c>
      <c r="O42" s="136">
        <f>$C42*VLOOKUP($A42,'Non-energy Multiplier'!$A$1:$AQ$44,COLUMN('Non-energy Multiplier'!O$1),0)</f>
        <v>6310802385252.1689</v>
      </c>
      <c r="P42" s="136">
        <f>$C42*VLOOKUP($A42,'Non-energy Multiplier'!$A$1:$AQ$44,COLUMN('Non-energy Multiplier'!P$1),0)</f>
        <v>6701234443681.04</v>
      </c>
      <c r="Q42" s="136">
        <f>$C42*VLOOKUP($A42,'Non-energy Multiplier'!$A$1:$AQ$44,COLUMN('Non-energy Multiplier'!Q$1),0)</f>
        <v>7106790120943.1855</v>
      </c>
      <c r="R42" s="136">
        <f>$C42*VLOOKUP($A42,'Non-energy Multiplier'!$A$1:$AQ$44,COLUMN('Non-energy Multiplier'!R$1),0)</f>
        <v>7526830458102.6621</v>
      </c>
      <c r="S42" s="136">
        <f>$C42*VLOOKUP($A42,'Non-energy Multiplier'!$A$1:$AQ$44,COLUMN('Non-energy Multiplier'!S$1),0)</f>
        <v>7960529967194.8701</v>
      </c>
      <c r="T42" s="136">
        <f>$C42*VLOOKUP($A42,'Non-energy Multiplier'!$A$1:$AQ$44,COLUMN('Non-energy Multiplier'!T$1),0)</f>
        <v>8406847128543.6582</v>
      </c>
      <c r="U42" s="136">
        <f>$C42*VLOOKUP($A42,'Non-energy Multiplier'!$A$1:$AQ$44,COLUMN('Non-energy Multiplier'!U$1),0)</f>
        <v>8864525130328.7871</v>
      </c>
      <c r="V42" s="136">
        <f>$C42*VLOOKUP($A42,'Non-energy Multiplier'!$A$1:$AQ$44,COLUMN('Non-energy Multiplier'!V$1),0)</f>
        <v>9332087315223.5449</v>
      </c>
      <c r="W42" s="136">
        <f>$C42*VLOOKUP($A42,'Non-energy Multiplier'!$A$1:$AQ$44,COLUMN('Non-energy Multiplier'!W$1),0)</f>
        <v>9807830243308.5859</v>
      </c>
      <c r="X42" s="136">
        <f>$C42*VLOOKUP($A42,'Non-energy Multiplier'!$A$1:$AQ$44,COLUMN('Non-energy Multiplier'!X$1),0)</f>
        <v>10289819386212.332</v>
      </c>
      <c r="Y42" s="136">
        <f>$C42*VLOOKUP($A42,'Non-energy Multiplier'!$A$1:$AQ$44,COLUMN('Non-energy Multiplier'!Y$1),0)</f>
        <v>10775887878178.451</v>
      </c>
      <c r="Z42" s="136">
        <f>$C42*VLOOKUP($A42,'Non-energy Multiplier'!$A$1:$AQ$44,COLUMN('Non-energy Multiplier'!Z$1),0)</f>
        <v>11263638739070.84</v>
      </c>
      <c r="AA42" s="136">
        <f>$C42*VLOOKUP($A42,'Non-energy Multiplier'!$A$1:$AQ$44,COLUMN('Non-energy Multiplier'!AA$1),0)</f>
        <v>11750450960791.248</v>
      </c>
      <c r="AB42" s="136">
        <f>$C42*VLOOKUP($A42,'Non-energy Multiplier'!$A$1:$AQ$44,COLUMN('Non-energy Multiplier'!AB$1),0)</f>
        <v>12233489810918.264</v>
      </c>
      <c r="AC42" s="136">
        <f>$C42*VLOOKUP($A42,'Non-energy Multiplier'!$A$1:$AQ$44,COLUMN('Non-energy Multiplier'!AC$1),0)</f>
        <v>12709721654584.275</v>
      </c>
      <c r="AD42" s="136">
        <f>$C42*VLOOKUP($A42,'Non-energy Multiplier'!$A$1:$AQ$44,COLUMN('Non-energy Multiplier'!AD$1),0)</f>
        <v>13175933527076.598</v>
      </c>
      <c r="AE42" s="136">
        <f>$C42*VLOOKUP($A42,'Non-energy Multiplier'!$A$1:$AQ$44,COLUMN('Non-energy Multiplier'!AE$1),0)</f>
        <v>13628757605246.199</v>
      </c>
      <c r="AF42" s="136">
        <f>$C42*VLOOKUP($A42,'Non-energy Multiplier'!$A$1:$AQ$44,COLUMN('Non-energy Multiplier'!AF$1),0)</f>
        <v>14064700625949.986</v>
      </c>
      <c r="AG42" s="136">
        <f>$C42*VLOOKUP($A42,'Non-energy Multiplier'!$A$1:$AQ$44,COLUMN('Non-energy Multiplier'!AG$1),0)</f>
        <v>14480178185498.303</v>
      </c>
      <c r="AH42" s="136">
        <f>$C42*VLOOKUP($A42,'Non-energy Multiplier'!$A$1:$AQ$44,COLUMN('Non-energy Multiplier'!AH$1),0)</f>
        <v>14871553727172.137</v>
      </c>
      <c r="AI42" s="136">
        <f>$C42*VLOOKUP($A42,'Non-energy Multiplier'!$A$1:$AQ$44,COLUMN('Non-energy Multiplier'!AI$1),0)</f>
        <v>15235181886789.432</v>
      </c>
      <c r="AJ42" s="136">
        <f>$C42*VLOOKUP($A42,'Non-energy Multiplier'!$A$1:$AQ$44,COLUMN('Non-energy Multiplier'!AJ$1),0)</f>
        <v>15567455722240.916</v>
      </c>
      <c r="AK42" s="136">
        <f>$C42*VLOOKUP($A42,'Non-energy Multiplier'!$A$1:$AQ$44,COLUMN('Non-energy Multiplier'!AK$1),0)</f>
        <v>15864857205804.424</v>
      </c>
      <c r="AL42" s="136">
        <f>$C42*VLOOKUP($A42,'Non-energy Multiplier'!$A$1:$AQ$44,COLUMN('Non-energy Multiplier'!AL$1),0)</f>
        <v>16124010212442.391</v>
      </c>
      <c r="AM42" s="136">
        <f>$C42*VLOOKUP($A42,'Non-energy Multiplier'!$A$1:$AQ$44,COLUMN('Non-energy Multiplier'!AM$1),0)</f>
        <v>16341735098300.398</v>
      </c>
      <c r="AN42" s="136">
        <f>$C42*VLOOKUP($A42,'Non-energy Multiplier'!$A$1:$AQ$44,COLUMN('Non-energy Multiplier'!AN$1),0)</f>
        <v>16515103836760.176</v>
      </c>
      <c r="AO42" s="136">
        <f>$C42*VLOOKUP($A42,'Non-energy Multiplier'!$A$1:$AQ$44,COLUMN('Non-energy Multiplier'!AO$1),0)</f>
        <v>16641494570380.496</v>
      </c>
      <c r="AP42" s="136">
        <f>$C42*VLOOKUP($A42,'Non-energy Multiplier'!$A$1:$AQ$44,COLUMN('Non-energy Multiplier'!AP$1),0)</f>
        <v>16718644351601.742</v>
      </c>
      <c r="AQ42" s="136">
        <f>$C42*VLOOKUP($A42,'Non-energy Multiplier'!$A$1:$AQ$44,COLUMN('Non-energy Multiplier'!AQ$1),0)</f>
        <v>16744698788649.641</v>
      </c>
      <c r="AR42" s="136" t="str">
        <f>VLOOKUP($A42,'Sector Match'!$A$1:$B$43,2,0)</f>
        <v>energy pipelines and gas processing 352T353</v>
      </c>
    </row>
    <row r="43" spans="1:44" x14ac:dyDescent="0.2">
      <c r="A43" s="37" t="s">
        <v>41</v>
      </c>
      <c r="B43" s="136">
        <f>'Non-energy Use 2019'!E156</f>
        <v>0</v>
      </c>
      <c r="C43" s="136">
        <f>'Non-energy Use 2020'!E155</f>
        <v>0</v>
      </c>
      <c r="D43" s="136">
        <f>$C43*VLOOKUP($A43,'Non-energy Multiplier'!$A$1:$AQ$44,COLUMN('Non-energy Multiplier'!D$1),0)</f>
        <v>0</v>
      </c>
      <c r="E43" s="136">
        <f>$C43*VLOOKUP($A43,'Non-energy Multiplier'!$A$1:$AQ$44,COLUMN('Non-energy Multiplier'!E$1),0)</f>
        <v>0</v>
      </c>
      <c r="F43" s="136">
        <f>$C43*VLOOKUP($A43,'Non-energy Multiplier'!$A$1:$AQ$44,COLUMN('Non-energy Multiplier'!F$1),0)</f>
        <v>0</v>
      </c>
      <c r="G43" s="136">
        <f>$C43*VLOOKUP($A43,'Non-energy Multiplier'!$A$1:$AQ$44,COLUMN('Non-energy Multiplier'!G$1),0)</f>
        <v>0</v>
      </c>
      <c r="H43" s="136">
        <f>$C43*VLOOKUP($A43,'Non-energy Multiplier'!$A$1:$AQ$44,COLUMN('Non-energy Multiplier'!H$1),0)</f>
        <v>0</v>
      </c>
      <c r="I43" s="136">
        <f>$C43*VLOOKUP($A43,'Non-energy Multiplier'!$A$1:$AQ$44,COLUMN('Non-energy Multiplier'!I$1),0)</f>
        <v>0</v>
      </c>
      <c r="J43" s="136">
        <f>$C43*VLOOKUP($A43,'Non-energy Multiplier'!$A$1:$AQ$44,COLUMN('Non-energy Multiplier'!J$1),0)</f>
        <v>0</v>
      </c>
      <c r="K43" s="136">
        <f>$C43*VLOOKUP($A43,'Non-energy Multiplier'!$A$1:$AQ$44,COLUMN('Non-energy Multiplier'!K$1),0)</f>
        <v>0</v>
      </c>
      <c r="L43" s="136">
        <f>$C43*VLOOKUP($A43,'Non-energy Multiplier'!$A$1:$AQ$44,COLUMN('Non-energy Multiplier'!L$1),0)</f>
        <v>0</v>
      </c>
      <c r="M43" s="136">
        <f>$C43*VLOOKUP($A43,'Non-energy Multiplier'!$A$1:$AQ$44,COLUMN('Non-energy Multiplier'!M$1),0)</f>
        <v>0</v>
      </c>
      <c r="N43" s="136">
        <f>$C43*VLOOKUP($A43,'Non-energy Multiplier'!$A$1:$AQ$44,COLUMN('Non-energy Multiplier'!N$1),0)</f>
        <v>0</v>
      </c>
      <c r="O43" s="136">
        <f>$C43*VLOOKUP($A43,'Non-energy Multiplier'!$A$1:$AQ$44,COLUMN('Non-energy Multiplier'!O$1),0)</f>
        <v>0</v>
      </c>
      <c r="P43" s="136">
        <f>$C43*VLOOKUP($A43,'Non-energy Multiplier'!$A$1:$AQ$44,COLUMN('Non-energy Multiplier'!P$1),0)</f>
        <v>0</v>
      </c>
      <c r="Q43" s="136">
        <f>$C43*VLOOKUP($A43,'Non-energy Multiplier'!$A$1:$AQ$44,COLUMN('Non-energy Multiplier'!Q$1),0)</f>
        <v>0</v>
      </c>
      <c r="R43" s="136">
        <f>$C43*VLOOKUP($A43,'Non-energy Multiplier'!$A$1:$AQ$44,COLUMN('Non-energy Multiplier'!R$1),0)</f>
        <v>0</v>
      </c>
      <c r="S43" s="136">
        <f>$C43*VLOOKUP($A43,'Non-energy Multiplier'!$A$1:$AQ$44,COLUMN('Non-energy Multiplier'!S$1),0)</f>
        <v>0</v>
      </c>
      <c r="T43" s="136">
        <f>$C43*VLOOKUP($A43,'Non-energy Multiplier'!$A$1:$AQ$44,COLUMN('Non-energy Multiplier'!T$1),0)</f>
        <v>0</v>
      </c>
      <c r="U43" s="136">
        <f>$C43*VLOOKUP($A43,'Non-energy Multiplier'!$A$1:$AQ$44,COLUMN('Non-energy Multiplier'!U$1),0)</f>
        <v>0</v>
      </c>
      <c r="V43" s="136">
        <f>$C43*VLOOKUP($A43,'Non-energy Multiplier'!$A$1:$AQ$44,COLUMN('Non-energy Multiplier'!V$1),0)</f>
        <v>0</v>
      </c>
      <c r="W43" s="136">
        <f>$C43*VLOOKUP($A43,'Non-energy Multiplier'!$A$1:$AQ$44,COLUMN('Non-energy Multiplier'!W$1),0)</f>
        <v>0</v>
      </c>
      <c r="X43" s="136">
        <f>$C43*VLOOKUP($A43,'Non-energy Multiplier'!$A$1:$AQ$44,COLUMN('Non-energy Multiplier'!X$1),0)</f>
        <v>0</v>
      </c>
      <c r="Y43" s="136">
        <f>$C43*VLOOKUP($A43,'Non-energy Multiplier'!$A$1:$AQ$44,COLUMN('Non-energy Multiplier'!Y$1),0)</f>
        <v>0</v>
      </c>
      <c r="Z43" s="136">
        <f>$C43*VLOOKUP($A43,'Non-energy Multiplier'!$A$1:$AQ$44,COLUMN('Non-energy Multiplier'!Z$1),0)</f>
        <v>0</v>
      </c>
      <c r="AA43" s="136">
        <f>$C43*VLOOKUP($A43,'Non-energy Multiplier'!$A$1:$AQ$44,COLUMN('Non-energy Multiplier'!AA$1),0)</f>
        <v>0</v>
      </c>
      <c r="AB43" s="136">
        <f>$C43*VLOOKUP($A43,'Non-energy Multiplier'!$A$1:$AQ$44,COLUMN('Non-energy Multiplier'!AB$1),0)</f>
        <v>0</v>
      </c>
      <c r="AC43" s="136">
        <f>$C43*VLOOKUP($A43,'Non-energy Multiplier'!$A$1:$AQ$44,COLUMN('Non-energy Multiplier'!AC$1),0)</f>
        <v>0</v>
      </c>
      <c r="AD43" s="136">
        <f>$C43*VLOOKUP($A43,'Non-energy Multiplier'!$A$1:$AQ$44,COLUMN('Non-energy Multiplier'!AD$1),0)</f>
        <v>0</v>
      </c>
      <c r="AE43" s="136">
        <f>$C43*VLOOKUP($A43,'Non-energy Multiplier'!$A$1:$AQ$44,COLUMN('Non-energy Multiplier'!AE$1),0)</f>
        <v>0</v>
      </c>
      <c r="AF43" s="136">
        <f>$C43*VLOOKUP($A43,'Non-energy Multiplier'!$A$1:$AQ$44,COLUMN('Non-energy Multiplier'!AF$1),0)</f>
        <v>0</v>
      </c>
      <c r="AG43" s="136">
        <f>$C43*VLOOKUP($A43,'Non-energy Multiplier'!$A$1:$AQ$44,COLUMN('Non-energy Multiplier'!AG$1),0)</f>
        <v>0</v>
      </c>
      <c r="AH43" s="136">
        <f>$C43*VLOOKUP($A43,'Non-energy Multiplier'!$A$1:$AQ$44,COLUMN('Non-energy Multiplier'!AH$1),0)</f>
        <v>0</v>
      </c>
      <c r="AI43" s="136">
        <f>$C43*VLOOKUP($A43,'Non-energy Multiplier'!$A$1:$AQ$44,COLUMN('Non-energy Multiplier'!AI$1),0)</f>
        <v>0</v>
      </c>
      <c r="AJ43" s="136">
        <f>$C43*VLOOKUP($A43,'Non-energy Multiplier'!$A$1:$AQ$44,COLUMN('Non-energy Multiplier'!AJ$1),0)</f>
        <v>0</v>
      </c>
      <c r="AK43" s="136">
        <f>$C43*VLOOKUP($A43,'Non-energy Multiplier'!$A$1:$AQ$44,COLUMN('Non-energy Multiplier'!AK$1),0)</f>
        <v>0</v>
      </c>
      <c r="AL43" s="136">
        <f>$C43*VLOOKUP($A43,'Non-energy Multiplier'!$A$1:$AQ$44,COLUMN('Non-energy Multiplier'!AL$1),0)</f>
        <v>0</v>
      </c>
      <c r="AM43" s="136">
        <f>$C43*VLOOKUP($A43,'Non-energy Multiplier'!$A$1:$AQ$44,COLUMN('Non-energy Multiplier'!AM$1),0)</f>
        <v>0</v>
      </c>
      <c r="AN43" s="136">
        <f>$C43*VLOOKUP($A43,'Non-energy Multiplier'!$A$1:$AQ$44,COLUMN('Non-energy Multiplier'!AN$1),0)</f>
        <v>0</v>
      </c>
      <c r="AO43" s="136">
        <f>$C43*VLOOKUP($A43,'Non-energy Multiplier'!$A$1:$AQ$44,COLUMN('Non-energy Multiplier'!AO$1),0)</f>
        <v>0</v>
      </c>
      <c r="AP43" s="136">
        <f>$C43*VLOOKUP($A43,'Non-energy Multiplier'!$A$1:$AQ$44,COLUMN('Non-energy Multiplier'!AP$1),0)</f>
        <v>0</v>
      </c>
      <c r="AQ43" s="136">
        <f>$C43*VLOOKUP($A43,'Non-energy Multiplier'!$A$1:$AQ$44,COLUMN('Non-energy Multiplier'!AQ$1),0)</f>
        <v>0</v>
      </c>
      <c r="AR43" s="136" t="str">
        <f>VLOOKUP($A43,'Sector Match'!$A$1:$B$43,2,0)</f>
        <v>water and waste 36T39</v>
      </c>
    </row>
    <row r="44" spans="1:44" x14ac:dyDescent="0.2">
      <c r="A44" s="76" t="s">
        <v>123</v>
      </c>
      <c r="B44" s="224">
        <f>'Non-energy Use 2019'!E157</f>
        <v>0</v>
      </c>
      <c r="C44" s="224">
        <f>'Non-energy Use 2020'!E156</f>
        <v>0</v>
      </c>
      <c r="D44" s="224">
        <f>$C44*VLOOKUP($A44,'Non-energy Multiplier'!$A$1:$AQ$44,COLUMN('Non-energy Multiplier'!D$1),0)</f>
        <v>0</v>
      </c>
      <c r="E44" s="224">
        <f>$C44*VLOOKUP($A44,'Non-energy Multiplier'!$A$1:$AQ$44,COLUMN('Non-energy Multiplier'!E$1),0)</f>
        <v>0</v>
      </c>
      <c r="F44" s="224">
        <f>$C44*VLOOKUP($A44,'Non-energy Multiplier'!$A$1:$AQ$44,COLUMN('Non-energy Multiplier'!F$1),0)</f>
        <v>0</v>
      </c>
      <c r="G44" s="224">
        <f>$C44*VLOOKUP($A44,'Non-energy Multiplier'!$A$1:$AQ$44,COLUMN('Non-energy Multiplier'!G$1),0)</f>
        <v>0</v>
      </c>
      <c r="H44" s="224">
        <f>$C44*VLOOKUP($A44,'Non-energy Multiplier'!$A$1:$AQ$44,COLUMN('Non-energy Multiplier'!H$1),0)</f>
        <v>0</v>
      </c>
      <c r="I44" s="224">
        <f>$C44*VLOOKUP($A44,'Non-energy Multiplier'!$A$1:$AQ$44,COLUMN('Non-energy Multiplier'!I$1),0)</f>
        <v>0</v>
      </c>
      <c r="J44" s="224">
        <f>$C44*VLOOKUP($A44,'Non-energy Multiplier'!$A$1:$AQ$44,COLUMN('Non-energy Multiplier'!J$1),0)</f>
        <v>0</v>
      </c>
      <c r="K44" s="224">
        <f>$C44*VLOOKUP($A44,'Non-energy Multiplier'!$A$1:$AQ$44,COLUMN('Non-energy Multiplier'!K$1),0)</f>
        <v>0</v>
      </c>
      <c r="L44" s="224">
        <f>$C44*VLOOKUP($A44,'Non-energy Multiplier'!$A$1:$AQ$44,COLUMN('Non-energy Multiplier'!L$1),0)</f>
        <v>0</v>
      </c>
      <c r="M44" s="224">
        <f>$C44*VLOOKUP($A44,'Non-energy Multiplier'!$A$1:$AQ$44,COLUMN('Non-energy Multiplier'!M$1),0)</f>
        <v>0</v>
      </c>
      <c r="N44" s="224">
        <f>$C44*VLOOKUP($A44,'Non-energy Multiplier'!$A$1:$AQ$44,COLUMN('Non-energy Multiplier'!N$1),0)</f>
        <v>0</v>
      </c>
      <c r="O44" s="224">
        <f>$C44*VLOOKUP($A44,'Non-energy Multiplier'!$A$1:$AQ$44,COLUMN('Non-energy Multiplier'!O$1),0)</f>
        <v>0</v>
      </c>
      <c r="P44" s="224">
        <f>$C44*VLOOKUP($A44,'Non-energy Multiplier'!$A$1:$AQ$44,COLUMN('Non-energy Multiplier'!P$1),0)</f>
        <v>0</v>
      </c>
      <c r="Q44" s="224">
        <f>$C44*VLOOKUP($A44,'Non-energy Multiplier'!$A$1:$AQ$44,COLUMN('Non-energy Multiplier'!Q$1),0)</f>
        <v>0</v>
      </c>
      <c r="R44" s="224">
        <f>$C44*VLOOKUP($A44,'Non-energy Multiplier'!$A$1:$AQ$44,COLUMN('Non-energy Multiplier'!R$1),0)</f>
        <v>0</v>
      </c>
      <c r="S44" s="224">
        <f>$C44*VLOOKUP($A44,'Non-energy Multiplier'!$A$1:$AQ$44,COLUMN('Non-energy Multiplier'!S$1),0)</f>
        <v>0</v>
      </c>
      <c r="T44" s="224">
        <f>$C44*VLOOKUP($A44,'Non-energy Multiplier'!$A$1:$AQ$44,COLUMN('Non-energy Multiplier'!T$1),0)</f>
        <v>0</v>
      </c>
      <c r="U44" s="224">
        <f>$C44*VLOOKUP($A44,'Non-energy Multiplier'!$A$1:$AQ$44,COLUMN('Non-energy Multiplier'!U$1),0)</f>
        <v>0</v>
      </c>
      <c r="V44" s="224">
        <f>$C44*VLOOKUP($A44,'Non-energy Multiplier'!$A$1:$AQ$44,COLUMN('Non-energy Multiplier'!V$1),0)</f>
        <v>0</v>
      </c>
      <c r="W44" s="224">
        <f>$C44*VLOOKUP($A44,'Non-energy Multiplier'!$A$1:$AQ$44,COLUMN('Non-energy Multiplier'!W$1),0)</f>
        <v>0</v>
      </c>
      <c r="X44" s="224">
        <f>$C44*VLOOKUP($A44,'Non-energy Multiplier'!$A$1:$AQ$44,COLUMN('Non-energy Multiplier'!X$1),0)</f>
        <v>0</v>
      </c>
      <c r="Y44" s="224">
        <f>$C44*VLOOKUP($A44,'Non-energy Multiplier'!$A$1:$AQ$44,COLUMN('Non-energy Multiplier'!Y$1),0)</f>
        <v>0</v>
      </c>
      <c r="Z44" s="224">
        <f>$C44*VLOOKUP($A44,'Non-energy Multiplier'!$A$1:$AQ$44,COLUMN('Non-energy Multiplier'!Z$1),0)</f>
        <v>0</v>
      </c>
      <c r="AA44" s="224">
        <f>$C44*VLOOKUP($A44,'Non-energy Multiplier'!$A$1:$AQ$44,COLUMN('Non-energy Multiplier'!AA$1),0)</f>
        <v>0</v>
      </c>
      <c r="AB44" s="224">
        <f>$C44*VLOOKUP($A44,'Non-energy Multiplier'!$A$1:$AQ$44,COLUMN('Non-energy Multiplier'!AB$1),0)</f>
        <v>0</v>
      </c>
      <c r="AC44" s="224">
        <f>$C44*VLOOKUP($A44,'Non-energy Multiplier'!$A$1:$AQ$44,COLUMN('Non-energy Multiplier'!AC$1),0)</f>
        <v>0</v>
      </c>
      <c r="AD44" s="224">
        <f>$C44*VLOOKUP($A44,'Non-energy Multiplier'!$A$1:$AQ$44,COLUMN('Non-energy Multiplier'!AD$1),0)</f>
        <v>0</v>
      </c>
      <c r="AE44" s="224">
        <f>$C44*VLOOKUP($A44,'Non-energy Multiplier'!$A$1:$AQ$44,COLUMN('Non-energy Multiplier'!AE$1),0)</f>
        <v>0</v>
      </c>
      <c r="AF44" s="224">
        <f>$C44*VLOOKUP($A44,'Non-energy Multiplier'!$A$1:$AQ$44,COLUMN('Non-energy Multiplier'!AF$1),0)</f>
        <v>0</v>
      </c>
      <c r="AG44" s="224">
        <f>$C44*VLOOKUP($A44,'Non-energy Multiplier'!$A$1:$AQ$44,COLUMN('Non-energy Multiplier'!AG$1),0)</f>
        <v>0</v>
      </c>
      <c r="AH44" s="224">
        <f>$C44*VLOOKUP($A44,'Non-energy Multiplier'!$A$1:$AQ$44,COLUMN('Non-energy Multiplier'!AH$1),0)</f>
        <v>0</v>
      </c>
      <c r="AI44" s="224">
        <f>$C44*VLOOKUP($A44,'Non-energy Multiplier'!$A$1:$AQ$44,COLUMN('Non-energy Multiplier'!AI$1),0)</f>
        <v>0</v>
      </c>
      <c r="AJ44" s="224">
        <f>$C44*VLOOKUP($A44,'Non-energy Multiplier'!$A$1:$AQ$44,COLUMN('Non-energy Multiplier'!AJ$1),0)</f>
        <v>0</v>
      </c>
      <c r="AK44" s="224">
        <f>$C44*VLOOKUP($A44,'Non-energy Multiplier'!$A$1:$AQ$44,COLUMN('Non-energy Multiplier'!AK$1),0)</f>
        <v>0</v>
      </c>
      <c r="AL44" s="224">
        <f>$C44*VLOOKUP($A44,'Non-energy Multiplier'!$A$1:$AQ$44,COLUMN('Non-energy Multiplier'!AL$1),0)</f>
        <v>0</v>
      </c>
      <c r="AM44" s="224">
        <f>$C44*VLOOKUP($A44,'Non-energy Multiplier'!$A$1:$AQ$44,COLUMN('Non-energy Multiplier'!AM$1),0)</f>
        <v>0</v>
      </c>
      <c r="AN44" s="224">
        <f>$C44*VLOOKUP($A44,'Non-energy Multiplier'!$A$1:$AQ$44,COLUMN('Non-energy Multiplier'!AN$1),0)</f>
        <v>0</v>
      </c>
      <c r="AO44" s="224">
        <f>$C44*VLOOKUP($A44,'Non-energy Multiplier'!$A$1:$AQ$44,COLUMN('Non-energy Multiplier'!AO$1),0)</f>
        <v>0</v>
      </c>
      <c r="AP44" s="224">
        <f>$C44*VLOOKUP($A44,'Non-energy Multiplier'!$A$1:$AQ$44,COLUMN('Non-energy Multiplier'!AP$1),0)</f>
        <v>0</v>
      </c>
      <c r="AQ44" s="224">
        <f>$C44*VLOOKUP($A44,'Non-energy Multiplier'!$A$1:$AQ$44,COLUMN('Non-energy Multiplier'!AQ$1),0)</f>
        <v>0</v>
      </c>
      <c r="AR44" s="136" t="str">
        <f>VLOOKUP($A44,'Sector Match'!$A$1:$B$43,2,0)</f>
        <v>construction 41T43</v>
      </c>
    </row>
    <row r="49" spans="1:43" x14ac:dyDescent="0.2">
      <c r="B49" s="224">
        <v>2019</v>
      </c>
      <c r="C49" s="224">
        <v>2020</v>
      </c>
      <c r="D49" s="224">
        <v>2021</v>
      </c>
      <c r="E49" s="224">
        <v>2022</v>
      </c>
      <c r="F49" s="224">
        <v>2023</v>
      </c>
      <c r="G49" s="224">
        <v>2024</v>
      </c>
      <c r="H49" s="224">
        <v>2025</v>
      </c>
      <c r="I49" s="224">
        <v>2026</v>
      </c>
      <c r="J49" s="224">
        <v>2027</v>
      </c>
      <c r="K49" s="224">
        <v>2028</v>
      </c>
      <c r="L49" s="224">
        <v>2029</v>
      </c>
      <c r="M49" s="224">
        <v>2030</v>
      </c>
      <c r="N49" s="224">
        <v>2031</v>
      </c>
      <c r="O49" s="224">
        <v>2032</v>
      </c>
      <c r="P49" s="224">
        <v>2033</v>
      </c>
      <c r="Q49" s="224">
        <v>2034</v>
      </c>
      <c r="R49" s="224">
        <v>2035</v>
      </c>
      <c r="S49" s="224">
        <v>2036</v>
      </c>
      <c r="T49" s="224">
        <v>2037</v>
      </c>
      <c r="U49" s="224">
        <v>2038</v>
      </c>
      <c r="V49" s="224">
        <v>2039</v>
      </c>
      <c r="W49" s="224">
        <v>2040</v>
      </c>
      <c r="X49" s="224">
        <v>2041</v>
      </c>
      <c r="Y49" s="224">
        <v>2042</v>
      </c>
      <c r="Z49" s="224">
        <v>2043</v>
      </c>
      <c r="AA49" s="224">
        <v>2044</v>
      </c>
      <c r="AB49" s="224">
        <v>2045</v>
      </c>
      <c r="AC49" s="224">
        <v>2046</v>
      </c>
      <c r="AD49" s="224">
        <v>2047</v>
      </c>
      <c r="AE49" s="224">
        <v>2048</v>
      </c>
      <c r="AF49" s="224">
        <v>2049</v>
      </c>
      <c r="AG49" s="224">
        <v>2050</v>
      </c>
      <c r="AH49" s="224">
        <v>2051</v>
      </c>
      <c r="AI49" s="224">
        <v>2052</v>
      </c>
      <c r="AJ49" s="224">
        <v>2053</v>
      </c>
      <c r="AK49" s="224">
        <v>2054</v>
      </c>
      <c r="AL49" s="224">
        <v>2055</v>
      </c>
      <c r="AM49" s="224">
        <v>2056</v>
      </c>
      <c r="AN49" s="224">
        <v>2057</v>
      </c>
      <c r="AO49" s="224">
        <v>2058</v>
      </c>
      <c r="AP49" s="224">
        <v>2059</v>
      </c>
      <c r="AQ49" s="224">
        <v>2060</v>
      </c>
    </row>
    <row r="50" spans="1:43" x14ac:dyDescent="0.2">
      <c r="A50" s="106" t="s">
        <v>339</v>
      </c>
      <c r="B50" s="233">
        <f t="shared" ref="B50:B74" si="0">SUMIFS(B$2:B$44,$AR$2:$AR$44,$A50)</f>
        <v>0</v>
      </c>
      <c r="C50" s="233">
        <f t="shared" ref="C50:AQ56" si="1">SUMIFS(C$2:C$44,$AR$2:$AR$44,$A50)</f>
        <v>0</v>
      </c>
      <c r="D50" s="233">
        <f t="shared" si="1"/>
        <v>0</v>
      </c>
      <c r="E50" s="233">
        <f t="shared" si="1"/>
        <v>0</v>
      </c>
      <c r="F50" s="233">
        <f t="shared" si="1"/>
        <v>0</v>
      </c>
      <c r="G50" s="233">
        <f t="shared" si="1"/>
        <v>0</v>
      </c>
      <c r="H50" s="233">
        <f t="shared" si="1"/>
        <v>0</v>
      </c>
      <c r="I50" s="233">
        <f t="shared" si="1"/>
        <v>0</v>
      </c>
      <c r="J50" s="233">
        <f t="shared" si="1"/>
        <v>0</v>
      </c>
      <c r="K50" s="233">
        <f t="shared" si="1"/>
        <v>0</v>
      </c>
      <c r="L50" s="233">
        <f t="shared" si="1"/>
        <v>0</v>
      </c>
      <c r="M50" s="233">
        <f t="shared" si="1"/>
        <v>0</v>
      </c>
      <c r="N50" s="233">
        <f t="shared" si="1"/>
        <v>0</v>
      </c>
      <c r="O50" s="233">
        <f t="shared" si="1"/>
        <v>0</v>
      </c>
      <c r="P50" s="233">
        <f t="shared" si="1"/>
        <v>0</v>
      </c>
      <c r="Q50" s="233">
        <f t="shared" si="1"/>
        <v>0</v>
      </c>
      <c r="R50" s="233">
        <f t="shared" si="1"/>
        <v>0</v>
      </c>
      <c r="S50" s="233">
        <f t="shared" si="1"/>
        <v>0</v>
      </c>
      <c r="T50" s="233">
        <f t="shared" si="1"/>
        <v>0</v>
      </c>
      <c r="U50" s="233">
        <f t="shared" si="1"/>
        <v>0</v>
      </c>
      <c r="V50" s="233">
        <f t="shared" si="1"/>
        <v>0</v>
      </c>
      <c r="W50" s="233">
        <f t="shared" si="1"/>
        <v>0</v>
      </c>
      <c r="X50" s="233">
        <f t="shared" si="1"/>
        <v>0</v>
      </c>
      <c r="Y50" s="233">
        <f t="shared" si="1"/>
        <v>0</v>
      </c>
      <c r="Z50" s="233">
        <f t="shared" si="1"/>
        <v>0</v>
      </c>
      <c r="AA50" s="233">
        <f t="shared" si="1"/>
        <v>0</v>
      </c>
      <c r="AB50" s="233">
        <f t="shared" si="1"/>
        <v>0</v>
      </c>
      <c r="AC50" s="233">
        <f t="shared" si="1"/>
        <v>0</v>
      </c>
      <c r="AD50" s="233">
        <f t="shared" si="1"/>
        <v>0</v>
      </c>
      <c r="AE50" s="233">
        <f t="shared" si="1"/>
        <v>0</v>
      </c>
      <c r="AF50" s="233">
        <f t="shared" si="1"/>
        <v>0</v>
      </c>
      <c r="AG50" s="233">
        <f t="shared" si="1"/>
        <v>0</v>
      </c>
      <c r="AH50" s="233">
        <f t="shared" si="1"/>
        <v>0</v>
      </c>
      <c r="AI50" s="233">
        <f t="shared" si="1"/>
        <v>0</v>
      </c>
      <c r="AJ50" s="233">
        <f t="shared" si="1"/>
        <v>0</v>
      </c>
      <c r="AK50" s="233">
        <f t="shared" si="1"/>
        <v>0</v>
      </c>
      <c r="AL50" s="233">
        <f t="shared" si="1"/>
        <v>0</v>
      </c>
      <c r="AM50" s="233">
        <f t="shared" si="1"/>
        <v>0</v>
      </c>
      <c r="AN50" s="233">
        <f t="shared" si="1"/>
        <v>0</v>
      </c>
      <c r="AO50" s="233">
        <f t="shared" si="1"/>
        <v>0</v>
      </c>
      <c r="AP50" s="233">
        <f t="shared" si="1"/>
        <v>0</v>
      </c>
      <c r="AQ50" s="233">
        <f t="shared" si="1"/>
        <v>0</v>
      </c>
    </row>
    <row r="51" spans="1:43" x14ac:dyDescent="0.2">
      <c r="A51" s="107" t="s">
        <v>125</v>
      </c>
      <c r="B51" s="136">
        <f t="shared" si="0"/>
        <v>0</v>
      </c>
      <c r="C51" s="136">
        <f t="shared" si="1"/>
        <v>0</v>
      </c>
      <c r="D51" s="136">
        <f t="shared" si="1"/>
        <v>0</v>
      </c>
      <c r="E51" s="136">
        <f t="shared" si="1"/>
        <v>0</v>
      </c>
      <c r="F51" s="136">
        <f t="shared" si="1"/>
        <v>0</v>
      </c>
      <c r="G51" s="136">
        <f t="shared" si="1"/>
        <v>0</v>
      </c>
      <c r="H51" s="136">
        <f t="shared" si="1"/>
        <v>0</v>
      </c>
      <c r="I51" s="136">
        <f t="shared" si="1"/>
        <v>0</v>
      </c>
      <c r="J51" s="136">
        <f t="shared" si="1"/>
        <v>0</v>
      </c>
      <c r="K51" s="136">
        <f t="shared" si="1"/>
        <v>0</v>
      </c>
      <c r="L51" s="136">
        <f t="shared" si="1"/>
        <v>0</v>
      </c>
      <c r="M51" s="136">
        <f t="shared" si="1"/>
        <v>0</v>
      </c>
      <c r="N51" s="136">
        <f t="shared" si="1"/>
        <v>0</v>
      </c>
      <c r="O51" s="136">
        <f t="shared" si="1"/>
        <v>0</v>
      </c>
      <c r="P51" s="136">
        <f t="shared" si="1"/>
        <v>0</v>
      </c>
      <c r="Q51" s="136">
        <f t="shared" si="1"/>
        <v>0</v>
      </c>
      <c r="R51" s="136">
        <f t="shared" si="1"/>
        <v>0</v>
      </c>
      <c r="S51" s="136">
        <f t="shared" si="1"/>
        <v>0</v>
      </c>
      <c r="T51" s="136">
        <f t="shared" si="1"/>
        <v>0</v>
      </c>
      <c r="U51" s="136">
        <f t="shared" si="1"/>
        <v>0</v>
      </c>
      <c r="V51" s="136">
        <f t="shared" si="1"/>
        <v>0</v>
      </c>
      <c r="W51" s="136">
        <f t="shared" si="1"/>
        <v>0</v>
      </c>
      <c r="X51" s="136">
        <f t="shared" si="1"/>
        <v>0</v>
      </c>
      <c r="Y51" s="136">
        <f t="shared" si="1"/>
        <v>0</v>
      </c>
      <c r="Z51" s="136">
        <f t="shared" si="1"/>
        <v>0</v>
      </c>
      <c r="AA51" s="136">
        <f t="shared" si="1"/>
        <v>0</v>
      </c>
      <c r="AB51" s="136">
        <f t="shared" si="1"/>
        <v>0</v>
      </c>
      <c r="AC51" s="136">
        <f t="shared" si="1"/>
        <v>0</v>
      </c>
      <c r="AD51" s="136">
        <f t="shared" si="1"/>
        <v>0</v>
      </c>
      <c r="AE51" s="136">
        <f t="shared" si="1"/>
        <v>0</v>
      </c>
      <c r="AF51" s="136">
        <f t="shared" si="1"/>
        <v>0</v>
      </c>
      <c r="AG51" s="136">
        <f t="shared" si="1"/>
        <v>0</v>
      </c>
      <c r="AH51" s="136">
        <f t="shared" si="1"/>
        <v>0</v>
      </c>
      <c r="AI51" s="136">
        <f t="shared" si="1"/>
        <v>0</v>
      </c>
      <c r="AJ51" s="136">
        <f t="shared" si="1"/>
        <v>0</v>
      </c>
      <c r="AK51" s="136">
        <f t="shared" si="1"/>
        <v>0</v>
      </c>
      <c r="AL51" s="136">
        <f t="shared" si="1"/>
        <v>0</v>
      </c>
      <c r="AM51" s="136">
        <f t="shared" si="1"/>
        <v>0</v>
      </c>
      <c r="AN51" s="136">
        <f t="shared" si="1"/>
        <v>0</v>
      </c>
      <c r="AO51" s="136">
        <f t="shared" si="1"/>
        <v>0</v>
      </c>
      <c r="AP51" s="136">
        <f t="shared" si="1"/>
        <v>0</v>
      </c>
      <c r="AQ51" s="136">
        <f t="shared" si="1"/>
        <v>0</v>
      </c>
    </row>
    <row r="52" spans="1:43" x14ac:dyDescent="0.2">
      <c r="A52" s="107" t="s">
        <v>126</v>
      </c>
      <c r="B52" s="136">
        <f t="shared" si="0"/>
        <v>0</v>
      </c>
      <c r="C52" s="136">
        <f t="shared" si="1"/>
        <v>0</v>
      </c>
      <c r="D52" s="136">
        <f t="shared" si="1"/>
        <v>0</v>
      </c>
      <c r="E52" s="136">
        <f t="shared" si="1"/>
        <v>0</v>
      </c>
      <c r="F52" s="136">
        <f t="shared" si="1"/>
        <v>0</v>
      </c>
      <c r="G52" s="136">
        <f t="shared" si="1"/>
        <v>0</v>
      </c>
      <c r="H52" s="136">
        <f t="shared" si="1"/>
        <v>0</v>
      </c>
      <c r="I52" s="136">
        <f t="shared" si="1"/>
        <v>0</v>
      </c>
      <c r="J52" s="136">
        <f t="shared" si="1"/>
        <v>0</v>
      </c>
      <c r="K52" s="136">
        <f t="shared" si="1"/>
        <v>0</v>
      </c>
      <c r="L52" s="136">
        <f t="shared" si="1"/>
        <v>0</v>
      </c>
      <c r="M52" s="136">
        <f t="shared" si="1"/>
        <v>0</v>
      </c>
      <c r="N52" s="136">
        <f t="shared" si="1"/>
        <v>0</v>
      </c>
      <c r="O52" s="136">
        <f t="shared" si="1"/>
        <v>0</v>
      </c>
      <c r="P52" s="136">
        <f t="shared" si="1"/>
        <v>0</v>
      </c>
      <c r="Q52" s="136">
        <f t="shared" si="1"/>
        <v>0</v>
      </c>
      <c r="R52" s="136">
        <f t="shared" si="1"/>
        <v>0</v>
      </c>
      <c r="S52" s="136">
        <f t="shared" si="1"/>
        <v>0</v>
      </c>
      <c r="T52" s="136">
        <f t="shared" si="1"/>
        <v>0</v>
      </c>
      <c r="U52" s="136">
        <f t="shared" si="1"/>
        <v>0</v>
      </c>
      <c r="V52" s="136">
        <f t="shared" si="1"/>
        <v>0</v>
      </c>
      <c r="W52" s="136">
        <f t="shared" si="1"/>
        <v>0</v>
      </c>
      <c r="X52" s="136">
        <f t="shared" si="1"/>
        <v>0</v>
      </c>
      <c r="Y52" s="136">
        <f t="shared" si="1"/>
        <v>0</v>
      </c>
      <c r="Z52" s="136">
        <f t="shared" si="1"/>
        <v>0</v>
      </c>
      <c r="AA52" s="136">
        <f t="shared" si="1"/>
        <v>0</v>
      </c>
      <c r="AB52" s="136">
        <f t="shared" si="1"/>
        <v>0</v>
      </c>
      <c r="AC52" s="136">
        <f t="shared" si="1"/>
        <v>0</v>
      </c>
      <c r="AD52" s="136">
        <f t="shared" si="1"/>
        <v>0</v>
      </c>
      <c r="AE52" s="136">
        <f t="shared" si="1"/>
        <v>0</v>
      </c>
      <c r="AF52" s="136">
        <f t="shared" si="1"/>
        <v>0</v>
      </c>
      <c r="AG52" s="136">
        <f t="shared" si="1"/>
        <v>0</v>
      </c>
      <c r="AH52" s="136">
        <f t="shared" si="1"/>
        <v>0</v>
      </c>
      <c r="AI52" s="136">
        <f t="shared" si="1"/>
        <v>0</v>
      </c>
      <c r="AJ52" s="136">
        <f t="shared" si="1"/>
        <v>0</v>
      </c>
      <c r="AK52" s="136">
        <f t="shared" si="1"/>
        <v>0</v>
      </c>
      <c r="AL52" s="136">
        <f t="shared" si="1"/>
        <v>0</v>
      </c>
      <c r="AM52" s="136">
        <f t="shared" si="1"/>
        <v>0</v>
      </c>
      <c r="AN52" s="136">
        <f t="shared" si="1"/>
        <v>0</v>
      </c>
      <c r="AO52" s="136">
        <f t="shared" si="1"/>
        <v>0</v>
      </c>
      <c r="AP52" s="136">
        <f t="shared" si="1"/>
        <v>0</v>
      </c>
      <c r="AQ52" s="136">
        <f t="shared" si="1"/>
        <v>0</v>
      </c>
    </row>
    <row r="53" spans="1:43" x14ac:dyDescent="0.2">
      <c r="A53" s="107" t="s">
        <v>127</v>
      </c>
      <c r="B53" s="136">
        <f t="shared" si="0"/>
        <v>0</v>
      </c>
      <c r="C53" s="136">
        <f t="shared" si="1"/>
        <v>0</v>
      </c>
      <c r="D53" s="136">
        <f t="shared" si="1"/>
        <v>0</v>
      </c>
      <c r="E53" s="136">
        <f t="shared" si="1"/>
        <v>0</v>
      </c>
      <c r="F53" s="136">
        <f t="shared" si="1"/>
        <v>0</v>
      </c>
      <c r="G53" s="136">
        <f t="shared" si="1"/>
        <v>0</v>
      </c>
      <c r="H53" s="136">
        <f t="shared" si="1"/>
        <v>0</v>
      </c>
      <c r="I53" s="136">
        <f t="shared" si="1"/>
        <v>0</v>
      </c>
      <c r="J53" s="136">
        <f t="shared" si="1"/>
        <v>0</v>
      </c>
      <c r="K53" s="136">
        <f t="shared" si="1"/>
        <v>0</v>
      </c>
      <c r="L53" s="136">
        <f t="shared" si="1"/>
        <v>0</v>
      </c>
      <c r="M53" s="136">
        <f t="shared" si="1"/>
        <v>0</v>
      </c>
      <c r="N53" s="136">
        <f t="shared" si="1"/>
        <v>0</v>
      </c>
      <c r="O53" s="136">
        <f t="shared" si="1"/>
        <v>0</v>
      </c>
      <c r="P53" s="136">
        <f t="shared" si="1"/>
        <v>0</v>
      </c>
      <c r="Q53" s="136">
        <f t="shared" si="1"/>
        <v>0</v>
      </c>
      <c r="R53" s="136">
        <f t="shared" si="1"/>
        <v>0</v>
      </c>
      <c r="S53" s="136">
        <f t="shared" si="1"/>
        <v>0</v>
      </c>
      <c r="T53" s="136">
        <f t="shared" si="1"/>
        <v>0</v>
      </c>
      <c r="U53" s="136">
        <f t="shared" si="1"/>
        <v>0</v>
      </c>
      <c r="V53" s="136">
        <f t="shared" si="1"/>
        <v>0</v>
      </c>
      <c r="W53" s="136">
        <f t="shared" si="1"/>
        <v>0</v>
      </c>
      <c r="X53" s="136">
        <f t="shared" si="1"/>
        <v>0</v>
      </c>
      <c r="Y53" s="136">
        <f t="shared" si="1"/>
        <v>0</v>
      </c>
      <c r="Z53" s="136">
        <f t="shared" si="1"/>
        <v>0</v>
      </c>
      <c r="AA53" s="136">
        <f t="shared" si="1"/>
        <v>0</v>
      </c>
      <c r="AB53" s="136">
        <f t="shared" si="1"/>
        <v>0</v>
      </c>
      <c r="AC53" s="136">
        <f t="shared" si="1"/>
        <v>0</v>
      </c>
      <c r="AD53" s="136">
        <f t="shared" si="1"/>
        <v>0</v>
      </c>
      <c r="AE53" s="136">
        <f t="shared" si="1"/>
        <v>0</v>
      </c>
      <c r="AF53" s="136">
        <f t="shared" si="1"/>
        <v>0</v>
      </c>
      <c r="AG53" s="136">
        <f t="shared" si="1"/>
        <v>0</v>
      </c>
      <c r="AH53" s="136">
        <f t="shared" si="1"/>
        <v>0</v>
      </c>
      <c r="AI53" s="136">
        <f t="shared" si="1"/>
        <v>0</v>
      </c>
      <c r="AJ53" s="136">
        <f t="shared" si="1"/>
        <v>0</v>
      </c>
      <c r="AK53" s="136">
        <f t="shared" si="1"/>
        <v>0</v>
      </c>
      <c r="AL53" s="136">
        <f t="shared" si="1"/>
        <v>0</v>
      </c>
      <c r="AM53" s="136">
        <f t="shared" si="1"/>
        <v>0</v>
      </c>
      <c r="AN53" s="136">
        <f t="shared" si="1"/>
        <v>0</v>
      </c>
      <c r="AO53" s="136">
        <f t="shared" si="1"/>
        <v>0</v>
      </c>
      <c r="AP53" s="136">
        <f t="shared" si="1"/>
        <v>0</v>
      </c>
      <c r="AQ53" s="136">
        <f t="shared" si="1"/>
        <v>0</v>
      </c>
    </row>
    <row r="54" spans="1:43" x14ac:dyDescent="0.2">
      <c r="A54" s="107" t="s">
        <v>128</v>
      </c>
      <c r="B54" s="136">
        <f t="shared" si="0"/>
        <v>0</v>
      </c>
      <c r="C54" s="136">
        <f t="shared" si="1"/>
        <v>0</v>
      </c>
      <c r="D54" s="136">
        <f t="shared" si="1"/>
        <v>0</v>
      </c>
      <c r="E54" s="136">
        <f t="shared" si="1"/>
        <v>0</v>
      </c>
      <c r="F54" s="136">
        <f t="shared" si="1"/>
        <v>0</v>
      </c>
      <c r="G54" s="136">
        <f t="shared" si="1"/>
        <v>0</v>
      </c>
      <c r="H54" s="136">
        <f t="shared" si="1"/>
        <v>0</v>
      </c>
      <c r="I54" s="136">
        <f t="shared" si="1"/>
        <v>0</v>
      </c>
      <c r="J54" s="136">
        <f t="shared" si="1"/>
        <v>0</v>
      </c>
      <c r="K54" s="136">
        <f t="shared" si="1"/>
        <v>0</v>
      </c>
      <c r="L54" s="136">
        <f t="shared" si="1"/>
        <v>0</v>
      </c>
      <c r="M54" s="136">
        <f t="shared" si="1"/>
        <v>0</v>
      </c>
      <c r="N54" s="136">
        <f t="shared" si="1"/>
        <v>0</v>
      </c>
      <c r="O54" s="136">
        <f t="shared" si="1"/>
        <v>0</v>
      </c>
      <c r="P54" s="136">
        <f t="shared" si="1"/>
        <v>0</v>
      </c>
      <c r="Q54" s="136">
        <f t="shared" si="1"/>
        <v>0</v>
      </c>
      <c r="R54" s="136">
        <f t="shared" si="1"/>
        <v>0</v>
      </c>
      <c r="S54" s="136">
        <f t="shared" si="1"/>
        <v>0</v>
      </c>
      <c r="T54" s="136">
        <f t="shared" si="1"/>
        <v>0</v>
      </c>
      <c r="U54" s="136">
        <f t="shared" si="1"/>
        <v>0</v>
      </c>
      <c r="V54" s="136">
        <f t="shared" si="1"/>
        <v>0</v>
      </c>
      <c r="W54" s="136">
        <f t="shared" si="1"/>
        <v>0</v>
      </c>
      <c r="X54" s="136">
        <f t="shared" si="1"/>
        <v>0</v>
      </c>
      <c r="Y54" s="136">
        <f t="shared" si="1"/>
        <v>0</v>
      </c>
      <c r="Z54" s="136">
        <f t="shared" si="1"/>
        <v>0</v>
      </c>
      <c r="AA54" s="136">
        <f t="shared" si="1"/>
        <v>0</v>
      </c>
      <c r="AB54" s="136">
        <f t="shared" si="1"/>
        <v>0</v>
      </c>
      <c r="AC54" s="136">
        <f t="shared" si="1"/>
        <v>0</v>
      </c>
      <c r="AD54" s="136">
        <f t="shared" si="1"/>
        <v>0</v>
      </c>
      <c r="AE54" s="136">
        <f t="shared" si="1"/>
        <v>0</v>
      </c>
      <c r="AF54" s="136">
        <f t="shared" si="1"/>
        <v>0</v>
      </c>
      <c r="AG54" s="136">
        <f t="shared" si="1"/>
        <v>0</v>
      </c>
      <c r="AH54" s="136">
        <f t="shared" si="1"/>
        <v>0</v>
      </c>
      <c r="AI54" s="136">
        <f t="shared" si="1"/>
        <v>0</v>
      </c>
      <c r="AJ54" s="136">
        <f t="shared" si="1"/>
        <v>0</v>
      </c>
      <c r="AK54" s="136">
        <f t="shared" si="1"/>
        <v>0</v>
      </c>
      <c r="AL54" s="136">
        <f t="shared" si="1"/>
        <v>0</v>
      </c>
      <c r="AM54" s="136">
        <f t="shared" si="1"/>
        <v>0</v>
      </c>
      <c r="AN54" s="136">
        <f t="shared" si="1"/>
        <v>0</v>
      </c>
      <c r="AO54" s="136">
        <f t="shared" si="1"/>
        <v>0</v>
      </c>
      <c r="AP54" s="136">
        <f t="shared" si="1"/>
        <v>0</v>
      </c>
      <c r="AQ54" s="136">
        <f t="shared" si="1"/>
        <v>0</v>
      </c>
    </row>
    <row r="55" spans="1:43" x14ac:dyDescent="0.2">
      <c r="A55" s="107" t="s">
        <v>129</v>
      </c>
      <c r="B55" s="136">
        <f t="shared" si="0"/>
        <v>0</v>
      </c>
      <c r="C55" s="136">
        <f t="shared" si="1"/>
        <v>0</v>
      </c>
      <c r="D55" s="136">
        <f t="shared" si="1"/>
        <v>0</v>
      </c>
      <c r="E55" s="136">
        <f t="shared" si="1"/>
        <v>0</v>
      </c>
      <c r="F55" s="136">
        <f t="shared" si="1"/>
        <v>0</v>
      </c>
      <c r="G55" s="136">
        <f t="shared" si="1"/>
        <v>0</v>
      </c>
      <c r="H55" s="136">
        <f t="shared" si="1"/>
        <v>0</v>
      </c>
      <c r="I55" s="136">
        <f t="shared" si="1"/>
        <v>0</v>
      </c>
      <c r="J55" s="136">
        <f t="shared" si="1"/>
        <v>0</v>
      </c>
      <c r="K55" s="136">
        <f t="shared" si="1"/>
        <v>0</v>
      </c>
      <c r="L55" s="136">
        <f t="shared" si="1"/>
        <v>0</v>
      </c>
      <c r="M55" s="136">
        <f t="shared" si="1"/>
        <v>0</v>
      </c>
      <c r="N55" s="136">
        <f t="shared" si="1"/>
        <v>0</v>
      </c>
      <c r="O55" s="136">
        <f t="shared" si="1"/>
        <v>0</v>
      </c>
      <c r="P55" s="136">
        <f t="shared" si="1"/>
        <v>0</v>
      </c>
      <c r="Q55" s="136">
        <f t="shared" si="1"/>
        <v>0</v>
      </c>
      <c r="R55" s="136">
        <f t="shared" si="1"/>
        <v>0</v>
      </c>
      <c r="S55" s="136">
        <f t="shared" si="1"/>
        <v>0</v>
      </c>
      <c r="T55" s="136">
        <f t="shared" si="1"/>
        <v>0</v>
      </c>
      <c r="U55" s="136">
        <f t="shared" si="1"/>
        <v>0</v>
      </c>
      <c r="V55" s="136">
        <f t="shared" si="1"/>
        <v>0</v>
      </c>
      <c r="W55" s="136">
        <f t="shared" si="1"/>
        <v>0</v>
      </c>
      <c r="X55" s="136">
        <f t="shared" si="1"/>
        <v>0</v>
      </c>
      <c r="Y55" s="136">
        <f t="shared" si="1"/>
        <v>0</v>
      </c>
      <c r="Z55" s="136">
        <f t="shared" si="1"/>
        <v>0</v>
      </c>
      <c r="AA55" s="136">
        <f t="shared" si="1"/>
        <v>0</v>
      </c>
      <c r="AB55" s="136">
        <f t="shared" si="1"/>
        <v>0</v>
      </c>
      <c r="AC55" s="136">
        <f t="shared" si="1"/>
        <v>0</v>
      </c>
      <c r="AD55" s="136">
        <f t="shared" si="1"/>
        <v>0</v>
      </c>
      <c r="AE55" s="136">
        <f t="shared" si="1"/>
        <v>0</v>
      </c>
      <c r="AF55" s="136">
        <f t="shared" si="1"/>
        <v>0</v>
      </c>
      <c r="AG55" s="136">
        <f t="shared" si="1"/>
        <v>0</v>
      </c>
      <c r="AH55" s="136">
        <f t="shared" si="1"/>
        <v>0</v>
      </c>
      <c r="AI55" s="136">
        <f t="shared" si="1"/>
        <v>0</v>
      </c>
      <c r="AJ55" s="136">
        <f t="shared" si="1"/>
        <v>0</v>
      </c>
      <c r="AK55" s="136">
        <f t="shared" si="1"/>
        <v>0</v>
      </c>
      <c r="AL55" s="136">
        <f t="shared" si="1"/>
        <v>0</v>
      </c>
      <c r="AM55" s="136">
        <f t="shared" si="1"/>
        <v>0</v>
      </c>
      <c r="AN55" s="136">
        <f t="shared" si="1"/>
        <v>0</v>
      </c>
      <c r="AO55" s="136">
        <f t="shared" si="1"/>
        <v>0</v>
      </c>
      <c r="AP55" s="136">
        <f t="shared" si="1"/>
        <v>0</v>
      </c>
      <c r="AQ55" s="136">
        <f t="shared" si="1"/>
        <v>0</v>
      </c>
    </row>
    <row r="56" spans="1:43" x14ac:dyDescent="0.2">
      <c r="A56" s="107" t="s">
        <v>130</v>
      </c>
      <c r="B56" s="136">
        <f t="shared" si="0"/>
        <v>0</v>
      </c>
      <c r="C56" s="136">
        <f t="shared" si="1"/>
        <v>0</v>
      </c>
      <c r="D56" s="136">
        <f t="shared" si="1"/>
        <v>0</v>
      </c>
      <c r="E56" s="136">
        <f t="shared" si="1"/>
        <v>0</v>
      </c>
      <c r="F56" s="136">
        <f t="shared" si="1"/>
        <v>0</v>
      </c>
      <c r="G56" s="136">
        <f t="shared" si="1"/>
        <v>0</v>
      </c>
      <c r="H56" s="136">
        <f t="shared" si="1"/>
        <v>0</v>
      </c>
      <c r="I56" s="136">
        <f t="shared" si="1"/>
        <v>0</v>
      </c>
      <c r="J56" s="136">
        <f t="shared" si="1"/>
        <v>0</v>
      </c>
      <c r="K56" s="136">
        <f t="shared" si="1"/>
        <v>0</v>
      </c>
      <c r="L56" s="136">
        <f t="shared" ref="L56:AQ63" si="2">SUMIFS(L$2:L$44,$AR$2:$AR$44,$A56)</f>
        <v>0</v>
      </c>
      <c r="M56" s="136">
        <f t="shared" si="2"/>
        <v>0</v>
      </c>
      <c r="N56" s="136">
        <f t="shared" si="2"/>
        <v>0</v>
      </c>
      <c r="O56" s="136">
        <f t="shared" si="2"/>
        <v>0</v>
      </c>
      <c r="P56" s="136">
        <f t="shared" si="2"/>
        <v>0</v>
      </c>
      <c r="Q56" s="136">
        <f t="shared" si="2"/>
        <v>0</v>
      </c>
      <c r="R56" s="136">
        <f t="shared" si="2"/>
        <v>0</v>
      </c>
      <c r="S56" s="136">
        <f t="shared" si="2"/>
        <v>0</v>
      </c>
      <c r="T56" s="136">
        <f t="shared" si="2"/>
        <v>0</v>
      </c>
      <c r="U56" s="136">
        <f t="shared" si="2"/>
        <v>0</v>
      </c>
      <c r="V56" s="136">
        <f t="shared" si="2"/>
        <v>0</v>
      </c>
      <c r="W56" s="136">
        <f t="shared" si="2"/>
        <v>0</v>
      </c>
      <c r="X56" s="136">
        <f t="shared" si="2"/>
        <v>0</v>
      </c>
      <c r="Y56" s="136">
        <f t="shared" si="2"/>
        <v>0</v>
      </c>
      <c r="Z56" s="136">
        <f t="shared" si="2"/>
        <v>0</v>
      </c>
      <c r="AA56" s="136">
        <f t="shared" si="2"/>
        <v>0</v>
      </c>
      <c r="AB56" s="136">
        <f t="shared" si="2"/>
        <v>0</v>
      </c>
      <c r="AC56" s="136">
        <f t="shared" si="2"/>
        <v>0</v>
      </c>
      <c r="AD56" s="136">
        <f t="shared" si="2"/>
        <v>0</v>
      </c>
      <c r="AE56" s="136">
        <f t="shared" si="2"/>
        <v>0</v>
      </c>
      <c r="AF56" s="136">
        <f t="shared" si="2"/>
        <v>0</v>
      </c>
      <c r="AG56" s="136">
        <f t="shared" si="2"/>
        <v>0</v>
      </c>
      <c r="AH56" s="136">
        <f t="shared" si="2"/>
        <v>0</v>
      </c>
      <c r="AI56" s="136">
        <f t="shared" si="2"/>
        <v>0</v>
      </c>
      <c r="AJ56" s="136">
        <f t="shared" si="2"/>
        <v>0</v>
      </c>
      <c r="AK56" s="136">
        <f t="shared" si="2"/>
        <v>0</v>
      </c>
      <c r="AL56" s="136">
        <f t="shared" si="2"/>
        <v>0</v>
      </c>
      <c r="AM56" s="136">
        <f t="shared" si="2"/>
        <v>0</v>
      </c>
      <c r="AN56" s="136">
        <f t="shared" si="2"/>
        <v>0</v>
      </c>
      <c r="AO56" s="136">
        <f t="shared" si="2"/>
        <v>0</v>
      </c>
      <c r="AP56" s="136">
        <f t="shared" si="2"/>
        <v>0</v>
      </c>
      <c r="AQ56" s="136">
        <f t="shared" si="2"/>
        <v>0</v>
      </c>
    </row>
    <row r="57" spans="1:43" x14ac:dyDescent="0.2">
      <c r="A57" s="107" t="s">
        <v>131</v>
      </c>
      <c r="B57" s="136">
        <f t="shared" si="0"/>
        <v>0</v>
      </c>
      <c r="C57" s="136">
        <f t="shared" ref="C57:AP68" si="3">SUMIFS(C$2:C$44,$AR$2:$AR$44,$A57)</f>
        <v>0</v>
      </c>
      <c r="D57" s="136">
        <f t="shared" si="3"/>
        <v>0</v>
      </c>
      <c r="E57" s="136">
        <f t="shared" si="3"/>
        <v>0</v>
      </c>
      <c r="F57" s="136">
        <f t="shared" si="3"/>
        <v>0</v>
      </c>
      <c r="G57" s="136">
        <f t="shared" si="3"/>
        <v>0</v>
      </c>
      <c r="H57" s="136">
        <f t="shared" si="3"/>
        <v>0</v>
      </c>
      <c r="I57" s="136">
        <f t="shared" si="3"/>
        <v>0</v>
      </c>
      <c r="J57" s="136">
        <f t="shared" si="3"/>
        <v>0</v>
      </c>
      <c r="K57" s="136">
        <f t="shared" si="3"/>
        <v>0</v>
      </c>
      <c r="L57" s="136">
        <f t="shared" si="2"/>
        <v>0</v>
      </c>
      <c r="M57" s="136">
        <f t="shared" si="2"/>
        <v>0</v>
      </c>
      <c r="N57" s="136">
        <f t="shared" si="2"/>
        <v>0</v>
      </c>
      <c r="O57" s="136">
        <f t="shared" si="2"/>
        <v>0</v>
      </c>
      <c r="P57" s="136">
        <f t="shared" si="2"/>
        <v>0</v>
      </c>
      <c r="Q57" s="136">
        <f t="shared" si="2"/>
        <v>0</v>
      </c>
      <c r="R57" s="136">
        <f t="shared" si="2"/>
        <v>0</v>
      </c>
      <c r="S57" s="136">
        <f t="shared" si="2"/>
        <v>0</v>
      </c>
      <c r="T57" s="136">
        <f t="shared" si="2"/>
        <v>0</v>
      </c>
      <c r="U57" s="136">
        <f t="shared" si="2"/>
        <v>0</v>
      </c>
      <c r="V57" s="136">
        <f t="shared" si="2"/>
        <v>0</v>
      </c>
      <c r="W57" s="136">
        <f t="shared" si="2"/>
        <v>0</v>
      </c>
      <c r="X57" s="136">
        <f t="shared" si="2"/>
        <v>0</v>
      </c>
      <c r="Y57" s="136">
        <f t="shared" si="2"/>
        <v>0</v>
      </c>
      <c r="Z57" s="136">
        <f t="shared" si="2"/>
        <v>0</v>
      </c>
      <c r="AA57" s="136">
        <f t="shared" si="2"/>
        <v>0</v>
      </c>
      <c r="AB57" s="136">
        <f t="shared" si="2"/>
        <v>0</v>
      </c>
      <c r="AC57" s="136">
        <f t="shared" si="2"/>
        <v>0</v>
      </c>
      <c r="AD57" s="136">
        <f t="shared" si="2"/>
        <v>0</v>
      </c>
      <c r="AE57" s="136">
        <f t="shared" si="2"/>
        <v>0</v>
      </c>
      <c r="AF57" s="136">
        <f t="shared" si="2"/>
        <v>0</v>
      </c>
      <c r="AG57" s="136">
        <f t="shared" si="2"/>
        <v>0</v>
      </c>
      <c r="AH57" s="136">
        <f t="shared" si="2"/>
        <v>0</v>
      </c>
      <c r="AI57" s="136">
        <f t="shared" si="2"/>
        <v>0</v>
      </c>
      <c r="AJ57" s="136">
        <f t="shared" si="2"/>
        <v>0</v>
      </c>
      <c r="AK57" s="136">
        <f t="shared" si="2"/>
        <v>0</v>
      </c>
      <c r="AL57" s="136">
        <f t="shared" si="2"/>
        <v>0</v>
      </c>
      <c r="AM57" s="136">
        <f t="shared" si="2"/>
        <v>0</v>
      </c>
      <c r="AN57" s="136">
        <f t="shared" si="2"/>
        <v>0</v>
      </c>
      <c r="AO57" s="136">
        <f t="shared" si="2"/>
        <v>0</v>
      </c>
      <c r="AP57" s="136">
        <f t="shared" si="2"/>
        <v>0</v>
      </c>
      <c r="AQ57" s="136">
        <f t="shared" si="2"/>
        <v>0</v>
      </c>
    </row>
    <row r="58" spans="1:43" x14ac:dyDescent="0.2">
      <c r="A58" s="107" t="s">
        <v>132</v>
      </c>
      <c r="B58" s="136">
        <f t="shared" si="0"/>
        <v>161900639885873.56</v>
      </c>
      <c r="C58" s="136">
        <f t="shared" si="3"/>
        <v>198152730222374.94</v>
      </c>
      <c r="D58" s="136">
        <f t="shared" si="3"/>
        <v>207767221930466.56</v>
      </c>
      <c r="E58" s="136">
        <f t="shared" si="3"/>
        <v>217381713638558.16</v>
      </c>
      <c r="F58" s="136">
        <f t="shared" si="3"/>
        <v>226996205346649.78</v>
      </c>
      <c r="G58" s="136">
        <f t="shared" si="3"/>
        <v>236610697054741.38</v>
      </c>
      <c r="H58" s="136">
        <f t="shared" si="3"/>
        <v>246225188762833.09</v>
      </c>
      <c r="I58" s="136">
        <f t="shared" si="3"/>
        <v>251696822711500.59</v>
      </c>
      <c r="J58" s="136">
        <f t="shared" si="3"/>
        <v>257168456660168.13</v>
      </c>
      <c r="K58" s="136">
        <f t="shared" si="3"/>
        <v>262640090608835.72</v>
      </c>
      <c r="L58" s="136">
        <f t="shared" si="2"/>
        <v>268111724557503.22</v>
      </c>
      <c r="M58" s="136">
        <f t="shared" si="2"/>
        <v>273583358506170.78</v>
      </c>
      <c r="N58" s="136">
        <f t="shared" si="2"/>
        <v>273974203115807.47</v>
      </c>
      <c r="O58" s="136">
        <f t="shared" si="2"/>
        <v>274365047725444.25</v>
      </c>
      <c r="P58" s="136">
        <f t="shared" si="2"/>
        <v>274755892335080.97</v>
      </c>
      <c r="Q58" s="136">
        <f t="shared" si="2"/>
        <v>275146736944717.75</v>
      </c>
      <c r="R58" s="136">
        <f t="shared" si="2"/>
        <v>275537581554354.5</v>
      </c>
      <c r="S58" s="136">
        <f t="shared" si="2"/>
        <v>272410940078107.22</v>
      </c>
      <c r="T58" s="136">
        <f t="shared" si="2"/>
        <v>269284298601860.06</v>
      </c>
      <c r="U58" s="136">
        <f t="shared" si="2"/>
        <v>266157657125612.81</v>
      </c>
      <c r="V58" s="136">
        <f t="shared" si="2"/>
        <v>263031015649365.56</v>
      </c>
      <c r="W58" s="136">
        <f t="shared" si="2"/>
        <v>259904374173118.38</v>
      </c>
      <c r="X58" s="136">
        <f t="shared" si="2"/>
        <v>254041897363311.78</v>
      </c>
      <c r="Y58" s="136">
        <f t="shared" si="2"/>
        <v>248179420553505.16</v>
      </c>
      <c r="Z58" s="136">
        <f t="shared" si="2"/>
        <v>242316943743698.59</v>
      </c>
      <c r="AA58" s="136">
        <f t="shared" si="2"/>
        <v>236454466933891.97</v>
      </c>
      <c r="AB58" s="136">
        <f t="shared" si="2"/>
        <v>230591990124085.38</v>
      </c>
      <c r="AC58" s="136">
        <f t="shared" si="2"/>
        <v>224729513314278.78</v>
      </c>
      <c r="AD58" s="136">
        <f t="shared" si="2"/>
        <v>218867036504472.16</v>
      </c>
      <c r="AE58" s="136">
        <f t="shared" si="2"/>
        <v>213004559694665.53</v>
      </c>
      <c r="AF58" s="136">
        <f t="shared" si="2"/>
        <v>207142082884858.91</v>
      </c>
      <c r="AG58" s="136">
        <f t="shared" si="2"/>
        <v>201279606075052.34</v>
      </c>
      <c r="AH58" s="136">
        <f t="shared" si="2"/>
        <v>196198781766068</v>
      </c>
      <c r="AI58" s="136">
        <f t="shared" si="2"/>
        <v>191117957457083.66</v>
      </c>
      <c r="AJ58" s="136">
        <f t="shared" si="2"/>
        <v>186037133148099.28</v>
      </c>
      <c r="AK58" s="136">
        <f t="shared" si="2"/>
        <v>180956308839114.94</v>
      </c>
      <c r="AL58" s="136">
        <f t="shared" si="2"/>
        <v>175875484530130.59</v>
      </c>
      <c r="AM58" s="136">
        <f t="shared" si="2"/>
        <v>170539434249387.81</v>
      </c>
      <c r="AN58" s="136">
        <f t="shared" si="2"/>
        <v>165203383968645.03</v>
      </c>
      <c r="AO58" s="136">
        <f t="shared" si="2"/>
        <v>159867333687902.22</v>
      </c>
      <c r="AP58" s="136">
        <f t="shared" si="2"/>
        <v>154531283407159.41</v>
      </c>
      <c r="AQ58" s="136">
        <f t="shared" si="2"/>
        <v>149195233126416.63</v>
      </c>
    </row>
    <row r="59" spans="1:43" x14ac:dyDescent="0.2">
      <c r="A59" s="107" t="s">
        <v>133</v>
      </c>
      <c r="B59" s="136">
        <f t="shared" si="0"/>
        <v>88744627188232.156</v>
      </c>
      <c r="C59" s="136">
        <f t="shared" si="3"/>
        <v>74411509245822.109</v>
      </c>
      <c r="D59" s="136">
        <f t="shared" si="3"/>
        <v>79628829733744.828</v>
      </c>
      <c r="E59" s="136">
        <f t="shared" si="3"/>
        <v>84846150221667.531</v>
      </c>
      <c r="F59" s="136">
        <f t="shared" si="3"/>
        <v>90063470709590.234</v>
      </c>
      <c r="G59" s="136">
        <f t="shared" si="3"/>
        <v>95280791197512.953</v>
      </c>
      <c r="H59" s="136">
        <f t="shared" si="3"/>
        <v>100498111685435.7</v>
      </c>
      <c r="I59" s="136">
        <f t="shared" si="3"/>
        <v>104158114001666.03</v>
      </c>
      <c r="J59" s="136">
        <f t="shared" si="3"/>
        <v>107818116317896.33</v>
      </c>
      <c r="K59" s="136">
        <f t="shared" si="3"/>
        <v>111478118634126.66</v>
      </c>
      <c r="L59" s="136">
        <f t="shared" si="2"/>
        <v>115138120950356.98</v>
      </c>
      <c r="M59" s="136">
        <f t="shared" si="2"/>
        <v>118798123266587.31</v>
      </c>
      <c r="N59" s="136">
        <f t="shared" si="2"/>
        <v>120900050485996.31</v>
      </c>
      <c r="O59" s="136">
        <f t="shared" si="2"/>
        <v>123001977705405.34</v>
      </c>
      <c r="P59" s="136">
        <f t="shared" si="2"/>
        <v>125103904924814.34</v>
      </c>
      <c r="Q59" s="136">
        <f t="shared" si="2"/>
        <v>127205832144223.36</v>
      </c>
      <c r="R59" s="136">
        <f t="shared" si="2"/>
        <v>129307759363632.36</v>
      </c>
      <c r="S59" s="136">
        <f t="shared" si="2"/>
        <v>130402380827214.33</v>
      </c>
      <c r="T59" s="136">
        <f t="shared" si="2"/>
        <v>131497002290796.28</v>
      </c>
      <c r="U59" s="136">
        <f t="shared" si="2"/>
        <v>132591623754378.25</v>
      </c>
      <c r="V59" s="136">
        <f t="shared" si="2"/>
        <v>133686245217960.2</v>
      </c>
      <c r="W59" s="136">
        <f t="shared" si="2"/>
        <v>134780866681542.16</v>
      </c>
      <c r="X59" s="136">
        <f t="shared" si="2"/>
        <v>135276184878260.91</v>
      </c>
      <c r="Y59" s="136">
        <f t="shared" si="2"/>
        <v>135771503074979.63</v>
      </c>
      <c r="Z59" s="136">
        <f t="shared" si="2"/>
        <v>136266821271698.38</v>
      </c>
      <c r="AA59" s="136">
        <f t="shared" si="2"/>
        <v>136762139468417.11</v>
      </c>
      <c r="AB59" s="136">
        <f t="shared" si="2"/>
        <v>137257457665135.86</v>
      </c>
      <c r="AC59" s="136">
        <f t="shared" si="2"/>
        <v>137238293568239</v>
      </c>
      <c r="AD59" s="136">
        <f t="shared" si="2"/>
        <v>137219129471342.14</v>
      </c>
      <c r="AE59" s="136">
        <f t="shared" si="2"/>
        <v>137199965374445.28</v>
      </c>
      <c r="AF59" s="136">
        <f t="shared" si="2"/>
        <v>137180801277548.44</v>
      </c>
      <c r="AG59" s="136">
        <f t="shared" si="2"/>
        <v>137161637180651.58</v>
      </c>
      <c r="AH59" s="136">
        <f t="shared" si="2"/>
        <v>136675050554708.33</v>
      </c>
      <c r="AI59" s="136">
        <f t="shared" si="2"/>
        <v>136188463928765.08</v>
      </c>
      <c r="AJ59" s="136">
        <f t="shared" si="2"/>
        <v>135701877302821.83</v>
      </c>
      <c r="AK59" s="136">
        <f t="shared" si="2"/>
        <v>135215290676878.59</v>
      </c>
      <c r="AL59" s="136">
        <f t="shared" si="2"/>
        <v>134728704050935.33</v>
      </c>
      <c r="AM59" s="136">
        <f t="shared" si="2"/>
        <v>134156219180025.39</v>
      </c>
      <c r="AN59" s="136">
        <f t="shared" si="2"/>
        <v>133583734309115.48</v>
      </c>
      <c r="AO59" s="136">
        <f t="shared" si="2"/>
        <v>133011249438205.55</v>
      </c>
      <c r="AP59" s="136">
        <f t="shared" si="2"/>
        <v>132438764567295.63</v>
      </c>
      <c r="AQ59" s="136">
        <f t="shared" si="2"/>
        <v>131866279696385.69</v>
      </c>
    </row>
    <row r="60" spans="1:43" x14ac:dyDescent="0.2">
      <c r="A60" s="107" t="s">
        <v>134</v>
      </c>
      <c r="B60" s="136">
        <f t="shared" si="0"/>
        <v>438668816298.15338</v>
      </c>
      <c r="C60" s="136">
        <f t="shared" si="3"/>
        <v>456613519227.62939</v>
      </c>
      <c r="D60" s="136">
        <f t="shared" si="3"/>
        <v>505372643539.72504</v>
      </c>
      <c r="E60" s="136">
        <f t="shared" si="3"/>
        <v>504132966402.92603</v>
      </c>
      <c r="F60" s="136">
        <f t="shared" si="3"/>
        <v>511461221951.30444</v>
      </c>
      <c r="G60" s="136">
        <f t="shared" si="3"/>
        <v>529400386945.25067</v>
      </c>
      <c r="H60" s="136">
        <f t="shared" si="3"/>
        <v>551712439440.57483</v>
      </c>
      <c r="I60" s="136">
        <f t="shared" si="3"/>
        <v>572550293926.7218</v>
      </c>
      <c r="J60" s="136">
        <f t="shared" si="3"/>
        <v>590406967675.34705</v>
      </c>
      <c r="K60" s="136">
        <f t="shared" si="3"/>
        <v>604996983356.20862</v>
      </c>
      <c r="L60" s="136">
        <f t="shared" si="2"/>
        <v>616092303535.60669</v>
      </c>
      <c r="M60" s="136">
        <f t="shared" si="2"/>
        <v>623528248216.22717</v>
      </c>
      <c r="N60" s="136">
        <f t="shared" si="2"/>
        <v>627331327039.43408</v>
      </c>
      <c r="O60" s="136">
        <f t="shared" si="2"/>
        <v>628093276823.57581</v>
      </c>
      <c r="P60" s="136">
        <f t="shared" si="2"/>
        <v>626583935741.06055</v>
      </c>
      <c r="Q60" s="136">
        <f t="shared" si="2"/>
        <v>623596868138.1803</v>
      </c>
      <c r="R60" s="136">
        <f t="shared" si="2"/>
        <v>619925879711.31006</v>
      </c>
      <c r="S60" s="136">
        <f t="shared" si="2"/>
        <v>616224306606.0752</v>
      </c>
      <c r="T60" s="136">
        <f t="shared" si="2"/>
        <v>612625199500.44128</v>
      </c>
      <c r="U60" s="136">
        <f t="shared" si="2"/>
        <v>609132890461.48853</v>
      </c>
      <c r="V60" s="136">
        <f t="shared" si="2"/>
        <v>605751629338.55774</v>
      </c>
      <c r="W60" s="136">
        <f t="shared" si="2"/>
        <v>602485592982.89844</v>
      </c>
      <c r="X60" s="136">
        <f t="shared" si="2"/>
        <v>599338894765.98914</v>
      </c>
      <c r="Y60" s="136">
        <f t="shared" si="2"/>
        <v>596315594393.89001</v>
      </c>
      <c r="Z60" s="136">
        <f t="shared" si="2"/>
        <v>593419708017.27295</v>
      </c>
      <c r="AA60" s="136">
        <f t="shared" si="2"/>
        <v>590655218639.16418</v>
      </c>
      <c r="AB60" s="136">
        <f t="shared" si="2"/>
        <v>588026086824.84253</v>
      </c>
      <c r="AC60" s="136">
        <f t="shared" si="2"/>
        <v>585536261720.85352</v>
      </c>
      <c r="AD60" s="136">
        <f t="shared" si="2"/>
        <v>583189692392.69873</v>
      </c>
      <c r="AE60" s="136">
        <f t="shared" si="2"/>
        <v>580990339493.43982</v>
      </c>
      <c r="AF60" s="136">
        <f t="shared" si="2"/>
        <v>578942187278.21509</v>
      </c>
      <c r="AG60" s="136">
        <f t="shared" si="2"/>
        <v>577049255982.56409</v>
      </c>
      <c r="AH60" s="136">
        <f t="shared" si="2"/>
        <v>575315614585.45251</v>
      </c>
      <c r="AI60" s="136">
        <f t="shared" si="2"/>
        <v>573745393981.02393</v>
      </c>
      <c r="AJ60" s="136">
        <f t="shared" si="2"/>
        <v>572342800586.36194</v>
      </c>
      <c r="AK60" s="136">
        <f t="shared" si="2"/>
        <v>571112130415.99463</v>
      </c>
      <c r="AL60" s="136">
        <f t="shared" si="2"/>
        <v>570057783657.48657</v>
      </c>
      <c r="AM60" s="136">
        <f t="shared" si="2"/>
        <v>569184279786.26941</v>
      </c>
      <c r="AN60" s="136">
        <f t="shared" si="2"/>
        <v>568496273261.89502</v>
      </c>
      <c r="AO60" s="136">
        <f t="shared" si="2"/>
        <v>567998569852.15991</v>
      </c>
      <c r="AP60" s="136">
        <f t="shared" si="2"/>
        <v>567696143636.10059</v>
      </c>
      <c r="AQ60" s="136">
        <f t="shared" si="2"/>
        <v>567594154741.72742</v>
      </c>
    </row>
    <row r="61" spans="1:43" x14ac:dyDescent="0.2">
      <c r="A61" s="107" t="s">
        <v>135</v>
      </c>
      <c r="B61" s="136">
        <f t="shared" si="0"/>
        <v>71830030002.084747</v>
      </c>
      <c r="C61" s="136">
        <f t="shared" si="3"/>
        <v>134806782537.70404</v>
      </c>
      <c r="D61" s="136">
        <f t="shared" si="3"/>
        <v>158044662345.99954</v>
      </c>
      <c r="E61" s="136">
        <f t="shared" si="3"/>
        <v>166326507800.38879</v>
      </c>
      <c r="F61" s="136">
        <f t="shared" si="3"/>
        <v>170175420576.09457</v>
      </c>
      <c r="G61" s="136">
        <f t="shared" si="3"/>
        <v>179703886734.00577</v>
      </c>
      <c r="H61" s="136">
        <f t="shared" si="3"/>
        <v>191745510187.7038</v>
      </c>
      <c r="I61" s="136">
        <f t="shared" si="3"/>
        <v>203161488701.66617</v>
      </c>
      <c r="J61" s="136">
        <f t="shared" si="3"/>
        <v>213297373330.69199</v>
      </c>
      <c r="K61" s="136">
        <f t="shared" si="3"/>
        <v>222278054622.24734</v>
      </c>
      <c r="L61" s="136">
        <f t="shared" si="2"/>
        <v>230310451868.19565</v>
      </c>
      <c r="M61" s="136">
        <f t="shared" si="2"/>
        <v>237670735033.52975</v>
      </c>
      <c r="N61" s="136">
        <f t="shared" si="2"/>
        <v>244641839601.4769</v>
      </c>
      <c r="O61" s="136">
        <f t="shared" si="2"/>
        <v>251340480129.13141</v>
      </c>
      <c r="P61" s="136">
        <f t="shared" si="2"/>
        <v>257847834367.12146</v>
      </c>
      <c r="Q61" s="136">
        <f t="shared" si="2"/>
        <v>264257021915.80319</v>
      </c>
      <c r="R61" s="136">
        <f t="shared" si="2"/>
        <v>270672568416.9827</v>
      </c>
      <c r="S61" s="136">
        <f t="shared" si="2"/>
        <v>277186667973.57526</v>
      </c>
      <c r="T61" s="136">
        <f t="shared" si="2"/>
        <v>283804198077.13214</v>
      </c>
      <c r="U61" s="136">
        <f t="shared" si="2"/>
        <v>290505755562.01312</v>
      </c>
      <c r="V61" s="136">
        <f t="shared" si="2"/>
        <v>297270066483.13245</v>
      </c>
      <c r="W61" s="136">
        <f t="shared" si="2"/>
        <v>304073937253.64789</v>
      </c>
      <c r="X61" s="136">
        <f t="shared" si="2"/>
        <v>310892222740.13269</v>
      </c>
      <c r="Y61" s="136">
        <f t="shared" si="2"/>
        <v>317697813730.02051</v>
      </c>
      <c r="Z61" s="136">
        <f t="shared" si="2"/>
        <v>324461646219.40167</v>
      </c>
      <c r="AA61" s="136">
        <f t="shared" si="2"/>
        <v>331152734956.12195</v>
      </c>
      <c r="AB61" s="136">
        <f t="shared" si="2"/>
        <v>337738233606.71405</v>
      </c>
      <c r="AC61" s="136">
        <f t="shared" si="2"/>
        <v>344183523789.28265</v>
      </c>
      <c r="AD61" s="136">
        <f t="shared" si="2"/>
        <v>350452335022.02411</v>
      </c>
      <c r="AE61" s="136">
        <f t="shared" si="2"/>
        <v>356506897372.98846</v>
      </c>
      <c r="AF61" s="136">
        <f t="shared" si="2"/>
        <v>362308128256.85889</v>
      </c>
      <c r="AG61" s="136">
        <f t="shared" si="2"/>
        <v>367815854405.89423</v>
      </c>
      <c r="AH61" s="136">
        <f t="shared" si="2"/>
        <v>372989069543.61902</v>
      </c>
      <c r="AI61" s="136">
        <f t="shared" si="2"/>
        <v>377786227712.24048</v>
      </c>
      <c r="AJ61" s="136">
        <f t="shared" si="2"/>
        <v>382165571551.47882</v>
      </c>
      <c r="AK61" s="136">
        <f t="shared" si="2"/>
        <v>386085494103.40289</v>
      </c>
      <c r="AL61" s="136">
        <f t="shared" si="2"/>
        <v>389504931933.99292</v>
      </c>
      <c r="AM61" s="136">
        <f t="shared" si="2"/>
        <v>392383786529.42224</v>
      </c>
      <c r="AN61" s="136">
        <f t="shared" si="2"/>
        <v>394683370058.66705</v>
      </c>
      <c r="AO61" s="136">
        <f t="shared" si="2"/>
        <v>396366870712.41473</v>
      </c>
      <c r="AP61" s="136">
        <f t="shared" si="2"/>
        <v>397399831952.57025</v>
      </c>
      <c r="AQ61" s="136">
        <f t="shared" si="2"/>
        <v>397750639161.17657</v>
      </c>
    </row>
    <row r="62" spans="1:43" x14ac:dyDescent="0.2">
      <c r="A62" s="107" t="s">
        <v>136</v>
      </c>
      <c r="B62" s="136">
        <f t="shared" si="0"/>
        <v>2887006988359.896</v>
      </c>
      <c r="C62" s="136">
        <f t="shared" si="3"/>
        <v>1977489873209.8369</v>
      </c>
      <c r="D62" s="136">
        <f t="shared" si="3"/>
        <v>1981882618893.2542</v>
      </c>
      <c r="E62" s="136">
        <f t="shared" si="3"/>
        <v>1986275364576.6711</v>
      </c>
      <c r="F62" s="136">
        <f t="shared" si="3"/>
        <v>1990668110260.0884</v>
      </c>
      <c r="G62" s="136">
        <f t="shared" si="3"/>
        <v>1995060855943.5056</v>
      </c>
      <c r="H62" s="136">
        <f t="shared" si="3"/>
        <v>1999453601626.9229</v>
      </c>
      <c r="I62" s="136">
        <f t="shared" si="3"/>
        <v>2024804929223.8745</v>
      </c>
      <c r="J62" s="136">
        <f t="shared" si="3"/>
        <v>2050156256820.8267</v>
      </c>
      <c r="K62" s="136">
        <f t="shared" si="3"/>
        <v>2075507584417.7788</v>
      </c>
      <c r="L62" s="136">
        <f t="shared" si="2"/>
        <v>2100858912014.7305</v>
      </c>
      <c r="M62" s="136">
        <f t="shared" si="2"/>
        <v>2126210239611.6826</v>
      </c>
      <c r="N62" s="136">
        <f t="shared" si="2"/>
        <v>2102148279290.5464</v>
      </c>
      <c r="O62" s="136">
        <f t="shared" si="2"/>
        <v>2078086318969.4094</v>
      </c>
      <c r="P62" s="136">
        <f t="shared" si="2"/>
        <v>2054024358648.2732</v>
      </c>
      <c r="Q62" s="136">
        <f t="shared" si="2"/>
        <v>2029962398327.1367</v>
      </c>
      <c r="R62" s="136">
        <f t="shared" si="2"/>
        <v>2005900438006.0005</v>
      </c>
      <c r="S62" s="136">
        <f t="shared" si="2"/>
        <v>1971554683615.4368</v>
      </c>
      <c r="T62" s="136">
        <f t="shared" si="2"/>
        <v>1937208929224.8733</v>
      </c>
      <c r="U62" s="136">
        <f t="shared" si="2"/>
        <v>1902863174834.3101</v>
      </c>
      <c r="V62" s="136">
        <f t="shared" si="2"/>
        <v>1868517420443.7468</v>
      </c>
      <c r="W62" s="136">
        <f t="shared" si="2"/>
        <v>1834171666053.1833</v>
      </c>
      <c r="X62" s="136">
        <f t="shared" si="2"/>
        <v>1787069273107.6917</v>
      </c>
      <c r="Y62" s="136">
        <f t="shared" si="2"/>
        <v>1739966880162.2002</v>
      </c>
      <c r="Z62" s="136">
        <f t="shared" si="2"/>
        <v>1692864487216.7085</v>
      </c>
      <c r="AA62" s="136">
        <f t="shared" si="2"/>
        <v>1645762094271.217</v>
      </c>
      <c r="AB62" s="136">
        <f t="shared" si="2"/>
        <v>1598659701325.7256</v>
      </c>
      <c r="AC62" s="136">
        <f t="shared" si="2"/>
        <v>1562289578023.8574</v>
      </c>
      <c r="AD62" s="136">
        <f t="shared" si="2"/>
        <v>1525919454721.9897</v>
      </c>
      <c r="AE62" s="136">
        <f t="shared" si="2"/>
        <v>1489549331420.1216</v>
      </c>
      <c r="AF62" s="136">
        <f t="shared" si="2"/>
        <v>1453179208118.2539</v>
      </c>
      <c r="AG62" s="136">
        <f t="shared" si="2"/>
        <v>1416809084816.386</v>
      </c>
      <c r="AH62" s="136">
        <f t="shared" si="2"/>
        <v>1394933442919.4585</v>
      </c>
      <c r="AI62" s="136">
        <f t="shared" si="2"/>
        <v>1373057801022.5308</v>
      </c>
      <c r="AJ62" s="136">
        <f t="shared" si="2"/>
        <v>1351182159125.6033</v>
      </c>
      <c r="AK62" s="136">
        <f t="shared" si="2"/>
        <v>1329306517228.6755</v>
      </c>
      <c r="AL62" s="136">
        <f t="shared" si="2"/>
        <v>1307430875331.748</v>
      </c>
      <c r="AM62" s="136">
        <f t="shared" si="2"/>
        <v>1296508941979.3145</v>
      </c>
      <c r="AN62" s="136">
        <f t="shared" si="2"/>
        <v>1285587008626.8809</v>
      </c>
      <c r="AO62" s="136">
        <f t="shared" si="2"/>
        <v>1274665075274.4473</v>
      </c>
      <c r="AP62" s="136">
        <f t="shared" si="2"/>
        <v>1263743141922.0139</v>
      </c>
      <c r="AQ62" s="136">
        <f t="shared" si="2"/>
        <v>1252821208569.5801</v>
      </c>
    </row>
    <row r="63" spans="1:43" x14ac:dyDescent="0.2">
      <c r="A63" s="107" t="s">
        <v>137</v>
      </c>
      <c r="B63" s="136">
        <f t="shared" si="0"/>
        <v>39520206225377.844</v>
      </c>
      <c r="C63" s="136">
        <f t="shared" si="3"/>
        <v>39290669866076.844</v>
      </c>
      <c r="D63" s="136">
        <f t="shared" si="3"/>
        <v>40731519300544.141</v>
      </c>
      <c r="E63" s="136">
        <f t="shared" si="3"/>
        <v>42172368735011.43</v>
      </c>
      <c r="F63" s="136">
        <f t="shared" si="3"/>
        <v>43613218169478.727</v>
      </c>
      <c r="G63" s="136">
        <f t="shared" si="3"/>
        <v>45054067603946.031</v>
      </c>
      <c r="H63" s="136">
        <f t="shared" si="3"/>
        <v>46494917038413.32</v>
      </c>
      <c r="I63" s="136">
        <f t="shared" si="3"/>
        <v>47528137417044.727</v>
      </c>
      <c r="J63" s="136">
        <f t="shared" si="3"/>
        <v>48561357795676.133</v>
      </c>
      <c r="K63" s="136">
        <f t="shared" si="3"/>
        <v>49594578174307.539</v>
      </c>
      <c r="L63" s="136">
        <f t="shared" si="2"/>
        <v>50627798552938.953</v>
      </c>
      <c r="M63" s="136">
        <f t="shared" si="2"/>
        <v>51661018931570.352</v>
      </c>
      <c r="N63" s="136">
        <f t="shared" si="2"/>
        <v>51734820387186.883</v>
      </c>
      <c r="O63" s="136">
        <f t="shared" si="2"/>
        <v>51808621842803.414</v>
      </c>
      <c r="P63" s="136">
        <f t="shared" si="2"/>
        <v>51882423298419.938</v>
      </c>
      <c r="Q63" s="136">
        <f t="shared" si="2"/>
        <v>51956224754036.469</v>
      </c>
      <c r="R63" s="136">
        <f t="shared" si="2"/>
        <v>52030026209653</v>
      </c>
      <c r="S63" s="136">
        <f t="shared" si="2"/>
        <v>51439614564720.766</v>
      </c>
      <c r="T63" s="136">
        <f t="shared" si="2"/>
        <v>50849202919788.531</v>
      </c>
      <c r="U63" s="136">
        <f t="shared" si="2"/>
        <v>50258791274856.297</v>
      </c>
      <c r="V63" s="136">
        <f t="shared" si="2"/>
        <v>49668379629924.07</v>
      </c>
      <c r="W63" s="136">
        <f t="shared" si="2"/>
        <v>49077967984991.836</v>
      </c>
      <c r="X63" s="136">
        <f t="shared" si="2"/>
        <v>47970946150743.898</v>
      </c>
      <c r="Y63" s="136">
        <f t="shared" si="2"/>
        <v>46863924316495.961</v>
      </c>
      <c r="Z63" s="136">
        <f t="shared" si="2"/>
        <v>45756902482248.031</v>
      </c>
      <c r="AA63" s="136">
        <f t="shared" si="2"/>
        <v>44649880648000.094</v>
      </c>
      <c r="AB63" s="136">
        <f t="shared" si="2"/>
        <v>43542858813752.156</v>
      </c>
      <c r="AC63" s="136">
        <f t="shared" si="2"/>
        <v>42435836979504.219</v>
      </c>
      <c r="AD63" s="136">
        <f t="shared" si="2"/>
        <v>41328815145256.289</v>
      </c>
      <c r="AE63" s="136">
        <f t="shared" si="2"/>
        <v>40221793311008.344</v>
      </c>
      <c r="AF63" s="136">
        <f t="shared" si="2"/>
        <v>39114771476760.414</v>
      </c>
      <c r="AG63" s="136">
        <f t="shared" si="2"/>
        <v>38007749642512.477</v>
      </c>
      <c r="AH63" s="136">
        <f t="shared" si="2"/>
        <v>37048330719497.594</v>
      </c>
      <c r="AI63" s="136">
        <f t="shared" si="2"/>
        <v>36088911796482.719</v>
      </c>
      <c r="AJ63" s="136">
        <f t="shared" si="2"/>
        <v>35129492873467.84</v>
      </c>
      <c r="AK63" s="136">
        <f t="shared" si="2"/>
        <v>34170073950452.961</v>
      </c>
      <c r="AL63" s="136">
        <f t="shared" si="2"/>
        <v>33210655027438.086</v>
      </c>
      <c r="AM63" s="136">
        <f t="shared" si="2"/>
        <v>32203038218796.441</v>
      </c>
      <c r="AN63" s="136">
        <f t="shared" si="2"/>
        <v>31195421410154.793</v>
      </c>
      <c r="AO63" s="136">
        <f t="shared" si="2"/>
        <v>30187804601513.152</v>
      </c>
      <c r="AP63" s="136">
        <f t="shared" si="2"/>
        <v>29180187792871.504</v>
      </c>
      <c r="AQ63" s="136">
        <f t="shared" ref="AQ63:AQ74" si="4">SUMIFS(AQ$2:AQ$44,$AR$2:$AR$44,$A63)</f>
        <v>28172570984229.867</v>
      </c>
    </row>
    <row r="64" spans="1:43" x14ac:dyDescent="0.2">
      <c r="A64" s="107" t="s">
        <v>138</v>
      </c>
      <c r="B64" s="136">
        <f t="shared" si="0"/>
        <v>0</v>
      </c>
      <c r="C64" s="136">
        <f t="shared" si="3"/>
        <v>0</v>
      </c>
      <c r="D64" s="136">
        <f t="shared" si="3"/>
        <v>0</v>
      </c>
      <c r="E64" s="136">
        <f t="shared" si="3"/>
        <v>0</v>
      </c>
      <c r="F64" s="136">
        <f t="shared" si="3"/>
        <v>0</v>
      </c>
      <c r="G64" s="136">
        <f t="shared" si="3"/>
        <v>0</v>
      </c>
      <c r="H64" s="136">
        <f t="shared" si="3"/>
        <v>0</v>
      </c>
      <c r="I64" s="136">
        <f t="shared" si="3"/>
        <v>0</v>
      </c>
      <c r="J64" s="136">
        <f t="shared" si="3"/>
        <v>0</v>
      </c>
      <c r="K64" s="136">
        <f t="shared" si="3"/>
        <v>0</v>
      </c>
      <c r="L64" s="136">
        <f t="shared" si="3"/>
        <v>0</v>
      </c>
      <c r="M64" s="136">
        <f t="shared" si="3"/>
        <v>0</v>
      </c>
      <c r="N64" s="136">
        <f t="shared" si="3"/>
        <v>0</v>
      </c>
      <c r="O64" s="136">
        <f t="shared" si="3"/>
        <v>0</v>
      </c>
      <c r="P64" s="136">
        <f t="shared" si="3"/>
        <v>0</v>
      </c>
      <c r="Q64" s="136">
        <f t="shared" si="3"/>
        <v>0</v>
      </c>
      <c r="R64" s="136">
        <f t="shared" si="3"/>
        <v>0</v>
      </c>
      <c r="S64" s="136">
        <f t="shared" si="3"/>
        <v>0</v>
      </c>
      <c r="T64" s="136">
        <f t="shared" si="3"/>
        <v>0</v>
      </c>
      <c r="U64" s="136">
        <f t="shared" si="3"/>
        <v>0</v>
      </c>
      <c r="V64" s="136">
        <f t="shared" si="3"/>
        <v>0</v>
      </c>
      <c r="W64" s="136">
        <f t="shared" si="3"/>
        <v>0</v>
      </c>
      <c r="X64" s="136">
        <f t="shared" si="3"/>
        <v>0</v>
      </c>
      <c r="Y64" s="136">
        <f t="shared" si="3"/>
        <v>0</v>
      </c>
      <c r="Z64" s="136">
        <f t="shared" si="3"/>
        <v>0</v>
      </c>
      <c r="AA64" s="136">
        <f t="shared" si="3"/>
        <v>0</v>
      </c>
      <c r="AB64" s="136">
        <f t="shared" si="3"/>
        <v>0</v>
      </c>
      <c r="AC64" s="136">
        <f t="shared" si="3"/>
        <v>0</v>
      </c>
      <c r="AD64" s="136">
        <f t="shared" si="3"/>
        <v>0</v>
      </c>
      <c r="AE64" s="136">
        <f t="shared" si="3"/>
        <v>0</v>
      </c>
      <c r="AF64" s="136">
        <f t="shared" si="3"/>
        <v>0</v>
      </c>
      <c r="AG64" s="136">
        <f t="shared" si="3"/>
        <v>0</v>
      </c>
      <c r="AH64" s="136">
        <f t="shared" si="3"/>
        <v>0</v>
      </c>
      <c r="AI64" s="136">
        <f t="shared" si="3"/>
        <v>0</v>
      </c>
      <c r="AJ64" s="136">
        <f t="shared" si="3"/>
        <v>0</v>
      </c>
      <c r="AK64" s="136">
        <f t="shared" si="3"/>
        <v>0</v>
      </c>
      <c r="AL64" s="136">
        <f t="shared" si="3"/>
        <v>0</v>
      </c>
      <c r="AM64" s="136">
        <f t="shared" si="3"/>
        <v>0</v>
      </c>
      <c r="AN64" s="136">
        <f t="shared" si="3"/>
        <v>0</v>
      </c>
      <c r="AO64" s="136">
        <f t="shared" si="3"/>
        <v>0</v>
      </c>
      <c r="AP64" s="136">
        <f t="shared" si="3"/>
        <v>0</v>
      </c>
      <c r="AQ64" s="136">
        <f t="shared" si="4"/>
        <v>0</v>
      </c>
    </row>
    <row r="65" spans="1:43" x14ac:dyDescent="0.2">
      <c r="A65" s="107" t="s">
        <v>139</v>
      </c>
      <c r="B65" s="136">
        <f t="shared" si="0"/>
        <v>0</v>
      </c>
      <c r="C65" s="136">
        <f t="shared" si="3"/>
        <v>0</v>
      </c>
      <c r="D65" s="136">
        <f t="shared" si="3"/>
        <v>0</v>
      </c>
      <c r="E65" s="136">
        <f t="shared" si="3"/>
        <v>0</v>
      </c>
      <c r="F65" s="136">
        <f t="shared" si="3"/>
        <v>0</v>
      </c>
      <c r="G65" s="136">
        <f t="shared" si="3"/>
        <v>0</v>
      </c>
      <c r="H65" s="136">
        <f t="shared" si="3"/>
        <v>0</v>
      </c>
      <c r="I65" s="136">
        <f t="shared" si="3"/>
        <v>0</v>
      </c>
      <c r="J65" s="136">
        <f t="shared" si="3"/>
        <v>0</v>
      </c>
      <c r="K65" s="136">
        <f t="shared" si="3"/>
        <v>0</v>
      </c>
      <c r="L65" s="136">
        <f t="shared" si="3"/>
        <v>0</v>
      </c>
      <c r="M65" s="136">
        <f t="shared" si="3"/>
        <v>0</v>
      </c>
      <c r="N65" s="136">
        <f t="shared" si="3"/>
        <v>0</v>
      </c>
      <c r="O65" s="136">
        <f t="shared" si="3"/>
        <v>0</v>
      </c>
      <c r="P65" s="136">
        <f t="shared" si="3"/>
        <v>0</v>
      </c>
      <c r="Q65" s="136">
        <f t="shared" si="3"/>
        <v>0</v>
      </c>
      <c r="R65" s="136">
        <f t="shared" si="3"/>
        <v>0</v>
      </c>
      <c r="S65" s="136">
        <f t="shared" si="3"/>
        <v>0</v>
      </c>
      <c r="T65" s="136">
        <f t="shared" si="3"/>
        <v>0</v>
      </c>
      <c r="U65" s="136">
        <f t="shared" si="3"/>
        <v>0</v>
      </c>
      <c r="V65" s="136">
        <f t="shared" si="3"/>
        <v>0</v>
      </c>
      <c r="W65" s="136">
        <f t="shared" si="3"/>
        <v>0</v>
      </c>
      <c r="X65" s="136">
        <f t="shared" si="3"/>
        <v>0</v>
      </c>
      <c r="Y65" s="136">
        <f t="shared" si="3"/>
        <v>0</v>
      </c>
      <c r="Z65" s="136">
        <f t="shared" si="3"/>
        <v>0</v>
      </c>
      <c r="AA65" s="136">
        <f t="shared" si="3"/>
        <v>0</v>
      </c>
      <c r="AB65" s="136">
        <f t="shared" si="3"/>
        <v>0</v>
      </c>
      <c r="AC65" s="136">
        <f t="shared" si="3"/>
        <v>0</v>
      </c>
      <c r="AD65" s="136">
        <f t="shared" si="3"/>
        <v>0</v>
      </c>
      <c r="AE65" s="136">
        <f t="shared" si="3"/>
        <v>0</v>
      </c>
      <c r="AF65" s="136">
        <f t="shared" si="3"/>
        <v>0</v>
      </c>
      <c r="AG65" s="136">
        <f t="shared" si="3"/>
        <v>0</v>
      </c>
      <c r="AH65" s="136">
        <f t="shared" si="3"/>
        <v>0</v>
      </c>
      <c r="AI65" s="136">
        <f t="shared" si="3"/>
        <v>0</v>
      </c>
      <c r="AJ65" s="136">
        <f t="shared" si="3"/>
        <v>0</v>
      </c>
      <c r="AK65" s="136">
        <f t="shared" si="3"/>
        <v>0</v>
      </c>
      <c r="AL65" s="136">
        <f t="shared" si="3"/>
        <v>0</v>
      </c>
      <c r="AM65" s="136">
        <f t="shared" si="3"/>
        <v>0</v>
      </c>
      <c r="AN65" s="136">
        <f t="shared" si="3"/>
        <v>0</v>
      </c>
      <c r="AO65" s="136">
        <f t="shared" si="3"/>
        <v>0</v>
      </c>
      <c r="AP65" s="136">
        <f t="shared" si="3"/>
        <v>0</v>
      </c>
      <c r="AQ65" s="136">
        <f t="shared" si="4"/>
        <v>0</v>
      </c>
    </row>
    <row r="66" spans="1:43" x14ac:dyDescent="0.2">
      <c r="A66" s="107" t="s">
        <v>140</v>
      </c>
      <c r="B66" s="136">
        <f t="shared" si="0"/>
        <v>0</v>
      </c>
      <c r="C66" s="136">
        <f t="shared" si="3"/>
        <v>0</v>
      </c>
      <c r="D66" s="136">
        <f t="shared" si="3"/>
        <v>0</v>
      </c>
      <c r="E66" s="136">
        <f t="shared" si="3"/>
        <v>0</v>
      </c>
      <c r="F66" s="136">
        <f t="shared" si="3"/>
        <v>0</v>
      </c>
      <c r="G66" s="136">
        <f t="shared" si="3"/>
        <v>0</v>
      </c>
      <c r="H66" s="136">
        <f t="shared" si="3"/>
        <v>0</v>
      </c>
      <c r="I66" s="136">
        <f t="shared" si="3"/>
        <v>0</v>
      </c>
      <c r="J66" s="136">
        <f t="shared" si="3"/>
        <v>0</v>
      </c>
      <c r="K66" s="136">
        <f t="shared" si="3"/>
        <v>0</v>
      </c>
      <c r="L66" s="136">
        <f t="shared" si="3"/>
        <v>0</v>
      </c>
      <c r="M66" s="136">
        <f t="shared" si="3"/>
        <v>0</v>
      </c>
      <c r="N66" s="136">
        <f t="shared" si="3"/>
        <v>0</v>
      </c>
      <c r="O66" s="136">
        <f t="shared" si="3"/>
        <v>0</v>
      </c>
      <c r="P66" s="136">
        <f t="shared" si="3"/>
        <v>0</v>
      </c>
      <c r="Q66" s="136">
        <f t="shared" si="3"/>
        <v>0</v>
      </c>
      <c r="R66" s="136">
        <f t="shared" si="3"/>
        <v>0</v>
      </c>
      <c r="S66" s="136">
        <f t="shared" si="3"/>
        <v>0</v>
      </c>
      <c r="T66" s="136">
        <f t="shared" si="3"/>
        <v>0</v>
      </c>
      <c r="U66" s="136">
        <f t="shared" si="3"/>
        <v>0</v>
      </c>
      <c r="V66" s="136">
        <f t="shared" si="3"/>
        <v>0</v>
      </c>
      <c r="W66" s="136">
        <f t="shared" si="3"/>
        <v>0</v>
      </c>
      <c r="X66" s="136">
        <f t="shared" si="3"/>
        <v>0</v>
      </c>
      <c r="Y66" s="136">
        <f t="shared" si="3"/>
        <v>0</v>
      </c>
      <c r="Z66" s="136">
        <f t="shared" si="3"/>
        <v>0</v>
      </c>
      <c r="AA66" s="136">
        <f t="shared" si="3"/>
        <v>0</v>
      </c>
      <c r="AB66" s="136">
        <f t="shared" si="3"/>
        <v>0</v>
      </c>
      <c r="AC66" s="136">
        <f t="shared" si="3"/>
        <v>0</v>
      </c>
      <c r="AD66" s="136">
        <f t="shared" si="3"/>
        <v>0</v>
      </c>
      <c r="AE66" s="136">
        <f t="shared" si="3"/>
        <v>0</v>
      </c>
      <c r="AF66" s="136">
        <f t="shared" si="3"/>
        <v>0</v>
      </c>
      <c r="AG66" s="136">
        <f t="shared" si="3"/>
        <v>0</v>
      </c>
      <c r="AH66" s="136">
        <f t="shared" si="3"/>
        <v>0</v>
      </c>
      <c r="AI66" s="136">
        <f t="shared" si="3"/>
        <v>0</v>
      </c>
      <c r="AJ66" s="136">
        <f t="shared" si="3"/>
        <v>0</v>
      </c>
      <c r="AK66" s="136">
        <f t="shared" si="3"/>
        <v>0</v>
      </c>
      <c r="AL66" s="136">
        <f t="shared" si="3"/>
        <v>0</v>
      </c>
      <c r="AM66" s="136">
        <f t="shared" si="3"/>
        <v>0</v>
      </c>
      <c r="AN66" s="136">
        <f t="shared" si="3"/>
        <v>0</v>
      </c>
      <c r="AO66" s="136">
        <f t="shared" si="3"/>
        <v>0</v>
      </c>
      <c r="AP66" s="136">
        <f t="shared" si="3"/>
        <v>0</v>
      </c>
      <c r="AQ66" s="136">
        <f t="shared" si="4"/>
        <v>0</v>
      </c>
    </row>
    <row r="67" spans="1:43" x14ac:dyDescent="0.2">
      <c r="A67" s="107" t="s">
        <v>141</v>
      </c>
      <c r="B67" s="136">
        <f t="shared" si="0"/>
        <v>0</v>
      </c>
      <c r="C67" s="136">
        <f t="shared" si="3"/>
        <v>0</v>
      </c>
      <c r="D67" s="136">
        <f t="shared" si="3"/>
        <v>0</v>
      </c>
      <c r="E67" s="136">
        <f t="shared" si="3"/>
        <v>0</v>
      </c>
      <c r="F67" s="136">
        <f t="shared" si="3"/>
        <v>0</v>
      </c>
      <c r="G67" s="136">
        <f t="shared" si="3"/>
        <v>0</v>
      </c>
      <c r="H67" s="136">
        <f t="shared" si="3"/>
        <v>0</v>
      </c>
      <c r="I67" s="136">
        <f t="shared" si="3"/>
        <v>0</v>
      </c>
      <c r="J67" s="136">
        <f t="shared" si="3"/>
        <v>0</v>
      </c>
      <c r="K67" s="136">
        <f t="shared" si="3"/>
        <v>0</v>
      </c>
      <c r="L67" s="136">
        <f t="shared" si="3"/>
        <v>0</v>
      </c>
      <c r="M67" s="136">
        <f t="shared" si="3"/>
        <v>0</v>
      </c>
      <c r="N67" s="136">
        <f t="shared" si="3"/>
        <v>0</v>
      </c>
      <c r="O67" s="136">
        <f t="shared" si="3"/>
        <v>0</v>
      </c>
      <c r="P67" s="136">
        <f t="shared" si="3"/>
        <v>0</v>
      </c>
      <c r="Q67" s="136">
        <f t="shared" si="3"/>
        <v>0</v>
      </c>
      <c r="R67" s="136">
        <f t="shared" si="3"/>
        <v>0</v>
      </c>
      <c r="S67" s="136">
        <f t="shared" si="3"/>
        <v>0</v>
      </c>
      <c r="T67" s="136">
        <f t="shared" si="3"/>
        <v>0</v>
      </c>
      <c r="U67" s="136">
        <f t="shared" si="3"/>
        <v>0</v>
      </c>
      <c r="V67" s="136">
        <f t="shared" si="3"/>
        <v>0</v>
      </c>
      <c r="W67" s="136">
        <f t="shared" si="3"/>
        <v>0</v>
      </c>
      <c r="X67" s="136">
        <f t="shared" si="3"/>
        <v>0</v>
      </c>
      <c r="Y67" s="136">
        <f t="shared" si="3"/>
        <v>0</v>
      </c>
      <c r="Z67" s="136">
        <f t="shared" si="3"/>
        <v>0</v>
      </c>
      <c r="AA67" s="136">
        <f t="shared" si="3"/>
        <v>0</v>
      </c>
      <c r="AB67" s="136">
        <f t="shared" si="3"/>
        <v>0</v>
      </c>
      <c r="AC67" s="136">
        <f t="shared" si="3"/>
        <v>0</v>
      </c>
      <c r="AD67" s="136">
        <f t="shared" si="3"/>
        <v>0</v>
      </c>
      <c r="AE67" s="136">
        <f t="shared" si="3"/>
        <v>0</v>
      </c>
      <c r="AF67" s="136">
        <f t="shared" si="3"/>
        <v>0</v>
      </c>
      <c r="AG67" s="136">
        <f t="shared" si="3"/>
        <v>0</v>
      </c>
      <c r="AH67" s="136">
        <f t="shared" si="3"/>
        <v>0</v>
      </c>
      <c r="AI67" s="136">
        <f t="shared" si="3"/>
        <v>0</v>
      </c>
      <c r="AJ67" s="136">
        <f t="shared" si="3"/>
        <v>0</v>
      </c>
      <c r="AK67" s="136">
        <f t="shared" si="3"/>
        <v>0</v>
      </c>
      <c r="AL67" s="136">
        <f t="shared" si="3"/>
        <v>0</v>
      </c>
      <c r="AM67" s="136">
        <f t="shared" si="3"/>
        <v>0</v>
      </c>
      <c r="AN67" s="136">
        <f t="shared" si="3"/>
        <v>0</v>
      </c>
      <c r="AO67" s="136">
        <f t="shared" si="3"/>
        <v>0</v>
      </c>
      <c r="AP67" s="136">
        <f t="shared" si="3"/>
        <v>0</v>
      </c>
      <c r="AQ67" s="136">
        <f t="shared" si="4"/>
        <v>0</v>
      </c>
    </row>
    <row r="68" spans="1:43" x14ac:dyDescent="0.2">
      <c r="A68" s="107" t="s">
        <v>142</v>
      </c>
      <c r="B68" s="136">
        <f t="shared" si="0"/>
        <v>0</v>
      </c>
      <c r="C68" s="136">
        <f t="shared" si="3"/>
        <v>0</v>
      </c>
      <c r="D68" s="136">
        <f t="shared" si="3"/>
        <v>0</v>
      </c>
      <c r="E68" s="136">
        <f t="shared" si="3"/>
        <v>0</v>
      </c>
      <c r="F68" s="136">
        <f t="shared" si="3"/>
        <v>0</v>
      </c>
      <c r="G68" s="136">
        <f t="shared" si="3"/>
        <v>0</v>
      </c>
      <c r="H68" s="136">
        <f t="shared" si="3"/>
        <v>0</v>
      </c>
      <c r="I68" s="136">
        <f t="shared" si="3"/>
        <v>0</v>
      </c>
      <c r="J68" s="136">
        <f t="shared" si="3"/>
        <v>0</v>
      </c>
      <c r="K68" s="136">
        <f t="shared" si="3"/>
        <v>0</v>
      </c>
      <c r="L68" s="136">
        <f t="shared" si="3"/>
        <v>0</v>
      </c>
      <c r="M68" s="136">
        <f t="shared" si="3"/>
        <v>0</v>
      </c>
      <c r="N68" s="136">
        <f t="shared" si="3"/>
        <v>0</v>
      </c>
      <c r="O68" s="136">
        <f t="shared" si="3"/>
        <v>0</v>
      </c>
      <c r="P68" s="136">
        <f t="shared" si="3"/>
        <v>0</v>
      </c>
      <c r="Q68" s="136">
        <f t="shared" si="3"/>
        <v>0</v>
      </c>
      <c r="R68" s="136">
        <f t="shared" si="3"/>
        <v>0</v>
      </c>
      <c r="S68" s="136">
        <f t="shared" si="3"/>
        <v>0</v>
      </c>
      <c r="T68" s="136">
        <f t="shared" si="3"/>
        <v>0</v>
      </c>
      <c r="U68" s="136">
        <f t="shared" si="3"/>
        <v>0</v>
      </c>
      <c r="V68" s="136">
        <f t="shared" si="3"/>
        <v>0</v>
      </c>
      <c r="W68" s="136">
        <f t="shared" si="3"/>
        <v>0</v>
      </c>
      <c r="X68" s="136">
        <f t="shared" si="3"/>
        <v>0</v>
      </c>
      <c r="Y68" s="136">
        <f t="shared" si="3"/>
        <v>0</v>
      </c>
      <c r="Z68" s="136">
        <f t="shared" si="3"/>
        <v>0</v>
      </c>
      <c r="AA68" s="136">
        <f t="shared" si="3"/>
        <v>0</v>
      </c>
      <c r="AB68" s="136">
        <f t="shared" si="3"/>
        <v>0</v>
      </c>
      <c r="AC68" s="136">
        <f t="shared" si="3"/>
        <v>0</v>
      </c>
      <c r="AD68" s="136">
        <f t="shared" si="3"/>
        <v>0</v>
      </c>
      <c r="AE68" s="136">
        <f t="shared" si="3"/>
        <v>0</v>
      </c>
      <c r="AF68" s="136">
        <f t="shared" si="3"/>
        <v>0</v>
      </c>
      <c r="AG68" s="136">
        <f t="shared" si="3"/>
        <v>0</v>
      </c>
      <c r="AH68" s="136">
        <f t="shared" si="3"/>
        <v>0</v>
      </c>
      <c r="AI68" s="136">
        <f t="shared" ref="AI68:AP74" si="5">SUMIFS(AI$2:AI$44,$AR$2:$AR$44,$A68)</f>
        <v>0</v>
      </c>
      <c r="AJ68" s="136">
        <f t="shared" si="5"/>
        <v>0</v>
      </c>
      <c r="AK68" s="136">
        <f t="shared" si="5"/>
        <v>0</v>
      </c>
      <c r="AL68" s="136">
        <f t="shared" si="5"/>
        <v>0</v>
      </c>
      <c r="AM68" s="136">
        <f t="shared" si="5"/>
        <v>0</v>
      </c>
      <c r="AN68" s="136">
        <f t="shared" si="5"/>
        <v>0</v>
      </c>
      <c r="AO68" s="136">
        <f t="shared" si="5"/>
        <v>0</v>
      </c>
      <c r="AP68" s="136">
        <f t="shared" si="5"/>
        <v>0</v>
      </c>
      <c r="AQ68" s="136">
        <f t="shared" si="4"/>
        <v>0</v>
      </c>
    </row>
    <row r="69" spans="1:43" x14ac:dyDescent="0.2">
      <c r="A69" s="107" t="s">
        <v>143</v>
      </c>
      <c r="B69" s="136">
        <f t="shared" si="0"/>
        <v>0</v>
      </c>
      <c r="C69" s="136">
        <f t="shared" ref="C69:AH74" si="6">SUMIFS(C$2:C$44,$AR$2:$AR$44,$A69)</f>
        <v>0</v>
      </c>
      <c r="D69" s="136">
        <f t="shared" si="6"/>
        <v>0</v>
      </c>
      <c r="E69" s="136">
        <f t="shared" si="6"/>
        <v>0</v>
      </c>
      <c r="F69" s="136">
        <f t="shared" si="6"/>
        <v>0</v>
      </c>
      <c r="G69" s="136">
        <f t="shared" si="6"/>
        <v>0</v>
      </c>
      <c r="H69" s="136">
        <f t="shared" si="6"/>
        <v>0</v>
      </c>
      <c r="I69" s="136">
        <f t="shared" si="6"/>
        <v>0</v>
      </c>
      <c r="J69" s="136">
        <f t="shared" si="6"/>
        <v>0</v>
      </c>
      <c r="K69" s="136">
        <f t="shared" si="6"/>
        <v>0</v>
      </c>
      <c r="L69" s="136">
        <f t="shared" si="6"/>
        <v>0</v>
      </c>
      <c r="M69" s="136">
        <f t="shared" si="6"/>
        <v>0</v>
      </c>
      <c r="N69" s="136">
        <f t="shared" si="6"/>
        <v>0</v>
      </c>
      <c r="O69" s="136">
        <f t="shared" si="6"/>
        <v>0</v>
      </c>
      <c r="P69" s="136">
        <f t="shared" si="6"/>
        <v>0</v>
      </c>
      <c r="Q69" s="136">
        <f t="shared" si="6"/>
        <v>0</v>
      </c>
      <c r="R69" s="136">
        <f t="shared" si="6"/>
        <v>0</v>
      </c>
      <c r="S69" s="136">
        <f t="shared" si="6"/>
        <v>0</v>
      </c>
      <c r="T69" s="136">
        <f t="shared" si="6"/>
        <v>0</v>
      </c>
      <c r="U69" s="136">
        <f t="shared" si="6"/>
        <v>0</v>
      </c>
      <c r="V69" s="136">
        <f t="shared" si="6"/>
        <v>0</v>
      </c>
      <c r="W69" s="136">
        <f t="shared" si="6"/>
        <v>0</v>
      </c>
      <c r="X69" s="136">
        <f t="shared" si="6"/>
        <v>0</v>
      </c>
      <c r="Y69" s="136">
        <f t="shared" si="6"/>
        <v>0</v>
      </c>
      <c r="Z69" s="136">
        <f t="shared" si="6"/>
        <v>0</v>
      </c>
      <c r="AA69" s="136">
        <f t="shared" si="6"/>
        <v>0</v>
      </c>
      <c r="AB69" s="136">
        <f t="shared" si="6"/>
        <v>0</v>
      </c>
      <c r="AC69" s="136">
        <f t="shared" si="6"/>
        <v>0</v>
      </c>
      <c r="AD69" s="136">
        <f t="shared" si="6"/>
        <v>0</v>
      </c>
      <c r="AE69" s="136">
        <f t="shared" si="6"/>
        <v>0</v>
      </c>
      <c r="AF69" s="136">
        <f t="shared" si="6"/>
        <v>0</v>
      </c>
      <c r="AG69" s="136">
        <f t="shared" si="6"/>
        <v>0</v>
      </c>
      <c r="AH69" s="136">
        <f t="shared" si="6"/>
        <v>0</v>
      </c>
      <c r="AI69" s="136">
        <f t="shared" si="5"/>
        <v>0</v>
      </c>
      <c r="AJ69" s="136">
        <f t="shared" si="5"/>
        <v>0</v>
      </c>
      <c r="AK69" s="136">
        <f t="shared" si="5"/>
        <v>0</v>
      </c>
      <c r="AL69" s="136">
        <f t="shared" si="5"/>
        <v>0</v>
      </c>
      <c r="AM69" s="136">
        <f t="shared" si="5"/>
        <v>0</v>
      </c>
      <c r="AN69" s="136">
        <f t="shared" si="5"/>
        <v>0</v>
      </c>
      <c r="AO69" s="136">
        <f t="shared" si="5"/>
        <v>0</v>
      </c>
      <c r="AP69" s="136">
        <f t="shared" si="5"/>
        <v>0</v>
      </c>
      <c r="AQ69" s="136">
        <f t="shared" si="4"/>
        <v>0</v>
      </c>
    </row>
    <row r="70" spans="1:43" x14ac:dyDescent="0.2">
      <c r="A70" s="107" t="s">
        <v>144</v>
      </c>
      <c r="B70" s="136">
        <f t="shared" si="0"/>
        <v>0</v>
      </c>
      <c r="C70" s="136">
        <f t="shared" si="6"/>
        <v>0</v>
      </c>
      <c r="D70" s="136">
        <f t="shared" si="6"/>
        <v>0</v>
      </c>
      <c r="E70" s="136">
        <f t="shared" si="6"/>
        <v>0</v>
      </c>
      <c r="F70" s="136">
        <f t="shared" si="6"/>
        <v>0</v>
      </c>
      <c r="G70" s="136">
        <f t="shared" si="6"/>
        <v>0</v>
      </c>
      <c r="H70" s="136">
        <f t="shared" si="6"/>
        <v>0</v>
      </c>
      <c r="I70" s="136">
        <f t="shared" si="6"/>
        <v>0</v>
      </c>
      <c r="J70" s="136">
        <f t="shared" si="6"/>
        <v>0</v>
      </c>
      <c r="K70" s="136">
        <f t="shared" si="6"/>
        <v>0</v>
      </c>
      <c r="L70" s="136">
        <f t="shared" si="6"/>
        <v>0</v>
      </c>
      <c r="M70" s="136">
        <f t="shared" si="6"/>
        <v>0</v>
      </c>
      <c r="N70" s="136">
        <f t="shared" si="6"/>
        <v>0</v>
      </c>
      <c r="O70" s="136">
        <f t="shared" si="6"/>
        <v>0</v>
      </c>
      <c r="P70" s="136">
        <f t="shared" si="6"/>
        <v>0</v>
      </c>
      <c r="Q70" s="136">
        <f t="shared" si="6"/>
        <v>0</v>
      </c>
      <c r="R70" s="136">
        <f t="shared" si="6"/>
        <v>0</v>
      </c>
      <c r="S70" s="136">
        <f t="shared" si="6"/>
        <v>0</v>
      </c>
      <c r="T70" s="136">
        <f t="shared" si="6"/>
        <v>0</v>
      </c>
      <c r="U70" s="136">
        <f t="shared" si="6"/>
        <v>0</v>
      </c>
      <c r="V70" s="136">
        <f t="shared" si="6"/>
        <v>0</v>
      </c>
      <c r="W70" s="136">
        <f t="shared" si="6"/>
        <v>0</v>
      </c>
      <c r="X70" s="136">
        <f t="shared" si="6"/>
        <v>0</v>
      </c>
      <c r="Y70" s="136">
        <f t="shared" si="6"/>
        <v>0</v>
      </c>
      <c r="Z70" s="136">
        <f t="shared" si="6"/>
        <v>0</v>
      </c>
      <c r="AA70" s="136">
        <f t="shared" si="6"/>
        <v>0</v>
      </c>
      <c r="AB70" s="136">
        <f t="shared" si="6"/>
        <v>0</v>
      </c>
      <c r="AC70" s="136">
        <f t="shared" si="6"/>
        <v>0</v>
      </c>
      <c r="AD70" s="136">
        <f t="shared" si="6"/>
        <v>0</v>
      </c>
      <c r="AE70" s="136">
        <f t="shared" si="6"/>
        <v>0</v>
      </c>
      <c r="AF70" s="136">
        <f t="shared" si="6"/>
        <v>0</v>
      </c>
      <c r="AG70" s="136">
        <f t="shared" si="6"/>
        <v>0</v>
      </c>
      <c r="AH70" s="136">
        <f t="shared" si="6"/>
        <v>0</v>
      </c>
      <c r="AI70" s="136">
        <f t="shared" si="5"/>
        <v>0</v>
      </c>
      <c r="AJ70" s="136">
        <f t="shared" si="5"/>
        <v>0</v>
      </c>
      <c r="AK70" s="136">
        <f t="shared" si="5"/>
        <v>0</v>
      </c>
      <c r="AL70" s="136">
        <f t="shared" si="5"/>
        <v>0</v>
      </c>
      <c r="AM70" s="136">
        <f t="shared" si="5"/>
        <v>0</v>
      </c>
      <c r="AN70" s="136">
        <f t="shared" si="5"/>
        <v>0</v>
      </c>
      <c r="AO70" s="136">
        <f t="shared" si="5"/>
        <v>0</v>
      </c>
      <c r="AP70" s="136">
        <f t="shared" si="5"/>
        <v>0</v>
      </c>
      <c r="AQ70" s="136">
        <f t="shared" si="4"/>
        <v>0</v>
      </c>
    </row>
    <row r="71" spans="1:43" x14ac:dyDescent="0.2">
      <c r="A71" s="107" t="s">
        <v>145</v>
      </c>
      <c r="B71" s="136">
        <f t="shared" si="0"/>
        <v>151122920264.12634</v>
      </c>
      <c r="C71" s="136">
        <f t="shared" si="6"/>
        <v>220592916879.8793</v>
      </c>
      <c r="D71" s="136">
        <f t="shared" si="6"/>
        <v>258159180412.0993</v>
      </c>
      <c r="E71" s="136">
        <f t="shared" si="6"/>
        <v>259099395050.24478</v>
      </c>
      <c r="F71" s="136">
        <f t="shared" si="6"/>
        <v>262814388987.54724</v>
      </c>
      <c r="G71" s="136">
        <f t="shared" si="6"/>
        <v>271916868892.53857</v>
      </c>
      <c r="H71" s="136">
        <f t="shared" si="6"/>
        <v>283260241933.62286</v>
      </c>
      <c r="I71" s="136">
        <f t="shared" si="6"/>
        <v>293930900117.75476</v>
      </c>
      <c r="J71" s="136">
        <f t="shared" si="6"/>
        <v>303333748387.11414</v>
      </c>
      <c r="K71" s="136">
        <f t="shared" si="6"/>
        <v>311535326808.95581</v>
      </c>
      <c r="L71" s="136">
        <f t="shared" si="6"/>
        <v>318639909094.7392</v>
      </c>
      <c r="M71" s="136">
        <f t="shared" si="6"/>
        <v>324783946695.86212</v>
      </c>
      <c r="N71" s="136">
        <f t="shared" si="6"/>
        <v>330117930608.12854</v>
      </c>
      <c r="O71" s="136">
        <f t="shared" si="6"/>
        <v>334762081888.95105</v>
      </c>
      <c r="P71" s="136">
        <f t="shared" si="6"/>
        <v>338837794091.5849</v>
      </c>
      <c r="Q71" s="136">
        <f t="shared" si="6"/>
        <v>342477246809.69275</v>
      </c>
      <c r="R71" s="136">
        <f t="shared" si="6"/>
        <v>345821305578.19464</v>
      </c>
      <c r="S71" s="136">
        <f t="shared" si="6"/>
        <v>348992373886.40271</v>
      </c>
      <c r="T71" s="136">
        <f t="shared" si="6"/>
        <v>352014865599.05658</v>
      </c>
      <c r="U71" s="136">
        <f t="shared" si="6"/>
        <v>354888418420.84381</v>
      </c>
      <c r="V71" s="136">
        <f t="shared" si="6"/>
        <v>357612988043.71228</v>
      </c>
      <c r="W71" s="136">
        <f t="shared" si="6"/>
        <v>360188840757.39191</v>
      </c>
      <c r="X71" s="136">
        <f t="shared" si="6"/>
        <v>362616545262.36298</v>
      </c>
      <c r="Y71" s="136">
        <f t="shared" si="6"/>
        <v>364896963754.4126</v>
      </c>
      <c r="Z71" s="136">
        <f t="shared" si="6"/>
        <v>367031242350.84113</v>
      </c>
      <c r="AA71" s="136">
        <f t="shared" si="6"/>
        <v>369020800928.79199</v>
      </c>
      <c r="AB71" s="136">
        <f t="shared" si="6"/>
        <v>370867322446.18616</v>
      </c>
      <c r="AC71" s="136">
        <f t="shared" si="6"/>
        <v>372572741815.25183</v>
      </c>
      <c r="AD71" s="136">
        <f t="shared" si="6"/>
        <v>374139234397.85022</v>
      </c>
      <c r="AE71" s="136">
        <f t="shared" si="6"/>
        <v>375569204190.54236</v>
      </c>
      <c r="AF71" s="136">
        <f t="shared" si="6"/>
        <v>376865271765.81201</v>
      </c>
      <c r="AG71" s="136">
        <f t="shared" si="6"/>
        <v>378030262034.01941</v>
      </c>
      <c r="AH71" s="136">
        <f t="shared" si="6"/>
        <v>379067191888.50122</v>
      </c>
      <c r="AI71" s="136">
        <f t="shared" si="5"/>
        <v>379979257793.88409</v>
      </c>
      <c r="AJ71" s="136">
        <f t="shared" si="5"/>
        <v>380769823375.08606</v>
      </c>
      <c r="AK71" s="136">
        <f t="shared" si="5"/>
        <v>381442407061.72192</v>
      </c>
      <c r="AL71" s="136">
        <f t="shared" si="5"/>
        <v>382000669839.71533</v>
      </c>
      <c r="AM71" s="136">
        <f t="shared" si="5"/>
        <v>382448403158.89215</v>
      </c>
      <c r="AN71" s="136">
        <f t="shared" si="5"/>
        <v>382789517042.21552</v>
      </c>
      <c r="AO71" s="136">
        <f t="shared" si="5"/>
        <v>383028028439.12256</v>
      </c>
      <c r="AP71" s="136">
        <f t="shared" si="5"/>
        <v>383168049862.24219</v>
      </c>
      <c r="AQ71" s="136">
        <f t="shared" si="4"/>
        <v>383213778343.5022</v>
      </c>
    </row>
    <row r="72" spans="1:43" x14ac:dyDescent="0.2">
      <c r="A72" s="107" t="s">
        <v>146</v>
      </c>
      <c r="B72" s="136">
        <f t="shared" si="0"/>
        <v>0</v>
      </c>
      <c r="C72" s="136">
        <f t="shared" si="6"/>
        <v>2102195727363.6272</v>
      </c>
      <c r="D72" s="136">
        <f t="shared" si="6"/>
        <v>2584953563133.9751</v>
      </c>
      <c r="E72" s="136">
        <f t="shared" si="6"/>
        <v>2791308840150.0024</v>
      </c>
      <c r="F72" s="136">
        <f t="shared" si="6"/>
        <v>2918557967653.0044</v>
      </c>
      <c r="G72" s="136">
        <f t="shared" si="6"/>
        <v>3244538855519.334</v>
      </c>
      <c r="H72" s="136">
        <f t="shared" si="6"/>
        <v>3678043794121.0049</v>
      </c>
      <c r="I72" s="136">
        <f t="shared" si="6"/>
        <v>4109092558893.0576</v>
      </c>
      <c r="J72" s="136">
        <f t="shared" si="6"/>
        <v>4508677463411.6084</v>
      </c>
      <c r="K72" s="136">
        <f t="shared" si="6"/>
        <v>4879401411326.3643</v>
      </c>
      <c r="L72" s="136">
        <f t="shared" si="6"/>
        <v>5230437052534.627</v>
      </c>
      <c r="M72" s="136">
        <f t="shared" si="6"/>
        <v>5577035176548.6113</v>
      </c>
      <c r="N72" s="136">
        <f t="shared" si="6"/>
        <v>5935964266329.915</v>
      </c>
      <c r="O72" s="136">
        <f t="shared" si="6"/>
        <v>6310802385252.1689</v>
      </c>
      <c r="P72" s="136">
        <f t="shared" si="6"/>
        <v>6701234443681.04</v>
      </c>
      <c r="Q72" s="136">
        <f t="shared" si="6"/>
        <v>7106790120943.1855</v>
      </c>
      <c r="R72" s="136">
        <f t="shared" si="6"/>
        <v>7526830458102.6621</v>
      </c>
      <c r="S72" s="136">
        <f t="shared" si="6"/>
        <v>7960529967194.8701</v>
      </c>
      <c r="T72" s="136">
        <f t="shared" si="6"/>
        <v>8406847128543.6582</v>
      </c>
      <c r="U72" s="136">
        <f t="shared" si="6"/>
        <v>8864525130328.7871</v>
      </c>
      <c r="V72" s="136">
        <f t="shared" si="6"/>
        <v>9332087315223.5449</v>
      </c>
      <c r="W72" s="136">
        <f t="shared" si="6"/>
        <v>9807830243308.5859</v>
      </c>
      <c r="X72" s="136">
        <f t="shared" si="6"/>
        <v>10289819386212.332</v>
      </c>
      <c r="Y72" s="136">
        <f t="shared" si="6"/>
        <v>10775887878178.451</v>
      </c>
      <c r="Z72" s="136">
        <f t="shared" si="6"/>
        <v>11263638739070.84</v>
      </c>
      <c r="AA72" s="136">
        <f t="shared" si="6"/>
        <v>11750450960791.248</v>
      </c>
      <c r="AB72" s="136">
        <f t="shared" si="6"/>
        <v>12233489810918.264</v>
      </c>
      <c r="AC72" s="136">
        <f t="shared" si="6"/>
        <v>12709721654584.275</v>
      </c>
      <c r="AD72" s="136">
        <f t="shared" si="6"/>
        <v>13175933527076.598</v>
      </c>
      <c r="AE72" s="136">
        <f t="shared" si="6"/>
        <v>13628757605246.199</v>
      </c>
      <c r="AF72" s="136">
        <f t="shared" si="6"/>
        <v>14064700625949.986</v>
      </c>
      <c r="AG72" s="136">
        <f t="shared" si="6"/>
        <v>14480178185498.303</v>
      </c>
      <c r="AH72" s="136">
        <f t="shared" si="6"/>
        <v>14871553727172.137</v>
      </c>
      <c r="AI72" s="136">
        <f t="shared" si="5"/>
        <v>15235181886789.432</v>
      </c>
      <c r="AJ72" s="136">
        <f t="shared" si="5"/>
        <v>15567455722240.916</v>
      </c>
      <c r="AK72" s="136">
        <f t="shared" si="5"/>
        <v>15864857205804.424</v>
      </c>
      <c r="AL72" s="136">
        <f t="shared" si="5"/>
        <v>16124010212442.391</v>
      </c>
      <c r="AM72" s="136">
        <f t="shared" si="5"/>
        <v>16341735098300.398</v>
      </c>
      <c r="AN72" s="136">
        <f t="shared" si="5"/>
        <v>16515103836760.176</v>
      </c>
      <c r="AO72" s="136">
        <f t="shared" si="5"/>
        <v>16641494570380.496</v>
      </c>
      <c r="AP72" s="136">
        <f t="shared" si="5"/>
        <v>16718644351601.742</v>
      </c>
      <c r="AQ72" s="136">
        <f t="shared" si="4"/>
        <v>16744698788649.641</v>
      </c>
    </row>
    <row r="73" spans="1:43" x14ac:dyDescent="0.2">
      <c r="A73" s="107" t="s">
        <v>147</v>
      </c>
      <c r="B73" s="136">
        <f t="shared" si="0"/>
        <v>0</v>
      </c>
      <c r="C73" s="136">
        <f t="shared" si="6"/>
        <v>0</v>
      </c>
      <c r="D73" s="136">
        <f t="shared" si="6"/>
        <v>0</v>
      </c>
      <c r="E73" s="136">
        <f t="shared" si="6"/>
        <v>0</v>
      </c>
      <c r="F73" s="136">
        <f t="shared" si="6"/>
        <v>0</v>
      </c>
      <c r="G73" s="136">
        <f t="shared" si="6"/>
        <v>0</v>
      </c>
      <c r="H73" s="136">
        <f t="shared" si="6"/>
        <v>0</v>
      </c>
      <c r="I73" s="136">
        <f t="shared" si="6"/>
        <v>0</v>
      </c>
      <c r="J73" s="136">
        <f t="shared" si="6"/>
        <v>0</v>
      </c>
      <c r="K73" s="136">
        <f t="shared" si="6"/>
        <v>0</v>
      </c>
      <c r="L73" s="136">
        <f t="shared" si="6"/>
        <v>0</v>
      </c>
      <c r="M73" s="136">
        <f t="shared" si="6"/>
        <v>0</v>
      </c>
      <c r="N73" s="136">
        <f t="shared" si="6"/>
        <v>0</v>
      </c>
      <c r="O73" s="136">
        <f t="shared" si="6"/>
        <v>0</v>
      </c>
      <c r="P73" s="136">
        <f t="shared" si="6"/>
        <v>0</v>
      </c>
      <c r="Q73" s="136">
        <f t="shared" si="6"/>
        <v>0</v>
      </c>
      <c r="R73" s="136">
        <f t="shared" si="6"/>
        <v>0</v>
      </c>
      <c r="S73" s="136">
        <f t="shared" si="6"/>
        <v>0</v>
      </c>
      <c r="T73" s="136">
        <f t="shared" si="6"/>
        <v>0</v>
      </c>
      <c r="U73" s="136">
        <f t="shared" si="6"/>
        <v>0</v>
      </c>
      <c r="V73" s="136">
        <f t="shared" si="6"/>
        <v>0</v>
      </c>
      <c r="W73" s="136">
        <f t="shared" si="6"/>
        <v>0</v>
      </c>
      <c r="X73" s="136">
        <f t="shared" si="6"/>
        <v>0</v>
      </c>
      <c r="Y73" s="136">
        <f t="shared" si="6"/>
        <v>0</v>
      </c>
      <c r="Z73" s="136">
        <f t="shared" si="6"/>
        <v>0</v>
      </c>
      <c r="AA73" s="136">
        <f t="shared" si="6"/>
        <v>0</v>
      </c>
      <c r="AB73" s="136">
        <f t="shared" si="6"/>
        <v>0</v>
      </c>
      <c r="AC73" s="136">
        <f t="shared" si="6"/>
        <v>0</v>
      </c>
      <c r="AD73" s="136">
        <f t="shared" si="6"/>
        <v>0</v>
      </c>
      <c r="AE73" s="136">
        <f t="shared" si="6"/>
        <v>0</v>
      </c>
      <c r="AF73" s="136">
        <f t="shared" si="6"/>
        <v>0</v>
      </c>
      <c r="AG73" s="136">
        <f t="shared" si="6"/>
        <v>0</v>
      </c>
      <c r="AH73" s="136">
        <f t="shared" si="6"/>
        <v>0</v>
      </c>
      <c r="AI73" s="136">
        <f t="shared" si="5"/>
        <v>0</v>
      </c>
      <c r="AJ73" s="136">
        <f t="shared" si="5"/>
        <v>0</v>
      </c>
      <c r="AK73" s="136">
        <f t="shared" si="5"/>
        <v>0</v>
      </c>
      <c r="AL73" s="136">
        <f t="shared" si="5"/>
        <v>0</v>
      </c>
      <c r="AM73" s="136">
        <f t="shared" si="5"/>
        <v>0</v>
      </c>
      <c r="AN73" s="136">
        <f t="shared" si="5"/>
        <v>0</v>
      </c>
      <c r="AO73" s="136">
        <f t="shared" si="5"/>
        <v>0</v>
      </c>
      <c r="AP73" s="136">
        <f t="shared" si="5"/>
        <v>0</v>
      </c>
      <c r="AQ73" s="136">
        <f t="shared" si="4"/>
        <v>0</v>
      </c>
    </row>
    <row r="74" spans="1:43" x14ac:dyDescent="0.2">
      <c r="A74" s="108" t="s">
        <v>340</v>
      </c>
      <c r="B74" s="238">
        <f t="shared" si="0"/>
        <v>0</v>
      </c>
      <c r="C74" s="238">
        <f t="shared" si="6"/>
        <v>0</v>
      </c>
      <c r="D74" s="238">
        <f t="shared" si="6"/>
        <v>0</v>
      </c>
      <c r="E74" s="238">
        <f t="shared" si="6"/>
        <v>0</v>
      </c>
      <c r="F74" s="238">
        <f t="shared" si="6"/>
        <v>0</v>
      </c>
      <c r="G74" s="238">
        <f t="shared" si="6"/>
        <v>0</v>
      </c>
      <c r="H74" s="238">
        <f t="shared" si="6"/>
        <v>0</v>
      </c>
      <c r="I74" s="238">
        <f t="shared" si="6"/>
        <v>0</v>
      </c>
      <c r="J74" s="238">
        <f t="shared" si="6"/>
        <v>0</v>
      </c>
      <c r="K74" s="238">
        <f t="shared" si="6"/>
        <v>0</v>
      </c>
      <c r="L74" s="238">
        <f t="shared" si="6"/>
        <v>0</v>
      </c>
      <c r="M74" s="238">
        <f t="shared" si="6"/>
        <v>0</v>
      </c>
      <c r="N74" s="238">
        <f t="shared" si="6"/>
        <v>0</v>
      </c>
      <c r="O74" s="238">
        <f t="shared" si="6"/>
        <v>0</v>
      </c>
      <c r="P74" s="238">
        <f t="shared" si="6"/>
        <v>0</v>
      </c>
      <c r="Q74" s="238">
        <f t="shared" si="6"/>
        <v>0</v>
      </c>
      <c r="R74" s="238">
        <f t="shared" si="6"/>
        <v>0</v>
      </c>
      <c r="S74" s="238">
        <f t="shared" si="6"/>
        <v>0</v>
      </c>
      <c r="T74" s="238">
        <f t="shared" si="6"/>
        <v>0</v>
      </c>
      <c r="U74" s="238">
        <f t="shared" si="6"/>
        <v>0</v>
      </c>
      <c r="V74" s="238">
        <f t="shared" si="6"/>
        <v>0</v>
      </c>
      <c r="W74" s="238">
        <f t="shared" si="6"/>
        <v>0</v>
      </c>
      <c r="X74" s="238">
        <f t="shared" si="6"/>
        <v>0</v>
      </c>
      <c r="Y74" s="238">
        <f t="shared" si="6"/>
        <v>0</v>
      </c>
      <c r="Z74" s="238">
        <f t="shared" si="6"/>
        <v>0</v>
      </c>
      <c r="AA74" s="238">
        <f t="shared" si="6"/>
        <v>0</v>
      </c>
      <c r="AB74" s="238">
        <f t="shared" si="6"/>
        <v>0</v>
      </c>
      <c r="AC74" s="238">
        <f t="shared" si="6"/>
        <v>0</v>
      </c>
      <c r="AD74" s="238">
        <f t="shared" si="6"/>
        <v>0</v>
      </c>
      <c r="AE74" s="238">
        <f t="shared" si="6"/>
        <v>0</v>
      </c>
      <c r="AF74" s="238">
        <f t="shared" si="6"/>
        <v>0</v>
      </c>
      <c r="AG74" s="238">
        <f t="shared" si="6"/>
        <v>0</v>
      </c>
      <c r="AH74" s="238">
        <f t="shared" si="6"/>
        <v>0</v>
      </c>
      <c r="AI74" s="238">
        <f t="shared" si="5"/>
        <v>0</v>
      </c>
      <c r="AJ74" s="238">
        <f t="shared" si="5"/>
        <v>0</v>
      </c>
      <c r="AK74" s="238">
        <f t="shared" si="5"/>
        <v>0</v>
      </c>
      <c r="AL74" s="238">
        <f t="shared" si="5"/>
        <v>0</v>
      </c>
      <c r="AM74" s="238">
        <f t="shared" si="5"/>
        <v>0</v>
      </c>
      <c r="AN74" s="238">
        <f t="shared" si="5"/>
        <v>0</v>
      </c>
      <c r="AO74" s="238">
        <f t="shared" si="5"/>
        <v>0</v>
      </c>
      <c r="AP74" s="238">
        <f t="shared" si="5"/>
        <v>0</v>
      </c>
      <c r="AQ74" s="238">
        <f t="shared" si="4"/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2624D-EECA-4917-B3C8-763FF83E5513}">
  <sheetPr codeName="Sheet18"/>
  <dimension ref="A1:AR74"/>
  <sheetViews>
    <sheetView topLeftCell="A32" workbookViewId="0">
      <selection activeCell="B50" sqref="B50:AQ74"/>
    </sheetView>
  </sheetViews>
  <sheetFormatPr defaultRowHeight="14.25" x14ac:dyDescent="0.2"/>
  <cols>
    <col min="1" max="1" width="27.375" customWidth="1"/>
    <col min="2" max="43" width="9.875" style="136" customWidth="1"/>
    <col min="44" max="44" width="9" style="136"/>
  </cols>
  <sheetData>
    <row r="1" spans="1:44" x14ac:dyDescent="0.2">
      <c r="B1" s="224">
        <v>2019</v>
      </c>
      <c r="C1" s="224">
        <v>2020</v>
      </c>
      <c r="D1" s="224">
        <v>2021</v>
      </c>
      <c r="E1" s="224">
        <v>2022</v>
      </c>
      <c r="F1" s="224">
        <v>2023</v>
      </c>
      <c r="G1" s="224">
        <v>2024</v>
      </c>
      <c r="H1" s="224">
        <v>2025</v>
      </c>
      <c r="I1" s="224">
        <v>2026</v>
      </c>
      <c r="J1" s="224">
        <v>2027</v>
      </c>
      <c r="K1" s="224">
        <v>2028</v>
      </c>
      <c r="L1" s="224">
        <v>2029</v>
      </c>
      <c r="M1" s="224">
        <v>2030</v>
      </c>
      <c r="N1" s="224">
        <v>2031</v>
      </c>
      <c r="O1" s="224">
        <v>2032</v>
      </c>
      <c r="P1" s="224">
        <v>2033</v>
      </c>
      <c r="Q1" s="224">
        <v>2034</v>
      </c>
      <c r="R1" s="224">
        <v>2035</v>
      </c>
      <c r="S1" s="224">
        <v>2036</v>
      </c>
      <c r="T1" s="224">
        <v>2037</v>
      </c>
      <c r="U1" s="224">
        <v>2038</v>
      </c>
      <c r="V1" s="224">
        <v>2039</v>
      </c>
      <c r="W1" s="224">
        <v>2040</v>
      </c>
      <c r="X1" s="224">
        <v>2041</v>
      </c>
      <c r="Y1" s="224">
        <v>2042</v>
      </c>
      <c r="Z1" s="224">
        <v>2043</v>
      </c>
      <c r="AA1" s="224">
        <v>2044</v>
      </c>
      <c r="AB1" s="224">
        <v>2045</v>
      </c>
      <c r="AC1" s="224">
        <v>2046</v>
      </c>
      <c r="AD1" s="224">
        <v>2047</v>
      </c>
      <c r="AE1" s="224">
        <v>2048</v>
      </c>
      <c r="AF1" s="224">
        <v>2049</v>
      </c>
      <c r="AG1" s="224">
        <v>2050</v>
      </c>
      <c r="AH1" s="224">
        <v>2051</v>
      </c>
      <c r="AI1" s="224">
        <v>2052</v>
      </c>
      <c r="AJ1" s="224">
        <v>2053</v>
      </c>
      <c r="AK1" s="224">
        <v>2054</v>
      </c>
      <c r="AL1" s="224">
        <v>2055</v>
      </c>
      <c r="AM1" s="224">
        <v>2056</v>
      </c>
      <c r="AN1" s="224">
        <v>2057</v>
      </c>
      <c r="AO1" s="224">
        <v>2058</v>
      </c>
      <c r="AP1" s="224">
        <v>2059</v>
      </c>
      <c r="AQ1" s="224">
        <v>2060</v>
      </c>
    </row>
    <row r="2" spans="1:44" x14ac:dyDescent="0.2">
      <c r="A2" s="36" t="s">
        <v>351</v>
      </c>
      <c r="B2" s="224">
        <v>0</v>
      </c>
      <c r="C2" s="224">
        <v>0</v>
      </c>
      <c r="D2" s="224">
        <v>0</v>
      </c>
      <c r="E2" s="224">
        <v>0</v>
      </c>
      <c r="F2" s="224">
        <v>0</v>
      </c>
      <c r="G2" s="224">
        <v>0</v>
      </c>
      <c r="H2" s="224">
        <v>0</v>
      </c>
      <c r="I2" s="224">
        <v>0</v>
      </c>
      <c r="J2" s="224">
        <v>0</v>
      </c>
      <c r="K2" s="224">
        <v>0</v>
      </c>
      <c r="L2" s="224">
        <v>0</v>
      </c>
      <c r="M2" s="224">
        <v>0</v>
      </c>
      <c r="N2" s="224">
        <v>0</v>
      </c>
      <c r="O2" s="224">
        <v>0</v>
      </c>
      <c r="P2" s="224">
        <v>0</v>
      </c>
      <c r="Q2" s="224">
        <v>0</v>
      </c>
      <c r="R2" s="224">
        <v>0</v>
      </c>
      <c r="S2" s="224">
        <v>0</v>
      </c>
      <c r="T2" s="224">
        <v>0</v>
      </c>
      <c r="U2" s="224">
        <v>0</v>
      </c>
      <c r="V2" s="224">
        <v>0</v>
      </c>
      <c r="W2" s="224">
        <v>0</v>
      </c>
      <c r="X2" s="224">
        <v>0</v>
      </c>
      <c r="Y2" s="224">
        <v>0</v>
      </c>
      <c r="Z2" s="224">
        <v>0</v>
      </c>
      <c r="AA2" s="224">
        <v>0</v>
      </c>
      <c r="AB2" s="224">
        <v>0</v>
      </c>
      <c r="AC2" s="224">
        <v>0</v>
      </c>
      <c r="AD2" s="224">
        <v>0</v>
      </c>
      <c r="AE2" s="224">
        <v>0</v>
      </c>
      <c r="AF2" s="224">
        <v>0</v>
      </c>
      <c r="AG2" s="224">
        <v>0</v>
      </c>
      <c r="AH2" s="224">
        <v>0</v>
      </c>
      <c r="AI2" s="224">
        <v>0</v>
      </c>
      <c r="AJ2" s="224">
        <v>0</v>
      </c>
      <c r="AK2" s="224">
        <v>0</v>
      </c>
      <c r="AL2" s="224">
        <v>0</v>
      </c>
      <c r="AM2" s="224">
        <v>0</v>
      </c>
      <c r="AN2" s="224">
        <v>0</v>
      </c>
      <c r="AO2" s="224">
        <v>0</v>
      </c>
      <c r="AP2" s="224">
        <v>0</v>
      </c>
      <c r="AQ2" s="224">
        <v>0</v>
      </c>
      <c r="AR2" s="136" t="str">
        <f>VLOOKUP($A2,'Sector Match'!$A$1:$B$43,2,0)</f>
        <v>agriculture and forestry 01T03</v>
      </c>
    </row>
    <row r="3" spans="1:44" x14ac:dyDescent="0.2">
      <c r="A3" s="36" t="s">
        <v>2</v>
      </c>
      <c r="B3" s="233">
        <f>'Non-energy Use 2019'!F116</f>
        <v>0</v>
      </c>
      <c r="C3" s="394">
        <f>'Non-energy Use 2020'!F115</f>
        <v>0</v>
      </c>
      <c r="D3" s="394">
        <f>$C3*VLOOKUP($A3,'Non-energy Multiplier'!$A$1:$AQ$44,COLUMN('Non-energy Multiplier'!D$1),0)</f>
        <v>0</v>
      </c>
      <c r="E3" s="394">
        <f>$C3*VLOOKUP($A3,'Non-energy Multiplier'!$A$1:$AQ$44,COLUMN('Non-energy Multiplier'!E$1),0)</f>
        <v>0</v>
      </c>
      <c r="F3" s="394">
        <f>$C3*VLOOKUP($A3,'Non-energy Multiplier'!$A$1:$AQ$44,COLUMN('Non-energy Multiplier'!F$1),0)</f>
        <v>0</v>
      </c>
      <c r="G3" s="394">
        <f>$C3*VLOOKUP($A3,'Non-energy Multiplier'!$A$1:$AQ$44,COLUMN('Non-energy Multiplier'!G$1),0)</f>
        <v>0</v>
      </c>
      <c r="H3" s="394">
        <f>$C3*VLOOKUP($A3,'Non-energy Multiplier'!$A$1:$AQ$44,COLUMN('Non-energy Multiplier'!H$1),0)</f>
        <v>0</v>
      </c>
      <c r="I3" s="394">
        <f>$C3*VLOOKUP($A3,'Non-energy Multiplier'!$A$1:$AQ$44,COLUMN('Non-energy Multiplier'!I$1),0)</f>
        <v>0</v>
      </c>
      <c r="J3" s="394">
        <f>$C3*VLOOKUP($A3,'Non-energy Multiplier'!$A$1:$AQ$44,COLUMN('Non-energy Multiplier'!J$1),0)</f>
        <v>0</v>
      </c>
      <c r="K3" s="394">
        <f>$C3*VLOOKUP($A3,'Non-energy Multiplier'!$A$1:$AQ$44,COLUMN('Non-energy Multiplier'!K$1),0)</f>
        <v>0</v>
      </c>
      <c r="L3" s="394">
        <f>$C3*VLOOKUP($A3,'Non-energy Multiplier'!$A$1:$AQ$44,COLUMN('Non-energy Multiplier'!L$1),0)</f>
        <v>0</v>
      </c>
      <c r="M3" s="394">
        <f>$C3*VLOOKUP($A3,'Non-energy Multiplier'!$A$1:$AQ$44,COLUMN('Non-energy Multiplier'!M$1),0)</f>
        <v>0</v>
      </c>
      <c r="N3" s="394">
        <f>$C3*VLOOKUP($A3,'Non-energy Multiplier'!$A$1:$AQ$44,COLUMN('Non-energy Multiplier'!N$1),0)</f>
        <v>0</v>
      </c>
      <c r="O3" s="394">
        <f>$C3*VLOOKUP($A3,'Non-energy Multiplier'!$A$1:$AQ$44,COLUMN('Non-energy Multiplier'!O$1),0)</f>
        <v>0</v>
      </c>
      <c r="P3" s="394">
        <f>$C3*VLOOKUP($A3,'Non-energy Multiplier'!$A$1:$AQ$44,COLUMN('Non-energy Multiplier'!P$1),0)</f>
        <v>0</v>
      </c>
      <c r="Q3" s="394">
        <f>$C3*VLOOKUP($A3,'Non-energy Multiplier'!$A$1:$AQ$44,COLUMN('Non-energy Multiplier'!Q$1),0)</f>
        <v>0</v>
      </c>
      <c r="R3" s="394">
        <f>$C3*VLOOKUP($A3,'Non-energy Multiplier'!$A$1:$AQ$44,COLUMN('Non-energy Multiplier'!R$1),0)</f>
        <v>0</v>
      </c>
      <c r="S3" s="394">
        <f>$C3*VLOOKUP($A3,'Non-energy Multiplier'!$A$1:$AQ$44,COLUMN('Non-energy Multiplier'!S$1),0)</f>
        <v>0</v>
      </c>
      <c r="T3" s="394">
        <f>$C3*VLOOKUP($A3,'Non-energy Multiplier'!$A$1:$AQ$44,COLUMN('Non-energy Multiplier'!T$1),0)</f>
        <v>0</v>
      </c>
      <c r="U3" s="394">
        <f>$C3*VLOOKUP($A3,'Non-energy Multiplier'!$A$1:$AQ$44,COLUMN('Non-energy Multiplier'!U$1),0)</f>
        <v>0</v>
      </c>
      <c r="V3" s="394">
        <f>$C3*VLOOKUP($A3,'Non-energy Multiplier'!$A$1:$AQ$44,COLUMN('Non-energy Multiplier'!V$1),0)</f>
        <v>0</v>
      </c>
      <c r="W3" s="394">
        <f>$C3*VLOOKUP($A3,'Non-energy Multiplier'!$A$1:$AQ$44,COLUMN('Non-energy Multiplier'!W$1),0)</f>
        <v>0</v>
      </c>
      <c r="X3" s="394">
        <f>$C3*VLOOKUP($A3,'Non-energy Multiplier'!$A$1:$AQ$44,COLUMN('Non-energy Multiplier'!X$1),0)</f>
        <v>0</v>
      </c>
      <c r="Y3" s="394">
        <f>$C3*VLOOKUP($A3,'Non-energy Multiplier'!$A$1:$AQ$44,COLUMN('Non-energy Multiplier'!Y$1),0)</f>
        <v>0</v>
      </c>
      <c r="Z3" s="394">
        <f>$C3*VLOOKUP($A3,'Non-energy Multiplier'!$A$1:$AQ$44,COLUMN('Non-energy Multiplier'!Z$1),0)</f>
        <v>0</v>
      </c>
      <c r="AA3" s="394">
        <f>$C3*VLOOKUP($A3,'Non-energy Multiplier'!$A$1:$AQ$44,COLUMN('Non-energy Multiplier'!AA$1),0)</f>
        <v>0</v>
      </c>
      <c r="AB3" s="394">
        <f>$C3*VLOOKUP($A3,'Non-energy Multiplier'!$A$1:$AQ$44,COLUMN('Non-energy Multiplier'!AB$1),0)</f>
        <v>0</v>
      </c>
      <c r="AC3" s="394">
        <f>$C3*VLOOKUP($A3,'Non-energy Multiplier'!$A$1:$AQ$44,COLUMN('Non-energy Multiplier'!AC$1),0)</f>
        <v>0</v>
      </c>
      <c r="AD3" s="394">
        <f>$C3*VLOOKUP($A3,'Non-energy Multiplier'!$A$1:$AQ$44,COLUMN('Non-energy Multiplier'!AD$1),0)</f>
        <v>0</v>
      </c>
      <c r="AE3" s="394">
        <f>$C3*VLOOKUP($A3,'Non-energy Multiplier'!$A$1:$AQ$44,COLUMN('Non-energy Multiplier'!AE$1),0)</f>
        <v>0</v>
      </c>
      <c r="AF3" s="394">
        <f>$C3*VLOOKUP($A3,'Non-energy Multiplier'!$A$1:$AQ$44,COLUMN('Non-energy Multiplier'!AF$1),0)</f>
        <v>0</v>
      </c>
      <c r="AG3" s="394">
        <f>$C3*VLOOKUP($A3,'Non-energy Multiplier'!$A$1:$AQ$44,COLUMN('Non-energy Multiplier'!AG$1),0)</f>
        <v>0</v>
      </c>
      <c r="AH3" s="394">
        <f>$C3*VLOOKUP($A3,'Non-energy Multiplier'!$A$1:$AQ$44,COLUMN('Non-energy Multiplier'!AH$1),0)</f>
        <v>0</v>
      </c>
      <c r="AI3" s="394">
        <f>$C3*VLOOKUP($A3,'Non-energy Multiplier'!$A$1:$AQ$44,COLUMN('Non-energy Multiplier'!AI$1),0)</f>
        <v>0</v>
      </c>
      <c r="AJ3" s="394">
        <f>$C3*VLOOKUP($A3,'Non-energy Multiplier'!$A$1:$AQ$44,COLUMN('Non-energy Multiplier'!AJ$1),0)</f>
        <v>0</v>
      </c>
      <c r="AK3" s="394">
        <f>$C3*VLOOKUP($A3,'Non-energy Multiplier'!$A$1:$AQ$44,COLUMN('Non-energy Multiplier'!AK$1),0)</f>
        <v>0</v>
      </c>
      <c r="AL3" s="394">
        <f>$C3*VLOOKUP($A3,'Non-energy Multiplier'!$A$1:$AQ$44,COLUMN('Non-energy Multiplier'!AL$1),0)</f>
        <v>0</v>
      </c>
      <c r="AM3" s="394">
        <f>$C3*VLOOKUP($A3,'Non-energy Multiplier'!$A$1:$AQ$44,COLUMN('Non-energy Multiplier'!AM$1),0)</f>
        <v>0</v>
      </c>
      <c r="AN3" s="394">
        <f>$C3*VLOOKUP($A3,'Non-energy Multiplier'!$A$1:$AQ$44,COLUMN('Non-energy Multiplier'!AN$1),0)</f>
        <v>0</v>
      </c>
      <c r="AO3" s="394">
        <f>$C3*VLOOKUP($A3,'Non-energy Multiplier'!$A$1:$AQ$44,COLUMN('Non-energy Multiplier'!AO$1),0)</f>
        <v>0</v>
      </c>
      <c r="AP3" s="394">
        <f>$C3*VLOOKUP($A3,'Non-energy Multiplier'!$A$1:$AQ$44,COLUMN('Non-energy Multiplier'!AP$1),0)</f>
        <v>0</v>
      </c>
      <c r="AQ3" s="394">
        <f>$C3*VLOOKUP($A3,'Non-energy Multiplier'!$A$1:$AQ$44,COLUMN('Non-energy Multiplier'!AQ$1),0)</f>
        <v>0</v>
      </c>
      <c r="AR3" s="136" t="str">
        <f>VLOOKUP($A3,'Sector Match'!$A$1:$B$43,2,0)</f>
        <v>coal mining 05</v>
      </c>
    </row>
    <row r="4" spans="1:44" x14ac:dyDescent="0.2">
      <c r="A4" s="12" t="s">
        <v>3</v>
      </c>
      <c r="B4" s="136">
        <f>'Non-energy Use 2019'!F117</f>
        <v>0</v>
      </c>
      <c r="C4" s="136">
        <f>'Non-energy Use 2020'!F116</f>
        <v>0</v>
      </c>
      <c r="D4" s="136">
        <f>$C4*VLOOKUP($A4,'Non-energy Multiplier'!$A$1:$AQ$44,COLUMN('Non-energy Multiplier'!D$1),0)</f>
        <v>0</v>
      </c>
      <c r="E4" s="136">
        <f>$C4*VLOOKUP($A4,'Non-energy Multiplier'!$A$1:$AQ$44,COLUMN('Non-energy Multiplier'!E$1),0)</f>
        <v>0</v>
      </c>
      <c r="F4" s="136">
        <f>$C4*VLOOKUP($A4,'Non-energy Multiplier'!$A$1:$AQ$44,COLUMN('Non-energy Multiplier'!F$1),0)</f>
        <v>0</v>
      </c>
      <c r="G4" s="136">
        <f>$C4*VLOOKUP($A4,'Non-energy Multiplier'!$A$1:$AQ$44,COLUMN('Non-energy Multiplier'!G$1),0)</f>
        <v>0</v>
      </c>
      <c r="H4" s="136">
        <f>$C4*VLOOKUP($A4,'Non-energy Multiplier'!$A$1:$AQ$44,COLUMN('Non-energy Multiplier'!H$1),0)</f>
        <v>0</v>
      </c>
      <c r="I4" s="136">
        <f>$C4*VLOOKUP($A4,'Non-energy Multiplier'!$A$1:$AQ$44,COLUMN('Non-energy Multiplier'!I$1),0)</f>
        <v>0</v>
      </c>
      <c r="J4" s="136">
        <f>$C4*VLOOKUP($A4,'Non-energy Multiplier'!$A$1:$AQ$44,COLUMN('Non-energy Multiplier'!J$1),0)</f>
        <v>0</v>
      </c>
      <c r="K4" s="136">
        <f>$C4*VLOOKUP($A4,'Non-energy Multiplier'!$A$1:$AQ$44,COLUMN('Non-energy Multiplier'!K$1),0)</f>
        <v>0</v>
      </c>
      <c r="L4" s="136">
        <f>$C4*VLOOKUP($A4,'Non-energy Multiplier'!$A$1:$AQ$44,COLUMN('Non-energy Multiplier'!L$1),0)</f>
        <v>0</v>
      </c>
      <c r="M4" s="136">
        <f>$C4*VLOOKUP($A4,'Non-energy Multiplier'!$A$1:$AQ$44,COLUMN('Non-energy Multiplier'!M$1),0)</f>
        <v>0</v>
      </c>
      <c r="N4" s="136">
        <f>$C4*VLOOKUP($A4,'Non-energy Multiplier'!$A$1:$AQ$44,COLUMN('Non-energy Multiplier'!N$1),0)</f>
        <v>0</v>
      </c>
      <c r="O4" s="136">
        <f>$C4*VLOOKUP($A4,'Non-energy Multiplier'!$A$1:$AQ$44,COLUMN('Non-energy Multiplier'!O$1),0)</f>
        <v>0</v>
      </c>
      <c r="P4" s="136">
        <f>$C4*VLOOKUP($A4,'Non-energy Multiplier'!$A$1:$AQ$44,COLUMN('Non-energy Multiplier'!P$1),0)</f>
        <v>0</v>
      </c>
      <c r="Q4" s="136">
        <f>$C4*VLOOKUP($A4,'Non-energy Multiplier'!$A$1:$AQ$44,COLUMN('Non-energy Multiplier'!Q$1),0)</f>
        <v>0</v>
      </c>
      <c r="R4" s="136">
        <f>$C4*VLOOKUP($A4,'Non-energy Multiplier'!$A$1:$AQ$44,COLUMN('Non-energy Multiplier'!R$1),0)</f>
        <v>0</v>
      </c>
      <c r="S4" s="136">
        <f>$C4*VLOOKUP($A4,'Non-energy Multiplier'!$A$1:$AQ$44,COLUMN('Non-energy Multiplier'!S$1),0)</f>
        <v>0</v>
      </c>
      <c r="T4" s="136">
        <f>$C4*VLOOKUP($A4,'Non-energy Multiplier'!$A$1:$AQ$44,COLUMN('Non-energy Multiplier'!T$1),0)</f>
        <v>0</v>
      </c>
      <c r="U4" s="136">
        <f>$C4*VLOOKUP($A4,'Non-energy Multiplier'!$A$1:$AQ$44,COLUMN('Non-energy Multiplier'!U$1),0)</f>
        <v>0</v>
      </c>
      <c r="V4" s="136">
        <f>$C4*VLOOKUP($A4,'Non-energy Multiplier'!$A$1:$AQ$44,COLUMN('Non-energy Multiplier'!V$1),0)</f>
        <v>0</v>
      </c>
      <c r="W4" s="136">
        <f>$C4*VLOOKUP($A4,'Non-energy Multiplier'!$A$1:$AQ$44,COLUMN('Non-energy Multiplier'!W$1),0)</f>
        <v>0</v>
      </c>
      <c r="X4" s="136">
        <f>$C4*VLOOKUP($A4,'Non-energy Multiplier'!$A$1:$AQ$44,COLUMN('Non-energy Multiplier'!X$1),0)</f>
        <v>0</v>
      </c>
      <c r="Y4" s="136">
        <f>$C4*VLOOKUP($A4,'Non-energy Multiplier'!$A$1:$AQ$44,COLUMN('Non-energy Multiplier'!Y$1),0)</f>
        <v>0</v>
      </c>
      <c r="Z4" s="136">
        <f>$C4*VLOOKUP($A4,'Non-energy Multiplier'!$A$1:$AQ$44,COLUMN('Non-energy Multiplier'!Z$1),0)</f>
        <v>0</v>
      </c>
      <c r="AA4" s="136">
        <f>$C4*VLOOKUP($A4,'Non-energy Multiplier'!$A$1:$AQ$44,COLUMN('Non-energy Multiplier'!AA$1),0)</f>
        <v>0</v>
      </c>
      <c r="AB4" s="136">
        <f>$C4*VLOOKUP($A4,'Non-energy Multiplier'!$A$1:$AQ$44,COLUMN('Non-energy Multiplier'!AB$1),0)</f>
        <v>0</v>
      </c>
      <c r="AC4" s="136">
        <f>$C4*VLOOKUP($A4,'Non-energy Multiplier'!$A$1:$AQ$44,COLUMN('Non-energy Multiplier'!AC$1),0)</f>
        <v>0</v>
      </c>
      <c r="AD4" s="136">
        <f>$C4*VLOOKUP($A4,'Non-energy Multiplier'!$A$1:$AQ$44,COLUMN('Non-energy Multiplier'!AD$1),0)</f>
        <v>0</v>
      </c>
      <c r="AE4" s="136">
        <f>$C4*VLOOKUP($A4,'Non-energy Multiplier'!$A$1:$AQ$44,COLUMN('Non-energy Multiplier'!AE$1),0)</f>
        <v>0</v>
      </c>
      <c r="AF4" s="136">
        <f>$C4*VLOOKUP($A4,'Non-energy Multiplier'!$A$1:$AQ$44,COLUMN('Non-energy Multiplier'!AF$1),0)</f>
        <v>0</v>
      </c>
      <c r="AG4" s="136">
        <f>$C4*VLOOKUP($A4,'Non-energy Multiplier'!$A$1:$AQ$44,COLUMN('Non-energy Multiplier'!AG$1),0)</f>
        <v>0</v>
      </c>
      <c r="AH4" s="136">
        <f>$C4*VLOOKUP($A4,'Non-energy Multiplier'!$A$1:$AQ$44,COLUMN('Non-energy Multiplier'!AH$1),0)</f>
        <v>0</v>
      </c>
      <c r="AI4" s="136">
        <f>$C4*VLOOKUP($A4,'Non-energy Multiplier'!$A$1:$AQ$44,COLUMN('Non-energy Multiplier'!AI$1),0)</f>
        <v>0</v>
      </c>
      <c r="AJ4" s="136">
        <f>$C4*VLOOKUP($A4,'Non-energy Multiplier'!$A$1:$AQ$44,COLUMN('Non-energy Multiplier'!AJ$1),0)</f>
        <v>0</v>
      </c>
      <c r="AK4" s="136">
        <f>$C4*VLOOKUP($A4,'Non-energy Multiplier'!$A$1:$AQ$44,COLUMN('Non-energy Multiplier'!AK$1),0)</f>
        <v>0</v>
      </c>
      <c r="AL4" s="136">
        <f>$C4*VLOOKUP($A4,'Non-energy Multiplier'!$A$1:$AQ$44,COLUMN('Non-energy Multiplier'!AL$1),0)</f>
        <v>0</v>
      </c>
      <c r="AM4" s="136">
        <f>$C4*VLOOKUP($A4,'Non-energy Multiplier'!$A$1:$AQ$44,COLUMN('Non-energy Multiplier'!AM$1),0)</f>
        <v>0</v>
      </c>
      <c r="AN4" s="136">
        <f>$C4*VLOOKUP($A4,'Non-energy Multiplier'!$A$1:$AQ$44,COLUMN('Non-energy Multiplier'!AN$1),0)</f>
        <v>0</v>
      </c>
      <c r="AO4" s="136">
        <f>$C4*VLOOKUP($A4,'Non-energy Multiplier'!$A$1:$AQ$44,COLUMN('Non-energy Multiplier'!AO$1),0)</f>
        <v>0</v>
      </c>
      <c r="AP4" s="136">
        <f>$C4*VLOOKUP($A4,'Non-energy Multiplier'!$A$1:$AQ$44,COLUMN('Non-energy Multiplier'!AP$1),0)</f>
        <v>0</v>
      </c>
      <c r="AQ4" s="136">
        <f>$C4*VLOOKUP($A4,'Non-energy Multiplier'!$A$1:$AQ$44,COLUMN('Non-energy Multiplier'!AQ$1),0)</f>
        <v>0</v>
      </c>
      <c r="AR4" s="136" t="str">
        <f>VLOOKUP($A4,'Sector Match'!$A$1:$B$43,2,0)</f>
        <v>oil and gas extraction 06</v>
      </c>
    </row>
    <row r="5" spans="1:44" x14ac:dyDescent="0.2">
      <c r="A5" s="12" t="s">
        <v>4</v>
      </c>
      <c r="B5" s="136">
        <f>'Non-energy Use 2019'!F118</f>
        <v>0</v>
      </c>
      <c r="C5" s="136">
        <f>'Non-energy Use 2020'!F117</f>
        <v>0</v>
      </c>
      <c r="D5" s="136">
        <f>$C5*VLOOKUP($A5,'Non-energy Multiplier'!$A$1:$AQ$44,COLUMN('Non-energy Multiplier'!D$1),0)</f>
        <v>0</v>
      </c>
      <c r="E5" s="136">
        <f>$C5*VLOOKUP($A5,'Non-energy Multiplier'!$A$1:$AQ$44,COLUMN('Non-energy Multiplier'!E$1),0)</f>
        <v>0</v>
      </c>
      <c r="F5" s="136">
        <f>$C5*VLOOKUP($A5,'Non-energy Multiplier'!$A$1:$AQ$44,COLUMN('Non-energy Multiplier'!F$1),0)</f>
        <v>0</v>
      </c>
      <c r="G5" s="136">
        <f>$C5*VLOOKUP($A5,'Non-energy Multiplier'!$A$1:$AQ$44,COLUMN('Non-energy Multiplier'!G$1),0)</f>
        <v>0</v>
      </c>
      <c r="H5" s="136">
        <f>$C5*VLOOKUP($A5,'Non-energy Multiplier'!$A$1:$AQ$44,COLUMN('Non-energy Multiplier'!H$1),0)</f>
        <v>0</v>
      </c>
      <c r="I5" s="136">
        <f>$C5*VLOOKUP($A5,'Non-energy Multiplier'!$A$1:$AQ$44,COLUMN('Non-energy Multiplier'!I$1),0)</f>
        <v>0</v>
      </c>
      <c r="J5" s="136">
        <f>$C5*VLOOKUP($A5,'Non-energy Multiplier'!$A$1:$AQ$44,COLUMN('Non-energy Multiplier'!J$1),0)</f>
        <v>0</v>
      </c>
      <c r="K5" s="136">
        <f>$C5*VLOOKUP($A5,'Non-energy Multiplier'!$A$1:$AQ$44,COLUMN('Non-energy Multiplier'!K$1),0)</f>
        <v>0</v>
      </c>
      <c r="L5" s="136">
        <f>$C5*VLOOKUP($A5,'Non-energy Multiplier'!$A$1:$AQ$44,COLUMN('Non-energy Multiplier'!L$1),0)</f>
        <v>0</v>
      </c>
      <c r="M5" s="136">
        <f>$C5*VLOOKUP($A5,'Non-energy Multiplier'!$A$1:$AQ$44,COLUMN('Non-energy Multiplier'!M$1),0)</f>
        <v>0</v>
      </c>
      <c r="N5" s="136">
        <f>$C5*VLOOKUP($A5,'Non-energy Multiplier'!$A$1:$AQ$44,COLUMN('Non-energy Multiplier'!N$1),0)</f>
        <v>0</v>
      </c>
      <c r="O5" s="136">
        <f>$C5*VLOOKUP($A5,'Non-energy Multiplier'!$A$1:$AQ$44,COLUMN('Non-energy Multiplier'!O$1),0)</f>
        <v>0</v>
      </c>
      <c r="P5" s="136">
        <f>$C5*VLOOKUP($A5,'Non-energy Multiplier'!$A$1:$AQ$44,COLUMN('Non-energy Multiplier'!P$1),0)</f>
        <v>0</v>
      </c>
      <c r="Q5" s="136">
        <f>$C5*VLOOKUP($A5,'Non-energy Multiplier'!$A$1:$AQ$44,COLUMN('Non-energy Multiplier'!Q$1),0)</f>
        <v>0</v>
      </c>
      <c r="R5" s="136">
        <f>$C5*VLOOKUP($A5,'Non-energy Multiplier'!$A$1:$AQ$44,COLUMN('Non-energy Multiplier'!R$1),0)</f>
        <v>0</v>
      </c>
      <c r="S5" s="136">
        <f>$C5*VLOOKUP($A5,'Non-energy Multiplier'!$A$1:$AQ$44,COLUMN('Non-energy Multiplier'!S$1),0)</f>
        <v>0</v>
      </c>
      <c r="T5" s="136">
        <f>$C5*VLOOKUP($A5,'Non-energy Multiplier'!$A$1:$AQ$44,COLUMN('Non-energy Multiplier'!T$1),0)</f>
        <v>0</v>
      </c>
      <c r="U5" s="136">
        <f>$C5*VLOOKUP($A5,'Non-energy Multiplier'!$A$1:$AQ$44,COLUMN('Non-energy Multiplier'!U$1),0)</f>
        <v>0</v>
      </c>
      <c r="V5" s="136">
        <f>$C5*VLOOKUP($A5,'Non-energy Multiplier'!$A$1:$AQ$44,COLUMN('Non-energy Multiplier'!V$1),0)</f>
        <v>0</v>
      </c>
      <c r="W5" s="136">
        <f>$C5*VLOOKUP($A5,'Non-energy Multiplier'!$A$1:$AQ$44,COLUMN('Non-energy Multiplier'!W$1),0)</f>
        <v>0</v>
      </c>
      <c r="X5" s="136">
        <f>$C5*VLOOKUP($A5,'Non-energy Multiplier'!$A$1:$AQ$44,COLUMN('Non-energy Multiplier'!X$1),0)</f>
        <v>0</v>
      </c>
      <c r="Y5" s="136">
        <f>$C5*VLOOKUP($A5,'Non-energy Multiplier'!$A$1:$AQ$44,COLUMN('Non-energy Multiplier'!Y$1),0)</f>
        <v>0</v>
      </c>
      <c r="Z5" s="136">
        <f>$C5*VLOOKUP($A5,'Non-energy Multiplier'!$A$1:$AQ$44,COLUMN('Non-energy Multiplier'!Z$1),0)</f>
        <v>0</v>
      </c>
      <c r="AA5" s="136">
        <f>$C5*VLOOKUP($A5,'Non-energy Multiplier'!$A$1:$AQ$44,COLUMN('Non-energy Multiplier'!AA$1),0)</f>
        <v>0</v>
      </c>
      <c r="AB5" s="136">
        <f>$C5*VLOOKUP($A5,'Non-energy Multiplier'!$A$1:$AQ$44,COLUMN('Non-energy Multiplier'!AB$1),0)</f>
        <v>0</v>
      </c>
      <c r="AC5" s="136">
        <f>$C5*VLOOKUP($A5,'Non-energy Multiplier'!$A$1:$AQ$44,COLUMN('Non-energy Multiplier'!AC$1),0)</f>
        <v>0</v>
      </c>
      <c r="AD5" s="136">
        <f>$C5*VLOOKUP($A5,'Non-energy Multiplier'!$A$1:$AQ$44,COLUMN('Non-energy Multiplier'!AD$1),0)</f>
        <v>0</v>
      </c>
      <c r="AE5" s="136">
        <f>$C5*VLOOKUP($A5,'Non-energy Multiplier'!$A$1:$AQ$44,COLUMN('Non-energy Multiplier'!AE$1),0)</f>
        <v>0</v>
      </c>
      <c r="AF5" s="136">
        <f>$C5*VLOOKUP($A5,'Non-energy Multiplier'!$A$1:$AQ$44,COLUMN('Non-energy Multiplier'!AF$1),0)</f>
        <v>0</v>
      </c>
      <c r="AG5" s="136">
        <f>$C5*VLOOKUP($A5,'Non-energy Multiplier'!$A$1:$AQ$44,COLUMN('Non-energy Multiplier'!AG$1),0)</f>
        <v>0</v>
      </c>
      <c r="AH5" s="136">
        <f>$C5*VLOOKUP($A5,'Non-energy Multiplier'!$A$1:$AQ$44,COLUMN('Non-energy Multiplier'!AH$1),0)</f>
        <v>0</v>
      </c>
      <c r="AI5" s="136">
        <f>$C5*VLOOKUP($A5,'Non-energy Multiplier'!$A$1:$AQ$44,COLUMN('Non-energy Multiplier'!AI$1),0)</f>
        <v>0</v>
      </c>
      <c r="AJ5" s="136">
        <f>$C5*VLOOKUP($A5,'Non-energy Multiplier'!$A$1:$AQ$44,COLUMN('Non-energy Multiplier'!AJ$1),0)</f>
        <v>0</v>
      </c>
      <c r="AK5" s="136">
        <f>$C5*VLOOKUP($A5,'Non-energy Multiplier'!$A$1:$AQ$44,COLUMN('Non-energy Multiplier'!AK$1),0)</f>
        <v>0</v>
      </c>
      <c r="AL5" s="136">
        <f>$C5*VLOOKUP($A5,'Non-energy Multiplier'!$A$1:$AQ$44,COLUMN('Non-energy Multiplier'!AL$1),0)</f>
        <v>0</v>
      </c>
      <c r="AM5" s="136">
        <f>$C5*VLOOKUP($A5,'Non-energy Multiplier'!$A$1:$AQ$44,COLUMN('Non-energy Multiplier'!AM$1),0)</f>
        <v>0</v>
      </c>
      <c r="AN5" s="136">
        <f>$C5*VLOOKUP($A5,'Non-energy Multiplier'!$A$1:$AQ$44,COLUMN('Non-energy Multiplier'!AN$1),0)</f>
        <v>0</v>
      </c>
      <c r="AO5" s="136">
        <f>$C5*VLOOKUP($A5,'Non-energy Multiplier'!$A$1:$AQ$44,COLUMN('Non-energy Multiplier'!AO$1),0)</f>
        <v>0</v>
      </c>
      <c r="AP5" s="136">
        <f>$C5*VLOOKUP($A5,'Non-energy Multiplier'!$A$1:$AQ$44,COLUMN('Non-energy Multiplier'!AP$1),0)</f>
        <v>0</v>
      </c>
      <c r="AQ5" s="136">
        <f>$C5*VLOOKUP($A5,'Non-energy Multiplier'!$A$1:$AQ$44,COLUMN('Non-energy Multiplier'!AQ$1),0)</f>
        <v>0</v>
      </c>
      <c r="AR5" s="136" t="str">
        <f>VLOOKUP($A5,'Sector Match'!$A$1:$B$43,2,0)</f>
        <v>other mining and quarrying 07T08</v>
      </c>
    </row>
    <row r="6" spans="1:44" x14ac:dyDescent="0.2">
      <c r="A6" s="12" t="s">
        <v>5</v>
      </c>
      <c r="B6" s="136">
        <f>'Non-energy Use 2019'!F119</f>
        <v>0</v>
      </c>
      <c r="C6" s="136">
        <f>'Non-energy Use 2020'!F118</f>
        <v>0</v>
      </c>
      <c r="D6" s="136">
        <f>$C6*VLOOKUP($A6,'Non-energy Multiplier'!$A$1:$AQ$44,COLUMN('Non-energy Multiplier'!D$1),0)</f>
        <v>0</v>
      </c>
      <c r="E6" s="136">
        <f>$C6*VLOOKUP($A6,'Non-energy Multiplier'!$A$1:$AQ$44,COLUMN('Non-energy Multiplier'!E$1),0)</f>
        <v>0</v>
      </c>
      <c r="F6" s="136">
        <f>$C6*VLOOKUP($A6,'Non-energy Multiplier'!$A$1:$AQ$44,COLUMN('Non-energy Multiplier'!F$1),0)</f>
        <v>0</v>
      </c>
      <c r="G6" s="136">
        <f>$C6*VLOOKUP($A6,'Non-energy Multiplier'!$A$1:$AQ$44,COLUMN('Non-energy Multiplier'!G$1),0)</f>
        <v>0</v>
      </c>
      <c r="H6" s="136">
        <f>$C6*VLOOKUP($A6,'Non-energy Multiplier'!$A$1:$AQ$44,COLUMN('Non-energy Multiplier'!H$1),0)</f>
        <v>0</v>
      </c>
      <c r="I6" s="136">
        <f>$C6*VLOOKUP($A6,'Non-energy Multiplier'!$A$1:$AQ$44,COLUMN('Non-energy Multiplier'!I$1),0)</f>
        <v>0</v>
      </c>
      <c r="J6" s="136">
        <f>$C6*VLOOKUP($A6,'Non-energy Multiplier'!$A$1:$AQ$44,COLUMN('Non-energy Multiplier'!J$1),0)</f>
        <v>0</v>
      </c>
      <c r="K6" s="136">
        <f>$C6*VLOOKUP($A6,'Non-energy Multiplier'!$A$1:$AQ$44,COLUMN('Non-energy Multiplier'!K$1),0)</f>
        <v>0</v>
      </c>
      <c r="L6" s="136">
        <f>$C6*VLOOKUP($A6,'Non-energy Multiplier'!$A$1:$AQ$44,COLUMN('Non-energy Multiplier'!L$1),0)</f>
        <v>0</v>
      </c>
      <c r="M6" s="136">
        <f>$C6*VLOOKUP($A6,'Non-energy Multiplier'!$A$1:$AQ$44,COLUMN('Non-energy Multiplier'!M$1),0)</f>
        <v>0</v>
      </c>
      <c r="N6" s="136">
        <f>$C6*VLOOKUP($A6,'Non-energy Multiplier'!$A$1:$AQ$44,COLUMN('Non-energy Multiplier'!N$1),0)</f>
        <v>0</v>
      </c>
      <c r="O6" s="136">
        <f>$C6*VLOOKUP($A6,'Non-energy Multiplier'!$A$1:$AQ$44,COLUMN('Non-energy Multiplier'!O$1),0)</f>
        <v>0</v>
      </c>
      <c r="P6" s="136">
        <f>$C6*VLOOKUP($A6,'Non-energy Multiplier'!$A$1:$AQ$44,COLUMN('Non-energy Multiplier'!P$1),0)</f>
        <v>0</v>
      </c>
      <c r="Q6" s="136">
        <f>$C6*VLOOKUP($A6,'Non-energy Multiplier'!$A$1:$AQ$44,COLUMN('Non-energy Multiplier'!Q$1),0)</f>
        <v>0</v>
      </c>
      <c r="R6" s="136">
        <f>$C6*VLOOKUP($A6,'Non-energy Multiplier'!$A$1:$AQ$44,COLUMN('Non-energy Multiplier'!R$1),0)</f>
        <v>0</v>
      </c>
      <c r="S6" s="136">
        <f>$C6*VLOOKUP($A6,'Non-energy Multiplier'!$A$1:$AQ$44,COLUMN('Non-energy Multiplier'!S$1),0)</f>
        <v>0</v>
      </c>
      <c r="T6" s="136">
        <f>$C6*VLOOKUP($A6,'Non-energy Multiplier'!$A$1:$AQ$44,COLUMN('Non-energy Multiplier'!T$1),0)</f>
        <v>0</v>
      </c>
      <c r="U6" s="136">
        <f>$C6*VLOOKUP($A6,'Non-energy Multiplier'!$A$1:$AQ$44,COLUMN('Non-energy Multiplier'!U$1),0)</f>
        <v>0</v>
      </c>
      <c r="V6" s="136">
        <f>$C6*VLOOKUP($A6,'Non-energy Multiplier'!$A$1:$AQ$44,COLUMN('Non-energy Multiplier'!V$1),0)</f>
        <v>0</v>
      </c>
      <c r="W6" s="136">
        <f>$C6*VLOOKUP($A6,'Non-energy Multiplier'!$A$1:$AQ$44,COLUMN('Non-energy Multiplier'!W$1),0)</f>
        <v>0</v>
      </c>
      <c r="X6" s="136">
        <f>$C6*VLOOKUP($A6,'Non-energy Multiplier'!$A$1:$AQ$44,COLUMN('Non-energy Multiplier'!X$1),0)</f>
        <v>0</v>
      </c>
      <c r="Y6" s="136">
        <f>$C6*VLOOKUP($A6,'Non-energy Multiplier'!$A$1:$AQ$44,COLUMN('Non-energy Multiplier'!Y$1),0)</f>
        <v>0</v>
      </c>
      <c r="Z6" s="136">
        <f>$C6*VLOOKUP($A6,'Non-energy Multiplier'!$A$1:$AQ$44,COLUMN('Non-energy Multiplier'!Z$1),0)</f>
        <v>0</v>
      </c>
      <c r="AA6" s="136">
        <f>$C6*VLOOKUP($A6,'Non-energy Multiplier'!$A$1:$AQ$44,COLUMN('Non-energy Multiplier'!AA$1),0)</f>
        <v>0</v>
      </c>
      <c r="AB6" s="136">
        <f>$C6*VLOOKUP($A6,'Non-energy Multiplier'!$A$1:$AQ$44,COLUMN('Non-energy Multiplier'!AB$1),0)</f>
        <v>0</v>
      </c>
      <c r="AC6" s="136">
        <f>$C6*VLOOKUP($A6,'Non-energy Multiplier'!$A$1:$AQ$44,COLUMN('Non-energy Multiplier'!AC$1),0)</f>
        <v>0</v>
      </c>
      <c r="AD6" s="136">
        <f>$C6*VLOOKUP($A6,'Non-energy Multiplier'!$A$1:$AQ$44,COLUMN('Non-energy Multiplier'!AD$1),0)</f>
        <v>0</v>
      </c>
      <c r="AE6" s="136">
        <f>$C6*VLOOKUP($A6,'Non-energy Multiplier'!$A$1:$AQ$44,COLUMN('Non-energy Multiplier'!AE$1),0)</f>
        <v>0</v>
      </c>
      <c r="AF6" s="136">
        <f>$C6*VLOOKUP($A6,'Non-energy Multiplier'!$A$1:$AQ$44,COLUMN('Non-energy Multiplier'!AF$1),0)</f>
        <v>0</v>
      </c>
      <c r="AG6" s="136">
        <f>$C6*VLOOKUP($A6,'Non-energy Multiplier'!$A$1:$AQ$44,COLUMN('Non-energy Multiplier'!AG$1),0)</f>
        <v>0</v>
      </c>
      <c r="AH6" s="136">
        <f>$C6*VLOOKUP($A6,'Non-energy Multiplier'!$A$1:$AQ$44,COLUMN('Non-energy Multiplier'!AH$1),0)</f>
        <v>0</v>
      </c>
      <c r="AI6" s="136">
        <f>$C6*VLOOKUP($A6,'Non-energy Multiplier'!$A$1:$AQ$44,COLUMN('Non-energy Multiplier'!AI$1),0)</f>
        <v>0</v>
      </c>
      <c r="AJ6" s="136">
        <f>$C6*VLOOKUP($A6,'Non-energy Multiplier'!$A$1:$AQ$44,COLUMN('Non-energy Multiplier'!AJ$1),0)</f>
        <v>0</v>
      </c>
      <c r="AK6" s="136">
        <f>$C6*VLOOKUP($A6,'Non-energy Multiplier'!$A$1:$AQ$44,COLUMN('Non-energy Multiplier'!AK$1),0)</f>
        <v>0</v>
      </c>
      <c r="AL6" s="136">
        <f>$C6*VLOOKUP($A6,'Non-energy Multiplier'!$A$1:$AQ$44,COLUMN('Non-energy Multiplier'!AL$1),0)</f>
        <v>0</v>
      </c>
      <c r="AM6" s="136">
        <f>$C6*VLOOKUP($A6,'Non-energy Multiplier'!$A$1:$AQ$44,COLUMN('Non-energy Multiplier'!AM$1),0)</f>
        <v>0</v>
      </c>
      <c r="AN6" s="136">
        <f>$C6*VLOOKUP($A6,'Non-energy Multiplier'!$A$1:$AQ$44,COLUMN('Non-energy Multiplier'!AN$1),0)</f>
        <v>0</v>
      </c>
      <c r="AO6" s="136">
        <f>$C6*VLOOKUP($A6,'Non-energy Multiplier'!$A$1:$AQ$44,COLUMN('Non-energy Multiplier'!AO$1),0)</f>
        <v>0</v>
      </c>
      <c r="AP6" s="136">
        <f>$C6*VLOOKUP($A6,'Non-energy Multiplier'!$A$1:$AQ$44,COLUMN('Non-energy Multiplier'!AP$1),0)</f>
        <v>0</v>
      </c>
      <c r="AQ6" s="136">
        <f>$C6*VLOOKUP($A6,'Non-energy Multiplier'!$A$1:$AQ$44,COLUMN('Non-energy Multiplier'!AQ$1),0)</f>
        <v>0</v>
      </c>
      <c r="AR6" s="136" t="str">
        <f>VLOOKUP($A6,'Sector Match'!$A$1:$B$43,2,0)</f>
        <v>other mining and quarrying 07T08</v>
      </c>
    </row>
    <row r="7" spans="1:44" x14ac:dyDescent="0.2">
      <c r="A7" s="12" t="s">
        <v>6</v>
      </c>
      <c r="B7" s="136">
        <f>'Non-energy Use 2019'!F120</f>
        <v>0</v>
      </c>
      <c r="C7" s="136">
        <f>'Non-energy Use 2020'!F119</f>
        <v>0</v>
      </c>
      <c r="D7" s="136">
        <f>$C7*VLOOKUP($A7,'Non-energy Multiplier'!$A$1:$AQ$44,COLUMN('Non-energy Multiplier'!D$1),0)</f>
        <v>0</v>
      </c>
      <c r="E7" s="136">
        <f>$C7*VLOOKUP($A7,'Non-energy Multiplier'!$A$1:$AQ$44,COLUMN('Non-energy Multiplier'!E$1),0)</f>
        <v>0</v>
      </c>
      <c r="F7" s="136">
        <f>$C7*VLOOKUP($A7,'Non-energy Multiplier'!$A$1:$AQ$44,COLUMN('Non-energy Multiplier'!F$1),0)</f>
        <v>0</v>
      </c>
      <c r="G7" s="136">
        <f>$C7*VLOOKUP($A7,'Non-energy Multiplier'!$A$1:$AQ$44,COLUMN('Non-energy Multiplier'!G$1),0)</f>
        <v>0</v>
      </c>
      <c r="H7" s="136">
        <f>$C7*VLOOKUP($A7,'Non-energy Multiplier'!$A$1:$AQ$44,COLUMN('Non-energy Multiplier'!H$1),0)</f>
        <v>0</v>
      </c>
      <c r="I7" s="136">
        <f>$C7*VLOOKUP($A7,'Non-energy Multiplier'!$A$1:$AQ$44,COLUMN('Non-energy Multiplier'!I$1),0)</f>
        <v>0</v>
      </c>
      <c r="J7" s="136">
        <f>$C7*VLOOKUP($A7,'Non-energy Multiplier'!$A$1:$AQ$44,COLUMN('Non-energy Multiplier'!J$1),0)</f>
        <v>0</v>
      </c>
      <c r="K7" s="136">
        <f>$C7*VLOOKUP($A7,'Non-energy Multiplier'!$A$1:$AQ$44,COLUMN('Non-energy Multiplier'!K$1),0)</f>
        <v>0</v>
      </c>
      <c r="L7" s="136">
        <f>$C7*VLOOKUP($A7,'Non-energy Multiplier'!$A$1:$AQ$44,COLUMN('Non-energy Multiplier'!L$1),0)</f>
        <v>0</v>
      </c>
      <c r="M7" s="136">
        <f>$C7*VLOOKUP($A7,'Non-energy Multiplier'!$A$1:$AQ$44,COLUMN('Non-energy Multiplier'!M$1),0)</f>
        <v>0</v>
      </c>
      <c r="N7" s="136">
        <f>$C7*VLOOKUP($A7,'Non-energy Multiplier'!$A$1:$AQ$44,COLUMN('Non-energy Multiplier'!N$1),0)</f>
        <v>0</v>
      </c>
      <c r="O7" s="136">
        <f>$C7*VLOOKUP($A7,'Non-energy Multiplier'!$A$1:$AQ$44,COLUMN('Non-energy Multiplier'!O$1),0)</f>
        <v>0</v>
      </c>
      <c r="P7" s="136">
        <f>$C7*VLOOKUP($A7,'Non-energy Multiplier'!$A$1:$AQ$44,COLUMN('Non-energy Multiplier'!P$1),0)</f>
        <v>0</v>
      </c>
      <c r="Q7" s="136">
        <f>$C7*VLOOKUP($A7,'Non-energy Multiplier'!$A$1:$AQ$44,COLUMN('Non-energy Multiplier'!Q$1),0)</f>
        <v>0</v>
      </c>
      <c r="R7" s="136">
        <f>$C7*VLOOKUP($A7,'Non-energy Multiplier'!$A$1:$AQ$44,COLUMN('Non-energy Multiplier'!R$1),0)</f>
        <v>0</v>
      </c>
      <c r="S7" s="136">
        <f>$C7*VLOOKUP($A7,'Non-energy Multiplier'!$A$1:$AQ$44,COLUMN('Non-energy Multiplier'!S$1),0)</f>
        <v>0</v>
      </c>
      <c r="T7" s="136">
        <f>$C7*VLOOKUP($A7,'Non-energy Multiplier'!$A$1:$AQ$44,COLUMN('Non-energy Multiplier'!T$1),0)</f>
        <v>0</v>
      </c>
      <c r="U7" s="136">
        <f>$C7*VLOOKUP($A7,'Non-energy Multiplier'!$A$1:$AQ$44,COLUMN('Non-energy Multiplier'!U$1),0)</f>
        <v>0</v>
      </c>
      <c r="V7" s="136">
        <f>$C7*VLOOKUP($A7,'Non-energy Multiplier'!$A$1:$AQ$44,COLUMN('Non-energy Multiplier'!V$1),0)</f>
        <v>0</v>
      </c>
      <c r="W7" s="136">
        <f>$C7*VLOOKUP($A7,'Non-energy Multiplier'!$A$1:$AQ$44,COLUMN('Non-energy Multiplier'!W$1),0)</f>
        <v>0</v>
      </c>
      <c r="X7" s="136">
        <f>$C7*VLOOKUP($A7,'Non-energy Multiplier'!$A$1:$AQ$44,COLUMN('Non-energy Multiplier'!X$1),0)</f>
        <v>0</v>
      </c>
      <c r="Y7" s="136">
        <f>$C7*VLOOKUP($A7,'Non-energy Multiplier'!$A$1:$AQ$44,COLUMN('Non-energy Multiplier'!Y$1),0)</f>
        <v>0</v>
      </c>
      <c r="Z7" s="136">
        <f>$C7*VLOOKUP($A7,'Non-energy Multiplier'!$A$1:$AQ$44,COLUMN('Non-energy Multiplier'!Z$1),0)</f>
        <v>0</v>
      </c>
      <c r="AA7" s="136">
        <f>$C7*VLOOKUP($A7,'Non-energy Multiplier'!$A$1:$AQ$44,COLUMN('Non-energy Multiplier'!AA$1),0)</f>
        <v>0</v>
      </c>
      <c r="AB7" s="136">
        <f>$C7*VLOOKUP($A7,'Non-energy Multiplier'!$A$1:$AQ$44,COLUMN('Non-energy Multiplier'!AB$1),0)</f>
        <v>0</v>
      </c>
      <c r="AC7" s="136">
        <f>$C7*VLOOKUP($A7,'Non-energy Multiplier'!$A$1:$AQ$44,COLUMN('Non-energy Multiplier'!AC$1),0)</f>
        <v>0</v>
      </c>
      <c r="AD7" s="136">
        <f>$C7*VLOOKUP($A7,'Non-energy Multiplier'!$A$1:$AQ$44,COLUMN('Non-energy Multiplier'!AD$1),0)</f>
        <v>0</v>
      </c>
      <c r="AE7" s="136">
        <f>$C7*VLOOKUP($A7,'Non-energy Multiplier'!$A$1:$AQ$44,COLUMN('Non-energy Multiplier'!AE$1),0)</f>
        <v>0</v>
      </c>
      <c r="AF7" s="136">
        <f>$C7*VLOOKUP($A7,'Non-energy Multiplier'!$A$1:$AQ$44,COLUMN('Non-energy Multiplier'!AF$1),0)</f>
        <v>0</v>
      </c>
      <c r="AG7" s="136">
        <f>$C7*VLOOKUP($A7,'Non-energy Multiplier'!$A$1:$AQ$44,COLUMN('Non-energy Multiplier'!AG$1),0)</f>
        <v>0</v>
      </c>
      <c r="AH7" s="136">
        <f>$C7*VLOOKUP($A7,'Non-energy Multiplier'!$A$1:$AQ$44,COLUMN('Non-energy Multiplier'!AH$1),0)</f>
        <v>0</v>
      </c>
      <c r="AI7" s="136">
        <f>$C7*VLOOKUP($A7,'Non-energy Multiplier'!$A$1:$AQ$44,COLUMN('Non-energy Multiplier'!AI$1),0)</f>
        <v>0</v>
      </c>
      <c r="AJ7" s="136">
        <f>$C7*VLOOKUP($A7,'Non-energy Multiplier'!$A$1:$AQ$44,COLUMN('Non-energy Multiplier'!AJ$1),0)</f>
        <v>0</v>
      </c>
      <c r="AK7" s="136">
        <f>$C7*VLOOKUP($A7,'Non-energy Multiplier'!$A$1:$AQ$44,COLUMN('Non-energy Multiplier'!AK$1),0)</f>
        <v>0</v>
      </c>
      <c r="AL7" s="136">
        <f>$C7*VLOOKUP($A7,'Non-energy Multiplier'!$A$1:$AQ$44,COLUMN('Non-energy Multiplier'!AL$1),0)</f>
        <v>0</v>
      </c>
      <c r="AM7" s="136">
        <f>$C7*VLOOKUP($A7,'Non-energy Multiplier'!$A$1:$AQ$44,COLUMN('Non-energy Multiplier'!AM$1),0)</f>
        <v>0</v>
      </c>
      <c r="AN7" s="136">
        <f>$C7*VLOOKUP($A7,'Non-energy Multiplier'!$A$1:$AQ$44,COLUMN('Non-energy Multiplier'!AN$1),0)</f>
        <v>0</v>
      </c>
      <c r="AO7" s="136">
        <f>$C7*VLOOKUP($A7,'Non-energy Multiplier'!$A$1:$AQ$44,COLUMN('Non-energy Multiplier'!AO$1),0)</f>
        <v>0</v>
      </c>
      <c r="AP7" s="136">
        <f>$C7*VLOOKUP($A7,'Non-energy Multiplier'!$A$1:$AQ$44,COLUMN('Non-energy Multiplier'!AP$1),0)</f>
        <v>0</v>
      </c>
      <c r="AQ7" s="136">
        <f>$C7*VLOOKUP($A7,'Non-energy Multiplier'!$A$1:$AQ$44,COLUMN('Non-energy Multiplier'!AQ$1),0)</f>
        <v>0</v>
      </c>
      <c r="AR7" s="136" t="str">
        <f>VLOOKUP($A7,'Sector Match'!$A$1:$B$43,2,0)</f>
        <v>other mining and quarrying 07T08</v>
      </c>
    </row>
    <row r="8" spans="1:44" x14ac:dyDescent="0.2">
      <c r="A8" s="12" t="s">
        <v>7</v>
      </c>
      <c r="B8" s="136">
        <f>'Non-energy Use 2019'!F121</f>
        <v>0</v>
      </c>
      <c r="C8" s="136">
        <f>'Non-energy Use 2020'!F120</f>
        <v>0</v>
      </c>
      <c r="D8" s="136">
        <f>$C8*VLOOKUP($A8,'Non-energy Multiplier'!$A$1:$AQ$44,COLUMN('Non-energy Multiplier'!D$1),0)</f>
        <v>0</v>
      </c>
      <c r="E8" s="136">
        <f>$C8*VLOOKUP($A8,'Non-energy Multiplier'!$A$1:$AQ$44,COLUMN('Non-energy Multiplier'!E$1),0)</f>
        <v>0</v>
      </c>
      <c r="F8" s="136">
        <f>$C8*VLOOKUP($A8,'Non-energy Multiplier'!$A$1:$AQ$44,COLUMN('Non-energy Multiplier'!F$1),0)</f>
        <v>0</v>
      </c>
      <c r="G8" s="136">
        <f>$C8*VLOOKUP($A8,'Non-energy Multiplier'!$A$1:$AQ$44,COLUMN('Non-energy Multiplier'!G$1),0)</f>
        <v>0</v>
      </c>
      <c r="H8" s="136">
        <f>$C8*VLOOKUP($A8,'Non-energy Multiplier'!$A$1:$AQ$44,COLUMN('Non-energy Multiplier'!H$1),0)</f>
        <v>0</v>
      </c>
      <c r="I8" s="136">
        <f>$C8*VLOOKUP($A8,'Non-energy Multiplier'!$A$1:$AQ$44,COLUMN('Non-energy Multiplier'!I$1),0)</f>
        <v>0</v>
      </c>
      <c r="J8" s="136">
        <f>$C8*VLOOKUP($A8,'Non-energy Multiplier'!$A$1:$AQ$44,COLUMN('Non-energy Multiplier'!J$1),0)</f>
        <v>0</v>
      </c>
      <c r="K8" s="136">
        <f>$C8*VLOOKUP($A8,'Non-energy Multiplier'!$A$1:$AQ$44,COLUMN('Non-energy Multiplier'!K$1),0)</f>
        <v>0</v>
      </c>
      <c r="L8" s="136">
        <f>$C8*VLOOKUP($A8,'Non-energy Multiplier'!$A$1:$AQ$44,COLUMN('Non-energy Multiplier'!L$1),0)</f>
        <v>0</v>
      </c>
      <c r="M8" s="136">
        <f>$C8*VLOOKUP($A8,'Non-energy Multiplier'!$A$1:$AQ$44,COLUMN('Non-energy Multiplier'!M$1),0)</f>
        <v>0</v>
      </c>
      <c r="N8" s="136">
        <f>$C8*VLOOKUP($A8,'Non-energy Multiplier'!$A$1:$AQ$44,COLUMN('Non-energy Multiplier'!N$1),0)</f>
        <v>0</v>
      </c>
      <c r="O8" s="136">
        <f>$C8*VLOOKUP($A8,'Non-energy Multiplier'!$A$1:$AQ$44,COLUMN('Non-energy Multiplier'!O$1),0)</f>
        <v>0</v>
      </c>
      <c r="P8" s="136">
        <f>$C8*VLOOKUP($A8,'Non-energy Multiplier'!$A$1:$AQ$44,COLUMN('Non-energy Multiplier'!P$1),0)</f>
        <v>0</v>
      </c>
      <c r="Q8" s="136">
        <f>$C8*VLOOKUP($A8,'Non-energy Multiplier'!$A$1:$AQ$44,COLUMN('Non-energy Multiplier'!Q$1),0)</f>
        <v>0</v>
      </c>
      <c r="R8" s="136">
        <f>$C8*VLOOKUP($A8,'Non-energy Multiplier'!$A$1:$AQ$44,COLUMN('Non-energy Multiplier'!R$1),0)</f>
        <v>0</v>
      </c>
      <c r="S8" s="136">
        <f>$C8*VLOOKUP($A8,'Non-energy Multiplier'!$A$1:$AQ$44,COLUMN('Non-energy Multiplier'!S$1),0)</f>
        <v>0</v>
      </c>
      <c r="T8" s="136">
        <f>$C8*VLOOKUP($A8,'Non-energy Multiplier'!$A$1:$AQ$44,COLUMN('Non-energy Multiplier'!T$1),0)</f>
        <v>0</v>
      </c>
      <c r="U8" s="136">
        <f>$C8*VLOOKUP($A8,'Non-energy Multiplier'!$A$1:$AQ$44,COLUMN('Non-energy Multiplier'!U$1),0)</f>
        <v>0</v>
      </c>
      <c r="V8" s="136">
        <f>$C8*VLOOKUP($A8,'Non-energy Multiplier'!$A$1:$AQ$44,COLUMN('Non-energy Multiplier'!V$1),0)</f>
        <v>0</v>
      </c>
      <c r="W8" s="136">
        <f>$C8*VLOOKUP($A8,'Non-energy Multiplier'!$A$1:$AQ$44,COLUMN('Non-energy Multiplier'!W$1),0)</f>
        <v>0</v>
      </c>
      <c r="X8" s="136">
        <f>$C8*VLOOKUP($A8,'Non-energy Multiplier'!$A$1:$AQ$44,COLUMN('Non-energy Multiplier'!X$1),0)</f>
        <v>0</v>
      </c>
      <c r="Y8" s="136">
        <f>$C8*VLOOKUP($A8,'Non-energy Multiplier'!$A$1:$AQ$44,COLUMN('Non-energy Multiplier'!Y$1),0)</f>
        <v>0</v>
      </c>
      <c r="Z8" s="136">
        <f>$C8*VLOOKUP($A8,'Non-energy Multiplier'!$A$1:$AQ$44,COLUMN('Non-energy Multiplier'!Z$1),0)</f>
        <v>0</v>
      </c>
      <c r="AA8" s="136">
        <f>$C8*VLOOKUP($A8,'Non-energy Multiplier'!$A$1:$AQ$44,COLUMN('Non-energy Multiplier'!AA$1),0)</f>
        <v>0</v>
      </c>
      <c r="AB8" s="136">
        <f>$C8*VLOOKUP($A8,'Non-energy Multiplier'!$A$1:$AQ$44,COLUMN('Non-energy Multiplier'!AB$1),0)</f>
        <v>0</v>
      </c>
      <c r="AC8" s="136">
        <f>$C8*VLOOKUP($A8,'Non-energy Multiplier'!$A$1:$AQ$44,COLUMN('Non-energy Multiplier'!AC$1),0)</f>
        <v>0</v>
      </c>
      <c r="AD8" s="136">
        <f>$C8*VLOOKUP($A8,'Non-energy Multiplier'!$A$1:$AQ$44,COLUMN('Non-energy Multiplier'!AD$1),0)</f>
        <v>0</v>
      </c>
      <c r="AE8" s="136">
        <f>$C8*VLOOKUP($A8,'Non-energy Multiplier'!$A$1:$AQ$44,COLUMN('Non-energy Multiplier'!AE$1),0)</f>
        <v>0</v>
      </c>
      <c r="AF8" s="136">
        <f>$C8*VLOOKUP($A8,'Non-energy Multiplier'!$A$1:$AQ$44,COLUMN('Non-energy Multiplier'!AF$1),0)</f>
        <v>0</v>
      </c>
      <c r="AG8" s="136">
        <f>$C8*VLOOKUP($A8,'Non-energy Multiplier'!$A$1:$AQ$44,COLUMN('Non-energy Multiplier'!AG$1),0)</f>
        <v>0</v>
      </c>
      <c r="AH8" s="136">
        <f>$C8*VLOOKUP($A8,'Non-energy Multiplier'!$A$1:$AQ$44,COLUMN('Non-energy Multiplier'!AH$1),0)</f>
        <v>0</v>
      </c>
      <c r="AI8" s="136">
        <f>$C8*VLOOKUP($A8,'Non-energy Multiplier'!$A$1:$AQ$44,COLUMN('Non-energy Multiplier'!AI$1),0)</f>
        <v>0</v>
      </c>
      <c r="AJ8" s="136">
        <f>$C8*VLOOKUP($A8,'Non-energy Multiplier'!$A$1:$AQ$44,COLUMN('Non-energy Multiplier'!AJ$1),0)</f>
        <v>0</v>
      </c>
      <c r="AK8" s="136">
        <f>$C8*VLOOKUP($A8,'Non-energy Multiplier'!$A$1:$AQ$44,COLUMN('Non-energy Multiplier'!AK$1),0)</f>
        <v>0</v>
      </c>
      <c r="AL8" s="136">
        <f>$C8*VLOOKUP($A8,'Non-energy Multiplier'!$A$1:$AQ$44,COLUMN('Non-energy Multiplier'!AL$1),0)</f>
        <v>0</v>
      </c>
      <c r="AM8" s="136">
        <f>$C8*VLOOKUP($A8,'Non-energy Multiplier'!$A$1:$AQ$44,COLUMN('Non-energy Multiplier'!AM$1),0)</f>
        <v>0</v>
      </c>
      <c r="AN8" s="136">
        <f>$C8*VLOOKUP($A8,'Non-energy Multiplier'!$A$1:$AQ$44,COLUMN('Non-energy Multiplier'!AN$1),0)</f>
        <v>0</v>
      </c>
      <c r="AO8" s="136">
        <f>$C8*VLOOKUP($A8,'Non-energy Multiplier'!$A$1:$AQ$44,COLUMN('Non-energy Multiplier'!AO$1),0)</f>
        <v>0</v>
      </c>
      <c r="AP8" s="136">
        <f>$C8*VLOOKUP($A8,'Non-energy Multiplier'!$A$1:$AQ$44,COLUMN('Non-energy Multiplier'!AP$1),0)</f>
        <v>0</v>
      </c>
      <c r="AQ8" s="136">
        <f>$C8*VLOOKUP($A8,'Non-energy Multiplier'!$A$1:$AQ$44,COLUMN('Non-energy Multiplier'!AQ$1),0)</f>
        <v>0</v>
      </c>
      <c r="AR8" s="136" t="str">
        <f>VLOOKUP($A8,'Sector Match'!$A$1:$B$43,2,0)</f>
        <v>Mining Support Service Activities 09</v>
      </c>
    </row>
    <row r="9" spans="1:44" x14ac:dyDescent="0.2">
      <c r="A9" s="12" t="s">
        <v>8</v>
      </c>
      <c r="B9" s="136">
        <f>'Non-energy Use 2019'!F122</f>
        <v>0</v>
      </c>
      <c r="C9" s="136">
        <f>'Non-energy Use 2020'!F121</f>
        <v>0</v>
      </c>
      <c r="D9" s="136">
        <f>$C9*VLOOKUP($A9,'Non-energy Multiplier'!$A$1:$AQ$44,COLUMN('Non-energy Multiplier'!D$1),0)</f>
        <v>0</v>
      </c>
      <c r="E9" s="136">
        <f>$C9*VLOOKUP($A9,'Non-energy Multiplier'!$A$1:$AQ$44,COLUMN('Non-energy Multiplier'!E$1),0)</f>
        <v>0</v>
      </c>
      <c r="F9" s="136">
        <f>$C9*VLOOKUP($A9,'Non-energy Multiplier'!$A$1:$AQ$44,COLUMN('Non-energy Multiplier'!F$1),0)</f>
        <v>0</v>
      </c>
      <c r="G9" s="136">
        <f>$C9*VLOOKUP($A9,'Non-energy Multiplier'!$A$1:$AQ$44,COLUMN('Non-energy Multiplier'!G$1),0)</f>
        <v>0</v>
      </c>
      <c r="H9" s="136">
        <f>$C9*VLOOKUP($A9,'Non-energy Multiplier'!$A$1:$AQ$44,COLUMN('Non-energy Multiplier'!H$1),0)</f>
        <v>0</v>
      </c>
      <c r="I9" s="136">
        <f>$C9*VLOOKUP($A9,'Non-energy Multiplier'!$A$1:$AQ$44,COLUMN('Non-energy Multiplier'!I$1),0)</f>
        <v>0</v>
      </c>
      <c r="J9" s="136">
        <f>$C9*VLOOKUP($A9,'Non-energy Multiplier'!$A$1:$AQ$44,COLUMN('Non-energy Multiplier'!J$1),0)</f>
        <v>0</v>
      </c>
      <c r="K9" s="136">
        <f>$C9*VLOOKUP($A9,'Non-energy Multiplier'!$A$1:$AQ$44,COLUMN('Non-energy Multiplier'!K$1),0)</f>
        <v>0</v>
      </c>
      <c r="L9" s="136">
        <f>$C9*VLOOKUP($A9,'Non-energy Multiplier'!$A$1:$AQ$44,COLUMN('Non-energy Multiplier'!L$1),0)</f>
        <v>0</v>
      </c>
      <c r="M9" s="136">
        <f>$C9*VLOOKUP($A9,'Non-energy Multiplier'!$A$1:$AQ$44,COLUMN('Non-energy Multiplier'!M$1),0)</f>
        <v>0</v>
      </c>
      <c r="N9" s="136">
        <f>$C9*VLOOKUP($A9,'Non-energy Multiplier'!$A$1:$AQ$44,COLUMN('Non-energy Multiplier'!N$1),0)</f>
        <v>0</v>
      </c>
      <c r="O9" s="136">
        <f>$C9*VLOOKUP($A9,'Non-energy Multiplier'!$A$1:$AQ$44,COLUMN('Non-energy Multiplier'!O$1),0)</f>
        <v>0</v>
      </c>
      <c r="P9" s="136">
        <f>$C9*VLOOKUP($A9,'Non-energy Multiplier'!$A$1:$AQ$44,COLUMN('Non-energy Multiplier'!P$1),0)</f>
        <v>0</v>
      </c>
      <c r="Q9" s="136">
        <f>$C9*VLOOKUP($A9,'Non-energy Multiplier'!$A$1:$AQ$44,COLUMN('Non-energy Multiplier'!Q$1),0)</f>
        <v>0</v>
      </c>
      <c r="R9" s="136">
        <f>$C9*VLOOKUP($A9,'Non-energy Multiplier'!$A$1:$AQ$44,COLUMN('Non-energy Multiplier'!R$1),0)</f>
        <v>0</v>
      </c>
      <c r="S9" s="136">
        <f>$C9*VLOOKUP($A9,'Non-energy Multiplier'!$A$1:$AQ$44,COLUMN('Non-energy Multiplier'!S$1),0)</f>
        <v>0</v>
      </c>
      <c r="T9" s="136">
        <f>$C9*VLOOKUP($A9,'Non-energy Multiplier'!$A$1:$AQ$44,COLUMN('Non-energy Multiplier'!T$1),0)</f>
        <v>0</v>
      </c>
      <c r="U9" s="136">
        <f>$C9*VLOOKUP($A9,'Non-energy Multiplier'!$A$1:$AQ$44,COLUMN('Non-energy Multiplier'!U$1),0)</f>
        <v>0</v>
      </c>
      <c r="V9" s="136">
        <f>$C9*VLOOKUP($A9,'Non-energy Multiplier'!$A$1:$AQ$44,COLUMN('Non-energy Multiplier'!V$1),0)</f>
        <v>0</v>
      </c>
      <c r="W9" s="136">
        <f>$C9*VLOOKUP($A9,'Non-energy Multiplier'!$A$1:$AQ$44,COLUMN('Non-energy Multiplier'!W$1),0)</f>
        <v>0</v>
      </c>
      <c r="X9" s="136">
        <f>$C9*VLOOKUP($A9,'Non-energy Multiplier'!$A$1:$AQ$44,COLUMN('Non-energy Multiplier'!X$1),0)</f>
        <v>0</v>
      </c>
      <c r="Y9" s="136">
        <f>$C9*VLOOKUP($A9,'Non-energy Multiplier'!$A$1:$AQ$44,COLUMN('Non-energy Multiplier'!Y$1),0)</f>
        <v>0</v>
      </c>
      <c r="Z9" s="136">
        <f>$C9*VLOOKUP($A9,'Non-energy Multiplier'!$A$1:$AQ$44,COLUMN('Non-energy Multiplier'!Z$1),0)</f>
        <v>0</v>
      </c>
      <c r="AA9" s="136">
        <f>$C9*VLOOKUP($A9,'Non-energy Multiplier'!$A$1:$AQ$44,COLUMN('Non-energy Multiplier'!AA$1),0)</f>
        <v>0</v>
      </c>
      <c r="AB9" s="136">
        <f>$C9*VLOOKUP($A9,'Non-energy Multiplier'!$A$1:$AQ$44,COLUMN('Non-energy Multiplier'!AB$1),0)</f>
        <v>0</v>
      </c>
      <c r="AC9" s="136">
        <f>$C9*VLOOKUP($A9,'Non-energy Multiplier'!$A$1:$AQ$44,COLUMN('Non-energy Multiplier'!AC$1),0)</f>
        <v>0</v>
      </c>
      <c r="AD9" s="136">
        <f>$C9*VLOOKUP($A9,'Non-energy Multiplier'!$A$1:$AQ$44,COLUMN('Non-energy Multiplier'!AD$1),0)</f>
        <v>0</v>
      </c>
      <c r="AE9" s="136">
        <f>$C9*VLOOKUP($A9,'Non-energy Multiplier'!$A$1:$AQ$44,COLUMN('Non-energy Multiplier'!AE$1),0)</f>
        <v>0</v>
      </c>
      <c r="AF9" s="136">
        <f>$C9*VLOOKUP($A9,'Non-energy Multiplier'!$A$1:$AQ$44,COLUMN('Non-energy Multiplier'!AF$1),0)</f>
        <v>0</v>
      </c>
      <c r="AG9" s="136">
        <f>$C9*VLOOKUP($A9,'Non-energy Multiplier'!$A$1:$AQ$44,COLUMN('Non-energy Multiplier'!AG$1),0)</f>
        <v>0</v>
      </c>
      <c r="AH9" s="136">
        <f>$C9*VLOOKUP($A9,'Non-energy Multiplier'!$A$1:$AQ$44,COLUMN('Non-energy Multiplier'!AH$1),0)</f>
        <v>0</v>
      </c>
      <c r="AI9" s="136">
        <f>$C9*VLOOKUP($A9,'Non-energy Multiplier'!$A$1:$AQ$44,COLUMN('Non-energy Multiplier'!AI$1),0)</f>
        <v>0</v>
      </c>
      <c r="AJ9" s="136">
        <f>$C9*VLOOKUP($A9,'Non-energy Multiplier'!$A$1:$AQ$44,COLUMN('Non-energy Multiplier'!AJ$1),0)</f>
        <v>0</v>
      </c>
      <c r="AK9" s="136">
        <f>$C9*VLOOKUP($A9,'Non-energy Multiplier'!$A$1:$AQ$44,COLUMN('Non-energy Multiplier'!AK$1),0)</f>
        <v>0</v>
      </c>
      <c r="AL9" s="136">
        <f>$C9*VLOOKUP($A9,'Non-energy Multiplier'!$A$1:$AQ$44,COLUMN('Non-energy Multiplier'!AL$1),0)</f>
        <v>0</v>
      </c>
      <c r="AM9" s="136">
        <f>$C9*VLOOKUP($A9,'Non-energy Multiplier'!$A$1:$AQ$44,COLUMN('Non-energy Multiplier'!AM$1),0)</f>
        <v>0</v>
      </c>
      <c r="AN9" s="136">
        <f>$C9*VLOOKUP($A9,'Non-energy Multiplier'!$A$1:$AQ$44,COLUMN('Non-energy Multiplier'!AN$1),0)</f>
        <v>0</v>
      </c>
      <c r="AO9" s="136">
        <f>$C9*VLOOKUP($A9,'Non-energy Multiplier'!$A$1:$AQ$44,COLUMN('Non-energy Multiplier'!AO$1),0)</f>
        <v>0</v>
      </c>
      <c r="AP9" s="136">
        <f>$C9*VLOOKUP($A9,'Non-energy Multiplier'!$A$1:$AQ$44,COLUMN('Non-energy Multiplier'!AP$1),0)</f>
        <v>0</v>
      </c>
      <c r="AQ9" s="136">
        <f>$C9*VLOOKUP($A9,'Non-energy Multiplier'!$A$1:$AQ$44,COLUMN('Non-energy Multiplier'!AQ$1),0)</f>
        <v>0</v>
      </c>
      <c r="AR9" s="136" t="str">
        <f>VLOOKUP($A9,'Sector Match'!$A$1:$B$43,2,0)</f>
        <v>Mining Support Service Activities 09</v>
      </c>
    </row>
    <row r="10" spans="1:44" x14ac:dyDescent="0.2">
      <c r="A10" s="12" t="s">
        <v>9</v>
      </c>
      <c r="B10" s="136">
        <f>'Non-energy Use 2019'!F123</f>
        <v>0</v>
      </c>
      <c r="C10" s="136">
        <f>'Non-energy Use 2020'!F122</f>
        <v>0</v>
      </c>
      <c r="D10" s="136">
        <f>$C10*VLOOKUP($A10,'Non-energy Multiplier'!$A$1:$AQ$44,COLUMN('Non-energy Multiplier'!D$1),0)</f>
        <v>0</v>
      </c>
      <c r="E10" s="136">
        <f>$C10*VLOOKUP($A10,'Non-energy Multiplier'!$A$1:$AQ$44,COLUMN('Non-energy Multiplier'!E$1),0)</f>
        <v>0</v>
      </c>
      <c r="F10" s="136">
        <f>$C10*VLOOKUP($A10,'Non-energy Multiplier'!$A$1:$AQ$44,COLUMN('Non-energy Multiplier'!F$1),0)</f>
        <v>0</v>
      </c>
      <c r="G10" s="136">
        <f>$C10*VLOOKUP($A10,'Non-energy Multiplier'!$A$1:$AQ$44,COLUMN('Non-energy Multiplier'!G$1),0)</f>
        <v>0</v>
      </c>
      <c r="H10" s="136">
        <f>$C10*VLOOKUP($A10,'Non-energy Multiplier'!$A$1:$AQ$44,COLUMN('Non-energy Multiplier'!H$1),0)</f>
        <v>0</v>
      </c>
      <c r="I10" s="136">
        <f>$C10*VLOOKUP($A10,'Non-energy Multiplier'!$A$1:$AQ$44,COLUMN('Non-energy Multiplier'!I$1),0)</f>
        <v>0</v>
      </c>
      <c r="J10" s="136">
        <f>$C10*VLOOKUP($A10,'Non-energy Multiplier'!$A$1:$AQ$44,COLUMN('Non-energy Multiplier'!J$1),0)</f>
        <v>0</v>
      </c>
      <c r="K10" s="136">
        <f>$C10*VLOOKUP($A10,'Non-energy Multiplier'!$A$1:$AQ$44,COLUMN('Non-energy Multiplier'!K$1),0)</f>
        <v>0</v>
      </c>
      <c r="L10" s="136">
        <f>$C10*VLOOKUP($A10,'Non-energy Multiplier'!$A$1:$AQ$44,COLUMN('Non-energy Multiplier'!L$1),0)</f>
        <v>0</v>
      </c>
      <c r="M10" s="136">
        <f>$C10*VLOOKUP($A10,'Non-energy Multiplier'!$A$1:$AQ$44,COLUMN('Non-energy Multiplier'!M$1),0)</f>
        <v>0</v>
      </c>
      <c r="N10" s="136">
        <f>$C10*VLOOKUP($A10,'Non-energy Multiplier'!$A$1:$AQ$44,COLUMN('Non-energy Multiplier'!N$1),0)</f>
        <v>0</v>
      </c>
      <c r="O10" s="136">
        <f>$C10*VLOOKUP($A10,'Non-energy Multiplier'!$A$1:$AQ$44,COLUMN('Non-energy Multiplier'!O$1),0)</f>
        <v>0</v>
      </c>
      <c r="P10" s="136">
        <f>$C10*VLOOKUP($A10,'Non-energy Multiplier'!$A$1:$AQ$44,COLUMN('Non-energy Multiplier'!P$1),0)</f>
        <v>0</v>
      </c>
      <c r="Q10" s="136">
        <f>$C10*VLOOKUP($A10,'Non-energy Multiplier'!$A$1:$AQ$44,COLUMN('Non-energy Multiplier'!Q$1),0)</f>
        <v>0</v>
      </c>
      <c r="R10" s="136">
        <f>$C10*VLOOKUP($A10,'Non-energy Multiplier'!$A$1:$AQ$44,COLUMN('Non-energy Multiplier'!R$1),0)</f>
        <v>0</v>
      </c>
      <c r="S10" s="136">
        <f>$C10*VLOOKUP($A10,'Non-energy Multiplier'!$A$1:$AQ$44,COLUMN('Non-energy Multiplier'!S$1),0)</f>
        <v>0</v>
      </c>
      <c r="T10" s="136">
        <f>$C10*VLOOKUP($A10,'Non-energy Multiplier'!$A$1:$AQ$44,COLUMN('Non-energy Multiplier'!T$1),0)</f>
        <v>0</v>
      </c>
      <c r="U10" s="136">
        <f>$C10*VLOOKUP($A10,'Non-energy Multiplier'!$A$1:$AQ$44,COLUMN('Non-energy Multiplier'!U$1),0)</f>
        <v>0</v>
      </c>
      <c r="V10" s="136">
        <f>$C10*VLOOKUP($A10,'Non-energy Multiplier'!$A$1:$AQ$44,COLUMN('Non-energy Multiplier'!V$1),0)</f>
        <v>0</v>
      </c>
      <c r="W10" s="136">
        <f>$C10*VLOOKUP($A10,'Non-energy Multiplier'!$A$1:$AQ$44,COLUMN('Non-energy Multiplier'!W$1),0)</f>
        <v>0</v>
      </c>
      <c r="X10" s="136">
        <f>$C10*VLOOKUP($A10,'Non-energy Multiplier'!$A$1:$AQ$44,COLUMN('Non-energy Multiplier'!X$1),0)</f>
        <v>0</v>
      </c>
      <c r="Y10" s="136">
        <f>$C10*VLOOKUP($A10,'Non-energy Multiplier'!$A$1:$AQ$44,COLUMN('Non-energy Multiplier'!Y$1),0)</f>
        <v>0</v>
      </c>
      <c r="Z10" s="136">
        <f>$C10*VLOOKUP($A10,'Non-energy Multiplier'!$A$1:$AQ$44,COLUMN('Non-energy Multiplier'!Z$1),0)</f>
        <v>0</v>
      </c>
      <c r="AA10" s="136">
        <f>$C10*VLOOKUP($A10,'Non-energy Multiplier'!$A$1:$AQ$44,COLUMN('Non-energy Multiplier'!AA$1),0)</f>
        <v>0</v>
      </c>
      <c r="AB10" s="136">
        <f>$C10*VLOOKUP($A10,'Non-energy Multiplier'!$A$1:$AQ$44,COLUMN('Non-energy Multiplier'!AB$1),0)</f>
        <v>0</v>
      </c>
      <c r="AC10" s="136">
        <f>$C10*VLOOKUP($A10,'Non-energy Multiplier'!$A$1:$AQ$44,COLUMN('Non-energy Multiplier'!AC$1),0)</f>
        <v>0</v>
      </c>
      <c r="AD10" s="136">
        <f>$C10*VLOOKUP($A10,'Non-energy Multiplier'!$A$1:$AQ$44,COLUMN('Non-energy Multiplier'!AD$1),0)</f>
        <v>0</v>
      </c>
      <c r="AE10" s="136">
        <f>$C10*VLOOKUP($A10,'Non-energy Multiplier'!$A$1:$AQ$44,COLUMN('Non-energy Multiplier'!AE$1),0)</f>
        <v>0</v>
      </c>
      <c r="AF10" s="136">
        <f>$C10*VLOOKUP($A10,'Non-energy Multiplier'!$A$1:$AQ$44,COLUMN('Non-energy Multiplier'!AF$1),0)</f>
        <v>0</v>
      </c>
      <c r="AG10" s="136">
        <f>$C10*VLOOKUP($A10,'Non-energy Multiplier'!$A$1:$AQ$44,COLUMN('Non-energy Multiplier'!AG$1),0)</f>
        <v>0</v>
      </c>
      <c r="AH10" s="136">
        <f>$C10*VLOOKUP($A10,'Non-energy Multiplier'!$A$1:$AQ$44,COLUMN('Non-energy Multiplier'!AH$1),0)</f>
        <v>0</v>
      </c>
      <c r="AI10" s="136">
        <f>$C10*VLOOKUP($A10,'Non-energy Multiplier'!$A$1:$AQ$44,COLUMN('Non-energy Multiplier'!AI$1),0)</f>
        <v>0</v>
      </c>
      <c r="AJ10" s="136">
        <f>$C10*VLOOKUP($A10,'Non-energy Multiplier'!$A$1:$AQ$44,COLUMN('Non-energy Multiplier'!AJ$1),0)</f>
        <v>0</v>
      </c>
      <c r="AK10" s="136">
        <f>$C10*VLOOKUP($A10,'Non-energy Multiplier'!$A$1:$AQ$44,COLUMN('Non-energy Multiplier'!AK$1),0)</f>
        <v>0</v>
      </c>
      <c r="AL10" s="136">
        <f>$C10*VLOOKUP($A10,'Non-energy Multiplier'!$A$1:$AQ$44,COLUMN('Non-energy Multiplier'!AL$1),0)</f>
        <v>0</v>
      </c>
      <c r="AM10" s="136">
        <f>$C10*VLOOKUP($A10,'Non-energy Multiplier'!$A$1:$AQ$44,COLUMN('Non-energy Multiplier'!AM$1),0)</f>
        <v>0</v>
      </c>
      <c r="AN10" s="136">
        <f>$C10*VLOOKUP($A10,'Non-energy Multiplier'!$A$1:$AQ$44,COLUMN('Non-energy Multiplier'!AN$1),0)</f>
        <v>0</v>
      </c>
      <c r="AO10" s="136">
        <f>$C10*VLOOKUP($A10,'Non-energy Multiplier'!$A$1:$AQ$44,COLUMN('Non-energy Multiplier'!AO$1),0)</f>
        <v>0</v>
      </c>
      <c r="AP10" s="136">
        <f>$C10*VLOOKUP($A10,'Non-energy Multiplier'!$A$1:$AQ$44,COLUMN('Non-energy Multiplier'!AP$1),0)</f>
        <v>0</v>
      </c>
      <c r="AQ10" s="136">
        <f>$C10*VLOOKUP($A10,'Non-energy Multiplier'!$A$1:$AQ$44,COLUMN('Non-energy Multiplier'!AQ$1),0)</f>
        <v>0</v>
      </c>
      <c r="AR10" s="136" t="str">
        <f>VLOOKUP($A10,'Sector Match'!$A$1:$B$43,2,0)</f>
        <v>food beverage and tobacco 10T12</v>
      </c>
    </row>
    <row r="11" spans="1:44" x14ac:dyDescent="0.2">
      <c r="A11" s="12" t="s">
        <v>10</v>
      </c>
      <c r="B11" s="136">
        <f>'Non-energy Use 2019'!F124</f>
        <v>0</v>
      </c>
      <c r="C11" s="136">
        <f>'Non-energy Use 2020'!F123</f>
        <v>0</v>
      </c>
      <c r="D11" s="136">
        <f>$C11*VLOOKUP($A11,'Non-energy Multiplier'!$A$1:$AQ$44,COLUMN('Non-energy Multiplier'!D$1),0)</f>
        <v>0</v>
      </c>
      <c r="E11" s="136">
        <f>$C11*VLOOKUP($A11,'Non-energy Multiplier'!$A$1:$AQ$44,COLUMN('Non-energy Multiplier'!E$1),0)</f>
        <v>0</v>
      </c>
      <c r="F11" s="136">
        <f>$C11*VLOOKUP($A11,'Non-energy Multiplier'!$A$1:$AQ$44,COLUMN('Non-energy Multiplier'!F$1),0)</f>
        <v>0</v>
      </c>
      <c r="G11" s="136">
        <f>$C11*VLOOKUP($A11,'Non-energy Multiplier'!$A$1:$AQ$44,COLUMN('Non-energy Multiplier'!G$1),0)</f>
        <v>0</v>
      </c>
      <c r="H11" s="136">
        <f>$C11*VLOOKUP($A11,'Non-energy Multiplier'!$A$1:$AQ$44,COLUMN('Non-energy Multiplier'!H$1),0)</f>
        <v>0</v>
      </c>
      <c r="I11" s="136">
        <f>$C11*VLOOKUP($A11,'Non-energy Multiplier'!$A$1:$AQ$44,COLUMN('Non-energy Multiplier'!I$1),0)</f>
        <v>0</v>
      </c>
      <c r="J11" s="136">
        <f>$C11*VLOOKUP($A11,'Non-energy Multiplier'!$A$1:$AQ$44,COLUMN('Non-energy Multiplier'!J$1),0)</f>
        <v>0</v>
      </c>
      <c r="K11" s="136">
        <f>$C11*VLOOKUP($A11,'Non-energy Multiplier'!$A$1:$AQ$44,COLUMN('Non-energy Multiplier'!K$1),0)</f>
        <v>0</v>
      </c>
      <c r="L11" s="136">
        <f>$C11*VLOOKUP($A11,'Non-energy Multiplier'!$A$1:$AQ$44,COLUMN('Non-energy Multiplier'!L$1),0)</f>
        <v>0</v>
      </c>
      <c r="M11" s="136">
        <f>$C11*VLOOKUP($A11,'Non-energy Multiplier'!$A$1:$AQ$44,COLUMN('Non-energy Multiplier'!M$1),0)</f>
        <v>0</v>
      </c>
      <c r="N11" s="136">
        <f>$C11*VLOOKUP($A11,'Non-energy Multiplier'!$A$1:$AQ$44,COLUMN('Non-energy Multiplier'!N$1),0)</f>
        <v>0</v>
      </c>
      <c r="O11" s="136">
        <f>$C11*VLOOKUP($A11,'Non-energy Multiplier'!$A$1:$AQ$44,COLUMN('Non-energy Multiplier'!O$1),0)</f>
        <v>0</v>
      </c>
      <c r="P11" s="136">
        <f>$C11*VLOOKUP($A11,'Non-energy Multiplier'!$A$1:$AQ$44,COLUMN('Non-energy Multiplier'!P$1),0)</f>
        <v>0</v>
      </c>
      <c r="Q11" s="136">
        <f>$C11*VLOOKUP($A11,'Non-energy Multiplier'!$A$1:$AQ$44,COLUMN('Non-energy Multiplier'!Q$1),0)</f>
        <v>0</v>
      </c>
      <c r="R11" s="136">
        <f>$C11*VLOOKUP($A11,'Non-energy Multiplier'!$A$1:$AQ$44,COLUMN('Non-energy Multiplier'!R$1),0)</f>
        <v>0</v>
      </c>
      <c r="S11" s="136">
        <f>$C11*VLOOKUP($A11,'Non-energy Multiplier'!$A$1:$AQ$44,COLUMN('Non-energy Multiplier'!S$1),0)</f>
        <v>0</v>
      </c>
      <c r="T11" s="136">
        <f>$C11*VLOOKUP($A11,'Non-energy Multiplier'!$A$1:$AQ$44,COLUMN('Non-energy Multiplier'!T$1),0)</f>
        <v>0</v>
      </c>
      <c r="U11" s="136">
        <f>$C11*VLOOKUP($A11,'Non-energy Multiplier'!$A$1:$AQ$44,COLUMN('Non-energy Multiplier'!U$1),0)</f>
        <v>0</v>
      </c>
      <c r="V11" s="136">
        <f>$C11*VLOOKUP($A11,'Non-energy Multiplier'!$A$1:$AQ$44,COLUMN('Non-energy Multiplier'!V$1),0)</f>
        <v>0</v>
      </c>
      <c r="W11" s="136">
        <f>$C11*VLOOKUP($A11,'Non-energy Multiplier'!$A$1:$AQ$44,COLUMN('Non-energy Multiplier'!W$1),0)</f>
        <v>0</v>
      </c>
      <c r="X11" s="136">
        <f>$C11*VLOOKUP($A11,'Non-energy Multiplier'!$A$1:$AQ$44,COLUMN('Non-energy Multiplier'!X$1),0)</f>
        <v>0</v>
      </c>
      <c r="Y11" s="136">
        <f>$C11*VLOOKUP($A11,'Non-energy Multiplier'!$A$1:$AQ$44,COLUMN('Non-energy Multiplier'!Y$1),0)</f>
        <v>0</v>
      </c>
      <c r="Z11" s="136">
        <f>$C11*VLOOKUP($A11,'Non-energy Multiplier'!$A$1:$AQ$44,COLUMN('Non-energy Multiplier'!Z$1),0)</f>
        <v>0</v>
      </c>
      <c r="AA11" s="136">
        <f>$C11*VLOOKUP($A11,'Non-energy Multiplier'!$A$1:$AQ$44,COLUMN('Non-energy Multiplier'!AA$1),0)</f>
        <v>0</v>
      </c>
      <c r="AB11" s="136">
        <f>$C11*VLOOKUP($A11,'Non-energy Multiplier'!$A$1:$AQ$44,COLUMN('Non-energy Multiplier'!AB$1),0)</f>
        <v>0</v>
      </c>
      <c r="AC11" s="136">
        <f>$C11*VLOOKUP($A11,'Non-energy Multiplier'!$A$1:$AQ$44,COLUMN('Non-energy Multiplier'!AC$1),0)</f>
        <v>0</v>
      </c>
      <c r="AD11" s="136">
        <f>$C11*VLOOKUP($A11,'Non-energy Multiplier'!$A$1:$AQ$44,COLUMN('Non-energy Multiplier'!AD$1),0)</f>
        <v>0</v>
      </c>
      <c r="AE11" s="136">
        <f>$C11*VLOOKUP($A11,'Non-energy Multiplier'!$A$1:$AQ$44,COLUMN('Non-energy Multiplier'!AE$1),0)</f>
        <v>0</v>
      </c>
      <c r="AF11" s="136">
        <f>$C11*VLOOKUP($A11,'Non-energy Multiplier'!$A$1:$AQ$44,COLUMN('Non-energy Multiplier'!AF$1),0)</f>
        <v>0</v>
      </c>
      <c r="AG11" s="136">
        <f>$C11*VLOOKUP($A11,'Non-energy Multiplier'!$A$1:$AQ$44,COLUMN('Non-energy Multiplier'!AG$1),0)</f>
        <v>0</v>
      </c>
      <c r="AH11" s="136">
        <f>$C11*VLOOKUP($A11,'Non-energy Multiplier'!$A$1:$AQ$44,COLUMN('Non-energy Multiplier'!AH$1),0)</f>
        <v>0</v>
      </c>
      <c r="AI11" s="136">
        <f>$C11*VLOOKUP($A11,'Non-energy Multiplier'!$A$1:$AQ$44,COLUMN('Non-energy Multiplier'!AI$1),0)</f>
        <v>0</v>
      </c>
      <c r="AJ11" s="136">
        <f>$C11*VLOOKUP($A11,'Non-energy Multiplier'!$A$1:$AQ$44,COLUMN('Non-energy Multiplier'!AJ$1),0)</f>
        <v>0</v>
      </c>
      <c r="AK11" s="136">
        <f>$C11*VLOOKUP($A11,'Non-energy Multiplier'!$A$1:$AQ$44,COLUMN('Non-energy Multiplier'!AK$1),0)</f>
        <v>0</v>
      </c>
      <c r="AL11" s="136">
        <f>$C11*VLOOKUP($A11,'Non-energy Multiplier'!$A$1:$AQ$44,COLUMN('Non-energy Multiplier'!AL$1),0)</f>
        <v>0</v>
      </c>
      <c r="AM11" s="136">
        <f>$C11*VLOOKUP($A11,'Non-energy Multiplier'!$A$1:$AQ$44,COLUMN('Non-energy Multiplier'!AM$1),0)</f>
        <v>0</v>
      </c>
      <c r="AN11" s="136">
        <f>$C11*VLOOKUP($A11,'Non-energy Multiplier'!$A$1:$AQ$44,COLUMN('Non-energy Multiplier'!AN$1),0)</f>
        <v>0</v>
      </c>
      <c r="AO11" s="136">
        <f>$C11*VLOOKUP($A11,'Non-energy Multiplier'!$A$1:$AQ$44,COLUMN('Non-energy Multiplier'!AO$1),0)</f>
        <v>0</v>
      </c>
      <c r="AP11" s="136">
        <f>$C11*VLOOKUP($A11,'Non-energy Multiplier'!$A$1:$AQ$44,COLUMN('Non-energy Multiplier'!AP$1),0)</f>
        <v>0</v>
      </c>
      <c r="AQ11" s="136">
        <f>$C11*VLOOKUP($A11,'Non-energy Multiplier'!$A$1:$AQ$44,COLUMN('Non-energy Multiplier'!AQ$1),0)</f>
        <v>0</v>
      </c>
      <c r="AR11" s="136" t="str">
        <f>VLOOKUP($A11,'Sector Match'!$A$1:$B$43,2,0)</f>
        <v>food beverage and tobacco 10T12</v>
      </c>
    </row>
    <row r="12" spans="1:44" x14ac:dyDescent="0.2">
      <c r="A12" s="12" t="s">
        <v>11</v>
      </c>
      <c r="B12" s="136">
        <f>'Non-energy Use 2019'!F125</f>
        <v>0</v>
      </c>
      <c r="C12" s="136">
        <f>'Non-energy Use 2020'!F124</f>
        <v>0</v>
      </c>
      <c r="D12" s="136">
        <f>$C12*VLOOKUP($A12,'Non-energy Multiplier'!$A$1:$AQ$44,COLUMN('Non-energy Multiplier'!D$1),0)</f>
        <v>0</v>
      </c>
      <c r="E12" s="136">
        <f>$C12*VLOOKUP($A12,'Non-energy Multiplier'!$A$1:$AQ$44,COLUMN('Non-energy Multiplier'!E$1),0)</f>
        <v>0</v>
      </c>
      <c r="F12" s="136">
        <f>$C12*VLOOKUP($A12,'Non-energy Multiplier'!$A$1:$AQ$44,COLUMN('Non-energy Multiplier'!F$1),0)</f>
        <v>0</v>
      </c>
      <c r="G12" s="136">
        <f>$C12*VLOOKUP($A12,'Non-energy Multiplier'!$A$1:$AQ$44,COLUMN('Non-energy Multiplier'!G$1),0)</f>
        <v>0</v>
      </c>
      <c r="H12" s="136">
        <f>$C12*VLOOKUP($A12,'Non-energy Multiplier'!$A$1:$AQ$44,COLUMN('Non-energy Multiplier'!H$1),0)</f>
        <v>0</v>
      </c>
      <c r="I12" s="136">
        <f>$C12*VLOOKUP($A12,'Non-energy Multiplier'!$A$1:$AQ$44,COLUMN('Non-energy Multiplier'!I$1),0)</f>
        <v>0</v>
      </c>
      <c r="J12" s="136">
        <f>$C12*VLOOKUP($A12,'Non-energy Multiplier'!$A$1:$AQ$44,COLUMN('Non-energy Multiplier'!J$1),0)</f>
        <v>0</v>
      </c>
      <c r="K12" s="136">
        <f>$C12*VLOOKUP($A12,'Non-energy Multiplier'!$A$1:$AQ$44,COLUMN('Non-energy Multiplier'!K$1),0)</f>
        <v>0</v>
      </c>
      <c r="L12" s="136">
        <f>$C12*VLOOKUP($A12,'Non-energy Multiplier'!$A$1:$AQ$44,COLUMN('Non-energy Multiplier'!L$1),0)</f>
        <v>0</v>
      </c>
      <c r="M12" s="136">
        <f>$C12*VLOOKUP($A12,'Non-energy Multiplier'!$A$1:$AQ$44,COLUMN('Non-energy Multiplier'!M$1),0)</f>
        <v>0</v>
      </c>
      <c r="N12" s="136">
        <f>$C12*VLOOKUP($A12,'Non-energy Multiplier'!$A$1:$AQ$44,COLUMN('Non-energy Multiplier'!N$1),0)</f>
        <v>0</v>
      </c>
      <c r="O12" s="136">
        <f>$C12*VLOOKUP($A12,'Non-energy Multiplier'!$A$1:$AQ$44,COLUMN('Non-energy Multiplier'!O$1),0)</f>
        <v>0</v>
      </c>
      <c r="P12" s="136">
        <f>$C12*VLOOKUP($A12,'Non-energy Multiplier'!$A$1:$AQ$44,COLUMN('Non-energy Multiplier'!P$1),0)</f>
        <v>0</v>
      </c>
      <c r="Q12" s="136">
        <f>$C12*VLOOKUP($A12,'Non-energy Multiplier'!$A$1:$AQ$44,COLUMN('Non-energy Multiplier'!Q$1),0)</f>
        <v>0</v>
      </c>
      <c r="R12" s="136">
        <f>$C12*VLOOKUP($A12,'Non-energy Multiplier'!$A$1:$AQ$44,COLUMN('Non-energy Multiplier'!R$1),0)</f>
        <v>0</v>
      </c>
      <c r="S12" s="136">
        <f>$C12*VLOOKUP($A12,'Non-energy Multiplier'!$A$1:$AQ$44,COLUMN('Non-energy Multiplier'!S$1),0)</f>
        <v>0</v>
      </c>
      <c r="T12" s="136">
        <f>$C12*VLOOKUP($A12,'Non-energy Multiplier'!$A$1:$AQ$44,COLUMN('Non-energy Multiplier'!T$1),0)</f>
        <v>0</v>
      </c>
      <c r="U12" s="136">
        <f>$C12*VLOOKUP($A12,'Non-energy Multiplier'!$A$1:$AQ$44,COLUMN('Non-energy Multiplier'!U$1),0)</f>
        <v>0</v>
      </c>
      <c r="V12" s="136">
        <f>$C12*VLOOKUP($A12,'Non-energy Multiplier'!$A$1:$AQ$44,COLUMN('Non-energy Multiplier'!V$1),0)</f>
        <v>0</v>
      </c>
      <c r="W12" s="136">
        <f>$C12*VLOOKUP($A12,'Non-energy Multiplier'!$A$1:$AQ$44,COLUMN('Non-energy Multiplier'!W$1),0)</f>
        <v>0</v>
      </c>
      <c r="X12" s="136">
        <f>$C12*VLOOKUP($A12,'Non-energy Multiplier'!$A$1:$AQ$44,COLUMN('Non-energy Multiplier'!X$1),0)</f>
        <v>0</v>
      </c>
      <c r="Y12" s="136">
        <f>$C12*VLOOKUP($A12,'Non-energy Multiplier'!$A$1:$AQ$44,COLUMN('Non-energy Multiplier'!Y$1),0)</f>
        <v>0</v>
      </c>
      <c r="Z12" s="136">
        <f>$C12*VLOOKUP($A12,'Non-energy Multiplier'!$A$1:$AQ$44,COLUMN('Non-energy Multiplier'!Z$1),0)</f>
        <v>0</v>
      </c>
      <c r="AA12" s="136">
        <f>$C12*VLOOKUP($A12,'Non-energy Multiplier'!$A$1:$AQ$44,COLUMN('Non-energy Multiplier'!AA$1),0)</f>
        <v>0</v>
      </c>
      <c r="AB12" s="136">
        <f>$C12*VLOOKUP($A12,'Non-energy Multiplier'!$A$1:$AQ$44,COLUMN('Non-energy Multiplier'!AB$1),0)</f>
        <v>0</v>
      </c>
      <c r="AC12" s="136">
        <f>$C12*VLOOKUP($A12,'Non-energy Multiplier'!$A$1:$AQ$44,COLUMN('Non-energy Multiplier'!AC$1),0)</f>
        <v>0</v>
      </c>
      <c r="AD12" s="136">
        <f>$C12*VLOOKUP($A12,'Non-energy Multiplier'!$A$1:$AQ$44,COLUMN('Non-energy Multiplier'!AD$1),0)</f>
        <v>0</v>
      </c>
      <c r="AE12" s="136">
        <f>$C12*VLOOKUP($A12,'Non-energy Multiplier'!$A$1:$AQ$44,COLUMN('Non-energy Multiplier'!AE$1),0)</f>
        <v>0</v>
      </c>
      <c r="AF12" s="136">
        <f>$C12*VLOOKUP($A12,'Non-energy Multiplier'!$A$1:$AQ$44,COLUMN('Non-energy Multiplier'!AF$1),0)</f>
        <v>0</v>
      </c>
      <c r="AG12" s="136">
        <f>$C12*VLOOKUP($A12,'Non-energy Multiplier'!$A$1:$AQ$44,COLUMN('Non-energy Multiplier'!AG$1),0)</f>
        <v>0</v>
      </c>
      <c r="AH12" s="136">
        <f>$C12*VLOOKUP($A12,'Non-energy Multiplier'!$A$1:$AQ$44,COLUMN('Non-energy Multiplier'!AH$1),0)</f>
        <v>0</v>
      </c>
      <c r="AI12" s="136">
        <f>$C12*VLOOKUP($A12,'Non-energy Multiplier'!$A$1:$AQ$44,COLUMN('Non-energy Multiplier'!AI$1),0)</f>
        <v>0</v>
      </c>
      <c r="AJ12" s="136">
        <f>$C12*VLOOKUP($A12,'Non-energy Multiplier'!$A$1:$AQ$44,COLUMN('Non-energy Multiplier'!AJ$1),0)</f>
        <v>0</v>
      </c>
      <c r="AK12" s="136">
        <f>$C12*VLOOKUP($A12,'Non-energy Multiplier'!$A$1:$AQ$44,COLUMN('Non-energy Multiplier'!AK$1),0)</f>
        <v>0</v>
      </c>
      <c r="AL12" s="136">
        <f>$C12*VLOOKUP($A12,'Non-energy Multiplier'!$A$1:$AQ$44,COLUMN('Non-energy Multiplier'!AL$1),0)</f>
        <v>0</v>
      </c>
      <c r="AM12" s="136">
        <f>$C12*VLOOKUP($A12,'Non-energy Multiplier'!$A$1:$AQ$44,COLUMN('Non-energy Multiplier'!AM$1),0)</f>
        <v>0</v>
      </c>
      <c r="AN12" s="136">
        <f>$C12*VLOOKUP($A12,'Non-energy Multiplier'!$A$1:$AQ$44,COLUMN('Non-energy Multiplier'!AN$1),0)</f>
        <v>0</v>
      </c>
      <c r="AO12" s="136">
        <f>$C12*VLOOKUP($A12,'Non-energy Multiplier'!$A$1:$AQ$44,COLUMN('Non-energy Multiplier'!AO$1),0)</f>
        <v>0</v>
      </c>
      <c r="AP12" s="136">
        <f>$C12*VLOOKUP($A12,'Non-energy Multiplier'!$A$1:$AQ$44,COLUMN('Non-energy Multiplier'!AP$1),0)</f>
        <v>0</v>
      </c>
      <c r="AQ12" s="136">
        <f>$C12*VLOOKUP($A12,'Non-energy Multiplier'!$A$1:$AQ$44,COLUMN('Non-energy Multiplier'!AQ$1),0)</f>
        <v>0</v>
      </c>
      <c r="AR12" s="136" t="str">
        <f>VLOOKUP($A12,'Sector Match'!$A$1:$B$43,2,0)</f>
        <v>food beverage and tobacco 10T12</v>
      </c>
    </row>
    <row r="13" spans="1:44" x14ac:dyDescent="0.2">
      <c r="A13" s="12" t="s">
        <v>12</v>
      </c>
      <c r="B13" s="136">
        <f>'Non-energy Use 2019'!F126</f>
        <v>0</v>
      </c>
      <c r="C13" s="136">
        <f>'Non-energy Use 2020'!F125</f>
        <v>0</v>
      </c>
      <c r="D13" s="136">
        <f>$C13*VLOOKUP($A13,'Non-energy Multiplier'!$A$1:$AQ$44,COLUMN('Non-energy Multiplier'!D$1),0)</f>
        <v>0</v>
      </c>
      <c r="E13" s="136">
        <f>$C13*VLOOKUP($A13,'Non-energy Multiplier'!$A$1:$AQ$44,COLUMN('Non-energy Multiplier'!E$1),0)</f>
        <v>0</v>
      </c>
      <c r="F13" s="136">
        <f>$C13*VLOOKUP($A13,'Non-energy Multiplier'!$A$1:$AQ$44,COLUMN('Non-energy Multiplier'!F$1),0)</f>
        <v>0</v>
      </c>
      <c r="G13" s="136">
        <f>$C13*VLOOKUP($A13,'Non-energy Multiplier'!$A$1:$AQ$44,COLUMN('Non-energy Multiplier'!G$1),0)</f>
        <v>0</v>
      </c>
      <c r="H13" s="136">
        <f>$C13*VLOOKUP($A13,'Non-energy Multiplier'!$A$1:$AQ$44,COLUMN('Non-energy Multiplier'!H$1),0)</f>
        <v>0</v>
      </c>
      <c r="I13" s="136">
        <f>$C13*VLOOKUP($A13,'Non-energy Multiplier'!$A$1:$AQ$44,COLUMN('Non-energy Multiplier'!I$1),0)</f>
        <v>0</v>
      </c>
      <c r="J13" s="136">
        <f>$C13*VLOOKUP($A13,'Non-energy Multiplier'!$A$1:$AQ$44,COLUMN('Non-energy Multiplier'!J$1),0)</f>
        <v>0</v>
      </c>
      <c r="K13" s="136">
        <f>$C13*VLOOKUP($A13,'Non-energy Multiplier'!$A$1:$AQ$44,COLUMN('Non-energy Multiplier'!K$1),0)</f>
        <v>0</v>
      </c>
      <c r="L13" s="136">
        <f>$C13*VLOOKUP($A13,'Non-energy Multiplier'!$A$1:$AQ$44,COLUMN('Non-energy Multiplier'!L$1),0)</f>
        <v>0</v>
      </c>
      <c r="M13" s="136">
        <f>$C13*VLOOKUP($A13,'Non-energy Multiplier'!$A$1:$AQ$44,COLUMN('Non-energy Multiplier'!M$1),0)</f>
        <v>0</v>
      </c>
      <c r="N13" s="136">
        <f>$C13*VLOOKUP($A13,'Non-energy Multiplier'!$A$1:$AQ$44,COLUMN('Non-energy Multiplier'!N$1),0)</f>
        <v>0</v>
      </c>
      <c r="O13" s="136">
        <f>$C13*VLOOKUP($A13,'Non-energy Multiplier'!$A$1:$AQ$44,COLUMN('Non-energy Multiplier'!O$1),0)</f>
        <v>0</v>
      </c>
      <c r="P13" s="136">
        <f>$C13*VLOOKUP($A13,'Non-energy Multiplier'!$A$1:$AQ$44,COLUMN('Non-energy Multiplier'!P$1),0)</f>
        <v>0</v>
      </c>
      <c r="Q13" s="136">
        <f>$C13*VLOOKUP($A13,'Non-energy Multiplier'!$A$1:$AQ$44,COLUMN('Non-energy Multiplier'!Q$1),0)</f>
        <v>0</v>
      </c>
      <c r="R13" s="136">
        <f>$C13*VLOOKUP($A13,'Non-energy Multiplier'!$A$1:$AQ$44,COLUMN('Non-energy Multiplier'!R$1),0)</f>
        <v>0</v>
      </c>
      <c r="S13" s="136">
        <f>$C13*VLOOKUP($A13,'Non-energy Multiplier'!$A$1:$AQ$44,COLUMN('Non-energy Multiplier'!S$1),0)</f>
        <v>0</v>
      </c>
      <c r="T13" s="136">
        <f>$C13*VLOOKUP($A13,'Non-energy Multiplier'!$A$1:$AQ$44,COLUMN('Non-energy Multiplier'!T$1),0)</f>
        <v>0</v>
      </c>
      <c r="U13" s="136">
        <f>$C13*VLOOKUP($A13,'Non-energy Multiplier'!$A$1:$AQ$44,COLUMN('Non-energy Multiplier'!U$1),0)</f>
        <v>0</v>
      </c>
      <c r="V13" s="136">
        <f>$C13*VLOOKUP($A13,'Non-energy Multiplier'!$A$1:$AQ$44,COLUMN('Non-energy Multiplier'!V$1),0)</f>
        <v>0</v>
      </c>
      <c r="W13" s="136">
        <f>$C13*VLOOKUP($A13,'Non-energy Multiplier'!$A$1:$AQ$44,COLUMN('Non-energy Multiplier'!W$1),0)</f>
        <v>0</v>
      </c>
      <c r="X13" s="136">
        <f>$C13*VLOOKUP($A13,'Non-energy Multiplier'!$A$1:$AQ$44,COLUMN('Non-energy Multiplier'!X$1),0)</f>
        <v>0</v>
      </c>
      <c r="Y13" s="136">
        <f>$C13*VLOOKUP($A13,'Non-energy Multiplier'!$A$1:$AQ$44,COLUMN('Non-energy Multiplier'!Y$1),0)</f>
        <v>0</v>
      </c>
      <c r="Z13" s="136">
        <f>$C13*VLOOKUP($A13,'Non-energy Multiplier'!$A$1:$AQ$44,COLUMN('Non-energy Multiplier'!Z$1),0)</f>
        <v>0</v>
      </c>
      <c r="AA13" s="136">
        <f>$C13*VLOOKUP($A13,'Non-energy Multiplier'!$A$1:$AQ$44,COLUMN('Non-energy Multiplier'!AA$1),0)</f>
        <v>0</v>
      </c>
      <c r="AB13" s="136">
        <f>$C13*VLOOKUP($A13,'Non-energy Multiplier'!$A$1:$AQ$44,COLUMN('Non-energy Multiplier'!AB$1),0)</f>
        <v>0</v>
      </c>
      <c r="AC13" s="136">
        <f>$C13*VLOOKUP($A13,'Non-energy Multiplier'!$A$1:$AQ$44,COLUMN('Non-energy Multiplier'!AC$1),0)</f>
        <v>0</v>
      </c>
      <c r="AD13" s="136">
        <f>$C13*VLOOKUP($A13,'Non-energy Multiplier'!$A$1:$AQ$44,COLUMN('Non-energy Multiplier'!AD$1),0)</f>
        <v>0</v>
      </c>
      <c r="AE13" s="136">
        <f>$C13*VLOOKUP($A13,'Non-energy Multiplier'!$A$1:$AQ$44,COLUMN('Non-energy Multiplier'!AE$1),0)</f>
        <v>0</v>
      </c>
      <c r="AF13" s="136">
        <f>$C13*VLOOKUP($A13,'Non-energy Multiplier'!$A$1:$AQ$44,COLUMN('Non-energy Multiplier'!AF$1),0)</f>
        <v>0</v>
      </c>
      <c r="AG13" s="136">
        <f>$C13*VLOOKUP($A13,'Non-energy Multiplier'!$A$1:$AQ$44,COLUMN('Non-energy Multiplier'!AG$1),0)</f>
        <v>0</v>
      </c>
      <c r="AH13" s="136">
        <f>$C13*VLOOKUP($A13,'Non-energy Multiplier'!$A$1:$AQ$44,COLUMN('Non-energy Multiplier'!AH$1),0)</f>
        <v>0</v>
      </c>
      <c r="AI13" s="136">
        <f>$C13*VLOOKUP($A13,'Non-energy Multiplier'!$A$1:$AQ$44,COLUMN('Non-energy Multiplier'!AI$1),0)</f>
        <v>0</v>
      </c>
      <c r="AJ13" s="136">
        <f>$C13*VLOOKUP($A13,'Non-energy Multiplier'!$A$1:$AQ$44,COLUMN('Non-energy Multiplier'!AJ$1),0)</f>
        <v>0</v>
      </c>
      <c r="AK13" s="136">
        <f>$C13*VLOOKUP($A13,'Non-energy Multiplier'!$A$1:$AQ$44,COLUMN('Non-energy Multiplier'!AK$1),0)</f>
        <v>0</v>
      </c>
      <c r="AL13" s="136">
        <f>$C13*VLOOKUP($A13,'Non-energy Multiplier'!$A$1:$AQ$44,COLUMN('Non-energy Multiplier'!AL$1),0)</f>
        <v>0</v>
      </c>
      <c r="AM13" s="136">
        <f>$C13*VLOOKUP($A13,'Non-energy Multiplier'!$A$1:$AQ$44,COLUMN('Non-energy Multiplier'!AM$1),0)</f>
        <v>0</v>
      </c>
      <c r="AN13" s="136">
        <f>$C13*VLOOKUP($A13,'Non-energy Multiplier'!$A$1:$AQ$44,COLUMN('Non-energy Multiplier'!AN$1),0)</f>
        <v>0</v>
      </c>
      <c r="AO13" s="136">
        <f>$C13*VLOOKUP($A13,'Non-energy Multiplier'!$A$1:$AQ$44,COLUMN('Non-energy Multiplier'!AO$1),0)</f>
        <v>0</v>
      </c>
      <c r="AP13" s="136">
        <f>$C13*VLOOKUP($A13,'Non-energy Multiplier'!$A$1:$AQ$44,COLUMN('Non-energy Multiplier'!AP$1),0)</f>
        <v>0</v>
      </c>
      <c r="AQ13" s="136">
        <f>$C13*VLOOKUP($A13,'Non-energy Multiplier'!$A$1:$AQ$44,COLUMN('Non-energy Multiplier'!AQ$1),0)</f>
        <v>0</v>
      </c>
      <c r="AR13" s="136" t="str">
        <f>VLOOKUP($A13,'Sector Match'!$A$1:$B$43,2,0)</f>
        <v>food beverage and tobacco 10T12</v>
      </c>
    </row>
    <row r="14" spans="1:44" x14ac:dyDescent="0.2">
      <c r="A14" s="12" t="s">
        <v>13</v>
      </c>
      <c r="B14" s="136">
        <f>'Non-energy Use 2019'!F127</f>
        <v>0</v>
      </c>
      <c r="C14" s="136">
        <f>'Non-energy Use 2020'!F126</f>
        <v>0</v>
      </c>
      <c r="D14" s="136">
        <f>$C14*VLOOKUP($A14,'Non-energy Multiplier'!$A$1:$AQ$44,COLUMN('Non-energy Multiplier'!D$1),0)</f>
        <v>0</v>
      </c>
      <c r="E14" s="136">
        <f>$C14*VLOOKUP($A14,'Non-energy Multiplier'!$A$1:$AQ$44,COLUMN('Non-energy Multiplier'!E$1),0)</f>
        <v>0</v>
      </c>
      <c r="F14" s="136">
        <f>$C14*VLOOKUP($A14,'Non-energy Multiplier'!$A$1:$AQ$44,COLUMN('Non-energy Multiplier'!F$1),0)</f>
        <v>0</v>
      </c>
      <c r="G14" s="136">
        <f>$C14*VLOOKUP($A14,'Non-energy Multiplier'!$A$1:$AQ$44,COLUMN('Non-energy Multiplier'!G$1),0)</f>
        <v>0</v>
      </c>
      <c r="H14" s="136">
        <f>$C14*VLOOKUP($A14,'Non-energy Multiplier'!$A$1:$AQ$44,COLUMN('Non-energy Multiplier'!H$1),0)</f>
        <v>0</v>
      </c>
      <c r="I14" s="136">
        <f>$C14*VLOOKUP($A14,'Non-energy Multiplier'!$A$1:$AQ$44,COLUMN('Non-energy Multiplier'!I$1),0)</f>
        <v>0</v>
      </c>
      <c r="J14" s="136">
        <f>$C14*VLOOKUP($A14,'Non-energy Multiplier'!$A$1:$AQ$44,COLUMN('Non-energy Multiplier'!J$1),0)</f>
        <v>0</v>
      </c>
      <c r="K14" s="136">
        <f>$C14*VLOOKUP($A14,'Non-energy Multiplier'!$A$1:$AQ$44,COLUMN('Non-energy Multiplier'!K$1),0)</f>
        <v>0</v>
      </c>
      <c r="L14" s="136">
        <f>$C14*VLOOKUP($A14,'Non-energy Multiplier'!$A$1:$AQ$44,COLUMN('Non-energy Multiplier'!L$1),0)</f>
        <v>0</v>
      </c>
      <c r="M14" s="136">
        <f>$C14*VLOOKUP($A14,'Non-energy Multiplier'!$A$1:$AQ$44,COLUMN('Non-energy Multiplier'!M$1),0)</f>
        <v>0</v>
      </c>
      <c r="N14" s="136">
        <f>$C14*VLOOKUP($A14,'Non-energy Multiplier'!$A$1:$AQ$44,COLUMN('Non-energy Multiplier'!N$1),0)</f>
        <v>0</v>
      </c>
      <c r="O14" s="136">
        <f>$C14*VLOOKUP($A14,'Non-energy Multiplier'!$A$1:$AQ$44,COLUMN('Non-energy Multiplier'!O$1),0)</f>
        <v>0</v>
      </c>
      <c r="P14" s="136">
        <f>$C14*VLOOKUP($A14,'Non-energy Multiplier'!$A$1:$AQ$44,COLUMN('Non-energy Multiplier'!P$1),0)</f>
        <v>0</v>
      </c>
      <c r="Q14" s="136">
        <f>$C14*VLOOKUP($A14,'Non-energy Multiplier'!$A$1:$AQ$44,COLUMN('Non-energy Multiplier'!Q$1),0)</f>
        <v>0</v>
      </c>
      <c r="R14" s="136">
        <f>$C14*VLOOKUP($A14,'Non-energy Multiplier'!$A$1:$AQ$44,COLUMN('Non-energy Multiplier'!R$1),0)</f>
        <v>0</v>
      </c>
      <c r="S14" s="136">
        <f>$C14*VLOOKUP($A14,'Non-energy Multiplier'!$A$1:$AQ$44,COLUMN('Non-energy Multiplier'!S$1),0)</f>
        <v>0</v>
      </c>
      <c r="T14" s="136">
        <f>$C14*VLOOKUP($A14,'Non-energy Multiplier'!$A$1:$AQ$44,COLUMN('Non-energy Multiplier'!T$1),0)</f>
        <v>0</v>
      </c>
      <c r="U14" s="136">
        <f>$C14*VLOOKUP($A14,'Non-energy Multiplier'!$A$1:$AQ$44,COLUMN('Non-energy Multiplier'!U$1),0)</f>
        <v>0</v>
      </c>
      <c r="V14" s="136">
        <f>$C14*VLOOKUP($A14,'Non-energy Multiplier'!$A$1:$AQ$44,COLUMN('Non-energy Multiplier'!V$1),0)</f>
        <v>0</v>
      </c>
      <c r="W14" s="136">
        <f>$C14*VLOOKUP($A14,'Non-energy Multiplier'!$A$1:$AQ$44,COLUMN('Non-energy Multiplier'!W$1),0)</f>
        <v>0</v>
      </c>
      <c r="X14" s="136">
        <f>$C14*VLOOKUP($A14,'Non-energy Multiplier'!$A$1:$AQ$44,COLUMN('Non-energy Multiplier'!X$1),0)</f>
        <v>0</v>
      </c>
      <c r="Y14" s="136">
        <f>$C14*VLOOKUP($A14,'Non-energy Multiplier'!$A$1:$AQ$44,COLUMN('Non-energy Multiplier'!Y$1),0)</f>
        <v>0</v>
      </c>
      <c r="Z14" s="136">
        <f>$C14*VLOOKUP($A14,'Non-energy Multiplier'!$A$1:$AQ$44,COLUMN('Non-energy Multiplier'!Z$1),0)</f>
        <v>0</v>
      </c>
      <c r="AA14" s="136">
        <f>$C14*VLOOKUP($A14,'Non-energy Multiplier'!$A$1:$AQ$44,COLUMN('Non-energy Multiplier'!AA$1),0)</f>
        <v>0</v>
      </c>
      <c r="AB14" s="136">
        <f>$C14*VLOOKUP($A14,'Non-energy Multiplier'!$A$1:$AQ$44,COLUMN('Non-energy Multiplier'!AB$1),0)</f>
        <v>0</v>
      </c>
      <c r="AC14" s="136">
        <f>$C14*VLOOKUP($A14,'Non-energy Multiplier'!$A$1:$AQ$44,COLUMN('Non-energy Multiplier'!AC$1),0)</f>
        <v>0</v>
      </c>
      <c r="AD14" s="136">
        <f>$C14*VLOOKUP($A14,'Non-energy Multiplier'!$A$1:$AQ$44,COLUMN('Non-energy Multiplier'!AD$1),0)</f>
        <v>0</v>
      </c>
      <c r="AE14" s="136">
        <f>$C14*VLOOKUP($A14,'Non-energy Multiplier'!$A$1:$AQ$44,COLUMN('Non-energy Multiplier'!AE$1),0)</f>
        <v>0</v>
      </c>
      <c r="AF14" s="136">
        <f>$C14*VLOOKUP($A14,'Non-energy Multiplier'!$A$1:$AQ$44,COLUMN('Non-energy Multiplier'!AF$1),0)</f>
        <v>0</v>
      </c>
      <c r="AG14" s="136">
        <f>$C14*VLOOKUP($A14,'Non-energy Multiplier'!$A$1:$AQ$44,COLUMN('Non-energy Multiplier'!AG$1),0)</f>
        <v>0</v>
      </c>
      <c r="AH14" s="136">
        <f>$C14*VLOOKUP($A14,'Non-energy Multiplier'!$A$1:$AQ$44,COLUMN('Non-energy Multiplier'!AH$1),0)</f>
        <v>0</v>
      </c>
      <c r="AI14" s="136">
        <f>$C14*VLOOKUP($A14,'Non-energy Multiplier'!$A$1:$AQ$44,COLUMN('Non-energy Multiplier'!AI$1),0)</f>
        <v>0</v>
      </c>
      <c r="AJ14" s="136">
        <f>$C14*VLOOKUP($A14,'Non-energy Multiplier'!$A$1:$AQ$44,COLUMN('Non-energy Multiplier'!AJ$1),0)</f>
        <v>0</v>
      </c>
      <c r="AK14" s="136">
        <f>$C14*VLOOKUP($A14,'Non-energy Multiplier'!$A$1:$AQ$44,COLUMN('Non-energy Multiplier'!AK$1),0)</f>
        <v>0</v>
      </c>
      <c r="AL14" s="136">
        <f>$C14*VLOOKUP($A14,'Non-energy Multiplier'!$A$1:$AQ$44,COLUMN('Non-energy Multiplier'!AL$1),0)</f>
        <v>0</v>
      </c>
      <c r="AM14" s="136">
        <f>$C14*VLOOKUP($A14,'Non-energy Multiplier'!$A$1:$AQ$44,COLUMN('Non-energy Multiplier'!AM$1),0)</f>
        <v>0</v>
      </c>
      <c r="AN14" s="136">
        <f>$C14*VLOOKUP($A14,'Non-energy Multiplier'!$A$1:$AQ$44,COLUMN('Non-energy Multiplier'!AN$1),0)</f>
        <v>0</v>
      </c>
      <c r="AO14" s="136">
        <f>$C14*VLOOKUP($A14,'Non-energy Multiplier'!$A$1:$AQ$44,COLUMN('Non-energy Multiplier'!AO$1),0)</f>
        <v>0</v>
      </c>
      <c r="AP14" s="136">
        <f>$C14*VLOOKUP($A14,'Non-energy Multiplier'!$A$1:$AQ$44,COLUMN('Non-energy Multiplier'!AP$1),0)</f>
        <v>0</v>
      </c>
      <c r="AQ14" s="136">
        <f>$C14*VLOOKUP($A14,'Non-energy Multiplier'!$A$1:$AQ$44,COLUMN('Non-energy Multiplier'!AQ$1),0)</f>
        <v>0</v>
      </c>
      <c r="AR14" s="136" t="str">
        <f>VLOOKUP($A14,'Sector Match'!$A$1:$B$43,2,0)</f>
        <v>textiles apparel and leather 13T15</v>
      </c>
    </row>
    <row r="15" spans="1:44" x14ac:dyDescent="0.2">
      <c r="A15" s="12" t="s">
        <v>14</v>
      </c>
      <c r="B15" s="136">
        <f>'Non-energy Use 2019'!F128</f>
        <v>0</v>
      </c>
      <c r="C15" s="136">
        <f>'Non-energy Use 2020'!F127</f>
        <v>0</v>
      </c>
      <c r="D15" s="136">
        <f>$C15*VLOOKUP($A15,'Non-energy Multiplier'!$A$1:$AQ$44,COLUMN('Non-energy Multiplier'!D$1),0)</f>
        <v>0</v>
      </c>
      <c r="E15" s="136">
        <f>$C15*VLOOKUP($A15,'Non-energy Multiplier'!$A$1:$AQ$44,COLUMN('Non-energy Multiplier'!E$1),0)</f>
        <v>0</v>
      </c>
      <c r="F15" s="136">
        <f>$C15*VLOOKUP($A15,'Non-energy Multiplier'!$A$1:$AQ$44,COLUMN('Non-energy Multiplier'!F$1),0)</f>
        <v>0</v>
      </c>
      <c r="G15" s="136">
        <f>$C15*VLOOKUP($A15,'Non-energy Multiplier'!$A$1:$AQ$44,COLUMN('Non-energy Multiplier'!G$1),0)</f>
        <v>0</v>
      </c>
      <c r="H15" s="136">
        <f>$C15*VLOOKUP($A15,'Non-energy Multiplier'!$A$1:$AQ$44,COLUMN('Non-energy Multiplier'!H$1),0)</f>
        <v>0</v>
      </c>
      <c r="I15" s="136">
        <f>$C15*VLOOKUP($A15,'Non-energy Multiplier'!$A$1:$AQ$44,COLUMN('Non-energy Multiplier'!I$1),0)</f>
        <v>0</v>
      </c>
      <c r="J15" s="136">
        <f>$C15*VLOOKUP($A15,'Non-energy Multiplier'!$A$1:$AQ$44,COLUMN('Non-energy Multiplier'!J$1),0)</f>
        <v>0</v>
      </c>
      <c r="K15" s="136">
        <f>$C15*VLOOKUP($A15,'Non-energy Multiplier'!$A$1:$AQ$44,COLUMN('Non-energy Multiplier'!K$1),0)</f>
        <v>0</v>
      </c>
      <c r="L15" s="136">
        <f>$C15*VLOOKUP($A15,'Non-energy Multiplier'!$A$1:$AQ$44,COLUMN('Non-energy Multiplier'!L$1),0)</f>
        <v>0</v>
      </c>
      <c r="M15" s="136">
        <f>$C15*VLOOKUP($A15,'Non-energy Multiplier'!$A$1:$AQ$44,COLUMN('Non-energy Multiplier'!M$1),0)</f>
        <v>0</v>
      </c>
      <c r="N15" s="136">
        <f>$C15*VLOOKUP($A15,'Non-energy Multiplier'!$A$1:$AQ$44,COLUMN('Non-energy Multiplier'!N$1),0)</f>
        <v>0</v>
      </c>
      <c r="O15" s="136">
        <f>$C15*VLOOKUP($A15,'Non-energy Multiplier'!$A$1:$AQ$44,COLUMN('Non-energy Multiplier'!O$1),0)</f>
        <v>0</v>
      </c>
      <c r="P15" s="136">
        <f>$C15*VLOOKUP($A15,'Non-energy Multiplier'!$A$1:$AQ$44,COLUMN('Non-energy Multiplier'!P$1),0)</f>
        <v>0</v>
      </c>
      <c r="Q15" s="136">
        <f>$C15*VLOOKUP($A15,'Non-energy Multiplier'!$A$1:$AQ$44,COLUMN('Non-energy Multiplier'!Q$1),0)</f>
        <v>0</v>
      </c>
      <c r="R15" s="136">
        <f>$C15*VLOOKUP($A15,'Non-energy Multiplier'!$A$1:$AQ$44,COLUMN('Non-energy Multiplier'!R$1),0)</f>
        <v>0</v>
      </c>
      <c r="S15" s="136">
        <f>$C15*VLOOKUP($A15,'Non-energy Multiplier'!$A$1:$AQ$44,COLUMN('Non-energy Multiplier'!S$1),0)</f>
        <v>0</v>
      </c>
      <c r="T15" s="136">
        <f>$C15*VLOOKUP($A15,'Non-energy Multiplier'!$A$1:$AQ$44,COLUMN('Non-energy Multiplier'!T$1),0)</f>
        <v>0</v>
      </c>
      <c r="U15" s="136">
        <f>$C15*VLOOKUP($A15,'Non-energy Multiplier'!$A$1:$AQ$44,COLUMN('Non-energy Multiplier'!U$1),0)</f>
        <v>0</v>
      </c>
      <c r="V15" s="136">
        <f>$C15*VLOOKUP($A15,'Non-energy Multiplier'!$A$1:$AQ$44,COLUMN('Non-energy Multiplier'!V$1),0)</f>
        <v>0</v>
      </c>
      <c r="W15" s="136">
        <f>$C15*VLOOKUP($A15,'Non-energy Multiplier'!$A$1:$AQ$44,COLUMN('Non-energy Multiplier'!W$1),0)</f>
        <v>0</v>
      </c>
      <c r="X15" s="136">
        <f>$C15*VLOOKUP($A15,'Non-energy Multiplier'!$A$1:$AQ$44,COLUMN('Non-energy Multiplier'!X$1),0)</f>
        <v>0</v>
      </c>
      <c r="Y15" s="136">
        <f>$C15*VLOOKUP($A15,'Non-energy Multiplier'!$A$1:$AQ$44,COLUMN('Non-energy Multiplier'!Y$1),0)</f>
        <v>0</v>
      </c>
      <c r="Z15" s="136">
        <f>$C15*VLOOKUP($A15,'Non-energy Multiplier'!$A$1:$AQ$44,COLUMN('Non-energy Multiplier'!Z$1),0)</f>
        <v>0</v>
      </c>
      <c r="AA15" s="136">
        <f>$C15*VLOOKUP($A15,'Non-energy Multiplier'!$A$1:$AQ$44,COLUMN('Non-energy Multiplier'!AA$1),0)</f>
        <v>0</v>
      </c>
      <c r="AB15" s="136">
        <f>$C15*VLOOKUP($A15,'Non-energy Multiplier'!$A$1:$AQ$44,COLUMN('Non-energy Multiplier'!AB$1),0)</f>
        <v>0</v>
      </c>
      <c r="AC15" s="136">
        <f>$C15*VLOOKUP($A15,'Non-energy Multiplier'!$A$1:$AQ$44,COLUMN('Non-energy Multiplier'!AC$1),0)</f>
        <v>0</v>
      </c>
      <c r="AD15" s="136">
        <f>$C15*VLOOKUP($A15,'Non-energy Multiplier'!$A$1:$AQ$44,COLUMN('Non-energy Multiplier'!AD$1),0)</f>
        <v>0</v>
      </c>
      <c r="AE15" s="136">
        <f>$C15*VLOOKUP($A15,'Non-energy Multiplier'!$A$1:$AQ$44,COLUMN('Non-energy Multiplier'!AE$1),0)</f>
        <v>0</v>
      </c>
      <c r="AF15" s="136">
        <f>$C15*VLOOKUP($A15,'Non-energy Multiplier'!$A$1:$AQ$44,COLUMN('Non-energy Multiplier'!AF$1),0)</f>
        <v>0</v>
      </c>
      <c r="AG15" s="136">
        <f>$C15*VLOOKUP($A15,'Non-energy Multiplier'!$A$1:$AQ$44,COLUMN('Non-energy Multiplier'!AG$1),0)</f>
        <v>0</v>
      </c>
      <c r="AH15" s="136">
        <f>$C15*VLOOKUP($A15,'Non-energy Multiplier'!$A$1:$AQ$44,COLUMN('Non-energy Multiplier'!AH$1),0)</f>
        <v>0</v>
      </c>
      <c r="AI15" s="136">
        <f>$C15*VLOOKUP($A15,'Non-energy Multiplier'!$A$1:$AQ$44,COLUMN('Non-energy Multiplier'!AI$1),0)</f>
        <v>0</v>
      </c>
      <c r="AJ15" s="136">
        <f>$C15*VLOOKUP($A15,'Non-energy Multiplier'!$A$1:$AQ$44,COLUMN('Non-energy Multiplier'!AJ$1),0)</f>
        <v>0</v>
      </c>
      <c r="AK15" s="136">
        <f>$C15*VLOOKUP($A15,'Non-energy Multiplier'!$A$1:$AQ$44,COLUMN('Non-energy Multiplier'!AK$1),0)</f>
        <v>0</v>
      </c>
      <c r="AL15" s="136">
        <f>$C15*VLOOKUP($A15,'Non-energy Multiplier'!$A$1:$AQ$44,COLUMN('Non-energy Multiplier'!AL$1),0)</f>
        <v>0</v>
      </c>
      <c r="AM15" s="136">
        <f>$C15*VLOOKUP($A15,'Non-energy Multiplier'!$A$1:$AQ$44,COLUMN('Non-energy Multiplier'!AM$1),0)</f>
        <v>0</v>
      </c>
      <c r="AN15" s="136">
        <f>$C15*VLOOKUP($A15,'Non-energy Multiplier'!$A$1:$AQ$44,COLUMN('Non-energy Multiplier'!AN$1),0)</f>
        <v>0</v>
      </c>
      <c r="AO15" s="136">
        <f>$C15*VLOOKUP($A15,'Non-energy Multiplier'!$A$1:$AQ$44,COLUMN('Non-energy Multiplier'!AO$1),0)</f>
        <v>0</v>
      </c>
      <c r="AP15" s="136">
        <f>$C15*VLOOKUP($A15,'Non-energy Multiplier'!$A$1:$AQ$44,COLUMN('Non-energy Multiplier'!AP$1),0)</f>
        <v>0</v>
      </c>
      <c r="AQ15" s="136">
        <f>$C15*VLOOKUP($A15,'Non-energy Multiplier'!$A$1:$AQ$44,COLUMN('Non-energy Multiplier'!AQ$1),0)</f>
        <v>0</v>
      </c>
      <c r="AR15" s="136" t="str">
        <f>VLOOKUP($A15,'Sector Match'!$A$1:$B$43,2,0)</f>
        <v>textiles apparel and leather 13T15</v>
      </c>
    </row>
    <row r="16" spans="1:44" x14ac:dyDescent="0.2">
      <c r="A16" s="12" t="s">
        <v>15</v>
      </c>
      <c r="B16" s="136">
        <f>'Non-energy Use 2019'!F129</f>
        <v>0</v>
      </c>
      <c r="C16" s="136">
        <f>'Non-energy Use 2020'!F128</f>
        <v>0</v>
      </c>
      <c r="D16" s="136">
        <f>$C16*VLOOKUP($A16,'Non-energy Multiplier'!$A$1:$AQ$44,COLUMN('Non-energy Multiplier'!D$1),0)</f>
        <v>0</v>
      </c>
      <c r="E16" s="136">
        <f>$C16*VLOOKUP($A16,'Non-energy Multiplier'!$A$1:$AQ$44,COLUMN('Non-energy Multiplier'!E$1),0)</f>
        <v>0</v>
      </c>
      <c r="F16" s="136">
        <f>$C16*VLOOKUP($A16,'Non-energy Multiplier'!$A$1:$AQ$44,COLUMN('Non-energy Multiplier'!F$1),0)</f>
        <v>0</v>
      </c>
      <c r="G16" s="136">
        <f>$C16*VLOOKUP($A16,'Non-energy Multiplier'!$A$1:$AQ$44,COLUMN('Non-energy Multiplier'!G$1),0)</f>
        <v>0</v>
      </c>
      <c r="H16" s="136">
        <f>$C16*VLOOKUP($A16,'Non-energy Multiplier'!$A$1:$AQ$44,COLUMN('Non-energy Multiplier'!H$1),0)</f>
        <v>0</v>
      </c>
      <c r="I16" s="136">
        <f>$C16*VLOOKUP($A16,'Non-energy Multiplier'!$A$1:$AQ$44,COLUMN('Non-energy Multiplier'!I$1),0)</f>
        <v>0</v>
      </c>
      <c r="J16" s="136">
        <f>$C16*VLOOKUP($A16,'Non-energy Multiplier'!$A$1:$AQ$44,COLUMN('Non-energy Multiplier'!J$1),0)</f>
        <v>0</v>
      </c>
      <c r="K16" s="136">
        <f>$C16*VLOOKUP($A16,'Non-energy Multiplier'!$A$1:$AQ$44,COLUMN('Non-energy Multiplier'!K$1),0)</f>
        <v>0</v>
      </c>
      <c r="L16" s="136">
        <f>$C16*VLOOKUP($A16,'Non-energy Multiplier'!$A$1:$AQ$44,COLUMN('Non-energy Multiplier'!L$1),0)</f>
        <v>0</v>
      </c>
      <c r="M16" s="136">
        <f>$C16*VLOOKUP($A16,'Non-energy Multiplier'!$A$1:$AQ$44,COLUMN('Non-energy Multiplier'!M$1),0)</f>
        <v>0</v>
      </c>
      <c r="N16" s="136">
        <f>$C16*VLOOKUP($A16,'Non-energy Multiplier'!$A$1:$AQ$44,COLUMN('Non-energy Multiplier'!N$1),0)</f>
        <v>0</v>
      </c>
      <c r="O16" s="136">
        <f>$C16*VLOOKUP($A16,'Non-energy Multiplier'!$A$1:$AQ$44,COLUMN('Non-energy Multiplier'!O$1),0)</f>
        <v>0</v>
      </c>
      <c r="P16" s="136">
        <f>$C16*VLOOKUP($A16,'Non-energy Multiplier'!$A$1:$AQ$44,COLUMN('Non-energy Multiplier'!P$1),0)</f>
        <v>0</v>
      </c>
      <c r="Q16" s="136">
        <f>$C16*VLOOKUP($A16,'Non-energy Multiplier'!$A$1:$AQ$44,COLUMN('Non-energy Multiplier'!Q$1),0)</f>
        <v>0</v>
      </c>
      <c r="R16" s="136">
        <f>$C16*VLOOKUP($A16,'Non-energy Multiplier'!$A$1:$AQ$44,COLUMN('Non-energy Multiplier'!R$1),0)</f>
        <v>0</v>
      </c>
      <c r="S16" s="136">
        <f>$C16*VLOOKUP($A16,'Non-energy Multiplier'!$A$1:$AQ$44,COLUMN('Non-energy Multiplier'!S$1),0)</f>
        <v>0</v>
      </c>
      <c r="T16" s="136">
        <f>$C16*VLOOKUP($A16,'Non-energy Multiplier'!$A$1:$AQ$44,COLUMN('Non-energy Multiplier'!T$1),0)</f>
        <v>0</v>
      </c>
      <c r="U16" s="136">
        <f>$C16*VLOOKUP($A16,'Non-energy Multiplier'!$A$1:$AQ$44,COLUMN('Non-energy Multiplier'!U$1),0)</f>
        <v>0</v>
      </c>
      <c r="V16" s="136">
        <f>$C16*VLOOKUP($A16,'Non-energy Multiplier'!$A$1:$AQ$44,COLUMN('Non-energy Multiplier'!V$1),0)</f>
        <v>0</v>
      </c>
      <c r="W16" s="136">
        <f>$C16*VLOOKUP($A16,'Non-energy Multiplier'!$A$1:$AQ$44,COLUMN('Non-energy Multiplier'!W$1),0)</f>
        <v>0</v>
      </c>
      <c r="X16" s="136">
        <f>$C16*VLOOKUP($A16,'Non-energy Multiplier'!$A$1:$AQ$44,COLUMN('Non-energy Multiplier'!X$1),0)</f>
        <v>0</v>
      </c>
      <c r="Y16" s="136">
        <f>$C16*VLOOKUP($A16,'Non-energy Multiplier'!$A$1:$AQ$44,COLUMN('Non-energy Multiplier'!Y$1),0)</f>
        <v>0</v>
      </c>
      <c r="Z16" s="136">
        <f>$C16*VLOOKUP($A16,'Non-energy Multiplier'!$A$1:$AQ$44,COLUMN('Non-energy Multiplier'!Z$1),0)</f>
        <v>0</v>
      </c>
      <c r="AA16" s="136">
        <f>$C16*VLOOKUP($A16,'Non-energy Multiplier'!$A$1:$AQ$44,COLUMN('Non-energy Multiplier'!AA$1),0)</f>
        <v>0</v>
      </c>
      <c r="AB16" s="136">
        <f>$C16*VLOOKUP($A16,'Non-energy Multiplier'!$A$1:$AQ$44,COLUMN('Non-energy Multiplier'!AB$1),0)</f>
        <v>0</v>
      </c>
      <c r="AC16" s="136">
        <f>$C16*VLOOKUP($A16,'Non-energy Multiplier'!$A$1:$AQ$44,COLUMN('Non-energy Multiplier'!AC$1),0)</f>
        <v>0</v>
      </c>
      <c r="AD16" s="136">
        <f>$C16*VLOOKUP($A16,'Non-energy Multiplier'!$A$1:$AQ$44,COLUMN('Non-energy Multiplier'!AD$1),0)</f>
        <v>0</v>
      </c>
      <c r="AE16" s="136">
        <f>$C16*VLOOKUP($A16,'Non-energy Multiplier'!$A$1:$AQ$44,COLUMN('Non-energy Multiplier'!AE$1),0)</f>
        <v>0</v>
      </c>
      <c r="AF16" s="136">
        <f>$C16*VLOOKUP($A16,'Non-energy Multiplier'!$A$1:$AQ$44,COLUMN('Non-energy Multiplier'!AF$1),0)</f>
        <v>0</v>
      </c>
      <c r="AG16" s="136">
        <f>$C16*VLOOKUP($A16,'Non-energy Multiplier'!$A$1:$AQ$44,COLUMN('Non-energy Multiplier'!AG$1),0)</f>
        <v>0</v>
      </c>
      <c r="AH16" s="136">
        <f>$C16*VLOOKUP($A16,'Non-energy Multiplier'!$A$1:$AQ$44,COLUMN('Non-energy Multiplier'!AH$1),0)</f>
        <v>0</v>
      </c>
      <c r="AI16" s="136">
        <f>$C16*VLOOKUP($A16,'Non-energy Multiplier'!$A$1:$AQ$44,COLUMN('Non-energy Multiplier'!AI$1),0)</f>
        <v>0</v>
      </c>
      <c r="AJ16" s="136">
        <f>$C16*VLOOKUP($A16,'Non-energy Multiplier'!$A$1:$AQ$44,COLUMN('Non-energy Multiplier'!AJ$1),0)</f>
        <v>0</v>
      </c>
      <c r="AK16" s="136">
        <f>$C16*VLOOKUP($A16,'Non-energy Multiplier'!$A$1:$AQ$44,COLUMN('Non-energy Multiplier'!AK$1),0)</f>
        <v>0</v>
      </c>
      <c r="AL16" s="136">
        <f>$C16*VLOOKUP($A16,'Non-energy Multiplier'!$A$1:$AQ$44,COLUMN('Non-energy Multiplier'!AL$1),0)</f>
        <v>0</v>
      </c>
      <c r="AM16" s="136">
        <f>$C16*VLOOKUP($A16,'Non-energy Multiplier'!$A$1:$AQ$44,COLUMN('Non-energy Multiplier'!AM$1),0)</f>
        <v>0</v>
      </c>
      <c r="AN16" s="136">
        <f>$C16*VLOOKUP($A16,'Non-energy Multiplier'!$A$1:$AQ$44,COLUMN('Non-energy Multiplier'!AN$1),0)</f>
        <v>0</v>
      </c>
      <c r="AO16" s="136">
        <f>$C16*VLOOKUP($A16,'Non-energy Multiplier'!$A$1:$AQ$44,COLUMN('Non-energy Multiplier'!AO$1),0)</f>
        <v>0</v>
      </c>
      <c r="AP16" s="136">
        <f>$C16*VLOOKUP($A16,'Non-energy Multiplier'!$A$1:$AQ$44,COLUMN('Non-energy Multiplier'!AP$1),0)</f>
        <v>0</v>
      </c>
      <c r="AQ16" s="136">
        <f>$C16*VLOOKUP($A16,'Non-energy Multiplier'!$A$1:$AQ$44,COLUMN('Non-energy Multiplier'!AQ$1),0)</f>
        <v>0</v>
      </c>
      <c r="AR16" s="136" t="str">
        <f>VLOOKUP($A16,'Sector Match'!$A$1:$B$43,2,0)</f>
        <v>textiles apparel and leather 13T15</v>
      </c>
    </row>
    <row r="17" spans="1:44" x14ac:dyDescent="0.2">
      <c r="A17" s="12" t="s">
        <v>16</v>
      </c>
      <c r="B17" s="136">
        <f>'Non-energy Use 2019'!F130</f>
        <v>0</v>
      </c>
      <c r="C17" s="136">
        <f>'Non-energy Use 2020'!F129</f>
        <v>0</v>
      </c>
      <c r="D17" s="136">
        <f>$C17*VLOOKUP($A17,'Non-energy Multiplier'!$A$1:$AQ$44,COLUMN('Non-energy Multiplier'!D$1),0)</f>
        <v>0</v>
      </c>
      <c r="E17" s="136">
        <f>$C17*VLOOKUP($A17,'Non-energy Multiplier'!$A$1:$AQ$44,COLUMN('Non-energy Multiplier'!E$1),0)</f>
        <v>0</v>
      </c>
      <c r="F17" s="136">
        <f>$C17*VLOOKUP($A17,'Non-energy Multiplier'!$A$1:$AQ$44,COLUMN('Non-energy Multiplier'!F$1),0)</f>
        <v>0</v>
      </c>
      <c r="G17" s="136">
        <f>$C17*VLOOKUP($A17,'Non-energy Multiplier'!$A$1:$AQ$44,COLUMN('Non-energy Multiplier'!G$1),0)</f>
        <v>0</v>
      </c>
      <c r="H17" s="136">
        <f>$C17*VLOOKUP($A17,'Non-energy Multiplier'!$A$1:$AQ$44,COLUMN('Non-energy Multiplier'!H$1),0)</f>
        <v>0</v>
      </c>
      <c r="I17" s="136">
        <f>$C17*VLOOKUP($A17,'Non-energy Multiplier'!$A$1:$AQ$44,COLUMN('Non-energy Multiplier'!I$1),0)</f>
        <v>0</v>
      </c>
      <c r="J17" s="136">
        <f>$C17*VLOOKUP($A17,'Non-energy Multiplier'!$A$1:$AQ$44,COLUMN('Non-energy Multiplier'!J$1),0)</f>
        <v>0</v>
      </c>
      <c r="K17" s="136">
        <f>$C17*VLOOKUP($A17,'Non-energy Multiplier'!$A$1:$AQ$44,COLUMN('Non-energy Multiplier'!K$1),0)</f>
        <v>0</v>
      </c>
      <c r="L17" s="136">
        <f>$C17*VLOOKUP($A17,'Non-energy Multiplier'!$A$1:$AQ$44,COLUMN('Non-energy Multiplier'!L$1),0)</f>
        <v>0</v>
      </c>
      <c r="M17" s="136">
        <f>$C17*VLOOKUP($A17,'Non-energy Multiplier'!$A$1:$AQ$44,COLUMN('Non-energy Multiplier'!M$1),0)</f>
        <v>0</v>
      </c>
      <c r="N17" s="136">
        <f>$C17*VLOOKUP($A17,'Non-energy Multiplier'!$A$1:$AQ$44,COLUMN('Non-energy Multiplier'!N$1),0)</f>
        <v>0</v>
      </c>
      <c r="O17" s="136">
        <f>$C17*VLOOKUP($A17,'Non-energy Multiplier'!$A$1:$AQ$44,COLUMN('Non-energy Multiplier'!O$1),0)</f>
        <v>0</v>
      </c>
      <c r="P17" s="136">
        <f>$C17*VLOOKUP($A17,'Non-energy Multiplier'!$A$1:$AQ$44,COLUMN('Non-energy Multiplier'!P$1),0)</f>
        <v>0</v>
      </c>
      <c r="Q17" s="136">
        <f>$C17*VLOOKUP($A17,'Non-energy Multiplier'!$A$1:$AQ$44,COLUMN('Non-energy Multiplier'!Q$1),0)</f>
        <v>0</v>
      </c>
      <c r="R17" s="136">
        <f>$C17*VLOOKUP($A17,'Non-energy Multiplier'!$A$1:$AQ$44,COLUMN('Non-energy Multiplier'!R$1),0)</f>
        <v>0</v>
      </c>
      <c r="S17" s="136">
        <f>$C17*VLOOKUP($A17,'Non-energy Multiplier'!$A$1:$AQ$44,COLUMN('Non-energy Multiplier'!S$1),0)</f>
        <v>0</v>
      </c>
      <c r="T17" s="136">
        <f>$C17*VLOOKUP($A17,'Non-energy Multiplier'!$A$1:$AQ$44,COLUMN('Non-energy Multiplier'!T$1),0)</f>
        <v>0</v>
      </c>
      <c r="U17" s="136">
        <f>$C17*VLOOKUP($A17,'Non-energy Multiplier'!$A$1:$AQ$44,COLUMN('Non-energy Multiplier'!U$1),0)</f>
        <v>0</v>
      </c>
      <c r="V17" s="136">
        <f>$C17*VLOOKUP($A17,'Non-energy Multiplier'!$A$1:$AQ$44,COLUMN('Non-energy Multiplier'!V$1),0)</f>
        <v>0</v>
      </c>
      <c r="W17" s="136">
        <f>$C17*VLOOKUP($A17,'Non-energy Multiplier'!$A$1:$AQ$44,COLUMN('Non-energy Multiplier'!W$1),0)</f>
        <v>0</v>
      </c>
      <c r="X17" s="136">
        <f>$C17*VLOOKUP($A17,'Non-energy Multiplier'!$A$1:$AQ$44,COLUMN('Non-energy Multiplier'!X$1),0)</f>
        <v>0</v>
      </c>
      <c r="Y17" s="136">
        <f>$C17*VLOOKUP($A17,'Non-energy Multiplier'!$A$1:$AQ$44,COLUMN('Non-energy Multiplier'!Y$1),0)</f>
        <v>0</v>
      </c>
      <c r="Z17" s="136">
        <f>$C17*VLOOKUP($A17,'Non-energy Multiplier'!$A$1:$AQ$44,COLUMN('Non-energy Multiplier'!Z$1),0)</f>
        <v>0</v>
      </c>
      <c r="AA17" s="136">
        <f>$C17*VLOOKUP($A17,'Non-energy Multiplier'!$A$1:$AQ$44,COLUMN('Non-energy Multiplier'!AA$1),0)</f>
        <v>0</v>
      </c>
      <c r="AB17" s="136">
        <f>$C17*VLOOKUP($A17,'Non-energy Multiplier'!$A$1:$AQ$44,COLUMN('Non-energy Multiplier'!AB$1),0)</f>
        <v>0</v>
      </c>
      <c r="AC17" s="136">
        <f>$C17*VLOOKUP($A17,'Non-energy Multiplier'!$A$1:$AQ$44,COLUMN('Non-energy Multiplier'!AC$1),0)</f>
        <v>0</v>
      </c>
      <c r="AD17" s="136">
        <f>$C17*VLOOKUP($A17,'Non-energy Multiplier'!$A$1:$AQ$44,COLUMN('Non-energy Multiplier'!AD$1),0)</f>
        <v>0</v>
      </c>
      <c r="AE17" s="136">
        <f>$C17*VLOOKUP($A17,'Non-energy Multiplier'!$A$1:$AQ$44,COLUMN('Non-energy Multiplier'!AE$1),0)</f>
        <v>0</v>
      </c>
      <c r="AF17" s="136">
        <f>$C17*VLOOKUP($A17,'Non-energy Multiplier'!$A$1:$AQ$44,COLUMN('Non-energy Multiplier'!AF$1),0)</f>
        <v>0</v>
      </c>
      <c r="AG17" s="136">
        <f>$C17*VLOOKUP($A17,'Non-energy Multiplier'!$A$1:$AQ$44,COLUMN('Non-energy Multiplier'!AG$1),0)</f>
        <v>0</v>
      </c>
      <c r="AH17" s="136">
        <f>$C17*VLOOKUP($A17,'Non-energy Multiplier'!$A$1:$AQ$44,COLUMN('Non-energy Multiplier'!AH$1),0)</f>
        <v>0</v>
      </c>
      <c r="AI17" s="136">
        <f>$C17*VLOOKUP($A17,'Non-energy Multiplier'!$A$1:$AQ$44,COLUMN('Non-energy Multiplier'!AI$1),0)</f>
        <v>0</v>
      </c>
      <c r="AJ17" s="136">
        <f>$C17*VLOOKUP($A17,'Non-energy Multiplier'!$A$1:$AQ$44,COLUMN('Non-energy Multiplier'!AJ$1),0)</f>
        <v>0</v>
      </c>
      <c r="AK17" s="136">
        <f>$C17*VLOOKUP($A17,'Non-energy Multiplier'!$A$1:$AQ$44,COLUMN('Non-energy Multiplier'!AK$1),0)</f>
        <v>0</v>
      </c>
      <c r="AL17" s="136">
        <f>$C17*VLOOKUP($A17,'Non-energy Multiplier'!$A$1:$AQ$44,COLUMN('Non-energy Multiplier'!AL$1),0)</f>
        <v>0</v>
      </c>
      <c r="AM17" s="136">
        <f>$C17*VLOOKUP($A17,'Non-energy Multiplier'!$A$1:$AQ$44,COLUMN('Non-energy Multiplier'!AM$1),0)</f>
        <v>0</v>
      </c>
      <c r="AN17" s="136">
        <f>$C17*VLOOKUP($A17,'Non-energy Multiplier'!$A$1:$AQ$44,COLUMN('Non-energy Multiplier'!AN$1),0)</f>
        <v>0</v>
      </c>
      <c r="AO17" s="136">
        <f>$C17*VLOOKUP($A17,'Non-energy Multiplier'!$A$1:$AQ$44,COLUMN('Non-energy Multiplier'!AO$1),0)</f>
        <v>0</v>
      </c>
      <c r="AP17" s="136">
        <f>$C17*VLOOKUP($A17,'Non-energy Multiplier'!$A$1:$AQ$44,COLUMN('Non-energy Multiplier'!AP$1),0)</f>
        <v>0</v>
      </c>
      <c r="AQ17" s="136">
        <f>$C17*VLOOKUP($A17,'Non-energy Multiplier'!$A$1:$AQ$44,COLUMN('Non-energy Multiplier'!AQ$1),0)</f>
        <v>0</v>
      </c>
      <c r="AR17" s="136" t="str">
        <f>VLOOKUP($A17,'Sector Match'!$A$1:$B$43,2,0)</f>
        <v>wood products 16</v>
      </c>
    </row>
    <row r="18" spans="1:44" x14ac:dyDescent="0.2">
      <c r="A18" s="12" t="s">
        <v>17</v>
      </c>
      <c r="B18" s="136">
        <f>'Non-energy Use 2019'!F131</f>
        <v>0</v>
      </c>
      <c r="C18" s="136">
        <f>'Non-energy Use 2020'!F130</f>
        <v>0</v>
      </c>
      <c r="D18" s="136">
        <f>$C18*VLOOKUP($A18,'Non-energy Multiplier'!$A$1:$AQ$44,COLUMN('Non-energy Multiplier'!D$1),0)</f>
        <v>0</v>
      </c>
      <c r="E18" s="136">
        <f>$C18*VLOOKUP($A18,'Non-energy Multiplier'!$A$1:$AQ$44,COLUMN('Non-energy Multiplier'!E$1),0)</f>
        <v>0</v>
      </c>
      <c r="F18" s="136">
        <f>$C18*VLOOKUP($A18,'Non-energy Multiplier'!$A$1:$AQ$44,COLUMN('Non-energy Multiplier'!F$1),0)</f>
        <v>0</v>
      </c>
      <c r="G18" s="136">
        <f>$C18*VLOOKUP($A18,'Non-energy Multiplier'!$A$1:$AQ$44,COLUMN('Non-energy Multiplier'!G$1),0)</f>
        <v>0</v>
      </c>
      <c r="H18" s="136">
        <f>$C18*VLOOKUP($A18,'Non-energy Multiplier'!$A$1:$AQ$44,COLUMN('Non-energy Multiplier'!H$1),0)</f>
        <v>0</v>
      </c>
      <c r="I18" s="136">
        <f>$C18*VLOOKUP($A18,'Non-energy Multiplier'!$A$1:$AQ$44,COLUMN('Non-energy Multiplier'!I$1),0)</f>
        <v>0</v>
      </c>
      <c r="J18" s="136">
        <f>$C18*VLOOKUP($A18,'Non-energy Multiplier'!$A$1:$AQ$44,COLUMN('Non-energy Multiplier'!J$1),0)</f>
        <v>0</v>
      </c>
      <c r="K18" s="136">
        <f>$C18*VLOOKUP($A18,'Non-energy Multiplier'!$A$1:$AQ$44,COLUMN('Non-energy Multiplier'!K$1),0)</f>
        <v>0</v>
      </c>
      <c r="L18" s="136">
        <f>$C18*VLOOKUP($A18,'Non-energy Multiplier'!$A$1:$AQ$44,COLUMN('Non-energy Multiplier'!L$1),0)</f>
        <v>0</v>
      </c>
      <c r="M18" s="136">
        <f>$C18*VLOOKUP($A18,'Non-energy Multiplier'!$A$1:$AQ$44,COLUMN('Non-energy Multiplier'!M$1),0)</f>
        <v>0</v>
      </c>
      <c r="N18" s="136">
        <f>$C18*VLOOKUP($A18,'Non-energy Multiplier'!$A$1:$AQ$44,COLUMN('Non-energy Multiplier'!N$1),0)</f>
        <v>0</v>
      </c>
      <c r="O18" s="136">
        <f>$C18*VLOOKUP($A18,'Non-energy Multiplier'!$A$1:$AQ$44,COLUMN('Non-energy Multiplier'!O$1),0)</f>
        <v>0</v>
      </c>
      <c r="P18" s="136">
        <f>$C18*VLOOKUP($A18,'Non-energy Multiplier'!$A$1:$AQ$44,COLUMN('Non-energy Multiplier'!P$1),0)</f>
        <v>0</v>
      </c>
      <c r="Q18" s="136">
        <f>$C18*VLOOKUP($A18,'Non-energy Multiplier'!$A$1:$AQ$44,COLUMN('Non-energy Multiplier'!Q$1),0)</f>
        <v>0</v>
      </c>
      <c r="R18" s="136">
        <f>$C18*VLOOKUP($A18,'Non-energy Multiplier'!$A$1:$AQ$44,COLUMN('Non-energy Multiplier'!R$1),0)</f>
        <v>0</v>
      </c>
      <c r="S18" s="136">
        <f>$C18*VLOOKUP($A18,'Non-energy Multiplier'!$A$1:$AQ$44,COLUMN('Non-energy Multiplier'!S$1),0)</f>
        <v>0</v>
      </c>
      <c r="T18" s="136">
        <f>$C18*VLOOKUP($A18,'Non-energy Multiplier'!$A$1:$AQ$44,COLUMN('Non-energy Multiplier'!T$1),0)</f>
        <v>0</v>
      </c>
      <c r="U18" s="136">
        <f>$C18*VLOOKUP($A18,'Non-energy Multiplier'!$A$1:$AQ$44,COLUMN('Non-energy Multiplier'!U$1),0)</f>
        <v>0</v>
      </c>
      <c r="V18" s="136">
        <f>$C18*VLOOKUP($A18,'Non-energy Multiplier'!$A$1:$AQ$44,COLUMN('Non-energy Multiplier'!V$1),0)</f>
        <v>0</v>
      </c>
      <c r="W18" s="136">
        <f>$C18*VLOOKUP($A18,'Non-energy Multiplier'!$A$1:$AQ$44,COLUMN('Non-energy Multiplier'!W$1),0)</f>
        <v>0</v>
      </c>
      <c r="X18" s="136">
        <f>$C18*VLOOKUP($A18,'Non-energy Multiplier'!$A$1:$AQ$44,COLUMN('Non-energy Multiplier'!X$1),0)</f>
        <v>0</v>
      </c>
      <c r="Y18" s="136">
        <f>$C18*VLOOKUP($A18,'Non-energy Multiplier'!$A$1:$AQ$44,COLUMN('Non-energy Multiplier'!Y$1),0)</f>
        <v>0</v>
      </c>
      <c r="Z18" s="136">
        <f>$C18*VLOOKUP($A18,'Non-energy Multiplier'!$A$1:$AQ$44,COLUMN('Non-energy Multiplier'!Z$1),0)</f>
        <v>0</v>
      </c>
      <c r="AA18" s="136">
        <f>$C18*VLOOKUP($A18,'Non-energy Multiplier'!$A$1:$AQ$44,COLUMN('Non-energy Multiplier'!AA$1),0)</f>
        <v>0</v>
      </c>
      <c r="AB18" s="136">
        <f>$C18*VLOOKUP($A18,'Non-energy Multiplier'!$A$1:$AQ$44,COLUMN('Non-energy Multiplier'!AB$1),0)</f>
        <v>0</v>
      </c>
      <c r="AC18" s="136">
        <f>$C18*VLOOKUP($A18,'Non-energy Multiplier'!$A$1:$AQ$44,COLUMN('Non-energy Multiplier'!AC$1),0)</f>
        <v>0</v>
      </c>
      <c r="AD18" s="136">
        <f>$C18*VLOOKUP($A18,'Non-energy Multiplier'!$A$1:$AQ$44,COLUMN('Non-energy Multiplier'!AD$1),0)</f>
        <v>0</v>
      </c>
      <c r="AE18" s="136">
        <f>$C18*VLOOKUP($A18,'Non-energy Multiplier'!$A$1:$AQ$44,COLUMN('Non-energy Multiplier'!AE$1),0)</f>
        <v>0</v>
      </c>
      <c r="AF18" s="136">
        <f>$C18*VLOOKUP($A18,'Non-energy Multiplier'!$A$1:$AQ$44,COLUMN('Non-energy Multiplier'!AF$1),0)</f>
        <v>0</v>
      </c>
      <c r="AG18" s="136">
        <f>$C18*VLOOKUP($A18,'Non-energy Multiplier'!$A$1:$AQ$44,COLUMN('Non-energy Multiplier'!AG$1),0)</f>
        <v>0</v>
      </c>
      <c r="AH18" s="136">
        <f>$C18*VLOOKUP($A18,'Non-energy Multiplier'!$A$1:$AQ$44,COLUMN('Non-energy Multiplier'!AH$1),0)</f>
        <v>0</v>
      </c>
      <c r="AI18" s="136">
        <f>$C18*VLOOKUP($A18,'Non-energy Multiplier'!$A$1:$AQ$44,COLUMN('Non-energy Multiplier'!AI$1),0)</f>
        <v>0</v>
      </c>
      <c r="AJ18" s="136">
        <f>$C18*VLOOKUP($A18,'Non-energy Multiplier'!$A$1:$AQ$44,COLUMN('Non-energy Multiplier'!AJ$1),0)</f>
        <v>0</v>
      </c>
      <c r="AK18" s="136">
        <f>$C18*VLOOKUP($A18,'Non-energy Multiplier'!$A$1:$AQ$44,COLUMN('Non-energy Multiplier'!AK$1),0)</f>
        <v>0</v>
      </c>
      <c r="AL18" s="136">
        <f>$C18*VLOOKUP($A18,'Non-energy Multiplier'!$A$1:$AQ$44,COLUMN('Non-energy Multiplier'!AL$1),0)</f>
        <v>0</v>
      </c>
      <c r="AM18" s="136">
        <f>$C18*VLOOKUP($A18,'Non-energy Multiplier'!$A$1:$AQ$44,COLUMN('Non-energy Multiplier'!AM$1),0)</f>
        <v>0</v>
      </c>
      <c r="AN18" s="136">
        <f>$C18*VLOOKUP($A18,'Non-energy Multiplier'!$A$1:$AQ$44,COLUMN('Non-energy Multiplier'!AN$1),0)</f>
        <v>0</v>
      </c>
      <c r="AO18" s="136">
        <f>$C18*VLOOKUP($A18,'Non-energy Multiplier'!$A$1:$AQ$44,COLUMN('Non-energy Multiplier'!AO$1),0)</f>
        <v>0</v>
      </c>
      <c r="AP18" s="136">
        <f>$C18*VLOOKUP($A18,'Non-energy Multiplier'!$A$1:$AQ$44,COLUMN('Non-energy Multiplier'!AP$1),0)</f>
        <v>0</v>
      </c>
      <c r="AQ18" s="136">
        <f>$C18*VLOOKUP($A18,'Non-energy Multiplier'!$A$1:$AQ$44,COLUMN('Non-energy Multiplier'!AQ$1),0)</f>
        <v>0</v>
      </c>
      <c r="AR18" s="136" t="str">
        <f>VLOOKUP($A18,'Sector Match'!$A$1:$B$43,2,0)</f>
        <v>wood products 16</v>
      </c>
    </row>
    <row r="19" spans="1:44" x14ac:dyDescent="0.2">
      <c r="A19" s="12" t="s">
        <v>18</v>
      </c>
      <c r="B19" s="136">
        <f>'Non-energy Use 2019'!F132</f>
        <v>0</v>
      </c>
      <c r="C19" s="136">
        <f>'Non-energy Use 2020'!F131</f>
        <v>0</v>
      </c>
      <c r="D19" s="136">
        <f>$C19*VLOOKUP($A19,'Non-energy Multiplier'!$A$1:$AQ$44,COLUMN('Non-energy Multiplier'!D$1),0)</f>
        <v>0</v>
      </c>
      <c r="E19" s="136">
        <f>$C19*VLOOKUP($A19,'Non-energy Multiplier'!$A$1:$AQ$44,COLUMN('Non-energy Multiplier'!E$1),0)</f>
        <v>0</v>
      </c>
      <c r="F19" s="136">
        <f>$C19*VLOOKUP($A19,'Non-energy Multiplier'!$A$1:$AQ$44,COLUMN('Non-energy Multiplier'!F$1),0)</f>
        <v>0</v>
      </c>
      <c r="G19" s="136">
        <f>$C19*VLOOKUP($A19,'Non-energy Multiplier'!$A$1:$AQ$44,COLUMN('Non-energy Multiplier'!G$1),0)</f>
        <v>0</v>
      </c>
      <c r="H19" s="136">
        <f>$C19*VLOOKUP($A19,'Non-energy Multiplier'!$A$1:$AQ$44,COLUMN('Non-energy Multiplier'!H$1),0)</f>
        <v>0</v>
      </c>
      <c r="I19" s="136">
        <f>$C19*VLOOKUP($A19,'Non-energy Multiplier'!$A$1:$AQ$44,COLUMN('Non-energy Multiplier'!I$1),0)</f>
        <v>0</v>
      </c>
      <c r="J19" s="136">
        <f>$C19*VLOOKUP($A19,'Non-energy Multiplier'!$A$1:$AQ$44,COLUMN('Non-energy Multiplier'!J$1),0)</f>
        <v>0</v>
      </c>
      <c r="K19" s="136">
        <f>$C19*VLOOKUP($A19,'Non-energy Multiplier'!$A$1:$AQ$44,COLUMN('Non-energy Multiplier'!K$1),0)</f>
        <v>0</v>
      </c>
      <c r="L19" s="136">
        <f>$C19*VLOOKUP($A19,'Non-energy Multiplier'!$A$1:$AQ$44,COLUMN('Non-energy Multiplier'!L$1),0)</f>
        <v>0</v>
      </c>
      <c r="M19" s="136">
        <f>$C19*VLOOKUP($A19,'Non-energy Multiplier'!$A$1:$AQ$44,COLUMN('Non-energy Multiplier'!M$1),0)</f>
        <v>0</v>
      </c>
      <c r="N19" s="136">
        <f>$C19*VLOOKUP($A19,'Non-energy Multiplier'!$A$1:$AQ$44,COLUMN('Non-energy Multiplier'!N$1),0)</f>
        <v>0</v>
      </c>
      <c r="O19" s="136">
        <f>$C19*VLOOKUP($A19,'Non-energy Multiplier'!$A$1:$AQ$44,COLUMN('Non-energy Multiplier'!O$1),0)</f>
        <v>0</v>
      </c>
      <c r="P19" s="136">
        <f>$C19*VLOOKUP($A19,'Non-energy Multiplier'!$A$1:$AQ$44,COLUMN('Non-energy Multiplier'!P$1),0)</f>
        <v>0</v>
      </c>
      <c r="Q19" s="136">
        <f>$C19*VLOOKUP($A19,'Non-energy Multiplier'!$A$1:$AQ$44,COLUMN('Non-energy Multiplier'!Q$1),0)</f>
        <v>0</v>
      </c>
      <c r="R19" s="136">
        <f>$C19*VLOOKUP($A19,'Non-energy Multiplier'!$A$1:$AQ$44,COLUMN('Non-energy Multiplier'!R$1),0)</f>
        <v>0</v>
      </c>
      <c r="S19" s="136">
        <f>$C19*VLOOKUP($A19,'Non-energy Multiplier'!$A$1:$AQ$44,COLUMN('Non-energy Multiplier'!S$1),0)</f>
        <v>0</v>
      </c>
      <c r="T19" s="136">
        <f>$C19*VLOOKUP($A19,'Non-energy Multiplier'!$A$1:$AQ$44,COLUMN('Non-energy Multiplier'!T$1),0)</f>
        <v>0</v>
      </c>
      <c r="U19" s="136">
        <f>$C19*VLOOKUP($A19,'Non-energy Multiplier'!$A$1:$AQ$44,COLUMN('Non-energy Multiplier'!U$1),0)</f>
        <v>0</v>
      </c>
      <c r="V19" s="136">
        <f>$C19*VLOOKUP($A19,'Non-energy Multiplier'!$A$1:$AQ$44,COLUMN('Non-energy Multiplier'!V$1),0)</f>
        <v>0</v>
      </c>
      <c r="W19" s="136">
        <f>$C19*VLOOKUP($A19,'Non-energy Multiplier'!$A$1:$AQ$44,COLUMN('Non-energy Multiplier'!W$1),0)</f>
        <v>0</v>
      </c>
      <c r="X19" s="136">
        <f>$C19*VLOOKUP($A19,'Non-energy Multiplier'!$A$1:$AQ$44,COLUMN('Non-energy Multiplier'!X$1),0)</f>
        <v>0</v>
      </c>
      <c r="Y19" s="136">
        <f>$C19*VLOOKUP($A19,'Non-energy Multiplier'!$A$1:$AQ$44,COLUMN('Non-energy Multiplier'!Y$1),0)</f>
        <v>0</v>
      </c>
      <c r="Z19" s="136">
        <f>$C19*VLOOKUP($A19,'Non-energy Multiplier'!$A$1:$AQ$44,COLUMN('Non-energy Multiplier'!Z$1),0)</f>
        <v>0</v>
      </c>
      <c r="AA19" s="136">
        <f>$C19*VLOOKUP($A19,'Non-energy Multiplier'!$A$1:$AQ$44,COLUMN('Non-energy Multiplier'!AA$1),0)</f>
        <v>0</v>
      </c>
      <c r="AB19" s="136">
        <f>$C19*VLOOKUP($A19,'Non-energy Multiplier'!$A$1:$AQ$44,COLUMN('Non-energy Multiplier'!AB$1),0)</f>
        <v>0</v>
      </c>
      <c r="AC19" s="136">
        <f>$C19*VLOOKUP($A19,'Non-energy Multiplier'!$A$1:$AQ$44,COLUMN('Non-energy Multiplier'!AC$1),0)</f>
        <v>0</v>
      </c>
      <c r="AD19" s="136">
        <f>$C19*VLOOKUP($A19,'Non-energy Multiplier'!$A$1:$AQ$44,COLUMN('Non-energy Multiplier'!AD$1),0)</f>
        <v>0</v>
      </c>
      <c r="AE19" s="136">
        <f>$C19*VLOOKUP($A19,'Non-energy Multiplier'!$A$1:$AQ$44,COLUMN('Non-energy Multiplier'!AE$1),0)</f>
        <v>0</v>
      </c>
      <c r="AF19" s="136">
        <f>$C19*VLOOKUP($A19,'Non-energy Multiplier'!$A$1:$AQ$44,COLUMN('Non-energy Multiplier'!AF$1),0)</f>
        <v>0</v>
      </c>
      <c r="AG19" s="136">
        <f>$C19*VLOOKUP($A19,'Non-energy Multiplier'!$A$1:$AQ$44,COLUMN('Non-energy Multiplier'!AG$1),0)</f>
        <v>0</v>
      </c>
      <c r="AH19" s="136">
        <f>$C19*VLOOKUP($A19,'Non-energy Multiplier'!$A$1:$AQ$44,COLUMN('Non-energy Multiplier'!AH$1),0)</f>
        <v>0</v>
      </c>
      <c r="AI19" s="136">
        <f>$C19*VLOOKUP($A19,'Non-energy Multiplier'!$A$1:$AQ$44,COLUMN('Non-energy Multiplier'!AI$1),0)</f>
        <v>0</v>
      </c>
      <c r="AJ19" s="136">
        <f>$C19*VLOOKUP($A19,'Non-energy Multiplier'!$A$1:$AQ$44,COLUMN('Non-energy Multiplier'!AJ$1),0)</f>
        <v>0</v>
      </c>
      <c r="AK19" s="136">
        <f>$C19*VLOOKUP($A19,'Non-energy Multiplier'!$A$1:$AQ$44,COLUMN('Non-energy Multiplier'!AK$1),0)</f>
        <v>0</v>
      </c>
      <c r="AL19" s="136">
        <f>$C19*VLOOKUP($A19,'Non-energy Multiplier'!$A$1:$AQ$44,COLUMN('Non-energy Multiplier'!AL$1),0)</f>
        <v>0</v>
      </c>
      <c r="AM19" s="136">
        <f>$C19*VLOOKUP($A19,'Non-energy Multiplier'!$A$1:$AQ$44,COLUMN('Non-energy Multiplier'!AM$1),0)</f>
        <v>0</v>
      </c>
      <c r="AN19" s="136">
        <f>$C19*VLOOKUP($A19,'Non-energy Multiplier'!$A$1:$AQ$44,COLUMN('Non-energy Multiplier'!AN$1),0)</f>
        <v>0</v>
      </c>
      <c r="AO19" s="136">
        <f>$C19*VLOOKUP($A19,'Non-energy Multiplier'!$A$1:$AQ$44,COLUMN('Non-energy Multiplier'!AO$1),0)</f>
        <v>0</v>
      </c>
      <c r="AP19" s="136">
        <f>$C19*VLOOKUP($A19,'Non-energy Multiplier'!$A$1:$AQ$44,COLUMN('Non-energy Multiplier'!AP$1),0)</f>
        <v>0</v>
      </c>
      <c r="AQ19" s="136">
        <f>$C19*VLOOKUP($A19,'Non-energy Multiplier'!$A$1:$AQ$44,COLUMN('Non-energy Multiplier'!AQ$1),0)</f>
        <v>0</v>
      </c>
      <c r="AR19" s="136" t="str">
        <f>VLOOKUP($A19,'Sector Match'!$A$1:$B$43,2,0)</f>
        <v>pulp paper and printing 17T18</v>
      </c>
    </row>
    <row r="20" spans="1:44" x14ac:dyDescent="0.2">
      <c r="A20" s="12" t="s">
        <v>19</v>
      </c>
      <c r="B20" s="136">
        <f>'Non-energy Use 2019'!F133</f>
        <v>0</v>
      </c>
      <c r="C20" s="136">
        <f>'Non-energy Use 2020'!F132</f>
        <v>0</v>
      </c>
      <c r="D20" s="136">
        <f>$C20*VLOOKUP($A20,'Non-energy Multiplier'!$A$1:$AQ$44,COLUMN('Non-energy Multiplier'!D$1),0)</f>
        <v>0</v>
      </c>
      <c r="E20" s="136">
        <f>$C20*VLOOKUP($A20,'Non-energy Multiplier'!$A$1:$AQ$44,COLUMN('Non-energy Multiplier'!E$1),0)</f>
        <v>0</v>
      </c>
      <c r="F20" s="136">
        <f>$C20*VLOOKUP($A20,'Non-energy Multiplier'!$A$1:$AQ$44,COLUMN('Non-energy Multiplier'!F$1),0)</f>
        <v>0</v>
      </c>
      <c r="G20" s="136">
        <f>$C20*VLOOKUP($A20,'Non-energy Multiplier'!$A$1:$AQ$44,COLUMN('Non-energy Multiplier'!G$1),0)</f>
        <v>0</v>
      </c>
      <c r="H20" s="136">
        <f>$C20*VLOOKUP($A20,'Non-energy Multiplier'!$A$1:$AQ$44,COLUMN('Non-energy Multiplier'!H$1),0)</f>
        <v>0</v>
      </c>
      <c r="I20" s="136">
        <f>$C20*VLOOKUP($A20,'Non-energy Multiplier'!$A$1:$AQ$44,COLUMN('Non-energy Multiplier'!I$1),0)</f>
        <v>0</v>
      </c>
      <c r="J20" s="136">
        <f>$C20*VLOOKUP($A20,'Non-energy Multiplier'!$A$1:$AQ$44,COLUMN('Non-energy Multiplier'!J$1),0)</f>
        <v>0</v>
      </c>
      <c r="K20" s="136">
        <f>$C20*VLOOKUP($A20,'Non-energy Multiplier'!$A$1:$AQ$44,COLUMN('Non-energy Multiplier'!K$1),0)</f>
        <v>0</v>
      </c>
      <c r="L20" s="136">
        <f>$C20*VLOOKUP($A20,'Non-energy Multiplier'!$A$1:$AQ$44,COLUMN('Non-energy Multiplier'!L$1),0)</f>
        <v>0</v>
      </c>
      <c r="M20" s="136">
        <f>$C20*VLOOKUP($A20,'Non-energy Multiplier'!$A$1:$AQ$44,COLUMN('Non-energy Multiplier'!M$1),0)</f>
        <v>0</v>
      </c>
      <c r="N20" s="136">
        <f>$C20*VLOOKUP($A20,'Non-energy Multiplier'!$A$1:$AQ$44,COLUMN('Non-energy Multiplier'!N$1),0)</f>
        <v>0</v>
      </c>
      <c r="O20" s="136">
        <f>$C20*VLOOKUP($A20,'Non-energy Multiplier'!$A$1:$AQ$44,COLUMN('Non-energy Multiplier'!O$1),0)</f>
        <v>0</v>
      </c>
      <c r="P20" s="136">
        <f>$C20*VLOOKUP($A20,'Non-energy Multiplier'!$A$1:$AQ$44,COLUMN('Non-energy Multiplier'!P$1),0)</f>
        <v>0</v>
      </c>
      <c r="Q20" s="136">
        <f>$C20*VLOOKUP($A20,'Non-energy Multiplier'!$A$1:$AQ$44,COLUMN('Non-energy Multiplier'!Q$1),0)</f>
        <v>0</v>
      </c>
      <c r="R20" s="136">
        <f>$C20*VLOOKUP($A20,'Non-energy Multiplier'!$A$1:$AQ$44,COLUMN('Non-energy Multiplier'!R$1),0)</f>
        <v>0</v>
      </c>
      <c r="S20" s="136">
        <f>$C20*VLOOKUP($A20,'Non-energy Multiplier'!$A$1:$AQ$44,COLUMN('Non-energy Multiplier'!S$1),0)</f>
        <v>0</v>
      </c>
      <c r="T20" s="136">
        <f>$C20*VLOOKUP($A20,'Non-energy Multiplier'!$A$1:$AQ$44,COLUMN('Non-energy Multiplier'!T$1),0)</f>
        <v>0</v>
      </c>
      <c r="U20" s="136">
        <f>$C20*VLOOKUP($A20,'Non-energy Multiplier'!$A$1:$AQ$44,COLUMN('Non-energy Multiplier'!U$1),0)</f>
        <v>0</v>
      </c>
      <c r="V20" s="136">
        <f>$C20*VLOOKUP($A20,'Non-energy Multiplier'!$A$1:$AQ$44,COLUMN('Non-energy Multiplier'!V$1),0)</f>
        <v>0</v>
      </c>
      <c r="W20" s="136">
        <f>$C20*VLOOKUP($A20,'Non-energy Multiplier'!$A$1:$AQ$44,COLUMN('Non-energy Multiplier'!W$1),0)</f>
        <v>0</v>
      </c>
      <c r="X20" s="136">
        <f>$C20*VLOOKUP($A20,'Non-energy Multiplier'!$A$1:$AQ$44,COLUMN('Non-energy Multiplier'!X$1),0)</f>
        <v>0</v>
      </c>
      <c r="Y20" s="136">
        <f>$C20*VLOOKUP($A20,'Non-energy Multiplier'!$A$1:$AQ$44,COLUMN('Non-energy Multiplier'!Y$1),0)</f>
        <v>0</v>
      </c>
      <c r="Z20" s="136">
        <f>$C20*VLOOKUP($A20,'Non-energy Multiplier'!$A$1:$AQ$44,COLUMN('Non-energy Multiplier'!Z$1),0)</f>
        <v>0</v>
      </c>
      <c r="AA20" s="136">
        <f>$C20*VLOOKUP($A20,'Non-energy Multiplier'!$A$1:$AQ$44,COLUMN('Non-energy Multiplier'!AA$1),0)</f>
        <v>0</v>
      </c>
      <c r="AB20" s="136">
        <f>$C20*VLOOKUP($A20,'Non-energy Multiplier'!$A$1:$AQ$44,COLUMN('Non-energy Multiplier'!AB$1),0)</f>
        <v>0</v>
      </c>
      <c r="AC20" s="136">
        <f>$C20*VLOOKUP($A20,'Non-energy Multiplier'!$A$1:$AQ$44,COLUMN('Non-energy Multiplier'!AC$1),0)</f>
        <v>0</v>
      </c>
      <c r="AD20" s="136">
        <f>$C20*VLOOKUP($A20,'Non-energy Multiplier'!$A$1:$AQ$44,COLUMN('Non-energy Multiplier'!AD$1),0)</f>
        <v>0</v>
      </c>
      <c r="AE20" s="136">
        <f>$C20*VLOOKUP($A20,'Non-energy Multiplier'!$A$1:$AQ$44,COLUMN('Non-energy Multiplier'!AE$1),0)</f>
        <v>0</v>
      </c>
      <c r="AF20" s="136">
        <f>$C20*VLOOKUP($A20,'Non-energy Multiplier'!$A$1:$AQ$44,COLUMN('Non-energy Multiplier'!AF$1),0)</f>
        <v>0</v>
      </c>
      <c r="AG20" s="136">
        <f>$C20*VLOOKUP($A20,'Non-energy Multiplier'!$A$1:$AQ$44,COLUMN('Non-energy Multiplier'!AG$1),0)</f>
        <v>0</v>
      </c>
      <c r="AH20" s="136">
        <f>$C20*VLOOKUP($A20,'Non-energy Multiplier'!$A$1:$AQ$44,COLUMN('Non-energy Multiplier'!AH$1),0)</f>
        <v>0</v>
      </c>
      <c r="AI20" s="136">
        <f>$C20*VLOOKUP($A20,'Non-energy Multiplier'!$A$1:$AQ$44,COLUMN('Non-energy Multiplier'!AI$1),0)</f>
        <v>0</v>
      </c>
      <c r="AJ20" s="136">
        <f>$C20*VLOOKUP($A20,'Non-energy Multiplier'!$A$1:$AQ$44,COLUMN('Non-energy Multiplier'!AJ$1),0)</f>
        <v>0</v>
      </c>
      <c r="AK20" s="136">
        <f>$C20*VLOOKUP($A20,'Non-energy Multiplier'!$A$1:$AQ$44,COLUMN('Non-energy Multiplier'!AK$1),0)</f>
        <v>0</v>
      </c>
      <c r="AL20" s="136">
        <f>$C20*VLOOKUP($A20,'Non-energy Multiplier'!$A$1:$AQ$44,COLUMN('Non-energy Multiplier'!AL$1),0)</f>
        <v>0</v>
      </c>
      <c r="AM20" s="136">
        <f>$C20*VLOOKUP($A20,'Non-energy Multiplier'!$A$1:$AQ$44,COLUMN('Non-energy Multiplier'!AM$1),0)</f>
        <v>0</v>
      </c>
      <c r="AN20" s="136">
        <f>$C20*VLOOKUP($A20,'Non-energy Multiplier'!$A$1:$AQ$44,COLUMN('Non-energy Multiplier'!AN$1),0)</f>
        <v>0</v>
      </c>
      <c r="AO20" s="136">
        <f>$C20*VLOOKUP($A20,'Non-energy Multiplier'!$A$1:$AQ$44,COLUMN('Non-energy Multiplier'!AO$1),0)</f>
        <v>0</v>
      </c>
      <c r="AP20" s="136">
        <f>$C20*VLOOKUP($A20,'Non-energy Multiplier'!$A$1:$AQ$44,COLUMN('Non-energy Multiplier'!AP$1),0)</f>
        <v>0</v>
      </c>
      <c r="AQ20" s="136">
        <f>$C20*VLOOKUP($A20,'Non-energy Multiplier'!$A$1:$AQ$44,COLUMN('Non-energy Multiplier'!AQ$1),0)</f>
        <v>0</v>
      </c>
      <c r="AR20" s="136" t="str">
        <f>VLOOKUP($A20,'Sector Match'!$A$1:$B$43,2,0)</f>
        <v>pulp paper and printing 17T18</v>
      </c>
    </row>
    <row r="21" spans="1:44" x14ac:dyDescent="0.2">
      <c r="A21" s="12" t="s">
        <v>20</v>
      </c>
      <c r="B21" s="136">
        <f>'Non-energy Use 2019'!F134</f>
        <v>0</v>
      </c>
      <c r="C21" s="136">
        <f>'Non-energy Use 2020'!F133</f>
        <v>0</v>
      </c>
      <c r="D21" s="136">
        <f>$C21*VLOOKUP($A21,'Non-energy Multiplier'!$A$1:$AQ$44,COLUMN('Non-energy Multiplier'!D$1),0)</f>
        <v>0</v>
      </c>
      <c r="E21" s="136">
        <f>$C21*VLOOKUP($A21,'Non-energy Multiplier'!$A$1:$AQ$44,COLUMN('Non-energy Multiplier'!E$1),0)</f>
        <v>0</v>
      </c>
      <c r="F21" s="136">
        <f>$C21*VLOOKUP($A21,'Non-energy Multiplier'!$A$1:$AQ$44,COLUMN('Non-energy Multiplier'!F$1),0)</f>
        <v>0</v>
      </c>
      <c r="G21" s="136">
        <f>$C21*VLOOKUP($A21,'Non-energy Multiplier'!$A$1:$AQ$44,COLUMN('Non-energy Multiplier'!G$1),0)</f>
        <v>0</v>
      </c>
      <c r="H21" s="136">
        <f>$C21*VLOOKUP($A21,'Non-energy Multiplier'!$A$1:$AQ$44,COLUMN('Non-energy Multiplier'!H$1),0)</f>
        <v>0</v>
      </c>
      <c r="I21" s="136">
        <f>$C21*VLOOKUP($A21,'Non-energy Multiplier'!$A$1:$AQ$44,COLUMN('Non-energy Multiplier'!I$1),0)</f>
        <v>0</v>
      </c>
      <c r="J21" s="136">
        <f>$C21*VLOOKUP($A21,'Non-energy Multiplier'!$A$1:$AQ$44,COLUMN('Non-energy Multiplier'!J$1),0)</f>
        <v>0</v>
      </c>
      <c r="K21" s="136">
        <f>$C21*VLOOKUP($A21,'Non-energy Multiplier'!$A$1:$AQ$44,COLUMN('Non-energy Multiplier'!K$1),0)</f>
        <v>0</v>
      </c>
      <c r="L21" s="136">
        <f>$C21*VLOOKUP($A21,'Non-energy Multiplier'!$A$1:$AQ$44,COLUMN('Non-energy Multiplier'!L$1),0)</f>
        <v>0</v>
      </c>
      <c r="M21" s="136">
        <f>$C21*VLOOKUP($A21,'Non-energy Multiplier'!$A$1:$AQ$44,COLUMN('Non-energy Multiplier'!M$1),0)</f>
        <v>0</v>
      </c>
      <c r="N21" s="136">
        <f>$C21*VLOOKUP($A21,'Non-energy Multiplier'!$A$1:$AQ$44,COLUMN('Non-energy Multiplier'!N$1),0)</f>
        <v>0</v>
      </c>
      <c r="O21" s="136">
        <f>$C21*VLOOKUP($A21,'Non-energy Multiplier'!$A$1:$AQ$44,COLUMN('Non-energy Multiplier'!O$1),0)</f>
        <v>0</v>
      </c>
      <c r="P21" s="136">
        <f>$C21*VLOOKUP($A21,'Non-energy Multiplier'!$A$1:$AQ$44,COLUMN('Non-energy Multiplier'!P$1),0)</f>
        <v>0</v>
      </c>
      <c r="Q21" s="136">
        <f>$C21*VLOOKUP($A21,'Non-energy Multiplier'!$A$1:$AQ$44,COLUMN('Non-energy Multiplier'!Q$1),0)</f>
        <v>0</v>
      </c>
      <c r="R21" s="136">
        <f>$C21*VLOOKUP($A21,'Non-energy Multiplier'!$A$1:$AQ$44,COLUMN('Non-energy Multiplier'!R$1),0)</f>
        <v>0</v>
      </c>
      <c r="S21" s="136">
        <f>$C21*VLOOKUP($A21,'Non-energy Multiplier'!$A$1:$AQ$44,COLUMN('Non-energy Multiplier'!S$1),0)</f>
        <v>0</v>
      </c>
      <c r="T21" s="136">
        <f>$C21*VLOOKUP($A21,'Non-energy Multiplier'!$A$1:$AQ$44,COLUMN('Non-energy Multiplier'!T$1),0)</f>
        <v>0</v>
      </c>
      <c r="U21" s="136">
        <f>$C21*VLOOKUP($A21,'Non-energy Multiplier'!$A$1:$AQ$44,COLUMN('Non-energy Multiplier'!U$1),0)</f>
        <v>0</v>
      </c>
      <c r="V21" s="136">
        <f>$C21*VLOOKUP($A21,'Non-energy Multiplier'!$A$1:$AQ$44,COLUMN('Non-energy Multiplier'!V$1),0)</f>
        <v>0</v>
      </c>
      <c r="W21" s="136">
        <f>$C21*VLOOKUP($A21,'Non-energy Multiplier'!$A$1:$AQ$44,COLUMN('Non-energy Multiplier'!W$1),0)</f>
        <v>0</v>
      </c>
      <c r="X21" s="136">
        <f>$C21*VLOOKUP($A21,'Non-energy Multiplier'!$A$1:$AQ$44,COLUMN('Non-energy Multiplier'!X$1),0)</f>
        <v>0</v>
      </c>
      <c r="Y21" s="136">
        <f>$C21*VLOOKUP($A21,'Non-energy Multiplier'!$A$1:$AQ$44,COLUMN('Non-energy Multiplier'!Y$1),0)</f>
        <v>0</v>
      </c>
      <c r="Z21" s="136">
        <f>$C21*VLOOKUP($A21,'Non-energy Multiplier'!$A$1:$AQ$44,COLUMN('Non-energy Multiplier'!Z$1),0)</f>
        <v>0</v>
      </c>
      <c r="AA21" s="136">
        <f>$C21*VLOOKUP($A21,'Non-energy Multiplier'!$A$1:$AQ$44,COLUMN('Non-energy Multiplier'!AA$1),0)</f>
        <v>0</v>
      </c>
      <c r="AB21" s="136">
        <f>$C21*VLOOKUP($A21,'Non-energy Multiplier'!$A$1:$AQ$44,COLUMN('Non-energy Multiplier'!AB$1),0)</f>
        <v>0</v>
      </c>
      <c r="AC21" s="136">
        <f>$C21*VLOOKUP($A21,'Non-energy Multiplier'!$A$1:$AQ$44,COLUMN('Non-energy Multiplier'!AC$1),0)</f>
        <v>0</v>
      </c>
      <c r="AD21" s="136">
        <f>$C21*VLOOKUP($A21,'Non-energy Multiplier'!$A$1:$AQ$44,COLUMN('Non-energy Multiplier'!AD$1),0)</f>
        <v>0</v>
      </c>
      <c r="AE21" s="136">
        <f>$C21*VLOOKUP($A21,'Non-energy Multiplier'!$A$1:$AQ$44,COLUMN('Non-energy Multiplier'!AE$1),0)</f>
        <v>0</v>
      </c>
      <c r="AF21" s="136">
        <f>$C21*VLOOKUP($A21,'Non-energy Multiplier'!$A$1:$AQ$44,COLUMN('Non-energy Multiplier'!AF$1),0)</f>
        <v>0</v>
      </c>
      <c r="AG21" s="136">
        <f>$C21*VLOOKUP($A21,'Non-energy Multiplier'!$A$1:$AQ$44,COLUMN('Non-energy Multiplier'!AG$1),0)</f>
        <v>0</v>
      </c>
      <c r="AH21" s="136">
        <f>$C21*VLOOKUP($A21,'Non-energy Multiplier'!$A$1:$AQ$44,COLUMN('Non-energy Multiplier'!AH$1),0)</f>
        <v>0</v>
      </c>
      <c r="AI21" s="136">
        <f>$C21*VLOOKUP($A21,'Non-energy Multiplier'!$A$1:$AQ$44,COLUMN('Non-energy Multiplier'!AI$1),0)</f>
        <v>0</v>
      </c>
      <c r="AJ21" s="136">
        <f>$C21*VLOOKUP($A21,'Non-energy Multiplier'!$A$1:$AQ$44,COLUMN('Non-energy Multiplier'!AJ$1),0)</f>
        <v>0</v>
      </c>
      <c r="AK21" s="136">
        <f>$C21*VLOOKUP($A21,'Non-energy Multiplier'!$A$1:$AQ$44,COLUMN('Non-energy Multiplier'!AK$1),0)</f>
        <v>0</v>
      </c>
      <c r="AL21" s="136">
        <f>$C21*VLOOKUP($A21,'Non-energy Multiplier'!$A$1:$AQ$44,COLUMN('Non-energy Multiplier'!AL$1),0)</f>
        <v>0</v>
      </c>
      <c r="AM21" s="136">
        <f>$C21*VLOOKUP($A21,'Non-energy Multiplier'!$A$1:$AQ$44,COLUMN('Non-energy Multiplier'!AM$1),0)</f>
        <v>0</v>
      </c>
      <c r="AN21" s="136">
        <f>$C21*VLOOKUP($A21,'Non-energy Multiplier'!$A$1:$AQ$44,COLUMN('Non-energy Multiplier'!AN$1),0)</f>
        <v>0</v>
      </c>
      <c r="AO21" s="136">
        <f>$C21*VLOOKUP($A21,'Non-energy Multiplier'!$A$1:$AQ$44,COLUMN('Non-energy Multiplier'!AO$1),0)</f>
        <v>0</v>
      </c>
      <c r="AP21" s="136">
        <f>$C21*VLOOKUP($A21,'Non-energy Multiplier'!$A$1:$AQ$44,COLUMN('Non-energy Multiplier'!AP$1),0)</f>
        <v>0</v>
      </c>
      <c r="AQ21" s="136">
        <f>$C21*VLOOKUP($A21,'Non-energy Multiplier'!$A$1:$AQ$44,COLUMN('Non-energy Multiplier'!AQ$1),0)</f>
        <v>0</v>
      </c>
      <c r="AR21" s="136" t="str">
        <f>VLOOKUP($A21,'Sector Match'!$A$1:$B$43,2,0)</f>
        <v>pulp paper and printing 17T18</v>
      </c>
    </row>
    <row r="22" spans="1:44" x14ac:dyDescent="0.2">
      <c r="A22" s="12" t="s">
        <v>21</v>
      </c>
      <c r="B22" s="136">
        <f>'Non-energy Use 2019'!F135</f>
        <v>2.6511894558757244E+16</v>
      </c>
      <c r="C22" s="136">
        <f>'Non-energy Use 2020'!F134</f>
        <v>2.7356889750244024E+16</v>
      </c>
      <c r="D22" s="136">
        <f>$C22*VLOOKUP($A22,'Non-energy Multiplier'!$A$1:$AQ$44,COLUMN('Non-energy Multiplier'!D$1),0)</f>
        <v>2.8684262778956388E+16</v>
      </c>
      <c r="E22" s="136">
        <f>$C22*VLOOKUP($A22,'Non-energy Multiplier'!$A$1:$AQ$44,COLUMN('Non-energy Multiplier'!E$1),0)</f>
        <v>3.0011635807668748E+16</v>
      </c>
      <c r="F22" s="136">
        <f>$C22*VLOOKUP($A22,'Non-energy Multiplier'!$A$1:$AQ$44,COLUMN('Non-energy Multiplier'!F$1),0)</f>
        <v>3.1339008836381112E+16</v>
      </c>
      <c r="G22" s="136">
        <f>$C22*VLOOKUP($A22,'Non-energy Multiplier'!$A$1:$AQ$44,COLUMN('Non-energy Multiplier'!G$1),0)</f>
        <v>3.2666381865093476E+16</v>
      </c>
      <c r="H22" s="136">
        <f>$C22*VLOOKUP($A22,'Non-energy Multiplier'!$A$1:$AQ$44,COLUMN('Non-energy Multiplier'!H$1),0)</f>
        <v>3.3993754893805852E+16</v>
      </c>
      <c r="I22" s="136">
        <f>$C22*VLOOKUP($A22,'Non-energy Multiplier'!$A$1:$AQ$44,COLUMN('Non-energy Multiplier'!I$1),0)</f>
        <v>3.4749166573066612E+16</v>
      </c>
      <c r="J22" s="136">
        <f>$C22*VLOOKUP($A22,'Non-energy Multiplier'!$A$1:$AQ$44,COLUMN('Non-energy Multiplier'!J$1),0)</f>
        <v>3.5504578252327384E+16</v>
      </c>
      <c r="K22" s="136">
        <f>$C22*VLOOKUP($A22,'Non-energy Multiplier'!$A$1:$AQ$44,COLUMN('Non-energy Multiplier'!K$1),0)</f>
        <v>3.625998993158816E+16</v>
      </c>
      <c r="L22" s="136">
        <f>$C22*VLOOKUP($A22,'Non-energy Multiplier'!$A$1:$AQ$44,COLUMN('Non-energy Multiplier'!L$1),0)</f>
        <v>3.701540161084892E+16</v>
      </c>
      <c r="M22" s="136">
        <f>$C22*VLOOKUP($A22,'Non-energy Multiplier'!$A$1:$AQ$44,COLUMN('Non-energy Multiplier'!M$1),0)</f>
        <v>3.7770813290109688E+16</v>
      </c>
      <c r="N22" s="136">
        <f>$C22*VLOOKUP($A22,'Non-energy Multiplier'!$A$1:$AQ$44,COLUMN('Non-energy Multiplier'!N$1),0)</f>
        <v>3.7824773146647168E+16</v>
      </c>
      <c r="O22" s="136">
        <f>$C22*VLOOKUP($A22,'Non-energy Multiplier'!$A$1:$AQ$44,COLUMN('Non-energy Multiplier'!O$1),0)</f>
        <v>3.7878733003184648E+16</v>
      </c>
      <c r="P22" s="136">
        <f>$C22*VLOOKUP($A22,'Non-energy Multiplier'!$A$1:$AQ$44,COLUMN('Non-energy Multiplier'!P$1),0)</f>
        <v>3.7932692859722128E+16</v>
      </c>
      <c r="Q22" s="136">
        <f>$C22*VLOOKUP($A22,'Non-energy Multiplier'!$A$1:$AQ$44,COLUMN('Non-energy Multiplier'!Q$1),0)</f>
        <v>3.7986652716259616E+16</v>
      </c>
      <c r="R22" s="136">
        <f>$C22*VLOOKUP($A22,'Non-energy Multiplier'!$A$1:$AQ$44,COLUMN('Non-energy Multiplier'!R$1),0)</f>
        <v>3.8040612572797096E+16</v>
      </c>
      <c r="S22" s="136">
        <f>$C22*VLOOKUP($A22,'Non-energy Multiplier'!$A$1:$AQ$44,COLUMN('Non-energy Multiplier'!S$1),0)</f>
        <v>3.7608949652693776E+16</v>
      </c>
      <c r="T22" s="136">
        <f>$C22*VLOOKUP($A22,'Non-energy Multiplier'!$A$1:$AQ$44,COLUMN('Non-energy Multiplier'!T$1),0)</f>
        <v>3.7177286732590464E+16</v>
      </c>
      <c r="U22" s="136">
        <f>$C22*VLOOKUP($A22,'Non-energy Multiplier'!$A$1:$AQ$44,COLUMN('Non-energy Multiplier'!U$1),0)</f>
        <v>3.6745623812487136E+16</v>
      </c>
      <c r="V22" s="136">
        <f>$C22*VLOOKUP($A22,'Non-energy Multiplier'!$A$1:$AQ$44,COLUMN('Non-energy Multiplier'!V$1),0)</f>
        <v>3.6313960892383816E+16</v>
      </c>
      <c r="W22" s="136">
        <f>$C22*VLOOKUP($A22,'Non-energy Multiplier'!$A$1:$AQ$44,COLUMN('Non-energy Multiplier'!W$1),0)</f>
        <v>3.5882297972280504E+16</v>
      </c>
      <c r="X22" s="136">
        <f>$C22*VLOOKUP($A22,'Non-energy Multiplier'!$A$1:$AQ$44,COLUMN('Non-energy Multiplier'!X$1),0)</f>
        <v>3.5072926677879172E+16</v>
      </c>
      <c r="Y22" s="136">
        <f>$C22*VLOOKUP($A22,'Non-energy Multiplier'!$A$1:$AQ$44,COLUMN('Non-energy Multiplier'!Y$1),0)</f>
        <v>3.4263555383477836E+16</v>
      </c>
      <c r="Z22" s="136">
        <f>$C22*VLOOKUP($A22,'Non-energy Multiplier'!$A$1:$AQ$44,COLUMN('Non-energy Multiplier'!Z$1),0)</f>
        <v>3.3454184089076508E+16</v>
      </c>
      <c r="AA22" s="136">
        <f>$C22*VLOOKUP($A22,'Non-energy Multiplier'!$A$1:$AQ$44,COLUMN('Non-energy Multiplier'!AA$1),0)</f>
        <v>3.2644812794675176E+16</v>
      </c>
      <c r="AB22" s="136">
        <f>$C22*VLOOKUP($A22,'Non-energy Multiplier'!$A$1:$AQ$44,COLUMN('Non-energy Multiplier'!AB$1),0)</f>
        <v>3.1835441500273848E+16</v>
      </c>
      <c r="AC22" s="136">
        <f>$C22*VLOOKUP($A22,'Non-energy Multiplier'!$A$1:$AQ$44,COLUMN('Non-energy Multiplier'!AC$1),0)</f>
        <v>3.1026070205872512E+16</v>
      </c>
      <c r="AD22" s="136">
        <f>$C22*VLOOKUP($A22,'Non-energy Multiplier'!$A$1:$AQ$44,COLUMN('Non-energy Multiplier'!AD$1),0)</f>
        <v>3.021669891147118E+16</v>
      </c>
      <c r="AE22" s="136">
        <f>$C22*VLOOKUP($A22,'Non-energy Multiplier'!$A$1:$AQ$44,COLUMN('Non-energy Multiplier'!AE$1),0)</f>
        <v>2.9407327617069844E+16</v>
      </c>
      <c r="AF22" s="136">
        <f>$C22*VLOOKUP($A22,'Non-energy Multiplier'!$A$1:$AQ$44,COLUMN('Non-energy Multiplier'!AF$1),0)</f>
        <v>2.8597956322668512E+16</v>
      </c>
      <c r="AG22" s="136">
        <f>$C22*VLOOKUP($A22,'Non-energy Multiplier'!$A$1:$AQ$44,COLUMN('Non-energy Multiplier'!AG$1),0)</f>
        <v>2.7788585028267184E+16</v>
      </c>
      <c r="AH22" s="136">
        <f>$C22*VLOOKUP($A22,'Non-energy Multiplier'!$A$1:$AQ$44,COLUMN('Non-energy Multiplier'!AH$1),0)</f>
        <v>2.7087128377605556E+16</v>
      </c>
      <c r="AI22" s="136">
        <f>$C22*VLOOKUP($A22,'Non-energy Multiplier'!$A$1:$AQ$44,COLUMN('Non-energy Multiplier'!AI$1),0)</f>
        <v>2.6385671726943924E+16</v>
      </c>
      <c r="AJ22" s="136">
        <f>$C22*VLOOKUP($A22,'Non-energy Multiplier'!$A$1:$AQ$44,COLUMN('Non-energy Multiplier'!AJ$1),0)</f>
        <v>2.5684215076282292E+16</v>
      </c>
      <c r="AK22" s="136">
        <f>$C22*VLOOKUP($A22,'Non-energy Multiplier'!$A$1:$AQ$44,COLUMN('Non-energy Multiplier'!AK$1),0)</f>
        <v>2.4982758425620664E+16</v>
      </c>
      <c r="AL22" s="136">
        <f>$C22*VLOOKUP($A22,'Non-energy Multiplier'!$A$1:$AQ$44,COLUMN('Non-energy Multiplier'!AL$1),0)</f>
        <v>2.4281301774959036E+16</v>
      </c>
      <c r="AM22" s="136">
        <f>$C22*VLOOKUP($A22,'Non-energy Multiplier'!$A$1:$AQ$44,COLUMN('Non-energy Multiplier'!AM$1),0)</f>
        <v>2.354460872476378E+16</v>
      </c>
      <c r="AN22" s="136">
        <f>$C22*VLOOKUP($A22,'Non-energy Multiplier'!$A$1:$AQ$44,COLUMN('Non-energy Multiplier'!AN$1),0)</f>
        <v>2.280791567456852E+16</v>
      </c>
      <c r="AO22" s="136">
        <f>$C22*VLOOKUP($A22,'Non-energy Multiplier'!$A$1:$AQ$44,COLUMN('Non-energy Multiplier'!AO$1),0)</f>
        <v>2.2071222624373264E+16</v>
      </c>
      <c r="AP22" s="136">
        <f>$C22*VLOOKUP($A22,'Non-energy Multiplier'!$A$1:$AQ$44,COLUMN('Non-energy Multiplier'!AP$1),0)</f>
        <v>2.1334529574178004E+16</v>
      </c>
      <c r="AQ22" s="136">
        <f>$C22*VLOOKUP($A22,'Non-energy Multiplier'!$A$1:$AQ$44,COLUMN('Non-energy Multiplier'!AQ$1),0)</f>
        <v>2.0597836523982748E+16</v>
      </c>
      <c r="AR22" s="136" t="str">
        <f>VLOOKUP($A22,'Sector Match'!$A$1:$B$43,2,0)</f>
        <v>refined petroleum and coke 19</v>
      </c>
    </row>
    <row r="23" spans="1:44" x14ac:dyDescent="0.2">
      <c r="A23" s="12" t="s">
        <v>1</v>
      </c>
      <c r="B23" s="136">
        <f>'Non-energy Use 2019'!F136</f>
        <v>0</v>
      </c>
      <c r="C23" s="136">
        <f>'Non-energy Use 2020'!F135</f>
        <v>0</v>
      </c>
      <c r="D23" s="136">
        <f>$C23*VLOOKUP($A23,'Non-energy Multiplier'!$A$1:$AQ$44,COLUMN('Non-energy Multiplier'!D$1),0)</f>
        <v>0</v>
      </c>
      <c r="E23" s="136">
        <f>$C23*VLOOKUP($A23,'Non-energy Multiplier'!$A$1:$AQ$44,COLUMN('Non-energy Multiplier'!E$1),0)</f>
        <v>0</v>
      </c>
      <c r="F23" s="136">
        <f>$C23*VLOOKUP($A23,'Non-energy Multiplier'!$A$1:$AQ$44,COLUMN('Non-energy Multiplier'!F$1),0)</f>
        <v>0</v>
      </c>
      <c r="G23" s="136">
        <f>$C23*VLOOKUP($A23,'Non-energy Multiplier'!$A$1:$AQ$44,COLUMN('Non-energy Multiplier'!G$1),0)</f>
        <v>0</v>
      </c>
      <c r="H23" s="136">
        <f>$C23*VLOOKUP($A23,'Non-energy Multiplier'!$A$1:$AQ$44,COLUMN('Non-energy Multiplier'!H$1),0)</f>
        <v>0</v>
      </c>
      <c r="I23" s="136">
        <f>$C23*VLOOKUP($A23,'Non-energy Multiplier'!$A$1:$AQ$44,COLUMN('Non-energy Multiplier'!I$1),0)</f>
        <v>0</v>
      </c>
      <c r="J23" s="136">
        <f>$C23*VLOOKUP($A23,'Non-energy Multiplier'!$A$1:$AQ$44,COLUMN('Non-energy Multiplier'!J$1),0)</f>
        <v>0</v>
      </c>
      <c r="K23" s="136">
        <f>$C23*VLOOKUP($A23,'Non-energy Multiplier'!$A$1:$AQ$44,COLUMN('Non-energy Multiplier'!K$1),0)</f>
        <v>0</v>
      </c>
      <c r="L23" s="136">
        <f>$C23*VLOOKUP($A23,'Non-energy Multiplier'!$A$1:$AQ$44,COLUMN('Non-energy Multiplier'!L$1),0)</f>
        <v>0</v>
      </c>
      <c r="M23" s="136">
        <f>$C23*VLOOKUP($A23,'Non-energy Multiplier'!$A$1:$AQ$44,COLUMN('Non-energy Multiplier'!M$1),0)</f>
        <v>0</v>
      </c>
      <c r="N23" s="136">
        <f>$C23*VLOOKUP($A23,'Non-energy Multiplier'!$A$1:$AQ$44,COLUMN('Non-energy Multiplier'!N$1),0)</f>
        <v>0</v>
      </c>
      <c r="O23" s="136">
        <f>$C23*VLOOKUP($A23,'Non-energy Multiplier'!$A$1:$AQ$44,COLUMN('Non-energy Multiplier'!O$1),0)</f>
        <v>0</v>
      </c>
      <c r="P23" s="136">
        <f>$C23*VLOOKUP($A23,'Non-energy Multiplier'!$A$1:$AQ$44,COLUMN('Non-energy Multiplier'!P$1),0)</f>
        <v>0</v>
      </c>
      <c r="Q23" s="136">
        <f>$C23*VLOOKUP($A23,'Non-energy Multiplier'!$A$1:$AQ$44,COLUMN('Non-energy Multiplier'!Q$1),0)</f>
        <v>0</v>
      </c>
      <c r="R23" s="136">
        <f>$C23*VLOOKUP($A23,'Non-energy Multiplier'!$A$1:$AQ$44,COLUMN('Non-energy Multiplier'!R$1),0)</f>
        <v>0</v>
      </c>
      <c r="S23" s="136">
        <f>$C23*VLOOKUP($A23,'Non-energy Multiplier'!$A$1:$AQ$44,COLUMN('Non-energy Multiplier'!S$1),0)</f>
        <v>0</v>
      </c>
      <c r="T23" s="136">
        <f>$C23*VLOOKUP($A23,'Non-energy Multiplier'!$A$1:$AQ$44,COLUMN('Non-energy Multiplier'!T$1),0)</f>
        <v>0</v>
      </c>
      <c r="U23" s="136">
        <f>$C23*VLOOKUP($A23,'Non-energy Multiplier'!$A$1:$AQ$44,COLUMN('Non-energy Multiplier'!U$1),0)</f>
        <v>0</v>
      </c>
      <c r="V23" s="136">
        <f>$C23*VLOOKUP($A23,'Non-energy Multiplier'!$A$1:$AQ$44,COLUMN('Non-energy Multiplier'!V$1),0)</f>
        <v>0</v>
      </c>
      <c r="W23" s="136">
        <f>$C23*VLOOKUP($A23,'Non-energy Multiplier'!$A$1:$AQ$44,COLUMN('Non-energy Multiplier'!W$1),0)</f>
        <v>0</v>
      </c>
      <c r="X23" s="136">
        <f>$C23*VLOOKUP($A23,'Non-energy Multiplier'!$A$1:$AQ$44,COLUMN('Non-energy Multiplier'!X$1),0)</f>
        <v>0</v>
      </c>
      <c r="Y23" s="136">
        <f>$C23*VLOOKUP($A23,'Non-energy Multiplier'!$A$1:$AQ$44,COLUMN('Non-energy Multiplier'!Y$1),0)</f>
        <v>0</v>
      </c>
      <c r="Z23" s="136">
        <f>$C23*VLOOKUP($A23,'Non-energy Multiplier'!$A$1:$AQ$44,COLUMN('Non-energy Multiplier'!Z$1),0)</f>
        <v>0</v>
      </c>
      <c r="AA23" s="136">
        <f>$C23*VLOOKUP($A23,'Non-energy Multiplier'!$A$1:$AQ$44,COLUMN('Non-energy Multiplier'!AA$1),0)</f>
        <v>0</v>
      </c>
      <c r="AB23" s="136">
        <f>$C23*VLOOKUP($A23,'Non-energy Multiplier'!$A$1:$AQ$44,COLUMN('Non-energy Multiplier'!AB$1),0)</f>
        <v>0</v>
      </c>
      <c r="AC23" s="136">
        <f>$C23*VLOOKUP($A23,'Non-energy Multiplier'!$A$1:$AQ$44,COLUMN('Non-energy Multiplier'!AC$1),0)</f>
        <v>0</v>
      </c>
      <c r="AD23" s="136">
        <f>$C23*VLOOKUP($A23,'Non-energy Multiplier'!$A$1:$AQ$44,COLUMN('Non-energy Multiplier'!AD$1),0)</f>
        <v>0</v>
      </c>
      <c r="AE23" s="136">
        <f>$C23*VLOOKUP($A23,'Non-energy Multiplier'!$A$1:$AQ$44,COLUMN('Non-energy Multiplier'!AE$1),0)</f>
        <v>0</v>
      </c>
      <c r="AF23" s="136">
        <f>$C23*VLOOKUP($A23,'Non-energy Multiplier'!$A$1:$AQ$44,COLUMN('Non-energy Multiplier'!AF$1),0)</f>
        <v>0</v>
      </c>
      <c r="AG23" s="136">
        <f>$C23*VLOOKUP($A23,'Non-energy Multiplier'!$A$1:$AQ$44,COLUMN('Non-energy Multiplier'!AG$1),0)</f>
        <v>0</v>
      </c>
      <c r="AH23" s="136">
        <f>$C23*VLOOKUP($A23,'Non-energy Multiplier'!$A$1:$AQ$44,COLUMN('Non-energy Multiplier'!AH$1),0)</f>
        <v>0</v>
      </c>
      <c r="AI23" s="136">
        <f>$C23*VLOOKUP($A23,'Non-energy Multiplier'!$A$1:$AQ$44,COLUMN('Non-energy Multiplier'!AI$1),0)</f>
        <v>0</v>
      </c>
      <c r="AJ23" s="136">
        <f>$C23*VLOOKUP($A23,'Non-energy Multiplier'!$A$1:$AQ$44,COLUMN('Non-energy Multiplier'!AJ$1),0)</f>
        <v>0</v>
      </c>
      <c r="AK23" s="136">
        <f>$C23*VLOOKUP($A23,'Non-energy Multiplier'!$A$1:$AQ$44,COLUMN('Non-energy Multiplier'!AK$1),0)</f>
        <v>0</v>
      </c>
      <c r="AL23" s="136">
        <f>$C23*VLOOKUP($A23,'Non-energy Multiplier'!$A$1:$AQ$44,COLUMN('Non-energy Multiplier'!AL$1),0)</f>
        <v>0</v>
      </c>
      <c r="AM23" s="136">
        <f>$C23*VLOOKUP($A23,'Non-energy Multiplier'!$A$1:$AQ$44,COLUMN('Non-energy Multiplier'!AM$1),0)</f>
        <v>0</v>
      </c>
      <c r="AN23" s="136">
        <f>$C23*VLOOKUP($A23,'Non-energy Multiplier'!$A$1:$AQ$44,COLUMN('Non-energy Multiplier'!AN$1),0)</f>
        <v>0</v>
      </c>
      <c r="AO23" s="136">
        <f>$C23*VLOOKUP($A23,'Non-energy Multiplier'!$A$1:$AQ$44,COLUMN('Non-energy Multiplier'!AO$1),0)</f>
        <v>0</v>
      </c>
      <c r="AP23" s="136">
        <f>$C23*VLOOKUP($A23,'Non-energy Multiplier'!$A$1:$AQ$44,COLUMN('Non-energy Multiplier'!AP$1),0)</f>
        <v>0</v>
      </c>
      <c r="AQ23" s="136">
        <f>$C23*VLOOKUP($A23,'Non-energy Multiplier'!$A$1:$AQ$44,COLUMN('Non-energy Multiplier'!AQ$1),0)</f>
        <v>0</v>
      </c>
      <c r="AR23" s="136" t="str">
        <f>VLOOKUP($A23,'Sector Match'!$A$1:$B$43,2,0)</f>
        <v>chemicals 20</v>
      </c>
    </row>
    <row r="24" spans="1:44" x14ac:dyDescent="0.2">
      <c r="A24" s="12" t="s">
        <v>22</v>
      </c>
      <c r="B24" s="136">
        <f>'Non-energy Use 2019'!F137</f>
        <v>0</v>
      </c>
      <c r="C24" s="136">
        <f>'Non-energy Use 2020'!F136</f>
        <v>0</v>
      </c>
      <c r="D24" s="136">
        <f>$C24*VLOOKUP($A24,'Non-energy Multiplier'!$A$1:$AQ$44,COLUMN('Non-energy Multiplier'!D$1),0)</f>
        <v>0</v>
      </c>
      <c r="E24" s="136">
        <f>$C24*VLOOKUP($A24,'Non-energy Multiplier'!$A$1:$AQ$44,COLUMN('Non-energy Multiplier'!E$1),0)</f>
        <v>0</v>
      </c>
      <c r="F24" s="136">
        <f>$C24*VLOOKUP($A24,'Non-energy Multiplier'!$A$1:$AQ$44,COLUMN('Non-energy Multiplier'!F$1),0)</f>
        <v>0</v>
      </c>
      <c r="G24" s="136">
        <f>$C24*VLOOKUP($A24,'Non-energy Multiplier'!$A$1:$AQ$44,COLUMN('Non-energy Multiplier'!G$1),0)</f>
        <v>0</v>
      </c>
      <c r="H24" s="136">
        <f>$C24*VLOOKUP($A24,'Non-energy Multiplier'!$A$1:$AQ$44,COLUMN('Non-energy Multiplier'!H$1),0)</f>
        <v>0</v>
      </c>
      <c r="I24" s="136">
        <f>$C24*VLOOKUP($A24,'Non-energy Multiplier'!$A$1:$AQ$44,COLUMN('Non-energy Multiplier'!I$1),0)</f>
        <v>0</v>
      </c>
      <c r="J24" s="136">
        <f>$C24*VLOOKUP($A24,'Non-energy Multiplier'!$A$1:$AQ$44,COLUMN('Non-energy Multiplier'!J$1),0)</f>
        <v>0</v>
      </c>
      <c r="K24" s="136">
        <f>$C24*VLOOKUP($A24,'Non-energy Multiplier'!$A$1:$AQ$44,COLUMN('Non-energy Multiplier'!K$1),0)</f>
        <v>0</v>
      </c>
      <c r="L24" s="136">
        <f>$C24*VLOOKUP($A24,'Non-energy Multiplier'!$A$1:$AQ$44,COLUMN('Non-energy Multiplier'!L$1),0)</f>
        <v>0</v>
      </c>
      <c r="M24" s="136">
        <f>$C24*VLOOKUP($A24,'Non-energy Multiplier'!$A$1:$AQ$44,COLUMN('Non-energy Multiplier'!M$1),0)</f>
        <v>0</v>
      </c>
      <c r="N24" s="136">
        <f>$C24*VLOOKUP($A24,'Non-energy Multiplier'!$A$1:$AQ$44,COLUMN('Non-energy Multiplier'!N$1),0)</f>
        <v>0</v>
      </c>
      <c r="O24" s="136">
        <f>$C24*VLOOKUP($A24,'Non-energy Multiplier'!$A$1:$AQ$44,COLUMN('Non-energy Multiplier'!O$1),0)</f>
        <v>0</v>
      </c>
      <c r="P24" s="136">
        <f>$C24*VLOOKUP($A24,'Non-energy Multiplier'!$A$1:$AQ$44,COLUMN('Non-energy Multiplier'!P$1),0)</f>
        <v>0</v>
      </c>
      <c r="Q24" s="136">
        <f>$C24*VLOOKUP($A24,'Non-energy Multiplier'!$A$1:$AQ$44,COLUMN('Non-energy Multiplier'!Q$1),0)</f>
        <v>0</v>
      </c>
      <c r="R24" s="136">
        <f>$C24*VLOOKUP($A24,'Non-energy Multiplier'!$A$1:$AQ$44,COLUMN('Non-energy Multiplier'!R$1),0)</f>
        <v>0</v>
      </c>
      <c r="S24" s="136">
        <f>$C24*VLOOKUP($A24,'Non-energy Multiplier'!$A$1:$AQ$44,COLUMN('Non-energy Multiplier'!S$1),0)</f>
        <v>0</v>
      </c>
      <c r="T24" s="136">
        <f>$C24*VLOOKUP($A24,'Non-energy Multiplier'!$A$1:$AQ$44,COLUMN('Non-energy Multiplier'!T$1),0)</f>
        <v>0</v>
      </c>
      <c r="U24" s="136">
        <f>$C24*VLOOKUP($A24,'Non-energy Multiplier'!$A$1:$AQ$44,COLUMN('Non-energy Multiplier'!U$1),0)</f>
        <v>0</v>
      </c>
      <c r="V24" s="136">
        <f>$C24*VLOOKUP($A24,'Non-energy Multiplier'!$A$1:$AQ$44,COLUMN('Non-energy Multiplier'!V$1),0)</f>
        <v>0</v>
      </c>
      <c r="W24" s="136">
        <f>$C24*VLOOKUP($A24,'Non-energy Multiplier'!$A$1:$AQ$44,COLUMN('Non-energy Multiplier'!W$1),0)</f>
        <v>0</v>
      </c>
      <c r="X24" s="136">
        <f>$C24*VLOOKUP($A24,'Non-energy Multiplier'!$A$1:$AQ$44,COLUMN('Non-energy Multiplier'!X$1),0)</f>
        <v>0</v>
      </c>
      <c r="Y24" s="136">
        <f>$C24*VLOOKUP($A24,'Non-energy Multiplier'!$A$1:$AQ$44,COLUMN('Non-energy Multiplier'!Y$1),0)</f>
        <v>0</v>
      </c>
      <c r="Z24" s="136">
        <f>$C24*VLOOKUP($A24,'Non-energy Multiplier'!$A$1:$AQ$44,COLUMN('Non-energy Multiplier'!Z$1),0)</f>
        <v>0</v>
      </c>
      <c r="AA24" s="136">
        <f>$C24*VLOOKUP($A24,'Non-energy Multiplier'!$A$1:$AQ$44,COLUMN('Non-energy Multiplier'!AA$1),0)</f>
        <v>0</v>
      </c>
      <c r="AB24" s="136">
        <f>$C24*VLOOKUP($A24,'Non-energy Multiplier'!$A$1:$AQ$44,COLUMN('Non-energy Multiplier'!AB$1),0)</f>
        <v>0</v>
      </c>
      <c r="AC24" s="136">
        <f>$C24*VLOOKUP($A24,'Non-energy Multiplier'!$A$1:$AQ$44,COLUMN('Non-energy Multiplier'!AC$1),0)</f>
        <v>0</v>
      </c>
      <c r="AD24" s="136">
        <f>$C24*VLOOKUP($A24,'Non-energy Multiplier'!$A$1:$AQ$44,COLUMN('Non-energy Multiplier'!AD$1),0)</f>
        <v>0</v>
      </c>
      <c r="AE24" s="136">
        <f>$C24*VLOOKUP($A24,'Non-energy Multiplier'!$A$1:$AQ$44,COLUMN('Non-energy Multiplier'!AE$1),0)</f>
        <v>0</v>
      </c>
      <c r="AF24" s="136">
        <f>$C24*VLOOKUP($A24,'Non-energy Multiplier'!$A$1:$AQ$44,COLUMN('Non-energy Multiplier'!AF$1),0)</f>
        <v>0</v>
      </c>
      <c r="AG24" s="136">
        <f>$C24*VLOOKUP($A24,'Non-energy Multiplier'!$A$1:$AQ$44,COLUMN('Non-energy Multiplier'!AG$1),0)</f>
        <v>0</v>
      </c>
      <c r="AH24" s="136">
        <f>$C24*VLOOKUP($A24,'Non-energy Multiplier'!$A$1:$AQ$44,COLUMN('Non-energy Multiplier'!AH$1),0)</f>
        <v>0</v>
      </c>
      <c r="AI24" s="136">
        <f>$C24*VLOOKUP($A24,'Non-energy Multiplier'!$A$1:$AQ$44,COLUMN('Non-energy Multiplier'!AI$1),0)</f>
        <v>0</v>
      </c>
      <c r="AJ24" s="136">
        <f>$C24*VLOOKUP($A24,'Non-energy Multiplier'!$A$1:$AQ$44,COLUMN('Non-energy Multiplier'!AJ$1),0)</f>
        <v>0</v>
      </c>
      <c r="AK24" s="136">
        <f>$C24*VLOOKUP($A24,'Non-energy Multiplier'!$A$1:$AQ$44,COLUMN('Non-energy Multiplier'!AK$1),0)</f>
        <v>0</v>
      </c>
      <c r="AL24" s="136">
        <f>$C24*VLOOKUP($A24,'Non-energy Multiplier'!$A$1:$AQ$44,COLUMN('Non-energy Multiplier'!AL$1),0)</f>
        <v>0</v>
      </c>
      <c r="AM24" s="136">
        <f>$C24*VLOOKUP($A24,'Non-energy Multiplier'!$A$1:$AQ$44,COLUMN('Non-energy Multiplier'!AM$1),0)</f>
        <v>0</v>
      </c>
      <c r="AN24" s="136">
        <f>$C24*VLOOKUP($A24,'Non-energy Multiplier'!$A$1:$AQ$44,COLUMN('Non-energy Multiplier'!AN$1),0)</f>
        <v>0</v>
      </c>
      <c r="AO24" s="136">
        <f>$C24*VLOOKUP($A24,'Non-energy Multiplier'!$A$1:$AQ$44,COLUMN('Non-energy Multiplier'!AO$1),0)</f>
        <v>0</v>
      </c>
      <c r="AP24" s="136">
        <f>$C24*VLOOKUP($A24,'Non-energy Multiplier'!$A$1:$AQ$44,COLUMN('Non-energy Multiplier'!AP$1),0)</f>
        <v>0</v>
      </c>
      <c r="AQ24" s="136">
        <f>$C24*VLOOKUP($A24,'Non-energy Multiplier'!$A$1:$AQ$44,COLUMN('Non-energy Multiplier'!AQ$1),0)</f>
        <v>0</v>
      </c>
      <c r="AR24" s="136">
        <f>VLOOKUP($A24,'Sector Match'!$A$1:$B$43,2,0)</f>
        <v>0</v>
      </c>
    </row>
    <row r="25" spans="1:44" x14ac:dyDescent="0.2">
      <c r="A25" s="12" t="s">
        <v>23</v>
      </c>
      <c r="B25" s="136">
        <f>'Non-energy Use 2019'!F138</f>
        <v>0</v>
      </c>
      <c r="C25" s="136">
        <f>'Non-energy Use 2020'!F137</f>
        <v>0</v>
      </c>
      <c r="D25" s="136">
        <f>$C25*VLOOKUP($A25,'Non-energy Multiplier'!$A$1:$AQ$44,COLUMN('Non-energy Multiplier'!D$1),0)</f>
        <v>0</v>
      </c>
      <c r="E25" s="136">
        <f>$C25*VLOOKUP($A25,'Non-energy Multiplier'!$A$1:$AQ$44,COLUMN('Non-energy Multiplier'!E$1),0)</f>
        <v>0</v>
      </c>
      <c r="F25" s="136">
        <f>$C25*VLOOKUP($A25,'Non-energy Multiplier'!$A$1:$AQ$44,COLUMN('Non-energy Multiplier'!F$1),0)</f>
        <v>0</v>
      </c>
      <c r="G25" s="136">
        <f>$C25*VLOOKUP($A25,'Non-energy Multiplier'!$A$1:$AQ$44,COLUMN('Non-energy Multiplier'!G$1),0)</f>
        <v>0</v>
      </c>
      <c r="H25" s="136">
        <f>$C25*VLOOKUP($A25,'Non-energy Multiplier'!$A$1:$AQ$44,COLUMN('Non-energy Multiplier'!H$1),0)</f>
        <v>0</v>
      </c>
      <c r="I25" s="136">
        <f>$C25*VLOOKUP($A25,'Non-energy Multiplier'!$A$1:$AQ$44,COLUMN('Non-energy Multiplier'!I$1),0)</f>
        <v>0</v>
      </c>
      <c r="J25" s="136">
        <f>$C25*VLOOKUP($A25,'Non-energy Multiplier'!$A$1:$AQ$44,COLUMN('Non-energy Multiplier'!J$1),0)</f>
        <v>0</v>
      </c>
      <c r="K25" s="136">
        <f>$C25*VLOOKUP($A25,'Non-energy Multiplier'!$A$1:$AQ$44,COLUMN('Non-energy Multiplier'!K$1),0)</f>
        <v>0</v>
      </c>
      <c r="L25" s="136">
        <f>$C25*VLOOKUP($A25,'Non-energy Multiplier'!$A$1:$AQ$44,COLUMN('Non-energy Multiplier'!L$1),0)</f>
        <v>0</v>
      </c>
      <c r="M25" s="136">
        <f>$C25*VLOOKUP($A25,'Non-energy Multiplier'!$A$1:$AQ$44,COLUMN('Non-energy Multiplier'!M$1),0)</f>
        <v>0</v>
      </c>
      <c r="N25" s="136">
        <f>$C25*VLOOKUP($A25,'Non-energy Multiplier'!$A$1:$AQ$44,COLUMN('Non-energy Multiplier'!N$1),0)</f>
        <v>0</v>
      </c>
      <c r="O25" s="136">
        <f>$C25*VLOOKUP($A25,'Non-energy Multiplier'!$A$1:$AQ$44,COLUMN('Non-energy Multiplier'!O$1),0)</f>
        <v>0</v>
      </c>
      <c r="P25" s="136">
        <f>$C25*VLOOKUP($A25,'Non-energy Multiplier'!$A$1:$AQ$44,COLUMN('Non-energy Multiplier'!P$1),0)</f>
        <v>0</v>
      </c>
      <c r="Q25" s="136">
        <f>$C25*VLOOKUP($A25,'Non-energy Multiplier'!$A$1:$AQ$44,COLUMN('Non-energy Multiplier'!Q$1),0)</f>
        <v>0</v>
      </c>
      <c r="R25" s="136">
        <f>$C25*VLOOKUP($A25,'Non-energy Multiplier'!$A$1:$AQ$44,COLUMN('Non-energy Multiplier'!R$1),0)</f>
        <v>0</v>
      </c>
      <c r="S25" s="136">
        <f>$C25*VLOOKUP($A25,'Non-energy Multiplier'!$A$1:$AQ$44,COLUMN('Non-energy Multiplier'!S$1),0)</f>
        <v>0</v>
      </c>
      <c r="T25" s="136">
        <f>$C25*VLOOKUP($A25,'Non-energy Multiplier'!$A$1:$AQ$44,COLUMN('Non-energy Multiplier'!T$1),0)</f>
        <v>0</v>
      </c>
      <c r="U25" s="136">
        <f>$C25*VLOOKUP($A25,'Non-energy Multiplier'!$A$1:$AQ$44,COLUMN('Non-energy Multiplier'!U$1),0)</f>
        <v>0</v>
      </c>
      <c r="V25" s="136">
        <f>$C25*VLOOKUP($A25,'Non-energy Multiplier'!$A$1:$AQ$44,COLUMN('Non-energy Multiplier'!V$1),0)</f>
        <v>0</v>
      </c>
      <c r="W25" s="136">
        <f>$C25*VLOOKUP($A25,'Non-energy Multiplier'!$A$1:$AQ$44,COLUMN('Non-energy Multiplier'!W$1),0)</f>
        <v>0</v>
      </c>
      <c r="X25" s="136">
        <f>$C25*VLOOKUP($A25,'Non-energy Multiplier'!$A$1:$AQ$44,COLUMN('Non-energy Multiplier'!X$1),0)</f>
        <v>0</v>
      </c>
      <c r="Y25" s="136">
        <f>$C25*VLOOKUP($A25,'Non-energy Multiplier'!$A$1:$AQ$44,COLUMN('Non-energy Multiplier'!Y$1),0)</f>
        <v>0</v>
      </c>
      <c r="Z25" s="136">
        <f>$C25*VLOOKUP($A25,'Non-energy Multiplier'!$A$1:$AQ$44,COLUMN('Non-energy Multiplier'!Z$1),0)</f>
        <v>0</v>
      </c>
      <c r="AA25" s="136">
        <f>$C25*VLOOKUP($A25,'Non-energy Multiplier'!$A$1:$AQ$44,COLUMN('Non-energy Multiplier'!AA$1),0)</f>
        <v>0</v>
      </c>
      <c r="AB25" s="136">
        <f>$C25*VLOOKUP($A25,'Non-energy Multiplier'!$A$1:$AQ$44,COLUMN('Non-energy Multiplier'!AB$1),0)</f>
        <v>0</v>
      </c>
      <c r="AC25" s="136">
        <f>$C25*VLOOKUP($A25,'Non-energy Multiplier'!$A$1:$AQ$44,COLUMN('Non-energy Multiplier'!AC$1),0)</f>
        <v>0</v>
      </c>
      <c r="AD25" s="136">
        <f>$C25*VLOOKUP($A25,'Non-energy Multiplier'!$A$1:$AQ$44,COLUMN('Non-energy Multiplier'!AD$1),0)</f>
        <v>0</v>
      </c>
      <c r="AE25" s="136">
        <f>$C25*VLOOKUP($A25,'Non-energy Multiplier'!$A$1:$AQ$44,COLUMN('Non-energy Multiplier'!AE$1),0)</f>
        <v>0</v>
      </c>
      <c r="AF25" s="136">
        <f>$C25*VLOOKUP($A25,'Non-energy Multiplier'!$A$1:$AQ$44,COLUMN('Non-energy Multiplier'!AF$1),0)</f>
        <v>0</v>
      </c>
      <c r="AG25" s="136">
        <f>$C25*VLOOKUP($A25,'Non-energy Multiplier'!$A$1:$AQ$44,COLUMN('Non-energy Multiplier'!AG$1),0)</f>
        <v>0</v>
      </c>
      <c r="AH25" s="136">
        <f>$C25*VLOOKUP($A25,'Non-energy Multiplier'!$A$1:$AQ$44,COLUMN('Non-energy Multiplier'!AH$1),0)</f>
        <v>0</v>
      </c>
      <c r="AI25" s="136">
        <f>$C25*VLOOKUP($A25,'Non-energy Multiplier'!$A$1:$AQ$44,COLUMN('Non-energy Multiplier'!AI$1),0)</f>
        <v>0</v>
      </c>
      <c r="AJ25" s="136">
        <f>$C25*VLOOKUP($A25,'Non-energy Multiplier'!$A$1:$AQ$44,COLUMN('Non-energy Multiplier'!AJ$1),0)</f>
        <v>0</v>
      </c>
      <c r="AK25" s="136">
        <f>$C25*VLOOKUP($A25,'Non-energy Multiplier'!$A$1:$AQ$44,COLUMN('Non-energy Multiplier'!AK$1),0)</f>
        <v>0</v>
      </c>
      <c r="AL25" s="136">
        <f>$C25*VLOOKUP($A25,'Non-energy Multiplier'!$A$1:$AQ$44,COLUMN('Non-energy Multiplier'!AL$1),0)</f>
        <v>0</v>
      </c>
      <c r="AM25" s="136">
        <f>$C25*VLOOKUP($A25,'Non-energy Multiplier'!$A$1:$AQ$44,COLUMN('Non-energy Multiplier'!AM$1),0)</f>
        <v>0</v>
      </c>
      <c r="AN25" s="136">
        <f>$C25*VLOOKUP($A25,'Non-energy Multiplier'!$A$1:$AQ$44,COLUMN('Non-energy Multiplier'!AN$1),0)</f>
        <v>0</v>
      </c>
      <c r="AO25" s="136">
        <f>$C25*VLOOKUP($A25,'Non-energy Multiplier'!$A$1:$AQ$44,COLUMN('Non-energy Multiplier'!AO$1),0)</f>
        <v>0</v>
      </c>
      <c r="AP25" s="136">
        <f>$C25*VLOOKUP($A25,'Non-energy Multiplier'!$A$1:$AQ$44,COLUMN('Non-energy Multiplier'!AP$1),0)</f>
        <v>0</v>
      </c>
      <c r="AQ25" s="136">
        <f>$C25*VLOOKUP($A25,'Non-energy Multiplier'!$A$1:$AQ$44,COLUMN('Non-energy Multiplier'!AQ$1),0)</f>
        <v>0</v>
      </c>
      <c r="AR25" s="136" t="str">
        <f>VLOOKUP($A25,'Sector Match'!$A$1:$B$43,2,0)</f>
        <v>chemicals 20</v>
      </c>
    </row>
    <row r="26" spans="1:44" x14ac:dyDescent="0.2">
      <c r="A26" s="12" t="s">
        <v>24</v>
      </c>
      <c r="B26" s="136">
        <f>'Non-energy Use 2019'!F139</f>
        <v>0</v>
      </c>
      <c r="C26" s="136">
        <f>'Non-energy Use 2020'!F138</f>
        <v>0</v>
      </c>
      <c r="D26" s="136">
        <f>$C26*VLOOKUP($A26,'Non-energy Multiplier'!$A$1:$AQ$44,COLUMN('Non-energy Multiplier'!D$1),0)</f>
        <v>0</v>
      </c>
      <c r="E26" s="136">
        <f>$C26*VLOOKUP($A26,'Non-energy Multiplier'!$A$1:$AQ$44,COLUMN('Non-energy Multiplier'!E$1),0)</f>
        <v>0</v>
      </c>
      <c r="F26" s="136">
        <f>$C26*VLOOKUP($A26,'Non-energy Multiplier'!$A$1:$AQ$44,COLUMN('Non-energy Multiplier'!F$1),0)</f>
        <v>0</v>
      </c>
      <c r="G26" s="136">
        <f>$C26*VLOOKUP($A26,'Non-energy Multiplier'!$A$1:$AQ$44,COLUMN('Non-energy Multiplier'!G$1),0)</f>
        <v>0</v>
      </c>
      <c r="H26" s="136">
        <f>$C26*VLOOKUP($A26,'Non-energy Multiplier'!$A$1:$AQ$44,COLUMN('Non-energy Multiplier'!H$1),0)</f>
        <v>0</v>
      </c>
      <c r="I26" s="136">
        <f>$C26*VLOOKUP($A26,'Non-energy Multiplier'!$A$1:$AQ$44,COLUMN('Non-energy Multiplier'!I$1),0)</f>
        <v>0</v>
      </c>
      <c r="J26" s="136">
        <f>$C26*VLOOKUP($A26,'Non-energy Multiplier'!$A$1:$AQ$44,COLUMN('Non-energy Multiplier'!J$1),0)</f>
        <v>0</v>
      </c>
      <c r="K26" s="136">
        <f>$C26*VLOOKUP($A26,'Non-energy Multiplier'!$A$1:$AQ$44,COLUMN('Non-energy Multiplier'!K$1),0)</f>
        <v>0</v>
      </c>
      <c r="L26" s="136">
        <f>$C26*VLOOKUP($A26,'Non-energy Multiplier'!$A$1:$AQ$44,COLUMN('Non-energy Multiplier'!L$1),0)</f>
        <v>0</v>
      </c>
      <c r="M26" s="136">
        <f>$C26*VLOOKUP($A26,'Non-energy Multiplier'!$A$1:$AQ$44,COLUMN('Non-energy Multiplier'!M$1),0)</f>
        <v>0</v>
      </c>
      <c r="N26" s="136">
        <f>$C26*VLOOKUP($A26,'Non-energy Multiplier'!$A$1:$AQ$44,COLUMN('Non-energy Multiplier'!N$1),0)</f>
        <v>0</v>
      </c>
      <c r="O26" s="136">
        <f>$C26*VLOOKUP($A26,'Non-energy Multiplier'!$A$1:$AQ$44,COLUMN('Non-energy Multiplier'!O$1),0)</f>
        <v>0</v>
      </c>
      <c r="P26" s="136">
        <f>$C26*VLOOKUP($A26,'Non-energy Multiplier'!$A$1:$AQ$44,COLUMN('Non-energy Multiplier'!P$1),0)</f>
        <v>0</v>
      </c>
      <c r="Q26" s="136">
        <f>$C26*VLOOKUP($A26,'Non-energy Multiplier'!$A$1:$AQ$44,COLUMN('Non-energy Multiplier'!Q$1),0)</f>
        <v>0</v>
      </c>
      <c r="R26" s="136">
        <f>$C26*VLOOKUP($A26,'Non-energy Multiplier'!$A$1:$AQ$44,COLUMN('Non-energy Multiplier'!R$1),0)</f>
        <v>0</v>
      </c>
      <c r="S26" s="136">
        <f>$C26*VLOOKUP($A26,'Non-energy Multiplier'!$A$1:$AQ$44,COLUMN('Non-energy Multiplier'!S$1),0)</f>
        <v>0</v>
      </c>
      <c r="T26" s="136">
        <f>$C26*VLOOKUP($A26,'Non-energy Multiplier'!$A$1:$AQ$44,COLUMN('Non-energy Multiplier'!T$1),0)</f>
        <v>0</v>
      </c>
      <c r="U26" s="136">
        <f>$C26*VLOOKUP($A26,'Non-energy Multiplier'!$A$1:$AQ$44,COLUMN('Non-energy Multiplier'!U$1),0)</f>
        <v>0</v>
      </c>
      <c r="V26" s="136">
        <f>$C26*VLOOKUP($A26,'Non-energy Multiplier'!$A$1:$AQ$44,COLUMN('Non-energy Multiplier'!V$1),0)</f>
        <v>0</v>
      </c>
      <c r="W26" s="136">
        <f>$C26*VLOOKUP($A26,'Non-energy Multiplier'!$A$1:$AQ$44,COLUMN('Non-energy Multiplier'!W$1),0)</f>
        <v>0</v>
      </c>
      <c r="X26" s="136">
        <f>$C26*VLOOKUP($A26,'Non-energy Multiplier'!$A$1:$AQ$44,COLUMN('Non-energy Multiplier'!X$1),0)</f>
        <v>0</v>
      </c>
      <c r="Y26" s="136">
        <f>$C26*VLOOKUP($A26,'Non-energy Multiplier'!$A$1:$AQ$44,COLUMN('Non-energy Multiplier'!Y$1),0)</f>
        <v>0</v>
      </c>
      <c r="Z26" s="136">
        <f>$C26*VLOOKUP($A26,'Non-energy Multiplier'!$A$1:$AQ$44,COLUMN('Non-energy Multiplier'!Z$1),0)</f>
        <v>0</v>
      </c>
      <c r="AA26" s="136">
        <f>$C26*VLOOKUP($A26,'Non-energy Multiplier'!$A$1:$AQ$44,COLUMN('Non-energy Multiplier'!AA$1),0)</f>
        <v>0</v>
      </c>
      <c r="AB26" s="136">
        <f>$C26*VLOOKUP($A26,'Non-energy Multiplier'!$A$1:$AQ$44,COLUMN('Non-energy Multiplier'!AB$1),0)</f>
        <v>0</v>
      </c>
      <c r="AC26" s="136">
        <f>$C26*VLOOKUP($A26,'Non-energy Multiplier'!$A$1:$AQ$44,COLUMN('Non-energy Multiplier'!AC$1),0)</f>
        <v>0</v>
      </c>
      <c r="AD26" s="136">
        <f>$C26*VLOOKUP($A26,'Non-energy Multiplier'!$A$1:$AQ$44,COLUMN('Non-energy Multiplier'!AD$1),0)</f>
        <v>0</v>
      </c>
      <c r="AE26" s="136">
        <f>$C26*VLOOKUP($A26,'Non-energy Multiplier'!$A$1:$AQ$44,COLUMN('Non-energy Multiplier'!AE$1),0)</f>
        <v>0</v>
      </c>
      <c r="AF26" s="136">
        <f>$C26*VLOOKUP($A26,'Non-energy Multiplier'!$A$1:$AQ$44,COLUMN('Non-energy Multiplier'!AF$1),0)</f>
        <v>0</v>
      </c>
      <c r="AG26" s="136">
        <f>$C26*VLOOKUP($A26,'Non-energy Multiplier'!$A$1:$AQ$44,COLUMN('Non-energy Multiplier'!AG$1),0)</f>
        <v>0</v>
      </c>
      <c r="AH26" s="136">
        <f>$C26*VLOOKUP($A26,'Non-energy Multiplier'!$A$1:$AQ$44,COLUMN('Non-energy Multiplier'!AH$1),0)</f>
        <v>0</v>
      </c>
      <c r="AI26" s="136">
        <f>$C26*VLOOKUP($A26,'Non-energy Multiplier'!$A$1:$AQ$44,COLUMN('Non-energy Multiplier'!AI$1),0)</f>
        <v>0</v>
      </c>
      <c r="AJ26" s="136">
        <f>$C26*VLOOKUP($A26,'Non-energy Multiplier'!$A$1:$AQ$44,COLUMN('Non-energy Multiplier'!AJ$1),0)</f>
        <v>0</v>
      </c>
      <c r="AK26" s="136">
        <f>$C26*VLOOKUP($A26,'Non-energy Multiplier'!$A$1:$AQ$44,COLUMN('Non-energy Multiplier'!AK$1),0)</f>
        <v>0</v>
      </c>
      <c r="AL26" s="136">
        <f>$C26*VLOOKUP($A26,'Non-energy Multiplier'!$A$1:$AQ$44,COLUMN('Non-energy Multiplier'!AL$1),0)</f>
        <v>0</v>
      </c>
      <c r="AM26" s="136">
        <f>$C26*VLOOKUP($A26,'Non-energy Multiplier'!$A$1:$AQ$44,COLUMN('Non-energy Multiplier'!AM$1),0)</f>
        <v>0</v>
      </c>
      <c r="AN26" s="136">
        <f>$C26*VLOOKUP($A26,'Non-energy Multiplier'!$A$1:$AQ$44,COLUMN('Non-energy Multiplier'!AN$1),0)</f>
        <v>0</v>
      </c>
      <c r="AO26" s="136">
        <f>$C26*VLOOKUP($A26,'Non-energy Multiplier'!$A$1:$AQ$44,COLUMN('Non-energy Multiplier'!AO$1),0)</f>
        <v>0</v>
      </c>
      <c r="AP26" s="136">
        <f>$C26*VLOOKUP($A26,'Non-energy Multiplier'!$A$1:$AQ$44,COLUMN('Non-energy Multiplier'!AP$1),0)</f>
        <v>0</v>
      </c>
      <c r="AQ26" s="136">
        <f>$C26*VLOOKUP($A26,'Non-energy Multiplier'!$A$1:$AQ$44,COLUMN('Non-energy Multiplier'!AQ$1),0)</f>
        <v>0</v>
      </c>
      <c r="AR26" s="136" t="str">
        <f>VLOOKUP($A26,'Sector Match'!$A$1:$B$43,2,0)</f>
        <v>rubber and plastic products 22</v>
      </c>
    </row>
    <row r="27" spans="1:44" x14ac:dyDescent="0.2">
      <c r="A27" s="12" t="s">
        <v>25</v>
      </c>
      <c r="B27" s="136">
        <f>'Non-energy Use 2019'!F140</f>
        <v>0</v>
      </c>
      <c r="C27" s="136">
        <f>'Non-energy Use 2020'!F139</f>
        <v>0</v>
      </c>
      <c r="D27" s="136">
        <f>$C27*VLOOKUP($A27,'Non-energy Multiplier'!$A$1:$AQ$44,COLUMN('Non-energy Multiplier'!D$1),0)</f>
        <v>0</v>
      </c>
      <c r="E27" s="136">
        <f>$C27*VLOOKUP($A27,'Non-energy Multiplier'!$A$1:$AQ$44,COLUMN('Non-energy Multiplier'!E$1),0)</f>
        <v>0</v>
      </c>
      <c r="F27" s="136">
        <f>$C27*VLOOKUP($A27,'Non-energy Multiplier'!$A$1:$AQ$44,COLUMN('Non-energy Multiplier'!F$1),0)</f>
        <v>0</v>
      </c>
      <c r="G27" s="136">
        <f>$C27*VLOOKUP($A27,'Non-energy Multiplier'!$A$1:$AQ$44,COLUMN('Non-energy Multiplier'!G$1),0)</f>
        <v>0</v>
      </c>
      <c r="H27" s="136">
        <f>$C27*VLOOKUP($A27,'Non-energy Multiplier'!$A$1:$AQ$44,COLUMN('Non-energy Multiplier'!H$1),0)</f>
        <v>0</v>
      </c>
      <c r="I27" s="136">
        <f>$C27*VLOOKUP($A27,'Non-energy Multiplier'!$A$1:$AQ$44,COLUMN('Non-energy Multiplier'!I$1),0)</f>
        <v>0</v>
      </c>
      <c r="J27" s="136">
        <f>$C27*VLOOKUP($A27,'Non-energy Multiplier'!$A$1:$AQ$44,COLUMN('Non-energy Multiplier'!J$1),0)</f>
        <v>0</v>
      </c>
      <c r="K27" s="136">
        <f>$C27*VLOOKUP($A27,'Non-energy Multiplier'!$A$1:$AQ$44,COLUMN('Non-energy Multiplier'!K$1),0)</f>
        <v>0</v>
      </c>
      <c r="L27" s="136">
        <f>$C27*VLOOKUP($A27,'Non-energy Multiplier'!$A$1:$AQ$44,COLUMN('Non-energy Multiplier'!L$1),0)</f>
        <v>0</v>
      </c>
      <c r="M27" s="136">
        <f>$C27*VLOOKUP($A27,'Non-energy Multiplier'!$A$1:$AQ$44,COLUMN('Non-energy Multiplier'!M$1),0)</f>
        <v>0</v>
      </c>
      <c r="N27" s="136">
        <f>$C27*VLOOKUP($A27,'Non-energy Multiplier'!$A$1:$AQ$44,COLUMN('Non-energy Multiplier'!N$1),0)</f>
        <v>0</v>
      </c>
      <c r="O27" s="136">
        <f>$C27*VLOOKUP($A27,'Non-energy Multiplier'!$A$1:$AQ$44,COLUMN('Non-energy Multiplier'!O$1),0)</f>
        <v>0</v>
      </c>
      <c r="P27" s="136">
        <f>$C27*VLOOKUP($A27,'Non-energy Multiplier'!$A$1:$AQ$44,COLUMN('Non-energy Multiplier'!P$1),0)</f>
        <v>0</v>
      </c>
      <c r="Q27" s="136">
        <f>$C27*VLOOKUP($A27,'Non-energy Multiplier'!$A$1:$AQ$44,COLUMN('Non-energy Multiplier'!Q$1),0)</f>
        <v>0</v>
      </c>
      <c r="R27" s="136">
        <f>$C27*VLOOKUP($A27,'Non-energy Multiplier'!$A$1:$AQ$44,COLUMN('Non-energy Multiplier'!R$1),0)</f>
        <v>0</v>
      </c>
      <c r="S27" s="136">
        <f>$C27*VLOOKUP($A27,'Non-energy Multiplier'!$A$1:$AQ$44,COLUMN('Non-energy Multiplier'!S$1),0)</f>
        <v>0</v>
      </c>
      <c r="T27" s="136">
        <f>$C27*VLOOKUP($A27,'Non-energy Multiplier'!$A$1:$AQ$44,COLUMN('Non-energy Multiplier'!T$1),0)</f>
        <v>0</v>
      </c>
      <c r="U27" s="136">
        <f>$C27*VLOOKUP($A27,'Non-energy Multiplier'!$A$1:$AQ$44,COLUMN('Non-energy Multiplier'!U$1),0)</f>
        <v>0</v>
      </c>
      <c r="V27" s="136">
        <f>$C27*VLOOKUP($A27,'Non-energy Multiplier'!$A$1:$AQ$44,COLUMN('Non-energy Multiplier'!V$1),0)</f>
        <v>0</v>
      </c>
      <c r="W27" s="136">
        <f>$C27*VLOOKUP($A27,'Non-energy Multiplier'!$A$1:$AQ$44,COLUMN('Non-energy Multiplier'!W$1),0)</f>
        <v>0</v>
      </c>
      <c r="X27" s="136">
        <f>$C27*VLOOKUP($A27,'Non-energy Multiplier'!$A$1:$AQ$44,COLUMN('Non-energy Multiplier'!X$1),0)</f>
        <v>0</v>
      </c>
      <c r="Y27" s="136">
        <f>$C27*VLOOKUP($A27,'Non-energy Multiplier'!$A$1:$AQ$44,COLUMN('Non-energy Multiplier'!Y$1),0)</f>
        <v>0</v>
      </c>
      <c r="Z27" s="136">
        <f>$C27*VLOOKUP($A27,'Non-energy Multiplier'!$A$1:$AQ$44,COLUMN('Non-energy Multiplier'!Z$1),0)</f>
        <v>0</v>
      </c>
      <c r="AA27" s="136">
        <f>$C27*VLOOKUP($A27,'Non-energy Multiplier'!$A$1:$AQ$44,COLUMN('Non-energy Multiplier'!AA$1),0)</f>
        <v>0</v>
      </c>
      <c r="AB27" s="136">
        <f>$C27*VLOOKUP($A27,'Non-energy Multiplier'!$A$1:$AQ$44,COLUMN('Non-energy Multiplier'!AB$1),0)</f>
        <v>0</v>
      </c>
      <c r="AC27" s="136">
        <f>$C27*VLOOKUP($A27,'Non-energy Multiplier'!$A$1:$AQ$44,COLUMN('Non-energy Multiplier'!AC$1),0)</f>
        <v>0</v>
      </c>
      <c r="AD27" s="136">
        <f>$C27*VLOOKUP($A27,'Non-energy Multiplier'!$A$1:$AQ$44,COLUMN('Non-energy Multiplier'!AD$1),0)</f>
        <v>0</v>
      </c>
      <c r="AE27" s="136">
        <f>$C27*VLOOKUP($A27,'Non-energy Multiplier'!$A$1:$AQ$44,COLUMN('Non-energy Multiplier'!AE$1),0)</f>
        <v>0</v>
      </c>
      <c r="AF27" s="136">
        <f>$C27*VLOOKUP($A27,'Non-energy Multiplier'!$A$1:$AQ$44,COLUMN('Non-energy Multiplier'!AF$1),0)</f>
        <v>0</v>
      </c>
      <c r="AG27" s="136">
        <f>$C27*VLOOKUP($A27,'Non-energy Multiplier'!$A$1:$AQ$44,COLUMN('Non-energy Multiplier'!AG$1),0)</f>
        <v>0</v>
      </c>
      <c r="AH27" s="136">
        <f>$C27*VLOOKUP($A27,'Non-energy Multiplier'!$A$1:$AQ$44,COLUMN('Non-energy Multiplier'!AH$1),0)</f>
        <v>0</v>
      </c>
      <c r="AI27" s="136">
        <f>$C27*VLOOKUP($A27,'Non-energy Multiplier'!$A$1:$AQ$44,COLUMN('Non-energy Multiplier'!AI$1),0)</f>
        <v>0</v>
      </c>
      <c r="AJ27" s="136">
        <f>$C27*VLOOKUP($A27,'Non-energy Multiplier'!$A$1:$AQ$44,COLUMN('Non-energy Multiplier'!AJ$1),0)</f>
        <v>0</v>
      </c>
      <c r="AK27" s="136">
        <f>$C27*VLOOKUP($A27,'Non-energy Multiplier'!$A$1:$AQ$44,COLUMN('Non-energy Multiplier'!AK$1),0)</f>
        <v>0</v>
      </c>
      <c r="AL27" s="136">
        <f>$C27*VLOOKUP($A27,'Non-energy Multiplier'!$A$1:$AQ$44,COLUMN('Non-energy Multiplier'!AL$1),0)</f>
        <v>0</v>
      </c>
      <c r="AM27" s="136">
        <f>$C27*VLOOKUP($A27,'Non-energy Multiplier'!$A$1:$AQ$44,COLUMN('Non-energy Multiplier'!AM$1),0)</f>
        <v>0</v>
      </c>
      <c r="AN27" s="136">
        <f>$C27*VLOOKUP($A27,'Non-energy Multiplier'!$A$1:$AQ$44,COLUMN('Non-energy Multiplier'!AN$1),0)</f>
        <v>0</v>
      </c>
      <c r="AO27" s="136">
        <f>$C27*VLOOKUP($A27,'Non-energy Multiplier'!$A$1:$AQ$44,COLUMN('Non-energy Multiplier'!AO$1),0)</f>
        <v>0</v>
      </c>
      <c r="AP27" s="136">
        <f>$C27*VLOOKUP($A27,'Non-energy Multiplier'!$A$1:$AQ$44,COLUMN('Non-energy Multiplier'!AP$1),0)</f>
        <v>0</v>
      </c>
      <c r="AQ27" s="136">
        <f>$C27*VLOOKUP($A27,'Non-energy Multiplier'!$A$1:$AQ$44,COLUMN('Non-energy Multiplier'!AQ$1),0)</f>
        <v>0</v>
      </c>
      <c r="AR27" s="136" t="str">
        <f>VLOOKUP($A27,'Sector Match'!$A$1:$B$43,2,0)</f>
        <v>cement and other nonmetallic minerals 239</v>
      </c>
    </row>
    <row r="28" spans="1:44" x14ac:dyDescent="0.2">
      <c r="A28" s="12" t="s">
        <v>26</v>
      </c>
      <c r="B28" s="136">
        <f>'Non-energy Use 2019'!F141</f>
        <v>0</v>
      </c>
      <c r="C28" s="136">
        <f>'Non-energy Use 2020'!F140</f>
        <v>0</v>
      </c>
      <c r="D28" s="136">
        <f>$C28*VLOOKUP($A28,'Non-energy Multiplier'!$A$1:$AQ$44,COLUMN('Non-energy Multiplier'!D$1),0)</f>
        <v>0</v>
      </c>
      <c r="E28" s="136">
        <f>$C28*VLOOKUP($A28,'Non-energy Multiplier'!$A$1:$AQ$44,COLUMN('Non-energy Multiplier'!E$1),0)</f>
        <v>0</v>
      </c>
      <c r="F28" s="136">
        <f>$C28*VLOOKUP($A28,'Non-energy Multiplier'!$A$1:$AQ$44,COLUMN('Non-energy Multiplier'!F$1),0)</f>
        <v>0</v>
      </c>
      <c r="G28" s="136">
        <f>$C28*VLOOKUP($A28,'Non-energy Multiplier'!$A$1:$AQ$44,COLUMN('Non-energy Multiplier'!G$1),0)</f>
        <v>0</v>
      </c>
      <c r="H28" s="136">
        <f>$C28*VLOOKUP($A28,'Non-energy Multiplier'!$A$1:$AQ$44,COLUMN('Non-energy Multiplier'!H$1),0)</f>
        <v>0</v>
      </c>
      <c r="I28" s="136">
        <f>$C28*VLOOKUP($A28,'Non-energy Multiplier'!$A$1:$AQ$44,COLUMN('Non-energy Multiplier'!I$1),0)</f>
        <v>0</v>
      </c>
      <c r="J28" s="136">
        <f>$C28*VLOOKUP($A28,'Non-energy Multiplier'!$A$1:$AQ$44,COLUMN('Non-energy Multiplier'!J$1),0)</f>
        <v>0</v>
      </c>
      <c r="K28" s="136">
        <f>$C28*VLOOKUP($A28,'Non-energy Multiplier'!$A$1:$AQ$44,COLUMN('Non-energy Multiplier'!K$1),0)</f>
        <v>0</v>
      </c>
      <c r="L28" s="136">
        <f>$C28*VLOOKUP($A28,'Non-energy Multiplier'!$A$1:$AQ$44,COLUMN('Non-energy Multiplier'!L$1),0)</f>
        <v>0</v>
      </c>
      <c r="M28" s="136">
        <f>$C28*VLOOKUP($A28,'Non-energy Multiplier'!$A$1:$AQ$44,COLUMN('Non-energy Multiplier'!M$1),0)</f>
        <v>0</v>
      </c>
      <c r="N28" s="136">
        <f>$C28*VLOOKUP($A28,'Non-energy Multiplier'!$A$1:$AQ$44,COLUMN('Non-energy Multiplier'!N$1),0)</f>
        <v>0</v>
      </c>
      <c r="O28" s="136">
        <f>$C28*VLOOKUP($A28,'Non-energy Multiplier'!$A$1:$AQ$44,COLUMN('Non-energy Multiplier'!O$1),0)</f>
        <v>0</v>
      </c>
      <c r="P28" s="136">
        <f>$C28*VLOOKUP($A28,'Non-energy Multiplier'!$A$1:$AQ$44,COLUMN('Non-energy Multiplier'!P$1),0)</f>
        <v>0</v>
      </c>
      <c r="Q28" s="136">
        <f>$C28*VLOOKUP($A28,'Non-energy Multiplier'!$A$1:$AQ$44,COLUMN('Non-energy Multiplier'!Q$1),0)</f>
        <v>0</v>
      </c>
      <c r="R28" s="136">
        <f>$C28*VLOOKUP($A28,'Non-energy Multiplier'!$A$1:$AQ$44,COLUMN('Non-energy Multiplier'!R$1),0)</f>
        <v>0</v>
      </c>
      <c r="S28" s="136">
        <f>$C28*VLOOKUP($A28,'Non-energy Multiplier'!$A$1:$AQ$44,COLUMN('Non-energy Multiplier'!S$1),0)</f>
        <v>0</v>
      </c>
      <c r="T28" s="136">
        <f>$C28*VLOOKUP($A28,'Non-energy Multiplier'!$A$1:$AQ$44,COLUMN('Non-energy Multiplier'!T$1),0)</f>
        <v>0</v>
      </c>
      <c r="U28" s="136">
        <f>$C28*VLOOKUP($A28,'Non-energy Multiplier'!$A$1:$AQ$44,COLUMN('Non-energy Multiplier'!U$1),0)</f>
        <v>0</v>
      </c>
      <c r="V28" s="136">
        <f>$C28*VLOOKUP($A28,'Non-energy Multiplier'!$A$1:$AQ$44,COLUMN('Non-energy Multiplier'!V$1),0)</f>
        <v>0</v>
      </c>
      <c r="W28" s="136">
        <f>$C28*VLOOKUP($A28,'Non-energy Multiplier'!$A$1:$AQ$44,COLUMN('Non-energy Multiplier'!W$1),0)</f>
        <v>0</v>
      </c>
      <c r="X28" s="136">
        <f>$C28*VLOOKUP($A28,'Non-energy Multiplier'!$A$1:$AQ$44,COLUMN('Non-energy Multiplier'!X$1),0)</f>
        <v>0</v>
      </c>
      <c r="Y28" s="136">
        <f>$C28*VLOOKUP($A28,'Non-energy Multiplier'!$A$1:$AQ$44,COLUMN('Non-energy Multiplier'!Y$1),0)</f>
        <v>0</v>
      </c>
      <c r="Z28" s="136">
        <f>$C28*VLOOKUP($A28,'Non-energy Multiplier'!$A$1:$AQ$44,COLUMN('Non-energy Multiplier'!Z$1),0)</f>
        <v>0</v>
      </c>
      <c r="AA28" s="136">
        <f>$C28*VLOOKUP($A28,'Non-energy Multiplier'!$A$1:$AQ$44,COLUMN('Non-energy Multiplier'!AA$1),0)</f>
        <v>0</v>
      </c>
      <c r="AB28" s="136">
        <f>$C28*VLOOKUP($A28,'Non-energy Multiplier'!$A$1:$AQ$44,COLUMN('Non-energy Multiplier'!AB$1),0)</f>
        <v>0</v>
      </c>
      <c r="AC28" s="136">
        <f>$C28*VLOOKUP($A28,'Non-energy Multiplier'!$A$1:$AQ$44,COLUMN('Non-energy Multiplier'!AC$1),0)</f>
        <v>0</v>
      </c>
      <c r="AD28" s="136">
        <f>$C28*VLOOKUP($A28,'Non-energy Multiplier'!$A$1:$AQ$44,COLUMN('Non-energy Multiplier'!AD$1),0)</f>
        <v>0</v>
      </c>
      <c r="AE28" s="136">
        <f>$C28*VLOOKUP($A28,'Non-energy Multiplier'!$A$1:$AQ$44,COLUMN('Non-energy Multiplier'!AE$1),0)</f>
        <v>0</v>
      </c>
      <c r="AF28" s="136">
        <f>$C28*VLOOKUP($A28,'Non-energy Multiplier'!$A$1:$AQ$44,COLUMN('Non-energy Multiplier'!AF$1),0)</f>
        <v>0</v>
      </c>
      <c r="AG28" s="136">
        <f>$C28*VLOOKUP($A28,'Non-energy Multiplier'!$A$1:$AQ$44,COLUMN('Non-energy Multiplier'!AG$1),0)</f>
        <v>0</v>
      </c>
      <c r="AH28" s="136">
        <f>$C28*VLOOKUP($A28,'Non-energy Multiplier'!$A$1:$AQ$44,COLUMN('Non-energy Multiplier'!AH$1),0)</f>
        <v>0</v>
      </c>
      <c r="AI28" s="136">
        <f>$C28*VLOOKUP($A28,'Non-energy Multiplier'!$A$1:$AQ$44,COLUMN('Non-energy Multiplier'!AI$1),0)</f>
        <v>0</v>
      </c>
      <c r="AJ28" s="136">
        <f>$C28*VLOOKUP($A28,'Non-energy Multiplier'!$A$1:$AQ$44,COLUMN('Non-energy Multiplier'!AJ$1),0)</f>
        <v>0</v>
      </c>
      <c r="AK28" s="136">
        <f>$C28*VLOOKUP($A28,'Non-energy Multiplier'!$A$1:$AQ$44,COLUMN('Non-energy Multiplier'!AK$1),0)</f>
        <v>0</v>
      </c>
      <c r="AL28" s="136">
        <f>$C28*VLOOKUP($A28,'Non-energy Multiplier'!$A$1:$AQ$44,COLUMN('Non-energy Multiplier'!AL$1),0)</f>
        <v>0</v>
      </c>
      <c r="AM28" s="136">
        <f>$C28*VLOOKUP($A28,'Non-energy Multiplier'!$A$1:$AQ$44,COLUMN('Non-energy Multiplier'!AM$1),0)</f>
        <v>0</v>
      </c>
      <c r="AN28" s="136">
        <f>$C28*VLOOKUP($A28,'Non-energy Multiplier'!$A$1:$AQ$44,COLUMN('Non-energy Multiplier'!AN$1),0)</f>
        <v>0</v>
      </c>
      <c r="AO28" s="136">
        <f>$C28*VLOOKUP($A28,'Non-energy Multiplier'!$A$1:$AQ$44,COLUMN('Non-energy Multiplier'!AO$1),0)</f>
        <v>0</v>
      </c>
      <c r="AP28" s="136">
        <f>$C28*VLOOKUP($A28,'Non-energy Multiplier'!$A$1:$AQ$44,COLUMN('Non-energy Multiplier'!AP$1),0)</f>
        <v>0</v>
      </c>
      <c r="AQ28" s="136">
        <f>$C28*VLOOKUP($A28,'Non-energy Multiplier'!$A$1:$AQ$44,COLUMN('Non-energy Multiplier'!AQ$1),0)</f>
        <v>0</v>
      </c>
      <c r="AR28" s="136" t="str">
        <f>VLOOKUP($A28,'Sector Match'!$A$1:$B$43,2,0)</f>
        <v>iron and steel 241</v>
      </c>
    </row>
    <row r="29" spans="1:44" x14ac:dyDescent="0.2">
      <c r="A29" s="12" t="s">
        <v>27</v>
      </c>
      <c r="B29" s="136">
        <f>'Non-energy Use 2019'!F142</f>
        <v>0</v>
      </c>
      <c r="C29" s="136">
        <f>'Non-energy Use 2020'!F141</f>
        <v>0</v>
      </c>
      <c r="D29" s="136">
        <f>$C29*VLOOKUP($A29,'Non-energy Multiplier'!$A$1:$AQ$44,COLUMN('Non-energy Multiplier'!D$1),0)</f>
        <v>0</v>
      </c>
      <c r="E29" s="136">
        <f>$C29*VLOOKUP($A29,'Non-energy Multiplier'!$A$1:$AQ$44,COLUMN('Non-energy Multiplier'!E$1),0)</f>
        <v>0</v>
      </c>
      <c r="F29" s="136">
        <f>$C29*VLOOKUP($A29,'Non-energy Multiplier'!$A$1:$AQ$44,COLUMN('Non-energy Multiplier'!F$1),0)</f>
        <v>0</v>
      </c>
      <c r="G29" s="136">
        <f>$C29*VLOOKUP($A29,'Non-energy Multiplier'!$A$1:$AQ$44,COLUMN('Non-energy Multiplier'!G$1),0)</f>
        <v>0</v>
      </c>
      <c r="H29" s="136">
        <f>$C29*VLOOKUP($A29,'Non-energy Multiplier'!$A$1:$AQ$44,COLUMN('Non-energy Multiplier'!H$1),0)</f>
        <v>0</v>
      </c>
      <c r="I29" s="136">
        <f>$C29*VLOOKUP($A29,'Non-energy Multiplier'!$A$1:$AQ$44,COLUMN('Non-energy Multiplier'!I$1),0)</f>
        <v>0</v>
      </c>
      <c r="J29" s="136">
        <f>$C29*VLOOKUP($A29,'Non-energy Multiplier'!$A$1:$AQ$44,COLUMN('Non-energy Multiplier'!J$1),0)</f>
        <v>0</v>
      </c>
      <c r="K29" s="136">
        <f>$C29*VLOOKUP($A29,'Non-energy Multiplier'!$A$1:$AQ$44,COLUMN('Non-energy Multiplier'!K$1),0)</f>
        <v>0</v>
      </c>
      <c r="L29" s="136">
        <f>$C29*VLOOKUP($A29,'Non-energy Multiplier'!$A$1:$AQ$44,COLUMN('Non-energy Multiplier'!L$1),0)</f>
        <v>0</v>
      </c>
      <c r="M29" s="136">
        <f>$C29*VLOOKUP($A29,'Non-energy Multiplier'!$A$1:$AQ$44,COLUMN('Non-energy Multiplier'!M$1),0)</f>
        <v>0</v>
      </c>
      <c r="N29" s="136">
        <f>$C29*VLOOKUP($A29,'Non-energy Multiplier'!$A$1:$AQ$44,COLUMN('Non-energy Multiplier'!N$1),0)</f>
        <v>0</v>
      </c>
      <c r="O29" s="136">
        <f>$C29*VLOOKUP($A29,'Non-energy Multiplier'!$A$1:$AQ$44,COLUMN('Non-energy Multiplier'!O$1),0)</f>
        <v>0</v>
      </c>
      <c r="P29" s="136">
        <f>$C29*VLOOKUP($A29,'Non-energy Multiplier'!$A$1:$AQ$44,COLUMN('Non-energy Multiplier'!P$1),0)</f>
        <v>0</v>
      </c>
      <c r="Q29" s="136">
        <f>$C29*VLOOKUP($A29,'Non-energy Multiplier'!$A$1:$AQ$44,COLUMN('Non-energy Multiplier'!Q$1),0)</f>
        <v>0</v>
      </c>
      <c r="R29" s="136">
        <f>$C29*VLOOKUP($A29,'Non-energy Multiplier'!$A$1:$AQ$44,COLUMN('Non-energy Multiplier'!R$1),0)</f>
        <v>0</v>
      </c>
      <c r="S29" s="136">
        <f>$C29*VLOOKUP($A29,'Non-energy Multiplier'!$A$1:$AQ$44,COLUMN('Non-energy Multiplier'!S$1),0)</f>
        <v>0</v>
      </c>
      <c r="T29" s="136">
        <f>$C29*VLOOKUP($A29,'Non-energy Multiplier'!$A$1:$AQ$44,COLUMN('Non-energy Multiplier'!T$1),0)</f>
        <v>0</v>
      </c>
      <c r="U29" s="136">
        <f>$C29*VLOOKUP($A29,'Non-energy Multiplier'!$A$1:$AQ$44,COLUMN('Non-energy Multiplier'!U$1),0)</f>
        <v>0</v>
      </c>
      <c r="V29" s="136">
        <f>$C29*VLOOKUP($A29,'Non-energy Multiplier'!$A$1:$AQ$44,COLUMN('Non-energy Multiplier'!V$1),0)</f>
        <v>0</v>
      </c>
      <c r="W29" s="136">
        <f>$C29*VLOOKUP($A29,'Non-energy Multiplier'!$A$1:$AQ$44,COLUMN('Non-energy Multiplier'!W$1),0)</f>
        <v>0</v>
      </c>
      <c r="X29" s="136">
        <f>$C29*VLOOKUP($A29,'Non-energy Multiplier'!$A$1:$AQ$44,COLUMN('Non-energy Multiplier'!X$1),0)</f>
        <v>0</v>
      </c>
      <c r="Y29" s="136">
        <f>$C29*VLOOKUP($A29,'Non-energy Multiplier'!$A$1:$AQ$44,COLUMN('Non-energy Multiplier'!Y$1),0)</f>
        <v>0</v>
      </c>
      <c r="Z29" s="136">
        <f>$C29*VLOOKUP($A29,'Non-energy Multiplier'!$A$1:$AQ$44,COLUMN('Non-energy Multiplier'!Z$1),0)</f>
        <v>0</v>
      </c>
      <c r="AA29" s="136">
        <f>$C29*VLOOKUP($A29,'Non-energy Multiplier'!$A$1:$AQ$44,COLUMN('Non-energy Multiplier'!AA$1),0)</f>
        <v>0</v>
      </c>
      <c r="AB29" s="136">
        <f>$C29*VLOOKUP($A29,'Non-energy Multiplier'!$A$1:$AQ$44,COLUMN('Non-energy Multiplier'!AB$1),0)</f>
        <v>0</v>
      </c>
      <c r="AC29" s="136">
        <f>$C29*VLOOKUP($A29,'Non-energy Multiplier'!$A$1:$AQ$44,COLUMN('Non-energy Multiplier'!AC$1),0)</f>
        <v>0</v>
      </c>
      <c r="AD29" s="136">
        <f>$C29*VLOOKUP($A29,'Non-energy Multiplier'!$A$1:$AQ$44,COLUMN('Non-energy Multiplier'!AD$1),0)</f>
        <v>0</v>
      </c>
      <c r="AE29" s="136">
        <f>$C29*VLOOKUP($A29,'Non-energy Multiplier'!$A$1:$AQ$44,COLUMN('Non-energy Multiplier'!AE$1),0)</f>
        <v>0</v>
      </c>
      <c r="AF29" s="136">
        <f>$C29*VLOOKUP($A29,'Non-energy Multiplier'!$A$1:$AQ$44,COLUMN('Non-energy Multiplier'!AF$1),0)</f>
        <v>0</v>
      </c>
      <c r="AG29" s="136">
        <f>$C29*VLOOKUP($A29,'Non-energy Multiplier'!$A$1:$AQ$44,COLUMN('Non-energy Multiplier'!AG$1),0)</f>
        <v>0</v>
      </c>
      <c r="AH29" s="136">
        <f>$C29*VLOOKUP($A29,'Non-energy Multiplier'!$A$1:$AQ$44,COLUMN('Non-energy Multiplier'!AH$1),0)</f>
        <v>0</v>
      </c>
      <c r="AI29" s="136">
        <f>$C29*VLOOKUP($A29,'Non-energy Multiplier'!$A$1:$AQ$44,COLUMN('Non-energy Multiplier'!AI$1),0)</f>
        <v>0</v>
      </c>
      <c r="AJ29" s="136">
        <f>$C29*VLOOKUP($A29,'Non-energy Multiplier'!$A$1:$AQ$44,COLUMN('Non-energy Multiplier'!AJ$1),0)</f>
        <v>0</v>
      </c>
      <c r="AK29" s="136">
        <f>$C29*VLOOKUP($A29,'Non-energy Multiplier'!$A$1:$AQ$44,COLUMN('Non-energy Multiplier'!AK$1),0)</f>
        <v>0</v>
      </c>
      <c r="AL29" s="136">
        <f>$C29*VLOOKUP($A29,'Non-energy Multiplier'!$A$1:$AQ$44,COLUMN('Non-energy Multiplier'!AL$1),0)</f>
        <v>0</v>
      </c>
      <c r="AM29" s="136">
        <f>$C29*VLOOKUP($A29,'Non-energy Multiplier'!$A$1:$AQ$44,COLUMN('Non-energy Multiplier'!AM$1),0)</f>
        <v>0</v>
      </c>
      <c r="AN29" s="136">
        <f>$C29*VLOOKUP($A29,'Non-energy Multiplier'!$A$1:$AQ$44,COLUMN('Non-energy Multiplier'!AN$1),0)</f>
        <v>0</v>
      </c>
      <c r="AO29" s="136">
        <f>$C29*VLOOKUP($A29,'Non-energy Multiplier'!$A$1:$AQ$44,COLUMN('Non-energy Multiplier'!AO$1),0)</f>
        <v>0</v>
      </c>
      <c r="AP29" s="136">
        <f>$C29*VLOOKUP($A29,'Non-energy Multiplier'!$A$1:$AQ$44,COLUMN('Non-energy Multiplier'!AP$1),0)</f>
        <v>0</v>
      </c>
      <c r="AQ29" s="136">
        <f>$C29*VLOOKUP($A29,'Non-energy Multiplier'!$A$1:$AQ$44,COLUMN('Non-energy Multiplier'!AQ$1),0)</f>
        <v>0</v>
      </c>
      <c r="AR29" s="136" t="str">
        <f>VLOOKUP($A29,'Sector Match'!$A$1:$B$43,2,0)</f>
        <v>other metals 242</v>
      </c>
    </row>
    <row r="30" spans="1:44" x14ac:dyDescent="0.2">
      <c r="A30" s="12" t="s">
        <v>28</v>
      </c>
      <c r="B30" s="136">
        <f>'Non-energy Use 2019'!F143</f>
        <v>0</v>
      </c>
      <c r="C30" s="136">
        <f>'Non-energy Use 2020'!F142</f>
        <v>0</v>
      </c>
      <c r="D30" s="136">
        <f>$C30*VLOOKUP($A30,'Non-energy Multiplier'!$A$1:$AQ$44,COLUMN('Non-energy Multiplier'!D$1),0)</f>
        <v>0</v>
      </c>
      <c r="E30" s="136">
        <f>$C30*VLOOKUP($A30,'Non-energy Multiplier'!$A$1:$AQ$44,COLUMN('Non-energy Multiplier'!E$1),0)</f>
        <v>0</v>
      </c>
      <c r="F30" s="136">
        <f>$C30*VLOOKUP($A30,'Non-energy Multiplier'!$A$1:$AQ$44,COLUMN('Non-energy Multiplier'!F$1),0)</f>
        <v>0</v>
      </c>
      <c r="G30" s="136">
        <f>$C30*VLOOKUP($A30,'Non-energy Multiplier'!$A$1:$AQ$44,COLUMN('Non-energy Multiplier'!G$1),0)</f>
        <v>0</v>
      </c>
      <c r="H30" s="136">
        <f>$C30*VLOOKUP($A30,'Non-energy Multiplier'!$A$1:$AQ$44,COLUMN('Non-energy Multiplier'!H$1),0)</f>
        <v>0</v>
      </c>
      <c r="I30" s="136">
        <f>$C30*VLOOKUP($A30,'Non-energy Multiplier'!$A$1:$AQ$44,COLUMN('Non-energy Multiplier'!I$1),0)</f>
        <v>0</v>
      </c>
      <c r="J30" s="136">
        <f>$C30*VLOOKUP($A30,'Non-energy Multiplier'!$A$1:$AQ$44,COLUMN('Non-energy Multiplier'!J$1),0)</f>
        <v>0</v>
      </c>
      <c r="K30" s="136">
        <f>$C30*VLOOKUP($A30,'Non-energy Multiplier'!$A$1:$AQ$44,COLUMN('Non-energy Multiplier'!K$1),0)</f>
        <v>0</v>
      </c>
      <c r="L30" s="136">
        <f>$C30*VLOOKUP($A30,'Non-energy Multiplier'!$A$1:$AQ$44,COLUMN('Non-energy Multiplier'!L$1),0)</f>
        <v>0</v>
      </c>
      <c r="M30" s="136">
        <f>$C30*VLOOKUP($A30,'Non-energy Multiplier'!$A$1:$AQ$44,COLUMN('Non-energy Multiplier'!M$1),0)</f>
        <v>0</v>
      </c>
      <c r="N30" s="136">
        <f>$C30*VLOOKUP($A30,'Non-energy Multiplier'!$A$1:$AQ$44,COLUMN('Non-energy Multiplier'!N$1),0)</f>
        <v>0</v>
      </c>
      <c r="O30" s="136">
        <f>$C30*VLOOKUP($A30,'Non-energy Multiplier'!$A$1:$AQ$44,COLUMN('Non-energy Multiplier'!O$1),0)</f>
        <v>0</v>
      </c>
      <c r="P30" s="136">
        <f>$C30*VLOOKUP($A30,'Non-energy Multiplier'!$A$1:$AQ$44,COLUMN('Non-energy Multiplier'!P$1),0)</f>
        <v>0</v>
      </c>
      <c r="Q30" s="136">
        <f>$C30*VLOOKUP($A30,'Non-energy Multiplier'!$A$1:$AQ$44,COLUMN('Non-energy Multiplier'!Q$1),0)</f>
        <v>0</v>
      </c>
      <c r="R30" s="136">
        <f>$C30*VLOOKUP($A30,'Non-energy Multiplier'!$A$1:$AQ$44,COLUMN('Non-energy Multiplier'!R$1),0)</f>
        <v>0</v>
      </c>
      <c r="S30" s="136">
        <f>$C30*VLOOKUP($A30,'Non-energy Multiplier'!$A$1:$AQ$44,COLUMN('Non-energy Multiplier'!S$1),0)</f>
        <v>0</v>
      </c>
      <c r="T30" s="136">
        <f>$C30*VLOOKUP($A30,'Non-energy Multiplier'!$A$1:$AQ$44,COLUMN('Non-energy Multiplier'!T$1),0)</f>
        <v>0</v>
      </c>
      <c r="U30" s="136">
        <f>$C30*VLOOKUP($A30,'Non-energy Multiplier'!$A$1:$AQ$44,COLUMN('Non-energy Multiplier'!U$1),0)</f>
        <v>0</v>
      </c>
      <c r="V30" s="136">
        <f>$C30*VLOOKUP($A30,'Non-energy Multiplier'!$A$1:$AQ$44,COLUMN('Non-energy Multiplier'!V$1),0)</f>
        <v>0</v>
      </c>
      <c r="W30" s="136">
        <f>$C30*VLOOKUP($A30,'Non-energy Multiplier'!$A$1:$AQ$44,COLUMN('Non-energy Multiplier'!W$1),0)</f>
        <v>0</v>
      </c>
      <c r="X30" s="136">
        <f>$C30*VLOOKUP($A30,'Non-energy Multiplier'!$A$1:$AQ$44,COLUMN('Non-energy Multiplier'!X$1),0)</f>
        <v>0</v>
      </c>
      <c r="Y30" s="136">
        <f>$C30*VLOOKUP($A30,'Non-energy Multiplier'!$A$1:$AQ$44,COLUMN('Non-energy Multiplier'!Y$1),0)</f>
        <v>0</v>
      </c>
      <c r="Z30" s="136">
        <f>$C30*VLOOKUP($A30,'Non-energy Multiplier'!$A$1:$AQ$44,COLUMN('Non-energy Multiplier'!Z$1),0)</f>
        <v>0</v>
      </c>
      <c r="AA30" s="136">
        <f>$C30*VLOOKUP($A30,'Non-energy Multiplier'!$A$1:$AQ$44,COLUMN('Non-energy Multiplier'!AA$1),0)</f>
        <v>0</v>
      </c>
      <c r="AB30" s="136">
        <f>$C30*VLOOKUP($A30,'Non-energy Multiplier'!$A$1:$AQ$44,COLUMN('Non-energy Multiplier'!AB$1),0)</f>
        <v>0</v>
      </c>
      <c r="AC30" s="136">
        <f>$C30*VLOOKUP($A30,'Non-energy Multiplier'!$A$1:$AQ$44,COLUMN('Non-energy Multiplier'!AC$1),0)</f>
        <v>0</v>
      </c>
      <c r="AD30" s="136">
        <f>$C30*VLOOKUP($A30,'Non-energy Multiplier'!$A$1:$AQ$44,COLUMN('Non-energy Multiplier'!AD$1),0)</f>
        <v>0</v>
      </c>
      <c r="AE30" s="136">
        <f>$C30*VLOOKUP($A30,'Non-energy Multiplier'!$A$1:$AQ$44,COLUMN('Non-energy Multiplier'!AE$1),0)</f>
        <v>0</v>
      </c>
      <c r="AF30" s="136">
        <f>$C30*VLOOKUP($A30,'Non-energy Multiplier'!$A$1:$AQ$44,COLUMN('Non-energy Multiplier'!AF$1),0)</f>
        <v>0</v>
      </c>
      <c r="AG30" s="136">
        <f>$C30*VLOOKUP($A30,'Non-energy Multiplier'!$A$1:$AQ$44,COLUMN('Non-energy Multiplier'!AG$1),0)</f>
        <v>0</v>
      </c>
      <c r="AH30" s="136">
        <f>$C30*VLOOKUP($A30,'Non-energy Multiplier'!$A$1:$AQ$44,COLUMN('Non-energy Multiplier'!AH$1),0)</f>
        <v>0</v>
      </c>
      <c r="AI30" s="136">
        <f>$C30*VLOOKUP($A30,'Non-energy Multiplier'!$A$1:$AQ$44,COLUMN('Non-energy Multiplier'!AI$1),0)</f>
        <v>0</v>
      </c>
      <c r="AJ30" s="136">
        <f>$C30*VLOOKUP($A30,'Non-energy Multiplier'!$A$1:$AQ$44,COLUMN('Non-energy Multiplier'!AJ$1),0)</f>
        <v>0</v>
      </c>
      <c r="AK30" s="136">
        <f>$C30*VLOOKUP($A30,'Non-energy Multiplier'!$A$1:$AQ$44,COLUMN('Non-energy Multiplier'!AK$1),0)</f>
        <v>0</v>
      </c>
      <c r="AL30" s="136">
        <f>$C30*VLOOKUP($A30,'Non-energy Multiplier'!$A$1:$AQ$44,COLUMN('Non-energy Multiplier'!AL$1),0)</f>
        <v>0</v>
      </c>
      <c r="AM30" s="136">
        <f>$C30*VLOOKUP($A30,'Non-energy Multiplier'!$A$1:$AQ$44,COLUMN('Non-energy Multiplier'!AM$1),0)</f>
        <v>0</v>
      </c>
      <c r="AN30" s="136">
        <f>$C30*VLOOKUP($A30,'Non-energy Multiplier'!$A$1:$AQ$44,COLUMN('Non-energy Multiplier'!AN$1),0)</f>
        <v>0</v>
      </c>
      <c r="AO30" s="136">
        <f>$C30*VLOOKUP($A30,'Non-energy Multiplier'!$A$1:$AQ$44,COLUMN('Non-energy Multiplier'!AO$1),0)</f>
        <v>0</v>
      </c>
      <c r="AP30" s="136">
        <f>$C30*VLOOKUP($A30,'Non-energy Multiplier'!$A$1:$AQ$44,COLUMN('Non-energy Multiplier'!AP$1),0)</f>
        <v>0</v>
      </c>
      <c r="AQ30" s="136">
        <f>$C30*VLOOKUP($A30,'Non-energy Multiplier'!$A$1:$AQ$44,COLUMN('Non-energy Multiplier'!AQ$1),0)</f>
        <v>0</v>
      </c>
      <c r="AR30" s="136" t="str">
        <f>VLOOKUP($A30,'Sector Match'!$A$1:$B$43,2,0)</f>
        <v>metal products except machinery and vehicles 25</v>
      </c>
    </row>
    <row r="31" spans="1:44" x14ac:dyDescent="0.2">
      <c r="A31" s="12" t="s">
        <v>29</v>
      </c>
      <c r="B31" s="136">
        <f>'Non-energy Use 2019'!F144</f>
        <v>0</v>
      </c>
      <c r="C31" s="136">
        <f>'Non-energy Use 2020'!F143</f>
        <v>0</v>
      </c>
      <c r="D31" s="136">
        <f>$C31*VLOOKUP($A31,'Non-energy Multiplier'!$A$1:$AQ$44,COLUMN('Non-energy Multiplier'!D$1),0)</f>
        <v>0</v>
      </c>
      <c r="E31" s="136">
        <f>$C31*VLOOKUP($A31,'Non-energy Multiplier'!$A$1:$AQ$44,COLUMN('Non-energy Multiplier'!E$1),0)</f>
        <v>0</v>
      </c>
      <c r="F31" s="136">
        <f>$C31*VLOOKUP($A31,'Non-energy Multiplier'!$A$1:$AQ$44,COLUMN('Non-energy Multiplier'!F$1),0)</f>
        <v>0</v>
      </c>
      <c r="G31" s="136">
        <f>$C31*VLOOKUP($A31,'Non-energy Multiplier'!$A$1:$AQ$44,COLUMN('Non-energy Multiplier'!G$1),0)</f>
        <v>0</v>
      </c>
      <c r="H31" s="136">
        <f>$C31*VLOOKUP($A31,'Non-energy Multiplier'!$A$1:$AQ$44,COLUMN('Non-energy Multiplier'!H$1),0)</f>
        <v>0</v>
      </c>
      <c r="I31" s="136">
        <f>$C31*VLOOKUP($A31,'Non-energy Multiplier'!$A$1:$AQ$44,COLUMN('Non-energy Multiplier'!I$1),0)</f>
        <v>0</v>
      </c>
      <c r="J31" s="136">
        <f>$C31*VLOOKUP($A31,'Non-energy Multiplier'!$A$1:$AQ$44,COLUMN('Non-energy Multiplier'!J$1),0)</f>
        <v>0</v>
      </c>
      <c r="K31" s="136">
        <f>$C31*VLOOKUP($A31,'Non-energy Multiplier'!$A$1:$AQ$44,COLUMN('Non-energy Multiplier'!K$1),0)</f>
        <v>0</v>
      </c>
      <c r="L31" s="136">
        <f>$C31*VLOOKUP($A31,'Non-energy Multiplier'!$A$1:$AQ$44,COLUMN('Non-energy Multiplier'!L$1),0)</f>
        <v>0</v>
      </c>
      <c r="M31" s="136">
        <f>$C31*VLOOKUP($A31,'Non-energy Multiplier'!$A$1:$AQ$44,COLUMN('Non-energy Multiplier'!M$1),0)</f>
        <v>0</v>
      </c>
      <c r="N31" s="136">
        <f>$C31*VLOOKUP($A31,'Non-energy Multiplier'!$A$1:$AQ$44,COLUMN('Non-energy Multiplier'!N$1),0)</f>
        <v>0</v>
      </c>
      <c r="O31" s="136">
        <f>$C31*VLOOKUP($A31,'Non-energy Multiplier'!$A$1:$AQ$44,COLUMN('Non-energy Multiplier'!O$1),0)</f>
        <v>0</v>
      </c>
      <c r="P31" s="136">
        <f>$C31*VLOOKUP($A31,'Non-energy Multiplier'!$A$1:$AQ$44,COLUMN('Non-energy Multiplier'!P$1),0)</f>
        <v>0</v>
      </c>
      <c r="Q31" s="136">
        <f>$C31*VLOOKUP($A31,'Non-energy Multiplier'!$A$1:$AQ$44,COLUMN('Non-energy Multiplier'!Q$1),0)</f>
        <v>0</v>
      </c>
      <c r="R31" s="136">
        <f>$C31*VLOOKUP($A31,'Non-energy Multiplier'!$A$1:$AQ$44,COLUMN('Non-energy Multiplier'!R$1),0)</f>
        <v>0</v>
      </c>
      <c r="S31" s="136">
        <f>$C31*VLOOKUP($A31,'Non-energy Multiplier'!$A$1:$AQ$44,COLUMN('Non-energy Multiplier'!S$1),0)</f>
        <v>0</v>
      </c>
      <c r="T31" s="136">
        <f>$C31*VLOOKUP($A31,'Non-energy Multiplier'!$A$1:$AQ$44,COLUMN('Non-energy Multiplier'!T$1),0)</f>
        <v>0</v>
      </c>
      <c r="U31" s="136">
        <f>$C31*VLOOKUP($A31,'Non-energy Multiplier'!$A$1:$AQ$44,COLUMN('Non-energy Multiplier'!U$1),0)</f>
        <v>0</v>
      </c>
      <c r="V31" s="136">
        <f>$C31*VLOOKUP($A31,'Non-energy Multiplier'!$A$1:$AQ$44,COLUMN('Non-energy Multiplier'!V$1),0)</f>
        <v>0</v>
      </c>
      <c r="W31" s="136">
        <f>$C31*VLOOKUP($A31,'Non-energy Multiplier'!$A$1:$AQ$44,COLUMN('Non-energy Multiplier'!W$1),0)</f>
        <v>0</v>
      </c>
      <c r="X31" s="136">
        <f>$C31*VLOOKUP($A31,'Non-energy Multiplier'!$A$1:$AQ$44,COLUMN('Non-energy Multiplier'!X$1),0)</f>
        <v>0</v>
      </c>
      <c r="Y31" s="136">
        <f>$C31*VLOOKUP($A31,'Non-energy Multiplier'!$A$1:$AQ$44,COLUMN('Non-energy Multiplier'!Y$1),0)</f>
        <v>0</v>
      </c>
      <c r="Z31" s="136">
        <f>$C31*VLOOKUP($A31,'Non-energy Multiplier'!$A$1:$AQ$44,COLUMN('Non-energy Multiplier'!Z$1),0)</f>
        <v>0</v>
      </c>
      <c r="AA31" s="136">
        <f>$C31*VLOOKUP($A31,'Non-energy Multiplier'!$A$1:$AQ$44,COLUMN('Non-energy Multiplier'!AA$1),0)</f>
        <v>0</v>
      </c>
      <c r="AB31" s="136">
        <f>$C31*VLOOKUP($A31,'Non-energy Multiplier'!$A$1:$AQ$44,COLUMN('Non-energy Multiplier'!AB$1),0)</f>
        <v>0</v>
      </c>
      <c r="AC31" s="136">
        <f>$C31*VLOOKUP($A31,'Non-energy Multiplier'!$A$1:$AQ$44,COLUMN('Non-energy Multiplier'!AC$1),0)</f>
        <v>0</v>
      </c>
      <c r="AD31" s="136">
        <f>$C31*VLOOKUP($A31,'Non-energy Multiplier'!$A$1:$AQ$44,COLUMN('Non-energy Multiplier'!AD$1),0)</f>
        <v>0</v>
      </c>
      <c r="AE31" s="136">
        <f>$C31*VLOOKUP($A31,'Non-energy Multiplier'!$A$1:$AQ$44,COLUMN('Non-energy Multiplier'!AE$1),0)</f>
        <v>0</v>
      </c>
      <c r="AF31" s="136">
        <f>$C31*VLOOKUP($A31,'Non-energy Multiplier'!$A$1:$AQ$44,COLUMN('Non-energy Multiplier'!AF$1),0)</f>
        <v>0</v>
      </c>
      <c r="AG31" s="136">
        <f>$C31*VLOOKUP($A31,'Non-energy Multiplier'!$A$1:$AQ$44,COLUMN('Non-energy Multiplier'!AG$1),0)</f>
        <v>0</v>
      </c>
      <c r="AH31" s="136">
        <f>$C31*VLOOKUP($A31,'Non-energy Multiplier'!$A$1:$AQ$44,COLUMN('Non-energy Multiplier'!AH$1),0)</f>
        <v>0</v>
      </c>
      <c r="AI31" s="136">
        <f>$C31*VLOOKUP($A31,'Non-energy Multiplier'!$A$1:$AQ$44,COLUMN('Non-energy Multiplier'!AI$1),0)</f>
        <v>0</v>
      </c>
      <c r="AJ31" s="136">
        <f>$C31*VLOOKUP($A31,'Non-energy Multiplier'!$A$1:$AQ$44,COLUMN('Non-energy Multiplier'!AJ$1),0)</f>
        <v>0</v>
      </c>
      <c r="AK31" s="136">
        <f>$C31*VLOOKUP($A31,'Non-energy Multiplier'!$A$1:$AQ$44,COLUMN('Non-energy Multiplier'!AK$1),0)</f>
        <v>0</v>
      </c>
      <c r="AL31" s="136">
        <f>$C31*VLOOKUP($A31,'Non-energy Multiplier'!$A$1:$AQ$44,COLUMN('Non-energy Multiplier'!AL$1),0)</f>
        <v>0</v>
      </c>
      <c r="AM31" s="136">
        <f>$C31*VLOOKUP($A31,'Non-energy Multiplier'!$A$1:$AQ$44,COLUMN('Non-energy Multiplier'!AM$1),0)</f>
        <v>0</v>
      </c>
      <c r="AN31" s="136">
        <f>$C31*VLOOKUP($A31,'Non-energy Multiplier'!$A$1:$AQ$44,COLUMN('Non-energy Multiplier'!AN$1),0)</f>
        <v>0</v>
      </c>
      <c r="AO31" s="136">
        <f>$C31*VLOOKUP($A31,'Non-energy Multiplier'!$A$1:$AQ$44,COLUMN('Non-energy Multiplier'!AO$1),0)</f>
        <v>0</v>
      </c>
      <c r="AP31" s="136">
        <f>$C31*VLOOKUP($A31,'Non-energy Multiplier'!$A$1:$AQ$44,COLUMN('Non-energy Multiplier'!AP$1),0)</f>
        <v>0</v>
      </c>
      <c r="AQ31" s="136">
        <f>$C31*VLOOKUP($A31,'Non-energy Multiplier'!$A$1:$AQ$44,COLUMN('Non-energy Multiplier'!AQ$1),0)</f>
        <v>0</v>
      </c>
      <c r="AR31" s="136" t="str">
        <f>VLOOKUP($A31,'Sector Match'!$A$1:$B$43,2,0)</f>
        <v>other manufacturing 31T33</v>
      </c>
    </row>
    <row r="32" spans="1:44" x14ac:dyDescent="0.2">
      <c r="A32" s="12" t="s">
        <v>30</v>
      </c>
      <c r="B32" s="136">
        <f>'Non-energy Use 2019'!F145</f>
        <v>0</v>
      </c>
      <c r="C32" s="136">
        <f>'Non-energy Use 2020'!F144</f>
        <v>0</v>
      </c>
      <c r="D32" s="136">
        <f>$C32*VLOOKUP($A32,'Non-energy Multiplier'!$A$1:$AQ$44,COLUMN('Non-energy Multiplier'!D$1),0)</f>
        <v>0</v>
      </c>
      <c r="E32" s="136">
        <f>$C32*VLOOKUP($A32,'Non-energy Multiplier'!$A$1:$AQ$44,COLUMN('Non-energy Multiplier'!E$1),0)</f>
        <v>0</v>
      </c>
      <c r="F32" s="136">
        <f>$C32*VLOOKUP($A32,'Non-energy Multiplier'!$A$1:$AQ$44,COLUMN('Non-energy Multiplier'!F$1),0)</f>
        <v>0</v>
      </c>
      <c r="G32" s="136">
        <f>$C32*VLOOKUP($A32,'Non-energy Multiplier'!$A$1:$AQ$44,COLUMN('Non-energy Multiplier'!G$1),0)</f>
        <v>0</v>
      </c>
      <c r="H32" s="136">
        <f>$C32*VLOOKUP($A32,'Non-energy Multiplier'!$A$1:$AQ$44,COLUMN('Non-energy Multiplier'!H$1),0)</f>
        <v>0</v>
      </c>
      <c r="I32" s="136">
        <f>$C32*VLOOKUP($A32,'Non-energy Multiplier'!$A$1:$AQ$44,COLUMN('Non-energy Multiplier'!I$1),0)</f>
        <v>0</v>
      </c>
      <c r="J32" s="136">
        <f>$C32*VLOOKUP($A32,'Non-energy Multiplier'!$A$1:$AQ$44,COLUMN('Non-energy Multiplier'!J$1),0)</f>
        <v>0</v>
      </c>
      <c r="K32" s="136">
        <f>$C32*VLOOKUP($A32,'Non-energy Multiplier'!$A$1:$AQ$44,COLUMN('Non-energy Multiplier'!K$1),0)</f>
        <v>0</v>
      </c>
      <c r="L32" s="136">
        <f>$C32*VLOOKUP($A32,'Non-energy Multiplier'!$A$1:$AQ$44,COLUMN('Non-energy Multiplier'!L$1),0)</f>
        <v>0</v>
      </c>
      <c r="M32" s="136">
        <f>$C32*VLOOKUP($A32,'Non-energy Multiplier'!$A$1:$AQ$44,COLUMN('Non-energy Multiplier'!M$1),0)</f>
        <v>0</v>
      </c>
      <c r="N32" s="136">
        <f>$C32*VLOOKUP($A32,'Non-energy Multiplier'!$A$1:$AQ$44,COLUMN('Non-energy Multiplier'!N$1),0)</f>
        <v>0</v>
      </c>
      <c r="O32" s="136">
        <f>$C32*VLOOKUP($A32,'Non-energy Multiplier'!$A$1:$AQ$44,COLUMN('Non-energy Multiplier'!O$1),0)</f>
        <v>0</v>
      </c>
      <c r="P32" s="136">
        <f>$C32*VLOOKUP($A32,'Non-energy Multiplier'!$A$1:$AQ$44,COLUMN('Non-energy Multiplier'!P$1),0)</f>
        <v>0</v>
      </c>
      <c r="Q32" s="136">
        <f>$C32*VLOOKUP($A32,'Non-energy Multiplier'!$A$1:$AQ$44,COLUMN('Non-energy Multiplier'!Q$1),0)</f>
        <v>0</v>
      </c>
      <c r="R32" s="136">
        <f>$C32*VLOOKUP($A32,'Non-energy Multiplier'!$A$1:$AQ$44,COLUMN('Non-energy Multiplier'!R$1),0)</f>
        <v>0</v>
      </c>
      <c r="S32" s="136">
        <f>$C32*VLOOKUP($A32,'Non-energy Multiplier'!$A$1:$AQ$44,COLUMN('Non-energy Multiplier'!S$1),0)</f>
        <v>0</v>
      </c>
      <c r="T32" s="136">
        <f>$C32*VLOOKUP($A32,'Non-energy Multiplier'!$A$1:$AQ$44,COLUMN('Non-energy Multiplier'!T$1),0)</f>
        <v>0</v>
      </c>
      <c r="U32" s="136">
        <f>$C32*VLOOKUP($A32,'Non-energy Multiplier'!$A$1:$AQ$44,COLUMN('Non-energy Multiplier'!U$1),0)</f>
        <v>0</v>
      </c>
      <c r="V32" s="136">
        <f>$C32*VLOOKUP($A32,'Non-energy Multiplier'!$A$1:$AQ$44,COLUMN('Non-energy Multiplier'!V$1),0)</f>
        <v>0</v>
      </c>
      <c r="W32" s="136">
        <f>$C32*VLOOKUP($A32,'Non-energy Multiplier'!$A$1:$AQ$44,COLUMN('Non-energy Multiplier'!W$1),0)</f>
        <v>0</v>
      </c>
      <c r="X32" s="136">
        <f>$C32*VLOOKUP($A32,'Non-energy Multiplier'!$A$1:$AQ$44,COLUMN('Non-energy Multiplier'!X$1),0)</f>
        <v>0</v>
      </c>
      <c r="Y32" s="136">
        <f>$C32*VLOOKUP($A32,'Non-energy Multiplier'!$A$1:$AQ$44,COLUMN('Non-energy Multiplier'!Y$1),0)</f>
        <v>0</v>
      </c>
      <c r="Z32" s="136">
        <f>$C32*VLOOKUP($A32,'Non-energy Multiplier'!$A$1:$AQ$44,COLUMN('Non-energy Multiplier'!Z$1),0)</f>
        <v>0</v>
      </c>
      <c r="AA32" s="136">
        <f>$C32*VLOOKUP($A32,'Non-energy Multiplier'!$A$1:$AQ$44,COLUMN('Non-energy Multiplier'!AA$1),0)</f>
        <v>0</v>
      </c>
      <c r="AB32" s="136">
        <f>$C32*VLOOKUP($A32,'Non-energy Multiplier'!$A$1:$AQ$44,COLUMN('Non-energy Multiplier'!AB$1),0)</f>
        <v>0</v>
      </c>
      <c r="AC32" s="136">
        <f>$C32*VLOOKUP($A32,'Non-energy Multiplier'!$A$1:$AQ$44,COLUMN('Non-energy Multiplier'!AC$1),0)</f>
        <v>0</v>
      </c>
      <c r="AD32" s="136">
        <f>$C32*VLOOKUP($A32,'Non-energy Multiplier'!$A$1:$AQ$44,COLUMN('Non-energy Multiplier'!AD$1),0)</f>
        <v>0</v>
      </c>
      <c r="AE32" s="136">
        <f>$C32*VLOOKUP($A32,'Non-energy Multiplier'!$A$1:$AQ$44,COLUMN('Non-energy Multiplier'!AE$1),0)</f>
        <v>0</v>
      </c>
      <c r="AF32" s="136">
        <f>$C32*VLOOKUP($A32,'Non-energy Multiplier'!$A$1:$AQ$44,COLUMN('Non-energy Multiplier'!AF$1),0)</f>
        <v>0</v>
      </c>
      <c r="AG32" s="136">
        <f>$C32*VLOOKUP($A32,'Non-energy Multiplier'!$A$1:$AQ$44,COLUMN('Non-energy Multiplier'!AG$1),0)</f>
        <v>0</v>
      </c>
      <c r="AH32" s="136">
        <f>$C32*VLOOKUP($A32,'Non-energy Multiplier'!$A$1:$AQ$44,COLUMN('Non-energy Multiplier'!AH$1),0)</f>
        <v>0</v>
      </c>
      <c r="AI32" s="136">
        <f>$C32*VLOOKUP($A32,'Non-energy Multiplier'!$A$1:$AQ$44,COLUMN('Non-energy Multiplier'!AI$1),0)</f>
        <v>0</v>
      </c>
      <c r="AJ32" s="136">
        <f>$C32*VLOOKUP($A32,'Non-energy Multiplier'!$A$1:$AQ$44,COLUMN('Non-energy Multiplier'!AJ$1),0)</f>
        <v>0</v>
      </c>
      <c r="AK32" s="136">
        <f>$C32*VLOOKUP($A32,'Non-energy Multiplier'!$A$1:$AQ$44,COLUMN('Non-energy Multiplier'!AK$1),0)</f>
        <v>0</v>
      </c>
      <c r="AL32" s="136">
        <f>$C32*VLOOKUP($A32,'Non-energy Multiplier'!$A$1:$AQ$44,COLUMN('Non-energy Multiplier'!AL$1),0)</f>
        <v>0</v>
      </c>
      <c r="AM32" s="136">
        <f>$C32*VLOOKUP($A32,'Non-energy Multiplier'!$A$1:$AQ$44,COLUMN('Non-energy Multiplier'!AM$1),0)</f>
        <v>0</v>
      </c>
      <c r="AN32" s="136">
        <f>$C32*VLOOKUP($A32,'Non-energy Multiplier'!$A$1:$AQ$44,COLUMN('Non-energy Multiplier'!AN$1),0)</f>
        <v>0</v>
      </c>
      <c r="AO32" s="136">
        <f>$C32*VLOOKUP($A32,'Non-energy Multiplier'!$A$1:$AQ$44,COLUMN('Non-energy Multiplier'!AO$1),0)</f>
        <v>0</v>
      </c>
      <c r="AP32" s="136">
        <f>$C32*VLOOKUP($A32,'Non-energy Multiplier'!$A$1:$AQ$44,COLUMN('Non-energy Multiplier'!AP$1),0)</f>
        <v>0</v>
      </c>
      <c r="AQ32" s="136">
        <f>$C32*VLOOKUP($A32,'Non-energy Multiplier'!$A$1:$AQ$44,COLUMN('Non-energy Multiplier'!AQ$1),0)</f>
        <v>0</v>
      </c>
      <c r="AR32" s="136" t="str">
        <f>VLOOKUP($A32,'Sector Match'!$A$1:$B$43,2,0)</f>
        <v>glass and glass products 231</v>
      </c>
    </row>
    <row r="33" spans="1:44" x14ac:dyDescent="0.2">
      <c r="A33" s="12" t="s">
        <v>31</v>
      </c>
      <c r="B33" s="136">
        <f>'Non-energy Use 2019'!F146</f>
        <v>0</v>
      </c>
      <c r="C33" s="136">
        <f>'Non-energy Use 2020'!F145</f>
        <v>0</v>
      </c>
      <c r="D33" s="136">
        <f>$C33*VLOOKUP($A33,'Non-energy Multiplier'!$A$1:$AQ$44,COLUMN('Non-energy Multiplier'!D$1),0)</f>
        <v>0</v>
      </c>
      <c r="E33" s="136">
        <f>$C33*VLOOKUP($A33,'Non-energy Multiplier'!$A$1:$AQ$44,COLUMN('Non-energy Multiplier'!E$1),0)</f>
        <v>0</v>
      </c>
      <c r="F33" s="136">
        <f>$C33*VLOOKUP($A33,'Non-energy Multiplier'!$A$1:$AQ$44,COLUMN('Non-energy Multiplier'!F$1),0)</f>
        <v>0</v>
      </c>
      <c r="G33" s="136">
        <f>$C33*VLOOKUP($A33,'Non-energy Multiplier'!$A$1:$AQ$44,COLUMN('Non-energy Multiplier'!G$1),0)</f>
        <v>0</v>
      </c>
      <c r="H33" s="136">
        <f>$C33*VLOOKUP($A33,'Non-energy Multiplier'!$A$1:$AQ$44,COLUMN('Non-energy Multiplier'!H$1),0)</f>
        <v>0</v>
      </c>
      <c r="I33" s="136">
        <f>$C33*VLOOKUP($A33,'Non-energy Multiplier'!$A$1:$AQ$44,COLUMN('Non-energy Multiplier'!I$1),0)</f>
        <v>0</v>
      </c>
      <c r="J33" s="136">
        <f>$C33*VLOOKUP($A33,'Non-energy Multiplier'!$A$1:$AQ$44,COLUMN('Non-energy Multiplier'!J$1),0)</f>
        <v>0</v>
      </c>
      <c r="K33" s="136">
        <f>$C33*VLOOKUP($A33,'Non-energy Multiplier'!$A$1:$AQ$44,COLUMN('Non-energy Multiplier'!K$1),0)</f>
        <v>0</v>
      </c>
      <c r="L33" s="136">
        <f>$C33*VLOOKUP($A33,'Non-energy Multiplier'!$A$1:$AQ$44,COLUMN('Non-energy Multiplier'!L$1),0)</f>
        <v>0</v>
      </c>
      <c r="M33" s="136">
        <f>$C33*VLOOKUP($A33,'Non-energy Multiplier'!$A$1:$AQ$44,COLUMN('Non-energy Multiplier'!M$1),0)</f>
        <v>0</v>
      </c>
      <c r="N33" s="136">
        <f>$C33*VLOOKUP($A33,'Non-energy Multiplier'!$A$1:$AQ$44,COLUMN('Non-energy Multiplier'!N$1),0)</f>
        <v>0</v>
      </c>
      <c r="O33" s="136">
        <f>$C33*VLOOKUP($A33,'Non-energy Multiplier'!$A$1:$AQ$44,COLUMN('Non-energy Multiplier'!O$1),0)</f>
        <v>0</v>
      </c>
      <c r="P33" s="136">
        <f>$C33*VLOOKUP($A33,'Non-energy Multiplier'!$A$1:$AQ$44,COLUMN('Non-energy Multiplier'!P$1),0)</f>
        <v>0</v>
      </c>
      <c r="Q33" s="136">
        <f>$C33*VLOOKUP($A33,'Non-energy Multiplier'!$A$1:$AQ$44,COLUMN('Non-energy Multiplier'!Q$1),0)</f>
        <v>0</v>
      </c>
      <c r="R33" s="136">
        <f>$C33*VLOOKUP($A33,'Non-energy Multiplier'!$A$1:$AQ$44,COLUMN('Non-energy Multiplier'!R$1),0)</f>
        <v>0</v>
      </c>
      <c r="S33" s="136">
        <f>$C33*VLOOKUP($A33,'Non-energy Multiplier'!$A$1:$AQ$44,COLUMN('Non-energy Multiplier'!S$1),0)</f>
        <v>0</v>
      </c>
      <c r="T33" s="136">
        <f>$C33*VLOOKUP($A33,'Non-energy Multiplier'!$A$1:$AQ$44,COLUMN('Non-energy Multiplier'!T$1),0)</f>
        <v>0</v>
      </c>
      <c r="U33" s="136">
        <f>$C33*VLOOKUP($A33,'Non-energy Multiplier'!$A$1:$AQ$44,COLUMN('Non-energy Multiplier'!U$1),0)</f>
        <v>0</v>
      </c>
      <c r="V33" s="136">
        <f>$C33*VLOOKUP($A33,'Non-energy Multiplier'!$A$1:$AQ$44,COLUMN('Non-energy Multiplier'!V$1),0)</f>
        <v>0</v>
      </c>
      <c r="W33" s="136">
        <f>$C33*VLOOKUP($A33,'Non-energy Multiplier'!$A$1:$AQ$44,COLUMN('Non-energy Multiplier'!W$1),0)</f>
        <v>0</v>
      </c>
      <c r="X33" s="136">
        <f>$C33*VLOOKUP($A33,'Non-energy Multiplier'!$A$1:$AQ$44,COLUMN('Non-energy Multiplier'!X$1),0)</f>
        <v>0</v>
      </c>
      <c r="Y33" s="136">
        <f>$C33*VLOOKUP($A33,'Non-energy Multiplier'!$A$1:$AQ$44,COLUMN('Non-energy Multiplier'!Y$1),0)</f>
        <v>0</v>
      </c>
      <c r="Z33" s="136">
        <f>$C33*VLOOKUP($A33,'Non-energy Multiplier'!$A$1:$AQ$44,COLUMN('Non-energy Multiplier'!Z$1),0)</f>
        <v>0</v>
      </c>
      <c r="AA33" s="136">
        <f>$C33*VLOOKUP($A33,'Non-energy Multiplier'!$A$1:$AQ$44,COLUMN('Non-energy Multiplier'!AA$1),0)</f>
        <v>0</v>
      </c>
      <c r="AB33" s="136">
        <f>$C33*VLOOKUP($A33,'Non-energy Multiplier'!$A$1:$AQ$44,COLUMN('Non-energy Multiplier'!AB$1),0)</f>
        <v>0</v>
      </c>
      <c r="AC33" s="136">
        <f>$C33*VLOOKUP($A33,'Non-energy Multiplier'!$A$1:$AQ$44,COLUMN('Non-energy Multiplier'!AC$1),0)</f>
        <v>0</v>
      </c>
      <c r="AD33" s="136">
        <f>$C33*VLOOKUP($A33,'Non-energy Multiplier'!$A$1:$AQ$44,COLUMN('Non-energy Multiplier'!AD$1),0)</f>
        <v>0</v>
      </c>
      <c r="AE33" s="136">
        <f>$C33*VLOOKUP($A33,'Non-energy Multiplier'!$A$1:$AQ$44,COLUMN('Non-energy Multiplier'!AE$1),0)</f>
        <v>0</v>
      </c>
      <c r="AF33" s="136">
        <f>$C33*VLOOKUP($A33,'Non-energy Multiplier'!$A$1:$AQ$44,COLUMN('Non-energy Multiplier'!AF$1),0)</f>
        <v>0</v>
      </c>
      <c r="AG33" s="136">
        <f>$C33*VLOOKUP($A33,'Non-energy Multiplier'!$A$1:$AQ$44,COLUMN('Non-energy Multiplier'!AG$1),0)</f>
        <v>0</v>
      </c>
      <c r="AH33" s="136">
        <f>$C33*VLOOKUP($A33,'Non-energy Multiplier'!$A$1:$AQ$44,COLUMN('Non-energy Multiplier'!AH$1),0)</f>
        <v>0</v>
      </c>
      <c r="AI33" s="136">
        <f>$C33*VLOOKUP($A33,'Non-energy Multiplier'!$A$1:$AQ$44,COLUMN('Non-energy Multiplier'!AI$1),0)</f>
        <v>0</v>
      </c>
      <c r="AJ33" s="136">
        <f>$C33*VLOOKUP($A33,'Non-energy Multiplier'!$A$1:$AQ$44,COLUMN('Non-energy Multiplier'!AJ$1),0)</f>
        <v>0</v>
      </c>
      <c r="AK33" s="136">
        <f>$C33*VLOOKUP($A33,'Non-energy Multiplier'!$A$1:$AQ$44,COLUMN('Non-energy Multiplier'!AK$1),0)</f>
        <v>0</v>
      </c>
      <c r="AL33" s="136">
        <f>$C33*VLOOKUP($A33,'Non-energy Multiplier'!$A$1:$AQ$44,COLUMN('Non-energy Multiplier'!AL$1),0)</f>
        <v>0</v>
      </c>
      <c r="AM33" s="136">
        <f>$C33*VLOOKUP($A33,'Non-energy Multiplier'!$A$1:$AQ$44,COLUMN('Non-energy Multiplier'!AM$1),0)</f>
        <v>0</v>
      </c>
      <c r="AN33" s="136">
        <f>$C33*VLOOKUP($A33,'Non-energy Multiplier'!$A$1:$AQ$44,COLUMN('Non-energy Multiplier'!AN$1),0)</f>
        <v>0</v>
      </c>
      <c r="AO33" s="136">
        <f>$C33*VLOOKUP($A33,'Non-energy Multiplier'!$A$1:$AQ$44,COLUMN('Non-energy Multiplier'!AO$1),0)</f>
        <v>0</v>
      </c>
      <c r="AP33" s="136">
        <f>$C33*VLOOKUP($A33,'Non-energy Multiplier'!$A$1:$AQ$44,COLUMN('Non-energy Multiplier'!AP$1),0)</f>
        <v>0</v>
      </c>
      <c r="AQ33" s="136">
        <f>$C33*VLOOKUP($A33,'Non-energy Multiplier'!$A$1:$AQ$44,COLUMN('Non-energy Multiplier'!AQ$1),0)</f>
        <v>0</v>
      </c>
      <c r="AR33" s="136" t="str">
        <f>VLOOKUP($A33,'Sector Match'!$A$1:$B$43,2,0)</f>
        <v>road vehicles 29</v>
      </c>
    </row>
    <row r="34" spans="1:44" x14ac:dyDescent="0.2">
      <c r="A34" s="12" t="s">
        <v>32</v>
      </c>
      <c r="B34" s="136">
        <f>'Non-energy Use 2019'!F147</f>
        <v>0</v>
      </c>
      <c r="C34" s="136">
        <f>'Non-energy Use 2020'!F146</f>
        <v>0</v>
      </c>
      <c r="D34" s="136">
        <f>$C34*VLOOKUP($A34,'Non-energy Multiplier'!$A$1:$AQ$44,COLUMN('Non-energy Multiplier'!D$1),0)</f>
        <v>0</v>
      </c>
      <c r="E34" s="136">
        <f>$C34*VLOOKUP($A34,'Non-energy Multiplier'!$A$1:$AQ$44,COLUMN('Non-energy Multiplier'!E$1),0)</f>
        <v>0</v>
      </c>
      <c r="F34" s="136">
        <f>$C34*VLOOKUP($A34,'Non-energy Multiplier'!$A$1:$AQ$44,COLUMN('Non-energy Multiplier'!F$1),0)</f>
        <v>0</v>
      </c>
      <c r="G34" s="136">
        <f>$C34*VLOOKUP($A34,'Non-energy Multiplier'!$A$1:$AQ$44,COLUMN('Non-energy Multiplier'!G$1),0)</f>
        <v>0</v>
      </c>
      <c r="H34" s="136">
        <f>$C34*VLOOKUP($A34,'Non-energy Multiplier'!$A$1:$AQ$44,COLUMN('Non-energy Multiplier'!H$1),0)</f>
        <v>0</v>
      </c>
      <c r="I34" s="136">
        <f>$C34*VLOOKUP($A34,'Non-energy Multiplier'!$A$1:$AQ$44,COLUMN('Non-energy Multiplier'!I$1),0)</f>
        <v>0</v>
      </c>
      <c r="J34" s="136">
        <f>$C34*VLOOKUP($A34,'Non-energy Multiplier'!$A$1:$AQ$44,COLUMN('Non-energy Multiplier'!J$1),0)</f>
        <v>0</v>
      </c>
      <c r="K34" s="136">
        <f>$C34*VLOOKUP($A34,'Non-energy Multiplier'!$A$1:$AQ$44,COLUMN('Non-energy Multiplier'!K$1),0)</f>
        <v>0</v>
      </c>
      <c r="L34" s="136">
        <f>$C34*VLOOKUP($A34,'Non-energy Multiplier'!$A$1:$AQ$44,COLUMN('Non-energy Multiplier'!L$1),0)</f>
        <v>0</v>
      </c>
      <c r="M34" s="136">
        <f>$C34*VLOOKUP($A34,'Non-energy Multiplier'!$A$1:$AQ$44,COLUMN('Non-energy Multiplier'!M$1),0)</f>
        <v>0</v>
      </c>
      <c r="N34" s="136">
        <f>$C34*VLOOKUP($A34,'Non-energy Multiplier'!$A$1:$AQ$44,COLUMN('Non-energy Multiplier'!N$1),0)</f>
        <v>0</v>
      </c>
      <c r="O34" s="136">
        <f>$C34*VLOOKUP($A34,'Non-energy Multiplier'!$A$1:$AQ$44,COLUMN('Non-energy Multiplier'!O$1),0)</f>
        <v>0</v>
      </c>
      <c r="P34" s="136">
        <f>$C34*VLOOKUP($A34,'Non-energy Multiplier'!$A$1:$AQ$44,COLUMN('Non-energy Multiplier'!P$1),0)</f>
        <v>0</v>
      </c>
      <c r="Q34" s="136">
        <f>$C34*VLOOKUP($A34,'Non-energy Multiplier'!$A$1:$AQ$44,COLUMN('Non-energy Multiplier'!Q$1),0)</f>
        <v>0</v>
      </c>
      <c r="R34" s="136">
        <f>$C34*VLOOKUP($A34,'Non-energy Multiplier'!$A$1:$AQ$44,COLUMN('Non-energy Multiplier'!R$1),0)</f>
        <v>0</v>
      </c>
      <c r="S34" s="136">
        <f>$C34*VLOOKUP($A34,'Non-energy Multiplier'!$A$1:$AQ$44,COLUMN('Non-energy Multiplier'!S$1),0)</f>
        <v>0</v>
      </c>
      <c r="T34" s="136">
        <f>$C34*VLOOKUP($A34,'Non-energy Multiplier'!$A$1:$AQ$44,COLUMN('Non-energy Multiplier'!T$1),0)</f>
        <v>0</v>
      </c>
      <c r="U34" s="136">
        <f>$C34*VLOOKUP($A34,'Non-energy Multiplier'!$A$1:$AQ$44,COLUMN('Non-energy Multiplier'!U$1),0)</f>
        <v>0</v>
      </c>
      <c r="V34" s="136">
        <f>$C34*VLOOKUP($A34,'Non-energy Multiplier'!$A$1:$AQ$44,COLUMN('Non-energy Multiplier'!V$1),0)</f>
        <v>0</v>
      </c>
      <c r="W34" s="136">
        <f>$C34*VLOOKUP($A34,'Non-energy Multiplier'!$A$1:$AQ$44,COLUMN('Non-energy Multiplier'!W$1),0)</f>
        <v>0</v>
      </c>
      <c r="X34" s="136">
        <f>$C34*VLOOKUP($A34,'Non-energy Multiplier'!$A$1:$AQ$44,COLUMN('Non-energy Multiplier'!X$1),0)</f>
        <v>0</v>
      </c>
      <c r="Y34" s="136">
        <f>$C34*VLOOKUP($A34,'Non-energy Multiplier'!$A$1:$AQ$44,COLUMN('Non-energy Multiplier'!Y$1),0)</f>
        <v>0</v>
      </c>
      <c r="Z34" s="136">
        <f>$C34*VLOOKUP($A34,'Non-energy Multiplier'!$A$1:$AQ$44,COLUMN('Non-energy Multiplier'!Z$1),0)</f>
        <v>0</v>
      </c>
      <c r="AA34" s="136">
        <f>$C34*VLOOKUP($A34,'Non-energy Multiplier'!$A$1:$AQ$44,COLUMN('Non-energy Multiplier'!AA$1),0)</f>
        <v>0</v>
      </c>
      <c r="AB34" s="136">
        <f>$C34*VLOOKUP($A34,'Non-energy Multiplier'!$A$1:$AQ$44,COLUMN('Non-energy Multiplier'!AB$1),0)</f>
        <v>0</v>
      </c>
      <c r="AC34" s="136">
        <f>$C34*VLOOKUP($A34,'Non-energy Multiplier'!$A$1:$AQ$44,COLUMN('Non-energy Multiplier'!AC$1),0)</f>
        <v>0</v>
      </c>
      <c r="AD34" s="136">
        <f>$C34*VLOOKUP($A34,'Non-energy Multiplier'!$A$1:$AQ$44,COLUMN('Non-energy Multiplier'!AD$1),0)</f>
        <v>0</v>
      </c>
      <c r="AE34" s="136">
        <f>$C34*VLOOKUP($A34,'Non-energy Multiplier'!$A$1:$AQ$44,COLUMN('Non-energy Multiplier'!AE$1),0)</f>
        <v>0</v>
      </c>
      <c r="AF34" s="136">
        <f>$C34*VLOOKUP($A34,'Non-energy Multiplier'!$A$1:$AQ$44,COLUMN('Non-energy Multiplier'!AF$1),0)</f>
        <v>0</v>
      </c>
      <c r="AG34" s="136">
        <f>$C34*VLOOKUP($A34,'Non-energy Multiplier'!$A$1:$AQ$44,COLUMN('Non-energy Multiplier'!AG$1),0)</f>
        <v>0</v>
      </c>
      <c r="AH34" s="136">
        <f>$C34*VLOOKUP($A34,'Non-energy Multiplier'!$A$1:$AQ$44,COLUMN('Non-energy Multiplier'!AH$1),0)</f>
        <v>0</v>
      </c>
      <c r="AI34" s="136">
        <f>$C34*VLOOKUP($A34,'Non-energy Multiplier'!$A$1:$AQ$44,COLUMN('Non-energy Multiplier'!AI$1),0)</f>
        <v>0</v>
      </c>
      <c r="AJ34" s="136">
        <f>$C34*VLOOKUP($A34,'Non-energy Multiplier'!$A$1:$AQ$44,COLUMN('Non-energy Multiplier'!AJ$1),0)</f>
        <v>0</v>
      </c>
      <c r="AK34" s="136">
        <f>$C34*VLOOKUP($A34,'Non-energy Multiplier'!$A$1:$AQ$44,COLUMN('Non-energy Multiplier'!AK$1),0)</f>
        <v>0</v>
      </c>
      <c r="AL34" s="136">
        <f>$C34*VLOOKUP($A34,'Non-energy Multiplier'!$A$1:$AQ$44,COLUMN('Non-energy Multiplier'!AL$1),0)</f>
        <v>0</v>
      </c>
      <c r="AM34" s="136">
        <f>$C34*VLOOKUP($A34,'Non-energy Multiplier'!$A$1:$AQ$44,COLUMN('Non-energy Multiplier'!AM$1),0)</f>
        <v>0</v>
      </c>
      <c r="AN34" s="136">
        <f>$C34*VLOOKUP($A34,'Non-energy Multiplier'!$A$1:$AQ$44,COLUMN('Non-energy Multiplier'!AN$1),0)</f>
        <v>0</v>
      </c>
      <c r="AO34" s="136">
        <f>$C34*VLOOKUP($A34,'Non-energy Multiplier'!$A$1:$AQ$44,COLUMN('Non-energy Multiplier'!AO$1),0)</f>
        <v>0</v>
      </c>
      <c r="AP34" s="136">
        <f>$C34*VLOOKUP($A34,'Non-energy Multiplier'!$A$1:$AQ$44,COLUMN('Non-energy Multiplier'!AP$1),0)</f>
        <v>0</v>
      </c>
      <c r="AQ34" s="136">
        <f>$C34*VLOOKUP($A34,'Non-energy Multiplier'!$A$1:$AQ$44,COLUMN('Non-energy Multiplier'!AQ$1),0)</f>
        <v>0</v>
      </c>
      <c r="AR34" s="136" t="str">
        <f>VLOOKUP($A34,'Sector Match'!$A$1:$B$43,2,0)</f>
        <v>nonroad vehicles 30</v>
      </c>
    </row>
    <row r="35" spans="1:44" x14ac:dyDescent="0.2">
      <c r="A35" s="12" t="s">
        <v>33</v>
      </c>
      <c r="B35" s="136">
        <f>'Non-energy Use 2019'!F148</f>
        <v>0</v>
      </c>
      <c r="C35" s="136">
        <f>'Non-energy Use 2020'!F147</f>
        <v>0</v>
      </c>
      <c r="D35" s="136">
        <f>$C35*VLOOKUP($A35,'Non-energy Multiplier'!$A$1:$AQ$44,COLUMN('Non-energy Multiplier'!D$1),0)</f>
        <v>0</v>
      </c>
      <c r="E35" s="136">
        <f>$C35*VLOOKUP($A35,'Non-energy Multiplier'!$A$1:$AQ$44,COLUMN('Non-energy Multiplier'!E$1),0)</f>
        <v>0</v>
      </c>
      <c r="F35" s="136">
        <f>$C35*VLOOKUP($A35,'Non-energy Multiplier'!$A$1:$AQ$44,COLUMN('Non-energy Multiplier'!F$1),0)</f>
        <v>0</v>
      </c>
      <c r="G35" s="136">
        <f>$C35*VLOOKUP($A35,'Non-energy Multiplier'!$A$1:$AQ$44,COLUMN('Non-energy Multiplier'!G$1),0)</f>
        <v>0</v>
      </c>
      <c r="H35" s="136">
        <f>$C35*VLOOKUP($A35,'Non-energy Multiplier'!$A$1:$AQ$44,COLUMN('Non-energy Multiplier'!H$1),0)</f>
        <v>0</v>
      </c>
      <c r="I35" s="136">
        <f>$C35*VLOOKUP($A35,'Non-energy Multiplier'!$A$1:$AQ$44,COLUMN('Non-energy Multiplier'!I$1),0)</f>
        <v>0</v>
      </c>
      <c r="J35" s="136">
        <f>$C35*VLOOKUP($A35,'Non-energy Multiplier'!$A$1:$AQ$44,COLUMN('Non-energy Multiplier'!J$1),0)</f>
        <v>0</v>
      </c>
      <c r="K35" s="136">
        <f>$C35*VLOOKUP($A35,'Non-energy Multiplier'!$A$1:$AQ$44,COLUMN('Non-energy Multiplier'!K$1),0)</f>
        <v>0</v>
      </c>
      <c r="L35" s="136">
        <f>$C35*VLOOKUP($A35,'Non-energy Multiplier'!$A$1:$AQ$44,COLUMN('Non-energy Multiplier'!L$1),0)</f>
        <v>0</v>
      </c>
      <c r="M35" s="136">
        <f>$C35*VLOOKUP($A35,'Non-energy Multiplier'!$A$1:$AQ$44,COLUMN('Non-energy Multiplier'!M$1),0)</f>
        <v>0</v>
      </c>
      <c r="N35" s="136">
        <f>$C35*VLOOKUP($A35,'Non-energy Multiplier'!$A$1:$AQ$44,COLUMN('Non-energy Multiplier'!N$1),0)</f>
        <v>0</v>
      </c>
      <c r="O35" s="136">
        <f>$C35*VLOOKUP($A35,'Non-energy Multiplier'!$A$1:$AQ$44,COLUMN('Non-energy Multiplier'!O$1),0)</f>
        <v>0</v>
      </c>
      <c r="P35" s="136">
        <f>$C35*VLOOKUP($A35,'Non-energy Multiplier'!$A$1:$AQ$44,COLUMN('Non-energy Multiplier'!P$1),0)</f>
        <v>0</v>
      </c>
      <c r="Q35" s="136">
        <f>$C35*VLOOKUP($A35,'Non-energy Multiplier'!$A$1:$AQ$44,COLUMN('Non-energy Multiplier'!Q$1),0)</f>
        <v>0</v>
      </c>
      <c r="R35" s="136">
        <f>$C35*VLOOKUP($A35,'Non-energy Multiplier'!$A$1:$AQ$44,COLUMN('Non-energy Multiplier'!R$1),0)</f>
        <v>0</v>
      </c>
      <c r="S35" s="136">
        <f>$C35*VLOOKUP($A35,'Non-energy Multiplier'!$A$1:$AQ$44,COLUMN('Non-energy Multiplier'!S$1),0)</f>
        <v>0</v>
      </c>
      <c r="T35" s="136">
        <f>$C35*VLOOKUP($A35,'Non-energy Multiplier'!$A$1:$AQ$44,COLUMN('Non-energy Multiplier'!T$1),0)</f>
        <v>0</v>
      </c>
      <c r="U35" s="136">
        <f>$C35*VLOOKUP($A35,'Non-energy Multiplier'!$A$1:$AQ$44,COLUMN('Non-energy Multiplier'!U$1),0)</f>
        <v>0</v>
      </c>
      <c r="V35" s="136">
        <f>$C35*VLOOKUP($A35,'Non-energy Multiplier'!$A$1:$AQ$44,COLUMN('Non-energy Multiplier'!V$1),0)</f>
        <v>0</v>
      </c>
      <c r="W35" s="136">
        <f>$C35*VLOOKUP($A35,'Non-energy Multiplier'!$A$1:$AQ$44,COLUMN('Non-energy Multiplier'!W$1),0)</f>
        <v>0</v>
      </c>
      <c r="X35" s="136">
        <f>$C35*VLOOKUP($A35,'Non-energy Multiplier'!$A$1:$AQ$44,COLUMN('Non-energy Multiplier'!X$1),0)</f>
        <v>0</v>
      </c>
      <c r="Y35" s="136">
        <f>$C35*VLOOKUP($A35,'Non-energy Multiplier'!$A$1:$AQ$44,COLUMN('Non-energy Multiplier'!Y$1),0)</f>
        <v>0</v>
      </c>
      <c r="Z35" s="136">
        <f>$C35*VLOOKUP($A35,'Non-energy Multiplier'!$A$1:$AQ$44,COLUMN('Non-energy Multiplier'!Z$1),0)</f>
        <v>0</v>
      </c>
      <c r="AA35" s="136">
        <f>$C35*VLOOKUP($A35,'Non-energy Multiplier'!$A$1:$AQ$44,COLUMN('Non-energy Multiplier'!AA$1),0)</f>
        <v>0</v>
      </c>
      <c r="AB35" s="136">
        <f>$C35*VLOOKUP($A35,'Non-energy Multiplier'!$A$1:$AQ$44,COLUMN('Non-energy Multiplier'!AB$1),0)</f>
        <v>0</v>
      </c>
      <c r="AC35" s="136">
        <f>$C35*VLOOKUP($A35,'Non-energy Multiplier'!$A$1:$AQ$44,COLUMN('Non-energy Multiplier'!AC$1),0)</f>
        <v>0</v>
      </c>
      <c r="AD35" s="136">
        <f>$C35*VLOOKUP($A35,'Non-energy Multiplier'!$A$1:$AQ$44,COLUMN('Non-energy Multiplier'!AD$1),0)</f>
        <v>0</v>
      </c>
      <c r="AE35" s="136">
        <f>$C35*VLOOKUP($A35,'Non-energy Multiplier'!$A$1:$AQ$44,COLUMN('Non-energy Multiplier'!AE$1),0)</f>
        <v>0</v>
      </c>
      <c r="AF35" s="136">
        <f>$C35*VLOOKUP($A35,'Non-energy Multiplier'!$A$1:$AQ$44,COLUMN('Non-energy Multiplier'!AF$1),0)</f>
        <v>0</v>
      </c>
      <c r="AG35" s="136">
        <f>$C35*VLOOKUP($A35,'Non-energy Multiplier'!$A$1:$AQ$44,COLUMN('Non-energy Multiplier'!AG$1),0)</f>
        <v>0</v>
      </c>
      <c r="AH35" s="136">
        <f>$C35*VLOOKUP($A35,'Non-energy Multiplier'!$A$1:$AQ$44,COLUMN('Non-energy Multiplier'!AH$1),0)</f>
        <v>0</v>
      </c>
      <c r="AI35" s="136">
        <f>$C35*VLOOKUP($A35,'Non-energy Multiplier'!$A$1:$AQ$44,COLUMN('Non-energy Multiplier'!AI$1),0)</f>
        <v>0</v>
      </c>
      <c r="AJ35" s="136">
        <f>$C35*VLOOKUP($A35,'Non-energy Multiplier'!$A$1:$AQ$44,COLUMN('Non-energy Multiplier'!AJ$1),0)</f>
        <v>0</v>
      </c>
      <c r="AK35" s="136">
        <f>$C35*VLOOKUP($A35,'Non-energy Multiplier'!$A$1:$AQ$44,COLUMN('Non-energy Multiplier'!AK$1),0)</f>
        <v>0</v>
      </c>
      <c r="AL35" s="136">
        <f>$C35*VLOOKUP($A35,'Non-energy Multiplier'!$A$1:$AQ$44,COLUMN('Non-energy Multiplier'!AL$1),0)</f>
        <v>0</v>
      </c>
      <c r="AM35" s="136">
        <f>$C35*VLOOKUP($A35,'Non-energy Multiplier'!$A$1:$AQ$44,COLUMN('Non-energy Multiplier'!AM$1),0)</f>
        <v>0</v>
      </c>
      <c r="AN35" s="136">
        <f>$C35*VLOOKUP($A35,'Non-energy Multiplier'!$A$1:$AQ$44,COLUMN('Non-energy Multiplier'!AN$1),0)</f>
        <v>0</v>
      </c>
      <c r="AO35" s="136">
        <f>$C35*VLOOKUP($A35,'Non-energy Multiplier'!$A$1:$AQ$44,COLUMN('Non-energy Multiplier'!AO$1),0)</f>
        <v>0</v>
      </c>
      <c r="AP35" s="136">
        <f>$C35*VLOOKUP($A35,'Non-energy Multiplier'!$A$1:$AQ$44,COLUMN('Non-energy Multiplier'!AP$1),0)</f>
        <v>0</v>
      </c>
      <c r="AQ35" s="136">
        <f>$C35*VLOOKUP($A35,'Non-energy Multiplier'!$A$1:$AQ$44,COLUMN('Non-energy Multiplier'!AQ$1),0)</f>
        <v>0</v>
      </c>
      <c r="AR35" s="136" t="str">
        <f>VLOOKUP($A35,'Sector Match'!$A$1:$B$43,2,0)</f>
        <v>appliances and electrical equipment 27</v>
      </c>
    </row>
    <row r="36" spans="1:44" x14ac:dyDescent="0.2">
      <c r="A36" s="12" t="s">
        <v>34</v>
      </c>
      <c r="B36" s="136">
        <f>'Non-energy Use 2019'!F149</f>
        <v>0</v>
      </c>
      <c r="C36" s="136">
        <f>'Non-energy Use 2020'!F148</f>
        <v>0</v>
      </c>
      <c r="D36" s="136">
        <f>$C36*VLOOKUP($A36,'Non-energy Multiplier'!$A$1:$AQ$44,COLUMN('Non-energy Multiplier'!D$1),0)</f>
        <v>0</v>
      </c>
      <c r="E36" s="136">
        <f>$C36*VLOOKUP($A36,'Non-energy Multiplier'!$A$1:$AQ$44,COLUMN('Non-energy Multiplier'!E$1),0)</f>
        <v>0</v>
      </c>
      <c r="F36" s="136">
        <f>$C36*VLOOKUP($A36,'Non-energy Multiplier'!$A$1:$AQ$44,COLUMN('Non-energy Multiplier'!F$1),0)</f>
        <v>0</v>
      </c>
      <c r="G36" s="136">
        <f>$C36*VLOOKUP($A36,'Non-energy Multiplier'!$A$1:$AQ$44,COLUMN('Non-energy Multiplier'!G$1),0)</f>
        <v>0</v>
      </c>
      <c r="H36" s="136">
        <f>$C36*VLOOKUP($A36,'Non-energy Multiplier'!$A$1:$AQ$44,COLUMN('Non-energy Multiplier'!H$1),0)</f>
        <v>0</v>
      </c>
      <c r="I36" s="136">
        <f>$C36*VLOOKUP($A36,'Non-energy Multiplier'!$A$1:$AQ$44,COLUMN('Non-energy Multiplier'!I$1),0)</f>
        <v>0</v>
      </c>
      <c r="J36" s="136">
        <f>$C36*VLOOKUP($A36,'Non-energy Multiplier'!$A$1:$AQ$44,COLUMN('Non-energy Multiplier'!J$1),0)</f>
        <v>0</v>
      </c>
      <c r="K36" s="136">
        <f>$C36*VLOOKUP($A36,'Non-energy Multiplier'!$A$1:$AQ$44,COLUMN('Non-energy Multiplier'!K$1),0)</f>
        <v>0</v>
      </c>
      <c r="L36" s="136">
        <f>$C36*VLOOKUP($A36,'Non-energy Multiplier'!$A$1:$AQ$44,COLUMN('Non-energy Multiplier'!L$1),0)</f>
        <v>0</v>
      </c>
      <c r="M36" s="136">
        <f>$C36*VLOOKUP($A36,'Non-energy Multiplier'!$A$1:$AQ$44,COLUMN('Non-energy Multiplier'!M$1),0)</f>
        <v>0</v>
      </c>
      <c r="N36" s="136">
        <f>$C36*VLOOKUP($A36,'Non-energy Multiplier'!$A$1:$AQ$44,COLUMN('Non-energy Multiplier'!N$1),0)</f>
        <v>0</v>
      </c>
      <c r="O36" s="136">
        <f>$C36*VLOOKUP($A36,'Non-energy Multiplier'!$A$1:$AQ$44,COLUMN('Non-energy Multiplier'!O$1),0)</f>
        <v>0</v>
      </c>
      <c r="P36" s="136">
        <f>$C36*VLOOKUP($A36,'Non-energy Multiplier'!$A$1:$AQ$44,COLUMN('Non-energy Multiplier'!P$1),0)</f>
        <v>0</v>
      </c>
      <c r="Q36" s="136">
        <f>$C36*VLOOKUP($A36,'Non-energy Multiplier'!$A$1:$AQ$44,COLUMN('Non-energy Multiplier'!Q$1),0)</f>
        <v>0</v>
      </c>
      <c r="R36" s="136">
        <f>$C36*VLOOKUP($A36,'Non-energy Multiplier'!$A$1:$AQ$44,COLUMN('Non-energy Multiplier'!R$1),0)</f>
        <v>0</v>
      </c>
      <c r="S36" s="136">
        <f>$C36*VLOOKUP($A36,'Non-energy Multiplier'!$A$1:$AQ$44,COLUMN('Non-energy Multiplier'!S$1),0)</f>
        <v>0</v>
      </c>
      <c r="T36" s="136">
        <f>$C36*VLOOKUP($A36,'Non-energy Multiplier'!$A$1:$AQ$44,COLUMN('Non-energy Multiplier'!T$1),0)</f>
        <v>0</v>
      </c>
      <c r="U36" s="136">
        <f>$C36*VLOOKUP($A36,'Non-energy Multiplier'!$A$1:$AQ$44,COLUMN('Non-energy Multiplier'!U$1),0)</f>
        <v>0</v>
      </c>
      <c r="V36" s="136">
        <f>$C36*VLOOKUP($A36,'Non-energy Multiplier'!$A$1:$AQ$44,COLUMN('Non-energy Multiplier'!V$1),0)</f>
        <v>0</v>
      </c>
      <c r="W36" s="136">
        <f>$C36*VLOOKUP($A36,'Non-energy Multiplier'!$A$1:$AQ$44,COLUMN('Non-energy Multiplier'!W$1),0)</f>
        <v>0</v>
      </c>
      <c r="X36" s="136">
        <f>$C36*VLOOKUP($A36,'Non-energy Multiplier'!$A$1:$AQ$44,COLUMN('Non-energy Multiplier'!X$1),0)</f>
        <v>0</v>
      </c>
      <c r="Y36" s="136">
        <f>$C36*VLOOKUP($A36,'Non-energy Multiplier'!$A$1:$AQ$44,COLUMN('Non-energy Multiplier'!Y$1),0)</f>
        <v>0</v>
      </c>
      <c r="Z36" s="136">
        <f>$C36*VLOOKUP($A36,'Non-energy Multiplier'!$A$1:$AQ$44,COLUMN('Non-energy Multiplier'!Z$1),0)</f>
        <v>0</v>
      </c>
      <c r="AA36" s="136">
        <f>$C36*VLOOKUP($A36,'Non-energy Multiplier'!$A$1:$AQ$44,COLUMN('Non-energy Multiplier'!AA$1),0)</f>
        <v>0</v>
      </c>
      <c r="AB36" s="136">
        <f>$C36*VLOOKUP($A36,'Non-energy Multiplier'!$A$1:$AQ$44,COLUMN('Non-energy Multiplier'!AB$1),0)</f>
        <v>0</v>
      </c>
      <c r="AC36" s="136">
        <f>$C36*VLOOKUP($A36,'Non-energy Multiplier'!$A$1:$AQ$44,COLUMN('Non-energy Multiplier'!AC$1),0)</f>
        <v>0</v>
      </c>
      <c r="AD36" s="136">
        <f>$C36*VLOOKUP($A36,'Non-energy Multiplier'!$A$1:$AQ$44,COLUMN('Non-energy Multiplier'!AD$1),0)</f>
        <v>0</v>
      </c>
      <c r="AE36" s="136">
        <f>$C36*VLOOKUP($A36,'Non-energy Multiplier'!$A$1:$AQ$44,COLUMN('Non-energy Multiplier'!AE$1),0)</f>
        <v>0</v>
      </c>
      <c r="AF36" s="136">
        <f>$C36*VLOOKUP($A36,'Non-energy Multiplier'!$A$1:$AQ$44,COLUMN('Non-energy Multiplier'!AF$1),0)</f>
        <v>0</v>
      </c>
      <c r="AG36" s="136">
        <f>$C36*VLOOKUP($A36,'Non-energy Multiplier'!$A$1:$AQ$44,COLUMN('Non-energy Multiplier'!AG$1),0)</f>
        <v>0</v>
      </c>
      <c r="AH36" s="136">
        <f>$C36*VLOOKUP($A36,'Non-energy Multiplier'!$A$1:$AQ$44,COLUMN('Non-energy Multiplier'!AH$1),0)</f>
        <v>0</v>
      </c>
      <c r="AI36" s="136">
        <f>$C36*VLOOKUP($A36,'Non-energy Multiplier'!$A$1:$AQ$44,COLUMN('Non-energy Multiplier'!AI$1),0)</f>
        <v>0</v>
      </c>
      <c r="AJ36" s="136">
        <f>$C36*VLOOKUP($A36,'Non-energy Multiplier'!$A$1:$AQ$44,COLUMN('Non-energy Multiplier'!AJ$1),0)</f>
        <v>0</v>
      </c>
      <c r="AK36" s="136">
        <f>$C36*VLOOKUP($A36,'Non-energy Multiplier'!$A$1:$AQ$44,COLUMN('Non-energy Multiplier'!AK$1),0)</f>
        <v>0</v>
      </c>
      <c r="AL36" s="136">
        <f>$C36*VLOOKUP($A36,'Non-energy Multiplier'!$A$1:$AQ$44,COLUMN('Non-energy Multiplier'!AL$1),0)</f>
        <v>0</v>
      </c>
      <c r="AM36" s="136">
        <f>$C36*VLOOKUP($A36,'Non-energy Multiplier'!$A$1:$AQ$44,COLUMN('Non-energy Multiplier'!AM$1),0)</f>
        <v>0</v>
      </c>
      <c r="AN36" s="136">
        <f>$C36*VLOOKUP($A36,'Non-energy Multiplier'!$A$1:$AQ$44,COLUMN('Non-energy Multiplier'!AN$1),0)</f>
        <v>0</v>
      </c>
      <c r="AO36" s="136">
        <f>$C36*VLOOKUP($A36,'Non-energy Multiplier'!$A$1:$AQ$44,COLUMN('Non-energy Multiplier'!AO$1),0)</f>
        <v>0</v>
      </c>
      <c r="AP36" s="136">
        <f>$C36*VLOOKUP($A36,'Non-energy Multiplier'!$A$1:$AQ$44,COLUMN('Non-energy Multiplier'!AP$1),0)</f>
        <v>0</v>
      </c>
      <c r="AQ36" s="136">
        <f>$C36*VLOOKUP($A36,'Non-energy Multiplier'!$A$1:$AQ$44,COLUMN('Non-energy Multiplier'!AQ$1),0)</f>
        <v>0</v>
      </c>
      <c r="AR36" s="136" t="str">
        <f>VLOOKUP($A36,'Sector Match'!$A$1:$B$43,2,0)</f>
        <v>computers and electronics 26</v>
      </c>
    </row>
    <row r="37" spans="1:44" x14ac:dyDescent="0.2">
      <c r="A37" s="12" t="s">
        <v>35</v>
      </c>
      <c r="B37" s="136">
        <f>'Non-energy Use 2019'!F150</f>
        <v>0</v>
      </c>
      <c r="C37" s="136">
        <f>'Non-energy Use 2020'!F149</f>
        <v>0</v>
      </c>
      <c r="D37" s="136">
        <f>$C37*VLOOKUP($A37,'Non-energy Multiplier'!$A$1:$AQ$44,COLUMN('Non-energy Multiplier'!D$1),0)</f>
        <v>0</v>
      </c>
      <c r="E37" s="136">
        <f>$C37*VLOOKUP($A37,'Non-energy Multiplier'!$A$1:$AQ$44,COLUMN('Non-energy Multiplier'!E$1),0)</f>
        <v>0</v>
      </c>
      <c r="F37" s="136">
        <f>$C37*VLOOKUP($A37,'Non-energy Multiplier'!$A$1:$AQ$44,COLUMN('Non-energy Multiplier'!F$1),0)</f>
        <v>0</v>
      </c>
      <c r="G37" s="136">
        <f>$C37*VLOOKUP($A37,'Non-energy Multiplier'!$A$1:$AQ$44,COLUMN('Non-energy Multiplier'!G$1),0)</f>
        <v>0</v>
      </c>
      <c r="H37" s="136">
        <f>$C37*VLOOKUP($A37,'Non-energy Multiplier'!$A$1:$AQ$44,COLUMN('Non-energy Multiplier'!H$1),0)</f>
        <v>0</v>
      </c>
      <c r="I37" s="136">
        <f>$C37*VLOOKUP($A37,'Non-energy Multiplier'!$A$1:$AQ$44,COLUMN('Non-energy Multiplier'!I$1),0)</f>
        <v>0</v>
      </c>
      <c r="J37" s="136">
        <f>$C37*VLOOKUP($A37,'Non-energy Multiplier'!$A$1:$AQ$44,COLUMN('Non-energy Multiplier'!J$1),0)</f>
        <v>0</v>
      </c>
      <c r="K37" s="136">
        <f>$C37*VLOOKUP($A37,'Non-energy Multiplier'!$A$1:$AQ$44,COLUMN('Non-energy Multiplier'!K$1),0)</f>
        <v>0</v>
      </c>
      <c r="L37" s="136">
        <f>$C37*VLOOKUP($A37,'Non-energy Multiplier'!$A$1:$AQ$44,COLUMN('Non-energy Multiplier'!L$1),0)</f>
        <v>0</v>
      </c>
      <c r="M37" s="136">
        <f>$C37*VLOOKUP($A37,'Non-energy Multiplier'!$A$1:$AQ$44,COLUMN('Non-energy Multiplier'!M$1),0)</f>
        <v>0</v>
      </c>
      <c r="N37" s="136">
        <f>$C37*VLOOKUP($A37,'Non-energy Multiplier'!$A$1:$AQ$44,COLUMN('Non-energy Multiplier'!N$1),0)</f>
        <v>0</v>
      </c>
      <c r="O37" s="136">
        <f>$C37*VLOOKUP($A37,'Non-energy Multiplier'!$A$1:$AQ$44,COLUMN('Non-energy Multiplier'!O$1),0)</f>
        <v>0</v>
      </c>
      <c r="P37" s="136">
        <f>$C37*VLOOKUP($A37,'Non-energy Multiplier'!$A$1:$AQ$44,COLUMN('Non-energy Multiplier'!P$1),0)</f>
        <v>0</v>
      </c>
      <c r="Q37" s="136">
        <f>$C37*VLOOKUP($A37,'Non-energy Multiplier'!$A$1:$AQ$44,COLUMN('Non-energy Multiplier'!Q$1),0)</f>
        <v>0</v>
      </c>
      <c r="R37" s="136">
        <f>$C37*VLOOKUP($A37,'Non-energy Multiplier'!$A$1:$AQ$44,COLUMN('Non-energy Multiplier'!R$1),0)</f>
        <v>0</v>
      </c>
      <c r="S37" s="136">
        <f>$C37*VLOOKUP($A37,'Non-energy Multiplier'!$A$1:$AQ$44,COLUMN('Non-energy Multiplier'!S$1),0)</f>
        <v>0</v>
      </c>
      <c r="T37" s="136">
        <f>$C37*VLOOKUP($A37,'Non-energy Multiplier'!$A$1:$AQ$44,COLUMN('Non-energy Multiplier'!T$1),0)</f>
        <v>0</v>
      </c>
      <c r="U37" s="136">
        <f>$C37*VLOOKUP($A37,'Non-energy Multiplier'!$A$1:$AQ$44,COLUMN('Non-energy Multiplier'!U$1),0)</f>
        <v>0</v>
      </c>
      <c r="V37" s="136">
        <f>$C37*VLOOKUP($A37,'Non-energy Multiplier'!$A$1:$AQ$44,COLUMN('Non-energy Multiplier'!V$1),0)</f>
        <v>0</v>
      </c>
      <c r="W37" s="136">
        <f>$C37*VLOOKUP($A37,'Non-energy Multiplier'!$A$1:$AQ$44,COLUMN('Non-energy Multiplier'!W$1),0)</f>
        <v>0</v>
      </c>
      <c r="X37" s="136">
        <f>$C37*VLOOKUP($A37,'Non-energy Multiplier'!$A$1:$AQ$44,COLUMN('Non-energy Multiplier'!X$1),0)</f>
        <v>0</v>
      </c>
      <c r="Y37" s="136">
        <f>$C37*VLOOKUP($A37,'Non-energy Multiplier'!$A$1:$AQ$44,COLUMN('Non-energy Multiplier'!Y$1),0)</f>
        <v>0</v>
      </c>
      <c r="Z37" s="136">
        <f>$C37*VLOOKUP($A37,'Non-energy Multiplier'!$A$1:$AQ$44,COLUMN('Non-energy Multiplier'!Z$1),0)</f>
        <v>0</v>
      </c>
      <c r="AA37" s="136">
        <f>$C37*VLOOKUP($A37,'Non-energy Multiplier'!$A$1:$AQ$44,COLUMN('Non-energy Multiplier'!AA$1),0)</f>
        <v>0</v>
      </c>
      <c r="AB37" s="136">
        <f>$C37*VLOOKUP($A37,'Non-energy Multiplier'!$A$1:$AQ$44,COLUMN('Non-energy Multiplier'!AB$1),0)</f>
        <v>0</v>
      </c>
      <c r="AC37" s="136">
        <f>$C37*VLOOKUP($A37,'Non-energy Multiplier'!$A$1:$AQ$44,COLUMN('Non-energy Multiplier'!AC$1),0)</f>
        <v>0</v>
      </c>
      <c r="AD37" s="136">
        <f>$C37*VLOOKUP($A37,'Non-energy Multiplier'!$A$1:$AQ$44,COLUMN('Non-energy Multiplier'!AD$1),0)</f>
        <v>0</v>
      </c>
      <c r="AE37" s="136">
        <f>$C37*VLOOKUP($A37,'Non-energy Multiplier'!$A$1:$AQ$44,COLUMN('Non-energy Multiplier'!AE$1),0)</f>
        <v>0</v>
      </c>
      <c r="AF37" s="136">
        <f>$C37*VLOOKUP($A37,'Non-energy Multiplier'!$A$1:$AQ$44,COLUMN('Non-energy Multiplier'!AF$1),0)</f>
        <v>0</v>
      </c>
      <c r="AG37" s="136">
        <f>$C37*VLOOKUP($A37,'Non-energy Multiplier'!$A$1:$AQ$44,COLUMN('Non-energy Multiplier'!AG$1),0)</f>
        <v>0</v>
      </c>
      <c r="AH37" s="136">
        <f>$C37*VLOOKUP($A37,'Non-energy Multiplier'!$A$1:$AQ$44,COLUMN('Non-energy Multiplier'!AH$1),0)</f>
        <v>0</v>
      </c>
      <c r="AI37" s="136">
        <f>$C37*VLOOKUP($A37,'Non-energy Multiplier'!$A$1:$AQ$44,COLUMN('Non-energy Multiplier'!AI$1),0)</f>
        <v>0</v>
      </c>
      <c r="AJ37" s="136">
        <f>$C37*VLOOKUP($A37,'Non-energy Multiplier'!$A$1:$AQ$44,COLUMN('Non-energy Multiplier'!AJ$1),0)</f>
        <v>0</v>
      </c>
      <c r="AK37" s="136">
        <f>$C37*VLOOKUP($A37,'Non-energy Multiplier'!$A$1:$AQ$44,COLUMN('Non-energy Multiplier'!AK$1),0)</f>
        <v>0</v>
      </c>
      <c r="AL37" s="136">
        <f>$C37*VLOOKUP($A37,'Non-energy Multiplier'!$A$1:$AQ$44,COLUMN('Non-energy Multiplier'!AL$1),0)</f>
        <v>0</v>
      </c>
      <c r="AM37" s="136">
        <f>$C37*VLOOKUP($A37,'Non-energy Multiplier'!$A$1:$AQ$44,COLUMN('Non-energy Multiplier'!AM$1),0)</f>
        <v>0</v>
      </c>
      <c r="AN37" s="136">
        <f>$C37*VLOOKUP($A37,'Non-energy Multiplier'!$A$1:$AQ$44,COLUMN('Non-energy Multiplier'!AN$1),0)</f>
        <v>0</v>
      </c>
      <c r="AO37" s="136">
        <f>$C37*VLOOKUP($A37,'Non-energy Multiplier'!$A$1:$AQ$44,COLUMN('Non-energy Multiplier'!AO$1),0)</f>
        <v>0</v>
      </c>
      <c r="AP37" s="136">
        <f>$C37*VLOOKUP($A37,'Non-energy Multiplier'!$A$1:$AQ$44,COLUMN('Non-energy Multiplier'!AP$1),0)</f>
        <v>0</v>
      </c>
      <c r="AQ37" s="136">
        <f>$C37*VLOOKUP($A37,'Non-energy Multiplier'!$A$1:$AQ$44,COLUMN('Non-energy Multiplier'!AQ$1),0)</f>
        <v>0</v>
      </c>
      <c r="AR37" s="136" t="str">
        <f>VLOOKUP($A37,'Sector Match'!$A$1:$B$43,2,0)</f>
        <v>computers and electronics 26</v>
      </c>
    </row>
    <row r="38" spans="1:44" x14ac:dyDescent="0.2">
      <c r="A38" s="12" t="s">
        <v>36</v>
      </c>
      <c r="B38" s="136">
        <f>'Non-energy Use 2019'!F151</f>
        <v>0</v>
      </c>
      <c r="C38" s="136">
        <f>'Non-energy Use 2020'!F150</f>
        <v>0</v>
      </c>
      <c r="D38" s="136">
        <f>$C38*VLOOKUP($A38,'Non-energy Multiplier'!$A$1:$AQ$44,COLUMN('Non-energy Multiplier'!D$1),0)</f>
        <v>0</v>
      </c>
      <c r="E38" s="136">
        <f>$C38*VLOOKUP($A38,'Non-energy Multiplier'!$A$1:$AQ$44,COLUMN('Non-energy Multiplier'!E$1),0)</f>
        <v>0</v>
      </c>
      <c r="F38" s="136">
        <f>$C38*VLOOKUP($A38,'Non-energy Multiplier'!$A$1:$AQ$44,COLUMN('Non-energy Multiplier'!F$1),0)</f>
        <v>0</v>
      </c>
      <c r="G38" s="136">
        <f>$C38*VLOOKUP($A38,'Non-energy Multiplier'!$A$1:$AQ$44,COLUMN('Non-energy Multiplier'!G$1),0)</f>
        <v>0</v>
      </c>
      <c r="H38" s="136">
        <f>$C38*VLOOKUP($A38,'Non-energy Multiplier'!$A$1:$AQ$44,COLUMN('Non-energy Multiplier'!H$1),0)</f>
        <v>0</v>
      </c>
      <c r="I38" s="136">
        <f>$C38*VLOOKUP($A38,'Non-energy Multiplier'!$A$1:$AQ$44,COLUMN('Non-energy Multiplier'!I$1),0)</f>
        <v>0</v>
      </c>
      <c r="J38" s="136">
        <f>$C38*VLOOKUP($A38,'Non-energy Multiplier'!$A$1:$AQ$44,COLUMN('Non-energy Multiplier'!J$1),0)</f>
        <v>0</v>
      </c>
      <c r="K38" s="136">
        <f>$C38*VLOOKUP($A38,'Non-energy Multiplier'!$A$1:$AQ$44,COLUMN('Non-energy Multiplier'!K$1),0)</f>
        <v>0</v>
      </c>
      <c r="L38" s="136">
        <f>$C38*VLOOKUP($A38,'Non-energy Multiplier'!$A$1:$AQ$44,COLUMN('Non-energy Multiplier'!L$1),0)</f>
        <v>0</v>
      </c>
      <c r="M38" s="136">
        <f>$C38*VLOOKUP($A38,'Non-energy Multiplier'!$A$1:$AQ$44,COLUMN('Non-energy Multiplier'!M$1),0)</f>
        <v>0</v>
      </c>
      <c r="N38" s="136">
        <f>$C38*VLOOKUP($A38,'Non-energy Multiplier'!$A$1:$AQ$44,COLUMN('Non-energy Multiplier'!N$1),0)</f>
        <v>0</v>
      </c>
      <c r="O38" s="136">
        <f>$C38*VLOOKUP($A38,'Non-energy Multiplier'!$A$1:$AQ$44,COLUMN('Non-energy Multiplier'!O$1),0)</f>
        <v>0</v>
      </c>
      <c r="P38" s="136">
        <f>$C38*VLOOKUP($A38,'Non-energy Multiplier'!$A$1:$AQ$44,COLUMN('Non-energy Multiplier'!P$1),0)</f>
        <v>0</v>
      </c>
      <c r="Q38" s="136">
        <f>$C38*VLOOKUP($A38,'Non-energy Multiplier'!$A$1:$AQ$44,COLUMN('Non-energy Multiplier'!Q$1),0)</f>
        <v>0</v>
      </c>
      <c r="R38" s="136">
        <f>$C38*VLOOKUP($A38,'Non-energy Multiplier'!$A$1:$AQ$44,COLUMN('Non-energy Multiplier'!R$1),0)</f>
        <v>0</v>
      </c>
      <c r="S38" s="136">
        <f>$C38*VLOOKUP($A38,'Non-energy Multiplier'!$A$1:$AQ$44,COLUMN('Non-energy Multiplier'!S$1),0)</f>
        <v>0</v>
      </c>
      <c r="T38" s="136">
        <f>$C38*VLOOKUP($A38,'Non-energy Multiplier'!$A$1:$AQ$44,COLUMN('Non-energy Multiplier'!T$1),0)</f>
        <v>0</v>
      </c>
      <c r="U38" s="136">
        <f>$C38*VLOOKUP($A38,'Non-energy Multiplier'!$A$1:$AQ$44,COLUMN('Non-energy Multiplier'!U$1),0)</f>
        <v>0</v>
      </c>
      <c r="V38" s="136">
        <f>$C38*VLOOKUP($A38,'Non-energy Multiplier'!$A$1:$AQ$44,COLUMN('Non-energy Multiplier'!V$1),0)</f>
        <v>0</v>
      </c>
      <c r="W38" s="136">
        <f>$C38*VLOOKUP($A38,'Non-energy Multiplier'!$A$1:$AQ$44,COLUMN('Non-energy Multiplier'!W$1),0)</f>
        <v>0</v>
      </c>
      <c r="X38" s="136">
        <f>$C38*VLOOKUP($A38,'Non-energy Multiplier'!$A$1:$AQ$44,COLUMN('Non-energy Multiplier'!X$1),0)</f>
        <v>0</v>
      </c>
      <c r="Y38" s="136">
        <f>$C38*VLOOKUP($A38,'Non-energy Multiplier'!$A$1:$AQ$44,COLUMN('Non-energy Multiplier'!Y$1),0)</f>
        <v>0</v>
      </c>
      <c r="Z38" s="136">
        <f>$C38*VLOOKUP($A38,'Non-energy Multiplier'!$A$1:$AQ$44,COLUMN('Non-energy Multiplier'!Z$1),0)</f>
        <v>0</v>
      </c>
      <c r="AA38" s="136">
        <f>$C38*VLOOKUP($A38,'Non-energy Multiplier'!$A$1:$AQ$44,COLUMN('Non-energy Multiplier'!AA$1),0)</f>
        <v>0</v>
      </c>
      <c r="AB38" s="136">
        <f>$C38*VLOOKUP($A38,'Non-energy Multiplier'!$A$1:$AQ$44,COLUMN('Non-energy Multiplier'!AB$1),0)</f>
        <v>0</v>
      </c>
      <c r="AC38" s="136">
        <f>$C38*VLOOKUP($A38,'Non-energy Multiplier'!$A$1:$AQ$44,COLUMN('Non-energy Multiplier'!AC$1),0)</f>
        <v>0</v>
      </c>
      <c r="AD38" s="136">
        <f>$C38*VLOOKUP($A38,'Non-energy Multiplier'!$A$1:$AQ$44,COLUMN('Non-energy Multiplier'!AD$1),0)</f>
        <v>0</v>
      </c>
      <c r="AE38" s="136">
        <f>$C38*VLOOKUP($A38,'Non-energy Multiplier'!$A$1:$AQ$44,COLUMN('Non-energy Multiplier'!AE$1),0)</f>
        <v>0</v>
      </c>
      <c r="AF38" s="136">
        <f>$C38*VLOOKUP($A38,'Non-energy Multiplier'!$A$1:$AQ$44,COLUMN('Non-energy Multiplier'!AF$1),0)</f>
        <v>0</v>
      </c>
      <c r="AG38" s="136">
        <f>$C38*VLOOKUP($A38,'Non-energy Multiplier'!$A$1:$AQ$44,COLUMN('Non-energy Multiplier'!AG$1),0)</f>
        <v>0</v>
      </c>
      <c r="AH38" s="136">
        <f>$C38*VLOOKUP($A38,'Non-energy Multiplier'!$A$1:$AQ$44,COLUMN('Non-energy Multiplier'!AH$1),0)</f>
        <v>0</v>
      </c>
      <c r="AI38" s="136">
        <f>$C38*VLOOKUP($A38,'Non-energy Multiplier'!$A$1:$AQ$44,COLUMN('Non-energy Multiplier'!AI$1),0)</f>
        <v>0</v>
      </c>
      <c r="AJ38" s="136">
        <f>$C38*VLOOKUP($A38,'Non-energy Multiplier'!$A$1:$AQ$44,COLUMN('Non-energy Multiplier'!AJ$1),0)</f>
        <v>0</v>
      </c>
      <c r="AK38" s="136">
        <f>$C38*VLOOKUP($A38,'Non-energy Multiplier'!$A$1:$AQ$44,COLUMN('Non-energy Multiplier'!AK$1),0)</f>
        <v>0</v>
      </c>
      <c r="AL38" s="136">
        <f>$C38*VLOOKUP($A38,'Non-energy Multiplier'!$A$1:$AQ$44,COLUMN('Non-energy Multiplier'!AL$1),0)</f>
        <v>0</v>
      </c>
      <c r="AM38" s="136">
        <f>$C38*VLOOKUP($A38,'Non-energy Multiplier'!$A$1:$AQ$44,COLUMN('Non-energy Multiplier'!AM$1),0)</f>
        <v>0</v>
      </c>
      <c r="AN38" s="136">
        <f>$C38*VLOOKUP($A38,'Non-energy Multiplier'!$A$1:$AQ$44,COLUMN('Non-energy Multiplier'!AN$1),0)</f>
        <v>0</v>
      </c>
      <c r="AO38" s="136">
        <f>$C38*VLOOKUP($A38,'Non-energy Multiplier'!$A$1:$AQ$44,COLUMN('Non-energy Multiplier'!AO$1),0)</f>
        <v>0</v>
      </c>
      <c r="AP38" s="136">
        <f>$C38*VLOOKUP($A38,'Non-energy Multiplier'!$A$1:$AQ$44,COLUMN('Non-energy Multiplier'!AP$1),0)</f>
        <v>0</v>
      </c>
      <c r="AQ38" s="136">
        <f>$C38*VLOOKUP($A38,'Non-energy Multiplier'!$A$1:$AQ$44,COLUMN('Non-energy Multiplier'!AQ$1),0)</f>
        <v>0</v>
      </c>
      <c r="AR38" s="136" t="str">
        <f>VLOOKUP($A38,'Sector Match'!$A$1:$B$43,2,0)</f>
        <v>other machinery 28</v>
      </c>
    </row>
    <row r="39" spans="1:44" x14ac:dyDescent="0.2">
      <c r="A39" s="12" t="s">
        <v>37</v>
      </c>
      <c r="B39" s="136">
        <f>'Non-energy Use 2019'!F152</f>
        <v>0</v>
      </c>
      <c r="C39" s="136">
        <f>'Non-energy Use 2020'!F151</f>
        <v>0</v>
      </c>
      <c r="D39" s="136">
        <f>$C39*VLOOKUP($A39,'Non-energy Multiplier'!$A$1:$AQ$44,COLUMN('Non-energy Multiplier'!D$1),0)</f>
        <v>0</v>
      </c>
      <c r="E39" s="136">
        <f>$C39*VLOOKUP($A39,'Non-energy Multiplier'!$A$1:$AQ$44,COLUMN('Non-energy Multiplier'!E$1),0)</f>
        <v>0</v>
      </c>
      <c r="F39" s="136">
        <f>$C39*VLOOKUP($A39,'Non-energy Multiplier'!$A$1:$AQ$44,COLUMN('Non-energy Multiplier'!F$1),0)</f>
        <v>0</v>
      </c>
      <c r="G39" s="136">
        <f>$C39*VLOOKUP($A39,'Non-energy Multiplier'!$A$1:$AQ$44,COLUMN('Non-energy Multiplier'!G$1),0)</f>
        <v>0</v>
      </c>
      <c r="H39" s="136">
        <f>$C39*VLOOKUP($A39,'Non-energy Multiplier'!$A$1:$AQ$44,COLUMN('Non-energy Multiplier'!H$1),0)</f>
        <v>0</v>
      </c>
      <c r="I39" s="136">
        <f>$C39*VLOOKUP($A39,'Non-energy Multiplier'!$A$1:$AQ$44,COLUMN('Non-energy Multiplier'!I$1),0)</f>
        <v>0</v>
      </c>
      <c r="J39" s="136">
        <f>$C39*VLOOKUP($A39,'Non-energy Multiplier'!$A$1:$AQ$44,COLUMN('Non-energy Multiplier'!J$1),0)</f>
        <v>0</v>
      </c>
      <c r="K39" s="136">
        <f>$C39*VLOOKUP($A39,'Non-energy Multiplier'!$A$1:$AQ$44,COLUMN('Non-energy Multiplier'!K$1),0)</f>
        <v>0</v>
      </c>
      <c r="L39" s="136">
        <f>$C39*VLOOKUP($A39,'Non-energy Multiplier'!$A$1:$AQ$44,COLUMN('Non-energy Multiplier'!L$1),0)</f>
        <v>0</v>
      </c>
      <c r="M39" s="136">
        <f>$C39*VLOOKUP($A39,'Non-energy Multiplier'!$A$1:$AQ$44,COLUMN('Non-energy Multiplier'!M$1),0)</f>
        <v>0</v>
      </c>
      <c r="N39" s="136">
        <f>$C39*VLOOKUP($A39,'Non-energy Multiplier'!$A$1:$AQ$44,COLUMN('Non-energy Multiplier'!N$1),0)</f>
        <v>0</v>
      </c>
      <c r="O39" s="136">
        <f>$C39*VLOOKUP($A39,'Non-energy Multiplier'!$A$1:$AQ$44,COLUMN('Non-energy Multiplier'!O$1),0)</f>
        <v>0</v>
      </c>
      <c r="P39" s="136">
        <f>$C39*VLOOKUP($A39,'Non-energy Multiplier'!$A$1:$AQ$44,COLUMN('Non-energy Multiplier'!P$1),0)</f>
        <v>0</v>
      </c>
      <c r="Q39" s="136">
        <f>$C39*VLOOKUP($A39,'Non-energy Multiplier'!$A$1:$AQ$44,COLUMN('Non-energy Multiplier'!Q$1),0)</f>
        <v>0</v>
      </c>
      <c r="R39" s="136">
        <f>$C39*VLOOKUP($A39,'Non-energy Multiplier'!$A$1:$AQ$44,COLUMN('Non-energy Multiplier'!R$1),0)</f>
        <v>0</v>
      </c>
      <c r="S39" s="136">
        <f>$C39*VLOOKUP($A39,'Non-energy Multiplier'!$A$1:$AQ$44,COLUMN('Non-energy Multiplier'!S$1),0)</f>
        <v>0</v>
      </c>
      <c r="T39" s="136">
        <f>$C39*VLOOKUP($A39,'Non-energy Multiplier'!$A$1:$AQ$44,COLUMN('Non-energy Multiplier'!T$1),0)</f>
        <v>0</v>
      </c>
      <c r="U39" s="136">
        <f>$C39*VLOOKUP($A39,'Non-energy Multiplier'!$A$1:$AQ$44,COLUMN('Non-energy Multiplier'!U$1),0)</f>
        <v>0</v>
      </c>
      <c r="V39" s="136">
        <f>$C39*VLOOKUP($A39,'Non-energy Multiplier'!$A$1:$AQ$44,COLUMN('Non-energy Multiplier'!V$1),0)</f>
        <v>0</v>
      </c>
      <c r="W39" s="136">
        <f>$C39*VLOOKUP($A39,'Non-energy Multiplier'!$A$1:$AQ$44,COLUMN('Non-energy Multiplier'!W$1),0)</f>
        <v>0</v>
      </c>
      <c r="X39" s="136">
        <f>$C39*VLOOKUP($A39,'Non-energy Multiplier'!$A$1:$AQ$44,COLUMN('Non-energy Multiplier'!X$1),0)</f>
        <v>0</v>
      </c>
      <c r="Y39" s="136">
        <f>$C39*VLOOKUP($A39,'Non-energy Multiplier'!$A$1:$AQ$44,COLUMN('Non-energy Multiplier'!Y$1),0)</f>
        <v>0</v>
      </c>
      <c r="Z39" s="136">
        <f>$C39*VLOOKUP($A39,'Non-energy Multiplier'!$A$1:$AQ$44,COLUMN('Non-energy Multiplier'!Z$1),0)</f>
        <v>0</v>
      </c>
      <c r="AA39" s="136">
        <f>$C39*VLOOKUP($A39,'Non-energy Multiplier'!$A$1:$AQ$44,COLUMN('Non-energy Multiplier'!AA$1),0)</f>
        <v>0</v>
      </c>
      <c r="AB39" s="136">
        <f>$C39*VLOOKUP($A39,'Non-energy Multiplier'!$A$1:$AQ$44,COLUMN('Non-energy Multiplier'!AB$1),0)</f>
        <v>0</v>
      </c>
      <c r="AC39" s="136">
        <f>$C39*VLOOKUP($A39,'Non-energy Multiplier'!$A$1:$AQ$44,COLUMN('Non-energy Multiplier'!AC$1),0)</f>
        <v>0</v>
      </c>
      <c r="AD39" s="136">
        <f>$C39*VLOOKUP($A39,'Non-energy Multiplier'!$A$1:$AQ$44,COLUMN('Non-energy Multiplier'!AD$1),0)</f>
        <v>0</v>
      </c>
      <c r="AE39" s="136">
        <f>$C39*VLOOKUP($A39,'Non-energy Multiplier'!$A$1:$AQ$44,COLUMN('Non-energy Multiplier'!AE$1),0)</f>
        <v>0</v>
      </c>
      <c r="AF39" s="136">
        <f>$C39*VLOOKUP($A39,'Non-energy Multiplier'!$A$1:$AQ$44,COLUMN('Non-energy Multiplier'!AF$1),0)</f>
        <v>0</v>
      </c>
      <c r="AG39" s="136">
        <f>$C39*VLOOKUP($A39,'Non-energy Multiplier'!$A$1:$AQ$44,COLUMN('Non-energy Multiplier'!AG$1),0)</f>
        <v>0</v>
      </c>
      <c r="AH39" s="136">
        <f>$C39*VLOOKUP($A39,'Non-energy Multiplier'!$A$1:$AQ$44,COLUMN('Non-energy Multiplier'!AH$1),0)</f>
        <v>0</v>
      </c>
      <c r="AI39" s="136">
        <f>$C39*VLOOKUP($A39,'Non-energy Multiplier'!$A$1:$AQ$44,COLUMN('Non-energy Multiplier'!AI$1),0)</f>
        <v>0</v>
      </c>
      <c r="AJ39" s="136">
        <f>$C39*VLOOKUP($A39,'Non-energy Multiplier'!$A$1:$AQ$44,COLUMN('Non-energy Multiplier'!AJ$1),0)</f>
        <v>0</v>
      </c>
      <c r="AK39" s="136">
        <f>$C39*VLOOKUP($A39,'Non-energy Multiplier'!$A$1:$AQ$44,COLUMN('Non-energy Multiplier'!AK$1),0)</f>
        <v>0</v>
      </c>
      <c r="AL39" s="136">
        <f>$C39*VLOOKUP($A39,'Non-energy Multiplier'!$A$1:$AQ$44,COLUMN('Non-energy Multiplier'!AL$1),0)</f>
        <v>0</v>
      </c>
      <c r="AM39" s="136">
        <f>$C39*VLOOKUP($A39,'Non-energy Multiplier'!$A$1:$AQ$44,COLUMN('Non-energy Multiplier'!AM$1),0)</f>
        <v>0</v>
      </c>
      <c r="AN39" s="136">
        <f>$C39*VLOOKUP($A39,'Non-energy Multiplier'!$A$1:$AQ$44,COLUMN('Non-energy Multiplier'!AN$1),0)</f>
        <v>0</v>
      </c>
      <c r="AO39" s="136">
        <f>$C39*VLOOKUP($A39,'Non-energy Multiplier'!$A$1:$AQ$44,COLUMN('Non-energy Multiplier'!AO$1),0)</f>
        <v>0</v>
      </c>
      <c r="AP39" s="136">
        <f>$C39*VLOOKUP($A39,'Non-energy Multiplier'!$A$1:$AQ$44,COLUMN('Non-energy Multiplier'!AP$1),0)</f>
        <v>0</v>
      </c>
      <c r="AQ39" s="136">
        <f>$C39*VLOOKUP($A39,'Non-energy Multiplier'!$A$1:$AQ$44,COLUMN('Non-energy Multiplier'!AQ$1),0)</f>
        <v>0</v>
      </c>
      <c r="AR39" s="136" t="str">
        <f>VLOOKUP($A39,'Sector Match'!$A$1:$B$43,2,0)</f>
        <v>water and waste 36T39</v>
      </c>
    </row>
    <row r="40" spans="1:44" x14ac:dyDescent="0.2">
      <c r="A40" s="12" t="s">
        <v>38</v>
      </c>
      <c r="B40" s="136">
        <f>'Non-energy Use 2019'!F153</f>
        <v>0</v>
      </c>
      <c r="C40" s="136">
        <f>'Non-energy Use 2020'!F152</f>
        <v>0</v>
      </c>
      <c r="D40" s="136">
        <f>$C40*VLOOKUP($A40,'Non-energy Multiplier'!$A$1:$AQ$44,COLUMN('Non-energy Multiplier'!D$1),0)</f>
        <v>0</v>
      </c>
      <c r="E40" s="136">
        <f>$C40*VLOOKUP($A40,'Non-energy Multiplier'!$A$1:$AQ$44,COLUMN('Non-energy Multiplier'!E$1),0)</f>
        <v>0</v>
      </c>
      <c r="F40" s="136">
        <f>$C40*VLOOKUP($A40,'Non-energy Multiplier'!$A$1:$AQ$44,COLUMN('Non-energy Multiplier'!F$1),0)</f>
        <v>0</v>
      </c>
      <c r="G40" s="136">
        <f>$C40*VLOOKUP($A40,'Non-energy Multiplier'!$A$1:$AQ$44,COLUMN('Non-energy Multiplier'!G$1),0)</f>
        <v>0</v>
      </c>
      <c r="H40" s="136">
        <f>$C40*VLOOKUP($A40,'Non-energy Multiplier'!$A$1:$AQ$44,COLUMN('Non-energy Multiplier'!H$1),0)</f>
        <v>0</v>
      </c>
      <c r="I40" s="136">
        <f>$C40*VLOOKUP($A40,'Non-energy Multiplier'!$A$1:$AQ$44,COLUMN('Non-energy Multiplier'!I$1),0)</f>
        <v>0</v>
      </c>
      <c r="J40" s="136">
        <f>$C40*VLOOKUP($A40,'Non-energy Multiplier'!$A$1:$AQ$44,COLUMN('Non-energy Multiplier'!J$1),0)</f>
        <v>0</v>
      </c>
      <c r="K40" s="136">
        <f>$C40*VLOOKUP($A40,'Non-energy Multiplier'!$A$1:$AQ$44,COLUMN('Non-energy Multiplier'!K$1),0)</f>
        <v>0</v>
      </c>
      <c r="L40" s="136">
        <f>$C40*VLOOKUP($A40,'Non-energy Multiplier'!$A$1:$AQ$44,COLUMN('Non-energy Multiplier'!L$1),0)</f>
        <v>0</v>
      </c>
      <c r="M40" s="136">
        <f>$C40*VLOOKUP($A40,'Non-energy Multiplier'!$A$1:$AQ$44,COLUMN('Non-energy Multiplier'!M$1),0)</f>
        <v>0</v>
      </c>
      <c r="N40" s="136">
        <f>$C40*VLOOKUP($A40,'Non-energy Multiplier'!$A$1:$AQ$44,COLUMN('Non-energy Multiplier'!N$1),0)</f>
        <v>0</v>
      </c>
      <c r="O40" s="136">
        <f>$C40*VLOOKUP($A40,'Non-energy Multiplier'!$A$1:$AQ$44,COLUMN('Non-energy Multiplier'!O$1),0)</f>
        <v>0</v>
      </c>
      <c r="P40" s="136">
        <f>$C40*VLOOKUP($A40,'Non-energy Multiplier'!$A$1:$AQ$44,COLUMN('Non-energy Multiplier'!P$1),0)</f>
        <v>0</v>
      </c>
      <c r="Q40" s="136">
        <f>$C40*VLOOKUP($A40,'Non-energy Multiplier'!$A$1:$AQ$44,COLUMN('Non-energy Multiplier'!Q$1),0)</f>
        <v>0</v>
      </c>
      <c r="R40" s="136">
        <f>$C40*VLOOKUP($A40,'Non-energy Multiplier'!$A$1:$AQ$44,COLUMN('Non-energy Multiplier'!R$1),0)</f>
        <v>0</v>
      </c>
      <c r="S40" s="136">
        <f>$C40*VLOOKUP($A40,'Non-energy Multiplier'!$A$1:$AQ$44,COLUMN('Non-energy Multiplier'!S$1),0)</f>
        <v>0</v>
      </c>
      <c r="T40" s="136">
        <f>$C40*VLOOKUP($A40,'Non-energy Multiplier'!$A$1:$AQ$44,COLUMN('Non-energy Multiplier'!T$1),0)</f>
        <v>0</v>
      </c>
      <c r="U40" s="136">
        <f>$C40*VLOOKUP($A40,'Non-energy Multiplier'!$A$1:$AQ$44,COLUMN('Non-energy Multiplier'!U$1),0)</f>
        <v>0</v>
      </c>
      <c r="V40" s="136">
        <f>$C40*VLOOKUP($A40,'Non-energy Multiplier'!$A$1:$AQ$44,COLUMN('Non-energy Multiplier'!V$1),0)</f>
        <v>0</v>
      </c>
      <c r="W40" s="136">
        <f>$C40*VLOOKUP($A40,'Non-energy Multiplier'!$A$1:$AQ$44,COLUMN('Non-energy Multiplier'!W$1),0)</f>
        <v>0</v>
      </c>
      <c r="X40" s="136">
        <f>$C40*VLOOKUP($A40,'Non-energy Multiplier'!$A$1:$AQ$44,COLUMN('Non-energy Multiplier'!X$1),0)</f>
        <v>0</v>
      </c>
      <c r="Y40" s="136">
        <f>$C40*VLOOKUP($A40,'Non-energy Multiplier'!$A$1:$AQ$44,COLUMN('Non-energy Multiplier'!Y$1),0)</f>
        <v>0</v>
      </c>
      <c r="Z40" s="136">
        <f>$C40*VLOOKUP($A40,'Non-energy Multiplier'!$A$1:$AQ$44,COLUMN('Non-energy Multiplier'!Z$1),0)</f>
        <v>0</v>
      </c>
      <c r="AA40" s="136">
        <f>$C40*VLOOKUP($A40,'Non-energy Multiplier'!$A$1:$AQ$44,COLUMN('Non-energy Multiplier'!AA$1),0)</f>
        <v>0</v>
      </c>
      <c r="AB40" s="136">
        <f>$C40*VLOOKUP($A40,'Non-energy Multiplier'!$A$1:$AQ$44,COLUMN('Non-energy Multiplier'!AB$1),0)</f>
        <v>0</v>
      </c>
      <c r="AC40" s="136">
        <f>$C40*VLOOKUP($A40,'Non-energy Multiplier'!$A$1:$AQ$44,COLUMN('Non-energy Multiplier'!AC$1),0)</f>
        <v>0</v>
      </c>
      <c r="AD40" s="136">
        <f>$C40*VLOOKUP($A40,'Non-energy Multiplier'!$A$1:$AQ$44,COLUMN('Non-energy Multiplier'!AD$1),0)</f>
        <v>0</v>
      </c>
      <c r="AE40" s="136">
        <f>$C40*VLOOKUP($A40,'Non-energy Multiplier'!$A$1:$AQ$44,COLUMN('Non-energy Multiplier'!AE$1),0)</f>
        <v>0</v>
      </c>
      <c r="AF40" s="136">
        <f>$C40*VLOOKUP($A40,'Non-energy Multiplier'!$A$1:$AQ$44,COLUMN('Non-energy Multiplier'!AF$1),0)</f>
        <v>0</v>
      </c>
      <c r="AG40" s="136">
        <f>$C40*VLOOKUP($A40,'Non-energy Multiplier'!$A$1:$AQ$44,COLUMN('Non-energy Multiplier'!AG$1),0)</f>
        <v>0</v>
      </c>
      <c r="AH40" s="136">
        <f>$C40*VLOOKUP($A40,'Non-energy Multiplier'!$A$1:$AQ$44,COLUMN('Non-energy Multiplier'!AH$1),0)</f>
        <v>0</v>
      </c>
      <c r="AI40" s="136">
        <f>$C40*VLOOKUP($A40,'Non-energy Multiplier'!$A$1:$AQ$44,COLUMN('Non-energy Multiplier'!AI$1),0)</f>
        <v>0</v>
      </c>
      <c r="AJ40" s="136">
        <f>$C40*VLOOKUP($A40,'Non-energy Multiplier'!$A$1:$AQ$44,COLUMN('Non-energy Multiplier'!AJ$1),0)</f>
        <v>0</v>
      </c>
      <c r="AK40" s="136">
        <f>$C40*VLOOKUP($A40,'Non-energy Multiplier'!$A$1:$AQ$44,COLUMN('Non-energy Multiplier'!AK$1),0)</f>
        <v>0</v>
      </c>
      <c r="AL40" s="136">
        <f>$C40*VLOOKUP($A40,'Non-energy Multiplier'!$A$1:$AQ$44,COLUMN('Non-energy Multiplier'!AL$1),0)</f>
        <v>0</v>
      </c>
      <c r="AM40" s="136">
        <f>$C40*VLOOKUP($A40,'Non-energy Multiplier'!$A$1:$AQ$44,COLUMN('Non-energy Multiplier'!AM$1),0)</f>
        <v>0</v>
      </c>
      <c r="AN40" s="136">
        <f>$C40*VLOOKUP($A40,'Non-energy Multiplier'!$A$1:$AQ$44,COLUMN('Non-energy Multiplier'!AN$1),0)</f>
        <v>0</v>
      </c>
      <c r="AO40" s="136">
        <f>$C40*VLOOKUP($A40,'Non-energy Multiplier'!$A$1:$AQ$44,COLUMN('Non-energy Multiplier'!AO$1),0)</f>
        <v>0</v>
      </c>
      <c r="AP40" s="136">
        <f>$C40*VLOOKUP($A40,'Non-energy Multiplier'!$A$1:$AQ$44,COLUMN('Non-energy Multiplier'!AP$1),0)</f>
        <v>0</v>
      </c>
      <c r="AQ40" s="136">
        <f>$C40*VLOOKUP($A40,'Non-energy Multiplier'!$A$1:$AQ$44,COLUMN('Non-energy Multiplier'!AQ$1),0)</f>
        <v>0</v>
      </c>
      <c r="AR40" s="136" t="str">
        <f>VLOOKUP($A40,'Sector Match'!$A$1:$B$43,2,0)</f>
        <v>other machinery 28</v>
      </c>
    </row>
    <row r="41" spans="1:44" x14ac:dyDescent="0.2">
      <c r="A41" s="12" t="s">
        <v>39</v>
      </c>
      <c r="B41" s="136">
        <f>'Non-energy Use 2019'!F154</f>
        <v>0</v>
      </c>
      <c r="C41" s="136">
        <f>'Non-energy Use 2020'!F153</f>
        <v>0</v>
      </c>
      <c r="D41" s="136">
        <f>$C41*VLOOKUP($A41,'Non-energy Multiplier'!$A$1:$AQ$44,COLUMN('Non-energy Multiplier'!D$1),0)</f>
        <v>0</v>
      </c>
      <c r="E41" s="136">
        <f>$C41*VLOOKUP($A41,'Non-energy Multiplier'!$A$1:$AQ$44,COLUMN('Non-energy Multiplier'!E$1),0)</f>
        <v>0</v>
      </c>
      <c r="F41" s="136">
        <f>$C41*VLOOKUP($A41,'Non-energy Multiplier'!$A$1:$AQ$44,COLUMN('Non-energy Multiplier'!F$1),0)</f>
        <v>0</v>
      </c>
      <c r="G41" s="136">
        <f>$C41*VLOOKUP($A41,'Non-energy Multiplier'!$A$1:$AQ$44,COLUMN('Non-energy Multiplier'!G$1),0)</f>
        <v>0</v>
      </c>
      <c r="H41" s="136">
        <f>$C41*VLOOKUP($A41,'Non-energy Multiplier'!$A$1:$AQ$44,COLUMN('Non-energy Multiplier'!H$1),0)</f>
        <v>0</v>
      </c>
      <c r="I41" s="136">
        <f>$C41*VLOOKUP($A41,'Non-energy Multiplier'!$A$1:$AQ$44,COLUMN('Non-energy Multiplier'!I$1),0)</f>
        <v>0</v>
      </c>
      <c r="J41" s="136">
        <f>$C41*VLOOKUP($A41,'Non-energy Multiplier'!$A$1:$AQ$44,COLUMN('Non-energy Multiplier'!J$1),0)</f>
        <v>0</v>
      </c>
      <c r="K41" s="136">
        <f>$C41*VLOOKUP($A41,'Non-energy Multiplier'!$A$1:$AQ$44,COLUMN('Non-energy Multiplier'!K$1),0)</f>
        <v>0</v>
      </c>
      <c r="L41" s="136">
        <f>$C41*VLOOKUP($A41,'Non-energy Multiplier'!$A$1:$AQ$44,COLUMN('Non-energy Multiplier'!L$1),0)</f>
        <v>0</v>
      </c>
      <c r="M41" s="136">
        <f>$C41*VLOOKUP($A41,'Non-energy Multiplier'!$A$1:$AQ$44,COLUMN('Non-energy Multiplier'!M$1),0)</f>
        <v>0</v>
      </c>
      <c r="N41" s="136">
        <f>$C41*VLOOKUP($A41,'Non-energy Multiplier'!$A$1:$AQ$44,COLUMN('Non-energy Multiplier'!N$1),0)</f>
        <v>0</v>
      </c>
      <c r="O41" s="136">
        <f>$C41*VLOOKUP($A41,'Non-energy Multiplier'!$A$1:$AQ$44,COLUMN('Non-energy Multiplier'!O$1),0)</f>
        <v>0</v>
      </c>
      <c r="P41" s="136">
        <f>$C41*VLOOKUP($A41,'Non-energy Multiplier'!$A$1:$AQ$44,COLUMN('Non-energy Multiplier'!P$1),0)</f>
        <v>0</v>
      </c>
      <c r="Q41" s="136">
        <f>$C41*VLOOKUP($A41,'Non-energy Multiplier'!$A$1:$AQ$44,COLUMN('Non-energy Multiplier'!Q$1),0)</f>
        <v>0</v>
      </c>
      <c r="R41" s="136">
        <f>$C41*VLOOKUP($A41,'Non-energy Multiplier'!$A$1:$AQ$44,COLUMN('Non-energy Multiplier'!R$1),0)</f>
        <v>0</v>
      </c>
      <c r="S41" s="136">
        <f>$C41*VLOOKUP($A41,'Non-energy Multiplier'!$A$1:$AQ$44,COLUMN('Non-energy Multiplier'!S$1),0)</f>
        <v>0</v>
      </c>
      <c r="T41" s="136">
        <f>$C41*VLOOKUP($A41,'Non-energy Multiplier'!$A$1:$AQ$44,COLUMN('Non-energy Multiplier'!T$1),0)</f>
        <v>0</v>
      </c>
      <c r="U41" s="136">
        <f>$C41*VLOOKUP($A41,'Non-energy Multiplier'!$A$1:$AQ$44,COLUMN('Non-energy Multiplier'!U$1),0)</f>
        <v>0</v>
      </c>
      <c r="V41" s="136">
        <f>$C41*VLOOKUP($A41,'Non-energy Multiplier'!$A$1:$AQ$44,COLUMN('Non-energy Multiplier'!V$1),0)</f>
        <v>0</v>
      </c>
      <c r="W41" s="136">
        <f>$C41*VLOOKUP($A41,'Non-energy Multiplier'!$A$1:$AQ$44,COLUMN('Non-energy Multiplier'!W$1),0)</f>
        <v>0</v>
      </c>
      <c r="X41" s="136">
        <f>$C41*VLOOKUP($A41,'Non-energy Multiplier'!$A$1:$AQ$44,COLUMN('Non-energy Multiplier'!X$1),0)</f>
        <v>0</v>
      </c>
      <c r="Y41" s="136">
        <f>$C41*VLOOKUP($A41,'Non-energy Multiplier'!$A$1:$AQ$44,COLUMN('Non-energy Multiplier'!Y$1),0)</f>
        <v>0</v>
      </c>
      <c r="Z41" s="136">
        <f>$C41*VLOOKUP($A41,'Non-energy Multiplier'!$A$1:$AQ$44,COLUMN('Non-energy Multiplier'!Z$1),0)</f>
        <v>0</v>
      </c>
      <c r="AA41" s="136">
        <f>$C41*VLOOKUP($A41,'Non-energy Multiplier'!$A$1:$AQ$44,COLUMN('Non-energy Multiplier'!AA$1),0)</f>
        <v>0</v>
      </c>
      <c r="AB41" s="136">
        <f>$C41*VLOOKUP($A41,'Non-energy Multiplier'!$A$1:$AQ$44,COLUMN('Non-energy Multiplier'!AB$1),0)</f>
        <v>0</v>
      </c>
      <c r="AC41" s="136">
        <f>$C41*VLOOKUP($A41,'Non-energy Multiplier'!$A$1:$AQ$44,COLUMN('Non-energy Multiplier'!AC$1),0)</f>
        <v>0</v>
      </c>
      <c r="AD41" s="136">
        <f>$C41*VLOOKUP($A41,'Non-energy Multiplier'!$A$1:$AQ$44,COLUMN('Non-energy Multiplier'!AD$1),0)</f>
        <v>0</v>
      </c>
      <c r="AE41" s="136">
        <f>$C41*VLOOKUP($A41,'Non-energy Multiplier'!$A$1:$AQ$44,COLUMN('Non-energy Multiplier'!AE$1),0)</f>
        <v>0</v>
      </c>
      <c r="AF41" s="136">
        <f>$C41*VLOOKUP($A41,'Non-energy Multiplier'!$A$1:$AQ$44,COLUMN('Non-energy Multiplier'!AF$1),0)</f>
        <v>0</v>
      </c>
      <c r="AG41" s="136">
        <f>$C41*VLOOKUP($A41,'Non-energy Multiplier'!$A$1:$AQ$44,COLUMN('Non-energy Multiplier'!AG$1),0)</f>
        <v>0</v>
      </c>
      <c r="AH41" s="136">
        <f>$C41*VLOOKUP($A41,'Non-energy Multiplier'!$A$1:$AQ$44,COLUMN('Non-energy Multiplier'!AH$1),0)</f>
        <v>0</v>
      </c>
      <c r="AI41" s="136">
        <f>$C41*VLOOKUP($A41,'Non-energy Multiplier'!$A$1:$AQ$44,COLUMN('Non-energy Multiplier'!AI$1),0)</f>
        <v>0</v>
      </c>
      <c r="AJ41" s="136">
        <f>$C41*VLOOKUP($A41,'Non-energy Multiplier'!$A$1:$AQ$44,COLUMN('Non-energy Multiplier'!AJ$1),0)</f>
        <v>0</v>
      </c>
      <c r="AK41" s="136">
        <f>$C41*VLOOKUP($A41,'Non-energy Multiplier'!$A$1:$AQ$44,COLUMN('Non-energy Multiplier'!AK$1),0)</f>
        <v>0</v>
      </c>
      <c r="AL41" s="136">
        <f>$C41*VLOOKUP($A41,'Non-energy Multiplier'!$A$1:$AQ$44,COLUMN('Non-energy Multiplier'!AL$1),0)</f>
        <v>0</v>
      </c>
      <c r="AM41" s="136">
        <f>$C41*VLOOKUP($A41,'Non-energy Multiplier'!$A$1:$AQ$44,COLUMN('Non-energy Multiplier'!AM$1),0)</f>
        <v>0</v>
      </c>
      <c r="AN41" s="136">
        <f>$C41*VLOOKUP($A41,'Non-energy Multiplier'!$A$1:$AQ$44,COLUMN('Non-energy Multiplier'!AN$1),0)</f>
        <v>0</v>
      </c>
      <c r="AO41" s="136">
        <f>$C41*VLOOKUP($A41,'Non-energy Multiplier'!$A$1:$AQ$44,COLUMN('Non-energy Multiplier'!AO$1),0)</f>
        <v>0</v>
      </c>
      <c r="AP41" s="136">
        <f>$C41*VLOOKUP($A41,'Non-energy Multiplier'!$A$1:$AQ$44,COLUMN('Non-energy Multiplier'!AP$1),0)</f>
        <v>0</v>
      </c>
      <c r="AQ41" s="136">
        <f>$C41*VLOOKUP($A41,'Non-energy Multiplier'!$A$1:$AQ$44,COLUMN('Non-energy Multiplier'!AQ$1),0)</f>
        <v>0</v>
      </c>
      <c r="AR41" s="136">
        <f>VLOOKUP($A41,'Sector Match'!$A$1:$B$43,2,0)</f>
        <v>0</v>
      </c>
    </row>
    <row r="42" spans="1:44" x14ac:dyDescent="0.2">
      <c r="A42" s="12" t="s">
        <v>40</v>
      </c>
      <c r="B42" s="136">
        <f>'Non-energy Use 2019'!F155</f>
        <v>0</v>
      </c>
      <c r="C42" s="136">
        <f>'Non-energy Use 2020'!F154</f>
        <v>0</v>
      </c>
      <c r="D42" s="136">
        <f>$C42*VLOOKUP($A42,'Non-energy Multiplier'!$A$1:$AQ$44,COLUMN('Non-energy Multiplier'!D$1),0)</f>
        <v>0</v>
      </c>
      <c r="E42" s="136">
        <f>$C42*VLOOKUP($A42,'Non-energy Multiplier'!$A$1:$AQ$44,COLUMN('Non-energy Multiplier'!E$1),0)</f>
        <v>0</v>
      </c>
      <c r="F42" s="136">
        <f>$C42*VLOOKUP($A42,'Non-energy Multiplier'!$A$1:$AQ$44,COLUMN('Non-energy Multiplier'!F$1),0)</f>
        <v>0</v>
      </c>
      <c r="G42" s="136">
        <f>$C42*VLOOKUP($A42,'Non-energy Multiplier'!$A$1:$AQ$44,COLUMN('Non-energy Multiplier'!G$1),0)</f>
        <v>0</v>
      </c>
      <c r="H42" s="136">
        <f>$C42*VLOOKUP($A42,'Non-energy Multiplier'!$A$1:$AQ$44,COLUMN('Non-energy Multiplier'!H$1),0)</f>
        <v>0</v>
      </c>
      <c r="I42" s="136">
        <f>$C42*VLOOKUP($A42,'Non-energy Multiplier'!$A$1:$AQ$44,COLUMN('Non-energy Multiplier'!I$1),0)</f>
        <v>0</v>
      </c>
      <c r="J42" s="136">
        <f>$C42*VLOOKUP($A42,'Non-energy Multiplier'!$A$1:$AQ$44,COLUMN('Non-energy Multiplier'!J$1),0)</f>
        <v>0</v>
      </c>
      <c r="K42" s="136">
        <f>$C42*VLOOKUP($A42,'Non-energy Multiplier'!$A$1:$AQ$44,COLUMN('Non-energy Multiplier'!K$1),0)</f>
        <v>0</v>
      </c>
      <c r="L42" s="136">
        <f>$C42*VLOOKUP($A42,'Non-energy Multiplier'!$A$1:$AQ$44,COLUMN('Non-energy Multiplier'!L$1),0)</f>
        <v>0</v>
      </c>
      <c r="M42" s="136">
        <f>$C42*VLOOKUP($A42,'Non-energy Multiplier'!$A$1:$AQ$44,COLUMN('Non-energy Multiplier'!M$1),0)</f>
        <v>0</v>
      </c>
      <c r="N42" s="136">
        <f>$C42*VLOOKUP($A42,'Non-energy Multiplier'!$A$1:$AQ$44,COLUMN('Non-energy Multiplier'!N$1),0)</f>
        <v>0</v>
      </c>
      <c r="O42" s="136">
        <f>$C42*VLOOKUP($A42,'Non-energy Multiplier'!$A$1:$AQ$44,COLUMN('Non-energy Multiplier'!O$1),0)</f>
        <v>0</v>
      </c>
      <c r="P42" s="136">
        <f>$C42*VLOOKUP($A42,'Non-energy Multiplier'!$A$1:$AQ$44,COLUMN('Non-energy Multiplier'!P$1),0)</f>
        <v>0</v>
      </c>
      <c r="Q42" s="136">
        <f>$C42*VLOOKUP($A42,'Non-energy Multiplier'!$A$1:$AQ$44,COLUMN('Non-energy Multiplier'!Q$1),0)</f>
        <v>0</v>
      </c>
      <c r="R42" s="136">
        <f>$C42*VLOOKUP($A42,'Non-energy Multiplier'!$A$1:$AQ$44,COLUMN('Non-energy Multiplier'!R$1),0)</f>
        <v>0</v>
      </c>
      <c r="S42" s="136">
        <f>$C42*VLOOKUP($A42,'Non-energy Multiplier'!$A$1:$AQ$44,COLUMN('Non-energy Multiplier'!S$1),0)</f>
        <v>0</v>
      </c>
      <c r="T42" s="136">
        <f>$C42*VLOOKUP($A42,'Non-energy Multiplier'!$A$1:$AQ$44,COLUMN('Non-energy Multiplier'!T$1),0)</f>
        <v>0</v>
      </c>
      <c r="U42" s="136">
        <f>$C42*VLOOKUP($A42,'Non-energy Multiplier'!$A$1:$AQ$44,COLUMN('Non-energy Multiplier'!U$1),0)</f>
        <v>0</v>
      </c>
      <c r="V42" s="136">
        <f>$C42*VLOOKUP($A42,'Non-energy Multiplier'!$A$1:$AQ$44,COLUMN('Non-energy Multiplier'!V$1),0)</f>
        <v>0</v>
      </c>
      <c r="W42" s="136">
        <f>$C42*VLOOKUP($A42,'Non-energy Multiplier'!$A$1:$AQ$44,COLUMN('Non-energy Multiplier'!W$1),0)</f>
        <v>0</v>
      </c>
      <c r="X42" s="136">
        <f>$C42*VLOOKUP($A42,'Non-energy Multiplier'!$A$1:$AQ$44,COLUMN('Non-energy Multiplier'!X$1),0)</f>
        <v>0</v>
      </c>
      <c r="Y42" s="136">
        <f>$C42*VLOOKUP($A42,'Non-energy Multiplier'!$A$1:$AQ$44,COLUMN('Non-energy Multiplier'!Y$1),0)</f>
        <v>0</v>
      </c>
      <c r="Z42" s="136">
        <f>$C42*VLOOKUP($A42,'Non-energy Multiplier'!$A$1:$AQ$44,COLUMN('Non-energy Multiplier'!Z$1),0)</f>
        <v>0</v>
      </c>
      <c r="AA42" s="136">
        <f>$C42*VLOOKUP($A42,'Non-energy Multiplier'!$A$1:$AQ$44,COLUMN('Non-energy Multiplier'!AA$1),0)</f>
        <v>0</v>
      </c>
      <c r="AB42" s="136">
        <f>$C42*VLOOKUP($A42,'Non-energy Multiplier'!$A$1:$AQ$44,COLUMN('Non-energy Multiplier'!AB$1),0)</f>
        <v>0</v>
      </c>
      <c r="AC42" s="136">
        <f>$C42*VLOOKUP($A42,'Non-energy Multiplier'!$A$1:$AQ$44,COLUMN('Non-energy Multiplier'!AC$1),0)</f>
        <v>0</v>
      </c>
      <c r="AD42" s="136">
        <f>$C42*VLOOKUP($A42,'Non-energy Multiplier'!$A$1:$AQ$44,COLUMN('Non-energy Multiplier'!AD$1),0)</f>
        <v>0</v>
      </c>
      <c r="AE42" s="136">
        <f>$C42*VLOOKUP($A42,'Non-energy Multiplier'!$A$1:$AQ$44,COLUMN('Non-energy Multiplier'!AE$1),0)</f>
        <v>0</v>
      </c>
      <c r="AF42" s="136">
        <f>$C42*VLOOKUP($A42,'Non-energy Multiplier'!$A$1:$AQ$44,COLUMN('Non-energy Multiplier'!AF$1),0)</f>
        <v>0</v>
      </c>
      <c r="AG42" s="136">
        <f>$C42*VLOOKUP($A42,'Non-energy Multiplier'!$A$1:$AQ$44,COLUMN('Non-energy Multiplier'!AG$1),0)</f>
        <v>0</v>
      </c>
      <c r="AH42" s="136">
        <f>$C42*VLOOKUP($A42,'Non-energy Multiplier'!$A$1:$AQ$44,COLUMN('Non-energy Multiplier'!AH$1),0)</f>
        <v>0</v>
      </c>
      <c r="AI42" s="136">
        <f>$C42*VLOOKUP($A42,'Non-energy Multiplier'!$A$1:$AQ$44,COLUMN('Non-energy Multiplier'!AI$1),0)</f>
        <v>0</v>
      </c>
      <c r="AJ42" s="136">
        <f>$C42*VLOOKUP($A42,'Non-energy Multiplier'!$A$1:$AQ$44,COLUMN('Non-energy Multiplier'!AJ$1),0)</f>
        <v>0</v>
      </c>
      <c r="AK42" s="136">
        <f>$C42*VLOOKUP($A42,'Non-energy Multiplier'!$A$1:$AQ$44,COLUMN('Non-energy Multiplier'!AK$1),0)</f>
        <v>0</v>
      </c>
      <c r="AL42" s="136">
        <f>$C42*VLOOKUP($A42,'Non-energy Multiplier'!$A$1:$AQ$44,COLUMN('Non-energy Multiplier'!AL$1),0)</f>
        <v>0</v>
      </c>
      <c r="AM42" s="136">
        <f>$C42*VLOOKUP($A42,'Non-energy Multiplier'!$A$1:$AQ$44,COLUMN('Non-energy Multiplier'!AM$1),0)</f>
        <v>0</v>
      </c>
      <c r="AN42" s="136">
        <f>$C42*VLOOKUP($A42,'Non-energy Multiplier'!$A$1:$AQ$44,COLUMN('Non-energy Multiplier'!AN$1),0)</f>
        <v>0</v>
      </c>
      <c r="AO42" s="136">
        <f>$C42*VLOOKUP($A42,'Non-energy Multiplier'!$A$1:$AQ$44,COLUMN('Non-energy Multiplier'!AO$1),0)</f>
        <v>0</v>
      </c>
      <c r="AP42" s="136">
        <f>$C42*VLOOKUP($A42,'Non-energy Multiplier'!$A$1:$AQ$44,COLUMN('Non-energy Multiplier'!AP$1),0)</f>
        <v>0</v>
      </c>
      <c r="AQ42" s="136">
        <f>$C42*VLOOKUP($A42,'Non-energy Multiplier'!$A$1:$AQ$44,COLUMN('Non-energy Multiplier'!AQ$1),0)</f>
        <v>0</v>
      </c>
      <c r="AR42" s="136" t="str">
        <f>VLOOKUP($A42,'Sector Match'!$A$1:$B$43,2,0)</f>
        <v>energy pipelines and gas processing 352T353</v>
      </c>
    </row>
    <row r="43" spans="1:44" x14ac:dyDescent="0.2">
      <c r="A43" s="37" t="s">
        <v>41</v>
      </c>
      <c r="B43" s="136">
        <f>'Non-energy Use 2019'!F156</f>
        <v>0</v>
      </c>
      <c r="C43" s="136">
        <f>'Non-energy Use 2020'!F155</f>
        <v>0</v>
      </c>
      <c r="D43" s="136">
        <f>$C43*VLOOKUP($A43,'Non-energy Multiplier'!$A$1:$AQ$44,COLUMN('Non-energy Multiplier'!D$1),0)</f>
        <v>0</v>
      </c>
      <c r="E43" s="136">
        <f>$C43*VLOOKUP($A43,'Non-energy Multiplier'!$A$1:$AQ$44,COLUMN('Non-energy Multiplier'!E$1),0)</f>
        <v>0</v>
      </c>
      <c r="F43" s="136">
        <f>$C43*VLOOKUP($A43,'Non-energy Multiplier'!$A$1:$AQ$44,COLUMN('Non-energy Multiplier'!F$1),0)</f>
        <v>0</v>
      </c>
      <c r="G43" s="136">
        <f>$C43*VLOOKUP($A43,'Non-energy Multiplier'!$A$1:$AQ$44,COLUMN('Non-energy Multiplier'!G$1),0)</f>
        <v>0</v>
      </c>
      <c r="H43" s="136">
        <f>$C43*VLOOKUP($A43,'Non-energy Multiplier'!$A$1:$AQ$44,COLUMN('Non-energy Multiplier'!H$1),0)</f>
        <v>0</v>
      </c>
      <c r="I43" s="136">
        <f>$C43*VLOOKUP($A43,'Non-energy Multiplier'!$A$1:$AQ$44,COLUMN('Non-energy Multiplier'!I$1),0)</f>
        <v>0</v>
      </c>
      <c r="J43" s="136">
        <f>$C43*VLOOKUP($A43,'Non-energy Multiplier'!$A$1:$AQ$44,COLUMN('Non-energy Multiplier'!J$1),0)</f>
        <v>0</v>
      </c>
      <c r="K43" s="136">
        <f>$C43*VLOOKUP($A43,'Non-energy Multiplier'!$A$1:$AQ$44,COLUMN('Non-energy Multiplier'!K$1),0)</f>
        <v>0</v>
      </c>
      <c r="L43" s="136">
        <f>$C43*VLOOKUP($A43,'Non-energy Multiplier'!$A$1:$AQ$44,COLUMN('Non-energy Multiplier'!L$1),0)</f>
        <v>0</v>
      </c>
      <c r="M43" s="136">
        <f>$C43*VLOOKUP($A43,'Non-energy Multiplier'!$A$1:$AQ$44,COLUMN('Non-energy Multiplier'!M$1),0)</f>
        <v>0</v>
      </c>
      <c r="N43" s="136">
        <f>$C43*VLOOKUP($A43,'Non-energy Multiplier'!$A$1:$AQ$44,COLUMN('Non-energy Multiplier'!N$1),0)</f>
        <v>0</v>
      </c>
      <c r="O43" s="136">
        <f>$C43*VLOOKUP($A43,'Non-energy Multiplier'!$A$1:$AQ$44,COLUMN('Non-energy Multiplier'!O$1),0)</f>
        <v>0</v>
      </c>
      <c r="P43" s="136">
        <f>$C43*VLOOKUP($A43,'Non-energy Multiplier'!$A$1:$AQ$44,COLUMN('Non-energy Multiplier'!P$1),0)</f>
        <v>0</v>
      </c>
      <c r="Q43" s="136">
        <f>$C43*VLOOKUP($A43,'Non-energy Multiplier'!$A$1:$AQ$44,COLUMN('Non-energy Multiplier'!Q$1),0)</f>
        <v>0</v>
      </c>
      <c r="R43" s="136">
        <f>$C43*VLOOKUP($A43,'Non-energy Multiplier'!$A$1:$AQ$44,COLUMN('Non-energy Multiplier'!R$1),0)</f>
        <v>0</v>
      </c>
      <c r="S43" s="136">
        <f>$C43*VLOOKUP($A43,'Non-energy Multiplier'!$A$1:$AQ$44,COLUMN('Non-energy Multiplier'!S$1),0)</f>
        <v>0</v>
      </c>
      <c r="T43" s="136">
        <f>$C43*VLOOKUP($A43,'Non-energy Multiplier'!$A$1:$AQ$44,COLUMN('Non-energy Multiplier'!T$1),0)</f>
        <v>0</v>
      </c>
      <c r="U43" s="136">
        <f>$C43*VLOOKUP($A43,'Non-energy Multiplier'!$A$1:$AQ$44,COLUMN('Non-energy Multiplier'!U$1),0)</f>
        <v>0</v>
      </c>
      <c r="V43" s="136">
        <f>$C43*VLOOKUP($A43,'Non-energy Multiplier'!$A$1:$AQ$44,COLUMN('Non-energy Multiplier'!V$1),0)</f>
        <v>0</v>
      </c>
      <c r="W43" s="136">
        <f>$C43*VLOOKUP($A43,'Non-energy Multiplier'!$A$1:$AQ$44,COLUMN('Non-energy Multiplier'!W$1),0)</f>
        <v>0</v>
      </c>
      <c r="X43" s="136">
        <f>$C43*VLOOKUP($A43,'Non-energy Multiplier'!$A$1:$AQ$44,COLUMN('Non-energy Multiplier'!X$1),0)</f>
        <v>0</v>
      </c>
      <c r="Y43" s="136">
        <f>$C43*VLOOKUP($A43,'Non-energy Multiplier'!$A$1:$AQ$44,COLUMN('Non-energy Multiplier'!Y$1),0)</f>
        <v>0</v>
      </c>
      <c r="Z43" s="136">
        <f>$C43*VLOOKUP($A43,'Non-energy Multiplier'!$A$1:$AQ$44,COLUMN('Non-energy Multiplier'!Z$1),0)</f>
        <v>0</v>
      </c>
      <c r="AA43" s="136">
        <f>$C43*VLOOKUP($A43,'Non-energy Multiplier'!$A$1:$AQ$44,COLUMN('Non-energy Multiplier'!AA$1),0)</f>
        <v>0</v>
      </c>
      <c r="AB43" s="136">
        <f>$C43*VLOOKUP($A43,'Non-energy Multiplier'!$A$1:$AQ$44,COLUMN('Non-energy Multiplier'!AB$1),0)</f>
        <v>0</v>
      </c>
      <c r="AC43" s="136">
        <f>$C43*VLOOKUP($A43,'Non-energy Multiplier'!$A$1:$AQ$44,COLUMN('Non-energy Multiplier'!AC$1),0)</f>
        <v>0</v>
      </c>
      <c r="AD43" s="136">
        <f>$C43*VLOOKUP($A43,'Non-energy Multiplier'!$A$1:$AQ$44,COLUMN('Non-energy Multiplier'!AD$1),0)</f>
        <v>0</v>
      </c>
      <c r="AE43" s="136">
        <f>$C43*VLOOKUP($A43,'Non-energy Multiplier'!$A$1:$AQ$44,COLUMN('Non-energy Multiplier'!AE$1),0)</f>
        <v>0</v>
      </c>
      <c r="AF43" s="136">
        <f>$C43*VLOOKUP($A43,'Non-energy Multiplier'!$A$1:$AQ$44,COLUMN('Non-energy Multiplier'!AF$1),0)</f>
        <v>0</v>
      </c>
      <c r="AG43" s="136">
        <f>$C43*VLOOKUP($A43,'Non-energy Multiplier'!$A$1:$AQ$44,COLUMN('Non-energy Multiplier'!AG$1),0)</f>
        <v>0</v>
      </c>
      <c r="AH43" s="136">
        <f>$C43*VLOOKUP($A43,'Non-energy Multiplier'!$A$1:$AQ$44,COLUMN('Non-energy Multiplier'!AH$1),0)</f>
        <v>0</v>
      </c>
      <c r="AI43" s="136">
        <f>$C43*VLOOKUP($A43,'Non-energy Multiplier'!$A$1:$AQ$44,COLUMN('Non-energy Multiplier'!AI$1),0)</f>
        <v>0</v>
      </c>
      <c r="AJ43" s="136">
        <f>$C43*VLOOKUP($A43,'Non-energy Multiplier'!$A$1:$AQ$44,COLUMN('Non-energy Multiplier'!AJ$1),0)</f>
        <v>0</v>
      </c>
      <c r="AK43" s="136">
        <f>$C43*VLOOKUP($A43,'Non-energy Multiplier'!$A$1:$AQ$44,COLUMN('Non-energy Multiplier'!AK$1),0)</f>
        <v>0</v>
      </c>
      <c r="AL43" s="136">
        <f>$C43*VLOOKUP($A43,'Non-energy Multiplier'!$A$1:$AQ$44,COLUMN('Non-energy Multiplier'!AL$1),0)</f>
        <v>0</v>
      </c>
      <c r="AM43" s="136">
        <f>$C43*VLOOKUP($A43,'Non-energy Multiplier'!$A$1:$AQ$44,COLUMN('Non-energy Multiplier'!AM$1),0)</f>
        <v>0</v>
      </c>
      <c r="AN43" s="136">
        <f>$C43*VLOOKUP($A43,'Non-energy Multiplier'!$A$1:$AQ$44,COLUMN('Non-energy Multiplier'!AN$1),0)</f>
        <v>0</v>
      </c>
      <c r="AO43" s="136">
        <f>$C43*VLOOKUP($A43,'Non-energy Multiplier'!$A$1:$AQ$44,COLUMN('Non-energy Multiplier'!AO$1),0)</f>
        <v>0</v>
      </c>
      <c r="AP43" s="136">
        <f>$C43*VLOOKUP($A43,'Non-energy Multiplier'!$A$1:$AQ$44,COLUMN('Non-energy Multiplier'!AP$1),0)</f>
        <v>0</v>
      </c>
      <c r="AQ43" s="136">
        <f>$C43*VLOOKUP($A43,'Non-energy Multiplier'!$A$1:$AQ$44,COLUMN('Non-energy Multiplier'!AQ$1),0)</f>
        <v>0</v>
      </c>
      <c r="AR43" s="136" t="str">
        <f>VLOOKUP($A43,'Sector Match'!$A$1:$B$43,2,0)</f>
        <v>water and waste 36T39</v>
      </c>
    </row>
    <row r="44" spans="1:44" x14ac:dyDescent="0.2">
      <c r="A44" s="76" t="s">
        <v>123</v>
      </c>
      <c r="B44" s="224">
        <f>'Non-energy Use 2019'!F157</f>
        <v>0</v>
      </c>
      <c r="C44" s="224">
        <f>'Non-energy Use 2020'!F156</f>
        <v>0</v>
      </c>
      <c r="D44" s="224">
        <f>$C44*VLOOKUP($A44,'Non-energy Multiplier'!$A$1:$AQ$44,COLUMN('Non-energy Multiplier'!D$1),0)</f>
        <v>0</v>
      </c>
      <c r="E44" s="224">
        <f>$C44*VLOOKUP($A44,'Non-energy Multiplier'!$A$1:$AQ$44,COLUMN('Non-energy Multiplier'!E$1),0)</f>
        <v>0</v>
      </c>
      <c r="F44" s="224">
        <f>$C44*VLOOKUP($A44,'Non-energy Multiplier'!$A$1:$AQ$44,COLUMN('Non-energy Multiplier'!F$1),0)</f>
        <v>0</v>
      </c>
      <c r="G44" s="224">
        <f>$C44*VLOOKUP($A44,'Non-energy Multiplier'!$A$1:$AQ$44,COLUMN('Non-energy Multiplier'!G$1),0)</f>
        <v>0</v>
      </c>
      <c r="H44" s="224">
        <f>$C44*VLOOKUP($A44,'Non-energy Multiplier'!$A$1:$AQ$44,COLUMN('Non-energy Multiplier'!H$1),0)</f>
        <v>0</v>
      </c>
      <c r="I44" s="224">
        <f>$C44*VLOOKUP($A44,'Non-energy Multiplier'!$A$1:$AQ$44,COLUMN('Non-energy Multiplier'!I$1),0)</f>
        <v>0</v>
      </c>
      <c r="J44" s="224">
        <f>$C44*VLOOKUP($A44,'Non-energy Multiplier'!$A$1:$AQ$44,COLUMN('Non-energy Multiplier'!J$1),0)</f>
        <v>0</v>
      </c>
      <c r="K44" s="224">
        <f>$C44*VLOOKUP($A44,'Non-energy Multiplier'!$A$1:$AQ$44,COLUMN('Non-energy Multiplier'!K$1),0)</f>
        <v>0</v>
      </c>
      <c r="L44" s="224">
        <f>$C44*VLOOKUP($A44,'Non-energy Multiplier'!$A$1:$AQ$44,COLUMN('Non-energy Multiplier'!L$1),0)</f>
        <v>0</v>
      </c>
      <c r="M44" s="224">
        <f>$C44*VLOOKUP($A44,'Non-energy Multiplier'!$A$1:$AQ$44,COLUMN('Non-energy Multiplier'!M$1),0)</f>
        <v>0</v>
      </c>
      <c r="N44" s="224">
        <f>$C44*VLOOKUP($A44,'Non-energy Multiplier'!$A$1:$AQ$44,COLUMN('Non-energy Multiplier'!N$1),0)</f>
        <v>0</v>
      </c>
      <c r="O44" s="224">
        <f>$C44*VLOOKUP($A44,'Non-energy Multiplier'!$A$1:$AQ$44,COLUMN('Non-energy Multiplier'!O$1),0)</f>
        <v>0</v>
      </c>
      <c r="P44" s="224">
        <f>$C44*VLOOKUP($A44,'Non-energy Multiplier'!$A$1:$AQ$44,COLUMN('Non-energy Multiplier'!P$1),0)</f>
        <v>0</v>
      </c>
      <c r="Q44" s="224">
        <f>$C44*VLOOKUP($A44,'Non-energy Multiplier'!$A$1:$AQ$44,COLUMN('Non-energy Multiplier'!Q$1),0)</f>
        <v>0</v>
      </c>
      <c r="R44" s="224">
        <f>$C44*VLOOKUP($A44,'Non-energy Multiplier'!$A$1:$AQ$44,COLUMN('Non-energy Multiplier'!R$1),0)</f>
        <v>0</v>
      </c>
      <c r="S44" s="224">
        <f>$C44*VLOOKUP($A44,'Non-energy Multiplier'!$A$1:$AQ$44,COLUMN('Non-energy Multiplier'!S$1),0)</f>
        <v>0</v>
      </c>
      <c r="T44" s="224">
        <f>$C44*VLOOKUP($A44,'Non-energy Multiplier'!$A$1:$AQ$44,COLUMN('Non-energy Multiplier'!T$1),0)</f>
        <v>0</v>
      </c>
      <c r="U44" s="224">
        <f>$C44*VLOOKUP($A44,'Non-energy Multiplier'!$A$1:$AQ$44,COLUMN('Non-energy Multiplier'!U$1),0)</f>
        <v>0</v>
      </c>
      <c r="V44" s="224">
        <f>$C44*VLOOKUP($A44,'Non-energy Multiplier'!$A$1:$AQ$44,COLUMN('Non-energy Multiplier'!V$1),0)</f>
        <v>0</v>
      </c>
      <c r="W44" s="224">
        <f>$C44*VLOOKUP($A44,'Non-energy Multiplier'!$A$1:$AQ$44,COLUMN('Non-energy Multiplier'!W$1),0)</f>
        <v>0</v>
      </c>
      <c r="X44" s="224">
        <f>$C44*VLOOKUP($A44,'Non-energy Multiplier'!$A$1:$AQ$44,COLUMN('Non-energy Multiplier'!X$1),0)</f>
        <v>0</v>
      </c>
      <c r="Y44" s="224">
        <f>$C44*VLOOKUP($A44,'Non-energy Multiplier'!$A$1:$AQ$44,COLUMN('Non-energy Multiplier'!Y$1),0)</f>
        <v>0</v>
      </c>
      <c r="Z44" s="224">
        <f>$C44*VLOOKUP($A44,'Non-energy Multiplier'!$A$1:$AQ$44,COLUMN('Non-energy Multiplier'!Z$1),0)</f>
        <v>0</v>
      </c>
      <c r="AA44" s="224">
        <f>$C44*VLOOKUP($A44,'Non-energy Multiplier'!$A$1:$AQ$44,COLUMN('Non-energy Multiplier'!AA$1),0)</f>
        <v>0</v>
      </c>
      <c r="AB44" s="224">
        <f>$C44*VLOOKUP($A44,'Non-energy Multiplier'!$A$1:$AQ$44,COLUMN('Non-energy Multiplier'!AB$1),0)</f>
        <v>0</v>
      </c>
      <c r="AC44" s="224">
        <f>$C44*VLOOKUP($A44,'Non-energy Multiplier'!$A$1:$AQ$44,COLUMN('Non-energy Multiplier'!AC$1),0)</f>
        <v>0</v>
      </c>
      <c r="AD44" s="224">
        <f>$C44*VLOOKUP($A44,'Non-energy Multiplier'!$A$1:$AQ$44,COLUMN('Non-energy Multiplier'!AD$1),0)</f>
        <v>0</v>
      </c>
      <c r="AE44" s="224">
        <f>$C44*VLOOKUP($A44,'Non-energy Multiplier'!$A$1:$AQ$44,COLUMN('Non-energy Multiplier'!AE$1),0)</f>
        <v>0</v>
      </c>
      <c r="AF44" s="224">
        <f>$C44*VLOOKUP($A44,'Non-energy Multiplier'!$A$1:$AQ$44,COLUMN('Non-energy Multiplier'!AF$1),0)</f>
        <v>0</v>
      </c>
      <c r="AG44" s="224">
        <f>$C44*VLOOKUP($A44,'Non-energy Multiplier'!$A$1:$AQ$44,COLUMN('Non-energy Multiplier'!AG$1),0)</f>
        <v>0</v>
      </c>
      <c r="AH44" s="224">
        <f>$C44*VLOOKUP($A44,'Non-energy Multiplier'!$A$1:$AQ$44,COLUMN('Non-energy Multiplier'!AH$1),0)</f>
        <v>0</v>
      </c>
      <c r="AI44" s="224">
        <f>$C44*VLOOKUP($A44,'Non-energy Multiplier'!$A$1:$AQ$44,COLUMN('Non-energy Multiplier'!AI$1),0)</f>
        <v>0</v>
      </c>
      <c r="AJ44" s="224">
        <f>$C44*VLOOKUP($A44,'Non-energy Multiplier'!$A$1:$AQ$44,COLUMN('Non-energy Multiplier'!AJ$1),0)</f>
        <v>0</v>
      </c>
      <c r="AK44" s="224">
        <f>$C44*VLOOKUP($A44,'Non-energy Multiplier'!$A$1:$AQ$44,COLUMN('Non-energy Multiplier'!AK$1),0)</f>
        <v>0</v>
      </c>
      <c r="AL44" s="224">
        <f>$C44*VLOOKUP($A44,'Non-energy Multiplier'!$A$1:$AQ$44,COLUMN('Non-energy Multiplier'!AL$1),0)</f>
        <v>0</v>
      </c>
      <c r="AM44" s="224">
        <f>$C44*VLOOKUP($A44,'Non-energy Multiplier'!$A$1:$AQ$44,COLUMN('Non-energy Multiplier'!AM$1),0)</f>
        <v>0</v>
      </c>
      <c r="AN44" s="224">
        <f>$C44*VLOOKUP($A44,'Non-energy Multiplier'!$A$1:$AQ$44,COLUMN('Non-energy Multiplier'!AN$1),0)</f>
        <v>0</v>
      </c>
      <c r="AO44" s="224">
        <f>$C44*VLOOKUP($A44,'Non-energy Multiplier'!$A$1:$AQ$44,COLUMN('Non-energy Multiplier'!AO$1),0)</f>
        <v>0</v>
      </c>
      <c r="AP44" s="224">
        <f>$C44*VLOOKUP($A44,'Non-energy Multiplier'!$A$1:$AQ$44,COLUMN('Non-energy Multiplier'!AP$1),0)</f>
        <v>0</v>
      </c>
      <c r="AQ44" s="224">
        <f>$C44*VLOOKUP($A44,'Non-energy Multiplier'!$A$1:$AQ$44,COLUMN('Non-energy Multiplier'!AQ$1),0)</f>
        <v>0</v>
      </c>
      <c r="AR44" s="136" t="str">
        <f>VLOOKUP($A44,'Sector Match'!$A$1:$B$43,2,0)</f>
        <v>construction 41T43</v>
      </c>
    </row>
    <row r="49" spans="1:43" x14ac:dyDescent="0.2">
      <c r="B49" s="224">
        <v>2019</v>
      </c>
      <c r="C49" s="224">
        <v>2020</v>
      </c>
      <c r="D49" s="224">
        <v>2021</v>
      </c>
      <c r="E49" s="224">
        <v>2022</v>
      </c>
      <c r="F49" s="224">
        <v>2023</v>
      </c>
      <c r="G49" s="224">
        <v>2024</v>
      </c>
      <c r="H49" s="224">
        <v>2025</v>
      </c>
      <c r="I49" s="224">
        <v>2026</v>
      </c>
      <c r="J49" s="224">
        <v>2027</v>
      </c>
      <c r="K49" s="224">
        <v>2028</v>
      </c>
      <c r="L49" s="224">
        <v>2029</v>
      </c>
      <c r="M49" s="224">
        <v>2030</v>
      </c>
      <c r="N49" s="224">
        <v>2031</v>
      </c>
      <c r="O49" s="224">
        <v>2032</v>
      </c>
      <c r="P49" s="224">
        <v>2033</v>
      </c>
      <c r="Q49" s="224">
        <v>2034</v>
      </c>
      <c r="R49" s="224">
        <v>2035</v>
      </c>
      <c r="S49" s="224">
        <v>2036</v>
      </c>
      <c r="T49" s="224">
        <v>2037</v>
      </c>
      <c r="U49" s="224">
        <v>2038</v>
      </c>
      <c r="V49" s="224">
        <v>2039</v>
      </c>
      <c r="W49" s="224">
        <v>2040</v>
      </c>
      <c r="X49" s="224">
        <v>2041</v>
      </c>
      <c r="Y49" s="224">
        <v>2042</v>
      </c>
      <c r="Z49" s="224">
        <v>2043</v>
      </c>
      <c r="AA49" s="224">
        <v>2044</v>
      </c>
      <c r="AB49" s="224">
        <v>2045</v>
      </c>
      <c r="AC49" s="224">
        <v>2046</v>
      </c>
      <c r="AD49" s="224">
        <v>2047</v>
      </c>
      <c r="AE49" s="224">
        <v>2048</v>
      </c>
      <c r="AF49" s="224">
        <v>2049</v>
      </c>
      <c r="AG49" s="224">
        <v>2050</v>
      </c>
      <c r="AH49" s="224">
        <v>2051</v>
      </c>
      <c r="AI49" s="224">
        <v>2052</v>
      </c>
      <c r="AJ49" s="224">
        <v>2053</v>
      </c>
      <c r="AK49" s="224">
        <v>2054</v>
      </c>
      <c r="AL49" s="224">
        <v>2055</v>
      </c>
      <c r="AM49" s="224">
        <v>2056</v>
      </c>
      <c r="AN49" s="224">
        <v>2057</v>
      </c>
      <c r="AO49" s="224">
        <v>2058</v>
      </c>
      <c r="AP49" s="224">
        <v>2059</v>
      </c>
      <c r="AQ49" s="224">
        <v>2060</v>
      </c>
    </row>
    <row r="50" spans="1:43" x14ac:dyDescent="0.2">
      <c r="A50" s="106" t="s">
        <v>339</v>
      </c>
      <c r="B50" s="233">
        <f t="shared" ref="B50:B74" si="0">SUMIFS(B$2:B$44,$AR$2:$AR$44,$A50)</f>
        <v>0</v>
      </c>
      <c r="C50" s="233">
        <f t="shared" ref="C50:AQ56" si="1">SUMIFS(C$2:C$44,$AR$2:$AR$44,$A50)</f>
        <v>0</v>
      </c>
      <c r="D50" s="233">
        <f t="shared" si="1"/>
        <v>0</v>
      </c>
      <c r="E50" s="233">
        <f t="shared" si="1"/>
        <v>0</v>
      </c>
      <c r="F50" s="233">
        <f t="shared" si="1"/>
        <v>0</v>
      </c>
      <c r="G50" s="233">
        <f t="shared" si="1"/>
        <v>0</v>
      </c>
      <c r="H50" s="233">
        <f t="shared" si="1"/>
        <v>0</v>
      </c>
      <c r="I50" s="233">
        <f t="shared" si="1"/>
        <v>0</v>
      </c>
      <c r="J50" s="233">
        <f t="shared" si="1"/>
        <v>0</v>
      </c>
      <c r="K50" s="233">
        <f t="shared" si="1"/>
        <v>0</v>
      </c>
      <c r="L50" s="233">
        <f t="shared" si="1"/>
        <v>0</v>
      </c>
      <c r="M50" s="233">
        <f t="shared" si="1"/>
        <v>0</v>
      </c>
      <c r="N50" s="233">
        <f t="shared" si="1"/>
        <v>0</v>
      </c>
      <c r="O50" s="233">
        <f t="shared" si="1"/>
        <v>0</v>
      </c>
      <c r="P50" s="233">
        <f t="shared" si="1"/>
        <v>0</v>
      </c>
      <c r="Q50" s="233">
        <f t="shared" si="1"/>
        <v>0</v>
      </c>
      <c r="R50" s="233">
        <f t="shared" si="1"/>
        <v>0</v>
      </c>
      <c r="S50" s="233">
        <f t="shared" si="1"/>
        <v>0</v>
      </c>
      <c r="T50" s="233">
        <f t="shared" si="1"/>
        <v>0</v>
      </c>
      <c r="U50" s="233">
        <f t="shared" si="1"/>
        <v>0</v>
      </c>
      <c r="V50" s="233">
        <f t="shared" si="1"/>
        <v>0</v>
      </c>
      <c r="W50" s="233">
        <f t="shared" si="1"/>
        <v>0</v>
      </c>
      <c r="X50" s="233">
        <f t="shared" si="1"/>
        <v>0</v>
      </c>
      <c r="Y50" s="233">
        <f t="shared" si="1"/>
        <v>0</v>
      </c>
      <c r="Z50" s="233">
        <f t="shared" si="1"/>
        <v>0</v>
      </c>
      <c r="AA50" s="233">
        <f t="shared" si="1"/>
        <v>0</v>
      </c>
      <c r="AB50" s="233">
        <f t="shared" si="1"/>
        <v>0</v>
      </c>
      <c r="AC50" s="233">
        <f t="shared" si="1"/>
        <v>0</v>
      </c>
      <c r="AD50" s="233">
        <f t="shared" si="1"/>
        <v>0</v>
      </c>
      <c r="AE50" s="233">
        <f t="shared" si="1"/>
        <v>0</v>
      </c>
      <c r="AF50" s="233">
        <f t="shared" si="1"/>
        <v>0</v>
      </c>
      <c r="AG50" s="233">
        <f t="shared" si="1"/>
        <v>0</v>
      </c>
      <c r="AH50" s="233">
        <f t="shared" si="1"/>
        <v>0</v>
      </c>
      <c r="AI50" s="233">
        <f t="shared" si="1"/>
        <v>0</v>
      </c>
      <c r="AJ50" s="233">
        <f t="shared" si="1"/>
        <v>0</v>
      </c>
      <c r="AK50" s="233">
        <f t="shared" si="1"/>
        <v>0</v>
      </c>
      <c r="AL50" s="233">
        <f t="shared" si="1"/>
        <v>0</v>
      </c>
      <c r="AM50" s="233">
        <f t="shared" si="1"/>
        <v>0</v>
      </c>
      <c r="AN50" s="233">
        <f t="shared" si="1"/>
        <v>0</v>
      </c>
      <c r="AO50" s="233">
        <f t="shared" si="1"/>
        <v>0</v>
      </c>
      <c r="AP50" s="233">
        <f t="shared" si="1"/>
        <v>0</v>
      </c>
      <c r="AQ50" s="233">
        <f t="shared" si="1"/>
        <v>0</v>
      </c>
    </row>
    <row r="51" spans="1:43" x14ac:dyDescent="0.2">
      <c r="A51" s="107" t="s">
        <v>125</v>
      </c>
      <c r="B51" s="136">
        <f t="shared" si="0"/>
        <v>0</v>
      </c>
      <c r="C51" s="136">
        <f t="shared" si="1"/>
        <v>0</v>
      </c>
      <c r="D51" s="136">
        <f t="shared" si="1"/>
        <v>0</v>
      </c>
      <c r="E51" s="136">
        <f t="shared" si="1"/>
        <v>0</v>
      </c>
      <c r="F51" s="136">
        <f t="shared" si="1"/>
        <v>0</v>
      </c>
      <c r="G51" s="136">
        <f t="shared" si="1"/>
        <v>0</v>
      </c>
      <c r="H51" s="136">
        <f t="shared" si="1"/>
        <v>0</v>
      </c>
      <c r="I51" s="136">
        <f t="shared" si="1"/>
        <v>0</v>
      </c>
      <c r="J51" s="136">
        <f t="shared" si="1"/>
        <v>0</v>
      </c>
      <c r="K51" s="136">
        <f t="shared" si="1"/>
        <v>0</v>
      </c>
      <c r="L51" s="136">
        <f t="shared" si="1"/>
        <v>0</v>
      </c>
      <c r="M51" s="136">
        <f t="shared" si="1"/>
        <v>0</v>
      </c>
      <c r="N51" s="136">
        <f t="shared" si="1"/>
        <v>0</v>
      </c>
      <c r="O51" s="136">
        <f t="shared" si="1"/>
        <v>0</v>
      </c>
      <c r="P51" s="136">
        <f t="shared" si="1"/>
        <v>0</v>
      </c>
      <c r="Q51" s="136">
        <f t="shared" si="1"/>
        <v>0</v>
      </c>
      <c r="R51" s="136">
        <f t="shared" si="1"/>
        <v>0</v>
      </c>
      <c r="S51" s="136">
        <f t="shared" si="1"/>
        <v>0</v>
      </c>
      <c r="T51" s="136">
        <f t="shared" si="1"/>
        <v>0</v>
      </c>
      <c r="U51" s="136">
        <f t="shared" si="1"/>
        <v>0</v>
      </c>
      <c r="V51" s="136">
        <f t="shared" si="1"/>
        <v>0</v>
      </c>
      <c r="W51" s="136">
        <f t="shared" si="1"/>
        <v>0</v>
      </c>
      <c r="X51" s="136">
        <f t="shared" si="1"/>
        <v>0</v>
      </c>
      <c r="Y51" s="136">
        <f t="shared" si="1"/>
        <v>0</v>
      </c>
      <c r="Z51" s="136">
        <f t="shared" si="1"/>
        <v>0</v>
      </c>
      <c r="AA51" s="136">
        <f t="shared" si="1"/>
        <v>0</v>
      </c>
      <c r="AB51" s="136">
        <f t="shared" si="1"/>
        <v>0</v>
      </c>
      <c r="AC51" s="136">
        <f t="shared" si="1"/>
        <v>0</v>
      </c>
      <c r="AD51" s="136">
        <f t="shared" si="1"/>
        <v>0</v>
      </c>
      <c r="AE51" s="136">
        <f t="shared" si="1"/>
        <v>0</v>
      </c>
      <c r="AF51" s="136">
        <f t="shared" si="1"/>
        <v>0</v>
      </c>
      <c r="AG51" s="136">
        <f t="shared" si="1"/>
        <v>0</v>
      </c>
      <c r="AH51" s="136">
        <f t="shared" si="1"/>
        <v>0</v>
      </c>
      <c r="AI51" s="136">
        <f t="shared" si="1"/>
        <v>0</v>
      </c>
      <c r="AJ51" s="136">
        <f t="shared" si="1"/>
        <v>0</v>
      </c>
      <c r="AK51" s="136">
        <f t="shared" si="1"/>
        <v>0</v>
      </c>
      <c r="AL51" s="136">
        <f t="shared" si="1"/>
        <v>0</v>
      </c>
      <c r="AM51" s="136">
        <f t="shared" si="1"/>
        <v>0</v>
      </c>
      <c r="AN51" s="136">
        <f t="shared" si="1"/>
        <v>0</v>
      </c>
      <c r="AO51" s="136">
        <f t="shared" si="1"/>
        <v>0</v>
      </c>
      <c r="AP51" s="136">
        <f t="shared" si="1"/>
        <v>0</v>
      </c>
      <c r="AQ51" s="136">
        <f t="shared" si="1"/>
        <v>0</v>
      </c>
    </row>
    <row r="52" spans="1:43" x14ac:dyDescent="0.2">
      <c r="A52" s="107" t="s">
        <v>126</v>
      </c>
      <c r="B52" s="136">
        <f t="shared" si="0"/>
        <v>0</v>
      </c>
      <c r="C52" s="136">
        <f t="shared" si="1"/>
        <v>0</v>
      </c>
      <c r="D52" s="136">
        <f t="shared" si="1"/>
        <v>0</v>
      </c>
      <c r="E52" s="136">
        <f t="shared" si="1"/>
        <v>0</v>
      </c>
      <c r="F52" s="136">
        <f t="shared" si="1"/>
        <v>0</v>
      </c>
      <c r="G52" s="136">
        <f t="shared" si="1"/>
        <v>0</v>
      </c>
      <c r="H52" s="136">
        <f t="shared" si="1"/>
        <v>0</v>
      </c>
      <c r="I52" s="136">
        <f t="shared" si="1"/>
        <v>0</v>
      </c>
      <c r="J52" s="136">
        <f t="shared" si="1"/>
        <v>0</v>
      </c>
      <c r="K52" s="136">
        <f t="shared" si="1"/>
        <v>0</v>
      </c>
      <c r="L52" s="136">
        <f t="shared" si="1"/>
        <v>0</v>
      </c>
      <c r="M52" s="136">
        <f t="shared" si="1"/>
        <v>0</v>
      </c>
      <c r="N52" s="136">
        <f t="shared" si="1"/>
        <v>0</v>
      </c>
      <c r="O52" s="136">
        <f t="shared" si="1"/>
        <v>0</v>
      </c>
      <c r="P52" s="136">
        <f t="shared" si="1"/>
        <v>0</v>
      </c>
      <c r="Q52" s="136">
        <f t="shared" si="1"/>
        <v>0</v>
      </c>
      <c r="R52" s="136">
        <f t="shared" si="1"/>
        <v>0</v>
      </c>
      <c r="S52" s="136">
        <f t="shared" si="1"/>
        <v>0</v>
      </c>
      <c r="T52" s="136">
        <f t="shared" si="1"/>
        <v>0</v>
      </c>
      <c r="U52" s="136">
        <f t="shared" si="1"/>
        <v>0</v>
      </c>
      <c r="V52" s="136">
        <f t="shared" si="1"/>
        <v>0</v>
      </c>
      <c r="W52" s="136">
        <f t="shared" si="1"/>
        <v>0</v>
      </c>
      <c r="X52" s="136">
        <f t="shared" si="1"/>
        <v>0</v>
      </c>
      <c r="Y52" s="136">
        <f t="shared" si="1"/>
        <v>0</v>
      </c>
      <c r="Z52" s="136">
        <f t="shared" si="1"/>
        <v>0</v>
      </c>
      <c r="AA52" s="136">
        <f t="shared" si="1"/>
        <v>0</v>
      </c>
      <c r="AB52" s="136">
        <f t="shared" si="1"/>
        <v>0</v>
      </c>
      <c r="AC52" s="136">
        <f t="shared" si="1"/>
        <v>0</v>
      </c>
      <c r="AD52" s="136">
        <f t="shared" si="1"/>
        <v>0</v>
      </c>
      <c r="AE52" s="136">
        <f t="shared" si="1"/>
        <v>0</v>
      </c>
      <c r="AF52" s="136">
        <f t="shared" si="1"/>
        <v>0</v>
      </c>
      <c r="AG52" s="136">
        <f t="shared" si="1"/>
        <v>0</v>
      </c>
      <c r="AH52" s="136">
        <f t="shared" si="1"/>
        <v>0</v>
      </c>
      <c r="AI52" s="136">
        <f t="shared" si="1"/>
        <v>0</v>
      </c>
      <c r="AJ52" s="136">
        <f t="shared" si="1"/>
        <v>0</v>
      </c>
      <c r="AK52" s="136">
        <f t="shared" si="1"/>
        <v>0</v>
      </c>
      <c r="AL52" s="136">
        <f t="shared" si="1"/>
        <v>0</v>
      </c>
      <c r="AM52" s="136">
        <f t="shared" si="1"/>
        <v>0</v>
      </c>
      <c r="AN52" s="136">
        <f t="shared" si="1"/>
        <v>0</v>
      </c>
      <c r="AO52" s="136">
        <f t="shared" si="1"/>
        <v>0</v>
      </c>
      <c r="AP52" s="136">
        <f t="shared" si="1"/>
        <v>0</v>
      </c>
      <c r="AQ52" s="136">
        <f t="shared" si="1"/>
        <v>0</v>
      </c>
    </row>
    <row r="53" spans="1:43" x14ac:dyDescent="0.2">
      <c r="A53" s="107" t="s">
        <v>127</v>
      </c>
      <c r="B53" s="136">
        <f t="shared" si="0"/>
        <v>0</v>
      </c>
      <c r="C53" s="136">
        <f t="shared" si="1"/>
        <v>0</v>
      </c>
      <c r="D53" s="136">
        <f t="shared" si="1"/>
        <v>0</v>
      </c>
      <c r="E53" s="136">
        <f t="shared" si="1"/>
        <v>0</v>
      </c>
      <c r="F53" s="136">
        <f t="shared" si="1"/>
        <v>0</v>
      </c>
      <c r="G53" s="136">
        <f t="shared" si="1"/>
        <v>0</v>
      </c>
      <c r="H53" s="136">
        <f t="shared" si="1"/>
        <v>0</v>
      </c>
      <c r="I53" s="136">
        <f t="shared" si="1"/>
        <v>0</v>
      </c>
      <c r="J53" s="136">
        <f t="shared" si="1"/>
        <v>0</v>
      </c>
      <c r="K53" s="136">
        <f t="shared" si="1"/>
        <v>0</v>
      </c>
      <c r="L53" s="136">
        <f t="shared" si="1"/>
        <v>0</v>
      </c>
      <c r="M53" s="136">
        <f t="shared" si="1"/>
        <v>0</v>
      </c>
      <c r="N53" s="136">
        <f t="shared" si="1"/>
        <v>0</v>
      </c>
      <c r="O53" s="136">
        <f t="shared" si="1"/>
        <v>0</v>
      </c>
      <c r="P53" s="136">
        <f t="shared" si="1"/>
        <v>0</v>
      </c>
      <c r="Q53" s="136">
        <f t="shared" si="1"/>
        <v>0</v>
      </c>
      <c r="R53" s="136">
        <f t="shared" si="1"/>
        <v>0</v>
      </c>
      <c r="S53" s="136">
        <f t="shared" si="1"/>
        <v>0</v>
      </c>
      <c r="T53" s="136">
        <f t="shared" si="1"/>
        <v>0</v>
      </c>
      <c r="U53" s="136">
        <f t="shared" si="1"/>
        <v>0</v>
      </c>
      <c r="V53" s="136">
        <f t="shared" si="1"/>
        <v>0</v>
      </c>
      <c r="W53" s="136">
        <f t="shared" si="1"/>
        <v>0</v>
      </c>
      <c r="X53" s="136">
        <f t="shared" si="1"/>
        <v>0</v>
      </c>
      <c r="Y53" s="136">
        <f t="shared" si="1"/>
        <v>0</v>
      </c>
      <c r="Z53" s="136">
        <f t="shared" si="1"/>
        <v>0</v>
      </c>
      <c r="AA53" s="136">
        <f t="shared" si="1"/>
        <v>0</v>
      </c>
      <c r="AB53" s="136">
        <f t="shared" si="1"/>
        <v>0</v>
      </c>
      <c r="AC53" s="136">
        <f t="shared" si="1"/>
        <v>0</v>
      </c>
      <c r="AD53" s="136">
        <f t="shared" si="1"/>
        <v>0</v>
      </c>
      <c r="AE53" s="136">
        <f t="shared" si="1"/>
        <v>0</v>
      </c>
      <c r="AF53" s="136">
        <f t="shared" si="1"/>
        <v>0</v>
      </c>
      <c r="AG53" s="136">
        <f t="shared" si="1"/>
        <v>0</v>
      </c>
      <c r="AH53" s="136">
        <f t="shared" si="1"/>
        <v>0</v>
      </c>
      <c r="AI53" s="136">
        <f t="shared" si="1"/>
        <v>0</v>
      </c>
      <c r="AJ53" s="136">
        <f t="shared" si="1"/>
        <v>0</v>
      </c>
      <c r="AK53" s="136">
        <f t="shared" si="1"/>
        <v>0</v>
      </c>
      <c r="AL53" s="136">
        <f t="shared" si="1"/>
        <v>0</v>
      </c>
      <c r="AM53" s="136">
        <f t="shared" si="1"/>
        <v>0</v>
      </c>
      <c r="AN53" s="136">
        <f t="shared" si="1"/>
        <v>0</v>
      </c>
      <c r="AO53" s="136">
        <f t="shared" si="1"/>
        <v>0</v>
      </c>
      <c r="AP53" s="136">
        <f t="shared" si="1"/>
        <v>0</v>
      </c>
      <c r="AQ53" s="136">
        <f t="shared" si="1"/>
        <v>0</v>
      </c>
    </row>
    <row r="54" spans="1:43" x14ac:dyDescent="0.2">
      <c r="A54" s="107" t="s">
        <v>128</v>
      </c>
      <c r="B54" s="136">
        <f t="shared" si="0"/>
        <v>0</v>
      </c>
      <c r="C54" s="136">
        <f t="shared" si="1"/>
        <v>0</v>
      </c>
      <c r="D54" s="136">
        <f t="shared" si="1"/>
        <v>0</v>
      </c>
      <c r="E54" s="136">
        <f t="shared" si="1"/>
        <v>0</v>
      </c>
      <c r="F54" s="136">
        <f t="shared" si="1"/>
        <v>0</v>
      </c>
      <c r="G54" s="136">
        <f t="shared" si="1"/>
        <v>0</v>
      </c>
      <c r="H54" s="136">
        <f t="shared" si="1"/>
        <v>0</v>
      </c>
      <c r="I54" s="136">
        <f t="shared" si="1"/>
        <v>0</v>
      </c>
      <c r="J54" s="136">
        <f t="shared" si="1"/>
        <v>0</v>
      </c>
      <c r="K54" s="136">
        <f t="shared" si="1"/>
        <v>0</v>
      </c>
      <c r="L54" s="136">
        <f t="shared" si="1"/>
        <v>0</v>
      </c>
      <c r="M54" s="136">
        <f t="shared" si="1"/>
        <v>0</v>
      </c>
      <c r="N54" s="136">
        <f t="shared" si="1"/>
        <v>0</v>
      </c>
      <c r="O54" s="136">
        <f t="shared" si="1"/>
        <v>0</v>
      </c>
      <c r="P54" s="136">
        <f t="shared" si="1"/>
        <v>0</v>
      </c>
      <c r="Q54" s="136">
        <f t="shared" si="1"/>
        <v>0</v>
      </c>
      <c r="R54" s="136">
        <f t="shared" si="1"/>
        <v>0</v>
      </c>
      <c r="S54" s="136">
        <f t="shared" si="1"/>
        <v>0</v>
      </c>
      <c r="T54" s="136">
        <f t="shared" si="1"/>
        <v>0</v>
      </c>
      <c r="U54" s="136">
        <f t="shared" si="1"/>
        <v>0</v>
      </c>
      <c r="V54" s="136">
        <f t="shared" si="1"/>
        <v>0</v>
      </c>
      <c r="W54" s="136">
        <f t="shared" si="1"/>
        <v>0</v>
      </c>
      <c r="X54" s="136">
        <f t="shared" si="1"/>
        <v>0</v>
      </c>
      <c r="Y54" s="136">
        <f t="shared" si="1"/>
        <v>0</v>
      </c>
      <c r="Z54" s="136">
        <f t="shared" si="1"/>
        <v>0</v>
      </c>
      <c r="AA54" s="136">
        <f t="shared" si="1"/>
        <v>0</v>
      </c>
      <c r="AB54" s="136">
        <f t="shared" si="1"/>
        <v>0</v>
      </c>
      <c r="AC54" s="136">
        <f t="shared" si="1"/>
        <v>0</v>
      </c>
      <c r="AD54" s="136">
        <f t="shared" si="1"/>
        <v>0</v>
      </c>
      <c r="AE54" s="136">
        <f t="shared" si="1"/>
        <v>0</v>
      </c>
      <c r="AF54" s="136">
        <f t="shared" si="1"/>
        <v>0</v>
      </c>
      <c r="AG54" s="136">
        <f t="shared" si="1"/>
        <v>0</v>
      </c>
      <c r="AH54" s="136">
        <f t="shared" si="1"/>
        <v>0</v>
      </c>
      <c r="AI54" s="136">
        <f t="shared" si="1"/>
        <v>0</v>
      </c>
      <c r="AJ54" s="136">
        <f t="shared" si="1"/>
        <v>0</v>
      </c>
      <c r="AK54" s="136">
        <f t="shared" si="1"/>
        <v>0</v>
      </c>
      <c r="AL54" s="136">
        <f t="shared" si="1"/>
        <v>0</v>
      </c>
      <c r="AM54" s="136">
        <f t="shared" si="1"/>
        <v>0</v>
      </c>
      <c r="AN54" s="136">
        <f t="shared" si="1"/>
        <v>0</v>
      </c>
      <c r="AO54" s="136">
        <f t="shared" si="1"/>
        <v>0</v>
      </c>
      <c r="AP54" s="136">
        <f t="shared" si="1"/>
        <v>0</v>
      </c>
      <c r="AQ54" s="136">
        <f t="shared" si="1"/>
        <v>0</v>
      </c>
    </row>
    <row r="55" spans="1:43" x14ac:dyDescent="0.2">
      <c r="A55" s="107" t="s">
        <v>129</v>
      </c>
      <c r="B55" s="136">
        <f t="shared" si="0"/>
        <v>0</v>
      </c>
      <c r="C55" s="136">
        <f t="shared" si="1"/>
        <v>0</v>
      </c>
      <c r="D55" s="136">
        <f t="shared" si="1"/>
        <v>0</v>
      </c>
      <c r="E55" s="136">
        <f t="shared" si="1"/>
        <v>0</v>
      </c>
      <c r="F55" s="136">
        <f t="shared" si="1"/>
        <v>0</v>
      </c>
      <c r="G55" s="136">
        <f t="shared" si="1"/>
        <v>0</v>
      </c>
      <c r="H55" s="136">
        <f t="shared" si="1"/>
        <v>0</v>
      </c>
      <c r="I55" s="136">
        <f t="shared" si="1"/>
        <v>0</v>
      </c>
      <c r="J55" s="136">
        <f t="shared" si="1"/>
        <v>0</v>
      </c>
      <c r="K55" s="136">
        <f t="shared" si="1"/>
        <v>0</v>
      </c>
      <c r="L55" s="136">
        <f t="shared" si="1"/>
        <v>0</v>
      </c>
      <c r="M55" s="136">
        <f t="shared" si="1"/>
        <v>0</v>
      </c>
      <c r="N55" s="136">
        <f t="shared" si="1"/>
        <v>0</v>
      </c>
      <c r="O55" s="136">
        <f t="shared" si="1"/>
        <v>0</v>
      </c>
      <c r="P55" s="136">
        <f t="shared" si="1"/>
        <v>0</v>
      </c>
      <c r="Q55" s="136">
        <f t="shared" si="1"/>
        <v>0</v>
      </c>
      <c r="R55" s="136">
        <f t="shared" si="1"/>
        <v>0</v>
      </c>
      <c r="S55" s="136">
        <f t="shared" si="1"/>
        <v>0</v>
      </c>
      <c r="T55" s="136">
        <f t="shared" si="1"/>
        <v>0</v>
      </c>
      <c r="U55" s="136">
        <f t="shared" si="1"/>
        <v>0</v>
      </c>
      <c r="V55" s="136">
        <f t="shared" si="1"/>
        <v>0</v>
      </c>
      <c r="W55" s="136">
        <f t="shared" si="1"/>
        <v>0</v>
      </c>
      <c r="X55" s="136">
        <f t="shared" si="1"/>
        <v>0</v>
      </c>
      <c r="Y55" s="136">
        <f t="shared" si="1"/>
        <v>0</v>
      </c>
      <c r="Z55" s="136">
        <f t="shared" si="1"/>
        <v>0</v>
      </c>
      <c r="AA55" s="136">
        <f t="shared" si="1"/>
        <v>0</v>
      </c>
      <c r="AB55" s="136">
        <f t="shared" si="1"/>
        <v>0</v>
      </c>
      <c r="AC55" s="136">
        <f t="shared" si="1"/>
        <v>0</v>
      </c>
      <c r="AD55" s="136">
        <f t="shared" si="1"/>
        <v>0</v>
      </c>
      <c r="AE55" s="136">
        <f t="shared" si="1"/>
        <v>0</v>
      </c>
      <c r="AF55" s="136">
        <f t="shared" si="1"/>
        <v>0</v>
      </c>
      <c r="AG55" s="136">
        <f t="shared" si="1"/>
        <v>0</v>
      </c>
      <c r="AH55" s="136">
        <f t="shared" si="1"/>
        <v>0</v>
      </c>
      <c r="AI55" s="136">
        <f t="shared" si="1"/>
        <v>0</v>
      </c>
      <c r="AJ55" s="136">
        <f t="shared" si="1"/>
        <v>0</v>
      </c>
      <c r="AK55" s="136">
        <f t="shared" si="1"/>
        <v>0</v>
      </c>
      <c r="AL55" s="136">
        <f t="shared" si="1"/>
        <v>0</v>
      </c>
      <c r="AM55" s="136">
        <f t="shared" si="1"/>
        <v>0</v>
      </c>
      <c r="AN55" s="136">
        <f t="shared" si="1"/>
        <v>0</v>
      </c>
      <c r="AO55" s="136">
        <f t="shared" si="1"/>
        <v>0</v>
      </c>
      <c r="AP55" s="136">
        <f t="shared" si="1"/>
        <v>0</v>
      </c>
      <c r="AQ55" s="136">
        <f t="shared" si="1"/>
        <v>0</v>
      </c>
    </row>
    <row r="56" spans="1:43" x14ac:dyDescent="0.2">
      <c r="A56" s="107" t="s">
        <v>130</v>
      </c>
      <c r="B56" s="136">
        <f t="shared" si="0"/>
        <v>0</v>
      </c>
      <c r="C56" s="136">
        <f t="shared" si="1"/>
        <v>0</v>
      </c>
      <c r="D56" s="136">
        <f t="shared" si="1"/>
        <v>0</v>
      </c>
      <c r="E56" s="136">
        <f t="shared" si="1"/>
        <v>0</v>
      </c>
      <c r="F56" s="136">
        <f t="shared" si="1"/>
        <v>0</v>
      </c>
      <c r="G56" s="136">
        <f t="shared" si="1"/>
        <v>0</v>
      </c>
      <c r="H56" s="136">
        <f t="shared" si="1"/>
        <v>0</v>
      </c>
      <c r="I56" s="136">
        <f t="shared" si="1"/>
        <v>0</v>
      </c>
      <c r="J56" s="136">
        <f t="shared" si="1"/>
        <v>0</v>
      </c>
      <c r="K56" s="136">
        <f t="shared" si="1"/>
        <v>0</v>
      </c>
      <c r="L56" s="136">
        <f t="shared" ref="L56:AQ63" si="2">SUMIFS(L$2:L$44,$AR$2:$AR$44,$A56)</f>
        <v>0</v>
      </c>
      <c r="M56" s="136">
        <f t="shared" si="2"/>
        <v>0</v>
      </c>
      <c r="N56" s="136">
        <f t="shared" si="2"/>
        <v>0</v>
      </c>
      <c r="O56" s="136">
        <f t="shared" si="2"/>
        <v>0</v>
      </c>
      <c r="P56" s="136">
        <f t="shared" si="2"/>
        <v>0</v>
      </c>
      <c r="Q56" s="136">
        <f t="shared" si="2"/>
        <v>0</v>
      </c>
      <c r="R56" s="136">
        <f t="shared" si="2"/>
        <v>0</v>
      </c>
      <c r="S56" s="136">
        <f t="shared" si="2"/>
        <v>0</v>
      </c>
      <c r="T56" s="136">
        <f t="shared" si="2"/>
        <v>0</v>
      </c>
      <c r="U56" s="136">
        <f t="shared" si="2"/>
        <v>0</v>
      </c>
      <c r="V56" s="136">
        <f t="shared" si="2"/>
        <v>0</v>
      </c>
      <c r="W56" s="136">
        <f t="shared" si="2"/>
        <v>0</v>
      </c>
      <c r="X56" s="136">
        <f t="shared" si="2"/>
        <v>0</v>
      </c>
      <c r="Y56" s="136">
        <f t="shared" si="2"/>
        <v>0</v>
      </c>
      <c r="Z56" s="136">
        <f t="shared" si="2"/>
        <v>0</v>
      </c>
      <c r="AA56" s="136">
        <f t="shared" si="2"/>
        <v>0</v>
      </c>
      <c r="AB56" s="136">
        <f t="shared" si="2"/>
        <v>0</v>
      </c>
      <c r="AC56" s="136">
        <f t="shared" si="2"/>
        <v>0</v>
      </c>
      <c r="AD56" s="136">
        <f t="shared" si="2"/>
        <v>0</v>
      </c>
      <c r="AE56" s="136">
        <f t="shared" si="2"/>
        <v>0</v>
      </c>
      <c r="AF56" s="136">
        <f t="shared" si="2"/>
        <v>0</v>
      </c>
      <c r="AG56" s="136">
        <f t="shared" si="2"/>
        <v>0</v>
      </c>
      <c r="AH56" s="136">
        <f t="shared" si="2"/>
        <v>0</v>
      </c>
      <c r="AI56" s="136">
        <f t="shared" si="2"/>
        <v>0</v>
      </c>
      <c r="AJ56" s="136">
        <f t="shared" si="2"/>
        <v>0</v>
      </c>
      <c r="AK56" s="136">
        <f t="shared" si="2"/>
        <v>0</v>
      </c>
      <c r="AL56" s="136">
        <f t="shared" si="2"/>
        <v>0</v>
      </c>
      <c r="AM56" s="136">
        <f t="shared" si="2"/>
        <v>0</v>
      </c>
      <c r="AN56" s="136">
        <f t="shared" si="2"/>
        <v>0</v>
      </c>
      <c r="AO56" s="136">
        <f t="shared" si="2"/>
        <v>0</v>
      </c>
      <c r="AP56" s="136">
        <f t="shared" si="2"/>
        <v>0</v>
      </c>
      <c r="AQ56" s="136">
        <f t="shared" si="2"/>
        <v>0</v>
      </c>
    </row>
    <row r="57" spans="1:43" x14ac:dyDescent="0.2">
      <c r="A57" s="107" t="s">
        <v>131</v>
      </c>
      <c r="B57" s="136">
        <f t="shared" si="0"/>
        <v>0</v>
      </c>
      <c r="C57" s="136">
        <f t="shared" ref="C57:AP68" si="3">SUMIFS(C$2:C$44,$AR$2:$AR$44,$A57)</f>
        <v>0</v>
      </c>
      <c r="D57" s="136">
        <f t="shared" si="3"/>
        <v>0</v>
      </c>
      <c r="E57" s="136">
        <f t="shared" si="3"/>
        <v>0</v>
      </c>
      <c r="F57" s="136">
        <f t="shared" si="3"/>
        <v>0</v>
      </c>
      <c r="G57" s="136">
        <f t="shared" si="3"/>
        <v>0</v>
      </c>
      <c r="H57" s="136">
        <f t="shared" si="3"/>
        <v>0</v>
      </c>
      <c r="I57" s="136">
        <f t="shared" si="3"/>
        <v>0</v>
      </c>
      <c r="J57" s="136">
        <f t="shared" si="3"/>
        <v>0</v>
      </c>
      <c r="K57" s="136">
        <f t="shared" si="3"/>
        <v>0</v>
      </c>
      <c r="L57" s="136">
        <f t="shared" si="2"/>
        <v>0</v>
      </c>
      <c r="M57" s="136">
        <f t="shared" si="2"/>
        <v>0</v>
      </c>
      <c r="N57" s="136">
        <f t="shared" si="2"/>
        <v>0</v>
      </c>
      <c r="O57" s="136">
        <f t="shared" si="2"/>
        <v>0</v>
      </c>
      <c r="P57" s="136">
        <f t="shared" si="2"/>
        <v>0</v>
      </c>
      <c r="Q57" s="136">
        <f t="shared" si="2"/>
        <v>0</v>
      </c>
      <c r="R57" s="136">
        <f t="shared" si="2"/>
        <v>0</v>
      </c>
      <c r="S57" s="136">
        <f t="shared" si="2"/>
        <v>0</v>
      </c>
      <c r="T57" s="136">
        <f t="shared" si="2"/>
        <v>0</v>
      </c>
      <c r="U57" s="136">
        <f t="shared" si="2"/>
        <v>0</v>
      </c>
      <c r="V57" s="136">
        <f t="shared" si="2"/>
        <v>0</v>
      </c>
      <c r="W57" s="136">
        <f t="shared" si="2"/>
        <v>0</v>
      </c>
      <c r="X57" s="136">
        <f t="shared" si="2"/>
        <v>0</v>
      </c>
      <c r="Y57" s="136">
        <f t="shared" si="2"/>
        <v>0</v>
      </c>
      <c r="Z57" s="136">
        <f t="shared" si="2"/>
        <v>0</v>
      </c>
      <c r="AA57" s="136">
        <f t="shared" si="2"/>
        <v>0</v>
      </c>
      <c r="AB57" s="136">
        <f t="shared" si="2"/>
        <v>0</v>
      </c>
      <c r="AC57" s="136">
        <f t="shared" si="2"/>
        <v>0</v>
      </c>
      <c r="AD57" s="136">
        <f t="shared" si="2"/>
        <v>0</v>
      </c>
      <c r="AE57" s="136">
        <f t="shared" si="2"/>
        <v>0</v>
      </c>
      <c r="AF57" s="136">
        <f t="shared" si="2"/>
        <v>0</v>
      </c>
      <c r="AG57" s="136">
        <f t="shared" si="2"/>
        <v>0</v>
      </c>
      <c r="AH57" s="136">
        <f t="shared" si="2"/>
        <v>0</v>
      </c>
      <c r="AI57" s="136">
        <f t="shared" si="2"/>
        <v>0</v>
      </c>
      <c r="AJ57" s="136">
        <f t="shared" si="2"/>
        <v>0</v>
      </c>
      <c r="AK57" s="136">
        <f t="shared" si="2"/>
        <v>0</v>
      </c>
      <c r="AL57" s="136">
        <f t="shared" si="2"/>
        <v>0</v>
      </c>
      <c r="AM57" s="136">
        <f t="shared" si="2"/>
        <v>0</v>
      </c>
      <c r="AN57" s="136">
        <f t="shared" si="2"/>
        <v>0</v>
      </c>
      <c r="AO57" s="136">
        <f t="shared" si="2"/>
        <v>0</v>
      </c>
      <c r="AP57" s="136">
        <f t="shared" si="2"/>
        <v>0</v>
      </c>
      <c r="AQ57" s="136">
        <f t="shared" si="2"/>
        <v>0</v>
      </c>
    </row>
    <row r="58" spans="1:43" x14ac:dyDescent="0.2">
      <c r="A58" s="107" t="s">
        <v>132</v>
      </c>
      <c r="B58" s="136">
        <f t="shared" si="0"/>
        <v>2.6511894558757244E+16</v>
      </c>
      <c r="C58" s="136">
        <f t="shared" si="3"/>
        <v>2.7356889750244024E+16</v>
      </c>
      <c r="D58" s="136">
        <f t="shared" si="3"/>
        <v>2.8684262778956388E+16</v>
      </c>
      <c r="E58" s="136">
        <f t="shared" si="3"/>
        <v>3.0011635807668748E+16</v>
      </c>
      <c r="F58" s="136">
        <f t="shared" si="3"/>
        <v>3.1339008836381112E+16</v>
      </c>
      <c r="G58" s="136">
        <f t="shared" si="3"/>
        <v>3.2666381865093476E+16</v>
      </c>
      <c r="H58" s="136">
        <f t="shared" si="3"/>
        <v>3.3993754893805852E+16</v>
      </c>
      <c r="I58" s="136">
        <f t="shared" si="3"/>
        <v>3.4749166573066612E+16</v>
      </c>
      <c r="J58" s="136">
        <f t="shared" si="3"/>
        <v>3.5504578252327384E+16</v>
      </c>
      <c r="K58" s="136">
        <f t="shared" si="3"/>
        <v>3.625998993158816E+16</v>
      </c>
      <c r="L58" s="136">
        <f t="shared" si="2"/>
        <v>3.701540161084892E+16</v>
      </c>
      <c r="M58" s="136">
        <f t="shared" si="2"/>
        <v>3.7770813290109688E+16</v>
      </c>
      <c r="N58" s="136">
        <f t="shared" si="2"/>
        <v>3.7824773146647168E+16</v>
      </c>
      <c r="O58" s="136">
        <f t="shared" si="2"/>
        <v>3.7878733003184648E+16</v>
      </c>
      <c r="P58" s="136">
        <f t="shared" si="2"/>
        <v>3.7932692859722128E+16</v>
      </c>
      <c r="Q58" s="136">
        <f t="shared" si="2"/>
        <v>3.7986652716259616E+16</v>
      </c>
      <c r="R58" s="136">
        <f t="shared" si="2"/>
        <v>3.8040612572797096E+16</v>
      </c>
      <c r="S58" s="136">
        <f t="shared" si="2"/>
        <v>3.7608949652693776E+16</v>
      </c>
      <c r="T58" s="136">
        <f t="shared" si="2"/>
        <v>3.7177286732590464E+16</v>
      </c>
      <c r="U58" s="136">
        <f t="shared" si="2"/>
        <v>3.6745623812487136E+16</v>
      </c>
      <c r="V58" s="136">
        <f t="shared" si="2"/>
        <v>3.6313960892383816E+16</v>
      </c>
      <c r="W58" s="136">
        <f t="shared" si="2"/>
        <v>3.5882297972280504E+16</v>
      </c>
      <c r="X58" s="136">
        <f t="shared" si="2"/>
        <v>3.5072926677879172E+16</v>
      </c>
      <c r="Y58" s="136">
        <f t="shared" si="2"/>
        <v>3.4263555383477836E+16</v>
      </c>
      <c r="Z58" s="136">
        <f t="shared" si="2"/>
        <v>3.3454184089076508E+16</v>
      </c>
      <c r="AA58" s="136">
        <f t="shared" si="2"/>
        <v>3.2644812794675176E+16</v>
      </c>
      <c r="AB58" s="136">
        <f t="shared" si="2"/>
        <v>3.1835441500273848E+16</v>
      </c>
      <c r="AC58" s="136">
        <f t="shared" si="2"/>
        <v>3.1026070205872512E+16</v>
      </c>
      <c r="AD58" s="136">
        <f t="shared" si="2"/>
        <v>3.021669891147118E+16</v>
      </c>
      <c r="AE58" s="136">
        <f t="shared" si="2"/>
        <v>2.9407327617069844E+16</v>
      </c>
      <c r="AF58" s="136">
        <f t="shared" si="2"/>
        <v>2.8597956322668512E+16</v>
      </c>
      <c r="AG58" s="136">
        <f t="shared" si="2"/>
        <v>2.7788585028267184E+16</v>
      </c>
      <c r="AH58" s="136">
        <f t="shared" si="2"/>
        <v>2.7087128377605556E+16</v>
      </c>
      <c r="AI58" s="136">
        <f t="shared" si="2"/>
        <v>2.6385671726943924E+16</v>
      </c>
      <c r="AJ58" s="136">
        <f t="shared" si="2"/>
        <v>2.5684215076282292E+16</v>
      </c>
      <c r="AK58" s="136">
        <f t="shared" si="2"/>
        <v>2.4982758425620664E+16</v>
      </c>
      <c r="AL58" s="136">
        <f t="shared" si="2"/>
        <v>2.4281301774959036E+16</v>
      </c>
      <c r="AM58" s="136">
        <f t="shared" si="2"/>
        <v>2.354460872476378E+16</v>
      </c>
      <c r="AN58" s="136">
        <f t="shared" si="2"/>
        <v>2.280791567456852E+16</v>
      </c>
      <c r="AO58" s="136">
        <f t="shared" si="2"/>
        <v>2.2071222624373264E+16</v>
      </c>
      <c r="AP58" s="136">
        <f t="shared" si="2"/>
        <v>2.1334529574178004E+16</v>
      </c>
      <c r="AQ58" s="136">
        <f t="shared" si="2"/>
        <v>2.0597836523982748E+16</v>
      </c>
    </row>
    <row r="59" spans="1:43" x14ac:dyDescent="0.2">
      <c r="A59" s="107" t="s">
        <v>133</v>
      </c>
      <c r="B59" s="136">
        <f t="shared" si="0"/>
        <v>0</v>
      </c>
      <c r="C59" s="136">
        <f t="shared" si="3"/>
        <v>0</v>
      </c>
      <c r="D59" s="136">
        <f t="shared" si="3"/>
        <v>0</v>
      </c>
      <c r="E59" s="136">
        <f t="shared" si="3"/>
        <v>0</v>
      </c>
      <c r="F59" s="136">
        <f t="shared" si="3"/>
        <v>0</v>
      </c>
      <c r="G59" s="136">
        <f t="shared" si="3"/>
        <v>0</v>
      </c>
      <c r="H59" s="136">
        <f t="shared" si="3"/>
        <v>0</v>
      </c>
      <c r="I59" s="136">
        <f t="shared" si="3"/>
        <v>0</v>
      </c>
      <c r="J59" s="136">
        <f t="shared" si="3"/>
        <v>0</v>
      </c>
      <c r="K59" s="136">
        <f t="shared" si="3"/>
        <v>0</v>
      </c>
      <c r="L59" s="136">
        <f t="shared" si="2"/>
        <v>0</v>
      </c>
      <c r="M59" s="136">
        <f t="shared" si="2"/>
        <v>0</v>
      </c>
      <c r="N59" s="136">
        <f t="shared" si="2"/>
        <v>0</v>
      </c>
      <c r="O59" s="136">
        <f t="shared" si="2"/>
        <v>0</v>
      </c>
      <c r="P59" s="136">
        <f t="shared" si="2"/>
        <v>0</v>
      </c>
      <c r="Q59" s="136">
        <f t="shared" si="2"/>
        <v>0</v>
      </c>
      <c r="R59" s="136">
        <f t="shared" si="2"/>
        <v>0</v>
      </c>
      <c r="S59" s="136">
        <f t="shared" si="2"/>
        <v>0</v>
      </c>
      <c r="T59" s="136">
        <f t="shared" si="2"/>
        <v>0</v>
      </c>
      <c r="U59" s="136">
        <f t="shared" si="2"/>
        <v>0</v>
      </c>
      <c r="V59" s="136">
        <f t="shared" si="2"/>
        <v>0</v>
      </c>
      <c r="W59" s="136">
        <f t="shared" si="2"/>
        <v>0</v>
      </c>
      <c r="X59" s="136">
        <f t="shared" si="2"/>
        <v>0</v>
      </c>
      <c r="Y59" s="136">
        <f t="shared" si="2"/>
        <v>0</v>
      </c>
      <c r="Z59" s="136">
        <f t="shared" si="2"/>
        <v>0</v>
      </c>
      <c r="AA59" s="136">
        <f t="shared" si="2"/>
        <v>0</v>
      </c>
      <c r="AB59" s="136">
        <f t="shared" si="2"/>
        <v>0</v>
      </c>
      <c r="AC59" s="136">
        <f t="shared" si="2"/>
        <v>0</v>
      </c>
      <c r="AD59" s="136">
        <f t="shared" si="2"/>
        <v>0</v>
      </c>
      <c r="AE59" s="136">
        <f t="shared" si="2"/>
        <v>0</v>
      </c>
      <c r="AF59" s="136">
        <f t="shared" si="2"/>
        <v>0</v>
      </c>
      <c r="AG59" s="136">
        <f t="shared" si="2"/>
        <v>0</v>
      </c>
      <c r="AH59" s="136">
        <f t="shared" si="2"/>
        <v>0</v>
      </c>
      <c r="AI59" s="136">
        <f t="shared" si="2"/>
        <v>0</v>
      </c>
      <c r="AJ59" s="136">
        <f t="shared" si="2"/>
        <v>0</v>
      </c>
      <c r="AK59" s="136">
        <f t="shared" si="2"/>
        <v>0</v>
      </c>
      <c r="AL59" s="136">
        <f t="shared" si="2"/>
        <v>0</v>
      </c>
      <c r="AM59" s="136">
        <f t="shared" si="2"/>
        <v>0</v>
      </c>
      <c r="AN59" s="136">
        <f t="shared" si="2"/>
        <v>0</v>
      </c>
      <c r="AO59" s="136">
        <f t="shared" si="2"/>
        <v>0</v>
      </c>
      <c r="AP59" s="136">
        <f t="shared" si="2"/>
        <v>0</v>
      </c>
      <c r="AQ59" s="136">
        <f t="shared" si="2"/>
        <v>0</v>
      </c>
    </row>
    <row r="60" spans="1:43" x14ac:dyDescent="0.2">
      <c r="A60" s="107" t="s">
        <v>134</v>
      </c>
      <c r="B60" s="136">
        <f t="shared" si="0"/>
        <v>0</v>
      </c>
      <c r="C60" s="136">
        <f t="shared" si="3"/>
        <v>0</v>
      </c>
      <c r="D60" s="136">
        <f t="shared" si="3"/>
        <v>0</v>
      </c>
      <c r="E60" s="136">
        <f t="shared" si="3"/>
        <v>0</v>
      </c>
      <c r="F60" s="136">
        <f t="shared" si="3"/>
        <v>0</v>
      </c>
      <c r="G60" s="136">
        <f t="shared" si="3"/>
        <v>0</v>
      </c>
      <c r="H60" s="136">
        <f t="shared" si="3"/>
        <v>0</v>
      </c>
      <c r="I60" s="136">
        <f t="shared" si="3"/>
        <v>0</v>
      </c>
      <c r="J60" s="136">
        <f t="shared" si="3"/>
        <v>0</v>
      </c>
      <c r="K60" s="136">
        <f t="shared" si="3"/>
        <v>0</v>
      </c>
      <c r="L60" s="136">
        <f t="shared" si="2"/>
        <v>0</v>
      </c>
      <c r="M60" s="136">
        <f t="shared" si="2"/>
        <v>0</v>
      </c>
      <c r="N60" s="136">
        <f t="shared" si="2"/>
        <v>0</v>
      </c>
      <c r="O60" s="136">
        <f t="shared" si="2"/>
        <v>0</v>
      </c>
      <c r="P60" s="136">
        <f t="shared" si="2"/>
        <v>0</v>
      </c>
      <c r="Q60" s="136">
        <f t="shared" si="2"/>
        <v>0</v>
      </c>
      <c r="R60" s="136">
        <f t="shared" si="2"/>
        <v>0</v>
      </c>
      <c r="S60" s="136">
        <f t="shared" si="2"/>
        <v>0</v>
      </c>
      <c r="T60" s="136">
        <f t="shared" si="2"/>
        <v>0</v>
      </c>
      <c r="U60" s="136">
        <f t="shared" si="2"/>
        <v>0</v>
      </c>
      <c r="V60" s="136">
        <f t="shared" si="2"/>
        <v>0</v>
      </c>
      <c r="W60" s="136">
        <f t="shared" si="2"/>
        <v>0</v>
      </c>
      <c r="X60" s="136">
        <f t="shared" si="2"/>
        <v>0</v>
      </c>
      <c r="Y60" s="136">
        <f t="shared" si="2"/>
        <v>0</v>
      </c>
      <c r="Z60" s="136">
        <f t="shared" si="2"/>
        <v>0</v>
      </c>
      <c r="AA60" s="136">
        <f t="shared" si="2"/>
        <v>0</v>
      </c>
      <c r="AB60" s="136">
        <f t="shared" si="2"/>
        <v>0</v>
      </c>
      <c r="AC60" s="136">
        <f t="shared" si="2"/>
        <v>0</v>
      </c>
      <c r="AD60" s="136">
        <f t="shared" si="2"/>
        <v>0</v>
      </c>
      <c r="AE60" s="136">
        <f t="shared" si="2"/>
        <v>0</v>
      </c>
      <c r="AF60" s="136">
        <f t="shared" si="2"/>
        <v>0</v>
      </c>
      <c r="AG60" s="136">
        <f t="shared" si="2"/>
        <v>0</v>
      </c>
      <c r="AH60" s="136">
        <f t="shared" si="2"/>
        <v>0</v>
      </c>
      <c r="AI60" s="136">
        <f t="shared" si="2"/>
        <v>0</v>
      </c>
      <c r="AJ60" s="136">
        <f t="shared" si="2"/>
        <v>0</v>
      </c>
      <c r="AK60" s="136">
        <f t="shared" si="2"/>
        <v>0</v>
      </c>
      <c r="AL60" s="136">
        <f t="shared" si="2"/>
        <v>0</v>
      </c>
      <c r="AM60" s="136">
        <f t="shared" si="2"/>
        <v>0</v>
      </c>
      <c r="AN60" s="136">
        <f t="shared" si="2"/>
        <v>0</v>
      </c>
      <c r="AO60" s="136">
        <f t="shared" si="2"/>
        <v>0</v>
      </c>
      <c r="AP60" s="136">
        <f t="shared" si="2"/>
        <v>0</v>
      </c>
      <c r="AQ60" s="136">
        <f t="shared" si="2"/>
        <v>0</v>
      </c>
    </row>
    <row r="61" spans="1:43" x14ac:dyDescent="0.2">
      <c r="A61" s="107" t="s">
        <v>135</v>
      </c>
      <c r="B61" s="136">
        <f t="shared" si="0"/>
        <v>0</v>
      </c>
      <c r="C61" s="136">
        <f t="shared" si="3"/>
        <v>0</v>
      </c>
      <c r="D61" s="136">
        <f t="shared" si="3"/>
        <v>0</v>
      </c>
      <c r="E61" s="136">
        <f t="shared" si="3"/>
        <v>0</v>
      </c>
      <c r="F61" s="136">
        <f t="shared" si="3"/>
        <v>0</v>
      </c>
      <c r="G61" s="136">
        <f t="shared" si="3"/>
        <v>0</v>
      </c>
      <c r="H61" s="136">
        <f t="shared" si="3"/>
        <v>0</v>
      </c>
      <c r="I61" s="136">
        <f t="shared" si="3"/>
        <v>0</v>
      </c>
      <c r="J61" s="136">
        <f t="shared" si="3"/>
        <v>0</v>
      </c>
      <c r="K61" s="136">
        <f t="shared" si="3"/>
        <v>0</v>
      </c>
      <c r="L61" s="136">
        <f t="shared" si="2"/>
        <v>0</v>
      </c>
      <c r="M61" s="136">
        <f t="shared" si="2"/>
        <v>0</v>
      </c>
      <c r="N61" s="136">
        <f t="shared" si="2"/>
        <v>0</v>
      </c>
      <c r="O61" s="136">
        <f t="shared" si="2"/>
        <v>0</v>
      </c>
      <c r="P61" s="136">
        <f t="shared" si="2"/>
        <v>0</v>
      </c>
      <c r="Q61" s="136">
        <f t="shared" si="2"/>
        <v>0</v>
      </c>
      <c r="R61" s="136">
        <f t="shared" si="2"/>
        <v>0</v>
      </c>
      <c r="S61" s="136">
        <f t="shared" si="2"/>
        <v>0</v>
      </c>
      <c r="T61" s="136">
        <f t="shared" si="2"/>
        <v>0</v>
      </c>
      <c r="U61" s="136">
        <f t="shared" si="2"/>
        <v>0</v>
      </c>
      <c r="V61" s="136">
        <f t="shared" si="2"/>
        <v>0</v>
      </c>
      <c r="W61" s="136">
        <f t="shared" si="2"/>
        <v>0</v>
      </c>
      <c r="X61" s="136">
        <f t="shared" si="2"/>
        <v>0</v>
      </c>
      <c r="Y61" s="136">
        <f t="shared" si="2"/>
        <v>0</v>
      </c>
      <c r="Z61" s="136">
        <f t="shared" si="2"/>
        <v>0</v>
      </c>
      <c r="AA61" s="136">
        <f t="shared" si="2"/>
        <v>0</v>
      </c>
      <c r="AB61" s="136">
        <f t="shared" si="2"/>
        <v>0</v>
      </c>
      <c r="AC61" s="136">
        <f t="shared" si="2"/>
        <v>0</v>
      </c>
      <c r="AD61" s="136">
        <f t="shared" si="2"/>
        <v>0</v>
      </c>
      <c r="AE61" s="136">
        <f t="shared" si="2"/>
        <v>0</v>
      </c>
      <c r="AF61" s="136">
        <f t="shared" si="2"/>
        <v>0</v>
      </c>
      <c r="AG61" s="136">
        <f t="shared" si="2"/>
        <v>0</v>
      </c>
      <c r="AH61" s="136">
        <f t="shared" si="2"/>
        <v>0</v>
      </c>
      <c r="AI61" s="136">
        <f t="shared" si="2"/>
        <v>0</v>
      </c>
      <c r="AJ61" s="136">
        <f t="shared" si="2"/>
        <v>0</v>
      </c>
      <c r="AK61" s="136">
        <f t="shared" si="2"/>
        <v>0</v>
      </c>
      <c r="AL61" s="136">
        <f t="shared" si="2"/>
        <v>0</v>
      </c>
      <c r="AM61" s="136">
        <f t="shared" si="2"/>
        <v>0</v>
      </c>
      <c r="AN61" s="136">
        <f t="shared" si="2"/>
        <v>0</v>
      </c>
      <c r="AO61" s="136">
        <f t="shared" si="2"/>
        <v>0</v>
      </c>
      <c r="AP61" s="136">
        <f t="shared" si="2"/>
        <v>0</v>
      </c>
      <c r="AQ61" s="136">
        <f t="shared" si="2"/>
        <v>0</v>
      </c>
    </row>
    <row r="62" spans="1:43" x14ac:dyDescent="0.2">
      <c r="A62" s="107" t="s">
        <v>136</v>
      </c>
      <c r="B62" s="136">
        <f t="shared" si="0"/>
        <v>0</v>
      </c>
      <c r="C62" s="136">
        <f t="shared" si="3"/>
        <v>0</v>
      </c>
      <c r="D62" s="136">
        <f t="shared" si="3"/>
        <v>0</v>
      </c>
      <c r="E62" s="136">
        <f t="shared" si="3"/>
        <v>0</v>
      </c>
      <c r="F62" s="136">
        <f t="shared" si="3"/>
        <v>0</v>
      </c>
      <c r="G62" s="136">
        <f t="shared" si="3"/>
        <v>0</v>
      </c>
      <c r="H62" s="136">
        <f t="shared" si="3"/>
        <v>0</v>
      </c>
      <c r="I62" s="136">
        <f t="shared" si="3"/>
        <v>0</v>
      </c>
      <c r="J62" s="136">
        <f t="shared" si="3"/>
        <v>0</v>
      </c>
      <c r="K62" s="136">
        <f t="shared" si="3"/>
        <v>0</v>
      </c>
      <c r="L62" s="136">
        <f t="shared" si="2"/>
        <v>0</v>
      </c>
      <c r="M62" s="136">
        <f t="shared" si="2"/>
        <v>0</v>
      </c>
      <c r="N62" s="136">
        <f t="shared" si="2"/>
        <v>0</v>
      </c>
      <c r="O62" s="136">
        <f t="shared" si="2"/>
        <v>0</v>
      </c>
      <c r="P62" s="136">
        <f t="shared" si="2"/>
        <v>0</v>
      </c>
      <c r="Q62" s="136">
        <f t="shared" si="2"/>
        <v>0</v>
      </c>
      <c r="R62" s="136">
        <f t="shared" si="2"/>
        <v>0</v>
      </c>
      <c r="S62" s="136">
        <f t="shared" si="2"/>
        <v>0</v>
      </c>
      <c r="T62" s="136">
        <f t="shared" si="2"/>
        <v>0</v>
      </c>
      <c r="U62" s="136">
        <f t="shared" si="2"/>
        <v>0</v>
      </c>
      <c r="V62" s="136">
        <f t="shared" si="2"/>
        <v>0</v>
      </c>
      <c r="W62" s="136">
        <f t="shared" si="2"/>
        <v>0</v>
      </c>
      <c r="X62" s="136">
        <f t="shared" si="2"/>
        <v>0</v>
      </c>
      <c r="Y62" s="136">
        <f t="shared" si="2"/>
        <v>0</v>
      </c>
      <c r="Z62" s="136">
        <f t="shared" si="2"/>
        <v>0</v>
      </c>
      <c r="AA62" s="136">
        <f t="shared" si="2"/>
        <v>0</v>
      </c>
      <c r="AB62" s="136">
        <f t="shared" si="2"/>
        <v>0</v>
      </c>
      <c r="AC62" s="136">
        <f t="shared" si="2"/>
        <v>0</v>
      </c>
      <c r="AD62" s="136">
        <f t="shared" si="2"/>
        <v>0</v>
      </c>
      <c r="AE62" s="136">
        <f t="shared" si="2"/>
        <v>0</v>
      </c>
      <c r="AF62" s="136">
        <f t="shared" si="2"/>
        <v>0</v>
      </c>
      <c r="AG62" s="136">
        <f t="shared" si="2"/>
        <v>0</v>
      </c>
      <c r="AH62" s="136">
        <f t="shared" si="2"/>
        <v>0</v>
      </c>
      <c r="AI62" s="136">
        <f t="shared" si="2"/>
        <v>0</v>
      </c>
      <c r="AJ62" s="136">
        <f t="shared" si="2"/>
        <v>0</v>
      </c>
      <c r="AK62" s="136">
        <f t="shared" si="2"/>
        <v>0</v>
      </c>
      <c r="AL62" s="136">
        <f t="shared" si="2"/>
        <v>0</v>
      </c>
      <c r="AM62" s="136">
        <f t="shared" si="2"/>
        <v>0</v>
      </c>
      <c r="AN62" s="136">
        <f t="shared" si="2"/>
        <v>0</v>
      </c>
      <c r="AO62" s="136">
        <f t="shared" si="2"/>
        <v>0</v>
      </c>
      <c r="AP62" s="136">
        <f t="shared" si="2"/>
        <v>0</v>
      </c>
      <c r="AQ62" s="136">
        <f t="shared" si="2"/>
        <v>0</v>
      </c>
    </row>
    <row r="63" spans="1:43" x14ac:dyDescent="0.2">
      <c r="A63" s="107" t="s">
        <v>137</v>
      </c>
      <c r="B63" s="136">
        <f t="shared" si="0"/>
        <v>0</v>
      </c>
      <c r="C63" s="136">
        <f t="shared" si="3"/>
        <v>0</v>
      </c>
      <c r="D63" s="136">
        <f t="shared" si="3"/>
        <v>0</v>
      </c>
      <c r="E63" s="136">
        <f t="shared" si="3"/>
        <v>0</v>
      </c>
      <c r="F63" s="136">
        <f t="shared" si="3"/>
        <v>0</v>
      </c>
      <c r="G63" s="136">
        <f t="shared" si="3"/>
        <v>0</v>
      </c>
      <c r="H63" s="136">
        <f t="shared" si="3"/>
        <v>0</v>
      </c>
      <c r="I63" s="136">
        <f t="shared" si="3"/>
        <v>0</v>
      </c>
      <c r="J63" s="136">
        <f t="shared" si="3"/>
        <v>0</v>
      </c>
      <c r="K63" s="136">
        <f t="shared" si="3"/>
        <v>0</v>
      </c>
      <c r="L63" s="136">
        <f t="shared" si="2"/>
        <v>0</v>
      </c>
      <c r="M63" s="136">
        <f t="shared" si="2"/>
        <v>0</v>
      </c>
      <c r="N63" s="136">
        <f t="shared" si="2"/>
        <v>0</v>
      </c>
      <c r="O63" s="136">
        <f t="shared" si="2"/>
        <v>0</v>
      </c>
      <c r="P63" s="136">
        <f t="shared" si="2"/>
        <v>0</v>
      </c>
      <c r="Q63" s="136">
        <f t="shared" si="2"/>
        <v>0</v>
      </c>
      <c r="R63" s="136">
        <f t="shared" si="2"/>
        <v>0</v>
      </c>
      <c r="S63" s="136">
        <f t="shared" si="2"/>
        <v>0</v>
      </c>
      <c r="T63" s="136">
        <f t="shared" si="2"/>
        <v>0</v>
      </c>
      <c r="U63" s="136">
        <f t="shared" si="2"/>
        <v>0</v>
      </c>
      <c r="V63" s="136">
        <f t="shared" si="2"/>
        <v>0</v>
      </c>
      <c r="W63" s="136">
        <f t="shared" si="2"/>
        <v>0</v>
      </c>
      <c r="X63" s="136">
        <f t="shared" si="2"/>
        <v>0</v>
      </c>
      <c r="Y63" s="136">
        <f t="shared" si="2"/>
        <v>0</v>
      </c>
      <c r="Z63" s="136">
        <f t="shared" si="2"/>
        <v>0</v>
      </c>
      <c r="AA63" s="136">
        <f t="shared" si="2"/>
        <v>0</v>
      </c>
      <c r="AB63" s="136">
        <f t="shared" si="2"/>
        <v>0</v>
      </c>
      <c r="AC63" s="136">
        <f t="shared" si="2"/>
        <v>0</v>
      </c>
      <c r="AD63" s="136">
        <f t="shared" si="2"/>
        <v>0</v>
      </c>
      <c r="AE63" s="136">
        <f t="shared" si="2"/>
        <v>0</v>
      </c>
      <c r="AF63" s="136">
        <f t="shared" si="2"/>
        <v>0</v>
      </c>
      <c r="AG63" s="136">
        <f t="shared" si="2"/>
        <v>0</v>
      </c>
      <c r="AH63" s="136">
        <f t="shared" si="2"/>
        <v>0</v>
      </c>
      <c r="AI63" s="136">
        <f t="shared" si="2"/>
        <v>0</v>
      </c>
      <c r="AJ63" s="136">
        <f t="shared" si="2"/>
        <v>0</v>
      </c>
      <c r="AK63" s="136">
        <f t="shared" si="2"/>
        <v>0</v>
      </c>
      <c r="AL63" s="136">
        <f t="shared" si="2"/>
        <v>0</v>
      </c>
      <c r="AM63" s="136">
        <f t="shared" si="2"/>
        <v>0</v>
      </c>
      <c r="AN63" s="136">
        <f t="shared" si="2"/>
        <v>0</v>
      </c>
      <c r="AO63" s="136">
        <f t="shared" si="2"/>
        <v>0</v>
      </c>
      <c r="AP63" s="136">
        <f t="shared" si="2"/>
        <v>0</v>
      </c>
      <c r="AQ63" s="136">
        <f t="shared" ref="AQ63:AQ74" si="4">SUMIFS(AQ$2:AQ$44,$AR$2:$AR$44,$A63)</f>
        <v>0</v>
      </c>
    </row>
    <row r="64" spans="1:43" x14ac:dyDescent="0.2">
      <c r="A64" s="107" t="s">
        <v>138</v>
      </c>
      <c r="B64" s="136">
        <f t="shared" si="0"/>
        <v>0</v>
      </c>
      <c r="C64" s="136">
        <f t="shared" si="3"/>
        <v>0</v>
      </c>
      <c r="D64" s="136">
        <f t="shared" si="3"/>
        <v>0</v>
      </c>
      <c r="E64" s="136">
        <f t="shared" si="3"/>
        <v>0</v>
      </c>
      <c r="F64" s="136">
        <f t="shared" si="3"/>
        <v>0</v>
      </c>
      <c r="G64" s="136">
        <f t="shared" si="3"/>
        <v>0</v>
      </c>
      <c r="H64" s="136">
        <f t="shared" si="3"/>
        <v>0</v>
      </c>
      <c r="I64" s="136">
        <f t="shared" si="3"/>
        <v>0</v>
      </c>
      <c r="J64" s="136">
        <f t="shared" si="3"/>
        <v>0</v>
      </c>
      <c r="K64" s="136">
        <f t="shared" si="3"/>
        <v>0</v>
      </c>
      <c r="L64" s="136">
        <f t="shared" si="3"/>
        <v>0</v>
      </c>
      <c r="M64" s="136">
        <f t="shared" si="3"/>
        <v>0</v>
      </c>
      <c r="N64" s="136">
        <f t="shared" si="3"/>
        <v>0</v>
      </c>
      <c r="O64" s="136">
        <f t="shared" si="3"/>
        <v>0</v>
      </c>
      <c r="P64" s="136">
        <f t="shared" si="3"/>
        <v>0</v>
      </c>
      <c r="Q64" s="136">
        <f t="shared" si="3"/>
        <v>0</v>
      </c>
      <c r="R64" s="136">
        <f t="shared" si="3"/>
        <v>0</v>
      </c>
      <c r="S64" s="136">
        <f t="shared" si="3"/>
        <v>0</v>
      </c>
      <c r="T64" s="136">
        <f t="shared" si="3"/>
        <v>0</v>
      </c>
      <c r="U64" s="136">
        <f t="shared" si="3"/>
        <v>0</v>
      </c>
      <c r="V64" s="136">
        <f t="shared" si="3"/>
        <v>0</v>
      </c>
      <c r="W64" s="136">
        <f t="shared" si="3"/>
        <v>0</v>
      </c>
      <c r="X64" s="136">
        <f t="shared" si="3"/>
        <v>0</v>
      </c>
      <c r="Y64" s="136">
        <f t="shared" si="3"/>
        <v>0</v>
      </c>
      <c r="Z64" s="136">
        <f t="shared" si="3"/>
        <v>0</v>
      </c>
      <c r="AA64" s="136">
        <f t="shared" si="3"/>
        <v>0</v>
      </c>
      <c r="AB64" s="136">
        <f t="shared" si="3"/>
        <v>0</v>
      </c>
      <c r="AC64" s="136">
        <f t="shared" si="3"/>
        <v>0</v>
      </c>
      <c r="AD64" s="136">
        <f t="shared" si="3"/>
        <v>0</v>
      </c>
      <c r="AE64" s="136">
        <f t="shared" si="3"/>
        <v>0</v>
      </c>
      <c r="AF64" s="136">
        <f t="shared" si="3"/>
        <v>0</v>
      </c>
      <c r="AG64" s="136">
        <f t="shared" si="3"/>
        <v>0</v>
      </c>
      <c r="AH64" s="136">
        <f t="shared" si="3"/>
        <v>0</v>
      </c>
      <c r="AI64" s="136">
        <f t="shared" si="3"/>
        <v>0</v>
      </c>
      <c r="AJ64" s="136">
        <f t="shared" si="3"/>
        <v>0</v>
      </c>
      <c r="AK64" s="136">
        <f t="shared" si="3"/>
        <v>0</v>
      </c>
      <c r="AL64" s="136">
        <f t="shared" si="3"/>
        <v>0</v>
      </c>
      <c r="AM64" s="136">
        <f t="shared" si="3"/>
        <v>0</v>
      </c>
      <c r="AN64" s="136">
        <f t="shared" si="3"/>
        <v>0</v>
      </c>
      <c r="AO64" s="136">
        <f t="shared" si="3"/>
        <v>0</v>
      </c>
      <c r="AP64" s="136">
        <f t="shared" si="3"/>
        <v>0</v>
      </c>
      <c r="AQ64" s="136">
        <f t="shared" si="4"/>
        <v>0</v>
      </c>
    </row>
    <row r="65" spans="1:43" x14ac:dyDescent="0.2">
      <c r="A65" s="107" t="s">
        <v>139</v>
      </c>
      <c r="B65" s="136">
        <f t="shared" si="0"/>
        <v>0</v>
      </c>
      <c r="C65" s="136">
        <f t="shared" si="3"/>
        <v>0</v>
      </c>
      <c r="D65" s="136">
        <f t="shared" si="3"/>
        <v>0</v>
      </c>
      <c r="E65" s="136">
        <f t="shared" si="3"/>
        <v>0</v>
      </c>
      <c r="F65" s="136">
        <f t="shared" si="3"/>
        <v>0</v>
      </c>
      <c r="G65" s="136">
        <f t="shared" si="3"/>
        <v>0</v>
      </c>
      <c r="H65" s="136">
        <f t="shared" si="3"/>
        <v>0</v>
      </c>
      <c r="I65" s="136">
        <f t="shared" si="3"/>
        <v>0</v>
      </c>
      <c r="J65" s="136">
        <f t="shared" si="3"/>
        <v>0</v>
      </c>
      <c r="K65" s="136">
        <f t="shared" si="3"/>
        <v>0</v>
      </c>
      <c r="L65" s="136">
        <f t="shared" si="3"/>
        <v>0</v>
      </c>
      <c r="M65" s="136">
        <f t="shared" si="3"/>
        <v>0</v>
      </c>
      <c r="N65" s="136">
        <f t="shared" si="3"/>
        <v>0</v>
      </c>
      <c r="O65" s="136">
        <f t="shared" si="3"/>
        <v>0</v>
      </c>
      <c r="P65" s="136">
        <f t="shared" si="3"/>
        <v>0</v>
      </c>
      <c r="Q65" s="136">
        <f t="shared" si="3"/>
        <v>0</v>
      </c>
      <c r="R65" s="136">
        <f t="shared" si="3"/>
        <v>0</v>
      </c>
      <c r="S65" s="136">
        <f t="shared" si="3"/>
        <v>0</v>
      </c>
      <c r="T65" s="136">
        <f t="shared" si="3"/>
        <v>0</v>
      </c>
      <c r="U65" s="136">
        <f t="shared" si="3"/>
        <v>0</v>
      </c>
      <c r="V65" s="136">
        <f t="shared" si="3"/>
        <v>0</v>
      </c>
      <c r="W65" s="136">
        <f t="shared" si="3"/>
        <v>0</v>
      </c>
      <c r="X65" s="136">
        <f t="shared" si="3"/>
        <v>0</v>
      </c>
      <c r="Y65" s="136">
        <f t="shared" si="3"/>
        <v>0</v>
      </c>
      <c r="Z65" s="136">
        <f t="shared" si="3"/>
        <v>0</v>
      </c>
      <c r="AA65" s="136">
        <f t="shared" si="3"/>
        <v>0</v>
      </c>
      <c r="AB65" s="136">
        <f t="shared" si="3"/>
        <v>0</v>
      </c>
      <c r="AC65" s="136">
        <f t="shared" si="3"/>
        <v>0</v>
      </c>
      <c r="AD65" s="136">
        <f t="shared" si="3"/>
        <v>0</v>
      </c>
      <c r="AE65" s="136">
        <f t="shared" si="3"/>
        <v>0</v>
      </c>
      <c r="AF65" s="136">
        <f t="shared" si="3"/>
        <v>0</v>
      </c>
      <c r="AG65" s="136">
        <f t="shared" si="3"/>
        <v>0</v>
      </c>
      <c r="AH65" s="136">
        <f t="shared" si="3"/>
        <v>0</v>
      </c>
      <c r="AI65" s="136">
        <f t="shared" si="3"/>
        <v>0</v>
      </c>
      <c r="AJ65" s="136">
        <f t="shared" si="3"/>
        <v>0</v>
      </c>
      <c r="AK65" s="136">
        <f t="shared" si="3"/>
        <v>0</v>
      </c>
      <c r="AL65" s="136">
        <f t="shared" si="3"/>
        <v>0</v>
      </c>
      <c r="AM65" s="136">
        <f t="shared" si="3"/>
        <v>0</v>
      </c>
      <c r="AN65" s="136">
        <f t="shared" si="3"/>
        <v>0</v>
      </c>
      <c r="AO65" s="136">
        <f t="shared" si="3"/>
        <v>0</v>
      </c>
      <c r="AP65" s="136">
        <f t="shared" si="3"/>
        <v>0</v>
      </c>
      <c r="AQ65" s="136">
        <f t="shared" si="4"/>
        <v>0</v>
      </c>
    </row>
    <row r="66" spans="1:43" x14ac:dyDescent="0.2">
      <c r="A66" s="107" t="s">
        <v>140</v>
      </c>
      <c r="B66" s="136">
        <f t="shared" si="0"/>
        <v>0</v>
      </c>
      <c r="C66" s="136">
        <f t="shared" si="3"/>
        <v>0</v>
      </c>
      <c r="D66" s="136">
        <f t="shared" si="3"/>
        <v>0</v>
      </c>
      <c r="E66" s="136">
        <f t="shared" si="3"/>
        <v>0</v>
      </c>
      <c r="F66" s="136">
        <f t="shared" si="3"/>
        <v>0</v>
      </c>
      <c r="G66" s="136">
        <f t="shared" si="3"/>
        <v>0</v>
      </c>
      <c r="H66" s="136">
        <f t="shared" si="3"/>
        <v>0</v>
      </c>
      <c r="I66" s="136">
        <f t="shared" si="3"/>
        <v>0</v>
      </c>
      <c r="J66" s="136">
        <f t="shared" si="3"/>
        <v>0</v>
      </c>
      <c r="K66" s="136">
        <f t="shared" si="3"/>
        <v>0</v>
      </c>
      <c r="L66" s="136">
        <f t="shared" si="3"/>
        <v>0</v>
      </c>
      <c r="M66" s="136">
        <f t="shared" si="3"/>
        <v>0</v>
      </c>
      <c r="N66" s="136">
        <f t="shared" si="3"/>
        <v>0</v>
      </c>
      <c r="O66" s="136">
        <f t="shared" si="3"/>
        <v>0</v>
      </c>
      <c r="P66" s="136">
        <f t="shared" si="3"/>
        <v>0</v>
      </c>
      <c r="Q66" s="136">
        <f t="shared" si="3"/>
        <v>0</v>
      </c>
      <c r="R66" s="136">
        <f t="shared" si="3"/>
        <v>0</v>
      </c>
      <c r="S66" s="136">
        <f t="shared" si="3"/>
        <v>0</v>
      </c>
      <c r="T66" s="136">
        <f t="shared" si="3"/>
        <v>0</v>
      </c>
      <c r="U66" s="136">
        <f t="shared" si="3"/>
        <v>0</v>
      </c>
      <c r="V66" s="136">
        <f t="shared" si="3"/>
        <v>0</v>
      </c>
      <c r="W66" s="136">
        <f t="shared" si="3"/>
        <v>0</v>
      </c>
      <c r="X66" s="136">
        <f t="shared" si="3"/>
        <v>0</v>
      </c>
      <c r="Y66" s="136">
        <f t="shared" si="3"/>
        <v>0</v>
      </c>
      <c r="Z66" s="136">
        <f t="shared" si="3"/>
        <v>0</v>
      </c>
      <c r="AA66" s="136">
        <f t="shared" si="3"/>
        <v>0</v>
      </c>
      <c r="AB66" s="136">
        <f t="shared" si="3"/>
        <v>0</v>
      </c>
      <c r="AC66" s="136">
        <f t="shared" si="3"/>
        <v>0</v>
      </c>
      <c r="AD66" s="136">
        <f t="shared" si="3"/>
        <v>0</v>
      </c>
      <c r="AE66" s="136">
        <f t="shared" si="3"/>
        <v>0</v>
      </c>
      <c r="AF66" s="136">
        <f t="shared" si="3"/>
        <v>0</v>
      </c>
      <c r="AG66" s="136">
        <f t="shared" si="3"/>
        <v>0</v>
      </c>
      <c r="AH66" s="136">
        <f t="shared" si="3"/>
        <v>0</v>
      </c>
      <c r="AI66" s="136">
        <f t="shared" si="3"/>
        <v>0</v>
      </c>
      <c r="AJ66" s="136">
        <f t="shared" si="3"/>
        <v>0</v>
      </c>
      <c r="AK66" s="136">
        <f t="shared" si="3"/>
        <v>0</v>
      </c>
      <c r="AL66" s="136">
        <f t="shared" si="3"/>
        <v>0</v>
      </c>
      <c r="AM66" s="136">
        <f t="shared" si="3"/>
        <v>0</v>
      </c>
      <c r="AN66" s="136">
        <f t="shared" si="3"/>
        <v>0</v>
      </c>
      <c r="AO66" s="136">
        <f t="shared" si="3"/>
        <v>0</v>
      </c>
      <c r="AP66" s="136">
        <f t="shared" si="3"/>
        <v>0</v>
      </c>
      <c r="AQ66" s="136">
        <f t="shared" si="4"/>
        <v>0</v>
      </c>
    </row>
    <row r="67" spans="1:43" x14ac:dyDescent="0.2">
      <c r="A67" s="107" t="s">
        <v>141</v>
      </c>
      <c r="B67" s="136">
        <f t="shared" si="0"/>
        <v>0</v>
      </c>
      <c r="C67" s="136">
        <f t="shared" si="3"/>
        <v>0</v>
      </c>
      <c r="D67" s="136">
        <f t="shared" si="3"/>
        <v>0</v>
      </c>
      <c r="E67" s="136">
        <f t="shared" si="3"/>
        <v>0</v>
      </c>
      <c r="F67" s="136">
        <f t="shared" si="3"/>
        <v>0</v>
      </c>
      <c r="G67" s="136">
        <f t="shared" si="3"/>
        <v>0</v>
      </c>
      <c r="H67" s="136">
        <f t="shared" si="3"/>
        <v>0</v>
      </c>
      <c r="I67" s="136">
        <f t="shared" si="3"/>
        <v>0</v>
      </c>
      <c r="J67" s="136">
        <f t="shared" si="3"/>
        <v>0</v>
      </c>
      <c r="K67" s="136">
        <f t="shared" si="3"/>
        <v>0</v>
      </c>
      <c r="L67" s="136">
        <f t="shared" si="3"/>
        <v>0</v>
      </c>
      <c r="M67" s="136">
        <f t="shared" si="3"/>
        <v>0</v>
      </c>
      <c r="N67" s="136">
        <f t="shared" si="3"/>
        <v>0</v>
      </c>
      <c r="O67" s="136">
        <f t="shared" si="3"/>
        <v>0</v>
      </c>
      <c r="P67" s="136">
        <f t="shared" si="3"/>
        <v>0</v>
      </c>
      <c r="Q67" s="136">
        <f t="shared" si="3"/>
        <v>0</v>
      </c>
      <c r="R67" s="136">
        <f t="shared" si="3"/>
        <v>0</v>
      </c>
      <c r="S67" s="136">
        <f t="shared" si="3"/>
        <v>0</v>
      </c>
      <c r="T67" s="136">
        <f t="shared" si="3"/>
        <v>0</v>
      </c>
      <c r="U67" s="136">
        <f t="shared" si="3"/>
        <v>0</v>
      </c>
      <c r="V67" s="136">
        <f t="shared" si="3"/>
        <v>0</v>
      </c>
      <c r="W67" s="136">
        <f t="shared" si="3"/>
        <v>0</v>
      </c>
      <c r="X67" s="136">
        <f t="shared" si="3"/>
        <v>0</v>
      </c>
      <c r="Y67" s="136">
        <f t="shared" si="3"/>
        <v>0</v>
      </c>
      <c r="Z67" s="136">
        <f t="shared" si="3"/>
        <v>0</v>
      </c>
      <c r="AA67" s="136">
        <f t="shared" si="3"/>
        <v>0</v>
      </c>
      <c r="AB67" s="136">
        <f t="shared" si="3"/>
        <v>0</v>
      </c>
      <c r="AC67" s="136">
        <f t="shared" si="3"/>
        <v>0</v>
      </c>
      <c r="AD67" s="136">
        <f t="shared" si="3"/>
        <v>0</v>
      </c>
      <c r="AE67" s="136">
        <f t="shared" si="3"/>
        <v>0</v>
      </c>
      <c r="AF67" s="136">
        <f t="shared" si="3"/>
        <v>0</v>
      </c>
      <c r="AG67" s="136">
        <f t="shared" si="3"/>
        <v>0</v>
      </c>
      <c r="AH67" s="136">
        <f t="shared" si="3"/>
        <v>0</v>
      </c>
      <c r="AI67" s="136">
        <f t="shared" si="3"/>
        <v>0</v>
      </c>
      <c r="AJ67" s="136">
        <f t="shared" si="3"/>
        <v>0</v>
      </c>
      <c r="AK67" s="136">
        <f t="shared" si="3"/>
        <v>0</v>
      </c>
      <c r="AL67" s="136">
        <f t="shared" si="3"/>
        <v>0</v>
      </c>
      <c r="AM67" s="136">
        <f t="shared" si="3"/>
        <v>0</v>
      </c>
      <c r="AN67" s="136">
        <f t="shared" si="3"/>
        <v>0</v>
      </c>
      <c r="AO67" s="136">
        <f t="shared" si="3"/>
        <v>0</v>
      </c>
      <c r="AP67" s="136">
        <f t="shared" si="3"/>
        <v>0</v>
      </c>
      <c r="AQ67" s="136">
        <f t="shared" si="4"/>
        <v>0</v>
      </c>
    </row>
    <row r="68" spans="1:43" x14ac:dyDescent="0.2">
      <c r="A68" s="107" t="s">
        <v>142</v>
      </c>
      <c r="B68" s="136">
        <f t="shared" si="0"/>
        <v>0</v>
      </c>
      <c r="C68" s="136">
        <f t="shared" si="3"/>
        <v>0</v>
      </c>
      <c r="D68" s="136">
        <f t="shared" si="3"/>
        <v>0</v>
      </c>
      <c r="E68" s="136">
        <f t="shared" si="3"/>
        <v>0</v>
      </c>
      <c r="F68" s="136">
        <f t="shared" si="3"/>
        <v>0</v>
      </c>
      <c r="G68" s="136">
        <f t="shared" si="3"/>
        <v>0</v>
      </c>
      <c r="H68" s="136">
        <f t="shared" si="3"/>
        <v>0</v>
      </c>
      <c r="I68" s="136">
        <f t="shared" si="3"/>
        <v>0</v>
      </c>
      <c r="J68" s="136">
        <f t="shared" si="3"/>
        <v>0</v>
      </c>
      <c r="K68" s="136">
        <f t="shared" si="3"/>
        <v>0</v>
      </c>
      <c r="L68" s="136">
        <f t="shared" si="3"/>
        <v>0</v>
      </c>
      <c r="M68" s="136">
        <f t="shared" si="3"/>
        <v>0</v>
      </c>
      <c r="N68" s="136">
        <f t="shared" si="3"/>
        <v>0</v>
      </c>
      <c r="O68" s="136">
        <f t="shared" si="3"/>
        <v>0</v>
      </c>
      <c r="P68" s="136">
        <f t="shared" si="3"/>
        <v>0</v>
      </c>
      <c r="Q68" s="136">
        <f t="shared" si="3"/>
        <v>0</v>
      </c>
      <c r="R68" s="136">
        <f t="shared" si="3"/>
        <v>0</v>
      </c>
      <c r="S68" s="136">
        <f t="shared" si="3"/>
        <v>0</v>
      </c>
      <c r="T68" s="136">
        <f t="shared" si="3"/>
        <v>0</v>
      </c>
      <c r="U68" s="136">
        <f t="shared" si="3"/>
        <v>0</v>
      </c>
      <c r="V68" s="136">
        <f t="shared" si="3"/>
        <v>0</v>
      </c>
      <c r="W68" s="136">
        <f t="shared" si="3"/>
        <v>0</v>
      </c>
      <c r="X68" s="136">
        <f t="shared" si="3"/>
        <v>0</v>
      </c>
      <c r="Y68" s="136">
        <f t="shared" si="3"/>
        <v>0</v>
      </c>
      <c r="Z68" s="136">
        <f t="shared" si="3"/>
        <v>0</v>
      </c>
      <c r="AA68" s="136">
        <f t="shared" si="3"/>
        <v>0</v>
      </c>
      <c r="AB68" s="136">
        <f t="shared" si="3"/>
        <v>0</v>
      </c>
      <c r="AC68" s="136">
        <f t="shared" si="3"/>
        <v>0</v>
      </c>
      <c r="AD68" s="136">
        <f t="shared" si="3"/>
        <v>0</v>
      </c>
      <c r="AE68" s="136">
        <f t="shared" si="3"/>
        <v>0</v>
      </c>
      <c r="AF68" s="136">
        <f t="shared" si="3"/>
        <v>0</v>
      </c>
      <c r="AG68" s="136">
        <f t="shared" si="3"/>
        <v>0</v>
      </c>
      <c r="AH68" s="136">
        <f t="shared" si="3"/>
        <v>0</v>
      </c>
      <c r="AI68" s="136">
        <f t="shared" ref="AI68:AP74" si="5">SUMIFS(AI$2:AI$44,$AR$2:$AR$44,$A68)</f>
        <v>0</v>
      </c>
      <c r="AJ68" s="136">
        <f t="shared" si="5"/>
        <v>0</v>
      </c>
      <c r="AK68" s="136">
        <f t="shared" si="5"/>
        <v>0</v>
      </c>
      <c r="AL68" s="136">
        <f t="shared" si="5"/>
        <v>0</v>
      </c>
      <c r="AM68" s="136">
        <f t="shared" si="5"/>
        <v>0</v>
      </c>
      <c r="AN68" s="136">
        <f t="shared" si="5"/>
        <v>0</v>
      </c>
      <c r="AO68" s="136">
        <f t="shared" si="5"/>
        <v>0</v>
      </c>
      <c r="AP68" s="136">
        <f t="shared" si="5"/>
        <v>0</v>
      </c>
      <c r="AQ68" s="136">
        <f t="shared" si="4"/>
        <v>0</v>
      </c>
    </row>
    <row r="69" spans="1:43" x14ac:dyDescent="0.2">
      <c r="A69" s="107" t="s">
        <v>143</v>
      </c>
      <c r="B69" s="136">
        <f t="shared" si="0"/>
        <v>0</v>
      </c>
      <c r="C69" s="136">
        <f t="shared" ref="C69:AH74" si="6">SUMIFS(C$2:C$44,$AR$2:$AR$44,$A69)</f>
        <v>0</v>
      </c>
      <c r="D69" s="136">
        <f t="shared" si="6"/>
        <v>0</v>
      </c>
      <c r="E69" s="136">
        <f t="shared" si="6"/>
        <v>0</v>
      </c>
      <c r="F69" s="136">
        <f t="shared" si="6"/>
        <v>0</v>
      </c>
      <c r="G69" s="136">
        <f t="shared" si="6"/>
        <v>0</v>
      </c>
      <c r="H69" s="136">
        <f t="shared" si="6"/>
        <v>0</v>
      </c>
      <c r="I69" s="136">
        <f t="shared" si="6"/>
        <v>0</v>
      </c>
      <c r="J69" s="136">
        <f t="shared" si="6"/>
        <v>0</v>
      </c>
      <c r="K69" s="136">
        <f t="shared" si="6"/>
        <v>0</v>
      </c>
      <c r="L69" s="136">
        <f t="shared" si="6"/>
        <v>0</v>
      </c>
      <c r="M69" s="136">
        <f t="shared" si="6"/>
        <v>0</v>
      </c>
      <c r="N69" s="136">
        <f t="shared" si="6"/>
        <v>0</v>
      </c>
      <c r="O69" s="136">
        <f t="shared" si="6"/>
        <v>0</v>
      </c>
      <c r="P69" s="136">
        <f t="shared" si="6"/>
        <v>0</v>
      </c>
      <c r="Q69" s="136">
        <f t="shared" si="6"/>
        <v>0</v>
      </c>
      <c r="R69" s="136">
        <f t="shared" si="6"/>
        <v>0</v>
      </c>
      <c r="S69" s="136">
        <f t="shared" si="6"/>
        <v>0</v>
      </c>
      <c r="T69" s="136">
        <f t="shared" si="6"/>
        <v>0</v>
      </c>
      <c r="U69" s="136">
        <f t="shared" si="6"/>
        <v>0</v>
      </c>
      <c r="V69" s="136">
        <f t="shared" si="6"/>
        <v>0</v>
      </c>
      <c r="W69" s="136">
        <f t="shared" si="6"/>
        <v>0</v>
      </c>
      <c r="X69" s="136">
        <f t="shared" si="6"/>
        <v>0</v>
      </c>
      <c r="Y69" s="136">
        <f t="shared" si="6"/>
        <v>0</v>
      </c>
      <c r="Z69" s="136">
        <f t="shared" si="6"/>
        <v>0</v>
      </c>
      <c r="AA69" s="136">
        <f t="shared" si="6"/>
        <v>0</v>
      </c>
      <c r="AB69" s="136">
        <f t="shared" si="6"/>
        <v>0</v>
      </c>
      <c r="AC69" s="136">
        <f t="shared" si="6"/>
        <v>0</v>
      </c>
      <c r="AD69" s="136">
        <f t="shared" si="6"/>
        <v>0</v>
      </c>
      <c r="AE69" s="136">
        <f t="shared" si="6"/>
        <v>0</v>
      </c>
      <c r="AF69" s="136">
        <f t="shared" si="6"/>
        <v>0</v>
      </c>
      <c r="AG69" s="136">
        <f t="shared" si="6"/>
        <v>0</v>
      </c>
      <c r="AH69" s="136">
        <f t="shared" si="6"/>
        <v>0</v>
      </c>
      <c r="AI69" s="136">
        <f t="shared" si="5"/>
        <v>0</v>
      </c>
      <c r="AJ69" s="136">
        <f t="shared" si="5"/>
        <v>0</v>
      </c>
      <c r="AK69" s="136">
        <f t="shared" si="5"/>
        <v>0</v>
      </c>
      <c r="AL69" s="136">
        <f t="shared" si="5"/>
        <v>0</v>
      </c>
      <c r="AM69" s="136">
        <f t="shared" si="5"/>
        <v>0</v>
      </c>
      <c r="AN69" s="136">
        <f t="shared" si="5"/>
        <v>0</v>
      </c>
      <c r="AO69" s="136">
        <f t="shared" si="5"/>
        <v>0</v>
      </c>
      <c r="AP69" s="136">
        <f t="shared" si="5"/>
        <v>0</v>
      </c>
      <c r="AQ69" s="136">
        <f t="shared" si="4"/>
        <v>0</v>
      </c>
    </row>
    <row r="70" spans="1:43" x14ac:dyDescent="0.2">
      <c r="A70" s="107" t="s">
        <v>144</v>
      </c>
      <c r="B70" s="136">
        <f t="shared" si="0"/>
        <v>0</v>
      </c>
      <c r="C70" s="136">
        <f t="shared" si="6"/>
        <v>0</v>
      </c>
      <c r="D70" s="136">
        <f t="shared" si="6"/>
        <v>0</v>
      </c>
      <c r="E70" s="136">
        <f t="shared" si="6"/>
        <v>0</v>
      </c>
      <c r="F70" s="136">
        <f t="shared" si="6"/>
        <v>0</v>
      </c>
      <c r="G70" s="136">
        <f t="shared" si="6"/>
        <v>0</v>
      </c>
      <c r="H70" s="136">
        <f t="shared" si="6"/>
        <v>0</v>
      </c>
      <c r="I70" s="136">
        <f t="shared" si="6"/>
        <v>0</v>
      </c>
      <c r="J70" s="136">
        <f t="shared" si="6"/>
        <v>0</v>
      </c>
      <c r="K70" s="136">
        <f t="shared" si="6"/>
        <v>0</v>
      </c>
      <c r="L70" s="136">
        <f t="shared" si="6"/>
        <v>0</v>
      </c>
      <c r="M70" s="136">
        <f t="shared" si="6"/>
        <v>0</v>
      </c>
      <c r="N70" s="136">
        <f t="shared" si="6"/>
        <v>0</v>
      </c>
      <c r="O70" s="136">
        <f t="shared" si="6"/>
        <v>0</v>
      </c>
      <c r="P70" s="136">
        <f t="shared" si="6"/>
        <v>0</v>
      </c>
      <c r="Q70" s="136">
        <f t="shared" si="6"/>
        <v>0</v>
      </c>
      <c r="R70" s="136">
        <f t="shared" si="6"/>
        <v>0</v>
      </c>
      <c r="S70" s="136">
        <f t="shared" si="6"/>
        <v>0</v>
      </c>
      <c r="T70" s="136">
        <f t="shared" si="6"/>
        <v>0</v>
      </c>
      <c r="U70" s="136">
        <f t="shared" si="6"/>
        <v>0</v>
      </c>
      <c r="V70" s="136">
        <f t="shared" si="6"/>
        <v>0</v>
      </c>
      <c r="W70" s="136">
        <f t="shared" si="6"/>
        <v>0</v>
      </c>
      <c r="X70" s="136">
        <f t="shared" si="6"/>
        <v>0</v>
      </c>
      <c r="Y70" s="136">
        <f t="shared" si="6"/>
        <v>0</v>
      </c>
      <c r="Z70" s="136">
        <f t="shared" si="6"/>
        <v>0</v>
      </c>
      <c r="AA70" s="136">
        <f t="shared" si="6"/>
        <v>0</v>
      </c>
      <c r="AB70" s="136">
        <f t="shared" si="6"/>
        <v>0</v>
      </c>
      <c r="AC70" s="136">
        <f t="shared" si="6"/>
        <v>0</v>
      </c>
      <c r="AD70" s="136">
        <f t="shared" si="6"/>
        <v>0</v>
      </c>
      <c r="AE70" s="136">
        <f t="shared" si="6"/>
        <v>0</v>
      </c>
      <c r="AF70" s="136">
        <f t="shared" si="6"/>
        <v>0</v>
      </c>
      <c r="AG70" s="136">
        <f t="shared" si="6"/>
        <v>0</v>
      </c>
      <c r="AH70" s="136">
        <f t="shared" si="6"/>
        <v>0</v>
      </c>
      <c r="AI70" s="136">
        <f t="shared" si="5"/>
        <v>0</v>
      </c>
      <c r="AJ70" s="136">
        <f t="shared" si="5"/>
        <v>0</v>
      </c>
      <c r="AK70" s="136">
        <f t="shared" si="5"/>
        <v>0</v>
      </c>
      <c r="AL70" s="136">
        <f t="shared" si="5"/>
        <v>0</v>
      </c>
      <c r="AM70" s="136">
        <f t="shared" si="5"/>
        <v>0</v>
      </c>
      <c r="AN70" s="136">
        <f t="shared" si="5"/>
        <v>0</v>
      </c>
      <c r="AO70" s="136">
        <f t="shared" si="5"/>
        <v>0</v>
      </c>
      <c r="AP70" s="136">
        <f t="shared" si="5"/>
        <v>0</v>
      </c>
      <c r="AQ70" s="136">
        <f t="shared" si="4"/>
        <v>0</v>
      </c>
    </row>
    <row r="71" spans="1:43" x14ac:dyDescent="0.2">
      <c r="A71" s="107" t="s">
        <v>145</v>
      </c>
      <c r="B71" s="136">
        <f t="shared" si="0"/>
        <v>0</v>
      </c>
      <c r="C71" s="136">
        <f t="shared" si="6"/>
        <v>0</v>
      </c>
      <c r="D71" s="136">
        <f t="shared" si="6"/>
        <v>0</v>
      </c>
      <c r="E71" s="136">
        <f t="shared" si="6"/>
        <v>0</v>
      </c>
      <c r="F71" s="136">
        <f t="shared" si="6"/>
        <v>0</v>
      </c>
      <c r="G71" s="136">
        <f t="shared" si="6"/>
        <v>0</v>
      </c>
      <c r="H71" s="136">
        <f t="shared" si="6"/>
        <v>0</v>
      </c>
      <c r="I71" s="136">
        <f t="shared" si="6"/>
        <v>0</v>
      </c>
      <c r="J71" s="136">
        <f t="shared" si="6"/>
        <v>0</v>
      </c>
      <c r="K71" s="136">
        <f t="shared" si="6"/>
        <v>0</v>
      </c>
      <c r="L71" s="136">
        <f t="shared" si="6"/>
        <v>0</v>
      </c>
      <c r="M71" s="136">
        <f t="shared" si="6"/>
        <v>0</v>
      </c>
      <c r="N71" s="136">
        <f t="shared" si="6"/>
        <v>0</v>
      </c>
      <c r="O71" s="136">
        <f t="shared" si="6"/>
        <v>0</v>
      </c>
      <c r="P71" s="136">
        <f t="shared" si="6"/>
        <v>0</v>
      </c>
      <c r="Q71" s="136">
        <f t="shared" si="6"/>
        <v>0</v>
      </c>
      <c r="R71" s="136">
        <f t="shared" si="6"/>
        <v>0</v>
      </c>
      <c r="S71" s="136">
        <f t="shared" si="6"/>
        <v>0</v>
      </c>
      <c r="T71" s="136">
        <f t="shared" si="6"/>
        <v>0</v>
      </c>
      <c r="U71" s="136">
        <f t="shared" si="6"/>
        <v>0</v>
      </c>
      <c r="V71" s="136">
        <f t="shared" si="6"/>
        <v>0</v>
      </c>
      <c r="W71" s="136">
        <f t="shared" si="6"/>
        <v>0</v>
      </c>
      <c r="X71" s="136">
        <f t="shared" si="6"/>
        <v>0</v>
      </c>
      <c r="Y71" s="136">
        <f t="shared" si="6"/>
        <v>0</v>
      </c>
      <c r="Z71" s="136">
        <f t="shared" si="6"/>
        <v>0</v>
      </c>
      <c r="AA71" s="136">
        <f t="shared" si="6"/>
        <v>0</v>
      </c>
      <c r="AB71" s="136">
        <f t="shared" si="6"/>
        <v>0</v>
      </c>
      <c r="AC71" s="136">
        <f t="shared" si="6"/>
        <v>0</v>
      </c>
      <c r="AD71" s="136">
        <f t="shared" si="6"/>
        <v>0</v>
      </c>
      <c r="AE71" s="136">
        <f t="shared" si="6"/>
        <v>0</v>
      </c>
      <c r="AF71" s="136">
        <f t="shared" si="6"/>
        <v>0</v>
      </c>
      <c r="AG71" s="136">
        <f t="shared" si="6"/>
        <v>0</v>
      </c>
      <c r="AH71" s="136">
        <f t="shared" si="6"/>
        <v>0</v>
      </c>
      <c r="AI71" s="136">
        <f t="shared" si="5"/>
        <v>0</v>
      </c>
      <c r="AJ71" s="136">
        <f t="shared" si="5"/>
        <v>0</v>
      </c>
      <c r="AK71" s="136">
        <f t="shared" si="5"/>
        <v>0</v>
      </c>
      <c r="AL71" s="136">
        <f t="shared" si="5"/>
        <v>0</v>
      </c>
      <c r="AM71" s="136">
        <f t="shared" si="5"/>
        <v>0</v>
      </c>
      <c r="AN71" s="136">
        <f t="shared" si="5"/>
        <v>0</v>
      </c>
      <c r="AO71" s="136">
        <f t="shared" si="5"/>
        <v>0</v>
      </c>
      <c r="AP71" s="136">
        <f t="shared" si="5"/>
        <v>0</v>
      </c>
      <c r="AQ71" s="136">
        <f t="shared" si="4"/>
        <v>0</v>
      </c>
    </row>
    <row r="72" spans="1:43" x14ac:dyDescent="0.2">
      <c r="A72" s="107" t="s">
        <v>146</v>
      </c>
      <c r="B72" s="136">
        <f t="shared" si="0"/>
        <v>0</v>
      </c>
      <c r="C72" s="136">
        <f t="shared" si="6"/>
        <v>0</v>
      </c>
      <c r="D72" s="136">
        <f t="shared" si="6"/>
        <v>0</v>
      </c>
      <c r="E72" s="136">
        <f t="shared" si="6"/>
        <v>0</v>
      </c>
      <c r="F72" s="136">
        <f t="shared" si="6"/>
        <v>0</v>
      </c>
      <c r="G72" s="136">
        <f t="shared" si="6"/>
        <v>0</v>
      </c>
      <c r="H72" s="136">
        <f t="shared" si="6"/>
        <v>0</v>
      </c>
      <c r="I72" s="136">
        <f t="shared" si="6"/>
        <v>0</v>
      </c>
      <c r="J72" s="136">
        <f t="shared" si="6"/>
        <v>0</v>
      </c>
      <c r="K72" s="136">
        <f t="shared" si="6"/>
        <v>0</v>
      </c>
      <c r="L72" s="136">
        <f t="shared" si="6"/>
        <v>0</v>
      </c>
      <c r="M72" s="136">
        <f t="shared" si="6"/>
        <v>0</v>
      </c>
      <c r="N72" s="136">
        <f t="shared" si="6"/>
        <v>0</v>
      </c>
      <c r="O72" s="136">
        <f t="shared" si="6"/>
        <v>0</v>
      </c>
      <c r="P72" s="136">
        <f t="shared" si="6"/>
        <v>0</v>
      </c>
      <c r="Q72" s="136">
        <f t="shared" si="6"/>
        <v>0</v>
      </c>
      <c r="R72" s="136">
        <f t="shared" si="6"/>
        <v>0</v>
      </c>
      <c r="S72" s="136">
        <f t="shared" si="6"/>
        <v>0</v>
      </c>
      <c r="T72" s="136">
        <f t="shared" si="6"/>
        <v>0</v>
      </c>
      <c r="U72" s="136">
        <f t="shared" si="6"/>
        <v>0</v>
      </c>
      <c r="V72" s="136">
        <f t="shared" si="6"/>
        <v>0</v>
      </c>
      <c r="W72" s="136">
        <f t="shared" si="6"/>
        <v>0</v>
      </c>
      <c r="X72" s="136">
        <f t="shared" si="6"/>
        <v>0</v>
      </c>
      <c r="Y72" s="136">
        <f t="shared" si="6"/>
        <v>0</v>
      </c>
      <c r="Z72" s="136">
        <f t="shared" si="6"/>
        <v>0</v>
      </c>
      <c r="AA72" s="136">
        <f t="shared" si="6"/>
        <v>0</v>
      </c>
      <c r="AB72" s="136">
        <f t="shared" si="6"/>
        <v>0</v>
      </c>
      <c r="AC72" s="136">
        <f t="shared" si="6"/>
        <v>0</v>
      </c>
      <c r="AD72" s="136">
        <f t="shared" si="6"/>
        <v>0</v>
      </c>
      <c r="AE72" s="136">
        <f t="shared" si="6"/>
        <v>0</v>
      </c>
      <c r="AF72" s="136">
        <f t="shared" si="6"/>
        <v>0</v>
      </c>
      <c r="AG72" s="136">
        <f t="shared" si="6"/>
        <v>0</v>
      </c>
      <c r="AH72" s="136">
        <f t="shared" si="6"/>
        <v>0</v>
      </c>
      <c r="AI72" s="136">
        <f t="shared" si="5"/>
        <v>0</v>
      </c>
      <c r="AJ72" s="136">
        <f t="shared" si="5"/>
        <v>0</v>
      </c>
      <c r="AK72" s="136">
        <f t="shared" si="5"/>
        <v>0</v>
      </c>
      <c r="AL72" s="136">
        <f t="shared" si="5"/>
        <v>0</v>
      </c>
      <c r="AM72" s="136">
        <f t="shared" si="5"/>
        <v>0</v>
      </c>
      <c r="AN72" s="136">
        <f t="shared" si="5"/>
        <v>0</v>
      </c>
      <c r="AO72" s="136">
        <f t="shared" si="5"/>
        <v>0</v>
      </c>
      <c r="AP72" s="136">
        <f t="shared" si="5"/>
        <v>0</v>
      </c>
      <c r="AQ72" s="136">
        <f t="shared" si="4"/>
        <v>0</v>
      </c>
    </row>
    <row r="73" spans="1:43" x14ac:dyDescent="0.2">
      <c r="A73" s="107" t="s">
        <v>147</v>
      </c>
      <c r="B73" s="136">
        <f t="shared" si="0"/>
        <v>0</v>
      </c>
      <c r="C73" s="136">
        <f t="shared" si="6"/>
        <v>0</v>
      </c>
      <c r="D73" s="136">
        <f t="shared" si="6"/>
        <v>0</v>
      </c>
      <c r="E73" s="136">
        <f t="shared" si="6"/>
        <v>0</v>
      </c>
      <c r="F73" s="136">
        <f t="shared" si="6"/>
        <v>0</v>
      </c>
      <c r="G73" s="136">
        <f t="shared" si="6"/>
        <v>0</v>
      </c>
      <c r="H73" s="136">
        <f t="shared" si="6"/>
        <v>0</v>
      </c>
      <c r="I73" s="136">
        <f t="shared" si="6"/>
        <v>0</v>
      </c>
      <c r="J73" s="136">
        <f t="shared" si="6"/>
        <v>0</v>
      </c>
      <c r="K73" s="136">
        <f t="shared" si="6"/>
        <v>0</v>
      </c>
      <c r="L73" s="136">
        <f t="shared" si="6"/>
        <v>0</v>
      </c>
      <c r="M73" s="136">
        <f t="shared" si="6"/>
        <v>0</v>
      </c>
      <c r="N73" s="136">
        <f t="shared" si="6"/>
        <v>0</v>
      </c>
      <c r="O73" s="136">
        <f t="shared" si="6"/>
        <v>0</v>
      </c>
      <c r="P73" s="136">
        <f t="shared" si="6"/>
        <v>0</v>
      </c>
      <c r="Q73" s="136">
        <f t="shared" si="6"/>
        <v>0</v>
      </c>
      <c r="R73" s="136">
        <f t="shared" si="6"/>
        <v>0</v>
      </c>
      <c r="S73" s="136">
        <f t="shared" si="6"/>
        <v>0</v>
      </c>
      <c r="T73" s="136">
        <f t="shared" si="6"/>
        <v>0</v>
      </c>
      <c r="U73" s="136">
        <f t="shared" si="6"/>
        <v>0</v>
      </c>
      <c r="V73" s="136">
        <f t="shared" si="6"/>
        <v>0</v>
      </c>
      <c r="W73" s="136">
        <f t="shared" si="6"/>
        <v>0</v>
      </c>
      <c r="X73" s="136">
        <f t="shared" si="6"/>
        <v>0</v>
      </c>
      <c r="Y73" s="136">
        <f t="shared" si="6"/>
        <v>0</v>
      </c>
      <c r="Z73" s="136">
        <f t="shared" si="6"/>
        <v>0</v>
      </c>
      <c r="AA73" s="136">
        <f t="shared" si="6"/>
        <v>0</v>
      </c>
      <c r="AB73" s="136">
        <f t="shared" si="6"/>
        <v>0</v>
      </c>
      <c r="AC73" s="136">
        <f t="shared" si="6"/>
        <v>0</v>
      </c>
      <c r="AD73" s="136">
        <f t="shared" si="6"/>
        <v>0</v>
      </c>
      <c r="AE73" s="136">
        <f t="shared" si="6"/>
        <v>0</v>
      </c>
      <c r="AF73" s="136">
        <f t="shared" si="6"/>
        <v>0</v>
      </c>
      <c r="AG73" s="136">
        <f t="shared" si="6"/>
        <v>0</v>
      </c>
      <c r="AH73" s="136">
        <f t="shared" si="6"/>
        <v>0</v>
      </c>
      <c r="AI73" s="136">
        <f t="shared" si="5"/>
        <v>0</v>
      </c>
      <c r="AJ73" s="136">
        <f t="shared" si="5"/>
        <v>0</v>
      </c>
      <c r="AK73" s="136">
        <f t="shared" si="5"/>
        <v>0</v>
      </c>
      <c r="AL73" s="136">
        <f t="shared" si="5"/>
        <v>0</v>
      </c>
      <c r="AM73" s="136">
        <f t="shared" si="5"/>
        <v>0</v>
      </c>
      <c r="AN73" s="136">
        <f t="shared" si="5"/>
        <v>0</v>
      </c>
      <c r="AO73" s="136">
        <f t="shared" si="5"/>
        <v>0</v>
      </c>
      <c r="AP73" s="136">
        <f t="shared" si="5"/>
        <v>0</v>
      </c>
      <c r="AQ73" s="136">
        <f t="shared" si="4"/>
        <v>0</v>
      </c>
    </row>
    <row r="74" spans="1:43" x14ac:dyDescent="0.2">
      <c r="A74" s="108" t="s">
        <v>340</v>
      </c>
      <c r="B74" s="238">
        <f t="shared" si="0"/>
        <v>0</v>
      </c>
      <c r="C74" s="238">
        <f t="shared" si="6"/>
        <v>0</v>
      </c>
      <c r="D74" s="238">
        <f t="shared" si="6"/>
        <v>0</v>
      </c>
      <c r="E74" s="238">
        <f t="shared" si="6"/>
        <v>0</v>
      </c>
      <c r="F74" s="238">
        <f t="shared" si="6"/>
        <v>0</v>
      </c>
      <c r="G74" s="238">
        <f t="shared" si="6"/>
        <v>0</v>
      </c>
      <c r="H74" s="238">
        <f t="shared" si="6"/>
        <v>0</v>
      </c>
      <c r="I74" s="238">
        <f t="shared" si="6"/>
        <v>0</v>
      </c>
      <c r="J74" s="238">
        <f t="shared" si="6"/>
        <v>0</v>
      </c>
      <c r="K74" s="238">
        <f t="shared" si="6"/>
        <v>0</v>
      </c>
      <c r="L74" s="238">
        <f t="shared" si="6"/>
        <v>0</v>
      </c>
      <c r="M74" s="238">
        <f t="shared" si="6"/>
        <v>0</v>
      </c>
      <c r="N74" s="238">
        <f t="shared" si="6"/>
        <v>0</v>
      </c>
      <c r="O74" s="238">
        <f t="shared" si="6"/>
        <v>0</v>
      </c>
      <c r="P74" s="238">
        <f t="shared" si="6"/>
        <v>0</v>
      </c>
      <c r="Q74" s="238">
        <f t="shared" si="6"/>
        <v>0</v>
      </c>
      <c r="R74" s="238">
        <f t="shared" si="6"/>
        <v>0</v>
      </c>
      <c r="S74" s="238">
        <f t="shared" si="6"/>
        <v>0</v>
      </c>
      <c r="T74" s="238">
        <f t="shared" si="6"/>
        <v>0</v>
      </c>
      <c r="U74" s="238">
        <f t="shared" si="6"/>
        <v>0</v>
      </c>
      <c r="V74" s="238">
        <f t="shared" si="6"/>
        <v>0</v>
      </c>
      <c r="W74" s="238">
        <f t="shared" si="6"/>
        <v>0</v>
      </c>
      <c r="X74" s="238">
        <f t="shared" si="6"/>
        <v>0</v>
      </c>
      <c r="Y74" s="238">
        <f t="shared" si="6"/>
        <v>0</v>
      </c>
      <c r="Z74" s="238">
        <f t="shared" si="6"/>
        <v>0</v>
      </c>
      <c r="AA74" s="238">
        <f t="shared" si="6"/>
        <v>0</v>
      </c>
      <c r="AB74" s="238">
        <f t="shared" si="6"/>
        <v>0</v>
      </c>
      <c r="AC74" s="238">
        <f t="shared" si="6"/>
        <v>0</v>
      </c>
      <c r="AD74" s="238">
        <f t="shared" si="6"/>
        <v>0</v>
      </c>
      <c r="AE74" s="238">
        <f t="shared" si="6"/>
        <v>0</v>
      </c>
      <c r="AF74" s="238">
        <f t="shared" si="6"/>
        <v>0</v>
      </c>
      <c r="AG74" s="238">
        <f t="shared" si="6"/>
        <v>0</v>
      </c>
      <c r="AH74" s="238">
        <f t="shared" si="6"/>
        <v>0</v>
      </c>
      <c r="AI74" s="238">
        <f t="shared" si="5"/>
        <v>0</v>
      </c>
      <c r="AJ74" s="238">
        <f t="shared" si="5"/>
        <v>0</v>
      </c>
      <c r="AK74" s="238">
        <f t="shared" si="5"/>
        <v>0</v>
      </c>
      <c r="AL74" s="238">
        <f t="shared" si="5"/>
        <v>0</v>
      </c>
      <c r="AM74" s="238">
        <f t="shared" si="5"/>
        <v>0</v>
      </c>
      <c r="AN74" s="238">
        <f t="shared" si="5"/>
        <v>0</v>
      </c>
      <c r="AO74" s="238">
        <f t="shared" si="5"/>
        <v>0</v>
      </c>
      <c r="AP74" s="238">
        <f t="shared" si="5"/>
        <v>0</v>
      </c>
      <c r="AQ74" s="238">
        <f t="shared" si="4"/>
        <v>0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B17A-E051-43BE-8E70-E2F387D42160}">
  <sheetPr codeName="Sheet19"/>
  <dimension ref="A1:AR74"/>
  <sheetViews>
    <sheetView topLeftCell="A39" workbookViewId="0">
      <selection activeCell="B50" sqref="B50:AQ74"/>
    </sheetView>
  </sheetViews>
  <sheetFormatPr defaultRowHeight="14.25" x14ac:dyDescent="0.2"/>
  <cols>
    <col min="1" max="1" width="27.375" customWidth="1"/>
    <col min="2" max="43" width="9.875" style="136" customWidth="1"/>
    <col min="44" max="44" width="9" style="136"/>
  </cols>
  <sheetData>
    <row r="1" spans="1:44" x14ac:dyDescent="0.2">
      <c r="B1" s="224">
        <v>2019</v>
      </c>
      <c r="C1" s="224">
        <v>2020</v>
      </c>
      <c r="D1" s="224">
        <v>2021</v>
      </c>
      <c r="E1" s="224">
        <v>2022</v>
      </c>
      <c r="F1" s="224">
        <v>2023</v>
      </c>
      <c r="G1" s="224">
        <v>2024</v>
      </c>
      <c r="H1" s="224">
        <v>2025</v>
      </c>
      <c r="I1" s="224">
        <v>2026</v>
      </c>
      <c r="J1" s="224">
        <v>2027</v>
      </c>
      <c r="K1" s="224">
        <v>2028</v>
      </c>
      <c r="L1" s="224">
        <v>2029</v>
      </c>
      <c r="M1" s="224">
        <v>2030</v>
      </c>
      <c r="N1" s="224">
        <v>2031</v>
      </c>
      <c r="O1" s="224">
        <v>2032</v>
      </c>
      <c r="P1" s="224">
        <v>2033</v>
      </c>
      <c r="Q1" s="224">
        <v>2034</v>
      </c>
      <c r="R1" s="224">
        <v>2035</v>
      </c>
      <c r="S1" s="224">
        <v>2036</v>
      </c>
      <c r="T1" s="224">
        <v>2037</v>
      </c>
      <c r="U1" s="224">
        <v>2038</v>
      </c>
      <c r="V1" s="224">
        <v>2039</v>
      </c>
      <c r="W1" s="224">
        <v>2040</v>
      </c>
      <c r="X1" s="224">
        <v>2041</v>
      </c>
      <c r="Y1" s="224">
        <v>2042</v>
      </c>
      <c r="Z1" s="224">
        <v>2043</v>
      </c>
      <c r="AA1" s="224">
        <v>2044</v>
      </c>
      <c r="AB1" s="224">
        <v>2045</v>
      </c>
      <c r="AC1" s="224">
        <v>2046</v>
      </c>
      <c r="AD1" s="224">
        <v>2047</v>
      </c>
      <c r="AE1" s="224">
        <v>2048</v>
      </c>
      <c r="AF1" s="224">
        <v>2049</v>
      </c>
      <c r="AG1" s="224">
        <v>2050</v>
      </c>
      <c r="AH1" s="224">
        <v>2051</v>
      </c>
      <c r="AI1" s="224">
        <v>2052</v>
      </c>
      <c r="AJ1" s="224">
        <v>2053</v>
      </c>
      <c r="AK1" s="224">
        <v>2054</v>
      </c>
      <c r="AL1" s="224">
        <v>2055</v>
      </c>
      <c r="AM1" s="224">
        <v>2056</v>
      </c>
      <c r="AN1" s="224">
        <v>2057</v>
      </c>
      <c r="AO1" s="224">
        <v>2058</v>
      </c>
      <c r="AP1" s="224">
        <v>2059</v>
      </c>
      <c r="AQ1" s="224">
        <v>2060</v>
      </c>
    </row>
    <row r="2" spans="1:44" x14ac:dyDescent="0.2">
      <c r="A2" s="36" t="s">
        <v>351</v>
      </c>
      <c r="B2" s="224">
        <v>0</v>
      </c>
      <c r="C2" s="224">
        <v>0</v>
      </c>
      <c r="D2" s="224">
        <v>0</v>
      </c>
      <c r="E2" s="224">
        <v>0</v>
      </c>
      <c r="F2" s="224">
        <v>0</v>
      </c>
      <c r="G2" s="224">
        <v>0</v>
      </c>
      <c r="H2" s="224">
        <v>0</v>
      </c>
      <c r="I2" s="224">
        <v>0</v>
      </c>
      <c r="J2" s="224">
        <v>0</v>
      </c>
      <c r="K2" s="224">
        <v>0</v>
      </c>
      <c r="L2" s="224">
        <v>0</v>
      </c>
      <c r="M2" s="224">
        <v>0</v>
      </c>
      <c r="N2" s="224">
        <v>0</v>
      </c>
      <c r="O2" s="224">
        <v>0</v>
      </c>
      <c r="P2" s="224">
        <v>0</v>
      </c>
      <c r="Q2" s="224">
        <v>0</v>
      </c>
      <c r="R2" s="224">
        <v>0</v>
      </c>
      <c r="S2" s="224">
        <v>0</v>
      </c>
      <c r="T2" s="224">
        <v>0</v>
      </c>
      <c r="U2" s="224">
        <v>0</v>
      </c>
      <c r="V2" s="224">
        <v>0</v>
      </c>
      <c r="W2" s="224">
        <v>0</v>
      </c>
      <c r="X2" s="224">
        <v>0</v>
      </c>
      <c r="Y2" s="224">
        <v>0</v>
      </c>
      <c r="Z2" s="224">
        <v>0</v>
      </c>
      <c r="AA2" s="224">
        <v>0</v>
      </c>
      <c r="AB2" s="224">
        <v>0</v>
      </c>
      <c r="AC2" s="224">
        <v>0</v>
      </c>
      <c r="AD2" s="224">
        <v>0</v>
      </c>
      <c r="AE2" s="224">
        <v>0</v>
      </c>
      <c r="AF2" s="224">
        <v>0</v>
      </c>
      <c r="AG2" s="224">
        <v>0</v>
      </c>
      <c r="AH2" s="224">
        <v>0</v>
      </c>
      <c r="AI2" s="224">
        <v>0</v>
      </c>
      <c r="AJ2" s="224">
        <v>0</v>
      </c>
      <c r="AK2" s="224">
        <v>0</v>
      </c>
      <c r="AL2" s="224">
        <v>0</v>
      </c>
      <c r="AM2" s="224">
        <v>0</v>
      </c>
      <c r="AN2" s="224">
        <v>0</v>
      </c>
      <c r="AO2" s="224">
        <v>0</v>
      </c>
      <c r="AP2" s="224">
        <v>0</v>
      </c>
      <c r="AQ2" s="224">
        <v>0</v>
      </c>
      <c r="AR2" s="136" t="str">
        <f>VLOOKUP($A2,'Sector Match'!$A$1:$B$43,2,0)</f>
        <v>agriculture and forestry 01T03</v>
      </c>
    </row>
    <row r="3" spans="1:44" x14ac:dyDescent="0.2">
      <c r="A3" s="36" t="s">
        <v>2</v>
      </c>
      <c r="B3" s="233">
        <f>'Non-energy Use 2019'!G116</f>
        <v>0</v>
      </c>
      <c r="C3" s="394">
        <f>'Non-energy Use 2020'!G115</f>
        <v>0</v>
      </c>
      <c r="D3" s="393">
        <f>$C3*VLOOKUP($A3,'Non-energy Multiplier'!$A$1:$AQ$44,COLUMN('Non-energy Multiplier'!D$1),0)</f>
        <v>0</v>
      </c>
      <c r="E3" s="233">
        <f>$C3*VLOOKUP($A3,'Non-energy Multiplier'!$A$1:$AQ$44,COLUMN('Non-energy Multiplier'!E$1),0)</f>
        <v>0</v>
      </c>
      <c r="F3" s="233">
        <f>$C3*VLOOKUP($A3,'Non-energy Multiplier'!$A$1:$AQ$44,COLUMN('Non-energy Multiplier'!F$1),0)</f>
        <v>0</v>
      </c>
      <c r="G3" s="233">
        <f>$C3*VLOOKUP($A3,'Non-energy Multiplier'!$A$1:$AQ$44,COLUMN('Non-energy Multiplier'!G$1),0)</f>
        <v>0</v>
      </c>
      <c r="H3" s="233">
        <f>$C3*VLOOKUP($A3,'Non-energy Multiplier'!$A$1:$AQ$44,COLUMN('Non-energy Multiplier'!H$1),0)</f>
        <v>0</v>
      </c>
      <c r="I3" s="233">
        <f>$C3*VLOOKUP($A3,'Non-energy Multiplier'!$A$1:$AQ$44,COLUMN('Non-energy Multiplier'!I$1),0)</f>
        <v>0</v>
      </c>
      <c r="J3" s="233">
        <f>$C3*VLOOKUP($A3,'Non-energy Multiplier'!$A$1:$AQ$44,COLUMN('Non-energy Multiplier'!J$1),0)</f>
        <v>0</v>
      </c>
      <c r="K3" s="233">
        <f>$C3*VLOOKUP($A3,'Non-energy Multiplier'!$A$1:$AQ$44,COLUMN('Non-energy Multiplier'!K$1),0)</f>
        <v>0</v>
      </c>
      <c r="L3" s="233">
        <f>$C3*VLOOKUP($A3,'Non-energy Multiplier'!$A$1:$AQ$44,COLUMN('Non-energy Multiplier'!L$1),0)</f>
        <v>0</v>
      </c>
      <c r="M3" s="233">
        <f>$C3*VLOOKUP($A3,'Non-energy Multiplier'!$A$1:$AQ$44,COLUMN('Non-energy Multiplier'!M$1),0)</f>
        <v>0</v>
      </c>
      <c r="N3" s="233">
        <f>$C3*VLOOKUP($A3,'Non-energy Multiplier'!$A$1:$AQ$44,COLUMN('Non-energy Multiplier'!N$1),0)</f>
        <v>0</v>
      </c>
      <c r="O3" s="233">
        <f>$C3*VLOOKUP($A3,'Non-energy Multiplier'!$A$1:$AQ$44,COLUMN('Non-energy Multiplier'!O$1),0)</f>
        <v>0</v>
      </c>
      <c r="P3" s="233">
        <f>$C3*VLOOKUP($A3,'Non-energy Multiplier'!$A$1:$AQ$44,COLUMN('Non-energy Multiplier'!P$1),0)</f>
        <v>0</v>
      </c>
      <c r="Q3" s="233">
        <f>$C3*VLOOKUP($A3,'Non-energy Multiplier'!$A$1:$AQ$44,COLUMN('Non-energy Multiplier'!Q$1),0)</f>
        <v>0</v>
      </c>
      <c r="R3" s="233">
        <f>$C3*VLOOKUP($A3,'Non-energy Multiplier'!$A$1:$AQ$44,COLUMN('Non-energy Multiplier'!R$1),0)</f>
        <v>0</v>
      </c>
      <c r="S3" s="233">
        <f>$C3*VLOOKUP($A3,'Non-energy Multiplier'!$A$1:$AQ$44,COLUMN('Non-energy Multiplier'!S$1),0)</f>
        <v>0</v>
      </c>
      <c r="T3" s="233">
        <f>$C3*VLOOKUP($A3,'Non-energy Multiplier'!$A$1:$AQ$44,COLUMN('Non-energy Multiplier'!T$1),0)</f>
        <v>0</v>
      </c>
      <c r="U3" s="233">
        <f>$C3*VLOOKUP($A3,'Non-energy Multiplier'!$A$1:$AQ$44,COLUMN('Non-energy Multiplier'!U$1),0)</f>
        <v>0</v>
      </c>
      <c r="V3" s="233">
        <f>$C3*VLOOKUP($A3,'Non-energy Multiplier'!$A$1:$AQ$44,COLUMN('Non-energy Multiplier'!V$1),0)</f>
        <v>0</v>
      </c>
      <c r="W3" s="233">
        <f>$C3*VLOOKUP($A3,'Non-energy Multiplier'!$A$1:$AQ$44,COLUMN('Non-energy Multiplier'!W$1),0)</f>
        <v>0</v>
      </c>
      <c r="X3" s="233">
        <f>$C3*VLOOKUP($A3,'Non-energy Multiplier'!$A$1:$AQ$44,COLUMN('Non-energy Multiplier'!X$1),0)</f>
        <v>0</v>
      </c>
      <c r="Y3" s="233">
        <f>$C3*VLOOKUP($A3,'Non-energy Multiplier'!$A$1:$AQ$44,COLUMN('Non-energy Multiplier'!Y$1),0)</f>
        <v>0</v>
      </c>
      <c r="Z3" s="233">
        <f>$C3*VLOOKUP($A3,'Non-energy Multiplier'!$A$1:$AQ$44,COLUMN('Non-energy Multiplier'!Z$1),0)</f>
        <v>0</v>
      </c>
      <c r="AA3" s="233">
        <f>$C3*VLOOKUP($A3,'Non-energy Multiplier'!$A$1:$AQ$44,COLUMN('Non-energy Multiplier'!AA$1),0)</f>
        <v>0</v>
      </c>
      <c r="AB3" s="233">
        <f>$C3*VLOOKUP($A3,'Non-energy Multiplier'!$A$1:$AQ$44,COLUMN('Non-energy Multiplier'!AB$1),0)</f>
        <v>0</v>
      </c>
      <c r="AC3" s="233">
        <f>$C3*VLOOKUP($A3,'Non-energy Multiplier'!$A$1:$AQ$44,COLUMN('Non-energy Multiplier'!AC$1),0)</f>
        <v>0</v>
      </c>
      <c r="AD3" s="233">
        <f>$C3*VLOOKUP($A3,'Non-energy Multiplier'!$A$1:$AQ$44,COLUMN('Non-energy Multiplier'!AD$1),0)</f>
        <v>0</v>
      </c>
      <c r="AE3" s="233">
        <f>$C3*VLOOKUP($A3,'Non-energy Multiplier'!$A$1:$AQ$44,COLUMN('Non-energy Multiplier'!AE$1),0)</f>
        <v>0</v>
      </c>
      <c r="AF3" s="233">
        <f>$C3*VLOOKUP($A3,'Non-energy Multiplier'!$A$1:$AQ$44,COLUMN('Non-energy Multiplier'!AF$1),0)</f>
        <v>0</v>
      </c>
      <c r="AG3" s="233">
        <f>$C3*VLOOKUP($A3,'Non-energy Multiplier'!$A$1:$AQ$44,COLUMN('Non-energy Multiplier'!AG$1),0)</f>
        <v>0</v>
      </c>
      <c r="AH3" s="233">
        <f>$C3*VLOOKUP($A3,'Non-energy Multiplier'!$A$1:$AQ$44,COLUMN('Non-energy Multiplier'!AH$1),0)</f>
        <v>0</v>
      </c>
      <c r="AI3" s="233">
        <f>$C3*VLOOKUP($A3,'Non-energy Multiplier'!$A$1:$AQ$44,COLUMN('Non-energy Multiplier'!AI$1),0)</f>
        <v>0</v>
      </c>
      <c r="AJ3" s="233">
        <f>$C3*VLOOKUP($A3,'Non-energy Multiplier'!$A$1:$AQ$44,COLUMN('Non-energy Multiplier'!AJ$1),0)</f>
        <v>0</v>
      </c>
      <c r="AK3" s="233">
        <f>$C3*VLOOKUP($A3,'Non-energy Multiplier'!$A$1:$AQ$44,COLUMN('Non-energy Multiplier'!AK$1),0)</f>
        <v>0</v>
      </c>
      <c r="AL3" s="233">
        <f>$C3*VLOOKUP($A3,'Non-energy Multiplier'!$A$1:$AQ$44,COLUMN('Non-energy Multiplier'!AL$1),0)</f>
        <v>0</v>
      </c>
      <c r="AM3" s="233">
        <f>$C3*VLOOKUP($A3,'Non-energy Multiplier'!$A$1:$AQ$44,COLUMN('Non-energy Multiplier'!AM$1),0)</f>
        <v>0</v>
      </c>
      <c r="AN3" s="233">
        <f>$C3*VLOOKUP($A3,'Non-energy Multiplier'!$A$1:$AQ$44,COLUMN('Non-energy Multiplier'!AN$1),0)</f>
        <v>0</v>
      </c>
      <c r="AO3" s="233">
        <f>$C3*VLOOKUP($A3,'Non-energy Multiplier'!$A$1:$AQ$44,COLUMN('Non-energy Multiplier'!AO$1),0)</f>
        <v>0</v>
      </c>
      <c r="AP3" s="233">
        <f>$C3*VLOOKUP($A3,'Non-energy Multiplier'!$A$1:$AQ$44,COLUMN('Non-energy Multiplier'!AP$1),0)</f>
        <v>0</v>
      </c>
      <c r="AQ3" s="233">
        <f>$C3*VLOOKUP($A3,'Non-energy Multiplier'!$A$1:$AQ$44,COLUMN('Non-energy Multiplier'!AQ$1),0)</f>
        <v>0</v>
      </c>
      <c r="AR3" s="136" t="str">
        <f>VLOOKUP($A3,'Sector Match'!$A$1:$B$43,2,0)</f>
        <v>coal mining 05</v>
      </c>
    </row>
    <row r="4" spans="1:44" x14ac:dyDescent="0.2">
      <c r="A4" s="12" t="s">
        <v>3</v>
      </c>
      <c r="B4" s="136">
        <f>'Non-energy Use 2019'!G117</f>
        <v>0</v>
      </c>
      <c r="C4" s="136">
        <f>'Non-energy Use 2020'!G116</f>
        <v>0</v>
      </c>
      <c r="D4" s="136">
        <f>$C4*VLOOKUP($A4,'Non-energy Multiplier'!$A$1:$AQ$44,COLUMN('Non-energy Multiplier'!D$1),0)</f>
        <v>0</v>
      </c>
      <c r="E4" s="136">
        <f>$C4*VLOOKUP($A4,'Non-energy Multiplier'!$A$1:$AQ$44,COLUMN('Non-energy Multiplier'!E$1),0)</f>
        <v>0</v>
      </c>
      <c r="F4" s="136">
        <f>$C4*VLOOKUP($A4,'Non-energy Multiplier'!$A$1:$AQ$44,COLUMN('Non-energy Multiplier'!F$1),0)</f>
        <v>0</v>
      </c>
      <c r="G4" s="136">
        <f>$C4*VLOOKUP($A4,'Non-energy Multiplier'!$A$1:$AQ$44,COLUMN('Non-energy Multiplier'!G$1),0)</f>
        <v>0</v>
      </c>
      <c r="H4" s="136">
        <f>$C4*VLOOKUP($A4,'Non-energy Multiplier'!$A$1:$AQ$44,COLUMN('Non-energy Multiplier'!H$1),0)</f>
        <v>0</v>
      </c>
      <c r="I4" s="136">
        <f>$C4*VLOOKUP($A4,'Non-energy Multiplier'!$A$1:$AQ$44,COLUMN('Non-energy Multiplier'!I$1),0)</f>
        <v>0</v>
      </c>
      <c r="J4" s="136">
        <f>$C4*VLOOKUP($A4,'Non-energy Multiplier'!$A$1:$AQ$44,COLUMN('Non-energy Multiplier'!J$1),0)</f>
        <v>0</v>
      </c>
      <c r="K4" s="136">
        <f>$C4*VLOOKUP($A4,'Non-energy Multiplier'!$A$1:$AQ$44,COLUMN('Non-energy Multiplier'!K$1),0)</f>
        <v>0</v>
      </c>
      <c r="L4" s="136">
        <f>$C4*VLOOKUP($A4,'Non-energy Multiplier'!$A$1:$AQ$44,COLUMN('Non-energy Multiplier'!L$1),0)</f>
        <v>0</v>
      </c>
      <c r="M4" s="136">
        <f>$C4*VLOOKUP($A4,'Non-energy Multiplier'!$A$1:$AQ$44,COLUMN('Non-energy Multiplier'!M$1),0)</f>
        <v>0</v>
      </c>
      <c r="N4" s="136">
        <f>$C4*VLOOKUP($A4,'Non-energy Multiplier'!$A$1:$AQ$44,COLUMN('Non-energy Multiplier'!N$1),0)</f>
        <v>0</v>
      </c>
      <c r="O4" s="136">
        <f>$C4*VLOOKUP($A4,'Non-energy Multiplier'!$A$1:$AQ$44,COLUMN('Non-energy Multiplier'!O$1),0)</f>
        <v>0</v>
      </c>
      <c r="P4" s="136">
        <f>$C4*VLOOKUP($A4,'Non-energy Multiplier'!$A$1:$AQ$44,COLUMN('Non-energy Multiplier'!P$1),0)</f>
        <v>0</v>
      </c>
      <c r="Q4" s="136">
        <f>$C4*VLOOKUP($A4,'Non-energy Multiplier'!$A$1:$AQ$44,COLUMN('Non-energy Multiplier'!Q$1),0)</f>
        <v>0</v>
      </c>
      <c r="R4" s="136">
        <f>$C4*VLOOKUP($A4,'Non-energy Multiplier'!$A$1:$AQ$44,COLUMN('Non-energy Multiplier'!R$1),0)</f>
        <v>0</v>
      </c>
      <c r="S4" s="136">
        <f>$C4*VLOOKUP($A4,'Non-energy Multiplier'!$A$1:$AQ$44,COLUMN('Non-energy Multiplier'!S$1),0)</f>
        <v>0</v>
      </c>
      <c r="T4" s="136">
        <f>$C4*VLOOKUP($A4,'Non-energy Multiplier'!$A$1:$AQ$44,COLUMN('Non-energy Multiplier'!T$1),0)</f>
        <v>0</v>
      </c>
      <c r="U4" s="136">
        <f>$C4*VLOOKUP($A4,'Non-energy Multiplier'!$A$1:$AQ$44,COLUMN('Non-energy Multiplier'!U$1),0)</f>
        <v>0</v>
      </c>
      <c r="V4" s="136">
        <f>$C4*VLOOKUP($A4,'Non-energy Multiplier'!$A$1:$AQ$44,COLUMN('Non-energy Multiplier'!V$1),0)</f>
        <v>0</v>
      </c>
      <c r="W4" s="136">
        <f>$C4*VLOOKUP($A4,'Non-energy Multiplier'!$A$1:$AQ$44,COLUMN('Non-energy Multiplier'!W$1),0)</f>
        <v>0</v>
      </c>
      <c r="X4" s="136">
        <f>$C4*VLOOKUP($A4,'Non-energy Multiplier'!$A$1:$AQ$44,COLUMN('Non-energy Multiplier'!X$1),0)</f>
        <v>0</v>
      </c>
      <c r="Y4" s="136">
        <f>$C4*VLOOKUP($A4,'Non-energy Multiplier'!$A$1:$AQ$44,COLUMN('Non-energy Multiplier'!Y$1),0)</f>
        <v>0</v>
      </c>
      <c r="Z4" s="136">
        <f>$C4*VLOOKUP($A4,'Non-energy Multiplier'!$A$1:$AQ$44,COLUMN('Non-energy Multiplier'!Z$1),0)</f>
        <v>0</v>
      </c>
      <c r="AA4" s="136">
        <f>$C4*VLOOKUP($A4,'Non-energy Multiplier'!$A$1:$AQ$44,COLUMN('Non-energy Multiplier'!AA$1),0)</f>
        <v>0</v>
      </c>
      <c r="AB4" s="136">
        <f>$C4*VLOOKUP($A4,'Non-energy Multiplier'!$A$1:$AQ$44,COLUMN('Non-energy Multiplier'!AB$1),0)</f>
        <v>0</v>
      </c>
      <c r="AC4" s="136">
        <f>$C4*VLOOKUP($A4,'Non-energy Multiplier'!$A$1:$AQ$44,COLUMN('Non-energy Multiplier'!AC$1),0)</f>
        <v>0</v>
      </c>
      <c r="AD4" s="136">
        <f>$C4*VLOOKUP($A4,'Non-energy Multiplier'!$A$1:$AQ$44,COLUMN('Non-energy Multiplier'!AD$1),0)</f>
        <v>0</v>
      </c>
      <c r="AE4" s="136">
        <f>$C4*VLOOKUP($A4,'Non-energy Multiplier'!$A$1:$AQ$44,COLUMN('Non-energy Multiplier'!AE$1),0)</f>
        <v>0</v>
      </c>
      <c r="AF4" s="136">
        <f>$C4*VLOOKUP($A4,'Non-energy Multiplier'!$A$1:$AQ$44,COLUMN('Non-energy Multiplier'!AF$1),0)</f>
        <v>0</v>
      </c>
      <c r="AG4" s="136">
        <f>$C4*VLOOKUP($A4,'Non-energy Multiplier'!$A$1:$AQ$44,COLUMN('Non-energy Multiplier'!AG$1),0)</f>
        <v>0</v>
      </c>
      <c r="AH4" s="136">
        <f>$C4*VLOOKUP($A4,'Non-energy Multiplier'!$A$1:$AQ$44,COLUMN('Non-energy Multiplier'!AH$1),0)</f>
        <v>0</v>
      </c>
      <c r="AI4" s="136">
        <f>$C4*VLOOKUP($A4,'Non-energy Multiplier'!$A$1:$AQ$44,COLUMN('Non-energy Multiplier'!AI$1),0)</f>
        <v>0</v>
      </c>
      <c r="AJ4" s="136">
        <f>$C4*VLOOKUP($A4,'Non-energy Multiplier'!$A$1:$AQ$44,COLUMN('Non-energy Multiplier'!AJ$1),0)</f>
        <v>0</v>
      </c>
      <c r="AK4" s="136">
        <f>$C4*VLOOKUP($A4,'Non-energy Multiplier'!$A$1:$AQ$44,COLUMN('Non-energy Multiplier'!AK$1),0)</f>
        <v>0</v>
      </c>
      <c r="AL4" s="136">
        <f>$C4*VLOOKUP($A4,'Non-energy Multiplier'!$A$1:$AQ$44,COLUMN('Non-energy Multiplier'!AL$1),0)</f>
        <v>0</v>
      </c>
      <c r="AM4" s="136">
        <f>$C4*VLOOKUP($A4,'Non-energy Multiplier'!$A$1:$AQ$44,COLUMN('Non-energy Multiplier'!AM$1),0)</f>
        <v>0</v>
      </c>
      <c r="AN4" s="136">
        <f>$C4*VLOOKUP($A4,'Non-energy Multiplier'!$A$1:$AQ$44,COLUMN('Non-energy Multiplier'!AN$1),0)</f>
        <v>0</v>
      </c>
      <c r="AO4" s="136">
        <f>$C4*VLOOKUP($A4,'Non-energy Multiplier'!$A$1:$AQ$44,COLUMN('Non-energy Multiplier'!AO$1),0)</f>
        <v>0</v>
      </c>
      <c r="AP4" s="136">
        <f>$C4*VLOOKUP($A4,'Non-energy Multiplier'!$A$1:$AQ$44,COLUMN('Non-energy Multiplier'!AP$1),0)</f>
        <v>0</v>
      </c>
      <c r="AQ4" s="136">
        <f>$C4*VLOOKUP($A4,'Non-energy Multiplier'!$A$1:$AQ$44,COLUMN('Non-energy Multiplier'!AQ$1),0)</f>
        <v>0</v>
      </c>
      <c r="AR4" s="136" t="str">
        <f>VLOOKUP($A4,'Sector Match'!$A$1:$B$43,2,0)</f>
        <v>oil and gas extraction 06</v>
      </c>
    </row>
    <row r="5" spans="1:44" x14ac:dyDescent="0.2">
      <c r="A5" s="12" t="s">
        <v>4</v>
      </c>
      <c r="B5" s="136">
        <f>'Non-energy Use 2019'!G118</f>
        <v>0</v>
      </c>
      <c r="C5" s="136">
        <f>'Non-energy Use 2020'!G117</f>
        <v>0</v>
      </c>
      <c r="D5" s="136">
        <f>$C5*VLOOKUP($A5,'Non-energy Multiplier'!$A$1:$AQ$44,COLUMN('Non-energy Multiplier'!D$1),0)</f>
        <v>0</v>
      </c>
      <c r="E5" s="136">
        <f>$C5*VLOOKUP($A5,'Non-energy Multiplier'!$A$1:$AQ$44,COLUMN('Non-energy Multiplier'!E$1),0)</f>
        <v>0</v>
      </c>
      <c r="F5" s="136">
        <f>$C5*VLOOKUP($A5,'Non-energy Multiplier'!$A$1:$AQ$44,COLUMN('Non-energy Multiplier'!F$1),0)</f>
        <v>0</v>
      </c>
      <c r="G5" s="136">
        <f>$C5*VLOOKUP($A5,'Non-energy Multiplier'!$A$1:$AQ$44,COLUMN('Non-energy Multiplier'!G$1),0)</f>
        <v>0</v>
      </c>
      <c r="H5" s="136">
        <f>$C5*VLOOKUP($A5,'Non-energy Multiplier'!$A$1:$AQ$44,COLUMN('Non-energy Multiplier'!H$1),0)</f>
        <v>0</v>
      </c>
      <c r="I5" s="136">
        <f>$C5*VLOOKUP($A5,'Non-energy Multiplier'!$A$1:$AQ$44,COLUMN('Non-energy Multiplier'!I$1),0)</f>
        <v>0</v>
      </c>
      <c r="J5" s="136">
        <f>$C5*VLOOKUP($A5,'Non-energy Multiplier'!$A$1:$AQ$44,COLUMN('Non-energy Multiplier'!J$1),0)</f>
        <v>0</v>
      </c>
      <c r="K5" s="136">
        <f>$C5*VLOOKUP($A5,'Non-energy Multiplier'!$A$1:$AQ$44,COLUMN('Non-energy Multiplier'!K$1),0)</f>
        <v>0</v>
      </c>
      <c r="L5" s="136">
        <f>$C5*VLOOKUP($A5,'Non-energy Multiplier'!$A$1:$AQ$44,COLUMN('Non-energy Multiplier'!L$1),0)</f>
        <v>0</v>
      </c>
      <c r="M5" s="136">
        <f>$C5*VLOOKUP($A5,'Non-energy Multiplier'!$A$1:$AQ$44,COLUMN('Non-energy Multiplier'!M$1),0)</f>
        <v>0</v>
      </c>
      <c r="N5" s="136">
        <f>$C5*VLOOKUP($A5,'Non-energy Multiplier'!$A$1:$AQ$44,COLUMN('Non-energy Multiplier'!N$1),0)</f>
        <v>0</v>
      </c>
      <c r="O5" s="136">
        <f>$C5*VLOOKUP($A5,'Non-energy Multiplier'!$A$1:$AQ$44,COLUMN('Non-energy Multiplier'!O$1),0)</f>
        <v>0</v>
      </c>
      <c r="P5" s="136">
        <f>$C5*VLOOKUP($A5,'Non-energy Multiplier'!$A$1:$AQ$44,COLUMN('Non-energy Multiplier'!P$1),0)</f>
        <v>0</v>
      </c>
      <c r="Q5" s="136">
        <f>$C5*VLOOKUP($A5,'Non-energy Multiplier'!$A$1:$AQ$44,COLUMN('Non-energy Multiplier'!Q$1),0)</f>
        <v>0</v>
      </c>
      <c r="R5" s="136">
        <f>$C5*VLOOKUP($A5,'Non-energy Multiplier'!$A$1:$AQ$44,COLUMN('Non-energy Multiplier'!R$1),0)</f>
        <v>0</v>
      </c>
      <c r="S5" s="136">
        <f>$C5*VLOOKUP($A5,'Non-energy Multiplier'!$A$1:$AQ$44,COLUMN('Non-energy Multiplier'!S$1),0)</f>
        <v>0</v>
      </c>
      <c r="T5" s="136">
        <f>$C5*VLOOKUP($A5,'Non-energy Multiplier'!$A$1:$AQ$44,COLUMN('Non-energy Multiplier'!T$1),0)</f>
        <v>0</v>
      </c>
      <c r="U5" s="136">
        <f>$C5*VLOOKUP($A5,'Non-energy Multiplier'!$A$1:$AQ$44,COLUMN('Non-energy Multiplier'!U$1),0)</f>
        <v>0</v>
      </c>
      <c r="V5" s="136">
        <f>$C5*VLOOKUP($A5,'Non-energy Multiplier'!$A$1:$AQ$44,COLUMN('Non-energy Multiplier'!V$1),0)</f>
        <v>0</v>
      </c>
      <c r="W5" s="136">
        <f>$C5*VLOOKUP($A5,'Non-energy Multiplier'!$A$1:$AQ$44,COLUMN('Non-energy Multiplier'!W$1),0)</f>
        <v>0</v>
      </c>
      <c r="X5" s="136">
        <f>$C5*VLOOKUP($A5,'Non-energy Multiplier'!$A$1:$AQ$44,COLUMN('Non-energy Multiplier'!X$1),0)</f>
        <v>0</v>
      </c>
      <c r="Y5" s="136">
        <f>$C5*VLOOKUP($A5,'Non-energy Multiplier'!$A$1:$AQ$44,COLUMN('Non-energy Multiplier'!Y$1),0)</f>
        <v>0</v>
      </c>
      <c r="Z5" s="136">
        <f>$C5*VLOOKUP($A5,'Non-energy Multiplier'!$A$1:$AQ$44,COLUMN('Non-energy Multiplier'!Z$1),0)</f>
        <v>0</v>
      </c>
      <c r="AA5" s="136">
        <f>$C5*VLOOKUP($A5,'Non-energy Multiplier'!$A$1:$AQ$44,COLUMN('Non-energy Multiplier'!AA$1),0)</f>
        <v>0</v>
      </c>
      <c r="AB5" s="136">
        <f>$C5*VLOOKUP($A5,'Non-energy Multiplier'!$A$1:$AQ$44,COLUMN('Non-energy Multiplier'!AB$1),0)</f>
        <v>0</v>
      </c>
      <c r="AC5" s="136">
        <f>$C5*VLOOKUP($A5,'Non-energy Multiplier'!$A$1:$AQ$44,COLUMN('Non-energy Multiplier'!AC$1),0)</f>
        <v>0</v>
      </c>
      <c r="AD5" s="136">
        <f>$C5*VLOOKUP($A5,'Non-energy Multiplier'!$A$1:$AQ$44,COLUMN('Non-energy Multiplier'!AD$1),0)</f>
        <v>0</v>
      </c>
      <c r="AE5" s="136">
        <f>$C5*VLOOKUP($A5,'Non-energy Multiplier'!$A$1:$AQ$44,COLUMN('Non-energy Multiplier'!AE$1),0)</f>
        <v>0</v>
      </c>
      <c r="AF5" s="136">
        <f>$C5*VLOOKUP($A5,'Non-energy Multiplier'!$A$1:$AQ$44,COLUMN('Non-energy Multiplier'!AF$1),0)</f>
        <v>0</v>
      </c>
      <c r="AG5" s="136">
        <f>$C5*VLOOKUP($A5,'Non-energy Multiplier'!$A$1:$AQ$44,COLUMN('Non-energy Multiplier'!AG$1),0)</f>
        <v>0</v>
      </c>
      <c r="AH5" s="136">
        <f>$C5*VLOOKUP($A5,'Non-energy Multiplier'!$A$1:$AQ$44,COLUMN('Non-energy Multiplier'!AH$1),0)</f>
        <v>0</v>
      </c>
      <c r="AI5" s="136">
        <f>$C5*VLOOKUP($A5,'Non-energy Multiplier'!$A$1:$AQ$44,COLUMN('Non-energy Multiplier'!AI$1),0)</f>
        <v>0</v>
      </c>
      <c r="AJ5" s="136">
        <f>$C5*VLOOKUP($A5,'Non-energy Multiplier'!$A$1:$AQ$44,COLUMN('Non-energy Multiplier'!AJ$1),0)</f>
        <v>0</v>
      </c>
      <c r="AK5" s="136">
        <f>$C5*VLOOKUP($A5,'Non-energy Multiplier'!$A$1:$AQ$44,COLUMN('Non-energy Multiplier'!AK$1),0)</f>
        <v>0</v>
      </c>
      <c r="AL5" s="136">
        <f>$C5*VLOOKUP($A5,'Non-energy Multiplier'!$A$1:$AQ$44,COLUMN('Non-energy Multiplier'!AL$1),0)</f>
        <v>0</v>
      </c>
      <c r="AM5" s="136">
        <f>$C5*VLOOKUP($A5,'Non-energy Multiplier'!$A$1:$AQ$44,COLUMN('Non-energy Multiplier'!AM$1),0)</f>
        <v>0</v>
      </c>
      <c r="AN5" s="136">
        <f>$C5*VLOOKUP($A5,'Non-energy Multiplier'!$A$1:$AQ$44,COLUMN('Non-energy Multiplier'!AN$1),0)</f>
        <v>0</v>
      </c>
      <c r="AO5" s="136">
        <f>$C5*VLOOKUP($A5,'Non-energy Multiplier'!$A$1:$AQ$44,COLUMN('Non-energy Multiplier'!AO$1),0)</f>
        <v>0</v>
      </c>
      <c r="AP5" s="136">
        <f>$C5*VLOOKUP($A5,'Non-energy Multiplier'!$A$1:$AQ$44,COLUMN('Non-energy Multiplier'!AP$1),0)</f>
        <v>0</v>
      </c>
      <c r="AQ5" s="136">
        <f>$C5*VLOOKUP($A5,'Non-energy Multiplier'!$A$1:$AQ$44,COLUMN('Non-energy Multiplier'!AQ$1),0)</f>
        <v>0</v>
      </c>
      <c r="AR5" s="136" t="str">
        <f>VLOOKUP($A5,'Sector Match'!$A$1:$B$43,2,0)</f>
        <v>other mining and quarrying 07T08</v>
      </c>
    </row>
    <row r="6" spans="1:44" x14ac:dyDescent="0.2">
      <c r="A6" s="12" t="s">
        <v>5</v>
      </c>
      <c r="B6" s="136">
        <f>'Non-energy Use 2019'!G119</f>
        <v>0</v>
      </c>
      <c r="C6" s="136">
        <f>'Non-energy Use 2020'!G118</f>
        <v>0</v>
      </c>
      <c r="D6" s="136">
        <f>$C6*VLOOKUP($A6,'Non-energy Multiplier'!$A$1:$AQ$44,COLUMN('Non-energy Multiplier'!D$1),0)</f>
        <v>0</v>
      </c>
      <c r="E6" s="136">
        <f>$C6*VLOOKUP($A6,'Non-energy Multiplier'!$A$1:$AQ$44,COLUMN('Non-energy Multiplier'!E$1),0)</f>
        <v>0</v>
      </c>
      <c r="F6" s="136">
        <f>$C6*VLOOKUP($A6,'Non-energy Multiplier'!$A$1:$AQ$44,COLUMN('Non-energy Multiplier'!F$1),0)</f>
        <v>0</v>
      </c>
      <c r="G6" s="136">
        <f>$C6*VLOOKUP($A6,'Non-energy Multiplier'!$A$1:$AQ$44,COLUMN('Non-energy Multiplier'!G$1),0)</f>
        <v>0</v>
      </c>
      <c r="H6" s="136">
        <f>$C6*VLOOKUP($A6,'Non-energy Multiplier'!$A$1:$AQ$44,COLUMN('Non-energy Multiplier'!H$1),0)</f>
        <v>0</v>
      </c>
      <c r="I6" s="136">
        <f>$C6*VLOOKUP($A6,'Non-energy Multiplier'!$A$1:$AQ$44,COLUMN('Non-energy Multiplier'!I$1),0)</f>
        <v>0</v>
      </c>
      <c r="J6" s="136">
        <f>$C6*VLOOKUP($A6,'Non-energy Multiplier'!$A$1:$AQ$44,COLUMN('Non-energy Multiplier'!J$1),0)</f>
        <v>0</v>
      </c>
      <c r="K6" s="136">
        <f>$C6*VLOOKUP($A6,'Non-energy Multiplier'!$A$1:$AQ$44,COLUMN('Non-energy Multiplier'!K$1),0)</f>
        <v>0</v>
      </c>
      <c r="L6" s="136">
        <f>$C6*VLOOKUP($A6,'Non-energy Multiplier'!$A$1:$AQ$44,COLUMN('Non-energy Multiplier'!L$1),0)</f>
        <v>0</v>
      </c>
      <c r="M6" s="136">
        <f>$C6*VLOOKUP($A6,'Non-energy Multiplier'!$A$1:$AQ$44,COLUMN('Non-energy Multiplier'!M$1),0)</f>
        <v>0</v>
      </c>
      <c r="N6" s="136">
        <f>$C6*VLOOKUP($A6,'Non-energy Multiplier'!$A$1:$AQ$44,COLUMN('Non-energy Multiplier'!N$1),0)</f>
        <v>0</v>
      </c>
      <c r="O6" s="136">
        <f>$C6*VLOOKUP($A6,'Non-energy Multiplier'!$A$1:$AQ$44,COLUMN('Non-energy Multiplier'!O$1),0)</f>
        <v>0</v>
      </c>
      <c r="P6" s="136">
        <f>$C6*VLOOKUP($A6,'Non-energy Multiplier'!$A$1:$AQ$44,COLUMN('Non-energy Multiplier'!P$1),0)</f>
        <v>0</v>
      </c>
      <c r="Q6" s="136">
        <f>$C6*VLOOKUP($A6,'Non-energy Multiplier'!$A$1:$AQ$44,COLUMN('Non-energy Multiplier'!Q$1),0)</f>
        <v>0</v>
      </c>
      <c r="R6" s="136">
        <f>$C6*VLOOKUP($A6,'Non-energy Multiplier'!$A$1:$AQ$44,COLUMN('Non-energy Multiplier'!R$1),0)</f>
        <v>0</v>
      </c>
      <c r="S6" s="136">
        <f>$C6*VLOOKUP($A6,'Non-energy Multiplier'!$A$1:$AQ$44,COLUMN('Non-energy Multiplier'!S$1),0)</f>
        <v>0</v>
      </c>
      <c r="T6" s="136">
        <f>$C6*VLOOKUP($A6,'Non-energy Multiplier'!$A$1:$AQ$44,COLUMN('Non-energy Multiplier'!T$1),0)</f>
        <v>0</v>
      </c>
      <c r="U6" s="136">
        <f>$C6*VLOOKUP($A6,'Non-energy Multiplier'!$A$1:$AQ$44,COLUMN('Non-energy Multiplier'!U$1),0)</f>
        <v>0</v>
      </c>
      <c r="V6" s="136">
        <f>$C6*VLOOKUP($A6,'Non-energy Multiplier'!$A$1:$AQ$44,COLUMN('Non-energy Multiplier'!V$1),0)</f>
        <v>0</v>
      </c>
      <c r="W6" s="136">
        <f>$C6*VLOOKUP($A6,'Non-energy Multiplier'!$A$1:$AQ$44,COLUMN('Non-energy Multiplier'!W$1),0)</f>
        <v>0</v>
      </c>
      <c r="X6" s="136">
        <f>$C6*VLOOKUP($A6,'Non-energy Multiplier'!$A$1:$AQ$44,COLUMN('Non-energy Multiplier'!X$1),0)</f>
        <v>0</v>
      </c>
      <c r="Y6" s="136">
        <f>$C6*VLOOKUP($A6,'Non-energy Multiplier'!$A$1:$AQ$44,COLUMN('Non-energy Multiplier'!Y$1),0)</f>
        <v>0</v>
      </c>
      <c r="Z6" s="136">
        <f>$C6*VLOOKUP($A6,'Non-energy Multiplier'!$A$1:$AQ$44,COLUMN('Non-energy Multiplier'!Z$1),0)</f>
        <v>0</v>
      </c>
      <c r="AA6" s="136">
        <f>$C6*VLOOKUP($A6,'Non-energy Multiplier'!$A$1:$AQ$44,COLUMN('Non-energy Multiplier'!AA$1),0)</f>
        <v>0</v>
      </c>
      <c r="AB6" s="136">
        <f>$C6*VLOOKUP($A6,'Non-energy Multiplier'!$A$1:$AQ$44,COLUMN('Non-energy Multiplier'!AB$1),0)</f>
        <v>0</v>
      </c>
      <c r="AC6" s="136">
        <f>$C6*VLOOKUP($A6,'Non-energy Multiplier'!$A$1:$AQ$44,COLUMN('Non-energy Multiplier'!AC$1),0)</f>
        <v>0</v>
      </c>
      <c r="AD6" s="136">
        <f>$C6*VLOOKUP($A6,'Non-energy Multiplier'!$A$1:$AQ$44,COLUMN('Non-energy Multiplier'!AD$1),0)</f>
        <v>0</v>
      </c>
      <c r="AE6" s="136">
        <f>$C6*VLOOKUP($A6,'Non-energy Multiplier'!$A$1:$AQ$44,COLUMN('Non-energy Multiplier'!AE$1),0)</f>
        <v>0</v>
      </c>
      <c r="AF6" s="136">
        <f>$C6*VLOOKUP($A6,'Non-energy Multiplier'!$A$1:$AQ$44,COLUMN('Non-energy Multiplier'!AF$1),0)</f>
        <v>0</v>
      </c>
      <c r="AG6" s="136">
        <f>$C6*VLOOKUP($A6,'Non-energy Multiplier'!$A$1:$AQ$44,COLUMN('Non-energy Multiplier'!AG$1),0)</f>
        <v>0</v>
      </c>
      <c r="AH6" s="136">
        <f>$C6*VLOOKUP($A6,'Non-energy Multiplier'!$A$1:$AQ$44,COLUMN('Non-energy Multiplier'!AH$1),0)</f>
        <v>0</v>
      </c>
      <c r="AI6" s="136">
        <f>$C6*VLOOKUP($A6,'Non-energy Multiplier'!$A$1:$AQ$44,COLUMN('Non-energy Multiplier'!AI$1),0)</f>
        <v>0</v>
      </c>
      <c r="AJ6" s="136">
        <f>$C6*VLOOKUP($A6,'Non-energy Multiplier'!$A$1:$AQ$44,COLUMN('Non-energy Multiplier'!AJ$1),0)</f>
        <v>0</v>
      </c>
      <c r="AK6" s="136">
        <f>$C6*VLOOKUP($A6,'Non-energy Multiplier'!$A$1:$AQ$44,COLUMN('Non-energy Multiplier'!AK$1),0)</f>
        <v>0</v>
      </c>
      <c r="AL6" s="136">
        <f>$C6*VLOOKUP($A6,'Non-energy Multiplier'!$A$1:$AQ$44,COLUMN('Non-energy Multiplier'!AL$1),0)</f>
        <v>0</v>
      </c>
      <c r="AM6" s="136">
        <f>$C6*VLOOKUP($A6,'Non-energy Multiplier'!$A$1:$AQ$44,COLUMN('Non-energy Multiplier'!AM$1),0)</f>
        <v>0</v>
      </c>
      <c r="AN6" s="136">
        <f>$C6*VLOOKUP($A6,'Non-energy Multiplier'!$A$1:$AQ$44,COLUMN('Non-energy Multiplier'!AN$1),0)</f>
        <v>0</v>
      </c>
      <c r="AO6" s="136">
        <f>$C6*VLOOKUP($A6,'Non-energy Multiplier'!$A$1:$AQ$44,COLUMN('Non-energy Multiplier'!AO$1),0)</f>
        <v>0</v>
      </c>
      <c r="AP6" s="136">
        <f>$C6*VLOOKUP($A6,'Non-energy Multiplier'!$A$1:$AQ$44,COLUMN('Non-energy Multiplier'!AP$1),0)</f>
        <v>0</v>
      </c>
      <c r="AQ6" s="136">
        <f>$C6*VLOOKUP($A6,'Non-energy Multiplier'!$A$1:$AQ$44,COLUMN('Non-energy Multiplier'!AQ$1),0)</f>
        <v>0</v>
      </c>
      <c r="AR6" s="136" t="str">
        <f>VLOOKUP($A6,'Sector Match'!$A$1:$B$43,2,0)</f>
        <v>other mining and quarrying 07T08</v>
      </c>
    </row>
    <row r="7" spans="1:44" x14ac:dyDescent="0.2">
      <c r="A7" s="12" t="s">
        <v>6</v>
      </c>
      <c r="B7" s="136">
        <f>'Non-energy Use 2019'!G120</f>
        <v>0</v>
      </c>
      <c r="C7" s="136">
        <f>'Non-energy Use 2020'!G119</f>
        <v>0</v>
      </c>
      <c r="D7" s="136">
        <f>$C7*VLOOKUP($A7,'Non-energy Multiplier'!$A$1:$AQ$44,COLUMN('Non-energy Multiplier'!D$1),0)</f>
        <v>0</v>
      </c>
      <c r="E7" s="136">
        <f>$C7*VLOOKUP($A7,'Non-energy Multiplier'!$A$1:$AQ$44,COLUMN('Non-energy Multiplier'!E$1),0)</f>
        <v>0</v>
      </c>
      <c r="F7" s="136">
        <f>$C7*VLOOKUP($A7,'Non-energy Multiplier'!$A$1:$AQ$44,COLUMN('Non-energy Multiplier'!F$1),0)</f>
        <v>0</v>
      </c>
      <c r="G7" s="136">
        <f>$C7*VLOOKUP($A7,'Non-energy Multiplier'!$A$1:$AQ$44,COLUMN('Non-energy Multiplier'!G$1),0)</f>
        <v>0</v>
      </c>
      <c r="H7" s="136">
        <f>$C7*VLOOKUP($A7,'Non-energy Multiplier'!$A$1:$AQ$44,COLUMN('Non-energy Multiplier'!H$1),0)</f>
        <v>0</v>
      </c>
      <c r="I7" s="136">
        <f>$C7*VLOOKUP($A7,'Non-energy Multiplier'!$A$1:$AQ$44,COLUMN('Non-energy Multiplier'!I$1),0)</f>
        <v>0</v>
      </c>
      <c r="J7" s="136">
        <f>$C7*VLOOKUP($A7,'Non-energy Multiplier'!$A$1:$AQ$44,COLUMN('Non-energy Multiplier'!J$1),0)</f>
        <v>0</v>
      </c>
      <c r="K7" s="136">
        <f>$C7*VLOOKUP($A7,'Non-energy Multiplier'!$A$1:$AQ$44,COLUMN('Non-energy Multiplier'!K$1),0)</f>
        <v>0</v>
      </c>
      <c r="L7" s="136">
        <f>$C7*VLOOKUP($A7,'Non-energy Multiplier'!$A$1:$AQ$44,COLUMN('Non-energy Multiplier'!L$1),0)</f>
        <v>0</v>
      </c>
      <c r="M7" s="136">
        <f>$C7*VLOOKUP($A7,'Non-energy Multiplier'!$A$1:$AQ$44,COLUMN('Non-energy Multiplier'!M$1),0)</f>
        <v>0</v>
      </c>
      <c r="N7" s="136">
        <f>$C7*VLOOKUP($A7,'Non-energy Multiplier'!$A$1:$AQ$44,COLUMN('Non-energy Multiplier'!N$1),0)</f>
        <v>0</v>
      </c>
      <c r="O7" s="136">
        <f>$C7*VLOOKUP($A7,'Non-energy Multiplier'!$A$1:$AQ$44,COLUMN('Non-energy Multiplier'!O$1),0)</f>
        <v>0</v>
      </c>
      <c r="P7" s="136">
        <f>$C7*VLOOKUP($A7,'Non-energy Multiplier'!$A$1:$AQ$44,COLUMN('Non-energy Multiplier'!P$1),0)</f>
        <v>0</v>
      </c>
      <c r="Q7" s="136">
        <f>$C7*VLOOKUP($A7,'Non-energy Multiplier'!$A$1:$AQ$44,COLUMN('Non-energy Multiplier'!Q$1),0)</f>
        <v>0</v>
      </c>
      <c r="R7" s="136">
        <f>$C7*VLOOKUP($A7,'Non-energy Multiplier'!$A$1:$AQ$44,COLUMN('Non-energy Multiplier'!R$1),0)</f>
        <v>0</v>
      </c>
      <c r="S7" s="136">
        <f>$C7*VLOOKUP($A7,'Non-energy Multiplier'!$A$1:$AQ$44,COLUMN('Non-energy Multiplier'!S$1),0)</f>
        <v>0</v>
      </c>
      <c r="T7" s="136">
        <f>$C7*VLOOKUP($A7,'Non-energy Multiplier'!$A$1:$AQ$44,COLUMN('Non-energy Multiplier'!T$1),0)</f>
        <v>0</v>
      </c>
      <c r="U7" s="136">
        <f>$C7*VLOOKUP($A7,'Non-energy Multiplier'!$A$1:$AQ$44,COLUMN('Non-energy Multiplier'!U$1),0)</f>
        <v>0</v>
      </c>
      <c r="V7" s="136">
        <f>$C7*VLOOKUP($A7,'Non-energy Multiplier'!$A$1:$AQ$44,COLUMN('Non-energy Multiplier'!V$1),0)</f>
        <v>0</v>
      </c>
      <c r="W7" s="136">
        <f>$C7*VLOOKUP($A7,'Non-energy Multiplier'!$A$1:$AQ$44,COLUMN('Non-energy Multiplier'!W$1),0)</f>
        <v>0</v>
      </c>
      <c r="X7" s="136">
        <f>$C7*VLOOKUP($A7,'Non-energy Multiplier'!$A$1:$AQ$44,COLUMN('Non-energy Multiplier'!X$1),0)</f>
        <v>0</v>
      </c>
      <c r="Y7" s="136">
        <f>$C7*VLOOKUP($A7,'Non-energy Multiplier'!$A$1:$AQ$44,COLUMN('Non-energy Multiplier'!Y$1),0)</f>
        <v>0</v>
      </c>
      <c r="Z7" s="136">
        <f>$C7*VLOOKUP($A7,'Non-energy Multiplier'!$A$1:$AQ$44,COLUMN('Non-energy Multiplier'!Z$1),0)</f>
        <v>0</v>
      </c>
      <c r="AA7" s="136">
        <f>$C7*VLOOKUP($A7,'Non-energy Multiplier'!$A$1:$AQ$44,COLUMN('Non-energy Multiplier'!AA$1),0)</f>
        <v>0</v>
      </c>
      <c r="AB7" s="136">
        <f>$C7*VLOOKUP($A7,'Non-energy Multiplier'!$A$1:$AQ$44,COLUMN('Non-energy Multiplier'!AB$1),0)</f>
        <v>0</v>
      </c>
      <c r="AC7" s="136">
        <f>$C7*VLOOKUP($A7,'Non-energy Multiplier'!$A$1:$AQ$44,COLUMN('Non-energy Multiplier'!AC$1),0)</f>
        <v>0</v>
      </c>
      <c r="AD7" s="136">
        <f>$C7*VLOOKUP($A7,'Non-energy Multiplier'!$A$1:$AQ$44,COLUMN('Non-energy Multiplier'!AD$1),0)</f>
        <v>0</v>
      </c>
      <c r="AE7" s="136">
        <f>$C7*VLOOKUP($A7,'Non-energy Multiplier'!$A$1:$AQ$44,COLUMN('Non-energy Multiplier'!AE$1),0)</f>
        <v>0</v>
      </c>
      <c r="AF7" s="136">
        <f>$C7*VLOOKUP($A7,'Non-energy Multiplier'!$A$1:$AQ$44,COLUMN('Non-energy Multiplier'!AF$1),0)</f>
        <v>0</v>
      </c>
      <c r="AG7" s="136">
        <f>$C7*VLOOKUP($A7,'Non-energy Multiplier'!$A$1:$AQ$44,COLUMN('Non-energy Multiplier'!AG$1),0)</f>
        <v>0</v>
      </c>
      <c r="AH7" s="136">
        <f>$C7*VLOOKUP($A7,'Non-energy Multiplier'!$A$1:$AQ$44,COLUMN('Non-energy Multiplier'!AH$1),0)</f>
        <v>0</v>
      </c>
      <c r="AI7" s="136">
        <f>$C7*VLOOKUP($A7,'Non-energy Multiplier'!$A$1:$AQ$44,COLUMN('Non-energy Multiplier'!AI$1),0)</f>
        <v>0</v>
      </c>
      <c r="AJ7" s="136">
        <f>$C7*VLOOKUP($A7,'Non-energy Multiplier'!$A$1:$AQ$44,COLUMN('Non-energy Multiplier'!AJ$1),0)</f>
        <v>0</v>
      </c>
      <c r="AK7" s="136">
        <f>$C7*VLOOKUP($A7,'Non-energy Multiplier'!$A$1:$AQ$44,COLUMN('Non-energy Multiplier'!AK$1),0)</f>
        <v>0</v>
      </c>
      <c r="AL7" s="136">
        <f>$C7*VLOOKUP($A7,'Non-energy Multiplier'!$A$1:$AQ$44,COLUMN('Non-energy Multiplier'!AL$1),0)</f>
        <v>0</v>
      </c>
      <c r="AM7" s="136">
        <f>$C7*VLOOKUP($A7,'Non-energy Multiplier'!$A$1:$AQ$44,COLUMN('Non-energy Multiplier'!AM$1),0)</f>
        <v>0</v>
      </c>
      <c r="AN7" s="136">
        <f>$C7*VLOOKUP($A7,'Non-energy Multiplier'!$A$1:$AQ$44,COLUMN('Non-energy Multiplier'!AN$1),0)</f>
        <v>0</v>
      </c>
      <c r="AO7" s="136">
        <f>$C7*VLOOKUP($A7,'Non-energy Multiplier'!$A$1:$AQ$44,COLUMN('Non-energy Multiplier'!AO$1),0)</f>
        <v>0</v>
      </c>
      <c r="AP7" s="136">
        <f>$C7*VLOOKUP($A7,'Non-energy Multiplier'!$A$1:$AQ$44,COLUMN('Non-energy Multiplier'!AP$1),0)</f>
        <v>0</v>
      </c>
      <c r="AQ7" s="136">
        <f>$C7*VLOOKUP($A7,'Non-energy Multiplier'!$A$1:$AQ$44,COLUMN('Non-energy Multiplier'!AQ$1),0)</f>
        <v>0</v>
      </c>
      <c r="AR7" s="136" t="str">
        <f>VLOOKUP($A7,'Sector Match'!$A$1:$B$43,2,0)</f>
        <v>other mining and quarrying 07T08</v>
      </c>
    </row>
    <row r="8" spans="1:44" x14ac:dyDescent="0.2">
      <c r="A8" s="12" t="s">
        <v>7</v>
      </c>
      <c r="B8" s="136">
        <f>'Non-energy Use 2019'!G121</f>
        <v>0</v>
      </c>
      <c r="C8" s="136">
        <f>'Non-energy Use 2020'!G120</f>
        <v>0</v>
      </c>
      <c r="D8" s="136">
        <f>$C8*VLOOKUP($A8,'Non-energy Multiplier'!$A$1:$AQ$44,COLUMN('Non-energy Multiplier'!D$1),0)</f>
        <v>0</v>
      </c>
      <c r="E8" s="136">
        <f>$C8*VLOOKUP($A8,'Non-energy Multiplier'!$A$1:$AQ$44,COLUMN('Non-energy Multiplier'!E$1),0)</f>
        <v>0</v>
      </c>
      <c r="F8" s="136">
        <f>$C8*VLOOKUP($A8,'Non-energy Multiplier'!$A$1:$AQ$44,COLUMN('Non-energy Multiplier'!F$1),0)</f>
        <v>0</v>
      </c>
      <c r="G8" s="136">
        <f>$C8*VLOOKUP($A8,'Non-energy Multiplier'!$A$1:$AQ$44,COLUMN('Non-energy Multiplier'!G$1),0)</f>
        <v>0</v>
      </c>
      <c r="H8" s="136">
        <f>$C8*VLOOKUP($A8,'Non-energy Multiplier'!$A$1:$AQ$44,COLUMN('Non-energy Multiplier'!H$1),0)</f>
        <v>0</v>
      </c>
      <c r="I8" s="136">
        <f>$C8*VLOOKUP($A8,'Non-energy Multiplier'!$A$1:$AQ$44,COLUMN('Non-energy Multiplier'!I$1),0)</f>
        <v>0</v>
      </c>
      <c r="J8" s="136">
        <f>$C8*VLOOKUP($A8,'Non-energy Multiplier'!$A$1:$AQ$44,COLUMN('Non-energy Multiplier'!J$1),0)</f>
        <v>0</v>
      </c>
      <c r="K8" s="136">
        <f>$C8*VLOOKUP($A8,'Non-energy Multiplier'!$A$1:$AQ$44,COLUMN('Non-energy Multiplier'!K$1),0)</f>
        <v>0</v>
      </c>
      <c r="L8" s="136">
        <f>$C8*VLOOKUP($A8,'Non-energy Multiplier'!$A$1:$AQ$44,COLUMN('Non-energy Multiplier'!L$1),0)</f>
        <v>0</v>
      </c>
      <c r="M8" s="136">
        <f>$C8*VLOOKUP($A8,'Non-energy Multiplier'!$A$1:$AQ$44,COLUMN('Non-energy Multiplier'!M$1),0)</f>
        <v>0</v>
      </c>
      <c r="N8" s="136">
        <f>$C8*VLOOKUP($A8,'Non-energy Multiplier'!$A$1:$AQ$44,COLUMN('Non-energy Multiplier'!N$1),0)</f>
        <v>0</v>
      </c>
      <c r="O8" s="136">
        <f>$C8*VLOOKUP($A8,'Non-energy Multiplier'!$A$1:$AQ$44,COLUMN('Non-energy Multiplier'!O$1),0)</f>
        <v>0</v>
      </c>
      <c r="P8" s="136">
        <f>$C8*VLOOKUP($A8,'Non-energy Multiplier'!$A$1:$AQ$44,COLUMN('Non-energy Multiplier'!P$1),0)</f>
        <v>0</v>
      </c>
      <c r="Q8" s="136">
        <f>$C8*VLOOKUP($A8,'Non-energy Multiplier'!$A$1:$AQ$44,COLUMN('Non-energy Multiplier'!Q$1),0)</f>
        <v>0</v>
      </c>
      <c r="R8" s="136">
        <f>$C8*VLOOKUP($A8,'Non-energy Multiplier'!$A$1:$AQ$44,COLUMN('Non-energy Multiplier'!R$1),0)</f>
        <v>0</v>
      </c>
      <c r="S8" s="136">
        <f>$C8*VLOOKUP($A8,'Non-energy Multiplier'!$A$1:$AQ$44,COLUMN('Non-energy Multiplier'!S$1),0)</f>
        <v>0</v>
      </c>
      <c r="T8" s="136">
        <f>$C8*VLOOKUP($A8,'Non-energy Multiplier'!$A$1:$AQ$44,COLUMN('Non-energy Multiplier'!T$1),0)</f>
        <v>0</v>
      </c>
      <c r="U8" s="136">
        <f>$C8*VLOOKUP($A8,'Non-energy Multiplier'!$A$1:$AQ$44,COLUMN('Non-energy Multiplier'!U$1),0)</f>
        <v>0</v>
      </c>
      <c r="V8" s="136">
        <f>$C8*VLOOKUP($A8,'Non-energy Multiplier'!$A$1:$AQ$44,COLUMN('Non-energy Multiplier'!V$1),0)</f>
        <v>0</v>
      </c>
      <c r="W8" s="136">
        <f>$C8*VLOOKUP($A8,'Non-energy Multiplier'!$A$1:$AQ$44,COLUMN('Non-energy Multiplier'!W$1),0)</f>
        <v>0</v>
      </c>
      <c r="X8" s="136">
        <f>$C8*VLOOKUP($A8,'Non-energy Multiplier'!$A$1:$AQ$44,COLUMN('Non-energy Multiplier'!X$1),0)</f>
        <v>0</v>
      </c>
      <c r="Y8" s="136">
        <f>$C8*VLOOKUP($A8,'Non-energy Multiplier'!$A$1:$AQ$44,COLUMN('Non-energy Multiplier'!Y$1),0)</f>
        <v>0</v>
      </c>
      <c r="Z8" s="136">
        <f>$C8*VLOOKUP($A8,'Non-energy Multiplier'!$A$1:$AQ$44,COLUMN('Non-energy Multiplier'!Z$1),0)</f>
        <v>0</v>
      </c>
      <c r="AA8" s="136">
        <f>$C8*VLOOKUP($A8,'Non-energy Multiplier'!$A$1:$AQ$44,COLUMN('Non-energy Multiplier'!AA$1),0)</f>
        <v>0</v>
      </c>
      <c r="AB8" s="136">
        <f>$C8*VLOOKUP($A8,'Non-energy Multiplier'!$A$1:$AQ$44,COLUMN('Non-energy Multiplier'!AB$1),0)</f>
        <v>0</v>
      </c>
      <c r="AC8" s="136">
        <f>$C8*VLOOKUP($A8,'Non-energy Multiplier'!$A$1:$AQ$44,COLUMN('Non-energy Multiplier'!AC$1),0)</f>
        <v>0</v>
      </c>
      <c r="AD8" s="136">
        <f>$C8*VLOOKUP($A8,'Non-energy Multiplier'!$A$1:$AQ$44,COLUMN('Non-energy Multiplier'!AD$1),0)</f>
        <v>0</v>
      </c>
      <c r="AE8" s="136">
        <f>$C8*VLOOKUP($A8,'Non-energy Multiplier'!$A$1:$AQ$44,COLUMN('Non-energy Multiplier'!AE$1),0)</f>
        <v>0</v>
      </c>
      <c r="AF8" s="136">
        <f>$C8*VLOOKUP($A8,'Non-energy Multiplier'!$A$1:$AQ$44,COLUMN('Non-energy Multiplier'!AF$1),0)</f>
        <v>0</v>
      </c>
      <c r="AG8" s="136">
        <f>$C8*VLOOKUP($A8,'Non-energy Multiplier'!$A$1:$AQ$44,COLUMN('Non-energy Multiplier'!AG$1),0)</f>
        <v>0</v>
      </c>
      <c r="AH8" s="136">
        <f>$C8*VLOOKUP($A8,'Non-energy Multiplier'!$A$1:$AQ$44,COLUMN('Non-energy Multiplier'!AH$1),0)</f>
        <v>0</v>
      </c>
      <c r="AI8" s="136">
        <f>$C8*VLOOKUP($A8,'Non-energy Multiplier'!$A$1:$AQ$44,COLUMN('Non-energy Multiplier'!AI$1),0)</f>
        <v>0</v>
      </c>
      <c r="AJ8" s="136">
        <f>$C8*VLOOKUP($A8,'Non-energy Multiplier'!$A$1:$AQ$44,COLUMN('Non-energy Multiplier'!AJ$1),0)</f>
        <v>0</v>
      </c>
      <c r="AK8" s="136">
        <f>$C8*VLOOKUP($A8,'Non-energy Multiplier'!$A$1:$AQ$44,COLUMN('Non-energy Multiplier'!AK$1),0)</f>
        <v>0</v>
      </c>
      <c r="AL8" s="136">
        <f>$C8*VLOOKUP($A8,'Non-energy Multiplier'!$A$1:$AQ$44,COLUMN('Non-energy Multiplier'!AL$1),0)</f>
        <v>0</v>
      </c>
      <c r="AM8" s="136">
        <f>$C8*VLOOKUP($A8,'Non-energy Multiplier'!$A$1:$AQ$44,COLUMN('Non-energy Multiplier'!AM$1),0)</f>
        <v>0</v>
      </c>
      <c r="AN8" s="136">
        <f>$C8*VLOOKUP($A8,'Non-energy Multiplier'!$A$1:$AQ$44,COLUMN('Non-energy Multiplier'!AN$1),0)</f>
        <v>0</v>
      </c>
      <c r="AO8" s="136">
        <f>$C8*VLOOKUP($A8,'Non-energy Multiplier'!$A$1:$AQ$44,COLUMN('Non-energy Multiplier'!AO$1),0)</f>
        <v>0</v>
      </c>
      <c r="AP8" s="136">
        <f>$C8*VLOOKUP($A8,'Non-energy Multiplier'!$A$1:$AQ$44,COLUMN('Non-energy Multiplier'!AP$1),0)</f>
        <v>0</v>
      </c>
      <c r="AQ8" s="136">
        <f>$C8*VLOOKUP($A8,'Non-energy Multiplier'!$A$1:$AQ$44,COLUMN('Non-energy Multiplier'!AQ$1),0)</f>
        <v>0</v>
      </c>
      <c r="AR8" s="136" t="str">
        <f>VLOOKUP($A8,'Sector Match'!$A$1:$B$43,2,0)</f>
        <v>Mining Support Service Activities 09</v>
      </c>
    </row>
    <row r="9" spans="1:44" x14ac:dyDescent="0.2">
      <c r="A9" s="12" t="s">
        <v>8</v>
      </c>
      <c r="B9" s="136">
        <f>'Non-energy Use 2019'!G122</f>
        <v>0</v>
      </c>
      <c r="C9" s="136">
        <f>'Non-energy Use 2020'!G121</f>
        <v>0</v>
      </c>
      <c r="D9" s="136">
        <f>$C9*VLOOKUP($A9,'Non-energy Multiplier'!$A$1:$AQ$44,COLUMN('Non-energy Multiplier'!D$1),0)</f>
        <v>0</v>
      </c>
      <c r="E9" s="136">
        <f>$C9*VLOOKUP($A9,'Non-energy Multiplier'!$A$1:$AQ$44,COLUMN('Non-energy Multiplier'!E$1),0)</f>
        <v>0</v>
      </c>
      <c r="F9" s="136">
        <f>$C9*VLOOKUP($A9,'Non-energy Multiplier'!$A$1:$AQ$44,COLUMN('Non-energy Multiplier'!F$1),0)</f>
        <v>0</v>
      </c>
      <c r="G9" s="136">
        <f>$C9*VLOOKUP($A9,'Non-energy Multiplier'!$A$1:$AQ$44,COLUMN('Non-energy Multiplier'!G$1),0)</f>
        <v>0</v>
      </c>
      <c r="H9" s="136">
        <f>$C9*VLOOKUP($A9,'Non-energy Multiplier'!$A$1:$AQ$44,COLUMN('Non-energy Multiplier'!H$1),0)</f>
        <v>0</v>
      </c>
      <c r="I9" s="136">
        <f>$C9*VLOOKUP($A9,'Non-energy Multiplier'!$A$1:$AQ$44,COLUMN('Non-energy Multiplier'!I$1),0)</f>
        <v>0</v>
      </c>
      <c r="J9" s="136">
        <f>$C9*VLOOKUP($A9,'Non-energy Multiplier'!$A$1:$AQ$44,COLUMN('Non-energy Multiplier'!J$1),0)</f>
        <v>0</v>
      </c>
      <c r="K9" s="136">
        <f>$C9*VLOOKUP($A9,'Non-energy Multiplier'!$A$1:$AQ$44,COLUMN('Non-energy Multiplier'!K$1),0)</f>
        <v>0</v>
      </c>
      <c r="L9" s="136">
        <f>$C9*VLOOKUP($A9,'Non-energy Multiplier'!$A$1:$AQ$44,COLUMN('Non-energy Multiplier'!L$1),0)</f>
        <v>0</v>
      </c>
      <c r="M9" s="136">
        <f>$C9*VLOOKUP($A9,'Non-energy Multiplier'!$A$1:$AQ$44,COLUMN('Non-energy Multiplier'!M$1),0)</f>
        <v>0</v>
      </c>
      <c r="N9" s="136">
        <f>$C9*VLOOKUP($A9,'Non-energy Multiplier'!$A$1:$AQ$44,COLUMN('Non-energy Multiplier'!N$1),0)</f>
        <v>0</v>
      </c>
      <c r="O9" s="136">
        <f>$C9*VLOOKUP($A9,'Non-energy Multiplier'!$A$1:$AQ$44,COLUMN('Non-energy Multiplier'!O$1),0)</f>
        <v>0</v>
      </c>
      <c r="P9" s="136">
        <f>$C9*VLOOKUP($A9,'Non-energy Multiplier'!$A$1:$AQ$44,COLUMN('Non-energy Multiplier'!P$1),0)</f>
        <v>0</v>
      </c>
      <c r="Q9" s="136">
        <f>$C9*VLOOKUP($A9,'Non-energy Multiplier'!$A$1:$AQ$44,COLUMN('Non-energy Multiplier'!Q$1),0)</f>
        <v>0</v>
      </c>
      <c r="R9" s="136">
        <f>$C9*VLOOKUP($A9,'Non-energy Multiplier'!$A$1:$AQ$44,COLUMN('Non-energy Multiplier'!R$1),0)</f>
        <v>0</v>
      </c>
      <c r="S9" s="136">
        <f>$C9*VLOOKUP($A9,'Non-energy Multiplier'!$A$1:$AQ$44,COLUMN('Non-energy Multiplier'!S$1),0)</f>
        <v>0</v>
      </c>
      <c r="T9" s="136">
        <f>$C9*VLOOKUP($A9,'Non-energy Multiplier'!$A$1:$AQ$44,COLUMN('Non-energy Multiplier'!T$1),0)</f>
        <v>0</v>
      </c>
      <c r="U9" s="136">
        <f>$C9*VLOOKUP($A9,'Non-energy Multiplier'!$A$1:$AQ$44,COLUMN('Non-energy Multiplier'!U$1),0)</f>
        <v>0</v>
      </c>
      <c r="V9" s="136">
        <f>$C9*VLOOKUP($A9,'Non-energy Multiplier'!$A$1:$AQ$44,COLUMN('Non-energy Multiplier'!V$1),0)</f>
        <v>0</v>
      </c>
      <c r="W9" s="136">
        <f>$C9*VLOOKUP($A9,'Non-energy Multiplier'!$A$1:$AQ$44,COLUMN('Non-energy Multiplier'!W$1),0)</f>
        <v>0</v>
      </c>
      <c r="X9" s="136">
        <f>$C9*VLOOKUP($A9,'Non-energy Multiplier'!$A$1:$AQ$44,COLUMN('Non-energy Multiplier'!X$1),0)</f>
        <v>0</v>
      </c>
      <c r="Y9" s="136">
        <f>$C9*VLOOKUP($A9,'Non-energy Multiplier'!$A$1:$AQ$44,COLUMN('Non-energy Multiplier'!Y$1),0)</f>
        <v>0</v>
      </c>
      <c r="Z9" s="136">
        <f>$C9*VLOOKUP($A9,'Non-energy Multiplier'!$A$1:$AQ$44,COLUMN('Non-energy Multiplier'!Z$1),0)</f>
        <v>0</v>
      </c>
      <c r="AA9" s="136">
        <f>$C9*VLOOKUP($A9,'Non-energy Multiplier'!$A$1:$AQ$44,COLUMN('Non-energy Multiplier'!AA$1),0)</f>
        <v>0</v>
      </c>
      <c r="AB9" s="136">
        <f>$C9*VLOOKUP($A9,'Non-energy Multiplier'!$A$1:$AQ$44,COLUMN('Non-energy Multiplier'!AB$1),0)</f>
        <v>0</v>
      </c>
      <c r="AC9" s="136">
        <f>$C9*VLOOKUP($A9,'Non-energy Multiplier'!$A$1:$AQ$44,COLUMN('Non-energy Multiplier'!AC$1),0)</f>
        <v>0</v>
      </c>
      <c r="AD9" s="136">
        <f>$C9*VLOOKUP($A9,'Non-energy Multiplier'!$A$1:$AQ$44,COLUMN('Non-energy Multiplier'!AD$1),0)</f>
        <v>0</v>
      </c>
      <c r="AE9" s="136">
        <f>$C9*VLOOKUP($A9,'Non-energy Multiplier'!$A$1:$AQ$44,COLUMN('Non-energy Multiplier'!AE$1),0)</f>
        <v>0</v>
      </c>
      <c r="AF9" s="136">
        <f>$C9*VLOOKUP($A9,'Non-energy Multiplier'!$A$1:$AQ$44,COLUMN('Non-energy Multiplier'!AF$1),0)</f>
        <v>0</v>
      </c>
      <c r="AG9" s="136">
        <f>$C9*VLOOKUP($A9,'Non-energy Multiplier'!$A$1:$AQ$44,COLUMN('Non-energy Multiplier'!AG$1),0)</f>
        <v>0</v>
      </c>
      <c r="AH9" s="136">
        <f>$C9*VLOOKUP($A9,'Non-energy Multiplier'!$A$1:$AQ$44,COLUMN('Non-energy Multiplier'!AH$1),0)</f>
        <v>0</v>
      </c>
      <c r="AI9" s="136">
        <f>$C9*VLOOKUP($A9,'Non-energy Multiplier'!$A$1:$AQ$44,COLUMN('Non-energy Multiplier'!AI$1),0)</f>
        <v>0</v>
      </c>
      <c r="AJ9" s="136">
        <f>$C9*VLOOKUP($A9,'Non-energy Multiplier'!$A$1:$AQ$44,COLUMN('Non-energy Multiplier'!AJ$1),0)</f>
        <v>0</v>
      </c>
      <c r="AK9" s="136">
        <f>$C9*VLOOKUP($A9,'Non-energy Multiplier'!$A$1:$AQ$44,COLUMN('Non-energy Multiplier'!AK$1),0)</f>
        <v>0</v>
      </c>
      <c r="AL9" s="136">
        <f>$C9*VLOOKUP($A9,'Non-energy Multiplier'!$A$1:$AQ$44,COLUMN('Non-energy Multiplier'!AL$1),0)</f>
        <v>0</v>
      </c>
      <c r="AM9" s="136">
        <f>$C9*VLOOKUP($A9,'Non-energy Multiplier'!$A$1:$AQ$44,COLUMN('Non-energy Multiplier'!AM$1),0)</f>
        <v>0</v>
      </c>
      <c r="AN9" s="136">
        <f>$C9*VLOOKUP($A9,'Non-energy Multiplier'!$A$1:$AQ$44,COLUMN('Non-energy Multiplier'!AN$1),0)</f>
        <v>0</v>
      </c>
      <c r="AO9" s="136">
        <f>$C9*VLOOKUP($A9,'Non-energy Multiplier'!$A$1:$AQ$44,COLUMN('Non-energy Multiplier'!AO$1),0)</f>
        <v>0</v>
      </c>
      <c r="AP9" s="136">
        <f>$C9*VLOOKUP($A9,'Non-energy Multiplier'!$A$1:$AQ$44,COLUMN('Non-energy Multiplier'!AP$1),0)</f>
        <v>0</v>
      </c>
      <c r="AQ9" s="136">
        <f>$C9*VLOOKUP($A9,'Non-energy Multiplier'!$A$1:$AQ$44,COLUMN('Non-energy Multiplier'!AQ$1),0)</f>
        <v>0</v>
      </c>
      <c r="AR9" s="136" t="str">
        <f>VLOOKUP($A9,'Sector Match'!$A$1:$B$43,2,0)</f>
        <v>Mining Support Service Activities 09</v>
      </c>
    </row>
    <row r="10" spans="1:44" x14ac:dyDescent="0.2">
      <c r="A10" s="12" t="s">
        <v>9</v>
      </c>
      <c r="B10" s="136">
        <f>'Non-energy Use 2019'!G123</f>
        <v>0</v>
      </c>
      <c r="C10" s="136">
        <f>'Non-energy Use 2020'!G122</f>
        <v>0</v>
      </c>
      <c r="D10" s="136">
        <f>$C10*VLOOKUP($A10,'Non-energy Multiplier'!$A$1:$AQ$44,COLUMN('Non-energy Multiplier'!D$1),0)</f>
        <v>0</v>
      </c>
      <c r="E10" s="136">
        <f>$C10*VLOOKUP($A10,'Non-energy Multiplier'!$A$1:$AQ$44,COLUMN('Non-energy Multiplier'!E$1),0)</f>
        <v>0</v>
      </c>
      <c r="F10" s="136">
        <f>$C10*VLOOKUP($A10,'Non-energy Multiplier'!$A$1:$AQ$44,COLUMN('Non-energy Multiplier'!F$1),0)</f>
        <v>0</v>
      </c>
      <c r="G10" s="136">
        <f>$C10*VLOOKUP($A10,'Non-energy Multiplier'!$A$1:$AQ$44,COLUMN('Non-energy Multiplier'!G$1),0)</f>
        <v>0</v>
      </c>
      <c r="H10" s="136">
        <f>$C10*VLOOKUP($A10,'Non-energy Multiplier'!$A$1:$AQ$44,COLUMN('Non-energy Multiplier'!H$1),0)</f>
        <v>0</v>
      </c>
      <c r="I10" s="136">
        <f>$C10*VLOOKUP($A10,'Non-energy Multiplier'!$A$1:$AQ$44,COLUMN('Non-energy Multiplier'!I$1),0)</f>
        <v>0</v>
      </c>
      <c r="J10" s="136">
        <f>$C10*VLOOKUP($A10,'Non-energy Multiplier'!$A$1:$AQ$44,COLUMN('Non-energy Multiplier'!J$1),0)</f>
        <v>0</v>
      </c>
      <c r="K10" s="136">
        <f>$C10*VLOOKUP($A10,'Non-energy Multiplier'!$A$1:$AQ$44,COLUMN('Non-energy Multiplier'!K$1),0)</f>
        <v>0</v>
      </c>
      <c r="L10" s="136">
        <f>$C10*VLOOKUP($A10,'Non-energy Multiplier'!$A$1:$AQ$44,COLUMN('Non-energy Multiplier'!L$1),0)</f>
        <v>0</v>
      </c>
      <c r="M10" s="136">
        <f>$C10*VLOOKUP($A10,'Non-energy Multiplier'!$A$1:$AQ$44,COLUMN('Non-energy Multiplier'!M$1),0)</f>
        <v>0</v>
      </c>
      <c r="N10" s="136">
        <f>$C10*VLOOKUP($A10,'Non-energy Multiplier'!$A$1:$AQ$44,COLUMN('Non-energy Multiplier'!N$1),0)</f>
        <v>0</v>
      </c>
      <c r="O10" s="136">
        <f>$C10*VLOOKUP($A10,'Non-energy Multiplier'!$A$1:$AQ$44,COLUMN('Non-energy Multiplier'!O$1),0)</f>
        <v>0</v>
      </c>
      <c r="P10" s="136">
        <f>$C10*VLOOKUP($A10,'Non-energy Multiplier'!$A$1:$AQ$44,COLUMN('Non-energy Multiplier'!P$1),0)</f>
        <v>0</v>
      </c>
      <c r="Q10" s="136">
        <f>$C10*VLOOKUP($A10,'Non-energy Multiplier'!$A$1:$AQ$44,COLUMN('Non-energy Multiplier'!Q$1),0)</f>
        <v>0</v>
      </c>
      <c r="R10" s="136">
        <f>$C10*VLOOKUP($A10,'Non-energy Multiplier'!$A$1:$AQ$44,COLUMN('Non-energy Multiplier'!R$1),0)</f>
        <v>0</v>
      </c>
      <c r="S10" s="136">
        <f>$C10*VLOOKUP($A10,'Non-energy Multiplier'!$A$1:$AQ$44,COLUMN('Non-energy Multiplier'!S$1),0)</f>
        <v>0</v>
      </c>
      <c r="T10" s="136">
        <f>$C10*VLOOKUP($A10,'Non-energy Multiplier'!$A$1:$AQ$44,COLUMN('Non-energy Multiplier'!T$1),0)</f>
        <v>0</v>
      </c>
      <c r="U10" s="136">
        <f>$C10*VLOOKUP($A10,'Non-energy Multiplier'!$A$1:$AQ$44,COLUMN('Non-energy Multiplier'!U$1),0)</f>
        <v>0</v>
      </c>
      <c r="V10" s="136">
        <f>$C10*VLOOKUP($A10,'Non-energy Multiplier'!$A$1:$AQ$44,COLUMN('Non-energy Multiplier'!V$1),0)</f>
        <v>0</v>
      </c>
      <c r="W10" s="136">
        <f>$C10*VLOOKUP($A10,'Non-energy Multiplier'!$A$1:$AQ$44,COLUMN('Non-energy Multiplier'!W$1),0)</f>
        <v>0</v>
      </c>
      <c r="X10" s="136">
        <f>$C10*VLOOKUP($A10,'Non-energy Multiplier'!$A$1:$AQ$44,COLUMN('Non-energy Multiplier'!X$1),0)</f>
        <v>0</v>
      </c>
      <c r="Y10" s="136">
        <f>$C10*VLOOKUP($A10,'Non-energy Multiplier'!$A$1:$AQ$44,COLUMN('Non-energy Multiplier'!Y$1),0)</f>
        <v>0</v>
      </c>
      <c r="Z10" s="136">
        <f>$C10*VLOOKUP($A10,'Non-energy Multiplier'!$A$1:$AQ$44,COLUMN('Non-energy Multiplier'!Z$1),0)</f>
        <v>0</v>
      </c>
      <c r="AA10" s="136">
        <f>$C10*VLOOKUP($A10,'Non-energy Multiplier'!$A$1:$AQ$44,COLUMN('Non-energy Multiplier'!AA$1),0)</f>
        <v>0</v>
      </c>
      <c r="AB10" s="136">
        <f>$C10*VLOOKUP($A10,'Non-energy Multiplier'!$A$1:$AQ$44,COLUMN('Non-energy Multiplier'!AB$1),0)</f>
        <v>0</v>
      </c>
      <c r="AC10" s="136">
        <f>$C10*VLOOKUP($A10,'Non-energy Multiplier'!$A$1:$AQ$44,COLUMN('Non-energy Multiplier'!AC$1),0)</f>
        <v>0</v>
      </c>
      <c r="AD10" s="136">
        <f>$C10*VLOOKUP($A10,'Non-energy Multiplier'!$A$1:$AQ$44,COLUMN('Non-energy Multiplier'!AD$1),0)</f>
        <v>0</v>
      </c>
      <c r="AE10" s="136">
        <f>$C10*VLOOKUP($A10,'Non-energy Multiplier'!$A$1:$AQ$44,COLUMN('Non-energy Multiplier'!AE$1),0)</f>
        <v>0</v>
      </c>
      <c r="AF10" s="136">
        <f>$C10*VLOOKUP($A10,'Non-energy Multiplier'!$A$1:$AQ$44,COLUMN('Non-energy Multiplier'!AF$1),0)</f>
        <v>0</v>
      </c>
      <c r="AG10" s="136">
        <f>$C10*VLOOKUP($A10,'Non-energy Multiplier'!$A$1:$AQ$44,COLUMN('Non-energy Multiplier'!AG$1),0)</f>
        <v>0</v>
      </c>
      <c r="AH10" s="136">
        <f>$C10*VLOOKUP($A10,'Non-energy Multiplier'!$A$1:$AQ$44,COLUMN('Non-energy Multiplier'!AH$1),0)</f>
        <v>0</v>
      </c>
      <c r="AI10" s="136">
        <f>$C10*VLOOKUP($A10,'Non-energy Multiplier'!$A$1:$AQ$44,COLUMN('Non-energy Multiplier'!AI$1),0)</f>
        <v>0</v>
      </c>
      <c r="AJ10" s="136">
        <f>$C10*VLOOKUP($A10,'Non-energy Multiplier'!$A$1:$AQ$44,COLUMN('Non-energy Multiplier'!AJ$1),0)</f>
        <v>0</v>
      </c>
      <c r="AK10" s="136">
        <f>$C10*VLOOKUP($A10,'Non-energy Multiplier'!$A$1:$AQ$44,COLUMN('Non-energy Multiplier'!AK$1),0)</f>
        <v>0</v>
      </c>
      <c r="AL10" s="136">
        <f>$C10*VLOOKUP($A10,'Non-energy Multiplier'!$A$1:$AQ$44,COLUMN('Non-energy Multiplier'!AL$1),0)</f>
        <v>0</v>
      </c>
      <c r="AM10" s="136">
        <f>$C10*VLOOKUP($A10,'Non-energy Multiplier'!$A$1:$AQ$44,COLUMN('Non-energy Multiplier'!AM$1),0)</f>
        <v>0</v>
      </c>
      <c r="AN10" s="136">
        <f>$C10*VLOOKUP($A10,'Non-energy Multiplier'!$A$1:$AQ$44,COLUMN('Non-energy Multiplier'!AN$1),0)</f>
        <v>0</v>
      </c>
      <c r="AO10" s="136">
        <f>$C10*VLOOKUP($A10,'Non-energy Multiplier'!$A$1:$AQ$44,COLUMN('Non-energy Multiplier'!AO$1),0)</f>
        <v>0</v>
      </c>
      <c r="AP10" s="136">
        <f>$C10*VLOOKUP($A10,'Non-energy Multiplier'!$A$1:$AQ$44,COLUMN('Non-energy Multiplier'!AP$1),0)</f>
        <v>0</v>
      </c>
      <c r="AQ10" s="136">
        <f>$C10*VLOOKUP($A10,'Non-energy Multiplier'!$A$1:$AQ$44,COLUMN('Non-energy Multiplier'!AQ$1),0)</f>
        <v>0</v>
      </c>
      <c r="AR10" s="136" t="str">
        <f>VLOOKUP($A10,'Sector Match'!$A$1:$B$43,2,0)</f>
        <v>food beverage and tobacco 10T12</v>
      </c>
    </row>
    <row r="11" spans="1:44" x14ac:dyDescent="0.2">
      <c r="A11" s="12" t="s">
        <v>10</v>
      </c>
      <c r="B11" s="136">
        <f>'Non-energy Use 2019'!G124</f>
        <v>153540856720.68759</v>
      </c>
      <c r="C11" s="136">
        <f>'Non-energy Use 2020'!G123</f>
        <v>0</v>
      </c>
      <c r="D11" s="136">
        <f>$C11*VLOOKUP($A11,'Non-energy Multiplier'!$A$1:$AQ$44,COLUMN('Non-energy Multiplier'!D$1),0)</f>
        <v>0</v>
      </c>
      <c r="E11" s="136">
        <f>$C11*VLOOKUP($A11,'Non-energy Multiplier'!$A$1:$AQ$44,COLUMN('Non-energy Multiplier'!E$1),0)</f>
        <v>0</v>
      </c>
      <c r="F11" s="136">
        <f>$C11*VLOOKUP($A11,'Non-energy Multiplier'!$A$1:$AQ$44,COLUMN('Non-energy Multiplier'!F$1),0)</f>
        <v>0</v>
      </c>
      <c r="G11" s="136">
        <f>$C11*VLOOKUP($A11,'Non-energy Multiplier'!$A$1:$AQ$44,COLUMN('Non-energy Multiplier'!G$1),0)</f>
        <v>0</v>
      </c>
      <c r="H11" s="136">
        <f>$C11*VLOOKUP($A11,'Non-energy Multiplier'!$A$1:$AQ$44,COLUMN('Non-energy Multiplier'!H$1),0)</f>
        <v>0</v>
      </c>
      <c r="I11" s="136">
        <f>$C11*VLOOKUP($A11,'Non-energy Multiplier'!$A$1:$AQ$44,COLUMN('Non-energy Multiplier'!I$1),0)</f>
        <v>0</v>
      </c>
      <c r="J11" s="136">
        <f>$C11*VLOOKUP($A11,'Non-energy Multiplier'!$A$1:$AQ$44,COLUMN('Non-energy Multiplier'!J$1),0)</f>
        <v>0</v>
      </c>
      <c r="K11" s="136">
        <f>$C11*VLOOKUP($A11,'Non-energy Multiplier'!$A$1:$AQ$44,COLUMN('Non-energy Multiplier'!K$1),0)</f>
        <v>0</v>
      </c>
      <c r="L11" s="136">
        <f>$C11*VLOOKUP($A11,'Non-energy Multiplier'!$A$1:$AQ$44,COLUMN('Non-energy Multiplier'!L$1),0)</f>
        <v>0</v>
      </c>
      <c r="M11" s="136">
        <f>$C11*VLOOKUP($A11,'Non-energy Multiplier'!$A$1:$AQ$44,COLUMN('Non-energy Multiplier'!M$1),0)</f>
        <v>0</v>
      </c>
      <c r="N11" s="136">
        <f>$C11*VLOOKUP($A11,'Non-energy Multiplier'!$A$1:$AQ$44,COLUMN('Non-energy Multiplier'!N$1),0)</f>
        <v>0</v>
      </c>
      <c r="O11" s="136">
        <f>$C11*VLOOKUP($A11,'Non-energy Multiplier'!$A$1:$AQ$44,COLUMN('Non-energy Multiplier'!O$1),0)</f>
        <v>0</v>
      </c>
      <c r="P11" s="136">
        <f>$C11*VLOOKUP($A11,'Non-energy Multiplier'!$A$1:$AQ$44,COLUMN('Non-energy Multiplier'!P$1),0)</f>
        <v>0</v>
      </c>
      <c r="Q11" s="136">
        <f>$C11*VLOOKUP($A11,'Non-energy Multiplier'!$A$1:$AQ$44,COLUMN('Non-energy Multiplier'!Q$1),0)</f>
        <v>0</v>
      </c>
      <c r="R11" s="136">
        <f>$C11*VLOOKUP($A11,'Non-energy Multiplier'!$A$1:$AQ$44,COLUMN('Non-energy Multiplier'!R$1),0)</f>
        <v>0</v>
      </c>
      <c r="S11" s="136">
        <f>$C11*VLOOKUP($A11,'Non-energy Multiplier'!$A$1:$AQ$44,COLUMN('Non-energy Multiplier'!S$1),0)</f>
        <v>0</v>
      </c>
      <c r="T11" s="136">
        <f>$C11*VLOOKUP($A11,'Non-energy Multiplier'!$A$1:$AQ$44,COLUMN('Non-energy Multiplier'!T$1),0)</f>
        <v>0</v>
      </c>
      <c r="U11" s="136">
        <f>$C11*VLOOKUP($A11,'Non-energy Multiplier'!$A$1:$AQ$44,COLUMN('Non-energy Multiplier'!U$1),0)</f>
        <v>0</v>
      </c>
      <c r="V11" s="136">
        <f>$C11*VLOOKUP($A11,'Non-energy Multiplier'!$A$1:$AQ$44,COLUMN('Non-energy Multiplier'!V$1),0)</f>
        <v>0</v>
      </c>
      <c r="W11" s="136">
        <f>$C11*VLOOKUP($A11,'Non-energy Multiplier'!$A$1:$AQ$44,COLUMN('Non-energy Multiplier'!W$1),0)</f>
        <v>0</v>
      </c>
      <c r="X11" s="136">
        <f>$C11*VLOOKUP($A11,'Non-energy Multiplier'!$A$1:$AQ$44,COLUMN('Non-energy Multiplier'!X$1),0)</f>
        <v>0</v>
      </c>
      <c r="Y11" s="136">
        <f>$C11*VLOOKUP($A11,'Non-energy Multiplier'!$A$1:$AQ$44,COLUMN('Non-energy Multiplier'!Y$1),0)</f>
        <v>0</v>
      </c>
      <c r="Z11" s="136">
        <f>$C11*VLOOKUP($A11,'Non-energy Multiplier'!$A$1:$AQ$44,COLUMN('Non-energy Multiplier'!Z$1),0)</f>
        <v>0</v>
      </c>
      <c r="AA11" s="136">
        <f>$C11*VLOOKUP($A11,'Non-energy Multiplier'!$A$1:$AQ$44,COLUMN('Non-energy Multiplier'!AA$1),0)</f>
        <v>0</v>
      </c>
      <c r="AB11" s="136">
        <f>$C11*VLOOKUP($A11,'Non-energy Multiplier'!$A$1:$AQ$44,COLUMN('Non-energy Multiplier'!AB$1),0)</f>
        <v>0</v>
      </c>
      <c r="AC11" s="136">
        <f>$C11*VLOOKUP($A11,'Non-energy Multiplier'!$A$1:$AQ$44,COLUMN('Non-energy Multiplier'!AC$1),0)</f>
        <v>0</v>
      </c>
      <c r="AD11" s="136">
        <f>$C11*VLOOKUP($A11,'Non-energy Multiplier'!$A$1:$AQ$44,COLUMN('Non-energy Multiplier'!AD$1),0)</f>
        <v>0</v>
      </c>
      <c r="AE11" s="136">
        <f>$C11*VLOOKUP($A11,'Non-energy Multiplier'!$A$1:$AQ$44,COLUMN('Non-energy Multiplier'!AE$1),0)</f>
        <v>0</v>
      </c>
      <c r="AF11" s="136">
        <f>$C11*VLOOKUP($A11,'Non-energy Multiplier'!$A$1:$AQ$44,COLUMN('Non-energy Multiplier'!AF$1),0)</f>
        <v>0</v>
      </c>
      <c r="AG11" s="136">
        <f>$C11*VLOOKUP($A11,'Non-energy Multiplier'!$A$1:$AQ$44,COLUMN('Non-energy Multiplier'!AG$1),0)</f>
        <v>0</v>
      </c>
      <c r="AH11" s="136">
        <f>$C11*VLOOKUP($A11,'Non-energy Multiplier'!$A$1:$AQ$44,COLUMN('Non-energy Multiplier'!AH$1),0)</f>
        <v>0</v>
      </c>
      <c r="AI11" s="136">
        <f>$C11*VLOOKUP($A11,'Non-energy Multiplier'!$A$1:$AQ$44,COLUMN('Non-energy Multiplier'!AI$1),0)</f>
        <v>0</v>
      </c>
      <c r="AJ11" s="136">
        <f>$C11*VLOOKUP($A11,'Non-energy Multiplier'!$A$1:$AQ$44,COLUMN('Non-energy Multiplier'!AJ$1),0)</f>
        <v>0</v>
      </c>
      <c r="AK11" s="136">
        <f>$C11*VLOOKUP($A11,'Non-energy Multiplier'!$A$1:$AQ$44,COLUMN('Non-energy Multiplier'!AK$1),0)</f>
        <v>0</v>
      </c>
      <c r="AL11" s="136">
        <f>$C11*VLOOKUP($A11,'Non-energy Multiplier'!$A$1:$AQ$44,COLUMN('Non-energy Multiplier'!AL$1),0)</f>
        <v>0</v>
      </c>
      <c r="AM11" s="136">
        <f>$C11*VLOOKUP($A11,'Non-energy Multiplier'!$A$1:$AQ$44,COLUMN('Non-energy Multiplier'!AM$1),0)</f>
        <v>0</v>
      </c>
      <c r="AN11" s="136">
        <f>$C11*VLOOKUP($A11,'Non-energy Multiplier'!$A$1:$AQ$44,COLUMN('Non-energy Multiplier'!AN$1),0)</f>
        <v>0</v>
      </c>
      <c r="AO11" s="136">
        <f>$C11*VLOOKUP($A11,'Non-energy Multiplier'!$A$1:$AQ$44,COLUMN('Non-energy Multiplier'!AO$1),0)</f>
        <v>0</v>
      </c>
      <c r="AP11" s="136">
        <f>$C11*VLOOKUP($A11,'Non-energy Multiplier'!$A$1:$AQ$44,COLUMN('Non-energy Multiplier'!AP$1),0)</f>
        <v>0</v>
      </c>
      <c r="AQ11" s="136">
        <f>$C11*VLOOKUP($A11,'Non-energy Multiplier'!$A$1:$AQ$44,COLUMN('Non-energy Multiplier'!AQ$1),0)</f>
        <v>0</v>
      </c>
      <c r="AR11" s="136" t="str">
        <f>VLOOKUP($A11,'Sector Match'!$A$1:$B$43,2,0)</f>
        <v>food beverage and tobacco 10T12</v>
      </c>
    </row>
    <row r="12" spans="1:44" x14ac:dyDescent="0.2">
      <c r="A12" s="12" t="s">
        <v>11</v>
      </c>
      <c r="B12" s="136">
        <f>'Non-energy Use 2019'!G125</f>
        <v>0</v>
      </c>
      <c r="C12" s="136">
        <f>'Non-energy Use 2020'!G124</f>
        <v>0</v>
      </c>
      <c r="D12" s="136">
        <f>$C12*VLOOKUP($A12,'Non-energy Multiplier'!$A$1:$AQ$44,COLUMN('Non-energy Multiplier'!D$1),0)</f>
        <v>0</v>
      </c>
      <c r="E12" s="136">
        <f>$C12*VLOOKUP($A12,'Non-energy Multiplier'!$A$1:$AQ$44,COLUMN('Non-energy Multiplier'!E$1),0)</f>
        <v>0</v>
      </c>
      <c r="F12" s="136">
        <f>$C12*VLOOKUP($A12,'Non-energy Multiplier'!$A$1:$AQ$44,COLUMN('Non-energy Multiplier'!F$1),0)</f>
        <v>0</v>
      </c>
      <c r="G12" s="136">
        <f>$C12*VLOOKUP($A12,'Non-energy Multiplier'!$A$1:$AQ$44,COLUMN('Non-energy Multiplier'!G$1),0)</f>
        <v>0</v>
      </c>
      <c r="H12" s="136">
        <f>$C12*VLOOKUP($A12,'Non-energy Multiplier'!$A$1:$AQ$44,COLUMN('Non-energy Multiplier'!H$1),0)</f>
        <v>0</v>
      </c>
      <c r="I12" s="136">
        <f>$C12*VLOOKUP($A12,'Non-energy Multiplier'!$A$1:$AQ$44,COLUMN('Non-energy Multiplier'!I$1),0)</f>
        <v>0</v>
      </c>
      <c r="J12" s="136">
        <f>$C12*VLOOKUP($A12,'Non-energy Multiplier'!$A$1:$AQ$44,COLUMN('Non-energy Multiplier'!J$1),0)</f>
        <v>0</v>
      </c>
      <c r="K12" s="136">
        <f>$C12*VLOOKUP($A12,'Non-energy Multiplier'!$A$1:$AQ$44,COLUMN('Non-energy Multiplier'!K$1),0)</f>
        <v>0</v>
      </c>
      <c r="L12" s="136">
        <f>$C12*VLOOKUP($A12,'Non-energy Multiplier'!$A$1:$AQ$44,COLUMN('Non-energy Multiplier'!L$1),0)</f>
        <v>0</v>
      </c>
      <c r="M12" s="136">
        <f>$C12*VLOOKUP($A12,'Non-energy Multiplier'!$A$1:$AQ$44,COLUMN('Non-energy Multiplier'!M$1),0)</f>
        <v>0</v>
      </c>
      <c r="N12" s="136">
        <f>$C12*VLOOKUP($A12,'Non-energy Multiplier'!$A$1:$AQ$44,COLUMN('Non-energy Multiplier'!N$1),0)</f>
        <v>0</v>
      </c>
      <c r="O12" s="136">
        <f>$C12*VLOOKUP($A12,'Non-energy Multiplier'!$A$1:$AQ$44,COLUMN('Non-energy Multiplier'!O$1),0)</f>
        <v>0</v>
      </c>
      <c r="P12" s="136">
        <f>$C12*VLOOKUP($A12,'Non-energy Multiplier'!$A$1:$AQ$44,COLUMN('Non-energy Multiplier'!P$1),0)</f>
        <v>0</v>
      </c>
      <c r="Q12" s="136">
        <f>$C12*VLOOKUP($A12,'Non-energy Multiplier'!$A$1:$AQ$44,COLUMN('Non-energy Multiplier'!Q$1),0)</f>
        <v>0</v>
      </c>
      <c r="R12" s="136">
        <f>$C12*VLOOKUP($A12,'Non-energy Multiplier'!$A$1:$AQ$44,COLUMN('Non-energy Multiplier'!R$1),0)</f>
        <v>0</v>
      </c>
      <c r="S12" s="136">
        <f>$C12*VLOOKUP($A12,'Non-energy Multiplier'!$A$1:$AQ$44,COLUMN('Non-energy Multiplier'!S$1),0)</f>
        <v>0</v>
      </c>
      <c r="T12" s="136">
        <f>$C12*VLOOKUP($A12,'Non-energy Multiplier'!$A$1:$AQ$44,COLUMN('Non-energy Multiplier'!T$1),0)</f>
        <v>0</v>
      </c>
      <c r="U12" s="136">
        <f>$C12*VLOOKUP($A12,'Non-energy Multiplier'!$A$1:$AQ$44,COLUMN('Non-energy Multiplier'!U$1),0)</f>
        <v>0</v>
      </c>
      <c r="V12" s="136">
        <f>$C12*VLOOKUP($A12,'Non-energy Multiplier'!$A$1:$AQ$44,COLUMN('Non-energy Multiplier'!V$1),0)</f>
        <v>0</v>
      </c>
      <c r="W12" s="136">
        <f>$C12*VLOOKUP($A12,'Non-energy Multiplier'!$A$1:$AQ$44,COLUMN('Non-energy Multiplier'!W$1),0)</f>
        <v>0</v>
      </c>
      <c r="X12" s="136">
        <f>$C12*VLOOKUP($A12,'Non-energy Multiplier'!$A$1:$AQ$44,COLUMN('Non-energy Multiplier'!X$1),0)</f>
        <v>0</v>
      </c>
      <c r="Y12" s="136">
        <f>$C12*VLOOKUP($A12,'Non-energy Multiplier'!$A$1:$AQ$44,COLUMN('Non-energy Multiplier'!Y$1),0)</f>
        <v>0</v>
      </c>
      <c r="Z12" s="136">
        <f>$C12*VLOOKUP($A12,'Non-energy Multiplier'!$A$1:$AQ$44,COLUMN('Non-energy Multiplier'!Z$1),0)</f>
        <v>0</v>
      </c>
      <c r="AA12" s="136">
        <f>$C12*VLOOKUP($A12,'Non-energy Multiplier'!$A$1:$AQ$44,COLUMN('Non-energy Multiplier'!AA$1),0)</f>
        <v>0</v>
      </c>
      <c r="AB12" s="136">
        <f>$C12*VLOOKUP($A12,'Non-energy Multiplier'!$A$1:$AQ$44,COLUMN('Non-energy Multiplier'!AB$1),0)</f>
        <v>0</v>
      </c>
      <c r="AC12" s="136">
        <f>$C12*VLOOKUP($A12,'Non-energy Multiplier'!$A$1:$AQ$44,COLUMN('Non-energy Multiplier'!AC$1),0)</f>
        <v>0</v>
      </c>
      <c r="AD12" s="136">
        <f>$C12*VLOOKUP($A12,'Non-energy Multiplier'!$A$1:$AQ$44,COLUMN('Non-energy Multiplier'!AD$1),0)</f>
        <v>0</v>
      </c>
      <c r="AE12" s="136">
        <f>$C12*VLOOKUP($A12,'Non-energy Multiplier'!$A$1:$AQ$44,COLUMN('Non-energy Multiplier'!AE$1),0)</f>
        <v>0</v>
      </c>
      <c r="AF12" s="136">
        <f>$C12*VLOOKUP($A12,'Non-energy Multiplier'!$A$1:$AQ$44,COLUMN('Non-energy Multiplier'!AF$1),0)</f>
        <v>0</v>
      </c>
      <c r="AG12" s="136">
        <f>$C12*VLOOKUP($A12,'Non-energy Multiplier'!$A$1:$AQ$44,COLUMN('Non-energy Multiplier'!AG$1),0)</f>
        <v>0</v>
      </c>
      <c r="AH12" s="136">
        <f>$C12*VLOOKUP($A12,'Non-energy Multiplier'!$A$1:$AQ$44,COLUMN('Non-energy Multiplier'!AH$1),0)</f>
        <v>0</v>
      </c>
      <c r="AI12" s="136">
        <f>$C12*VLOOKUP($A12,'Non-energy Multiplier'!$A$1:$AQ$44,COLUMN('Non-energy Multiplier'!AI$1),0)</f>
        <v>0</v>
      </c>
      <c r="AJ12" s="136">
        <f>$C12*VLOOKUP($A12,'Non-energy Multiplier'!$A$1:$AQ$44,COLUMN('Non-energy Multiplier'!AJ$1),0)</f>
        <v>0</v>
      </c>
      <c r="AK12" s="136">
        <f>$C12*VLOOKUP($A12,'Non-energy Multiplier'!$A$1:$AQ$44,COLUMN('Non-energy Multiplier'!AK$1),0)</f>
        <v>0</v>
      </c>
      <c r="AL12" s="136">
        <f>$C12*VLOOKUP($A12,'Non-energy Multiplier'!$A$1:$AQ$44,COLUMN('Non-energy Multiplier'!AL$1),0)</f>
        <v>0</v>
      </c>
      <c r="AM12" s="136">
        <f>$C12*VLOOKUP($A12,'Non-energy Multiplier'!$A$1:$AQ$44,COLUMN('Non-energy Multiplier'!AM$1),0)</f>
        <v>0</v>
      </c>
      <c r="AN12" s="136">
        <f>$C12*VLOOKUP($A12,'Non-energy Multiplier'!$A$1:$AQ$44,COLUMN('Non-energy Multiplier'!AN$1),0)</f>
        <v>0</v>
      </c>
      <c r="AO12" s="136">
        <f>$C12*VLOOKUP($A12,'Non-energy Multiplier'!$A$1:$AQ$44,COLUMN('Non-energy Multiplier'!AO$1),0)</f>
        <v>0</v>
      </c>
      <c r="AP12" s="136">
        <f>$C12*VLOOKUP($A12,'Non-energy Multiplier'!$A$1:$AQ$44,COLUMN('Non-energy Multiplier'!AP$1),0)</f>
        <v>0</v>
      </c>
      <c r="AQ12" s="136">
        <f>$C12*VLOOKUP($A12,'Non-energy Multiplier'!$A$1:$AQ$44,COLUMN('Non-energy Multiplier'!AQ$1),0)</f>
        <v>0</v>
      </c>
      <c r="AR12" s="136" t="str">
        <f>VLOOKUP($A12,'Sector Match'!$A$1:$B$43,2,0)</f>
        <v>food beverage and tobacco 10T12</v>
      </c>
    </row>
    <row r="13" spans="1:44" x14ac:dyDescent="0.2">
      <c r="A13" s="12" t="s">
        <v>12</v>
      </c>
      <c r="B13" s="136">
        <f>'Non-energy Use 2019'!G126</f>
        <v>0</v>
      </c>
      <c r="C13" s="136">
        <f>'Non-energy Use 2020'!G125</f>
        <v>0</v>
      </c>
      <c r="D13" s="136">
        <f>$C13*VLOOKUP($A13,'Non-energy Multiplier'!$A$1:$AQ$44,COLUMN('Non-energy Multiplier'!D$1),0)</f>
        <v>0</v>
      </c>
      <c r="E13" s="136">
        <f>$C13*VLOOKUP($A13,'Non-energy Multiplier'!$A$1:$AQ$44,COLUMN('Non-energy Multiplier'!E$1),0)</f>
        <v>0</v>
      </c>
      <c r="F13" s="136">
        <f>$C13*VLOOKUP($A13,'Non-energy Multiplier'!$A$1:$AQ$44,COLUMN('Non-energy Multiplier'!F$1),0)</f>
        <v>0</v>
      </c>
      <c r="G13" s="136">
        <f>$C13*VLOOKUP($A13,'Non-energy Multiplier'!$A$1:$AQ$44,COLUMN('Non-energy Multiplier'!G$1),0)</f>
        <v>0</v>
      </c>
      <c r="H13" s="136">
        <f>$C13*VLOOKUP($A13,'Non-energy Multiplier'!$A$1:$AQ$44,COLUMN('Non-energy Multiplier'!H$1),0)</f>
        <v>0</v>
      </c>
      <c r="I13" s="136">
        <f>$C13*VLOOKUP($A13,'Non-energy Multiplier'!$A$1:$AQ$44,COLUMN('Non-energy Multiplier'!I$1),0)</f>
        <v>0</v>
      </c>
      <c r="J13" s="136">
        <f>$C13*VLOOKUP($A13,'Non-energy Multiplier'!$A$1:$AQ$44,COLUMN('Non-energy Multiplier'!J$1),0)</f>
        <v>0</v>
      </c>
      <c r="K13" s="136">
        <f>$C13*VLOOKUP($A13,'Non-energy Multiplier'!$A$1:$AQ$44,COLUMN('Non-energy Multiplier'!K$1),0)</f>
        <v>0</v>
      </c>
      <c r="L13" s="136">
        <f>$C13*VLOOKUP($A13,'Non-energy Multiplier'!$A$1:$AQ$44,COLUMN('Non-energy Multiplier'!L$1),0)</f>
        <v>0</v>
      </c>
      <c r="M13" s="136">
        <f>$C13*VLOOKUP($A13,'Non-energy Multiplier'!$A$1:$AQ$44,COLUMN('Non-energy Multiplier'!M$1),0)</f>
        <v>0</v>
      </c>
      <c r="N13" s="136">
        <f>$C13*VLOOKUP($A13,'Non-energy Multiplier'!$A$1:$AQ$44,COLUMN('Non-energy Multiplier'!N$1),0)</f>
        <v>0</v>
      </c>
      <c r="O13" s="136">
        <f>$C13*VLOOKUP($A13,'Non-energy Multiplier'!$A$1:$AQ$44,COLUMN('Non-energy Multiplier'!O$1),0)</f>
        <v>0</v>
      </c>
      <c r="P13" s="136">
        <f>$C13*VLOOKUP($A13,'Non-energy Multiplier'!$A$1:$AQ$44,COLUMN('Non-energy Multiplier'!P$1),0)</f>
        <v>0</v>
      </c>
      <c r="Q13" s="136">
        <f>$C13*VLOOKUP($A13,'Non-energy Multiplier'!$A$1:$AQ$44,COLUMN('Non-energy Multiplier'!Q$1),0)</f>
        <v>0</v>
      </c>
      <c r="R13" s="136">
        <f>$C13*VLOOKUP($A13,'Non-energy Multiplier'!$A$1:$AQ$44,COLUMN('Non-energy Multiplier'!R$1),0)</f>
        <v>0</v>
      </c>
      <c r="S13" s="136">
        <f>$C13*VLOOKUP($A13,'Non-energy Multiplier'!$A$1:$AQ$44,COLUMN('Non-energy Multiplier'!S$1),0)</f>
        <v>0</v>
      </c>
      <c r="T13" s="136">
        <f>$C13*VLOOKUP($A13,'Non-energy Multiplier'!$A$1:$AQ$44,COLUMN('Non-energy Multiplier'!T$1),0)</f>
        <v>0</v>
      </c>
      <c r="U13" s="136">
        <f>$C13*VLOOKUP($A13,'Non-energy Multiplier'!$A$1:$AQ$44,COLUMN('Non-energy Multiplier'!U$1),0)</f>
        <v>0</v>
      </c>
      <c r="V13" s="136">
        <f>$C13*VLOOKUP($A13,'Non-energy Multiplier'!$A$1:$AQ$44,COLUMN('Non-energy Multiplier'!V$1),0)</f>
        <v>0</v>
      </c>
      <c r="W13" s="136">
        <f>$C13*VLOOKUP($A13,'Non-energy Multiplier'!$A$1:$AQ$44,COLUMN('Non-energy Multiplier'!W$1),0)</f>
        <v>0</v>
      </c>
      <c r="X13" s="136">
        <f>$C13*VLOOKUP($A13,'Non-energy Multiplier'!$A$1:$AQ$44,COLUMN('Non-energy Multiplier'!X$1),0)</f>
        <v>0</v>
      </c>
      <c r="Y13" s="136">
        <f>$C13*VLOOKUP($A13,'Non-energy Multiplier'!$A$1:$AQ$44,COLUMN('Non-energy Multiplier'!Y$1),0)</f>
        <v>0</v>
      </c>
      <c r="Z13" s="136">
        <f>$C13*VLOOKUP($A13,'Non-energy Multiplier'!$A$1:$AQ$44,COLUMN('Non-energy Multiplier'!Z$1),0)</f>
        <v>0</v>
      </c>
      <c r="AA13" s="136">
        <f>$C13*VLOOKUP($A13,'Non-energy Multiplier'!$A$1:$AQ$44,COLUMN('Non-energy Multiplier'!AA$1),0)</f>
        <v>0</v>
      </c>
      <c r="AB13" s="136">
        <f>$C13*VLOOKUP($A13,'Non-energy Multiplier'!$A$1:$AQ$44,COLUMN('Non-energy Multiplier'!AB$1),0)</f>
        <v>0</v>
      </c>
      <c r="AC13" s="136">
        <f>$C13*VLOOKUP($A13,'Non-energy Multiplier'!$A$1:$AQ$44,COLUMN('Non-energy Multiplier'!AC$1),0)</f>
        <v>0</v>
      </c>
      <c r="AD13" s="136">
        <f>$C13*VLOOKUP($A13,'Non-energy Multiplier'!$A$1:$AQ$44,COLUMN('Non-energy Multiplier'!AD$1),0)</f>
        <v>0</v>
      </c>
      <c r="AE13" s="136">
        <f>$C13*VLOOKUP($A13,'Non-energy Multiplier'!$A$1:$AQ$44,COLUMN('Non-energy Multiplier'!AE$1),0)</f>
        <v>0</v>
      </c>
      <c r="AF13" s="136">
        <f>$C13*VLOOKUP($A13,'Non-energy Multiplier'!$A$1:$AQ$44,COLUMN('Non-energy Multiplier'!AF$1),0)</f>
        <v>0</v>
      </c>
      <c r="AG13" s="136">
        <f>$C13*VLOOKUP($A13,'Non-energy Multiplier'!$A$1:$AQ$44,COLUMN('Non-energy Multiplier'!AG$1),0)</f>
        <v>0</v>
      </c>
      <c r="AH13" s="136">
        <f>$C13*VLOOKUP($A13,'Non-energy Multiplier'!$A$1:$AQ$44,COLUMN('Non-energy Multiplier'!AH$1),0)</f>
        <v>0</v>
      </c>
      <c r="AI13" s="136">
        <f>$C13*VLOOKUP($A13,'Non-energy Multiplier'!$A$1:$AQ$44,COLUMN('Non-energy Multiplier'!AI$1),0)</f>
        <v>0</v>
      </c>
      <c r="AJ13" s="136">
        <f>$C13*VLOOKUP($A13,'Non-energy Multiplier'!$A$1:$AQ$44,COLUMN('Non-energy Multiplier'!AJ$1),0)</f>
        <v>0</v>
      </c>
      <c r="AK13" s="136">
        <f>$C13*VLOOKUP($A13,'Non-energy Multiplier'!$A$1:$AQ$44,COLUMN('Non-energy Multiplier'!AK$1),0)</f>
        <v>0</v>
      </c>
      <c r="AL13" s="136">
        <f>$C13*VLOOKUP($A13,'Non-energy Multiplier'!$A$1:$AQ$44,COLUMN('Non-energy Multiplier'!AL$1),0)</f>
        <v>0</v>
      </c>
      <c r="AM13" s="136">
        <f>$C13*VLOOKUP($A13,'Non-energy Multiplier'!$A$1:$AQ$44,COLUMN('Non-energy Multiplier'!AM$1),0)</f>
        <v>0</v>
      </c>
      <c r="AN13" s="136">
        <f>$C13*VLOOKUP($A13,'Non-energy Multiplier'!$A$1:$AQ$44,COLUMN('Non-energy Multiplier'!AN$1),0)</f>
        <v>0</v>
      </c>
      <c r="AO13" s="136">
        <f>$C13*VLOOKUP($A13,'Non-energy Multiplier'!$A$1:$AQ$44,COLUMN('Non-energy Multiplier'!AO$1),0)</f>
        <v>0</v>
      </c>
      <c r="AP13" s="136">
        <f>$C13*VLOOKUP($A13,'Non-energy Multiplier'!$A$1:$AQ$44,COLUMN('Non-energy Multiplier'!AP$1),0)</f>
        <v>0</v>
      </c>
      <c r="AQ13" s="136">
        <f>$C13*VLOOKUP($A13,'Non-energy Multiplier'!$A$1:$AQ$44,COLUMN('Non-energy Multiplier'!AQ$1),0)</f>
        <v>0</v>
      </c>
      <c r="AR13" s="136" t="str">
        <f>VLOOKUP($A13,'Sector Match'!$A$1:$B$43,2,0)</f>
        <v>food beverage and tobacco 10T12</v>
      </c>
    </row>
    <row r="14" spans="1:44" x14ac:dyDescent="0.2">
      <c r="A14" s="12" t="s">
        <v>13</v>
      </c>
      <c r="B14" s="136">
        <f>'Non-energy Use 2019'!G127</f>
        <v>0</v>
      </c>
      <c r="C14" s="136">
        <f>'Non-energy Use 2020'!G126</f>
        <v>0</v>
      </c>
      <c r="D14" s="136">
        <f>$C14*VLOOKUP($A14,'Non-energy Multiplier'!$A$1:$AQ$44,COLUMN('Non-energy Multiplier'!D$1),0)</f>
        <v>0</v>
      </c>
      <c r="E14" s="136">
        <f>$C14*VLOOKUP($A14,'Non-energy Multiplier'!$A$1:$AQ$44,COLUMN('Non-energy Multiplier'!E$1),0)</f>
        <v>0</v>
      </c>
      <c r="F14" s="136">
        <f>$C14*VLOOKUP($A14,'Non-energy Multiplier'!$A$1:$AQ$44,COLUMN('Non-energy Multiplier'!F$1),0)</f>
        <v>0</v>
      </c>
      <c r="G14" s="136">
        <f>$C14*VLOOKUP($A14,'Non-energy Multiplier'!$A$1:$AQ$44,COLUMN('Non-energy Multiplier'!G$1),0)</f>
        <v>0</v>
      </c>
      <c r="H14" s="136">
        <f>$C14*VLOOKUP($A14,'Non-energy Multiplier'!$A$1:$AQ$44,COLUMN('Non-energy Multiplier'!H$1),0)</f>
        <v>0</v>
      </c>
      <c r="I14" s="136">
        <f>$C14*VLOOKUP($A14,'Non-energy Multiplier'!$A$1:$AQ$44,COLUMN('Non-energy Multiplier'!I$1),0)</f>
        <v>0</v>
      </c>
      <c r="J14" s="136">
        <f>$C14*VLOOKUP($A14,'Non-energy Multiplier'!$A$1:$AQ$44,COLUMN('Non-energy Multiplier'!J$1),0)</f>
        <v>0</v>
      </c>
      <c r="K14" s="136">
        <f>$C14*VLOOKUP($A14,'Non-energy Multiplier'!$A$1:$AQ$44,COLUMN('Non-energy Multiplier'!K$1),0)</f>
        <v>0</v>
      </c>
      <c r="L14" s="136">
        <f>$C14*VLOOKUP($A14,'Non-energy Multiplier'!$A$1:$AQ$44,COLUMN('Non-energy Multiplier'!L$1),0)</f>
        <v>0</v>
      </c>
      <c r="M14" s="136">
        <f>$C14*VLOOKUP($A14,'Non-energy Multiplier'!$A$1:$AQ$44,COLUMN('Non-energy Multiplier'!M$1),0)</f>
        <v>0</v>
      </c>
      <c r="N14" s="136">
        <f>$C14*VLOOKUP($A14,'Non-energy Multiplier'!$A$1:$AQ$44,COLUMN('Non-energy Multiplier'!N$1),0)</f>
        <v>0</v>
      </c>
      <c r="O14" s="136">
        <f>$C14*VLOOKUP($A14,'Non-energy Multiplier'!$A$1:$AQ$44,COLUMN('Non-energy Multiplier'!O$1),0)</f>
        <v>0</v>
      </c>
      <c r="P14" s="136">
        <f>$C14*VLOOKUP($A14,'Non-energy Multiplier'!$A$1:$AQ$44,COLUMN('Non-energy Multiplier'!P$1),0)</f>
        <v>0</v>
      </c>
      <c r="Q14" s="136">
        <f>$C14*VLOOKUP($A14,'Non-energy Multiplier'!$A$1:$AQ$44,COLUMN('Non-energy Multiplier'!Q$1),0)</f>
        <v>0</v>
      </c>
      <c r="R14" s="136">
        <f>$C14*VLOOKUP($A14,'Non-energy Multiplier'!$A$1:$AQ$44,COLUMN('Non-energy Multiplier'!R$1),0)</f>
        <v>0</v>
      </c>
      <c r="S14" s="136">
        <f>$C14*VLOOKUP($A14,'Non-energy Multiplier'!$A$1:$AQ$44,COLUMN('Non-energy Multiplier'!S$1),0)</f>
        <v>0</v>
      </c>
      <c r="T14" s="136">
        <f>$C14*VLOOKUP($A14,'Non-energy Multiplier'!$A$1:$AQ$44,COLUMN('Non-energy Multiplier'!T$1),0)</f>
        <v>0</v>
      </c>
      <c r="U14" s="136">
        <f>$C14*VLOOKUP($A14,'Non-energy Multiplier'!$A$1:$AQ$44,COLUMN('Non-energy Multiplier'!U$1),0)</f>
        <v>0</v>
      </c>
      <c r="V14" s="136">
        <f>$C14*VLOOKUP($A14,'Non-energy Multiplier'!$A$1:$AQ$44,COLUMN('Non-energy Multiplier'!V$1),0)</f>
        <v>0</v>
      </c>
      <c r="W14" s="136">
        <f>$C14*VLOOKUP($A14,'Non-energy Multiplier'!$A$1:$AQ$44,COLUMN('Non-energy Multiplier'!W$1),0)</f>
        <v>0</v>
      </c>
      <c r="X14" s="136">
        <f>$C14*VLOOKUP($A14,'Non-energy Multiplier'!$A$1:$AQ$44,COLUMN('Non-energy Multiplier'!X$1),0)</f>
        <v>0</v>
      </c>
      <c r="Y14" s="136">
        <f>$C14*VLOOKUP($A14,'Non-energy Multiplier'!$A$1:$AQ$44,COLUMN('Non-energy Multiplier'!Y$1),0)</f>
        <v>0</v>
      </c>
      <c r="Z14" s="136">
        <f>$C14*VLOOKUP($A14,'Non-energy Multiplier'!$A$1:$AQ$44,COLUMN('Non-energy Multiplier'!Z$1),0)</f>
        <v>0</v>
      </c>
      <c r="AA14" s="136">
        <f>$C14*VLOOKUP($A14,'Non-energy Multiplier'!$A$1:$AQ$44,COLUMN('Non-energy Multiplier'!AA$1),0)</f>
        <v>0</v>
      </c>
      <c r="AB14" s="136">
        <f>$C14*VLOOKUP($A14,'Non-energy Multiplier'!$A$1:$AQ$44,COLUMN('Non-energy Multiplier'!AB$1),0)</f>
        <v>0</v>
      </c>
      <c r="AC14" s="136">
        <f>$C14*VLOOKUP($A14,'Non-energy Multiplier'!$A$1:$AQ$44,COLUMN('Non-energy Multiplier'!AC$1),0)</f>
        <v>0</v>
      </c>
      <c r="AD14" s="136">
        <f>$C14*VLOOKUP($A14,'Non-energy Multiplier'!$A$1:$AQ$44,COLUMN('Non-energy Multiplier'!AD$1),0)</f>
        <v>0</v>
      </c>
      <c r="AE14" s="136">
        <f>$C14*VLOOKUP($A14,'Non-energy Multiplier'!$A$1:$AQ$44,COLUMN('Non-energy Multiplier'!AE$1),0)</f>
        <v>0</v>
      </c>
      <c r="AF14" s="136">
        <f>$C14*VLOOKUP($A14,'Non-energy Multiplier'!$A$1:$AQ$44,COLUMN('Non-energy Multiplier'!AF$1),0)</f>
        <v>0</v>
      </c>
      <c r="AG14" s="136">
        <f>$C14*VLOOKUP($A14,'Non-energy Multiplier'!$A$1:$AQ$44,COLUMN('Non-energy Multiplier'!AG$1),0)</f>
        <v>0</v>
      </c>
      <c r="AH14" s="136">
        <f>$C14*VLOOKUP($A14,'Non-energy Multiplier'!$A$1:$AQ$44,COLUMN('Non-energy Multiplier'!AH$1),0)</f>
        <v>0</v>
      </c>
      <c r="AI14" s="136">
        <f>$C14*VLOOKUP($A14,'Non-energy Multiplier'!$A$1:$AQ$44,COLUMN('Non-energy Multiplier'!AI$1),0)</f>
        <v>0</v>
      </c>
      <c r="AJ14" s="136">
        <f>$C14*VLOOKUP($A14,'Non-energy Multiplier'!$A$1:$AQ$44,COLUMN('Non-energy Multiplier'!AJ$1),0)</f>
        <v>0</v>
      </c>
      <c r="AK14" s="136">
        <f>$C14*VLOOKUP($A14,'Non-energy Multiplier'!$A$1:$AQ$44,COLUMN('Non-energy Multiplier'!AK$1),0)</f>
        <v>0</v>
      </c>
      <c r="AL14" s="136">
        <f>$C14*VLOOKUP($A14,'Non-energy Multiplier'!$A$1:$AQ$44,COLUMN('Non-energy Multiplier'!AL$1),0)</f>
        <v>0</v>
      </c>
      <c r="AM14" s="136">
        <f>$C14*VLOOKUP($A14,'Non-energy Multiplier'!$A$1:$AQ$44,COLUMN('Non-energy Multiplier'!AM$1),0)</f>
        <v>0</v>
      </c>
      <c r="AN14" s="136">
        <f>$C14*VLOOKUP($A14,'Non-energy Multiplier'!$A$1:$AQ$44,COLUMN('Non-energy Multiplier'!AN$1),0)</f>
        <v>0</v>
      </c>
      <c r="AO14" s="136">
        <f>$C14*VLOOKUP($A14,'Non-energy Multiplier'!$A$1:$AQ$44,COLUMN('Non-energy Multiplier'!AO$1),0)</f>
        <v>0</v>
      </c>
      <c r="AP14" s="136">
        <f>$C14*VLOOKUP($A14,'Non-energy Multiplier'!$A$1:$AQ$44,COLUMN('Non-energy Multiplier'!AP$1),0)</f>
        <v>0</v>
      </c>
      <c r="AQ14" s="136">
        <f>$C14*VLOOKUP($A14,'Non-energy Multiplier'!$A$1:$AQ$44,COLUMN('Non-energy Multiplier'!AQ$1),0)</f>
        <v>0</v>
      </c>
      <c r="AR14" s="136" t="str">
        <f>VLOOKUP($A14,'Sector Match'!$A$1:$B$43,2,0)</f>
        <v>textiles apparel and leather 13T15</v>
      </c>
    </row>
    <row r="15" spans="1:44" x14ac:dyDescent="0.2">
      <c r="A15" s="12" t="s">
        <v>14</v>
      </c>
      <c r="B15" s="136">
        <f>'Non-energy Use 2019'!G128</f>
        <v>0</v>
      </c>
      <c r="C15" s="136">
        <f>'Non-energy Use 2020'!G127</f>
        <v>0</v>
      </c>
      <c r="D15" s="136">
        <f>$C15*VLOOKUP($A15,'Non-energy Multiplier'!$A$1:$AQ$44,COLUMN('Non-energy Multiplier'!D$1),0)</f>
        <v>0</v>
      </c>
      <c r="E15" s="136">
        <f>$C15*VLOOKUP($A15,'Non-energy Multiplier'!$A$1:$AQ$44,COLUMN('Non-energy Multiplier'!E$1),0)</f>
        <v>0</v>
      </c>
      <c r="F15" s="136">
        <f>$C15*VLOOKUP($A15,'Non-energy Multiplier'!$A$1:$AQ$44,COLUMN('Non-energy Multiplier'!F$1),0)</f>
        <v>0</v>
      </c>
      <c r="G15" s="136">
        <f>$C15*VLOOKUP($A15,'Non-energy Multiplier'!$A$1:$AQ$44,COLUMN('Non-energy Multiplier'!G$1),0)</f>
        <v>0</v>
      </c>
      <c r="H15" s="136">
        <f>$C15*VLOOKUP($A15,'Non-energy Multiplier'!$A$1:$AQ$44,COLUMN('Non-energy Multiplier'!H$1),0)</f>
        <v>0</v>
      </c>
      <c r="I15" s="136">
        <f>$C15*VLOOKUP($A15,'Non-energy Multiplier'!$A$1:$AQ$44,COLUMN('Non-energy Multiplier'!I$1),0)</f>
        <v>0</v>
      </c>
      <c r="J15" s="136">
        <f>$C15*VLOOKUP($A15,'Non-energy Multiplier'!$A$1:$AQ$44,COLUMN('Non-energy Multiplier'!J$1),0)</f>
        <v>0</v>
      </c>
      <c r="K15" s="136">
        <f>$C15*VLOOKUP($A15,'Non-energy Multiplier'!$A$1:$AQ$44,COLUMN('Non-energy Multiplier'!K$1),0)</f>
        <v>0</v>
      </c>
      <c r="L15" s="136">
        <f>$C15*VLOOKUP($A15,'Non-energy Multiplier'!$A$1:$AQ$44,COLUMN('Non-energy Multiplier'!L$1),0)</f>
        <v>0</v>
      </c>
      <c r="M15" s="136">
        <f>$C15*VLOOKUP($A15,'Non-energy Multiplier'!$A$1:$AQ$44,COLUMN('Non-energy Multiplier'!M$1),0)</f>
        <v>0</v>
      </c>
      <c r="N15" s="136">
        <f>$C15*VLOOKUP($A15,'Non-energy Multiplier'!$A$1:$AQ$44,COLUMN('Non-energy Multiplier'!N$1),0)</f>
        <v>0</v>
      </c>
      <c r="O15" s="136">
        <f>$C15*VLOOKUP($A15,'Non-energy Multiplier'!$A$1:$AQ$44,COLUMN('Non-energy Multiplier'!O$1),0)</f>
        <v>0</v>
      </c>
      <c r="P15" s="136">
        <f>$C15*VLOOKUP($A15,'Non-energy Multiplier'!$A$1:$AQ$44,COLUMN('Non-energy Multiplier'!P$1),0)</f>
        <v>0</v>
      </c>
      <c r="Q15" s="136">
        <f>$C15*VLOOKUP($A15,'Non-energy Multiplier'!$A$1:$AQ$44,COLUMN('Non-energy Multiplier'!Q$1),0)</f>
        <v>0</v>
      </c>
      <c r="R15" s="136">
        <f>$C15*VLOOKUP($A15,'Non-energy Multiplier'!$A$1:$AQ$44,COLUMN('Non-energy Multiplier'!R$1),0)</f>
        <v>0</v>
      </c>
      <c r="S15" s="136">
        <f>$C15*VLOOKUP($A15,'Non-energy Multiplier'!$A$1:$AQ$44,COLUMN('Non-energy Multiplier'!S$1),0)</f>
        <v>0</v>
      </c>
      <c r="T15" s="136">
        <f>$C15*VLOOKUP($A15,'Non-energy Multiplier'!$A$1:$AQ$44,COLUMN('Non-energy Multiplier'!T$1),0)</f>
        <v>0</v>
      </c>
      <c r="U15" s="136">
        <f>$C15*VLOOKUP($A15,'Non-energy Multiplier'!$A$1:$AQ$44,COLUMN('Non-energy Multiplier'!U$1),0)</f>
        <v>0</v>
      </c>
      <c r="V15" s="136">
        <f>$C15*VLOOKUP($A15,'Non-energy Multiplier'!$A$1:$AQ$44,COLUMN('Non-energy Multiplier'!V$1),0)</f>
        <v>0</v>
      </c>
      <c r="W15" s="136">
        <f>$C15*VLOOKUP($A15,'Non-energy Multiplier'!$A$1:$AQ$44,COLUMN('Non-energy Multiplier'!W$1),0)</f>
        <v>0</v>
      </c>
      <c r="X15" s="136">
        <f>$C15*VLOOKUP($A15,'Non-energy Multiplier'!$A$1:$AQ$44,COLUMN('Non-energy Multiplier'!X$1),0)</f>
        <v>0</v>
      </c>
      <c r="Y15" s="136">
        <f>$C15*VLOOKUP($A15,'Non-energy Multiplier'!$A$1:$AQ$44,COLUMN('Non-energy Multiplier'!Y$1),0)</f>
        <v>0</v>
      </c>
      <c r="Z15" s="136">
        <f>$C15*VLOOKUP($A15,'Non-energy Multiplier'!$A$1:$AQ$44,COLUMN('Non-energy Multiplier'!Z$1),0)</f>
        <v>0</v>
      </c>
      <c r="AA15" s="136">
        <f>$C15*VLOOKUP($A15,'Non-energy Multiplier'!$A$1:$AQ$44,COLUMN('Non-energy Multiplier'!AA$1),0)</f>
        <v>0</v>
      </c>
      <c r="AB15" s="136">
        <f>$C15*VLOOKUP($A15,'Non-energy Multiplier'!$A$1:$AQ$44,COLUMN('Non-energy Multiplier'!AB$1),0)</f>
        <v>0</v>
      </c>
      <c r="AC15" s="136">
        <f>$C15*VLOOKUP($A15,'Non-energy Multiplier'!$A$1:$AQ$44,COLUMN('Non-energy Multiplier'!AC$1),0)</f>
        <v>0</v>
      </c>
      <c r="AD15" s="136">
        <f>$C15*VLOOKUP($A15,'Non-energy Multiplier'!$A$1:$AQ$44,COLUMN('Non-energy Multiplier'!AD$1),0)</f>
        <v>0</v>
      </c>
      <c r="AE15" s="136">
        <f>$C15*VLOOKUP($A15,'Non-energy Multiplier'!$A$1:$AQ$44,COLUMN('Non-energy Multiplier'!AE$1),0)</f>
        <v>0</v>
      </c>
      <c r="AF15" s="136">
        <f>$C15*VLOOKUP($A15,'Non-energy Multiplier'!$A$1:$AQ$44,COLUMN('Non-energy Multiplier'!AF$1),0)</f>
        <v>0</v>
      </c>
      <c r="AG15" s="136">
        <f>$C15*VLOOKUP($A15,'Non-energy Multiplier'!$A$1:$AQ$44,COLUMN('Non-energy Multiplier'!AG$1),0)</f>
        <v>0</v>
      </c>
      <c r="AH15" s="136">
        <f>$C15*VLOOKUP($A15,'Non-energy Multiplier'!$A$1:$AQ$44,COLUMN('Non-energy Multiplier'!AH$1),0)</f>
        <v>0</v>
      </c>
      <c r="AI15" s="136">
        <f>$C15*VLOOKUP($A15,'Non-energy Multiplier'!$A$1:$AQ$44,COLUMN('Non-energy Multiplier'!AI$1),0)</f>
        <v>0</v>
      </c>
      <c r="AJ15" s="136">
        <f>$C15*VLOOKUP($A15,'Non-energy Multiplier'!$A$1:$AQ$44,COLUMN('Non-energy Multiplier'!AJ$1),0)</f>
        <v>0</v>
      </c>
      <c r="AK15" s="136">
        <f>$C15*VLOOKUP($A15,'Non-energy Multiplier'!$A$1:$AQ$44,COLUMN('Non-energy Multiplier'!AK$1),0)</f>
        <v>0</v>
      </c>
      <c r="AL15" s="136">
        <f>$C15*VLOOKUP($A15,'Non-energy Multiplier'!$A$1:$AQ$44,COLUMN('Non-energy Multiplier'!AL$1),0)</f>
        <v>0</v>
      </c>
      <c r="AM15" s="136">
        <f>$C15*VLOOKUP($A15,'Non-energy Multiplier'!$A$1:$AQ$44,COLUMN('Non-energy Multiplier'!AM$1),0)</f>
        <v>0</v>
      </c>
      <c r="AN15" s="136">
        <f>$C15*VLOOKUP($A15,'Non-energy Multiplier'!$A$1:$AQ$44,COLUMN('Non-energy Multiplier'!AN$1),0)</f>
        <v>0</v>
      </c>
      <c r="AO15" s="136">
        <f>$C15*VLOOKUP($A15,'Non-energy Multiplier'!$A$1:$AQ$44,COLUMN('Non-energy Multiplier'!AO$1),0)</f>
        <v>0</v>
      </c>
      <c r="AP15" s="136">
        <f>$C15*VLOOKUP($A15,'Non-energy Multiplier'!$A$1:$AQ$44,COLUMN('Non-energy Multiplier'!AP$1),0)</f>
        <v>0</v>
      </c>
      <c r="AQ15" s="136">
        <f>$C15*VLOOKUP($A15,'Non-energy Multiplier'!$A$1:$AQ$44,COLUMN('Non-energy Multiplier'!AQ$1),0)</f>
        <v>0</v>
      </c>
      <c r="AR15" s="136" t="str">
        <f>VLOOKUP($A15,'Sector Match'!$A$1:$B$43,2,0)</f>
        <v>textiles apparel and leather 13T15</v>
      </c>
    </row>
    <row r="16" spans="1:44" x14ac:dyDescent="0.2">
      <c r="A16" s="12" t="s">
        <v>15</v>
      </c>
      <c r="B16" s="136">
        <f>'Non-energy Use 2019'!G129</f>
        <v>0</v>
      </c>
      <c r="C16" s="136">
        <f>'Non-energy Use 2020'!G128</f>
        <v>0</v>
      </c>
      <c r="D16" s="136">
        <f>$C16*VLOOKUP($A16,'Non-energy Multiplier'!$A$1:$AQ$44,COLUMN('Non-energy Multiplier'!D$1),0)</f>
        <v>0</v>
      </c>
      <c r="E16" s="136">
        <f>$C16*VLOOKUP($A16,'Non-energy Multiplier'!$A$1:$AQ$44,COLUMN('Non-energy Multiplier'!E$1),0)</f>
        <v>0</v>
      </c>
      <c r="F16" s="136">
        <f>$C16*VLOOKUP($A16,'Non-energy Multiplier'!$A$1:$AQ$44,COLUMN('Non-energy Multiplier'!F$1),0)</f>
        <v>0</v>
      </c>
      <c r="G16" s="136">
        <f>$C16*VLOOKUP($A16,'Non-energy Multiplier'!$A$1:$AQ$44,COLUMN('Non-energy Multiplier'!G$1),0)</f>
        <v>0</v>
      </c>
      <c r="H16" s="136">
        <f>$C16*VLOOKUP($A16,'Non-energy Multiplier'!$A$1:$AQ$44,COLUMN('Non-energy Multiplier'!H$1),0)</f>
        <v>0</v>
      </c>
      <c r="I16" s="136">
        <f>$C16*VLOOKUP($A16,'Non-energy Multiplier'!$A$1:$AQ$44,COLUMN('Non-energy Multiplier'!I$1),0)</f>
        <v>0</v>
      </c>
      <c r="J16" s="136">
        <f>$C16*VLOOKUP($A16,'Non-energy Multiplier'!$A$1:$AQ$44,COLUMN('Non-energy Multiplier'!J$1),0)</f>
        <v>0</v>
      </c>
      <c r="K16" s="136">
        <f>$C16*VLOOKUP($A16,'Non-energy Multiplier'!$A$1:$AQ$44,COLUMN('Non-energy Multiplier'!K$1),0)</f>
        <v>0</v>
      </c>
      <c r="L16" s="136">
        <f>$C16*VLOOKUP($A16,'Non-energy Multiplier'!$A$1:$AQ$44,COLUMN('Non-energy Multiplier'!L$1),0)</f>
        <v>0</v>
      </c>
      <c r="M16" s="136">
        <f>$C16*VLOOKUP($A16,'Non-energy Multiplier'!$A$1:$AQ$44,COLUMN('Non-energy Multiplier'!M$1),0)</f>
        <v>0</v>
      </c>
      <c r="N16" s="136">
        <f>$C16*VLOOKUP($A16,'Non-energy Multiplier'!$A$1:$AQ$44,COLUMN('Non-energy Multiplier'!N$1),0)</f>
        <v>0</v>
      </c>
      <c r="O16" s="136">
        <f>$C16*VLOOKUP($A16,'Non-energy Multiplier'!$A$1:$AQ$44,COLUMN('Non-energy Multiplier'!O$1),0)</f>
        <v>0</v>
      </c>
      <c r="P16" s="136">
        <f>$C16*VLOOKUP($A16,'Non-energy Multiplier'!$A$1:$AQ$44,COLUMN('Non-energy Multiplier'!P$1),0)</f>
        <v>0</v>
      </c>
      <c r="Q16" s="136">
        <f>$C16*VLOOKUP($A16,'Non-energy Multiplier'!$A$1:$AQ$44,COLUMN('Non-energy Multiplier'!Q$1),0)</f>
        <v>0</v>
      </c>
      <c r="R16" s="136">
        <f>$C16*VLOOKUP($A16,'Non-energy Multiplier'!$A$1:$AQ$44,COLUMN('Non-energy Multiplier'!R$1),0)</f>
        <v>0</v>
      </c>
      <c r="S16" s="136">
        <f>$C16*VLOOKUP($A16,'Non-energy Multiplier'!$A$1:$AQ$44,COLUMN('Non-energy Multiplier'!S$1),0)</f>
        <v>0</v>
      </c>
      <c r="T16" s="136">
        <f>$C16*VLOOKUP($A16,'Non-energy Multiplier'!$A$1:$AQ$44,COLUMN('Non-energy Multiplier'!T$1),0)</f>
        <v>0</v>
      </c>
      <c r="U16" s="136">
        <f>$C16*VLOOKUP($A16,'Non-energy Multiplier'!$A$1:$AQ$44,COLUMN('Non-energy Multiplier'!U$1),0)</f>
        <v>0</v>
      </c>
      <c r="V16" s="136">
        <f>$C16*VLOOKUP($A16,'Non-energy Multiplier'!$A$1:$AQ$44,COLUMN('Non-energy Multiplier'!V$1),0)</f>
        <v>0</v>
      </c>
      <c r="W16" s="136">
        <f>$C16*VLOOKUP($A16,'Non-energy Multiplier'!$A$1:$AQ$44,COLUMN('Non-energy Multiplier'!W$1),0)</f>
        <v>0</v>
      </c>
      <c r="X16" s="136">
        <f>$C16*VLOOKUP($A16,'Non-energy Multiplier'!$A$1:$AQ$44,COLUMN('Non-energy Multiplier'!X$1),0)</f>
        <v>0</v>
      </c>
      <c r="Y16" s="136">
        <f>$C16*VLOOKUP($A16,'Non-energy Multiplier'!$A$1:$AQ$44,COLUMN('Non-energy Multiplier'!Y$1),0)</f>
        <v>0</v>
      </c>
      <c r="Z16" s="136">
        <f>$C16*VLOOKUP($A16,'Non-energy Multiplier'!$A$1:$AQ$44,COLUMN('Non-energy Multiplier'!Z$1),0)</f>
        <v>0</v>
      </c>
      <c r="AA16" s="136">
        <f>$C16*VLOOKUP($A16,'Non-energy Multiplier'!$A$1:$AQ$44,COLUMN('Non-energy Multiplier'!AA$1),0)</f>
        <v>0</v>
      </c>
      <c r="AB16" s="136">
        <f>$C16*VLOOKUP($A16,'Non-energy Multiplier'!$A$1:$AQ$44,COLUMN('Non-energy Multiplier'!AB$1),0)</f>
        <v>0</v>
      </c>
      <c r="AC16" s="136">
        <f>$C16*VLOOKUP($A16,'Non-energy Multiplier'!$A$1:$AQ$44,COLUMN('Non-energy Multiplier'!AC$1),0)</f>
        <v>0</v>
      </c>
      <c r="AD16" s="136">
        <f>$C16*VLOOKUP($A16,'Non-energy Multiplier'!$A$1:$AQ$44,COLUMN('Non-energy Multiplier'!AD$1),0)</f>
        <v>0</v>
      </c>
      <c r="AE16" s="136">
        <f>$C16*VLOOKUP($A16,'Non-energy Multiplier'!$A$1:$AQ$44,COLUMN('Non-energy Multiplier'!AE$1),0)</f>
        <v>0</v>
      </c>
      <c r="AF16" s="136">
        <f>$C16*VLOOKUP($A16,'Non-energy Multiplier'!$A$1:$AQ$44,COLUMN('Non-energy Multiplier'!AF$1),0)</f>
        <v>0</v>
      </c>
      <c r="AG16" s="136">
        <f>$C16*VLOOKUP($A16,'Non-energy Multiplier'!$A$1:$AQ$44,COLUMN('Non-energy Multiplier'!AG$1),0)</f>
        <v>0</v>
      </c>
      <c r="AH16" s="136">
        <f>$C16*VLOOKUP($A16,'Non-energy Multiplier'!$A$1:$AQ$44,COLUMN('Non-energy Multiplier'!AH$1),0)</f>
        <v>0</v>
      </c>
      <c r="AI16" s="136">
        <f>$C16*VLOOKUP($A16,'Non-energy Multiplier'!$A$1:$AQ$44,COLUMN('Non-energy Multiplier'!AI$1),0)</f>
        <v>0</v>
      </c>
      <c r="AJ16" s="136">
        <f>$C16*VLOOKUP($A16,'Non-energy Multiplier'!$A$1:$AQ$44,COLUMN('Non-energy Multiplier'!AJ$1),0)</f>
        <v>0</v>
      </c>
      <c r="AK16" s="136">
        <f>$C16*VLOOKUP($A16,'Non-energy Multiplier'!$A$1:$AQ$44,COLUMN('Non-energy Multiplier'!AK$1),0)</f>
        <v>0</v>
      </c>
      <c r="AL16" s="136">
        <f>$C16*VLOOKUP($A16,'Non-energy Multiplier'!$A$1:$AQ$44,COLUMN('Non-energy Multiplier'!AL$1),0)</f>
        <v>0</v>
      </c>
      <c r="AM16" s="136">
        <f>$C16*VLOOKUP($A16,'Non-energy Multiplier'!$A$1:$AQ$44,COLUMN('Non-energy Multiplier'!AM$1),0)</f>
        <v>0</v>
      </c>
      <c r="AN16" s="136">
        <f>$C16*VLOOKUP($A16,'Non-energy Multiplier'!$A$1:$AQ$44,COLUMN('Non-energy Multiplier'!AN$1),0)</f>
        <v>0</v>
      </c>
      <c r="AO16" s="136">
        <f>$C16*VLOOKUP($A16,'Non-energy Multiplier'!$A$1:$AQ$44,COLUMN('Non-energy Multiplier'!AO$1),0)</f>
        <v>0</v>
      </c>
      <c r="AP16" s="136">
        <f>$C16*VLOOKUP($A16,'Non-energy Multiplier'!$A$1:$AQ$44,COLUMN('Non-energy Multiplier'!AP$1),0)</f>
        <v>0</v>
      </c>
      <c r="AQ16" s="136">
        <f>$C16*VLOOKUP($A16,'Non-energy Multiplier'!$A$1:$AQ$44,COLUMN('Non-energy Multiplier'!AQ$1),0)</f>
        <v>0</v>
      </c>
      <c r="AR16" s="136" t="str">
        <f>VLOOKUP($A16,'Sector Match'!$A$1:$B$43,2,0)</f>
        <v>textiles apparel and leather 13T15</v>
      </c>
    </row>
    <row r="17" spans="1:44" x14ac:dyDescent="0.2">
      <c r="A17" s="12" t="s">
        <v>16</v>
      </c>
      <c r="B17" s="136">
        <f>'Non-energy Use 2019'!G130</f>
        <v>640377719493.59949</v>
      </c>
      <c r="C17" s="136">
        <f>'Non-energy Use 2020'!G129</f>
        <v>636509643222.44385</v>
      </c>
      <c r="D17" s="136">
        <f>$C17*VLOOKUP($A17,'Non-energy Multiplier'!$A$1:$AQ$44,COLUMN('Non-energy Multiplier'!D$1),0)</f>
        <v>731650645502.01221</v>
      </c>
      <c r="E17" s="136">
        <f>$C17*VLOOKUP($A17,'Non-energy Multiplier'!$A$1:$AQ$44,COLUMN('Non-energy Multiplier'!E$1),0)</f>
        <v>739517952908.8407</v>
      </c>
      <c r="F17" s="136">
        <f>$C17*VLOOKUP($A17,'Non-energy Multiplier'!$A$1:$AQ$44,COLUMN('Non-energy Multiplier'!F$1),0)</f>
        <v>743257439724.3916</v>
      </c>
      <c r="G17" s="136">
        <f>$C17*VLOOKUP($A17,'Non-energy Multiplier'!$A$1:$AQ$44,COLUMN('Non-energy Multiplier'!G$1),0)</f>
        <v>753182287898.55566</v>
      </c>
      <c r="H17" s="136">
        <f>$C17*VLOOKUP($A17,'Non-energy Multiplier'!$A$1:$AQ$44,COLUMN('Non-energy Multiplier'!H$1),0)</f>
        <v>767388040653.70007</v>
      </c>
      <c r="I17" s="136">
        <f>$C17*VLOOKUP($A17,'Non-energy Multiplier'!$A$1:$AQ$44,COLUMN('Non-energy Multiplier'!I$1),0)</f>
        <v>784108240851.63074</v>
      </c>
      <c r="J17" s="136">
        <f>$C17*VLOOKUP($A17,'Non-energy Multiplier'!$A$1:$AQ$44,COLUMN('Non-energy Multiplier'!J$1),0)</f>
        <v>802246252189.95166</v>
      </c>
      <c r="K17" s="136">
        <f>$C17*VLOOKUP($A17,'Non-energy Multiplier'!$A$1:$AQ$44,COLUMN('Non-energy Multiplier'!K$1),0)</f>
        <v>820810399297.72705</v>
      </c>
      <c r="L17" s="136">
        <f>$C17*VLOOKUP($A17,'Non-energy Multiplier'!$A$1:$AQ$44,COLUMN('Non-energy Multiplier'!L$1),0)</f>
        <v>838714720266.81494</v>
      </c>
      <c r="M17" s="136">
        <f>$C17*VLOOKUP($A17,'Non-energy Multiplier'!$A$1:$AQ$44,COLUMN('Non-energy Multiplier'!M$1),0)</f>
        <v>854780744200.93567</v>
      </c>
      <c r="N17" s="136">
        <f>$C17*VLOOKUP($A17,'Non-energy Multiplier'!$A$1:$AQ$44,COLUMN('Non-energy Multiplier'!N$1),0)</f>
        <v>867982634760.82544</v>
      </c>
      <c r="O17" s="136">
        <f>$C17*VLOOKUP($A17,'Non-energy Multiplier'!$A$1:$AQ$44,COLUMN('Non-energy Multiplier'!O$1),0)</f>
        <v>878184960087.45752</v>
      </c>
      <c r="P17" s="136">
        <f>$C17*VLOOKUP($A17,'Non-energy Multiplier'!$A$1:$AQ$44,COLUMN('Non-energy Multiplier'!P$1),0)</f>
        <v>885516016203.52771</v>
      </c>
      <c r="Q17" s="136">
        <f>$C17*VLOOKUP($A17,'Non-energy Multiplier'!$A$1:$AQ$44,COLUMN('Non-energy Multiplier'!Q$1),0)</f>
        <v>890141662416.00574</v>
      </c>
      <c r="R17" s="136">
        <f>$C17*VLOOKUP($A17,'Non-energy Multiplier'!$A$1:$AQ$44,COLUMN('Non-energy Multiplier'!R$1),0)</f>
        <v>892258991739.95886</v>
      </c>
      <c r="S17" s="136">
        <f>$C17*VLOOKUP($A17,'Non-energy Multiplier'!$A$1:$AQ$44,COLUMN('Non-energy Multiplier'!S$1),0)</f>
        <v>892079979657.30042</v>
      </c>
      <c r="T17" s="136">
        <f>$C17*VLOOKUP($A17,'Non-energy Multiplier'!$A$1:$AQ$44,COLUMN('Non-energy Multiplier'!T$1),0)</f>
        <v>889795561123.98254</v>
      </c>
      <c r="U17" s="136">
        <f>$C17*VLOOKUP($A17,'Non-energy Multiplier'!$A$1:$AQ$44,COLUMN('Non-energy Multiplier'!U$1),0)</f>
        <v>885600655357.2395</v>
      </c>
      <c r="V17" s="136">
        <f>$C17*VLOOKUP($A17,'Non-energy Multiplier'!$A$1:$AQ$44,COLUMN('Non-energy Multiplier'!V$1),0)</f>
        <v>879699907144.69006</v>
      </c>
      <c r="W17" s="136">
        <f>$C17*VLOOKUP($A17,'Non-energy Multiplier'!$A$1:$AQ$44,COLUMN('Non-energy Multiplier'!W$1),0)</f>
        <v>872303782321.06458</v>
      </c>
      <c r="X17" s="136">
        <f>$C17*VLOOKUP($A17,'Non-energy Multiplier'!$A$1:$AQ$44,COLUMN('Non-energy Multiplier'!X$1),0)</f>
        <v>863625043792.17139</v>
      </c>
      <c r="Y17" s="136">
        <f>$C17*VLOOKUP($A17,'Non-energy Multiplier'!$A$1:$AQ$44,COLUMN('Non-energy Multiplier'!Y$1),0)</f>
        <v>853875657187.02197</v>
      </c>
      <c r="Z17" s="136">
        <f>$C17*VLOOKUP($A17,'Non-energy Multiplier'!$A$1:$AQ$44,COLUMN('Non-energy Multiplier'!Z$1),0)</f>
        <v>843264155689.479</v>
      </c>
      <c r="AA17" s="136">
        <f>$C17*VLOOKUP($A17,'Non-energy Multiplier'!$A$1:$AQ$44,COLUMN('Non-energy Multiplier'!AA$1),0)</f>
        <v>831993476318.20776</v>
      </c>
      <c r="AB17" s="136">
        <f>$C17*VLOOKUP($A17,'Non-energy Multiplier'!$A$1:$AQ$44,COLUMN('Non-energy Multiplier'!AB$1),0)</f>
        <v>820259265262.61243</v>
      </c>
      <c r="AC17" s="136">
        <f>$C17*VLOOKUP($A17,'Non-energy Multiplier'!$A$1:$AQ$44,COLUMN('Non-energy Multiplier'!AC$1),0)</f>
        <v>808248638031.9115</v>
      </c>
      <c r="AD17" s="136">
        <f>$C17*VLOOKUP($A17,'Non-energy Multiplier'!$A$1:$AQ$44,COLUMN('Non-energy Multiplier'!AD$1),0)</f>
        <v>796139371167.47314</v>
      </c>
      <c r="AE17" s="136">
        <f>$C17*VLOOKUP($A17,'Non-energy Multiplier'!$A$1:$AQ$44,COLUMN('Non-energy Multiplier'!AE$1),0)</f>
        <v>784099496014.27856</v>
      </c>
      <c r="AF17" s="136">
        <f>$C17*VLOOKUP($A17,'Non-energy Multiplier'!$A$1:$AQ$44,COLUMN('Non-energy Multiplier'!AF$1),0)</f>
        <v>772287261363.04102</v>
      </c>
      <c r="AG17" s="136">
        <f>$C17*VLOOKUP($A17,'Non-energy Multiplier'!$A$1:$AQ$44,COLUMN('Non-energy Multiplier'!AG$1),0)</f>
        <v>760851430419.96997</v>
      </c>
      <c r="AH17" s="136">
        <f>$C17*VLOOKUP($A17,'Non-energy Multiplier'!$A$1:$AQ$44,COLUMN('Non-energy Multiplier'!AH$1),0)</f>
        <v>749931878264.36047</v>
      </c>
      <c r="AI17" s="136">
        <f>$C17*VLOOKUP($A17,'Non-energy Multiplier'!$A$1:$AQ$44,COLUMN('Non-energy Multiplier'!AI$1),0)</f>
        <v>739660458440.37048</v>
      </c>
      <c r="AJ17" s="136">
        <f>$C17*VLOOKUP($A17,'Non-energy Multiplier'!$A$1:$AQ$44,COLUMN('Non-energy Multiplier'!AJ$1),0)</f>
        <v>730162111340.04626</v>
      </c>
      <c r="AK17" s="136">
        <f>$C17*VLOOKUP($A17,'Non-energy Multiplier'!$A$1:$AQ$44,COLUMN('Non-energy Multiplier'!AK$1),0)</f>
        <v>721556192347.04907</v>
      </c>
      <c r="AL17" s="136">
        <f>$C17*VLOOKUP($A17,'Non-energy Multiplier'!$A$1:$AQ$44,COLUMN('Non-energy Multiplier'!AL$1),0)</f>
        <v>713958004151.24597</v>
      </c>
      <c r="AM17" s="136">
        <f>$C17*VLOOKUP($A17,'Non-energy Multiplier'!$A$1:$AQ$44,COLUMN('Non-energy Multiplier'!AM$1),0)</f>
        <v>707480525101.77698</v>
      </c>
      <c r="AN17" s="136">
        <f>$C17*VLOOKUP($A17,'Non-energy Multiplier'!$A$1:$AQ$44,COLUMN('Non-energy Multiplier'!AN$1),0)</f>
        <v>702236333900.53271</v>
      </c>
      <c r="AO17" s="136">
        <f>$C17*VLOOKUP($A17,'Non-energy Multiplier'!$A$1:$AQ$44,COLUMN('Non-energy Multiplier'!AO$1),0)</f>
        <v>698339740391.20361</v>
      </c>
      <c r="AP17" s="136">
        <f>$C17*VLOOKUP($A17,'Non-energy Multiplier'!$A$1:$AQ$44,COLUMN('Non-energy Multiplier'!AP$1),0)</f>
        <v>695909142805.68018</v>
      </c>
      <c r="AQ17" s="136">
        <f>$C17*VLOOKUP($A17,'Non-energy Multiplier'!$A$1:$AQ$44,COLUMN('Non-energy Multiplier'!AQ$1),0)</f>
        <v>695069643829.65259</v>
      </c>
      <c r="AR17" s="136" t="str">
        <f>VLOOKUP($A17,'Sector Match'!$A$1:$B$43,2,0)</f>
        <v>wood products 16</v>
      </c>
    </row>
    <row r="18" spans="1:44" x14ac:dyDescent="0.2">
      <c r="A18" s="12" t="s">
        <v>17</v>
      </c>
      <c r="B18" s="136">
        <f>'Non-energy Use 2019'!G131</f>
        <v>0</v>
      </c>
      <c r="C18" s="136">
        <f>'Non-energy Use 2020'!G130</f>
        <v>0</v>
      </c>
      <c r="D18" s="136">
        <f>$C18*VLOOKUP($A18,'Non-energy Multiplier'!$A$1:$AQ$44,COLUMN('Non-energy Multiplier'!D$1),0)</f>
        <v>0</v>
      </c>
      <c r="E18" s="136">
        <f>$C18*VLOOKUP($A18,'Non-energy Multiplier'!$A$1:$AQ$44,COLUMN('Non-energy Multiplier'!E$1),0)</f>
        <v>0</v>
      </c>
      <c r="F18" s="136">
        <f>$C18*VLOOKUP($A18,'Non-energy Multiplier'!$A$1:$AQ$44,COLUMN('Non-energy Multiplier'!F$1),0)</f>
        <v>0</v>
      </c>
      <c r="G18" s="136">
        <f>$C18*VLOOKUP($A18,'Non-energy Multiplier'!$A$1:$AQ$44,COLUMN('Non-energy Multiplier'!G$1),0)</f>
        <v>0</v>
      </c>
      <c r="H18" s="136">
        <f>$C18*VLOOKUP($A18,'Non-energy Multiplier'!$A$1:$AQ$44,COLUMN('Non-energy Multiplier'!H$1),0)</f>
        <v>0</v>
      </c>
      <c r="I18" s="136">
        <f>$C18*VLOOKUP($A18,'Non-energy Multiplier'!$A$1:$AQ$44,COLUMN('Non-energy Multiplier'!I$1),0)</f>
        <v>0</v>
      </c>
      <c r="J18" s="136">
        <f>$C18*VLOOKUP($A18,'Non-energy Multiplier'!$A$1:$AQ$44,COLUMN('Non-energy Multiplier'!J$1),0)</f>
        <v>0</v>
      </c>
      <c r="K18" s="136">
        <f>$C18*VLOOKUP($A18,'Non-energy Multiplier'!$A$1:$AQ$44,COLUMN('Non-energy Multiplier'!K$1),0)</f>
        <v>0</v>
      </c>
      <c r="L18" s="136">
        <f>$C18*VLOOKUP($A18,'Non-energy Multiplier'!$A$1:$AQ$44,COLUMN('Non-energy Multiplier'!L$1),0)</f>
        <v>0</v>
      </c>
      <c r="M18" s="136">
        <f>$C18*VLOOKUP($A18,'Non-energy Multiplier'!$A$1:$AQ$44,COLUMN('Non-energy Multiplier'!M$1),0)</f>
        <v>0</v>
      </c>
      <c r="N18" s="136">
        <f>$C18*VLOOKUP($A18,'Non-energy Multiplier'!$A$1:$AQ$44,COLUMN('Non-energy Multiplier'!N$1),0)</f>
        <v>0</v>
      </c>
      <c r="O18" s="136">
        <f>$C18*VLOOKUP($A18,'Non-energy Multiplier'!$A$1:$AQ$44,COLUMN('Non-energy Multiplier'!O$1),0)</f>
        <v>0</v>
      </c>
      <c r="P18" s="136">
        <f>$C18*VLOOKUP($A18,'Non-energy Multiplier'!$A$1:$AQ$44,COLUMN('Non-energy Multiplier'!P$1),0)</f>
        <v>0</v>
      </c>
      <c r="Q18" s="136">
        <f>$C18*VLOOKUP($A18,'Non-energy Multiplier'!$A$1:$AQ$44,COLUMN('Non-energy Multiplier'!Q$1),0)</f>
        <v>0</v>
      </c>
      <c r="R18" s="136">
        <f>$C18*VLOOKUP($A18,'Non-energy Multiplier'!$A$1:$AQ$44,COLUMN('Non-energy Multiplier'!R$1),0)</f>
        <v>0</v>
      </c>
      <c r="S18" s="136">
        <f>$C18*VLOOKUP($A18,'Non-energy Multiplier'!$A$1:$AQ$44,COLUMN('Non-energy Multiplier'!S$1),0)</f>
        <v>0</v>
      </c>
      <c r="T18" s="136">
        <f>$C18*VLOOKUP($A18,'Non-energy Multiplier'!$A$1:$AQ$44,COLUMN('Non-energy Multiplier'!T$1),0)</f>
        <v>0</v>
      </c>
      <c r="U18" s="136">
        <f>$C18*VLOOKUP($A18,'Non-energy Multiplier'!$A$1:$AQ$44,COLUMN('Non-energy Multiplier'!U$1),0)</f>
        <v>0</v>
      </c>
      <c r="V18" s="136">
        <f>$C18*VLOOKUP($A18,'Non-energy Multiplier'!$A$1:$AQ$44,COLUMN('Non-energy Multiplier'!V$1),0)</f>
        <v>0</v>
      </c>
      <c r="W18" s="136">
        <f>$C18*VLOOKUP($A18,'Non-energy Multiplier'!$A$1:$AQ$44,COLUMN('Non-energy Multiplier'!W$1),0)</f>
        <v>0</v>
      </c>
      <c r="X18" s="136">
        <f>$C18*VLOOKUP($A18,'Non-energy Multiplier'!$A$1:$AQ$44,COLUMN('Non-energy Multiplier'!X$1),0)</f>
        <v>0</v>
      </c>
      <c r="Y18" s="136">
        <f>$C18*VLOOKUP($A18,'Non-energy Multiplier'!$A$1:$AQ$44,COLUMN('Non-energy Multiplier'!Y$1),0)</f>
        <v>0</v>
      </c>
      <c r="Z18" s="136">
        <f>$C18*VLOOKUP($A18,'Non-energy Multiplier'!$A$1:$AQ$44,COLUMN('Non-energy Multiplier'!Z$1),0)</f>
        <v>0</v>
      </c>
      <c r="AA18" s="136">
        <f>$C18*VLOOKUP($A18,'Non-energy Multiplier'!$A$1:$AQ$44,COLUMN('Non-energy Multiplier'!AA$1),0)</f>
        <v>0</v>
      </c>
      <c r="AB18" s="136">
        <f>$C18*VLOOKUP($A18,'Non-energy Multiplier'!$A$1:$AQ$44,COLUMN('Non-energy Multiplier'!AB$1),0)</f>
        <v>0</v>
      </c>
      <c r="AC18" s="136">
        <f>$C18*VLOOKUP($A18,'Non-energy Multiplier'!$A$1:$AQ$44,COLUMN('Non-energy Multiplier'!AC$1),0)</f>
        <v>0</v>
      </c>
      <c r="AD18" s="136">
        <f>$C18*VLOOKUP($A18,'Non-energy Multiplier'!$A$1:$AQ$44,COLUMN('Non-energy Multiplier'!AD$1),0)</f>
        <v>0</v>
      </c>
      <c r="AE18" s="136">
        <f>$C18*VLOOKUP($A18,'Non-energy Multiplier'!$A$1:$AQ$44,COLUMN('Non-energy Multiplier'!AE$1),0)</f>
        <v>0</v>
      </c>
      <c r="AF18" s="136">
        <f>$C18*VLOOKUP($A18,'Non-energy Multiplier'!$A$1:$AQ$44,COLUMN('Non-energy Multiplier'!AF$1),0)</f>
        <v>0</v>
      </c>
      <c r="AG18" s="136">
        <f>$C18*VLOOKUP($A18,'Non-energy Multiplier'!$A$1:$AQ$44,COLUMN('Non-energy Multiplier'!AG$1),0)</f>
        <v>0</v>
      </c>
      <c r="AH18" s="136">
        <f>$C18*VLOOKUP($A18,'Non-energy Multiplier'!$A$1:$AQ$44,COLUMN('Non-energy Multiplier'!AH$1),0)</f>
        <v>0</v>
      </c>
      <c r="AI18" s="136">
        <f>$C18*VLOOKUP($A18,'Non-energy Multiplier'!$A$1:$AQ$44,COLUMN('Non-energy Multiplier'!AI$1),0)</f>
        <v>0</v>
      </c>
      <c r="AJ18" s="136">
        <f>$C18*VLOOKUP($A18,'Non-energy Multiplier'!$A$1:$AQ$44,COLUMN('Non-energy Multiplier'!AJ$1),0)</f>
        <v>0</v>
      </c>
      <c r="AK18" s="136">
        <f>$C18*VLOOKUP($A18,'Non-energy Multiplier'!$A$1:$AQ$44,COLUMN('Non-energy Multiplier'!AK$1),0)</f>
        <v>0</v>
      </c>
      <c r="AL18" s="136">
        <f>$C18*VLOOKUP($A18,'Non-energy Multiplier'!$A$1:$AQ$44,COLUMN('Non-energy Multiplier'!AL$1),0)</f>
        <v>0</v>
      </c>
      <c r="AM18" s="136">
        <f>$C18*VLOOKUP($A18,'Non-energy Multiplier'!$A$1:$AQ$44,COLUMN('Non-energy Multiplier'!AM$1),0)</f>
        <v>0</v>
      </c>
      <c r="AN18" s="136">
        <f>$C18*VLOOKUP($A18,'Non-energy Multiplier'!$A$1:$AQ$44,COLUMN('Non-energy Multiplier'!AN$1),0)</f>
        <v>0</v>
      </c>
      <c r="AO18" s="136">
        <f>$C18*VLOOKUP($A18,'Non-energy Multiplier'!$A$1:$AQ$44,COLUMN('Non-energy Multiplier'!AO$1),0)</f>
        <v>0</v>
      </c>
      <c r="AP18" s="136">
        <f>$C18*VLOOKUP($A18,'Non-energy Multiplier'!$A$1:$AQ$44,COLUMN('Non-energy Multiplier'!AP$1),0)</f>
        <v>0</v>
      </c>
      <c r="AQ18" s="136">
        <f>$C18*VLOOKUP($A18,'Non-energy Multiplier'!$A$1:$AQ$44,COLUMN('Non-energy Multiplier'!AQ$1),0)</f>
        <v>0</v>
      </c>
      <c r="AR18" s="136" t="str">
        <f>VLOOKUP($A18,'Sector Match'!$A$1:$B$43,2,0)</f>
        <v>wood products 16</v>
      </c>
    </row>
    <row r="19" spans="1:44" x14ac:dyDescent="0.2">
      <c r="A19" s="12" t="s">
        <v>18</v>
      </c>
      <c r="B19" s="136">
        <f>'Non-energy Use 2019'!G132</f>
        <v>0</v>
      </c>
      <c r="C19" s="136">
        <f>'Non-energy Use 2020'!G131</f>
        <v>0</v>
      </c>
      <c r="D19" s="136">
        <f>$C19*VLOOKUP($A19,'Non-energy Multiplier'!$A$1:$AQ$44,COLUMN('Non-energy Multiplier'!D$1),0)</f>
        <v>0</v>
      </c>
      <c r="E19" s="136">
        <f>$C19*VLOOKUP($A19,'Non-energy Multiplier'!$A$1:$AQ$44,COLUMN('Non-energy Multiplier'!E$1),0)</f>
        <v>0</v>
      </c>
      <c r="F19" s="136">
        <f>$C19*VLOOKUP($A19,'Non-energy Multiplier'!$A$1:$AQ$44,COLUMN('Non-energy Multiplier'!F$1),0)</f>
        <v>0</v>
      </c>
      <c r="G19" s="136">
        <f>$C19*VLOOKUP($A19,'Non-energy Multiplier'!$A$1:$AQ$44,COLUMN('Non-energy Multiplier'!G$1),0)</f>
        <v>0</v>
      </c>
      <c r="H19" s="136">
        <f>$C19*VLOOKUP($A19,'Non-energy Multiplier'!$A$1:$AQ$44,COLUMN('Non-energy Multiplier'!H$1),0)</f>
        <v>0</v>
      </c>
      <c r="I19" s="136">
        <f>$C19*VLOOKUP($A19,'Non-energy Multiplier'!$A$1:$AQ$44,COLUMN('Non-energy Multiplier'!I$1),0)</f>
        <v>0</v>
      </c>
      <c r="J19" s="136">
        <f>$C19*VLOOKUP($A19,'Non-energy Multiplier'!$A$1:$AQ$44,COLUMN('Non-energy Multiplier'!J$1),0)</f>
        <v>0</v>
      </c>
      <c r="K19" s="136">
        <f>$C19*VLOOKUP($A19,'Non-energy Multiplier'!$A$1:$AQ$44,COLUMN('Non-energy Multiplier'!K$1),0)</f>
        <v>0</v>
      </c>
      <c r="L19" s="136">
        <f>$C19*VLOOKUP($A19,'Non-energy Multiplier'!$A$1:$AQ$44,COLUMN('Non-energy Multiplier'!L$1),0)</f>
        <v>0</v>
      </c>
      <c r="M19" s="136">
        <f>$C19*VLOOKUP($A19,'Non-energy Multiplier'!$A$1:$AQ$44,COLUMN('Non-energy Multiplier'!M$1),0)</f>
        <v>0</v>
      </c>
      <c r="N19" s="136">
        <f>$C19*VLOOKUP($A19,'Non-energy Multiplier'!$A$1:$AQ$44,COLUMN('Non-energy Multiplier'!N$1),0)</f>
        <v>0</v>
      </c>
      <c r="O19" s="136">
        <f>$C19*VLOOKUP($A19,'Non-energy Multiplier'!$A$1:$AQ$44,COLUMN('Non-energy Multiplier'!O$1),0)</f>
        <v>0</v>
      </c>
      <c r="P19" s="136">
        <f>$C19*VLOOKUP($A19,'Non-energy Multiplier'!$A$1:$AQ$44,COLUMN('Non-energy Multiplier'!P$1),0)</f>
        <v>0</v>
      </c>
      <c r="Q19" s="136">
        <f>$C19*VLOOKUP($A19,'Non-energy Multiplier'!$A$1:$AQ$44,COLUMN('Non-energy Multiplier'!Q$1),0)</f>
        <v>0</v>
      </c>
      <c r="R19" s="136">
        <f>$C19*VLOOKUP($A19,'Non-energy Multiplier'!$A$1:$AQ$44,COLUMN('Non-energy Multiplier'!R$1),0)</f>
        <v>0</v>
      </c>
      <c r="S19" s="136">
        <f>$C19*VLOOKUP($A19,'Non-energy Multiplier'!$A$1:$AQ$44,COLUMN('Non-energy Multiplier'!S$1),0)</f>
        <v>0</v>
      </c>
      <c r="T19" s="136">
        <f>$C19*VLOOKUP($A19,'Non-energy Multiplier'!$A$1:$AQ$44,COLUMN('Non-energy Multiplier'!T$1),0)</f>
        <v>0</v>
      </c>
      <c r="U19" s="136">
        <f>$C19*VLOOKUP($A19,'Non-energy Multiplier'!$A$1:$AQ$44,COLUMN('Non-energy Multiplier'!U$1),0)</f>
        <v>0</v>
      </c>
      <c r="V19" s="136">
        <f>$C19*VLOOKUP($A19,'Non-energy Multiplier'!$A$1:$AQ$44,COLUMN('Non-energy Multiplier'!V$1),0)</f>
        <v>0</v>
      </c>
      <c r="W19" s="136">
        <f>$C19*VLOOKUP($A19,'Non-energy Multiplier'!$A$1:$AQ$44,COLUMN('Non-energy Multiplier'!W$1),0)</f>
        <v>0</v>
      </c>
      <c r="X19" s="136">
        <f>$C19*VLOOKUP($A19,'Non-energy Multiplier'!$A$1:$AQ$44,COLUMN('Non-energy Multiplier'!X$1),0)</f>
        <v>0</v>
      </c>
      <c r="Y19" s="136">
        <f>$C19*VLOOKUP($A19,'Non-energy Multiplier'!$A$1:$AQ$44,COLUMN('Non-energy Multiplier'!Y$1),0)</f>
        <v>0</v>
      </c>
      <c r="Z19" s="136">
        <f>$C19*VLOOKUP($A19,'Non-energy Multiplier'!$A$1:$AQ$44,COLUMN('Non-energy Multiplier'!Z$1),0)</f>
        <v>0</v>
      </c>
      <c r="AA19" s="136">
        <f>$C19*VLOOKUP($A19,'Non-energy Multiplier'!$A$1:$AQ$44,COLUMN('Non-energy Multiplier'!AA$1),0)</f>
        <v>0</v>
      </c>
      <c r="AB19" s="136">
        <f>$C19*VLOOKUP($A19,'Non-energy Multiplier'!$A$1:$AQ$44,COLUMN('Non-energy Multiplier'!AB$1),0)</f>
        <v>0</v>
      </c>
      <c r="AC19" s="136">
        <f>$C19*VLOOKUP($A19,'Non-energy Multiplier'!$A$1:$AQ$44,COLUMN('Non-energy Multiplier'!AC$1),0)</f>
        <v>0</v>
      </c>
      <c r="AD19" s="136">
        <f>$C19*VLOOKUP($A19,'Non-energy Multiplier'!$A$1:$AQ$44,COLUMN('Non-energy Multiplier'!AD$1),0)</f>
        <v>0</v>
      </c>
      <c r="AE19" s="136">
        <f>$C19*VLOOKUP($A19,'Non-energy Multiplier'!$A$1:$AQ$44,COLUMN('Non-energy Multiplier'!AE$1),0)</f>
        <v>0</v>
      </c>
      <c r="AF19" s="136">
        <f>$C19*VLOOKUP($A19,'Non-energy Multiplier'!$A$1:$AQ$44,COLUMN('Non-energy Multiplier'!AF$1),0)</f>
        <v>0</v>
      </c>
      <c r="AG19" s="136">
        <f>$C19*VLOOKUP($A19,'Non-energy Multiplier'!$A$1:$AQ$44,COLUMN('Non-energy Multiplier'!AG$1),0)</f>
        <v>0</v>
      </c>
      <c r="AH19" s="136">
        <f>$C19*VLOOKUP($A19,'Non-energy Multiplier'!$A$1:$AQ$44,COLUMN('Non-energy Multiplier'!AH$1),0)</f>
        <v>0</v>
      </c>
      <c r="AI19" s="136">
        <f>$C19*VLOOKUP($A19,'Non-energy Multiplier'!$A$1:$AQ$44,COLUMN('Non-energy Multiplier'!AI$1),0)</f>
        <v>0</v>
      </c>
      <c r="AJ19" s="136">
        <f>$C19*VLOOKUP($A19,'Non-energy Multiplier'!$A$1:$AQ$44,COLUMN('Non-energy Multiplier'!AJ$1),0)</f>
        <v>0</v>
      </c>
      <c r="AK19" s="136">
        <f>$C19*VLOOKUP($A19,'Non-energy Multiplier'!$A$1:$AQ$44,COLUMN('Non-energy Multiplier'!AK$1),0)</f>
        <v>0</v>
      </c>
      <c r="AL19" s="136">
        <f>$C19*VLOOKUP($A19,'Non-energy Multiplier'!$A$1:$AQ$44,COLUMN('Non-energy Multiplier'!AL$1),0)</f>
        <v>0</v>
      </c>
      <c r="AM19" s="136">
        <f>$C19*VLOOKUP($A19,'Non-energy Multiplier'!$A$1:$AQ$44,COLUMN('Non-energy Multiplier'!AM$1),0)</f>
        <v>0</v>
      </c>
      <c r="AN19" s="136">
        <f>$C19*VLOOKUP($A19,'Non-energy Multiplier'!$A$1:$AQ$44,COLUMN('Non-energy Multiplier'!AN$1),0)</f>
        <v>0</v>
      </c>
      <c r="AO19" s="136">
        <f>$C19*VLOOKUP($A19,'Non-energy Multiplier'!$A$1:$AQ$44,COLUMN('Non-energy Multiplier'!AO$1),0)</f>
        <v>0</v>
      </c>
      <c r="AP19" s="136">
        <f>$C19*VLOOKUP($A19,'Non-energy Multiplier'!$A$1:$AQ$44,COLUMN('Non-energy Multiplier'!AP$1),0)</f>
        <v>0</v>
      </c>
      <c r="AQ19" s="136">
        <f>$C19*VLOOKUP($A19,'Non-energy Multiplier'!$A$1:$AQ$44,COLUMN('Non-energy Multiplier'!AQ$1),0)</f>
        <v>0</v>
      </c>
      <c r="AR19" s="136" t="str">
        <f>VLOOKUP($A19,'Sector Match'!$A$1:$B$43,2,0)</f>
        <v>pulp paper and printing 17T18</v>
      </c>
    </row>
    <row r="20" spans="1:44" x14ac:dyDescent="0.2">
      <c r="A20" s="12" t="s">
        <v>19</v>
      </c>
      <c r="B20" s="136">
        <f>'Non-energy Use 2019'!G133</f>
        <v>0</v>
      </c>
      <c r="C20" s="136">
        <f>'Non-energy Use 2020'!G132</f>
        <v>0</v>
      </c>
      <c r="D20" s="136">
        <f>$C20*VLOOKUP($A20,'Non-energy Multiplier'!$A$1:$AQ$44,COLUMN('Non-energy Multiplier'!D$1),0)</f>
        <v>0</v>
      </c>
      <c r="E20" s="136">
        <f>$C20*VLOOKUP($A20,'Non-energy Multiplier'!$A$1:$AQ$44,COLUMN('Non-energy Multiplier'!E$1),0)</f>
        <v>0</v>
      </c>
      <c r="F20" s="136">
        <f>$C20*VLOOKUP($A20,'Non-energy Multiplier'!$A$1:$AQ$44,COLUMN('Non-energy Multiplier'!F$1),0)</f>
        <v>0</v>
      </c>
      <c r="G20" s="136">
        <f>$C20*VLOOKUP($A20,'Non-energy Multiplier'!$A$1:$AQ$44,COLUMN('Non-energy Multiplier'!G$1),0)</f>
        <v>0</v>
      </c>
      <c r="H20" s="136">
        <f>$C20*VLOOKUP($A20,'Non-energy Multiplier'!$A$1:$AQ$44,COLUMN('Non-energy Multiplier'!H$1),0)</f>
        <v>0</v>
      </c>
      <c r="I20" s="136">
        <f>$C20*VLOOKUP($A20,'Non-energy Multiplier'!$A$1:$AQ$44,COLUMN('Non-energy Multiplier'!I$1),0)</f>
        <v>0</v>
      </c>
      <c r="J20" s="136">
        <f>$C20*VLOOKUP($A20,'Non-energy Multiplier'!$A$1:$AQ$44,COLUMN('Non-energy Multiplier'!J$1),0)</f>
        <v>0</v>
      </c>
      <c r="K20" s="136">
        <f>$C20*VLOOKUP($A20,'Non-energy Multiplier'!$A$1:$AQ$44,COLUMN('Non-energy Multiplier'!K$1),0)</f>
        <v>0</v>
      </c>
      <c r="L20" s="136">
        <f>$C20*VLOOKUP($A20,'Non-energy Multiplier'!$A$1:$AQ$44,COLUMN('Non-energy Multiplier'!L$1),0)</f>
        <v>0</v>
      </c>
      <c r="M20" s="136">
        <f>$C20*VLOOKUP($A20,'Non-energy Multiplier'!$A$1:$AQ$44,COLUMN('Non-energy Multiplier'!M$1),0)</f>
        <v>0</v>
      </c>
      <c r="N20" s="136">
        <f>$C20*VLOOKUP($A20,'Non-energy Multiplier'!$A$1:$AQ$44,COLUMN('Non-energy Multiplier'!N$1),0)</f>
        <v>0</v>
      </c>
      <c r="O20" s="136">
        <f>$C20*VLOOKUP($A20,'Non-energy Multiplier'!$A$1:$AQ$44,COLUMN('Non-energy Multiplier'!O$1),0)</f>
        <v>0</v>
      </c>
      <c r="P20" s="136">
        <f>$C20*VLOOKUP($A20,'Non-energy Multiplier'!$A$1:$AQ$44,COLUMN('Non-energy Multiplier'!P$1),0)</f>
        <v>0</v>
      </c>
      <c r="Q20" s="136">
        <f>$C20*VLOOKUP($A20,'Non-energy Multiplier'!$A$1:$AQ$44,COLUMN('Non-energy Multiplier'!Q$1),0)</f>
        <v>0</v>
      </c>
      <c r="R20" s="136">
        <f>$C20*VLOOKUP($A20,'Non-energy Multiplier'!$A$1:$AQ$44,COLUMN('Non-energy Multiplier'!R$1),0)</f>
        <v>0</v>
      </c>
      <c r="S20" s="136">
        <f>$C20*VLOOKUP($A20,'Non-energy Multiplier'!$A$1:$AQ$44,COLUMN('Non-energy Multiplier'!S$1),0)</f>
        <v>0</v>
      </c>
      <c r="T20" s="136">
        <f>$C20*VLOOKUP($A20,'Non-energy Multiplier'!$A$1:$AQ$44,COLUMN('Non-energy Multiplier'!T$1),0)</f>
        <v>0</v>
      </c>
      <c r="U20" s="136">
        <f>$C20*VLOOKUP($A20,'Non-energy Multiplier'!$A$1:$AQ$44,COLUMN('Non-energy Multiplier'!U$1),0)</f>
        <v>0</v>
      </c>
      <c r="V20" s="136">
        <f>$C20*VLOOKUP($A20,'Non-energy Multiplier'!$A$1:$AQ$44,COLUMN('Non-energy Multiplier'!V$1),0)</f>
        <v>0</v>
      </c>
      <c r="W20" s="136">
        <f>$C20*VLOOKUP($A20,'Non-energy Multiplier'!$A$1:$AQ$44,COLUMN('Non-energy Multiplier'!W$1),0)</f>
        <v>0</v>
      </c>
      <c r="X20" s="136">
        <f>$C20*VLOOKUP($A20,'Non-energy Multiplier'!$A$1:$AQ$44,COLUMN('Non-energy Multiplier'!X$1),0)</f>
        <v>0</v>
      </c>
      <c r="Y20" s="136">
        <f>$C20*VLOOKUP($A20,'Non-energy Multiplier'!$A$1:$AQ$44,COLUMN('Non-energy Multiplier'!Y$1),0)</f>
        <v>0</v>
      </c>
      <c r="Z20" s="136">
        <f>$C20*VLOOKUP($A20,'Non-energy Multiplier'!$A$1:$AQ$44,COLUMN('Non-energy Multiplier'!Z$1),0)</f>
        <v>0</v>
      </c>
      <c r="AA20" s="136">
        <f>$C20*VLOOKUP($A20,'Non-energy Multiplier'!$A$1:$AQ$44,COLUMN('Non-energy Multiplier'!AA$1),0)</f>
        <v>0</v>
      </c>
      <c r="AB20" s="136">
        <f>$C20*VLOOKUP($A20,'Non-energy Multiplier'!$A$1:$AQ$44,COLUMN('Non-energy Multiplier'!AB$1),0)</f>
        <v>0</v>
      </c>
      <c r="AC20" s="136">
        <f>$C20*VLOOKUP($A20,'Non-energy Multiplier'!$A$1:$AQ$44,COLUMN('Non-energy Multiplier'!AC$1),0)</f>
        <v>0</v>
      </c>
      <c r="AD20" s="136">
        <f>$C20*VLOOKUP($A20,'Non-energy Multiplier'!$A$1:$AQ$44,COLUMN('Non-energy Multiplier'!AD$1),0)</f>
        <v>0</v>
      </c>
      <c r="AE20" s="136">
        <f>$C20*VLOOKUP($A20,'Non-energy Multiplier'!$A$1:$AQ$44,COLUMN('Non-energy Multiplier'!AE$1),0)</f>
        <v>0</v>
      </c>
      <c r="AF20" s="136">
        <f>$C20*VLOOKUP($A20,'Non-energy Multiplier'!$A$1:$AQ$44,COLUMN('Non-energy Multiplier'!AF$1),0)</f>
        <v>0</v>
      </c>
      <c r="AG20" s="136">
        <f>$C20*VLOOKUP($A20,'Non-energy Multiplier'!$A$1:$AQ$44,COLUMN('Non-energy Multiplier'!AG$1),0)</f>
        <v>0</v>
      </c>
      <c r="AH20" s="136">
        <f>$C20*VLOOKUP($A20,'Non-energy Multiplier'!$A$1:$AQ$44,COLUMN('Non-energy Multiplier'!AH$1),0)</f>
        <v>0</v>
      </c>
      <c r="AI20" s="136">
        <f>$C20*VLOOKUP($A20,'Non-energy Multiplier'!$A$1:$AQ$44,COLUMN('Non-energy Multiplier'!AI$1),0)</f>
        <v>0</v>
      </c>
      <c r="AJ20" s="136">
        <f>$C20*VLOOKUP($A20,'Non-energy Multiplier'!$A$1:$AQ$44,COLUMN('Non-energy Multiplier'!AJ$1),0)</f>
        <v>0</v>
      </c>
      <c r="AK20" s="136">
        <f>$C20*VLOOKUP($A20,'Non-energy Multiplier'!$A$1:$AQ$44,COLUMN('Non-energy Multiplier'!AK$1),0)</f>
        <v>0</v>
      </c>
      <c r="AL20" s="136">
        <f>$C20*VLOOKUP($A20,'Non-energy Multiplier'!$A$1:$AQ$44,COLUMN('Non-energy Multiplier'!AL$1),0)</f>
        <v>0</v>
      </c>
      <c r="AM20" s="136">
        <f>$C20*VLOOKUP($A20,'Non-energy Multiplier'!$A$1:$AQ$44,COLUMN('Non-energy Multiplier'!AM$1),0)</f>
        <v>0</v>
      </c>
      <c r="AN20" s="136">
        <f>$C20*VLOOKUP($A20,'Non-energy Multiplier'!$A$1:$AQ$44,COLUMN('Non-energy Multiplier'!AN$1),0)</f>
        <v>0</v>
      </c>
      <c r="AO20" s="136">
        <f>$C20*VLOOKUP($A20,'Non-energy Multiplier'!$A$1:$AQ$44,COLUMN('Non-energy Multiplier'!AO$1),0)</f>
        <v>0</v>
      </c>
      <c r="AP20" s="136">
        <f>$C20*VLOOKUP($A20,'Non-energy Multiplier'!$A$1:$AQ$44,COLUMN('Non-energy Multiplier'!AP$1),0)</f>
        <v>0</v>
      </c>
      <c r="AQ20" s="136">
        <f>$C20*VLOOKUP($A20,'Non-energy Multiplier'!$A$1:$AQ$44,COLUMN('Non-energy Multiplier'!AQ$1),0)</f>
        <v>0</v>
      </c>
      <c r="AR20" s="136" t="str">
        <f>VLOOKUP($A20,'Sector Match'!$A$1:$B$43,2,0)</f>
        <v>pulp paper and printing 17T18</v>
      </c>
    </row>
    <row r="21" spans="1:44" x14ac:dyDescent="0.2">
      <c r="A21" s="12" t="s">
        <v>20</v>
      </c>
      <c r="B21" s="136">
        <f>'Non-energy Use 2019'!G134</f>
        <v>198479644053.57181</v>
      </c>
      <c r="C21" s="136">
        <f>'Non-energy Use 2020'!G133</f>
        <v>192082791741.68423</v>
      </c>
      <c r="D21" s="136">
        <f>$C21*VLOOKUP($A21,'Non-energy Multiplier'!$A$1:$AQ$44,COLUMN('Non-energy Multiplier'!D$1),0)</f>
        <v>229793736470.78094</v>
      </c>
      <c r="E21" s="136">
        <f>$C21*VLOOKUP($A21,'Non-energy Multiplier'!$A$1:$AQ$44,COLUMN('Non-energy Multiplier'!E$1),0)</f>
        <v>227362598715.85883</v>
      </c>
      <c r="F21" s="136">
        <f>$C21*VLOOKUP($A21,'Non-energy Multiplier'!$A$1:$AQ$44,COLUMN('Non-energy Multiplier'!F$1),0)</f>
        <v>229437381465.31476</v>
      </c>
      <c r="G21" s="136">
        <f>$C21*VLOOKUP($A21,'Non-energy Multiplier'!$A$1:$AQ$44,COLUMN('Non-energy Multiplier'!G$1),0)</f>
        <v>234739633917.03806</v>
      </c>
      <c r="H21" s="136">
        <f>$C21*VLOOKUP($A21,'Non-energy Multiplier'!$A$1:$AQ$44,COLUMN('Non-energy Multiplier'!H$1),0)</f>
        <v>241888900734.71481</v>
      </c>
      <c r="I21" s="136">
        <f>$C21*VLOOKUP($A21,'Non-energy Multiplier'!$A$1:$AQ$44,COLUMN('Non-energy Multiplier'!I$1),0)</f>
        <v>249632033588.55573</v>
      </c>
      <c r="J21" s="136">
        <f>$C21*VLOOKUP($A21,'Non-energy Multiplier'!$A$1:$AQ$44,COLUMN('Non-energy Multiplier'!J$1),0)</f>
        <v>257547146084.75845</v>
      </c>
      <c r="K21" s="136">
        <f>$C21*VLOOKUP($A21,'Non-energy Multiplier'!$A$1:$AQ$44,COLUMN('Non-energy Multiplier'!K$1),0)</f>
        <v>265411552987.42914</v>
      </c>
      <c r="L21" s="136">
        <f>$C21*VLOOKUP($A21,'Non-energy Multiplier'!$A$1:$AQ$44,COLUMN('Non-energy Multiplier'!L$1),0)</f>
        <v>272975807772.4458</v>
      </c>
      <c r="M21" s="136">
        <f>$C21*VLOOKUP($A21,'Non-energy Multiplier'!$A$1:$AQ$44,COLUMN('Non-energy Multiplier'!M$1),0)</f>
        <v>279965394205.02728</v>
      </c>
      <c r="N21" s="136">
        <f>$C21*VLOOKUP($A21,'Non-energy Multiplier'!$A$1:$AQ$44,COLUMN('Non-energy Multiplier'!N$1),0)</f>
        <v>286138298727.40497</v>
      </c>
      <c r="O21" s="136">
        <f>$C21*VLOOKUP($A21,'Non-energy Multiplier'!$A$1:$AQ$44,COLUMN('Non-energy Multiplier'!O$1),0)</f>
        <v>291459768007.51672</v>
      </c>
      <c r="P21" s="136">
        <f>$C21*VLOOKUP($A21,'Non-energy Multiplier'!$A$1:$AQ$44,COLUMN('Non-energy Multiplier'!P$1),0)</f>
        <v>295959819853.07507</v>
      </c>
      <c r="Q21" s="136">
        <f>$C21*VLOOKUP($A21,'Non-energy Multiplier'!$A$1:$AQ$44,COLUMN('Non-energy Multiplier'!Q$1),0)</f>
        <v>299680812808.36353</v>
      </c>
      <c r="R21" s="136">
        <f>$C21*VLOOKUP($A21,'Non-energy Multiplier'!$A$1:$AQ$44,COLUMN('Non-energy Multiplier'!R$1),0)</f>
        <v>302675797125.17267</v>
      </c>
      <c r="S21" s="136">
        <f>$C21*VLOOKUP($A21,'Non-energy Multiplier'!$A$1:$AQ$44,COLUMN('Non-energy Multiplier'!S$1),0)</f>
        <v>305000530700.26898</v>
      </c>
      <c r="T21" s="136">
        <f>$C21*VLOOKUP($A21,'Non-energy Multiplier'!$A$1:$AQ$44,COLUMN('Non-energy Multiplier'!T$1),0)</f>
        <v>306692653175.5108</v>
      </c>
      <c r="U21" s="136">
        <f>$C21*VLOOKUP($A21,'Non-energy Multiplier'!$A$1:$AQ$44,COLUMN('Non-energy Multiplier'!U$1),0)</f>
        <v>307788793068.30969</v>
      </c>
      <c r="V21" s="136">
        <f>$C21*VLOOKUP($A21,'Non-energy Multiplier'!$A$1:$AQ$44,COLUMN('Non-energy Multiplier'!V$1),0)</f>
        <v>308329912954.20349</v>
      </c>
      <c r="W21" s="136">
        <f>$C21*VLOOKUP($A21,'Non-energy Multiplier'!$A$1:$AQ$44,COLUMN('Non-energy Multiplier'!W$1),0)</f>
        <v>308360485453.31702</v>
      </c>
      <c r="X21" s="136">
        <f>$C21*VLOOKUP($A21,'Non-energy Multiplier'!$A$1:$AQ$44,COLUMN('Non-energy Multiplier'!X$1),0)</f>
        <v>307927700582.12408</v>
      </c>
      <c r="Y21" s="136">
        <f>$C21*VLOOKUP($A21,'Non-energy Multiplier'!$A$1:$AQ$44,COLUMN('Non-energy Multiplier'!Y$1),0)</f>
        <v>307080719962.45886</v>
      </c>
      <c r="Z21" s="136">
        <f>$C21*VLOOKUP($A21,'Non-energy Multiplier'!$A$1:$AQ$44,COLUMN('Non-energy Multiplier'!Z$1),0)</f>
        <v>305869990381.95685</v>
      </c>
      <c r="AA21" s="136">
        <f>$C21*VLOOKUP($A21,'Non-energy Multiplier'!$A$1:$AQ$44,COLUMN('Non-energy Multiplier'!AA$1),0)</f>
        <v>304346626269.70398</v>
      </c>
      <c r="AB21" s="136">
        <f>$C21*VLOOKUP($A21,'Non-energy Multiplier'!$A$1:$AQ$44,COLUMN('Non-energy Multiplier'!AB$1),0)</f>
        <v>302561867888.27161</v>
      </c>
      <c r="AC21" s="136">
        <f>$C21*VLOOKUP($A21,'Non-energy Multiplier'!$A$1:$AQ$44,COLUMN('Non-energy Multiplier'!AC$1),0)</f>
        <v>300566619527.05493</v>
      </c>
      <c r="AD21" s="136">
        <f>$C21*VLOOKUP($A21,'Non-energy Multiplier'!$A$1:$AQ$44,COLUMN('Non-energy Multiplier'!AD$1),0)</f>
        <v>298411069768.99091</v>
      </c>
      <c r="AE21" s="136">
        <f>$C21*VLOOKUP($A21,'Non-energy Multiplier'!$A$1:$AQ$44,COLUMN('Non-energy Multiplier'!AE$1),0)</f>
        <v>296144394030.46613</v>
      </c>
      <c r="AF21" s="136">
        <f>$C21*VLOOKUP($A21,'Non-energy Multiplier'!$A$1:$AQ$44,COLUMN('Non-energy Multiplier'!AF$1),0)</f>
        <v>293814538062.39331</v>
      </c>
      <c r="AG21" s="136">
        <f>$C21*VLOOKUP($A21,'Non-energy Multiplier'!$A$1:$AQ$44,COLUMN('Non-energy Multiplier'!AG$1),0)</f>
        <v>291468079953.9765</v>
      </c>
      <c r="AH21" s="136">
        <f>$C21*VLOOKUP($A21,'Non-energy Multiplier'!$A$1:$AQ$44,COLUMN('Non-energy Multiplier'!AH$1),0)</f>
        <v>289150167393.20618</v>
      </c>
      <c r="AI21" s="136">
        <f>$C21*VLOOKUP($A21,'Non-energy Multiplier'!$A$1:$AQ$44,COLUMN('Non-energy Multiplier'!AI$1),0)</f>
        <v>286904526494.60425</v>
      </c>
      <c r="AJ21" s="136">
        <f>$C21*VLOOKUP($A21,'Non-energy Multiplier'!$A$1:$AQ$44,COLUMN('Non-energy Multiplier'!AJ$1),0)</f>
        <v>284773538384.93988</v>
      </c>
      <c r="AK21" s="136">
        <f>$C21*VLOOKUP($A21,'Non-energy Multiplier'!$A$1:$AQ$44,COLUMN('Non-energy Multiplier'!AK$1),0)</f>
        <v>282798379918.80109</v>
      </c>
      <c r="AL21" s="136">
        <f>$C21*VLOOKUP($A21,'Non-energy Multiplier'!$A$1:$AQ$44,COLUMN('Non-energy Multiplier'!AL$1),0)</f>
        <v>281019225355.53467</v>
      </c>
      <c r="AM21" s="136">
        <f>$C21*VLOOKUP($A21,'Non-energy Multiplier'!$A$1:$AQ$44,COLUMN('Non-energy Multiplier'!AM$1),0)</f>
        <v>279475506547.33478</v>
      </c>
      <c r="AN21" s="136">
        <f>$C21*VLOOKUP($A21,'Non-energy Multiplier'!$A$1:$AQ$44,COLUMN('Non-energy Multiplier'!AN$1),0)</f>
        <v>278206230150.1676</v>
      </c>
      <c r="AO21" s="136">
        <f>$C21*VLOOKUP($A21,'Non-energy Multiplier'!$A$1:$AQ$44,COLUMN('Non-energy Multiplier'!AO$1),0)</f>
        <v>277250351566.78284</v>
      </c>
      <c r="AP21" s="136">
        <f>$C21*VLOOKUP($A21,'Non-energy Multiplier'!$A$1:$AQ$44,COLUMN('Non-energy Multiplier'!AP$1),0)</f>
        <v>276647206764.97803</v>
      </c>
      <c r="AQ21" s="136">
        <f>$C21*VLOOKUP($A21,'Non-energy Multiplier'!$A$1:$AQ$44,COLUMN('Non-energy Multiplier'!AQ$1),0)</f>
        <v>276437004796.22504</v>
      </c>
      <c r="AR21" s="136" t="str">
        <f>VLOOKUP($A21,'Sector Match'!$A$1:$B$43,2,0)</f>
        <v>pulp paper and printing 17T18</v>
      </c>
    </row>
    <row r="22" spans="1:44" x14ac:dyDescent="0.2">
      <c r="A22" s="12" t="s">
        <v>21</v>
      </c>
      <c r="B22" s="136">
        <f>'Non-energy Use 2019'!G135</f>
        <v>4656363668986565</v>
      </c>
      <c r="C22" s="136">
        <f>'Non-energy Use 2020'!G134</f>
        <v>6094286664347775</v>
      </c>
      <c r="D22" s="136">
        <f>$C22*VLOOKUP($A22,'Non-energy Multiplier'!$A$1:$AQ$44,COLUMN('Non-energy Multiplier'!D$1),0)</f>
        <v>6389985182028299</v>
      </c>
      <c r="E22" s="136">
        <f>$C22*VLOOKUP($A22,'Non-energy Multiplier'!$A$1:$AQ$44,COLUMN('Non-energy Multiplier'!E$1),0)</f>
        <v>6685683699708822</v>
      </c>
      <c r="F22" s="136">
        <f>$C22*VLOOKUP($A22,'Non-energy Multiplier'!$A$1:$AQ$44,COLUMN('Non-energy Multiplier'!F$1),0)</f>
        <v>6981382217389346</v>
      </c>
      <c r="G22" s="136">
        <f>$C22*VLOOKUP($A22,'Non-energy Multiplier'!$A$1:$AQ$44,COLUMN('Non-energy Multiplier'!G$1),0)</f>
        <v>7277080735069870</v>
      </c>
      <c r="H22" s="136">
        <f>$C22*VLOOKUP($A22,'Non-energy Multiplier'!$A$1:$AQ$44,COLUMN('Non-energy Multiplier'!H$1),0)</f>
        <v>7572779252750396</v>
      </c>
      <c r="I22" s="136">
        <f>$C22*VLOOKUP($A22,'Non-energy Multiplier'!$A$1:$AQ$44,COLUMN('Non-energy Multiplier'!I$1),0)</f>
        <v>7741062100875350</v>
      </c>
      <c r="J22" s="136">
        <f>$C22*VLOOKUP($A22,'Non-energy Multiplier'!$A$1:$AQ$44,COLUMN('Non-energy Multiplier'!J$1),0)</f>
        <v>7909344949000306</v>
      </c>
      <c r="K22" s="136">
        <f>$C22*VLOOKUP($A22,'Non-energy Multiplier'!$A$1:$AQ$44,COLUMN('Non-energy Multiplier'!K$1),0)</f>
        <v>8077627797125262</v>
      </c>
      <c r="L22" s="136">
        <f>$C22*VLOOKUP($A22,'Non-energy Multiplier'!$A$1:$AQ$44,COLUMN('Non-energy Multiplier'!L$1),0)</f>
        <v>8245910645250216</v>
      </c>
      <c r="M22" s="136">
        <f>$C22*VLOOKUP($A22,'Non-energy Multiplier'!$A$1:$AQ$44,COLUMN('Non-energy Multiplier'!M$1),0)</f>
        <v>8414193493375172</v>
      </c>
      <c r="N22" s="136">
        <f>$C22*VLOOKUP($A22,'Non-energy Multiplier'!$A$1:$AQ$44,COLUMN('Non-energy Multiplier'!N$1),0)</f>
        <v>8426214115496644</v>
      </c>
      <c r="O22" s="136">
        <f>$C22*VLOOKUP($A22,'Non-energy Multiplier'!$A$1:$AQ$44,COLUMN('Non-energy Multiplier'!O$1),0)</f>
        <v>8438234737618118</v>
      </c>
      <c r="P22" s="136">
        <f>$C22*VLOOKUP($A22,'Non-energy Multiplier'!$A$1:$AQ$44,COLUMN('Non-energy Multiplier'!P$1),0)</f>
        <v>8450255359739591</v>
      </c>
      <c r="Q22" s="136">
        <f>$C22*VLOOKUP($A22,'Non-energy Multiplier'!$A$1:$AQ$44,COLUMN('Non-energy Multiplier'!Q$1),0)</f>
        <v>8462275981861065</v>
      </c>
      <c r="R22" s="136">
        <f>$C22*VLOOKUP($A22,'Non-energy Multiplier'!$A$1:$AQ$44,COLUMN('Non-energy Multiplier'!R$1),0)</f>
        <v>8474296603982538</v>
      </c>
      <c r="S22" s="136">
        <f>$C22*VLOOKUP($A22,'Non-energy Multiplier'!$A$1:$AQ$44,COLUMN('Non-energy Multiplier'!S$1),0)</f>
        <v>8378135176221708</v>
      </c>
      <c r="T22" s="136">
        <f>$C22*VLOOKUP($A22,'Non-energy Multiplier'!$A$1:$AQ$44,COLUMN('Non-energy Multiplier'!T$1),0)</f>
        <v>8281973748460880</v>
      </c>
      <c r="U22" s="136">
        <f>$C22*VLOOKUP($A22,'Non-energy Multiplier'!$A$1:$AQ$44,COLUMN('Non-energy Multiplier'!U$1),0)</f>
        <v>8185812320700049</v>
      </c>
      <c r="V22" s="136">
        <f>$C22*VLOOKUP($A22,'Non-energy Multiplier'!$A$1:$AQ$44,COLUMN('Non-energy Multiplier'!V$1),0)</f>
        <v>8089650892939218</v>
      </c>
      <c r="W22" s="136">
        <f>$C22*VLOOKUP($A22,'Non-energy Multiplier'!$A$1:$AQ$44,COLUMN('Non-energy Multiplier'!W$1),0)</f>
        <v>7993489465178390</v>
      </c>
      <c r="X22" s="136">
        <f>$C22*VLOOKUP($A22,'Non-energy Multiplier'!$A$1:$AQ$44,COLUMN('Non-energy Multiplier'!X$1),0)</f>
        <v>7813186048707885</v>
      </c>
      <c r="Y22" s="136">
        <f>$C22*VLOOKUP($A22,'Non-energy Multiplier'!$A$1:$AQ$44,COLUMN('Non-energy Multiplier'!Y$1),0)</f>
        <v>7632882632237380</v>
      </c>
      <c r="Z22" s="136">
        <f>$C22*VLOOKUP($A22,'Non-energy Multiplier'!$A$1:$AQ$44,COLUMN('Non-energy Multiplier'!Z$1),0)</f>
        <v>7452579215766876</v>
      </c>
      <c r="AA22" s="136">
        <f>$C22*VLOOKUP($A22,'Non-energy Multiplier'!$A$1:$AQ$44,COLUMN('Non-energy Multiplier'!AA$1),0)</f>
        <v>7272275799296370</v>
      </c>
      <c r="AB22" s="136">
        <f>$C22*VLOOKUP($A22,'Non-energy Multiplier'!$A$1:$AQ$44,COLUMN('Non-energy Multiplier'!AB$1),0)</f>
        <v>7091972382825866</v>
      </c>
      <c r="AC22" s="136">
        <f>$C22*VLOOKUP($A22,'Non-energy Multiplier'!$A$1:$AQ$44,COLUMN('Non-energy Multiplier'!AC$1),0)</f>
        <v>6911668966355361</v>
      </c>
      <c r="AD22" s="136">
        <f>$C22*VLOOKUP($A22,'Non-energy Multiplier'!$A$1:$AQ$44,COLUMN('Non-energy Multiplier'!AD$1),0)</f>
        <v>6731365549884856</v>
      </c>
      <c r="AE22" s="136">
        <f>$C22*VLOOKUP($A22,'Non-energy Multiplier'!$A$1:$AQ$44,COLUMN('Non-energy Multiplier'!AE$1),0)</f>
        <v>6551062133414350</v>
      </c>
      <c r="AF22" s="136">
        <f>$C22*VLOOKUP($A22,'Non-energy Multiplier'!$A$1:$AQ$44,COLUMN('Non-energy Multiplier'!AF$1),0)</f>
        <v>6370758716943845</v>
      </c>
      <c r="AG22" s="136">
        <f>$C22*VLOOKUP($A22,'Non-energy Multiplier'!$A$1:$AQ$44,COLUMN('Non-energy Multiplier'!AG$1),0)</f>
        <v>6190455300473341</v>
      </c>
      <c r="AH22" s="136">
        <f>$C22*VLOOKUP($A22,'Non-energy Multiplier'!$A$1:$AQ$44,COLUMN('Non-energy Multiplier'!AH$1),0)</f>
        <v>6034191998951388</v>
      </c>
      <c r="AI22" s="136">
        <f>$C22*VLOOKUP($A22,'Non-energy Multiplier'!$A$1:$AQ$44,COLUMN('Non-energy Multiplier'!AI$1),0)</f>
        <v>5877928697429434</v>
      </c>
      <c r="AJ22" s="136">
        <f>$C22*VLOOKUP($A22,'Non-energy Multiplier'!$A$1:$AQ$44,COLUMN('Non-energy Multiplier'!AJ$1),0)</f>
        <v>5721665395907480</v>
      </c>
      <c r="AK22" s="136">
        <f>$C22*VLOOKUP($A22,'Non-energy Multiplier'!$A$1:$AQ$44,COLUMN('Non-energy Multiplier'!AK$1),0)</f>
        <v>5565402094385526</v>
      </c>
      <c r="AL22" s="136">
        <f>$C22*VLOOKUP($A22,'Non-energy Multiplier'!$A$1:$AQ$44,COLUMN('Non-energy Multiplier'!AL$1),0)</f>
        <v>5409138792863573</v>
      </c>
      <c r="AM22" s="136">
        <f>$C22*VLOOKUP($A22,'Non-energy Multiplier'!$A$1:$AQ$44,COLUMN('Non-energy Multiplier'!AM$1),0)</f>
        <v>5245025888490641</v>
      </c>
      <c r="AN22" s="136">
        <f>$C22*VLOOKUP($A22,'Non-energy Multiplier'!$A$1:$AQ$44,COLUMN('Non-energy Multiplier'!AN$1),0)</f>
        <v>5080912984117709</v>
      </c>
      <c r="AO22" s="136">
        <f>$C22*VLOOKUP($A22,'Non-energy Multiplier'!$A$1:$AQ$44,COLUMN('Non-energy Multiplier'!AO$1),0)</f>
        <v>4916800079744776</v>
      </c>
      <c r="AP22" s="136">
        <f>$C22*VLOOKUP($A22,'Non-energy Multiplier'!$A$1:$AQ$44,COLUMN('Non-energy Multiplier'!AP$1),0)</f>
        <v>4752687175371844</v>
      </c>
      <c r="AQ22" s="136">
        <f>$C22*VLOOKUP($A22,'Non-energy Multiplier'!$A$1:$AQ$44,COLUMN('Non-energy Multiplier'!AQ$1),0)</f>
        <v>4588574270998912</v>
      </c>
      <c r="AR22" s="136" t="str">
        <f>VLOOKUP($A22,'Sector Match'!$A$1:$B$43,2,0)</f>
        <v>refined petroleum and coke 19</v>
      </c>
    </row>
    <row r="23" spans="1:44" x14ac:dyDescent="0.2">
      <c r="A23" s="12" t="s">
        <v>1</v>
      </c>
      <c r="B23" s="136">
        <f>'Non-energy Use 2019'!G136</f>
        <v>355189929497455.56</v>
      </c>
      <c r="C23" s="136">
        <f>'Non-energy Use 2020'!G135</f>
        <v>485886931823833.38</v>
      </c>
      <c r="D23" s="136">
        <f>$C23*VLOOKUP($A23,'Non-energy Multiplier'!$A$1:$AQ$44,COLUMN('Non-energy Multiplier'!D$1),0)</f>
        <v>519954616647209.38</v>
      </c>
      <c r="E23" s="136">
        <f>$C23*VLOOKUP($A23,'Non-energy Multiplier'!$A$1:$AQ$44,COLUMN('Non-energy Multiplier'!E$1),0)</f>
        <v>554022301470585.25</v>
      </c>
      <c r="F23" s="136">
        <f>$C23*VLOOKUP($A23,'Non-energy Multiplier'!$A$1:$AQ$44,COLUMN('Non-energy Multiplier'!F$1),0)</f>
        <v>588089986293961.13</v>
      </c>
      <c r="G23" s="136">
        <f>$C23*VLOOKUP($A23,'Non-energy Multiplier'!$A$1:$AQ$44,COLUMN('Non-energy Multiplier'!G$1),0)</f>
        <v>622157671117337.13</v>
      </c>
      <c r="H23" s="136">
        <f>$C23*VLOOKUP($A23,'Non-energy Multiplier'!$A$1:$AQ$44,COLUMN('Non-energy Multiplier'!H$1),0)</f>
        <v>656225355940713.25</v>
      </c>
      <c r="I23" s="136">
        <f>$C23*VLOOKUP($A23,'Non-energy Multiplier'!$A$1:$AQ$44,COLUMN('Non-energy Multiplier'!I$1),0)</f>
        <v>680124176350690.63</v>
      </c>
      <c r="J23" s="136">
        <f>$C23*VLOOKUP($A23,'Non-energy Multiplier'!$A$1:$AQ$44,COLUMN('Non-energy Multiplier'!J$1),0)</f>
        <v>704022996760668</v>
      </c>
      <c r="K23" s="136">
        <f>$C23*VLOOKUP($A23,'Non-energy Multiplier'!$A$1:$AQ$44,COLUMN('Non-energy Multiplier'!K$1),0)</f>
        <v>727921817170645.38</v>
      </c>
      <c r="L23" s="136">
        <f>$C23*VLOOKUP($A23,'Non-energy Multiplier'!$A$1:$AQ$44,COLUMN('Non-energy Multiplier'!L$1),0)</f>
        <v>751820637580622.75</v>
      </c>
      <c r="M23" s="136">
        <f>$C23*VLOOKUP($A23,'Non-energy Multiplier'!$A$1:$AQ$44,COLUMN('Non-energy Multiplier'!M$1),0)</f>
        <v>775719457990600.13</v>
      </c>
      <c r="N23" s="136">
        <f>$C23*VLOOKUP($A23,'Non-energy Multiplier'!$A$1:$AQ$44,COLUMN('Non-energy Multiplier'!N$1),0)</f>
        <v>789444471471804.13</v>
      </c>
      <c r="O23" s="136">
        <f>$C23*VLOOKUP($A23,'Non-energy Multiplier'!$A$1:$AQ$44,COLUMN('Non-energy Multiplier'!O$1),0)</f>
        <v>803169484953008.25</v>
      </c>
      <c r="P23" s="136">
        <f>$C23*VLOOKUP($A23,'Non-energy Multiplier'!$A$1:$AQ$44,COLUMN('Non-energy Multiplier'!P$1),0)</f>
        <v>816894498434212.25</v>
      </c>
      <c r="Q23" s="136">
        <f>$C23*VLOOKUP($A23,'Non-energy Multiplier'!$A$1:$AQ$44,COLUMN('Non-energy Multiplier'!Q$1),0)</f>
        <v>830619511915416.25</v>
      </c>
      <c r="R23" s="136">
        <f>$C23*VLOOKUP($A23,'Non-energy Multiplier'!$A$1:$AQ$44,COLUMN('Non-energy Multiplier'!R$1),0)</f>
        <v>844344525396620.25</v>
      </c>
      <c r="S23" s="136">
        <f>$C23*VLOOKUP($A23,'Non-energy Multiplier'!$A$1:$AQ$44,COLUMN('Non-energy Multiplier'!S$1),0)</f>
        <v>851492106057715.5</v>
      </c>
      <c r="T23" s="136">
        <f>$C23*VLOOKUP($A23,'Non-energy Multiplier'!$A$1:$AQ$44,COLUMN('Non-energy Multiplier'!T$1),0)</f>
        <v>858639686718810.88</v>
      </c>
      <c r="U23" s="136">
        <f>$C23*VLOOKUP($A23,'Non-energy Multiplier'!$A$1:$AQ$44,COLUMN('Non-energy Multiplier'!U$1),0)</f>
        <v>865787267379906.13</v>
      </c>
      <c r="V23" s="136">
        <f>$C23*VLOOKUP($A23,'Non-energy Multiplier'!$A$1:$AQ$44,COLUMN('Non-energy Multiplier'!V$1),0)</f>
        <v>872934848041001.5</v>
      </c>
      <c r="W23" s="136">
        <f>$C23*VLOOKUP($A23,'Non-energy Multiplier'!$A$1:$AQ$44,COLUMN('Non-energy Multiplier'!W$1),0)</f>
        <v>880082428702096.75</v>
      </c>
      <c r="X23" s="136">
        <f>$C23*VLOOKUP($A23,'Non-energy Multiplier'!$A$1:$AQ$44,COLUMN('Non-energy Multiplier'!X$1),0)</f>
        <v>883316721909147.88</v>
      </c>
      <c r="Y23" s="136">
        <f>$C23*VLOOKUP($A23,'Non-energy Multiplier'!$A$1:$AQ$44,COLUMN('Non-energy Multiplier'!Y$1),0)</f>
        <v>886551015116198.88</v>
      </c>
      <c r="Z23" s="136">
        <f>$C23*VLOOKUP($A23,'Non-energy Multiplier'!$A$1:$AQ$44,COLUMN('Non-energy Multiplier'!Z$1),0)</f>
        <v>889785308323250</v>
      </c>
      <c r="AA23" s="136">
        <f>$C23*VLOOKUP($A23,'Non-energy Multiplier'!$A$1:$AQ$44,COLUMN('Non-energy Multiplier'!AA$1),0)</f>
        <v>893019601530301.13</v>
      </c>
      <c r="AB23" s="136">
        <f>$C23*VLOOKUP($A23,'Non-energy Multiplier'!$A$1:$AQ$44,COLUMN('Non-energy Multiplier'!AB$1),0)</f>
        <v>896253894737352.25</v>
      </c>
      <c r="AC23" s="136">
        <f>$C23*VLOOKUP($A23,'Non-energy Multiplier'!$A$1:$AQ$44,COLUMN('Non-energy Multiplier'!AC$1),0)</f>
        <v>896128758393031.75</v>
      </c>
      <c r="AD23" s="136">
        <f>$C23*VLOOKUP($A23,'Non-energy Multiplier'!$A$1:$AQ$44,COLUMN('Non-energy Multiplier'!AD$1),0)</f>
        <v>896003622048711.38</v>
      </c>
      <c r="AE23" s="136">
        <f>$C23*VLOOKUP($A23,'Non-energy Multiplier'!$A$1:$AQ$44,COLUMN('Non-energy Multiplier'!AE$1),0)</f>
        <v>895878485704390.88</v>
      </c>
      <c r="AF23" s="136">
        <f>$C23*VLOOKUP($A23,'Non-energy Multiplier'!$A$1:$AQ$44,COLUMN('Non-energy Multiplier'!AF$1),0)</f>
        <v>895753349360070.5</v>
      </c>
      <c r="AG23" s="136">
        <f>$C23*VLOOKUP($A23,'Non-energy Multiplier'!$A$1:$AQ$44,COLUMN('Non-energy Multiplier'!AG$1),0)</f>
        <v>895628213015750.13</v>
      </c>
      <c r="AH23" s="136">
        <f>$C23*VLOOKUP($A23,'Non-energy Multiplier'!$A$1:$AQ$44,COLUMN('Non-energy Multiplier'!AH$1),0)</f>
        <v>892450934592797.63</v>
      </c>
      <c r="AI23" s="136">
        <f>$C23*VLOOKUP($A23,'Non-energy Multiplier'!$A$1:$AQ$44,COLUMN('Non-energy Multiplier'!AI$1),0)</f>
        <v>889273656169845.25</v>
      </c>
      <c r="AJ23" s="136">
        <f>$C23*VLOOKUP($A23,'Non-energy Multiplier'!$A$1:$AQ$44,COLUMN('Non-energy Multiplier'!AJ$1),0)</f>
        <v>886096377746892.75</v>
      </c>
      <c r="AK23" s="136">
        <f>$C23*VLOOKUP($A23,'Non-energy Multiplier'!$A$1:$AQ$44,COLUMN('Non-energy Multiplier'!AK$1),0)</f>
        <v>882919099323940.38</v>
      </c>
      <c r="AL23" s="136">
        <f>$C23*VLOOKUP($A23,'Non-energy Multiplier'!$A$1:$AQ$44,COLUMN('Non-energy Multiplier'!AL$1),0)</f>
        <v>879741820900987.88</v>
      </c>
      <c r="AM23" s="136">
        <f>$C23*VLOOKUP($A23,'Non-energy Multiplier'!$A$1:$AQ$44,COLUMN('Non-energy Multiplier'!AM$1),0)</f>
        <v>876003650283818.13</v>
      </c>
      <c r="AN23" s="136">
        <f>$C23*VLOOKUP($A23,'Non-energy Multiplier'!$A$1:$AQ$44,COLUMN('Non-energy Multiplier'!AN$1),0)</f>
        <v>872265479666648.38</v>
      </c>
      <c r="AO23" s="136">
        <f>$C23*VLOOKUP($A23,'Non-energy Multiplier'!$A$1:$AQ$44,COLUMN('Non-energy Multiplier'!AO$1),0)</f>
        <v>868527309049478.63</v>
      </c>
      <c r="AP23" s="136">
        <f>$C23*VLOOKUP($A23,'Non-energy Multiplier'!$A$1:$AQ$44,COLUMN('Non-energy Multiplier'!AP$1),0)</f>
        <v>864789138432308.88</v>
      </c>
      <c r="AQ23" s="136">
        <f>$C23*VLOOKUP($A23,'Non-energy Multiplier'!$A$1:$AQ$44,COLUMN('Non-energy Multiplier'!AQ$1),0)</f>
        <v>861050967815139.13</v>
      </c>
      <c r="AR23" s="136" t="str">
        <f>VLOOKUP($A23,'Sector Match'!$A$1:$B$43,2,0)</f>
        <v>chemicals 20</v>
      </c>
    </row>
    <row r="24" spans="1:44" x14ac:dyDescent="0.2">
      <c r="A24" s="12" t="s">
        <v>22</v>
      </c>
      <c r="B24" s="136">
        <f>'Non-energy Use 2019'!G137</f>
        <v>11234696833.221045</v>
      </c>
      <c r="C24" s="136">
        <f>'Non-energy Use 2020'!G136</f>
        <v>11298987749.510839</v>
      </c>
      <c r="D24" s="136">
        <f>$C24*VLOOKUP($A24,'Non-energy Multiplier'!$A$1:$AQ$44,COLUMN('Non-energy Multiplier'!D$1),0)</f>
        <v>14681952752.548742</v>
      </c>
      <c r="E24" s="136">
        <f>$C24*VLOOKUP($A24,'Non-energy Multiplier'!$A$1:$AQ$44,COLUMN('Non-energy Multiplier'!E$1),0)</f>
        <v>14407307625.282398</v>
      </c>
      <c r="F24" s="136">
        <f>$C24*VLOOKUP($A24,'Non-energy Multiplier'!$A$1:$AQ$44,COLUMN('Non-energy Multiplier'!F$1),0)</f>
        <v>14695609889.598623</v>
      </c>
      <c r="G24" s="136">
        <f>$C24*VLOOKUP($A24,'Non-energy Multiplier'!$A$1:$AQ$44,COLUMN('Non-energy Multiplier'!G$1),0)</f>
        <v>15391935656.960308</v>
      </c>
      <c r="H24" s="136">
        <f>$C24*VLOOKUP($A24,'Non-energy Multiplier'!$A$1:$AQ$44,COLUMN('Non-energy Multiplier'!H$1),0)</f>
        <v>16230675911.758089</v>
      </c>
      <c r="I24" s="136">
        <f>$C24*VLOOKUP($A24,'Non-energy Multiplier'!$A$1:$AQ$44,COLUMN('Non-energy Multiplier'!I$1),0)</f>
        <v>16959374933.264563</v>
      </c>
      <c r="J24" s="136">
        <f>$C24*VLOOKUP($A24,'Non-energy Multiplier'!$A$1:$AQ$44,COLUMN('Non-energy Multiplier'!J$1),0)</f>
        <v>17547932964.250259</v>
      </c>
      <c r="K24" s="136">
        <f>$C24*VLOOKUP($A24,'Non-energy Multiplier'!$A$1:$AQ$44,COLUMN('Non-energy Multiplier'!K$1),0)</f>
        <v>18036539852.749405</v>
      </c>
      <c r="L24" s="136">
        <f>$C24*VLOOKUP($A24,'Non-energy Multiplier'!$A$1:$AQ$44,COLUMN('Non-energy Multiplier'!L$1),0)</f>
        <v>18473954221.210815</v>
      </c>
      <c r="M24" s="136">
        <f>$C24*VLOOKUP($A24,'Non-energy Multiplier'!$A$1:$AQ$44,COLUMN('Non-energy Multiplier'!M$1),0)</f>
        <v>18915338741.296986</v>
      </c>
      <c r="N24" s="136">
        <f>$C24*VLOOKUP($A24,'Non-energy Multiplier'!$A$1:$AQ$44,COLUMN('Non-energy Multiplier'!N$1),0)</f>
        <v>19409458941.154621</v>
      </c>
      <c r="O24" s="136">
        <f>$C24*VLOOKUP($A24,'Non-energy Multiplier'!$A$1:$AQ$44,COLUMN('Non-energy Multiplier'!O$1),0)</f>
        <v>19960523149.172085</v>
      </c>
      <c r="P24" s="136">
        <f>$C24*VLOOKUP($A24,'Non-energy Multiplier'!$A$1:$AQ$44,COLUMN('Non-energy Multiplier'!P$1),0)</f>
        <v>20560464026.12455</v>
      </c>
      <c r="Q24" s="136">
        <f>$C24*VLOOKUP($A24,'Non-energy Multiplier'!$A$1:$AQ$44,COLUMN('Non-energy Multiplier'!Q$1),0)</f>
        <v>21200188557.585773</v>
      </c>
      <c r="R24" s="136">
        <f>$C24*VLOOKUP($A24,'Non-energy Multiplier'!$A$1:$AQ$44,COLUMN('Non-energy Multiplier'!R$1),0)</f>
        <v>21869339770.696777</v>
      </c>
      <c r="S24" s="136">
        <f>$C24*VLOOKUP($A24,'Non-energy Multiplier'!$A$1:$AQ$44,COLUMN('Non-energy Multiplier'!S$1),0)</f>
        <v>22557997953.32494</v>
      </c>
      <c r="T24" s="136">
        <f>$C24*VLOOKUP($A24,'Non-energy Multiplier'!$A$1:$AQ$44,COLUMN('Non-energy Multiplier'!T$1),0)</f>
        <v>23262697631.890053</v>
      </c>
      <c r="U24" s="136">
        <f>$C24*VLOOKUP($A24,'Non-energy Multiplier'!$A$1:$AQ$44,COLUMN('Non-energy Multiplier'!U$1),0)</f>
        <v>23981504661.685043</v>
      </c>
      <c r="V24" s="136">
        <f>$C24*VLOOKUP($A24,'Non-energy Multiplier'!$A$1:$AQ$44,COLUMN('Non-energy Multiplier'!V$1),0)</f>
        <v>24712222101.952698</v>
      </c>
      <c r="W24" s="136">
        <f>$C24*VLOOKUP($A24,'Non-energy Multiplier'!$A$1:$AQ$44,COLUMN('Non-energy Multiplier'!W$1),0)</f>
        <v>25452378565.973415</v>
      </c>
      <c r="X24" s="136">
        <f>$C24*VLOOKUP($A24,'Non-energy Multiplier'!$A$1:$AQ$44,COLUMN('Non-energy Multiplier'!X$1),0)</f>
        <v>26199218858.067818</v>
      </c>
      <c r="Y24" s="136">
        <f>$C24*VLOOKUP($A24,'Non-energy Multiplier'!$A$1:$AQ$44,COLUMN('Non-energy Multiplier'!Y$1),0)</f>
        <v>26949697362.416908</v>
      </c>
      <c r="Z24" s="136">
        <f>$C24*VLOOKUP($A24,'Non-energy Multiplier'!$A$1:$AQ$44,COLUMN('Non-energy Multiplier'!Z$1),0)</f>
        <v>27700474667.423996</v>
      </c>
      <c r="AA24" s="136">
        <f>$C24*VLOOKUP($A24,'Non-energy Multiplier'!$A$1:$AQ$44,COLUMN('Non-energy Multiplier'!AA$1),0)</f>
        <v>28447917919.179768</v>
      </c>
      <c r="AB24" s="136">
        <f>$C24*VLOOKUP($A24,'Non-energy Multiplier'!$A$1:$AQ$44,COLUMN('Non-energy Multiplier'!AB$1),0)</f>
        <v>29188105396.569969</v>
      </c>
      <c r="AC24" s="136">
        <f>$C24*VLOOKUP($A24,'Non-energy Multiplier'!$A$1:$AQ$44,COLUMN('Non-energy Multiplier'!AC$1),0)</f>
        <v>29916835786.824696</v>
      </c>
      <c r="AD24" s="136">
        <f>$C24*VLOOKUP($A24,'Non-energy Multiplier'!$A$1:$AQ$44,COLUMN('Non-energy Multiplier'!AD$1),0)</f>
        <v>30629642612.049232</v>
      </c>
      <c r="AE24" s="136">
        <f>$C24*VLOOKUP($A24,'Non-energy Multiplier'!$A$1:$AQ$44,COLUMN('Non-energy Multiplier'!AE$1),0)</f>
        <v>31321814212.859577</v>
      </c>
      <c r="AF24" s="136">
        <f>$C24*VLOOKUP($A24,'Non-energy Multiplier'!$A$1:$AQ$44,COLUMN('Non-energy Multiplier'!AF$1),0)</f>
        <v>31988419633.269043</v>
      </c>
      <c r="AG24" s="136">
        <f>$C24*VLOOKUP($A24,'Non-energy Multiplier'!$A$1:$AQ$44,COLUMN('Non-energy Multiplier'!AG$1),0)</f>
        <v>32624340670.404205</v>
      </c>
      <c r="AH24" s="136">
        <f>$C24*VLOOKUP($A24,'Non-energy Multiplier'!$A$1:$AQ$44,COLUMN('Non-energy Multiplier'!AH$1),0)</f>
        <v>33224310252.861515</v>
      </c>
      <c r="AI24" s="136">
        <f>$C24*VLOOKUP($A24,'Non-energy Multiplier'!$A$1:$AQ$44,COLUMN('Non-energy Multiplier'!AI$1),0)</f>
        <v>33782957192.548176</v>
      </c>
      <c r="AJ24" s="136">
        <f>$C24*VLOOKUP($A24,'Non-energy Multiplier'!$A$1:$AQ$44,COLUMN('Non-energy Multiplier'!AJ$1),0)</f>
        <v>34294857217.323875</v>
      </c>
      <c r="AK24" s="136">
        <f>$C24*VLOOKUP($A24,'Non-energy Multiplier'!$A$1:$AQ$44,COLUMN('Non-energy Multiplier'!AK$1),0)</f>
        <v>34754590037.092072</v>
      </c>
      <c r="AL24" s="136">
        <f>$C24*VLOOKUP($A24,'Non-energy Multiplier'!$A$1:$AQ$44,COLUMN('Non-energy Multiplier'!AL$1),0)</f>
        <v>35156802026.457878</v>
      </c>
      <c r="AM24" s="136">
        <f>$C24*VLOOKUP($A24,'Non-energy Multiplier'!$A$1:$AQ$44,COLUMN('Non-energy Multiplier'!AM$1),0)</f>
        <v>35496273925.841217</v>
      </c>
      <c r="AN24" s="136">
        <f>$C24*VLOOKUP($A24,'Non-energy Multiplier'!$A$1:$AQ$44,COLUMN('Non-energy Multiplier'!AN$1),0)</f>
        <v>35767992774.101784</v>
      </c>
      <c r="AO24" s="136">
        <f>$C24*VLOOKUP($A24,'Non-energy Multiplier'!$A$1:$AQ$44,COLUMN('Non-energy Multiplier'!AO$1),0)</f>
        <v>35967227094.329361</v>
      </c>
      <c r="AP24" s="136">
        <f>$C24*VLOOKUP($A24,'Non-energy Multiplier'!$A$1:$AQ$44,COLUMN('Non-energy Multiplier'!AP$1),0)</f>
        <v>36089604166.328354</v>
      </c>
      <c r="AQ24" s="136">
        <f>$C24*VLOOKUP($A24,'Non-energy Multiplier'!$A$1:$AQ$44,COLUMN('Non-energy Multiplier'!AQ$1),0)</f>
        <v>36131188041.114738</v>
      </c>
      <c r="AR24" s="136">
        <f>VLOOKUP($A24,'Sector Match'!$A$1:$B$43,2,0)</f>
        <v>0</v>
      </c>
    </row>
    <row r="25" spans="1:44" x14ac:dyDescent="0.2">
      <c r="A25" s="12" t="s">
        <v>23</v>
      </c>
      <c r="B25" s="136">
        <f>'Non-energy Use 2019'!G138</f>
        <v>0</v>
      </c>
      <c r="C25" s="136">
        <f>'Non-energy Use 2020'!G137</f>
        <v>0</v>
      </c>
      <c r="D25" s="136">
        <f>$C25*VLOOKUP($A25,'Non-energy Multiplier'!$A$1:$AQ$44,COLUMN('Non-energy Multiplier'!D$1),0)</f>
        <v>0</v>
      </c>
      <c r="E25" s="136">
        <f>$C25*VLOOKUP($A25,'Non-energy Multiplier'!$A$1:$AQ$44,COLUMN('Non-energy Multiplier'!E$1),0)</f>
        <v>0</v>
      </c>
      <c r="F25" s="136">
        <f>$C25*VLOOKUP($A25,'Non-energy Multiplier'!$A$1:$AQ$44,COLUMN('Non-energy Multiplier'!F$1),0)</f>
        <v>0</v>
      </c>
      <c r="G25" s="136">
        <f>$C25*VLOOKUP($A25,'Non-energy Multiplier'!$A$1:$AQ$44,COLUMN('Non-energy Multiplier'!G$1),0)</f>
        <v>0</v>
      </c>
      <c r="H25" s="136">
        <f>$C25*VLOOKUP($A25,'Non-energy Multiplier'!$A$1:$AQ$44,COLUMN('Non-energy Multiplier'!H$1),0)</f>
        <v>0</v>
      </c>
      <c r="I25" s="136">
        <f>$C25*VLOOKUP($A25,'Non-energy Multiplier'!$A$1:$AQ$44,COLUMN('Non-energy Multiplier'!I$1),0)</f>
        <v>0</v>
      </c>
      <c r="J25" s="136">
        <f>$C25*VLOOKUP($A25,'Non-energy Multiplier'!$A$1:$AQ$44,COLUMN('Non-energy Multiplier'!J$1),0)</f>
        <v>0</v>
      </c>
      <c r="K25" s="136">
        <f>$C25*VLOOKUP($A25,'Non-energy Multiplier'!$A$1:$AQ$44,COLUMN('Non-energy Multiplier'!K$1),0)</f>
        <v>0</v>
      </c>
      <c r="L25" s="136">
        <f>$C25*VLOOKUP($A25,'Non-energy Multiplier'!$A$1:$AQ$44,COLUMN('Non-energy Multiplier'!L$1),0)</f>
        <v>0</v>
      </c>
      <c r="M25" s="136">
        <f>$C25*VLOOKUP($A25,'Non-energy Multiplier'!$A$1:$AQ$44,COLUMN('Non-energy Multiplier'!M$1),0)</f>
        <v>0</v>
      </c>
      <c r="N25" s="136">
        <f>$C25*VLOOKUP($A25,'Non-energy Multiplier'!$A$1:$AQ$44,COLUMN('Non-energy Multiplier'!N$1),0)</f>
        <v>0</v>
      </c>
      <c r="O25" s="136">
        <f>$C25*VLOOKUP($A25,'Non-energy Multiplier'!$A$1:$AQ$44,COLUMN('Non-energy Multiplier'!O$1),0)</f>
        <v>0</v>
      </c>
      <c r="P25" s="136">
        <f>$C25*VLOOKUP($A25,'Non-energy Multiplier'!$A$1:$AQ$44,COLUMN('Non-energy Multiplier'!P$1),0)</f>
        <v>0</v>
      </c>
      <c r="Q25" s="136">
        <f>$C25*VLOOKUP($A25,'Non-energy Multiplier'!$A$1:$AQ$44,COLUMN('Non-energy Multiplier'!Q$1),0)</f>
        <v>0</v>
      </c>
      <c r="R25" s="136">
        <f>$C25*VLOOKUP($A25,'Non-energy Multiplier'!$A$1:$AQ$44,COLUMN('Non-energy Multiplier'!R$1),0)</f>
        <v>0</v>
      </c>
      <c r="S25" s="136">
        <f>$C25*VLOOKUP($A25,'Non-energy Multiplier'!$A$1:$AQ$44,COLUMN('Non-energy Multiplier'!S$1),0)</f>
        <v>0</v>
      </c>
      <c r="T25" s="136">
        <f>$C25*VLOOKUP($A25,'Non-energy Multiplier'!$A$1:$AQ$44,COLUMN('Non-energy Multiplier'!T$1),0)</f>
        <v>0</v>
      </c>
      <c r="U25" s="136">
        <f>$C25*VLOOKUP($A25,'Non-energy Multiplier'!$A$1:$AQ$44,COLUMN('Non-energy Multiplier'!U$1),0)</f>
        <v>0</v>
      </c>
      <c r="V25" s="136">
        <f>$C25*VLOOKUP($A25,'Non-energy Multiplier'!$A$1:$AQ$44,COLUMN('Non-energy Multiplier'!V$1),0)</f>
        <v>0</v>
      </c>
      <c r="W25" s="136">
        <f>$C25*VLOOKUP($A25,'Non-energy Multiplier'!$A$1:$AQ$44,COLUMN('Non-energy Multiplier'!W$1),0)</f>
        <v>0</v>
      </c>
      <c r="X25" s="136">
        <f>$C25*VLOOKUP($A25,'Non-energy Multiplier'!$A$1:$AQ$44,COLUMN('Non-energy Multiplier'!X$1),0)</f>
        <v>0</v>
      </c>
      <c r="Y25" s="136">
        <f>$C25*VLOOKUP($A25,'Non-energy Multiplier'!$A$1:$AQ$44,COLUMN('Non-energy Multiplier'!Y$1),0)</f>
        <v>0</v>
      </c>
      <c r="Z25" s="136">
        <f>$C25*VLOOKUP($A25,'Non-energy Multiplier'!$A$1:$AQ$44,COLUMN('Non-energy Multiplier'!Z$1),0)</f>
        <v>0</v>
      </c>
      <c r="AA25" s="136">
        <f>$C25*VLOOKUP($A25,'Non-energy Multiplier'!$A$1:$AQ$44,COLUMN('Non-energy Multiplier'!AA$1),0)</f>
        <v>0</v>
      </c>
      <c r="AB25" s="136">
        <f>$C25*VLOOKUP($A25,'Non-energy Multiplier'!$A$1:$AQ$44,COLUMN('Non-energy Multiplier'!AB$1),0)</f>
        <v>0</v>
      </c>
      <c r="AC25" s="136">
        <f>$C25*VLOOKUP($A25,'Non-energy Multiplier'!$A$1:$AQ$44,COLUMN('Non-energy Multiplier'!AC$1),0)</f>
        <v>0</v>
      </c>
      <c r="AD25" s="136">
        <f>$C25*VLOOKUP($A25,'Non-energy Multiplier'!$A$1:$AQ$44,COLUMN('Non-energy Multiplier'!AD$1),0)</f>
        <v>0</v>
      </c>
      <c r="AE25" s="136">
        <f>$C25*VLOOKUP($A25,'Non-energy Multiplier'!$A$1:$AQ$44,COLUMN('Non-energy Multiplier'!AE$1),0)</f>
        <v>0</v>
      </c>
      <c r="AF25" s="136">
        <f>$C25*VLOOKUP($A25,'Non-energy Multiplier'!$A$1:$AQ$44,COLUMN('Non-energy Multiplier'!AF$1),0)</f>
        <v>0</v>
      </c>
      <c r="AG25" s="136">
        <f>$C25*VLOOKUP($A25,'Non-energy Multiplier'!$A$1:$AQ$44,COLUMN('Non-energy Multiplier'!AG$1),0)</f>
        <v>0</v>
      </c>
      <c r="AH25" s="136">
        <f>$C25*VLOOKUP($A25,'Non-energy Multiplier'!$A$1:$AQ$44,COLUMN('Non-energy Multiplier'!AH$1),0)</f>
        <v>0</v>
      </c>
      <c r="AI25" s="136">
        <f>$C25*VLOOKUP($A25,'Non-energy Multiplier'!$A$1:$AQ$44,COLUMN('Non-energy Multiplier'!AI$1),0)</f>
        <v>0</v>
      </c>
      <c r="AJ25" s="136">
        <f>$C25*VLOOKUP($A25,'Non-energy Multiplier'!$A$1:$AQ$44,COLUMN('Non-energy Multiplier'!AJ$1),0)</f>
        <v>0</v>
      </c>
      <c r="AK25" s="136">
        <f>$C25*VLOOKUP($A25,'Non-energy Multiplier'!$A$1:$AQ$44,COLUMN('Non-energy Multiplier'!AK$1),0)</f>
        <v>0</v>
      </c>
      <c r="AL25" s="136">
        <f>$C25*VLOOKUP($A25,'Non-energy Multiplier'!$A$1:$AQ$44,COLUMN('Non-energy Multiplier'!AL$1),0)</f>
        <v>0</v>
      </c>
      <c r="AM25" s="136">
        <f>$C25*VLOOKUP($A25,'Non-energy Multiplier'!$A$1:$AQ$44,COLUMN('Non-energy Multiplier'!AM$1),0)</f>
        <v>0</v>
      </c>
      <c r="AN25" s="136">
        <f>$C25*VLOOKUP($A25,'Non-energy Multiplier'!$A$1:$AQ$44,COLUMN('Non-energy Multiplier'!AN$1),0)</f>
        <v>0</v>
      </c>
      <c r="AO25" s="136">
        <f>$C25*VLOOKUP($A25,'Non-energy Multiplier'!$A$1:$AQ$44,COLUMN('Non-energy Multiplier'!AO$1),0)</f>
        <v>0</v>
      </c>
      <c r="AP25" s="136">
        <f>$C25*VLOOKUP($A25,'Non-energy Multiplier'!$A$1:$AQ$44,COLUMN('Non-energy Multiplier'!AP$1),0)</f>
        <v>0</v>
      </c>
      <c r="AQ25" s="136">
        <f>$C25*VLOOKUP($A25,'Non-energy Multiplier'!$A$1:$AQ$44,COLUMN('Non-energy Multiplier'!AQ$1),0)</f>
        <v>0</v>
      </c>
      <c r="AR25" s="136" t="str">
        <f>VLOOKUP($A25,'Sector Match'!$A$1:$B$43,2,0)</f>
        <v>chemicals 20</v>
      </c>
    </row>
    <row r="26" spans="1:44" x14ac:dyDescent="0.2">
      <c r="A26" s="12" t="s">
        <v>24</v>
      </c>
      <c r="B26" s="136">
        <f>'Non-energy Use 2019'!G139</f>
        <v>0</v>
      </c>
      <c r="C26" s="136">
        <f>'Non-energy Use 2020'!G138</f>
        <v>0</v>
      </c>
      <c r="D26" s="136">
        <f>$C26*VLOOKUP($A26,'Non-energy Multiplier'!$A$1:$AQ$44,COLUMN('Non-energy Multiplier'!D$1),0)</f>
        <v>0</v>
      </c>
      <c r="E26" s="136">
        <f>$C26*VLOOKUP($A26,'Non-energy Multiplier'!$A$1:$AQ$44,COLUMN('Non-energy Multiplier'!E$1),0)</f>
        <v>0</v>
      </c>
      <c r="F26" s="136">
        <f>$C26*VLOOKUP($A26,'Non-energy Multiplier'!$A$1:$AQ$44,COLUMN('Non-energy Multiplier'!F$1),0)</f>
        <v>0</v>
      </c>
      <c r="G26" s="136">
        <f>$C26*VLOOKUP($A26,'Non-energy Multiplier'!$A$1:$AQ$44,COLUMN('Non-energy Multiplier'!G$1),0)</f>
        <v>0</v>
      </c>
      <c r="H26" s="136">
        <f>$C26*VLOOKUP($A26,'Non-energy Multiplier'!$A$1:$AQ$44,COLUMN('Non-energy Multiplier'!H$1),0)</f>
        <v>0</v>
      </c>
      <c r="I26" s="136">
        <f>$C26*VLOOKUP($A26,'Non-energy Multiplier'!$A$1:$AQ$44,COLUMN('Non-energy Multiplier'!I$1),0)</f>
        <v>0</v>
      </c>
      <c r="J26" s="136">
        <f>$C26*VLOOKUP($A26,'Non-energy Multiplier'!$A$1:$AQ$44,COLUMN('Non-energy Multiplier'!J$1),0)</f>
        <v>0</v>
      </c>
      <c r="K26" s="136">
        <f>$C26*VLOOKUP($A26,'Non-energy Multiplier'!$A$1:$AQ$44,COLUMN('Non-energy Multiplier'!K$1),0)</f>
        <v>0</v>
      </c>
      <c r="L26" s="136">
        <f>$C26*VLOOKUP($A26,'Non-energy Multiplier'!$A$1:$AQ$44,COLUMN('Non-energy Multiplier'!L$1),0)</f>
        <v>0</v>
      </c>
      <c r="M26" s="136">
        <f>$C26*VLOOKUP($A26,'Non-energy Multiplier'!$A$1:$AQ$44,COLUMN('Non-energy Multiplier'!M$1),0)</f>
        <v>0</v>
      </c>
      <c r="N26" s="136">
        <f>$C26*VLOOKUP($A26,'Non-energy Multiplier'!$A$1:$AQ$44,COLUMN('Non-energy Multiplier'!N$1),0)</f>
        <v>0</v>
      </c>
      <c r="O26" s="136">
        <f>$C26*VLOOKUP($A26,'Non-energy Multiplier'!$A$1:$AQ$44,COLUMN('Non-energy Multiplier'!O$1),0)</f>
        <v>0</v>
      </c>
      <c r="P26" s="136">
        <f>$C26*VLOOKUP($A26,'Non-energy Multiplier'!$A$1:$AQ$44,COLUMN('Non-energy Multiplier'!P$1),0)</f>
        <v>0</v>
      </c>
      <c r="Q26" s="136">
        <f>$C26*VLOOKUP($A26,'Non-energy Multiplier'!$A$1:$AQ$44,COLUMN('Non-energy Multiplier'!Q$1),0)</f>
        <v>0</v>
      </c>
      <c r="R26" s="136">
        <f>$C26*VLOOKUP($A26,'Non-energy Multiplier'!$A$1:$AQ$44,COLUMN('Non-energy Multiplier'!R$1),0)</f>
        <v>0</v>
      </c>
      <c r="S26" s="136">
        <f>$C26*VLOOKUP($A26,'Non-energy Multiplier'!$A$1:$AQ$44,COLUMN('Non-energy Multiplier'!S$1),0)</f>
        <v>0</v>
      </c>
      <c r="T26" s="136">
        <f>$C26*VLOOKUP($A26,'Non-energy Multiplier'!$A$1:$AQ$44,COLUMN('Non-energy Multiplier'!T$1),0)</f>
        <v>0</v>
      </c>
      <c r="U26" s="136">
        <f>$C26*VLOOKUP($A26,'Non-energy Multiplier'!$A$1:$AQ$44,COLUMN('Non-energy Multiplier'!U$1),0)</f>
        <v>0</v>
      </c>
      <c r="V26" s="136">
        <f>$C26*VLOOKUP($A26,'Non-energy Multiplier'!$A$1:$AQ$44,COLUMN('Non-energy Multiplier'!V$1),0)</f>
        <v>0</v>
      </c>
      <c r="W26" s="136">
        <f>$C26*VLOOKUP($A26,'Non-energy Multiplier'!$A$1:$AQ$44,COLUMN('Non-energy Multiplier'!W$1),0)</f>
        <v>0</v>
      </c>
      <c r="X26" s="136">
        <f>$C26*VLOOKUP($A26,'Non-energy Multiplier'!$A$1:$AQ$44,COLUMN('Non-energy Multiplier'!X$1),0)</f>
        <v>0</v>
      </c>
      <c r="Y26" s="136">
        <f>$C26*VLOOKUP($A26,'Non-energy Multiplier'!$A$1:$AQ$44,COLUMN('Non-energy Multiplier'!Y$1),0)</f>
        <v>0</v>
      </c>
      <c r="Z26" s="136">
        <f>$C26*VLOOKUP($A26,'Non-energy Multiplier'!$A$1:$AQ$44,COLUMN('Non-energy Multiplier'!Z$1),0)</f>
        <v>0</v>
      </c>
      <c r="AA26" s="136">
        <f>$C26*VLOOKUP($A26,'Non-energy Multiplier'!$A$1:$AQ$44,COLUMN('Non-energy Multiplier'!AA$1),0)</f>
        <v>0</v>
      </c>
      <c r="AB26" s="136">
        <f>$C26*VLOOKUP($A26,'Non-energy Multiplier'!$A$1:$AQ$44,COLUMN('Non-energy Multiplier'!AB$1),0)</f>
        <v>0</v>
      </c>
      <c r="AC26" s="136">
        <f>$C26*VLOOKUP($A26,'Non-energy Multiplier'!$A$1:$AQ$44,COLUMN('Non-energy Multiplier'!AC$1),0)</f>
        <v>0</v>
      </c>
      <c r="AD26" s="136">
        <f>$C26*VLOOKUP($A26,'Non-energy Multiplier'!$A$1:$AQ$44,COLUMN('Non-energy Multiplier'!AD$1),0)</f>
        <v>0</v>
      </c>
      <c r="AE26" s="136">
        <f>$C26*VLOOKUP($A26,'Non-energy Multiplier'!$A$1:$AQ$44,COLUMN('Non-energy Multiplier'!AE$1),0)</f>
        <v>0</v>
      </c>
      <c r="AF26" s="136">
        <f>$C26*VLOOKUP($A26,'Non-energy Multiplier'!$A$1:$AQ$44,COLUMN('Non-energy Multiplier'!AF$1),0)</f>
        <v>0</v>
      </c>
      <c r="AG26" s="136">
        <f>$C26*VLOOKUP($A26,'Non-energy Multiplier'!$A$1:$AQ$44,COLUMN('Non-energy Multiplier'!AG$1),0)</f>
        <v>0</v>
      </c>
      <c r="AH26" s="136">
        <f>$C26*VLOOKUP($A26,'Non-energy Multiplier'!$A$1:$AQ$44,COLUMN('Non-energy Multiplier'!AH$1),0)</f>
        <v>0</v>
      </c>
      <c r="AI26" s="136">
        <f>$C26*VLOOKUP($A26,'Non-energy Multiplier'!$A$1:$AQ$44,COLUMN('Non-energy Multiplier'!AI$1),0)</f>
        <v>0</v>
      </c>
      <c r="AJ26" s="136">
        <f>$C26*VLOOKUP($A26,'Non-energy Multiplier'!$A$1:$AQ$44,COLUMN('Non-energy Multiplier'!AJ$1),0)</f>
        <v>0</v>
      </c>
      <c r="AK26" s="136">
        <f>$C26*VLOOKUP($A26,'Non-energy Multiplier'!$A$1:$AQ$44,COLUMN('Non-energy Multiplier'!AK$1),0)</f>
        <v>0</v>
      </c>
      <c r="AL26" s="136">
        <f>$C26*VLOOKUP($A26,'Non-energy Multiplier'!$A$1:$AQ$44,COLUMN('Non-energy Multiplier'!AL$1),0)</f>
        <v>0</v>
      </c>
      <c r="AM26" s="136">
        <f>$C26*VLOOKUP($A26,'Non-energy Multiplier'!$A$1:$AQ$44,COLUMN('Non-energy Multiplier'!AM$1),0)</f>
        <v>0</v>
      </c>
      <c r="AN26" s="136">
        <f>$C26*VLOOKUP($A26,'Non-energy Multiplier'!$A$1:$AQ$44,COLUMN('Non-energy Multiplier'!AN$1),0)</f>
        <v>0</v>
      </c>
      <c r="AO26" s="136">
        <f>$C26*VLOOKUP($A26,'Non-energy Multiplier'!$A$1:$AQ$44,COLUMN('Non-energy Multiplier'!AO$1),0)</f>
        <v>0</v>
      </c>
      <c r="AP26" s="136">
        <f>$C26*VLOOKUP($A26,'Non-energy Multiplier'!$A$1:$AQ$44,COLUMN('Non-energy Multiplier'!AP$1),0)</f>
        <v>0</v>
      </c>
      <c r="AQ26" s="136">
        <f>$C26*VLOOKUP($A26,'Non-energy Multiplier'!$A$1:$AQ$44,COLUMN('Non-energy Multiplier'!AQ$1),0)</f>
        <v>0</v>
      </c>
      <c r="AR26" s="136" t="str">
        <f>VLOOKUP($A26,'Sector Match'!$A$1:$B$43,2,0)</f>
        <v>rubber and plastic products 22</v>
      </c>
    </row>
    <row r="27" spans="1:44" x14ac:dyDescent="0.2">
      <c r="A27" s="12" t="s">
        <v>25</v>
      </c>
      <c r="B27" s="136">
        <f>'Non-energy Use 2019'!G140</f>
        <v>697017439238777</v>
      </c>
      <c r="C27" s="136">
        <f>'Non-energy Use 2020'!G139</f>
        <v>762918104282268.25</v>
      </c>
      <c r="D27" s="136">
        <f>$C27*VLOOKUP($A27,'Non-energy Multiplier'!$A$1:$AQ$44,COLUMN('Non-energy Multiplier'!D$1),0)</f>
        <v>764612831145241.75</v>
      </c>
      <c r="E27" s="136">
        <f>$C27*VLOOKUP($A27,'Non-energy Multiplier'!$A$1:$AQ$44,COLUMN('Non-energy Multiplier'!E$1),0)</f>
        <v>766307558008215.13</v>
      </c>
      <c r="F27" s="136">
        <f>$C27*VLOOKUP($A27,'Non-energy Multiplier'!$A$1:$AQ$44,COLUMN('Non-energy Multiplier'!F$1),0)</f>
        <v>768002284871188.63</v>
      </c>
      <c r="G27" s="136">
        <f>$C27*VLOOKUP($A27,'Non-energy Multiplier'!$A$1:$AQ$44,COLUMN('Non-energy Multiplier'!G$1),0)</f>
        <v>769697011734162.25</v>
      </c>
      <c r="H27" s="136">
        <f>$C27*VLOOKUP($A27,'Non-energy Multiplier'!$A$1:$AQ$44,COLUMN('Non-energy Multiplier'!H$1),0)</f>
        <v>771391738597135.75</v>
      </c>
      <c r="I27" s="136">
        <f>$C27*VLOOKUP($A27,'Non-energy Multiplier'!$A$1:$AQ$44,COLUMN('Non-energy Multiplier'!I$1),0)</f>
        <v>781172312977479.38</v>
      </c>
      <c r="J27" s="136">
        <f>$C27*VLOOKUP($A27,'Non-energy Multiplier'!$A$1:$AQ$44,COLUMN('Non-energy Multiplier'!J$1),0)</f>
        <v>790952887357823.13</v>
      </c>
      <c r="K27" s="136">
        <f>$C27*VLOOKUP($A27,'Non-energy Multiplier'!$A$1:$AQ$44,COLUMN('Non-energy Multiplier'!K$1),0)</f>
        <v>800733461738167</v>
      </c>
      <c r="L27" s="136">
        <f>$C27*VLOOKUP($A27,'Non-energy Multiplier'!$A$1:$AQ$44,COLUMN('Non-energy Multiplier'!L$1),0)</f>
        <v>810514036118510.63</v>
      </c>
      <c r="M27" s="136">
        <f>$C27*VLOOKUP($A27,'Non-energy Multiplier'!$A$1:$AQ$44,COLUMN('Non-energy Multiplier'!M$1),0)</f>
        <v>820294610498854.5</v>
      </c>
      <c r="N27" s="136">
        <f>$C27*VLOOKUP($A27,'Non-energy Multiplier'!$A$1:$AQ$44,COLUMN('Non-energy Multiplier'!N$1),0)</f>
        <v>811011475650877.13</v>
      </c>
      <c r="O27" s="136">
        <f>$C27*VLOOKUP($A27,'Non-energy Multiplier'!$A$1:$AQ$44,COLUMN('Non-energy Multiplier'!O$1),0)</f>
        <v>801728340802899.63</v>
      </c>
      <c r="P27" s="136">
        <f>$C27*VLOOKUP($A27,'Non-energy Multiplier'!$A$1:$AQ$44,COLUMN('Non-energy Multiplier'!P$1),0)</f>
        <v>792445205954922.25</v>
      </c>
      <c r="Q27" s="136">
        <f>$C27*VLOOKUP($A27,'Non-energy Multiplier'!$A$1:$AQ$44,COLUMN('Non-energy Multiplier'!Q$1),0)</f>
        <v>783162071106945</v>
      </c>
      <c r="R27" s="136">
        <f>$C27*VLOOKUP($A27,'Non-energy Multiplier'!$A$1:$AQ$44,COLUMN('Non-energy Multiplier'!R$1),0)</f>
        <v>773878936258967.63</v>
      </c>
      <c r="S27" s="136">
        <f>$C27*VLOOKUP($A27,'Non-energy Multiplier'!$A$1:$AQ$44,COLUMN('Non-energy Multiplier'!S$1),0)</f>
        <v>760628300599700.88</v>
      </c>
      <c r="T27" s="136">
        <f>$C27*VLOOKUP($A27,'Non-energy Multiplier'!$A$1:$AQ$44,COLUMN('Non-energy Multiplier'!T$1),0)</f>
        <v>747377664940434.13</v>
      </c>
      <c r="U27" s="136">
        <f>$C27*VLOOKUP($A27,'Non-energy Multiplier'!$A$1:$AQ$44,COLUMN('Non-energy Multiplier'!U$1),0)</f>
        <v>734127029281167.5</v>
      </c>
      <c r="V27" s="136">
        <f>$C27*VLOOKUP($A27,'Non-energy Multiplier'!$A$1:$AQ$44,COLUMN('Non-energy Multiplier'!V$1),0)</f>
        <v>720876393621900.88</v>
      </c>
      <c r="W27" s="136">
        <f>$C27*VLOOKUP($A27,'Non-energy Multiplier'!$A$1:$AQ$44,COLUMN('Non-energy Multiplier'!W$1),0)</f>
        <v>707625757962634.13</v>
      </c>
      <c r="X27" s="136">
        <f>$C27*VLOOKUP($A27,'Non-energy Multiplier'!$A$1:$AQ$44,COLUMN('Non-energy Multiplier'!X$1),0)</f>
        <v>689453594949327.13</v>
      </c>
      <c r="Y27" s="136">
        <f>$C27*VLOOKUP($A27,'Non-energy Multiplier'!$A$1:$AQ$44,COLUMN('Non-energy Multiplier'!Y$1),0)</f>
        <v>671281431936020.25</v>
      </c>
      <c r="Z27" s="136">
        <f>$C27*VLOOKUP($A27,'Non-energy Multiplier'!$A$1:$AQ$44,COLUMN('Non-energy Multiplier'!Z$1),0)</f>
        <v>653109268922713.25</v>
      </c>
      <c r="AA27" s="136">
        <f>$C27*VLOOKUP($A27,'Non-energy Multiplier'!$A$1:$AQ$44,COLUMN('Non-energy Multiplier'!AA$1),0)</f>
        <v>634937105909406.25</v>
      </c>
      <c r="AB27" s="136">
        <f>$C27*VLOOKUP($A27,'Non-energy Multiplier'!$A$1:$AQ$44,COLUMN('Non-energy Multiplier'!AB$1),0)</f>
        <v>616764942896099.25</v>
      </c>
      <c r="AC27" s="136">
        <f>$C27*VLOOKUP($A27,'Non-energy Multiplier'!$A$1:$AQ$44,COLUMN('Non-energy Multiplier'!AC$1),0)</f>
        <v>602733303140122</v>
      </c>
      <c r="AD27" s="136">
        <f>$C27*VLOOKUP($A27,'Non-energy Multiplier'!$A$1:$AQ$44,COLUMN('Non-energy Multiplier'!AD$1),0)</f>
        <v>588701663384144.88</v>
      </c>
      <c r="AE27" s="136">
        <f>$C27*VLOOKUP($A27,'Non-energy Multiplier'!$A$1:$AQ$44,COLUMN('Non-energy Multiplier'!AE$1),0)</f>
        <v>574670023628167.75</v>
      </c>
      <c r="AF27" s="136">
        <f>$C27*VLOOKUP($A27,'Non-energy Multiplier'!$A$1:$AQ$44,COLUMN('Non-energy Multiplier'!AF$1),0)</f>
        <v>560638383872190.56</v>
      </c>
      <c r="AG27" s="136">
        <f>$C27*VLOOKUP($A27,'Non-energy Multiplier'!$A$1:$AQ$44,COLUMN('Non-energy Multiplier'!AG$1),0)</f>
        <v>546606744116213.38</v>
      </c>
      <c r="AH27" s="136">
        <f>$C27*VLOOKUP($A27,'Non-energy Multiplier'!$A$1:$AQ$44,COLUMN('Non-energy Multiplier'!AH$1),0)</f>
        <v>538167093692683.38</v>
      </c>
      <c r="AI27" s="136">
        <f>$C27*VLOOKUP($A27,'Non-energy Multiplier'!$A$1:$AQ$44,COLUMN('Non-energy Multiplier'!AI$1),0)</f>
        <v>529727443269153.25</v>
      </c>
      <c r="AJ27" s="136">
        <f>$C27*VLOOKUP($A27,'Non-energy Multiplier'!$A$1:$AQ$44,COLUMN('Non-energy Multiplier'!AJ$1),0)</f>
        <v>521287792845623.25</v>
      </c>
      <c r="AK27" s="136">
        <f>$C27*VLOOKUP($A27,'Non-energy Multiplier'!$A$1:$AQ$44,COLUMN('Non-energy Multiplier'!AK$1),0)</f>
        <v>512848142422093.19</v>
      </c>
      <c r="AL27" s="136">
        <f>$C27*VLOOKUP($A27,'Non-energy Multiplier'!$A$1:$AQ$44,COLUMN('Non-energy Multiplier'!AL$1),0)</f>
        <v>504408491998563.19</v>
      </c>
      <c r="AM27" s="136">
        <f>$C27*VLOOKUP($A27,'Non-energy Multiplier'!$A$1:$AQ$44,COLUMN('Non-energy Multiplier'!AM$1),0)</f>
        <v>500194796241522.19</v>
      </c>
      <c r="AN27" s="136">
        <f>$C27*VLOOKUP($A27,'Non-energy Multiplier'!$A$1:$AQ$44,COLUMN('Non-energy Multiplier'!AN$1),0)</f>
        <v>495981100484481.13</v>
      </c>
      <c r="AO27" s="136">
        <f>$C27*VLOOKUP($A27,'Non-energy Multiplier'!$A$1:$AQ$44,COLUMN('Non-energy Multiplier'!AO$1),0)</f>
        <v>491767404727440.13</v>
      </c>
      <c r="AP27" s="136">
        <f>$C27*VLOOKUP($A27,'Non-energy Multiplier'!$A$1:$AQ$44,COLUMN('Non-energy Multiplier'!AP$1),0)</f>
        <v>487553708970399.13</v>
      </c>
      <c r="AQ27" s="136">
        <f>$C27*VLOOKUP($A27,'Non-energy Multiplier'!$A$1:$AQ$44,COLUMN('Non-energy Multiplier'!AQ$1),0)</f>
        <v>483340013213358</v>
      </c>
      <c r="AR27" s="136" t="str">
        <f>VLOOKUP($A27,'Sector Match'!$A$1:$B$43,2,0)</f>
        <v>cement and other nonmetallic minerals 239</v>
      </c>
    </row>
    <row r="28" spans="1:44" x14ac:dyDescent="0.2">
      <c r="A28" s="12" t="s">
        <v>26</v>
      </c>
      <c r="B28" s="136">
        <f>'Non-energy Use 2019'!G141</f>
        <v>0</v>
      </c>
      <c r="C28" s="136">
        <f>'Non-energy Use 2020'!G140</f>
        <v>0</v>
      </c>
      <c r="D28" s="136">
        <f>$C28*VLOOKUP($A28,'Non-energy Multiplier'!$A$1:$AQ$44,COLUMN('Non-energy Multiplier'!D$1),0)</f>
        <v>0</v>
      </c>
      <c r="E28" s="136">
        <f>$C28*VLOOKUP($A28,'Non-energy Multiplier'!$A$1:$AQ$44,COLUMN('Non-energy Multiplier'!E$1),0)</f>
        <v>0</v>
      </c>
      <c r="F28" s="136">
        <f>$C28*VLOOKUP($A28,'Non-energy Multiplier'!$A$1:$AQ$44,COLUMN('Non-energy Multiplier'!F$1),0)</f>
        <v>0</v>
      </c>
      <c r="G28" s="136">
        <f>$C28*VLOOKUP($A28,'Non-energy Multiplier'!$A$1:$AQ$44,COLUMN('Non-energy Multiplier'!G$1),0)</f>
        <v>0</v>
      </c>
      <c r="H28" s="136">
        <f>$C28*VLOOKUP($A28,'Non-energy Multiplier'!$A$1:$AQ$44,COLUMN('Non-energy Multiplier'!H$1),0)</f>
        <v>0</v>
      </c>
      <c r="I28" s="136">
        <f>$C28*VLOOKUP($A28,'Non-energy Multiplier'!$A$1:$AQ$44,COLUMN('Non-energy Multiplier'!I$1),0)</f>
        <v>0</v>
      </c>
      <c r="J28" s="136">
        <f>$C28*VLOOKUP($A28,'Non-energy Multiplier'!$A$1:$AQ$44,COLUMN('Non-energy Multiplier'!J$1),0)</f>
        <v>0</v>
      </c>
      <c r="K28" s="136">
        <f>$C28*VLOOKUP($A28,'Non-energy Multiplier'!$A$1:$AQ$44,COLUMN('Non-energy Multiplier'!K$1),0)</f>
        <v>0</v>
      </c>
      <c r="L28" s="136">
        <f>$C28*VLOOKUP($A28,'Non-energy Multiplier'!$A$1:$AQ$44,COLUMN('Non-energy Multiplier'!L$1),0)</f>
        <v>0</v>
      </c>
      <c r="M28" s="136">
        <f>$C28*VLOOKUP($A28,'Non-energy Multiplier'!$A$1:$AQ$44,COLUMN('Non-energy Multiplier'!M$1),0)</f>
        <v>0</v>
      </c>
      <c r="N28" s="136">
        <f>$C28*VLOOKUP($A28,'Non-energy Multiplier'!$A$1:$AQ$44,COLUMN('Non-energy Multiplier'!N$1),0)</f>
        <v>0</v>
      </c>
      <c r="O28" s="136">
        <f>$C28*VLOOKUP($A28,'Non-energy Multiplier'!$A$1:$AQ$44,COLUMN('Non-energy Multiplier'!O$1),0)</f>
        <v>0</v>
      </c>
      <c r="P28" s="136">
        <f>$C28*VLOOKUP($A28,'Non-energy Multiplier'!$A$1:$AQ$44,COLUMN('Non-energy Multiplier'!P$1),0)</f>
        <v>0</v>
      </c>
      <c r="Q28" s="136">
        <f>$C28*VLOOKUP($A28,'Non-energy Multiplier'!$A$1:$AQ$44,COLUMN('Non-energy Multiplier'!Q$1),0)</f>
        <v>0</v>
      </c>
      <c r="R28" s="136">
        <f>$C28*VLOOKUP($A28,'Non-energy Multiplier'!$A$1:$AQ$44,COLUMN('Non-energy Multiplier'!R$1),0)</f>
        <v>0</v>
      </c>
      <c r="S28" s="136">
        <f>$C28*VLOOKUP($A28,'Non-energy Multiplier'!$A$1:$AQ$44,COLUMN('Non-energy Multiplier'!S$1),0)</f>
        <v>0</v>
      </c>
      <c r="T28" s="136">
        <f>$C28*VLOOKUP($A28,'Non-energy Multiplier'!$A$1:$AQ$44,COLUMN('Non-energy Multiplier'!T$1),0)</f>
        <v>0</v>
      </c>
      <c r="U28" s="136">
        <f>$C28*VLOOKUP($A28,'Non-energy Multiplier'!$A$1:$AQ$44,COLUMN('Non-energy Multiplier'!U$1),0)</f>
        <v>0</v>
      </c>
      <c r="V28" s="136">
        <f>$C28*VLOOKUP($A28,'Non-energy Multiplier'!$A$1:$AQ$44,COLUMN('Non-energy Multiplier'!V$1),0)</f>
        <v>0</v>
      </c>
      <c r="W28" s="136">
        <f>$C28*VLOOKUP($A28,'Non-energy Multiplier'!$A$1:$AQ$44,COLUMN('Non-energy Multiplier'!W$1),0)</f>
        <v>0</v>
      </c>
      <c r="X28" s="136">
        <f>$C28*VLOOKUP($A28,'Non-energy Multiplier'!$A$1:$AQ$44,COLUMN('Non-energy Multiplier'!X$1),0)</f>
        <v>0</v>
      </c>
      <c r="Y28" s="136">
        <f>$C28*VLOOKUP($A28,'Non-energy Multiplier'!$A$1:$AQ$44,COLUMN('Non-energy Multiplier'!Y$1),0)</f>
        <v>0</v>
      </c>
      <c r="Z28" s="136">
        <f>$C28*VLOOKUP($A28,'Non-energy Multiplier'!$A$1:$AQ$44,COLUMN('Non-energy Multiplier'!Z$1),0)</f>
        <v>0</v>
      </c>
      <c r="AA28" s="136">
        <f>$C28*VLOOKUP($A28,'Non-energy Multiplier'!$A$1:$AQ$44,COLUMN('Non-energy Multiplier'!AA$1),0)</f>
        <v>0</v>
      </c>
      <c r="AB28" s="136">
        <f>$C28*VLOOKUP($A28,'Non-energy Multiplier'!$A$1:$AQ$44,COLUMN('Non-energy Multiplier'!AB$1),0)</f>
        <v>0</v>
      </c>
      <c r="AC28" s="136">
        <f>$C28*VLOOKUP($A28,'Non-energy Multiplier'!$A$1:$AQ$44,COLUMN('Non-energy Multiplier'!AC$1),0)</f>
        <v>0</v>
      </c>
      <c r="AD28" s="136">
        <f>$C28*VLOOKUP($A28,'Non-energy Multiplier'!$A$1:$AQ$44,COLUMN('Non-energy Multiplier'!AD$1),0)</f>
        <v>0</v>
      </c>
      <c r="AE28" s="136">
        <f>$C28*VLOOKUP($A28,'Non-energy Multiplier'!$A$1:$AQ$44,COLUMN('Non-energy Multiplier'!AE$1),0)</f>
        <v>0</v>
      </c>
      <c r="AF28" s="136">
        <f>$C28*VLOOKUP($A28,'Non-energy Multiplier'!$A$1:$AQ$44,COLUMN('Non-energy Multiplier'!AF$1),0)</f>
        <v>0</v>
      </c>
      <c r="AG28" s="136">
        <f>$C28*VLOOKUP($A28,'Non-energy Multiplier'!$A$1:$AQ$44,COLUMN('Non-energy Multiplier'!AG$1),0)</f>
        <v>0</v>
      </c>
      <c r="AH28" s="136">
        <f>$C28*VLOOKUP($A28,'Non-energy Multiplier'!$A$1:$AQ$44,COLUMN('Non-energy Multiplier'!AH$1),0)</f>
        <v>0</v>
      </c>
      <c r="AI28" s="136">
        <f>$C28*VLOOKUP($A28,'Non-energy Multiplier'!$A$1:$AQ$44,COLUMN('Non-energy Multiplier'!AI$1),0)</f>
        <v>0</v>
      </c>
      <c r="AJ28" s="136">
        <f>$C28*VLOOKUP($A28,'Non-energy Multiplier'!$A$1:$AQ$44,COLUMN('Non-energy Multiplier'!AJ$1),0)</f>
        <v>0</v>
      </c>
      <c r="AK28" s="136">
        <f>$C28*VLOOKUP($A28,'Non-energy Multiplier'!$A$1:$AQ$44,COLUMN('Non-energy Multiplier'!AK$1),0)</f>
        <v>0</v>
      </c>
      <c r="AL28" s="136">
        <f>$C28*VLOOKUP($A28,'Non-energy Multiplier'!$A$1:$AQ$44,COLUMN('Non-energy Multiplier'!AL$1),0)</f>
        <v>0</v>
      </c>
      <c r="AM28" s="136">
        <f>$C28*VLOOKUP($A28,'Non-energy Multiplier'!$A$1:$AQ$44,COLUMN('Non-energy Multiplier'!AM$1),0)</f>
        <v>0</v>
      </c>
      <c r="AN28" s="136">
        <f>$C28*VLOOKUP($A28,'Non-energy Multiplier'!$A$1:$AQ$44,COLUMN('Non-energy Multiplier'!AN$1),0)</f>
        <v>0</v>
      </c>
      <c r="AO28" s="136">
        <f>$C28*VLOOKUP($A28,'Non-energy Multiplier'!$A$1:$AQ$44,COLUMN('Non-energy Multiplier'!AO$1),0)</f>
        <v>0</v>
      </c>
      <c r="AP28" s="136">
        <f>$C28*VLOOKUP($A28,'Non-energy Multiplier'!$A$1:$AQ$44,COLUMN('Non-energy Multiplier'!AP$1),0)</f>
        <v>0</v>
      </c>
      <c r="AQ28" s="136">
        <f>$C28*VLOOKUP($A28,'Non-energy Multiplier'!$A$1:$AQ$44,COLUMN('Non-energy Multiplier'!AQ$1),0)</f>
        <v>0</v>
      </c>
      <c r="AR28" s="136" t="str">
        <f>VLOOKUP($A28,'Sector Match'!$A$1:$B$43,2,0)</f>
        <v>iron and steel 241</v>
      </c>
    </row>
    <row r="29" spans="1:44" x14ac:dyDescent="0.2">
      <c r="A29" s="12" t="s">
        <v>27</v>
      </c>
      <c r="B29" s="136">
        <f>'Non-energy Use 2019'!G142</f>
        <v>66695916741802.945</v>
      </c>
      <c r="C29" s="136">
        <f>'Non-energy Use 2020'!G141</f>
        <v>67034308554178.563</v>
      </c>
      <c r="D29" s="136">
        <f>$C29*VLOOKUP($A29,'Non-energy Multiplier'!$A$1:$AQ$44,COLUMN('Non-energy Multiplier'!D$1),0)</f>
        <v>71794357713341.359</v>
      </c>
      <c r="E29" s="136">
        <f>$C29*VLOOKUP($A29,'Non-energy Multiplier'!$A$1:$AQ$44,COLUMN('Non-energy Multiplier'!E$1),0)</f>
        <v>76554406872504.156</v>
      </c>
      <c r="F29" s="136">
        <f>$C29*VLOOKUP($A29,'Non-energy Multiplier'!$A$1:$AQ$44,COLUMN('Non-energy Multiplier'!F$1),0)</f>
        <v>81314456031666.953</v>
      </c>
      <c r="G29" s="136">
        <f>$C29*VLOOKUP($A29,'Non-energy Multiplier'!$A$1:$AQ$44,COLUMN('Non-energy Multiplier'!G$1),0)</f>
        <v>86074505190829.766</v>
      </c>
      <c r="H29" s="136">
        <f>$C29*VLOOKUP($A29,'Non-energy Multiplier'!$A$1:$AQ$44,COLUMN('Non-energy Multiplier'!H$1),0)</f>
        <v>90834554349992.578</v>
      </c>
      <c r="I29" s="136">
        <f>$C29*VLOOKUP($A29,'Non-energy Multiplier'!$A$1:$AQ$44,COLUMN('Non-energy Multiplier'!I$1),0)</f>
        <v>95534201186676.203</v>
      </c>
      <c r="J29" s="136">
        <f>$C29*VLOOKUP($A29,'Non-energy Multiplier'!$A$1:$AQ$44,COLUMN('Non-energy Multiplier'!J$1),0)</f>
        <v>100233848023359.83</v>
      </c>
      <c r="K29" s="136">
        <f>$C29*VLOOKUP($A29,'Non-energy Multiplier'!$A$1:$AQ$44,COLUMN('Non-energy Multiplier'!K$1),0)</f>
        <v>104933494860043.45</v>
      </c>
      <c r="L29" s="136">
        <f>$C29*VLOOKUP($A29,'Non-energy Multiplier'!$A$1:$AQ$44,COLUMN('Non-energy Multiplier'!L$1),0)</f>
        <v>109633141696727.09</v>
      </c>
      <c r="M29" s="136">
        <f>$C29*VLOOKUP($A29,'Non-energy Multiplier'!$A$1:$AQ$44,COLUMN('Non-energy Multiplier'!M$1),0)</f>
        <v>114332788533410.73</v>
      </c>
      <c r="N29" s="136">
        <f>$C29*VLOOKUP($A29,'Non-energy Multiplier'!$A$1:$AQ$44,COLUMN('Non-energy Multiplier'!N$1),0)</f>
        <v>116868538134045.02</v>
      </c>
      <c r="O29" s="136">
        <f>$C29*VLOOKUP($A29,'Non-energy Multiplier'!$A$1:$AQ$44,COLUMN('Non-energy Multiplier'!O$1),0)</f>
        <v>119404287734679.3</v>
      </c>
      <c r="P29" s="136">
        <f>$C29*VLOOKUP($A29,'Non-energy Multiplier'!$A$1:$AQ$44,COLUMN('Non-energy Multiplier'!P$1),0)</f>
        <v>121940037335313.59</v>
      </c>
      <c r="Q29" s="136">
        <f>$C29*VLOOKUP($A29,'Non-energy Multiplier'!$A$1:$AQ$44,COLUMN('Non-energy Multiplier'!Q$1),0)</f>
        <v>124475786935947.88</v>
      </c>
      <c r="R29" s="136">
        <f>$C29*VLOOKUP($A29,'Non-energy Multiplier'!$A$1:$AQ$44,COLUMN('Non-energy Multiplier'!R$1),0)</f>
        <v>127011536536582.17</v>
      </c>
      <c r="S29" s="136">
        <f>$C29*VLOOKUP($A29,'Non-energy Multiplier'!$A$1:$AQ$44,COLUMN('Non-energy Multiplier'!S$1),0)</f>
        <v>127755241265752.06</v>
      </c>
      <c r="T29" s="136">
        <f>$C29*VLOOKUP($A29,'Non-energy Multiplier'!$A$1:$AQ$44,COLUMN('Non-energy Multiplier'!T$1),0)</f>
        <v>128498945994921.97</v>
      </c>
      <c r="U29" s="136">
        <f>$C29*VLOOKUP($A29,'Non-energy Multiplier'!$A$1:$AQ$44,COLUMN('Non-energy Multiplier'!U$1),0)</f>
        <v>129242650724091.84</v>
      </c>
      <c r="V29" s="136">
        <f>$C29*VLOOKUP($A29,'Non-energy Multiplier'!$A$1:$AQ$44,COLUMN('Non-energy Multiplier'!V$1),0)</f>
        <v>129986355453261.73</v>
      </c>
      <c r="W29" s="136">
        <f>$C29*VLOOKUP($A29,'Non-energy Multiplier'!$A$1:$AQ$44,COLUMN('Non-energy Multiplier'!W$1),0)</f>
        <v>130730060182431.61</v>
      </c>
      <c r="X29" s="136">
        <f>$C29*VLOOKUP($A29,'Non-energy Multiplier'!$A$1:$AQ$44,COLUMN('Non-energy Multiplier'!X$1),0)</f>
        <v>130403019118820.23</v>
      </c>
      <c r="Y29" s="136">
        <f>$C29*VLOOKUP($A29,'Non-energy Multiplier'!$A$1:$AQ$44,COLUMN('Non-energy Multiplier'!Y$1),0)</f>
        <v>130075978055208.83</v>
      </c>
      <c r="Z29" s="136">
        <f>$C29*VLOOKUP($A29,'Non-energy Multiplier'!$A$1:$AQ$44,COLUMN('Non-energy Multiplier'!Z$1),0)</f>
        <v>129748936991597.44</v>
      </c>
      <c r="AA29" s="136">
        <f>$C29*VLOOKUP($A29,'Non-energy Multiplier'!$A$1:$AQ$44,COLUMN('Non-energy Multiplier'!AA$1),0)</f>
        <v>129421895927986.03</v>
      </c>
      <c r="AB29" s="136">
        <f>$C29*VLOOKUP($A29,'Non-energy Multiplier'!$A$1:$AQ$44,COLUMN('Non-energy Multiplier'!AB$1),0)</f>
        <v>129094854864374.64</v>
      </c>
      <c r="AC29" s="136">
        <f>$C29*VLOOKUP($A29,'Non-energy Multiplier'!$A$1:$AQ$44,COLUMN('Non-energy Multiplier'!AC$1),0)</f>
        <v>127370026944370.56</v>
      </c>
      <c r="AD29" s="136">
        <f>$C29*VLOOKUP($A29,'Non-energy Multiplier'!$A$1:$AQ$44,COLUMN('Non-energy Multiplier'!AD$1),0)</f>
        <v>125645199024366.47</v>
      </c>
      <c r="AE29" s="136">
        <f>$C29*VLOOKUP($A29,'Non-energy Multiplier'!$A$1:$AQ$44,COLUMN('Non-energy Multiplier'!AE$1),0)</f>
        <v>123920371104362.42</v>
      </c>
      <c r="AF29" s="136">
        <f>$C29*VLOOKUP($A29,'Non-energy Multiplier'!$A$1:$AQ$44,COLUMN('Non-energy Multiplier'!AF$1),0)</f>
        <v>122195543184358.34</v>
      </c>
      <c r="AG29" s="136">
        <f>$C29*VLOOKUP($A29,'Non-energy Multiplier'!$A$1:$AQ$44,COLUMN('Non-energy Multiplier'!AG$1),0)</f>
        <v>120470715264354.27</v>
      </c>
      <c r="AH29" s="136">
        <f>$C29*VLOOKUP($A29,'Non-energy Multiplier'!$A$1:$AQ$44,COLUMN('Non-energy Multiplier'!AH$1),0)</f>
        <v>117697547202055.69</v>
      </c>
      <c r="AI29" s="136">
        <f>$C29*VLOOKUP($A29,'Non-energy Multiplier'!$A$1:$AQ$44,COLUMN('Non-energy Multiplier'!AI$1),0)</f>
        <v>114924379139757.09</v>
      </c>
      <c r="AJ29" s="136">
        <f>$C29*VLOOKUP($A29,'Non-energy Multiplier'!$A$1:$AQ$44,COLUMN('Non-energy Multiplier'!AJ$1),0)</f>
        <v>112151211077458.5</v>
      </c>
      <c r="AK29" s="136">
        <f>$C29*VLOOKUP($A29,'Non-energy Multiplier'!$A$1:$AQ$44,COLUMN('Non-energy Multiplier'!AK$1),0)</f>
        <v>109378043015159.92</v>
      </c>
      <c r="AL29" s="136">
        <f>$C29*VLOOKUP($A29,'Non-energy Multiplier'!$A$1:$AQ$44,COLUMN('Non-energy Multiplier'!AL$1),0)</f>
        <v>106604874952861.33</v>
      </c>
      <c r="AM29" s="136">
        <f>$C29*VLOOKUP($A29,'Non-energy Multiplier'!$A$1:$AQ$44,COLUMN('Non-energy Multiplier'!AM$1),0)</f>
        <v>103827225760465.38</v>
      </c>
      <c r="AN29" s="136">
        <f>$C29*VLOOKUP($A29,'Non-energy Multiplier'!$A$1:$AQ$44,COLUMN('Non-energy Multiplier'!AN$1),0)</f>
        <v>101049576568069.45</v>
      </c>
      <c r="AO29" s="136">
        <f>$C29*VLOOKUP($A29,'Non-energy Multiplier'!$A$1:$AQ$44,COLUMN('Non-energy Multiplier'!AO$1),0)</f>
        <v>98271927375673.5</v>
      </c>
      <c r="AP29" s="136">
        <f>$C29*VLOOKUP($A29,'Non-energy Multiplier'!$A$1:$AQ$44,COLUMN('Non-energy Multiplier'!AP$1),0)</f>
        <v>95494278183277.547</v>
      </c>
      <c r="AQ29" s="136">
        <f>$C29*VLOOKUP($A29,'Non-energy Multiplier'!$A$1:$AQ$44,COLUMN('Non-energy Multiplier'!AQ$1),0)</f>
        <v>92716628990881.625</v>
      </c>
      <c r="AR29" s="136" t="str">
        <f>VLOOKUP($A29,'Sector Match'!$A$1:$B$43,2,0)</f>
        <v>other metals 242</v>
      </c>
    </row>
    <row r="30" spans="1:44" x14ac:dyDescent="0.2">
      <c r="A30" s="12" t="s">
        <v>28</v>
      </c>
      <c r="B30" s="136">
        <f>'Non-energy Use 2019'!G143</f>
        <v>0</v>
      </c>
      <c r="C30" s="136">
        <f>'Non-energy Use 2020'!G142</f>
        <v>0</v>
      </c>
      <c r="D30" s="136">
        <f>$C30*VLOOKUP($A30,'Non-energy Multiplier'!$A$1:$AQ$44,COLUMN('Non-energy Multiplier'!D$1),0)</f>
        <v>0</v>
      </c>
      <c r="E30" s="136">
        <f>$C30*VLOOKUP($A30,'Non-energy Multiplier'!$A$1:$AQ$44,COLUMN('Non-energy Multiplier'!E$1),0)</f>
        <v>0</v>
      </c>
      <c r="F30" s="136">
        <f>$C30*VLOOKUP($A30,'Non-energy Multiplier'!$A$1:$AQ$44,COLUMN('Non-energy Multiplier'!F$1),0)</f>
        <v>0</v>
      </c>
      <c r="G30" s="136">
        <f>$C30*VLOOKUP($A30,'Non-energy Multiplier'!$A$1:$AQ$44,COLUMN('Non-energy Multiplier'!G$1),0)</f>
        <v>0</v>
      </c>
      <c r="H30" s="136">
        <f>$C30*VLOOKUP($A30,'Non-energy Multiplier'!$A$1:$AQ$44,COLUMN('Non-energy Multiplier'!H$1),0)</f>
        <v>0</v>
      </c>
      <c r="I30" s="136">
        <f>$C30*VLOOKUP($A30,'Non-energy Multiplier'!$A$1:$AQ$44,COLUMN('Non-energy Multiplier'!I$1),0)</f>
        <v>0</v>
      </c>
      <c r="J30" s="136">
        <f>$C30*VLOOKUP($A30,'Non-energy Multiplier'!$A$1:$AQ$44,COLUMN('Non-energy Multiplier'!J$1),0)</f>
        <v>0</v>
      </c>
      <c r="K30" s="136">
        <f>$C30*VLOOKUP($A30,'Non-energy Multiplier'!$A$1:$AQ$44,COLUMN('Non-energy Multiplier'!K$1),0)</f>
        <v>0</v>
      </c>
      <c r="L30" s="136">
        <f>$C30*VLOOKUP($A30,'Non-energy Multiplier'!$A$1:$AQ$44,COLUMN('Non-energy Multiplier'!L$1),0)</f>
        <v>0</v>
      </c>
      <c r="M30" s="136">
        <f>$C30*VLOOKUP($A30,'Non-energy Multiplier'!$A$1:$AQ$44,COLUMN('Non-energy Multiplier'!M$1),0)</f>
        <v>0</v>
      </c>
      <c r="N30" s="136">
        <f>$C30*VLOOKUP($A30,'Non-energy Multiplier'!$A$1:$AQ$44,COLUMN('Non-energy Multiplier'!N$1),0)</f>
        <v>0</v>
      </c>
      <c r="O30" s="136">
        <f>$C30*VLOOKUP($A30,'Non-energy Multiplier'!$A$1:$AQ$44,COLUMN('Non-energy Multiplier'!O$1),0)</f>
        <v>0</v>
      </c>
      <c r="P30" s="136">
        <f>$C30*VLOOKUP($A30,'Non-energy Multiplier'!$A$1:$AQ$44,COLUMN('Non-energy Multiplier'!P$1),0)</f>
        <v>0</v>
      </c>
      <c r="Q30" s="136">
        <f>$C30*VLOOKUP($A30,'Non-energy Multiplier'!$A$1:$AQ$44,COLUMN('Non-energy Multiplier'!Q$1),0)</f>
        <v>0</v>
      </c>
      <c r="R30" s="136">
        <f>$C30*VLOOKUP($A30,'Non-energy Multiplier'!$A$1:$AQ$44,COLUMN('Non-energy Multiplier'!R$1),0)</f>
        <v>0</v>
      </c>
      <c r="S30" s="136">
        <f>$C30*VLOOKUP($A30,'Non-energy Multiplier'!$A$1:$AQ$44,COLUMN('Non-energy Multiplier'!S$1),0)</f>
        <v>0</v>
      </c>
      <c r="T30" s="136">
        <f>$C30*VLOOKUP($A30,'Non-energy Multiplier'!$A$1:$AQ$44,COLUMN('Non-energy Multiplier'!T$1),0)</f>
        <v>0</v>
      </c>
      <c r="U30" s="136">
        <f>$C30*VLOOKUP($A30,'Non-energy Multiplier'!$A$1:$AQ$44,COLUMN('Non-energy Multiplier'!U$1),0)</f>
        <v>0</v>
      </c>
      <c r="V30" s="136">
        <f>$C30*VLOOKUP($A30,'Non-energy Multiplier'!$A$1:$AQ$44,COLUMN('Non-energy Multiplier'!V$1),0)</f>
        <v>0</v>
      </c>
      <c r="W30" s="136">
        <f>$C30*VLOOKUP($A30,'Non-energy Multiplier'!$A$1:$AQ$44,COLUMN('Non-energy Multiplier'!W$1),0)</f>
        <v>0</v>
      </c>
      <c r="X30" s="136">
        <f>$C30*VLOOKUP($A30,'Non-energy Multiplier'!$A$1:$AQ$44,COLUMN('Non-energy Multiplier'!X$1),0)</f>
        <v>0</v>
      </c>
      <c r="Y30" s="136">
        <f>$C30*VLOOKUP($A30,'Non-energy Multiplier'!$A$1:$AQ$44,COLUMN('Non-energy Multiplier'!Y$1),0)</f>
        <v>0</v>
      </c>
      <c r="Z30" s="136">
        <f>$C30*VLOOKUP($A30,'Non-energy Multiplier'!$A$1:$AQ$44,COLUMN('Non-energy Multiplier'!Z$1),0)</f>
        <v>0</v>
      </c>
      <c r="AA30" s="136">
        <f>$C30*VLOOKUP($A30,'Non-energy Multiplier'!$A$1:$AQ$44,COLUMN('Non-energy Multiplier'!AA$1),0)</f>
        <v>0</v>
      </c>
      <c r="AB30" s="136">
        <f>$C30*VLOOKUP($A30,'Non-energy Multiplier'!$A$1:$AQ$44,COLUMN('Non-energy Multiplier'!AB$1),0)</f>
        <v>0</v>
      </c>
      <c r="AC30" s="136">
        <f>$C30*VLOOKUP($A30,'Non-energy Multiplier'!$A$1:$AQ$44,COLUMN('Non-energy Multiplier'!AC$1),0)</f>
        <v>0</v>
      </c>
      <c r="AD30" s="136">
        <f>$C30*VLOOKUP($A30,'Non-energy Multiplier'!$A$1:$AQ$44,COLUMN('Non-energy Multiplier'!AD$1),0)</f>
        <v>0</v>
      </c>
      <c r="AE30" s="136">
        <f>$C30*VLOOKUP($A30,'Non-energy Multiplier'!$A$1:$AQ$44,COLUMN('Non-energy Multiplier'!AE$1),0)</f>
        <v>0</v>
      </c>
      <c r="AF30" s="136">
        <f>$C30*VLOOKUP($A30,'Non-energy Multiplier'!$A$1:$AQ$44,COLUMN('Non-energy Multiplier'!AF$1),0)</f>
        <v>0</v>
      </c>
      <c r="AG30" s="136">
        <f>$C30*VLOOKUP($A30,'Non-energy Multiplier'!$A$1:$AQ$44,COLUMN('Non-energy Multiplier'!AG$1),0)</f>
        <v>0</v>
      </c>
      <c r="AH30" s="136">
        <f>$C30*VLOOKUP($A30,'Non-energy Multiplier'!$A$1:$AQ$44,COLUMN('Non-energy Multiplier'!AH$1),0)</f>
        <v>0</v>
      </c>
      <c r="AI30" s="136">
        <f>$C30*VLOOKUP($A30,'Non-energy Multiplier'!$A$1:$AQ$44,COLUMN('Non-energy Multiplier'!AI$1),0)</f>
        <v>0</v>
      </c>
      <c r="AJ30" s="136">
        <f>$C30*VLOOKUP($A30,'Non-energy Multiplier'!$A$1:$AQ$44,COLUMN('Non-energy Multiplier'!AJ$1),0)</f>
        <v>0</v>
      </c>
      <c r="AK30" s="136">
        <f>$C30*VLOOKUP($A30,'Non-energy Multiplier'!$A$1:$AQ$44,COLUMN('Non-energy Multiplier'!AK$1),0)</f>
        <v>0</v>
      </c>
      <c r="AL30" s="136">
        <f>$C30*VLOOKUP($A30,'Non-energy Multiplier'!$A$1:$AQ$44,COLUMN('Non-energy Multiplier'!AL$1),0)</f>
        <v>0</v>
      </c>
      <c r="AM30" s="136">
        <f>$C30*VLOOKUP($A30,'Non-energy Multiplier'!$A$1:$AQ$44,COLUMN('Non-energy Multiplier'!AM$1),0)</f>
        <v>0</v>
      </c>
      <c r="AN30" s="136">
        <f>$C30*VLOOKUP($A30,'Non-energy Multiplier'!$A$1:$AQ$44,COLUMN('Non-energy Multiplier'!AN$1),0)</f>
        <v>0</v>
      </c>
      <c r="AO30" s="136">
        <f>$C30*VLOOKUP($A30,'Non-energy Multiplier'!$A$1:$AQ$44,COLUMN('Non-energy Multiplier'!AO$1),0)</f>
        <v>0</v>
      </c>
      <c r="AP30" s="136">
        <f>$C30*VLOOKUP($A30,'Non-energy Multiplier'!$A$1:$AQ$44,COLUMN('Non-energy Multiplier'!AP$1),0)</f>
        <v>0</v>
      </c>
      <c r="AQ30" s="136">
        <f>$C30*VLOOKUP($A30,'Non-energy Multiplier'!$A$1:$AQ$44,COLUMN('Non-energy Multiplier'!AQ$1),0)</f>
        <v>0</v>
      </c>
      <c r="AR30" s="136" t="str">
        <f>VLOOKUP($A30,'Sector Match'!$A$1:$B$43,2,0)</f>
        <v>metal products except machinery and vehicles 25</v>
      </c>
    </row>
    <row r="31" spans="1:44" x14ac:dyDescent="0.2">
      <c r="A31" s="12" t="s">
        <v>29</v>
      </c>
      <c r="B31" s="136">
        <f>'Non-energy Use 2019'!G144</f>
        <v>0</v>
      </c>
      <c r="C31" s="136">
        <f>'Non-energy Use 2020'!G143</f>
        <v>0</v>
      </c>
      <c r="D31" s="136">
        <f>$C31*VLOOKUP($A31,'Non-energy Multiplier'!$A$1:$AQ$44,COLUMN('Non-energy Multiplier'!D$1),0)</f>
        <v>0</v>
      </c>
      <c r="E31" s="136">
        <f>$C31*VLOOKUP($A31,'Non-energy Multiplier'!$A$1:$AQ$44,COLUMN('Non-energy Multiplier'!E$1),0)</f>
        <v>0</v>
      </c>
      <c r="F31" s="136">
        <f>$C31*VLOOKUP($A31,'Non-energy Multiplier'!$A$1:$AQ$44,COLUMN('Non-energy Multiplier'!F$1),0)</f>
        <v>0</v>
      </c>
      <c r="G31" s="136">
        <f>$C31*VLOOKUP($A31,'Non-energy Multiplier'!$A$1:$AQ$44,COLUMN('Non-energy Multiplier'!G$1),0)</f>
        <v>0</v>
      </c>
      <c r="H31" s="136">
        <f>$C31*VLOOKUP($A31,'Non-energy Multiplier'!$A$1:$AQ$44,COLUMN('Non-energy Multiplier'!H$1),0)</f>
        <v>0</v>
      </c>
      <c r="I31" s="136">
        <f>$C31*VLOOKUP($A31,'Non-energy Multiplier'!$A$1:$AQ$44,COLUMN('Non-energy Multiplier'!I$1),0)</f>
        <v>0</v>
      </c>
      <c r="J31" s="136">
        <f>$C31*VLOOKUP($A31,'Non-energy Multiplier'!$A$1:$AQ$44,COLUMN('Non-energy Multiplier'!J$1),0)</f>
        <v>0</v>
      </c>
      <c r="K31" s="136">
        <f>$C31*VLOOKUP($A31,'Non-energy Multiplier'!$A$1:$AQ$44,COLUMN('Non-energy Multiplier'!K$1),0)</f>
        <v>0</v>
      </c>
      <c r="L31" s="136">
        <f>$C31*VLOOKUP($A31,'Non-energy Multiplier'!$A$1:$AQ$44,COLUMN('Non-energy Multiplier'!L$1),0)</f>
        <v>0</v>
      </c>
      <c r="M31" s="136">
        <f>$C31*VLOOKUP($A31,'Non-energy Multiplier'!$A$1:$AQ$44,COLUMN('Non-energy Multiplier'!M$1),0)</f>
        <v>0</v>
      </c>
      <c r="N31" s="136">
        <f>$C31*VLOOKUP($A31,'Non-energy Multiplier'!$A$1:$AQ$44,COLUMN('Non-energy Multiplier'!N$1),0)</f>
        <v>0</v>
      </c>
      <c r="O31" s="136">
        <f>$C31*VLOOKUP($A31,'Non-energy Multiplier'!$A$1:$AQ$44,COLUMN('Non-energy Multiplier'!O$1),0)</f>
        <v>0</v>
      </c>
      <c r="P31" s="136">
        <f>$C31*VLOOKUP($A31,'Non-energy Multiplier'!$A$1:$AQ$44,COLUMN('Non-energy Multiplier'!P$1),0)</f>
        <v>0</v>
      </c>
      <c r="Q31" s="136">
        <f>$C31*VLOOKUP($A31,'Non-energy Multiplier'!$A$1:$AQ$44,COLUMN('Non-energy Multiplier'!Q$1),0)</f>
        <v>0</v>
      </c>
      <c r="R31" s="136">
        <f>$C31*VLOOKUP($A31,'Non-energy Multiplier'!$A$1:$AQ$44,COLUMN('Non-energy Multiplier'!R$1),0)</f>
        <v>0</v>
      </c>
      <c r="S31" s="136">
        <f>$C31*VLOOKUP($A31,'Non-energy Multiplier'!$A$1:$AQ$44,COLUMN('Non-energy Multiplier'!S$1),0)</f>
        <v>0</v>
      </c>
      <c r="T31" s="136">
        <f>$C31*VLOOKUP($A31,'Non-energy Multiplier'!$A$1:$AQ$44,COLUMN('Non-energy Multiplier'!T$1),0)</f>
        <v>0</v>
      </c>
      <c r="U31" s="136">
        <f>$C31*VLOOKUP($A31,'Non-energy Multiplier'!$A$1:$AQ$44,COLUMN('Non-energy Multiplier'!U$1),0)</f>
        <v>0</v>
      </c>
      <c r="V31" s="136">
        <f>$C31*VLOOKUP($A31,'Non-energy Multiplier'!$A$1:$AQ$44,COLUMN('Non-energy Multiplier'!V$1),0)</f>
        <v>0</v>
      </c>
      <c r="W31" s="136">
        <f>$C31*VLOOKUP($A31,'Non-energy Multiplier'!$A$1:$AQ$44,COLUMN('Non-energy Multiplier'!W$1),0)</f>
        <v>0</v>
      </c>
      <c r="X31" s="136">
        <f>$C31*VLOOKUP($A31,'Non-energy Multiplier'!$A$1:$AQ$44,COLUMN('Non-energy Multiplier'!X$1),0)</f>
        <v>0</v>
      </c>
      <c r="Y31" s="136">
        <f>$C31*VLOOKUP($A31,'Non-energy Multiplier'!$A$1:$AQ$44,COLUMN('Non-energy Multiplier'!Y$1),0)</f>
        <v>0</v>
      </c>
      <c r="Z31" s="136">
        <f>$C31*VLOOKUP($A31,'Non-energy Multiplier'!$A$1:$AQ$44,COLUMN('Non-energy Multiplier'!Z$1),0)</f>
        <v>0</v>
      </c>
      <c r="AA31" s="136">
        <f>$C31*VLOOKUP($A31,'Non-energy Multiplier'!$A$1:$AQ$44,COLUMN('Non-energy Multiplier'!AA$1),0)</f>
        <v>0</v>
      </c>
      <c r="AB31" s="136">
        <f>$C31*VLOOKUP($A31,'Non-energy Multiplier'!$A$1:$AQ$44,COLUMN('Non-energy Multiplier'!AB$1),0)</f>
        <v>0</v>
      </c>
      <c r="AC31" s="136">
        <f>$C31*VLOOKUP($A31,'Non-energy Multiplier'!$A$1:$AQ$44,COLUMN('Non-energy Multiplier'!AC$1),0)</f>
        <v>0</v>
      </c>
      <c r="AD31" s="136">
        <f>$C31*VLOOKUP($A31,'Non-energy Multiplier'!$A$1:$AQ$44,COLUMN('Non-energy Multiplier'!AD$1),0)</f>
        <v>0</v>
      </c>
      <c r="AE31" s="136">
        <f>$C31*VLOOKUP($A31,'Non-energy Multiplier'!$A$1:$AQ$44,COLUMN('Non-energy Multiplier'!AE$1),0)</f>
        <v>0</v>
      </c>
      <c r="AF31" s="136">
        <f>$C31*VLOOKUP($A31,'Non-energy Multiplier'!$A$1:$AQ$44,COLUMN('Non-energy Multiplier'!AF$1),0)</f>
        <v>0</v>
      </c>
      <c r="AG31" s="136">
        <f>$C31*VLOOKUP($A31,'Non-energy Multiplier'!$A$1:$AQ$44,COLUMN('Non-energy Multiplier'!AG$1),0)</f>
        <v>0</v>
      </c>
      <c r="AH31" s="136">
        <f>$C31*VLOOKUP($A31,'Non-energy Multiplier'!$A$1:$AQ$44,COLUMN('Non-energy Multiplier'!AH$1),0)</f>
        <v>0</v>
      </c>
      <c r="AI31" s="136">
        <f>$C31*VLOOKUP($A31,'Non-energy Multiplier'!$A$1:$AQ$44,COLUMN('Non-energy Multiplier'!AI$1),0)</f>
        <v>0</v>
      </c>
      <c r="AJ31" s="136">
        <f>$C31*VLOOKUP($A31,'Non-energy Multiplier'!$A$1:$AQ$44,COLUMN('Non-energy Multiplier'!AJ$1),0)</f>
        <v>0</v>
      </c>
      <c r="AK31" s="136">
        <f>$C31*VLOOKUP($A31,'Non-energy Multiplier'!$A$1:$AQ$44,COLUMN('Non-energy Multiplier'!AK$1),0)</f>
        <v>0</v>
      </c>
      <c r="AL31" s="136">
        <f>$C31*VLOOKUP($A31,'Non-energy Multiplier'!$A$1:$AQ$44,COLUMN('Non-energy Multiplier'!AL$1),0)</f>
        <v>0</v>
      </c>
      <c r="AM31" s="136">
        <f>$C31*VLOOKUP($A31,'Non-energy Multiplier'!$A$1:$AQ$44,COLUMN('Non-energy Multiplier'!AM$1),0)</f>
        <v>0</v>
      </c>
      <c r="AN31" s="136">
        <f>$C31*VLOOKUP($A31,'Non-energy Multiplier'!$A$1:$AQ$44,COLUMN('Non-energy Multiplier'!AN$1),0)</f>
        <v>0</v>
      </c>
      <c r="AO31" s="136">
        <f>$C31*VLOOKUP($A31,'Non-energy Multiplier'!$A$1:$AQ$44,COLUMN('Non-energy Multiplier'!AO$1),0)</f>
        <v>0</v>
      </c>
      <c r="AP31" s="136">
        <f>$C31*VLOOKUP($A31,'Non-energy Multiplier'!$A$1:$AQ$44,COLUMN('Non-energy Multiplier'!AP$1),0)</f>
        <v>0</v>
      </c>
      <c r="AQ31" s="136">
        <f>$C31*VLOOKUP($A31,'Non-energy Multiplier'!$A$1:$AQ$44,COLUMN('Non-energy Multiplier'!AQ$1),0)</f>
        <v>0</v>
      </c>
      <c r="AR31" s="136" t="str">
        <f>VLOOKUP($A31,'Sector Match'!$A$1:$B$43,2,0)</f>
        <v>other manufacturing 31T33</v>
      </c>
    </row>
    <row r="32" spans="1:44" x14ac:dyDescent="0.2">
      <c r="A32" s="12" t="s">
        <v>30</v>
      </c>
      <c r="B32" s="136">
        <f>'Non-energy Use 2019'!G145</f>
        <v>0</v>
      </c>
      <c r="C32" s="136">
        <f>'Non-energy Use 2020'!G144</f>
        <v>0</v>
      </c>
      <c r="D32" s="136">
        <f>$C32*VLOOKUP($A32,'Non-energy Multiplier'!$A$1:$AQ$44,COLUMN('Non-energy Multiplier'!D$1),0)</f>
        <v>0</v>
      </c>
      <c r="E32" s="136">
        <f>$C32*VLOOKUP($A32,'Non-energy Multiplier'!$A$1:$AQ$44,COLUMN('Non-energy Multiplier'!E$1),0)</f>
        <v>0</v>
      </c>
      <c r="F32" s="136">
        <f>$C32*VLOOKUP($A32,'Non-energy Multiplier'!$A$1:$AQ$44,COLUMN('Non-energy Multiplier'!F$1),0)</f>
        <v>0</v>
      </c>
      <c r="G32" s="136">
        <f>$C32*VLOOKUP($A32,'Non-energy Multiplier'!$A$1:$AQ$44,COLUMN('Non-energy Multiplier'!G$1),0)</f>
        <v>0</v>
      </c>
      <c r="H32" s="136">
        <f>$C32*VLOOKUP($A32,'Non-energy Multiplier'!$A$1:$AQ$44,COLUMN('Non-energy Multiplier'!H$1),0)</f>
        <v>0</v>
      </c>
      <c r="I32" s="136">
        <f>$C32*VLOOKUP($A32,'Non-energy Multiplier'!$A$1:$AQ$44,COLUMN('Non-energy Multiplier'!I$1),0)</f>
        <v>0</v>
      </c>
      <c r="J32" s="136">
        <f>$C32*VLOOKUP($A32,'Non-energy Multiplier'!$A$1:$AQ$44,COLUMN('Non-energy Multiplier'!J$1),0)</f>
        <v>0</v>
      </c>
      <c r="K32" s="136">
        <f>$C32*VLOOKUP($A32,'Non-energy Multiplier'!$A$1:$AQ$44,COLUMN('Non-energy Multiplier'!K$1),0)</f>
        <v>0</v>
      </c>
      <c r="L32" s="136">
        <f>$C32*VLOOKUP($A32,'Non-energy Multiplier'!$A$1:$AQ$44,COLUMN('Non-energy Multiplier'!L$1),0)</f>
        <v>0</v>
      </c>
      <c r="M32" s="136">
        <f>$C32*VLOOKUP($A32,'Non-energy Multiplier'!$A$1:$AQ$44,COLUMN('Non-energy Multiplier'!M$1),0)</f>
        <v>0</v>
      </c>
      <c r="N32" s="136">
        <f>$C32*VLOOKUP($A32,'Non-energy Multiplier'!$A$1:$AQ$44,COLUMN('Non-energy Multiplier'!N$1),0)</f>
        <v>0</v>
      </c>
      <c r="O32" s="136">
        <f>$C32*VLOOKUP($A32,'Non-energy Multiplier'!$A$1:$AQ$44,COLUMN('Non-energy Multiplier'!O$1),0)</f>
        <v>0</v>
      </c>
      <c r="P32" s="136">
        <f>$C32*VLOOKUP($A32,'Non-energy Multiplier'!$A$1:$AQ$44,COLUMN('Non-energy Multiplier'!P$1),0)</f>
        <v>0</v>
      </c>
      <c r="Q32" s="136">
        <f>$C32*VLOOKUP($A32,'Non-energy Multiplier'!$A$1:$AQ$44,COLUMN('Non-energy Multiplier'!Q$1),0)</f>
        <v>0</v>
      </c>
      <c r="R32" s="136">
        <f>$C32*VLOOKUP($A32,'Non-energy Multiplier'!$A$1:$AQ$44,COLUMN('Non-energy Multiplier'!R$1),0)</f>
        <v>0</v>
      </c>
      <c r="S32" s="136">
        <f>$C32*VLOOKUP($A32,'Non-energy Multiplier'!$A$1:$AQ$44,COLUMN('Non-energy Multiplier'!S$1),0)</f>
        <v>0</v>
      </c>
      <c r="T32" s="136">
        <f>$C32*VLOOKUP($A32,'Non-energy Multiplier'!$A$1:$AQ$44,COLUMN('Non-energy Multiplier'!T$1),0)</f>
        <v>0</v>
      </c>
      <c r="U32" s="136">
        <f>$C32*VLOOKUP($A32,'Non-energy Multiplier'!$A$1:$AQ$44,COLUMN('Non-energy Multiplier'!U$1),0)</f>
        <v>0</v>
      </c>
      <c r="V32" s="136">
        <f>$C32*VLOOKUP($A32,'Non-energy Multiplier'!$A$1:$AQ$44,COLUMN('Non-energy Multiplier'!V$1),0)</f>
        <v>0</v>
      </c>
      <c r="W32" s="136">
        <f>$C32*VLOOKUP($A32,'Non-energy Multiplier'!$A$1:$AQ$44,COLUMN('Non-energy Multiplier'!W$1),0)</f>
        <v>0</v>
      </c>
      <c r="X32" s="136">
        <f>$C32*VLOOKUP($A32,'Non-energy Multiplier'!$A$1:$AQ$44,COLUMN('Non-energy Multiplier'!X$1),0)</f>
        <v>0</v>
      </c>
      <c r="Y32" s="136">
        <f>$C32*VLOOKUP($A32,'Non-energy Multiplier'!$A$1:$AQ$44,COLUMN('Non-energy Multiplier'!Y$1),0)</f>
        <v>0</v>
      </c>
      <c r="Z32" s="136">
        <f>$C32*VLOOKUP($A32,'Non-energy Multiplier'!$A$1:$AQ$44,COLUMN('Non-energy Multiplier'!Z$1),0)</f>
        <v>0</v>
      </c>
      <c r="AA32" s="136">
        <f>$C32*VLOOKUP($A32,'Non-energy Multiplier'!$A$1:$AQ$44,COLUMN('Non-energy Multiplier'!AA$1),0)</f>
        <v>0</v>
      </c>
      <c r="AB32" s="136">
        <f>$C32*VLOOKUP($A32,'Non-energy Multiplier'!$A$1:$AQ$44,COLUMN('Non-energy Multiplier'!AB$1),0)</f>
        <v>0</v>
      </c>
      <c r="AC32" s="136">
        <f>$C32*VLOOKUP($A32,'Non-energy Multiplier'!$A$1:$AQ$44,COLUMN('Non-energy Multiplier'!AC$1),0)</f>
        <v>0</v>
      </c>
      <c r="AD32" s="136">
        <f>$C32*VLOOKUP($A32,'Non-energy Multiplier'!$A$1:$AQ$44,COLUMN('Non-energy Multiplier'!AD$1),0)</f>
        <v>0</v>
      </c>
      <c r="AE32" s="136">
        <f>$C32*VLOOKUP($A32,'Non-energy Multiplier'!$A$1:$AQ$44,COLUMN('Non-energy Multiplier'!AE$1),0)</f>
        <v>0</v>
      </c>
      <c r="AF32" s="136">
        <f>$C32*VLOOKUP($A32,'Non-energy Multiplier'!$A$1:$AQ$44,COLUMN('Non-energy Multiplier'!AF$1),0)</f>
        <v>0</v>
      </c>
      <c r="AG32" s="136">
        <f>$C32*VLOOKUP($A32,'Non-energy Multiplier'!$A$1:$AQ$44,COLUMN('Non-energy Multiplier'!AG$1),0)</f>
        <v>0</v>
      </c>
      <c r="AH32" s="136">
        <f>$C32*VLOOKUP($A32,'Non-energy Multiplier'!$A$1:$AQ$44,COLUMN('Non-energy Multiplier'!AH$1),0)</f>
        <v>0</v>
      </c>
      <c r="AI32" s="136">
        <f>$C32*VLOOKUP($A32,'Non-energy Multiplier'!$A$1:$AQ$44,COLUMN('Non-energy Multiplier'!AI$1),0)</f>
        <v>0</v>
      </c>
      <c r="AJ32" s="136">
        <f>$C32*VLOOKUP($A32,'Non-energy Multiplier'!$A$1:$AQ$44,COLUMN('Non-energy Multiplier'!AJ$1),0)</f>
        <v>0</v>
      </c>
      <c r="AK32" s="136">
        <f>$C32*VLOOKUP($A32,'Non-energy Multiplier'!$A$1:$AQ$44,COLUMN('Non-energy Multiplier'!AK$1),0)</f>
        <v>0</v>
      </c>
      <c r="AL32" s="136">
        <f>$C32*VLOOKUP($A32,'Non-energy Multiplier'!$A$1:$AQ$44,COLUMN('Non-energy Multiplier'!AL$1),0)</f>
        <v>0</v>
      </c>
      <c r="AM32" s="136">
        <f>$C32*VLOOKUP($A32,'Non-energy Multiplier'!$A$1:$AQ$44,COLUMN('Non-energy Multiplier'!AM$1),0)</f>
        <v>0</v>
      </c>
      <c r="AN32" s="136">
        <f>$C32*VLOOKUP($A32,'Non-energy Multiplier'!$A$1:$AQ$44,COLUMN('Non-energy Multiplier'!AN$1),0)</f>
        <v>0</v>
      </c>
      <c r="AO32" s="136">
        <f>$C32*VLOOKUP($A32,'Non-energy Multiplier'!$A$1:$AQ$44,COLUMN('Non-energy Multiplier'!AO$1),0)</f>
        <v>0</v>
      </c>
      <c r="AP32" s="136">
        <f>$C32*VLOOKUP($A32,'Non-energy Multiplier'!$A$1:$AQ$44,COLUMN('Non-energy Multiplier'!AP$1),0)</f>
        <v>0</v>
      </c>
      <c r="AQ32" s="136">
        <f>$C32*VLOOKUP($A32,'Non-energy Multiplier'!$A$1:$AQ$44,COLUMN('Non-energy Multiplier'!AQ$1),0)</f>
        <v>0</v>
      </c>
      <c r="AR32" s="136" t="str">
        <f>VLOOKUP($A32,'Sector Match'!$A$1:$B$43,2,0)</f>
        <v>glass and glass products 231</v>
      </c>
    </row>
    <row r="33" spans="1:44" x14ac:dyDescent="0.2">
      <c r="A33" s="12" t="s">
        <v>31</v>
      </c>
      <c r="B33" s="136">
        <f>'Non-energy Use 2019'!G146</f>
        <v>0</v>
      </c>
      <c r="C33" s="136">
        <f>'Non-energy Use 2020'!G145</f>
        <v>0</v>
      </c>
      <c r="D33" s="136">
        <f>$C33*VLOOKUP($A33,'Non-energy Multiplier'!$A$1:$AQ$44,COLUMN('Non-energy Multiplier'!D$1),0)</f>
        <v>0</v>
      </c>
      <c r="E33" s="136">
        <f>$C33*VLOOKUP($A33,'Non-energy Multiplier'!$A$1:$AQ$44,COLUMN('Non-energy Multiplier'!E$1),0)</f>
        <v>0</v>
      </c>
      <c r="F33" s="136">
        <f>$C33*VLOOKUP($A33,'Non-energy Multiplier'!$A$1:$AQ$44,COLUMN('Non-energy Multiplier'!F$1),0)</f>
        <v>0</v>
      </c>
      <c r="G33" s="136">
        <f>$C33*VLOOKUP($A33,'Non-energy Multiplier'!$A$1:$AQ$44,COLUMN('Non-energy Multiplier'!G$1),0)</f>
        <v>0</v>
      </c>
      <c r="H33" s="136">
        <f>$C33*VLOOKUP($A33,'Non-energy Multiplier'!$A$1:$AQ$44,COLUMN('Non-energy Multiplier'!H$1),0)</f>
        <v>0</v>
      </c>
      <c r="I33" s="136">
        <f>$C33*VLOOKUP($A33,'Non-energy Multiplier'!$A$1:$AQ$44,COLUMN('Non-energy Multiplier'!I$1),0)</f>
        <v>0</v>
      </c>
      <c r="J33" s="136">
        <f>$C33*VLOOKUP($A33,'Non-energy Multiplier'!$A$1:$AQ$44,COLUMN('Non-energy Multiplier'!J$1),0)</f>
        <v>0</v>
      </c>
      <c r="K33" s="136">
        <f>$C33*VLOOKUP($A33,'Non-energy Multiplier'!$A$1:$AQ$44,COLUMN('Non-energy Multiplier'!K$1),0)</f>
        <v>0</v>
      </c>
      <c r="L33" s="136">
        <f>$C33*VLOOKUP($A33,'Non-energy Multiplier'!$A$1:$AQ$44,COLUMN('Non-energy Multiplier'!L$1),0)</f>
        <v>0</v>
      </c>
      <c r="M33" s="136">
        <f>$C33*VLOOKUP($A33,'Non-energy Multiplier'!$A$1:$AQ$44,COLUMN('Non-energy Multiplier'!M$1),0)</f>
        <v>0</v>
      </c>
      <c r="N33" s="136">
        <f>$C33*VLOOKUP($A33,'Non-energy Multiplier'!$A$1:$AQ$44,COLUMN('Non-energy Multiplier'!N$1),0)</f>
        <v>0</v>
      </c>
      <c r="O33" s="136">
        <f>$C33*VLOOKUP($A33,'Non-energy Multiplier'!$A$1:$AQ$44,COLUMN('Non-energy Multiplier'!O$1),0)</f>
        <v>0</v>
      </c>
      <c r="P33" s="136">
        <f>$C33*VLOOKUP($A33,'Non-energy Multiplier'!$A$1:$AQ$44,COLUMN('Non-energy Multiplier'!P$1),0)</f>
        <v>0</v>
      </c>
      <c r="Q33" s="136">
        <f>$C33*VLOOKUP($A33,'Non-energy Multiplier'!$A$1:$AQ$44,COLUMN('Non-energy Multiplier'!Q$1),0)</f>
        <v>0</v>
      </c>
      <c r="R33" s="136">
        <f>$C33*VLOOKUP($A33,'Non-energy Multiplier'!$A$1:$AQ$44,COLUMN('Non-energy Multiplier'!R$1),0)</f>
        <v>0</v>
      </c>
      <c r="S33" s="136">
        <f>$C33*VLOOKUP($A33,'Non-energy Multiplier'!$A$1:$AQ$44,COLUMN('Non-energy Multiplier'!S$1),0)</f>
        <v>0</v>
      </c>
      <c r="T33" s="136">
        <f>$C33*VLOOKUP($A33,'Non-energy Multiplier'!$A$1:$AQ$44,COLUMN('Non-energy Multiplier'!T$1),0)</f>
        <v>0</v>
      </c>
      <c r="U33" s="136">
        <f>$C33*VLOOKUP($A33,'Non-energy Multiplier'!$A$1:$AQ$44,COLUMN('Non-energy Multiplier'!U$1),0)</f>
        <v>0</v>
      </c>
      <c r="V33" s="136">
        <f>$C33*VLOOKUP($A33,'Non-energy Multiplier'!$A$1:$AQ$44,COLUMN('Non-energy Multiplier'!V$1),0)</f>
        <v>0</v>
      </c>
      <c r="W33" s="136">
        <f>$C33*VLOOKUP($A33,'Non-energy Multiplier'!$A$1:$AQ$44,COLUMN('Non-energy Multiplier'!W$1),0)</f>
        <v>0</v>
      </c>
      <c r="X33" s="136">
        <f>$C33*VLOOKUP($A33,'Non-energy Multiplier'!$A$1:$AQ$44,COLUMN('Non-energy Multiplier'!X$1),0)</f>
        <v>0</v>
      </c>
      <c r="Y33" s="136">
        <f>$C33*VLOOKUP($A33,'Non-energy Multiplier'!$A$1:$AQ$44,COLUMN('Non-energy Multiplier'!Y$1),0)</f>
        <v>0</v>
      </c>
      <c r="Z33" s="136">
        <f>$C33*VLOOKUP($A33,'Non-energy Multiplier'!$A$1:$AQ$44,COLUMN('Non-energy Multiplier'!Z$1),0)</f>
        <v>0</v>
      </c>
      <c r="AA33" s="136">
        <f>$C33*VLOOKUP($A33,'Non-energy Multiplier'!$A$1:$AQ$44,COLUMN('Non-energy Multiplier'!AA$1),0)</f>
        <v>0</v>
      </c>
      <c r="AB33" s="136">
        <f>$C33*VLOOKUP($A33,'Non-energy Multiplier'!$A$1:$AQ$44,COLUMN('Non-energy Multiplier'!AB$1),0)</f>
        <v>0</v>
      </c>
      <c r="AC33" s="136">
        <f>$C33*VLOOKUP($A33,'Non-energy Multiplier'!$A$1:$AQ$44,COLUMN('Non-energy Multiplier'!AC$1),0)</f>
        <v>0</v>
      </c>
      <c r="AD33" s="136">
        <f>$C33*VLOOKUP($A33,'Non-energy Multiplier'!$A$1:$AQ$44,COLUMN('Non-energy Multiplier'!AD$1),0)</f>
        <v>0</v>
      </c>
      <c r="AE33" s="136">
        <f>$C33*VLOOKUP($A33,'Non-energy Multiplier'!$A$1:$AQ$44,COLUMN('Non-energy Multiplier'!AE$1),0)</f>
        <v>0</v>
      </c>
      <c r="AF33" s="136">
        <f>$C33*VLOOKUP($A33,'Non-energy Multiplier'!$A$1:$AQ$44,COLUMN('Non-energy Multiplier'!AF$1),0)</f>
        <v>0</v>
      </c>
      <c r="AG33" s="136">
        <f>$C33*VLOOKUP($A33,'Non-energy Multiplier'!$A$1:$AQ$44,COLUMN('Non-energy Multiplier'!AG$1),0)</f>
        <v>0</v>
      </c>
      <c r="AH33" s="136">
        <f>$C33*VLOOKUP($A33,'Non-energy Multiplier'!$A$1:$AQ$44,COLUMN('Non-energy Multiplier'!AH$1),0)</f>
        <v>0</v>
      </c>
      <c r="AI33" s="136">
        <f>$C33*VLOOKUP($A33,'Non-energy Multiplier'!$A$1:$AQ$44,COLUMN('Non-energy Multiplier'!AI$1),0)</f>
        <v>0</v>
      </c>
      <c r="AJ33" s="136">
        <f>$C33*VLOOKUP($A33,'Non-energy Multiplier'!$A$1:$AQ$44,COLUMN('Non-energy Multiplier'!AJ$1),0)</f>
        <v>0</v>
      </c>
      <c r="AK33" s="136">
        <f>$C33*VLOOKUP($A33,'Non-energy Multiplier'!$A$1:$AQ$44,COLUMN('Non-energy Multiplier'!AK$1),0)</f>
        <v>0</v>
      </c>
      <c r="AL33" s="136">
        <f>$C33*VLOOKUP($A33,'Non-energy Multiplier'!$A$1:$AQ$44,COLUMN('Non-energy Multiplier'!AL$1),0)</f>
        <v>0</v>
      </c>
      <c r="AM33" s="136">
        <f>$C33*VLOOKUP($A33,'Non-energy Multiplier'!$A$1:$AQ$44,COLUMN('Non-energy Multiplier'!AM$1),0)</f>
        <v>0</v>
      </c>
      <c r="AN33" s="136">
        <f>$C33*VLOOKUP($A33,'Non-energy Multiplier'!$A$1:$AQ$44,COLUMN('Non-energy Multiplier'!AN$1),0)</f>
        <v>0</v>
      </c>
      <c r="AO33" s="136">
        <f>$C33*VLOOKUP($A33,'Non-energy Multiplier'!$A$1:$AQ$44,COLUMN('Non-energy Multiplier'!AO$1),0)</f>
        <v>0</v>
      </c>
      <c r="AP33" s="136">
        <f>$C33*VLOOKUP($A33,'Non-energy Multiplier'!$A$1:$AQ$44,COLUMN('Non-energy Multiplier'!AP$1),0)</f>
        <v>0</v>
      </c>
      <c r="AQ33" s="136">
        <f>$C33*VLOOKUP($A33,'Non-energy Multiplier'!$A$1:$AQ$44,COLUMN('Non-energy Multiplier'!AQ$1),0)</f>
        <v>0</v>
      </c>
      <c r="AR33" s="136" t="str">
        <f>VLOOKUP($A33,'Sector Match'!$A$1:$B$43,2,0)</f>
        <v>road vehicles 29</v>
      </c>
    </row>
    <row r="34" spans="1:44" x14ac:dyDescent="0.2">
      <c r="A34" s="12" t="s">
        <v>32</v>
      </c>
      <c r="B34" s="136">
        <f>'Non-energy Use 2019'!G147</f>
        <v>0</v>
      </c>
      <c r="C34" s="136">
        <f>'Non-energy Use 2020'!G146</f>
        <v>0</v>
      </c>
      <c r="D34" s="136">
        <f>$C34*VLOOKUP($A34,'Non-energy Multiplier'!$A$1:$AQ$44,COLUMN('Non-energy Multiplier'!D$1),0)</f>
        <v>0</v>
      </c>
      <c r="E34" s="136">
        <f>$C34*VLOOKUP($A34,'Non-energy Multiplier'!$A$1:$AQ$44,COLUMN('Non-energy Multiplier'!E$1),0)</f>
        <v>0</v>
      </c>
      <c r="F34" s="136">
        <f>$C34*VLOOKUP($A34,'Non-energy Multiplier'!$A$1:$AQ$44,COLUMN('Non-energy Multiplier'!F$1),0)</f>
        <v>0</v>
      </c>
      <c r="G34" s="136">
        <f>$C34*VLOOKUP($A34,'Non-energy Multiplier'!$A$1:$AQ$44,COLUMN('Non-energy Multiplier'!G$1),0)</f>
        <v>0</v>
      </c>
      <c r="H34" s="136">
        <f>$C34*VLOOKUP($A34,'Non-energy Multiplier'!$A$1:$AQ$44,COLUMN('Non-energy Multiplier'!H$1),0)</f>
        <v>0</v>
      </c>
      <c r="I34" s="136">
        <f>$C34*VLOOKUP($A34,'Non-energy Multiplier'!$A$1:$AQ$44,COLUMN('Non-energy Multiplier'!I$1),0)</f>
        <v>0</v>
      </c>
      <c r="J34" s="136">
        <f>$C34*VLOOKUP($A34,'Non-energy Multiplier'!$A$1:$AQ$44,COLUMN('Non-energy Multiplier'!J$1),0)</f>
        <v>0</v>
      </c>
      <c r="K34" s="136">
        <f>$C34*VLOOKUP($A34,'Non-energy Multiplier'!$A$1:$AQ$44,COLUMN('Non-energy Multiplier'!K$1),0)</f>
        <v>0</v>
      </c>
      <c r="L34" s="136">
        <f>$C34*VLOOKUP($A34,'Non-energy Multiplier'!$A$1:$AQ$44,COLUMN('Non-energy Multiplier'!L$1),0)</f>
        <v>0</v>
      </c>
      <c r="M34" s="136">
        <f>$C34*VLOOKUP($A34,'Non-energy Multiplier'!$A$1:$AQ$44,COLUMN('Non-energy Multiplier'!M$1),0)</f>
        <v>0</v>
      </c>
      <c r="N34" s="136">
        <f>$C34*VLOOKUP($A34,'Non-energy Multiplier'!$A$1:$AQ$44,COLUMN('Non-energy Multiplier'!N$1),0)</f>
        <v>0</v>
      </c>
      <c r="O34" s="136">
        <f>$C34*VLOOKUP($A34,'Non-energy Multiplier'!$A$1:$AQ$44,COLUMN('Non-energy Multiplier'!O$1),0)</f>
        <v>0</v>
      </c>
      <c r="P34" s="136">
        <f>$C34*VLOOKUP($A34,'Non-energy Multiplier'!$A$1:$AQ$44,COLUMN('Non-energy Multiplier'!P$1),0)</f>
        <v>0</v>
      </c>
      <c r="Q34" s="136">
        <f>$C34*VLOOKUP($A34,'Non-energy Multiplier'!$A$1:$AQ$44,COLUMN('Non-energy Multiplier'!Q$1),0)</f>
        <v>0</v>
      </c>
      <c r="R34" s="136">
        <f>$C34*VLOOKUP($A34,'Non-energy Multiplier'!$A$1:$AQ$44,COLUMN('Non-energy Multiplier'!R$1),0)</f>
        <v>0</v>
      </c>
      <c r="S34" s="136">
        <f>$C34*VLOOKUP($A34,'Non-energy Multiplier'!$A$1:$AQ$44,COLUMN('Non-energy Multiplier'!S$1),0)</f>
        <v>0</v>
      </c>
      <c r="T34" s="136">
        <f>$C34*VLOOKUP($A34,'Non-energy Multiplier'!$A$1:$AQ$44,COLUMN('Non-energy Multiplier'!T$1),0)</f>
        <v>0</v>
      </c>
      <c r="U34" s="136">
        <f>$C34*VLOOKUP($A34,'Non-energy Multiplier'!$A$1:$AQ$44,COLUMN('Non-energy Multiplier'!U$1),0)</f>
        <v>0</v>
      </c>
      <c r="V34" s="136">
        <f>$C34*VLOOKUP($A34,'Non-energy Multiplier'!$A$1:$AQ$44,COLUMN('Non-energy Multiplier'!V$1),0)</f>
        <v>0</v>
      </c>
      <c r="W34" s="136">
        <f>$C34*VLOOKUP($A34,'Non-energy Multiplier'!$A$1:$AQ$44,COLUMN('Non-energy Multiplier'!W$1),0)</f>
        <v>0</v>
      </c>
      <c r="X34" s="136">
        <f>$C34*VLOOKUP($A34,'Non-energy Multiplier'!$A$1:$AQ$44,COLUMN('Non-energy Multiplier'!X$1),0)</f>
        <v>0</v>
      </c>
      <c r="Y34" s="136">
        <f>$C34*VLOOKUP($A34,'Non-energy Multiplier'!$A$1:$AQ$44,COLUMN('Non-energy Multiplier'!Y$1),0)</f>
        <v>0</v>
      </c>
      <c r="Z34" s="136">
        <f>$C34*VLOOKUP($A34,'Non-energy Multiplier'!$A$1:$AQ$44,COLUMN('Non-energy Multiplier'!Z$1),0)</f>
        <v>0</v>
      </c>
      <c r="AA34" s="136">
        <f>$C34*VLOOKUP($A34,'Non-energy Multiplier'!$A$1:$AQ$44,COLUMN('Non-energy Multiplier'!AA$1),0)</f>
        <v>0</v>
      </c>
      <c r="AB34" s="136">
        <f>$C34*VLOOKUP($A34,'Non-energy Multiplier'!$A$1:$AQ$44,COLUMN('Non-energy Multiplier'!AB$1),0)</f>
        <v>0</v>
      </c>
      <c r="AC34" s="136">
        <f>$C34*VLOOKUP($A34,'Non-energy Multiplier'!$A$1:$AQ$44,COLUMN('Non-energy Multiplier'!AC$1),0)</f>
        <v>0</v>
      </c>
      <c r="AD34" s="136">
        <f>$C34*VLOOKUP($A34,'Non-energy Multiplier'!$A$1:$AQ$44,COLUMN('Non-energy Multiplier'!AD$1),0)</f>
        <v>0</v>
      </c>
      <c r="AE34" s="136">
        <f>$C34*VLOOKUP($A34,'Non-energy Multiplier'!$A$1:$AQ$44,COLUMN('Non-energy Multiplier'!AE$1),0)</f>
        <v>0</v>
      </c>
      <c r="AF34" s="136">
        <f>$C34*VLOOKUP($A34,'Non-energy Multiplier'!$A$1:$AQ$44,COLUMN('Non-energy Multiplier'!AF$1),0)</f>
        <v>0</v>
      </c>
      <c r="AG34" s="136">
        <f>$C34*VLOOKUP($A34,'Non-energy Multiplier'!$A$1:$AQ$44,COLUMN('Non-energy Multiplier'!AG$1),0)</f>
        <v>0</v>
      </c>
      <c r="AH34" s="136">
        <f>$C34*VLOOKUP($A34,'Non-energy Multiplier'!$A$1:$AQ$44,COLUMN('Non-energy Multiplier'!AH$1),0)</f>
        <v>0</v>
      </c>
      <c r="AI34" s="136">
        <f>$C34*VLOOKUP($A34,'Non-energy Multiplier'!$A$1:$AQ$44,COLUMN('Non-energy Multiplier'!AI$1),0)</f>
        <v>0</v>
      </c>
      <c r="AJ34" s="136">
        <f>$C34*VLOOKUP($A34,'Non-energy Multiplier'!$A$1:$AQ$44,COLUMN('Non-energy Multiplier'!AJ$1),0)</f>
        <v>0</v>
      </c>
      <c r="AK34" s="136">
        <f>$C34*VLOOKUP($A34,'Non-energy Multiplier'!$A$1:$AQ$44,COLUMN('Non-energy Multiplier'!AK$1),0)</f>
        <v>0</v>
      </c>
      <c r="AL34" s="136">
        <f>$C34*VLOOKUP($A34,'Non-energy Multiplier'!$A$1:$AQ$44,COLUMN('Non-energy Multiplier'!AL$1),0)</f>
        <v>0</v>
      </c>
      <c r="AM34" s="136">
        <f>$C34*VLOOKUP($A34,'Non-energy Multiplier'!$A$1:$AQ$44,COLUMN('Non-energy Multiplier'!AM$1),0)</f>
        <v>0</v>
      </c>
      <c r="AN34" s="136">
        <f>$C34*VLOOKUP($A34,'Non-energy Multiplier'!$A$1:$AQ$44,COLUMN('Non-energy Multiplier'!AN$1),0)</f>
        <v>0</v>
      </c>
      <c r="AO34" s="136">
        <f>$C34*VLOOKUP($A34,'Non-energy Multiplier'!$A$1:$AQ$44,COLUMN('Non-energy Multiplier'!AO$1),0)</f>
        <v>0</v>
      </c>
      <c r="AP34" s="136">
        <f>$C34*VLOOKUP($A34,'Non-energy Multiplier'!$A$1:$AQ$44,COLUMN('Non-energy Multiplier'!AP$1),0)</f>
        <v>0</v>
      </c>
      <c r="AQ34" s="136">
        <f>$C34*VLOOKUP($A34,'Non-energy Multiplier'!$A$1:$AQ$44,COLUMN('Non-energy Multiplier'!AQ$1),0)</f>
        <v>0</v>
      </c>
      <c r="AR34" s="136" t="str">
        <f>VLOOKUP($A34,'Sector Match'!$A$1:$B$43,2,0)</f>
        <v>nonroad vehicles 30</v>
      </c>
    </row>
    <row r="35" spans="1:44" x14ac:dyDescent="0.2">
      <c r="A35" s="12" t="s">
        <v>33</v>
      </c>
      <c r="B35" s="136">
        <f>'Non-energy Use 2019'!G148</f>
        <v>0</v>
      </c>
      <c r="C35" s="136">
        <f>'Non-energy Use 2020'!G147</f>
        <v>0</v>
      </c>
      <c r="D35" s="136">
        <f>$C35*VLOOKUP($A35,'Non-energy Multiplier'!$A$1:$AQ$44,COLUMN('Non-energy Multiplier'!D$1),0)</f>
        <v>0</v>
      </c>
      <c r="E35" s="136">
        <f>$C35*VLOOKUP($A35,'Non-energy Multiplier'!$A$1:$AQ$44,COLUMN('Non-energy Multiplier'!E$1),0)</f>
        <v>0</v>
      </c>
      <c r="F35" s="136">
        <f>$C35*VLOOKUP($A35,'Non-energy Multiplier'!$A$1:$AQ$44,COLUMN('Non-energy Multiplier'!F$1),0)</f>
        <v>0</v>
      </c>
      <c r="G35" s="136">
        <f>$C35*VLOOKUP($A35,'Non-energy Multiplier'!$A$1:$AQ$44,COLUMN('Non-energy Multiplier'!G$1),0)</f>
        <v>0</v>
      </c>
      <c r="H35" s="136">
        <f>$C35*VLOOKUP($A35,'Non-energy Multiplier'!$A$1:$AQ$44,COLUMN('Non-energy Multiplier'!H$1),0)</f>
        <v>0</v>
      </c>
      <c r="I35" s="136">
        <f>$C35*VLOOKUP($A35,'Non-energy Multiplier'!$A$1:$AQ$44,COLUMN('Non-energy Multiplier'!I$1),0)</f>
        <v>0</v>
      </c>
      <c r="J35" s="136">
        <f>$C35*VLOOKUP($A35,'Non-energy Multiplier'!$A$1:$AQ$44,COLUMN('Non-energy Multiplier'!J$1),0)</f>
        <v>0</v>
      </c>
      <c r="K35" s="136">
        <f>$C35*VLOOKUP($A35,'Non-energy Multiplier'!$A$1:$AQ$44,COLUMN('Non-energy Multiplier'!K$1),0)</f>
        <v>0</v>
      </c>
      <c r="L35" s="136">
        <f>$C35*VLOOKUP($A35,'Non-energy Multiplier'!$A$1:$AQ$44,COLUMN('Non-energy Multiplier'!L$1),0)</f>
        <v>0</v>
      </c>
      <c r="M35" s="136">
        <f>$C35*VLOOKUP($A35,'Non-energy Multiplier'!$A$1:$AQ$44,COLUMN('Non-energy Multiplier'!M$1),0)</f>
        <v>0</v>
      </c>
      <c r="N35" s="136">
        <f>$C35*VLOOKUP($A35,'Non-energy Multiplier'!$A$1:$AQ$44,COLUMN('Non-energy Multiplier'!N$1),0)</f>
        <v>0</v>
      </c>
      <c r="O35" s="136">
        <f>$C35*VLOOKUP($A35,'Non-energy Multiplier'!$A$1:$AQ$44,COLUMN('Non-energy Multiplier'!O$1),0)</f>
        <v>0</v>
      </c>
      <c r="P35" s="136">
        <f>$C35*VLOOKUP($A35,'Non-energy Multiplier'!$A$1:$AQ$44,COLUMN('Non-energy Multiplier'!P$1),0)</f>
        <v>0</v>
      </c>
      <c r="Q35" s="136">
        <f>$C35*VLOOKUP($A35,'Non-energy Multiplier'!$A$1:$AQ$44,COLUMN('Non-energy Multiplier'!Q$1),0)</f>
        <v>0</v>
      </c>
      <c r="R35" s="136">
        <f>$C35*VLOOKUP($A35,'Non-energy Multiplier'!$A$1:$AQ$44,COLUMN('Non-energy Multiplier'!R$1),0)</f>
        <v>0</v>
      </c>
      <c r="S35" s="136">
        <f>$C35*VLOOKUP($A35,'Non-energy Multiplier'!$A$1:$AQ$44,COLUMN('Non-energy Multiplier'!S$1),0)</f>
        <v>0</v>
      </c>
      <c r="T35" s="136">
        <f>$C35*VLOOKUP($A35,'Non-energy Multiplier'!$A$1:$AQ$44,COLUMN('Non-energy Multiplier'!T$1),0)</f>
        <v>0</v>
      </c>
      <c r="U35" s="136">
        <f>$C35*VLOOKUP($A35,'Non-energy Multiplier'!$A$1:$AQ$44,COLUMN('Non-energy Multiplier'!U$1),0)</f>
        <v>0</v>
      </c>
      <c r="V35" s="136">
        <f>$C35*VLOOKUP($A35,'Non-energy Multiplier'!$A$1:$AQ$44,COLUMN('Non-energy Multiplier'!V$1),0)</f>
        <v>0</v>
      </c>
      <c r="W35" s="136">
        <f>$C35*VLOOKUP($A35,'Non-energy Multiplier'!$A$1:$AQ$44,COLUMN('Non-energy Multiplier'!W$1),0)</f>
        <v>0</v>
      </c>
      <c r="X35" s="136">
        <f>$C35*VLOOKUP($A35,'Non-energy Multiplier'!$A$1:$AQ$44,COLUMN('Non-energy Multiplier'!X$1),0)</f>
        <v>0</v>
      </c>
      <c r="Y35" s="136">
        <f>$C35*VLOOKUP($A35,'Non-energy Multiplier'!$A$1:$AQ$44,COLUMN('Non-energy Multiplier'!Y$1),0)</f>
        <v>0</v>
      </c>
      <c r="Z35" s="136">
        <f>$C35*VLOOKUP($A35,'Non-energy Multiplier'!$A$1:$AQ$44,COLUMN('Non-energy Multiplier'!Z$1),0)</f>
        <v>0</v>
      </c>
      <c r="AA35" s="136">
        <f>$C35*VLOOKUP($A35,'Non-energy Multiplier'!$A$1:$AQ$44,COLUMN('Non-energy Multiplier'!AA$1),0)</f>
        <v>0</v>
      </c>
      <c r="AB35" s="136">
        <f>$C35*VLOOKUP($A35,'Non-energy Multiplier'!$A$1:$AQ$44,COLUMN('Non-energy Multiplier'!AB$1),0)</f>
        <v>0</v>
      </c>
      <c r="AC35" s="136">
        <f>$C35*VLOOKUP($A35,'Non-energy Multiplier'!$A$1:$AQ$44,COLUMN('Non-energy Multiplier'!AC$1),0)</f>
        <v>0</v>
      </c>
      <c r="AD35" s="136">
        <f>$C35*VLOOKUP($A35,'Non-energy Multiplier'!$A$1:$AQ$44,COLUMN('Non-energy Multiplier'!AD$1),0)</f>
        <v>0</v>
      </c>
      <c r="AE35" s="136">
        <f>$C35*VLOOKUP($A35,'Non-energy Multiplier'!$A$1:$AQ$44,COLUMN('Non-energy Multiplier'!AE$1),0)</f>
        <v>0</v>
      </c>
      <c r="AF35" s="136">
        <f>$C35*VLOOKUP($A35,'Non-energy Multiplier'!$A$1:$AQ$44,COLUMN('Non-energy Multiplier'!AF$1),0)</f>
        <v>0</v>
      </c>
      <c r="AG35" s="136">
        <f>$C35*VLOOKUP($A35,'Non-energy Multiplier'!$A$1:$AQ$44,COLUMN('Non-energy Multiplier'!AG$1),0)</f>
        <v>0</v>
      </c>
      <c r="AH35" s="136">
        <f>$C35*VLOOKUP($A35,'Non-energy Multiplier'!$A$1:$AQ$44,COLUMN('Non-energy Multiplier'!AH$1),0)</f>
        <v>0</v>
      </c>
      <c r="AI35" s="136">
        <f>$C35*VLOOKUP($A35,'Non-energy Multiplier'!$A$1:$AQ$44,COLUMN('Non-energy Multiplier'!AI$1),0)</f>
        <v>0</v>
      </c>
      <c r="AJ35" s="136">
        <f>$C35*VLOOKUP($A35,'Non-energy Multiplier'!$A$1:$AQ$44,COLUMN('Non-energy Multiplier'!AJ$1),0)</f>
        <v>0</v>
      </c>
      <c r="AK35" s="136">
        <f>$C35*VLOOKUP($A35,'Non-energy Multiplier'!$A$1:$AQ$44,COLUMN('Non-energy Multiplier'!AK$1),0)</f>
        <v>0</v>
      </c>
      <c r="AL35" s="136">
        <f>$C35*VLOOKUP($A35,'Non-energy Multiplier'!$A$1:$AQ$44,COLUMN('Non-energy Multiplier'!AL$1),0)</f>
        <v>0</v>
      </c>
      <c r="AM35" s="136">
        <f>$C35*VLOOKUP($A35,'Non-energy Multiplier'!$A$1:$AQ$44,COLUMN('Non-energy Multiplier'!AM$1),0)</f>
        <v>0</v>
      </c>
      <c r="AN35" s="136">
        <f>$C35*VLOOKUP($A35,'Non-energy Multiplier'!$A$1:$AQ$44,COLUMN('Non-energy Multiplier'!AN$1),0)</f>
        <v>0</v>
      </c>
      <c r="AO35" s="136">
        <f>$C35*VLOOKUP($A35,'Non-energy Multiplier'!$A$1:$AQ$44,COLUMN('Non-energy Multiplier'!AO$1),0)</f>
        <v>0</v>
      </c>
      <c r="AP35" s="136">
        <f>$C35*VLOOKUP($A35,'Non-energy Multiplier'!$A$1:$AQ$44,COLUMN('Non-energy Multiplier'!AP$1),0)</f>
        <v>0</v>
      </c>
      <c r="AQ35" s="136">
        <f>$C35*VLOOKUP($A35,'Non-energy Multiplier'!$A$1:$AQ$44,COLUMN('Non-energy Multiplier'!AQ$1),0)</f>
        <v>0</v>
      </c>
      <c r="AR35" s="136" t="str">
        <f>VLOOKUP($A35,'Sector Match'!$A$1:$B$43,2,0)</f>
        <v>appliances and electrical equipment 27</v>
      </c>
    </row>
    <row r="36" spans="1:44" x14ac:dyDescent="0.2">
      <c r="A36" s="12" t="s">
        <v>34</v>
      </c>
      <c r="B36" s="136">
        <f>'Non-energy Use 2019'!G149</f>
        <v>0</v>
      </c>
      <c r="C36" s="136">
        <f>'Non-energy Use 2020'!G148</f>
        <v>0</v>
      </c>
      <c r="D36" s="136">
        <f>$C36*VLOOKUP($A36,'Non-energy Multiplier'!$A$1:$AQ$44,COLUMN('Non-energy Multiplier'!D$1),0)</f>
        <v>0</v>
      </c>
      <c r="E36" s="136">
        <f>$C36*VLOOKUP($A36,'Non-energy Multiplier'!$A$1:$AQ$44,COLUMN('Non-energy Multiplier'!E$1),0)</f>
        <v>0</v>
      </c>
      <c r="F36" s="136">
        <f>$C36*VLOOKUP($A36,'Non-energy Multiplier'!$A$1:$AQ$44,COLUMN('Non-energy Multiplier'!F$1),0)</f>
        <v>0</v>
      </c>
      <c r="G36" s="136">
        <f>$C36*VLOOKUP($A36,'Non-energy Multiplier'!$A$1:$AQ$44,COLUMN('Non-energy Multiplier'!G$1),0)</f>
        <v>0</v>
      </c>
      <c r="H36" s="136">
        <f>$C36*VLOOKUP($A36,'Non-energy Multiplier'!$A$1:$AQ$44,COLUMN('Non-energy Multiplier'!H$1),0)</f>
        <v>0</v>
      </c>
      <c r="I36" s="136">
        <f>$C36*VLOOKUP($A36,'Non-energy Multiplier'!$A$1:$AQ$44,COLUMN('Non-energy Multiplier'!I$1),0)</f>
        <v>0</v>
      </c>
      <c r="J36" s="136">
        <f>$C36*VLOOKUP($A36,'Non-energy Multiplier'!$A$1:$AQ$44,COLUMN('Non-energy Multiplier'!J$1),0)</f>
        <v>0</v>
      </c>
      <c r="K36" s="136">
        <f>$C36*VLOOKUP($A36,'Non-energy Multiplier'!$A$1:$AQ$44,COLUMN('Non-energy Multiplier'!K$1),0)</f>
        <v>0</v>
      </c>
      <c r="L36" s="136">
        <f>$C36*VLOOKUP($A36,'Non-energy Multiplier'!$A$1:$AQ$44,COLUMN('Non-energy Multiplier'!L$1),0)</f>
        <v>0</v>
      </c>
      <c r="M36" s="136">
        <f>$C36*VLOOKUP($A36,'Non-energy Multiplier'!$A$1:$AQ$44,COLUMN('Non-energy Multiplier'!M$1),0)</f>
        <v>0</v>
      </c>
      <c r="N36" s="136">
        <f>$C36*VLOOKUP($A36,'Non-energy Multiplier'!$A$1:$AQ$44,COLUMN('Non-energy Multiplier'!N$1),0)</f>
        <v>0</v>
      </c>
      <c r="O36" s="136">
        <f>$C36*VLOOKUP($A36,'Non-energy Multiplier'!$A$1:$AQ$44,COLUMN('Non-energy Multiplier'!O$1),0)</f>
        <v>0</v>
      </c>
      <c r="P36" s="136">
        <f>$C36*VLOOKUP($A36,'Non-energy Multiplier'!$A$1:$AQ$44,COLUMN('Non-energy Multiplier'!P$1),0)</f>
        <v>0</v>
      </c>
      <c r="Q36" s="136">
        <f>$C36*VLOOKUP($A36,'Non-energy Multiplier'!$A$1:$AQ$44,COLUMN('Non-energy Multiplier'!Q$1),0)</f>
        <v>0</v>
      </c>
      <c r="R36" s="136">
        <f>$C36*VLOOKUP($A36,'Non-energy Multiplier'!$A$1:$AQ$44,COLUMN('Non-energy Multiplier'!R$1),0)</f>
        <v>0</v>
      </c>
      <c r="S36" s="136">
        <f>$C36*VLOOKUP($A36,'Non-energy Multiplier'!$A$1:$AQ$44,COLUMN('Non-energy Multiplier'!S$1),0)</f>
        <v>0</v>
      </c>
      <c r="T36" s="136">
        <f>$C36*VLOOKUP($A36,'Non-energy Multiplier'!$A$1:$AQ$44,COLUMN('Non-energy Multiplier'!T$1),0)</f>
        <v>0</v>
      </c>
      <c r="U36" s="136">
        <f>$C36*VLOOKUP($A36,'Non-energy Multiplier'!$A$1:$AQ$44,COLUMN('Non-energy Multiplier'!U$1),0)</f>
        <v>0</v>
      </c>
      <c r="V36" s="136">
        <f>$C36*VLOOKUP($A36,'Non-energy Multiplier'!$A$1:$AQ$44,COLUMN('Non-energy Multiplier'!V$1),0)</f>
        <v>0</v>
      </c>
      <c r="W36" s="136">
        <f>$C36*VLOOKUP($A36,'Non-energy Multiplier'!$A$1:$AQ$44,COLUMN('Non-energy Multiplier'!W$1),0)</f>
        <v>0</v>
      </c>
      <c r="X36" s="136">
        <f>$C36*VLOOKUP($A36,'Non-energy Multiplier'!$A$1:$AQ$44,COLUMN('Non-energy Multiplier'!X$1),0)</f>
        <v>0</v>
      </c>
      <c r="Y36" s="136">
        <f>$C36*VLOOKUP($A36,'Non-energy Multiplier'!$A$1:$AQ$44,COLUMN('Non-energy Multiplier'!Y$1),0)</f>
        <v>0</v>
      </c>
      <c r="Z36" s="136">
        <f>$C36*VLOOKUP($A36,'Non-energy Multiplier'!$A$1:$AQ$44,COLUMN('Non-energy Multiplier'!Z$1),0)</f>
        <v>0</v>
      </c>
      <c r="AA36" s="136">
        <f>$C36*VLOOKUP($A36,'Non-energy Multiplier'!$A$1:$AQ$44,COLUMN('Non-energy Multiplier'!AA$1),0)</f>
        <v>0</v>
      </c>
      <c r="AB36" s="136">
        <f>$C36*VLOOKUP($A36,'Non-energy Multiplier'!$A$1:$AQ$44,COLUMN('Non-energy Multiplier'!AB$1),0)</f>
        <v>0</v>
      </c>
      <c r="AC36" s="136">
        <f>$C36*VLOOKUP($A36,'Non-energy Multiplier'!$A$1:$AQ$44,COLUMN('Non-energy Multiplier'!AC$1),0)</f>
        <v>0</v>
      </c>
      <c r="AD36" s="136">
        <f>$C36*VLOOKUP($A36,'Non-energy Multiplier'!$A$1:$AQ$44,COLUMN('Non-energy Multiplier'!AD$1),0)</f>
        <v>0</v>
      </c>
      <c r="AE36" s="136">
        <f>$C36*VLOOKUP($A36,'Non-energy Multiplier'!$A$1:$AQ$44,COLUMN('Non-energy Multiplier'!AE$1),0)</f>
        <v>0</v>
      </c>
      <c r="AF36" s="136">
        <f>$C36*VLOOKUP($A36,'Non-energy Multiplier'!$A$1:$AQ$44,COLUMN('Non-energy Multiplier'!AF$1),0)</f>
        <v>0</v>
      </c>
      <c r="AG36" s="136">
        <f>$C36*VLOOKUP($A36,'Non-energy Multiplier'!$A$1:$AQ$44,COLUMN('Non-energy Multiplier'!AG$1),0)</f>
        <v>0</v>
      </c>
      <c r="AH36" s="136">
        <f>$C36*VLOOKUP($A36,'Non-energy Multiplier'!$A$1:$AQ$44,COLUMN('Non-energy Multiplier'!AH$1),0)</f>
        <v>0</v>
      </c>
      <c r="AI36" s="136">
        <f>$C36*VLOOKUP($A36,'Non-energy Multiplier'!$A$1:$AQ$44,COLUMN('Non-energy Multiplier'!AI$1),0)</f>
        <v>0</v>
      </c>
      <c r="AJ36" s="136">
        <f>$C36*VLOOKUP($A36,'Non-energy Multiplier'!$A$1:$AQ$44,COLUMN('Non-energy Multiplier'!AJ$1),0)</f>
        <v>0</v>
      </c>
      <c r="AK36" s="136">
        <f>$C36*VLOOKUP($A36,'Non-energy Multiplier'!$A$1:$AQ$44,COLUMN('Non-energy Multiplier'!AK$1),0)</f>
        <v>0</v>
      </c>
      <c r="AL36" s="136">
        <f>$C36*VLOOKUP($A36,'Non-energy Multiplier'!$A$1:$AQ$44,COLUMN('Non-energy Multiplier'!AL$1),0)</f>
        <v>0</v>
      </c>
      <c r="AM36" s="136">
        <f>$C36*VLOOKUP($A36,'Non-energy Multiplier'!$A$1:$AQ$44,COLUMN('Non-energy Multiplier'!AM$1),0)</f>
        <v>0</v>
      </c>
      <c r="AN36" s="136">
        <f>$C36*VLOOKUP($A36,'Non-energy Multiplier'!$A$1:$AQ$44,COLUMN('Non-energy Multiplier'!AN$1),0)</f>
        <v>0</v>
      </c>
      <c r="AO36" s="136">
        <f>$C36*VLOOKUP($A36,'Non-energy Multiplier'!$A$1:$AQ$44,COLUMN('Non-energy Multiplier'!AO$1),0)</f>
        <v>0</v>
      </c>
      <c r="AP36" s="136">
        <f>$C36*VLOOKUP($A36,'Non-energy Multiplier'!$A$1:$AQ$44,COLUMN('Non-energy Multiplier'!AP$1),0)</f>
        <v>0</v>
      </c>
      <c r="AQ36" s="136">
        <f>$C36*VLOOKUP($A36,'Non-energy Multiplier'!$A$1:$AQ$44,COLUMN('Non-energy Multiplier'!AQ$1),0)</f>
        <v>0</v>
      </c>
      <c r="AR36" s="136" t="str">
        <f>VLOOKUP($A36,'Sector Match'!$A$1:$B$43,2,0)</f>
        <v>computers and electronics 26</v>
      </c>
    </row>
    <row r="37" spans="1:44" x14ac:dyDescent="0.2">
      <c r="A37" s="12" t="s">
        <v>35</v>
      </c>
      <c r="B37" s="136">
        <f>'Non-energy Use 2019'!G150</f>
        <v>0</v>
      </c>
      <c r="C37" s="136">
        <f>'Non-energy Use 2020'!G149</f>
        <v>0</v>
      </c>
      <c r="D37" s="136">
        <f>$C37*VLOOKUP($A37,'Non-energy Multiplier'!$A$1:$AQ$44,COLUMN('Non-energy Multiplier'!D$1),0)</f>
        <v>0</v>
      </c>
      <c r="E37" s="136">
        <f>$C37*VLOOKUP($A37,'Non-energy Multiplier'!$A$1:$AQ$44,COLUMN('Non-energy Multiplier'!E$1),0)</f>
        <v>0</v>
      </c>
      <c r="F37" s="136">
        <f>$C37*VLOOKUP($A37,'Non-energy Multiplier'!$A$1:$AQ$44,COLUMN('Non-energy Multiplier'!F$1),0)</f>
        <v>0</v>
      </c>
      <c r="G37" s="136">
        <f>$C37*VLOOKUP($A37,'Non-energy Multiplier'!$A$1:$AQ$44,COLUMN('Non-energy Multiplier'!G$1),0)</f>
        <v>0</v>
      </c>
      <c r="H37" s="136">
        <f>$C37*VLOOKUP($A37,'Non-energy Multiplier'!$A$1:$AQ$44,COLUMN('Non-energy Multiplier'!H$1),0)</f>
        <v>0</v>
      </c>
      <c r="I37" s="136">
        <f>$C37*VLOOKUP($A37,'Non-energy Multiplier'!$A$1:$AQ$44,COLUMN('Non-energy Multiplier'!I$1),0)</f>
        <v>0</v>
      </c>
      <c r="J37" s="136">
        <f>$C37*VLOOKUP($A37,'Non-energy Multiplier'!$A$1:$AQ$44,COLUMN('Non-energy Multiplier'!J$1),0)</f>
        <v>0</v>
      </c>
      <c r="K37" s="136">
        <f>$C37*VLOOKUP($A37,'Non-energy Multiplier'!$A$1:$AQ$44,COLUMN('Non-energy Multiplier'!K$1),0)</f>
        <v>0</v>
      </c>
      <c r="L37" s="136">
        <f>$C37*VLOOKUP($A37,'Non-energy Multiplier'!$A$1:$AQ$44,COLUMN('Non-energy Multiplier'!L$1),0)</f>
        <v>0</v>
      </c>
      <c r="M37" s="136">
        <f>$C37*VLOOKUP($A37,'Non-energy Multiplier'!$A$1:$AQ$44,COLUMN('Non-energy Multiplier'!M$1),0)</f>
        <v>0</v>
      </c>
      <c r="N37" s="136">
        <f>$C37*VLOOKUP($A37,'Non-energy Multiplier'!$A$1:$AQ$44,COLUMN('Non-energy Multiplier'!N$1),0)</f>
        <v>0</v>
      </c>
      <c r="O37" s="136">
        <f>$C37*VLOOKUP($A37,'Non-energy Multiplier'!$A$1:$AQ$44,COLUMN('Non-energy Multiplier'!O$1),0)</f>
        <v>0</v>
      </c>
      <c r="P37" s="136">
        <f>$C37*VLOOKUP($A37,'Non-energy Multiplier'!$A$1:$AQ$44,COLUMN('Non-energy Multiplier'!P$1),0)</f>
        <v>0</v>
      </c>
      <c r="Q37" s="136">
        <f>$C37*VLOOKUP($A37,'Non-energy Multiplier'!$A$1:$AQ$44,COLUMN('Non-energy Multiplier'!Q$1),0)</f>
        <v>0</v>
      </c>
      <c r="R37" s="136">
        <f>$C37*VLOOKUP($A37,'Non-energy Multiplier'!$A$1:$AQ$44,COLUMN('Non-energy Multiplier'!R$1),0)</f>
        <v>0</v>
      </c>
      <c r="S37" s="136">
        <f>$C37*VLOOKUP($A37,'Non-energy Multiplier'!$A$1:$AQ$44,COLUMN('Non-energy Multiplier'!S$1),0)</f>
        <v>0</v>
      </c>
      <c r="T37" s="136">
        <f>$C37*VLOOKUP($A37,'Non-energy Multiplier'!$A$1:$AQ$44,COLUMN('Non-energy Multiplier'!T$1),0)</f>
        <v>0</v>
      </c>
      <c r="U37" s="136">
        <f>$C37*VLOOKUP($A37,'Non-energy Multiplier'!$A$1:$AQ$44,COLUMN('Non-energy Multiplier'!U$1),0)</f>
        <v>0</v>
      </c>
      <c r="V37" s="136">
        <f>$C37*VLOOKUP($A37,'Non-energy Multiplier'!$A$1:$AQ$44,COLUMN('Non-energy Multiplier'!V$1),0)</f>
        <v>0</v>
      </c>
      <c r="W37" s="136">
        <f>$C37*VLOOKUP($A37,'Non-energy Multiplier'!$A$1:$AQ$44,COLUMN('Non-energy Multiplier'!W$1),0)</f>
        <v>0</v>
      </c>
      <c r="X37" s="136">
        <f>$C37*VLOOKUP($A37,'Non-energy Multiplier'!$A$1:$AQ$44,COLUMN('Non-energy Multiplier'!X$1),0)</f>
        <v>0</v>
      </c>
      <c r="Y37" s="136">
        <f>$C37*VLOOKUP($A37,'Non-energy Multiplier'!$A$1:$AQ$44,COLUMN('Non-energy Multiplier'!Y$1),0)</f>
        <v>0</v>
      </c>
      <c r="Z37" s="136">
        <f>$C37*VLOOKUP($A37,'Non-energy Multiplier'!$A$1:$AQ$44,COLUMN('Non-energy Multiplier'!Z$1),0)</f>
        <v>0</v>
      </c>
      <c r="AA37" s="136">
        <f>$C37*VLOOKUP($A37,'Non-energy Multiplier'!$A$1:$AQ$44,COLUMN('Non-energy Multiplier'!AA$1),0)</f>
        <v>0</v>
      </c>
      <c r="AB37" s="136">
        <f>$C37*VLOOKUP($A37,'Non-energy Multiplier'!$A$1:$AQ$44,COLUMN('Non-energy Multiplier'!AB$1),0)</f>
        <v>0</v>
      </c>
      <c r="AC37" s="136">
        <f>$C37*VLOOKUP($A37,'Non-energy Multiplier'!$A$1:$AQ$44,COLUMN('Non-energy Multiplier'!AC$1),0)</f>
        <v>0</v>
      </c>
      <c r="AD37" s="136">
        <f>$C37*VLOOKUP($A37,'Non-energy Multiplier'!$A$1:$AQ$44,COLUMN('Non-energy Multiplier'!AD$1),0)</f>
        <v>0</v>
      </c>
      <c r="AE37" s="136">
        <f>$C37*VLOOKUP($A37,'Non-energy Multiplier'!$A$1:$AQ$44,COLUMN('Non-energy Multiplier'!AE$1),0)</f>
        <v>0</v>
      </c>
      <c r="AF37" s="136">
        <f>$C37*VLOOKUP($A37,'Non-energy Multiplier'!$A$1:$AQ$44,COLUMN('Non-energy Multiplier'!AF$1),0)</f>
        <v>0</v>
      </c>
      <c r="AG37" s="136">
        <f>$C37*VLOOKUP($A37,'Non-energy Multiplier'!$A$1:$AQ$44,COLUMN('Non-energy Multiplier'!AG$1),0)</f>
        <v>0</v>
      </c>
      <c r="AH37" s="136">
        <f>$C37*VLOOKUP($A37,'Non-energy Multiplier'!$A$1:$AQ$44,COLUMN('Non-energy Multiplier'!AH$1),0)</f>
        <v>0</v>
      </c>
      <c r="AI37" s="136">
        <f>$C37*VLOOKUP($A37,'Non-energy Multiplier'!$A$1:$AQ$44,COLUMN('Non-energy Multiplier'!AI$1),0)</f>
        <v>0</v>
      </c>
      <c r="AJ37" s="136">
        <f>$C37*VLOOKUP($A37,'Non-energy Multiplier'!$A$1:$AQ$44,COLUMN('Non-energy Multiplier'!AJ$1),0)</f>
        <v>0</v>
      </c>
      <c r="AK37" s="136">
        <f>$C37*VLOOKUP($A37,'Non-energy Multiplier'!$A$1:$AQ$44,COLUMN('Non-energy Multiplier'!AK$1),0)</f>
        <v>0</v>
      </c>
      <c r="AL37" s="136">
        <f>$C37*VLOOKUP($A37,'Non-energy Multiplier'!$A$1:$AQ$44,COLUMN('Non-energy Multiplier'!AL$1),0)</f>
        <v>0</v>
      </c>
      <c r="AM37" s="136">
        <f>$C37*VLOOKUP($A37,'Non-energy Multiplier'!$A$1:$AQ$44,COLUMN('Non-energy Multiplier'!AM$1),0)</f>
        <v>0</v>
      </c>
      <c r="AN37" s="136">
        <f>$C37*VLOOKUP($A37,'Non-energy Multiplier'!$A$1:$AQ$44,COLUMN('Non-energy Multiplier'!AN$1),0)</f>
        <v>0</v>
      </c>
      <c r="AO37" s="136">
        <f>$C37*VLOOKUP($A37,'Non-energy Multiplier'!$A$1:$AQ$44,COLUMN('Non-energy Multiplier'!AO$1),0)</f>
        <v>0</v>
      </c>
      <c r="AP37" s="136">
        <f>$C37*VLOOKUP($A37,'Non-energy Multiplier'!$A$1:$AQ$44,COLUMN('Non-energy Multiplier'!AP$1),0)</f>
        <v>0</v>
      </c>
      <c r="AQ37" s="136">
        <f>$C37*VLOOKUP($A37,'Non-energy Multiplier'!$A$1:$AQ$44,COLUMN('Non-energy Multiplier'!AQ$1),0)</f>
        <v>0</v>
      </c>
      <c r="AR37" s="136" t="str">
        <f>VLOOKUP($A37,'Sector Match'!$A$1:$B$43,2,0)</f>
        <v>computers and electronics 26</v>
      </c>
    </row>
    <row r="38" spans="1:44" x14ac:dyDescent="0.2">
      <c r="A38" s="12" t="s">
        <v>36</v>
      </c>
      <c r="B38" s="136">
        <f>'Non-energy Use 2019'!G151</f>
        <v>0</v>
      </c>
      <c r="C38" s="136">
        <f>'Non-energy Use 2020'!G150</f>
        <v>0</v>
      </c>
      <c r="D38" s="136">
        <f>$C38*VLOOKUP($A38,'Non-energy Multiplier'!$A$1:$AQ$44,COLUMN('Non-energy Multiplier'!D$1),0)</f>
        <v>0</v>
      </c>
      <c r="E38" s="136">
        <f>$C38*VLOOKUP($A38,'Non-energy Multiplier'!$A$1:$AQ$44,COLUMN('Non-energy Multiplier'!E$1),0)</f>
        <v>0</v>
      </c>
      <c r="F38" s="136">
        <f>$C38*VLOOKUP($A38,'Non-energy Multiplier'!$A$1:$AQ$44,COLUMN('Non-energy Multiplier'!F$1),0)</f>
        <v>0</v>
      </c>
      <c r="G38" s="136">
        <f>$C38*VLOOKUP($A38,'Non-energy Multiplier'!$A$1:$AQ$44,COLUMN('Non-energy Multiplier'!G$1),0)</f>
        <v>0</v>
      </c>
      <c r="H38" s="136">
        <f>$C38*VLOOKUP($A38,'Non-energy Multiplier'!$A$1:$AQ$44,COLUMN('Non-energy Multiplier'!H$1),0)</f>
        <v>0</v>
      </c>
      <c r="I38" s="136">
        <f>$C38*VLOOKUP($A38,'Non-energy Multiplier'!$A$1:$AQ$44,COLUMN('Non-energy Multiplier'!I$1),0)</f>
        <v>0</v>
      </c>
      <c r="J38" s="136">
        <f>$C38*VLOOKUP($A38,'Non-energy Multiplier'!$A$1:$AQ$44,COLUMN('Non-energy Multiplier'!J$1),0)</f>
        <v>0</v>
      </c>
      <c r="K38" s="136">
        <f>$C38*VLOOKUP($A38,'Non-energy Multiplier'!$A$1:$AQ$44,COLUMN('Non-energy Multiplier'!K$1),0)</f>
        <v>0</v>
      </c>
      <c r="L38" s="136">
        <f>$C38*VLOOKUP($A38,'Non-energy Multiplier'!$A$1:$AQ$44,COLUMN('Non-energy Multiplier'!L$1),0)</f>
        <v>0</v>
      </c>
      <c r="M38" s="136">
        <f>$C38*VLOOKUP($A38,'Non-energy Multiplier'!$A$1:$AQ$44,COLUMN('Non-energy Multiplier'!M$1),0)</f>
        <v>0</v>
      </c>
      <c r="N38" s="136">
        <f>$C38*VLOOKUP($A38,'Non-energy Multiplier'!$A$1:$AQ$44,COLUMN('Non-energy Multiplier'!N$1),0)</f>
        <v>0</v>
      </c>
      <c r="O38" s="136">
        <f>$C38*VLOOKUP($A38,'Non-energy Multiplier'!$A$1:$AQ$44,COLUMN('Non-energy Multiplier'!O$1),0)</f>
        <v>0</v>
      </c>
      <c r="P38" s="136">
        <f>$C38*VLOOKUP($A38,'Non-energy Multiplier'!$A$1:$AQ$44,COLUMN('Non-energy Multiplier'!P$1),0)</f>
        <v>0</v>
      </c>
      <c r="Q38" s="136">
        <f>$C38*VLOOKUP($A38,'Non-energy Multiplier'!$A$1:$AQ$44,COLUMN('Non-energy Multiplier'!Q$1),0)</f>
        <v>0</v>
      </c>
      <c r="R38" s="136">
        <f>$C38*VLOOKUP($A38,'Non-energy Multiplier'!$A$1:$AQ$44,COLUMN('Non-energy Multiplier'!R$1),0)</f>
        <v>0</v>
      </c>
      <c r="S38" s="136">
        <f>$C38*VLOOKUP($A38,'Non-energy Multiplier'!$A$1:$AQ$44,COLUMN('Non-energy Multiplier'!S$1),0)</f>
        <v>0</v>
      </c>
      <c r="T38" s="136">
        <f>$C38*VLOOKUP($A38,'Non-energy Multiplier'!$A$1:$AQ$44,COLUMN('Non-energy Multiplier'!T$1),0)</f>
        <v>0</v>
      </c>
      <c r="U38" s="136">
        <f>$C38*VLOOKUP($A38,'Non-energy Multiplier'!$A$1:$AQ$44,COLUMN('Non-energy Multiplier'!U$1),0)</f>
        <v>0</v>
      </c>
      <c r="V38" s="136">
        <f>$C38*VLOOKUP($A38,'Non-energy Multiplier'!$A$1:$AQ$44,COLUMN('Non-energy Multiplier'!V$1),0)</f>
        <v>0</v>
      </c>
      <c r="W38" s="136">
        <f>$C38*VLOOKUP($A38,'Non-energy Multiplier'!$A$1:$AQ$44,COLUMN('Non-energy Multiplier'!W$1),0)</f>
        <v>0</v>
      </c>
      <c r="X38" s="136">
        <f>$C38*VLOOKUP($A38,'Non-energy Multiplier'!$A$1:$AQ$44,COLUMN('Non-energy Multiplier'!X$1),0)</f>
        <v>0</v>
      </c>
      <c r="Y38" s="136">
        <f>$C38*VLOOKUP($A38,'Non-energy Multiplier'!$A$1:$AQ$44,COLUMN('Non-energy Multiplier'!Y$1),0)</f>
        <v>0</v>
      </c>
      <c r="Z38" s="136">
        <f>$C38*VLOOKUP($A38,'Non-energy Multiplier'!$A$1:$AQ$44,COLUMN('Non-energy Multiplier'!Z$1),0)</f>
        <v>0</v>
      </c>
      <c r="AA38" s="136">
        <f>$C38*VLOOKUP($A38,'Non-energy Multiplier'!$A$1:$AQ$44,COLUMN('Non-energy Multiplier'!AA$1),0)</f>
        <v>0</v>
      </c>
      <c r="AB38" s="136">
        <f>$C38*VLOOKUP($A38,'Non-energy Multiplier'!$A$1:$AQ$44,COLUMN('Non-energy Multiplier'!AB$1),0)</f>
        <v>0</v>
      </c>
      <c r="AC38" s="136">
        <f>$C38*VLOOKUP($A38,'Non-energy Multiplier'!$A$1:$AQ$44,COLUMN('Non-energy Multiplier'!AC$1),0)</f>
        <v>0</v>
      </c>
      <c r="AD38" s="136">
        <f>$C38*VLOOKUP($A38,'Non-energy Multiplier'!$A$1:$AQ$44,COLUMN('Non-energy Multiplier'!AD$1),0)</f>
        <v>0</v>
      </c>
      <c r="AE38" s="136">
        <f>$C38*VLOOKUP($A38,'Non-energy Multiplier'!$A$1:$AQ$44,COLUMN('Non-energy Multiplier'!AE$1),0)</f>
        <v>0</v>
      </c>
      <c r="AF38" s="136">
        <f>$C38*VLOOKUP($A38,'Non-energy Multiplier'!$A$1:$AQ$44,COLUMN('Non-energy Multiplier'!AF$1),0)</f>
        <v>0</v>
      </c>
      <c r="AG38" s="136">
        <f>$C38*VLOOKUP($A38,'Non-energy Multiplier'!$A$1:$AQ$44,COLUMN('Non-energy Multiplier'!AG$1),0)</f>
        <v>0</v>
      </c>
      <c r="AH38" s="136">
        <f>$C38*VLOOKUP($A38,'Non-energy Multiplier'!$A$1:$AQ$44,COLUMN('Non-energy Multiplier'!AH$1),0)</f>
        <v>0</v>
      </c>
      <c r="AI38" s="136">
        <f>$C38*VLOOKUP($A38,'Non-energy Multiplier'!$A$1:$AQ$44,COLUMN('Non-energy Multiplier'!AI$1),0)</f>
        <v>0</v>
      </c>
      <c r="AJ38" s="136">
        <f>$C38*VLOOKUP($A38,'Non-energy Multiplier'!$A$1:$AQ$44,COLUMN('Non-energy Multiplier'!AJ$1),0)</f>
        <v>0</v>
      </c>
      <c r="AK38" s="136">
        <f>$C38*VLOOKUP($A38,'Non-energy Multiplier'!$A$1:$AQ$44,COLUMN('Non-energy Multiplier'!AK$1),0)</f>
        <v>0</v>
      </c>
      <c r="AL38" s="136">
        <f>$C38*VLOOKUP($A38,'Non-energy Multiplier'!$A$1:$AQ$44,COLUMN('Non-energy Multiplier'!AL$1),0)</f>
        <v>0</v>
      </c>
      <c r="AM38" s="136">
        <f>$C38*VLOOKUP($A38,'Non-energy Multiplier'!$A$1:$AQ$44,COLUMN('Non-energy Multiplier'!AM$1),0)</f>
        <v>0</v>
      </c>
      <c r="AN38" s="136">
        <f>$C38*VLOOKUP($A38,'Non-energy Multiplier'!$A$1:$AQ$44,COLUMN('Non-energy Multiplier'!AN$1),0)</f>
        <v>0</v>
      </c>
      <c r="AO38" s="136">
        <f>$C38*VLOOKUP($A38,'Non-energy Multiplier'!$A$1:$AQ$44,COLUMN('Non-energy Multiplier'!AO$1),0)</f>
        <v>0</v>
      </c>
      <c r="AP38" s="136">
        <f>$C38*VLOOKUP($A38,'Non-energy Multiplier'!$A$1:$AQ$44,COLUMN('Non-energy Multiplier'!AP$1),0)</f>
        <v>0</v>
      </c>
      <c r="AQ38" s="136">
        <f>$C38*VLOOKUP($A38,'Non-energy Multiplier'!$A$1:$AQ$44,COLUMN('Non-energy Multiplier'!AQ$1),0)</f>
        <v>0</v>
      </c>
      <c r="AR38" s="136" t="str">
        <f>VLOOKUP($A38,'Sector Match'!$A$1:$B$43,2,0)</f>
        <v>other machinery 28</v>
      </c>
    </row>
    <row r="39" spans="1:44" x14ac:dyDescent="0.2">
      <c r="A39" s="12" t="s">
        <v>37</v>
      </c>
      <c r="B39" s="136">
        <f>'Non-energy Use 2019'!G152</f>
        <v>0</v>
      </c>
      <c r="C39" s="136">
        <f>'Non-energy Use 2020'!G151</f>
        <v>0</v>
      </c>
      <c r="D39" s="136">
        <f>$C39*VLOOKUP($A39,'Non-energy Multiplier'!$A$1:$AQ$44,COLUMN('Non-energy Multiplier'!D$1),0)</f>
        <v>0</v>
      </c>
      <c r="E39" s="136">
        <f>$C39*VLOOKUP($A39,'Non-energy Multiplier'!$A$1:$AQ$44,COLUMN('Non-energy Multiplier'!E$1),0)</f>
        <v>0</v>
      </c>
      <c r="F39" s="136">
        <f>$C39*VLOOKUP($A39,'Non-energy Multiplier'!$A$1:$AQ$44,COLUMN('Non-energy Multiplier'!F$1),0)</f>
        <v>0</v>
      </c>
      <c r="G39" s="136">
        <f>$C39*VLOOKUP($A39,'Non-energy Multiplier'!$A$1:$AQ$44,COLUMN('Non-energy Multiplier'!G$1),0)</f>
        <v>0</v>
      </c>
      <c r="H39" s="136">
        <f>$C39*VLOOKUP($A39,'Non-energy Multiplier'!$A$1:$AQ$44,COLUMN('Non-energy Multiplier'!H$1),0)</f>
        <v>0</v>
      </c>
      <c r="I39" s="136">
        <f>$C39*VLOOKUP($A39,'Non-energy Multiplier'!$A$1:$AQ$44,COLUMN('Non-energy Multiplier'!I$1),0)</f>
        <v>0</v>
      </c>
      <c r="J39" s="136">
        <f>$C39*VLOOKUP($A39,'Non-energy Multiplier'!$A$1:$AQ$44,COLUMN('Non-energy Multiplier'!J$1),0)</f>
        <v>0</v>
      </c>
      <c r="K39" s="136">
        <f>$C39*VLOOKUP($A39,'Non-energy Multiplier'!$A$1:$AQ$44,COLUMN('Non-energy Multiplier'!K$1),0)</f>
        <v>0</v>
      </c>
      <c r="L39" s="136">
        <f>$C39*VLOOKUP($A39,'Non-energy Multiplier'!$A$1:$AQ$44,COLUMN('Non-energy Multiplier'!L$1),0)</f>
        <v>0</v>
      </c>
      <c r="M39" s="136">
        <f>$C39*VLOOKUP($A39,'Non-energy Multiplier'!$A$1:$AQ$44,COLUMN('Non-energy Multiplier'!M$1),0)</f>
        <v>0</v>
      </c>
      <c r="N39" s="136">
        <f>$C39*VLOOKUP($A39,'Non-energy Multiplier'!$A$1:$AQ$44,COLUMN('Non-energy Multiplier'!N$1),0)</f>
        <v>0</v>
      </c>
      <c r="O39" s="136">
        <f>$C39*VLOOKUP($A39,'Non-energy Multiplier'!$A$1:$AQ$44,COLUMN('Non-energy Multiplier'!O$1),0)</f>
        <v>0</v>
      </c>
      <c r="P39" s="136">
        <f>$C39*VLOOKUP($A39,'Non-energy Multiplier'!$A$1:$AQ$44,COLUMN('Non-energy Multiplier'!P$1),0)</f>
        <v>0</v>
      </c>
      <c r="Q39" s="136">
        <f>$C39*VLOOKUP($A39,'Non-energy Multiplier'!$A$1:$AQ$44,COLUMN('Non-energy Multiplier'!Q$1),0)</f>
        <v>0</v>
      </c>
      <c r="R39" s="136">
        <f>$C39*VLOOKUP($A39,'Non-energy Multiplier'!$A$1:$AQ$44,COLUMN('Non-energy Multiplier'!R$1),0)</f>
        <v>0</v>
      </c>
      <c r="S39" s="136">
        <f>$C39*VLOOKUP($A39,'Non-energy Multiplier'!$A$1:$AQ$44,COLUMN('Non-energy Multiplier'!S$1),0)</f>
        <v>0</v>
      </c>
      <c r="T39" s="136">
        <f>$C39*VLOOKUP($A39,'Non-energy Multiplier'!$A$1:$AQ$44,COLUMN('Non-energy Multiplier'!T$1),0)</f>
        <v>0</v>
      </c>
      <c r="U39" s="136">
        <f>$C39*VLOOKUP($A39,'Non-energy Multiplier'!$A$1:$AQ$44,COLUMN('Non-energy Multiplier'!U$1),0)</f>
        <v>0</v>
      </c>
      <c r="V39" s="136">
        <f>$C39*VLOOKUP($A39,'Non-energy Multiplier'!$A$1:$AQ$44,COLUMN('Non-energy Multiplier'!V$1),0)</f>
        <v>0</v>
      </c>
      <c r="W39" s="136">
        <f>$C39*VLOOKUP($A39,'Non-energy Multiplier'!$A$1:$AQ$44,COLUMN('Non-energy Multiplier'!W$1),0)</f>
        <v>0</v>
      </c>
      <c r="X39" s="136">
        <f>$C39*VLOOKUP($A39,'Non-energy Multiplier'!$A$1:$AQ$44,COLUMN('Non-energy Multiplier'!X$1),0)</f>
        <v>0</v>
      </c>
      <c r="Y39" s="136">
        <f>$C39*VLOOKUP($A39,'Non-energy Multiplier'!$A$1:$AQ$44,COLUMN('Non-energy Multiplier'!Y$1),0)</f>
        <v>0</v>
      </c>
      <c r="Z39" s="136">
        <f>$C39*VLOOKUP($A39,'Non-energy Multiplier'!$A$1:$AQ$44,COLUMN('Non-energy Multiplier'!Z$1),0)</f>
        <v>0</v>
      </c>
      <c r="AA39" s="136">
        <f>$C39*VLOOKUP($A39,'Non-energy Multiplier'!$A$1:$AQ$44,COLUMN('Non-energy Multiplier'!AA$1),0)</f>
        <v>0</v>
      </c>
      <c r="AB39" s="136">
        <f>$C39*VLOOKUP($A39,'Non-energy Multiplier'!$A$1:$AQ$44,COLUMN('Non-energy Multiplier'!AB$1),0)</f>
        <v>0</v>
      </c>
      <c r="AC39" s="136">
        <f>$C39*VLOOKUP($A39,'Non-energy Multiplier'!$A$1:$AQ$44,COLUMN('Non-energy Multiplier'!AC$1),0)</f>
        <v>0</v>
      </c>
      <c r="AD39" s="136">
        <f>$C39*VLOOKUP($A39,'Non-energy Multiplier'!$A$1:$AQ$44,COLUMN('Non-energy Multiplier'!AD$1),0)</f>
        <v>0</v>
      </c>
      <c r="AE39" s="136">
        <f>$C39*VLOOKUP($A39,'Non-energy Multiplier'!$A$1:$AQ$44,COLUMN('Non-energy Multiplier'!AE$1),0)</f>
        <v>0</v>
      </c>
      <c r="AF39" s="136">
        <f>$C39*VLOOKUP($A39,'Non-energy Multiplier'!$A$1:$AQ$44,COLUMN('Non-energy Multiplier'!AF$1),0)</f>
        <v>0</v>
      </c>
      <c r="AG39" s="136">
        <f>$C39*VLOOKUP($A39,'Non-energy Multiplier'!$A$1:$AQ$44,COLUMN('Non-energy Multiplier'!AG$1),0)</f>
        <v>0</v>
      </c>
      <c r="AH39" s="136">
        <f>$C39*VLOOKUP($A39,'Non-energy Multiplier'!$A$1:$AQ$44,COLUMN('Non-energy Multiplier'!AH$1),0)</f>
        <v>0</v>
      </c>
      <c r="AI39" s="136">
        <f>$C39*VLOOKUP($A39,'Non-energy Multiplier'!$A$1:$AQ$44,COLUMN('Non-energy Multiplier'!AI$1),0)</f>
        <v>0</v>
      </c>
      <c r="AJ39" s="136">
        <f>$C39*VLOOKUP($A39,'Non-energy Multiplier'!$A$1:$AQ$44,COLUMN('Non-energy Multiplier'!AJ$1),0)</f>
        <v>0</v>
      </c>
      <c r="AK39" s="136">
        <f>$C39*VLOOKUP($A39,'Non-energy Multiplier'!$A$1:$AQ$44,COLUMN('Non-energy Multiplier'!AK$1),0)</f>
        <v>0</v>
      </c>
      <c r="AL39" s="136">
        <f>$C39*VLOOKUP($A39,'Non-energy Multiplier'!$A$1:$AQ$44,COLUMN('Non-energy Multiplier'!AL$1),0)</f>
        <v>0</v>
      </c>
      <c r="AM39" s="136">
        <f>$C39*VLOOKUP($A39,'Non-energy Multiplier'!$A$1:$AQ$44,COLUMN('Non-energy Multiplier'!AM$1),0)</f>
        <v>0</v>
      </c>
      <c r="AN39" s="136">
        <f>$C39*VLOOKUP($A39,'Non-energy Multiplier'!$A$1:$AQ$44,COLUMN('Non-energy Multiplier'!AN$1),0)</f>
        <v>0</v>
      </c>
      <c r="AO39" s="136">
        <f>$C39*VLOOKUP($A39,'Non-energy Multiplier'!$A$1:$AQ$44,COLUMN('Non-energy Multiplier'!AO$1),0)</f>
        <v>0</v>
      </c>
      <c r="AP39" s="136">
        <f>$C39*VLOOKUP($A39,'Non-energy Multiplier'!$A$1:$AQ$44,COLUMN('Non-energy Multiplier'!AP$1),0)</f>
        <v>0</v>
      </c>
      <c r="AQ39" s="136">
        <f>$C39*VLOOKUP($A39,'Non-energy Multiplier'!$A$1:$AQ$44,COLUMN('Non-energy Multiplier'!AQ$1),0)</f>
        <v>0</v>
      </c>
      <c r="AR39" s="136" t="str">
        <f>VLOOKUP($A39,'Sector Match'!$A$1:$B$43,2,0)</f>
        <v>water and waste 36T39</v>
      </c>
    </row>
    <row r="40" spans="1:44" x14ac:dyDescent="0.2">
      <c r="A40" s="12" t="s">
        <v>38</v>
      </c>
      <c r="B40" s="136">
        <f>'Non-energy Use 2019'!G153</f>
        <v>0</v>
      </c>
      <c r="C40" s="136">
        <f>'Non-energy Use 2020'!G152</f>
        <v>0</v>
      </c>
      <c r="D40" s="136">
        <f>$C40*VLOOKUP($A40,'Non-energy Multiplier'!$A$1:$AQ$44,COLUMN('Non-energy Multiplier'!D$1),0)</f>
        <v>0</v>
      </c>
      <c r="E40" s="136">
        <f>$C40*VLOOKUP($A40,'Non-energy Multiplier'!$A$1:$AQ$44,COLUMN('Non-energy Multiplier'!E$1),0)</f>
        <v>0</v>
      </c>
      <c r="F40" s="136">
        <f>$C40*VLOOKUP($A40,'Non-energy Multiplier'!$A$1:$AQ$44,COLUMN('Non-energy Multiplier'!F$1),0)</f>
        <v>0</v>
      </c>
      <c r="G40" s="136">
        <f>$C40*VLOOKUP($A40,'Non-energy Multiplier'!$A$1:$AQ$44,COLUMN('Non-energy Multiplier'!G$1),0)</f>
        <v>0</v>
      </c>
      <c r="H40" s="136">
        <f>$C40*VLOOKUP($A40,'Non-energy Multiplier'!$A$1:$AQ$44,COLUMN('Non-energy Multiplier'!H$1),0)</f>
        <v>0</v>
      </c>
      <c r="I40" s="136">
        <f>$C40*VLOOKUP($A40,'Non-energy Multiplier'!$A$1:$AQ$44,COLUMN('Non-energy Multiplier'!I$1),0)</f>
        <v>0</v>
      </c>
      <c r="J40" s="136">
        <f>$C40*VLOOKUP($A40,'Non-energy Multiplier'!$A$1:$AQ$44,COLUMN('Non-energy Multiplier'!J$1),0)</f>
        <v>0</v>
      </c>
      <c r="K40" s="136">
        <f>$C40*VLOOKUP($A40,'Non-energy Multiplier'!$A$1:$AQ$44,COLUMN('Non-energy Multiplier'!K$1),0)</f>
        <v>0</v>
      </c>
      <c r="L40" s="136">
        <f>$C40*VLOOKUP($A40,'Non-energy Multiplier'!$A$1:$AQ$44,COLUMN('Non-energy Multiplier'!L$1),0)</f>
        <v>0</v>
      </c>
      <c r="M40" s="136">
        <f>$C40*VLOOKUP($A40,'Non-energy Multiplier'!$A$1:$AQ$44,COLUMN('Non-energy Multiplier'!M$1),0)</f>
        <v>0</v>
      </c>
      <c r="N40" s="136">
        <f>$C40*VLOOKUP($A40,'Non-energy Multiplier'!$A$1:$AQ$44,COLUMN('Non-energy Multiplier'!N$1),0)</f>
        <v>0</v>
      </c>
      <c r="O40" s="136">
        <f>$C40*VLOOKUP($A40,'Non-energy Multiplier'!$A$1:$AQ$44,COLUMN('Non-energy Multiplier'!O$1),0)</f>
        <v>0</v>
      </c>
      <c r="P40" s="136">
        <f>$C40*VLOOKUP($A40,'Non-energy Multiplier'!$A$1:$AQ$44,COLUMN('Non-energy Multiplier'!P$1),0)</f>
        <v>0</v>
      </c>
      <c r="Q40" s="136">
        <f>$C40*VLOOKUP($A40,'Non-energy Multiplier'!$A$1:$AQ$44,COLUMN('Non-energy Multiplier'!Q$1),0)</f>
        <v>0</v>
      </c>
      <c r="R40" s="136">
        <f>$C40*VLOOKUP($A40,'Non-energy Multiplier'!$A$1:$AQ$44,COLUMN('Non-energy Multiplier'!R$1),0)</f>
        <v>0</v>
      </c>
      <c r="S40" s="136">
        <f>$C40*VLOOKUP($A40,'Non-energy Multiplier'!$A$1:$AQ$44,COLUMN('Non-energy Multiplier'!S$1),0)</f>
        <v>0</v>
      </c>
      <c r="T40" s="136">
        <f>$C40*VLOOKUP($A40,'Non-energy Multiplier'!$A$1:$AQ$44,COLUMN('Non-energy Multiplier'!T$1),0)</f>
        <v>0</v>
      </c>
      <c r="U40" s="136">
        <f>$C40*VLOOKUP($A40,'Non-energy Multiplier'!$A$1:$AQ$44,COLUMN('Non-energy Multiplier'!U$1),0)</f>
        <v>0</v>
      </c>
      <c r="V40" s="136">
        <f>$C40*VLOOKUP($A40,'Non-energy Multiplier'!$A$1:$AQ$44,COLUMN('Non-energy Multiplier'!V$1),0)</f>
        <v>0</v>
      </c>
      <c r="W40" s="136">
        <f>$C40*VLOOKUP($A40,'Non-energy Multiplier'!$A$1:$AQ$44,COLUMN('Non-energy Multiplier'!W$1),0)</f>
        <v>0</v>
      </c>
      <c r="X40" s="136">
        <f>$C40*VLOOKUP($A40,'Non-energy Multiplier'!$A$1:$AQ$44,COLUMN('Non-energy Multiplier'!X$1),0)</f>
        <v>0</v>
      </c>
      <c r="Y40" s="136">
        <f>$C40*VLOOKUP($A40,'Non-energy Multiplier'!$A$1:$AQ$44,COLUMN('Non-energy Multiplier'!Y$1),0)</f>
        <v>0</v>
      </c>
      <c r="Z40" s="136">
        <f>$C40*VLOOKUP($A40,'Non-energy Multiplier'!$A$1:$AQ$44,COLUMN('Non-energy Multiplier'!Z$1),0)</f>
        <v>0</v>
      </c>
      <c r="AA40" s="136">
        <f>$C40*VLOOKUP($A40,'Non-energy Multiplier'!$A$1:$AQ$44,COLUMN('Non-energy Multiplier'!AA$1),0)</f>
        <v>0</v>
      </c>
      <c r="AB40" s="136">
        <f>$C40*VLOOKUP($A40,'Non-energy Multiplier'!$A$1:$AQ$44,COLUMN('Non-energy Multiplier'!AB$1),0)</f>
        <v>0</v>
      </c>
      <c r="AC40" s="136">
        <f>$C40*VLOOKUP($A40,'Non-energy Multiplier'!$A$1:$AQ$44,COLUMN('Non-energy Multiplier'!AC$1),0)</f>
        <v>0</v>
      </c>
      <c r="AD40" s="136">
        <f>$C40*VLOOKUP($A40,'Non-energy Multiplier'!$A$1:$AQ$44,COLUMN('Non-energy Multiplier'!AD$1),0)</f>
        <v>0</v>
      </c>
      <c r="AE40" s="136">
        <f>$C40*VLOOKUP($A40,'Non-energy Multiplier'!$A$1:$AQ$44,COLUMN('Non-energy Multiplier'!AE$1),0)</f>
        <v>0</v>
      </c>
      <c r="AF40" s="136">
        <f>$C40*VLOOKUP($A40,'Non-energy Multiplier'!$A$1:$AQ$44,COLUMN('Non-energy Multiplier'!AF$1),0)</f>
        <v>0</v>
      </c>
      <c r="AG40" s="136">
        <f>$C40*VLOOKUP($A40,'Non-energy Multiplier'!$A$1:$AQ$44,COLUMN('Non-energy Multiplier'!AG$1),0)</f>
        <v>0</v>
      </c>
      <c r="AH40" s="136">
        <f>$C40*VLOOKUP($A40,'Non-energy Multiplier'!$A$1:$AQ$44,COLUMN('Non-energy Multiplier'!AH$1),0)</f>
        <v>0</v>
      </c>
      <c r="AI40" s="136">
        <f>$C40*VLOOKUP($A40,'Non-energy Multiplier'!$A$1:$AQ$44,COLUMN('Non-energy Multiplier'!AI$1),0)</f>
        <v>0</v>
      </c>
      <c r="AJ40" s="136">
        <f>$C40*VLOOKUP($A40,'Non-energy Multiplier'!$A$1:$AQ$44,COLUMN('Non-energy Multiplier'!AJ$1),0)</f>
        <v>0</v>
      </c>
      <c r="AK40" s="136">
        <f>$C40*VLOOKUP($A40,'Non-energy Multiplier'!$A$1:$AQ$44,COLUMN('Non-energy Multiplier'!AK$1),0)</f>
        <v>0</v>
      </c>
      <c r="AL40" s="136">
        <f>$C40*VLOOKUP($A40,'Non-energy Multiplier'!$A$1:$AQ$44,COLUMN('Non-energy Multiplier'!AL$1),0)</f>
        <v>0</v>
      </c>
      <c r="AM40" s="136">
        <f>$C40*VLOOKUP($A40,'Non-energy Multiplier'!$A$1:$AQ$44,COLUMN('Non-energy Multiplier'!AM$1),0)</f>
        <v>0</v>
      </c>
      <c r="AN40" s="136">
        <f>$C40*VLOOKUP($A40,'Non-energy Multiplier'!$A$1:$AQ$44,COLUMN('Non-energy Multiplier'!AN$1),0)</f>
        <v>0</v>
      </c>
      <c r="AO40" s="136">
        <f>$C40*VLOOKUP($A40,'Non-energy Multiplier'!$A$1:$AQ$44,COLUMN('Non-energy Multiplier'!AO$1),0)</f>
        <v>0</v>
      </c>
      <c r="AP40" s="136">
        <f>$C40*VLOOKUP($A40,'Non-energy Multiplier'!$A$1:$AQ$44,COLUMN('Non-energy Multiplier'!AP$1),0)</f>
        <v>0</v>
      </c>
      <c r="AQ40" s="136">
        <f>$C40*VLOOKUP($A40,'Non-energy Multiplier'!$A$1:$AQ$44,COLUMN('Non-energy Multiplier'!AQ$1),0)</f>
        <v>0</v>
      </c>
      <c r="AR40" s="136" t="str">
        <f>VLOOKUP($A40,'Sector Match'!$A$1:$B$43,2,0)</f>
        <v>other machinery 28</v>
      </c>
    </row>
    <row r="41" spans="1:44" x14ac:dyDescent="0.2">
      <c r="A41" s="12" t="s">
        <v>39</v>
      </c>
      <c r="B41" s="136">
        <f>'Non-energy Use 2019'!G154</f>
        <v>0</v>
      </c>
      <c r="C41" s="136">
        <f>'Non-energy Use 2020'!G153</f>
        <v>0</v>
      </c>
      <c r="D41" s="136">
        <f>$C41*VLOOKUP($A41,'Non-energy Multiplier'!$A$1:$AQ$44,COLUMN('Non-energy Multiplier'!D$1),0)</f>
        <v>0</v>
      </c>
      <c r="E41" s="136">
        <f>$C41*VLOOKUP($A41,'Non-energy Multiplier'!$A$1:$AQ$44,COLUMN('Non-energy Multiplier'!E$1),0)</f>
        <v>0</v>
      </c>
      <c r="F41" s="136">
        <f>$C41*VLOOKUP($A41,'Non-energy Multiplier'!$A$1:$AQ$44,COLUMN('Non-energy Multiplier'!F$1),0)</f>
        <v>0</v>
      </c>
      <c r="G41" s="136">
        <f>$C41*VLOOKUP($A41,'Non-energy Multiplier'!$A$1:$AQ$44,COLUMN('Non-energy Multiplier'!G$1),0)</f>
        <v>0</v>
      </c>
      <c r="H41" s="136">
        <f>$C41*VLOOKUP($A41,'Non-energy Multiplier'!$A$1:$AQ$44,COLUMN('Non-energy Multiplier'!H$1),0)</f>
        <v>0</v>
      </c>
      <c r="I41" s="136">
        <f>$C41*VLOOKUP($A41,'Non-energy Multiplier'!$A$1:$AQ$44,COLUMN('Non-energy Multiplier'!I$1),0)</f>
        <v>0</v>
      </c>
      <c r="J41" s="136">
        <f>$C41*VLOOKUP($A41,'Non-energy Multiplier'!$A$1:$AQ$44,COLUMN('Non-energy Multiplier'!J$1),0)</f>
        <v>0</v>
      </c>
      <c r="K41" s="136">
        <f>$C41*VLOOKUP($A41,'Non-energy Multiplier'!$A$1:$AQ$44,COLUMN('Non-energy Multiplier'!K$1),0)</f>
        <v>0</v>
      </c>
      <c r="L41" s="136">
        <f>$C41*VLOOKUP($A41,'Non-energy Multiplier'!$A$1:$AQ$44,COLUMN('Non-energy Multiplier'!L$1),0)</f>
        <v>0</v>
      </c>
      <c r="M41" s="136">
        <f>$C41*VLOOKUP($A41,'Non-energy Multiplier'!$A$1:$AQ$44,COLUMN('Non-energy Multiplier'!M$1),0)</f>
        <v>0</v>
      </c>
      <c r="N41" s="136">
        <f>$C41*VLOOKUP($A41,'Non-energy Multiplier'!$A$1:$AQ$44,COLUMN('Non-energy Multiplier'!N$1),0)</f>
        <v>0</v>
      </c>
      <c r="O41" s="136">
        <f>$C41*VLOOKUP($A41,'Non-energy Multiplier'!$A$1:$AQ$44,COLUMN('Non-energy Multiplier'!O$1),0)</f>
        <v>0</v>
      </c>
      <c r="P41" s="136">
        <f>$C41*VLOOKUP($A41,'Non-energy Multiplier'!$A$1:$AQ$44,COLUMN('Non-energy Multiplier'!P$1),0)</f>
        <v>0</v>
      </c>
      <c r="Q41" s="136">
        <f>$C41*VLOOKUP($A41,'Non-energy Multiplier'!$A$1:$AQ$44,COLUMN('Non-energy Multiplier'!Q$1),0)</f>
        <v>0</v>
      </c>
      <c r="R41" s="136">
        <f>$C41*VLOOKUP($A41,'Non-energy Multiplier'!$A$1:$AQ$44,COLUMN('Non-energy Multiplier'!R$1),0)</f>
        <v>0</v>
      </c>
      <c r="S41" s="136">
        <f>$C41*VLOOKUP($A41,'Non-energy Multiplier'!$A$1:$AQ$44,COLUMN('Non-energy Multiplier'!S$1),0)</f>
        <v>0</v>
      </c>
      <c r="T41" s="136">
        <f>$C41*VLOOKUP($A41,'Non-energy Multiplier'!$A$1:$AQ$44,COLUMN('Non-energy Multiplier'!T$1),0)</f>
        <v>0</v>
      </c>
      <c r="U41" s="136">
        <f>$C41*VLOOKUP($A41,'Non-energy Multiplier'!$A$1:$AQ$44,COLUMN('Non-energy Multiplier'!U$1),0)</f>
        <v>0</v>
      </c>
      <c r="V41" s="136">
        <f>$C41*VLOOKUP($A41,'Non-energy Multiplier'!$A$1:$AQ$44,COLUMN('Non-energy Multiplier'!V$1),0)</f>
        <v>0</v>
      </c>
      <c r="W41" s="136">
        <f>$C41*VLOOKUP($A41,'Non-energy Multiplier'!$A$1:$AQ$44,COLUMN('Non-energy Multiplier'!W$1),0)</f>
        <v>0</v>
      </c>
      <c r="X41" s="136">
        <f>$C41*VLOOKUP($A41,'Non-energy Multiplier'!$A$1:$AQ$44,COLUMN('Non-energy Multiplier'!X$1),0)</f>
        <v>0</v>
      </c>
      <c r="Y41" s="136">
        <f>$C41*VLOOKUP($A41,'Non-energy Multiplier'!$A$1:$AQ$44,COLUMN('Non-energy Multiplier'!Y$1),0)</f>
        <v>0</v>
      </c>
      <c r="Z41" s="136">
        <f>$C41*VLOOKUP($A41,'Non-energy Multiplier'!$A$1:$AQ$44,COLUMN('Non-energy Multiplier'!Z$1),0)</f>
        <v>0</v>
      </c>
      <c r="AA41" s="136">
        <f>$C41*VLOOKUP($A41,'Non-energy Multiplier'!$A$1:$AQ$44,COLUMN('Non-energy Multiplier'!AA$1),0)</f>
        <v>0</v>
      </c>
      <c r="AB41" s="136">
        <f>$C41*VLOOKUP($A41,'Non-energy Multiplier'!$A$1:$AQ$44,COLUMN('Non-energy Multiplier'!AB$1),0)</f>
        <v>0</v>
      </c>
      <c r="AC41" s="136">
        <f>$C41*VLOOKUP($A41,'Non-energy Multiplier'!$A$1:$AQ$44,COLUMN('Non-energy Multiplier'!AC$1),0)</f>
        <v>0</v>
      </c>
      <c r="AD41" s="136">
        <f>$C41*VLOOKUP($A41,'Non-energy Multiplier'!$A$1:$AQ$44,COLUMN('Non-energy Multiplier'!AD$1),0)</f>
        <v>0</v>
      </c>
      <c r="AE41" s="136">
        <f>$C41*VLOOKUP($A41,'Non-energy Multiplier'!$A$1:$AQ$44,COLUMN('Non-energy Multiplier'!AE$1),0)</f>
        <v>0</v>
      </c>
      <c r="AF41" s="136">
        <f>$C41*VLOOKUP($A41,'Non-energy Multiplier'!$A$1:$AQ$44,COLUMN('Non-energy Multiplier'!AF$1),0)</f>
        <v>0</v>
      </c>
      <c r="AG41" s="136">
        <f>$C41*VLOOKUP($A41,'Non-energy Multiplier'!$A$1:$AQ$44,COLUMN('Non-energy Multiplier'!AG$1),0)</f>
        <v>0</v>
      </c>
      <c r="AH41" s="136">
        <f>$C41*VLOOKUP($A41,'Non-energy Multiplier'!$A$1:$AQ$44,COLUMN('Non-energy Multiplier'!AH$1),0)</f>
        <v>0</v>
      </c>
      <c r="AI41" s="136">
        <f>$C41*VLOOKUP($A41,'Non-energy Multiplier'!$A$1:$AQ$44,COLUMN('Non-energy Multiplier'!AI$1),0)</f>
        <v>0</v>
      </c>
      <c r="AJ41" s="136">
        <f>$C41*VLOOKUP($A41,'Non-energy Multiplier'!$A$1:$AQ$44,COLUMN('Non-energy Multiplier'!AJ$1),0)</f>
        <v>0</v>
      </c>
      <c r="AK41" s="136">
        <f>$C41*VLOOKUP($A41,'Non-energy Multiplier'!$A$1:$AQ$44,COLUMN('Non-energy Multiplier'!AK$1),0)</f>
        <v>0</v>
      </c>
      <c r="AL41" s="136">
        <f>$C41*VLOOKUP($A41,'Non-energy Multiplier'!$A$1:$AQ$44,COLUMN('Non-energy Multiplier'!AL$1),0)</f>
        <v>0</v>
      </c>
      <c r="AM41" s="136">
        <f>$C41*VLOOKUP($A41,'Non-energy Multiplier'!$A$1:$AQ$44,COLUMN('Non-energy Multiplier'!AM$1),0)</f>
        <v>0</v>
      </c>
      <c r="AN41" s="136">
        <f>$C41*VLOOKUP($A41,'Non-energy Multiplier'!$A$1:$AQ$44,COLUMN('Non-energy Multiplier'!AN$1),0)</f>
        <v>0</v>
      </c>
      <c r="AO41" s="136">
        <f>$C41*VLOOKUP($A41,'Non-energy Multiplier'!$A$1:$AQ$44,COLUMN('Non-energy Multiplier'!AO$1),0)</f>
        <v>0</v>
      </c>
      <c r="AP41" s="136">
        <f>$C41*VLOOKUP($A41,'Non-energy Multiplier'!$A$1:$AQ$44,COLUMN('Non-energy Multiplier'!AP$1),0)</f>
        <v>0</v>
      </c>
      <c r="AQ41" s="136">
        <f>$C41*VLOOKUP($A41,'Non-energy Multiplier'!$A$1:$AQ$44,COLUMN('Non-energy Multiplier'!AQ$1),0)</f>
        <v>0</v>
      </c>
      <c r="AR41" s="136">
        <f>VLOOKUP($A41,'Sector Match'!$A$1:$B$43,2,0)</f>
        <v>0</v>
      </c>
    </row>
    <row r="42" spans="1:44" x14ac:dyDescent="0.2">
      <c r="A42" s="12" t="s">
        <v>40</v>
      </c>
      <c r="B42" s="136">
        <f>'Non-energy Use 2019'!G155</f>
        <v>0</v>
      </c>
      <c r="C42" s="136">
        <f>'Non-energy Use 2020'!G154</f>
        <v>2800892009650.4844</v>
      </c>
      <c r="D42" s="136">
        <f>$C42*VLOOKUP($A42,'Non-energy Multiplier'!$A$1:$AQ$44,COLUMN('Non-energy Multiplier'!D$1),0)</f>
        <v>3444101653360.0488</v>
      </c>
      <c r="E42" s="136">
        <f>$C42*VLOOKUP($A42,'Non-energy Multiplier'!$A$1:$AQ$44,COLUMN('Non-energy Multiplier'!E$1),0)</f>
        <v>3719042201958.8462</v>
      </c>
      <c r="F42" s="136">
        <f>$C42*VLOOKUP($A42,'Non-energy Multiplier'!$A$1:$AQ$44,COLUMN('Non-energy Multiplier'!F$1),0)</f>
        <v>3888584485685.7427</v>
      </c>
      <c r="G42" s="136">
        <f>$C42*VLOOKUP($A42,'Non-energy Multiplier'!$A$1:$AQ$44,COLUMN('Non-energy Multiplier'!G$1),0)</f>
        <v>4322910011248.7778</v>
      </c>
      <c r="H42" s="136">
        <f>$C42*VLOOKUP($A42,'Non-energy Multiplier'!$A$1:$AQ$44,COLUMN('Non-energy Multiplier'!H$1),0)</f>
        <v>4900496818637.1543</v>
      </c>
      <c r="I42" s="136">
        <f>$C42*VLOOKUP($A42,'Non-energy Multiplier'!$A$1:$AQ$44,COLUMN('Non-energy Multiplier'!I$1),0)</f>
        <v>5474811105981.7783</v>
      </c>
      <c r="J42" s="136">
        <f>$C42*VLOOKUP($A42,'Non-energy Multiplier'!$A$1:$AQ$44,COLUMN('Non-energy Multiplier'!J$1),0)</f>
        <v>6007204047169.2979</v>
      </c>
      <c r="K42" s="136">
        <f>$C42*VLOOKUP($A42,'Non-energy Multiplier'!$A$1:$AQ$44,COLUMN('Non-energy Multiplier'!K$1),0)</f>
        <v>6501143659920.168</v>
      </c>
      <c r="L42" s="136">
        <f>$C42*VLOOKUP($A42,'Non-energy Multiplier'!$A$1:$AQ$44,COLUMN('Non-energy Multiplier'!L$1),0)</f>
        <v>6968851261912.0195</v>
      </c>
      <c r="M42" s="136">
        <f>$C42*VLOOKUP($A42,'Non-energy Multiplier'!$A$1:$AQ$44,COLUMN('Non-energy Multiplier'!M$1),0)</f>
        <v>7430646471308.6621</v>
      </c>
      <c r="N42" s="136">
        <f>$C42*VLOOKUP($A42,'Non-energy Multiplier'!$A$1:$AQ$44,COLUMN('Non-energy Multiplier'!N$1),0)</f>
        <v>7908871027906.1357</v>
      </c>
      <c r="O42" s="136">
        <f>$C42*VLOOKUP($A42,'Non-energy Multiplier'!$A$1:$AQ$44,COLUMN('Non-energy Multiplier'!O$1),0)</f>
        <v>8408292218110.1621</v>
      </c>
      <c r="P42" s="136">
        <f>$C42*VLOOKUP($A42,'Non-energy Multiplier'!$A$1:$AQ$44,COLUMN('Non-energy Multiplier'!P$1),0)</f>
        <v>8928490227520.1855</v>
      </c>
      <c r="Q42" s="136">
        <f>$C42*VLOOKUP($A42,'Non-energy Multiplier'!$A$1:$AQ$44,COLUMN('Non-energy Multiplier'!Q$1),0)</f>
        <v>9468838417332.4121</v>
      </c>
      <c r="R42" s="136">
        <f>$C42*VLOOKUP($A42,'Non-energy Multiplier'!$A$1:$AQ$44,COLUMN('Non-energy Multiplier'!R$1),0)</f>
        <v>10028485461024.348</v>
      </c>
      <c r="S42" s="136">
        <f>$C42*VLOOKUP($A42,'Non-energy Multiplier'!$A$1:$AQ$44,COLUMN('Non-energy Multiplier'!S$1),0)</f>
        <v>10606331507324.291</v>
      </c>
      <c r="T42" s="136">
        <f>$C42*VLOOKUP($A42,'Non-energy Multiplier'!$A$1:$AQ$44,COLUMN('Non-energy Multiplier'!T$1),0)</f>
        <v>11200988871869.24</v>
      </c>
      <c r="U42" s="136">
        <f>$C42*VLOOKUP($A42,'Non-energy Multiplier'!$A$1:$AQ$44,COLUMN('Non-energy Multiplier'!U$1),0)</f>
        <v>11810783022578.705</v>
      </c>
      <c r="V42" s="136">
        <f>$C42*VLOOKUP($A42,'Non-energy Multiplier'!$A$1:$AQ$44,COLUMN('Non-energy Multiplier'!V$1),0)</f>
        <v>12433746512914.027</v>
      </c>
      <c r="W42" s="136">
        <f>$C42*VLOOKUP($A42,'Non-energy Multiplier'!$A$1:$AQ$44,COLUMN('Non-energy Multiplier'!W$1),0)</f>
        <v>13067609739147.59</v>
      </c>
      <c r="X42" s="136">
        <f>$C42*VLOOKUP($A42,'Non-energy Multiplier'!$A$1:$AQ$44,COLUMN('Non-energy Multiplier'!X$1),0)</f>
        <v>13709795203386.178</v>
      </c>
      <c r="Y42" s="136">
        <f>$C42*VLOOKUP($A42,'Non-energy Multiplier'!$A$1:$AQ$44,COLUMN('Non-energy Multiplier'!Y$1),0)</f>
        <v>14357415849537.018</v>
      </c>
      <c r="Z42" s="136">
        <f>$C42*VLOOKUP($A42,'Non-energy Multiplier'!$A$1:$AQ$44,COLUMN('Non-energy Multiplier'!Z$1),0)</f>
        <v>15007278025161.793</v>
      </c>
      <c r="AA42" s="136">
        <f>$C42*VLOOKUP($A42,'Non-energy Multiplier'!$A$1:$AQ$44,COLUMN('Non-energy Multiplier'!AA$1),0)</f>
        <v>15655889590806.477</v>
      </c>
      <c r="AB42" s="136">
        <f>$C42*VLOOKUP($A42,'Non-energy Multiplier'!$A$1:$AQ$44,COLUMN('Non-energy Multiplier'!AB$1),0)</f>
        <v>16299473648209.279</v>
      </c>
      <c r="AC42" s="136">
        <f>$C42*VLOOKUP($A42,'Non-energy Multiplier'!$A$1:$AQ$44,COLUMN('Non-energy Multiplier'!AC$1),0)</f>
        <v>16933988288450.73</v>
      </c>
      <c r="AD42" s="136">
        <f>$C42*VLOOKUP($A42,'Non-energy Multiplier'!$A$1:$AQ$44,COLUMN('Non-energy Multiplier'!AD$1),0)</f>
        <v>17555152669802.395</v>
      </c>
      <c r="AE42" s="136">
        <f>$C42*VLOOKUP($A42,'Non-energy Multiplier'!$A$1:$AQ$44,COLUMN('Non-energy Multiplier'!AE$1),0)</f>
        <v>18158479622575.332</v>
      </c>
      <c r="AF42" s="136">
        <f>$C42*VLOOKUP($A42,'Non-energy Multiplier'!$A$1:$AQ$44,COLUMN('Non-energy Multiplier'!AF$1),0)</f>
        <v>18739314845222.953</v>
      </c>
      <c r="AG42" s="136">
        <f>$C42*VLOOKUP($A42,'Non-energy Multiplier'!$A$1:$AQ$44,COLUMN('Non-energy Multiplier'!AG$1),0)</f>
        <v>19292882603724.383</v>
      </c>
      <c r="AH42" s="136">
        <f>$C42*VLOOKUP($A42,'Non-energy Multiplier'!$A$1:$AQ$44,COLUMN('Non-energy Multiplier'!AH$1),0)</f>
        <v>19814337677187.793</v>
      </c>
      <c r="AI42" s="136">
        <f>$C42*VLOOKUP($A42,'Non-energy Multiplier'!$A$1:$AQ$44,COLUMN('Non-energy Multiplier'!AI$1),0)</f>
        <v>20298823109965.871</v>
      </c>
      <c r="AJ42" s="136">
        <f>$C42*VLOOKUP($A42,'Non-energy Multiplier'!$A$1:$AQ$44,COLUMN('Non-energy Multiplier'!AJ$1),0)</f>
        <v>20741533138636.289</v>
      </c>
      <c r="AK42" s="136">
        <f>$C42*VLOOKUP($A42,'Non-energy Multiplier'!$A$1:$AQ$44,COLUMN('Non-energy Multiplier'!AK$1),0)</f>
        <v>21137780466194.074</v>
      </c>
      <c r="AL42" s="136">
        <f>$C42*VLOOKUP($A42,'Non-energy Multiplier'!$A$1:$AQ$44,COLUMN('Non-energy Multiplier'!AL$1),0)</f>
        <v>21483066861804.574</v>
      </c>
      <c r="AM42" s="136">
        <f>$C42*VLOOKUP($A42,'Non-energy Multiplier'!$A$1:$AQ$44,COLUMN('Non-energy Multiplier'!AM$1),0)</f>
        <v>21773155879284.664</v>
      </c>
      <c r="AN42" s="136">
        <f>$C42*VLOOKUP($A42,'Non-energy Multiplier'!$A$1:$AQ$44,COLUMN('Non-energy Multiplier'!AN$1),0)</f>
        <v>22004146318449.977</v>
      </c>
      <c r="AO42" s="136">
        <f>$C42*VLOOKUP($A42,'Non-energy Multiplier'!$A$1:$AQ$44,COLUMN('Non-energy Multiplier'!AO$1),0)</f>
        <v>22172544908211.637</v>
      </c>
      <c r="AP42" s="136">
        <f>$C42*VLOOKUP($A42,'Non-energy Multiplier'!$A$1:$AQ$44,COLUMN('Non-energy Multiplier'!AP$1),0)</f>
        <v>22275336576445.055</v>
      </c>
      <c r="AQ42" s="136">
        <f>$C42*VLOOKUP($A42,'Non-energy Multiplier'!$A$1:$AQ$44,COLUMN('Non-energy Multiplier'!AQ$1),0)</f>
        <v>22310050596454.469</v>
      </c>
      <c r="AR42" s="136" t="str">
        <f>VLOOKUP($A42,'Sector Match'!$A$1:$B$43,2,0)</f>
        <v>energy pipelines and gas processing 352T353</v>
      </c>
    </row>
    <row r="43" spans="1:44" x14ac:dyDescent="0.2">
      <c r="A43" s="37" t="s">
        <v>41</v>
      </c>
      <c r="B43" s="136">
        <f>'Non-energy Use 2019'!G156</f>
        <v>0</v>
      </c>
      <c r="C43" s="136">
        <f>'Non-energy Use 2020'!G155</f>
        <v>0</v>
      </c>
      <c r="D43" s="136">
        <f>$C43*VLOOKUP($A43,'Non-energy Multiplier'!$A$1:$AQ$44,COLUMN('Non-energy Multiplier'!D$1),0)</f>
        <v>0</v>
      </c>
      <c r="E43" s="136">
        <f>$C43*VLOOKUP($A43,'Non-energy Multiplier'!$A$1:$AQ$44,COLUMN('Non-energy Multiplier'!E$1),0)</f>
        <v>0</v>
      </c>
      <c r="F43" s="136">
        <f>$C43*VLOOKUP($A43,'Non-energy Multiplier'!$A$1:$AQ$44,COLUMN('Non-energy Multiplier'!F$1),0)</f>
        <v>0</v>
      </c>
      <c r="G43" s="136">
        <f>$C43*VLOOKUP($A43,'Non-energy Multiplier'!$A$1:$AQ$44,COLUMN('Non-energy Multiplier'!G$1),0)</f>
        <v>0</v>
      </c>
      <c r="H43" s="136">
        <f>$C43*VLOOKUP($A43,'Non-energy Multiplier'!$A$1:$AQ$44,COLUMN('Non-energy Multiplier'!H$1),0)</f>
        <v>0</v>
      </c>
      <c r="I43" s="136">
        <f>$C43*VLOOKUP($A43,'Non-energy Multiplier'!$A$1:$AQ$44,COLUMN('Non-energy Multiplier'!I$1),0)</f>
        <v>0</v>
      </c>
      <c r="J43" s="136">
        <f>$C43*VLOOKUP($A43,'Non-energy Multiplier'!$A$1:$AQ$44,COLUMN('Non-energy Multiplier'!J$1),0)</f>
        <v>0</v>
      </c>
      <c r="K43" s="136">
        <f>$C43*VLOOKUP($A43,'Non-energy Multiplier'!$A$1:$AQ$44,COLUMN('Non-energy Multiplier'!K$1),0)</f>
        <v>0</v>
      </c>
      <c r="L43" s="136">
        <f>$C43*VLOOKUP($A43,'Non-energy Multiplier'!$A$1:$AQ$44,COLUMN('Non-energy Multiplier'!L$1),0)</f>
        <v>0</v>
      </c>
      <c r="M43" s="136">
        <f>$C43*VLOOKUP($A43,'Non-energy Multiplier'!$A$1:$AQ$44,COLUMN('Non-energy Multiplier'!M$1),0)</f>
        <v>0</v>
      </c>
      <c r="N43" s="136">
        <f>$C43*VLOOKUP($A43,'Non-energy Multiplier'!$A$1:$AQ$44,COLUMN('Non-energy Multiplier'!N$1),0)</f>
        <v>0</v>
      </c>
      <c r="O43" s="136">
        <f>$C43*VLOOKUP($A43,'Non-energy Multiplier'!$A$1:$AQ$44,COLUMN('Non-energy Multiplier'!O$1),0)</f>
        <v>0</v>
      </c>
      <c r="P43" s="136">
        <f>$C43*VLOOKUP($A43,'Non-energy Multiplier'!$A$1:$AQ$44,COLUMN('Non-energy Multiplier'!P$1),0)</f>
        <v>0</v>
      </c>
      <c r="Q43" s="136">
        <f>$C43*VLOOKUP($A43,'Non-energy Multiplier'!$A$1:$AQ$44,COLUMN('Non-energy Multiplier'!Q$1),0)</f>
        <v>0</v>
      </c>
      <c r="R43" s="136">
        <f>$C43*VLOOKUP($A43,'Non-energy Multiplier'!$A$1:$AQ$44,COLUMN('Non-energy Multiplier'!R$1),0)</f>
        <v>0</v>
      </c>
      <c r="S43" s="136">
        <f>$C43*VLOOKUP($A43,'Non-energy Multiplier'!$A$1:$AQ$44,COLUMN('Non-energy Multiplier'!S$1),0)</f>
        <v>0</v>
      </c>
      <c r="T43" s="136">
        <f>$C43*VLOOKUP($A43,'Non-energy Multiplier'!$A$1:$AQ$44,COLUMN('Non-energy Multiplier'!T$1),0)</f>
        <v>0</v>
      </c>
      <c r="U43" s="136">
        <f>$C43*VLOOKUP($A43,'Non-energy Multiplier'!$A$1:$AQ$44,COLUMN('Non-energy Multiplier'!U$1),0)</f>
        <v>0</v>
      </c>
      <c r="V43" s="136">
        <f>$C43*VLOOKUP($A43,'Non-energy Multiplier'!$A$1:$AQ$44,COLUMN('Non-energy Multiplier'!V$1),0)</f>
        <v>0</v>
      </c>
      <c r="W43" s="136">
        <f>$C43*VLOOKUP($A43,'Non-energy Multiplier'!$A$1:$AQ$44,COLUMN('Non-energy Multiplier'!W$1),0)</f>
        <v>0</v>
      </c>
      <c r="X43" s="136">
        <f>$C43*VLOOKUP($A43,'Non-energy Multiplier'!$A$1:$AQ$44,COLUMN('Non-energy Multiplier'!X$1),0)</f>
        <v>0</v>
      </c>
      <c r="Y43" s="136">
        <f>$C43*VLOOKUP($A43,'Non-energy Multiplier'!$A$1:$AQ$44,COLUMN('Non-energy Multiplier'!Y$1),0)</f>
        <v>0</v>
      </c>
      <c r="Z43" s="136">
        <f>$C43*VLOOKUP($A43,'Non-energy Multiplier'!$A$1:$AQ$44,COLUMN('Non-energy Multiplier'!Z$1),0)</f>
        <v>0</v>
      </c>
      <c r="AA43" s="136">
        <f>$C43*VLOOKUP($A43,'Non-energy Multiplier'!$A$1:$AQ$44,COLUMN('Non-energy Multiplier'!AA$1),0)</f>
        <v>0</v>
      </c>
      <c r="AB43" s="136">
        <f>$C43*VLOOKUP($A43,'Non-energy Multiplier'!$A$1:$AQ$44,COLUMN('Non-energy Multiplier'!AB$1),0)</f>
        <v>0</v>
      </c>
      <c r="AC43" s="136">
        <f>$C43*VLOOKUP($A43,'Non-energy Multiplier'!$A$1:$AQ$44,COLUMN('Non-energy Multiplier'!AC$1),0)</f>
        <v>0</v>
      </c>
      <c r="AD43" s="136">
        <f>$C43*VLOOKUP($A43,'Non-energy Multiplier'!$A$1:$AQ$44,COLUMN('Non-energy Multiplier'!AD$1),0)</f>
        <v>0</v>
      </c>
      <c r="AE43" s="136">
        <f>$C43*VLOOKUP($A43,'Non-energy Multiplier'!$A$1:$AQ$44,COLUMN('Non-energy Multiplier'!AE$1),0)</f>
        <v>0</v>
      </c>
      <c r="AF43" s="136">
        <f>$C43*VLOOKUP($A43,'Non-energy Multiplier'!$A$1:$AQ$44,COLUMN('Non-energy Multiplier'!AF$1),0)</f>
        <v>0</v>
      </c>
      <c r="AG43" s="136">
        <f>$C43*VLOOKUP($A43,'Non-energy Multiplier'!$A$1:$AQ$44,COLUMN('Non-energy Multiplier'!AG$1),0)</f>
        <v>0</v>
      </c>
      <c r="AH43" s="136">
        <f>$C43*VLOOKUP($A43,'Non-energy Multiplier'!$A$1:$AQ$44,COLUMN('Non-energy Multiplier'!AH$1),0)</f>
        <v>0</v>
      </c>
      <c r="AI43" s="136">
        <f>$C43*VLOOKUP($A43,'Non-energy Multiplier'!$A$1:$AQ$44,COLUMN('Non-energy Multiplier'!AI$1),0)</f>
        <v>0</v>
      </c>
      <c r="AJ43" s="136">
        <f>$C43*VLOOKUP($A43,'Non-energy Multiplier'!$A$1:$AQ$44,COLUMN('Non-energy Multiplier'!AJ$1),0)</f>
        <v>0</v>
      </c>
      <c r="AK43" s="136">
        <f>$C43*VLOOKUP($A43,'Non-energy Multiplier'!$A$1:$AQ$44,COLUMN('Non-energy Multiplier'!AK$1),0)</f>
        <v>0</v>
      </c>
      <c r="AL43" s="136">
        <f>$C43*VLOOKUP($A43,'Non-energy Multiplier'!$A$1:$AQ$44,COLUMN('Non-energy Multiplier'!AL$1),0)</f>
        <v>0</v>
      </c>
      <c r="AM43" s="136">
        <f>$C43*VLOOKUP($A43,'Non-energy Multiplier'!$A$1:$AQ$44,COLUMN('Non-energy Multiplier'!AM$1),0)</f>
        <v>0</v>
      </c>
      <c r="AN43" s="136">
        <f>$C43*VLOOKUP($A43,'Non-energy Multiplier'!$A$1:$AQ$44,COLUMN('Non-energy Multiplier'!AN$1),0)</f>
        <v>0</v>
      </c>
      <c r="AO43" s="136">
        <f>$C43*VLOOKUP($A43,'Non-energy Multiplier'!$A$1:$AQ$44,COLUMN('Non-energy Multiplier'!AO$1),0)</f>
        <v>0</v>
      </c>
      <c r="AP43" s="136">
        <f>$C43*VLOOKUP($A43,'Non-energy Multiplier'!$A$1:$AQ$44,COLUMN('Non-energy Multiplier'!AP$1),0)</f>
        <v>0</v>
      </c>
      <c r="AQ43" s="136">
        <f>$C43*VLOOKUP($A43,'Non-energy Multiplier'!$A$1:$AQ$44,COLUMN('Non-energy Multiplier'!AQ$1),0)</f>
        <v>0</v>
      </c>
      <c r="AR43" s="136" t="str">
        <f>VLOOKUP($A43,'Sector Match'!$A$1:$B$43,2,0)</f>
        <v>water and waste 36T39</v>
      </c>
    </row>
    <row r="44" spans="1:44" x14ac:dyDescent="0.2">
      <c r="A44" s="76" t="s">
        <v>123</v>
      </c>
      <c r="B44" s="224">
        <f>'Non-energy Use 2019'!G157</f>
        <v>1060811747264374.8</v>
      </c>
      <c r="C44" s="224">
        <f>'Non-energy Use 2020'!G156</f>
        <v>1113928532029844.9</v>
      </c>
      <c r="D44" s="224">
        <f>$C44*VLOOKUP($A44,'Non-energy Multiplier'!$A$1:$AQ$44,COLUMN('Non-energy Multiplier'!D$1),0)</f>
        <v>1178050922291798.5</v>
      </c>
      <c r="E44" s="224">
        <f>$C44*VLOOKUP($A44,'Non-energy Multiplier'!$A$1:$AQ$44,COLUMN('Non-energy Multiplier'!E$1),0)</f>
        <v>1198913867765201</v>
      </c>
      <c r="F44" s="224">
        <f>$C44*VLOOKUP($A44,'Non-energy Multiplier'!$A$1:$AQ$44,COLUMN('Non-energy Multiplier'!F$1),0)</f>
        <v>1261002841600824</v>
      </c>
      <c r="G44" s="224">
        <f>$C44*VLOOKUP($A44,'Non-energy Multiplier'!$A$1:$AQ$44,COLUMN('Non-energy Multiplier'!G$1),0)</f>
        <v>1326066018285745.8</v>
      </c>
      <c r="H44" s="224">
        <f>$C44*VLOOKUP($A44,'Non-energy Multiplier'!$A$1:$AQ$44,COLUMN('Non-energy Multiplier'!H$1),0)</f>
        <v>1381540768205191.8</v>
      </c>
      <c r="I44" s="224">
        <f>$C44*VLOOKUP($A44,'Non-energy Multiplier'!$A$1:$AQ$44,COLUMN('Non-energy Multiplier'!I$1),0)</f>
        <v>1453765991600799.5</v>
      </c>
      <c r="J44" s="224">
        <f>$C44*VLOOKUP($A44,'Non-energy Multiplier'!$A$1:$AQ$44,COLUMN('Non-energy Multiplier'!J$1),0)</f>
        <v>1515848869751602.3</v>
      </c>
      <c r="K44" s="224">
        <f>$C44*VLOOKUP($A44,'Non-energy Multiplier'!$A$1:$AQ$44,COLUMN('Non-energy Multiplier'!K$1),0)</f>
        <v>1576410058142585.5</v>
      </c>
      <c r="L44" s="224">
        <f>$C44*VLOOKUP($A44,'Non-energy Multiplier'!$A$1:$AQ$44,COLUMN('Non-energy Multiplier'!L$1),0)</f>
        <v>1635215308571499.3</v>
      </c>
      <c r="M44" s="224">
        <f>$C44*VLOOKUP($A44,'Non-energy Multiplier'!$A$1:$AQ$44,COLUMN('Non-energy Multiplier'!M$1),0)</f>
        <v>1701558356300960.3</v>
      </c>
      <c r="N44" s="224">
        <f>$C44*VLOOKUP($A44,'Non-energy Multiplier'!$A$1:$AQ$44,COLUMN('Non-energy Multiplier'!N$1),0)</f>
        <v>1746731059271358.8</v>
      </c>
      <c r="O44" s="224">
        <f>$C44*VLOOKUP($A44,'Non-energy Multiplier'!$A$1:$AQ$44,COLUMN('Non-energy Multiplier'!O$1),0)</f>
        <v>1799088447784861.8</v>
      </c>
      <c r="P44" s="224">
        <f>$C44*VLOOKUP($A44,'Non-energy Multiplier'!$A$1:$AQ$44,COLUMN('Non-energy Multiplier'!P$1),0)</f>
        <v>1848986256531116.8</v>
      </c>
      <c r="Q44" s="224">
        <f>$C44*VLOOKUP($A44,'Non-energy Multiplier'!$A$1:$AQ$44,COLUMN('Non-energy Multiplier'!Q$1),0)</f>
        <v>1896313372513179.5</v>
      </c>
      <c r="R44" s="224">
        <f>$C44*VLOOKUP($A44,'Non-energy Multiplier'!$A$1:$AQ$44,COLUMN('Non-energy Multiplier'!R$1),0)</f>
        <v>1936974744116694</v>
      </c>
      <c r="S44" s="224">
        <f>$C44*VLOOKUP($A44,'Non-energy Multiplier'!$A$1:$AQ$44,COLUMN('Non-energy Multiplier'!S$1),0)</f>
        <v>1982946366007554.8</v>
      </c>
      <c r="T44" s="224">
        <f>$C44*VLOOKUP($A44,'Non-energy Multiplier'!$A$1:$AQ$44,COLUMN('Non-energy Multiplier'!T$1),0)</f>
        <v>2022164696786460.3</v>
      </c>
      <c r="U44" s="224">
        <f>$C44*VLOOKUP($A44,'Non-energy Multiplier'!$A$1:$AQ$44,COLUMN('Non-energy Multiplier'!U$1),0)</f>
        <v>2058636073950469.3</v>
      </c>
      <c r="V44" s="224">
        <f>$C44*VLOOKUP($A44,'Non-energy Multiplier'!$A$1:$AQ$44,COLUMN('Non-energy Multiplier'!V$1),0)</f>
        <v>2092380634982871</v>
      </c>
      <c r="W44" s="224">
        <f>$C44*VLOOKUP($A44,'Non-energy Multiplier'!$A$1:$AQ$44,COLUMN('Non-energy Multiplier'!W$1),0)</f>
        <v>2123442103458920</v>
      </c>
      <c r="X44" s="224">
        <f>$C44*VLOOKUP($A44,'Non-energy Multiplier'!$A$1:$AQ$44,COLUMN('Non-energy Multiplier'!X$1),0)</f>
        <v>2151886376579610.8</v>
      </c>
      <c r="Y44" s="224">
        <f>$C44*VLOOKUP($A44,'Non-energy Multiplier'!$A$1:$AQ$44,COLUMN('Non-energy Multiplier'!Y$1),0)</f>
        <v>2177799971858460.8</v>
      </c>
      <c r="Z44" s="224">
        <f>$C44*VLOOKUP($A44,'Non-energy Multiplier'!$A$1:$AQ$44,COLUMN('Non-energy Multiplier'!Z$1),0)</f>
        <v>2201288374819392.5</v>
      </c>
      <c r="AA44" s="224">
        <f>$C44*VLOOKUP($A44,'Non-energy Multiplier'!$A$1:$AQ$44,COLUMN('Non-energy Multiplier'!AA$1),0)</f>
        <v>2222474328009686</v>
      </c>
      <c r="AB44" s="224">
        <f>$C44*VLOOKUP($A44,'Non-energy Multiplier'!$A$1:$AQ$44,COLUMN('Non-energy Multiplier'!AB$1),0)</f>
        <v>2241496099399516.8</v>
      </c>
      <c r="AC44" s="224">
        <f>$C44*VLOOKUP($A44,'Non-energy Multiplier'!$A$1:$AQ$44,COLUMN('Non-energy Multiplier'!AC$1),0)</f>
        <v>2258505765481032</v>
      </c>
      <c r="AD44" s="224">
        <f>$C44*VLOOKUP($A44,'Non-energy Multiplier'!$A$1:$AQ$44,COLUMN('Non-energy Multiplier'!AD$1),0)</f>
        <v>2273667541242312</v>
      </c>
      <c r="AE44" s="224">
        <f>$C44*VLOOKUP($A44,'Non-energy Multiplier'!$A$1:$AQ$44,COLUMN('Non-energy Multiplier'!AE$1),0)</f>
        <v>2287156185818183.5</v>
      </c>
      <c r="AF44" s="224">
        <f>$C44*VLOOKUP($A44,'Non-energy Multiplier'!$A$1:$AQ$44,COLUMN('Non-energy Multiplier'!AF$1),0)</f>
        <v>2299155509142766</v>
      </c>
      <c r="AG44" s="224">
        <f>$C44*VLOOKUP($A44,'Non-energy Multiplier'!$A$1:$AQ$44,COLUMN('Non-energy Multiplier'!AG$1),0)</f>
        <v>2309857001468886</v>
      </c>
      <c r="AH44" s="224">
        <f>$C44*VLOOKUP($A44,'Non-energy Multiplier'!$A$1:$AQ$44,COLUMN('Non-energy Multiplier'!AH$1),0)</f>
        <v>2319458604283192</v>
      </c>
      <c r="AI44" s="224">
        <f>$C44*VLOOKUP($A44,'Non-energy Multiplier'!$A$1:$AQ$44,COLUMN('Non-energy Multiplier'!AI$1),0)</f>
        <v>2328163638026365.5</v>
      </c>
      <c r="AJ44" s="224">
        <f>$C44*VLOOKUP($A44,'Non-energy Multiplier'!$A$1:$AQ$44,COLUMN('Non-energy Multiplier'!AJ$1),0)</f>
        <v>2336179899201687.5</v>
      </c>
      <c r="AK44" s="224">
        <f>$C44*VLOOKUP($A44,'Non-energy Multiplier'!$A$1:$AQ$44,COLUMN('Non-energy Multiplier'!AK$1),0)</f>
        <v>2343718936987202</v>
      </c>
      <c r="AL44" s="224">
        <f>$C44*VLOOKUP($A44,'Non-energy Multiplier'!$A$1:$AQ$44,COLUMN('Non-energy Multiplier'!AL$1),0)</f>
        <v>2350995517407490.5</v>
      </c>
      <c r="AM44" s="224">
        <f>$C44*VLOOKUP($A44,'Non-energy Multiplier'!$A$1:$AQ$44,COLUMN('Non-energy Multiplier'!AM$1),0)</f>
        <v>2358227281510556.5</v>
      </c>
      <c r="AN44" s="224">
        <f>$C44*VLOOKUP($A44,'Non-energy Multiplier'!$A$1:$AQ$44,COLUMN('Non-energy Multiplier'!AN$1),0)</f>
        <v>2365634602864570.5</v>
      </c>
      <c r="AO44" s="224">
        <f>$C44*VLOOKUP($A44,'Non-energy Multiplier'!$A$1:$AQ$44,COLUMN('Non-energy Multiplier'!AO$1),0)</f>
        <v>2373440649062310.5</v>
      </c>
      <c r="AP44" s="224">
        <f>$C44*VLOOKUP($A44,'Non-energy Multiplier'!$A$1:$AQ$44,COLUMN('Non-energy Multiplier'!AP$1),0)</f>
        <v>2381871651816854</v>
      </c>
      <c r="AQ44" s="224">
        <f>$C44*VLOOKUP($A44,'Non-energy Multiplier'!$A$1:$AQ$44,COLUMN('Non-energy Multiplier'!AQ$1),0)</f>
        <v>2391237972477752</v>
      </c>
      <c r="AR44" s="136" t="str">
        <f>VLOOKUP($A44,'Sector Match'!$A$1:$B$43,2,0)</f>
        <v>construction 41T43</v>
      </c>
    </row>
    <row r="49" spans="1:43" x14ac:dyDescent="0.2">
      <c r="B49" s="224">
        <v>2019</v>
      </c>
      <c r="C49" s="224">
        <v>2020</v>
      </c>
      <c r="D49" s="224">
        <v>2021</v>
      </c>
      <c r="E49" s="224">
        <v>2022</v>
      </c>
      <c r="F49" s="224">
        <v>2023</v>
      </c>
      <c r="G49" s="224">
        <v>2024</v>
      </c>
      <c r="H49" s="224">
        <v>2025</v>
      </c>
      <c r="I49" s="224">
        <v>2026</v>
      </c>
      <c r="J49" s="224">
        <v>2027</v>
      </c>
      <c r="K49" s="224">
        <v>2028</v>
      </c>
      <c r="L49" s="224">
        <v>2029</v>
      </c>
      <c r="M49" s="224">
        <v>2030</v>
      </c>
      <c r="N49" s="224">
        <v>2031</v>
      </c>
      <c r="O49" s="224">
        <v>2032</v>
      </c>
      <c r="P49" s="224">
        <v>2033</v>
      </c>
      <c r="Q49" s="224">
        <v>2034</v>
      </c>
      <c r="R49" s="224">
        <v>2035</v>
      </c>
      <c r="S49" s="224">
        <v>2036</v>
      </c>
      <c r="T49" s="224">
        <v>2037</v>
      </c>
      <c r="U49" s="224">
        <v>2038</v>
      </c>
      <c r="V49" s="224">
        <v>2039</v>
      </c>
      <c r="W49" s="224">
        <v>2040</v>
      </c>
      <c r="X49" s="224">
        <v>2041</v>
      </c>
      <c r="Y49" s="224">
        <v>2042</v>
      </c>
      <c r="Z49" s="224">
        <v>2043</v>
      </c>
      <c r="AA49" s="224">
        <v>2044</v>
      </c>
      <c r="AB49" s="224">
        <v>2045</v>
      </c>
      <c r="AC49" s="224">
        <v>2046</v>
      </c>
      <c r="AD49" s="224">
        <v>2047</v>
      </c>
      <c r="AE49" s="224">
        <v>2048</v>
      </c>
      <c r="AF49" s="224">
        <v>2049</v>
      </c>
      <c r="AG49" s="224">
        <v>2050</v>
      </c>
      <c r="AH49" s="224">
        <v>2051</v>
      </c>
      <c r="AI49" s="224">
        <v>2052</v>
      </c>
      <c r="AJ49" s="224">
        <v>2053</v>
      </c>
      <c r="AK49" s="224">
        <v>2054</v>
      </c>
      <c r="AL49" s="224">
        <v>2055</v>
      </c>
      <c r="AM49" s="224">
        <v>2056</v>
      </c>
      <c r="AN49" s="224">
        <v>2057</v>
      </c>
      <c r="AO49" s="224">
        <v>2058</v>
      </c>
      <c r="AP49" s="224">
        <v>2059</v>
      </c>
      <c r="AQ49" s="224">
        <v>2060</v>
      </c>
    </row>
    <row r="50" spans="1:43" x14ac:dyDescent="0.2">
      <c r="A50" s="106" t="s">
        <v>339</v>
      </c>
      <c r="B50" s="233">
        <f t="shared" ref="B50:B74" si="0">SUMIFS(B$2:B$44,$AR$2:$AR$44,$A50)</f>
        <v>0</v>
      </c>
      <c r="C50" s="233">
        <f t="shared" ref="C50:AQ56" si="1">SUMIFS(C$2:C$44,$AR$2:$AR$44,$A50)</f>
        <v>0</v>
      </c>
      <c r="D50" s="233">
        <f t="shared" si="1"/>
        <v>0</v>
      </c>
      <c r="E50" s="233">
        <f t="shared" si="1"/>
        <v>0</v>
      </c>
      <c r="F50" s="233">
        <f t="shared" si="1"/>
        <v>0</v>
      </c>
      <c r="G50" s="233">
        <f t="shared" si="1"/>
        <v>0</v>
      </c>
      <c r="H50" s="233">
        <f t="shared" si="1"/>
        <v>0</v>
      </c>
      <c r="I50" s="233">
        <f t="shared" si="1"/>
        <v>0</v>
      </c>
      <c r="J50" s="233">
        <f t="shared" si="1"/>
        <v>0</v>
      </c>
      <c r="K50" s="233">
        <f t="shared" si="1"/>
        <v>0</v>
      </c>
      <c r="L50" s="233">
        <f t="shared" si="1"/>
        <v>0</v>
      </c>
      <c r="M50" s="233">
        <f t="shared" si="1"/>
        <v>0</v>
      </c>
      <c r="N50" s="233">
        <f t="shared" si="1"/>
        <v>0</v>
      </c>
      <c r="O50" s="233">
        <f t="shared" si="1"/>
        <v>0</v>
      </c>
      <c r="P50" s="233">
        <f t="shared" si="1"/>
        <v>0</v>
      </c>
      <c r="Q50" s="233">
        <f t="shared" si="1"/>
        <v>0</v>
      </c>
      <c r="R50" s="233">
        <f t="shared" si="1"/>
        <v>0</v>
      </c>
      <c r="S50" s="233">
        <f t="shared" si="1"/>
        <v>0</v>
      </c>
      <c r="T50" s="233">
        <f t="shared" si="1"/>
        <v>0</v>
      </c>
      <c r="U50" s="233">
        <f t="shared" si="1"/>
        <v>0</v>
      </c>
      <c r="V50" s="233">
        <f t="shared" si="1"/>
        <v>0</v>
      </c>
      <c r="W50" s="233">
        <f t="shared" si="1"/>
        <v>0</v>
      </c>
      <c r="X50" s="233">
        <f t="shared" si="1"/>
        <v>0</v>
      </c>
      <c r="Y50" s="233">
        <f t="shared" si="1"/>
        <v>0</v>
      </c>
      <c r="Z50" s="233">
        <f t="shared" si="1"/>
        <v>0</v>
      </c>
      <c r="AA50" s="233">
        <f t="shared" si="1"/>
        <v>0</v>
      </c>
      <c r="AB50" s="233">
        <f t="shared" si="1"/>
        <v>0</v>
      </c>
      <c r="AC50" s="233">
        <f t="shared" si="1"/>
        <v>0</v>
      </c>
      <c r="AD50" s="233">
        <f t="shared" si="1"/>
        <v>0</v>
      </c>
      <c r="AE50" s="233">
        <f t="shared" si="1"/>
        <v>0</v>
      </c>
      <c r="AF50" s="233">
        <f t="shared" si="1"/>
        <v>0</v>
      </c>
      <c r="AG50" s="233">
        <f t="shared" si="1"/>
        <v>0</v>
      </c>
      <c r="AH50" s="233">
        <f t="shared" si="1"/>
        <v>0</v>
      </c>
      <c r="AI50" s="233">
        <f t="shared" si="1"/>
        <v>0</v>
      </c>
      <c r="AJ50" s="233">
        <f t="shared" si="1"/>
        <v>0</v>
      </c>
      <c r="AK50" s="233">
        <f t="shared" si="1"/>
        <v>0</v>
      </c>
      <c r="AL50" s="233">
        <f t="shared" si="1"/>
        <v>0</v>
      </c>
      <c r="AM50" s="233">
        <f t="shared" si="1"/>
        <v>0</v>
      </c>
      <c r="AN50" s="233">
        <f t="shared" si="1"/>
        <v>0</v>
      </c>
      <c r="AO50" s="233">
        <f t="shared" si="1"/>
        <v>0</v>
      </c>
      <c r="AP50" s="233">
        <f t="shared" si="1"/>
        <v>0</v>
      </c>
      <c r="AQ50" s="233">
        <f t="shared" si="1"/>
        <v>0</v>
      </c>
    </row>
    <row r="51" spans="1:43" x14ac:dyDescent="0.2">
      <c r="A51" s="107" t="s">
        <v>125</v>
      </c>
      <c r="B51" s="136">
        <f t="shared" si="0"/>
        <v>0</v>
      </c>
      <c r="C51" s="136">
        <f t="shared" si="1"/>
        <v>0</v>
      </c>
      <c r="D51" s="136">
        <f t="shared" si="1"/>
        <v>0</v>
      </c>
      <c r="E51" s="136">
        <f t="shared" si="1"/>
        <v>0</v>
      </c>
      <c r="F51" s="136">
        <f t="shared" si="1"/>
        <v>0</v>
      </c>
      <c r="G51" s="136">
        <f t="shared" si="1"/>
        <v>0</v>
      </c>
      <c r="H51" s="136">
        <f t="shared" si="1"/>
        <v>0</v>
      </c>
      <c r="I51" s="136">
        <f t="shared" si="1"/>
        <v>0</v>
      </c>
      <c r="J51" s="136">
        <f t="shared" si="1"/>
        <v>0</v>
      </c>
      <c r="K51" s="136">
        <f t="shared" si="1"/>
        <v>0</v>
      </c>
      <c r="L51" s="136">
        <f t="shared" si="1"/>
        <v>0</v>
      </c>
      <c r="M51" s="136">
        <f t="shared" si="1"/>
        <v>0</v>
      </c>
      <c r="N51" s="136">
        <f t="shared" si="1"/>
        <v>0</v>
      </c>
      <c r="O51" s="136">
        <f t="shared" si="1"/>
        <v>0</v>
      </c>
      <c r="P51" s="136">
        <f t="shared" si="1"/>
        <v>0</v>
      </c>
      <c r="Q51" s="136">
        <f t="shared" si="1"/>
        <v>0</v>
      </c>
      <c r="R51" s="136">
        <f t="shared" si="1"/>
        <v>0</v>
      </c>
      <c r="S51" s="136">
        <f t="shared" si="1"/>
        <v>0</v>
      </c>
      <c r="T51" s="136">
        <f t="shared" si="1"/>
        <v>0</v>
      </c>
      <c r="U51" s="136">
        <f t="shared" si="1"/>
        <v>0</v>
      </c>
      <c r="V51" s="136">
        <f t="shared" si="1"/>
        <v>0</v>
      </c>
      <c r="W51" s="136">
        <f t="shared" si="1"/>
        <v>0</v>
      </c>
      <c r="X51" s="136">
        <f t="shared" si="1"/>
        <v>0</v>
      </c>
      <c r="Y51" s="136">
        <f t="shared" si="1"/>
        <v>0</v>
      </c>
      <c r="Z51" s="136">
        <f t="shared" si="1"/>
        <v>0</v>
      </c>
      <c r="AA51" s="136">
        <f t="shared" si="1"/>
        <v>0</v>
      </c>
      <c r="AB51" s="136">
        <f t="shared" si="1"/>
        <v>0</v>
      </c>
      <c r="AC51" s="136">
        <f t="shared" si="1"/>
        <v>0</v>
      </c>
      <c r="AD51" s="136">
        <f t="shared" si="1"/>
        <v>0</v>
      </c>
      <c r="AE51" s="136">
        <f t="shared" si="1"/>
        <v>0</v>
      </c>
      <c r="AF51" s="136">
        <f t="shared" si="1"/>
        <v>0</v>
      </c>
      <c r="AG51" s="136">
        <f t="shared" si="1"/>
        <v>0</v>
      </c>
      <c r="AH51" s="136">
        <f t="shared" si="1"/>
        <v>0</v>
      </c>
      <c r="AI51" s="136">
        <f t="shared" si="1"/>
        <v>0</v>
      </c>
      <c r="AJ51" s="136">
        <f t="shared" si="1"/>
        <v>0</v>
      </c>
      <c r="AK51" s="136">
        <f t="shared" si="1"/>
        <v>0</v>
      </c>
      <c r="AL51" s="136">
        <f t="shared" si="1"/>
        <v>0</v>
      </c>
      <c r="AM51" s="136">
        <f t="shared" si="1"/>
        <v>0</v>
      </c>
      <c r="AN51" s="136">
        <f t="shared" si="1"/>
        <v>0</v>
      </c>
      <c r="AO51" s="136">
        <f t="shared" si="1"/>
        <v>0</v>
      </c>
      <c r="AP51" s="136">
        <f t="shared" si="1"/>
        <v>0</v>
      </c>
      <c r="AQ51" s="136">
        <f t="shared" si="1"/>
        <v>0</v>
      </c>
    </row>
    <row r="52" spans="1:43" x14ac:dyDescent="0.2">
      <c r="A52" s="107" t="s">
        <v>126</v>
      </c>
      <c r="B52" s="136">
        <f t="shared" si="0"/>
        <v>0</v>
      </c>
      <c r="C52" s="136">
        <f t="shared" si="1"/>
        <v>0</v>
      </c>
      <c r="D52" s="136">
        <f t="shared" si="1"/>
        <v>0</v>
      </c>
      <c r="E52" s="136">
        <f t="shared" si="1"/>
        <v>0</v>
      </c>
      <c r="F52" s="136">
        <f t="shared" si="1"/>
        <v>0</v>
      </c>
      <c r="G52" s="136">
        <f t="shared" si="1"/>
        <v>0</v>
      </c>
      <c r="H52" s="136">
        <f t="shared" si="1"/>
        <v>0</v>
      </c>
      <c r="I52" s="136">
        <f t="shared" si="1"/>
        <v>0</v>
      </c>
      <c r="J52" s="136">
        <f t="shared" si="1"/>
        <v>0</v>
      </c>
      <c r="K52" s="136">
        <f t="shared" si="1"/>
        <v>0</v>
      </c>
      <c r="L52" s="136">
        <f t="shared" si="1"/>
        <v>0</v>
      </c>
      <c r="M52" s="136">
        <f t="shared" si="1"/>
        <v>0</v>
      </c>
      <c r="N52" s="136">
        <f t="shared" si="1"/>
        <v>0</v>
      </c>
      <c r="O52" s="136">
        <f t="shared" si="1"/>
        <v>0</v>
      </c>
      <c r="P52" s="136">
        <f t="shared" si="1"/>
        <v>0</v>
      </c>
      <c r="Q52" s="136">
        <f t="shared" si="1"/>
        <v>0</v>
      </c>
      <c r="R52" s="136">
        <f t="shared" si="1"/>
        <v>0</v>
      </c>
      <c r="S52" s="136">
        <f t="shared" si="1"/>
        <v>0</v>
      </c>
      <c r="T52" s="136">
        <f t="shared" si="1"/>
        <v>0</v>
      </c>
      <c r="U52" s="136">
        <f t="shared" si="1"/>
        <v>0</v>
      </c>
      <c r="V52" s="136">
        <f t="shared" si="1"/>
        <v>0</v>
      </c>
      <c r="W52" s="136">
        <f t="shared" si="1"/>
        <v>0</v>
      </c>
      <c r="X52" s="136">
        <f t="shared" si="1"/>
        <v>0</v>
      </c>
      <c r="Y52" s="136">
        <f t="shared" si="1"/>
        <v>0</v>
      </c>
      <c r="Z52" s="136">
        <f t="shared" si="1"/>
        <v>0</v>
      </c>
      <c r="AA52" s="136">
        <f t="shared" si="1"/>
        <v>0</v>
      </c>
      <c r="AB52" s="136">
        <f t="shared" si="1"/>
        <v>0</v>
      </c>
      <c r="AC52" s="136">
        <f t="shared" si="1"/>
        <v>0</v>
      </c>
      <c r="AD52" s="136">
        <f t="shared" si="1"/>
        <v>0</v>
      </c>
      <c r="AE52" s="136">
        <f t="shared" si="1"/>
        <v>0</v>
      </c>
      <c r="AF52" s="136">
        <f t="shared" si="1"/>
        <v>0</v>
      </c>
      <c r="AG52" s="136">
        <f t="shared" si="1"/>
        <v>0</v>
      </c>
      <c r="AH52" s="136">
        <f t="shared" si="1"/>
        <v>0</v>
      </c>
      <c r="AI52" s="136">
        <f t="shared" si="1"/>
        <v>0</v>
      </c>
      <c r="AJ52" s="136">
        <f t="shared" si="1"/>
        <v>0</v>
      </c>
      <c r="AK52" s="136">
        <f t="shared" si="1"/>
        <v>0</v>
      </c>
      <c r="AL52" s="136">
        <f t="shared" si="1"/>
        <v>0</v>
      </c>
      <c r="AM52" s="136">
        <f t="shared" si="1"/>
        <v>0</v>
      </c>
      <c r="AN52" s="136">
        <f t="shared" si="1"/>
        <v>0</v>
      </c>
      <c r="AO52" s="136">
        <f t="shared" si="1"/>
        <v>0</v>
      </c>
      <c r="AP52" s="136">
        <f t="shared" si="1"/>
        <v>0</v>
      </c>
      <c r="AQ52" s="136">
        <f t="shared" si="1"/>
        <v>0</v>
      </c>
    </row>
    <row r="53" spans="1:43" x14ac:dyDescent="0.2">
      <c r="A53" s="107" t="s">
        <v>127</v>
      </c>
      <c r="B53" s="136">
        <f t="shared" si="0"/>
        <v>0</v>
      </c>
      <c r="C53" s="136">
        <f t="shared" si="1"/>
        <v>0</v>
      </c>
      <c r="D53" s="136">
        <f t="shared" si="1"/>
        <v>0</v>
      </c>
      <c r="E53" s="136">
        <f t="shared" si="1"/>
        <v>0</v>
      </c>
      <c r="F53" s="136">
        <f t="shared" si="1"/>
        <v>0</v>
      </c>
      <c r="G53" s="136">
        <f t="shared" si="1"/>
        <v>0</v>
      </c>
      <c r="H53" s="136">
        <f t="shared" si="1"/>
        <v>0</v>
      </c>
      <c r="I53" s="136">
        <f t="shared" si="1"/>
        <v>0</v>
      </c>
      <c r="J53" s="136">
        <f t="shared" si="1"/>
        <v>0</v>
      </c>
      <c r="K53" s="136">
        <f t="shared" si="1"/>
        <v>0</v>
      </c>
      <c r="L53" s="136">
        <f t="shared" si="1"/>
        <v>0</v>
      </c>
      <c r="M53" s="136">
        <f t="shared" si="1"/>
        <v>0</v>
      </c>
      <c r="N53" s="136">
        <f t="shared" si="1"/>
        <v>0</v>
      </c>
      <c r="O53" s="136">
        <f t="shared" si="1"/>
        <v>0</v>
      </c>
      <c r="P53" s="136">
        <f t="shared" si="1"/>
        <v>0</v>
      </c>
      <c r="Q53" s="136">
        <f t="shared" si="1"/>
        <v>0</v>
      </c>
      <c r="R53" s="136">
        <f t="shared" si="1"/>
        <v>0</v>
      </c>
      <c r="S53" s="136">
        <f t="shared" si="1"/>
        <v>0</v>
      </c>
      <c r="T53" s="136">
        <f t="shared" si="1"/>
        <v>0</v>
      </c>
      <c r="U53" s="136">
        <f t="shared" si="1"/>
        <v>0</v>
      </c>
      <c r="V53" s="136">
        <f t="shared" si="1"/>
        <v>0</v>
      </c>
      <c r="W53" s="136">
        <f t="shared" si="1"/>
        <v>0</v>
      </c>
      <c r="X53" s="136">
        <f t="shared" si="1"/>
        <v>0</v>
      </c>
      <c r="Y53" s="136">
        <f t="shared" si="1"/>
        <v>0</v>
      </c>
      <c r="Z53" s="136">
        <f t="shared" si="1"/>
        <v>0</v>
      </c>
      <c r="AA53" s="136">
        <f t="shared" si="1"/>
        <v>0</v>
      </c>
      <c r="AB53" s="136">
        <f t="shared" si="1"/>
        <v>0</v>
      </c>
      <c r="AC53" s="136">
        <f t="shared" si="1"/>
        <v>0</v>
      </c>
      <c r="AD53" s="136">
        <f t="shared" si="1"/>
        <v>0</v>
      </c>
      <c r="AE53" s="136">
        <f t="shared" si="1"/>
        <v>0</v>
      </c>
      <c r="AF53" s="136">
        <f t="shared" si="1"/>
        <v>0</v>
      </c>
      <c r="AG53" s="136">
        <f t="shared" si="1"/>
        <v>0</v>
      </c>
      <c r="AH53" s="136">
        <f t="shared" si="1"/>
        <v>0</v>
      </c>
      <c r="AI53" s="136">
        <f t="shared" si="1"/>
        <v>0</v>
      </c>
      <c r="AJ53" s="136">
        <f t="shared" si="1"/>
        <v>0</v>
      </c>
      <c r="AK53" s="136">
        <f t="shared" si="1"/>
        <v>0</v>
      </c>
      <c r="AL53" s="136">
        <f t="shared" si="1"/>
        <v>0</v>
      </c>
      <c r="AM53" s="136">
        <f t="shared" si="1"/>
        <v>0</v>
      </c>
      <c r="AN53" s="136">
        <f t="shared" si="1"/>
        <v>0</v>
      </c>
      <c r="AO53" s="136">
        <f t="shared" si="1"/>
        <v>0</v>
      </c>
      <c r="AP53" s="136">
        <f t="shared" si="1"/>
        <v>0</v>
      </c>
      <c r="AQ53" s="136">
        <f t="shared" si="1"/>
        <v>0</v>
      </c>
    </row>
    <row r="54" spans="1:43" x14ac:dyDescent="0.2">
      <c r="A54" s="107" t="s">
        <v>128</v>
      </c>
      <c r="B54" s="136">
        <f t="shared" si="0"/>
        <v>153540856720.68759</v>
      </c>
      <c r="C54" s="136">
        <f t="shared" si="1"/>
        <v>0</v>
      </c>
      <c r="D54" s="136">
        <f t="shared" si="1"/>
        <v>0</v>
      </c>
      <c r="E54" s="136">
        <f t="shared" si="1"/>
        <v>0</v>
      </c>
      <c r="F54" s="136">
        <f t="shared" si="1"/>
        <v>0</v>
      </c>
      <c r="G54" s="136">
        <f t="shared" si="1"/>
        <v>0</v>
      </c>
      <c r="H54" s="136">
        <f t="shared" si="1"/>
        <v>0</v>
      </c>
      <c r="I54" s="136">
        <f t="shared" si="1"/>
        <v>0</v>
      </c>
      <c r="J54" s="136">
        <f t="shared" si="1"/>
        <v>0</v>
      </c>
      <c r="K54" s="136">
        <f t="shared" si="1"/>
        <v>0</v>
      </c>
      <c r="L54" s="136">
        <f t="shared" si="1"/>
        <v>0</v>
      </c>
      <c r="M54" s="136">
        <f t="shared" si="1"/>
        <v>0</v>
      </c>
      <c r="N54" s="136">
        <f t="shared" si="1"/>
        <v>0</v>
      </c>
      <c r="O54" s="136">
        <f t="shared" si="1"/>
        <v>0</v>
      </c>
      <c r="P54" s="136">
        <f t="shared" si="1"/>
        <v>0</v>
      </c>
      <c r="Q54" s="136">
        <f t="shared" si="1"/>
        <v>0</v>
      </c>
      <c r="R54" s="136">
        <f t="shared" si="1"/>
        <v>0</v>
      </c>
      <c r="S54" s="136">
        <f t="shared" si="1"/>
        <v>0</v>
      </c>
      <c r="T54" s="136">
        <f t="shared" si="1"/>
        <v>0</v>
      </c>
      <c r="U54" s="136">
        <f t="shared" si="1"/>
        <v>0</v>
      </c>
      <c r="V54" s="136">
        <f t="shared" si="1"/>
        <v>0</v>
      </c>
      <c r="W54" s="136">
        <f t="shared" si="1"/>
        <v>0</v>
      </c>
      <c r="X54" s="136">
        <f t="shared" si="1"/>
        <v>0</v>
      </c>
      <c r="Y54" s="136">
        <f t="shared" si="1"/>
        <v>0</v>
      </c>
      <c r="Z54" s="136">
        <f t="shared" si="1"/>
        <v>0</v>
      </c>
      <c r="AA54" s="136">
        <f t="shared" si="1"/>
        <v>0</v>
      </c>
      <c r="AB54" s="136">
        <f t="shared" si="1"/>
        <v>0</v>
      </c>
      <c r="AC54" s="136">
        <f t="shared" si="1"/>
        <v>0</v>
      </c>
      <c r="AD54" s="136">
        <f t="shared" si="1"/>
        <v>0</v>
      </c>
      <c r="AE54" s="136">
        <f t="shared" si="1"/>
        <v>0</v>
      </c>
      <c r="AF54" s="136">
        <f t="shared" si="1"/>
        <v>0</v>
      </c>
      <c r="AG54" s="136">
        <f t="shared" si="1"/>
        <v>0</v>
      </c>
      <c r="AH54" s="136">
        <f t="shared" si="1"/>
        <v>0</v>
      </c>
      <c r="AI54" s="136">
        <f t="shared" si="1"/>
        <v>0</v>
      </c>
      <c r="AJ54" s="136">
        <f t="shared" si="1"/>
        <v>0</v>
      </c>
      <c r="AK54" s="136">
        <f t="shared" si="1"/>
        <v>0</v>
      </c>
      <c r="AL54" s="136">
        <f t="shared" si="1"/>
        <v>0</v>
      </c>
      <c r="AM54" s="136">
        <f t="shared" si="1"/>
        <v>0</v>
      </c>
      <c r="AN54" s="136">
        <f t="shared" si="1"/>
        <v>0</v>
      </c>
      <c r="AO54" s="136">
        <f t="shared" si="1"/>
        <v>0</v>
      </c>
      <c r="AP54" s="136">
        <f t="shared" si="1"/>
        <v>0</v>
      </c>
      <c r="AQ54" s="136">
        <f t="shared" si="1"/>
        <v>0</v>
      </c>
    </row>
    <row r="55" spans="1:43" x14ac:dyDescent="0.2">
      <c r="A55" s="107" t="s">
        <v>129</v>
      </c>
      <c r="B55" s="136">
        <f t="shared" si="0"/>
        <v>0</v>
      </c>
      <c r="C55" s="136">
        <f t="shared" si="1"/>
        <v>0</v>
      </c>
      <c r="D55" s="136">
        <f t="shared" si="1"/>
        <v>0</v>
      </c>
      <c r="E55" s="136">
        <f t="shared" si="1"/>
        <v>0</v>
      </c>
      <c r="F55" s="136">
        <f t="shared" si="1"/>
        <v>0</v>
      </c>
      <c r="G55" s="136">
        <f t="shared" si="1"/>
        <v>0</v>
      </c>
      <c r="H55" s="136">
        <f t="shared" si="1"/>
        <v>0</v>
      </c>
      <c r="I55" s="136">
        <f t="shared" si="1"/>
        <v>0</v>
      </c>
      <c r="J55" s="136">
        <f t="shared" si="1"/>
        <v>0</v>
      </c>
      <c r="K55" s="136">
        <f t="shared" si="1"/>
        <v>0</v>
      </c>
      <c r="L55" s="136">
        <f t="shared" si="1"/>
        <v>0</v>
      </c>
      <c r="M55" s="136">
        <f t="shared" si="1"/>
        <v>0</v>
      </c>
      <c r="N55" s="136">
        <f t="shared" si="1"/>
        <v>0</v>
      </c>
      <c r="O55" s="136">
        <f t="shared" si="1"/>
        <v>0</v>
      </c>
      <c r="P55" s="136">
        <f t="shared" si="1"/>
        <v>0</v>
      </c>
      <c r="Q55" s="136">
        <f t="shared" si="1"/>
        <v>0</v>
      </c>
      <c r="R55" s="136">
        <f t="shared" si="1"/>
        <v>0</v>
      </c>
      <c r="S55" s="136">
        <f t="shared" si="1"/>
        <v>0</v>
      </c>
      <c r="T55" s="136">
        <f t="shared" si="1"/>
        <v>0</v>
      </c>
      <c r="U55" s="136">
        <f t="shared" si="1"/>
        <v>0</v>
      </c>
      <c r="V55" s="136">
        <f t="shared" si="1"/>
        <v>0</v>
      </c>
      <c r="W55" s="136">
        <f t="shared" si="1"/>
        <v>0</v>
      </c>
      <c r="X55" s="136">
        <f t="shared" si="1"/>
        <v>0</v>
      </c>
      <c r="Y55" s="136">
        <f t="shared" si="1"/>
        <v>0</v>
      </c>
      <c r="Z55" s="136">
        <f t="shared" si="1"/>
        <v>0</v>
      </c>
      <c r="AA55" s="136">
        <f t="shared" si="1"/>
        <v>0</v>
      </c>
      <c r="AB55" s="136">
        <f t="shared" si="1"/>
        <v>0</v>
      </c>
      <c r="AC55" s="136">
        <f t="shared" si="1"/>
        <v>0</v>
      </c>
      <c r="AD55" s="136">
        <f t="shared" si="1"/>
        <v>0</v>
      </c>
      <c r="AE55" s="136">
        <f t="shared" si="1"/>
        <v>0</v>
      </c>
      <c r="AF55" s="136">
        <f t="shared" si="1"/>
        <v>0</v>
      </c>
      <c r="AG55" s="136">
        <f t="shared" si="1"/>
        <v>0</v>
      </c>
      <c r="AH55" s="136">
        <f t="shared" si="1"/>
        <v>0</v>
      </c>
      <c r="AI55" s="136">
        <f t="shared" si="1"/>
        <v>0</v>
      </c>
      <c r="AJ55" s="136">
        <f t="shared" si="1"/>
        <v>0</v>
      </c>
      <c r="AK55" s="136">
        <f t="shared" si="1"/>
        <v>0</v>
      </c>
      <c r="AL55" s="136">
        <f t="shared" si="1"/>
        <v>0</v>
      </c>
      <c r="AM55" s="136">
        <f t="shared" si="1"/>
        <v>0</v>
      </c>
      <c r="AN55" s="136">
        <f t="shared" si="1"/>
        <v>0</v>
      </c>
      <c r="AO55" s="136">
        <f t="shared" si="1"/>
        <v>0</v>
      </c>
      <c r="AP55" s="136">
        <f t="shared" si="1"/>
        <v>0</v>
      </c>
      <c r="AQ55" s="136">
        <f t="shared" si="1"/>
        <v>0</v>
      </c>
    </row>
    <row r="56" spans="1:43" x14ac:dyDescent="0.2">
      <c r="A56" s="107" t="s">
        <v>130</v>
      </c>
      <c r="B56" s="136">
        <f t="shared" si="0"/>
        <v>640377719493.59949</v>
      </c>
      <c r="C56" s="136">
        <f t="shared" si="1"/>
        <v>636509643222.44385</v>
      </c>
      <c r="D56" s="136">
        <f t="shared" si="1"/>
        <v>731650645502.01221</v>
      </c>
      <c r="E56" s="136">
        <f t="shared" si="1"/>
        <v>739517952908.8407</v>
      </c>
      <c r="F56" s="136">
        <f t="shared" si="1"/>
        <v>743257439724.3916</v>
      </c>
      <c r="G56" s="136">
        <f t="shared" si="1"/>
        <v>753182287898.55566</v>
      </c>
      <c r="H56" s="136">
        <f t="shared" si="1"/>
        <v>767388040653.70007</v>
      </c>
      <c r="I56" s="136">
        <f t="shared" si="1"/>
        <v>784108240851.63074</v>
      </c>
      <c r="J56" s="136">
        <f t="shared" si="1"/>
        <v>802246252189.95166</v>
      </c>
      <c r="K56" s="136">
        <f t="shared" si="1"/>
        <v>820810399297.72705</v>
      </c>
      <c r="L56" s="136">
        <f t="shared" ref="L56:AQ63" si="2">SUMIFS(L$2:L$44,$AR$2:$AR$44,$A56)</f>
        <v>838714720266.81494</v>
      </c>
      <c r="M56" s="136">
        <f t="shared" si="2"/>
        <v>854780744200.93567</v>
      </c>
      <c r="N56" s="136">
        <f t="shared" si="2"/>
        <v>867982634760.82544</v>
      </c>
      <c r="O56" s="136">
        <f t="shared" si="2"/>
        <v>878184960087.45752</v>
      </c>
      <c r="P56" s="136">
        <f t="shared" si="2"/>
        <v>885516016203.52771</v>
      </c>
      <c r="Q56" s="136">
        <f t="shared" si="2"/>
        <v>890141662416.00574</v>
      </c>
      <c r="R56" s="136">
        <f t="shared" si="2"/>
        <v>892258991739.95886</v>
      </c>
      <c r="S56" s="136">
        <f t="shared" si="2"/>
        <v>892079979657.30042</v>
      </c>
      <c r="T56" s="136">
        <f t="shared" si="2"/>
        <v>889795561123.98254</v>
      </c>
      <c r="U56" s="136">
        <f t="shared" si="2"/>
        <v>885600655357.2395</v>
      </c>
      <c r="V56" s="136">
        <f t="shared" si="2"/>
        <v>879699907144.69006</v>
      </c>
      <c r="W56" s="136">
        <f t="shared" si="2"/>
        <v>872303782321.06458</v>
      </c>
      <c r="X56" s="136">
        <f t="shared" si="2"/>
        <v>863625043792.17139</v>
      </c>
      <c r="Y56" s="136">
        <f t="shared" si="2"/>
        <v>853875657187.02197</v>
      </c>
      <c r="Z56" s="136">
        <f t="shared" si="2"/>
        <v>843264155689.479</v>
      </c>
      <c r="AA56" s="136">
        <f t="shared" si="2"/>
        <v>831993476318.20776</v>
      </c>
      <c r="AB56" s="136">
        <f t="shared" si="2"/>
        <v>820259265262.61243</v>
      </c>
      <c r="AC56" s="136">
        <f t="shared" si="2"/>
        <v>808248638031.9115</v>
      </c>
      <c r="AD56" s="136">
        <f t="shared" si="2"/>
        <v>796139371167.47314</v>
      </c>
      <c r="AE56" s="136">
        <f t="shared" si="2"/>
        <v>784099496014.27856</v>
      </c>
      <c r="AF56" s="136">
        <f t="shared" si="2"/>
        <v>772287261363.04102</v>
      </c>
      <c r="AG56" s="136">
        <f t="shared" si="2"/>
        <v>760851430419.96997</v>
      </c>
      <c r="AH56" s="136">
        <f t="shared" si="2"/>
        <v>749931878264.36047</v>
      </c>
      <c r="AI56" s="136">
        <f t="shared" si="2"/>
        <v>739660458440.37048</v>
      </c>
      <c r="AJ56" s="136">
        <f t="shared" si="2"/>
        <v>730162111340.04626</v>
      </c>
      <c r="AK56" s="136">
        <f t="shared" si="2"/>
        <v>721556192347.04907</v>
      </c>
      <c r="AL56" s="136">
        <f t="shared" si="2"/>
        <v>713958004151.24597</v>
      </c>
      <c r="AM56" s="136">
        <f t="shared" si="2"/>
        <v>707480525101.77698</v>
      </c>
      <c r="AN56" s="136">
        <f t="shared" si="2"/>
        <v>702236333900.53271</v>
      </c>
      <c r="AO56" s="136">
        <f t="shared" si="2"/>
        <v>698339740391.20361</v>
      </c>
      <c r="AP56" s="136">
        <f t="shared" si="2"/>
        <v>695909142805.68018</v>
      </c>
      <c r="AQ56" s="136">
        <f t="shared" si="2"/>
        <v>695069643829.65259</v>
      </c>
    </row>
    <row r="57" spans="1:43" x14ac:dyDescent="0.2">
      <c r="A57" s="107" t="s">
        <v>131</v>
      </c>
      <c r="B57" s="136">
        <f t="shared" si="0"/>
        <v>198479644053.57181</v>
      </c>
      <c r="C57" s="136">
        <f t="shared" ref="C57:AP68" si="3">SUMIFS(C$2:C$44,$AR$2:$AR$44,$A57)</f>
        <v>192082791741.68423</v>
      </c>
      <c r="D57" s="136">
        <f t="shared" si="3"/>
        <v>229793736470.78094</v>
      </c>
      <c r="E57" s="136">
        <f t="shared" si="3"/>
        <v>227362598715.85883</v>
      </c>
      <c r="F57" s="136">
        <f t="shared" si="3"/>
        <v>229437381465.31476</v>
      </c>
      <c r="G57" s="136">
        <f t="shared" si="3"/>
        <v>234739633917.03806</v>
      </c>
      <c r="H57" s="136">
        <f t="shared" si="3"/>
        <v>241888900734.71481</v>
      </c>
      <c r="I57" s="136">
        <f t="shared" si="3"/>
        <v>249632033588.55573</v>
      </c>
      <c r="J57" s="136">
        <f t="shared" si="3"/>
        <v>257547146084.75845</v>
      </c>
      <c r="K57" s="136">
        <f t="shared" si="3"/>
        <v>265411552987.42914</v>
      </c>
      <c r="L57" s="136">
        <f t="shared" si="2"/>
        <v>272975807772.4458</v>
      </c>
      <c r="M57" s="136">
        <f t="shared" si="2"/>
        <v>279965394205.02728</v>
      </c>
      <c r="N57" s="136">
        <f t="shared" si="2"/>
        <v>286138298727.40497</v>
      </c>
      <c r="O57" s="136">
        <f t="shared" si="2"/>
        <v>291459768007.51672</v>
      </c>
      <c r="P57" s="136">
        <f t="shared" si="2"/>
        <v>295959819853.07507</v>
      </c>
      <c r="Q57" s="136">
        <f t="shared" si="2"/>
        <v>299680812808.36353</v>
      </c>
      <c r="R57" s="136">
        <f t="shared" si="2"/>
        <v>302675797125.17267</v>
      </c>
      <c r="S57" s="136">
        <f t="shared" si="2"/>
        <v>305000530700.26898</v>
      </c>
      <c r="T57" s="136">
        <f t="shared" si="2"/>
        <v>306692653175.5108</v>
      </c>
      <c r="U57" s="136">
        <f t="shared" si="2"/>
        <v>307788793068.30969</v>
      </c>
      <c r="V57" s="136">
        <f t="shared" si="2"/>
        <v>308329912954.20349</v>
      </c>
      <c r="W57" s="136">
        <f t="shared" si="2"/>
        <v>308360485453.31702</v>
      </c>
      <c r="X57" s="136">
        <f t="shared" si="2"/>
        <v>307927700582.12408</v>
      </c>
      <c r="Y57" s="136">
        <f t="shared" si="2"/>
        <v>307080719962.45886</v>
      </c>
      <c r="Z57" s="136">
        <f t="shared" si="2"/>
        <v>305869990381.95685</v>
      </c>
      <c r="AA57" s="136">
        <f t="shared" si="2"/>
        <v>304346626269.70398</v>
      </c>
      <c r="AB57" s="136">
        <f t="shared" si="2"/>
        <v>302561867888.27161</v>
      </c>
      <c r="AC57" s="136">
        <f t="shared" si="2"/>
        <v>300566619527.05493</v>
      </c>
      <c r="AD57" s="136">
        <f t="shared" si="2"/>
        <v>298411069768.99091</v>
      </c>
      <c r="AE57" s="136">
        <f t="shared" si="2"/>
        <v>296144394030.46613</v>
      </c>
      <c r="AF57" s="136">
        <f t="shared" si="2"/>
        <v>293814538062.39331</v>
      </c>
      <c r="AG57" s="136">
        <f t="shared" si="2"/>
        <v>291468079953.9765</v>
      </c>
      <c r="AH57" s="136">
        <f t="shared" si="2"/>
        <v>289150167393.20618</v>
      </c>
      <c r="AI57" s="136">
        <f t="shared" si="2"/>
        <v>286904526494.60425</v>
      </c>
      <c r="AJ57" s="136">
        <f t="shared" si="2"/>
        <v>284773538384.93988</v>
      </c>
      <c r="AK57" s="136">
        <f t="shared" si="2"/>
        <v>282798379918.80109</v>
      </c>
      <c r="AL57" s="136">
        <f t="shared" si="2"/>
        <v>281019225355.53467</v>
      </c>
      <c r="AM57" s="136">
        <f t="shared" si="2"/>
        <v>279475506547.33478</v>
      </c>
      <c r="AN57" s="136">
        <f t="shared" si="2"/>
        <v>278206230150.1676</v>
      </c>
      <c r="AO57" s="136">
        <f t="shared" si="2"/>
        <v>277250351566.78284</v>
      </c>
      <c r="AP57" s="136">
        <f t="shared" si="2"/>
        <v>276647206764.97803</v>
      </c>
      <c r="AQ57" s="136">
        <f t="shared" si="2"/>
        <v>276437004796.22504</v>
      </c>
    </row>
    <row r="58" spans="1:43" x14ac:dyDescent="0.2">
      <c r="A58" s="107" t="s">
        <v>132</v>
      </c>
      <c r="B58" s="136">
        <f t="shared" si="0"/>
        <v>4656363668986565</v>
      </c>
      <c r="C58" s="136">
        <f t="shared" si="3"/>
        <v>6094286664347775</v>
      </c>
      <c r="D58" s="136">
        <f t="shared" si="3"/>
        <v>6389985182028299</v>
      </c>
      <c r="E58" s="136">
        <f t="shared" si="3"/>
        <v>6685683699708822</v>
      </c>
      <c r="F58" s="136">
        <f t="shared" si="3"/>
        <v>6981382217389346</v>
      </c>
      <c r="G58" s="136">
        <f t="shared" si="3"/>
        <v>7277080735069870</v>
      </c>
      <c r="H58" s="136">
        <f t="shared" si="3"/>
        <v>7572779252750396</v>
      </c>
      <c r="I58" s="136">
        <f t="shared" si="3"/>
        <v>7741062100875350</v>
      </c>
      <c r="J58" s="136">
        <f t="shared" si="3"/>
        <v>7909344949000306</v>
      </c>
      <c r="K58" s="136">
        <f t="shared" si="3"/>
        <v>8077627797125262</v>
      </c>
      <c r="L58" s="136">
        <f t="shared" si="2"/>
        <v>8245910645250216</v>
      </c>
      <c r="M58" s="136">
        <f t="shared" si="2"/>
        <v>8414193493375172</v>
      </c>
      <c r="N58" s="136">
        <f t="shared" si="2"/>
        <v>8426214115496644</v>
      </c>
      <c r="O58" s="136">
        <f t="shared" si="2"/>
        <v>8438234737618118</v>
      </c>
      <c r="P58" s="136">
        <f t="shared" si="2"/>
        <v>8450255359739591</v>
      </c>
      <c r="Q58" s="136">
        <f t="shared" si="2"/>
        <v>8462275981861065</v>
      </c>
      <c r="R58" s="136">
        <f t="shared" si="2"/>
        <v>8474296603982538</v>
      </c>
      <c r="S58" s="136">
        <f t="shared" si="2"/>
        <v>8378135176221708</v>
      </c>
      <c r="T58" s="136">
        <f t="shared" si="2"/>
        <v>8281973748460880</v>
      </c>
      <c r="U58" s="136">
        <f t="shared" si="2"/>
        <v>8185812320700049</v>
      </c>
      <c r="V58" s="136">
        <f t="shared" si="2"/>
        <v>8089650892939218</v>
      </c>
      <c r="W58" s="136">
        <f t="shared" si="2"/>
        <v>7993489465178390</v>
      </c>
      <c r="X58" s="136">
        <f t="shared" si="2"/>
        <v>7813186048707885</v>
      </c>
      <c r="Y58" s="136">
        <f t="shared" si="2"/>
        <v>7632882632237380</v>
      </c>
      <c r="Z58" s="136">
        <f t="shared" si="2"/>
        <v>7452579215766876</v>
      </c>
      <c r="AA58" s="136">
        <f t="shared" si="2"/>
        <v>7272275799296370</v>
      </c>
      <c r="AB58" s="136">
        <f t="shared" si="2"/>
        <v>7091972382825866</v>
      </c>
      <c r="AC58" s="136">
        <f t="shared" si="2"/>
        <v>6911668966355361</v>
      </c>
      <c r="AD58" s="136">
        <f t="shared" si="2"/>
        <v>6731365549884856</v>
      </c>
      <c r="AE58" s="136">
        <f t="shared" si="2"/>
        <v>6551062133414350</v>
      </c>
      <c r="AF58" s="136">
        <f t="shared" si="2"/>
        <v>6370758716943845</v>
      </c>
      <c r="AG58" s="136">
        <f t="shared" si="2"/>
        <v>6190455300473341</v>
      </c>
      <c r="AH58" s="136">
        <f t="shared" si="2"/>
        <v>6034191998951388</v>
      </c>
      <c r="AI58" s="136">
        <f t="shared" si="2"/>
        <v>5877928697429434</v>
      </c>
      <c r="AJ58" s="136">
        <f t="shared" si="2"/>
        <v>5721665395907480</v>
      </c>
      <c r="AK58" s="136">
        <f t="shared" si="2"/>
        <v>5565402094385526</v>
      </c>
      <c r="AL58" s="136">
        <f t="shared" si="2"/>
        <v>5409138792863573</v>
      </c>
      <c r="AM58" s="136">
        <f t="shared" si="2"/>
        <v>5245025888490641</v>
      </c>
      <c r="AN58" s="136">
        <f t="shared" si="2"/>
        <v>5080912984117709</v>
      </c>
      <c r="AO58" s="136">
        <f t="shared" si="2"/>
        <v>4916800079744776</v>
      </c>
      <c r="AP58" s="136">
        <f t="shared" si="2"/>
        <v>4752687175371844</v>
      </c>
      <c r="AQ58" s="136">
        <f t="shared" si="2"/>
        <v>4588574270998912</v>
      </c>
    </row>
    <row r="59" spans="1:43" x14ac:dyDescent="0.2">
      <c r="A59" s="107" t="s">
        <v>133</v>
      </c>
      <c r="B59" s="136">
        <f t="shared" si="0"/>
        <v>355189929497455.56</v>
      </c>
      <c r="C59" s="136">
        <f t="shared" si="3"/>
        <v>485886931823833.38</v>
      </c>
      <c r="D59" s="136">
        <f t="shared" si="3"/>
        <v>519954616647209.38</v>
      </c>
      <c r="E59" s="136">
        <f t="shared" si="3"/>
        <v>554022301470585.25</v>
      </c>
      <c r="F59" s="136">
        <f t="shared" si="3"/>
        <v>588089986293961.13</v>
      </c>
      <c r="G59" s="136">
        <f t="shared" si="3"/>
        <v>622157671117337.13</v>
      </c>
      <c r="H59" s="136">
        <f t="shared" si="3"/>
        <v>656225355940713.25</v>
      </c>
      <c r="I59" s="136">
        <f t="shared" si="3"/>
        <v>680124176350690.63</v>
      </c>
      <c r="J59" s="136">
        <f t="shared" si="3"/>
        <v>704022996760668</v>
      </c>
      <c r="K59" s="136">
        <f t="shared" si="3"/>
        <v>727921817170645.38</v>
      </c>
      <c r="L59" s="136">
        <f t="shared" si="2"/>
        <v>751820637580622.75</v>
      </c>
      <c r="M59" s="136">
        <f t="shared" si="2"/>
        <v>775719457990600.13</v>
      </c>
      <c r="N59" s="136">
        <f t="shared" si="2"/>
        <v>789444471471804.13</v>
      </c>
      <c r="O59" s="136">
        <f t="shared" si="2"/>
        <v>803169484953008.25</v>
      </c>
      <c r="P59" s="136">
        <f t="shared" si="2"/>
        <v>816894498434212.25</v>
      </c>
      <c r="Q59" s="136">
        <f t="shared" si="2"/>
        <v>830619511915416.25</v>
      </c>
      <c r="R59" s="136">
        <f t="shared" si="2"/>
        <v>844344525396620.25</v>
      </c>
      <c r="S59" s="136">
        <f t="shared" si="2"/>
        <v>851492106057715.5</v>
      </c>
      <c r="T59" s="136">
        <f t="shared" si="2"/>
        <v>858639686718810.88</v>
      </c>
      <c r="U59" s="136">
        <f t="shared" si="2"/>
        <v>865787267379906.13</v>
      </c>
      <c r="V59" s="136">
        <f t="shared" si="2"/>
        <v>872934848041001.5</v>
      </c>
      <c r="W59" s="136">
        <f t="shared" si="2"/>
        <v>880082428702096.75</v>
      </c>
      <c r="X59" s="136">
        <f t="shared" si="2"/>
        <v>883316721909147.88</v>
      </c>
      <c r="Y59" s="136">
        <f t="shared" si="2"/>
        <v>886551015116198.88</v>
      </c>
      <c r="Z59" s="136">
        <f t="shared" si="2"/>
        <v>889785308323250</v>
      </c>
      <c r="AA59" s="136">
        <f t="shared" si="2"/>
        <v>893019601530301.13</v>
      </c>
      <c r="AB59" s="136">
        <f t="shared" si="2"/>
        <v>896253894737352.25</v>
      </c>
      <c r="AC59" s="136">
        <f t="shared" si="2"/>
        <v>896128758393031.75</v>
      </c>
      <c r="AD59" s="136">
        <f t="shared" si="2"/>
        <v>896003622048711.38</v>
      </c>
      <c r="AE59" s="136">
        <f t="shared" si="2"/>
        <v>895878485704390.88</v>
      </c>
      <c r="AF59" s="136">
        <f t="shared" si="2"/>
        <v>895753349360070.5</v>
      </c>
      <c r="AG59" s="136">
        <f t="shared" si="2"/>
        <v>895628213015750.13</v>
      </c>
      <c r="AH59" s="136">
        <f t="shared" si="2"/>
        <v>892450934592797.63</v>
      </c>
      <c r="AI59" s="136">
        <f t="shared" si="2"/>
        <v>889273656169845.25</v>
      </c>
      <c r="AJ59" s="136">
        <f t="shared" si="2"/>
        <v>886096377746892.75</v>
      </c>
      <c r="AK59" s="136">
        <f t="shared" si="2"/>
        <v>882919099323940.38</v>
      </c>
      <c r="AL59" s="136">
        <f t="shared" si="2"/>
        <v>879741820900987.88</v>
      </c>
      <c r="AM59" s="136">
        <f t="shared" si="2"/>
        <v>876003650283818.13</v>
      </c>
      <c r="AN59" s="136">
        <f t="shared" si="2"/>
        <v>872265479666648.38</v>
      </c>
      <c r="AO59" s="136">
        <f t="shared" si="2"/>
        <v>868527309049478.63</v>
      </c>
      <c r="AP59" s="136">
        <f t="shared" si="2"/>
        <v>864789138432308.88</v>
      </c>
      <c r="AQ59" s="136">
        <f t="shared" si="2"/>
        <v>861050967815139.13</v>
      </c>
    </row>
    <row r="60" spans="1:43" x14ac:dyDescent="0.2">
      <c r="A60" s="107" t="s">
        <v>134</v>
      </c>
      <c r="B60" s="136">
        <f t="shared" si="0"/>
        <v>0</v>
      </c>
      <c r="C60" s="136">
        <f t="shared" si="3"/>
        <v>0</v>
      </c>
      <c r="D60" s="136">
        <f t="shared" si="3"/>
        <v>0</v>
      </c>
      <c r="E60" s="136">
        <f t="shared" si="3"/>
        <v>0</v>
      </c>
      <c r="F60" s="136">
        <f t="shared" si="3"/>
        <v>0</v>
      </c>
      <c r="G60" s="136">
        <f t="shared" si="3"/>
        <v>0</v>
      </c>
      <c r="H60" s="136">
        <f t="shared" si="3"/>
        <v>0</v>
      </c>
      <c r="I60" s="136">
        <f t="shared" si="3"/>
        <v>0</v>
      </c>
      <c r="J60" s="136">
        <f t="shared" si="3"/>
        <v>0</v>
      </c>
      <c r="K60" s="136">
        <f t="shared" si="3"/>
        <v>0</v>
      </c>
      <c r="L60" s="136">
        <f t="shared" si="2"/>
        <v>0</v>
      </c>
      <c r="M60" s="136">
        <f t="shared" si="2"/>
        <v>0</v>
      </c>
      <c r="N60" s="136">
        <f t="shared" si="2"/>
        <v>0</v>
      </c>
      <c r="O60" s="136">
        <f t="shared" si="2"/>
        <v>0</v>
      </c>
      <c r="P60" s="136">
        <f t="shared" si="2"/>
        <v>0</v>
      </c>
      <c r="Q60" s="136">
        <f t="shared" si="2"/>
        <v>0</v>
      </c>
      <c r="R60" s="136">
        <f t="shared" si="2"/>
        <v>0</v>
      </c>
      <c r="S60" s="136">
        <f t="shared" si="2"/>
        <v>0</v>
      </c>
      <c r="T60" s="136">
        <f t="shared" si="2"/>
        <v>0</v>
      </c>
      <c r="U60" s="136">
        <f t="shared" si="2"/>
        <v>0</v>
      </c>
      <c r="V60" s="136">
        <f t="shared" si="2"/>
        <v>0</v>
      </c>
      <c r="W60" s="136">
        <f t="shared" si="2"/>
        <v>0</v>
      </c>
      <c r="X60" s="136">
        <f t="shared" si="2"/>
        <v>0</v>
      </c>
      <c r="Y60" s="136">
        <f t="shared" si="2"/>
        <v>0</v>
      </c>
      <c r="Z60" s="136">
        <f t="shared" si="2"/>
        <v>0</v>
      </c>
      <c r="AA60" s="136">
        <f t="shared" si="2"/>
        <v>0</v>
      </c>
      <c r="AB60" s="136">
        <f t="shared" si="2"/>
        <v>0</v>
      </c>
      <c r="AC60" s="136">
        <f t="shared" si="2"/>
        <v>0</v>
      </c>
      <c r="AD60" s="136">
        <f t="shared" si="2"/>
        <v>0</v>
      </c>
      <c r="AE60" s="136">
        <f t="shared" si="2"/>
        <v>0</v>
      </c>
      <c r="AF60" s="136">
        <f t="shared" si="2"/>
        <v>0</v>
      </c>
      <c r="AG60" s="136">
        <f t="shared" si="2"/>
        <v>0</v>
      </c>
      <c r="AH60" s="136">
        <f t="shared" si="2"/>
        <v>0</v>
      </c>
      <c r="AI60" s="136">
        <f t="shared" si="2"/>
        <v>0</v>
      </c>
      <c r="AJ60" s="136">
        <f t="shared" si="2"/>
        <v>0</v>
      </c>
      <c r="AK60" s="136">
        <f t="shared" si="2"/>
        <v>0</v>
      </c>
      <c r="AL60" s="136">
        <f t="shared" si="2"/>
        <v>0</v>
      </c>
      <c r="AM60" s="136">
        <f t="shared" si="2"/>
        <v>0</v>
      </c>
      <c r="AN60" s="136">
        <f t="shared" si="2"/>
        <v>0</v>
      </c>
      <c r="AO60" s="136">
        <f t="shared" si="2"/>
        <v>0</v>
      </c>
      <c r="AP60" s="136">
        <f t="shared" si="2"/>
        <v>0</v>
      </c>
      <c r="AQ60" s="136">
        <f t="shared" si="2"/>
        <v>0</v>
      </c>
    </row>
    <row r="61" spans="1:43" x14ac:dyDescent="0.2">
      <c r="A61" s="107" t="s">
        <v>135</v>
      </c>
      <c r="B61" s="136">
        <f t="shared" si="0"/>
        <v>0</v>
      </c>
      <c r="C61" s="136">
        <f t="shared" si="3"/>
        <v>0</v>
      </c>
      <c r="D61" s="136">
        <f t="shared" si="3"/>
        <v>0</v>
      </c>
      <c r="E61" s="136">
        <f t="shared" si="3"/>
        <v>0</v>
      </c>
      <c r="F61" s="136">
        <f t="shared" si="3"/>
        <v>0</v>
      </c>
      <c r="G61" s="136">
        <f t="shared" si="3"/>
        <v>0</v>
      </c>
      <c r="H61" s="136">
        <f t="shared" si="3"/>
        <v>0</v>
      </c>
      <c r="I61" s="136">
        <f t="shared" si="3"/>
        <v>0</v>
      </c>
      <c r="J61" s="136">
        <f t="shared" si="3"/>
        <v>0</v>
      </c>
      <c r="K61" s="136">
        <f t="shared" si="3"/>
        <v>0</v>
      </c>
      <c r="L61" s="136">
        <f t="shared" si="2"/>
        <v>0</v>
      </c>
      <c r="M61" s="136">
        <f t="shared" si="2"/>
        <v>0</v>
      </c>
      <c r="N61" s="136">
        <f t="shared" si="2"/>
        <v>0</v>
      </c>
      <c r="O61" s="136">
        <f t="shared" si="2"/>
        <v>0</v>
      </c>
      <c r="P61" s="136">
        <f t="shared" si="2"/>
        <v>0</v>
      </c>
      <c r="Q61" s="136">
        <f t="shared" si="2"/>
        <v>0</v>
      </c>
      <c r="R61" s="136">
        <f t="shared" si="2"/>
        <v>0</v>
      </c>
      <c r="S61" s="136">
        <f t="shared" si="2"/>
        <v>0</v>
      </c>
      <c r="T61" s="136">
        <f t="shared" si="2"/>
        <v>0</v>
      </c>
      <c r="U61" s="136">
        <f t="shared" si="2"/>
        <v>0</v>
      </c>
      <c r="V61" s="136">
        <f t="shared" si="2"/>
        <v>0</v>
      </c>
      <c r="W61" s="136">
        <f t="shared" si="2"/>
        <v>0</v>
      </c>
      <c r="X61" s="136">
        <f t="shared" si="2"/>
        <v>0</v>
      </c>
      <c r="Y61" s="136">
        <f t="shared" si="2"/>
        <v>0</v>
      </c>
      <c r="Z61" s="136">
        <f t="shared" si="2"/>
        <v>0</v>
      </c>
      <c r="AA61" s="136">
        <f t="shared" si="2"/>
        <v>0</v>
      </c>
      <c r="AB61" s="136">
        <f t="shared" si="2"/>
        <v>0</v>
      </c>
      <c r="AC61" s="136">
        <f t="shared" si="2"/>
        <v>0</v>
      </c>
      <c r="AD61" s="136">
        <f t="shared" si="2"/>
        <v>0</v>
      </c>
      <c r="AE61" s="136">
        <f t="shared" si="2"/>
        <v>0</v>
      </c>
      <c r="AF61" s="136">
        <f t="shared" si="2"/>
        <v>0</v>
      </c>
      <c r="AG61" s="136">
        <f t="shared" si="2"/>
        <v>0</v>
      </c>
      <c r="AH61" s="136">
        <f t="shared" si="2"/>
        <v>0</v>
      </c>
      <c r="AI61" s="136">
        <f t="shared" si="2"/>
        <v>0</v>
      </c>
      <c r="AJ61" s="136">
        <f t="shared" si="2"/>
        <v>0</v>
      </c>
      <c r="AK61" s="136">
        <f t="shared" si="2"/>
        <v>0</v>
      </c>
      <c r="AL61" s="136">
        <f t="shared" si="2"/>
        <v>0</v>
      </c>
      <c r="AM61" s="136">
        <f t="shared" si="2"/>
        <v>0</v>
      </c>
      <c r="AN61" s="136">
        <f t="shared" si="2"/>
        <v>0</v>
      </c>
      <c r="AO61" s="136">
        <f t="shared" si="2"/>
        <v>0</v>
      </c>
      <c r="AP61" s="136">
        <f t="shared" si="2"/>
        <v>0</v>
      </c>
      <c r="AQ61" s="136">
        <f t="shared" si="2"/>
        <v>0</v>
      </c>
    </row>
    <row r="62" spans="1:43" x14ac:dyDescent="0.2">
      <c r="A62" s="107" t="s">
        <v>136</v>
      </c>
      <c r="B62" s="136">
        <f t="shared" si="0"/>
        <v>697017439238777</v>
      </c>
      <c r="C62" s="136">
        <f t="shared" si="3"/>
        <v>762918104282268.25</v>
      </c>
      <c r="D62" s="136">
        <f t="shared" si="3"/>
        <v>764612831145241.75</v>
      </c>
      <c r="E62" s="136">
        <f t="shared" si="3"/>
        <v>766307558008215.13</v>
      </c>
      <c r="F62" s="136">
        <f t="shared" si="3"/>
        <v>768002284871188.63</v>
      </c>
      <c r="G62" s="136">
        <f t="shared" si="3"/>
        <v>769697011734162.25</v>
      </c>
      <c r="H62" s="136">
        <f t="shared" si="3"/>
        <v>771391738597135.75</v>
      </c>
      <c r="I62" s="136">
        <f t="shared" si="3"/>
        <v>781172312977479.38</v>
      </c>
      <c r="J62" s="136">
        <f t="shared" si="3"/>
        <v>790952887357823.13</v>
      </c>
      <c r="K62" s="136">
        <f t="shared" si="3"/>
        <v>800733461738167</v>
      </c>
      <c r="L62" s="136">
        <f t="shared" si="2"/>
        <v>810514036118510.63</v>
      </c>
      <c r="M62" s="136">
        <f t="shared" si="2"/>
        <v>820294610498854.5</v>
      </c>
      <c r="N62" s="136">
        <f t="shared" si="2"/>
        <v>811011475650877.13</v>
      </c>
      <c r="O62" s="136">
        <f t="shared" si="2"/>
        <v>801728340802899.63</v>
      </c>
      <c r="P62" s="136">
        <f t="shared" si="2"/>
        <v>792445205954922.25</v>
      </c>
      <c r="Q62" s="136">
        <f t="shared" si="2"/>
        <v>783162071106945</v>
      </c>
      <c r="R62" s="136">
        <f t="shared" si="2"/>
        <v>773878936258967.63</v>
      </c>
      <c r="S62" s="136">
        <f t="shared" si="2"/>
        <v>760628300599700.88</v>
      </c>
      <c r="T62" s="136">
        <f t="shared" si="2"/>
        <v>747377664940434.13</v>
      </c>
      <c r="U62" s="136">
        <f t="shared" si="2"/>
        <v>734127029281167.5</v>
      </c>
      <c r="V62" s="136">
        <f t="shared" si="2"/>
        <v>720876393621900.88</v>
      </c>
      <c r="W62" s="136">
        <f t="shared" si="2"/>
        <v>707625757962634.13</v>
      </c>
      <c r="X62" s="136">
        <f t="shared" si="2"/>
        <v>689453594949327.13</v>
      </c>
      <c r="Y62" s="136">
        <f t="shared" si="2"/>
        <v>671281431936020.25</v>
      </c>
      <c r="Z62" s="136">
        <f t="shared" si="2"/>
        <v>653109268922713.25</v>
      </c>
      <c r="AA62" s="136">
        <f t="shared" si="2"/>
        <v>634937105909406.25</v>
      </c>
      <c r="AB62" s="136">
        <f t="shared" si="2"/>
        <v>616764942896099.25</v>
      </c>
      <c r="AC62" s="136">
        <f t="shared" si="2"/>
        <v>602733303140122</v>
      </c>
      <c r="AD62" s="136">
        <f t="shared" si="2"/>
        <v>588701663384144.88</v>
      </c>
      <c r="AE62" s="136">
        <f t="shared" si="2"/>
        <v>574670023628167.75</v>
      </c>
      <c r="AF62" s="136">
        <f t="shared" si="2"/>
        <v>560638383872190.56</v>
      </c>
      <c r="AG62" s="136">
        <f t="shared" si="2"/>
        <v>546606744116213.38</v>
      </c>
      <c r="AH62" s="136">
        <f t="shared" si="2"/>
        <v>538167093692683.38</v>
      </c>
      <c r="AI62" s="136">
        <f t="shared" si="2"/>
        <v>529727443269153.25</v>
      </c>
      <c r="AJ62" s="136">
        <f t="shared" si="2"/>
        <v>521287792845623.25</v>
      </c>
      <c r="AK62" s="136">
        <f t="shared" si="2"/>
        <v>512848142422093.19</v>
      </c>
      <c r="AL62" s="136">
        <f t="shared" si="2"/>
        <v>504408491998563.19</v>
      </c>
      <c r="AM62" s="136">
        <f t="shared" si="2"/>
        <v>500194796241522.19</v>
      </c>
      <c r="AN62" s="136">
        <f t="shared" si="2"/>
        <v>495981100484481.13</v>
      </c>
      <c r="AO62" s="136">
        <f t="shared" si="2"/>
        <v>491767404727440.13</v>
      </c>
      <c r="AP62" s="136">
        <f t="shared" si="2"/>
        <v>487553708970399.13</v>
      </c>
      <c r="AQ62" s="136">
        <f t="shared" si="2"/>
        <v>483340013213358</v>
      </c>
    </row>
    <row r="63" spans="1:43" x14ac:dyDescent="0.2">
      <c r="A63" s="107" t="s">
        <v>137</v>
      </c>
      <c r="B63" s="136">
        <f t="shared" si="0"/>
        <v>0</v>
      </c>
      <c r="C63" s="136">
        <f t="shared" si="3"/>
        <v>0</v>
      </c>
      <c r="D63" s="136">
        <f t="shared" si="3"/>
        <v>0</v>
      </c>
      <c r="E63" s="136">
        <f t="shared" si="3"/>
        <v>0</v>
      </c>
      <c r="F63" s="136">
        <f t="shared" si="3"/>
        <v>0</v>
      </c>
      <c r="G63" s="136">
        <f t="shared" si="3"/>
        <v>0</v>
      </c>
      <c r="H63" s="136">
        <f t="shared" si="3"/>
        <v>0</v>
      </c>
      <c r="I63" s="136">
        <f t="shared" si="3"/>
        <v>0</v>
      </c>
      <c r="J63" s="136">
        <f t="shared" si="3"/>
        <v>0</v>
      </c>
      <c r="K63" s="136">
        <f t="shared" si="3"/>
        <v>0</v>
      </c>
      <c r="L63" s="136">
        <f t="shared" si="2"/>
        <v>0</v>
      </c>
      <c r="M63" s="136">
        <f t="shared" si="2"/>
        <v>0</v>
      </c>
      <c r="N63" s="136">
        <f t="shared" si="2"/>
        <v>0</v>
      </c>
      <c r="O63" s="136">
        <f t="shared" si="2"/>
        <v>0</v>
      </c>
      <c r="P63" s="136">
        <f t="shared" si="2"/>
        <v>0</v>
      </c>
      <c r="Q63" s="136">
        <f t="shared" si="2"/>
        <v>0</v>
      </c>
      <c r="R63" s="136">
        <f t="shared" si="2"/>
        <v>0</v>
      </c>
      <c r="S63" s="136">
        <f t="shared" si="2"/>
        <v>0</v>
      </c>
      <c r="T63" s="136">
        <f t="shared" si="2"/>
        <v>0</v>
      </c>
      <c r="U63" s="136">
        <f t="shared" si="2"/>
        <v>0</v>
      </c>
      <c r="V63" s="136">
        <f t="shared" si="2"/>
        <v>0</v>
      </c>
      <c r="W63" s="136">
        <f t="shared" si="2"/>
        <v>0</v>
      </c>
      <c r="X63" s="136">
        <f t="shared" si="2"/>
        <v>0</v>
      </c>
      <c r="Y63" s="136">
        <f t="shared" si="2"/>
        <v>0</v>
      </c>
      <c r="Z63" s="136">
        <f t="shared" si="2"/>
        <v>0</v>
      </c>
      <c r="AA63" s="136">
        <f t="shared" si="2"/>
        <v>0</v>
      </c>
      <c r="AB63" s="136">
        <f t="shared" si="2"/>
        <v>0</v>
      </c>
      <c r="AC63" s="136">
        <f t="shared" si="2"/>
        <v>0</v>
      </c>
      <c r="AD63" s="136">
        <f t="shared" si="2"/>
        <v>0</v>
      </c>
      <c r="AE63" s="136">
        <f t="shared" si="2"/>
        <v>0</v>
      </c>
      <c r="AF63" s="136">
        <f t="shared" si="2"/>
        <v>0</v>
      </c>
      <c r="AG63" s="136">
        <f t="shared" si="2"/>
        <v>0</v>
      </c>
      <c r="AH63" s="136">
        <f t="shared" si="2"/>
        <v>0</v>
      </c>
      <c r="AI63" s="136">
        <f t="shared" si="2"/>
        <v>0</v>
      </c>
      <c r="AJ63" s="136">
        <f t="shared" si="2"/>
        <v>0</v>
      </c>
      <c r="AK63" s="136">
        <f t="shared" si="2"/>
        <v>0</v>
      </c>
      <c r="AL63" s="136">
        <f t="shared" si="2"/>
        <v>0</v>
      </c>
      <c r="AM63" s="136">
        <f t="shared" si="2"/>
        <v>0</v>
      </c>
      <c r="AN63" s="136">
        <f t="shared" si="2"/>
        <v>0</v>
      </c>
      <c r="AO63" s="136">
        <f t="shared" si="2"/>
        <v>0</v>
      </c>
      <c r="AP63" s="136">
        <f t="shared" si="2"/>
        <v>0</v>
      </c>
      <c r="AQ63" s="136">
        <f t="shared" ref="AQ63:AQ74" si="4">SUMIFS(AQ$2:AQ$44,$AR$2:$AR$44,$A63)</f>
        <v>0</v>
      </c>
    </row>
    <row r="64" spans="1:43" x14ac:dyDescent="0.2">
      <c r="A64" s="107" t="s">
        <v>138</v>
      </c>
      <c r="B64" s="136">
        <f t="shared" si="0"/>
        <v>66695916741802.945</v>
      </c>
      <c r="C64" s="136">
        <f t="shared" si="3"/>
        <v>67034308554178.563</v>
      </c>
      <c r="D64" s="136">
        <f t="shared" si="3"/>
        <v>71794357713341.359</v>
      </c>
      <c r="E64" s="136">
        <f t="shared" si="3"/>
        <v>76554406872504.156</v>
      </c>
      <c r="F64" s="136">
        <f t="shared" si="3"/>
        <v>81314456031666.953</v>
      </c>
      <c r="G64" s="136">
        <f t="shared" si="3"/>
        <v>86074505190829.766</v>
      </c>
      <c r="H64" s="136">
        <f t="shared" si="3"/>
        <v>90834554349992.578</v>
      </c>
      <c r="I64" s="136">
        <f t="shared" si="3"/>
        <v>95534201186676.203</v>
      </c>
      <c r="J64" s="136">
        <f t="shared" si="3"/>
        <v>100233848023359.83</v>
      </c>
      <c r="K64" s="136">
        <f t="shared" si="3"/>
        <v>104933494860043.45</v>
      </c>
      <c r="L64" s="136">
        <f t="shared" si="3"/>
        <v>109633141696727.09</v>
      </c>
      <c r="M64" s="136">
        <f t="shared" si="3"/>
        <v>114332788533410.73</v>
      </c>
      <c r="N64" s="136">
        <f t="shared" si="3"/>
        <v>116868538134045.02</v>
      </c>
      <c r="O64" s="136">
        <f t="shared" si="3"/>
        <v>119404287734679.3</v>
      </c>
      <c r="P64" s="136">
        <f t="shared" si="3"/>
        <v>121940037335313.59</v>
      </c>
      <c r="Q64" s="136">
        <f t="shared" si="3"/>
        <v>124475786935947.88</v>
      </c>
      <c r="R64" s="136">
        <f t="shared" si="3"/>
        <v>127011536536582.17</v>
      </c>
      <c r="S64" s="136">
        <f t="shared" si="3"/>
        <v>127755241265752.06</v>
      </c>
      <c r="T64" s="136">
        <f t="shared" si="3"/>
        <v>128498945994921.97</v>
      </c>
      <c r="U64" s="136">
        <f t="shared" si="3"/>
        <v>129242650724091.84</v>
      </c>
      <c r="V64" s="136">
        <f t="shared" si="3"/>
        <v>129986355453261.73</v>
      </c>
      <c r="W64" s="136">
        <f t="shared" si="3"/>
        <v>130730060182431.61</v>
      </c>
      <c r="X64" s="136">
        <f t="shared" si="3"/>
        <v>130403019118820.23</v>
      </c>
      <c r="Y64" s="136">
        <f t="shared" si="3"/>
        <v>130075978055208.83</v>
      </c>
      <c r="Z64" s="136">
        <f t="shared" si="3"/>
        <v>129748936991597.44</v>
      </c>
      <c r="AA64" s="136">
        <f t="shared" si="3"/>
        <v>129421895927986.03</v>
      </c>
      <c r="AB64" s="136">
        <f t="shared" si="3"/>
        <v>129094854864374.64</v>
      </c>
      <c r="AC64" s="136">
        <f t="shared" si="3"/>
        <v>127370026944370.56</v>
      </c>
      <c r="AD64" s="136">
        <f t="shared" si="3"/>
        <v>125645199024366.47</v>
      </c>
      <c r="AE64" s="136">
        <f t="shared" si="3"/>
        <v>123920371104362.42</v>
      </c>
      <c r="AF64" s="136">
        <f t="shared" si="3"/>
        <v>122195543184358.34</v>
      </c>
      <c r="AG64" s="136">
        <f t="shared" si="3"/>
        <v>120470715264354.27</v>
      </c>
      <c r="AH64" s="136">
        <f t="shared" si="3"/>
        <v>117697547202055.69</v>
      </c>
      <c r="AI64" s="136">
        <f t="shared" si="3"/>
        <v>114924379139757.09</v>
      </c>
      <c r="AJ64" s="136">
        <f t="shared" si="3"/>
        <v>112151211077458.5</v>
      </c>
      <c r="AK64" s="136">
        <f t="shared" si="3"/>
        <v>109378043015159.92</v>
      </c>
      <c r="AL64" s="136">
        <f t="shared" si="3"/>
        <v>106604874952861.33</v>
      </c>
      <c r="AM64" s="136">
        <f t="shared" si="3"/>
        <v>103827225760465.38</v>
      </c>
      <c r="AN64" s="136">
        <f t="shared" si="3"/>
        <v>101049576568069.45</v>
      </c>
      <c r="AO64" s="136">
        <f t="shared" si="3"/>
        <v>98271927375673.5</v>
      </c>
      <c r="AP64" s="136">
        <f t="shared" si="3"/>
        <v>95494278183277.547</v>
      </c>
      <c r="AQ64" s="136">
        <f t="shared" si="4"/>
        <v>92716628990881.625</v>
      </c>
    </row>
    <row r="65" spans="1:43" x14ac:dyDescent="0.2">
      <c r="A65" s="107" t="s">
        <v>139</v>
      </c>
      <c r="B65" s="136">
        <f t="shared" si="0"/>
        <v>0</v>
      </c>
      <c r="C65" s="136">
        <f t="shared" si="3"/>
        <v>0</v>
      </c>
      <c r="D65" s="136">
        <f t="shared" si="3"/>
        <v>0</v>
      </c>
      <c r="E65" s="136">
        <f t="shared" si="3"/>
        <v>0</v>
      </c>
      <c r="F65" s="136">
        <f t="shared" si="3"/>
        <v>0</v>
      </c>
      <c r="G65" s="136">
        <f t="shared" si="3"/>
        <v>0</v>
      </c>
      <c r="H65" s="136">
        <f t="shared" si="3"/>
        <v>0</v>
      </c>
      <c r="I65" s="136">
        <f t="shared" si="3"/>
        <v>0</v>
      </c>
      <c r="J65" s="136">
        <f t="shared" si="3"/>
        <v>0</v>
      </c>
      <c r="K65" s="136">
        <f t="shared" si="3"/>
        <v>0</v>
      </c>
      <c r="L65" s="136">
        <f t="shared" si="3"/>
        <v>0</v>
      </c>
      <c r="M65" s="136">
        <f t="shared" si="3"/>
        <v>0</v>
      </c>
      <c r="N65" s="136">
        <f t="shared" si="3"/>
        <v>0</v>
      </c>
      <c r="O65" s="136">
        <f t="shared" si="3"/>
        <v>0</v>
      </c>
      <c r="P65" s="136">
        <f t="shared" si="3"/>
        <v>0</v>
      </c>
      <c r="Q65" s="136">
        <f t="shared" si="3"/>
        <v>0</v>
      </c>
      <c r="R65" s="136">
        <f t="shared" si="3"/>
        <v>0</v>
      </c>
      <c r="S65" s="136">
        <f t="shared" si="3"/>
        <v>0</v>
      </c>
      <c r="T65" s="136">
        <f t="shared" si="3"/>
        <v>0</v>
      </c>
      <c r="U65" s="136">
        <f t="shared" si="3"/>
        <v>0</v>
      </c>
      <c r="V65" s="136">
        <f t="shared" si="3"/>
        <v>0</v>
      </c>
      <c r="W65" s="136">
        <f t="shared" si="3"/>
        <v>0</v>
      </c>
      <c r="X65" s="136">
        <f t="shared" si="3"/>
        <v>0</v>
      </c>
      <c r="Y65" s="136">
        <f t="shared" si="3"/>
        <v>0</v>
      </c>
      <c r="Z65" s="136">
        <f t="shared" si="3"/>
        <v>0</v>
      </c>
      <c r="AA65" s="136">
        <f t="shared" si="3"/>
        <v>0</v>
      </c>
      <c r="AB65" s="136">
        <f t="shared" si="3"/>
        <v>0</v>
      </c>
      <c r="AC65" s="136">
        <f t="shared" si="3"/>
        <v>0</v>
      </c>
      <c r="AD65" s="136">
        <f t="shared" si="3"/>
        <v>0</v>
      </c>
      <c r="AE65" s="136">
        <f t="shared" si="3"/>
        <v>0</v>
      </c>
      <c r="AF65" s="136">
        <f t="shared" si="3"/>
        <v>0</v>
      </c>
      <c r="AG65" s="136">
        <f t="shared" si="3"/>
        <v>0</v>
      </c>
      <c r="AH65" s="136">
        <f t="shared" si="3"/>
        <v>0</v>
      </c>
      <c r="AI65" s="136">
        <f t="shared" si="3"/>
        <v>0</v>
      </c>
      <c r="AJ65" s="136">
        <f t="shared" si="3"/>
        <v>0</v>
      </c>
      <c r="AK65" s="136">
        <f t="shared" si="3"/>
        <v>0</v>
      </c>
      <c r="AL65" s="136">
        <f t="shared" si="3"/>
        <v>0</v>
      </c>
      <c r="AM65" s="136">
        <f t="shared" si="3"/>
        <v>0</v>
      </c>
      <c r="AN65" s="136">
        <f t="shared" si="3"/>
        <v>0</v>
      </c>
      <c r="AO65" s="136">
        <f t="shared" si="3"/>
        <v>0</v>
      </c>
      <c r="AP65" s="136">
        <f t="shared" si="3"/>
        <v>0</v>
      </c>
      <c r="AQ65" s="136">
        <f t="shared" si="4"/>
        <v>0</v>
      </c>
    </row>
    <row r="66" spans="1:43" x14ac:dyDescent="0.2">
      <c r="A66" s="107" t="s">
        <v>140</v>
      </c>
      <c r="B66" s="136">
        <f t="shared" si="0"/>
        <v>0</v>
      </c>
      <c r="C66" s="136">
        <f t="shared" si="3"/>
        <v>0</v>
      </c>
      <c r="D66" s="136">
        <f t="shared" si="3"/>
        <v>0</v>
      </c>
      <c r="E66" s="136">
        <f t="shared" si="3"/>
        <v>0</v>
      </c>
      <c r="F66" s="136">
        <f t="shared" si="3"/>
        <v>0</v>
      </c>
      <c r="G66" s="136">
        <f t="shared" si="3"/>
        <v>0</v>
      </c>
      <c r="H66" s="136">
        <f t="shared" si="3"/>
        <v>0</v>
      </c>
      <c r="I66" s="136">
        <f t="shared" si="3"/>
        <v>0</v>
      </c>
      <c r="J66" s="136">
        <f t="shared" si="3"/>
        <v>0</v>
      </c>
      <c r="K66" s="136">
        <f t="shared" si="3"/>
        <v>0</v>
      </c>
      <c r="L66" s="136">
        <f t="shared" si="3"/>
        <v>0</v>
      </c>
      <c r="M66" s="136">
        <f t="shared" si="3"/>
        <v>0</v>
      </c>
      <c r="N66" s="136">
        <f t="shared" si="3"/>
        <v>0</v>
      </c>
      <c r="O66" s="136">
        <f t="shared" si="3"/>
        <v>0</v>
      </c>
      <c r="P66" s="136">
        <f t="shared" si="3"/>
        <v>0</v>
      </c>
      <c r="Q66" s="136">
        <f t="shared" si="3"/>
        <v>0</v>
      </c>
      <c r="R66" s="136">
        <f t="shared" si="3"/>
        <v>0</v>
      </c>
      <c r="S66" s="136">
        <f t="shared" si="3"/>
        <v>0</v>
      </c>
      <c r="T66" s="136">
        <f t="shared" si="3"/>
        <v>0</v>
      </c>
      <c r="U66" s="136">
        <f t="shared" si="3"/>
        <v>0</v>
      </c>
      <c r="V66" s="136">
        <f t="shared" si="3"/>
        <v>0</v>
      </c>
      <c r="W66" s="136">
        <f t="shared" si="3"/>
        <v>0</v>
      </c>
      <c r="X66" s="136">
        <f t="shared" si="3"/>
        <v>0</v>
      </c>
      <c r="Y66" s="136">
        <f t="shared" si="3"/>
        <v>0</v>
      </c>
      <c r="Z66" s="136">
        <f t="shared" si="3"/>
        <v>0</v>
      </c>
      <c r="AA66" s="136">
        <f t="shared" si="3"/>
        <v>0</v>
      </c>
      <c r="AB66" s="136">
        <f t="shared" si="3"/>
        <v>0</v>
      </c>
      <c r="AC66" s="136">
        <f t="shared" si="3"/>
        <v>0</v>
      </c>
      <c r="AD66" s="136">
        <f t="shared" si="3"/>
        <v>0</v>
      </c>
      <c r="AE66" s="136">
        <f t="shared" si="3"/>
        <v>0</v>
      </c>
      <c r="AF66" s="136">
        <f t="shared" si="3"/>
        <v>0</v>
      </c>
      <c r="AG66" s="136">
        <f t="shared" si="3"/>
        <v>0</v>
      </c>
      <c r="AH66" s="136">
        <f t="shared" si="3"/>
        <v>0</v>
      </c>
      <c r="AI66" s="136">
        <f t="shared" si="3"/>
        <v>0</v>
      </c>
      <c r="AJ66" s="136">
        <f t="shared" si="3"/>
        <v>0</v>
      </c>
      <c r="AK66" s="136">
        <f t="shared" si="3"/>
        <v>0</v>
      </c>
      <c r="AL66" s="136">
        <f t="shared" si="3"/>
        <v>0</v>
      </c>
      <c r="AM66" s="136">
        <f t="shared" si="3"/>
        <v>0</v>
      </c>
      <c r="AN66" s="136">
        <f t="shared" si="3"/>
        <v>0</v>
      </c>
      <c r="AO66" s="136">
        <f t="shared" si="3"/>
        <v>0</v>
      </c>
      <c r="AP66" s="136">
        <f t="shared" si="3"/>
        <v>0</v>
      </c>
      <c r="AQ66" s="136">
        <f t="shared" si="4"/>
        <v>0</v>
      </c>
    </row>
    <row r="67" spans="1:43" x14ac:dyDescent="0.2">
      <c r="A67" s="107" t="s">
        <v>141</v>
      </c>
      <c r="B67" s="136">
        <f t="shared" si="0"/>
        <v>0</v>
      </c>
      <c r="C67" s="136">
        <f t="shared" si="3"/>
        <v>0</v>
      </c>
      <c r="D67" s="136">
        <f t="shared" si="3"/>
        <v>0</v>
      </c>
      <c r="E67" s="136">
        <f t="shared" si="3"/>
        <v>0</v>
      </c>
      <c r="F67" s="136">
        <f t="shared" si="3"/>
        <v>0</v>
      </c>
      <c r="G67" s="136">
        <f t="shared" si="3"/>
        <v>0</v>
      </c>
      <c r="H67" s="136">
        <f t="shared" si="3"/>
        <v>0</v>
      </c>
      <c r="I67" s="136">
        <f t="shared" si="3"/>
        <v>0</v>
      </c>
      <c r="J67" s="136">
        <f t="shared" si="3"/>
        <v>0</v>
      </c>
      <c r="K67" s="136">
        <f t="shared" si="3"/>
        <v>0</v>
      </c>
      <c r="L67" s="136">
        <f t="shared" si="3"/>
        <v>0</v>
      </c>
      <c r="M67" s="136">
        <f t="shared" si="3"/>
        <v>0</v>
      </c>
      <c r="N67" s="136">
        <f t="shared" si="3"/>
        <v>0</v>
      </c>
      <c r="O67" s="136">
        <f t="shared" si="3"/>
        <v>0</v>
      </c>
      <c r="P67" s="136">
        <f t="shared" si="3"/>
        <v>0</v>
      </c>
      <c r="Q67" s="136">
        <f t="shared" si="3"/>
        <v>0</v>
      </c>
      <c r="R67" s="136">
        <f t="shared" si="3"/>
        <v>0</v>
      </c>
      <c r="S67" s="136">
        <f t="shared" si="3"/>
        <v>0</v>
      </c>
      <c r="T67" s="136">
        <f t="shared" si="3"/>
        <v>0</v>
      </c>
      <c r="U67" s="136">
        <f t="shared" si="3"/>
        <v>0</v>
      </c>
      <c r="V67" s="136">
        <f t="shared" si="3"/>
        <v>0</v>
      </c>
      <c r="W67" s="136">
        <f t="shared" si="3"/>
        <v>0</v>
      </c>
      <c r="X67" s="136">
        <f t="shared" si="3"/>
        <v>0</v>
      </c>
      <c r="Y67" s="136">
        <f t="shared" si="3"/>
        <v>0</v>
      </c>
      <c r="Z67" s="136">
        <f t="shared" si="3"/>
        <v>0</v>
      </c>
      <c r="AA67" s="136">
        <f t="shared" si="3"/>
        <v>0</v>
      </c>
      <c r="AB67" s="136">
        <f t="shared" si="3"/>
        <v>0</v>
      </c>
      <c r="AC67" s="136">
        <f t="shared" si="3"/>
        <v>0</v>
      </c>
      <c r="AD67" s="136">
        <f t="shared" si="3"/>
        <v>0</v>
      </c>
      <c r="AE67" s="136">
        <f t="shared" si="3"/>
        <v>0</v>
      </c>
      <c r="AF67" s="136">
        <f t="shared" si="3"/>
        <v>0</v>
      </c>
      <c r="AG67" s="136">
        <f t="shared" si="3"/>
        <v>0</v>
      </c>
      <c r="AH67" s="136">
        <f t="shared" si="3"/>
        <v>0</v>
      </c>
      <c r="AI67" s="136">
        <f t="shared" si="3"/>
        <v>0</v>
      </c>
      <c r="AJ67" s="136">
        <f t="shared" si="3"/>
        <v>0</v>
      </c>
      <c r="AK67" s="136">
        <f t="shared" si="3"/>
        <v>0</v>
      </c>
      <c r="AL67" s="136">
        <f t="shared" si="3"/>
        <v>0</v>
      </c>
      <c r="AM67" s="136">
        <f t="shared" si="3"/>
        <v>0</v>
      </c>
      <c r="AN67" s="136">
        <f t="shared" si="3"/>
        <v>0</v>
      </c>
      <c r="AO67" s="136">
        <f t="shared" si="3"/>
        <v>0</v>
      </c>
      <c r="AP67" s="136">
        <f t="shared" si="3"/>
        <v>0</v>
      </c>
      <c r="AQ67" s="136">
        <f t="shared" si="4"/>
        <v>0</v>
      </c>
    </row>
    <row r="68" spans="1:43" x14ac:dyDescent="0.2">
      <c r="A68" s="107" t="s">
        <v>142</v>
      </c>
      <c r="B68" s="136">
        <f t="shared" si="0"/>
        <v>0</v>
      </c>
      <c r="C68" s="136">
        <f t="shared" si="3"/>
        <v>0</v>
      </c>
      <c r="D68" s="136">
        <f t="shared" si="3"/>
        <v>0</v>
      </c>
      <c r="E68" s="136">
        <f t="shared" si="3"/>
        <v>0</v>
      </c>
      <c r="F68" s="136">
        <f t="shared" si="3"/>
        <v>0</v>
      </c>
      <c r="G68" s="136">
        <f t="shared" si="3"/>
        <v>0</v>
      </c>
      <c r="H68" s="136">
        <f t="shared" si="3"/>
        <v>0</v>
      </c>
      <c r="I68" s="136">
        <f t="shared" si="3"/>
        <v>0</v>
      </c>
      <c r="J68" s="136">
        <f t="shared" si="3"/>
        <v>0</v>
      </c>
      <c r="K68" s="136">
        <f t="shared" si="3"/>
        <v>0</v>
      </c>
      <c r="L68" s="136">
        <f t="shared" si="3"/>
        <v>0</v>
      </c>
      <c r="M68" s="136">
        <f t="shared" si="3"/>
        <v>0</v>
      </c>
      <c r="N68" s="136">
        <f t="shared" si="3"/>
        <v>0</v>
      </c>
      <c r="O68" s="136">
        <f t="shared" si="3"/>
        <v>0</v>
      </c>
      <c r="P68" s="136">
        <f t="shared" si="3"/>
        <v>0</v>
      </c>
      <c r="Q68" s="136">
        <f t="shared" si="3"/>
        <v>0</v>
      </c>
      <c r="R68" s="136">
        <f t="shared" si="3"/>
        <v>0</v>
      </c>
      <c r="S68" s="136">
        <f t="shared" si="3"/>
        <v>0</v>
      </c>
      <c r="T68" s="136">
        <f t="shared" si="3"/>
        <v>0</v>
      </c>
      <c r="U68" s="136">
        <f t="shared" si="3"/>
        <v>0</v>
      </c>
      <c r="V68" s="136">
        <f t="shared" si="3"/>
        <v>0</v>
      </c>
      <c r="W68" s="136">
        <f t="shared" si="3"/>
        <v>0</v>
      </c>
      <c r="X68" s="136">
        <f t="shared" si="3"/>
        <v>0</v>
      </c>
      <c r="Y68" s="136">
        <f t="shared" si="3"/>
        <v>0</v>
      </c>
      <c r="Z68" s="136">
        <f t="shared" si="3"/>
        <v>0</v>
      </c>
      <c r="AA68" s="136">
        <f t="shared" si="3"/>
        <v>0</v>
      </c>
      <c r="AB68" s="136">
        <f t="shared" si="3"/>
        <v>0</v>
      </c>
      <c r="AC68" s="136">
        <f t="shared" si="3"/>
        <v>0</v>
      </c>
      <c r="AD68" s="136">
        <f t="shared" si="3"/>
        <v>0</v>
      </c>
      <c r="AE68" s="136">
        <f t="shared" si="3"/>
        <v>0</v>
      </c>
      <c r="AF68" s="136">
        <f t="shared" si="3"/>
        <v>0</v>
      </c>
      <c r="AG68" s="136">
        <f t="shared" si="3"/>
        <v>0</v>
      </c>
      <c r="AH68" s="136">
        <f t="shared" si="3"/>
        <v>0</v>
      </c>
      <c r="AI68" s="136">
        <f t="shared" ref="AI68:AP74" si="5">SUMIFS(AI$2:AI$44,$AR$2:$AR$44,$A68)</f>
        <v>0</v>
      </c>
      <c r="AJ68" s="136">
        <f t="shared" si="5"/>
        <v>0</v>
      </c>
      <c r="AK68" s="136">
        <f t="shared" si="5"/>
        <v>0</v>
      </c>
      <c r="AL68" s="136">
        <f t="shared" si="5"/>
        <v>0</v>
      </c>
      <c r="AM68" s="136">
        <f t="shared" si="5"/>
        <v>0</v>
      </c>
      <c r="AN68" s="136">
        <f t="shared" si="5"/>
        <v>0</v>
      </c>
      <c r="AO68" s="136">
        <f t="shared" si="5"/>
        <v>0</v>
      </c>
      <c r="AP68" s="136">
        <f t="shared" si="5"/>
        <v>0</v>
      </c>
      <c r="AQ68" s="136">
        <f t="shared" si="4"/>
        <v>0</v>
      </c>
    </row>
    <row r="69" spans="1:43" x14ac:dyDescent="0.2">
      <c r="A69" s="107" t="s">
        <v>143</v>
      </c>
      <c r="B69" s="136">
        <f t="shared" si="0"/>
        <v>0</v>
      </c>
      <c r="C69" s="136">
        <f t="shared" ref="C69:AH74" si="6">SUMIFS(C$2:C$44,$AR$2:$AR$44,$A69)</f>
        <v>0</v>
      </c>
      <c r="D69" s="136">
        <f t="shared" si="6"/>
        <v>0</v>
      </c>
      <c r="E69" s="136">
        <f t="shared" si="6"/>
        <v>0</v>
      </c>
      <c r="F69" s="136">
        <f t="shared" si="6"/>
        <v>0</v>
      </c>
      <c r="G69" s="136">
        <f t="shared" si="6"/>
        <v>0</v>
      </c>
      <c r="H69" s="136">
        <f t="shared" si="6"/>
        <v>0</v>
      </c>
      <c r="I69" s="136">
        <f t="shared" si="6"/>
        <v>0</v>
      </c>
      <c r="J69" s="136">
        <f t="shared" si="6"/>
        <v>0</v>
      </c>
      <c r="K69" s="136">
        <f t="shared" si="6"/>
        <v>0</v>
      </c>
      <c r="L69" s="136">
        <f t="shared" si="6"/>
        <v>0</v>
      </c>
      <c r="M69" s="136">
        <f t="shared" si="6"/>
        <v>0</v>
      </c>
      <c r="N69" s="136">
        <f t="shared" si="6"/>
        <v>0</v>
      </c>
      <c r="O69" s="136">
        <f t="shared" si="6"/>
        <v>0</v>
      </c>
      <c r="P69" s="136">
        <f t="shared" si="6"/>
        <v>0</v>
      </c>
      <c r="Q69" s="136">
        <f t="shared" si="6"/>
        <v>0</v>
      </c>
      <c r="R69" s="136">
        <f t="shared" si="6"/>
        <v>0</v>
      </c>
      <c r="S69" s="136">
        <f t="shared" si="6"/>
        <v>0</v>
      </c>
      <c r="T69" s="136">
        <f t="shared" si="6"/>
        <v>0</v>
      </c>
      <c r="U69" s="136">
        <f t="shared" si="6"/>
        <v>0</v>
      </c>
      <c r="V69" s="136">
        <f t="shared" si="6"/>
        <v>0</v>
      </c>
      <c r="W69" s="136">
        <f t="shared" si="6"/>
        <v>0</v>
      </c>
      <c r="X69" s="136">
        <f t="shared" si="6"/>
        <v>0</v>
      </c>
      <c r="Y69" s="136">
        <f t="shared" si="6"/>
        <v>0</v>
      </c>
      <c r="Z69" s="136">
        <f t="shared" si="6"/>
        <v>0</v>
      </c>
      <c r="AA69" s="136">
        <f t="shared" si="6"/>
        <v>0</v>
      </c>
      <c r="AB69" s="136">
        <f t="shared" si="6"/>
        <v>0</v>
      </c>
      <c r="AC69" s="136">
        <f t="shared" si="6"/>
        <v>0</v>
      </c>
      <c r="AD69" s="136">
        <f t="shared" si="6"/>
        <v>0</v>
      </c>
      <c r="AE69" s="136">
        <f t="shared" si="6"/>
        <v>0</v>
      </c>
      <c r="AF69" s="136">
        <f t="shared" si="6"/>
        <v>0</v>
      </c>
      <c r="AG69" s="136">
        <f t="shared" si="6"/>
        <v>0</v>
      </c>
      <c r="AH69" s="136">
        <f t="shared" si="6"/>
        <v>0</v>
      </c>
      <c r="AI69" s="136">
        <f t="shared" si="5"/>
        <v>0</v>
      </c>
      <c r="AJ69" s="136">
        <f t="shared" si="5"/>
        <v>0</v>
      </c>
      <c r="AK69" s="136">
        <f t="shared" si="5"/>
        <v>0</v>
      </c>
      <c r="AL69" s="136">
        <f t="shared" si="5"/>
        <v>0</v>
      </c>
      <c r="AM69" s="136">
        <f t="shared" si="5"/>
        <v>0</v>
      </c>
      <c r="AN69" s="136">
        <f t="shared" si="5"/>
        <v>0</v>
      </c>
      <c r="AO69" s="136">
        <f t="shared" si="5"/>
        <v>0</v>
      </c>
      <c r="AP69" s="136">
        <f t="shared" si="5"/>
        <v>0</v>
      </c>
      <c r="AQ69" s="136">
        <f t="shared" si="4"/>
        <v>0</v>
      </c>
    </row>
    <row r="70" spans="1:43" x14ac:dyDescent="0.2">
      <c r="A70" s="107" t="s">
        <v>144</v>
      </c>
      <c r="B70" s="136">
        <f t="shared" si="0"/>
        <v>0</v>
      </c>
      <c r="C70" s="136">
        <f t="shared" si="6"/>
        <v>0</v>
      </c>
      <c r="D70" s="136">
        <f t="shared" si="6"/>
        <v>0</v>
      </c>
      <c r="E70" s="136">
        <f t="shared" si="6"/>
        <v>0</v>
      </c>
      <c r="F70" s="136">
        <f t="shared" si="6"/>
        <v>0</v>
      </c>
      <c r="G70" s="136">
        <f t="shared" si="6"/>
        <v>0</v>
      </c>
      <c r="H70" s="136">
        <f t="shared" si="6"/>
        <v>0</v>
      </c>
      <c r="I70" s="136">
        <f t="shared" si="6"/>
        <v>0</v>
      </c>
      <c r="J70" s="136">
        <f t="shared" si="6"/>
        <v>0</v>
      </c>
      <c r="K70" s="136">
        <f t="shared" si="6"/>
        <v>0</v>
      </c>
      <c r="L70" s="136">
        <f t="shared" si="6"/>
        <v>0</v>
      </c>
      <c r="M70" s="136">
        <f t="shared" si="6"/>
        <v>0</v>
      </c>
      <c r="N70" s="136">
        <f t="shared" si="6"/>
        <v>0</v>
      </c>
      <c r="O70" s="136">
        <f t="shared" si="6"/>
        <v>0</v>
      </c>
      <c r="P70" s="136">
        <f t="shared" si="6"/>
        <v>0</v>
      </c>
      <c r="Q70" s="136">
        <f t="shared" si="6"/>
        <v>0</v>
      </c>
      <c r="R70" s="136">
        <f t="shared" si="6"/>
        <v>0</v>
      </c>
      <c r="S70" s="136">
        <f t="shared" si="6"/>
        <v>0</v>
      </c>
      <c r="T70" s="136">
        <f t="shared" si="6"/>
        <v>0</v>
      </c>
      <c r="U70" s="136">
        <f t="shared" si="6"/>
        <v>0</v>
      </c>
      <c r="V70" s="136">
        <f t="shared" si="6"/>
        <v>0</v>
      </c>
      <c r="W70" s="136">
        <f t="shared" si="6"/>
        <v>0</v>
      </c>
      <c r="X70" s="136">
        <f t="shared" si="6"/>
        <v>0</v>
      </c>
      <c r="Y70" s="136">
        <f t="shared" si="6"/>
        <v>0</v>
      </c>
      <c r="Z70" s="136">
        <f t="shared" si="6"/>
        <v>0</v>
      </c>
      <c r="AA70" s="136">
        <f t="shared" si="6"/>
        <v>0</v>
      </c>
      <c r="AB70" s="136">
        <f t="shared" si="6"/>
        <v>0</v>
      </c>
      <c r="AC70" s="136">
        <f t="shared" si="6"/>
        <v>0</v>
      </c>
      <c r="AD70" s="136">
        <f t="shared" si="6"/>
        <v>0</v>
      </c>
      <c r="AE70" s="136">
        <f t="shared" si="6"/>
        <v>0</v>
      </c>
      <c r="AF70" s="136">
        <f t="shared" si="6"/>
        <v>0</v>
      </c>
      <c r="AG70" s="136">
        <f t="shared" si="6"/>
        <v>0</v>
      </c>
      <c r="AH70" s="136">
        <f t="shared" si="6"/>
        <v>0</v>
      </c>
      <c r="AI70" s="136">
        <f t="shared" si="5"/>
        <v>0</v>
      </c>
      <c r="AJ70" s="136">
        <f t="shared" si="5"/>
        <v>0</v>
      </c>
      <c r="AK70" s="136">
        <f t="shared" si="5"/>
        <v>0</v>
      </c>
      <c r="AL70" s="136">
        <f t="shared" si="5"/>
        <v>0</v>
      </c>
      <c r="AM70" s="136">
        <f t="shared" si="5"/>
        <v>0</v>
      </c>
      <c r="AN70" s="136">
        <f t="shared" si="5"/>
        <v>0</v>
      </c>
      <c r="AO70" s="136">
        <f t="shared" si="5"/>
        <v>0</v>
      </c>
      <c r="AP70" s="136">
        <f t="shared" si="5"/>
        <v>0</v>
      </c>
      <c r="AQ70" s="136">
        <f t="shared" si="4"/>
        <v>0</v>
      </c>
    </row>
    <row r="71" spans="1:43" x14ac:dyDescent="0.2">
      <c r="A71" s="107" t="s">
        <v>145</v>
      </c>
      <c r="B71" s="136">
        <f t="shared" si="0"/>
        <v>0</v>
      </c>
      <c r="C71" s="136">
        <f t="shared" si="6"/>
        <v>0</v>
      </c>
      <c r="D71" s="136">
        <f t="shared" si="6"/>
        <v>0</v>
      </c>
      <c r="E71" s="136">
        <f t="shared" si="6"/>
        <v>0</v>
      </c>
      <c r="F71" s="136">
        <f t="shared" si="6"/>
        <v>0</v>
      </c>
      <c r="G71" s="136">
        <f t="shared" si="6"/>
        <v>0</v>
      </c>
      <c r="H71" s="136">
        <f t="shared" si="6"/>
        <v>0</v>
      </c>
      <c r="I71" s="136">
        <f t="shared" si="6"/>
        <v>0</v>
      </c>
      <c r="J71" s="136">
        <f t="shared" si="6"/>
        <v>0</v>
      </c>
      <c r="K71" s="136">
        <f t="shared" si="6"/>
        <v>0</v>
      </c>
      <c r="L71" s="136">
        <f t="shared" si="6"/>
        <v>0</v>
      </c>
      <c r="M71" s="136">
        <f t="shared" si="6"/>
        <v>0</v>
      </c>
      <c r="N71" s="136">
        <f t="shared" si="6"/>
        <v>0</v>
      </c>
      <c r="O71" s="136">
        <f t="shared" si="6"/>
        <v>0</v>
      </c>
      <c r="P71" s="136">
        <f t="shared" si="6"/>
        <v>0</v>
      </c>
      <c r="Q71" s="136">
        <f t="shared" si="6"/>
        <v>0</v>
      </c>
      <c r="R71" s="136">
        <f t="shared" si="6"/>
        <v>0</v>
      </c>
      <c r="S71" s="136">
        <f t="shared" si="6"/>
        <v>0</v>
      </c>
      <c r="T71" s="136">
        <f t="shared" si="6"/>
        <v>0</v>
      </c>
      <c r="U71" s="136">
        <f t="shared" si="6"/>
        <v>0</v>
      </c>
      <c r="V71" s="136">
        <f t="shared" si="6"/>
        <v>0</v>
      </c>
      <c r="W71" s="136">
        <f t="shared" si="6"/>
        <v>0</v>
      </c>
      <c r="X71" s="136">
        <f t="shared" si="6"/>
        <v>0</v>
      </c>
      <c r="Y71" s="136">
        <f t="shared" si="6"/>
        <v>0</v>
      </c>
      <c r="Z71" s="136">
        <f t="shared" si="6"/>
        <v>0</v>
      </c>
      <c r="AA71" s="136">
        <f t="shared" si="6"/>
        <v>0</v>
      </c>
      <c r="AB71" s="136">
        <f t="shared" si="6"/>
        <v>0</v>
      </c>
      <c r="AC71" s="136">
        <f t="shared" si="6"/>
        <v>0</v>
      </c>
      <c r="AD71" s="136">
        <f t="shared" si="6"/>
        <v>0</v>
      </c>
      <c r="AE71" s="136">
        <f t="shared" si="6"/>
        <v>0</v>
      </c>
      <c r="AF71" s="136">
        <f t="shared" si="6"/>
        <v>0</v>
      </c>
      <c r="AG71" s="136">
        <f t="shared" si="6"/>
        <v>0</v>
      </c>
      <c r="AH71" s="136">
        <f t="shared" si="6"/>
        <v>0</v>
      </c>
      <c r="AI71" s="136">
        <f t="shared" si="5"/>
        <v>0</v>
      </c>
      <c r="AJ71" s="136">
        <f t="shared" si="5"/>
        <v>0</v>
      </c>
      <c r="AK71" s="136">
        <f t="shared" si="5"/>
        <v>0</v>
      </c>
      <c r="AL71" s="136">
        <f t="shared" si="5"/>
        <v>0</v>
      </c>
      <c r="AM71" s="136">
        <f t="shared" si="5"/>
        <v>0</v>
      </c>
      <c r="AN71" s="136">
        <f t="shared" si="5"/>
        <v>0</v>
      </c>
      <c r="AO71" s="136">
        <f t="shared" si="5"/>
        <v>0</v>
      </c>
      <c r="AP71" s="136">
        <f t="shared" si="5"/>
        <v>0</v>
      </c>
      <c r="AQ71" s="136">
        <f t="shared" si="4"/>
        <v>0</v>
      </c>
    </row>
    <row r="72" spans="1:43" x14ac:dyDescent="0.2">
      <c r="A72" s="107" t="s">
        <v>146</v>
      </c>
      <c r="B72" s="136">
        <f t="shared" si="0"/>
        <v>0</v>
      </c>
      <c r="C72" s="136">
        <f t="shared" si="6"/>
        <v>2800892009650.4844</v>
      </c>
      <c r="D72" s="136">
        <f t="shared" si="6"/>
        <v>3444101653360.0488</v>
      </c>
      <c r="E72" s="136">
        <f t="shared" si="6"/>
        <v>3719042201958.8462</v>
      </c>
      <c r="F72" s="136">
        <f t="shared" si="6"/>
        <v>3888584485685.7427</v>
      </c>
      <c r="G72" s="136">
        <f t="shared" si="6"/>
        <v>4322910011248.7778</v>
      </c>
      <c r="H72" s="136">
        <f t="shared" si="6"/>
        <v>4900496818637.1543</v>
      </c>
      <c r="I72" s="136">
        <f t="shared" si="6"/>
        <v>5474811105981.7783</v>
      </c>
      <c r="J72" s="136">
        <f t="shared" si="6"/>
        <v>6007204047169.2979</v>
      </c>
      <c r="K72" s="136">
        <f t="shared" si="6"/>
        <v>6501143659920.168</v>
      </c>
      <c r="L72" s="136">
        <f t="shared" si="6"/>
        <v>6968851261912.0195</v>
      </c>
      <c r="M72" s="136">
        <f t="shared" si="6"/>
        <v>7430646471308.6621</v>
      </c>
      <c r="N72" s="136">
        <f t="shared" si="6"/>
        <v>7908871027906.1357</v>
      </c>
      <c r="O72" s="136">
        <f t="shared" si="6"/>
        <v>8408292218110.1621</v>
      </c>
      <c r="P72" s="136">
        <f t="shared" si="6"/>
        <v>8928490227520.1855</v>
      </c>
      <c r="Q72" s="136">
        <f t="shared" si="6"/>
        <v>9468838417332.4121</v>
      </c>
      <c r="R72" s="136">
        <f t="shared" si="6"/>
        <v>10028485461024.348</v>
      </c>
      <c r="S72" s="136">
        <f t="shared" si="6"/>
        <v>10606331507324.291</v>
      </c>
      <c r="T72" s="136">
        <f t="shared" si="6"/>
        <v>11200988871869.24</v>
      </c>
      <c r="U72" s="136">
        <f t="shared" si="6"/>
        <v>11810783022578.705</v>
      </c>
      <c r="V72" s="136">
        <f t="shared" si="6"/>
        <v>12433746512914.027</v>
      </c>
      <c r="W72" s="136">
        <f t="shared" si="6"/>
        <v>13067609739147.59</v>
      </c>
      <c r="X72" s="136">
        <f t="shared" si="6"/>
        <v>13709795203386.178</v>
      </c>
      <c r="Y72" s="136">
        <f t="shared" si="6"/>
        <v>14357415849537.018</v>
      </c>
      <c r="Z72" s="136">
        <f t="shared" si="6"/>
        <v>15007278025161.793</v>
      </c>
      <c r="AA72" s="136">
        <f t="shared" si="6"/>
        <v>15655889590806.477</v>
      </c>
      <c r="AB72" s="136">
        <f t="shared" si="6"/>
        <v>16299473648209.279</v>
      </c>
      <c r="AC72" s="136">
        <f t="shared" si="6"/>
        <v>16933988288450.73</v>
      </c>
      <c r="AD72" s="136">
        <f t="shared" si="6"/>
        <v>17555152669802.395</v>
      </c>
      <c r="AE72" s="136">
        <f t="shared" si="6"/>
        <v>18158479622575.332</v>
      </c>
      <c r="AF72" s="136">
        <f t="shared" si="6"/>
        <v>18739314845222.953</v>
      </c>
      <c r="AG72" s="136">
        <f t="shared" si="6"/>
        <v>19292882603724.383</v>
      </c>
      <c r="AH72" s="136">
        <f t="shared" si="6"/>
        <v>19814337677187.793</v>
      </c>
      <c r="AI72" s="136">
        <f t="shared" si="5"/>
        <v>20298823109965.871</v>
      </c>
      <c r="AJ72" s="136">
        <f t="shared" si="5"/>
        <v>20741533138636.289</v>
      </c>
      <c r="AK72" s="136">
        <f t="shared" si="5"/>
        <v>21137780466194.074</v>
      </c>
      <c r="AL72" s="136">
        <f t="shared" si="5"/>
        <v>21483066861804.574</v>
      </c>
      <c r="AM72" s="136">
        <f t="shared" si="5"/>
        <v>21773155879284.664</v>
      </c>
      <c r="AN72" s="136">
        <f t="shared" si="5"/>
        <v>22004146318449.977</v>
      </c>
      <c r="AO72" s="136">
        <f t="shared" si="5"/>
        <v>22172544908211.637</v>
      </c>
      <c r="AP72" s="136">
        <f t="shared" si="5"/>
        <v>22275336576445.055</v>
      </c>
      <c r="AQ72" s="136">
        <f t="shared" si="4"/>
        <v>22310050596454.469</v>
      </c>
    </row>
    <row r="73" spans="1:43" x14ac:dyDescent="0.2">
      <c r="A73" s="107" t="s">
        <v>147</v>
      </c>
      <c r="B73" s="136">
        <f t="shared" si="0"/>
        <v>0</v>
      </c>
      <c r="C73" s="136">
        <f t="shared" si="6"/>
        <v>0</v>
      </c>
      <c r="D73" s="136">
        <f t="shared" si="6"/>
        <v>0</v>
      </c>
      <c r="E73" s="136">
        <f t="shared" si="6"/>
        <v>0</v>
      </c>
      <c r="F73" s="136">
        <f t="shared" si="6"/>
        <v>0</v>
      </c>
      <c r="G73" s="136">
        <f t="shared" si="6"/>
        <v>0</v>
      </c>
      <c r="H73" s="136">
        <f t="shared" si="6"/>
        <v>0</v>
      </c>
      <c r="I73" s="136">
        <f t="shared" si="6"/>
        <v>0</v>
      </c>
      <c r="J73" s="136">
        <f t="shared" si="6"/>
        <v>0</v>
      </c>
      <c r="K73" s="136">
        <f t="shared" si="6"/>
        <v>0</v>
      </c>
      <c r="L73" s="136">
        <f t="shared" si="6"/>
        <v>0</v>
      </c>
      <c r="M73" s="136">
        <f t="shared" si="6"/>
        <v>0</v>
      </c>
      <c r="N73" s="136">
        <f t="shared" si="6"/>
        <v>0</v>
      </c>
      <c r="O73" s="136">
        <f t="shared" si="6"/>
        <v>0</v>
      </c>
      <c r="P73" s="136">
        <f t="shared" si="6"/>
        <v>0</v>
      </c>
      <c r="Q73" s="136">
        <f t="shared" si="6"/>
        <v>0</v>
      </c>
      <c r="R73" s="136">
        <f t="shared" si="6"/>
        <v>0</v>
      </c>
      <c r="S73" s="136">
        <f t="shared" si="6"/>
        <v>0</v>
      </c>
      <c r="T73" s="136">
        <f t="shared" si="6"/>
        <v>0</v>
      </c>
      <c r="U73" s="136">
        <f t="shared" si="6"/>
        <v>0</v>
      </c>
      <c r="V73" s="136">
        <f t="shared" si="6"/>
        <v>0</v>
      </c>
      <c r="W73" s="136">
        <f t="shared" si="6"/>
        <v>0</v>
      </c>
      <c r="X73" s="136">
        <f t="shared" si="6"/>
        <v>0</v>
      </c>
      <c r="Y73" s="136">
        <f t="shared" si="6"/>
        <v>0</v>
      </c>
      <c r="Z73" s="136">
        <f t="shared" si="6"/>
        <v>0</v>
      </c>
      <c r="AA73" s="136">
        <f t="shared" si="6"/>
        <v>0</v>
      </c>
      <c r="AB73" s="136">
        <f t="shared" si="6"/>
        <v>0</v>
      </c>
      <c r="AC73" s="136">
        <f t="shared" si="6"/>
        <v>0</v>
      </c>
      <c r="AD73" s="136">
        <f t="shared" si="6"/>
        <v>0</v>
      </c>
      <c r="AE73" s="136">
        <f t="shared" si="6"/>
        <v>0</v>
      </c>
      <c r="AF73" s="136">
        <f t="shared" si="6"/>
        <v>0</v>
      </c>
      <c r="AG73" s="136">
        <f t="shared" si="6"/>
        <v>0</v>
      </c>
      <c r="AH73" s="136">
        <f t="shared" si="6"/>
        <v>0</v>
      </c>
      <c r="AI73" s="136">
        <f t="shared" si="5"/>
        <v>0</v>
      </c>
      <c r="AJ73" s="136">
        <f t="shared" si="5"/>
        <v>0</v>
      </c>
      <c r="AK73" s="136">
        <f t="shared" si="5"/>
        <v>0</v>
      </c>
      <c r="AL73" s="136">
        <f t="shared" si="5"/>
        <v>0</v>
      </c>
      <c r="AM73" s="136">
        <f t="shared" si="5"/>
        <v>0</v>
      </c>
      <c r="AN73" s="136">
        <f t="shared" si="5"/>
        <v>0</v>
      </c>
      <c r="AO73" s="136">
        <f t="shared" si="5"/>
        <v>0</v>
      </c>
      <c r="AP73" s="136">
        <f t="shared" si="5"/>
        <v>0</v>
      </c>
      <c r="AQ73" s="136">
        <f t="shared" si="4"/>
        <v>0</v>
      </c>
    </row>
    <row r="74" spans="1:43" x14ac:dyDescent="0.2">
      <c r="A74" s="108" t="s">
        <v>340</v>
      </c>
      <c r="B74" s="238">
        <f t="shared" si="0"/>
        <v>1060811747264374.8</v>
      </c>
      <c r="C74" s="238">
        <f t="shared" si="6"/>
        <v>1113928532029844.9</v>
      </c>
      <c r="D74" s="238">
        <f t="shared" si="6"/>
        <v>1178050922291798.5</v>
      </c>
      <c r="E74" s="238">
        <f t="shared" si="6"/>
        <v>1198913867765201</v>
      </c>
      <c r="F74" s="238">
        <f t="shared" si="6"/>
        <v>1261002841600824</v>
      </c>
      <c r="G74" s="238">
        <f t="shared" si="6"/>
        <v>1326066018285745.8</v>
      </c>
      <c r="H74" s="238">
        <f t="shared" si="6"/>
        <v>1381540768205191.8</v>
      </c>
      <c r="I74" s="238">
        <f t="shared" si="6"/>
        <v>1453765991600799.5</v>
      </c>
      <c r="J74" s="238">
        <f t="shared" si="6"/>
        <v>1515848869751602.3</v>
      </c>
      <c r="K74" s="238">
        <f t="shared" si="6"/>
        <v>1576410058142585.5</v>
      </c>
      <c r="L74" s="238">
        <f t="shared" si="6"/>
        <v>1635215308571499.3</v>
      </c>
      <c r="M74" s="238">
        <f t="shared" si="6"/>
        <v>1701558356300960.3</v>
      </c>
      <c r="N74" s="238">
        <f t="shared" si="6"/>
        <v>1746731059271358.8</v>
      </c>
      <c r="O74" s="238">
        <f t="shared" si="6"/>
        <v>1799088447784861.8</v>
      </c>
      <c r="P74" s="238">
        <f t="shared" si="6"/>
        <v>1848986256531116.8</v>
      </c>
      <c r="Q74" s="238">
        <f t="shared" si="6"/>
        <v>1896313372513179.5</v>
      </c>
      <c r="R74" s="238">
        <f t="shared" si="6"/>
        <v>1936974744116694</v>
      </c>
      <c r="S74" s="238">
        <f t="shared" si="6"/>
        <v>1982946366007554.8</v>
      </c>
      <c r="T74" s="238">
        <f t="shared" si="6"/>
        <v>2022164696786460.3</v>
      </c>
      <c r="U74" s="238">
        <f t="shared" si="6"/>
        <v>2058636073950469.3</v>
      </c>
      <c r="V74" s="238">
        <f t="shared" si="6"/>
        <v>2092380634982871</v>
      </c>
      <c r="W74" s="238">
        <f t="shared" si="6"/>
        <v>2123442103458920</v>
      </c>
      <c r="X74" s="238">
        <f t="shared" si="6"/>
        <v>2151886376579610.8</v>
      </c>
      <c r="Y74" s="238">
        <f t="shared" si="6"/>
        <v>2177799971858460.8</v>
      </c>
      <c r="Z74" s="238">
        <f t="shared" si="6"/>
        <v>2201288374819392.5</v>
      </c>
      <c r="AA74" s="238">
        <f t="shared" si="6"/>
        <v>2222474328009686</v>
      </c>
      <c r="AB74" s="238">
        <f t="shared" si="6"/>
        <v>2241496099399516.8</v>
      </c>
      <c r="AC74" s="238">
        <f t="shared" si="6"/>
        <v>2258505765481032</v>
      </c>
      <c r="AD74" s="238">
        <f t="shared" si="6"/>
        <v>2273667541242312</v>
      </c>
      <c r="AE74" s="238">
        <f t="shared" si="6"/>
        <v>2287156185818183.5</v>
      </c>
      <c r="AF74" s="238">
        <f t="shared" si="6"/>
        <v>2299155509142766</v>
      </c>
      <c r="AG74" s="238">
        <f t="shared" si="6"/>
        <v>2309857001468886</v>
      </c>
      <c r="AH74" s="238">
        <f t="shared" si="6"/>
        <v>2319458604283192</v>
      </c>
      <c r="AI74" s="238">
        <f t="shared" si="5"/>
        <v>2328163638026365.5</v>
      </c>
      <c r="AJ74" s="238">
        <f t="shared" si="5"/>
        <v>2336179899201687.5</v>
      </c>
      <c r="AK74" s="238">
        <f t="shared" si="5"/>
        <v>2343718936987202</v>
      </c>
      <c r="AL74" s="238">
        <f t="shared" si="5"/>
        <v>2350995517407490.5</v>
      </c>
      <c r="AM74" s="238">
        <f t="shared" si="5"/>
        <v>2358227281510556.5</v>
      </c>
      <c r="AN74" s="238">
        <f t="shared" si="5"/>
        <v>2365634602864570.5</v>
      </c>
      <c r="AO74" s="238">
        <f t="shared" si="5"/>
        <v>2373440649062310.5</v>
      </c>
      <c r="AP74" s="238">
        <f t="shared" si="5"/>
        <v>2381871651816854</v>
      </c>
      <c r="AQ74" s="238">
        <f t="shared" si="4"/>
        <v>2391237972477752</v>
      </c>
    </row>
  </sheetData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3ECC-E81E-4DB6-88F2-99A2E13F5AE0}">
  <sheetPr codeName="Sheet20"/>
  <dimension ref="A1:AR74"/>
  <sheetViews>
    <sheetView topLeftCell="A43" workbookViewId="0">
      <selection activeCell="B50" sqref="B50:AQ74"/>
    </sheetView>
  </sheetViews>
  <sheetFormatPr defaultRowHeight="14.25" x14ac:dyDescent="0.2"/>
  <cols>
    <col min="1" max="1" width="27.375" customWidth="1"/>
    <col min="2" max="43" width="9.875" style="136" customWidth="1"/>
    <col min="44" max="44" width="9" style="136"/>
  </cols>
  <sheetData>
    <row r="1" spans="1:44" x14ac:dyDescent="0.2">
      <c r="B1" s="224">
        <v>2019</v>
      </c>
      <c r="C1" s="224">
        <v>2020</v>
      </c>
      <c r="D1" s="224">
        <v>2021</v>
      </c>
      <c r="E1" s="224">
        <v>2022</v>
      </c>
      <c r="F1" s="224">
        <v>2023</v>
      </c>
      <c r="G1" s="224">
        <v>2024</v>
      </c>
      <c r="H1" s="224">
        <v>2025</v>
      </c>
      <c r="I1" s="224">
        <v>2026</v>
      </c>
      <c r="J1" s="224">
        <v>2027</v>
      </c>
      <c r="K1" s="224">
        <v>2028</v>
      </c>
      <c r="L1" s="224">
        <v>2029</v>
      </c>
      <c r="M1" s="224">
        <v>2030</v>
      </c>
      <c r="N1" s="224">
        <v>2031</v>
      </c>
      <c r="O1" s="224">
        <v>2032</v>
      </c>
      <c r="P1" s="224">
        <v>2033</v>
      </c>
      <c r="Q1" s="224">
        <v>2034</v>
      </c>
      <c r="R1" s="224">
        <v>2035</v>
      </c>
      <c r="S1" s="224">
        <v>2036</v>
      </c>
      <c r="T1" s="224">
        <v>2037</v>
      </c>
      <c r="U1" s="224">
        <v>2038</v>
      </c>
      <c r="V1" s="224">
        <v>2039</v>
      </c>
      <c r="W1" s="224">
        <v>2040</v>
      </c>
      <c r="X1" s="224">
        <v>2041</v>
      </c>
      <c r="Y1" s="224">
        <v>2042</v>
      </c>
      <c r="Z1" s="224">
        <v>2043</v>
      </c>
      <c r="AA1" s="224">
        <v>2044</v>
      </c>
      <c r="AB1" s="224">
        <v>2045</v>
      </c>
      <c r="AC1" s="224">
        <v>2046</v>
      </c>
      <c r="AD1" s="224">
        <v>2047</v>
      </c>
      <c r="AE1" s="224">
        <v>2048</v>
      </c>
      <c r="AF1" s="224">
        <v>2049</v>
      </c>
      <c r="AG1" s="224">
        <v>2050</v>
      </c>
      <c r="AH1" s="224">
        <v>2051</v>
      </c>
      <c r="AI1" s="224">
        <v>2052</v>
      </c>
      <c r="AJ1" s="224">
        <v>2053</v>
      </c>
      <c r="AK1" s="224">
        <v>2054</v>
      </c>
      <c r="AL1" s="224">
        <v>2055</v>
      </c>
      <c r="AM1" s="224">
        <v>2056</v>
      </c>
      <c r="AN1" s="224">
        <v>2057</v>
      </c>
      <c r="AO1" s="224">
        <v>2058</v>
      </c>
      <c r="AP1" s="224">
        <v>2059</v>
      </c>
      <c r="AQ1" s="224">
        <v>2060</v>
      </c>
    </row>
    <row r="2" spans="1:44" x14ac:dyDescent="0.2">
      <c r="A2" s="36" t="s">
        <v>351</v>
      </c>
      <c r="B2" s="224">
        <v>0</v>
      </c>
      <c r="C2" s="224">
        <v>0</v>
      </c>
      <c r="D2" s="224">
        <v>0</v>
      </c>
      <c r="E2" s="224">
        <v>0</v>
      </c>
      <c r="F2" s="224">
        <v>0</v>
      </c>
      <c r="G2" s="224">
        <v>0</v>
      </c>
      <c r="H2" s="224">
        <v>0</v>
      </c>
      <c r="I2" s="224">
        <v>0</v>
      </c>
      <c r="J2" s="224">
        <v>0</v>
      </c>
      <c r="K2" s="224">
        <v>0</v>
      </c>
      <c r="L2" s="224">
        <v>0</v>
      </c>
      <c r="M2" s="224">
        <v>0</v>
      </c>
      <c r="N2" s="224">
        <v>0</v>
      </c>
      <c r="O2" s="224">
        <v>0</v>
      </c>
      <c r="P2" s="224">
        <v>0</v>
      </c>
      <c r="Q2" s="224">
        <v>0</v>
      </c>
      <c r="R2" s="224">
        <v>0</v>
      </c>
      <c r="S2" s="224">
        <v>0</v>
      </c>
      <c r="T2" s="224">
        <v>0</v>
      </c>
      <c r="U2" s="224">
        <v>0</v>
      </c>
      <c r="V2" s="224">
        <v>0</v>
      </c>
      <c r="W2" s="224">
        <v>0</v>
      </c>
      <c r="X2" s="224">
        <v>0</v>
      </c>
      <c r="Y2" s="224">
        <v>0</v>
      </c>
      <c r="Z2" s="224">
        <v>0</v>
      </c>
      <c r="AA2" s="224">
        <v>0</v>
      </c>
      <c r="AB2" s="224">
        <v>0</v>
      </c>
      <c r="AC2" s="224">
        <v>0</v>
      </c>
      <c r="AD2" s="224">
        <v>0</v>
      </c>
      <c r="AE2" s="224">
        <v>0</v>
      </c>
      <c r="AF2" s="224">
        <v>0</v>
      </c>
      <c r="AG2" s="224">
        <v>0</v>
      </c>
      <c r="AH2" s="224">
        <v>0</v>
      </c>
      <c r="AI2" s="224">
        <v>0</v>
      </c>
      <c r="AJ2" s="224">
        <v>0</v>
      </c>
      <c r="AK2" s="224">
        <v>0</v>
      </c>
      <c r="AL2" s="224">
        <v>0</v>
      </c>
      <c r="AM2" s="224">
        <v>0</v>
      </c>
      <c r="AN2" s="224">
        <v>0</v>
      </c>
      <c r="AO2" s="224">
        <v>0</v>
      </c>
      <c r="AP2" s="224">
        <v>0</v>
      </c>
      <c r="AQ2" s="224">
        <v>0</v>
      </c>
      <c r="AR2" s="136" t="str">
        <f>VLOOKUP($A2,'Sector Match'!$A$1:$B$43,2,0)</f>
        <v>agriculture and forestry 01T03</v>
      </c>
    </row>
    <row r="3" spans="1:44" x14ac:dyDescent="0.2">
      <c r="A3" s="36" t="s">
        <v>2</v>
      </c>
      <c r="B3" s="233">
        <f>'Non-energy Use 2019'!H116</f>
        <v>0</v>
      </c>
      <c r="C3" s="394">
        <f>'Non-energy Use 2020'!H115</f>
        <v>0</v>
      </c>
      <c r="D3" s="233">
        <f>$C3*VLOOKUP($A3,'Non-energy Multiplier'!$A$1:$AQ$44,COLUMN('Non-energy Multiplier'!D$1),0)</f>
        <v>0</v>
      </c>
      <c r="E3" s="233">
        <f>$C3*VLOOKUP($A3,'Non-energy Multiplier'!$A$1:$AQ$44,COLUMN('Non-energy Multiplier'!E$1),0)</f>
        <v>0</v>
      </c>
      <c r="F3" s="233">
        <f>$C3*VLOOKUP($A3,'Non-energy Multiplier'!$A$1:$AQ$44,COLUMN('Non-energy Multiplier'!F$1),0)</f>
        <v>0</v>
      </c>
      <c r="G3" s="233">
        <f>$C3*VLOOKUP($A3,'Non-energy Multiplier'!$A$1:$AQ$44,COLUMN('Non-energy Multiplier'!G$1),0)</f>
        <v>0</v>
      </c>
      <c r="H3" s="233">
        <f>$C3*VLOOKUP($A3,'Non-energy Multiplier'!$A$1:$AQ$44,COLUMN('Non-energy Multiplier'!H$1),0)</f>
        <v>0</v>
      </c>
      <c r="I3" s="233">
        <f>$C3*VLOOKUP($A3,'Non-energy Multiplier'!$A$1:$AQ$44,COLUMN('Non-energy Multiplier'!I$1),0)</f>
        <v>0</v>
      </c>
      <c r="J3" s="233">
        <f>$C3*VLOOKUP($A3,'Non-energy Multiplier'!$A$1:$AQ$44,COLUMN('Non-energy Multiplier'!J$1),0)</f>
        <v>0</v>
      </c>
      <c r="K3" s="233">
        <f>$C3*VLOOKUP($A3,'Non-energy Multiplier'!$A$1:$AQ$44,COLUMN('Non-energy Multiplier'!K$1),0)</f>
        <v>0</v>
      </c>
      <c r="L3" s="233">
        <f>$C3*VLOOKUP($A3,'Non-energy Multiplier'!$A$1:$AQ$44,COLUMN('Non-energy Multiplier'!L$1),0)</f>
        <v>0</v>
      </c>
      <c r="M3" s="233">
        <f>$C3*VLOOKUP($A3,'Non-energy Multiplier'!$A$1:$AQ$44,COLUMN('Non-energy Multiplier'!M$1),0)</f>
        <v>0</v>
      </c>
      <c r="N3" s="233">
        <f>$C3*VLOOKUP($A3,'Non-energy Multiplier'!$A$1:$AQ$44,COLUMN('Non-energy Multiplier'!N$1),0)</f>
        <v>0</v>
      </c>
      <c r="O3" s="233">
        <f>$C3*VLOOKUP($A3,'Non-energy Multiplier'!$A$1:$AQ$44,COLUMN('Non-energy Multiplier'!O$1),0)</f>
        <v>0</v>
      </c>
      <c r="P3" s="233">
        <f>$C3*VLOOKUP($A3,'Non-energy Multiplier'!$A$1:$AQ$44,COLUMN('Non-energy Multiplier'!P$1),0)</f>
        <v>0</v>
      </c>
      <c r="Q3" s="233">
        <f>$C3*VLOOKUP($A3,'Non-energy Multiplier'!$A$1:$AQ$44,COLUMN('Non-energy Multiplier'!Q$1),0)</f>
        <v>0</v>
      </c>
      <c r="R3" s="233">
        <f>$C3*VLOOKUP($A3,'Non-energy Multiplier'!$A$1:$AQ$44,COLUMN('Non-energy Multiplier'!R$1),0)</f>
        <v>0</v>
      </c>
      <c r="S3" s="233">
        <f>$C3*VLOOKUP($A3,'Non-energy Multiplier'!$A$1:$AQ$44,COLUMN('Non-energy Multiplier'!S$1),0)</f>
        <v>0</v>
      </c>
      <c r="T3" s="233">
        <f>$C3*VLOOKUP($A3,'Non-energy Multiplier'!$A$1:$AQ$44,COLUMN('Non-energy Multiplier'!T$1),0)</f>
        <v>0</v>
      </c>
      <c r="U3" s="233">
        <f>$C3*VLOOKUP($A3,'Non-energy Multiplier'!$A$1:$AQ$44,COLUMN('Non-energy Multiplier'!U$1),0)</f>
        <v>0</v>
      </c>
      <c r="V3" s="233">
        <f>$C3*VLOOKUP($A3,'Non-energy Multiplier'!$A$1:$AQ$44,COLUMN('Non-energy Multiplier'!V$1),0)</f>
        <v>0</v>
      </c>
      <c r="W3" s="233">
        <f>$C3*VLOOKUP($A3,'Non-energy Multiplier'!$A$1:$AQ$44,COLUMN('Non-energy Multiplier'!W$1),0)</f>
        <v>0</v>
      </c>
      <c r="X3" s="233">
        <f>$C3*VLOOKUP($A3,'Non-energy Multiplier'!$A$1:$AQ$44,COLUMN('Non-energy Multiplier'!X$1),0)</f>
        <v>0</v>
      </c>
      <c r="Y3" s="233">
        <f>$C3*VLOOKUP($A3,'Non-energy Multiplier'!$A$1:$AQ$44,COLUMN('Non-energy Multiplier'!Y$1),0)</f>
        <v>0</v>
      </c>
      <c r="Z3" s="233">
        <f>$C3*VLOOKUP($A3,'Non-energy Multiplier'!$A$1:$AQ$44,COLUMN('Non-energy Multiplier'!Z$1),0)</f>
        <v>0</v>
      </c>
      <c r="AA3" s="233">
        <f>$C3*VLOOKUP($A3,'Non-energy Multiplier'!$A$1:$AQ$44,COLUMN('Non-energy Multiplier'!AA$1),0)</f>
        <v>0</v>
      </c>
      <c r="AB3" s="233">
        <f>$C3*VLOOKUP($A3,'Non-energy Multiplier'!$A$1:$AQ$44,COLUMN('Non-energy Multiplier'!AB$1),0)</f>
        <v>0</v>
      </c>
      <c r="AC3" s="233">
        <f>$C3*VLOOKUP($A3,'Non-energy Multiplier'!$A$1:$AQ$44,COLUMN('Non-energy Multiplier'!AC$1),0)</f>
        <v>0</v>
      </c>
      <c r="AD3" s="233">
        <f>$C3*VLOOKUP($A3,'Non-energy Multiplier'!$A$1:$AQ$44,COLUMN('Non-energy Multiplier'!AD$1),0)</f>
        <v>0</v>
      </c>
      <c r="AE3" s="233">
        <f>$C3*VLOOKUP($A3,'Non-energy Multiplier'!$A$1:$AQ$44,COLUMN('Non-energy Multiplier'!AE$1),0)</f>
        <v>0</v>
      </c>
      <c r="AF3" s="233">
        <f>$C3*VLOOKUP($A3,'Non-energy Multiplier'!$A$1:$AQ$44,COLUMN('Non-energy Multiplier'!AF$1),0)</f>
        <v>0</v>
      </c>
      <c r="AG3" s="233">
        <f>$C3*VLOOKUP($A3,'Non-energy Multiplier'!$A$1:$AQ$44,COLUMN('Non-energy Multiplier'!AG$1),0)</f>
        <v>0</v>
      </c>
      <c r="AH3" s="233">
        <f>$C3*VLOOKUP($A3,'Non-energy Multiplier'!$A$1:$AQ$44,COLUMN('Non-energy Multiplier'!AH$1),0)</f>
        <v>0</v>
      </c>
      <c r="AI3" s="233">
        <f>$C3*VLOOKUP($A3,'Non-energy Multiplier'!$A$1:$AQ$44,COLUMN('Non-energy Multiplier'!AI$1),0)</f>
        <v>0</v>
      </c>
      <c r="AJ3" s="233">
        <f>$C3*VLOOKUP($A3,'Non-energy Multiplier'!$A$1:$AQ$44,COLUMN('Non-energy Multiplier'!AJ$1),0)</f>
        <v>0</v>
      </c>
      <c r="AK3" s="233">
        <f>$C3*VLOOKUP($A3,'Non-energy Multiplier'!$A$1:$AQ$44,COLUMN('Non-energy Multiplier'!AK$1),0)</f>
        <v>0</v>
      </c>
      <c r="AL3" s="233">
        <f>$C3*VLOOKUP($A3,'Non-energy Multiplier'!$A$1:$AQ$44,COLUMN('Non-energy Multiplier'!AL$1),0)</f>
        <v>0</v>
      </c>
      <c r="AM3" s="233">
        <f>$C3*VLOOKUP($A3,'Non-energy Multiplier'!$A$1:$AQ$44,COLUMN('Non-energy Multiplier'!AM$1),0)</f>
        <v>0</v>
      </c>
      <c r="AN3" s="233">
        <f>$C3*VLOOKUP($A3,'Non-energy Multiplier'!$A$1:$AQ$44,COLUMN('Non-energy Multiplier'!AN$1),0)</f>
        <v>0</v>
      </c>
      <c r="AO3" s="233">
        <f>$C3*VLOOKUP($A3,'Non-energy Multiplier'!$A$1:$AQ$44,COLUMN('Non-energy Multiplier'!AO$1),0)</f>
        <v>0</v>
      </c>
      <c r="AP3" s="233">
        <f>$C3*VLOOKUP($A3,'Non-energy Multiplier'!$A$1:$AQ$44,COLUMN('Non-energy Multiplier'!AP$1),0)</f>
        <v>0</v>
      </c>
      <c r="AQ3" s="233">
        <f>$C3*VLOOKUP($A3,'Non-energy Multiplier'!$A$1:$AQ$44,COLUMN('Non-energy Multiplier'!AQ$1),0)</f>
        <v>0</v>
      </c>
      <c r="AR3" s="136" t="str">
        <f>VLOOKUP($A3,'Sector Match'!$A$1:$B$43,2,0)</f>
        <v>coal mining 05</v>
      </c>
    </row>
    <row r="4" spans="1:44" x14ac:dyDescent="0.2">
      <c r="A4" s="12" t="s">
        <v>3</v>
      </c>
      <c r="B4" s="136">
        <f>'Non-energy Use 2019'!H117</f>
        <v>0</v>
      </c>
      <c r="C4" s="136">
        <f>'Non-energy Use 2020'!H116</f>
        <v>0</v>
      </c>
      <c r="D4" s="136">
        <f>$C4*VLOOKUP($A4,'Non-energy Multiplier'!$A$1:$AQ$44,COLUMN('Non-energy Multiplier'!D$1),0)</f>
        <v>0</v>
      </c>
      <c r="E4" s="136">
        <f>$C4*VLOOKUP($A4,'Non-energy Multiplier'!$A$1:$AQ$44,COLUMN('Non-energy Multiplier'!E$1),0)</f>
        <v>0</v>
      </c>
      <c r="F4" s="136">
        <f>$C4*VLOOKUP($A4,'Non-energy Multiplier'!$A$1:$AQ$44,COLUMN('Non-energy Multiplier'!F$1),0)</f>
        <v>0</v>
      </c>
      <c r="G4" s="136">
        <f>$C4*VLOOKUP($A4,'Non-energy Multiplier'!$A$1:$AQ$44,COLUMN('Non-energy Multiplier'!G$1),0)</f>
        <v>0</v>
      </c>
      <c r="H4" s="136">
        <f>$C4*VLOOKUP($A4,'Non-energy Multiplier'!$A$1:$AQ$44,COLUMN('Non-energy Multiplier'!H$1),0)</f>
        <v>0</v>
      </c>
      <c r="I4" s="136">
        <f>$C4*VLOOKUP($A4,'Non-energy Multiplier'!$A$1:$AQ$44,COLUMN('Non-energy Multiplier'!I$1),0)</f>
        <v>0</v>
      </c>
      <c r="J4" s="136">
        <f>$C4*VLOOKUP($A4,'Non-energy Multiplier'!$A$1:$AQ$44,COLUMN('Non-energy Multiplier'!J$1),0)</f>
        <v>0</v>
      </c>
      <c r="K4" s="136">
        <f>$C4*VLOOKUP($A4,'Non-energy Multiplier'!$A$1:$AQ$44,COLUMN('Non-energy Multiplier'!K$1),0)</f>
        <v>0</v>
      </c>
      <c r="L4" s="136">
        <f>$C4*VLOOKUP($A4,'Non-energy Multiplier'!$A$1:$AQ$44,COLUMN('Non-energy Multiplier'!L$1),0)</f>
        <v>0</v>
      </c>
      <c r="M4" s="136">
        <f>$C4*VLOOKUP($A4,'Non-energy Multiplier'!$A$1:$AQ$44,COLUMN('Non-energy Multiplier'!M$1),0)</f>
        <v>0</v>
      </c>
      <c r="N4" s="136">
        <f>$C4*VLOOKUP($A4,'Non-energy Multiplier'!$A$1:$AQ$44,COLUMN('Non-energy Multiplier'!N$1),0)</f>
        <v>0</v>
      </c>
      <c r="O4" s="136">
        <f>$C4*VLOOKUP($A4,'Non-energy Multiplier'!$A$1:$AQ$44,COLUMN('Non-energy Multiplier'!O$1),0)</f>
        <v>0</v>
      </c>
      <c r="P4" s="136">
        <f>$C4*VLOOKUP($A4,'Non-energy Multiplier'!$A$1:$AQ$44,COLUMN('Non-energy Multiplier'!P$1),0)</f>
        <v>0</v>
      </c>
      <c r="Q4" s="136">
        <f>$C4*VLOOKUP($A4,'Non-energy Multiplier'!$A$1:$AQ$44,COLUMN('Non-energy Multiplier'!Q$1),0)</f>
        <v>0</v>
      </c>
      <c r="R4" s="136">
        <f>$C4*VLOOKUP($A4,'Non-energy Multiplier'!$A$1:$AQ$44,COLUMN('Non-energy Multiplier'!R$1),0)</f>
        <v>0</v>
      </c>
      <c r="S4" s="136">
        <f>$C4*VLOOKUP($A4,'Non-energy Multiplier'!$A$1:$AQ$44,COLUMN('Non-energy Multiplier'!S$1),0)</f>
        <v>0</v>
      </c>
      <c r="T4" s="136">
        <f>$C4*VLOOKUP($A4,'Non-energy Multiplier'!$A$1:$AQ$44,COLUMN('Non-energy Multiplier'!T$1),0)</f>
        <v>0</v>
      </c>
      <c r="U4" s="136">
        <f>$C4*VLOOKUP($A4,'Non-energy Multiplier'!$A$1:$AQ$44,COLUMN('Non-energy Multiplier'!U$1),0)</f>
        <v>0</v>
      </c>
      <c r="V4" s="136">
        <f>$C4*VLOOKUP($A4,'Non-energy Multiplier'!$A$1:$AQ$44,COLUMN('Non-energy Multiplier'!V$1),0)</f>
        <v>0</v>
      </c>
      <c r="W4" s="136">
        <f>$C4*VLOOKUP($A4,'Non-energy Multiplier'!$A$1:$AQ$44,COLUMN('Non-energy Multiplier'!W$1),0)</f>
        <v>0</v>
      </c>
      <c r="X4" s="136">
        <f>$C4*VLOOKUP($A4,'Non-energy Multiplier'!$A$1:$AQ$44,COLUMN('Non-energy Multiplier'!X$1),0)</f>
        <v>0</v>
      </c>
      <c r="Y4" s="136">
        <f>$C4*VLOOKUP($A4,'Non-energy Multiplier'!$A$1:$AQ$44,COLUMN('Non-energy Multiplier'!Y$1),0)</f>
        <v>0</v>
      </c>
      <c r="Z4" s="136">
        <f>$C4*VLOOKUP($A4,'Non-energy Multiplier'!$A$1:$AQ$44,COLUMN('Non-energy Multiplier'!Z$1),0)</f>
        <v>0</v>
      </c>
      <c r="AA4" s="136">
        <f>$C4*VLOOKUP($A4,'Non-energy Multiplier'!$A$1:$AQ$44,COLUMN('Non-energy Multiplier'!AA$1),0)</f>
        <v>0</v>
      </c>
      <c r="AB4" s="136">
        <f>$C4*VLOOKUP($A4,'Non-energy Multiplier'!$A$1:$AQ$44,COLUMN('Non-energy Multiplier'!AB$1),0)</f>
        <v>0</v>
      </c>
      <c r="AC4" s="136">
        <f>$C4*VLOOKUP($A4,'Non-energy Multiplier'!$A$1:$AQ$44,COLUMN('Non-energy Multiplier'!AC$1),0)</f>
        <v>0</v>
      </c>
      <c r="AD4" s="136">
        <f>$C4*VLOOKUP($A4,'Non-energy Multiplier'!$A$1:$AQ$44,COLUMN('Non-energy Multiplier'!AD$1),0)</f>
        <v>0</v>
      </c>
      <c r="AE4" s="136">
        <f>$C4*VLOOKUP($A4,'Non-energy Multiplier'!$A$1:$AQ$44,COLUMN('Non-energy Multiplier'!AE$1),0)</f>
        <v>0</v>
      </c>
      <c r="AF4" s="136">
        <f>$C4*VLOOKUP($A4,'Non-energy Multiplier'!$A$1:$AQ$44,COLUMN('Non-energy Multiplier'!AF$1),0)</f>
        <v>0</v>
      </c>
      <c r="AG4" s="136">
        <f>$C4*VLOOKUP($A4,'Non-energy Multiplier'!$A$1:$AQ$44,COLUMN('Non-energy Multiplier'!AG$1),0)</f>
        <v>0</v>
      </c>
      <c r="AH4" s="136">
        <f>$C4*VLOOKUP($A4,'Non-energy Multiplier'!$A$1:$AQ$44,COLUMN('Non-energy Multiplier'!AH$1),0)</f>
        <v>0</v>
      </c>
      <c r="AI4" s="136">
        <f>$C4*VLOOKUP($A4,'Non-energy Multiplier'!$A$1:$AQ$44,COLUMN('Non-energy Multiplier'!AI$1),0)</f>
        <v>0</v>
      </c>
      <c r="AJ4" s="136">
        <f>$C4*VLOOKUP($A4,'Non-energy Multiplier'!$A$1:$AQ$44,COLUMN('Non-energy Multiplier'!AJ$1),0)</f>
        <v>0</v>
      </c>
      <c r="AK4" s="136">
        <f>$C4*VLOOKUP($A4,'Non-energy Multiplier'!$A$1:$AQ$44,COLUMN('Non-energy Multiplier'!AK$1),0)</f>
        <v>0</v>
      </c>
      <c r="AL4" s="136">
        <f>$C4*VLOOKUP($A4,'Non-energy Multiplier'!$A$1:$AQ$44,COLUMN('Non-energy Multiplier'!AL$1),0)</f>
        <v>0</v>
      </c>
      <c r="AM4" s="136">
        <f>$C4*VLOOKUP($A4,'Non-energy Multiplier'!$A$1:$AQ$44,COLUMN('Non-energy Multiplier'!AM$1),0)</f>
        <v>0</v>
      </c>
      <c r="AN4" s="136">
        <f>$C4*VLOOKUP($A4,'Non-energy Multiplier'!$A$1:$AQ$44,COLUMN('Non-energy Multiplier'!AN$1),0)</f>
        <v>0</v>
      </c>
      <c r="AO4" s="136">
        <f>$C4*VLOOKUP($A4,'Non-energy Multiplier'!$A$1:$AQ$44,COLUMN('Non-energy Multiplier'!AO$1),0)</f>
        <v>0</v>
      </c>
      <c r="AP4" s="136">
        <f>$C4*VLOOKUP($A4,'Non-energy Multiplier'!$A$1:$AQ$44,COLUMN('Non-energy Multiplier'!AP$1),0)</f>
        <v>0</v>
      </c>
      <c r="AQ4" s="136">
        <f>$C4*VLOOKUP($A4,'Non-energy Multiplier'!$A$1:$AQ$44,COLUMN('Non-energy Multiplier'!AQ$1),0)</f>
        <v>0</v>
      </c>
      <c r="AR4" s="136" t="str">
        <f>VLOOKUP($A4,'Sector Match'!$A$1:$B$43,2,0)</f>
        <v>oil and gas extraction 06</v>
      </c>
    </row>
    <row r="5" spans="1:44" x14ac:dyDescent="0.2">
      <c r="A5" s="12" t="s">
        <v>4</v>
      </c>
      <c r="B5" s="136">
        <f>'Non-energy Use 2019'!H118</f>
        <v>0</v>
      </c>
      <c r="C5" s="136">
        <f>'Non-energy Use 2020'!H117</f>
        <v>0</v>
      </c>
      <c r="D5" s="136">
        <f>$C5*VLOOKUP($A5,'Non-energy Multiplier'!$A$1:$AQ$44,COLUMN('Non-energy Multiplier'!D$1),0)</f>
        <v>0</v>
      </c>
      <c r="E5" s="136">
        <f>$C5*VLOOKUP($A5,'Non-energy Multiplier'!$A$1:$AQ$44,COLUMN('Non-energy Multiplier'!E$1),0)</f>
        <v>0</v>
      </c>
      <c r="F5" s="136">
        <f>$C5*VLOOKUP($A5,'Non-energy Multiplier'!$A$1:$AQ$44,COLUMN('Non-energy Multiplier'!F$1),0)</f>
        <v>0</v>
      </c>
      <c r="G5" s="136">
        <f>$C5*VLOOKUP($A5,'Non-energy Multiplier'!$A$1:$AQ$44,COLUMN('Non-energy Multiplier'!G$1),0)</f>
        <v>0</v>
      </c>
      <c r="H5" s="136">
        <f>$C5*VLOOKUP($A5,'Non-energy Multiplier'!$A$1:$AQ$44,COLUMN('Non-energy Multiplier'!H$1),0)</f>
        <v>0</v>
      </c>
      <c r="I5" s="136">
        <f>$C5*VLOOKUP($A5,'Non-energy Multiplier'!$A$1:$AQ$44,COLUMN('Non-energy Multiplier'!I$1),0)</f>
        <v>0</v>
      </c>
      <c r="J5" s="136">
        <f>$C5*VLOOKUP($A5,'Non-energy Multiplier'!$A$1:$AQ$44,COLUMN('Non-energy Multiplier'!J$1),0)</f>
        <v>0</v>
      </c>
      <c r="K5" s="136">
        <f>$C5*VLOOKUP($A5,'Non-energy Multiplier'!$A$1:$AQ$44,COLUMN('Non-energy Multiplier'!K$1),0)</f>
        <v>0</v>
      </c>
      <c r="L5" s="136">
        <f>$C5*VLOOKUP($A5,'Non-energy Multiplier'!$A$1:$AQ$44,COLUMN('Non-energy Multiplier'!L$1),0)</f>
        <v>0</v>
      </c>
      <c r="M5" s="136">
        <f>$C5*VLOOKUP($A5,'Non-energy Multiplier'!$A$1:$AQ$44,COLUMN('Non-energy Multiplier'!M$1),0)</f>
        <v>0</v>
      </c>
      <c r="N5" s="136">
        <f>$C5*VLOOKUP($A5,'Non-energy Multiplier'!$A$1:$AQ$44,COLUMN('Non-energy Multiplier'!N$1),0)</f>
        <v>0</v>
      </c>
      <c r="O5" s="136">
        <f>$C5*VLOOKUP($A5,'Non-energy Multiplier'!$A$1:$AQ$44,COLUMN('Non-energy Multiplier'!O$1),0)</f>
        <v>0</v>
      </c>
      <c r="P5" s="136">
        <f>$C5*VLOOKUP($A5,'Non-energy Multiplier'!$A$1:$AQ$44,COLUMN('Non-energy Multiplier'!P$1),0)</f>
        <v>0</v>
      </c>
      <c r="Q5" s="136">
        <f>$C5*VLOOKUP($A5,'Non-energy Multiplier'!$A$1:$AQ$44,COLUMN('Non-energy Multiplier'!Q$1),0)</f>
        <v>0</v>
      </c>
      <c r="R5" s="136">
        <f>$C5*VLOOKUP($A5,'Non-energy Multiplier'!$A$1:$AQ$44,COLUMN('Non-energy Multiplier'!R$1),0)</f>
        <v>0</v>
      </c>
      <c r="S5" s="136">
        <f>$C5*VLOOKUP($A5,'Non-energy Multiplier'!$A$1:$AQ$44,COLUMN('Non-energy Multiplier'!S$1),0)</f>
        <v>0</v>
      </c>
      <c r="T5" s="136">
        <f>$C5*VLOOKUP($A5,'Non-energy Multiplier'!$A$1:$AQ$44,COLUMN('Non-energy Multiplier'!T$1),0)</f>
        <v>0</v>
      </c>
      <c r="U5" s="136">
        <f>$C5*VLOOKUP($A5,'Non-energy Multiplier'!$A$1:$AQ$44,COLUMN('Non-energy Multiplier'!U$1),0)</f>
        <v>0</v>
      </c>
      <c r="V5" s="136">
        <f>$C5*VLOOKUP($A5,'Non-energy Multiplier'!$A$1:$AQ$44,COLUMN('Non-energy Multiplier'!V$1),0)</f>
        <v>0</v>
      </c>
      <c r="W5" s="136">
        <f>$C5*VLOOKUP($A5,'Non-energy Multiplier'!$A$1:$AQ$44,COLUMN('Non-energy Multiplier'!W$1),0)</f>
        <v>0</v>
      </c>
      <c r="X5" s="136">
        <f>$C5*VLOOKUP($A5,'Non-energy Multiplier'!$A$1:$AQ$44,COLUMN('Non-energy Multiplier'!X$1),0)</f>
        <v>0</v>
      </c>
      <c r="Y5" s="136">
        <f>$C5*VLOOKUP($A5,'Non-energy Multiplier'!$A$1:$AQ$44,COLUMN('Non-energy Multiplier'!Y$1),0)</f>
        <v>0</v>
      </c>
      <c r="Z5" s="136">
        <f>$C5*VLOOKUP($A5,'Non-energy Multiplier'!$A$1:$AQ$44,COLUMN('Non-energy Multiplier'!Z$1),0)</f>
        <v>0</v>
      </c>
      <c r="AA5" s="136">
        <f>$C5*VLOOKUP($A5,'Non-energy Multiplier'!$A$1:$AQ$44,COLUMN('Non-energy Multiplier'!AA$1),0)</f>
        <v>0</v>
      </c>
      <c r="AB5" s="136">
        <f>$C5*VLOOKUP($A5,'Non-energy Multiplier'!$A$1:$AQ$44,COLUMN('Non-energy Multiplier'!AB$1),0)</f>
        <v>0</v>
      </c>
      <c r="AC5" s="136">
        <f>$C5*VLOOKUP($A5,'Non-energy Multiplier'!$A$1:$AQ$44,COLUMN('Non-energy Multiplier'!AC$1),0)</f>
        <v>0</v>
      </c>
      <c r="AD5" s="136">
        <f>$C5*VLOOKUP($A5,'Non-energy Multiplier'!$A$1:$AQ$44,COLUMN('Non-energy Multiplier'!AD$1),0)</f>
        <v>0</v>
      </c>
      <c r="AE5" s="136">
        <f>$C5*VLOOKUP($A5,'Non-energy Multiplier'!$A$1:$AQ$44,COLUMN('Non-energy Multiplier'!AE$1),0)</f>
        <v>0</v>
      </c>
      <c r="AF5" s="136">
        <f>$C5*VLOOKUP($A5,'Non-energy Multiplier'!$A$1:$AQ$44,COLUMN('Non-energy Multiplier'!AF$1),0)</f>
        <v>0</v>
      </c>
      <c r="AG5" s="136">
        <f>$C5*VLOOKUP($A5,'Non-energy Multiplier'!$A$1:$AQ$44,COLUMN('Non-energy Multiplier'!AG$1),0)</f>
        <v>0</v>
      </c>
      <c r="AH5" s="136">
        <f>$C5*VLOOKUP($A5,'Non-energy Multiplier'!$A$1:$AQ$44,COLUMN('Non-energy Multiplier'!AH$1),0)</f>
        <v>0</v>
      </c>
      <c r="AI5" s="136">
        <f>$C5*VLOOKUP($A5,'Non-energy Multiplier'!$A$1:$AQ$44,COLUMN('Non-energy Multiplier'!AI$1),0)</f>
        <v>0</v>
      </c>
      <c r="AJ5" s="136">
        <f>$C5*VLOOKUP($A5,'Non-energy Multiplier'!$A$1:$AQ$44,COLUMN('Non-energy Multiplier'!AJ$1),0)</f>
        <v>0</v>
      </c>
      <c r="AK5" s="136">
        <f>$C5*VLOOKUP($A5,'Non-energy Multiplier'!$A$1:$AQ$44,COLUMN('Non-energy Multiplier'!AK$1),0)</f>
        <v>0</v>
      </c>
      <c r="AL5" s="136">
        <f>$C5*VLOOKUP($A5,'Non-energy Multiplier'!$A$1:$AQ$44,COLUMN('Non-energy Multiplier'!AL$1),0)</f>
        <v>0</v>
      </c>
      <c r="AM5" s="136">
        <f>$C5*VLOOKUP($A5,'Non-energy Multiplier'!$A$1:$AQ$44,COLUMN('Non-energy Multiplier'!AM$1),0)</f>
        <v>0</v>
      </c>
      <c r="AN5" s="136">
        <f>$C5*VLOOKUP($A5,'Non-energy Multiplier'!$A$1:$AQ$44,COLUMN('Non-energy Multiplier'!AN$1),0)</f>
        <v>0</v>
      </c>
      <c r="AO5" s="136">
        <f>$C5*VLOOKUP($A5,'Non-energy Multiplier'!$A$1:$AQ$44,COLUMN('Non-energy Multiplier'!AO$1),0)</f>
        <v>0</v>
      </c>
      <c r="AP5" s="136">
        <f>$C5*VLOOKUP($A5,'Non-energy Multiplier'!$A$1:$AQ$44,COLUMN('Non-energy Multiplier'!AP$1),0)</f>
        <v>0</v>
      </c>
      <c r="AQ5" s="136">
        <f>$C5*VLOOKUP($A5,'Non-energy Multiplier'!$A$1:$AQ$44,COLUMN('Non-energy Multiplier'!AQ$1),0)</f>
        <v>0</v>
      </c>
      <c r="AR5" s="136" t="str">
        <f>VLOOKUP($A5,'Sector Match'!$A$1:$B$43,2,0)</f>
        <v>other mining and quarrying 07T08</v>
      </c>
    </row>
    <row r="6" spans="1:44" x14ac:dyDescent="0.2">
      <c r="A6" s="12" t="s">
        <v>5</v>
      </c>
      <c r="B6" s="136">
        <f>'Non-energy Use 2019'!H119</f>
        <v>0</v>
      </c>
      <c r="C6" s="136">
        <f>'Non-energy Use 2020'!H118</f>
        <v>0</v>
      </c>
      <c r="D6" s="136">
        <f>$C6*VLOOKUP($A6,'Non-energy Multiplier'!$A$1:$AQ$44,COLUMN('Non-energy Multiplier'!D$1),0)</f>
        <v>0</v>
      </c>
      <c r="E6" s="136">
        <f>$C6*VLOOKUP($A6,'Non-energy Multiplier'!$A$1:$AQ$44,COLUMN('Non-energy Multiplier'!E$1),0)</f>
        <v>0</v>
      </c>
      <c r="F6" s="136">
        <f>$C6*VLOOKUP($A6,'Non-energy Multiplier'!$A$1:$AQ$44,COLUMN('Non-energy Multiplier'!F$1),0)</f>
        <v>0</v>
      </c>
      <c r="G6" s="136">
        <f>$C6*VLOOKUP($A6,'Non-energy Multiplier'!$A$1:$AQ$44,COLUMN('Non-energy Multiplier'!G$1),0)</f>
        <v>0</v>
      </c>
      <c r="H6" s="136">
        <f>$C6*VLOOKUP($A6,'Non-energy Multiplier'!$A$1:$AQ$44,COLUMN('Non-energy Multiplier'!H$1),0)</f>
        <v>0</v>
      </c>
      <c r="I6" s="136">
        <f>$C6*VLOOKUP($A6,'Non-energy Multiplier'!$A$1:$AQ$44,COLUMN('Non-energy Multiplier'!I$1),0)</f>
        <v>0</v>
      </c>
      <c r="J6" s="136">
        <f>$C6*VLOOKUP($A6,'Non-energy Multiplier'!$A$1:$AQ$44,COLUMN('Non-energy Multiplier'!J$1),0)</f>
        <v>0</v>
      </c>
      <c r="K6" s="136">
        <f>$C6*VLOOKUP($A6,'Non-energy Multiplier'!$A$1:$AQ$44,COLUMN('Non-energy Multiplier'!K$1),0)</f>
        <v>0</v>
      </c>
      <c r="L6" s="136">
        <f>$C6*VLOOKUP($A6,'Non-energy Multiplier'!$A$1:$AQ$44,COLUMN('Non-energy Multiplier'!L$1),0)</f>
        <v>0</v>
      </c>
      <c r="M6" s="136">
        <f>$C6*VLOOKUP($A6,'Non-energy Multiplier'!$A$1:$AQ$44,COLUMN('Non-energy Multiplier'!M$1),0)</f>
        <v>0</v>
      </c>
      <c r="N6" s="136">
        <f>$C6*VLOOKUP($A6,'Non-energy Multiplier'!$A$1:$AQ$44,COLUMN('Non-energy Multiplier'!N$1),0)</f>
        <v>0</v>
      </c>
      <c r="O6" s="136">
        <f>$C6*VLOOKUP($A6,'Non-energy Multiplier'!$A$1:$AQ$44,COLUMN('Non-energy Multiplier'!O$1),0)</f>
        <v>0</v>
      </c>
      <c r="P6" s="136">
        <f>$C6*VLOOKUP($A6,'Non-energy Multiplier'!$A$1:$AQ$44,COLUMN('Non-energy Multiplier'!P$1),0)</f>
        <v>0</v>
      </c>
      <c r="Q6" s="136">
        <f>$C6*VLOOKUP($A6,'Non-energy Multiplier'!$A$1:$AQ$44,COLUMN('Non-energy Multiplier'!Q$1),0)</f>
        <v>0</v>
      </c>
      <c r="R6" s="136">
        <f>$C6*VLOOKUP($A6,'Non-energy Multiplier'!$A$1:$AQ$44,COLUMN('Non-energy Multiplier'!R$1),0)</f>
        <v>0</v>
      </c>
      <c r="S6" s="136">
        <f>$C6*VLOOKUP($A6,'Non-energy Multiplier'!$A$1:$AQ$44,COLUMN('Non-energy Multiplier'!S$1),0)</f>
        <v>0</v>
      </c>
      <c r="T6" s="136">
        <f>$C6*VLOOKUP($A6,'Non-energy Multiplier'!$A$1:$AQ$44,COLUMN('Non-energy Multiplier'!T$1),0)</f>
        <v>0</v>
      </c>
      <c r="U6" s="136">
        <f>$C6*VLOOKUP($A6,'Non-energy Multiplier'!$A$1:$AQ$44,COLUMN('Non-energy Multiplier'!U$1),0)</f>
        <v>0</v>
      </c>
      <c r="V6" s="136">
        <f>$C6*VLOOKUP($A6,'Non-energy Multiplier'!$A$1:$AQ$44,COLUMN('Non-energy Multiplier'!V$1),0)</f>
        <v>0</v>
      </c>
      <c r="W6" s="136">
        <f>$C6*VLOOKUP($A6,'Non-energy Multiplier'!$A$1:$AQ$44,COLUMN('Non-energy Multiplier'!W$1),0)</f>
        <v>0</v>
      </c>
      <c r="X6" s="136">
        <f>$C6*VLOOKUP($A6,'Non-energy Multiplier'!$A$1:$AQ$44,COLUMN('Non-energy Multiplier'!X$1),0)</f>
        <v>0</v>
      </c>
      <c r="Y6" s="136">
        <f>$C6*VLOOKUP($A6,'Non-energy Multiplier'!$A$1:$AQ$44,COLUMN('Non-energy Multiplier'!Y$1),0)</f>
        <v>0</v>
      </c>
      <c r="Z6" s="136">
        <f>$C6*VLOOKUP($A6,'Non-energy Multiplier'!$A$1:$AQ$44,COLUMN('Non-energy Multiplier'!Z$1),0)</f>
        <v>0</v>
      </c>
      <c r="AA6" s="136">
        <f>$C6*VLOOKUP($A6,'Non-energy Multiplier'!$A$1:$AQ$44,COLUMN('Non-energy Multiplier'!AA$1),0)</f>
        <v>0</v>
      </c>
      <c r="AB6" s="136">
        <f>$C6*VLOOKUP($A6,'Non-energy Multiplier'!$A$1:$AQ$44,COLUMN('Non-energy Multiplier'!AB$1),0)</f>
        <v>0</v>
      </c>
      <c r="AC6" s="136">
        <f>$C6*VLOOKUP($A6,'Non-energy Multiplier'!$A$1:$AQ$44,COLUMN('Non-energy Multiplier'!AC$1),0)</f>
        <v>0</v>
      </c>
      <c r="AD6" s="136">
        <f>$C6*VLOOKUP($A6,'Non-energy Multiplier'!$A$1:$AQ$44,COLUMN('Non-energy Multiplier'!AD$1),0)</f>
        <v>0</v>
      </c>
      <c r="AE6" s="136">
        <f>$C6*VLOOKUP($A6,'Non-energy Multiplier'!$A$1:$AQ$44,COLUMN('Non-energy Multiplier'!AE$1),0)</f>
        <v>0</v>
      </c>
      <c r="AF6" s="136">
        <f>$C6*VLOOKUP($A6,'Non-energy Multiplier'!$A$1:$AQ$44,COLUMN('Non-energy Multiplier'!AF$1),0)</f>
        <v>0</v>
      </c>
      <c r="AG6" s="136">
        <f>$C6*VLOOKUP($A6,'Non-energy Multiplier'!$A$1:$AQ$44,COLUMN('Non-energy Multiplier'!AG$1),0)</f>
        <v>0</v>
      </c>
      <c r="AH6" s="136">
        <f>$C6*VLOOKUP($A6,'Non-energy Multiplier'!$A$1:$AQ$44,COLUMN('Non-energy Multiplier'!AH$1),0)</f>
        <v>0</v>
      </c>
      <c r="AI6" s="136">
        <f>$C6*VLOOKUP($A6,'Non-energy Multiplier'!$A$1:$AQ$44,COLUMN('Non-energy Multiplier'!AI$1),0)</f>
        <v>0</v>
      </c>
      <c r="AJ6" s="136">
        <f>$C6*VLOOKUP($A6,'Non-energy Multiplier'!$A$1:$AQ$44,COLUMN('Non-energy Multiplier'!AJ$1),0)</f>
        <v>0</v>
      </c>
      <c r="AK6" s="136">
        <f>$C6*VLOOKUP($A6,'Non-energy Multiplier'!$A$1:$AQ$44,COLUMN('Non-energy Multiplier'!AK$1),0)</f>
        <v>0</v>
      </c>
      <c r="AL6" s="136">
        <f>$C6*VLOOKUP($A6,'Non-energy Multiplier'!$A$1:$AQ$44,COLUMN('Non-energy Multiplier'!AL$1),0)</f>
        <v>0</v>
      </c>
      <c r="AM6" s="136">
        <f>$C6*VLOOKUP($A6,'Non-energy Multiplier'!$A$1:$AQ$44,COLUMN('Non-energy Multiplier'!AM$1),0)</f>
        <v>0</v>
      </c>
      <c r="AN6" s="136">
        <f>$C6*VLOOKUP($A6,'Non-energy Multiplier'!$A$1:$AQ$44,COLUMN('Non-energy Multiplier'!AN$1),0)</f>
        <v>0</v>
      </c>
      <c r="AO6" s="136">
        <f>$C6*VLOOKUP($A6,'Non-energy Multiplier'!$A$1:$AQ$44,COLUMN('Non-energy Multiplier'!AO$1),0)</f>
        <v>0</v>
      </c>
      <c r="AP6" s="136">
        <f>$C6*VLOOKUP($A6,'Non-energy Multiplier'!$A$1:$AQ$44,COLUMN('Non-energy Multiplier'!AP$1),0)</f>
        <v>0</v>
      </c>
      <c r="AQ6" s="136">
        <f>$C6*VLOOKUP($A6,'Non-energy Multiplier'!$A$1:$AQ$44,COLUMN('Non-energy Multiplier'!AQ$1),0)</f>
        <v>0</v>
      </c>
      <c r="AR6" s="136" t="str">
        <f>VLOOKUP($A6,'Sector Match'!$A$1:$B$43,2,0)</f>
        <v>other mining and quarrying 07T08</v>
      </c>
    </row>
    <row r="7" spans="1:44" x14ac:dyDescent="0.2">
      <c r="A7" s="12" t="s">
        <v>6</v>
      </c>
      <c r="B7" s="136">
        <f>'Non-energy Use 2019'!H120</f>
        <v>0</v>
      </c>
      <c r="C7" s="136">
        <f>'Non-energy Use 2020'!H119</f>
        <v>0</v>
      </c>
      <c r="D7" s="136">
        <f>$C7*VLOOKUP($A7,'Non-energy Multiplier'!$A$1:$AQ$44,COLUMN('Non-energy Multiplier'!D$1),0)</f>
        <v>0</v>
      </c>
      <c r="E7" s="136">
        <f>$C7*VLOOKUP($A7,'Non-energy Multiplier'!$A$1:$AQ$44,COLUMN('Non-energy Multiplier'!E$1),0)</f>
        <v>0</v>
      </c>
      <c r="F7" s="136">
        <f>$C7*VLOOKUP($A7,'Non-energy Multiplier'!$A$1:$AQ$44,COLUMN('Non-energy Multiplier'!F$1),0)</f>
        <v>0</v>
      </c>
      <c r="G7" s="136">
        <f>$C7*VLOOKUP($A7,'Non-energy Multiplier'!$A$1:$AQ$44,COLUMN('Non-energy Multiplier'!G$1),0)</f>
        <v>0</v>
      </c>
      <c r="H7" s="136">
        <f>$C7*VLOOKUP($A7,'Non-energy Multiplier'!$A$1:$AQ$44,COLUMN('Non-energy Multiplier'!H$1),0)</f>
        <v>0</v>
      </c>
      <c r="I7" s="136">
        <f>$C7*VLOOKUP($A7,'Non-energy Multiplier'!$A$1:$AQ$44,COLUMN('Non-energy Multiplier'!I$1),0)</f>
        <v>0</v>
      </c>
      <c r="J7" s="136">
        <f>$C7*VLOOKUP($A7,'Non-energy Multiplier'!$A$1:$AQ$44,COLUMN('Non-energy Multiplier'!J$1),0)</f>
        <v>0</v>
      </c>
      <c r="K7" s="136">
        <f>$C7*VLOOKUP($A7,'Non-energy Multiplier'!$A$1:$AQ$44,COLUMN('Non-energy Multiplier'!K$1),0)</f>
        <v>0</v>
      </c>
      <c r="L7" s="136">
        <f>$C7*VLOOKUP($A7,'Non-energy Multiplier'!$A$1:$AQ$44,COLUMN('Non-energy Multiplier'!L$1),0)</f>
        <v>0</v>
      </c>
      <c r="M7" s="136">
        <f>$C7*VLOOKUP($A7,'Non-energy Multiplier'!$A$1:$AQ$44,COLUMN('Non-energy Multiplier'!M$1),0)</f>
        <v>0</v>
      </c>
      <c r="N7" s="136">
        <f>$C7*VLOOKUP($A7,'Non-energy Multiplier'!$A$1:$AQ$44,COLUMN('Non-energy Multiplier'!N$1),0)</f>
        <v>0</v>
      </c>
      <c r="O7" s="136">
        <f>$C7*VLOOKUP($A7,'Non-energy Multiplier'!$A$1:$AQ$44,COLUMN('Non-energy Multiplier'!O$1),0)</f>
        <v>0</v>
      </c>
      <c r="P7" s="136">
        <f>$C7*VLOOKUP($A7,'Non-energy Multiplier'!$A$1:$AQ$44,COLUMN('Non-energy Multiplier'!P$1),0)</f>
        <v>0</v>
      </c>
      <c r="Q7" s="136">
        <f>$C7*VLOOKUP($A7,'Non-energy Multiplier'!$A$1:$AQ$44,COLUMN('Non-energy Multiplier'!Q$1),0)</f>
        <v>0</v>
      </c>
      <c r="R7" s="136">
        <f>$C7*VLOOKUP($A7,'Non-energy Multiplier'!$A$1:$AQ$44,COLUMN('Non-energy Multiplier'!R$1),0)</f>
        <v>0</v>
      </c>
      <c r="S7" s="136">
        <f>$C7*VLOOKUP($A7,'Non-energy Multiplier'!$A$1:$AQ$44,COLUMN('Non-energy Multiplier'!S$1),0)</f>
        <v>0</v>
      </c>
      <c r="T7" s="136">
        <f>$C7*VLOOKUP($A7,'Non-energy Multiplier'!$A$1:$AQ$44,COLUMN('Non-energy Multiplier'!T$1),0)</f>
        <v>0</v>
      </c>
      <c r="U7" s="136">
        <f>$C7*VLOOKUP($A7,'Non-energy Multiplier'!$A$1:$AQ$44,COLUMN('Non-energy Multiplier'!U$1),0)</f>
        <v>0</v>
      </c>
      <c r="V7" s="136">
        <f>$C7*VLOOKUP($A7,'Non-energy Multiplier'!$A$1:$AQ$44,COLUMN('Non-energy Multiplier'!V$1),0)</f>
        <v>0</v>
      </c>
      <c r="W7" s="136">
        <f>$C7*VLOOKUP($A7,'Non-energy Multiplier'!$A$1:$AQ$44,COLUMN('Non-energy Multiplier'!W$1),0)</f>
        <v>0</v>
      </c>
      <c r="X7" s="136">
        <f>$C7*VLOOKUP($A7,'Non-energy Multiplier'!$A$1:$AQ$44,COLUMN('Non-energy Multiplier'!X$1),0)</f>
        <v>0</v>
      </c>
      <c r="Y7" s="136">
        <f>$C7*VLOOKUP($A7,'Non-energy Multiplier'!$A$1:$AQ$44,COLUMN('Non-energy Multiplier'!Y$1),0)</f>
        <v>0</v>
      </c>
      <c r="Z7" s="136">
        <f>$C7*VLOOKUP($A7,'Non-energy Multiplier'!$A$1:$AQ$44,COLUMN('Non-energy Multiplier'!Z$1),0)</f>
        <v>0</v>
      </c>
      <c r="AA7" s="136">
        <f>$C7*VLOOKUP($A7,'Non-energy Multiplier'!$A$1:$AQ$44,COLUMN('Non-energy Multiplier'!AA$1),0)</f>
        <v>0</v>
      </c>
      <c r="AB7" s="136">
        <f>$C7*VLOOKUP($A7,'Non-energy Multiplier'!$A$1:$AQ$44,COLUMN('Non-energy Multiplier'!AB$1),0)</f>
        <v>0</v>
      </c>
      <c r="AC7" s="136">
        <f>$C7*VLOOKUP($A7,'Non-energy Multiplier'!$A$1:$AQ$44,COLUMN('Non-energy Multiplier'!AC$1),0)</f>
        <v>0</v>
      </c>
      <c r="AD7" s="136">
        <f>$C7*VLOOKUP($A7,'Non-energy Multiplier'!$A$1:$AQ$44,COLUMN('Non-energy Multiplier'!AD$1),0)</f>
        <v>0</v>
      </c>
      <c r="AE7" s="136">
        <f>$C7*VLOOKUP($A7,'Non-energy Multiplier'!$A$1:$AQ$44,COLUMN('Non-energy Multiplier'!AE$1),0)</f>
        <v>0</v>
      </c>
      <c r="AF7" s="136">
        <f>$C7*VLOOKUP($A7,'Non-energy Multiplier'!$A$1:$AQ$44,COLUMN('Non-energy Multiplier'!AF$1),0)</f>
        <v>0</v>
      </c>
      <c r="AG7" s="136">
        <f>$C7*VLOOKUP($A7,'Non-energy Multiplier'!$A$1:$AQ$44,COLUMN('Non-energy Multiplier'!AG$1),0)</f>
        <v>0</v>
      </c>
      <c r="AH7" s="136">
        <f>$C7*VLOOKUP($A7,'Non-energy Multiplier'!$A$1:$AQ$44,COLUMN('Non-energy Multiplier'!AH$1),0)</f>
        <v>0</v>
      </c>
      <c r="AI7" s="136">
        <f>$C7*VLOOKUP($A7,'Non-energy Multiplier'!$A$1:$AQ$44,COLUMN('Non-energy Multiplier'!AI$1),0)</f>
        <v>0</v>
      </c>
      <c r="AJ7" s="136">
        <f>$C7*VLOOKUP($A7,'Non-energy Multiplier'!$A$1:$AQ$44,COLUMN('Non-energy Multiplier'!AJ$1),0)</f>
        <v>0</v>
      </c>
      <c r="AK7" s="136">
        <f>$C7*VLOOKUP($A7,'Non-energy Multiplier'!$A$1:$AQ$44,COLUMN('Non-energy Multiplier'!AK$1),0)</f>
        <v>0</v>
      </c>
      <c r="AL7" s="136">
        <f>$C7*VLOOKUP($A7,'Non-energy Multiplier'!$A$1:$AQ$44,COLUMN('Non-energy Multiplier'!AL$1),0)</f>
        <v>0</v>
      </c>
      <c r="AM7" s="136">
        <f>$C7*VLOOKUP($A7,'Non-energy Multiplier'!$A$1:$AQ$44,COLUMN('Non-energy Multiplier'!AM$1),0)</f>
        <v>0</v>
      </c>
      <c r="AN7" s="136">
        <f>$C7*VLOOKUP($A7,'Non-energy Multiplier'!$A$1:$AQ$44,COLUMN('Non-energy Multiplier'!AN$1),0)</f>
        <v>0</v>
      </c>
      <c r="AO7" s="136">
        <f>$C7*VLOOKUP($A7,'Non-energy Multiplier'!$A$1:$AQ$44,COLUMN('Non-energy Multiplier'!AO$1),0)</f>
        <v>0</v>
      </c>
      <c r="AP7" s="136">
        <f>$C7*VLOOKUP($A7,'Non-energy Multiplier'!$A$1:$AQ$44,COLUMN('Non-energy Multiplier'!AP$1),0)</f>
        <v>0</v>
      </c>
      <c r="AQ7" s="136">
        <f>$C7*VLOOKUP($A7,'Non-energy Multiplier'!$A$1:$AQ$44,COLUMN('Non-energy Multiplier'!AQ$1),0)</f>
        <v>0</v>
      </c>
      <c r="AR7" s="136" t="str">
        <f>VLOOKUP($A7,'Sector Match'!$A$1:$B$43,2,0)</f>
        <v>other mining and quarrying 07T08</v>
      </c>
    </row>
    <row r="8" spans="1:44" x14ac:dyDescent="0.2">
      <c r="A8" s="12" t="s">
        <v>7</v>
      </c>
      <c r="B8" s="136">
        <f>'Non-energy Use 2019'!H121</f>
        <v>0</v>
      </c>
      <c r="C8" s="136">
        <f>'Non-energy Use 2020'!H120</f>
        <v>0</v>
      </c>
      <c r="D8" s="136">
        <f>$C8*VLOOKUP($A8,'Non-energy Multiplier'!$A$1:$AQ$44,COLUMN('Non-energy Multiplier'!D$1),0)</f>
        <v>0</v>
      </c>
      <c r="E8" s="136">
        <f>$C8*VLOOKUP($A8,'Non-energy Multiplier'!$A$1:$AQ$44,COLUMN('Non-energy Multiplier'!E$1),0)</f>
        <v>0</v>
      </c>
      <c r="F8" s="136">
        <f>$C8*VLOOKUP($A8,'Non-energy Multiplier'!$A$1:$AQ$44,COLUMN('Non-energy Multiplier'!F$1),0)</f>
        <v>0</v>
      </c>
      <c r="G8" s="136">
        <f>$C8*VLOOKUP($A8,'Non-energy Multiplier'!$A$1:$AQ$44,COLUMN('Non-energy Multiplier'!G$1),0)</f>
        <v>0</v>
      </c>
      <c r="H8" s="136">
        <f>$C8*VLOOKUP($A8,'Non-energy Multiplier'!$A$1:$AQ$44,COLUMN('Non-energy Multiplier'!H$1),0)</f>
        <v>0</v>
      </c>
      <c r="I8" s="136">
        <f>$C8*VLOOKUP($A8,'Non-energy Multiplier'!$A$1:$AQ$44,COLUMN('Non-energy Multiplier'!I$1),0)</f>
        <v>0</v>
      </c>
      <c r="J8" s="136">
        <f>$C8*VLOOKUP($A8,'Non-energy Multiplier'!$A$1:$AQ$44,COLUMN('Non-energy Multiplier'!J$1),0)</f>
        <v>0</v>
      </c>
      <c r="K8" s="136">
        <f>$C8*VLOOKUP($A8,'Non-energy Multiplier'!$A$1:$AQ$44,COLUMN('Non-energy Multiplier'!K$1),0)</f>
        <v>0</v>
      </c>
      <c r="L8" s="136">
        <f>$C8*VLOOKUP($A8,'Non-energy Multiplier'!$A$1:$AQ$44,COLUMN('Non-energy Multiplier'!L$1),0)</f>
        <v>0</v>
      </c>
      <c r="M8" s="136">
        <f>$C8*VLOOKUP($A8,'Non-energy Multiplier'!$A$1:$AQ$44,COLUMN('Non-energy Multiplier'!M$1),0)</f>
        <v>0</v>
      </c>
      <c r="N8" s="136">
        <f>$C8*VLOOKUP($A8,'Non-energy Multiplier'!$A$1:$AQ$44,COLUMN('Non-energy Multiplier'!N$1),0)</f>
        <v>0</v>
      </c>
      <c r="O8" s="136">
        <f>$C8*VLOOKUP($A8,'Non-energy Multiplier'!$A$1:$AQ$44,COLUMN('Non-energy Multiplier'!O$1),0)</f>
        <v>0</v>
      </c>
      <c r="P8" s="136">
        <f>$C8*VLOOKUP($A8,'Non-energy Multiplier'!$A$1:$AQ$44,COLUMN('Non-energy Multiplier'!P$1),0)</f>
        <v>0</v>
      </c>
      <c r="Q8" s="136">
        <f>$C8*VLOOKUP($A8,'Non-energy Multiplier'!$A$1:$AQ$44,COLUMN('Non-energy Multiplier'!Q$1),0)</f>
        <v>0</v>
      </c>
      <c r="R8" s="136">
        <f>$C8*VLOOKUP($A8,'Non-energy Multiplier'!$A$1:$AQ$44,COLUMN('Non-energy Multiplier'!R$1),0)</f>
        <v>0</v>
      </c>
      <c r="S8" s="136">
        <f>$C8*VLOOKUP($A8,'Non-energy Multiplier'!$A$1:$AQ$44,COLUMN('Non-energy Multiplier'!S$1),0)</f>
        <v>0</v>
      </c>
      <c r="T8" s="136">
        <f>$C8*VLOOKUP($A8,'Non-energy Multiplier'!$A$1:$AQ$44,COLUMN('Non-energy Multiplier'!T$1),0)</f>
        <v>0</v>
      </c>
      <c r="U8" s="136">
        <f>$C8*VLOOKUP($A8,'Non-energy Multiplier'!$A$1:$AQ$44,COLUMN('Non-energy Multiplier'!U$1),0)</f>
        <v>0</v>
      </c>
      <c r="V8" s="136">
        <f>$C8*VLOOKUP($A8,'Non-energy Multiplier'!$A$1:$AQ$44,COLUMN('Non-energy Multiplier'!V$1),0)</f>
        <v>0</v>
      </c>
      <c r="W8" s="136">
        <f>$C8*VLOOKUP($A8,'Non-energy Multiplier'!$A$1:$AQ$44,COLUMN('Non-energy Multiplier'!W$1),0)</f>
        <v>0</v>
      </c>
      <c r="X8" s="136">
        <f>$C8*VLOOKUP($A8,'Non-energy Multiplier'!$A$1:$AQ$44,COLUMN('Non-energy Multiplier'!X$1),0)</f>
        <v>0</v>
      </c>
      <c r="Y8" s="136">
        <f>$C8*VLOOKUP($A8,'Non-energy Multiplier'!$A$1:$AQ$44,COLUMN('Non-energy Multiplier'!Y$1),0)</f>
        <v>0</v>
      </c>
      <c r="Z8" s="136">
        <f>$C8*VLOOKUP($A8,'Non-energy Multiplier'!$A$1:$AQ$44,COLUMN('Non-energy Multiplier'!Z$1),0)</f>
        <v>0</v>
      </c>
      <c r="AA8" s="136">
        <f>$C8*VLOOKUP($A8,'Non-energy Multiplier'!$A$1:$AQ$44,COLUMN('Non-energy Multiplier'!AA$1),0)</f>
        <v>0</v>
      </c>
      <c r="AB8" s="136">
        <f>$C8*VLOOKUP($A8,'Non-energy Multiplier'!$A$1:$AQ$44,COLUMN('Non-energy Multiplier'!AB$1),0)</f>
        <v>0</v>
      </c>
      <c r="AC8" s="136">
        <f>$C8*VLOOKUP($A8,'Non-energy Multiplier'!$A$1:$AQ$44,COLUMN('Non-energy Multiplier'!AC$1),0)</f>
        <v>0</v>
      </c>
      <c r="AD8" s="136">
        <f>$C8*VLOOKUP($A8,'Non-energy Multiplier'!$A$1:$AQ$44,COLUMN('Non-energy Multiplier'!AD$1),0)</f>
        <v>0</v>
      </c>
      <c r="AE8" s="136">
        <f>$C8*VLOOKUP($A8,'Non-energy Multiplier'!$A$1:$AQ$44,COLUMN('Non-energy Multiplier'!AE$1),0)</f>
        <v>0</v>
      </c>
      <c r="AF8" s="136">
        <f>$C8*VLOOKUP($A8,'Non-energy Multiplier'!$A$1:$AQ$44,COLUMN('Non-energy Multiplier'!AF$1),0)</f>
        <v>0</v>
      </c>
      <c r="AG8" s="136">
        <f>$C8*VLOOKUP($A8,'Non-energy Multiplier'!$A$1:$AQ$44,COLUMN('Non-energy Multiplier'!AG$1),0)</f>
        <v>0</v>
      </c>
      <c r="AH8" s="136">
        <f>$C8*VLOOKUP($A8,'Non-energy Multiplier'!$A$1:$AQ$44,COLUMN('Non-energy Multiplier'!AH$1),0)</f>
        <v>0</v>
      </c>
      <c r="AI8" s="136">
        <f>$C8*VLOOKUP($A8,'Non-energy Multiplier'!$A$1:$AQ$44,COLUMN('Non-energy Multiplier'!AI$1),0)</f>
        <v>0</v>
      </c>
      <c r="AJ8" s="136">
        <f>$C8*VLOOKUP($A8,'Non-energy Multiplier'!$A$1:$AQ$44,COLUMN('Non-energy Multiplier'!AJ$1),0)</f>
        <v>0</v>
      </c>
      <c r="AK8" s="136">
        <f>$C8*VLOOKUP($A8,'Non-energy Multiplier'!$A$1:$AQ$44,COLUMN('Non-energy Multiplier'!AK$1),0)</f>
        <v>0</v>
      </c>
      <c r="AL8" s="136">
        <f>$C8*VLOOKUP($A8,'Non-energy Multiplier'!$A$1:$AQ$44,COLUMN('Non-energy Multiplier'!AL$1),0)</f>
        <v>0</v>
      </c>
      <c r="AM8" s="136">
        <f>$C8*VLOOKUP($A8,'Non-energy Multiplier'!$A$1:$AQ$44,COLUMN('Non-energy Multiplier'!AM$1),0)</f>
        <v>0</v>
      </c>
      <c r="AN8" s="136">
        <f>$C8*VLOOKUP($A8,'Non-energy Multiplier'!$A$1:$AQ$44,COLUMN('Non-energy Multiplier'!AN$1),0)</f>
        <v>0</v>
      </c>
      <c r="AO8" s="136">
        <f>$C8*VLOOKUP($A8,'Non-energy Multiplier'!$A$1:$AQ$44,COLUMN('Non-energy Multiplier'!AO$1),0)</f>
        <v>0</v>
      </c>
      <c r="AP8" s="136">
        <f>$C8*VLOOKUP($A8,'Non-energy Multiplier'!$A$1:$AQ$44,COLUMN('Non-energy Multiplier'!AP$1),0)</f>
        <v>0</v>
      </c>
      <c r="AQ8" s="136">
        <f>$C8*VLOOKUP($A8,'Non-energy Multiplier'!$A$1:$AQ$44,COLUMN('Non-energy Multiplier'!AQ$1),0)</f>
        <v>0</v>
      </c>
      <c r="AR8" s="136" t="str">
        <f>VLOOKUP($A8,'Sector Match'!$A$1:$B$43,2,0)</f>
        <v>Mining Support Service Activities 09</v>
      </c>
    </row>
    <row r="9" spans="1:44" x14ac:dyDescent="0.2">
      <c r="A9" s="12" t="s">
        <v>8</v>
      </c>
      <c r="B9" s="136">
        <f>'Non-energy Use 2019'!H122</f>
        <v>0</v>
      </c>
      <c r="C9" s="136">
        <f>'Non-energy Use 2020'!H121</f>
        <v>0</v>
      </c>
      <c r="D9" s="136">
        <f>$C9*VLOOKUP($A9,'Non-energy Multiplier'!$A$1:$AQ$44,COLUMN('Non-energy Multiplier'!D$1),0)</f>
        <v>0</v>
      </c>
      <c r="E9" s="136">
        <f>$C9*VLOOKUP($A9,'Non-energy Multiplier'!$A$1:$AQ$44,COLUMN('Non-energy Multiplier'!E$1),0)</f>
        <v>0</v>
      </c>
      <c r="F9" s="136">
        <f>$C9*VLOOKUP($A9,'Non-energy Multiplier'!$A$1:$AQ$44,COLUMN('Non-energy Multiplier'!F$1),0)</f>
        <v>0</v>
      </c>
      <c r="G9" s="136">
        <f>$C9*VLOOKUP($A9,'Non-energy Multiplier'!$A$1:$AQ$44,COLUMN('Non-energy Multiplier'!G$1),0)</f>
        <v>0</v>
      </c>
      <c r="H9" s="136">
        <f>$C9*VLOOKUP($A9,'Non-energy Multiplier'!$A$1:$AQ$44,COLUMN('Non-energy Multiplier'!H$1),0)</f>
        <v>0</v>
      </c>
      <c r="I9" s="136">
        <f>$C9*VLOOKUP($A9,'Non-energy Multiplier'!$A$1:$AQ$44,COLUMN('Non-energy Multiplier'!I$1),0)</f>
        <v>0</v>
      </c>
      <c r="J9" s="136">
        <f>$C9*VLOOKUP($A9,'Non-energy Multiplier'!$A$1:$AQ$44,COLUMN('Non-energy Multiplier'!J$1),0)</f>
        <v>0</v>
      </c>
      <c r="K9" s="136">
        <f>$C9*VLOOKUP($A9,'Non-energy Multiplier'!$A$1:$AQ$44,COLUMN('Non-energy Multiplier'!K$1),0)</f>
        <v>0</v>
      </c>
      <c r="L9" s="136">
        <f>$C9*VLOOKUP($A9,'Non-energy Multiplier'!$A$1:$AQ$44,COLUMN('Non-energy Multiplier'!L$1),0)</f>
        <v>0</v>
      </c>
      <c r="M9" s="136">
        <f>$C9*VLOOKUP($A9,'Non-energy Multiplier'!$A$1:$AQ$44,COLUMN('Non-energy Multiplier'!M$1),0)</f>
        <v>0</v>
      </c>
      <c r="N9" s="136">
        <f>$C9*VLOOKUP($A9,'Non-energy Multiplier'!$A$1:$AQ$44,COLUMN('Non-energy Multiplier'!N$1),0)</f>
        <v>0</v>
      </c>
      <c r="O9" s="136">
        <f>$C9*VLOOKUP($A9,'Non-energy Multiplier'!$A$1:$AQ$44,COLUMN('Non-energy Multiplier'!O$1),0)</f>
        <v>0</v>
      </c>
      <c r="P9" s="136">
        <f>$C9*VLOOKUP($A9,'Non-energy Multiplier'!$A$1:$AQ$44,COLUMN('Non-energy Multiplier'!P$1),0)</f>
        <v>0</v>
      </c>
      <c r="Q9" s="136">
        <f>$C9*VLOOKUP($A9,'Non-energy Multiplier'!$A$1:$AQ$44,COLUMN('Non-energy Multiplier'!Q$1),0)</f>
        <v>0</v>
      </c>
      <c r="R9" s="136">
        <f>$C9*VLOOKUP($A9,'Non-energy Multiplier'!$A$1:$AQ$44,COLUMN('Non-energy Multiplier'!R$1),0)</f>
        <v>0</v>
      </c>
      <c r="S9" s="136">
        <f>$C9*VLOOKUP($A9,'Non-energy Multiplier'!$A$1:$AQ$44,COLUMN('Non-energy Multiplier'!S$1),0)</f>
        <v>0</v>
      </c>
      <c r="T9" s="136">
        <f>$C9*VLOOKUP($A9,'Non-energy Multiplier'!$A$1:$AQ$44,COLUMN('Non-energy Multiplier'!T$1),0)</f>
        <v>0</v>
      </c>
      <c r="U9" s="136">
        <f>$C9*VLOOKUP($A9,'Non-energy Multiplier'!$A$1:$AQ$44,COLUMN('Non-energy Multiplier'!U$1),0)</f>
        <v>0</v>
      </c>
      <c r="V9" s="136">
        <f>$C9*VLOOKUP($A9,'Non-energy Multiplier'!$A$1:$AQ$44,COLUMN('Non-energy Multiplier'!V$1),0)</f>
        <v>0</v>
      </c>
      <c r="W9" s="136">
        <f>$C9*VLOOKUP($A9,'Non-energy Multiplier'!$A$1:$AQ$44,COLUMN('Non-energy Multiplier'!W$1),0)</f>
        <v>0</v>
      </c>
      <c r="X9" s="136">
        <f>$C9*VLOOKUP($A9,'Non-energy Multiplier'!$A$1:$AQ$44,COLUMN('Non-energy Multiplier'!X$1),0)</f>
        <v>0</v>
      </c>
      <c r="Y9" s="136">
        <f>$C9*VLOOKUP($A9,'Non-energy Multiplier'!$A$1:$AQ$44,COLUMN('Non-energy Multiplier'!Y$1),0)</f>
        <v>0</v>
      </c>
      <c r="Z9" s="136">
        <f>$C9*VLOOKUP($A9,'Non-energy Multiplier'!$A$1:$AQ$44,COLUMN('Non-energy Multiplier'!Z$1),0)</f>
        <v>0</v>
      </c>
      <c r="AA9" s="136">
        <f>$C9*VLOOKUP($A9,'Non-energy Multiplier'!$A$1:$AQ$44,COLUMN('Non-energy Multiplier'!AA$1),0)</f>
        <v>0</v>
      </c>
      <c r="AB9" s="136">
        <f>$C9*VLOOKUP($A9,'Non-energy Multiplier'!$A$1:$AQ$44,COLUMN('Non-energy Multiplier'!AB$1),0)</f>
        <v>0</v>
      </c>
      <c r="AC9" s="136">
        <f>$C9*VLOOKUP($A9,'Non-energy Multiplier'!$A$1:$AQ$44,COLUMN('Non-energy Multiplier'!AC$1),0)</f>
        <v>0</v>
      </c>
      <c r="AD9" s="136">
        <f>$C9*VLOOKUP($A9,'Non-energy Multiplier'!$A$1:$AQ$44,COLUMN('Non-energy Multiplier'!AD$1),0)</f>
        <v>0</v>
      </c>
      <c r="AE9" s="136">
        <f>$C9*VLOOKUP($A9,'Non-energy Multiplier'!$A$1:$AQ$44,COLUMN('Non-energy Multiplier'!AE$1),0)</f>
        <v>0</v>
      </c>
      <c r="AF9" s="136">
        <f>$C9*VLOOKUP($A9,'Non-energy Multiplier'!$A$1:$AQ$44,COLUMN('Non-energy Multiplier'!AF$1),0)</f>
        <v>0</v>
      </c>
      <c r="AG9" s="136">
        <f>$C9*VLOOKUP($A9,'Non-energy Multiplier'!$A$1:$AQ$44,COLUMN('Non-energy Multiplier'!AG$1),0)</f>
        <v>0</v>
      </c>
      <c r="AH9" s="136">
        <f>$C9*VLOOKUP($A9,'Non-energy Multiplier'!$A$1:$AQ$44,COLUMN('Non-energy Multiplier'!AH$1),0)</f>
        <v>0</v>
      </c>
      <c r="AI9" s="136">
        <f>$C9*VLOOKUP($A9,'Non-energy Multiplier'!$A$1:$AQ$44,COLUMN('Non-energy Multiplier'!AI$1),0)</f>
        <v>0</v>
      </c>
      <c r="AJ9" s="136">
        <f>$C9*VLOOKUP($A9,'Non-energy Multiplier'!$A$1:$AQ$44,COLUMN('Non-energy Multiplier'!AJ$1),0)</f>
        <v>0</v>
      </c>
      <c r="AK9" s="136">
        <f>$C9*VLOOKUP($A9,'Non-energy Multiplier'!$A$1:$AQ$44,COLUMN('Non-energy Multiplier'!AK$1),0)</f>
        <v>0</v>
      </c>
      <c r="AL9" s="136">
        <f>$C9*VLOOKUP($A9,'Non-energy Multiplier'!$A$1:$AQ$44,COLUMN('Non-energy Multiplier'!AL$1),0)</f>
        <v>0</v>
      </c>
      <c r="AM9" s="136">
        <f>$C9*VLOOKUP($A9,'Non-energy Multiplier'!$A$1:$AQ$44,COLUMN('Non-energy Multiplier'!AM$1),0)</f>
        <v>0</v>
      </c>
      <c r="AN9" s="136">
        <f>$C9*VLOOKUP($A9,'Non-energy Multiplier'!$A$1:$AQ$44,COLUMN('Non-energy Multiplier'!AN$1),0)</f>
        <v>0</v>
      </c>
      <c r="AO9" s="136">
        <f>$C9*VLOOKUP($A9,'Non-energy Multiplier'!$A$1:$AQ$44,COLUMN('Non-energy Multiplier'!AO$1),0)</f>
        <v>0</v>
      </c>
      <c r="AP9" s="136">
        <f>$C9*VLOOKUP($A9,'Non-energy Multiplier'!$A$1:$AQ$44,COLUMN('Non-energy Multiplier'!AP$1),0)</f>
        <v>0</v>
      </c>
      <c r="AQ9" s="136">
        <f>$C9*VLOOKUP($A9,'Non-energy Multiplier'!$A$1:$AQ$44,COLUMN('Non-energy Multiplier'!AQ$1),0)</f>
        <v>0</v>
      </c>
      <c r="AR9" s="136" t="str">
        <f>VLOOKUP($A9,'Sector Match'!$A$1:$B$43,2,0)</f>
        <v>Mining Support Service Activities 09</v>
      </c>
    </row>
    <row r="10" spans="1:44" x14ac:dyDescent="0.2">
      <c r="A10" s="12" t="s">
        <v>9</v>
      </c>
      <c r="B10" s="136">
        <f>'Non-energy Use 2019'!H123</f>
        <v>0</v>
      </c>
      <c r="C10" s="136">
        <f>'Non-energy Use 2020'!H122</f>
        <v>0</v>
      </c>
      <c r="D10" s="136">
        <f>$C10*VLOOKUP($A10,'Non-energy Multiplier'!$A$1:$AQ$44,COLUMN('Non-energy Multiplier'!D$1),0)</f>
        <v>0</v>
      </c>
      <c r="E10" s="136">
        <f>$C10*VLOOKUP($A10,'Non-energy Multiplier'!$A$1:$AQ$44,COLUMN('Non-energy Multiplier'!E$1),0)</f>
        <v>0</v>
      </c>
      <c r="F10" s="136">
        <f>$C10*VLOOKUP($A10,'Non-energy Multiplier'!$A$1:$AQ$44,COLUMN('Non-energy Multiplier'!F$1),0)</f>
        <v>0</v>
      </c>
      <c r="G10" s="136">
        <f>$C10*VLOOKUP($A10,'Non-energy Multiplier'!$A$1:$AQ$44,COLUMN('Non-energy Multiplier'!G$1),0)</f>
        <v>0</v>
      </c>
      <c r="H10" s="136">
        <f>$C10*VLOOKUP($A10,'Non-energy Multiplier'!$A$1:$AQ$44,COLUMN('Non-energy Multiplier'!H$1),0)</f>
        <v>0</v>
      </c>
      <c r="I10" s="136">
        <f>$C10*VLOOKUP($A10,'Non-energy Multiplier'!$A$1:$AQ$44,COLUMN('Non-energy Multiplier'!I$1),0)</f>
        <v>0</v>
      </c>
      <c r="J10" s="136">
        <f>$C10*VLOOKUP($A10,'Non-energy Multiplier'!$A$1:$AQ$44,COLUMN('Non-energy Multiplier'!J$1),0)</f>
        <v>0</v>
      </c>
      <c r="K10" s="136">
        <f>$C10*VLOOKUP($A10,'Non-energy Multiplier'!$A$1:$AQ$44,COLUMN('Non-energy Multiplier'!K$1),0)</f>
        <v>0</v>
      </c>
      <c r="L10" s="136">
        <f>$C10*VLOOKUP($A10,'Non-energy Multiplier'!$A$1:$AQ$44,COLUMN('Non-energy Multiplier'!L$1),0)</f>
        <v>0</v>
      </c>
      <c r="M10" s="136">
        <f>$C10*VLOOKUP($A10,'Non-energy Multiplier'!$A$1:$AQ$44,COLUMN('Non-energy Multiplier'!M$1),0)</f>
        <v>0</v>
      </c>
      <c r="N10" s="136">
        <f>$C10*VLOOKUP($A10,'Non-energy Multiplier'!$A$1:$AQ$44,COLUMN('Non-energy Multiplier'!N$1),0)</f>
        <v>0</v>
      </c>
      <c r="O10" s="136">
        <f>$C10*VLOOKUP($A10,'Non-energy Multiplier'!$A$1:$AQ$44,COLUMN('Non-energy Multiplier'!O$1),0)</f>
        <v>0</v>
      </c>
      <c r="P10" s="136">
        <f>$C10*VLOOKUP($A10,'Non-energy Multiplier'!$A$1:$AQ$44,COLUMN('Non-energy Multiplier'!P$1),0)</f>
        <v>0</v>
      </c>
      <c r="Q10" s="136">
        <f>$C10*VLOOKUP($A10,'Non-energy Multiplier'!$A$1:$AQ$44,COLUMN('Non-energy Multiplier'!Q$1),0)</f>
        <v>0</v>
      </c>
      <c r="R10" s="136">
        <f>$C10*VLOOKUP($A10,'Non-energy Multiplier'!$A$1:$AQ$44,COLUMN('Non-energy Multiplier'!R$1),0)</f>
        <v>0</v>
      </c>
      <c r="S10" s="136">
        <f>$C10*VLOOKUP($A10,'Non-energy Multiplier'!$A$1:$AQ$44,COLUMN('Non-energy Multiplier'!S$1),0)</f>
        <v>0</v>
      </c>
      <c r="T10" s="136">
        <f>$C10*VLOOKUP($A10,'Non-energy Multiplier'!$A$1:$AQ$44,COLUMN('Non-energy Multiplier'!T$1),0)</f>
        <v>0</v>
      </c>
      <c r="U10" s="136">
        <f>$C10*VLOOKUP($A10,'Non-energy Multiplier'!$A$1:$AQ$44,COLUMN('Non-energy Multiplier'!U$1),0)</f>
        <v>0</v>
      </c>
      <c r="V10" s="136">
        <f>$C10*VLOOKUP($A10,'Non-energy Multiplier'!$A$1:$AQ$44,COLUMN('Non-energy Multiplier'!V$1),0)</f>
        <v>0</v>
      </c>
      <c r="W10" s="136">
        <f>$C10*VLOOKUP($A10,'Non-energy Multiplier'!$A$1:$AQ$44,COLUMN('Non-energy Multiplier'!W$1),0)</f>
        <v>0</v>
      </c>
      <c r="X10" s="136">
        <f>$C10*VLOOKUP($A10,'Non-energy Multiplier'!$A$1:$AQ$44,COLUMN('Non-energy Multiplier'!X$1),0)</f>
        <v>0</v>
      </c>
      <c r="Y10" s="136">
        <f>$C10*VLOOKUP($A10,'Non-energy Multiplier'!$A$1:$AQ$44,COLUMN('Non-energy Multiplier'!Y$1),0)</f>
        <v>0</v>
      </c>
      <c r="Z10" s="136">
        <f>$C10*VLOOKUP($A10,'Non-energy Multiplier'!$A$1:$AQ$44,COLUMN('Non-energy Multiplier'!Z$1),0)</f>
        <v>0</v>
      </c>
      <c r="AA10" s="136">
        <f>$C10*VLOOKUP($A10,'Non-energy Multiplier'!$A$1:$AQ$44,COLUMN('Non-energy Multiplier'!AA$1),0)</f>
        <v>0</v>
      </c>
      <c r="AB10" s="136">
        <f>$C10*VLOOKUP($A10,'Non-energy Multiplier'!$A$1:$AQ$44,COLUMN('Non-energy Multiplier'!AB$1),0)</f>
        <v>0</v>
      </c>
      <c r="AC10" s="136">
        <f>$C10*VLOOKUP($A10,'Non-energy Multiplier'!$A$1:$AQ$44,COLUMN('Non-energy Multiplier'!AC$1),0)</f>
        <v>0</v>
      </c>
      <c r="AD10" s="136">
        <f>$C10*VLOOKUP($A10,'Non-energy Multiplier'!$A$1:$AQ$44,COLUMN('Non-energy Multiplier'!AD$1),0)</f>
        <v>0</v>
      </c>
      <c r="AE10" s="136">
        <f>$C10*VLOOKUP($A10,'Non-energy Multiplier'!$A$1:$AQ$44,COLUMN('Non-energy Multiplier'!AE$1),0)</f>
        <v>0</v>
      </c>
      <c r="AF10" s="136">
        <f>$C10*VLOOKUP($A10,'Non-energy Multiplier'!$A$1:$AQ$44,COLUMN('Non-energy Multiplier'!AF$1),0)</f>
        <v>0</v>
      </c>
      <c r="AG10" s="136">
        <f>$C10*VLOOKUP($A10,'Non-energy Multiplier'!$A$1:$AQ$44,COLUMN('Non-energy Multiplier'!AG$1),0)</f>
        <v>0</v>
      </c>
      <c r="AH10" s="136">
        <f>$C10*VLOOKUP($A10,'Non-energy Multiplier'!$A$1:$AQ$44,COLUMN('Non-energy Multiplier'!AH$1),0)</f>
        <v>0</v>
      </c>
      <c r="AI10" s="136">
        <f>$C10*VLOOKUP($A10,'Non-energy Multiplier'!$A$1:$AQ$44,COLUMN('Non-energy Multiplier'!AI$1),0)</f>
        <v>0</v>
      </c>
      <c r="AJ10" s="136">
        <f>$C10*VLOOKUP($A10,'Non-energy Multiplier'!$A$1:$AQ$44,COLUMN('Non-energy Multiplier'!AJ$1),0)</f>
        <v>0</v>
      </c>
      <c r="AK10" s="136">
        <f>$C10*VLOOKUP($A10,'Non-energy Multiplier'!$A$1:$AQ$44,COLUMN('Non-energy Multiplier'!AK$1),0)</f>
        <v>0</v>
      </c>
      <c r="AL10" s="136">
        <f>$C10*VLOOKUP($A10,'Non-energy Multiplier'!$A$1:$AQ$44,COLUMN('Non-energy Multiplier'!AL$1),0)</f>
        <v>0</v>
      </c>
      <c r="AM10" s="136">
        <f>$C10*VLOOKUP($A10,'Non-energy Multiplier'!$A$1:$AQ$44,COLUMN('Non-energy Multiplier'!AM$1),0)</f>
        <v>0</v>
      </c>
      <c r="AN10" s="136">
        <f>$C10*VLOOKUP($A10,'Non-energy Multiplier'!$A$1:$AQ$44,COLUMN('Non-energy Multiplier'!AN$1),0)</f>
        <v>0</v>
      </c>
      <c r="AO10" s="136">
        <f>$C10*VLOOKUP($A10,'Non-energy Multiplier'!$A$1:$AQ$44,COLUMN('Non-energy Multiplier'!AO$1),0)</f>
        <v>0</v>
      </c>
      <c r="AP10" s="136">
        <f>$C10*VLOOKUP($A10,'Non-energy Multiplier'!$A$1:$AQ$44,COLUMN('Non-energy Multiplier'!AP$1),0)</f>
        <v>0</v>
      </c>
      <c r="AQ10" s="136">
        <f>$C10*VLOOKUP($A10,'Non-energy Multiplier'!$A$1:$AQ$44,COLUMN('Non-energy Multiplier'!AQ$1),0)</f>
        <v>0</v>
      </c>
      <c r="AR10" s="136" t="str">
        <f>VLOOKUP($A10,'Sector Match'!$A$1:$B$43,2,0)</f>
        <v>food beverage and tobacco 10T12</v>
      </c>
    </row>
    <row r="11" spans="1:44" x14ac:dyDescent="0.2">
      <c r="A11" s="12" t="s">
        <v>10</v>
      </c>
      <c r="B11" s="136">
        <f>'Non-energy Use 2019'!H124</f>
        <v>0</v>
      </c>
      <c r="C11" s="136">
        <f>'Non-energy Use 2020'!H123</f>
        <v>0</v>
      </c>
      <c r="D11" s="136">
        <f>$C11*VLOOKUP($A11,'Non-energy Multiplier'!$A$1:$AQ$44,COLUMN('Non-energy Multiplier'!D$1),0)</f>
        <v>0</v>
      </c>
      <c r="E11" s="136">
        <f>$C11*VLOOKUP($A11,'Non-energy Multiplier'!$A$1:$AQ$44,COLUMN('Non-energy Multiplier'!E$1),0)</f>
        <v>0</v>
      </c>
      <c r="F11" s="136">
        <f>$C11*VLOOKUP($A11,'Non-energy Multiplier'!$A$1:$AQ$44,COLUMN('Non-energy Multiplier'!F$1),0)</f>
        <v>0</v>
      </c>
      <c r="G11" s="136">
        <f>$C11*VLOOKUP($A11,'Non-energy Multiplier'!$A$1:$AQ$44,COLUMN('Non-energy Multiplier'!G$1),0)</f>
        <v>0</v>
      </c>
      <c r="H11" s="136">
        <f>$C11*VLOOKUP($A11,'Non-energy Multiplier'!$A$1:$AQ$44,COLUMN('Non-energy Multiplier'!H$1),0)</f>
        <v>0</v>
      </c>
      <c r="I11" s="136">
        <f>$C11*VLOOKUP($A11,'Non-energy Multiplier'!$A$1:$AQ$44,COLUMN('Non-energy Multiplier'!I$1),0)</f>
        <v>0</v>
      </c>
      <c r="J11" s="136">
        <f>$C11*VLOOKUP($A11,'Non-energy Multiplier'!$A$1:$AQ$44,COLUMN('Non-energy Multiplier'!J$1),0)</f>
        <v>0</v>
      </c>
      <c r="K11" s="136">
        <f>$C11*VLOOKUP($A11,'Non-energy Multiplier'!$A$1:$AQ$44,COLUMN('Non-energy Multiplier'!K$1),0)</f>
        <v>0</v>
      </c>
      <c r="L11" s="136">
        <f>$C11*VLOOKUP($A11,'Non-energy Multiplier'!$A$1:$AQ$44,COLUMN('Non-energy Multiplier'!L$1),0)</f>
        <v>0</v>
      </c>
      <c r="M11" s="136">
        <f>$C11*VLOOKUP($A11,'Non-energy Multiplier'!$A$1:$AQ$44,COLUMN('Non-energy Multiplier'!M$1),0)</f>
        <v>0</v>
      </c>
      <c r="N11" s="136">
        <f>$C11*VLOOKUP($A11,'Non-energy Multiplier'!$A$1:$AQ$44,COLUMN('Non-energy Multiplier'!N$1),0)</f>
        <v>0</v>
      </c>
      <c r="O11" s="136">
        <f>$C11*VLOOKUP($A11,'Non-energy Multiplier'!$A$1:$AQ$44,COLUMN('Non-energy Multiplier'!O$1),0)</f>
        <v>0</v>
      </c>
      <c r="P11" s="136">
        <f>$C11*VLOOKUP($A11,'Non-energy Multiplier'!$A$1:$AQ$44,COLUMN('Non-energy Multiplier'!P$1),0)</f>
        <v>0</v>
      </c>
      <c r="Q11" s="136">
        <f>$C11*VLOOKUP($A11,'Non-energy Multiplier'!$A$1:$AQ$44,COLUMN('Non-energy Multiplier'!Q$1),0)</f>
        <v>0</v>
      </c>
      <c r="R11" s="136">
        <f>$C11*VLOOKUP($A11,'Non-energy Multiplier'!$A$1:$AQ$44,COLUMN('Non-energy Multiplier'!R$1),0)</f>
        <v>0</v>
      </c>
      <c r="S11" s="136">
        <f>$C11*VLOOKUP($A11,'Non-energy Multiplier'!$A$1:$AQ$44,COLUMN('Non-energy Multiplier'!S$1),0)</f>
        <v>0</v>
      </c>
      <c r="T11" s="136">
        <f>$C11*VLOOKUP($A11,'Non-energy Multiplier'!$A$1:$AQ$44,COLUMN('Non-energy Multiplier'!T$1),0)</f>
        <v>0</v>
      </c>
      <c r="U11" s="136">
        <f>$C11*VLOOKUP($A11,'Non-energy Multiplier'!$A$1:$AQ$44,COLUMN('Non-energy Multiplier'!U$1),0)</f>
        <v>0</v>
      </c>
      <c r="V11" s="136">
        <f>$C11*VLOOKUP($A11,'Non-energy Multiplier'!$A$1:$AQ$44,COLUMN('Non-energy Multiplier'!V$1),0)</f>
        <v>0</v>
      </c>
      <c r="W11" s="136">
        <f>$C11*VLOOKUP($A11,'Non-energy Multiplier'!$A$1:$AQ$44,COLUMN('Non-energy Multiplier'!W$1),0)</f>
        <v>0</v>
      </c>
      <c r="X11" s="136">
        <f>$C11*VLOOKUP($A11,'Non-energy Multiplier'!$A$1:$AQ$44,COLUMN('Non-energy Multiplier'!X$1),0)</f>
        <v>0</v>
      </c>
      <c r="Y11" s="136">
        <f>$C11*VLOOKUP($A11,'Non-energy Multiplier'!$A$1:$AQ$44,COLUMN('Non-energy Multiplier'!Y$1),0)</f>
        <v>0</v>
      </c>
      <c r="Z11" s="136">
        <f>$C11*VLOOKUP($A11,'Non-energy Multiplier'!$A$1:$AQ$44,COLUMN('Non-energy Multiplier'!Z$1),0)</f>
        <v>0</v>
      </c>
      <c r="AA11" s="136">
        <f>$C11*VLOOKUP($A11,'Non-energy Multiplier'!$A$1:$AQ$44,COLUMN('Non-energy Multiplier'!AA$1),0)</f>
        <v>0</v>
      </c>
      <c r="AB11" s="136">
        <f>$C11*VLOOKUP($A11,'Non-energy Multiplier'!$A$1:$AQ$44,COLUMN('Non-energy Multiplier'!AB$1),0)</f>
        <v>0</v>
      </c>
      <c r="AC11" s="136">
        <f>$C11*VLOOKUP($A11,'Non-energy Multiplier'!$A$1:$AQ$44,COLUMN('Non-energy Multiplier'!AC$1),0)</f>
        <v>0</v>
      </c>
      <c r="AD11" s="136">
        <f>$C11*VLOOKUP($A11,'Non-energy Multiplier'!$A$1:$AQ$44,COLUMN('Non-energy Multiplier'!AD$1),0)</f>
        <v>0</v>
      </c>
      <c r="AE11" s="136">
        <f>$C11*VLOOKUP($A11,'Non-energy Multiplier'!$A$1:$AQ$44,COLUMN('Non-energy Multiplier'!AE$1),0)</f>
        <v>0</v>
      </c>
      <c r="AF11" s="136">
        <f>$C11*VLOOKUP($A11,'Non-energy Multiplier'!$A$1:$AQ$44,COLUMN('Non-energy Multiplier'!AF$1),0)</f>
        <v>0</v>
      </c>
      <c r="AG11" s="136">
        <f>$C11*VLOOKUP($A11,'Non-energy Multiplier'!$A$1:$AQ$44,COLUMN('Non-energy Multiplier'!AG$1),0)</f>
        <v>0</v>
      </c>
      <c r="AH11" s="136">
        <f>$C11*VLOOKUP($A11,'Non-energy Multiplier'!$A$1:$AQ$44,COLUMN('Non-energy Multiplier'!AH$1),0)</f>
        <v>0</v>
      </c>
      <c r="AI11" s="136">
        <f>$C11*VLOOKUP($A11,'Non-energy Multiplier'!$A$1:$AQ$44,COLUMN('Non-energy Multiplier'!AI$1),0)</f>
        <v>0</v>
      </c>
      <c r="AJ11" s="136">
        <f>$C11*VLOOKUP($A11,'Non-energy Multiplier'!$A$1:$AQ$44,COLUMN('Non-energy Multiplier'!AJ$1),0)</f>
        <v>0</v>
      </c>
      <c r="AK11" s="136">
        <f>$C11*VLOOKUP($A11,'Non-energy Multiplier'!$A$1:$AQ$44,COLUMN('Non-energy Multiplier'!AK$1),0)</f>
        <v>0</v>
      </c>
      <c r="AL11" s="136">
        <f>$C11*VLOOKUP($A11,'Non-energy Multiplier'!$A$1:$AQ$44,COLUMN('Non-energy Multiplier'!AL$1),0)</f>
        <v>0</v>
      </c>
      <c r="AM11" s="136">
        <f>$C11*VLOOKUP($A11,'Non-energy Multiplier'!$A$1:$AQ$44,COLUMN('Non-energy Multiplier'!AM$1),0)</f>
        <v>0</v>
      </c>
      <c r="AN11" s="136">
        <f>$C11*VLOOKUP($A11,'Non-energy Multiplier'!$A$1:$AQ$44,COLUMN('Non-energy Multiplier'!AN$1),0)</f>
        <v>0</v>
      </c>
      <c r="AO11" s="136">
        <f>$C11*VLOOKUP($A11,'Non-energy Multiplier'!$A$1:$AQ$44,COLUMN('Non-energy Multiplier'!AO$1),0)</f>
        <v>0</v>
      </c>
      <c r="AP11" s="136">
        <f>$C11*VLOOKUP($A11,'Non-energy Multiplier'!$A$1:$AQ$44,COLUMN('Non-energy Multiplier'!AP$1),0)</f>
        <v>0</v>
      </c>
      <c r="AQ11" s="136">
        <f>$C11*VLOOKUP($A11,'Non-energy Multiplier'!$A$1:$AQ$44,COLUMN('Non-energy Multiplier'!AQ$1),0)</f>
        <v>0</v>
      </c>
      <c r="AR11" s="136" t="str">
        <f>VLOOKUP($A11,'Sector Match'!$A$1:$B$43,2,0)</f>
        <v>food beverage and tobacco 10T12</v>
      </c>
    </row>
    <row r="12" spans="1:44" x14ac:dyDescent="0.2">
      <c r="A12" s="12" t="s">
        <v>11</v>
      </c>
      <c r="B12" s="136">
        <f>'Non-energy Use 2019'!H125</f>
        <v>0</v>
      </c>
      <c r="C12" s="136">
        <f>'Non-energy Use 2020'!H124</f>
        <v>0</v>
      </c>
      <c r="D12" s="136">
        <f>$C12*VLOOKUP($A12,'Non-energy Multiplier'!$A$1:$AQ$44,COLUMN('Non-energy Multiplier'!D$1),0)</f>
        <v>0</v>
      </c>
      <c r="E12" s="136">
        <f>$C12*VLOOKUP($A12,'Non-energy Multiplier'!$A$1:$AQ$44,COLUMN('Non-energy Multiplier'!E$1),0)</f>
        <v>0</v>
      </c>
      <c r="F12" s="136">
        <f>$C12*VLOOKUP($A12,'Non-energy Multiplier'!$A$1:$AQ$44,COLUMN('Non-energy Multiplier'!F$1),0)</f>
        <v>0</v>
      </c>
      <c r="G12" s="136">
        <f>$C12*VLOOKUP($A12,'Non-energy Multiplier'!$A$1:$AQ$44,COLUMN('Non-energy Multiplier'!G$1),0)</f>
        <v>0</v>
      </c>
      <c r="H12" s="136">
        <f>$C12*VLOOKUP($A12,'Non-energy Multiplier'!$A$1:$AQ$44,COLUMN('Non-energy Multiplier'!H$1),0)</f>
        <v>0</v>
      </c>
      <c r="I12" s="136">
        <f>$C12*VLOOKUP($A12,'Non-energy Multiplier'!$A$1:$AQ$44,COLUMN('Non-energy Multiplier'!I$1),0)</f>
        <v>0</v>
      </c>
      <c r="J12" s="136">
        <f>$C12*VLOOKUP($A12,'Non-energy Multiplier'!$A$1:$AQ$44,COLUMN('Non-energy Multiplier'!J$1),0)</f>
        <v>0</v>
      </c>
      <c r="K12" s="136">
        <f>$C12*VLOOKUP($A12,'Non-energy Multiplier'!$A$1:$AQ$44,COLUMN('Non-energy Multiplier'!K$1),0)</f>
        <v>0</v>
      </c>
      <c r="L12" s="136">
        <f>$C12*VLOOKUP($A12,'Non-energy Multiplier'!$A$1:$AQ$44,COLUMN('Non-energy Multiplier'!L$1),0)</f>
        <v>0</v>
      </c>
      <c r="M12" s="136">
        <f>$C12*VLOOKUP($A12,'Non-energy Multiplier'!$A$1:$AQ$44,COLUMN('Non-energy Multiplier'!M$1),0)</f>
        <v>0</v>
      </c>
      <c r="N12" s="136">
        <f>$C12*VLOOKUP($A12,'Non-energy Multiplier'!$A$1:$AQ$44,COLUMN('Non-energy Multiplier'!N$1),0)</f>
        <v>0</v>
      </c>
      <c r="O12" s="136">
        <f>$C12*VLOOKUP($A12,'Non-energy Multiplier'!$A$1:$AQ$44,COLUMN('Non-energy Multiplier'!O$1),0)</f>
        <v>0</v>
      </c>
      <c r="P12" s="136">
        <f>$C12*VLOOKUP($A12,'Non-energy Multiplier'!$A$1:$AQ$44,COLUMN('Non-energy Multiplier'!P$1),0)</f>
        <v>0</v>
      </c>
      <c r="Q12" s="136">
        <f>$C12*VLOOKUP($A12,'Non-energy Multiplier'!$A$1:$AQ$44,COLUMN('Non-energy Multiplier'!Q$1),0)</f>
        <v>0</v>
      </c>
      <c r="R12" s="136">
        <f>$C12*VLOOKUP($A12,'Non-energy Multiplier'!$A$1:$AQ$44,COLUMN('Non-energy Multiplier'!R$1),0)</f>
        <v>0</v>
      </c>
      <c r="S12" s="136">
        <f>$C12*VLOOKUP($A12,'Non-energy Multiplier'!$A$1:$AQ$44,COLUMN('Non-energy Multiplier'!S$1),0)</f>
        <v>0</v>
      </c>
      <c r="T12" s="136">
        <f>$C12*VLOOKUP($A12,'Non-energy Multiplier'!$A$1:$AQ$44,COLUMN('Non-energy Multiplier'!T$1),0)</f>
        <v>0</v>
      </c>
      <c r="U12" s="136">
        <f>$C12*VLOOKUP($A12,'Non-energy Multiplier'!$A$1:$AQ$44,COLUMN('Non-energy Multiplier'!U$1),0)</f>
        <v>0</v>
      </c>
      <c r="V12" s="136">
        <f>$C12*VLOOKUP($A12,'Non-energy Multiplier'!$A$1:$AQ$44,COLUMN('Non-energy Multiplier'!V$1),0)</f>
        <v>0</v>
      </c>
      <c r="W12" s="136">
        <f>$C12*VLOOKUP($A12,'Non-energy Multiplier'!$A$1:$AQ$44,COLUMN('Non-energy Multiplier'!W$1),0)</f>
        <v>0</v>
      </c>
      <c r="X12" s="136">
        <f>$C12*VLOOKUP($A12,'Non-energy Multiplier'!$A$1:$AQ$44,COLUMN('Non-energy Multiplier'!X$1),0)</f>
        <v>0</v>
      </c>
      <c r="Y12" s="136">
        <f>$C12*VLOOKUP($A12,'Non-energy Multiplier'!$A$1:$AQ$44,COLUMN('Non-energy Multiplier'!Y$1),0)</f>
        <v>0</v>
      </c>
      <c r="Z12" s="136">
        <f>$C12*VLOOKUP($A12,'Non-energy Multiplier'!$A$1:$AQ$44,COLUMN('Non-energy Multiplier'!Z$1),0)</f>
        <v>0</v>
      </c>
      <c r="AA12" s="136">
        <f>$C12*VLOOKUP($A12,'Non-energy Multiplier'!$A$1:$AQ$44,COLUMN('Non-energy Multiplier'!AA$1),0)</f>
        <v>0</v>
      </c>
      <c r="AB12" s="136">
        <f>$C12*VLOOKUP($A12,'Non-energy Multiplier'!$A$1:$AQ$44,COLUMN('Non-energy Multiplier'!AB$1),0)</f>
        <v>0</v>
      </c>
      <c r="AC12" s="136">
        <f>$C12*VLOOKUP($A12,'Non-energy Multiplier'!$A$1:$AQ$44,COLUMN('Non-energy Multiplier'!AC$1),0)</f>
        <v>0</v>
      </c>
      <c r="AD12" s="136">
        <f>$C12*VLOOKUP($A12,'Non-energy Multiplier'!$A$1:$AQ$44,COLUMN('Non-energy Multiplier'!AD$1),0)</f>
        <v>0</v>
      </c>
      <c r="AE12" s="136">
        <f>$C12*VLOOKUP($A12,'Non-energy Multiplier'!$A$1:$AQ$44,COLUMN('Non-energy Multiplier'!AE$1),0)</f>
        <v>0</v>
      </c>
      <c r="AF12" s="136">
        <f>$C12*VLOOKUP($A12,'Non-energy Multiplier'!$A$1:$AQ$44,COLUMN('Non-energy Multiplier'!AF$1),0)</f>
        <v>0</v>
      </c>
      <c r="AG12" s="136">
        <f>$C12*VLOOKUP($A12,'Non-energy Multiplier'!$A$1:$AQ$44,COLUMN('Non-energy Multiplier'!AG$1),0)</f>
        <v>0</v>
      </c>
      <c r="AH12" s="136">
        <f>$C12*VLOOKUP($A12,'Non-energy Multiplier'!$A$1:$AQ$44,COLUMN('Non-energy Multiplier'!AH$1),0)</f>
        <v>0</v>
      </c>
      <c r="AI12" s="136">
        <f>$C12*VLOOKUP($A12,'Non-energy Multiplier'!$A$1:$AQ$44,COLUMN('Non-energy Multiplier'!AI$1),0)</f>
        <v>0</v>
      </c>
      <c r="AJ12" s="136">
        <f>$C12*VLOOKUP($A12,'Non-energy Multiplier'!$A$1:$AQ$44,COLUMN('Non-energy Multiplier'!AJ$1),0)</f>
        <v>0</v>
      </c>
      <c r="AK12" s="136">
        <f>$C12*VLOOKUP($A12,'Non-energy Multiplier'!$A$1:$AQ$44,COLUMN('Non-energy Multiplier'!AK$1),0)</f>
        <v>0</v>
      </c>
      <c r="AL12" s="136">
        <f>$C12*VLOOKUP($A12,'Non-energy Multiplier'!$A$1:$AQ$44,COLUMN('Non-energy Multiplier'!AL$1),0)</f>
        <v>0</v>
      </c>
      <c r="AM12" s="136">
        <f>$C12*VLOOKUP($A12,'Non-energy Multiplier'!$A$1:$AQ$44,COLUMN('Non-energy Multiplier'!AM$1),0)</f>
        <v>0</v>
      </c>
      <c r="AN12" s="136">
        <f>$C12*VLOOKUP($A12,'Non-energy Multiplier'!$A$1:$AQ$44,COLUMN('Non-energy Multiplier'!AN$1),0)</f>
        <v>0</v>
      </c>
      <c r="AO12" s="136">
        <f>$C12*VLOOKUP($A12,'Non-energy Multiplier'!$A$1:$AQ$44,COLUMN('Non-energy Multiplier'!AO$1),0)</f>
        <v>0</v>
      </c>
      <c r="AP12" s="136">
        <f>$C12*VLOOKUP($A12,'Non-energy Multiplier'!$A$1:$AQ$44,COLUMN('Non-energy Multiplier'!AP$1),0)</f>
        <v>0</v>
      </c>
      <c r="AQ12" s="136">
        <f>$C12*VLOOKUP($A12,'Non-energy Multiplier'!$A$1:$AQ$44,COLUMN('Non-energy Multiplier'!AQ$1),0)</f>
        <v>0</v>
      </c>
      <c r="AR12" s="136" t="str">
        <f>VLOOKUP($A12,'Sector Match'!$A$1:$B$43,2,0)</f>
        <v>food beverage and tobacco 10T12</v>
      </c>
    </row>
    <row r="13" spans="1:44" x14ac:dyDescent="0.2">
      <c r="A13" s="12" t="s">
        <v>12</v>
      </c>
      <c r="B13" s="136">
        <f>'Non-energy Use 2019'!H126</f>
        <v>0</v>
      </c>
      <c r="C13" s="136">
        <f>'Non-energy Use 2020'!H125</f>
        <v>0</v>
      </c>
      <c r="D13" s="136">
        <f>$C13*VLOOKUP($A13,'Non-energy Multiplier'!$A$1:$AQ$44,COLUMN('Non-energy Multiplier'!D$1),0)</f>
        <v>0</v>
      </c>
      <c r="E13" s="136">
        <f>$C13*VLOOKUP($A13,'Non-energy Multiplier'!$A$1:$AQ$44,COLUMN('Non-energy Multiplier'!E$1),0)</f>
        <v>0</v>
      </c>
      <c r="F13" s="136">
        <f>$C13*VLOOKUP($A13,'Non-energy Multiplier'!$A$1:$AQ$44,COLUMN('Non-energy Multiplier'!F$1),0)</f>
        <v>0</v>
      </c>
      <c r="G13" s="136">
        <f>$C13*VLOOKUP($A13,'Non-energy Multiplier'!$A$1:$AQ$44,COLUMN('Non-energy Multiplier'!G$1),0)</f>
        <v>0</v>
      </c>
      <c r="H13" s="136">
        <f>$C13*VLOOKUP($A13,'Non-energy Multiplier'!$A$1:$AQ$44,COLUMN('Non-energy Multiplier'!H$1),0)</f>
        <v>0</v>
      </c>
      <c r="I13" s="136">
        <f>$C13*VLOOKUP($A13,'Non-energy Multiplier'!$A$1:$AQ$44,COLUMN('Non-energy Multiplier'!I$1),0)</f>
        <v>0</v>
      </c>
      <c r="J13" s="136">
        <f>$C13*VLOOKUP($A13,'Non-energy Multiplier'!$A$1:$AQ$44,COLUMN('Non-energy Multiplier'!J$1),0)</f>
        <v>0</v>
      </c>
      <c r="K13" s="136">
        <f>$C13*VLOOKUP($A13,'Non-energy Multiplier'!$A$1:$AQ$44,COLUMN('Non-energy Multiplier'!K$1),0)</f>
        <v>0</v>
      </c>
      <c r="L13" s="136">
        <f>$C13*VLOOKUP($A13,'Non-energy Multiplier'!$A$1:$AQ$44,COLUMN('Non-energy Multiplier'!L$1),0)</f>
        <v>0</v>
      </c>
      <c r="M13" s="136">
        <f>$C13*VLOOKUP($A13,'Non-energy Multiplier'!$A$1:$AQ$44,COLUMN('Non-energy Multiplier'!M$1),0)</f>
        <v>0</v>
      </c>
      <c r="N13" s="136">
        <f>$C13*VLOOKUP($A13,'Non-energy Multiplier'!$A$1:$AQ$44,COLUMN('Non-energy Multiplier'!N$1),0)</f>
        <v>0</v>
      </c>
      <c r="O13" s="136">
        <f>$C13*VLOOKUP($A13,'Non-energy Multiplier'!$A$1:$AQ$44,COLUMN('Non-energy Multiplier'!O$1),0)</f>
        <v>0</v>
      </c>
      <c r="P13" s="136">
        <f>$C13*VLOOKUP($A13,'Non-energy Multiplier'!$A$1:$AQ$44,COLUMN('Non-energy Multiplier'!P$1),0)</f>
        <v>0</v>
      </c>
      <c r="Q13" s="136">
        <f>$C13*VLOOKUP($A13,'Non-energy Multiplier'!$A$1:$AQ$44,COLUMN('Non-energy Multiplier'!Q$1),0)</f>
        <v>0</v>
      </c>
      <c r="R13" s="136">
        <f>$C13*VLOOKUP($A13,'Non-energy Multiplier'!$A$1:$AQ$44,COLUMN('Non-energy Multiplier'!R$1),0)</f>
        <v>0</v>
      </c>
      <c r="S13" s="136">
        <f>$C13*VLOOKUP($A13,'Non-energy Multiplier'!$A$1:$AQ$44,COLUMN('Non-energy Multiplier'!S$1),0)</f>
        <v>0</v>
      </c>
      <c r="T13" s="136">
        <f>$C13*VLOOKUP($A13,'Non-energy Multiplier'!$A$1:$AQ$44,COLUMN('Non-energy Multiplier'!T$1),0)</f>
        <v>0</v>
      </c>
      <c r="U13" s="136">
        <f>$C13*VLOOKUP($A13,'Non-energy Multiplier'!$A$1:$AQ$44,COLUMN('Non-energy Multiplier'!U$1),0)</f>
        <v>0</v>
      </c>
      <c r="V13" s="136">
        <f>$C13*VLOOKUP($A13,'Non-energy Multiplier'!$A$1:$AQ$44,COLUMN('Non-energy Multiplier'!V$1),0)</f>
        <v>0</v>
      </c>
      <c r="W13" s="136">
        <f>$C13*VLOOKUP($A13,'Non-energy Multiplier'!$A$1:$AQ$44,COLUMN('Non-energy Multiplier'!W$1),0)</f>
        <v>0</v>
      </c>
      <c r="X13" s="136">
        <f>$C13*VLOOKUP($A13,'Non-energy Multiplier'!$A$1:$AQ$44,COLUMN('Non-energy Multiplier'!X$1),0)</f>
        <v>0</v>
      </c>
      <c r="Y13" s="136">
        <f>$C13*VLOOKUP($A13,'Non-energy Multiplier'!$A$1:$AQ$44,COLUMN('Non-energy Multiplier'!Y$1),0)</f>
        <v>0</v>
      </c>
      <c r="Z13" s="136">
        <f>$C13*VLOOKUP($A13,'Non-energy Multiplier'!$A$1:$AQ$44,COLUMN('Non-energy Multiplier'!Z$1),0)</f>
        <v>0</v>
      </c>
      <c r="AA13" s="136">
        <f>$C13*VLOOKUP($A13,'Non-energy Multiplier'!$A$1:$AQ$44,COLUMN('Non-energy Multiplier'!AA$1),0)</f>
        <v>0</v>
      </c>
      <c r="AB13" s="136">
        <f>$C13*VLOOKUP($A13,'Non-energy Multiplier'!$A$1:$AQ$44,COLUMN('Non-energy Multiplier'!AB$1),0)</f>
        <v>0</v>
      </c>
      <c r="AC13" s="136">
        <f>$C13*VLOOKUP($A13,'Non-energy Multiplier'!$A$1:$AQ$44,COLUMN('Non-energy Multiplier'!AC$1),0)</f>
        <v>0</v>
      </c>
      <c r="AD13" s="136">
        <f>$C13*VLOOKUP($A13,'Non-energy Multiplier'!$A$1:$AQ$44,COLUMN('Non-energy Multiplier'!AD$1),0)</f>
        <v>0</v>
      </c>
      <c r="AE13" s="136">
        <f>$C13*VLOOKUP($A13,'Non-energy Multiplier'!$A$1:$AQ$44,COLUMN('Non-energy Multiplier'!AE$1),0)</f>
        <v>0</v>
      </c>
      <c r="AF13" s="136">
        <f>$C13*VLOOKUP($A13,'Non-energy Multiplier'!$A$1:$AQ$44,COLUMN('Non-energy Multiplier'!AF$1),0)</f>
        <v>0</v>
      </c>
      <c r="AG13" s="136">
        <f>$C13*VLOOKUP($A13,'Non-energy Multiplier'!$A$1:$AQ$44,COLUMN('Non-energy Multiplier'!AG$1),0)</f>
        <v>0</v>
      </c>
      <c r="AH13" s="136">
        <f>$C13*VLOOKUP($A13,'Non-energy Multiplier'!$A$1:$AQ$44,COLUMN('Non-energy Multiplier'!AH$1),0)</f>
        <v>0</v>
      </c>
      <c r="AI13" s="136">
        <f>$C13*VLOOKUP($A13,'Non-energy Multiplier'!$A$1:$AQ$44,COLUMN('Non-energy Multiplier'!AI$1),0)</f>
        <v>0</v>
      </c>
      <c r="AJ13" s="136">
        <f>$C13*VLOOKUP($A13,'Non-energy Multiplier'!$A$1:$AQ$44,COLUMN('Non-energy Multiplier'!AJ$1),0)</f>
        <v>0</v>
      </c>
      <c r="AK13" s="136">
        <f>$C13*VLOOKUP($A13,'Non-energy Multiplier'!$A$1:$AQ$44,COLUMN('Non-energy Multiplier'!AK$1),0)</f>
        <v>0</v>
      </c>
      <c r="AL13" s="136">
        <f>$C13*VLOOKUP($A13,'Non-energy Multiplier'!$A$1:$AQ$44,COLUMN('Non-energy Multiplier'!AL$1),0)</f>
        <v>0</v>
      </c>
      <c r="AM13" s="136">
        <f>$C13*VLOOKUP($A13,'Non-energy Multiplier'!$A$1:$AQ$44,COLUMN('Non-energy Multiplier'!AM$1),0)</f>
        <v>0</v>
      </c>
      <c r="AN13" s="136">
        <f>$C13*VLOOKUP($A13,'Non-energy Multiplier'!$A$1:$AQ$44,COLUMN('Non-energy Multiplier'!AN$1),0)</f>
        <v>0</v>
      </c>
      <c r="AO13" s="136">
        <f>$C13*VLOOKUP($A13,'Non-energy Multiplier'!$A$1:$AQ$44,COLUMN('Non-energy Multiplier'!AO$1),0)</f>
        <v>0</v>
      </c>
      <c r="AP13" s="136">
        <f>$C13*VLOOKUP($A13,'Non-energy Multiplier'!$A$1:$AQ$44,COLUMN('Non-energy Multiplier'!AP$1),0)</f>
        <v>0</v>
      </c>
      <c r="AQ13" s="136">
        <f>$C13*VLOOKUP($A13,'Non-energy Multiplier'!$A$1:$AQ$44,COLUMN('Non-energy Multiplier'!AQ$1),0)</f>
        <v>0</v>
      </c>
      <c r="AR13" s="136" t="str">
        <f>VLOOKUP($A13,'Sector Match'!$A$1:$B$43,2,0)</f>
        <v>food beverage and tobacco 10T12</v>
      </c>
    </row>
    <row r="14" spans="1:44" x14ac:dyDescent="0.2">
      <c r="A14" s="12" t="s">
        <v>13</v>
      </c>
      <c r="B14" s="136">
        <f>'Non-energy Use 2019'!H127</f>
        <v>0</v>
      </c>
      <c r="C14" s="136">
        <f>'Non-energy Use 2020'!H126</f>
        <v>0</v>
      </c>
      <c r="D14" s="136">
        <f>$C14*VLOOKUP($A14,'Non-energy Multiplier'!$A$1:$AQ$44,COLUMN('Non-energy Multiplier'!D$1),0)</f>
        <v>0</v>
      </c>
      <c r="E14" s="136">
        <f>$C14*VLOOKUP($A14,'Non-energy Multiplier'!$A$1:$AQ$44,COLUMN('Non-energy Multiplier'!E$1),0)</f>
        <v>0</v>
      </c>
      <c r="F14" s="136">
        <f>$C14*VLOOKUP($A14,'Non-energy Multiplier'!$A$1:$AQ$44,COLUMN('Non-energy Multiplier'!F$1),0)</f>
        <v>0</v>
      </c>
      <c r="G14" s="136">
        <f>$C14*VLOOKUP($A14,'Non-energy Multiplier'!$A$1:$AQ$44,COLUMN('Non-energy Multiplier'!G$1),0)</f>
        <v>0</v>
      </c>
      <c r="H14" s="136">
        <f>$C14*VLOOKUP($A14,'Non-energy Multiplier'!$A$1:$AQ$44,COLUMN('Non-energy Multiplier'!H$1),0)</f>
        <v>0</v>
      </c>
      <c r="I14" s="136">
        <f>$C14*VLOOKUP($A14,'Non-energy Multiplier'!$A$1:$AQ$44,COLUMN('Non-energy Multiplier'!I$1),0)</f>
        <v>0</v>
      </c>
      <c r="J14" s="136">
        <f>$C14*VLOOKUP($A14,'Non-energy Multiplier'!$A$1:$AQ$44,COLUMN('Non-energy Multiplier'!J$1),0)</f>
        <v>0</v>
      </c>
      <c r="K14" s="136">
        <f>$C14*VLOOKUP($A14,'Non-energy Multiplier'!$A$1:$AQ$44,COLUMN('Non-energy Multiplier'!K$1),0)</f>
        <v>0</v>
      </c>
      <c r="L14" s="136">
        <f>$C14*VLOOKUP($A14,'Non-energy Multiplier'!$A$1:$AQ$44,COLUMN('Non-energy Multiplier'!L$1),0)</f>
        <v>0</v>
      </c>
      <c r="M14" s="136">
        <f>$C14*VLOOKUP($A14,'Non-energy Multiplier'!$A$1:$AQ$44,COLUMN('Non-energy Multiplier'!M$1),0)</f>
        <v>0</v>
      </c>
      <c r="N14" s="136">
        <f>$C14*VLOOKUP($A14,'Non-energy Multiplier'!$A$1:$AQ$44,COLUMN('Non-energy Multiplier'!N$1),0)</f>
        <v>0</v>
      </c>
      <c r="O14" s="136">
        <f>$C14*VLOOKUP($A14,'Non-energy Multiplier'!$A$1:$AQ$44,COLUMN('Non-energy Multiplier'!O$1),0)</f>
        <v>0</v>
      </c>
      <c r="P14" s="136">
        <f>$C14*VLOOKUP($A14,'Non-energy Multiplier'!$A$1:$AQ$44,COLUMN('Non-energy Multiplier'!P$1),0)</f>
        <v>0</v>
      </c>
      <c r="Q14" s="136">
        <f>$C14*VLOOKUP($A14,'Non-energy Multiplier'!$A$1:$AQ$44,COLUMN('Non-energy Multiplier'!Q$1),0)</f>
        <v>0</v>
      </c>
      <c r="R14" s="136">
        <f>$C14*VLOOKUP($A14,'Non-energy Multiplier'!$A$1:$AQ$44,COLUMN('Non-energy Multiplier'!R$1),0)</f>
        <v>0</v>
      </c>
      <c r="S14" s="136">
        <f>$C14*VLOOKUP($A14,'Non-energy Multiplier'!$A$1:$AQ$44,COLUMN('Non-energy Multiplier'!S$1),0)</f>
        <v>0</v>
      </c>
      <c r="T14" s="136">
        <f>$C14*VLOOKUP($A14,'Non-energy Multiplier'!$A$1:$AQ$44,COLUMN('Non-energy Multiplier'!T$1),0)</f>
        <v>0</v>
      </c>
      <c r="U14" s="136">
        <f>$C14*VLOOKUP($A14,'Non-energy Multiplier'!$A$1:$AQ$44,COLUMN('Non-energy Multiplier'!U$1),0)</f>
        <v>0</v>
      </c>
      <c r="V14" s="136">
        <f>$C14*VLOOKUP($A14,'Non-energy Multiplier'!$A$1:$AQ$44,COLUMN('Non-energy Multiplier'!V$1),0)</f>
        <v>0</v>
      </c>
      <c r="W14" s="136">
        <f>$C14*VLOOKUP($A14,'Non-energy Multiplier'!$A$1:$AQ$44,COLUMN('Non-energy Multiplier'!W$1),0)</f>
        <v>0</v>
      </c>
      <c r="X14" s="136">
        <f>$C14*VLOOKUP($A14,'Non-energy Multiplier'!$A$1:$AQ$44,COLUMN('Non-energy Multiplier'!X$1),0)</f>
        <v>0</v>
      </c>
      <c r="Y14" s="136">
        <f>$C14*VLOOKUP($A14,'Non-energy Multiplier'!$A$1:$AQ$44,COLUMN('Non-energy Multiplier'!Y$1),0)</f>
        <v>0</v>
      </c>
      <c r="Z14" s="136">
        <f>$C14*VLOOKUP($A14,'Non-energy Multiplier'!$A$1:$AQ$44,COLUMN('Non-energy Multiplier'!Z$1),0)</f>
        <v>0</v>
      </c>
      <c r="AA14" s="136">
        <f>$C14*VLOOKUP($A14,'Non-energy Multiplier'!$A$1:$AQ$44,COLUMN('Non-energy Multiplier'!AA$1),0)</f>
        <v>0</v>
      </c>
      <c r="AB14" s="136">
        <f>$C14*VLOOKUP($A14,'Non-energy Multiplier'!$A$1:$AQ$44,COLUMN('Non-energy Multiplier'!AB$1),0)</f>
        <v>0</v>
      </c>
      <c r="AC14" s="136">
        <f>$C14*VLOOKUP($A14,'Non-energy Multiplier'!$A$1:$AQ$44,COLUMN('Non-energy Multiplier'!AC$1),0)</f>
        <v>0</v>
      </c>
      <c r="AD14" s="136">
        <f>$C14*VLOOKUP($A14,'Non-energy Multiplier'!$A$1:$AQ$44,COLUMN('Non-energy Multiplier'!AD$1),0)</f>
        <v>0</v>
      </c>
      <c r="AE14" s="136">
        <f>$C14*VLOOKUP($A14,'Non-energy Multiplier'!$A$1:$AQ$44,COLUMN('Non-energy Multiplier'!AE$1),0)</f>
        <v>0</v>
      </c>
      <c r="AF14" s="136">
        <f>$C14*VLOOKUP($A14,'Non-energy Multiplier'!$A$1:$AQ$44,COLUMN('Non-energy Multiplier'!AF$1),0)</f>
        <v>0</v>
      </c>
      <c r="AG14" s="136">
        <f>$C14*VLOOKUP($A14,'Non-energy Multiplier'!$A$1:$AQ$44,COLUMN('Non-energy Multiplier'!AG$1),0)</f>
        <v>0</v>
      </c>
      <c r="AH14" s="136">
        <f>$C14*VLOOKUP($A14,'Non-energy Multiplier'!$A$1:$AQ$44,COLUMN('Non-energy Multiplier'!AH$1),0)</f>
        <v>0</v>
      </c>
      <c r="AI14" s="136">
        <f>$C14*VLOOKUP($A14,'Non-energy Multiplier'!$A$1:$AQ$44,COLUMN('Non-energy Multiplier'!AI$1),0)</f>
        <v>0</v>
      </c>
      <c r="AJ14" s="136">
        <f>$C14*VLOOKUP($A14,'Non-energy Multiplier'!$A$1:$AQ$44,COLUMN('Non-energy Multiplier'!AJ$1),0)</f>
        <v>0</v>
      </c>
      <c r="AK14" s="136">
        <f>$C14*VLOOKUP($A14,'Non-energy Multiplier'!$A$1:$AQ$44,COLUMN('Non-energy Multiplier'!AK$1),0)</f>
        <v>0</v>
      </c>
      <c r="AL14" s="136">
        <f>$C14*VLOOKUP($A14,'Non-energy Multiplier'!$A$1:$AQ$44,COLUMN('Non-energy Multiplier'!AL$1),0)</f>
        <v>0</v>
      </c>
      <c r="AM14" s="136">
        <f>$C14*VLOOKUP($A14,'Non-energy Multiplier'!$A$1:$AQ$44,COLUMN('Non-energy Multiplier'!AM$1),0)</f>
        <v>0</v>
      </c>
      <c r="AN14" s="136">
        <f>$C14*VLOOKUP($A14,'Non-energy Multiplier'!$A$1:$AQ$44,COLUMN('Non-energy Multiplier'!AN$1),0)</f>
        <v>0</v>
      </c>
      <c r="AO14" s="136">
        <f>$C14*VLOOKUP($A14,'Non-energy Multiplier'!$A$1:$AQ$44,COLUMN('Non-energy Multiplier'!AO$1),0)</f>
        <v>0</v>
      </c>
      <c r="AP14" s="136">
        <f>$C14*VLOOKUP($A14,'Non-energy Multiplier'!$A$1:$AQ$44,COLUMN('Non-energy Multiplier'!AP$1),0)</f>
        <v>0</v>
      </c>
      <c r="AQ14" s="136">
        <f>$C14*VLOOKUP($A14,'Non-energy Multiplier'!$A$1:$AQ$44,COLUMN('Non-energy Multiplier'!AQ$1),0)</f>
        <v>0</v>
      </c>
      <c r="AR14" s="136" t="str">
        <f>VLOOKUP($A14,'Sector Match'!$A$1:$B$43,2,0)</f>
        <v>textiles apparel and leather 13T15</v>
      </c>
    </row>
    <row r="15" spans="1:44" x14ac:dyDescent="0.2">
      <c r="A15" s="12" t="s">
        <v>14</v>
      </c>
      <c r="B15" s="136">
        <f>'Non-energy Use 2019'!H128</f>
        <v>0</v>
      </c>
      <c r="C15" s="136">
        <f>'Non-energy Use 2020'!H127</f>
        <v>0</v>
      </c>
      <c r="D15" s="136">
        <f>$C15*VLOOKUP($A15,'Non-energy Multiplier'!$A$1:$AQ$44,COLUMN('Non-energy Multiplier'!D$1),0)</f>
        <v>0</v>
      </c>
      <c r="E15" s="136">
        <f>$C15*VLOOKUP($A15,'Non-energy Multiplier'!$A$1:$AQ$44,COLUMN('Non-energy Multiplier'!E$1),0)</f>
        <v>0</v>
      </c>
      <c r="F15" s="136">
        <f>$C15*VLOOKUP($A15,'Non-energy Multiplier'!$A$1:$AQ$44,COLUMN('Non-energy Multiplier'!F$1),0)</f>
        <v>0</v>
      </c>
      <c r="G15" s="136">
        <f>$C15*VLOOKUP($A15,'Non-energy Multiplier'!$A$1:$AQ$44,COLUMN('Non-energy Multiplier'!G$1),0)</f>
        <v>0</v>
      </c>
      <c r="H15" s="136">
        <f>$C15*VLOOKUP($A15,'Non-energy Multiplier'!$A$1:$AQ$44,COLUMN('Non-energy Multiplier'!H$1),0)</f>
        <v>0</v>
      </c>
      <c r="I15" s="136">
        <f>$C15*VLOOKUP($A15,'Non-energy Multiplier'!$A$1:$AQ$44,COLUMN('Non-energy Multiplier'!I$1),0)</f>
        <v>0</v>
      </c>
      <c r="J15" s="136">
        <f>$C15*VLOOKUP($A15,'Non-energy Multiplier'!$A$1:$AQ$44,COLUMN('Non-energy Multiplier'!J$1),0)</f>
        <v>0</v>
      </c>
      <c r="K15" s="136">
        <f>$C15*VLOOKUP($A15,'Non-energy Multiplier'!$A$1:$AQ$44,COLUMN('Non-energy Multiplier'!K$1),0)</f>
        <v>0</v>
      </c>
      <c r="L15" s="136">
        <f>$C15*VLOOKUP($A15,'Non-energy Multiplier'!$A$1:$AQ$44,COLUMN('Non-energy Multiplier'!L$1),0)</f>
        <v>0</v>
      </c>
      <c r="M15" s="136">
        <f>$C15*VLOOKUP($A15,'Non-energy Multiplier'!$A$1:$AQ$44,COLUMN('Non-energy Multiplier'!M$1),0)</f>
        <v>0</v>
      </c>
      <c r="N15" s="136">
        <f>$C15*VLOOKUP($A15,'Non-energy Multiplier'!$A$1:$AQ$44,COLUMN('Non-energy Multiplier'!N$1),0)</f>
        <v>0</v>
      </c>
      <c r="O15" s="136">
        <f>$C15*VLOOKUP($A15,'Non-energy Multiplier'!$A$1:$AQ$44,COLUMN('Non-energy Multiplier'!O$1),0)</f>
        <v>0</v>
      </c>
      <c r="P15" s="136">
        <f>$C15*VLOOKUP($A15,'Non-energy Multiplier'!$A$1:$AQ$44,COLUMN('Non-energy Multiplier'!P$1),0)</f>
        <v>0</v>
      </c>
      <c r="Q15" s="136">
        <f>$C15*VLOOKUP($A15,'Non-energy Multiplier'!$A$1:$AQ$44,COLUMN('Non-energy Multiplier'!Q$1),0)</f>
        <v>0</v>
      </c>
      <c r="R15" s="136">
        <f>$C15*VLOOKUP($A15,'Non-energy Multiplier'!$A$1:$AQ$44,COLUMN('Non-energy Multiplier'!R$1),0)</f>
        <v>0</v>
      </c>
      <c r="S15" s="136">
        <f>$C15*VLOOKUP($A15,'Non-energy Multiplier'!$A$1:$AQ$44,COLUMN('Non-energy Multiplier'!S$1),0)</f>
        <v>0</v>
      </c>
      <c r="T15" s="136">
        <f>$C15*VLOOKUP($A15,'Non-energy Multiplier'!$A$1:$AQ$44,COLUMN('Non-energy Multiplier'!T$1),0)</f>
        <v>0</v>
      </c>
      <c r="U15" s="136">
        <f>$C15*VLOOKUP($A15,'Non-energy Multiplier'!$A$1:$AQ$44,COLUMN('Non-energy Multiplier'!U$1),0)</f>
        <v>0</v>
      </c>
      <c r="V15" s="136">
        <f>$C15*VLOOKUP($A15,'Non-energy Multiplier'!$A$1:$AQ$44,COLUMN('Non-energy Multiplier'!V$1),0)</f>
        <v>0</v>
      </c>
      <c r="W15" s="136">
        <f>$C15*VLOOKUP($A15,'Non-energy Multiplier'!$A$1:$AQ$44,COLUMN('Non-energy Multiplier'!W$1),0)</f>
        <v>0</v>
      </c>
      <c r="X15" s="136">
        <f>$C15*VLOOKUP($A15,'Non-energy Multiplier'!$A$1:$AQ$44,COLUMN('Non-energy Multiplier'!X$1),0)</f>
        <v>0</v>
      </c>
      <c r="Y15" s="136">
        <f>$C15*VLOOKUP($A15,'Non-energy Multiplier'!$A$1:$AQ$44,COLUMN('Non-energy Multiplier'!Y$1),0)</f>
        <v>0</v>
      </c>
      <c r="Z15" s="136">
        <f>$C15*VLOOKUP($A15,'Non-energy Multiplier'!$A$1:$AQ$44,COLUMN('Non-energy Multiplier'!Z$1),0)</f>
        <v>0</v>
      </c>
      <c r="AA15" s="136">
        <f>$C15*VLOOKUP($A15,'Non-energy Multiplier'!$A$1:$AQ$44,COLUMN('Non-energy Multiplier'!AA$1),0)</f>
        <v>0</v>
      </c>
      <c r="AB15" s="136">
        <f>$C15*VLOOKUP($A15,'Non-energy Multiplier'!$A$1:$AQ$44,COLUMN('Non-energy Multiplier'!AB$1),0)</f>
        <v>0</v>
      </c>
      <c r="AC15" s="136">
        <f>$C15*VLOOKUP($A15,'Non-energy Multiplier'!$A$1:$AQ$44,COLUMN('Non-energy Multiplier'!AC$1),0)</f>
        <v>0</v>
      </c>
      <c r="AD15" s="136">
        <f>$C15*VLOOKUP($A15,'Non-energy Multiplier'!$A$1:$AQ$44,COLUMN('Non-energy Multiplier'!AD$1),0)</f>
        <v>0</v>
      </c>
      <c r="AE15" s="136">
        <f>$C15*VLOOKUP($A15,'Non-energy Multiplier'!$A$1:$AQ$44,COLUMN('Non-energy Multiplier'!AE$1),0)</f>
        <v>0</v>
      </c>
      <c r="AF15" s="136">
        <f>$C15*VLOOKUP($A15,'Non-energy Multiplier'!$A$1:$AQ$44,COLUMN('Non-energy Multiplier'!AF$1),0)</f>
        <v>0</v>
      </c>
      <c r="AG15" s="136">
        <f>$C15*VLOOKUP($A15,'Non-energy Multiplier'!$A$1:$AQ$44,COLUMN('Non-energy Multiplier'!AG$1),0)</f>
        <v>0</v>
      </c>
      <c r="AH15" s="136">
        <f>$C15*VLOOKUP($A15,'Non-energy Multiplier'!$A$1:$AQ$44,COLUMN('Non-energy Multiplier'!AH$1),0)</f>
        <v>0</v>
      </c>
      <c r="AI15" s="136">
        <f>$C15*VLOOKUP($A15,'Non-energy Multiplier'!$A$1:$AQ$44,COLUMN('Non-energy Multiplier'!AI$1),0)</f>
        <v>0</v>
      </c>
      <c r="AJ15" s="136">
        <f>$C15*VLOOKUP($A15,'Non-energy Multiplier'!$A$1:$AQ$44,COLUMN('Non-energy Multiplier'!AJ$1),0)</f>
        <v>0</v>
      </c>
      <c r="AK15" s="136">
        <f>$C15*VLOOKUP($A15,'Non-energy Multiplier'!$A$1:$AQ$44,COLUMN('Non-energy Multiplier'!AK$1),0)</f>
        <v>0</v>
      </c>
      <c r="AL15" s="136">
        <f>$C15*VLOOKUP($A15,'Non-energy Multiplier'!$A$1:$AQ$44,COLUMN('Non-energy Multiplier'!AL$1),0)</f>
        <v>0</v>
      </c>
      <c r="AM15" s="136">
        <f>$C15*VLOOKUP($A15,'Non-energy Multiplier'!$A$1:$AQ$44,COLUMN('Non-energy Multiplier'!AM$1),0)</f>
        <v>0</v>
      </c>
      <c r="AN15" s="136">
        <f>$C15*VLOOKUP($A15,'Non-energy Multiplier'!$A$1:$AQ$44,COLUMN('Non-energy Multiplier'!AN$1),0)</f>
        <v>0</v>
      </c>
      <c r="AO15" s="136">
        <f>$C15*VLOOKUP($A15,'Non-energy Multiplier'!$A$1:$AQ$44,COLUMN('Non-energy Multiplier'!AO$1),0)</f>
        <v>0</v>
      </c>
      <c r="AP15" s="136">
        <f>$C15*VLOOKUP($A15,'Non-energy Multiplier'!$A$1:$AQ$44,COLUMN('Non-energy Multiplier'!AP$1),0)</f>
        <v>0</v>
      </c>
      <c r="AQ15" s="136">
        <f>$C15*VLOOKUP($A15,'Non-energy Multiplier'!$A$1:$AQ$44,COLUMN('Non-energy Multiplier'!AQ$1),0)</f>
        <v>0</v>
      </c>
      <c r="AR15" s="136" t="str">
        <f>VLOOKUP($A15,'Sector Match'!$A$1:$B$43,2,0)</f>
        <v>textiles apparel and leather 13T15</v>
      </c>
    </row>
    <row r="16" spans="1:44" x14ac:dyDescent="0.2">
      <c r="A16" s="12" t="s">
        <v>15</v>
      </c>
      <c r="B16" s="136">
        <f>'Non-energy Use 2019'!H129</f>
        <v>0</v>
      </c>
      <c r="C16" s="136">
        <f>'Non-energy Use 2020'!H128</f>
        <v>0</v>
      </c>
      <c r="D16" s="136">
        <f>$C16*VLOOKUP($A16,'Non-energy Multiplier'!$A$1:$AQ$44,COLUMN('Non-energy Multiplier'!D$1),0)</f>
        <v>0</v>
      </c>
      <c r="E16" s="136">
        <f>$C16*VLOOKUP($A16,'Non-energy Multiplier'!$A$1:$AQ$44,COLUMN('Non-energy Multiplier'!E$1),0)</f>
        <v>0</v>
      </c>
      <c r="F16" s="136">
        <f>$C16*VLOOKUP($A16,'Non-energy Multiplier'!$A$1:$AQ$44,COLUMN('Non-energy Multiplier'!F$1),0)</f>
        <v>0</v>
      </c>
      <c r="G16" s="136">
        <f>$C16*VLOOKUP($A16,'Non-energy Multiplier'!$A$1:$AQ$44,COLUMN('Non-energy Multiplier'!G$1),0)</f>
        <v>0</v>
      </c>
      <c r="H16" s="136">
        <f>$C16*VLOOKUP($A16,'Non-energy Multiplier'!$A$1:$AQ$44,COLUMN('Non-energy Multiplier'!H$1),0)</f>
        <v>0</v>
      </c>
      <c r="I16" s="136">
        <f>$C16*VLOOKUP($A16,'Non-energy Multiplier'!$A$1:$AQ$44,COLUMN('Non-energy Multiplier'!I$1),0)</f>
        <v>0</v>
      </c>
      <c r="J16" s="136">
        <f>$C16*VLOOKUP($A16,'Non-energy Multiplier'!$A$1:$AQ$44,COLUMN('Non-energy Multiplier'!J$1),0)</f>
        <v>0</v>
      </c>
      <c r="K16" s="136">
        <f>$C16*VLOOKUP($A16,'Non-energy Multiplier'!$A$1:$AQ$44,COLUMN('Non-energy Multiplier'!K$1),0)</f>
        <v>0</v>
      </c>
      <c r="L16" s="136">
        <f>$C16*VLOOKUP($A16,'Non-energy Multiplier'!$A$1:$AQ$44,COLUMN('Non-energy Multiplier'!L$1),0)</f>
        <v>0</v>
      </c>
      <c r="M16" s="136">
        <f>$C16*VLOOKUP($A16,'Non-energy Multiplier'!$A$1:$AQ$44,COLUMN('Non-energy Multiplier'!M$1),0)</f>
        <v>0</v>
      </c>
      <c r="N16" s="136">
        <f>$C16*VLOOKUP($A16,'Non-energy Multiplier'!$A$1:$AQ$44,COLUMN('Non-energy Multiplier'!N$1),0)</f>
        <v>0</v>
      </c>
      <c r="O16" s="136">
        <f>$C16*VLOOKUP($A16,'Non-energy Multiplier'!$A$1:$AQ$44,COLUMN('Non-energy Multiplier'!O$1),0)</f>
        <v>0</v>
      </c>
      <c r="P16" s="136">
        <f>$C16*VLOOKUP($A16,'Non-energy Multiplier'!$A$1:$AQ$44,COLUMN('Non-energy Multiplier'!P$1),0)</f>
        <v>0</v>
      </c>
      <c r="Q16" s="136">
        <f>$C16*VLOOKUP($A16,'Non-energy Multiplier'!$A$1:$AQ$44,COLUMN('Non-energy Multiplier'!Q$1),0)</f>
        <v>0</v>
      </c>
      <c r="R16" s="136">
        <f>$C16*VLOOKUP($A16,'Non-energy Multiplier'!$A$1:$AQ$44,COLUMN('Non-energy Multiplier'!R$1),0)</f>
        <v>0</v>
      </c>
      <c r="S16" s="136">
        <f>$C16*VLOOKUP($A16,'Non-energy Multiplier'!$A$1:$AQ$44,COLUMN('Non-energy Multiplier'!S$1),0)</f>
        <v>0</v>
      </c>
      <c r="T16" s="136">
        <f>$C16*VLOOKUP($A16,'Non-energy Multiplier'!$A$1:$AQ$44,COLUMN('Non-energy Multiplier'!T$1),0)</f>
        <v>0</v>
      </c>
      <c r="U16" s="136">
        <f>$C16*VLOOKUP($A16,'Non-energy Multiplier'!$A$1:$AQ$44,COLUMN('Non-energy Multiplier'!U$1),0)</f>
        <v>0</v>
      </c>
      <c r="V16" s="136">
        <f>$C16*VLOOKUP($A16,'Non-energy Multiplier'!$A$1:$AQ$44,COLUMN('Non-energy Multiplier'!V$1),0)</f>
        <v>0</v>
      </c>
      <c r="W16" s="136">
        <f>$C16*VLOOKUP($A16,'Non-energy Multiplier'!$A$1:$AQ$44,COLUMN('Non-energy Multiplier'!W$1),0)</f>
        <v>0</v>
      </c>
      <c r="X16" s="136">
        <f>$C16*VLOOKUP($A16,'Non-energy Multiplier'!$A$1:$AQ$44,COLUMN('Non-energy Multiplier'!X$1),0)</f>
        <v>0</v>
      </c>
      <c r="Y16" s="136">
        <f>$C16*VLOOKUP($A16,'Non-energy Multiplier'!$A$1:$AQ$44,COLUMN('Non-energy Multiplier'!Y$1),0)</f>
        <v>0</v>
      </c>
      <c r="Z16" s="136">
        <f>$C16*VLOOKUP($A16,'Non-energy Multiplier'!$A$1:$AQ$44,COLUMN('Non-energy Multiplier'!Z$1),0)</f>
        <v>0</v>
      </c>
      <c r="AA16" s="136">
        <f>$C16*VLOOKUP($A16,'Non-energy Multiplier'!$A$1:$AQ$44,COLUMN('Non-energy Multiplier'!AA$1),0)</f>
        <v>0</v>
      </c>
      <c r="AB16" s="136">
        <f>$C16*VLOOKUP($A16,'Non-energy Multiplier'!$A$1:$AQ$44,COLUMN('Non-energy Multiplier'!AB$1),0)</f>
        <v>0</v>
      </c>
      <c r="AC16" s="136">
        <f>$C16*VLOOKUP($A16,'Non-energy Multiplier'!$A$1:$AQ$44,COLUMN('Non-energy Multiplier'!AC$1),0)</f>
        <v>0</v>
      </c>
      <c r="AD16" s="136">
        <f>$C16*VLOOKUP($A16,'Non-energy Multiplier'!$A$1:$AQ$44,COLUMN('Non-energy Multiplier'!AD$1),0)</f>
        <v>0</v>
      </c>
      <c r="AE16" s="136">
        <f>$C16*VLOOKUP($A16,'Non-energy Multiplier'!$A$1:$AQ$44,COLUMN('Non-energy Multiplier'!AE$1),0)</f>
        <v>0</v>
      </c>
      <c r="AF16" s="136">
        <f>$C16*VLOOKUP($A16,'Non-energy Multiplier'!$A$1:$AQ$44,COLUMN('Non-energy Multiplier'!AF$1),0)</f>
        <v>0</v>
      </c>
      <c r="AG16" s="136">
        <f>$C16*VLOOKUP($A16,'Non-energy Multiplier'!$A$1:$AQ$44,COLUMN('Non-energy Multiplier'!AG$1),0)</f>
        <v>0</v>
      </c>
      <c r="AH16" s="136">
        <f>$C16*VLOOKUP($A16,'Non-energy Multiplier'!$A$1:$AQ$44,COLUMN('Non-energy Multiplier'!AH$1),0)</f>
        <v>0</v>
      </c>
      <c r="AI16" s="136">
        <f>$C16*VLOOKUP($A16,'Non-energy Multiplier'!$A$1:$AQ$44,COLUMN('Non-energy Multiplier'!AI$1),0)</f>
        <v>0</v>
      </c>
      <c r="AJ16" s="136">
        <f>$C16*VLOOKUP($A16,'Non-energy Multiplier'!$A$1:$AQ$44,COLUMN('Non-energy Multiplier'!AJ$1),0)</f>
        <v>0</v>
      </c>
      <c r="AK16" s="136">
        <f>$C16*VLOOKUP($A16,'Non-energy Multiplier'!$A$1:$AQ$44,COLUMN('Non-energy Multiplier'!AK$1),0)</f>
        <v>0</v>
      </c>
      <c r="AL16" s="136">
        <f>$C16*VLOOKUP($A16,'Non-energy Multiplier'!$A$1:$AQ$44,COLUMN('Non-energy Multiplier'!AL$1),0)</f>
        <v>0</v>
      </c>
      <c r="AM16" s="136">
        <f>$C16*VLOOKUP($A16,'Non-energy Multiplier'!$A$1:$AQ$44,COLUMN('Non-energy Multiplier'!AM$1),0)</f>
        <v>0</v>
      </c>
      <c r="AN16" s="136">
        <f>$C16*VLOOKUP($A16,'Non-energy Multiplier'!$A$1:$AQ$44,COLUMN('Non-energy Multiplier'!AN$1),0)</f>
        <v>0</v>
      </c>
      <c r="AO16" s="136">
        <f>$C16*VLOOKUP($A16,'Non-energy Multiplier'!$A$1:$AQ$44,COLUMN('Non-energy Multiplier'!AO$1),0)</f>
        <v>0</v>
      </c>
      <c r="AP16" s="136">
        <f>$C16*VLOOKUP($A16,'Non-energy Multiplier'!$A$1:$AQ$44,COLUMN('Non-energy Multiplier'!AP$1),0)</f>
        <v>0</v>
      </c>
      <c r="AQ16" s="136">
        <f>$C16*VLOOKUP($A16,'Non-energy Multiplier'!$A$1:$AQ$44,COLUMN('Non-energy Multiplier'!AQ$1),0)</f>
        <v>0</v>
      </c>
      <c r="AR16" s="136" t="str">
        <f>VLOOKUP($A16,'Sector Match'!$A$1:$B$43,2,0)</f>
        <v>textiles apparel and leather 13T15</v>
      </c>
    </row>
    <row r="17" spans="1:44" x14ac:dyDescent="0.2">
      <c r="A17" s="12" t="s">
        <v>16</v>
      </c>
      <c r="B17" s="136">
        <f>'Non-energy Use 2019'!H130</f>
        <v>0</v>
      </c>
      <c r="C17" s="136">
        <f>'Non-energy Use 2020'!H129</f>
        <v>0</v>
      </c>
      <c r="D17" s="136">
        <f>$C17*VLOOKUP($A17,'Non-energy Multiplier'!$A$1:$AQ$44,COLUMN('Non-energy Multiplier'!D$1),0)</f>
        <v>0</v>
      </c>
      <c r="E17" s="136">
        <f>$C17*VLOOKUP($A17,'Non-energy Multiplier'!$A$1:$AQ$44,COLUMN('Non-energy Multiplier'!E$1),0)</f>
        <v>0</v>
      </c>
      <c r="F17" s="136">
        <f>$C17*VLOOKUP($A17,'Non-energy Multiplier'!$A$1:$AQ$44,COLUMN('Non-energy Multiplier'!F$1),0)</f>
        <v>0</v>
      </c>
      <c r="G17" s="136">
        <f>$C17*VLOOKUP($A17,'Non-energy Multiplier'!$A$1:$AQ$44,COLUMN('Non-energy Multiplier'!G$1),0)</f>
        <v>0</v>
      </c>
      <c r="H17" s="136">
        <f>$C17*VLOOKUP($A17,'Non-energy Multiplier'!$A$1:$AQ$44,COLUMN('Non-energy Multiplier'!H$1),0)</f>
        <v>0</v>
      </c>
      <c r="I17" s="136">
        <f>$C17*VLOOKUP($A17,'Non-energy Multiplier'!$A$1:$AQ$44,COLUMN('Non-energy Multiplier'!I$1),0)</f>
        <v>0</v>
      </c>
      <c r="J17" s="136">
        <f>$C17*VLOOKUP($A17,'Non-energy Multiplier'!$A$1:$AQ$44,COLUMN('Non-energy Multiplier'!J$1),0)</f>
        <v>0</v>
      </c>
      <c r="K17" s="136">
        <f>$C17*VLOOKUP($A17,'Non-energy Multiplier'!$A$1:$AQ$44,COLUMN('Non-energy Multiplier'!K$1),0)</f>
        <v>0</v>
      </c>
      <c r="L17" s="136">
        <f>$C17*VLOOKUP($A17,'Non-energy Multiplier'!$A$1:$AQ$44,COLUMN('Non-energy Multiplier'!L$1),0)</f>
        <v>0</v>
      </c>
      <c r="M17" s="136">
        <f>$C17*VLOOKUP($A17,'Non-energy Multiplier'!$A$1:$AQ$44,COLUMN('Non-energy Multiplier'!M$1),0)</f>
        <v>0</v>
      </c>
      <c r="N17" s="136">
        <f>$C17*VLOOKUP($A17,'Non-energy Multiplier'!$A$1:$AQ$44,COLUMN('Non-energy Multiplier'!N$1),0)</f>
        <v>0</v>
      </c>
      <c r="O17" s="136">
        <f>$C17*VLOOKUP($A17,'Non-energy Multiplier'!$A$1:$AQ$44,COLUMN('Non-energy Multiplier'!O$1),0)</f>
        <v>0</v>
      </c>
      <c r="P17" s="136">
        <f>$C17*VLOOKUP($A17,'Non-energy Multiplier'!$A$1:$AQ$44,COLUMN('Non-energy Multiplier'!P$1),0)</f>
        <v>0</v>
      </c>
      <c r="Q17" s="136">
        <f>$C17*VLOOKUP($A17,'Non-energy Multiplier'!$A$1:$AQ$44,COLUMN('Non-energy Multiplier'!Q$1),0)</f>
        <v>0</v>
      </c>
      <c r="R17" s="136">
        <f>$C17*VLOOKUP($A17,'Non-energy Multiplier'!$A$1:$AQ$44,COLUMN('Non-energy Multiplier'!R$1),0)</f>
        <v>0</v>
      </c>
      <c r="S17" s="136">
        <f>$C17*VLOOKUP($A17,'Non-energy Multiplier'!$A$1:$AQ$44,COLUMN('Non-energy Multiplier'!S$1),0)</f>
        <v>0</v>
      </c>
      <c r="T17" s="136">
        <f>$C17*VLOOKUP($A17,'Non-energy Multiplier'!$A$1:$AQ$44,COLUMN('Non-energy Multiplier'!T$1),0)</f>
        <v>0</v>
      </c>
      <c r="U17" s="136">
        <f>$C17*VLOOKUP($A17,'Non-energy Multiplier'!$A$1:$AQ$44,COLUMN('Non-energy Multiplier'!U$1),0)</f>
        <v>0</v>
      </c>
      <c r="V17" s="136">
        <f>$C17*VLOOKUP($A17,'Non-energy Multiplier'!$A$1:$AQ$44,COLUMN('Non-energy Multiplier'!V$1),0)</f>
        <v>0</v>
      </c>
      <c r="W17" s="136">
        <f>$C17*VLOOKUP($A17,'Non-energy Multiplier'!$A$1:$AQ$44,COLUMN('Non-energy Multiplier'!W$1),0)</f>
        <v>0</v>
      </c>
      <c r="X17" s="136">
        <f>$C17*VLOOKUP($A17,'Non-energy Multiplier'!$A$1:$AQ$44,COLUMN('Non-energy Multiplier'!X$1),0)</f>
        <v>0</v>
      </c>
      <c r="Y17" s="136">
        <f>$C17*VLOOKUP($A17,'Non-energy Multiplier'!$A$1:$AQ$44,COLUMN('Non-energy Multiplier'!Y$1),0)</f>
        <v>0</v>
      </c>
      <c r="Z17" s="136">
        <f>$C17*VLOOKUP($A17,'Non-energy Multiplier'!$A$1:$AQ$44,COLUMN('Non-energy Multiplier'!Z$1),0)</f>
        <v>0</v>
      </c>
      <c r="AA17" s="136">
        <f>$C17*VLOOKUP($A17,'Non-energy Multiplier'!$A$1:$AQ$44,COLUMN('Non-energy Multiplier'!AA$1),0)</f>
        <v>0</v>
      </c>
      <c r="AB17" s="136">
        <f>$C17*VLOOKUP($A17,'Non-energy Multiplier'!$A$1:$AQ$44,COLUMN('Non-energy Multiplier'!AB$1),0)</f>
        <v>0</v>
      </c>
      <c r="AC17" s="136">
        <f>$C17*VLOOKUP($A17,'Non-energy Multiplier'!$A$1:$AQ$44,COLUMN('Non-energy Multiplier'!AC$1),0)</f>
        <v>0</v>
      </c>
      <c r="AD17" s="136">
        <f>$C17*VLOOKUP($A17,'Non-energy Multiplier'!$A$1:$AQ$44,COLUMN('Non-energy Multiplier'!AD$1),0)</f>
        <v>0</v>
      </c>
      <c r="AE17" s="136">
        <f>$C17*VLOOKUP($A17,'Non-energy Multiplier'!$A$1:$AQ$44,COLUMN('Non-energy Multiplier'!AE$1),0)</f>
        <v>0</v>
      </c>
      <c r="AF17" s="136">
        <f>$C17*VLOOKUP($A17,'Non-energy Multiplier'!$A$1:$AQ$44,COLUMN('Non-energy Multiplier'!AF$1),0)</f>
        <v>0</v>
      </c>
      <c r="AG17" s="136">
        <f>$C17*VLOOKUP($A17,'Non-energy Multiplier'!$A$1:$AQ$44,COLUMN('Non-energy Multiplier'!AG$1),0)</f>
        <v>0</v>
      </c>
      <c r="AH17" s="136">
        <f>$C17*VLOOKUP($A17,'Non-energy Multiplier'!$A$1:$AQ$44,COLUMN('Non-energy Multiplier'!AH$1),0)</f>
        <v>0</v>
      </c>
      <c r="AI17" s="136">
        <f>$C17*VLOOKUP($A17,'Non-energy Multiplier'!$A$1:$AQ$44,COLUMN('Non-energy Multiplier'!AI$1),0)</f>
        <v>0</v>
      </c>
      <c r="AJ17" s="136">
        <f>$C17*VLOOKUP($A17,'Non-energy Multiplier'!$A$1:$AQ$44,COLUMN('Non-energy Multiplier'!AJ$1),0)</f>
        <v>0</v>
      </c>
      <c r="AK17" s="136">
        <f>$C17*VLOOKUP($A17,'Non-energy Multiplier'!$A$1:$AQ$44,COLUMN('Non-energy Multiplier'!AK$1),0)</f>
        <v>0</v>
      </c>
      <c r="AL17" s="136">
        <f>$C17*VLOOKUP($A17,'Non-energy Multiplier'!$A$1:$AQ$44,COLUMN('Non-energy Multiplier'!AL$1),0)</f>
        <v>0</v>
      </c>
      <c r="AM17" s="136">
        <f>$C17*VLOOKUP($A17,'Non-energy Multiplier'!$A$1:$AQ$44,COLUMN('Non-energy Multiplier'!AM$1),0)</f>
        <v>0</v>
      </c>
      <c r="AN17" s="136">
        <f>$C17*VLOOKUP($A17,'Non-energy Multiplier'!$A$1:$AQ$44,COLUMN('Non-energy Multiplier'!AN$1),0)</f>
        <v>0</v>
      </c>
      <c r="AO17" s="136">
        <f>$C17*VLOOKUP($A17,'Non-energy Multiplier'!$A$1:$AQ$44,COLUMN('Non-energy Multiplier'!AO$1),0)</f>
        <v>0</v>
      </c>
      <c r="AP17" s="136">
        <f>$C17*VLOOKUP($A17,'Non-energy Multiplier'!$A$1:$AQ$44,COLUMN('Non-energy Multiplier'!AP$1),0)</f>
        <v>0</v>
      </c>
      <c r="AQ17" s="136">
        <f>$C17*VLOOKUP($A17,'Non-energy Multiplier'!$A$1:$AQ$44,COLUMN('Non-energy Multiplier'!AQ$1),0)</f>
        <v>0</v>
      </c>
      <c r="AR17" s="136" t="str">
        <f>VLOOKUP($A17,'Sector Match'!$A$1:$B$43,2,0)</f>
        <v>wood products 16</v>
      </c>
    </row>
    <row r="18" spans="1:44" x14ac:dyDescent="0.2">
      <c r="A18" s="12" t="s">
        <v>17</v>
      </c>
      <c r="B18" s="136">
        <f>'Non-energy Use 2019'!H131</f>
        <v>0</v>
      </c>
      <c r="C18" s="136">
        <f>'Non-energy Use 2020'!H130</f>
        <v>0</v>
      </c>
      <c r="D18" s="136">
        <f>$C18*VLOOKUP($A18,'Non-energy Multiplier'!$A$1:$AQ$44,COLUMN('Non-energy Multiplier'!D$1),0)</f>
        <v>0</v>
      </c>
      <c r="E18" s="136">
        <f>$C18*VLOOKUP($A18,'Non-energy Multiplier'!$A$1:$AQ$44,COLUMN('Non-energy Multiplier'!E$1),0)</f>
        <v>0</v>
      </c>
      <c r="F18" s="136">
        <f>$C18*VLOOKUP($A18,'Non-energy Multiplier'!$A$1:$AQ$44,COLUMN('Non-energy Multiplier'!F$1),0)</f>
        <v>0</v>
      </c>
      <c r="G18" s="136">
        <f>$C18*VLOOKUP($A18,'Non-energy Multiplier'!$A$1:$AQ$44,COLUMN('Non-energy Multiplier'!G$1),0)</f>
        <v>0</v>
      </c>
      <c r="H18" s="136">
        <f>$C18*VLOOKUP($A18,'Non-energy Multiplier'!$A$1:$AQ$44,COLUMN('Non-energy Multiplier'!H$1),0)</f>
        <v>0</v>
      </c>
      <c r="I18" s="136">
        <f>$C18*VLOOKUP($A18,'Non-energy Multiplier'!$A$1:$AQ$44,COLUMN('Non-energy Multiplier'!I$1),0)</f>
        <v>0</v>
      </c>
      <c r="J18" s="136">
        <f>$C18*VLOOKUP($A18,'Non-energy Multiplier'!$A$1:$AQ$44,COLUMN('Non-energy Multiplier'!J$1),0)</f>
        <v>0</v>
      </c>
      <c r="K18" s="136">
        <f>$C18*VLOOKUP($A18,'Non-energy Multiplier'!$A$1:$AQ$44,COLUMN('Non-energy Multiplier'!K$1),0)</f>
        <v>0</v>
      </c>
      <c r="L18" s="136">
        <f>$C18*VLOOKUP($A18,'Non-energy Multiplier'!$A$1:$AQ$44,COLUMN('Non-energy Multiplier'!L$1),0)</f>
        <v>0</v>
      </c>
      <c r="M18" s="136">
        <f>$C18*VLOOKUP($A18,'Non-energy Multiplier'!$A$1:$AQ$44,COLUMN('Non-energy Multiplier'!M$1),0)</f>
        <v>0</v>
      </c>
      <c r="N18" s="136">
        <f>$C18*VLOOKUP($A18,'Non-energy Multiplier'!$A$1:$AQ$44,COLUMN('Non-energy Multiplier'!N$1),0)</f>
        <v>0</v>
      </c>
      <c r="O18" s="136">
        <f>$C18*VLOOKUP($A18,'Non-energy Multiplier'!$A$1:$AQ$44,COLUMN('Non-energy Multiplier'!O$1),0)</f>
        <v>0</v>
      </c>
      <c r="P18" s="136">
        <f>$C18*VLOOKUP($A18,'Non-energy Multiplier'!$A$1:$AQ$44,COLUMN('Non-energy Multiplier'!P$1),0)</f>
        <v>0</v>
      </c>
      <c r="Q18" s="136">
        <f>$C18*VLOOKUP($A18,'Non-energy Multiplier'!$A$1:$AQ$44,COLUMN('Non-energy Multiplier'!Q$1),0)</f>
        <v>0</v>
      </c>
      <c r="R18" s="136">
        <f>$C18*VLOOKUP($A18,'Non-energy Multiplier'!$A$1:$AQ$44,COLUMN('Non-energy Multiplier'!R$1),0)</f>
        <v>0</v>
      </c>
      <c r="S18" s="136">
        <f>$C18*VLOOKUP($A18,'Non-energy Multiplier'!$A$1:$AQ$44,COLUMN('Non-energy Multiplier'!S$1),0)</f>
        <v>0</v>
      </c>
      <c r="T18" s="136">
        <f>$C18*VLOOKUP($A18,'Non-energy Multiplier'!$A$1:$AQ$44,COLUMN('Non-energy Multiplier'!T$1),0)</f>
        <v>0</v>
      </c>
      <c r="U18" s="136">
        <f>$C18*VLOOKUP($A18,'Non-energy Multiplier'!$A$1:$AQ$44,COLUMN('Non-energy Multiplier'!U$1),0)</f>
        <v>0</v>
      </c>
      <c r="V18" s="136">
        <f>$C18*VLOOKUP($A18,'Non-energy Multiplier'!$A$1:$AQ$44,COLUMN('Non-energy Multiplier'!V$1),0)</f>
        <v>0</v>
      </c>
      <c r="W18" s="136">
        <f>$C18*VLOOKUP($A18,'Non-energy Multiplier'!$A$1:$AQ$44,COLUMN('Non-energy Multiplier'!W$1),0)</f>
        <v>0</v>
      </c>
      <c r="X18" s="136">
        <f>$C18*VLOOKUP($A18,'Non-energy Multiplier'!$A$1:$AQ$44,COLUMN('Non-energy Multiplier'!X$1),0)</f>
        <v>0</v>
      </c>
      <c r="Y18" s="136">
        <f>$C18*VLOOKUP($A18,'Non-energy Multiplier'!$A$1:$AQ$44,COLUMN('Non-energy Multiplier'!Y$1),0)</f>
        <v>0</v>
      </c>
      <c r="Z18" s="136">
        <f>$C18*VLOOKUP($A18,'Non-energy Multiplier'!$A$1:$AQ$44,COLUMN('Non-energy Multiplier'!Z$1),0)</f>
        <v>0</v>
      </c>
      <c r="AA18" s="136">
        <f>$C18*VLOOKUP($A18,'Non-energy Multiplier'!$A$1:$AQ$44,COLUMN('Non-energy Multiplier'!AA$1),0)</f>
        <v>0</v>
      </c>
      <c r="AB18" s="136">
        <f>$C18*VLOOKUP($A18,'Non-energy Multiplier'!$A$1:$AQ$44,COLUMN('Non-energy Multiplier'!AB$1),0)</f>
        <v>0</v>
      </c>
      <c r="AC18" s="136">
        <f>$C18*VLOOKUP($A18,'Non-energy Multiplier'!$A$1:$AQ$44,COLUMN('Non-energy Multiplier'!AC$1),0)</f>
        <v>0</v>
      </c>
      <c r="AD18" s="136">
        <f>$C18*VLOOKUP($A18,'Non-energy Multiplier'!$A$1:$AQ$44,COLUMN('Non-energy Multiplier'!AD$1),0)</f>
        <v>0</v>
      </c>
      <c r="AE18" s="136">
        <f>$C18*VLOOKUP($A18,'Non-energy Multiplier'!$A$1:$AQ$44,COLUMN('Non-energy Multiplier'!AE$1),0)</f>
        <v>0</v>
      </c>
      <c r="AF18" s="136">
        <f>$C18*VLOOKUP($A18,'Non-energy Multiplier'!$A$1:$AQ$44,COLUMN('Non-energy Multiplier'!AF$1),0)</f>
        <v>0</v>
      </c>
      <c r="AG18" s="136">
        <f>$C18*VLOOKUP($A18,'Non-energy Multiplier'!$A$1:$AQ$44,COLUMN('Non-energy Multiplier'!AG$1),0)</f>
        <v>0</v>
      </c>
      <c r="AH18" s="136">
        <f>$C18*VLOOKUP($A18,'Non-energy Multiplier'!$A$1:$AQ$44,COLUMN('Non-energy Multiplier'!AH$1),0)</f>
        <v>0</v>
      </c>
      <c r="AI18" s="136">
        <f>$C18*VLOOKUP($A18,'Non-energy Multiplier'!$A$1:$AQ$44,COLUMN('Non-energy Multiplier'!AI$1),0)</f>
        <v>0</v>
      </c>
      <c r="AJ18" s="136">
        <f>$C18*VLOOKUP($A18,'Non-energy Multiplier'!$A$1:$AQ$44,COLUMN('Non-energy Multiplier'!AJ$1),0)</f>
        <v>0</v>
      </c>
      <c r="AK18" s="136">
        <f>$C18*VLOOKUP($A18,'Non-energy Multiplier'!$A$1:$AQ$44,COLUMN('Non-energy Multiplier'!AK$1),0)</f>
        <v>0</v>
      </c>
      <c r="AL18" s="136">
        <f>$C18*VLOOKUP($A18,'Non-energy Multiplier'!$A$1:$AQ$44,COLUMN('Non-energy Multiplier'!AL$1),0)</f>
        <v>0</v>
      </c>
      <c r="AM18" s="136">
        <f>$C18*VLOOKUP($A18,'Non-energy Multiplier'!$A$1:$AQ$44,COLUMN('Non-energy Multiplier'!AM$1),0)</f>
        <v>0</v>
      </c>
      <c r="AN18" s="136">
        <f>$C18*VLOOKUP($A18,'Non-energy Multiplier'!$A$1:$AQ$44,COLUMN('Non-energy Multiplier'!AN$1),0)</f>
        <v>0</v>
      </c>
      <c r="AO18" s="136">
        <f>$C18*VLOOKUP($A18,'Non-energy Multiplier'!$A$1:$AQ$44,COLUMN('Non-energy Multiplier'!AO$1),0)</f>
        <v>0</v>
      </c>
      <c r="AP18" s="136">
        <f>$C18*VLOOKUP($A18,'Non-energy Multiplier'!$A$1:$AQ$44,COLUMN('Non-energy Multiplier'!AP$1),0)</f>
        <v>0</v>
      </c>
      <c r="AQ18" s="136">
        <f>$C18*VLOOKUP($A18,'Non-energy Multiplier'!$A$1:$AQ$44,COLUMN('Non-energy Multiplier'!AQ$1),0)</f>
        <v>0</v>
      </c>
      <c r="AR18" s="136" t="str">
        <f>VLOOKUP($A18,'Sector Match'!$A$1:$B$43,2,0)</f>
        <v>wood products 16</v>
      </c>
    </row>
    <row r="19" spans="1:44" x14ac:dyDescent="0.2">
      <c r="A19" s="12" t="s">
        <v>18</v>
      </c>
      <c r="B19" s="136">
        <f>'Non-energy Use 2019'!H132</f>
        <v>0</v>
      </c>
      <c r="C19" s="136">
        <f>'Non-energy Use 2020'!H131</f>
        <v>0</v>
      </c>
      <c r="D19" s="136">
        <f>$C19*VLOOKUP($A19,'Non-energy Multiplier'!$A$1:$AQ$44,COLUMN('Non-energy Multiplier'!D$1),0)</f>
        <v>0</v>
      </c>
      <c r="E19" s="136">
        <f>$C19*VLOOKUP($A19,'Non-energy Multiplier'!$A$1:$AQ$44,COLUMN('Non-energy Multiplier'!E$1),0)</f>
        <v>0</v>
      </c>
      <c r="F19" s="136">
        <f>$C19*VLOOKUP($A19,'Non-energy Multiplier'!$A$1:$AQ$44,COLUMN('Non-energy Multiplier'!F$1),0)</f>
        <v>0</v>
      </c>
      <c r="G19" s="136">
        <f>$C19*VLOOKUP($A19,'Non-energy Multiplier'!$A$1:$AQ$44,COLUMN('Non-energy Multiplier'!G$1),0)</f>
        <v>0</v>
      </c>
      <c r="H19" s="136">
        <f>$C19*VLOOKUP($A19,'Non-energy Multiplier'!$A$1:$AQ$44,COLUMN('Non-energy Multiplier'!H$1),0)</f>
        <v>0</v>
      </c>
      <c r="I19" s="136">
        <f>$C19*VLOOKUP($A19,'Non-energy Multiplier'!$A$1:$AQ$44,COLUMN('Non-energy Multiplier'!I$1),0)</f>
        <v>0</v>
      </c>
      <c r="J19" s="136">
        <f>$C19*VLOOKUP($A19,'Non-energy Multiplier'!$A$1:$AQ$44,COLUMN('Non-energy Multiplier'!J$1),0)</f>
        <v>0</v>
      </c>
      <c r="K19" s="136">
        <f>$C19*VLOOKUP($A19,'Non-energy Multiplier'!$A$1:$AQ$44,COLUMN('Non-energy Multiplier'!K$1),0)</f>
        <v>0</v>
      </c>
      <c r="L19" s="136">
        <f>$C19*VLOOKUP($A19,'Non-energy Multiplier'!$A$1:$AQ$44,COLUMN('Non-energy Multiplier'!L$1),0)</f>
        <v>0</v>
      </c>
      <c r="M19" s="136">
        <f>$C19*VLOOKUP($A19,'Non-energy Multiplier'!$A$1:$AQ$44,COLUMN('Non-energy Multiplier'!M$1),0)</f>
        <v>0</v>
      </c>
      <c r="N19" s="136">
        <f>$C19*VLOOKUP($A19,'Non-energy Multiplier'!$A$1:$AQ$44,COLUMN('Non-energy Multiplier'!N$1),0)</f>
        <v>0</v>
      </c>
      <c r="O19" s="136">
        <f>$C19*VLOOKUP($A19,'Non-energy Multiplier'!$A$1:$AQ$44,COLUMN('Non-energy Multiplier'!O$1),0)</f>
        <v>0</v>
      </c>
      <c r="P19" s="136">
        <f>$C19*VLOOKUP($A19,'Non-energy Multiplier'!$A$1:$AQ$44,COLUMN('Non-energy Multiplier'!P$1),0)</f>
        <v>0</v>
      </c>
      <c r="Q19" s="136">
        <f>$C19*VLOOKUP($A19,'Non-energy Multiplier'!$A$1:$AQ$44,COLUMN('Non-energy Multiplier'!Q$1),0)</f>
        <v>0</v>
      </c>
      <c r="R19" s="136">
        <f>$C19*VLOOKUP($A19,'Non-energy Multiplier'!$A$1:$AQ$44,COLUMN('Non-energy Multiplier'!R$1),0)</f>
        <v>0</v>
      </c>
      <c r="S19" s="136">
        <f>$C19*VLOOKUP($A19,'Non-energy Multiplier'!$A$1:$AQ$44,COLUMN('Non-energy Multiplier'!S$1),0)</f>
        <v>0</v>
      </c>
      <c r="T19" s="136">
        <f>$C19*VLOOKUP($A19,'Non-energy Multiplier'!$A$1:$AQ$44,COLUMN('Non-energy Multiplier'!T$1),0)</f>
        <v>0</v>
      </c>
      <c r="U19" s="136">
        <f>$C19*VLOOKUP($A19,'Non-energy Multiplier'!$A$1:$AQ$44,COLUMN('Non-energy Multiplier'!U$1),0)</f>
        <v>0</v>
      </c>
      <c r="V19" s="136">
        <f>$C19*VLOOKUP($A19,'Non-energy Multiplier'!$A$1:$AQ$44,COLUMN('Non-energy Multiplier'!V$1),0)</f>
        <v>0</v>
      </c>
      <c r="W19" s="136">
        <f>$C19*VLOOKUP($A19,'Non-energy Multiplier'!$A$1:$AQ$44,COLUMN('Non-energy Multiplier'!W$1),0)</f>
        <v>0</v>
      </c>
      <c r="X19" s="136">
        <f>$C19*VLOOKUP($A19,'Non-energy Multiplier'!$A$1:$AQ$44,COLUMN('Non-energy Multiplier'!X$1),0)</f>
        <v>0</v>
      </c>
      <c r="Y19" s="136">
        <f>$C19*VLOOKUP($A19,'Non-energy Multiplier'!$A$1:$AQ$44,COLUMN('Non-energy Multiplier'!Y$1),0)</f>
        <v>0</v>
      </c>
      <c r="Z19" s="136">
        <f>$C19*VLOOKUP($A19,'Non-energy Multiplier'!$A$1:$AQ$44,COLUMN('Non-energy Multiplier'!Z$1),0)</f>
        <v>0</v>
      </c>
      <c r="AA19" s="136">
        <f>$C19*VLOOKUP($A19,'Non-energy Multiplier'!$A$1:$AQ$44,COLUMN('Non-energy Multiplier'!AA$1),0)</f>
        <v>0</v>
      </c>
      <c r="AB19" s="136">
        <f>$C19*VLOOKUP($A19,'Non-energy Multiplier'!$A$1:$AQ$44,COLUMN('Non-energy Multiplier'!AB$1),0)</f>
        <v>0</v>
      </c>
      <c r="AC19" s="136">
        <f>$C19*VLOOKUP($A19,'Non-energy Multiplier'!$A$1:$AQ$44,COLUMN('Non-energy Multiplier'!AC$1),0)</f>
        <v>0</v>
      </c>
      <c r="AD19" s="136">
        <f>$C19*VLOOKUP($A19,'Non-energy Multiplier'!$A$1:$AQ$44,COLUMN('Non-energy Multiplier'!AD$1),0)</f>
        <v>0</v>
      </c>
      <c r="AE19" s="136">
        <f>$C19*VLOOKUP($A19,'Non-energy Multiplier'!$A$1:$AQ$44,COLUMN('Non-energy Multiplier'!AE$1),0)</f>
        <v>0</v>
      </c>
      <c r="AF19" s="136">
        <f>$C19*VLOOKUP($A19,'Non-energy Multiplier'!$A$1:$AQ$44,COLUMN('Non-energy Multiplier'!AF$1),0)</f>
        <v>0</v>
      </c>
      <c r="AG19" s="136">
        <f>$C19*VLOOKUP($A19,'Non-energy Multiplier'!$A$1:$AQ$44,COLUMN('Non-energy Multiplier'!AG$1),0)</f>
        <v>0</v>
      </c>
      <c r="AH19" s="136">
        <f>$C19*VLOOKUP($A19,'Non-energy Multiplier'!$A$1:$AQ$44,COLUMN('Non-energy Multiplier'!AH$1),0)</f>
        <v>0</v>
      </c>
      <c r="AI19" s="136">
        <f>$C19*VLOOKUP($A19,'Non-energy Multiplier'!$A$1:$AQ$44,COLUMN('Non-energy Multiplier'!AI$1),0)</f>
        <v>0</v>
      </c>
      <c r="AJ19" s="136">
        <f>$C19*VLOOKUP($A19,'Non-energy Multiplier'!$A$1:$AQ$44,COLUMN('Non-energy Multiplier'!AJ$1),0)</f>
        <v>0</v>
      </c>
      <c r="AK19" s="136">
        <f>$C19*VLOOKUP($A19,'Non-energy Multiplier'!$A$1:$AQ$44,COLUMN('Non-energy Multiplier'!AK$1),0)</f>
        <v>0</v>
      </c>
      <c r="AL19" s="136">
        <f>$C19*VLOOKUP($A19,'Non-energy Multiplier'!$A$1:$AQ$44,COLUMN('Non-energy Multiplier'!AL$1),0)</f>
        <v>0</v>
      </c>
      <c r="AM19" s="136">
        <f>$C19*VLOOKUP($A19,'Non-energy Multiplier'!$A$1:$AQ$44,COLUMN('Non-energy Multiplier'!AM$1),0)</f>
        <v>0</v>
      </c>
      <c r="AN19" s="136">
        <f>$C19*VLOOKUP($A19,'Non-energy Multiplier'!$A$1:$AQ$44,COLUMN('Non-energy Multiplier'!AN$1),0)</f>
        <v>0</v>
      </c>
      <c r="AO19" s="136">
        <f>$C19*VLOOKUP($A19,'Non-energy Multiplier'!$A$1:$AQ$44,COLUMN('Non-energy Multiplier'!AO$1),0)</f>
        <v>0</v>
      </c>
      <c r="AP19" s="136">
        <f>$C19*VLOOKUP($A19,'Non-energy Multiplier'!$A$1:$AQ$44,COLUMN('Non-energy Multiplier'!AP$1),0)</f>
        <v>0</v>
      </c>
      <c r="AQ19" s="136">
        <f>$C19*VLOOKUP($A19,'Non-energy Multiplier'!$A$1:$AQ$44,COLUMN('Non-energy Multiplier'!AQ$1),0)</f>
        <v>0</v>
      </c>
      <c r="AR19" s="136" t="str">
        <f>VLOOKUP($A19,'Sector Match'!$A$1:$B$43,2,0)</f>
        <v>pulp paper and printing 17T18</v>
      </c>
    </row>
    <row r="20" spans="1:44" x14ac:dyDescent="0.2">
      <c r="A20" s="12" t="s">
        <v>19</v>
      </c>
      <c r="B20" s="136">
        <f>'Non-energy Use 2019'!H133</f>
        <v>0</v>
      </c>
      <c r="C20" s="136">
        <f>'Non-energy Use 2020'!H132</f>
        <v>0</v>
      </c>
      <c r="D20" s="136">
        <f>$C20*VLOOKUP($A20,'Non-energy Multiplier'!$A$1:$AQ$44,COLUMN('Non-energy Multiplier'!D$1),0)</f>
        <v>0</v>
      </c>
      <c r="E20" s="136">
        <f>$C20*VLOOKUP($A20,'Non-energy Multiplier'!$A$1:$AQ$44,COLUMN('Non-energy Multiplier'!E$1),0)</f>
        <v>0</v>
      </c>
      <c r="F20" s="136">
        <f>$C20*VLOOKUP($A20,'Non-energy Multiplier'!$A$1:$AQ$44,COLUMN('Non-energy Multiplier'!F$1),0)</f>
        <v>0</v>
      </c>
      <c r="G20" s="136">
        <f>$C20*VLOOKUP($A20,'Non-energy Multiplier'!$A$1:$AQ$44,COLUMN('Non-energy Multiplier'!G$1),0)</f>
        <v>0</v>
      </c>
      <c r="H20" s="136">
        <f>$C20*VLOOKUP($A20,'Non-energy Multiplier'!$A$1:$AQ$44,COLUMN('Non-energy Multiplier'!H$1),0)</f>
        <v>0</v>
      </c>
      <c r="I20" s="136">
        <f>$C20*VLOOKUP($A20,'Non-energy Multiplier'!$A$1:$AQ$44,COLUMN('Non-energy Multiplier'!I$1),0)</f>
        <v>0</v>
      </c>
      <c r="J20" s="136">
        <f>$C20*VLOOKUP($A20,'Non-energy Multiplier'!$A$1:$AQ$44,COLUMN('Non-energy Multiplier'!J$1),0)</f>
        <v>0</v>
      </c>
      <c r="K20" s="136">
        <f>$C20*VLOOKUP($A20,'Non-energy Multiplier'!$A$1:$AQ$44,COLUMN('Non-energy Multiplier'!K$1),0)</f>
        <v>0</v>
      </c>
      <c r="L20" s="136">
        <f>$C20*VLOOKUP($A20,'Non-energy Multiplier'!$A$1:$AQ$44,COLUMN('Non-energy Multiplier'!L$1),0)</f>
        <v>0</v>
      </c>
      <c r="M20" s="136">
        <f>$C20*VLOOKUP($A20,'Non-energy Multiplier'!$A$1:$AQ$44,COLUMN('Non-energy Multiplier'!M$1),0)</f>
        <v>0</v>
      </c>
      <c r="N20" s="136">
        <f>$C20*VLOOKUP($A20,'Non-energy Multiplier'!$A$1:$AQ$44,COLUMN('Non-energy Multiplier'!N$1),0)</f>
        <v>0</v>
      </c>
      <c r="O20" s="136">
        <f>$C20*VLOOKUP($A20,'Non-energy Multiplier'!$A$1:$AQ$44,COLUMN('Non-energy Multiplier'!O$1),0)</f>
        <v>0</v>
      </c>
      <c r="P20" s="136">
        <f>$C20*VLOOKUP($A20,'Non-energy Multiplier'!$A$1:$AQ$44,COLUMN('Non-energy Multiplier'!P$1),0)</f>
        <v>0</v>
      </c>
      <c r="Q20" s="136">
        <f>$C20*VLOOKUP($A20,'Non-energy Multiplier'!$A$1:$AQ$44,COLUMN('Non-energy Multiplier'!Q$1),0)</f>
        <v>0</v>
      </c>
      <c r="R20" s="136">
        <f>$C20*VLOOKUP($A20,'Non-energy Multiplier'!$A$1:$AQ$44,COLUMN('Non-energy Multiplier'!R$1),0)</f>
        <v>0</v>
      </c>
      <c r="S20" s="136">
        <f>$C20*VLOOKUP($A20,'Non-energy Multiplier'!$A$1:$AQ$44,COLUMN('Non-energy Multiplier'!S$1),0)</f>
        <v>0</v>
      </c>
      <c r="T20" s="136">
        <f>$C20*VLOOKUP($A20,'Non-energy Multiplier'!$A$1:$AQ$44,COLUMN('Non-energy Multiplier'!T$1),0)</f>
        <v>0</v>
      </c>
      <c r="U20" s="136">
        <f>$C20*VLOOKUP($A20,'Non-energy Multiplier'!$A$1:$AQ$44,COLUMN('Non-energy Multiplier'!U$1),0)</f>
        <v>0</v>
      </c>
      <c r="V20" s="136">
        <f>$C20*VLOOKUP($A20,'Non-energy Multiplier'!$A$1:$AQ$44,COLUMN('Non-energy Multiplier'!V$1),0)</f>
        <v>0</v>
      </c>
      <c r="W20" s="136">
        <f>$C20*VLOOKUP($A20,'Non-energy Multiplier'!$A$1:$AQ$44,COLUMN('Non-energy Multiplier'!W$1),0)</f>
        <v>0</v>
      </c>
      <c r="X20" s="136">
        <f>$C20*VLOOKUP($A20,'Non-energy Multiplier'!$A$1:$AQ$44,COLUMN('Non-energy Multiplier'!X$1),0)</f>
        <v>0</v>
      </c>
      <c r="Y20" s="136">
        <f>$C20*VLOOKUP($A20,'Non-energy Multiplier'!$A$1:$AQ$44,COLUMN('Non-energy Multiplier'!Y$1),0)</f>
        <v>0</v>
      </c>
      <c r="Z20" s="136">
        <f>$C20*VLOOKUP($A20,'Non-energy Multiplier'!$A$1:$AQ$44,COLUMN('Non-energy Multiplier'!Z$1),0)</f>
        <v>0</v>
      </c>
      <c r="AA20" s="136">
        <f>$C20*VLOOKUP($A20,'Non-energy Multiplier'!$A$1:$AQ$44,COLUMN('Non-energy Multiplier'!AA$1),0)</f>
        <v>0</v>
      </c>
      <c r="AB20" s="136">
        <f>$C20*VLOOKUP($A20,'Non-energy Multiplier'!$A$1:$AQ$44,COLUMN('Non-energy Multiplier'!AB$1),0)</f>
        <v>0</v>
      </c>
      <c r="AC20" s="136">
        <f>$C20*VLOOKUP($A20,'Non-energy Multiplier'!$A$1:$AQ$44,COLUMN('Non-energy Multiplier'!AC$1),0)</f>
        <v>0</v>
      </c>
      <c r="AD20" s="136">
        <f>$C20*VLOOKUP($A20,'Non-energy Multiplier'!$A$1:$AQ$44,COLUMN('Non-energy Multiplier'!AD$1),0)</f>
        <v>0</v>
      </c>
      <c r="AE20" s="136">
        <f>$C20*VLOOKUP($A20,'Non-energy Multiplier'!$A$1:$AQ$44,COLUMN('Non-energy Multiplier'!AE$1),0)</f>
        <v>0</v>
      </c>
      <c r="AF20" s="136">
        <f>$C20*VLOOKUP($A20,'Non-energy Multiplier'!$A$1:$AQ$44,COLUMN('Non-energy Multiplier'!AF$1),0)</f>
        <v>0</v>
      </c>
      <c r="AG20" s="136">
        <f>$C20*VLOOKUP($A20,'Non-energy Multiplier'!$A$1:$AQ$44,COLUMN('Non-energy Multiplier'!AG$1),0)</f>
        <v>0</v>
      </c>
      <c r="AH20" s="136">
        <f>$C20*VLOOKUP($A20,'Non-energy Multiplier'!$A$1:$AQ$44,COLUMN('Non-energy Multiplier'!AH$1),0)</f>
        <v>0</v>
      </c>
      <c r="AI20" s="136">
        <f>$C20*VLOOKUP($A20,'Non-energy Multiplier'!$A$1:$AQ$44,COLUMN('Non-energy Multiplier'!AI$1),0)</f>
        <v>0</v>
      </c>
      <c r="AJ20" s="136">
        <f>$C20*VLOOKUP($A20,'Non-energy Multiplier'!$A$1:$AQ$44,COLUMN('Non-energy Multiplier'!AJ$1),0)</f>
        <v>0</v>
      </c>
      <c r="AK20" s="136">
        <f>$C20*VLOOKUP($A20,'Non-energy Multiplier'!$A$1:$AQ$44,COLUMN('Non-energy Multiplier'!AK$1),0)</f>
        <v>0</v>
      </c>
      <c r="AL20" s="136">
        <f>$C20*VLOOKUP($A20,'Non-energy Multiplier'!$A$1:$AQ$44,COLUMN('Non-energy Multiplier'!AL$1),0)</f>
        <v>0</v>
      </c>
      <c r="AM20" s="136">
        <f>$C20*VLOOKUP($A20,'Non-energy Multiplier'!$A$1:$AQ$44,COLUMN('Non-energy Multiplier'!AM$1),0)</f>
        <v>0</v>
      </c>
      <c r="AN20" s="136">
        <f>$C20*VLOOKUP($A20,'Non-energy Multiplier'!$A$1:$AQ$44,COLUMN('Non-energy Multiplier'!AN$1),0)</f>
        <v>0</v>
      </c>
      <c r="AO20" s="136">
        <f>$C20*VLOOKUP($A20,'Non-energy Multiplier'!$A$1:$AQ$44,COLUMN('Non-energy Multiplier'!AO$1),0)</f>
        <v>0</v>
      </c>
      <c r="AP20" s="136">
        <f>$C20*VLOOKUP($A20,'Non-energy Multiplier'!$A$1:$AQ$44,COLUMN('Non-energy Multiplier'!AP$1),0)</f>
        <v>0</v>
      </c>
      <c r="AQ20" s="136">
        <f>$C20*VLOOKUP($A20,'Non-energy Multiplier'!$A$1:$AQ$44,COLUMN('Non-energy Multiplier'!AQ$1),0)</f>
        <v>0</v>
      </c>
      <c r="AR20" s="136" t="str">
        <f>VLOOKUP($A20,'Sector Match'!$A$1:$B$43,2,0)</f>
        <v>pulp paper and printing 17T18</v>
      </c>
    </row>
    <row r="21" spans="1:44" x14ac:dyDescent="0.2">
      <c r="A21" s="12" t="s">
        <v>20</v>
      </c>
      <c r="B21" s="136">
        <f>'Non-energy Use 2019'!H134</f>
        <v>0</v>
      </c>
      <c r="C21" s="136">
        <f>'Non-energy Use 2020'!H133</f>
        <v>0</v>
      </c>
      <c r="D21" s="136">
        <f>$C21*VLOOKUP($A21,'Non-energy Multiplier'!$A$1:$AQ$44,COLUMN('Non-energy Multiplier'!D$1),0)</f>
        <v>0</v>
      </c>
      <c r="E21" s="136">
        <f>$C21*VLOOKUP($A21,'Non-energy Multiplier'!$A$1:$AQ$44,COLUMN('Non-energy Multiplier'!E$1),0)</f>
        <v>0</v>
      </c>
      <c r="F21" s="136">
        <f>$C21*VLOOKUP($A21,'Non-energy Multiplier'!$A$1:$AQ$44,COLUMN('Non-energy Multiplier'!F$1),0)</f>
        <v>0</v>
      </c>
      <c r="G21" s="136">
        <f>$C21*VLOOKUP($A21,'Non-energy Multiplier'!$A$1:$AQ$44,COLUMN('Non-energy Multiplier'!G$1),0)</f>
        <v>0</v>
      </c>
      <c r="H21" s="136">
        <f>$C21*VLOOKUP($A21,'Non-energy Multiplier'!$A$1:$AQ$44,COLUMN('Non-energy Multiplier'!H$1),0)</f>
        <v>0</v>
      </c>
      <c r="I21" s="136">
        <f>$C21*VLOOKUP($A21,'Non-energy Multiplier'!$A$1:$AQ$44,COLUMN('Non-energy Multiplier'!I$1),0)</f>
        <v>0</v>
      </c>
      <c r="J21" s="136">
        <f>$C21*VLOOKUP($A21,'Non-energy Multiplier'!$A$1:$AQ$44,COLUMN('Non-energy Multiplier'!J$1),0)</f>
        <v>0</v>
      </c>
      <c r="K21" s="136">
        <f>$C21*VLOOKUP($A21,'Non-energy Multiplier'!$A$1:$AQ$44,COLUMN('Non-energy Multiplier'!K$1),0)</f>
        <v>0</v>
      </c>
      <c r="L21" s="136">
        <f>$C21*VLOOKUP($A21,'Non-energy Multiplier'!$A$1:$AQ$44,COLUMN('Non-energy Multiplier'!L$1),0)</f>
        <v>0</v>
      </c>
      <c r="M21" s="136">
        <f>$C21*VLOOKUP($A21,'Non-energy Multiplier'!$A$1:$AQ$44,COLUMN('Non-energy Multiplier'!M$1),0)</f>
        <v>0</v>
      </c>
      <c r="N21" s="136">
        <f>$C21*VLOOKUP($A21,'Non-energy Multiplier'!$A$1:$AQ$44,COLUMN('Non-energy Multiplier'!N$1),0)</f>
        <v>0</v>
      </c>
      <c r="O21" s="136">
        <f>$C21*VLOOKUP($A21,'Non-energy Multiplier'!$A$1:$AQ$44,COLUMN('Non-energy Multiplier'!O$1),0)</f>
        <v>0</v>
      </c>
      <c r="P21" s="136">
        <f>$C21*VLOOKUP($A21,'Non-energy Multiplier'!$A$1:$AQ$44,COLUMN('Non-energy Multiplier'!P$1),0)</f>
        <v>0</v>
      </c>
      <c r="Q21" s="136">
        <f>$C21*VLOOKUP($A21,'Non-energy Multiplier'!$A$1:$AQ$44,COLUMN('Non-energy Multiplier'!Q$1),0)</f>
        <v>0</v>
      </c>
      <c r="R21" s="136">
        <f>$C21*VLOOKUP($A21,'Non-energy Multiplier'!$A$1:$AQ$44,COLUMN('Non-energy Multiplier'!R$1),0)</f>
        <v>0</v>
      </c>
      <c r="S21" s="136">
        <f>$C21*VLOOKUP($A21,'Non-energy Multiplier'!$A$1:$AQ$44,COLUMN('Non-energy Multiplier'!S$1),0)</f>
        <v>0</v>
      </c>
      <c r="T21" s="136">
        <f>$C21*VLOOKUP($A21,'Non-energy Multiplier'!$A$1:$AQ$44,COLUMN('Non-energy Multiplier'!T$1),0)</f>
        <v>0</v>
      </c>
      <c r="U21" s="136">
        <f>$C21*VLOOKUP($A21,'Non-energy Multiplier'!$A$1:$AQ$44,COLUMN('Non-energy Multiplier'!U$1),0)</f>
        <v>0</v>
      </c>
      <c r="V21" s="136">
        <f>$C21*VLOOKUP($A21,'Non-energy Multiplier'!$A$1:$AQ$44,COLUMN('Non-energy Multiplier'!V$1),0)</f>
        <v>0</v>
      </c>
      <c r="W21" s="136">
        <f>$C21*VLOOKUP($A21,'Non-energy Multiplier'!$A$1:$AQ$44,COLUMN('Non-energy Multiplier'!W$1),0)</f>
        <v>0</v>
      </c>
      <c r="X21" s="136">
        <f>$C21*VLOOKUP($A21,'Non-energy Multiplier'!$A$1:$AQ$44,COLUMN('Non-energy Multiplier'!X$1),0)</f>
        <v>0</v>
      </c>
      <c r="Y21" s="136">
        <f>$C21*VLOOKUP($A21,'Non-energy Multiplier'!$A$1:$AQ$44,COLUMN('Non-energy Multiplier'!Y$1),0)</f>
        <v>0</v>
      </c>
      <c r="Z21" s="136">
        <f>$C21*VLOOKUP($A21,'Non-energy Multiplier'!$A$1:$AQ$44,COLUMN('Non-energy Multiplier'!Z$1),0)</f>
        <v>0</v>
      </c>
      <c r="AA21" s="136">
        <f>$C21*VLOOKUP($A21,'Non-energy Multiplier'!$A$1:$AQ$44,COLUMN('Non-energy Multiplier'!AA$1),0)</f>
        <v>0</v>
      </c>
      <c r="AB21" s="136">
        <f>$C21*VLOOKUP($A21,'Non-energy Multiplier'!$A$1:$AQ$44,COLUMN('Non-energy Multiplier'!AB$1),0)</f>
        <v>0</v>
      </c>
      <c r="AC21" s="136">
        <f>$C21*VLOOKUP($A21,'Non-energy Multiplier'!$A$1:$AQ$44,COLUMN('Non-energy Multiplier'!AC$1),0)</f>
        <v>0</v>
      </c>
      <c r="AD21" s="136">
        <f>$C21*VLOOKUP($A21,'Non-energy Multiplier'!$A$1:$AQ$44,COLUMN('Non-energy Multiplier'!AD$1),0)</f>
        <v>0</v>
      </c>
      <c r="AE21" s="136">
        <f>$C21*VLOOKUP($A21,'Non-energy Multiplier'!$A$1:$AQ$44,COLUMN('Non-energy Multiplier'!AE$1),0)</f>
        <v>0</v>
      </c>
      <c r="AF21" s="136">
        <f>$C21*VLOOKUP($A21,'Non-energy Multiplier'!$A$1:$AQ$44,COLUMN('Non-energy Multiplier'!AF$1),0)</f>
        <v>0</v>
      </c>
      <c r="AG21" s="136">
        <f>$C21*VLOOKUP($A21,'Non-energy Multiplier'!$A$1:$AQ$44,COLUMN('Non-energy Multiplier'!AG$1),0)</f>
        <v>0</v>
      </c>
      <c r="AH21" s="136">
        <f>$C21*VLOOKUP($A21,'Non-energy Multiplier'!$A$1:$AQ$44,COLUMN('Non-energy Multiplier'!AH$1),0)</f>
        <v>0</v>
      </c>
      <c r="AI21" s="136">
        <f>$C21*VLOOKUP($A21,'Non-energy Multiplier'!$A$1:$AQ$44,COLUMN('Non-energy Multiplier'!AI$1),0)</f>
        <v>0</v>
      </c>
      <c r="AJ21" s="136">
        <f>$C21*VLOOKUP($A21,'Non-energy Multiplier'!$A$1:$AQ$44,COLUMN('Non-energy Multiplier'!AJ$1),0)</f>
        <v>0</v>
      </c>
      <c r="AK21" s="136">
        <f>$C21*VLOOKUP($A21,'Non-energy Multiplier'!$A$1:$AQ$44,COLUMN('Non-energy Multiplier'!AK$1),0)</f>
        <v>0</v>
      </c>
      <c r="AL21" s="136">
        <f>$C21*VLOOKUP($A21,'Non-energy Multiplier'!$A$1:$AQ$44,COLUMN('Non-energy Multiplier'!AL$1),0)</f>
        <v>0</v>
      </c>
      <c r="AM21" s="136">
        <f>$C21*VLOOKUP($A21,'Non-energy Multiplier'!$A$1:$AQ$44,COLUMN('Non-energy Multiplier'!AM$1),0)</f>
        <v>0</v>
      </c>
      <c r="AN21" s="136">
        <f>$C21*VLOOKUP($A21,'Non-energy Multiplier'!$A$1:$AQ$44,COLUMN('Non-energy Multiplier'!AN$1),0)</f>
        <v>0</v>
      </c>
      <c r="AO21" s="136">
        <f>$C21*VLOOKUP($A21,'Non-energy Multiplier'!$A$1:$AQ$44,COLUMN('Non-energy Multiplier'!AO$1),0)</f>
        <v>0</v>
      </c>
      <c r="AP21" s="136">
        <f>$C21*VLOOKUP($A21,'Non-energy Multiplier'!$A$1:$AQ$44,COLUMN('Non-energy Multiplier'!AP$1),0)</f>
        <v>0</v>
      </c>
      <c r="AQ21" s="136">
        <f>$C21*VLOOKUP($A21,'Non-energy Multiplier'!$A$1:$AQ$44,COLUMN('Non-energy Multiplier'!AQ$1),0)</f>
        <v>0</v>
      </c>
      <c r="AR21" s="136" t="str">
        <f>VLOOKUP($A21,'Sector Match'!$A$1:$B$43,2,0)</f>
        <v>pulp paper and printing 17T18</v>
      </c>
    </row>
    <row r="22" spans="1:44" x14ac:dyDescent="0.2">
      <c r="A22" s="12" t="s">
        <v>21</v>
      </c>
      <c r="B22" s="136">
        <f>'Non-energy Use 2019'!H135</f>
        <v>109108780828995.94</v>
      </c>
      <c r="C22" s="136">
        <f>'Non-energy Use 2020'!H134</f>
        <v>105972114177652.31</v>
      </c>
      <c r="D22" s="136">
        <f>$C22*VLOOKUP($A22,'Non-energy Multiplier'!$A$1:$AQ$44,COLUMN('Non-energy Multiplier'!D$1),0)</f>
        <v>111113945995495.86</v>
      </c>
      <c r="E22" s="136">
        <f>$C22*VLOOKUP($A22,'Non-energy Multiplier'!$A$1:$AQ$44,COLUMN('Non-energy Multiplier'!E$1),0)</f>
        <v>116255777813339.41</v>
      </c>
      <c r="F22" s="136">
        <f>$C22*VLOOKUP($A22,'Non-energy Multiplier'!$A$1:$AQ$44,COLUMN('Non-energy Multiplier'!F$1),0)</f>
        <v>121397609631182.95</v>
      </c>
      <c r="G22" s="136">
        <f>$C22*VLOOKUP($A22,'Non-energy Multiplier'!$A$1:$AQ$44,COLUMN('Non-energy Multiplier'!G$1),0)</f>
        <v>126539441449026.5</v>
      </c>
      <c r="H22" s="136">
        <f>$C22*VLOOKUP($A22,'Non-energy Multiplier'!$A$1:$AQ$44,COLUMN('Non-energy Multiplier'!H$1),0)</f>
        <v>131681273266870.08</v>
      </c>
      <c r="I22" s="136">
        <f>$C22*VLOOKUP($A22,'Non-energy Multiplier'!$A$1:$AQ$44,COLUMN('Non-energy Multiplier'!I$1),0)</f>
        <v>134607504042977.94</v>
      </c>
      <c r="J22" s="136">
        <f>$C22*VLOOKUP($A22,'Non-energy Multiplier'!$A$1:$AQ$44,COLUMN('Non-energy Multiplier'!J$1),0)</f>
        <v>137533734819085.83</v>
      </c>
      <c r="K22" s="136">
        <f>$C22*VLOOKUP($A22,'Non-energy Multiplier'!$A$1:$AQ$44,COLUMN('Non-energy Multiplier'!K$1),0)</f>
        <v>140459965595193.73</v>
      </c>
      <c r="L22" s="136">
        <f>$C22*VLOOKUP($A22,'Non-energy Multiplier'!$A$1:$AQ$44,COLUMN('Non-energy Multiplier'!L$1),0)</f>
        <v>143386196371301.59</v>
      </c>
      <c r="M22" s="136">
        <f>$C22*VLOOKUP($A22,'Non-energy Multiplier'!$A$1:$AQ$44,COLUMN('Non-energy Multiplier'!M$1),0)</f>
        <v>146312427147409.47</v>
      </c>
      <c r="N22" s="136">
        <f>$C22*VLOOKUP($A22,'Non-energy Multiplier'!$A$1:$AQ$44,COLUMN('Non-energy Multiplier'!N$1),0)</f>
        <v>146521450911814.13</v>
      </c>
      <c r="O22" s="136">
        <f>$C22*VLOOKUP($A22,'Non-energy Multiplier'!$A$1:$AQ$44,COLUMN('Non-energy Multiplier'!O$1),0)</f>
        <v>146730474676218.81</v>
      </c>
      <c r="P22" s="136">
        <f>$C22*VLOOKUP($A22,'Non-energy Multiplier'!$A$1:$AQ$44,COLUMN('Non-energy Multiplier'!P$1),0)</f>
        <v>146939498440623.47</v>
      </c>
      <c r="Q22" s="136">
        <f>$C22*VLOOKUP($A22,'Non-energy Multiplier'!$A$1:$AQ$44,COLUMN('Non-energy Multiplier'!Q$1),0)</f>
        <v>147148522205028.19</v>
      </c>
      <c r="R22" s="136">
        <f>$C22*VLOOKUP($A22,'Non-energy Multiplier'!$A$1:$AQ$44,COLUMN('Non-energy Multiplier'!R$1),0)</f>
        <v>147357545969432.84</v>
      </c>
      <c r="S22" s="136">
        <f>$C22*VLOOKUP($A22,'Non-energy Multiplier'!$A$1:$AQ$44,COLUMN('Non-energy Multiplier'!S$1),0)</f>
        <v>145685417570588.09</v>
      </c>
      <c r="T22" s="136">
        <f>$C22*VLOOKUP($A22,'Non-energy Multiplier'!$A$1:$AQ$44,COLUMN('Non-energy Multiplier'!T$1),0)</f>
        <v>144013289171743.38</v>
      </c>
      <c r="U22" s="136">
        <f>$C22*VLOOKUP($A22,'Non-energy Multiplier'!$A$1:$AQ$44,COLUMN('Non-energy Multiplier'!U$1),0)</f>
        <v>142341160772898.63</v>
      </c>
      <c r="V22" s="136">
        <f>$C22*VLOOKUP($A22,'Non-energy Multiplier'!$A$1:$AQ$44,COLUMN('Non-energy Multiplier'!V$1),0)</f>
        <v>140669032374053.84</v>
      </c>
      <c r="W22" s="136">
        <f>$C22*VLOOKUP($A22,'Non-energy Multiplier'!$A$1:$AQ$44,COLUMN('Non-energy Multiplier'!W$1),0)</f>
        <v>138996903975209.14</v>
      </c>
      <c r="X22" s="136">
        <f>$C22*VLOOKUP($A22,'Non-energy Multiplier'!$A$1:$AQ$44,COLUMN('Non-energy Multiplier'!X$1),0)</f>
        <v>135861650369793.44</v>
      </c>
      <c r="Y22" s="136">
        <f>$C22*VLOOKUP($A22,'Non-energy Multiplier'!$A$1:$AQ$44,COLUMN('Non-energy Multiplier'!Y$1),0)</f>
        <v>132726396764377.73</v>
      </c>
      <c r="Z22" s="136">
        <f>$C22*VLOOKUP($A22,'Non-energy Multiplier'!$A$1:$AQ$44,COLUMN('Non-energy Multiplier'!Z$1),0)</f>
        <v>129591143158962.06</v>
      </c>
      <c r="AA22" s="136">
        <f>$C22*VLOOKUP($A22,'Non-energy Multiplier'!$A$1:$AQ$44,COLUMN('Non-energy Multiplier'!AA$1),0)</f>
        <v>126455889553546.36</v>
      </c>
      <c r="AB22" s="136">
        <f>$C22*VLOOKUP($A22,'Non-energy Multiplier'!$A$1:$AQ$44,COLUMN('Non-energy Multiplier'!AB$1),0)</f>
        <v>123320635948130.69</v>
      </c>
      <c r="AC22" s="136">
        <f>$C22*VLOOKUP($A22,'Non-energy Multiplier'!$A$1:$AQ$44,COLUMN('Non-energy Multiplier'!AC$1),0)</f>
        <v>120185382342714.98</v>
      </c>
      <c r="AD22" s="136">
        <f>$C22*VLOOKUP($A22,'Non-energy Multiplier'!$A$1:$AQ$44,COLUMN('Non-energy Multiplier'!AD$1),0)</f>
        <v>117050128737299.28</v>
      </c>
      <c r="AE22" s="136">
        <f>$C22*VLOOKUP($A22,'Non-energy Multiplier'!$A$1:$AQ$44,COLUMN('Non-energy Multiplier'!AE$1),0)</f>
        <v>113914875131883.58</v>
      </c>
      <c r="AF22" s="136">
        <f>$C22*VLOOKUP($A22,'Non-energy Multiplier'!$A$1:$AQ$44,COLUMN('Non-energy Multiplier'!AF$1),0)</f>
        <v>110779621526467.88</v>
      </c>
      <c r="AG22" s="136">
        <f>$C22*VLOOKUP($A22,'Non-energy Multiplier'!$A$1:$AQ$44,COLUMN('Non-energy Multiplier'!AG$1),0)</f>
        <v>107644367921052.2</v>
      </c>
      <c r="AH22" s="136">
        <f>$C22*VLOOKUP($A22,'Non-energy Multiplier'!$A$1:$AQ$44,COLUMN('Non-energy Multiplier'!AH$1),0)</f>
        <v>104927142207411.84</v>
      </c>
      <c r="AI22" s="136">
        <f>$C22*VLOOKUP($A22,'Non-energy Multiplier'!$A$1:$AQ$44,COLUMN('Non-energy Multiplier'!AI$1),0)</f>
        <v>102209916493771.47</v>
      </c>
      <c r="AJ22" s="136">
        <f>$C22*VLOOKUP($A22,'Non-energy Multiplier'!$A$1:$AQ$44,COLUMN('Non-energy Multiplier'!AJ$1),0)</f>
        <v>99492690780131.078</v>
      </c>
      <c r="AK22" s="136">
        <f>$C22*VLOOKUP($A22,'Non-energy Multiplier'!$A$1:$AQ$44,COLUMN('Non-energy Multiplier'!AK$1),0)</f>
        <v>96775465066490.703</v>
      </c>
      <c r="AL22" s="136">
        <f>$C22*VLOOKUP($A22,'Non-energy Multiplier'!$A$1:$AQ$44,COLUMN('Non-energy Multiplier'!AL$1),0)</f>
        <v>94058239352850.344</v>
      </c>
      <c r="AM22" s="136">
        <f>$C22*VLOOKUP($A22,'Non-energy Multiplier'!$A$1:$AQ$44,COLUMN('Non-energy Multiplier'!AM$1),0)</f>
        <v>91204518745650.172</v>
      </c>
      <c r="AN22" s="136">
        <f>$C22*VLOOKUP($A22,'Non-energy Multiplier'!$A$1:$AQ$44,COLUMN('Non-energy Multiplier'!AN$1),0)</f>
        <v>88350798138449.984</v>
      </c>
      <c r="AO22" s="136">
        <f>$C22*VLOOKUP($A22,'Non-energy Multiplier'!$A$1:$AQ$44,COLUMN('Non-energy Multiplier'!AO$1),0)</f>
        <v>85497077531249.797</v>
      </c>
      <c r="AP22" s="136">
        <f>$C22*VLOOKUP($A22,'Non-energy Multiplier'!$A$1:$AQ$44,COLUMN('Non-energy Multiplier'!AP$1),0)</f>
        <v>82643356924049.609</v>
      </c>
      <c r="AQ22" s="136">
        <f>$C22*VLOOKUP($A22,'Non-energy Multiplier'!$A$1:$AQ$44,COLUMN('Non-energy Multiplier'!AQ$1),0)</f>
        <v>79789636316849.438</v>
      </c>
      <c r="AR22" s="136" t="str">
        <f>VLOOKUP($A22,'Sector Match'!$A$1:$B$43,2,0)</f>
        <v>refined petroleum and coke 19</v>
      </c>
    </row>
    <row r="23" spans="1:44" x14ac:dyDescent="0.2">
      <c r="A23" s="12" t="s">
        <v>1</v>
      </c>
      <c r="B23" s="136">
        <f>'Non-energy Use 2019'!H136</f>
        <v>357773569048501.06</v>
      </c>
      <c r="C23" s="136">
        <f>'Non-energy Use 2020'!H135</f>
        <v>374366912614152.13</v>
      </c>
      <c r="D23" s="136">
        <f>$C23*VLOOKUP($A23,'Non-energy Multiplier'!$A$1:$AQ$44,COLUMN('Non-energy Multiplier'!D$1),0)</f>
        <v>400615434959394.75</v>
      </c>
      <c r="E23" s="136">
        <f>$C23*VLOOKUP($A23,'Non-energy Multiplier'!$A$1:$AQ$44,COLUMN('Non-energy Multiplier'!E$1),0)</f>
        <v>426863957304637.31</v>
      </c>
      <c r="F23" s="136">
        <f>$C23*VLOOKUP($A23,'Non-energy Multiplier'!$A$1:$AQ$44,COLUMN('Non-energy Multiplier'!F$1),0)</f>
        <v>453112479649879.88</v>
      </c>
      <c r="G23" s="136">
        <f>$C23*VLOOKUP($A23,'Non-energy Multiplier'!$A$1:$AQ$44,COLUMN('Non-energy Multiplier'!G$1),0)</f>
        <v>479361001995122.5</v>
      </c>
      <c r="H23" s="136">
        <f>$C23*VLOOKUP($A23,'Non-energy Multiplier'!$A$1:$AQ$44,COLUMN('Non-energy Multiplier'!H$1),0)</f>
        <v>505609524340365.25</v>
      </c>
      <c r="I23" s="136">
        <f>$C23*VLOOKUP($A23,'Non-energy Multiplier'!$A$1:$AQ$44,COLUMN('Non-energy Multiplier'!I$1),0)</f>
        <v>524023124348951.63</v>
      </c>
      <c r="J23" s="136">
        <f>$C23*VLOOKUP($A23,'Non-energy Multiplier'!$A$1:$AQ$44,COLUMN('Non-energy Multiplier'!J$1),0)</f>
        <v>542436724357537.88</v>
      </c>
      <c r="K23" s="136">
        <f>$C23*VLOOKUP($A23,'Non-energy Multiplier'!$A$1:$AQ$44,COLUMN('Non-energy Multiplier'!K$1),0)</f>
        <v>560850324366124.19</v>
      </c>
      <c r="L23" s="136">
        <f>$C23*VLOOKUP($A23,'Non-energy Multiplier'!$A$1:$AQ$44,COLUMN('Non-energy Multiplier'!L$1),0)</f>
        <v>579263924374710.5</v>
      </c>
      <c r="M23" s="136">
        <f>$C23*VLOOKUP($A23,'Non-energy Multiplier'!$A$1:$AQ$44,COLUMN('Non-energy Multiplier'!M$1),0)</f>
        <v>597677524383296.88</v>
      </c>
      <c r="N23" s="136">
        <f>$C23*VLOOKUP($A23,'Non-energy Multiplier'!$A$1:$AQ$44,COLUMN('Non-energy Multiplier'!N$1),0)</f>
        <v>608252393938358</v>
      </c>
      <c r="O23" s="136">
        <f>$C23*VLOOKUP($A23,'Non-energy Multiplier'!$A$1:$AQ$44,COLUMN('Non-energy Multiplier'!O$1),0)</f>
        <v>618827263493419.38</v>
      </c>
      <c r="P23" s="136">
        <f>$C23*VLOOKUP($A23,'Non-energy Multiplier'!$A$1:$AQ$44,COLUMN('Non-energy Multiplier'!P$1),0)</f>
        <v>629402133048480.5</v>
      </c>
      <c r="Q23" s="136">
        <f>$C23*VLOOKUP($A23,'Non-energy Multiplier'!$A$1:$AQ$44,COLUMN('Non-energy Multiplier'!Q$1),0)</f>
        <v>639977002603541.75</v>
      </c>
      <c r="R23" s="136">
        <f>$C23*VLOOKUP($A23,'Non-energy Multiplier'!$A$1:$AQ$44,COLUMN('Non-energy Multiplier'!R$1),0)</f>
        <v>650551872158603</v>
      </c>
      <c r="S23" s="136">
        <f>$C23*VLOOKUP($A23,'Non-energy Multiplier'!$A$1:$AQ$44,COLUMN('Non-energy Multiplier'!S$1),0)</f>
        <v>656058951130064.25</v>
      </c>
      <c r="T23" s="136">
        <f>$C23*VLOOKUP($A23,'Non-energy Multiplier'!$A$1:$AQ$44,COLUMN('Non-energy Multiplier'!T$1),0)</f>
        <v>661566030101525.5</v>
      </c>
      <c r="U23" s="136">
        <f>$C23*VLOOKUP($A23,'Non-energy Multiplier'!$A$1:$AQ$44,COLUMN('Non-energy Multiplier'!U$1),0)</f>
        <v>667073109072986.75</v>
      </c>
      <c r="V23" s="136">
        <f>$C23*VLOOKUP($A23,'Non-energy Multiplier'!$A$1:$AQ$44,COLUMN('Non-energy Multiplier'!V$1),0)</f>
        <v>672580188044448.13</v>
      </c>
      <c r="W23" s="136">
        <f>$C23*VLOOKUP($A23,'Non-energy Multiplier'!$A$1:$AQ$44,COLUMN('Non-energy Multiplier'!W$1),0)</f>
        <v>678087267015909.25</v>
      </c>
      <c r="X23" s="136">
        <f>$C23*VLOOKUP($A23,'Non-energy Multiplier'!$A$1:$AQ$44,COLUMN('Non-energy Multiplier'!X$1),0)</f>
        <v>680579230234322.5</v>
      </c>
      <c r="Y23" s="136">
        <f>$C23*VLOOKUP($A23,'Non-energy Multiplier'!$A$1:$AQ$44,COLUMN('Non-energy Multiplier'!Y$1),0)</f>
        <v>683071193452735.75</v>
      </c>
      <c r="Z23" s="136">
        <f>$C23*VLOOKUP($A23,'Non-energy Multiplier'!$A$1:$AQ$44,COLUMN('Non-energy Multiplier'!Z$1),0)</f>
        <v>685563156671149</v>
      </c>
      <c r="AA23" s="136">
        <f>$C23*VLOOKUP($A23,'Non-energy Multiplier'!$A$1:$AQ$44,COLUMN('Non-energy Multiplier'!AA$1),0)</f>
        <v>688055119889562.13</v>
      </c>
      <c r="AB23" s="136">
        <f>$C23*VLOOKUP($A23,'Non-energy Multiplier'!$A$1:$AQ$44,COLUMN('Non-energy Multiplier'!AB$1),0)</f>
        <v>690547083107975.38</v>
      </c>
      <c r="AC23" s="136">
        <f>$C23*VLOOKUP($A23,'Non-energy Multiplier'!$A$1:$AQ$44,COLUMN('Non-energy Multiplier'!AC$1),0)</f>
        <v>690450667864405.75</v>
      </c>
      <c r="AD23" s="136">
        <f>$C23*VLOOKUP($A23,'Non-energy Multiplier'!$A$1:$AQ$44,COLUMN('Non-energy Multiplier'!AD$1),0)</f>
        <v>690354252620836.25</v>
      </c>
      <c r="AE23" s="136">
        <f>$C23*VLOOKUP($A23,'Non-energy Multiplier'!$A$1:$AQ$44,COLUMN('Non-energy Multiplier'!AE$1),0)</f>
        <v>690257837377266.63</v>
      </c>
      <c r="AF23" s="136">
        <f>$C23*VLOOKUP($A23,'Non-energy Multiplier'!$A$1:$AQ$44,COLUMN('Non-energy Multiplier'!AF$1),0)</f>
        <v>690161422133697.13</v>
      </c>
      <c r="AG23" s="136">
        <f>$C23*VLOOKUP($A23,'Non-energy Multiplier'!$A$1:$AQ$44,COLUMN('Non-energy Multiplier'!AG$1),0)</f>
        <v>690065006890127.63</v>
      </c>
      <c r="AH23" s="136">
        <f>$C23*VLOOKUP($A23,'Non-energy Multiplier'!$A$1:$AQ$44,COLUMN('Non-energy Multiplier'!AH$1),0)</f>
        <v>687616972510500.5</v>
      </c>
      <c r="AI23" s="136">
        <f>$C23*VLOOKUP($A23,'Non-energy Multiplier'!$A$1:$AQ$44,COLUMN('Non-energy Multiplier'!AI$1),0)</f>
        <v>685168938130873.5</v>
      </c>
      <c r="AJ23" s="136">
        <f>$C23*VLOOKUP($A23,'Non-energy Multiplier'!$A$1:$AQ$44,COLUMN('Non-energy Multiplier'!AJ$1),0)</f>
        <v>682720903751246.38</v>
      </c>
      <c r="AK23" s="136">
        <f>$C23*VLOOKUP($A23,'Non-energy Multiplier'!$A$1:$AQ$44,COLUMN('Non-energy Multiplier'!AK$1),0)</f>
        <v>680272869371619.25</v>
      </c>
      <c r="AL23" s="136">
        <f>$C23*VLOOKUP($A23,'Non-energy Multiplier'!$A$1:$AQ$44,COLUMN('Non-energy Multiplier'!AL$1),0)</f>
        <v>677824834991992.13</v>
      </c>
      <c r="AM23" s="136">
        <f>$C23*VLOOKUP($A23,'Non-energy Multiplier'!$A$1:$AQ$44,COLUMN('Non-energy Multiplier'!AM$1),0)</f>
        <v>674944643529501.5</v>
      </c>
      <c r="AN23" s="136">
        <f>$C23*VLOOKUP($A23,'Non-energy Multiplier'!$A$1:$AQ$44,COLUMN('Non-energy Multiplier'!AN$1),0)</f>
        <v>672064452067010.88</v>
      </c>
      <c r="AO23" s="136">
        <f>$C23*VLOOKUP($A23,'Non-energy Multiplier'!$A$1:$AQ$44,COLUMN('Non-energy Multiplier'!AO$1),0)</f>
        <v>669184260604520.25</v>
      </c>
      <c r="AP23" s="136">
        <f>$C23*VLOOKUP($A23,'Non-energy Multiplier'!$A$1:$AQ$44,COLUMN('Non-energy Multiplier'!AP$1),0)</f>
        <v>666304069142029.63</v>
      </c>
      <c r="AQ23" s="136">
        <f>$C23*VLOOKUP($A23,'Non-energy Multiplier'!$A$1:$AQ$44,COLUMN('Non-energy Multiplier'!AQ$1),0)</f>
        <v>663423877679538.88</v>
      </c>
      <c r="AR23" s="136" t="str">
        <f>VLOOKUP($A23,'Sector Match'!$A$1:$B$43,2,0)</f>
        <v>chemicals 20</v>
      </c>
    </row>
    <row r="24" spans="1:44" x14ac:dyDescent="0.2">
      <c r="A24" s="12" t="s">
        <v>22</v>
      </c>
      <c r="B24" s="136">
        <f>'Non-energy Use 2019'!H137</f>
        <v>0</v>
      </c>
      <c r="C24" s="136">
        <f>'Non-energy Use 2020'!H136</f>
        <v>0</v>
      </c>
      <c r="D24" s="136">
        <f>$C24*VLOOKUP($A24,'Non-energy Multiplier'!$A$1:$AQ$44,COLUMN('Non-energy Multiplier'!D$1),0)</f>
        <v>0</v>
      </c>
      <c r="E24" s="136">
        <f>$C24*VLOOKUP($A24,'Non-energy Multiplier'!$A$1:$AQ$44,COLUMN('Non-energy Multiplier'!E$1),0)</f>
        <v>0</v>
      </c>
      <c r="F24" s="136">
        <f>$C24*VLOOKUP($A24,'Non-energy Multiplier'!$A$1:$AQ$44,COLUMN('Non-energy Multiplier'!F$1),0)</f>
        <v>0</v>
      </c>
      <c r="G24" s="136">
        <f>$C24*VLOOKUP($A24,'Non-energy Multiplier'!$A$1:$AQ$44,COLUMN('Non-energy Multiplier'!G$1),0)</f>
        <v>0</v>
      </c>
      <c r="H24" s="136">
        <f>$C24*VLOOKUP($A24,'Non-energy Multiplier'!$A$1:$AQ$44,COLUMN('Non-energy Multiplier'!H$1),0)</f>
        <v>0</v>
      </c>
      <c r="I24" s="136">
        <f>$C24*VLOOKUP($A24,'Non-energy Multiplier'!$A$1:$AQ$44,COLUMN('Non-energy Multiplier'!I$1),0)</f>
        <v>0</v>
      </c>
      <c r="J24" s="136">
        <f>$C24*VLOOKUP($A24,'Non-energy Multiplier'!$A$1:$AQ$44,COLUMN('Non-energy Multiplier'!J$1),0)</f>
        <v>0</v>
      </c>
      <c r="K24" s="136">
        <f>$C24*VLOOKUP($A24,'Non-energy Multiplier'!$A$1:$AQ$44,COLUMN('Non-energy Multiplier'!K$1),0)</f>
        <v>0</v>
      </c>
      <c r="L24" s="136">
        <f>$C24*VLOOKUP($A24,'Non-energy Multiplier'!$A$1:$AQ$44,COLUMN('Non-energy Multiplier'!L$1),0)</f>
        <v>0</v>
      </c>
      <c r="M24" s="136">
        <f>$C24*VLOOKUP($A24,'Non-energy Multiplier'!$A$1:$AQ$44,COLUMN('Non-energy Multiplier'!M$1),0)</f>
        <v>0</v>
      </c>
      <c r="N24" s="136">
        <f>$C24*VLOOKUP($A24,'Non-energy Multiplier'!$A$1:$AQ$44,COLUMN('Non-energy Multiplier'!N$1),0)</f>
        <v>0</v>
      </c>
      <c r="O24" s="136">
        <f>$C24*VLOOKUP($A24,'Non-energy Multiplier'!$A$1:$AQ$44,COLUMN('Non-energy Multiplier'!O$1),0)</f>
        <v>0</v>
      </c>
      <c r="P24" s="136">
        <f>$C24*VLOOKUP($A24,'Non-energy Multiplier'!$A$1:$AQ$44,COLUMN('Non-energy Multiplier'!P$1),0)</f>
        <v>0</v>
      </c>
      <c r="Q24" s="136">
        <f>$C24*VLOOKUP($A24,'Non-energy Multiplier'!$A$1:$AQ$44,COLUMN('Non-energy Multiplier'!Q$1),0)</f>
        <v>0</v>
      </c>
      <c r="R24" s="136">
        <f>$C24*VLOOKUP($A24,'Non-energy Multiplier'!$A$1:$AQ$44,COLUMN('Non-energy Multiplier'!R$1),0)</f>
        <v>0</v>
      </c>
      <c r="S24" s="136">
        <f>$C24*VLOOKUP($A24,'Non-energy Multiplier'!$A$1:$AQ$44,COLUMN('Non-energy Multiplier'!S$1),0)</f>
        <v>0</v>
      </c>
      <c r="T24" s="136">
        <f>$C24*VLOOKUP($A24,'Non-energy Multiplier'!$A$1:$AQ$44,COLUMN('Non-energy Multiplier'!T$1),0)</f>
        <v>0</v>
      </c>
      <c r="U24" s="136">
        <f>$C24*VLOOKUP($A24,'Non-energy Multiplier'!$A$1:$AQ$44,COLUMN('Non-energy Multiplier'!U$1),0)</f>
        <v>0</v>
      </c>
      <c r="V24" s="136">
        <f>$C24*VLOOKUP($A24,'Non-energy Multiplier'!$A$1:$AQ$44,COLUMN('Non-energy Multiplier'!V$1),0)</f>
        <v>0</v>
      </c>
      <c r="W24" s="136">
        <f>$C24*VLOOKUP($A24,'Non-energy Multiplier'!$A$1:$AQ$44,COLUMN('Non-energy Multiplier'!W$1),0)</f>
        <v>0</v>
      </c>
      <c r="X24" s="136">
        <f>$C24*VLOOKUP($A24,'Non-energy Multiplier'!$A$1:$AQ$44,COLUMN('Non-energy Multiplier'!X$1),0)</f>
        <v>0</v>
      </c>
      <c r="Y24" s="136">
        <f>$C24*VLOOKUP($A24,'Non-energy Multiplier'!$A$1:$AQ$44,COLUMN('Non-energy Multiplier'!Y$1),0)</f>
        <v>0</v>
      </c>
      <c r="Z24" s="136">
        <f>$C24*VLOOKUP($A24,'Non-energy Multiplier'!$A$1:$AQ$44,COLUMN('Non-energy Multiplier'!Z$1),0)</f>
        <v>0</v>
      </c>
      <c r="AA24" s="136">
        <f>$C24*VLOOKUP($A24,'Non-energy Multiplier'!$A$1:$AQ$44,COLUMN('Non-energy Multiplier'!AA$1),0)</f>
        <v>0</v>
      </c>
      <c r="AB24" s="136">
        <f>$C24*VLOOKUP($A24,'Non-energy Multiplier'!$A$1:$AQ$44,COLUMN('Non-energy Multiplier'!AB$1),0)</f>
        <v>0</v>
      </c>
      <c r="AC24" s="136">
        <f>$C24*VLOOKUP($A24,'Non-energy Multiplier'!$A$1:$AQ$44,COLUMN('Non-energy Multiplier'!AC$1),0)</f>
        <v>0</v>
      </c>
      <c r="AD24" s="136">
        <f>$C24*VLOOKUP($A24,'Non-energy Multiplier'!$A$1:$AQ$44,COLUMN('Non-energy Multiplier'!AD$1),0)</f>
        <v>0</v>
      </c>
      <c r="AE24" s="136">
        <f>$C24*VLOOKUP($A24,'Non-energy Multiplier'!$A$1:$AQ$44,COLUMN('Non-energy Multiplier'!AE$1),0)</f>
        <v>0</v>
      </c>
      <c r="AF24" s="136">
        <f>$C24*VLOOKUP($A24,'Non-energy Multiplier'!$A$1:$AQ$44,COLUMN('Non-energy Multiplier'!AF$1),0)</f>
        <v>0</v>
      </c>
      <c r="AG24" s="136">
        <f>$C24*VLOOKUP($A24,'Non-energy Multiplier'!$A$1:$AQ$44,COLUMN('Non-energy Multiplier'!AG$1),0)</f>
        <v>0</v>
      </c>
      <c r="AH24" s="136">
        <f>$C24*VLOOKUP($A24,'Non-energy Multiplier'!$A$1:$AQ$44,COLUMN('Non-energy Multiplier'!AH$1),0)</f>
        <v>0</v>
      </c>
      <c r="AI24" s="136">
        <f>$C24*VLOOKUP($A24,'Non-energy Multiplier'!$A$1:$AQ$44,COLUMN('Non-energy Multiplier'!AI$1),0)</f>
        <v>0</v>
      </c>
      <c r="AJ24" s="136">
        <f>$C24*VLOOKUP($A24,'Non-energy Multiplier'!$A$1:$AQ$44,COLUMN('Non-energy Multiplier'!AJ$1),0)</f>
        <v>0</v>
      </c>
      <c r="AK24" s="136">
        <f>$C24*VLOOKUP($A24,'Non-energy Multiplier'!$A$1:$AQ$44,COLUMN('Non-energy Multiplier'!AK$1),0)</f>
        <v>0</v>
      </c>
      <c r="AL24" s="136">
        <f>$C24*VLOOKUP($A24,'Non-energy Multiplier'!$A$1:$AQ$44,COLUMN('Non-energy Multiplier'!AL$1),0)</f>
        <v>0</v>
      </c>
      <c r="AM24" s="136">
        <f>$C24*VLOOKUP($A24,'Non-energy Multiplier'!$A$1:$AQ$44,COLUMN('Non-energy Multiplier'!AM$1),0)</f>
        <v>0</v>
      </c>
      <c r="AN24" s="136">
        <f>$C24*VLOOKUP($A24,'Non-energy Multiplier'!$A$1:$AQ$44,COLUMN('Non-energy Multiplier'!AN$1),0)</f>
        <v>0</v>
      </c>
      <c r="AO24" s="136">
        <f>$C24*VLOOKUP($A24,'Non-energy Multiplier'!$A$1:$AQ$44,COLUMN('Non-energy Multiplier'!AO$1),0)</f>
        <v>0</v>
      </c>
      <c r="AP24" s="136">
        <f>$C24*VLOOKUP($A24,'Non-energy Multiplier'!$A$1:$AQ$44,COLUMN('Non-energy Multiplier'!AP$1),0)</f>
        <v>0</v>
      </c>
      <c r="AQ24" s="136">
        <f>$C24*VLOOKUP($A24,'Non-energy Multiplier'!$A$1:$AQ$44,COLUMN('Non-energy Multiplier'!AQ$1),0)</f>
        <v>0</v>
      </c>
      <c r="AR24" s="136">
        <f>VLOOKUP($A24,'Sector Match'!$A$1:$B$43,2,0)</f>
        <v>0</v>
      </c>
    </row>
    <row r="25" spans="1:44" x14ac:dyDescent="0.2">
      <c r="A25" s="12" t="s">
        <v>23</v>
      </c>
      <c r="B25" s="136">
        <f>'Non-energy Use 2019'!H138</f>
        <v>0</v>
      </c>
      <c r="C25" s="136">
        <f>'Non-energy Use 2020'!H137</f>
        <v>0</v>
      </c>
      <c r="D25" s="136">
        <f>$C25*VLOOKUP($A25,'Non-energy Multiplier'!$A$1:$AQ$44,COLUMN('Non-energy Multiplier'!D$1),0)</f>
        <v>0</v>
      </c>
      <c r="E25" s="136">
        <f>$C25*VLOOKUP($A25,'Non-energy Multiplier'!$A$1:$AQ$44,COLUMN('Non-energy Multiplier'!E$1),0)</f>
        <v>0</v>
      </c>
      <c r="F25" s="136">
        <f>$C25*VLOOKUP($A25,'Non-energy Multiplier'!$A$1:$AQ$44,COLUMN('Non-energy Multiplier'!F$1),0)</f>
        <v>0</v>
      </c>
      <c r="G25" s="136">
        <f>$C25*VLOOKUP($A25,'Non-energy Multiplier'!$A$1:$AQ$44,COLUMN('Non-energy Multiplier'!G$1),0)</f>
        <v>0</v>
      </c>
      <c r="H25" s="136">
        <f>$C25*VLOOKUP($A25,'Non-energy Multiplier'!$A$1:$AQ$44,COLUMN('Non-energy Multiplier'!H$1),0)</f>
        <v>0</v>
      </c>
      <c r="I25" s="136">
        <f>$C25*VLOOKUP($A25,'Non-energy Multiplier'!$A$1:$AQ$44,COLUMN('Non-energy Multiplier'!I$1),0)</f>
        <v>0</v>
      </c>
      <c r="J25" s="136">
        <f>$C25*VLOOKUP($A25,'Non-energy Multiplier'!$A$1:$AQ$44,COLUMN('Non-energy Multiplier'!J$1),0)</f>
        <v>0</v>
      </c>
      <c r="K25" s="136">
        <f>$C25*VLOOKUP($A25,'Non-energy Multiplier'!$A$1:$AQ$44,COLUMN('Non-energy Multiplier'!K$1),0)</f>
        <v>0</v>
      </c>
      <c r="L25" s="136">
        <f>$C25*VLOOKUP($A25,'Non-energy Multiplier'!$A$1:$AQ$44,COLUMN('Non-energy Multiplier'!L$1),0)</f>
        <v>0</v>
      </c>
      <c r="M25" s="136">
        <f>$C25*VLOOKUP($A25,'Non-energy Multiplier'!$A$1:$AQ$44,COLUMN('Non-energy Multiplier'!M$1),0)</f>
        <v>0</v>
      </c>
      <c r="N25" s="136">
        <f>$C25*VLOOKUP($A25,'Non-energy Multiplier'!$A$1:$AQ$44,COLUMN('Non-energy Multiplier'!N$1),0)</f>
        <v>0</v>
      </c>
      <c r="O25" s="136">
        <f>$C25*VLOOKUP($A25,'Non-energy Multiplier'!$A$1:$AQ$44,COLUMN('Non-energy Multiplier'!O$1),0)</f>
        <v>0</v>
      </c>
      <c r="P25" s="136">
        <f>$C25*VLOOKUP($A25,'Non-energy Multiplier'!$A$1:$AQ$44,COLUMN('Non-energy Multiplier'!P$1),0)</f>
        <v>0</v>
      </c>
      <c r="Q25" s="136">
        <f>$C25*VLOOKUP($A25,'Non-energy Multiplier'!$A$1:$AQ$44,COLUMN('Non-energy Multiplier'!Q$1),0)</f>
        <v>0</v>
      </c>
      <c r="R25" s="136">
        <f>$C25*VLOOKUP($A25,'Non-energy Multiplier'!$A$1:$AQ$44,COLUMN('Non-energy Multiplier'!R$1),0)</f>
        <v>0</v>
      </c>
      <c r="S25" s="136">
        <f>$C25*VLOOKUP($A25,'Non-energy Multiplier'!$A$1:$AQ$44,COLUMN('Non-energy Multiplier'!S$1),0)</f>
        <v>0</v>
      </c>
      <c r="T25" s="136">
        <f>$C25*VLOOKUP($A25,'Non-energy Multiplier'!$A$1:$AQ$44,COLUMN('Non-energy Multiplier'!T$1),0)</f>
        <v>0</v>
      </c>
      <c r="U25" s="136">
        <f>$C25*VLOOKUP($A25,'Non-energy Multiplier'!$A$1:$AQ$44,COLUMN('Non-energy Multiplier'!U$1),0)</f>
        <v>0</v>
      </c>
      <c r="V25" s="136">
        <f>$C25*VLOOKUP($A25,'Non-energy Multiplier'!$A$1:$AQ$44,COLUMN('Non-energy Multiplier'!V$1),0)</f>
        <v>0</v>
      </c>
      <c r="W25" s="136">
        <f>$C25*VLOOKUP($A25,'Non-energy Multiplier'!$A$1:$AQ$44,COLUMN('Non-energy Multiplier'!W$1),0)</f>
        <v>0</v>
      </c>
      <c r="X25" s="136">
        <f>$C25*VLOOKUP($A25,'Non-energy Multiplier'!$A$1:$AQ$44,COLUMN('Non-energy Multiplier'!X$1),0)</f>
        <v>0</v>
      </c>
      <c r="Y25" s="136">
        <f>$C25*VLOOKUP($A25,'Non-energy Multiplier'!$A$1:$AQ$44,COLUMN('Non-energy Multiplier'!Y$1),0)</f>
        <v>0</v>
      </c>
      <c r="Z25" s="136">
        <f>$C25*VLOOKUP($A25,'Non-energy Multiplier'!$A$1:$AQ$44,COLUMN('Non-energy Multiplier'!Z$1),0)</f>
        <v>0</v>
      </c>
      <c r="AA25" s="136">
        <f>$C25*VLOOKUP($A25,'Non-energy Multiplier'!$A$1:$AQ$44,COLUMN('Non-energy Multiplier'!AA$1),0)</f>
        <v>0</v>
      </c>
      <c r="AB25" s="136">
        <f>$C25*VLOOKUP($A25,'Non-energy Multiplier'!$A$1:$AQ$44,COLUMN('Non-energy Multiplier'!AB$1),0)</f>
        <v>0</v>
      </c>
      <c r="AC25" s="136">
        <f>$C25*VLOOKUP($A25,'Non-energy Multiplier'!$A$1:$AQ$44,COLUMN('Non-energy Multiplier'!AC$1),0)</f>
        <v>0</v>
      </c>
      <c r="AD25" s="136">
        <f>$C25*VLOOKUP($A25,'Non-energy Multiplier'!$A$1:$AQ$44,COLUMN('Non-energy Multiplier'!AD$1),0)</f>
        <v>0</v>
      </c>
      <c r="AE25" s="136">
        <f>$C25*VLOOKUP($A25,'Non-energy Multiplier'!$A$1:$AQ$44,COLUMN('Non-energy Multiplier'!AE$1),0)</f>
        <v>0</v>
      </c>
      <c r="AF25" s="136">
        <f>$C25*VLOOKUP($A25,'Non-energy Multiplier'!$A$1:$AQ$44,COLUMN('Non-energy Multiplier'!AF$1),0)</f>
        <v>0</v>
      </c>
      <c r="AG25" s="136">
        <f>$C25*VLOOKUP($A25,'Non-energy Multiplier'!$A$1:$AQ$44,COLUMN('Non-energy Multiplier'!AG$1),0)</f>
        <v>0</v>
      </c>
      <c r="AH25" s="136">
        <f>$C25*VLOOKUP($A25,'Non-energy Multiplier'!$A$1:$AQ$44,COLUMN('Non-energy Multiplier'!AH$1),0)</f>
        <v>0</v>
      </c>
      <c r="AI25" s="136">
        <f>$C25*VLOOKUP($A25,'Non-energy Multiplier'!$A$1:$AQ$44,COLUMN('Non-energy Multiplier'!AI$1),0)</f>
        <v>0</v>
      </c>
      <c r="AJ25" s="136">
        <f>$C25*VLOOKUP($A25,'Non-energy Multiplier'!$A$1:$AQ$44,COLUMN('Non-energy Multiplier'!AJ$1),0)</f>
        <v>0</v>
      </c>
      <c r="AK25" s="136">
        <f>$C25*VLOOKUP($A25,'Non-energy Multiplier'!$A$1:$AQ$44,COLUMN('Non-energy Multiplier'!AK$1),0)</f>
        <v>0</v>
      </c>
      <c r="AL25" s="136">
        <f>$C25*VLOOKUP($A25,'Non-energy Multiplier'!$A$1:$AQ$44,COLUMN('Non-energy Multiplier'!AL$1),0)</f>
        <v>0</v>
      </c>
      <c r="AM25" s="136">
        <f>$C25*VLOOKUP($A25,'Non-energy Multiplier'!$A$1:$AQ$44,COLUMN('Non-energy Multiplier'!AM$1),0)</f>
        <v>0</v>
      </c>
      <c r="AN25" s="136">
        <f>$C25*VLOOKUP($A25,'Non-energy Multiplier'!$A$1:$AQ$44,COLUMN('Non-energy Multiplier'!AN$1),0)</f>
        <v>0</v>
      </c>
      <c r="AO25" s="136">
        <f>$C25*VLOOKUP($A25,'Non-energy Multiplier'!$A$1:$AQ$44,COLUMN('Non-energy Multiplier'!AO$1),0)</f>
        <v>0</v>
      </c>
      <c r="AP25" s="136">
        <f>$C25*VLOOKUP($A25,'Non-energy Multiplier'!$A$1:$AQ$44,COLUMN('Non-energy Multiplier'!AP$1),0)</f>
        <v>0</v>
      </c>
      <c r="AQ25" s="136">
        <f>$C25*VLOOKUP($A25,'Non-energy Multiplier'!$A$1:$AQ$44,COLUMN('Non-energy Multiplier'!AQ$1),0)</f>
        <v>0</v>
      </c>
      <c r="AR25" s="136" t="str">
        <f>VLOOKUP($A25,'Sector Match'!$A$1:$B$43,2,0)</f>
        <v>chemicals 20</v>
      </c>
    </row>
    <row r="26" spans="1:44" x14ac:dyDescent="0.2">
      <c r="A26" s="12" t="s">
        <v>24</v>
      </c>
      <c r="B26" s="136">
        <f>'Non-energy Use 2019'!H139</f>
        <v>0</v>
      </c>
      <c r="C26" s="136">
        <f>'Non-energy Use 2020'!H138</f>
        <v>0</v>
      </c>
      <c r="D26" s="136">
        <f>$C26*VLOOKUP($A26,'Non-energy Multiplier'!$A$1:$AQ$44,COLUMN('Non-energy Multiplier'!D$1),0)</f>
        <v>0</v>
      </c>
      <c r="E26" s="136">
        <f>$C26*VLOOKUP($A26,'Non-energy Multiplier'!$A$1:$AQ$44,COLUMN('Non-energy Multiplier'!E$1),0)</f>
        <v>0</v>
      </c>
      <c r="F26" s="136">
        <f>$C26*VLOOKUP($A26,'Non-energy Multiplier'!$A$1:$AQ$44,COLUMN('Non-energy Multiplier'!F$1),0)</f>
        <v>0</v>
      </c>
      <c r="G26" s="136">
        <f>$C26*VLOOKUP($A26,'Non-energy Multiplier'!$A$1:$AQ$44,COLUMN('Non-energy Multiplier'!G$1),0)</f>
        <v>0</v>
      </c>
      <c r="H26" s="136">
        <f>$C26*VLOOKUP($A26,'Non-energy Multiplier'!$A$1:$AQ$44,COLUMN('Non-energy Multiplier'!H$1),0)</f>
        <v>0</v>
      </c>
      <c r="I26" s="136">
        <f>$C26*VLOOKUP($A26,'Non-energy Multiplier'!$A$1:$AQ$44,COLUMN('Non-energy Multiplier'!I$1),0)</f>
        <v>0</v>
      </c>
      <c r="J26" s="136">
        <f>$C26*VLOOKUP($A26,'Non-energy Multiplier'!$A$1:$AQ$44,COLUMN('Non-energy Multiplier'!J$1),0)</f>
        <v>0</v>
      </c>
      <c r="K26" s="136">
        <f>$C26*VLOOKUP($A26,'Non-energy Multiplier'!$A$1:$AQ$44,COLUMN('Non-energy Multiplier'!K$1),0)</f>
        <v>0</v>
      </c>
      <c r="L26" s="136">
        <f>$C26*VLOOKUP($A26,'Non-energy Multiplier'!$A$1:$AQ$44,COLUMN('Non-energy Multiplier'!L$1),0)</f>
        <v>0</v>
      </c>
      <c r="M26" s="136">
        <f>$C26*VLOOKUP($A26,'Non-energy Multiplier'!$A$1:$AQ$44,COLUMN('Non-energy Multiplier'!M$1),0)</f>
        <v>0</v>
      </c>
      <c r="N26" s="136">
        <f>$C26*VLOOKUP($A26,'Non-energy Multiplier'!$A$1:$AQ$44,COLUMN('Non-energy Multiplier'!N$1),0)</f>
        <v>0</v>
      </c>
      <c r="O26" s="136">
        <f>$C26*VLOOKUP($A26,'Non-energy Multiplier'!$A$1:$AQ$44,COLUMN('Non-energy Multiplier'!O$1),0)</f>
        <v>0</v>
      </c>
      <c r="P26" s="136">
        <f>$C26*VLOOKUP($A26,'Non-energy Multiplier'!$A$1:$AQ$44,COLUMN('Non-energy Multiplier'!P$1),0)</f>
        <v>0</v>
      </c>
      <c r="Q26" s="136">
        <f>$C26*VLOOKUP($A26,'Non-energy Multiplier'!$A$1:$AQ$44,COLUMN('Non-energy Multiplier'!Q$1),0)</f>
        <v>0</v>
      </c>
      <c r="R26" s="136">
        <f>$C26*VLOOKUP($A26,'Non-energy Multiplier'!$A$1:$AQ$44,COLUMN('Non-energy Multiplier'!R$1),0)</f>
        <v>0</v>
      </c>
      <c r="S26" s="136">
        <f>$C26*VLOOKUP($A26,'Non-energy Multiplier'!$A$1:$AQ$44,COLUMN('Non-energy Multiplier'!S$1),0)</f>
        <v>0</v>
      </c>
      <c r="T26" s="136">
        <f>$C26*VLOOKUP($A26,'Non-energy Multiplier'!$A$1:$AQ$44,COLUMN('Non-energy Multiplier'!T$1),0)</f>
        <v>0</v>
      </c>
      <c r="U26" s="136">
        <f>$C26*VLOOKUP($A26,'Non-energy Multiplier'!$A$1:$AQ$44,COLUMN('Non-energy Multiplier'!U$1),0)</f>
        <v>0</v>
      </c>
      <c r="V26" s="136">
        <f>$C26*VLOOKUP($A26,'Non-energy Multiplier'!$A$1:$AQ$44,COLUMN('Non-energy Multiplier'!V$1),0)</f>
        <v>0</v>
      </c>
      <c r="W26" s="136">
        <f>$C26*VLOOKUP($A26,'Non-energy Multiplier'!$A$1:$AQ$44,COLUMN('Non-energy Multiplier'!W$1),0)</f>
        <v>0</v>
      </c>
      <c r="X26" s="136">
        <f>$C26*VLOOKUP($A26,'Non-energy Multiplier'!$A$1:$AQ$44,COLUMN('Non-energy Multiplier'!X$1),0)</f>
        <v>0</v>
      </c>
      <c r="Y26" s="136">
        <f>$C26*VLOOKUP($A26,'Non-energy Multiplier'!$A$1:$AQ$44,COLUMN('Non-energy Multiplier'!Y$1),0)</f>
        <v>0</v>
      </c>
      <c r="Z26" s="136">
        <f>$C26*VLOOKUP($A26,'Non-energy Multiplier'!$A$1:$AQ$44,COLUMN('Non-energy Multiplier'!Z$1),0)</f>
        <v>0</v>
      </c>
      <c r="AA26" s="136">
        <f>$C26*VLOOKUP($A26,'Non-energy Multiplier'!$A$1:$AQ$44,COLUMN('Non-energy Multiplier'!AA$1),0)</f>
        <v>0</v>
      </c>
      <c r="AB26" s="136">
        <f>$C26*VLOOKUP($A26,'Non-energy Multiplier'!$A$1:$AQ$44,COLUMN('Non-energy Multiplier'!AB$1),0)</f>
        <v>0</v>
      </c>
      <c r="AC26" s="136">
        <f>$C26*VLOOKUP($A26,'Non-energy Multiplier'!$A$1:$AQ$44,COLUMN('Non-energy Multiplier'!AC$1),0)</f>
        <v>0</v>
      </c>
      <c r="AD26" s="136">
        <f>$C26*VLOOKUP($A26,'Non-energy Multiplier'!$A$1:$AQ$44,COLUMN('Non-energy Multiplier'!AD$1),0)</f>
        <v>0</v>
      </c>
      <c r="AE26" s="136">
        <f>$C26*VLOOKUP($A26,'Non-energy Multiplier'!$A$1:$AQ$44,COLUMN('Non-energy Multiplier'!AE$1),0)</f>
        <v>0</v>
      </c>
      <c r="AF26" s="136">
        <f>$C26*VLOOKUP($A26,'Non-energy Multiplier'!$A$1:$AQ$44,COLUMN('Non-energy Multiplier'!AF$1),0)</f>
        <v>0</v>
      </c>
      <c r="AG26" s="136">
        <f>$C26*VLOOKUP($A26,'Non-energy Multiplier'!$A$1:$AQ$44,COLUMN('Non-energy Multiplier'!AG$1),0)</f>
        <v>0</v>
      </c>
      <c r="AH26" s="136">
        <f>$C26*VLOOKUP($A26,'Non-energy Multiplier'!$A$1:$AQ$44,COLUMN('Non-energy Multiplier'!AH$1),0)</f>
        <v>0</v>
      </c>
      <c r="AI26" s="136">
        <f>$C26*VLOOKUP($A26,'Non-energy Multiplier'!$A$1:$AQ$44,COLUMN('Non-energy Multiplier'!AI$1),0)</f>
        <v>0</v>
      </c>
      <c r="AJ26" s="136">
        <f>$C26*VLOOKUP($A26,'Non-energy Multiplier'!$A$1:$AQ$44,COLUMN('Non-energy Multiplier'!AJ$1),0)</f>
        <v>0</v>
      </c>
      <c r="AK26" s="136">
        <f>$C26*VLOOKUP($A26,'Non-energy Multiplier'!$A$1:$AQ$44,COLUMN('Non-energy Multiplier'!AK$1),0)</f>
        <v>0</v>
      </c>
      <c r="AL26" s="136">
        <f>$C26*VLOOKUP($A26,'Non-energy Multiplier'!$A$1:$AQ$44,COLUMN('Non-energy Multiplier'!AL$1),0)</f>
        <v>0</v>
      </c>
      <c r="AM26" s="136">
        <f>$C26*VLOOKUP($A26,'Non-energy Multiplier'!$A$1:$AQ$44,COLUMN('Non-energy Multiplier'!AM$1),0)</f>
        <v>0</v>
      </c>
      <c r="AN26" s="136">
        <f>$C26*VLOOKUP($A26,'Non-energy Multiplier'!$A$1:$AQ$44,COLUMN('Non-energy Multiplier'!AN$1),0)</f>
        <v>0</v>
      </c>
      <c r="AO26" s="136">
        <f>$C26*VLOOKUP($A26,'Non-energy Multiplier'!$A$1:$AQ$44,COLUMN('Non-energy Multiplier'!AO$1),0)</f>
        <v>0</v>
      </c>
      <c r="AP26" s="136">
        <f>$C26*VLOOKUP($A26,'Non-energy Multiplier'!$A$1:$AQ$44,COLUMN('Non-energy Multiplier'!AP$1),0)</f>
        <v>0</v>
      </c>
      <c r="AQ26" s="136">
        <f>$C26*VLOOKUP($A26,'Non-energy Multiplier'!$A$1:$AQ$44,COLUMN('Non-energy Multiplier'!AQ$1),0)</f>
        <v>0</v>
      </c>
      <c r="AR26" s="136" t="str">
        <f>VLOOKUP($A26,'Sector Match'!$A$1:$B$43,2,0)</f>
        <v>rubber and plastic products 22</v>
      </c>
    </row>
    <row r="27" spans="1:44" x14ac:dyDescent="0.2">
      <c r="A27" s="12" t="s">
        <v>25</v>
      </c>
      <c r="B27" s="136">
        <f>'Non-energy Use 2019'!H140</f>
        <v>0</v>
      </c>
      <c r="C27" s="136">
        <f>'Non-energy Use 2020'!H139</f>
        <v>0</v>
      </c>
      <c r="D27" s="136">
        <f>$C27*VLOOKUP($A27,'Non-energy Multiplier'!$A$1:$AQ$44,COLUMN('Non-energy Multiplier'!D$1),0)</f>
        <v>0</v>
      </c>
      <c r="E27" s="136">
        <f>$C27*VLOOKUP($A27,'Non-energy Multiplier'!$A$1:$AQ$44,COLUMN('Non-energy Multiplier'!E$1),0)</f>
        <v>0</v>
      </c>
      <c r="F27" s="136">
        <f>$C27*VLOOKUP($A27,'Non-energy Multiplier'!$A$1:$AQ$44,COLUMN('Non-energy Multiplier'!F$1),0)</f>
        <v>0</v>
      </c>
      <c r="G27" s="136">
        <f>$C27*VLOOKUP($A27,'Non-energy Multiplier'!$A$1:$AQ$44,COLUMN('Non-energy Multiplier'!G$1),0)</f>
        <v>0</v>
      </c>
      <c r="H27" s="136">
        <f>$C27*VLOOKUP($A27,'Non-energy Multiplier'!$A$1:$AQ$44,COLUMN('Non-energy Multiplier'!H$1),0)</f>
        <v>0</v>
      </c>
      <c r="I27" s="136">
        <f>$C27*VLOOKUP($A27,'Non-energy Multiplier'!$A$1:$AQ$44,COLUMN('Non-energy Multiplier'!I$1),0)</f>
        <v>0</v>
      </c>
      <c r="J27" s="136">
        <f>$C27*VLOOKUP($A27,'Non-energy Multiplier'!$A$1:$AQ$44,COLUMN('Non-energy Multiplier'!J$1),0)</f>
        <v>0</v>
      </c>
      <c r="K27" s="136">
        <f>$C27*VLOOKUP($A27,'Non-energy Multiplier'!$A$1:$AQ$44,COLUMN('Non-energy Multiplier'!K$1),0)</f>
        <v>0</v>
      </c>
      <c r="L27" s="136">
        <f>$C27*VLOOKUP($A27,'Non-energy Multiplier'!$A$1:$AQ$44,COLUMN('Non-energy Multiplier'!L$1),0)</f>
        <v>0</v>
      </c>
      <c r="M27" s="136">
        <f>$C27*VLOOKUP($A27,'Non-energy Multiplier'!$A$1:$AQ$44,COLUMN('Non-energy Multiplier'!M$1),0)</f>
        <v>0</v>
      </c>
      <c r="N27" s="136">
        <f>$C27*VLOOKUP($A27,'Non-energy Multiplier'!$A$1:$AQ$44,COLUMN('Non-energy Multiplier'!N$1),0)</f>
        <v>0</v>
      </c>
      <c r="O27" s="136">
        <f>$C27*VLOOKUP($A27,'Non-energy Multiplier'!$A$1:$AQ$44,COLUMN('Non-energy Multiplier'!O$1),0)</f>
        <v>0</v>
      </c>
      <c r="P27" s="136">
        <f>$C27*VLOOKUP($A27,'Non-energy Multiplier'!$A$1:$AQ$44,COLUMN('Non-energy Multiplier'!P$1),0)</f>
        <v>0</v>
      </c>
      <c r="Q27" s="136">
        <f>$C27*VLOOKUP($A27,'Non-energy Multiplier'!$A$1:$AQ$44,COLUMN('Non-energy Multiplier'!Q$1),0)</f>
        <v>0</v>
      </c>
      <c r="R27" s="136">
        <f>$C27*VLOOKUP($A27,'Non-energy Multiplier'!$A$1:$AQ$44,COLUMN('Non-energy Multiplier'!R$1),0)</f>
        <v>0</v>
      </c>
      <c r="S27" s="136">
        <f>$C27*VLOOKUP($A27,'Non-energy Multiplier'!$A$1:$AQ$44,COLUMN('Non-energy Multiplier'!S$1),0)</f>
        <v>0</v>
      </c>
      <c r="T27" s="136">
        <f>$C27*VLOOKUP($A27,'Non-energy Multiplier'!$A$1:$AQ$44,COLUMN('Non-energy Multiplier'!T$1),0)</f>
        <v>0</v>
      </c>
      <c r="U27" s="136">
        <f>$C27*VLOOKUP($A27,'Non-energy Multiplier'!$A$1:$AQ$44,COLUMN('Non-energy Multiplier'!U$1),0)</f>
        <v>0</v>
      </c>
      <c r="V27" s="136">
        <f>$C27*VLOOKUP($A27,'Non-energy Multiplier'!$A$1:$AQ$44,COLUMN('Non-energy Multiplier'!V$1),0)</f>
        <v>0</v>
      </c>
      <c r="W27" s="136">
        <f>$C27*VLOOKUP($A27,'Non-energy Multiplier'!$A$1:$AQ$44,COLUMN('Non-energy Multiplier'!W$1),0)</f>
        <v>0</v>
      </c>
      <c r="X27" s="136">
        <f>$C27*VLOOKUP($A27,'Non-energy Multiplier'!$A$1:$AQ$44,COLUMN('Non-energy Multiplier'!X$1),0)</f>
        <v>0</v>
      </c>
      <c r="Y27" s="136">
        <f>$C27*VLOOKUP($A27,'Non-energy Multiplier'!$A$1:$AQ$44,COLUMN('Non-energy Multiplier'!Y$1),0)</f>
        <v>0</v>
      </c>
      <c r="Z27" s="136">
        <f>$C27*VLOOKUP($A27,'Non-energy Multiplier'!$A$1:$AQ$44,COLUMN('Non-energy Multiplier'!Z$1),0)</f>
        <v>0</v>
      </c>
      <c r="AA27" s="136">
        <f>$C27*VLOOKUP($A27,'Non-energy Multiplier'!$A$1:$AQ$44,COLUMN('Non-energy Multiplier'!AA$1),0)</f>
        <v>0</v>
      </c>
      <c r="AB27" s="136">
        <f>$C27*VLOOKUP($A27,'Non-energy Multiplier'!$A$1:$AQ$44,COLUMN('Non-energy Multiplier'!AB$1),0)</f>
        <v>0</v>
      </c>
      <c r="AC27" s="136">
        <f>$C27*VLOOKUP($A27,'Non-energy Multiplier'!$A$1:$AQ$44,COLUMN('Non-energy Multiplier'!AC$1),0)</f>
        <v>0</v>
      </c>
      <c r="AD27" s="136">
        <f>$C27*VLOOKUP($A27,'Non-energy Multiplier'!$A$1:$AQ$44,COLUMN('Non-energy Multiplier'!AD$1),0)</f>
        <v>0</v>
      </c>
      <c r="AE27" s="136">
        <f>$C27*VLOOKUP($A27,'Non-energy Multiplier'!$A$1:$AQ$44,COLUMN('Non-energy Multiplier'!AE$1),0)</f>
        <v>0</v>
      </c>
      <c r="AF27" s="136">
        <f>$C27*VLOOKUP($A27,'Non-energy Multiplier'!$A$1:$AQ$44,COLUMN('Non-energy Multiplier'!AF$1),0)</f>
        <v>0</v>
      </c>
      <c r="AG27" s="136">
        <f>$C27*VLOOKUP($A27,'Non-energy Multiplier'!$A$1:$AQ$44,COLUMN('Non-energy Multiplier'!AG$1),0)</f>
        <v>0</v>
      </c>
      <c r="AH27" s="136">
        <f>$C27*VLOOKUP($A27,'Non-energy Multiplier'!$A$1:$AQ$44,COLUMN('Non-energy Multiplier'!AH$1),0)</f>
        <v>0</v>
      </c>
      <c r="AI27" s="136">
        <f>$C27*VLOOKUP($A27,'Non-energy Multiplier'!$A$1:$AQ$44,COLUMN('Non-energy Multiplier'!AI$1),0)</f>
        <v>0</v>
      </c>
      <c r="AJ27" s="136">
        <f>$C27*VLOOKUP($A27,'Non-energy Multiplier'!$A$1:$AQ$44,COLUMN('Non-energy Multiplier'!AJ$1),0)</f>
        <v>0</v>
      </c>
      <c r="AK27" s="136">
        <f>$C27*VLOOKUP($A27,'Non-energy Multiplier'!$A$1:$AQ$44,COLUMN('Non-energy Multiplier'!AK$1),0)</f>
        <v>0</v>
      </c>
      <c r="AL27" s="136">
        <f>$C27*VLOOKUP($A27,'Non-energy Multiplier'!$A$1:$AQ$44,COLUMN('Non-energy Multiplier'!AL$1),0)</f>
        <v>0</v>
      </c>
      <c r="AM27" s="136">
        <f>$C27*VLOOKUP($A27,'Non-energy Multiplier'!$A$1:$AQ$44,COLUMN('Non-energy Multiplier'!AM$1),0)</f>
        <v>0</v>
      </c>
      <c r="AN27" s="136">
        <f>$C27*VLOOKUP($A27,'Non-energy Multiplier'!$A$1:$AQ$44,COLUMN('Non-energy Multiplier'!AN$1),0)</f>
        <v>0</v>
      </c>
      <c r="AO27" s="136">
        <f>$C27*VLOOKUP($A27,'Non-energy Multiplier'!$A$1:$AQ$44,COLUMN('Non-energy Multiplier'!AO$1),0)</f>
        <v>0</v>
      </c>
      <c r="AP27" s="136">
        <f>$C27*VLOOKUP($A27,'Non-energy Multiplier'!$A$1:$AQ$44,COLUMN('Non-energy Multiplier'!AP$1),0)</f>
        <v>0</v>
      </c>
      <c r="AQ27" s="136">
        <f>$C27*VLOOKUP($A27,'Non-energy Multiplier'!$A$1:$AQ$44,COLUMN('Non-energy Multiplier'!AQ$1),0)</f>
        <v>0</v>
      </c>
      <c r="AR27" s="136" t="str">
        <f>VLOOKUP($A27,'Sector Match'!$A$1:$B$43,2,0)</f>
        <v>cement and other nonmetallic minerals 239</v>
      </c>
    </row>
    <row r="28" spans="1:44" x14ac:dyDescent="0.2">
      <c r="A28" s="12" t="s">
        <v>26</v>
      </c>
      <c r="B28" s="136">
        <f>'Non-energy Use 2019'!H141</f>
        <v>0</v>
      </c>
      <c r="C28" s="136">
        <f>'Non-energy Use 2020'!H140</f>
        <v>0</v>
      </c>
      <c r="D28" s="136">
        <f>$C28*VLOOKUP($A28,'Non-energy Multiplier'!$A$1:$AQ$44,COLUMN('Non-energy Multiplier'!D$1),0)</f>
        <v>0</v>
      </c>
      <c r="E28" s="136">
        <f>$C28*VLOOKUP($A28,'Non-energy Multiplier'!$A$1:$AQ$44,COLUMN('Non-energy Multiplier'!E$1),0)</f>
        <v>0</v>
      </c>
      <c r="F28" s="136">
        <f>$C28*VLOOKUP($A28,'Non-energy Multiplier'!$A$1:$AQ$44,COLUMN('Non-energy Multiplier'!F$1),0)</f>
        <v>0</v>
      </c>
      <c r="G28" s="136">
        <f>$C28*VLOOKUP($A28,'Non-energy Multiplier'!$A$1:$AQ$44,COLUMN('Non-energy Multiplier'!G$1),0)</f>
        <v>0</v>
      </c>
      <c r="H28" s="136">
        <f>$C28*VLOOKUP($A28,'Non-energy Multiplier'!$A$1:$AQ$44,COLUMN('Non-energy Multiplier'!H$1),0)</f>
        <v>0</v>
      </c>
      <c r="I28" s="136">
        <f>$C28*VLOOKUP($A28,'Non-energy Multiplier'!$A$1:$AQ$44,COLUMN('Non-energy Multiplier'!I$1),0)</f>
        <v>0</v>
      </c>
      <c r="J28" s="136">
        <f>$C28*VLOOKUP($A28,'Non-energy Multiplier'!$A$1:$AQ$44,COLUMN('Non-energy Multiplier'!J$1),0)</f>
        <v>0</v>
      </c>
      <c r="K28" s="136">
        <f>$C28*VLOOKUP($A28,'Non-energy Multiplier'!$A$1:$AQ$44,COLUMN('Non-energy Multiplier'!K$1),0)</f>
        <v>0</v>
      </c>
      <c r="L28" s="136">
        <f>$C28*VLOOKUP($A28,'Non-energy Multiplier'!$A$1:$AQ$44,COLUMN('Non-energy Multiplier'!L$1),0)</f>
        <v>0</v>
      </c>
      <c r="M28" s="136">
        <f>$C28*VLOOKUP($A28,'Non-energy Multiplier'!$A$1:$AQ$44,COLUMN('Non-energy Multiplier'!M$1),0)</f>
        <v>0</v>
      </c>
      <c r="N28" s="136">
        <f>$C28*VLOOKUP($A28,'Non-energy Multiplier'!$A$1:$AQ$44,COLUMN('Non-energy Multiplier'!N$1),0)</f>
        <v>0</v>
      </c>
      <c r="O28" s="136">
        <f>$C28*VLOOKUP($A28,'Non-energy Multiplier'!$A$1:$AQ$44,COLUMN('Non-energy Multiplier'!O$1),0)</f>
        <v>0</v>
      </c>
      <c r="P28" s="136">
        <f>$C28*VLOOKUP($A28,'Non-energy Multiplier'!$A$1:$AQ$44,COLUMN('Non-energy Multiplier'!P$1),0)</f>
        <v>0</v>
      </c>
      <c r="Q28" s="136">
        <f>$C28*VLOOKUP($A28,'Non-energy Multiplier'!$A$1:$AQ$44,COLUMN('Non-energy Multiplier'!Q$1),0)</f>
        <v>0</v>
      </c>
      <c r="R28" s="136">
        <f>$C28*VLOOKUP($A28,'Non-energy Multiplier'!$A$1:$AQ$44,COLUMN('Non-energy Multiplier'!R$1),0)</f>
        <v>0</v>
      </c>
      <c r="S28" s="136">
        <f>$C28*VLOOKUP($A28,'Non-energy Multiplier'!$A$1:$AQ$44,COLUMN('Non-energy Multiplier'!S$1),0)</f>
        <v>0</v>
      </c>
      <c r="T28" s="136">
        <f>$C28*VLOOKUP($A28,'Non-energy Multiplier'!$A$1:$AQ$44,COLUMN('Non-energy Multiplier'!T$1),0)</f>
        <v>0</v>
      </c>
      <c r="U28" s="136">
        <f>$C28*VLOOKUP($A28,'Non-energy Multiplier'!$A$1:$AQ$44,COLUMN('Non-energy Multiplier'!U$1),0)</f>
        <v>0</v>
      </c>
      <c r="V28" s="136">
        <f>$C28*VLOOKUP($A28,'Non-energy Multiplier'!$A$1:$AQ$44,COLUMN('Non-energy Multiplier'!V$1),0)</f>
        <v>0</v>
      </c>
      <c r="W28" s="136">
        <f>$C28*VLOOKUP($A28,'Non-energy Multiplier'!$A$1:$AQ$44,COLUMN('Non-energy Multiplier'!W$1),0)</f>
        <v>0</v>
      </c>
      <c r="X28" s="136">
        <f>$C28*VLOOKUP($A28,'Non-energy Multiplier'!$A$1:$AQ$44,COLUMN('Non-energy Multiplier'!X$1),0)</f>
        <v>0</v>
      </c>
      <c r="Y28" s="136">
        <f>$C28*VLOOKUP($A28,'Non-energy Multiplier'!$A$1:$AQ$44,COLUMN('Non-energy Multiplier'!Y$1),0)</f>
        <v>0</v>
      </c>
      <c r="Z28" s="136">
        <f>$C28*VLOOKUP($A28,'Non-energy Multiplier'!$A$1:$AQ$44,COLUMN('Non-energy Multiplier'!Z$1),0)</f>
        <v>0</v>
      </c>
      <c r="AA28" s="136">
        <f>$C28*VLOOKUP($A28,'Non-energy Multiplier'!$A$1:$AQ$44,COLUMN('Non-energy Multiplier'!AA$1),0)</f>
        <v>0</v>
      </c>
      <c r="AB28" s="136">
        <f>$C28*VLOOKUP($A28,'Non-energy Multiplier'!$A$1:$AQ$44,COLUMN('Non-energy Multiplier'!AB$1),0)</f>
        <v>0</v>
      </c>
      <c r="AC28" s="136">
        <f>$C28*VLOOKUP($A28,'Non-energy Multiplier'!$A$1:$AQ$44,COLUMN('Non-energy Multiplier'!AC$1),0)</f>
        <v>0</v>
      </c>
      <c r="AD28" s="136">
        <f>$C28*VLOOKUP($A28,'Non-energy Multiplier'!$A$1:$AQ$44,COLUMN('Non-energy Multiplier'!AD$1),0)</f>
        <v>0</v>
      </c>
      <c r="AE28" s="136">
        <f>$C28*VLOOKUP($A28,'Non-energy Multiplier'!$A$1:$AQ$44,COLUMN('Non-energy Multiplier'!AE$1),0)</f>
        <v>0</v>
      </c>
      <c r="AF28" s="136">
        <f>$C28*VLOOKUP($A28,'Non-energy Multiplier'!$A$1:$AQ$44,COLUMN('Non-energy Multiplier'!AF$1),0)</f>
        <v>0</v>
      </c>
      <c r="AG28" s="136">
        <f>$C28*VLOOKUP($A28,'Non-energy Multiplier'!$A$1:$AQ$44,COLUMN('Non-energy Multiplier'!AG$1),0)</f>
        <v>0</v>
      </c>
      <c r="AH28" s="136">
        <f>$C28*VLOOKUP($A28,'Non-energy Multiplier'!$A$1:$AQ$44,COLUMN('Non-energy Multiplier'!AH$1),0)</f>
        <v>0</v>
      </c>
      <c r="AI28" s="136">
        <f>$C28*VLOOKUP($A28,'Non-energy Multiplier'!$A$1:$AQ$44,COLUMN('Non-energy Multiplier'!AI$1),0)</f>
        <v>0</v>
      </c>
      <c r="AJ28" s="136">
        <f>$C28*VLOOKUP($A28,'Non-energy Multiplier'!$A$1:$AQ$44,COLUMN('Non-energy Multiplier'!AJ$1),0)</f>
        <v>0</v>
      </c>
      <c r="AK28" s="136">
        <f>$C28*VLOOKUP($A28,'Non-energy Multiplier'!$A$1:$AQ$44,COLUMN('Non-energy Multiplier'!AK$1),0)</f>
        <v>0</v>
      </c>
      <c r="AL28" s="136">
        <f>$C28*VLOOKUP($A28,'Non-energy Multiplier'!$A$1:$AQ$44,COLUMN('Non-energy Multiplier'!AL$1),0)</f>
        <v>0</v>
      </c>
      <c r="AM28" s="136">
        <f>$C28*VLOOKUP($A28,'Non-energy Multiplier'!$A$1:$AQ$44,COLUMN('Non-energy Multiplier'!AM$1),0)</f>
        <v>0</v>
      </c>
      <c r="AN28" s="136">
        <f>$C28*VLOOKUP($A28,'Non-energy Multiplier'!$A$1:$AQ$44,COLUMN('Non-energy Multiplier'!AN$1),0)</f>
        <v>0</v>
      </c>
      <c r="AO28" s="136">
        <f>$C28*VLOOKUP($A28,'Non-energy Multiplier'!$A$1:$AQ$44,COLUMN('Non-energy Multiplier'!AO$1),0)</f>
        <v>0</v>
      </c>
      <c r="AP28" s="136">
        <f>$C28*VLOOKUP($A28,'Non-energy Multiplier'!$A$1:$AQ$44,COLUMN('Non-energy Multiplier'!AP$1),0)</f>
        <v>0</v>
      </c>
      <c r="AQ28" s="136">
        <f>$C28*VLOOKUP($A28,'Non-energy Multiplier'!$A$1:$AQ$44,COLUMN('Non-energy Multiplier'!AQ$1),0)</f>
        <v>0</v>
      </c>
      <c r="AR28" s="136" t="str">
        <f>VLOOKUP($A28,'Sector Match'!$A$1:$B$43,2,0)</f>
        <v>iron and steel 241</v>
      </c>
    </row>
    <row r="29" spans="1:44" x14ac:dyDescent="0.2">
      <c r="A29" s="12" t="s">
        <v>27</v>
      </c>
      <c r="B29" s="136">
        <f>'Non-energy Use 2019'!H142</f>
        <v>0</v>
      </c>
      <c r="C29" s="136">
        <f>'Non-energy Use 2020'!H141</f>
        <v>0</v>
      </c>
      <c r="D29" s="136">
        <f>$C29*VLOOKUP($A29,'Non-energy Multiplier'!$A$1:$AQ$44,COLUMN('Non-energy Multiplier'!D$1),0)</f>
        <v>0</v>
      </c>
      <c r="E29" s="136">
        <f>$C29*VLOOKUP($A29,'Non-energy Multiplier'!$A$1:$AQ$44,COLUMN('Non-energy Multiplier'!E$1),0)</f>
        <v>0</v>
      </c>
      <c r="F29" s="136">
        <f>$C29*VLOOKUP($A29,'Non-energy Multiplier'!$A$1:$AQ$44,COLUMN('Non-energy Multiplier'!F$1),0)</f>
        <v>0</v>
      </c>
      <c r="G29" s="136">
        <f>$C29*VLOOKUP($A29,'Non-energy Multiplier'!$A$1:$AQ$44,COLUMN('Non-energy Multiplier'!G$1),0)</f>
        <v>0</v>
      </c>
      <c r="H29" s="136">
        <f>$C29*VLOOKUP($A29,'Non-energy Multiplier'!$A$1:$AQ$44,COLUMN('Non-energy Multiplier'!H$1),0)</f>
        <v>0</v>
      </c>
      <c r="I29" s="136">
        <f>$C29*VLOOKUP($A29,'Non-energy Multiplier'!$A$1:$AQ$44,COLUMN('Non-energy Multiplier'!I$1),0)</f>
        <v>0</v>
      </c>
      <c r="J29" s="136">
        <f>$C29*VLOOKUP($A29,'Non-energy Multiplier'!$A$1:$AQ$44,COLUMN('Non-energy Multiplier'!J$1),0)</f>
        <v>0</v>
      </c>
      <c r="K29" s="136">
        <f>$C29*VLOOKUP($A29,'Non-energy Multiplier'!$A$1:$AQ$44,COLUMN('Non-energy Multiplier'!K$1),0)</f>
        <v>0</v>
      </c>
      <c r="L29" s="136">
        <f>$C29*VLOOKUP($A29,'Non-energy Multiplier'!$A$1:$AQ$44,COLUMN('Non-energy Multiplier'!L$1),0)</f>
        <v>0</v>
      </c>
      <c r="M29" s="136">
        <f>$C29*VLOOKUP($A29,'Non-energy Multiplier'!$A$1:$AQ$44,COLUMN('Non-energy Multiplier'!M$1),0)</f>
        <v>0</v>
      </c>
      <c r="N29" s="136">
        <f>$C29*VLOOKUP($A29,'Non-energy Multiplier'!$A$1:$AQ$44,COLUMN('Non-energy Multiplier'!N$1),0)</f>
        <v>0</v>
      </c>
      <c r="O29" s="136">
        <f>$C29*VLOOKUP($A29,'Non-energy Multiplier'!$A$1:$AQ$44,COLUMN('Non-energy Multiplier'!O$1),0)</f>
        <v>0</v>
      </c>
      <c r="P29" s="136">
        <f>$C29*VLOOKUP($A29,'Non-energy Multiplier'!$A$1:$AQ$44,COLUMN('Non-energy Multiplier'!P$1),0)</f>
        <v>0</v>
      </c>
      <c r="Q29" s="136">
        <f>$C29*VLOOKUP($A29,'Non-energy Multiplier'!$A$1:$AQ$44,COLUMN('Non-energy Multiplier'!Q$1),0)</f>
        <v>0</v>
      </c>
      <c r="R29" s="136">
        <f>$C29*VLOOKUP($A29,'Non-energy Multiplier'!$A$1:$AQ$44,COLUMN('Non-energy Multiplier'!R$1),0)</f>
        <v>0</v>
      </c>
      <c r="S29" s="136">
        <f>$C29*VLOOKUP($A29,'Non-energy Multiplier'!$A$1:$AQ$44,COLUMN('Non-energy Multiplier'!S$1),0)</f>
        <v>0</v>
      </c>
      <c r="T29" s="136">
        <f>$C29*VLOOKUP($A29,'Non-energy Multiplier'!$A$1:$AQ$44,COLUMN('Non-energy Multiplier'!T$1),0)</f>
        <v>0</v>
      </c>
      <c r="U29" s="136">
        <f>$C29*VLOOKUP($A29,'Non-energy Multiplier'!$A$1:$AQ$44,COLUMN('Non-energy Multiplier'!U$1),0)</f>
        <v>0</v>
      </c>
      <c r="V29" s="136">
        <f>$C29*VLOOKUP($A29,'Non-energy Multiplier'!$A$1:$AQ$44,COLUMN('Non-energy Multiplier'!V$1),0)</f>
        <v>0</v>
      </c>
      <c r="W29" s="136">
        <f>$C29*VLOOKUP($A29,'Non-energy Multiplier'!$A$1:$AQ$44,COLUMN('Non-energy Multiplier'!W$1),0)</f>
        <v>0</v>
      </c>
      <c r="X29" s="136">
        <f>$C29*VLOOKUP($A29,'Non-energy Multiplier'!$A$1:$AQ$44,COLUMN('Non-energy Multiplier'!X$1),0)</f>
        <v>0</v>
      </c>
      <c r="Y29" s="136">
        <f>$C29*VLOOKUP($A29,'Non-energy Multiplier'!$A$1:$AQ$44,COLUMN('Non-energy Multiplier'!Y$1),0)</f>
        <v>0</v>
      </c>
      <c r="Z29" s="136">
        <f>$C29*VLOOKUP($A29,'Non-energy Multiplier'!$A$1:$AQ$44,COLUMN('Non-energy Multiplier'!Z$1),0)</f>
        <v>0</v>
      </c>
      <c r="AA29" s="136">
        <f>$C29*VLOOKUP($A29,'Non-energy Multiplier'!$A$1:$AQ$44,COLUMN('Non-energy Multiplier'!AA$1),0)</f>
        <v>0</v>
      </c>
      <c r="AB29" s="136">
        <f>$C29*VLOOKUP($A29,'Non-energy Multiplier'!$A$1:$AQ$44,COLUMN('Non-energy Multiplier'!AB$1),0)</f>
        <v>0</v>
      </c>
      <c r="AC29" s="136">
        <f>$C29*VLOOKUP($A29,'Non-energy Multiplier'!$A$1:$AQ$44,COLUMN('Non-energy Multiplier'!AC$1),0)</f>
        <v>0</v>
      </c>
      <c r="AD29" s="136">
        <f>$C29*VLOOKUP($A29,'Non-energy Multiplier'!$A$1:$AQ$44,COLUMN('Non-energy Multiplier'!AD$1),0)</f>
        <v>0</v>
      </c>
      <c r="AE29" s="136">
        <f>$C29*VLOOKUP($A29,'Non-energy Multiplier'!$A$1:$AQ$44,COLUMN('Non-energy Multiplier'!AE$1),0)</f>
        <v>0</v>
      </c>
      <c r="AF29" s="136">
        <f>$C29*VLOOKUP($A29,'Non-energy Multiplier'!$A$1:$AQ$44,COLUMN('Non-energy Multiplier'!AF$1),0)</f>
        <v>0</v>
      </c>
      <c r="AG29" s="136">
        <f>$C29*VLOOKUP($A29,'Non-energy Multiplier'!$A$1:$AQ$44,COLUMN('Non-energy Multiplier'!AG$1),0)</f>
        <v>0</v>
      </c>
      <c r="AH29" s="136">
        <f>$C29*VLOOKUP($A29,'Non-energy Multiplier'!$A$1:$AQ$44,COLUMN('Non-energy Multiplier'!AH$1),0)</f>
        <v>0</v>
      </c>
      <c r="AI29" s="136">
        <f>$C29*VLOOKUP($A29,'Non-energy Multiplier'!$A$1:$AQ$44,COLUMN('Non-energy Multiplier'!AI$1),0)</f>
        <v>0</v>
      </c>
      <c r="AJ29" s="136">
        <f>$C29*VLOOKUP($A29,'Non-energy Multiplier'!$A$1:$AQ$44,COLUMN('Non-energy Multiplier'!AJ$1),0)</f>
        <v>0</v>
      </c>
      <c r="AK29" s="136">
        <f>$C29*VLOOKUP($A29,'Non-energy Multiplier'!$A$1:$AQ$44,COLUMN('Non-energy Multiplier'!AK$1),0)</f>
        <v>0</v>
      </c>
      <c r="AL29" s="136">
        <f>$C29*VLOOKUP($A29,'Non-energy Multiplier'!$A$1:$AQ$44,COLUMN('Non-energy Multiplier'!AL$1),0)</f>
        <v>0</v>
      </c>
      <c r="AM29" s="136">
        <f>$C29*VLOOKUP($A29,'Non-energy Multiplier'!$A$1:$AQ$44,COLUMN('Non-energy Multiplier'!AM$1),0)</f>
        <v>0</v>
      </c>
      <c r="AN29" s="136">
        <f>$C29*VLOOKUP($A29,'Non-energy Multiplier'!$A$1:$AQ$44,COLUMN('Non-energy Multiplier'!AN$1),0)</f>
        <v>0</v>
      </c>
      <c r="AO29" s="136">
        <f>$C29*VLOOKUP($A29,'Non-energy Multiplier'!$A$1:$AQ$44,COLUMN('Non-energy Multiplier'!AO$1),0)</f>
        <v>0</v>
      </c>
      <c r="AP29" s="136">
        <f>$C29*VLOOKUP($A29,'Non-energy Multiplier'!$A$1:$AQ$44,COLUMN('Non-energy Multiplier'!AP$1),0)</f>
        <v>0</v>
      </c>
      <c r="AQ29" s="136">
        <f>$C29*VLOOKUP($A29,'Non-energy Multiplier'!$A$1:$AQ$44,COLUMN('Non-energy Multiplier'!AQ$1),0)</f>
        <v>0</v>
      </c>
      <c r="AR29" s="136" t="str">
        <f>VLOOKUP($A29,'Sector Match'!$A$1:$B$43,2,0)</f>
        <v>other metals 242</v>
      </c>
    </row>
    <row r="30" spans="1:44" x14ac:dyDescent="0.2">
      <c r="A30" s="12" t="s">
        <v>28</v>
      </c>
      <c r="B30" s="136">
        <f>'Non-energy Use 2019'!H143</f>
        <v>0</v>
      </c>
      <c r="C30" s="136">
        <f>'Non-energy Use 2020'!H142</f>
        <v>0</v>
      </c>
      <c r="D30" s="136">
        <f>$C30*VLOOKUP($A30,'Non-energy Multiplier'!$A$1:$AQ$44,COLUMN('Non-energy Multiplier'!D$1),0)</f>
        <v>0</v>
      </c>
      <c r="E30" s="136">
        <f>$C30*VLOOKUP($A30,'Non-energy Multiplier'!$A$1:$AQ$44,COLUMN('Non-energy Multiplier'!E$1),0)</f>
        <v>0</v>
      </c>
      <c r="F30" s="136">
        <f>$C30*VLOOKUP($A30,'Non-energy Multiplier'!$A$1:$AQ$44,COLUMN('Non-energy Multiplier'!F$1),0)</f>
        <v>0</v>
      </c>
      <c r="G30" s="136">
        <f>$C30*VLOOKUP($A30,'Non-energy Multiplier'!$A$1:$AQ$44,COLUMN('Non-energy Multiplier'!G$1),0)</f>
        <v>0</v>
      </c>
      <c r="H30" s="136">
        <f>$C30*VLOOKUP($A30,'Non-energy Multiplier'!$A$1:$AQ$44,COLUMN('Non-energy Multiplier'!H$1),0)</f>
        <v>0</v>
      </c>
      <c r="I30" s="136">
        <f>$C30*VLOOKUP($A30,'Non-energy Multiplier'!$A$1:$AQ$44,COLUMN('Non-energy Multiplier'!I$1),0)</f>
        <v>0</v>
      </c>
      <c r="J30" s="136">
        <f>$C30*VLOOKUP($A30,'Non-energy Multiplier'!$A$1:$AQ$44,COLUMN('Non-energy Multiplier'!J$1),0)</f>
        <v>0</v>
      </c>
      <c r="K30" s="136">
        <f>$C30*VLOOKUP($A30,'Non-energy Multiplier'!$A$1:$AQ$44,COLUMN('Non-energy Multiplier'!K$1),0)</f>
        <v>0</v>
      </c>
      <c r="L30" s="136">
        <f>$C30*VLOOKUP($A30,'Non-energy Multiplier'!$A$1:$AQ$44,COLUMN('Non-energy Multiplier'!L$1),0)</f>
        <v>0</v>
      </c>
      <c r="M30" s="136">
        <f>$C30*VLOOKUP($A30,'Non-energy Multiplier'!$A$1:$AQ$44,COLUMN('Non-energy Multiplier'!M$1),0)</f>
        <v>0</v>
      </c>
      <c r="N30" s="136">
        <f>$C30*VLOOKUP($A30,'Non-energy Multiplier'!$A$1:$AQ$44,COLUMN('Non-energy Multiplier'!N$1),0)</f>
        <v>0</v>
      </c>
      <c r="O30" s="136">
        <f>$C30*VLOOKUP($A30,'Non-energy Multiplier'!$A$1:$AQ$44,COLUMN('Non-energy Multiplier'!O$1),0)</f>
        <v>0</v>
      </c>
      <c r="P30" s="136">
        <f>$C30*VLOOKUP($A30,'Non-energy Multiplier'!$A$1:$AQ$44,COLUMN('Non-energy Multiplier'!P$1),0)</f>
        <v>0</v>
      </c>
      <c r="Q30" s="136">
        <f>$C30*VLOOKUP($A30,'Non-energy Multiplier'!$A$1:$AQ$44,COLUMN('Non-energy Multiplier'!Q$1),0)</f>
        <v>0</v>
      </c>
      <c r="R30" s="136">
        <f>$C30*VLOOKUP($A30,'Non-energy Multiplier'!$A$1:$AQ$44,COLUMN('Non-energy Multiplier'!R$1),0)</f>
        <v>0</v>
      </c>
      <c r="S30" s="136">
        <f>$C30*VLOOKUP($A30,'Non-energy Multiplier'!$A$1:$AQ$44,COLUMN('Non-energy Multiplier'!S$1),0)</f>
        <v>0</v>
      </c>
      <c r="T30" s="136">
        <f>$C30*VLOOKUP($A30,'Non-energy Multiplier'!$A$1:$AQ$44,COLUMN('Non-energy Multiplier'!T$1),0)</f>
        <v>0</v>
      </c>
      <c r="U30" s="136">
        <f>$C30*VLOOKUP($A30,'Non-energy Multiplier'!$A$1:$AQ$44,COLUMN('Non-energy Multiplier'!U$1),0)</f>
        <v>0</v>
      </c>
      <c r="V30" s="136">
        <f>$C30*VLOOKUP($A30,'Non-energy Multiplier'!$A$1:$AQ$44,COLUMN('Non-energy Multiplier'!V$1),0)</f>
        <v>0</v>
      </c>
      <c r="W30" s="136">
        <f>$C30*VLOOKUP($A30,'Non-energy Multiplier'!$A$1:$AQ$44,COLUMN('Non-energy Multiplier'!W$1),0)</f>
        <v>0</v>
      </c>
      <c r="X30" s="136">
        <f>$C30*VLOOKUP($A30,'Non-energy Multiplier'!$A$1:$AQ$44,COLUMN('Non-energy Multiplier'!X$1),0)</f>
        <v>0</v>
      </c>
      <c r="Y30" s="136">
        <f>$C30*VLOOKUP($A30,'Non-energy Multiplier'!$A$1:$AQ$44,COLUMN('Non-energy Multiplier'!Y$1),0)</f>
        <v>0</v>
      </c>
      <c r="Z30" s="136">
        <f>$C30*VLOOKUP($A30,'Non-energy Multiplier'!$A$1:$AQ$44,COLUMN('Non-energy Multiplier'!Z$1),0)</f>
        <v>0</v>
      </c>
      <c r="AA30" s="136">
        <f>$C30*VLOOKUP($A30,'Non-energy Multiplier'!$A$1:$AQ$44,COLUMN('Non-energy Multiplier'!AA$1),0)</f>
        <v>0</v>
      </c>
      <c r="AB30" s="136">
        <f>$C30*VLOOKUP($A30,'Non-energy Multiplier'!$A$1:$AQ$44,COLUMN('Non-energy Multiplier'!AB$1),0)</f>
        <v>0</v>
      </c>
      <c r="AC30" s="136">
        <f>$C30*VLOOKUP($A30,'Non-energy Multiplier'!$A$1:$AQ$44,COLUMN('Non-energy Multiplier'!AC$1),0)</f>
        <v>0</v>
      </c>
      <c r="AD30" s="136">
        <f>$C30*VLOOKUP($A30,'Non-energy Multiplier'!$A$1:$AQ$44,COLUMN('Non-energy Multiplier'!AD$1),0)</f>
        <v>0</v>
      </c>
      <c r="AE30" s="136">
        <f>$C30*VLOOKUP($A30,'Non-energy Multiplier'!$A$1:$AQ$44,COLUMN('Non-energy Multiplier'!AE$1),0)</f>
        <v>0</v>
      </c>
      <c r="AF30" s="136">
        <f>$C30*VLOOKUP($A30,'Non-energy Multiplier'!$A$1:$AQ$44,COLUMN('Non-energy Multiplier'!AF$1),0)</f>
        <v>0</v>
      </c>
      <c r="AG30" s="136">
        <f>$C30*VLOOKUP($A30,'Non-energy Multiplier'!$A$1:$AQ$44,COLUMN('Non-energy Multiplier'!AG$1),0)</f>
        <v>0</v>
      </c>
      <c r="AH30" s="136">
        <f>$C30*VLOOKUP($A30,'Non-energy Multiplier'!$A$1:$AQ$44,COLUMN('Non-energy Multiplier'!AH$1),0)</f>
        <v>0</v>
      </c>
      <c r="AI30" s="136">
        <f>$C30*VLOOKUP($A30,'Non-energy Multiplier'!$A$1:$AQ$44,COLUMN('Non-energy Multiplier'!AI$1),0)</f>
        <v>0</v>
      </c>
      <c r="AJ30" s="136">
        <f>$C30*VLOOKUP($A30,'Non-energy Multiplier'!$A$1:$AQ$44,COLUMN('Non-energy Multiplier'!AJ$1),0)</f>
        <v>0</v>
      </c>
      <c r="AK30" s="136">
        <f>$C30*VLOOKUP($A30,'Non-energy Multiplier'!$A$1:$AQ$44,COLUMN('Non-energy Multiplier'!AK$1),0)</f>
        <v>0</v>
      </c>
      <c r="AL30" s="136">
        <f>$C30*VLOOKUP($A30,'Non-energy Multiplier'!$A$1:$AQ$44,COLUMN('Non-energy Multiplier'!AL$1),0)</f>
        <v>0</v>
      </c>
      <c r="AM30" s="136">
        <f>$C30*VLOOKUP($A30,'Non-energy Multiplier'!$A$1:$AQ$44,COLUMN('Non-energy Multiplier'!AM$1),0)</f>
        <v>0</v>
      </c>
      <c r="AN30" s="136">
        <f>$C30*VLOOKUP($A30,'Non-energy Multiplier'!$A$1:$AQ$44,COLUMN('Non-energy Multiplier'!AN$1),0)</f>
        <v>0</v>
      </c>
      <c r="AO30" s="136">
        <f>$C30*VLOOKUP($A30,'Non-energy Multiplier'!$A$1:$AQ$44,COLUMN('Non-energy Multiplier'!AO$1),0)</f>
        <v>0</v>
      </c>
      <c r="AP30" s="136">
        <f>$C30*VLOOKUP($A30,'Non-energy Multiplier'!$A$1:$AQ$44,COLUMN('Non-energy Multiplier'!AP$1),0)</f>
        <v>0</v>
      </c>
      <c r="AQ30" s="136">
        <f>$C30*VLOOKUP($A30,'Non-energy Multiplier'!$A$1:$AQ$44,COLUMN('Non-energy Multiplier'!AQ$1),0)</f>
        <v>0</v>
      </c>
      <c r="AR30" s="136" t="str">
        <f>VLOOKUP($A30,'Sector Match'!$A$1:$B$43,2,0)</f>
        <v>metal products except machinery and vehicles 25</v>
      </c>
    </row>
    <row r="31" spans="1:44" x14ac:dyDescent="0.2">
      <c r="A31" s="12" t="s">
        <v>29</v>
      </c>
      <c r="B31" s="136">
        <f>'Non-energy Use 2019'!H144</f>
        <v>0</v>
      </c>
      <c r="C31" s="136">
        <f>'Non-energy Use 2020'!H143</f>
        <v>0</v>
      </c>
      <c r="D31" s="136">
        <f>$C31*VLOOKUP($A31,'Non-energy Multiplier'!$A$1:$AQ$44,COLUMN('Non-energy Multiplier'!D$1),0)</f>
        <v>0</v>
      </c>
      <c r="E31" s="136">
        <f>$C31*VLOOKUP($A31,'Non-energy Multiplier'!$A$1:$AQ$44,COLUMN('Non-energy Multiplier'!E$1),0)</f>
        <v>0</v>
      </c>
      <c r="F31" s="136">
        <f>$C31*VLOOKUP($A31,'Non-energy Multiplier'!$A$1:$AQ$44,COLUMN('Non-energy Multiplier'!F$1),0)</f>
        <v>0</v>
      </c>
      <c r="G31" s="136">
        <f>$C31*VLOOKUP($A31,'Non-energy Multiplier'!$A$1:$AQ$44,COLUMN('Non-energy Multiplier'!G$1),0)</f>
        <v>0</v>
      </c>
      <c r="H31" s="136">
        <f>$C31*VLOOKUP($A31,'Non-energy Multiplier'!$A$1:$AQ$44,COLUMN('Non-energy Multiplier'!H$1),0)</f>
        <v>0</v>
      </c>
      <c r="I31" s="136">
        <f>$C31*VLOOKUP($A31,'Non-energy Multiplier'!$A$1:$AQ$44,COLUMN('Non-energy Multiplier'!I$1),0)</f>
        <v>0</v>
      </c>
      <c r="J31" s="136">
        <f>$C31*VLOOKUP($A31,'Non-energy Multiplier'!$A$1:$AQ$44,COLUMN('Non-energy Multiplier'!J$1),0)</f>
        <v>0</v>
      </c>
      <c r="K31" s="136">
        <f>$C31*VLOOKUP($A31,'Non-energy Multiplier'!$A$1:$AQ$44,COLUMN('Non-energy Multiplier'!K$1),0)</f>
        <v>0</v>
      </c>
      <c r="L31" s="136">
        <f>$C31*VLOOKUP($A31,'Non-energy Multiplier'!$A$1:$AQ$44,COLUMN('Non-energy Multiplier'!L$1),0)</f>
        <v>0</v>
      </c>
      <c r="M31" s="136">
        <f>$C31*VLOOKUP($A31,'Non-energy Multiplier'!$A$1:$AQ$44,COLUMN('Non-energy Multiplier'!M$1),0)</f>
        <v>0</v>
      </c>
      <c r="N31" s="136">
        <f>$C31*VLOOKUP($A31,'Non-energy Multiplier'!$A$1:$AQ$44,COLUMN('Non-energy Multiplier'!N$1),0)</f>
        <v>0</v>
      </c>
      <c r="O31" s="136">
        <f>$C31*VLOOKUP($A31,'Non-energy Multiplier'!$A$1:$AQ$44,COLUMN('Non-energy Multiplier'!O$1),0)</f>
        <v>0</v>
      </c>
      <c r="P31" s="136">
        <f>$C31*VLOOKUP($A31,'Non-energy Multiplier'!$A$1:$AQ$44,COLUMN('Non-energy Multiplier'!P$1),0)</f>
        <v>0</v>
      </c>
      <c r="Q31" s="136">
        <f>$C31*VLOOKUP($A31,'Non-energy Multiplier'!$A$1:$AQ$44,COLUMN('Non-energy Multiplier'!Q$1),0)</f>
        <v>0</v>
      </c>
      <c r="R31" s="136">
        <f>$C31*VLOOKUP($A31,'Non-energy Multiplier'!$A$1:$AQ$44,COLUMN('Non-energy Multiplier'!R$1),0)</f>
        <v>0</v>
      </c>
      <c r="S31" s="136">
        <f>$C31*VLOOKUP($A31,'Non-energy Multiplier'!$A$1:$AQ$44,COLUMN('Non-energy Multiplier'!S$1),0)</f>
        <v>0</v>
      </c>
      <c r="T31" s="136">
        <f>$C31*VLOOKUP($A31,'Non-energy Multiplier'!$A$1:$AQ$44,COLUMN('Non-energy Multiplier'!T$1),0)</f>
        <v>0</v>
      </c>
      <c r="U31" s="136">
        <f>$C31*VLOOKUP($A31,'Non-energy Multiplier'!$A$1:$AQ$44,COLUMN('Non-energy Multiplier'!U$1),0)</f>
        <v>0</v>
      </c>
      <c r="V31" s="136">
        <f>$C31*VLOOKUP($A31,'Non-energy Multiplier'!$A$1:$AQ$44,COLUMN('Non-energy Multiplier'!V$1),0)</f>
        <v>0</v>
      </c>
      <c r="W31" s="136">
        <f>$C31*VLOOKUP($A31,'Non-energy Multiplier'!$A$1:$AQ$44,COLUMN('Non-energy Multiplier'!W$1),0)</f>
        <v>0</v>
      </c>
      <c r="X31" s="136">
        <f>$C31*VLOOKUP($A31,'Non-energy Multiplier'!$A$1:$AQ$44,COLUMN('Non-energy Multiplier'!X$1),0)</f>
        <v>0</v>
      </c>
      <c r="Y31" s="136">
        <f>$C31*VLOOKUP($A31,'Non-energy Multiplier'!$A$1:$AQ$44,COLUMN('Non-energy Multiplier'!Y$1),0)</f>
        <v>0</v>
      </c>
      <c r="Z31" s="136">
        <f>$C31*VLOOKUP($A31,'Non-energy Multiplier'!$A$1:$AQ$44,COLUMN('Non-energy Multiplier'!Z$1),0)</f>
        <v>0</v>
      </c>
      <c r="AA31" s="136">
        <f>$C31*VLOOKUP($A31,'Non-energy Multiplier'!$A$1:$AQ$44,COLUMN('Non-energy Multiplier'!AA$1),0)</f>
        <v>0</v>
      </c>
      <c r="AB31" s="136">
        <f>$C31*VLOOKUP($A31,'Non-energy Multiplier'!$A$1:$AQ$44,COLUMN('Non-energy Multiplier'!AB$1),0)</f>
        <v>0</v>
      </c>
      <c r="AC31" s="136">
        <f>$C31*VLOOKUP($A31,'Non-energy Multiplier'!$A$1:$AQ$44,COLUMN('Non-energy Multiplier'!AC$1),0)</f>
        <v>0</v>
      </c>
      <c r="AD31" s="136">
        <f>$C31*VLOOKUP($A31,'Non-energy Multiplier'!$A$1:$AQ$44,COLUMN('Non-energy Multiplier'!AD$1),0)</f>
        <v>0</v>
      </c>
      <c r="AE31" s="136">
        <f>$C31*VLOOKUP($A31,'Non-energy Multiplier'!$A$1:$AQ$44,COLUMN('Non-energy Multiplier'!AE$1),0)</f>
        <v>0</v>
      </c>
      <c r="AF31" s="136">
        <f>$C31*VLOOKUP($A31,'Non-energy Multiplier'!$A$1:$AQ$44,COLUMN('Non-energy Multiplier'!AF$1),0)</f>
        <v>0</v>
      </c>
      <c r="AG31" s="136">
        <f>$C31*VLOOKUP($A31,'Non-energy Multiplier'!$A$1:$AQ$44,COLUMN('Non-energy Multiplier'!AG$1),0)</f>
        <v>0</v>
      </c>
      <c r="AH31" s="136">
        <f>$C31*VLOOKUP($A31,'Non-energy Multiplier'!$A$1:$AQ$44,COLUMN('Non-energy Multiplier'!AH$1),0)</f>
        <v>0</v>
      </c>
      <c r="AI31" s="136">
        <f>$C31*VLOOKUP($A31,'Non-energy Multiplier'!$A$1:$AQ$44,COLUMN('Non-energy Multiplier'!AI$1),0)</f>
        <v>0</v>
      </c>
      <c r="AJ31" s="136">
        <f>$C31*VLOOKUP($A31,'Non-energy Multiplier'!$A$1:$AQ$44,COLUMN('Non-energy Multiplier'!AJ$1),0)</f>
        <v>0</v>
      </c>
      <c r="AK31" s="136">
        <f>$C31*VLOOKUP($A31,'Non-energy Multiplier'!$A$1:$AQ$44,COLUMN('Non-energy Multiplier'!AK$1),0)</f>
        <v>0</v>
      </c>
      <c r="AL31" s="136">
        <f>$C31*VLOOKUP($A31,'Non-energy Multiplier'!$A$1:$AQ$44,COLUMN('Non-energy Multiplier'!AL$1),0)</f>
        <v>0</v>
      </c>
      <c r="AM31" s="136">
        <f>$C31*VLOOKUP($A31,'Non-energy Multiplier'!$A$1:$AQ$44,COLUMN('Non-energy Multiplier'!AM$1),0)</f>
        <v>0</v>
      </c>
      <c r="AN31" s="136">
        <f>$C31*VLOOKUP($A31,'Non-energy Multiplier'!$A$1:$AQ$44,COLUMN('Non-energy Multiplier'!AN$1),0)</f>
        <v>0</v>
      </c>
      <c r="AO31" s="136">
        <f>$C31*VLOOKUP($A31,'Non-energy Multiplier'!$A$1:$AQ$44,COLUMN('Non-energy Multiplier'!AO$1),0)</f>
        <v>0</v>
      </c>
      <c r="AP31" s="136">
        <f>$C31*VLOOKUP($A31,'Non-energy Multiplier'!$A$1:$AQ$44,COLUMN('Non-energy Multiplier'!AP$1),0)</f>
        <v>0</v>
      </c>
      <c r="AQ31" s="136">
        <f>$C31*VLOOKUP($A31,'Non-energy Multiplier'!$A$1:$AQ$44,COLUMN('Non-energy Multiplier'!AQ$1),0)</f>
        <v>0</v>
      </c>
      <c r="AR31" s="136" t="str">
        <f>VLOOKUP($A31,'Sector Match'!$A$1:$B$43,2,0)</f>
        <v>other manufacturing 31T33</v>
      </c>
    </row>
    <row r="32" spans="1:44" x14ac:dyDescent="0.2">
      <c r="A32" s="12" t="s">
        <v>30</v>
      </c>
      <c r="B32" s="136">
        <f>'Non-energy Use 2019'!H145</f>
        <v>0</v>
      </c>
      <c r="C32" s="136">
        <f>'Non-energy Use 2020'!H144</f>
        <v>0</v>
      </c>
      <c r="D32" s="136">
        <f>$C32*VLOOKUP($A32,'Non-energy Multiplier'!$A$1:$AQ$44,COLUMN('Non-energy Multiplier'!D$1),0)</f>
        <v>0</v>
      </c>
      <c r="E32" s="136">
        <f>$C32*VLOOKUP($A32,'Non-energy Multiplier'!$A$1:$AQ$44,COLUMN('Non-energy Multiplier'!E$1),0)</f>
        <v>0</v>
      </c>
      <c r="F32" s="136">
        <f>$C32*VLOOKUP($A32,'Non-energy Multiplier'!$A$1:$AQ$44,COLUMN('Non-energy Multiplier'!F$1),0)</f>
        <v>0</v>
      </c>
      <c r="G32" s="136">
        <f>$C32*VLOOKUP($A32,'Non-energy Multiplier'!$A$1:$AQ$44,COLUMN('Non-energy Multiplier'!G$1),0)</f>
        <v>0</v>
      </c>
      <c r="H32" s="136">
        <f>$C32*VLOOKUP($A32,'Non-energy Multiplier'!$A$1:$AQ$44,COLUMN('Non-energy Multiplier'!H$1),0)</f>
        <v>0</v>
      </c>
      <c r="I32" s="136">
        <f>$C32*VLOOKUP($A32,'Non-energy Multiplier'!$A$1:$AQ$44,COLUMN('Non-energy Multiplier'!I$1),0)</f>
        <v>0</v>
      </c>
      <c r="J32" s="136">
        <f>$C32*VLOOKUP($A32,'Non-energy Multiplier'!$A$1:$AQ$44,COLUMN('Non-energy Multiplier'!J$1),0)</f>
        <v>0</v>
      </c>
      <c r="K32" s="136">
        <f>$C32*VLOOKUP($A32,'Non-energy Multiplier'!$A$1:$AQ$44,COLUMN('Non-energy Multiplier'!K$1),0)</f>
        <v>0</v>
      </c>
      <c r="L32" s="136">
        <f>$C32*VLOOKUP($A32,'Non-energy Multiplier'!$A$1:$AQ$44,COLUMN('Non-energy Multiplier'!L$1),0)</f>
        <v>0</v>
      </c>
      <c r="M32" s="136">
        <f>$C32*VLOOKUP($A32,'Non-energy Multiplier'!$A$1:$AQ$44,COLUMN('Non-energy Multiplier'!M$1),0)</f>
        <v>0</v>
      </c>
      <c r="N32" s="136">
        <f>$C32*VLOOKUP($A32,'Non-energy Multiplier'!$A$1:$AQ$44,COLUMN('Non-energy Multiplier'!N$1),0)</f>
        <v>0</v>
      </c>
      <c r="O32" s="136">
        <f>$C32*VLOOKUP($A32,'Non-energy Multiplier'!$A$1:$AQ$44,COLUMN('Non-energy Multiplier'!O$1),0)</f>
        <v>0</v>
      </c>
      <c r="P32" s="136">
        <f>$C32*VLOOKUP($A32,'Non-energy Multiplier'!$A$1:$AQ$44,COLUMN('Non-energy Multiplier'!P$1),0)</f>
        <v>0</v>
      </c>
      <c r="Q32" s="136">
        <f>$C32*VLOOKUP($A32,'Non-energy Multiplier'!$A$1:$AQ$44,COLUMN('Non-energy Multiplier'!Q$1),0)</f>
        <v>0</v>
      </c>
      <c r="R32" s="136">
        <f>$C32*VLOOKUP($A32,'Non-energy Multiplier'!$A$1:$AQ$44,COLUMN('Non-energy Multiplier'!R$1),0)</f>
        <v>0</v>
      </c>
      <c r="S32" s="136">
        <f>$C32*VLOOKUP($A32,'Non-energy Multiplier'!$A$1:$AQ$44,COLUMN('Non-energy Multiplier'!S$1),0)</f>
        <v>0</v>
      </c>
      <c r="T32" s="136">
        <f>$C32*VLOOKUP($A32,'Non-energy Multiplier'!$A$1:$AQ$44,COLUMN('Non-energy Multiplier'!T$1),0)</f>
        <v>0</v>
      </c>
      <c r="U32" s="136">
        <f>$C32*VLOOKUP($A32,'Non-energy Multiplier'!$A$1:$AQ$44,COLUMN('Non-energy Multiplier'!U$1),0)</f>
        <v>0</v>
      </c>
      <c r="V32" s="136">
        <f>$C32*VLOOKUP($A32,'Non-energy Multiplier'!$A$1:$AQ$44,COLUMN('Non-energy Multiplier'!V$1),0)</f>
        <v>0</v>
      </c>
      <c r="W32" s="136">
        <f>$C32*VLOOKUP($A32,'Non-energy Multiplier'!$A$1:$AQ$44,COLUMN('Non-energy Multiplier'!W$1),0)</f>
        <v>0</v>
      </c>
      <c r="X32" s="136">
        <f>$C32*VLOOKUP($A32,'Non-energy Multiplier'!$A$1:$AQ$44,COLUMN('Non-energy Multiplier'!X$1),0)</f>
        <v>0</v>
      </c>
      <c r="Y32" s="136">
        <f>$C32*VLOOKUP($A32,'Non-energy Multiplier'!$A$1:$AQ$44,COLUMN('Non-energy Multiplier'!Y$1),0)</f>
        <v>0</v>
      </c>
      <c r="Z32" s="136">
        <f>$C32*VLOOKUP($A32,'Non-energy Multiplier'!$A$1:$AQ$44,COLUMN('Non-energy Multiplier'!Z$1),0)</f>
        <v>0</v>
      </c>
      <c r="AA32" s="136">
        <f>$C32*VLOOKUP($A32,'Non-energy Multiplier'!$A$1:$AQ$44,COLUMN('Non-energy Multiplier'!AA$1),0)</f>
        <v>0</v>
      </c>
      <c r="AB32" s="136">
        <f>$C32*VLOOKUP($A32,'Non-energy Multiplier'!$A$1:$AQ$44,COLUMN('Non-energy Multiplier'!AB$1),0)</f>
        <v>0</v>
      </c>
      <c r="AC32" s="136">
        <f>$C32*VLOOKUP($A32,'Non-energy Multiplier'!$A$1:$AQ$44,COLUMN('Non-energy Multiplier'!AC$1),0)</f>
        <v>0</v>
      </c>
      <c r="AD32" s="136">
        <f>$C32*VLOOKUP($A32,'Non-energy Multiplier'!$A$1:$AQ$44,COLUMN('Non-energy Multiplier'!AD$1),0)</f>
        <v>0</v>
      </c>
      <c r="AE32" s="136">
        <f>$C32*VLOOKUP($A32,'Non-energy Multiplier'!$A$1:$AQ$44,COLUMN('Non-energy Multiplier'!AE$1),0)</f>
        <v>0</v>
      </c>
      <c r="AF32" s="136">
        <f>$C32*VLOOKUP($A32,'Non-energy Multiplier'!$A$1:$AQ$44,COLUMN('Non-energy Multiplier'!AF$1),0)</f>
        <v>0</v>
      </c>
      <c r="AG32" s="136">
        <f>$C32*VLOOKUP($A32,'Non-energy Multiplier'!$A$1:$AQ$44,COLUMN('Non-energy Multiplier'!AG$1),0)</f>
        <v>0</v>
      </c>
      <c r="AH32" s="136">
        <f>$C32*VLOOKUP($A32,'Non-energy Multiplier'!$A$1:$AQ$44,COLUMN('Non-energy Multiplier'!AH$1),0)</f>
        <v>0</v>
      </c>
      <c r="AI32" s="136">
        <f>$C32*VLOOKUP($A32,'Non-energy Multiplier'!$A$1:$AQ$44,COLUMN('Non-energy Multiplier'!AI$1),0)</f>
        <v>0</v>
      </c>
      <c r="AJ32" s="136">
        <f>$C32*VLOOKUP($A32,'Non-energy Multiplier'!$A$1:$AQ$44,COLUMN('Non-energy Multiplier'!AJ$1),0)</f>
        <v>0</v>
      </c>
      <c r="AK32" s="136">
        <f>$C32*VLOOKUP($A32,'Non-energy Multiplier'!$A$1:$AQ$44,COLUMN('Non-energy Multiplier'!AK$1),0)</f>
        <v>0</v>
      </c>
      <c r="AL32" s="136">
        <f>$C32*VLOOKUP($A32,'Non-energy Multiplier'!$A$1:$AQ$44,COLUMN('Non-energy Multiplier'!AL$1),0)</f>
        <v>0</v>
      </c>
      <c r="AM32" s="136">
        <f>$C32*VLOOKUP($A32,'Non-energy Multiplier'!$A$1:$AQ$44,COLUMN('Non-energy Multiplier'!AM$1),0)</f>
        <v>0</v>
      </c>
      <c r="AN32" s="136">
        <f>$C32*VLOOKUP($A32,'Non-energy Multiplier'!$A$1:$AQ$44,COLUMN('Non-energy Multiplier'!AN$1),0)</f>
        <v>0</v>
      </c>
      <c r="AO32" s="136">
        <f>$C32*VLOOKUP($A32,'Non-energy Multiplier'!$A$1:$AQ$44,COLUMN('Non-energy Multiplier'!AO$1),0)</f>
        <v>0</v>
      </c>
      <c r="AP32" s="136">
        <f>$C32*VLOOKUP($A32,'Non-energy Multiplier'!$A$1:$AQ$44,COLUMN('Non-energy Multiplier'!AP$1),0)</f>
        <v>0</v>
      </c>
      <c r="AQ32" s="136">
        <f>$C32*VLOOKUP($A32,'Non-energy Multiplier'!$A$1:$AQ$44,COLUMN('Non-energy Multiplier'!AQ$1),0)</f>
        <v>0</v>
      </c>
      <c r="AR32" s="136" t="str">
        <f>VLOOKUP($A32,'Sector Match'!$A$1:$B$43,2,0)</f>
        <v>glass and glass products 231</v>
      </c>
    </row>
    <row r="33" spans="1:44" x14ac:dyDescent="0.2">
      <c r="A33" s="12" t="s">
        <v>31</v>
      </c>
      <c r="B33" s="136">
        <f>'Non-energy Use 2019'!H146</f>
        <v>0</v>
      </c>
      <c r="C33" s="136">
        <f>'Non-energy Use 2020'!H145</f>
        <v>0</v>
      </c>
      <c r="D33" s="136">
        <f>$C33*VLOOKUP($A33,'Non-energy Multiplier'!$A$1:$AQ$44,COLUMN('Non-energy Multiplier'!D$1),0)</f>
        <v>0</v>
      </c>
      <c r="E33" s="136">
        <f>$C33*VLOOKUP($A33,'Non-energy Multiplier'!$A$1:$AQ$44,COLUMN('Non-energy Multiplier'!E$1),0)</f>
        <v>0</v>
      </c>
      <c r="F33" s="136">
        <f>$C33*VLOOKUP($A33,'Non-energy Multiplier'!$A$1:$AQ$44,COLUMN('Non-energy Multiplier'!F$1),0)</f>
        <v>0</v>
      </c>
      <c r="G33" s="136">
        <f>$C33*VLOOKUP($A33,'Non-energy Multiplier'!$A$1:$AQ$44,COLUMN('Non-energy Multiplier'!G$1),0)</f>
        <v>0</v>
      </c>
      <c r="H33" s="136">
        <f>$C33*VLOOKUP($A33,'Non-energy Multiplier'!$A$1:$AQ$44,COLUMN('Non-energy Multiplier'!H$1),0)</f>
        <v>0</v>
      </c>
      <c r="I33" s="136">
        <f>$C33*VLOOKUP($A33,'Non-energy Multiplier'!$A$1:$AQ$44,COLUMN('Non-energy Multiplier'!I$1),0)</f>
        <v>0</v>
      </c>
      <c r="J33" s="136">
        <f>$C33*VLOOKUP($A33,'Non-energy Multiplier'!$A$1:$AQ$44,COLUMN('Non-energy Multiplier'!J$1),0)</f>
        <v>0</v>
      </c>
      <c r="K33" s="136">
        <f>$C33*VLOOKUP($A33,'Non-energy Multiplier'!$A$1:$AQ$44,COLUMN('Non-energy Multiplier'!K$1),0)</f>
        <v>0</v>
      </c>
      <c r="L33" s="136">
        <f>$C33*VLOOKUP($A33,'Non-energy Multiplier'!$A$1:$AQ$44,COLUMN('Non-energy Multiplier'!L$1),0)</f>
        <v>0</v>
      </c>
      <c r="M33" s="136">
        <f>$C33*VLOOKUP($A33,'Non-energy Multiplier'!$A$1:$AQ$44,COLUMN('Non-energy Multiplier'!M$1),0)</f>
        <v>0</v>
      </c>
      <c r="N33" s="136">
        <f>$C33*VLOOKUP($A33,'Non-energy Multiplier'!$A$1:$AQ$44,COLUMN('Non-energy Multiplier'!N$1),0)</f>
        <v>0</v>
      </c>
      <c r="O33" s="136">
        <f>$C33*VLOOKUP($A33,'Non-energy Multiplier'!$A$1:$AQ$44,COLUMN('Non-energy Multiplier'!O$1),0)</f>
        <v>0</v>
      </c>
      <c r="P33" s="136">
        <f>$C33*VLOOKUP($A33,'Non-energy Multiplier'!$A$1:$AQ$44,COLUMN('Non-energy Multiplier'!P$1),0)</f>
        <v>0</v>
      </c>
      <c r="Q33" s="136">
        <f>$C33*VLOOKUP($A33,'Non-energy Multiplier'!$A$1:$AQ$44,COLUMN('Non-energy Multiplier'!Q$1),0)</f>
        <v>0</v>
      </c>
      <c r="R33" s="136">
        <f>$C33*VLOOKUP($A33,'Non-energy Multiplier'!$A$1:$AQ$44,COLUMN('Non-energy Multiplier'!R$1),0)</f>
        <v>0</v>
      </c>
      <c r="S33" s="136">
        <f>$C33*VLOOKUP($A33,'Non-energy Multiplier'!$A$1:$AQ$44,COLUMN('Non-energy Multiplier'!S$1),0)</f>
        <v>0</v>
      </c>
      <c r="T33" s="136">
        <f>$C33*VLOOKUP($A33,'Non-energy Multiplier'!$A$1:$AQ$44,COLUMN('Non-energy Multiplier'!T$1),0)</f>
        <v>0</v>
      </c>
      <c r="U33" s="136">
        <f>$C33*VLOOKUP($A33,'Non-energy Multiplier'!$A$1:$AQ$44,COLUMN('Non-energy Multiplier'!U$1),0)</f>
        <v>0</v>
      </c>
      <c r="V33" s="136">
        <f>$C33*VLOOKUP($A33,'Non-energy Multiplier'!$A$1:$AQ$44,COLUMN('Non-energy Multiplier'!V$1),0)</f>
        <v>0</v>
      </c>
      <c r="W33" s="136">
        <f>$C33*VLOOKUP($A33,'Non-energy Multiplier'!$A$1:$AQ$44,COLUMN('Non-energy Multiplier'!W$1),0)</f>
        <v>0</v>
      </c>
      <c r="X33" s="136">
        <f>$C33*VLOOKUP($A33,'Non-energy Multiplier'!$A$1:$AQ$44,COLUMN('Non-energy Multiplier'!X$1),0)</f>
        <v>0</v>
      </c>
      <c r="Y33" s="136">
        <f>$C33*VLOOKUP($A33,'Non-energy Multiplier'!$A$1:$AQ$44,COLUMN('Non-energy Multiplier'!Y$1),0)</f>
        <v>0</v>
      </c>
      <c r="Z33" s="136">
        <f>$C33*VLOOKUP($A33,'Non-energy Multiplier'!$A$1:$AQ$44,COLUMN('Non-energy Multiplier'!Z$1),0)</f>
        <v>0</v>
      </c>
      <c r="AA33" s="136">
        <f>$C33*VLOOKUP($A33,'Non-energy Multiplier'!$A$1:$AQ$44,COLUMN('Non-energy Multiplier'!AA$1),0)</f>
        <v>0</v>
      </c>
      <c r="AB33" s="136">
        <f>$C33*VLOOKUP($A33,'Non-energy Multiplier'!$A$1:$AQ$44,COLUMN('Non-energy Multiplier'!AB$1),0)</f>
        <v>0</v>
      </c>
      <c r="AC33" s="136">
        <f>$C33*VLOOKUP($A33,'Non-energy Multiplier'!$A$1:$AQ$44,COLUMN('Non-energy Multiplier'!AC$1),0)</f>
        <v>0</v>
      </c>
      <c r="AD33" s="136">
        <f>$C33*VLOOKUP($A33,'Non-energy Multiplier'!$A$1:$AQ$44,COLUMN('Non-energy Multiplier'!AD$1),0)</f>
        <v>0</v>
      </c>
      <c r="AE33" s="136">
        <f>$C33*VLOOKUP($A33,'Non-energy Multiplier'!$A$1:$AQ$44,COLUMN('Non-energy Multiplier'!AE$1),0)</f>
        <v>0</v>
      </c>
      <c r="AF33" s="136">
        <f>$C33*VLOOKUP($A33,'Non-energy Multiplier'!$A$1:$AQ$44,COLUMN('Non-energy Multiplier'!AF$1),0)</f>
        <v>0</v>
      </c>
      <c r="AG33" s="136">
        <f>$C33*VLOOKUP($A33,'Non-energy Multiplier'!$A$1:$AQ$44,COLUMN('Non-energy Multiplier'!AG$1),0)</f>
        <v>0</v>
      </c>
      <c r="AH33" s="136">
        <f>$C33*VLOOKUP($A33,'Non-energy Multiplier'!$A$1:$AQ$44,COLUMN('Non-energy Multiplier'!AH$1),0)</f>
        <v>0</v>
      </c>
      <c r="AI33" s="136">
        <f>$C33*VLOOKUP($A33,'Non-energy Multiplier'!$A$1:$AQ$44,COLUMN('Non-energy Multiplier'!AI$1),0)</f>
        <v>0</v>
      </c>
      <c r="AJ33" s="136">
        <f>$C33*VLOOKUP($A33,'Non-energy Multiplier'!$A$1:$AQ$44,COLUMN('Non-energy Multiplier'!AJ$1),0)</f>
        <v>0</v>
      </c>
      <c r="AK33" s="136">
        <f>$C33*VLOOKUP($A33,'Non-energy Multiplier'!$A$1:$AQ$44,COLUMN('Non-energy Multiplier'!AK$1),0)</f>
        <v>0</v>
      </c>
      <c r="AL33" s="136">
        <f>$C33*VLOOKUP($A33,'Non-energy Multiplier'!$A$1:$AQ$44,COLUMN('Non-energy Multiplier'!AL$1),0)</f>
        <v>0</v>
      </c>
      <c r="AM33" s="136">
        <f>$C33*VLOOKUP($A33,'Non-energy Multiplier'!$A$1:$AQ$44,COLUMN('Non-energy Multiplier'!AM$1),0)</f>
        <v>0</v>
      </c>
      <c r="AN33" s="136">
        <f>$C33*VLOOKUP($A33,'Non-energy Multiplier'!$A$1:$AQ$44,COLUMN('Non-energy Multiplier'!AN$1),0)</f>
        <v>0</v>
      </c>
      <c r="AO33" s="136">
        <f>$C33*VLOOKUP($A33,'Non-energy Multiplier'!$A$1:$AQ$44,COLUMN('Non-energy Multiplier'!AO$1),0)</f>
        <v>0</v>
      </c>
      <c r="AP33" s="136">
        <f>$C33*VLOOKUP($A33,'Non-energy Multiplier'!$A$1:$AQ$44,COLUMN('Non-energy Multiplier'!AP$1),0)</f>
        <v>0</v>
      </c>
      <c r="AQ33" s="136">
        <f>$C33*VLOOKUP($A33,'Non-energy Multiplier'!$A$1:$AQ$44,COLUMN('Non-energy Multiplier'!AQ$1),0)</f>
        <v>0</v>
      </c>
      <c r="AR33" s="136" t="str">
        <f>VLOOKUP($A33,'Sector Match'!$A$1:$B$43,2,0)</f>
        <v>road vehicles 29</v>
      </c>
    </row>
    <row r="34" spans="1:44" x14ac:dyDescent="0.2">
      <c r="A34" s="12" t="s">
        <v>32</v>
      </c>
      <c r="B34" s="136">
        <f>'Non-energy Use 2019'!H147</f>
        <v>0</v>
      </c>
      <c r="C34" s="136">
        <f>'Non-energy Use 2020'!H146</f>
        <v>0</v>
      </c>
      <c r="D34" s="136">
        <f>$C34*VLOOKUP($A34,'Non-energy Multiplier'!$A$1:$AQ$44,COLUMN('Non-energy Multiplier'!D$1),0)</f>
        <v>0</v>
      </c>
      <c r="E34" s="136">
        <f>$C34*VLOOKUP($A34,'Non-energy Multiplier'!$A$1:$AQ$44,COLUMN('Non-energy Multiplier'!E$1),0)</f>
        <v>0</v>
      </c>
      <c r="F34" s="136">
        <f>$C34*VLOOKUP($A34,'Non-energy Multiplier'!$A$1:$AQ$44,COLUMN('Non-energy Multiplier'!F$1),0)</f>
        <v>0</v>
      </c>
      <c r="G34" s="136">
        <f>$C34*VLOOKUP($A34,'Non-energy Multiplier'!$A$1:$AQ$44,COLUMN('Non-energy Multiplier'!G$1),0)</f>
        <v>0</v>
      </c>
      <c r="H34" s="136">
        <f>$C34*VLOOKUP($A34,'Non-energy Multiplier'!$A$1:$AQ$44,COLUMN('Non-energy Multiplier'!H$1),0)</f>
        <v>0</v>
      </c>
      <c r="I34" s="136">
        <f>$C34*VLOOKUP($A34,'Non-energy Multiplier'!$A$1:$AQ$44,COLUMN('Non-energy Multiplier'!I$1),0)</f>
        <v>0</v>
      </c>
      <c r="J34" s="136">
        <f>$C34*VLOOKUP($A34,'Non-energy Multiplier'!$A$1:$AQ$44,COLUMN('Non-energy Multiplier'!J$1),0)</f>
        <v>0</v>
      </c>
      <c r="K34" s="136">
        <f>$C34*VLOOKUP($A34,'Non-energy Multiplier'!$A$1:$AQ$44,COLUMN('Non-energy Multiplier'!K$1),0)</f>
        <v>0</v>
      </c>
      <c r="L34" s="136">
        <f>$C34*VLOOKUP($A34,'Non-energy Multiplier'!$A$1:$AQ$44,COLUMN('Non-energy Multiplier'!L$1),0)</f>
        <v>0</v>
      </c>
      <c r="M34" s="136">
        <f>$C34*VLOOKUP($A34,'Non-energy Multiplier'!$A$1:$AQ$44,COLUMN('Non-energy Multiplier'!M$1),0)</f>
        <v>0</v>
      </c>
      <c r="N34" s="136">
        <f>$C34*VLOOKUP($A34,'Non-energy Multiplier'!$A$1:$AQ$44,COLUMN('Non-energy Multiplier'!N$1),0)</f>
        <v>0</v>
      </c>
      <c r="O34" s="136">
        <f>$C34*VLOOKUP($A34,'Non-energy Multiplier'!$A$1:$AQ$44,COLUMN('Non-energy Multiplier'!O$1),0)</f>
        <v>0</v>
      </c>
      <c r="P34" s="136">
        <f>$C34*VLOOKUP($A34,'Non-energy Multiplier'!$A$1:$AQ$44,COLUMN('Non-energy Multiplier'!P$1),0)</f>
        <v>0</v>
      </c>
      <c r="Q34" s="136">
        <f>$C34*VLOOKUP($A34,'Non-energy Multiplier'!$A$1:$AQ$44,COLUMN('Non-energy Multiplier'!Q$1),0)</f>
        <v>0</v>
      </c>
      <c r="R34" s="136">
        <f>$C34*VLOOKUP($A34,'Non-energy Multiplier'!$A$1:$AQ$44,COLUMN('Non-energy Multiplier'!R$1),0)</f>
        <v>0</v>
      </c>
      <c r="S34" s="136">
        <f>$C34*VLOOKUP($A34,'Non-energy Multiplier'!$A$1:$AQ$44,COLUMN('Non-energy Multiplier'!S$1),0)</f>
        <v>0</v>
      </c>
      <c r="T34" s="136">
        <f>$C34*VLOOKUP($A34,'Non-energy Multiplier'!$A$1:$AQ$44,COLUMN('Non-energy Multiplier'!T$1),0)</f>
        <v>0</v>
      </c>
      <c r="U34" s="136">
        <f>$C34*VLOOKUP($A34,'Non-energy Multiplier'!$A$1:$AQ$44,COLUMN('Non-energy Multiplier'!U$1),0)</f>
        <v>0</v>
      </c>
      <c r="V34" s="136">
        <f>$C34*VLOOKUP($A34,'Non-energy Multiplier'!$A$1:$AQ$44,COLUMN('Non-energy Multiplier'!V$1),0)</f>
        <v>0</v>
      </c>
      <c r="W34" s="136">
        <f>$C34*VLOOKUP($A34,'Non-energy Multiplier'!$A$1:$AQ$44,COLUMN('Non-energy Multiplier'!W$1),0)</f>
        <v>0</v>
      </c>
      <c r="X34" s="136">
        <f>$C34*VLOOKUP($A34,'Non-energy Multiplier'!$A$1:$AQ$44,COLUMN('Non-energy Multiplier'!X$1),0)</f>
        <v>0</v>
      </c>
      <c r="Y34" s="136">
        <f>$C34*VLOOKUP($A34,'Non-energy Multiplier'!$A$1:$AQ$44,COLUMN('Non-energy Multiplier'!Y$1),0)</f>
        <v>0</v>
      </c>
      <c r="Z34" s="136">
        <f>$C34*VLOOKUP($A34,'Non-energy Multiplier'!$A$1:$AQ$44,COLUMN('Non-energy Multiplier'!Z$1),0)</f>
        <v>0</v>
      </c>
      <c r="AA34" s="136">
        <f>$C34*VLOOKUP($A34,'Non-energy Multiplier'!$A$1:$AQ$44,COLUMN('Non-energy Multiplier'!AA$1),0)</f>
        <v>0</v>
      </c>
      <c r="AB34" s="136">
        <f>$C34*VLOOKUP($A34,'Non-energy Multiplier'!$A$1:$AQ$44,COLUMN('Non-energy Multiplier'!AB$1),0)</f>
        <v>0</v>
      </c>
      <c r="AC34" s="136">
        <f>$C34*VLOOKUP($A34,'Non-energy Multiplier'!$A$1:$AQ$44,COLUMN('Non-energy Multiplier'!AC$1),0)</f>
        <v>0</v>
      </c>
      <c r="AD34" s="136">
        <f>$C34*VLOOKUP($A34,'Non-energy Multiplier'!$A$1:$AQ$44,COLUMN('Non-energy Multiplier'!AD$1),0)</f>
        <v>0</v>
      </c>
      <c r="AE34" s="136">
        <f>$C34*VLOOKUP($A34,'Non-energy Multiplier'!$A$1:$AQ$44,COLUMN('Non-energy Multiplier'!AE$1),0)</f>
        <v>0</v>
      </c>
      <c r="AF34" s="136">
        <f>$C34*VLOOKUP($A34,'Non-energy Multiplier'!$A$1:$AQ$44,COLUMN('Non-energy Multiplier'!AF$1),0)</f>
        <v>0</v>
      </c>
      <c r="AG34" s="136">
        <f>$C34*VLOOKUP($A34,'Non-energy Multiplier'!$A$1:$AQ$44,COLUMN('Non-energy Multiplier'!AG$1),0)</f>
        <v>0</v>
      </c>
      <c r="AH34" s="136">
        <f>$C34*VLOOKUP($A34,'Non-energy Multiplier'!$A$1:$AQ$44,COLUMN('Non-energy Multiplier'!AH$1),0)</f>
        <v>0</v>
      </c>
      <c r="AI34" s="136">
        <f>$C34*VLOOKUP($A34,'Non-energy Multiplier'!$A$1:$AQ$44,COLUMN('Non-energy Multiplier'!AI$1),0)</f>
        <v>0</v>
      </c>
      <c r="AJ34" s="136">
        <f>$C34*VLOOKUP($A34,'Non-energy Multiplier'!$A$1:$AQ$44,COLUMN('Non-energy Multiplier'!AJ$1),0)</f>
        <v>0</v>
      </c>
      <c r="AK34" s="136">
        <f>$C34*VLOOKUP($A34,'Non-energy Multiplier'!$A$1:$AQ$44,COLUMN('Non-energy Multiplier'!AK$1),0)</f>
        <v>0</v>
      </c>
      <c r="AL34" s="136">
        <f>$C34*VLOOKUP($A34,'Non-energy Multiplier'!$A$1:$AQ$44,COLUMN('Non-energy Multiplier'!AL$1),0)</f>
        <v>0</v>
      </c>
      <c r="AM34" s="136">
        <f>$C34*VLOOKUP($A34,'Non-energy Multiplier'!$A$1:$AQ$44,COLUMN('Non-energy Multiplier'!AM$1),0)</f>
        <v>0</v>
      </c>
      <c r="AN34" s="136">
        <f>$C34*VLOOKUP($A34,'Non-energy Multiplier'!$A$1:$AQ$44,COLUMN('Non-energy Multiplier'!AN$1),0)</f>
        <v>0</v>
      </c>
      <c r="AO34" s="136">
        <f>$C34*VLOOKUP($A34,'Non-energy Multiplier'!$A$1:$AQ$44,COLUMN('Non-energy Multiplier'!AO$1),0)</f>
        <v>0</v>
      </c>
      <c r="AP34" s="136">
        <f>$C34*VLOOKUP($A34,'Non-energy Multiplier'!$A$1:$AQ$44,COLUMN('Non-energy Multiplier'!AP$1),0)</f>
        <v>0</v>
      </c>
      <c r="AQ34" s="136">
        <f>$C34*VLOOKUP($A34,'Non-energy Multiplier'!$A$1:$AQ$44,COLUMN('Non-energy Multiplier'!AQ$1),0)</f>
        <v>0</v>
      </c>
      <c r="AR34" s="136" t="str">
        <f>VLOOKUP($A34,'Sector Match'!$A$1:$B$43,2,0)</f>
        <v>nonroad vehicles 30</v>
      </c>
    </row>
    <row r="35" spans="1:44" x14ac:dyDescent="0.2">
      <c r="A35" s="12" t="s">
        <v>33</v>
      </c>
      <c r="B35" s="136">
        <f>'Non-energy Use 2019'!H148</f>
        <v>0</v>
      </c>
      <c r="C35" s="136">
        <f>'Non-energy Use 2020'!H147</f>
        <v>0</v>
      </c>
      <c r="D35" s="136">
        <f>$C35*VLOOKUP($A35,'Non-energy Multiplier'!$A$1:$AQ$44,COLUMN('Non-energy Multiplier'!D$1),0)</f>
        <v>0</v>
      </c>
      <c r="E35" s="136">
        <f>$C35*VLOOKUP($A35,'Non-energy Multiplier'!$A$1:$AQ$44,COLUMN('Non-energy Multiplier'!E$1),0)</f>
        <v>0</v>
      </c>
      <c r="F35" s="136">
        <f>$C35*VLOOKUP($A35,'Non-energy Multiplier'!$A$1:$AQ$44,COLUMN('Non-energy Multiplier'!F$1),0)</f>
        <v>0</v>
      </c>
      <c r="G35" s="136">
        <f>$C35*VLOOKUP($A35,'Non-energy Multiplier'!$A$1:$AQ$44,COLUMN('Non-energy Multiplier'!G$1),0)</f>
        <v>0</v>
      </c>
      <c r="H35" s="136">
        <f>$C35*VLOOKUP($A35,'Non-energy Multiplier'!$A$1:$AQ$44,COLUMN('Non-energy Multiplier'!H$1),0)</f>
        <v>0</v>
      </c>
      <c r="I35" s="136">
        <f>$C35*VLOOKUP($A35,'Non-energy Multiplier'!$A$1:$AQ$44,COLUMN('Non-energy Multiplier'!I$1),0)</f>
        <v>0</v>
      </c>
      <c r="J35" s="136">
        <f>$C35*VLOOKUP($A35,'Non-energy Multiplier'!$A$1:$AQ$44,COLUMN('Non-energy Multiplier'!J$1),0)</f>
        <v>0</v>
      </c>
      <c r="K35" s="136">
        <f>$C35*VLOOKUP($A35,'Non-energy Multiplier'!$A$1:$AQ$44,COLUMN('Non-energy Multiplier'!K$1),0)</f>
        <v>0</v>
      </c>
      <c r="L35" s="136">
        <f>$C35*VLOOKUP($A35,'Non-energy Multiplier'!$A$1:$AQ$44,COLUMN('Non-energy Multiplier'!L$1),0)</f>
        <v>0</v>
      </c>
      <c r="M35" s="136">
        <f>$C35*VLOOKUP($A35,'Non-energy Multiplier'!$A$1:$AQ$44,COLUMN('Non-energy Multiplier'!M$1),0)</f>
        <v>0</v>
      </c>
      <c r="N35" s="136">
        <f>$C35*VLOOKUP($A35,'Non-energy Multiplier'!$A$1:$AQ$44,COLUMN('Non-energy Multiplier'!N$1),0)</f>
        <v>0</v>
      </c>
      <c r="O35" s="136">
        <f>$C35*VLOOKUP($A35,'Non-energy Multiplier'!$A$1:$AQ$44,COLUMN('Non-energy Multiplier'!O$1),0)</f>
        <v>0</v>
      </c>
      <c r="P35" s="136">
        <f>$C35*VLOOKUP($A35,'Non-energy Multiplier'!$A$1:$AQ$44,COLUMN('Non-energy Multiplier'!P$1),0)</f>
        <v>0</v>
      </c>
      <c r="Q35" s="136">
        <f>$C35*VLOOKUP($A35,'Non-energy Multiplier'!$A$1:$AQ$44,COLUMN('Non-energy Multiplier'!Q$1),0)</f>
        <v>0</v>
      </c>
      <c r="R35" s="136">
        <f>$C35*VLOOKUP($A35,'Non-energy Multiplier'!$A$1:$AQ$44,COLUMN('Non-energy Multiplier'!R$1),0)</f>
        <v>0</v>
      </c>
      <c r="S35" s="136">
        <f>$C35*VLOOKUP($A35,'Non-energy Multiplier'!$A$1:$AQ$44,COLUMN('Non-energy Multiplier'!S$1),0)</f>
        <v>0</v>
      </c>
      <c r="T35" s="136">
        <f>$C35*VLOOKUP($A35,'Non-energy Multiplier'!$A$1:$AQ$44,COLUMN('Non-energy Multiplier'!T$1),0)</f>
        <v>0</v>
      </c>
      <c r="U35" s="136">
        <f>$C35*VLOOKUP($A35,'Non-energy Multiplier'!$A$1:$AQ$44,COLUMN('Non-energy Multiplier'!U$1),0)</f>
        <v>0</v>
      </c>
      <c r="V35" s="136">
        <f>$C35*VLOOKUP($A35,'Non-energy Multiplier'!$A$1:$AQ$44,COLUMN('Non-energy Multiplier'!V$1),0)</f>
        <v>0</v>
      </c>
      <c r="W35" s="136">
        <f>$C35*VLOOKUP($A35,'Non-energy Multiplier'!$A$1:$AQ$44,COLUMN('Non-energy Multiplier'!W$1),0)</f>
        <v>0</v>
      </c>
      <c r="X35" s="136">
        <f>$C35*VLOOKUP($A35,'Non-energy Multiplier'!$A$1:$AQ$44,COLUMN('Non-energy Multiplier'!X$1),0)</f>
        <v>0</v>
      </c>
      <c r="Y35" s="136">
        <f>$C35*VLOOKUP($A35,'Non-energy Multiplier'!$A$1:$AQ$44,COLUMN('Non-energy Multiplier'!Y$1),0)</f>
        <v>0</v>
      </c>
      <c r="Z35" s="136">
        <f>$C35*VLOOKUP($A35,'Non-energy Multiplier'!$A$1:$AQ$44,COLUMN('Non-energy Multiplier'!Z$1),0)</f>
        <v>0</v>
      </c>
      <c r="AA35" s="136">
        <f>$C35*VLOOKUP($A35,'Non-energy Multiplier'!$A$1:$AQ$44,COLUMN('Non-energy Multiplier'!AA$1),0)</f>
        <v>0</v>
      </c>
      <c r="AB35" s="136">
        <f>$C35*VLOOKUP($A35,'Non-energy Multiplier'!$A$1:$AQ$44,COLUMN('Non-energy Multiplier'!AB$1),0)</f>
        <v>0</v>
      </c>
      <c r="AC35" s="136">
        <f>$C35*VLOOKUP($A35,'Non-energy Multiplier'!$A$1:$AQ$44,COLUMN('Non-energy Multiplier'!AC$1),0)</f>
        <v>0</v>
      </c>
      <c r="AD35" s="136">
        <f>$C35*VLOOKUP($A35,'Non-energy Multiplier'!$A$1:$AQ$44,COLUMN('Non-energy Multiplier'!AD$1),0)</f>
        <v>0</v>
      </c>
      <c r="AE35" s="136">
        <f>$C35*VLOOKUP($A35,'Non-energy Multiplier'!$A$1:$AQ$44,COLUMN('Non-energy Multiplier'!AE$1),0)</f>
        <v>0</v>
      </c>
      <c r="AF35" s="136">
        <f>$C35*VLOOKUP($A35,'Non-energy Multiplier'!$A$1:$AQ$44,COLUMN('Non-energy Multiplier'!AF$1),0)</f>
        <v>0</v>
      </c>
      <c r="AG35" s="136">
        <f>$C35*VLOOKUP($A35,'Non-energy Multiplier'!$A$1:$AQ$44,COLUMN('Non-energy Multiplier'!AG$1),0)</f>
        <v>0</v>
      </c>
      <c r="AH35" s="136">
        <f>$C35*VLOOKUP($A35,'Non-energy Multiplier'!$A$1:$AQ$44,COLUMN('Non-energy Multiplier'!AH$1),0)</f>
        <v>0</v>
      </c>
      <c r="AI35" s="136">
        <f>$C35*VLOOKUP($A35,'Non-energy Multiplier'!$A$1:$AQ$44,COLUMN('Non-energy Multiplier'!AI$1),0)</f>
        <v>0</v>
      </c>
      <c r="AJ35" s="136">
        <f>$C35*VLOOKUP($A35,'Non-energy Multiplier'!$A$1:$AQ$44,COLUMN('Non-energy Multiplier'!AJ$1),0)</f>
        <v>0</v>
      </c>
      <c r="AK35" s="136">
        <f>$C35*VLOOKUP($A35,'Non-energy Multiplier'!$A$1:$AQ$44,COLUMN('Non-energy Multiplier'!AK$1),0)</f>
        <v>0</v>
      </c>
      <c r="AL35" s="136">
        <f>$C35*VLOOKUP($A35,'Non-energy Multiplier'!$A$1:$AQ$44,COLUMN('Non-energy Multiplier'!AL$1),0)</f>
        <v>0</v>
      </c>
      <c r="AM35" s="136">
        <f>$C35*VLOOKUP($A35,'Non-energy Multiplier'!$A$1:$AQ$44,COLUMN('Non-energy Multiplier'!AM$1),0)</f>
        <v>0</v>
      </c>
      <c r="AN35" s="136">
        <f>$C35*VLOOKUP($A35,'Non-energy Multiplier'!$A$1:$AQ$44,COLUMN('Non-energy Multiplier'!AN$1),0)</f>
        <v>0</v>
      </c>
      <c r="AO35" s="136">
        <f>$C35*VLOOKUP($A35,'Non-energy Multiplier'!$A$1:$AQ$44,COLUMN('Non-energy Multiplier'!AO$1),0)</f>
        <v>0</v>
      </c>
      <c r="AP35" s="136">
        <f>$C35*VLOOKUP($A35,'Non-energy Multiplier'!$A$1:$AQ$44,COLUMN('Non-energy Multiplier'!AP$1),0)</f>
        <v>0</v>
      </c>
      <c r="AQ35" s="136">
        <f>$C35*VLOOKUP($A35,'Non-energy Multiplier'!$A$1:$AQ$44,COLUMN('Non-energy Multiplier'!AQ$1),0)</f>
        <v>0</v>
      </c>
      <c r="AR35" s="136" t="str">
        <f>VLOOKUP($A35,'Sector Match'!$A$1:$B$43,2,0)</f>
        <v>appliances and electrical equipment 27</v>
      </c>
    </row>
    <row r="36" spans="1:44" x14ac:dyDescent="0.2">
      <c r="A36" s="12" t="s">
        <v>34</v>
      </c>
      <c r="B36" s="136">
        <f>'Non-energy Use 2019'!H149</f>
        <v>0</v>
      </c>
      <c r="C36" s="136">
        <f>'Non-energy Use 2020'!H148</f>
        <v>0</v>
      </c>
      <c r="D36" s="136">
        <f>$C36*VLOOKUP($A36,'Non-energy Multiplier'!$A$1:$AQ$44,COLUMN('Non-energy Multiplier'!D$1),0)</f>
        <v>0</v>
      </c>
      <c r="E36" s="136">
        <f>$C36*VLOOKUP($A36,'Non-energy Multiplier'!$A$1:$AQ$44,COLUMN('Non-energy Multiplier'!E$1),0)</f>
        <v>0</v>
      </c>
      <c r="F36" s="136">
        <f>$C36*VLOOKUP($A36,'Non-energy Multiplier'!$A$1:$AQ$44,COLUMN('Non-energy Multiplier'!F$1),0)</f>
        <v>0</v>
      </c>
      <c r="G36" s="136">
        <f>$C36*VLOOKUP($A36,'Non-energy Multiplier'!$A$1:$AQ$44,COLUMN('Non-energy Multiplier'!G$1),0)</f>
        <v>0</v>
      </c>
      <c r="H36" s="136">
        <f>$C36*VLOOKUP($A36,'Non-energy Multiplier'!$A$1:$AQ$44,COLUMN('Non-energy Multiplier'!H$1),0)</f>
        <v>0</v>
      </c>
      <c r="I36" s="136">
        <f>$C36*VLOOKUP($A36,'Non-energy Multiplier'!$A$1:$AQ$44,COLUMN('Non-energy Multiplier'!I$1),0)</f>
        <v>0</v>
      </c>
      <c r="J36" s="136">
        <f>$C36*VLOOKUP($A36,'Non-energy Multiplier'!$A$1:$AQ$44,COLUMN('Non-energy Multiplier'!J$1),0)</f>
        <v>0</v>
      </c>
      <c r="K36" s="136">
        <f>$C36*VLOOKUP($A36,'Non-energy Multiplier'!$A$1:$AQ$44,COLUMN('Non-energy Multiplier'!K$1),0)</f>
        <v>0</v>
      </c>
      <c r="L36" s="136">
        <f>$C36*VLOOKUP($A36,'Non-energy Multiplier'!$A$1:$AQ$44,COLUMN('Non-energy Multiplier'!L$1),0)</f>
        <v>0</v>
      </c>
      <c r="M36" s="136">
        <f>$C36*VLOOKUP($A36,'Non-energy Multiplier'!$A$1:$AQ$44,COLUMN('Non-energy Multiplier'!M$1),0)</f>
        <v>0</v>
      </c>
      <c r="N36" s="136">
        <f>$C36*VLOOKUP($A36,'Non-energy Multiplier'!$A$1:$AQ$44,COLUMN('Non-energy Multiplier'!N$1),0)</f>
        <v>0</v>
      </c>
      <c r="O36" s="136">
        <f>$C36*VLOOKUP($A36,'Non-energy Multiplier'!$A$1:$AQ$44,COLUMN('Non-energy Multiplier'!O$1),0)</f>
        <v>0</v>
      </c>
      <c r="P36" s="136">
        <f>$C36*VLOOKUP($A36,'Non-energy Multiplier'!$A$1:$AQ$44,COLUMN('Non-energy Multiplier'!P$1),0)</f>
        <v>0</v>
      </c>
      <c r="Q36" s="136">
        <f>$C36*VLOOKUP($A36,'Non-energy Multiplier'!$A$1:$AQ$44,COLUMN('Non-energy Multiplier'!Q$1),0)</f>
        <v>0</v>
      </c>
      <c r="R36" s="136">
        <f>$C36*VLOOKUP($A36,'Non-energy Multiplier'!$A$1:$AQ$44,COLUMN('Non-energy Multiplier'!R$1),0)</f>
        <v>0</v>
      </c>
      <c r="S36" s="136">
        <f>$C36*VLOOKUP($A36,'Non-energy Multiplier'!$A$1:$AQ$44,COLUMN('Non-energy Multiplier'!S$1),0)</f>
        <v>0</v>
      </c>
      <c r="T36" s="136">
        <f>$C36*VLOOKUP($A36,'Non-energy Multiplier'!$A$1:$AQ$44,COLUMN('Non-energy Multiplier'!T$1),0)</f>
        <v>0</v>
      </c>
      <c r="U36" s="136">
        <f>$C36*VLOOKUP($A36,'Non-energy Multiplier'!$A$1:$AQ$44,COLUMN('Non-energy Multiplier'!U$1),0)</f>
        <v>0</v>
      </c>
      <c r="V36" s="136">
        <f>$C36*VLOOKUP($A36,'Non-energy Multiplier'!$A$1:$AQ$44,COLUMN('Non-energy Multiplier'!V$1),0)</f>
        <v>0</v>
      </c>
      <c r="W36" s="136">
        <f>$C36*VLOOKUP($A36,'Non-energy Multiplier'!$A$1:$AQ$44,COLUMN('Non-energy Multiplier'!W$1),0)</f>
        <v>0</v>
      </c>
      <c r="X36" s="136">
        <f>$C36*VLOOKUP($A36,'Non-energy Multiplier'!$A$1:$AQ$44,COLUMN('Non-energy Multiplier'!X$1),0)</f>
        <v>0</v>
      </c>
      <c r="Y36" s="136">
        <f>$C36*VLOOKUP($A36,'Non-energy Multiplier'!$A$1:$AQ$44,COLUMN('Non-energy Multiplier'!Y$1),0)</f>
        <v>0</v>
      </c>
      <c r="Z36" s="136">
        <f>$C36*VLOOKUP($A36,'Non-energy Multiplier'!$A$1:$AQ$44,COLUMN('Non-energy Multiplier'!Z$1),0)</f>
        <v>0</v>
      </c>
      <c r="AA36" s="136">
        <f>$C36*VLOOKUP($A36,'Non-energy Multiplier'!$A$1:$AQ$44,COLUMN('Non-energy Multiplier'!AA$1),0)</f>
        <v>0</v>
      </c>
      <c r="AB36" s="136">
        <f>$C36*VLOOKUP($A36,'Non-energy Multiplier'!$A$1:$AQ$44,COLUMN('Non-energy Multiplier'!AB$1),0)</f>
        <v>0</v>
      </c>
      <c r="AC36" s="136">
        <f>$C36*VLOOKUP($A36,'Non-energy Multiplier'!$A$1:$AQ$44,COLUMN('Non-energy Multiplier'!AC$1),0)</f>
        <v>0</v>
      </c>
      <c r="AD36" s="136">
        <f>$C36*VLOOKUP($A36,'Non-energy Multiplier'!$A$1:$AQ$44,COLUMN('Non-energy Multiplier'!AD$1),0)</f>
        <v>0</v>
      </c>
      <c r="AE36" s="136">
        <f>$C36*VLOOKUP($A36,'Non-energy Multiplier'!$A$1:$AQ$44,COLUMN('Non-energy Multiplier'!AE$1),0)</f>
        <v>0</v>
      </c>
      <c r="AF36" s="136">
        <f>$C36*VLOOKUP($A36,'Non-energy Multiplier'!$A$1:$AQ$44,COLUMN('Non-energy Multiplier'!AF$1),0)</f>
        <v>0</v>
      </c>
      <c r="AG36" s="136">
        <f>$C36*VLOOKUP($A36,'Non-energy Multiplier'!$A$1:$AQ$44,COLUMN('Non-energy Multiplier'!AG$1),0)</f>
        <v>0</v>
      </c>
      <c r="AH36" s="136">
        <f>$C36*VLOOKUP($A36,'Non-energy Multiplier'!$A$1:$AQ$44,COLUMN('Non-energy Multiplier'!AH$1),0)</f>
        <v>0</v>
      </c>
      <c r="AI36" s="136">
        <f>$C36*VLOOKUP($A36,'Non-energy Multiplier'!$A$1:$AQ$44,COLUMN('Non-energy Multiplier'!AI$1),0)</f>
        <v>0</v>
      </c>
      <c r="AJ36" s="136">
        <f>$C36*VLOOKUP($A36,'Non-energy Multiplier'!$A$1:$AQ$44,COLUMN('Non-energy Multiplier'!AJ$1),0)</f>
        <v>0</v>
      </c>
      <c r="AK36" s="136">
        <f>$C36*VLOOKUP($A36,'Non-energy Multiplier'!$A$1:$AQ$44,COLUMN('Non-energy Multiplier'!AK$1),0)</f>
        <v>0</v>
      </c>
      <c r="AL36" s="136">
        <f>$C36*VLOOKUP($A36,'Non-energy Multiplier'!$A$1:$AQ$44,COLUMN('Non-energy Multiplier'!AL$1),0)</f>
        <v>0</v>
      </c>
      <c r="AM36" s="136">
        <f>$C36*VLOOKUP($A36,'Non-energy Multiplier'!$A$1:$AQ$44,COLUMN('Non-energy Multiplier'!AM$1),0)</f>
        <v>0</v>
      </c>
      <c r="AN36" s="136">
        <f>$C36*VLOOKUP($A36,'Non-energy Multiplier'!$A$1:$AQ$44,COLUMN('Non-energy Multiplier'!AN$1),0)</f>
        <v>0</v>
      </c>
      <c r="AO36" s="136">
        <f>$C36*VLOOKUP($A36,'Non-energy Multiplier'!$A$1:$AQ$44,COLUMN('Non-energy Multiplier'!AO$1),0)</f>
        <v>0</v>
      </c>
      <c r="AP36" s="136">
        <f>$C36*VLOOKUP($A36,'Non-energy Multiplier'!$A$1:$AQ$44,COLUMN('Non-energy Multiplier'!AP$1),0)</f>
        <v>0</v>
      </c>
      <c r="AQ36" s="136">
        <f>$C36*VLOOKUP($A36,'Non-energy Multiplier'!$A$1:$AQ$44,COLUMN('Non-energy Multiplier'!AQ$1),0)</f>
        <v>0</v>
      </c>
      <c r="AR36" s="136" t="str">
        <f>VLOOKUP($A36,'Sector Match'!$A$1:$B$43,2,0)</f>
        <v>computers and electronics 26</v>
      </c>
    </row>
    <row r="37" spans="1:44" x14ac:dyDescent="0.2">
      <c r="A37" s="12" t="s">
        <v>35</v>
      </c>
      <c r="B37" s="136">
        <f>'Non-energy Use 2019'!H150</f>
        <v>0</v>
      </c>
      <c r="C37" s="136">
        <f>'Non-energy Use 2020'!H149</f>
        <v>0</v>
      </c>
      <c r="D37" s="136">
        <f>$C37*VLOOKUP($A37,'Non-energy Multiplier'!$A$1:$AQ$44,COLUMN('Non-energy Multiplier'!D$1),0)</f>
        <v>0</v>
      </c>
      <c r="E37" s="136">
        <f>$C37*VLOOKUP($A37,'Non-energy Multiplier'!$A$1:$AQ$44,COLUMN('Non-energy Multiplier'!E$1),0)</f>
        <v>0</v>
      </c>
      <c r="F37" s="136">
        <f>$C37*VLOOKUP($A37,'Non-energy Multiplier'!$A$1:$AQ$44,COLUMN('Non-energy Multiplier'!F$1),0)</f>
        <v>0</v>
      </c>
      <c r="G37" s="136">
        <f>$C37*VLOOKUP($A37,'Non-energy Multiplier'!$A$1:$AQ$44,COLUMN('Non-energy Multiplier'!G$1),0)</f>
        <v>0</v>
      </c>
      <c r="H37" s="136">
        <f>$C37*VLOOKUP($A37,'Non-energy Multiplier'!$A$1:$AQ$44,COLUMN('Non-energy Multiplier'!H$1),0)</f>
        <v>0</v>
      </c>
      <c r="I37" s="136">
        <f>$C37*VLOOKUP($A37,'Non-energy Multiplier'!$A$1:$AQ$44,COLUMN('Non-energy Multiplier'!I$1),0)</f>
        <v>0</v>
      </c>
      <c r="J37" s="136">
        <f>$C37*VLOOKUP($A37,'Non-energy Multiplier'!$A$1:$AQ$44,COLUMN('Non-energy Multiplier'!J$1),0)</f>
        <v>0</v>
      </c>
      <c r="K37" s="136">
        <f>$C37*VLOOKUP($A37,'Non-energy Multiplier'!$A$1:$AQ$44,COLUMN('Non-energy Multiplier'!K$1),0)</f>
        <v>0</v>
      </c>
      <c r="L37" s="136">
        <f>$C37*VLOOKUP($A37,'Non-energy Multiplier'!$A$1:$AQ$44,COLUMN('Non-energy Multiplier'!L$1),0)</f>
        <v>0</v>
      </c>
      <c r="M37" s="136">
        <f>$C37*VLOOKUP($A37,'Non-energy Multiplier'!$A$1:$AQ$44,COLUMN('Non-energy Multiplier'!M$1),0)</f>
        <v>0</v>
      </c>
      <c r="N37" s="136">
        <f>$C37*VLOOKUP($A37,'Non-energy Multiplier'!$A$1:$AQ$44,COLUMN('Non-energy Multiplier'!N$1),0)</f>
        <v>0</v>
      </c>
      <c r="O37" s="136">
        <f>$C37*VLOOKUP($A37,'Non-energy Multiplier'!$A$1:$AQ$44,COLUMN('Non-energy Multiplier'!O$1),0)</f>
        <v>0</v>
      </c>
      <c r="P37" s="136">
        <f>$C37*VLOOKUP($A37,'Non-energy Multiplier'!$A$1:$AQ$44,COLUMN('Non-energy Multiplier'!P$1),0)</f>
        <v>0</v>
      </c>
      <c r="Q37" s="136">
        <f>$C37*VLOOKUP($A37,'Non-energy Multiplier'!$A$1:$AQ$44,COLUMN('Non-energy Multiplier'!Q$1),0)</f>
        <v>0</v>
      </c>
      <c r="R37" s="136">
        <f>$C37*VLOOKUP($A37,'Non-energy Multiplier'!$A$1:$AQ$44,COLUMN('Non-energy Multiplier'!R$1),0)</f>
        <v>0</v>
      </c>
      <c r="S37" s="136">
        <f>$C37*VLOOKUP($A37,'Non-energy Multiplier'!$A$1:$AQ$44,COLUMN('Non-energy Multiplier'!S$1),0)</f>
        <v>0</v>
      </c>
      <c r="T37" s="136">
        <f>$C37*VLOOKUP($A37,'Non-energy Multiplier'!$A$1:$AQ$44,COLUMN('Non-energy Multiplier'!T$1),0)</f>
        <v>0</v>
      </c>
      <c r="U37" s="136">
        <f>$C37*VLOOKUP($A37,'Non-energy Multiplier'!$A$1:$AQ$44,COLUMN('Non-energy Multiplier'!U$1),0)</f>
        <v>0</v>
      </c>
      <c r="V37" s="136">
        <f>$C37*VLOOKUP($A37,'Non-energy Multiplier'!$A$1:$AQ$44,COLUMN('Non-energy Multiplier'!V$1),0)</f>
        <v>0</v>
      </c>
      <c r="W37" s="136">
        <f>$C37*VLOOKUP($A37,'Non-energy Multiplier'!$A$1:$AQ$44,COLUMN('Non-energy Multiplier'!W$1),0)</f>
        <v>0</v>
      </c>
      <c r="X37" s="136">
        <f>$C37*VLOOKUP($A37,'Non-energy Multiplier'!$A$1:$AQ$44,COLUMN('Non-energy Multiplier'!X$1),0)</f>
        <v>0</v>
      </c>
      <c r="Y37" s="136">
        <f>$C37*VLOOKUP($A37,'Non-energy Multiplier'!$A$1:$AQ$44,COLUMN('Non-energy Multiplier'!Y$1),0)</f>
        <v>0</v>
      </c>
      <c r="Z37" s="136">
        <f>$C37*VLOOKUP($A37,'Non-energy Multiplier'!$A$1:$AQ$44,COLUMN('Non-energy Multiplier'!Z$1),0)</f>
        <v>0</v>
      </c>
      <c r="AA37" s="136">
        <f>$C37*VLOOKUP($A37,'Non-energy Multiplier'!$A$1:$AQ$44,COLUMN('Non-energy Multiplier'!AA$1),0)</f>
        <v>0</v>
      </c>
      <c r="AB37" s="136">
        <f>$C37*VLOOKUP($A37,'Non-energy Multiplier'!$A$1:$AQ$44,COLUMN('Non-energy Multiplier'!AB$1),0)</f>
        <v>0</v>
      </c>
      <c r="AC37" s="136">
        <f>$C37*VLOOKUP($A37,'Non-energy Multiplier'!$A$1:$AQ$44,COLUMN('Non-energy Multiplier'!AC$1),0)</f>
        <v>0</v>
      </c>
      <c r="AD37" s="136">
        <f>$C37*VLOOKUP($A37,'Non-energy Multiplier'!$A$1:$AQ$44,COLUMN('Non-energy Multiplier'!AD$1),0)</f>
        <v>0</v>
      </c>
      <c r="AE37" s="136">
        <f>$C37*VLOOKUP($A37,'Non-energy Multiplier'!$A$1:$AQ$44,COLUMN('Non-energy Multiplier'!AE$1),0)</f>
        <v>0</v>
      </c>
      <c r="AF37" s="136">
        <f>$C37*VLOOKUP($A37,'Non-energy Multiplier'!$A$1:$AQ$44,COLUMN('Non-energy Multiplier'!AF$1),0)</f>
        <v>0</v>
      </c>
      <c r="AG37" s="136">
        <f>$C37*VLOOKUP($A37,'Non-energy Multiplier'!$A$1:$AQ$44,COLUMN('Non-energy Multiplier'!AG$1),0)</f>
        <v>0</v>
      </c>
      <c r="AH37" s="136">
        <f>$C37*VLOOKUP($A37,'Non-energy Multiplier'!$A$1:$AQ$44,COLUMN('Non-energy Multiplier'!AH$1),0)</f>
        <v>0</v>
      </c>
      <c r="AI37" s="136">
        <f>$C37*VLOOKUP($A37,'Non-energy Multiplier'!$A$1:$AQ$44,COLUMN('Non-energy Multiplier'!AI$1),0)</f>
        <v>0</v>
      </c>
      <c r="AJ37" s="136">
        <f>$C37*VLOOKUP($A37,'Non-energy Multiplier'!$A$1:$AQ$44,COLUMN('Non-energy Multiplier'!AJ$1),0)</f>
        <v>0</v>
      </c>
      <c r="AK37" s="136">
        <f>$C37*VLOOKUP($A37,'Non-energy Multiplier'!$A$1:$AQ$44,COLUMN('Non-energy Multiplier'!AK$1),0)</f>
        <v>0</v>
      </c>
      <c r="AL37" s="136">
        <f>$C37*VLOOKUP($A37,'Non-energy Multiplier'!$A$1:$AQ$44,COLUMN('Non-energy Multiplier'!AL$1),0)</f>
        <v>0</v>
      </c>
      <c r="AM37" s="136">
        <f>$C37*VLOOKUP($A37,'Non-energy Multiplier'!$A$1:$AQ$44,COLUMN('Non-energy Multiplier'!AM$1),0)</f>
        <v>0</v>
      </c>
      <c r="AN37" s="136">
        <f>$C37*VLOOKUP($A37,'Non-energy Multiplier'!$A$1:$AQ$44,COLUMN('Non-energy Multiplier'!AN$1),0)</f>
        <v>0</v>
      </c>
      <c r="AO37" s="136">
        <f>$C37*VLOOKUP($A37,'Non-energy Multiplier'!$A$1:$AQ$44,COLUMN('Non-energy Multiplier'!AO$1),0)</f>
        <v>0</v>
      </c>
      <c r="AP37" s="136">
        <f>$C37*VLOOKUP($A37,'Non-energy Multiplier'!$A$1:$AQ$44,COLUMN('Non-energy Multiplier'!AP$1),0)</f>
        <v>0</v>
      </c>
      <c r="AQ37" s="136">
        <f>$C37*VLOOKUP($A37,'Non-energy Multiplier'!$A$1:$AQ$44,COLUMN('Non-energy Multiplier'!AQ$1),0)</f>
        <v>0</v>
      </c>
      <c r="AR37" s="136" t="str">
        <f>VLOOKUP($A37,'Sector Match'!$A$1:$B$43,2,0)</f>
        <v>computers and electronics 26</v>
      </c>
    </row>
    <row r="38" spans="1:44" x14ac:dyDescent="0.2">
      <c r="A38" s="12" t="s">
        <v>36</v>
      </c>
      <c r="B38" s="136">
        <f>'Non-energy Use 2019'!H151</f>
        <v>0</v>
      </c>
      <c r="C38" s="136">
        <f>'Non-energy Use 2020'!H150</f>
        <v>0</v>
      </c>
      <c r="D38" s="136">
        <f>$C38*VLOOKUP($A38,'Non-energy Multiplier'!$A$1:$AQ$44,COLUMN('Non-energy Multiplier'!D$1),0)</f>
        <v>0</v>
      </c>
      <c r="E38" s="136">
        <f>$C38*VLOOKUP($A38,'Non-energy Multiplier'!$A$1:$AQ$44,COLUMN('Non-energy Multiplier'!E$1),0)</f>
        <v>0</v>
      </c>
      <c r="F38" s="136">
        <f>$C38*VLOOKUP($A38,'Non-energy Multiplier'!$A$1:$AQ$44,COLUMN('Non-energy Multiplier'!F$1),0)</f>
        <v>0</v>
      </c>
      <c r="G38" s="136">
        <f>$C38*VLOOKUP($A38,'Non-energy Multiplier'!$A$1:$AQ$44,COLUMN('Non-energy Multiplier'!G$1),0)</f>
        <v>0</v>
      </c>
      <c r="H38" s="136">
        <f>$C38*VLOOKUP($A38,'Non-energy Multiplier'!$A$1:$AQ$44,COLUMN('Non-energy Multiplier'!H$1),0)</f>
        <v>0</v>
      </c>
      <c r="I38" s="136">
        <f>$C38*VLOOKUP($A38,'Non-energy Multiplier'!$A$1:$AQ$44,COLUMN('Non-energy Multiplier'!I$1),0)</f>
        <v>0</v>
      </c>
      <c r="J38" s="136">
        <f>$C38*VLOOKUP($A38,'Non-energy Multiplier'!$A$1:$AQ$44,COLUMN('Non-energy Multiplier'!J$1),0)</f>
        <v>0</v>
      </c>
      <c r="K38" s="136">
        <f>$C38*VLOOKUP($A38,'Non-energy Multiplier'!$A$1:$AQ$44,COLUMN('Non-energy Multiplier'!K$1),0)</f>
        <v>0</v>
      </c>
      <c r="L38" s="136">
        <f>$C38*VLOOKUP($A38,'Non-energy Multiplier'!$A$1:$AQ$44,COLUMN('Non-energy Multiplier'!L$1),0)</f>
        <v>0</v>
      </c>
      <c r="M38" s="136">
        <f>$C38*VLOOKUP($A38,'Non-energy Multiplier'!$A$1:$AQ$44,COLUMN('Non-energy Multiplier'!M$1),0)</f>
        <v>0</v>
      </c>
      <c r="N38" s="136">
        <f>$C38*VLOOKUP($A38,'Non-energy Multiplier'!$A$1:$AQ$44,COLUMN('Non-energy Multiplier'!N$1),0)</f>
        <v>0</v>
      </c>
      <c r="O38" s="136">
        <f>$C38*VLOOKUP($A38,'Non-energy Multiplier'!$A$1:$AQ$44,COLUMN('Non-energy Multiplier'!O$1),0)</f>
        <v>0</v>
      </c>
      <c r="P38" s="136">
        <f>$C38*VLOOKUP($A38,'Non-energy Multiplier'!$A$1:$AQ$44,COLUMN('Non-energy Multiplier'!P$1),0)</f>
        <v>0</v>
      </c>
      <c r="Q38" s="136">
        <f>$C38*VLOOKUP($A38,'Non-energy Multiplier'!$A$1:$AQ$44,COLUMN('Non-energy Multiplier'!Q$1),0)</f>
        <v>0</v>
      </c>
      <c r="R38" s="136">
        <f>$C38*VLOOKUP($A38,'Non-energy Multiplier'!$A$1:$AQ$44,COLUMN('Non-energy Multiplier'!R$1),0)</f>
        <v>0</v>
      </c>
      <c r="S38" s="136">
        <f>$C38*VLOOKUP($A38,'Non-energy Multiplier'!$A$1:$AQ$44,COLUMN('Non-energy Multiplier'!S$1),0)</f>
        <v>0</v>
      </c>
      <c r="T38" s="136">
        <f>$C38*VLOOKUP($A38,'Non-energy Multiplier'!$A$1:$AQ$44,COLUMN('Non-energy Multiplier'!T$1),0)</f>
        <v>0</v>
      </c>
      <c r="U38" s="136">
        <f>$C38*VLOOKUP($A38,'Non-energy Multiplier'!$A$1:$AQ$44,COLUMN('Non-energy Multiplier'!U$1),0)</f>
        <v>0</v>
      </c>
      <c r="V38" s="136">
        <f>$C38*VLOOKUP($A38,'Non-energy Multiplier'!$A$1:$AQ$44,COLUMN('Non-energy Multiplier'!V$1),0)</f>
        <v>0</v>
      </c>
      <c r="W38" s="136">
        <f>$C38*VLOOKUP($A38,'Non-energy Multiplier'!$A$1:$AQ$44,COLUMN('Non-energy Multiplier'!W$1),0)</f>
        <v>0</v>
      </c>
      <c r="X38" s="136">
        <f>$C38*VLOOKUP($A38,'Non-energy Multiplier'!$A$1:$AQ$44,COLUMN('Non-energy Multiplier'!X$1),0)</f>
        <v>0</v>
      </c>
      <c r="Y38" s="136">
        <f>$C38*VLOOKUP($A38,'Non-energy Multiplier'!$A$1:$AQ$44,COLUMN('Non-energy Multiplier'!Y$1),0)</f>
        <v>0</v>
      </c>
      <c r="Z38" s="136">
        <f>$C38*VLOOKUP($A38,'Non-energy Multiplier'!$A$1:$AQ$44,COLUMN('Non-energy Multiplier'!Z$1),0)</f>
        <v>0</v>
      </c>
      <c r="AA38" s="136">
        <f>$C38*VLOOKUP($A38,'Non-energy Multiplier'!$A$1:$AQ$44,COLUMN('Non-energy Multiplier'!AA$1),0)</f>
        <v>0</v>
      </c>
      <c r="AB38" s="136">
        <f>$C38*VLOOKUP($A38,'Non-energy Multiplier'!$A$1:$AQ$44,COLUMN('Non-energy Multiplier'!AB$1),0)</f>
        <v>0</v>
      </c>
      <c r="AC38" s="136">
        <f>$C38*VLOOKUP($A38,'Non-energy Multiplier'!$A$1:$AQ$44,COLUMN('Non-energy Multiplier'!AC$1),0)</f>
        <v>0</v>
      </c>
      <c r="AD38" s="136">
        <f>$C38*VLOOKUP($A38,'Non-energy Multiplier'!$A$1:$AQ$44,COLUMN('Non-energy Multiplier'!AD$1),0)</f>
        <v>0</v>
      </c>
      <c r="AE38" s="136">
        <f>$C38*VLOOKUP($A38,'Non-energy Multiplier'!$A$1:$AQ$44,COLUMN('Non-energy Multiplier'!AE$1),0)</f>
        <v>0</v>
      </c>
      <c r="AF38" s="136">
        <f>$C38*VLOOKUP($A38,'Non-energy Multiplier'!$A$1:$AQ$44,COLUMN('Non-energy Multiplier'!AF$1),0)</f>
        <v>0</v>
      </c>
      <c r="AG38" s="136">
        <f>$C38*VLOOKUP($A38,'Non-energy Multiplier'!$A$1:$AQ$44,COLUMN('Non-energy Multiplier'!AG$1),0)</f>
        <v>0</v>
      </c>
      <c r="AH38" s="136">
        <f>$C38*VLOOKUP($A38,'Non-energy Multiplier'!$A$1:$AQ$44,COLUMN('Non-energy Multiplier'!AH$1),0)</f>
        <v>0</v>
      </c>
      <c r="AI38" s="136">
        <f>$C38*VLOOKUP($A38,'Non-energy Multiplier'!$A$1:$AQ$44,COLUMN('Non-energy Multiplier'!AI$1),0)</f>
        <v>0</v>
      </c>
      <c r="AJ38" s="136">
        <f>$C38*VLOOKUP($A38,'Non-energy Multiplier'!$A$1:$AQ$44,COLUMN('Non-energy Multiplier'!AJ$1),0)</f>
        <v>0</v>
      </c>
      <c r="AK38" s="136">
        <f>$C38*VLOOKUP($A38,'Non-energy Multiplier'!$A$1:$AQ$44,COLUMN('Non-energy Multiplier'!AK$1),0)</f>
        <v>0</v>
      </c>
      <c r="AL38" s="136">
        <f>$C38*VLOOKUP($A38,'Non-energy Multiplier'!$A$1:$AQ$44,COLUMN('Non-energy Multiplier'!AL$1),0)</f>
        <v>0</v>
      </c>
      <c r="AM38" s="136">
        <f>$C38*VLOOKUP($A38,'Non-energy Multiplier'!$A$1:$AQ$44,COLUMN('Non-energy Multiplier'!AM$1),0)</f>
        <v>0</v>
      </c>
      <c r="AN38" s="136">
        <f>$C38*VLOOKUP($A38,'Non-energy Multiplier'!$A$1:$AQ$44,COLUMN('Non-energy Multiplier'!AN$1),0)</f>
        <v>0</v>
      </c>
      <c r="AO38" s="136">
        <f>$C38*VLOOKUP($A38,'Non-energy Multiplier'!$A$1:$AQ$44,COLUMN('Non-energy Multiplier'!AO$1),0)</f>
        <v>0</v>
      </c>
      <c r="AP38" s="136">
        <f>$C38*VLOOKUP($A38,'Non-energy Multiplier'!$A$1:$AQ$44,COLUMN('Non-energy Multiplier'!AP$1),0)</f>
        <v>0</v>
      </c>
      <c r="AQ38" s="136">
        <f>$C38*VLOOKUP($A38,'Non-energy Multiplier'!$A$1:$AQ$44,COLUMN('Non-energy Multiplier'!AQ$1),0)</f>
        <v>0</v>
      </c>
      <c r="AR38" s="136" t="str">
        <f>VLOOKUP($A38,'Sector Match'!$A$1:$B$43,2,0)</f>
        <v>other machinery 28</v>
      </c>
    </row>
    <row r="39" spans="1:44" x14ac:dyDescent="0.2">
      <c r="A39" s="12" t="s">
        <v>37</v>
      </c>
      <c r="B39" s="136">
        <f>'Non-energy Use 2019'!H152</f>
        <v>0</v>
      </c>
      <c r="C39" s="136">
        <f>'Non-energy Use 2020'!H151</f>
        <v>0</v>
      </c>
      <c r="D39" s="136">
        <f>$C39*VLOOKUP($A39,'Non-energy Multiplier'!$A$1:$AQ$44,COLUMN('Non-energy Multiplier'!D$1),0)</f>
        <v>0</v>
      </c>
      <c r="E39" s="136">
        <f>$C39*VLOOKUP($A39,'Non-energy Multiplier'!$A$1:$AQ$44,COLUMN('Non-energy Multiplier'!E$1),0)</f>
        <v>0</v>
      </c>
      <c r="F39" s="136">
        <f>$C39*VLOOKUP($A39,'Non-energy Multiplier'!$A$1:$AQ$44,COLUMN('Non-energy Multiplier'!F$1),0)</f>
        <v>0</v>
      </c>
      <c r="G39" s="136">
        <f>$C39*VLOOKUP($A39,'Non-energy Multiplier'!$A$1:$AQ$44,COLUMN('Non-energy Multiplier'!G$1),0)</f>
        <v>0</v>
      </c>
      <c r="H39" s="136">
        <f>$C39*VLOOKUP($A39,'Non-energy Multiplier'!$A$1:$AQ$44,COLUMN('Non-energy Multiplier'!H$1),0)</f>
        <v>0</v>
      </c>
      <c r="I39" s="136">
        <f>$C39*VLOOKUP($A39,'Non-energy Multiplier'!$A$1:$AQ$44,COLUMN('Non-energy Multiplier'!I$1),0)</f>
        <v>0</v>
      </c>
      <c r="J39" s="136">
        <f>$C39*VLOOKUP($A39,'Non-energy Multiplier'!$A$1:$AQ$44,COLUMN('Non-energy Multiplier'!J$1),0)</f>
        <v>0</v>
      </c>
      <c r="K39" s="136">
        <f>$C39*VLOOKUP($A39,'Non-energy Multiplier'!$A$1:$AQ$44,COLUMN('Non-energy Multiplier'!K$1),0)</f>
        <v>0</v>
      </c>
      <c r="L39" s="136">
        <f>$C39*VLOOKUP($A39,'Non-energy Multiplier'!$A$1:$AQ$44,COLUMN('Non-energy Multiplier'!L$1),0)</f>
        <v>0</v>
      </c>
      <c r="M39" s="136">
        <f>$C39*VLOOKUP($A39,'Non-energy Multiplier'!$A$1:$AQ$44,COLUMN('Non-energy Multiplier'!M$1),0)</f>
        <v>0</v>
      </c>
      <c r="N39" s="136">
        <f>$C39*VLOOKUP($A39,'Non-energy Multiplier'!$A$1:$AQ$44,COLUMN('Non-energy Multiplier'!N$1),0)</f>
        <v>0</v>
      </c>
      <c r="O39" s="136">
        <f>$C39*VLOOKUP($A39,'Non-energy Multiplier'!$A$1:$AQ$44,COLUMN('Non-energy Multiplier'!O$1),0)</f>
        <v>0</v>
      </c>
      <c r="P39" s="136">
        <f>$C39*VLOOKUP($A39,'Non-energy Multiplier'!$A$1:$AQ$44,COLUMN('Non-energy Multiplier'!P$1),0)</f>
        <v>0</v>
      </c>
      <c r="Q39" s="136">
        <f>$C39*VLOOKUP($A39,'Non-energy Multiplier'!$A$1:$AQ$44,COLUMN('Non-energy Multiplier'!Q$1),0)</f>
        <v>0</v>
      </c>
      <c r="R39" s="136">
        <f>$C39*VLOOKUP($A39,'Non-energy Multiplier'!$A$1:$AQ$44,COLUMN('Non-energy Multiplier'!R$1),0)</f>
        <v>0</v>
      </c>
      <c r="S39" s="136">
        <f>$C39*VLOOKUP($A39,'Non-energy Multiplier'!$A$1:$AQ$44,COLUMN('Non-energy Multiplier'!S$1),0)</f>
        <v>0</v>
      </c>
      <c r="T39" s="136">
        <f>$C39*VLOOKUP($A39,'Non-energy Multiplier'!$A$1:$AQ$44,COLUMN('Non-energy Multiplier'!T$1),0)</f>
        <v>0</v>
      </c>
      <c r="U39" s="136">
        <f>$C39*VLOOKUP($A39,'Non-energy Multiplier'!$A$1:$AQ$44,COLUMN('Non-energy Multiplier'!U$1),0)</f>
        <v>0</v>
      </c>
      <c r="V39" s="136">
        <f>$C39*VLOOKUP($A39,'Non-energy Multiplier'!$A$1:$AQ$44,COLUMN('Non-energy Multiplier'!V$1),0)</f>
        <v>0</v>
      </c>
      <c r="W39" s="136">
        <f>$C39*VLOOKUP($A39,'Non-energy Multiplier'!$A$1:$AQ$44,COLUMN('Non-energy Multiplier'!W$1),0)</f>
        <v>0</v>
      </c>
      <c r="X39" s="136">
        <f>$C39*VLOOKUP($A39,'Non-energy Multiplier'!$A$1:$AQ$44,COLUMN('Non-energy Multiplier'!X$1),0)</f>
        <v>0</v>
      </c>
      <c r="Y39" s="136">
        <f>$C39*VLOOKUP($A39,'Non-energy Multiplier'!$A$1:$AQ$44,COLUMN('Non-energy Multiplier'!Y$1),0)</f>
        <v>0</v>
      </c>
      <c r="Z39" s="136">
        <f>$C39*VLOOKUP($A39,'Non-energy Multiplier'!$A$1:$AQ$44,COLUMN('Non-energy Multiplier'!Z$1),0)</f>
        <v>0</v>
      </c>
      <c r="AA39" s="136">
        <f>$C39*VLOOKUP($A39,'Non-energy Multiplier'!$A$1:$AQ$44,COLUMN('Non-energy Multiplier'!AA$1),0)</f>
        <v>0</v>
      </c>
      <c r="AB39" s="136">
        <f>$C39*VLOOKUP($A39,'Non-energy Multiplier'!$A$1:$AQ$44,COLUMN('Non-energy Multiplier'!AB$1),0)</f>
        <v>0</v>
      </c>
      <c r="AC39" s="136">
        <f>$C39*VLOOKUP($A39,'Non-energy Multiplier'!$A$1:$AQ$44,COLUMN('Non-energy Multiplier'!AC$1),0)</f>
        <v>0</v>
      </c>
      <c r="AD39" s="136">
        <f>$C39*VLOOKUP($A39,'Non-energy Multiplier'!$A$1:$AQ$44,COLUMN('Non-energy Multiplier'!AD$1),0)</f>
        <v>0</v>
      </c>
      <c r="AE39" s="136">
        <f>$C39*VLOOKUP($A39,'Non-energy Multiplier'!$A$1:$AQ$44,COLUMN('Non-energy Multiplier'!AE$1),0)</f>
        <v>0</v>
      </c>
      <c r="AF39" s="136">
        <f>$C39*VLOOKUP($A39,'Non-energy Multiplier'!$A$1:$AQ$44,COLUMN('Non-energy Multiplier'!AF$1),0)</f>
        <v>0</v>
      </c>
      <c r="AG39" s="136">
        <f>$C39*VLOOKUP($A39,'Non-energy Multiplier'!$A$1:$AQ$44,COLUMN('Non-energy Multiplier'!AG$1),0)</f>
        <v>0</v>
      </c>
      <c r="AH39" s="136">
        <f>$C39*VLOOKUP($A39,'Non-energy Multiplier'!$A$1:$AQ$44,COLUMN('Non-energy Multiplier'!AH$1),0)</f>
        <v>0</v>
      </c>
      <c r="AI39" s="136">
        <f>$C39*VLOOKUP($A39,'Non-energy Multiplier'!$A$1:$AQ$44,COLUMN('Non-energy Multiplier'!AI$1),0)</f>
        <v>0</v>
      </c>
      <c r="AJ39" s="136">
        <f>$C39*VLOOKUP($A39,'Non-energy Multiplier'!$A$1:$AQ$44,COLUMN('Non-energy Multiplier'!AJ$1),0)</f>
        <v>0</v>
      </c>
      <c r="AK39" s="136">
        <f>$C39*VLOOKUP($A39,'Non-energy Multiplier'!$A$1:$AQ$44,COLUMN('Non-energy Multiplier'!AK$1),0)</f>
        <v>0</v>
      </c>
      <c r="AL39" s="136">
        <f>$C39*VLOOKUP($A39,'Non-energy Multiplier'!$A$1:$AQ$44,COLUMN('Non-energy Multiplier'!AL$1),0)</f>
        <v>0</v>
      </c>
      <c r="AM39" s="136">
        <f>$C39*VLOOKUP($A39,'Non-energy Multiplier'!$A$1:$AQ$44,COLUMN('Non-energy Multiplier'!AM$1),0)</f>
        <v>0</v>
      </c>
      <c r="AN39" s="136">
        <f>$C39*VLOOKUP($A39,'Non-energy Multiplier'!$A$1:$AQ$44,COLUMN('Non-energy Multiplier'!AN$1),0)</f>
        <v>0</v>
      </c>
      <c r="AO39" s="136">
        <f>$C39*VLOOKUP($A39,'Non-energy Multiplier'!$A$1:$AQ$44,COLUMN('Non-energy Multiplier'!AO$1),0)</f>
        <v>0</v>
      </c>
      <c r="AP39" s="136">
        <f>$C39*VLOOKUP($A39,'Non-energy Multiplier'!$A$1:$AQ$44,COLUMN('Non-energy Multiplier'!AP$1),0)</f>
        <v>0</v>
      </c>
      <c r="AQ39" s="136">
        <f>$C39*VLOOKUP($A39,'Non-energy Multiplier'!$A$1:$AQ$44,COLUMN('Non-energy Multiplier'!AQ$1),0)</f>
        <v>0</v>
      </c>
      <c r="AR39" s="136" t="str">
        <f>VLOOKUP($A39,'Sector Match'!$A$1:$B$43,2,0)</f>
        <v>water and waste 36T39</v>
      </c>
    </row>
    <row r="40" spans="1:44" x14ac:dyDescent="0.2">
      <c r="A40" s="12" t="s">
        <v>38</v>
      </c>
      <c r="B40" s="136">
        <f>'Non-energy Use 2019'!H153</f>
        <v>0</v>
      </c>
      <c r="C40" s="136">
        <f>'Non-energy Use 2020'!H152</f>
        <v>0</v>
      </c>
      <c r="D40" s="136">
        <f>$C40*VLOOKUP($A40,'Non-energy Multiplier'!$A$1:$AQ$44,COLUMN('Non-energy Multiplier'!D$1),0)</f>
        <v>0</v>
      </c>
      <c r="E40" s="136">
        <f>$C40*VLOOKUP($A40,'Non-energy Multiplier'!$A$1:$AQ$44,COLUMN('Non-energy Multiplier'!E$1),0)</f>
        <v>0</v>
      </c>
      <c r="F40" s="136">
        <f>$C40*VLOOKUP($A40,'Non-energy Multiplier'!$A$1:$AQ$44,COLUMN('Non-energy Multiplier'!F$1),0)</f>
        <v>0</v>
      </c>
      <c r="G40" s="136">
        <f>$C40*VLOOKUP($A40,'Non-energy Multiplier'!$A$1:$AQ$44,COLUMN('Non-energy Multiplier'!G$1),0)</f>
        <v>0</v>
      </c>
      <c r="H40" s="136">
        <f>$C40*VLOOKUP($A40,'Non-energy Multiplier'!$A$1:$AQ$44,COLUMN('Non-energy Multiplier'!H$1),0)</f>
        <v>0</v>
      </c>
      <c r="I40" s="136">
        <f>$C40*VLOOKUP($A40,'Non-energy Multiplier'!$A$1:$AQ$44,COLUMN('Non-energy Multiplier'!I$1),0)</f>
        <v>0</v>
      </c>
      <c r="J40" s="136">
        <f>$C40*VLOOKUP($A40,'Non-energy Multiplier'!$A$1:$AQ$44,COLUMN('Non-energy Multiplier'!J$1),0)</f>
        <v>0</v>
      </c>
      <c r="K40" s="136">
        <f>$C40*VLOOKUP($A40,'Non-energy Multiplier'!$A$1:$AQ$44,COLUMN('Non-energy Multiplier'!K$1),0)</f>
        <v>0</v>
      </c>
      <c r="L40" s="136">
        <f>$C40*VLOOKUP($A40,'Non-energy Multiplier'!$A$1:$AQ$44,COLUMN('Non-energy Multiplier'!L$1),0)</f>
        <v>0</v>
      </c>
      <c r="M40" s="136">
        <f>$C40*VLOOKUP($A40,'Non-energy Multiplier'!$A$1:$AQ$44,COLUMN('Non-energy Multiplier'!M$1),0)</f>
        <v>0</v>
      </c>
      <c r="N40" s="136">
        <f>$C40*VLOOKUP($A40,'Non-energy Multiplier'!$A$1:$AQ$44,COLUMN('Non-energy Multiplier'!N$1),0)</f>
        <v>0</v>
      </c>
      <c r="O40" s="136">
        <f>$C40*VLOOKUP($A40,'Non-energy Multiplier'!$A$1:$AQ$44,COLUMN('Non-energy Multiplier'!O$1),0)</f>
        <v>0</v>
      </c>
      <c r="P40" s="136">
        <f>$C40*VLOOKUP($A40,'Non-energy Multiplier'!$A$1:$AQ$44,COLUMN('Non-energy Multiplier'!P$1),0)</f>
        <v>0</v>
      </c>
      <c r="Q40" s="136">
        <f>$C40*VLOOKUP($A40,'Non-energy Multiplier'!$A$1:$AQ$44,COLUMN('Non-energy Multiplier'!Q$1),0)</f>
        <v>0</v>
      </c>
      <c r="R40" s="136">
        <f>$C40*VLOOKUP($A40,'Non-energy Multiplier'!$A$1:$AQ$44,COLUMN('Non-energy Multiplier'!R$1),0)</f>
        <v>0</v>
      </c>
      <c r="S40" s="136">
        <f>$C40*VLOOKUP($A40,'Non-energy Multiplier'!$A$1:$AQ$44,COLUMN('Non-energy Multiplier'!S$1),0)</f>
        <v>0</v>
      </c>
      <c r="T40" s="136">
        <f>$C40*VLOOKUP($A40,'Non-energy Multiplier'!$A$1:$AQ$44,COLUMN('Non-energy Multiplier'!T$1),0)</f>
        <v>0</v>
      </c>
      <c r="U40" s="136">
        <f>$C40*VLOOKUP($A40,'Non-energy Multiplier'!$A$1:$AQ$44,COLUMN('Non-energy Multiplier'!U$1),0)</f>
        <v>0</v>
      </c>
      <c r="V40" s="136">
        <f>$C40*VLOOKUP($A40,'Non-energy Multiplier'!$A$1:$AQ$44,COLUMN('Non-energy Multiplier'!V$1),0)</f>
        <v>0</v>
      </c>
      <c r="W40" s="136">
        <f>$C40*VLOOKUP($A40,'Non-energy Multiplier'!$A$1:$AQ$44,COLUMN('Non-energy Multiplier'!W$1),0)</f>
        <v>0</v>
      </c>
      <c r="X40" s="136">
        <f>$C40*VLOOKUP($A40,'Non-energy Multiplier'!$A$1:$AQ$44,COLUMN('Non-energy Multiplier'!X$1),0)</f>
        <v>0</v>
      </c>
      <c r="Y40" s="136">
        <f>$C40*VLOOKUP($A40,'Non-energy Multiplier'!$A$1:$AQ$44,COLUMN('Non-energy Multiplier'!Y$1),0)</f>
        <v>0</v>
      </c>
      <c r="Z40" s="136">
        <f>$C40*VLOOKUP($A40,'Non-energy Multiplier'!$A$1:$AQ$44,COLUMN('Non-energy Multiplier'!Z$1),0)</f>
        <v>0</v>
      </c>
      <c r="AA40" s="136">
        <f>$C40*VLOOKUP($A40,'Non-energy Multiplier'!$A$1:$AQ$44,COLUMN('Non-energy Multiplier'!AA$1),0)</f>
        <v>0</v>
      </c>
      <c r="AB40" s="136">
        <f>$C40*VLOOKUP($A40,'Non-energy Multiplier'!$A$1:$AQ$44,COLUMN('Non-energy Multiplier'!AB$1),0)</f>
        <v>0</v>
      </c>
      <c r="AC40" s="136">
        <f>$C40*VLOOKUP($A40,'Non-energy Multiplier'!$A$1:$AQ$44,COLUMN('Non-energy Multiplier'!AC$1),0)</f>
        <v>0</v>
      </c>
      <c r="AD40" s="136">
        <f>$C40*VLOOKUP($A40,'Non-energy Multiplier'!$A$1:$AQ$44,COLUMN('Non-energy Multiplier'!AD$1),0)</f>
        <v>0</v>
      </c>
      <c r="AE40" s="136">
        <f>$C40*VLOOKUP($A40,'Non-energy Multiplier'!$A$1:$AQ$44,COLUMN('Non-energy Multiplier'!AE$1),0)</f>
        <v>0</v>
      </c>
      <c r="AF40" s="136">
        <f>$C40*VLOOKUP($A40,'Non-energy Multiplier'!$A$1:$AQ$44,COLUMN('Non-energy Multiplier'!AF$1),0)</f>
        <v>0</v>
      </c>
      <c r="AG40" s="136">
        <f>$C40*VLOOKUP($A40,'Non-energy Multiplier'!$A$1:$AQ$44,COLUMN('Non-energy Multiplier'!AG$1),0)</f>
        <v>0</v>
      </c>
      <c r="AH40" s="136">
        <f>$C40*VLOOKUP($A40,'Non-energy Multiplier'!$A$1:$AQ$44,COLUMN('Non-energy Multiplier'!AH$1),0)</f>
        <v>0</v>
      </c>
      <c r="AI40" s="136">
        <f>$C40*VLOOKUP($A40,'Non-energy Multiplier'!$A$1:$AQ$44,COLUMN('Non-energy Multiplier'!AI$1),0)</f>
        <v>0</v>
      </c>
      <c r="AJ40" s="136">
        <f>$C40*VLOOKUP($A40,'Non-energy Multiplier'!$A$1:$AQ$44,COLUMN('Non-energy Multiplier'!AJ$1),0)</f>
        <v>0</v>
      </c>
      <c r="AK40" s="136">
        <f>$C40*VLOOKUP($A40,'Non-energy Multiplier'!$A$1:$AQ$44,COLUMN('Non-energy Multiplier'!AK$1),0)</f>
        <v>0</v>
      </c>
      <c r="AL40" s="136">
        <f>$C40*VLOOKUP($A40,'Non-energy Multiplier'!$A$1:$AQ$44,COLUMN('Non-energy Multiplier'!AL$1),0)</f>
        <v>0</v>
      </c>
      <c r="AM40" s="136">
        <f>$C40*VLOOKUP($A40,'Non-energy Multiplier'!$A$1:$AQ$44,COLUMN('Non-energy Multiplier'!AM$1),0)</f>
        <v>0</v>
      </c>
      <c r="AN40" s="136">
        <f>$C40*VLOOKUP($A40,'Non-energy Multiplier'!$A$1:$AQ$44,COLUMN('Non-energy Multiplier'!AN$1),0)</f>
        <v>0</v>
      </c>
      <c r="AO40" s="136">
        <f>$C40*VLOOKUP($A40,'Non-energy Multiplier'!$A$1:$AQ$44,COLUMN('Non-energy Multiplier'!AO$1),0)</f>
        <v>0</v>
      </c>
      <c r="AP40" s="136">
        <f>$C40*VLOOKUP($A40,'Non-energy Multiplier'!$A$1:$AQ$44,COLUMN('Non-energy Multiplier'!AP$1),0)</f>
        <v>0</v>
      </c>
      <c r="AQ40" s="136">
        <f>$C40*VLOOKUP($A40,'Non-energy Multiplier'!$A$1:$AQ$44,COLUMN('Non-energy Multiplier'!AQ$1),0)</f>
        <v>0</v>
      </c>
      <c r="AR40" s="136" t="str">
        <f>VLOOKUP($A40,'Sector Match'!$A$1:$B$43,2,0)</f>
        <v>other machinery 28</v>
      </c>
    </row>
    <row r="41" spans="1:44" x14ac:dyDescent="0.2">
      <c r="A41" s="12" t="s">
        <v>39</v>
      </c>
      <c r="B41" s="136">
        <f>'Non-energy Use 2019'!H154</f>
        <v>0</v>
      </c>
      <c r="C41" s="136">
        <f>'Non-energy Use 2020'!H153</f>
        <v>0</v>
      </c>
      <c r="D41" s="136">
        <f>$C41*VLOOKUP($A41,'Non-energy Multiplier'!$A$1:$AQ$44,COLUMN('Non-energy Multiplier'!D$1),0)</f>
        <v>0</v>
      </c>
      <c r="E41" s="136">
        <f>$C41*VLOOKUP($A41,'Non-energy Multiplier'!$A$1:$AQ$44,COLUMN('Non-energy Multiplier'!E$1),0)</f>
        <v>0</v>
      </c>
      <c r="F41" s="136">
        <f>$C41*VLOOKUP($A41,'Non-energy Multiplier'!$A$1:$AQ$44,COLUMN('Non-energy Multiplier'!F$1),0)</f>
        <v>0</v>
      </c>
      <c r="G41" s="136">
        <f>$C41*VLOOKUP($A41,'Non-energy Multiplier'!$A$1:$AQ$44,COLUMN('Non-energy Multiplier'!G$1),0)</f>
        <v>0</v>
      </c>
      <c r="H41" s="136">
        <f>$C41*VLOOKUP($A41,'Non-energy Multiplier'!$A$1:$AQ$44,COLUMN('Non-energy Multiplier'!H$1),0)</f>
        <v>0</v>
      </c>
      <c r="I41" s="136">
        <f>$C41*VLOOKUP($A41,'Non-energy Multiplier'!$A$1:$AQ$44,COLUMN('Non-energy Multiplier'!I$1),0)</f>
        <v>0</v>
      </c>
      <c r="J41" s="136">
        <f>$C41*VLOOKUP($A41,'Non-energy Multiplier'!$A$1:$AQ$44,COLUMN('Non-energy Multiplier'!J$1),0)</f>
        <v>0</v>
      </c>
      <c r="K41" s="136">
        <f>$C41*VLOOKUP($A41,'Non-energy Multiplier'!$A$1:$AQ$44,COLUMN('Non-energy Multiplier'!K$1),0)</f>
        <v>0</v>
      </c>
      <c r="L41" s="136">
        <f>$C41*VLOOKUP($A41,'Non-energy Multiplier'!$A$1:$AQ$44,COLUMN('Non-energy Multiplier'!L$1),0)</f>
        <v>0</v>
      </c>
      <c r="M41" s="136">
        <f>$C41*VLOOKUP($A41,'Non-energy Multiplier'!$A$1:$AQ$44,COLUMN('Non-energy Multiplier'!M$1),0)</f>
        <v>0</v>
      </c>
      <c r="N41" s="136">
        <f>$C41*VLOOKUP($A41,'Non-energy Multiplier'!$A$1:$AQ$44,COLUMN('Non-energy Multiplier'!N$1),0)</f>
        <v>0</v>
      </c>
      <c r="O41" s="136">
        <f>$C41*VLOOKUP($A41,'Non-energy Multiplier'!$A$1:$AQ$44,COLUMN('Non-energy Multiplier'!O$1),0)</f>
        <v>0</v>
      </c>
      <c r="P41" s="136">
        <f>$C41*VLOOKUP($A41,'Non-energy Multiplier'!$A$1:$AQ$44,COLUMN('Non-energy Multiplier'!P$1),0)</f>
        <v>0</v>
      </c>
      <c r="Q41" s="136">
        <f>$C41*VLOOKUP($A41,'Non-energy Multiplier'!$A$1:$AQ$44,COLUMN('Non-energy Multiplier'!Q$1),0)</f>
        <v>0</v>
      </c>
      <c r="R41" s="136">
        <f>$C41*VLOOKUP($A41,'Non-energy Multiplier'!$A$1:$AQ$44,COLUMN('Non-energy Multiplier'!R$1),0)</f>
        <v>0</v>
      </c>
      <c r="S41" s="136">
        <f>$C41*VLOOKUP($A41,'Non-energy Multiplier'!$A$1:$AQ$44,COLUMN('Non-energy Multiplier'!S$1),0)</f>
        <v>0</v>
      </c>
      <c r="T41" s="136">
        <f>$C41*VLOOKUP($A41,'Non-energy Multiplier'!$A$1:$AQ$44,COLUMN('Non-energy Multiplier'!T$1),0)</f>
        <v>0</v>
      </c>
      <c r="U41" s="136">
        <f>$C41*VLOOKUP($A41,'Non-energy Multiplier'!$A$1:$AQ$44,COLUMN('Non-energy Multiplier'!U$1),0)</f>
        <v>0</v>
      </c>
      <c r="V41" s="136">
        <f>$C41*VLOOKUP($A41,'Non-energy Multiplier'!$A$1:$AQ$44,COLUMN('Non-energy Multiplier'!V$1),0)</f>
        <v>0</v>
      </c>
      <c r="W41" s="136">
        <f>$C41*VLOOKUP($A41,'Non-energy Multiplier'!$A$1:$AQ$44,COLUMN('Non-energy Multiplier'!W$1),0)</f>
        <v>0</v>
      </c>
      <c r="X41" s="136">
        <f>$C41*VLOOKUP($A41,'Non-energy Multiplier'!$A$1:$AQ$44,COLUMN('Non-energy Multiplier'!X$1),0)</f>
        <v>0</v>
      </c>
      <c r="Y41" s="136">
        <f>$C41*VLOOKUP($A41,'Non-energy Multiplier'!$A$1:$AQ$44,COLUMN('Non-energy Multiplier'!Y$1),0)</f>
        <v>0</v>
      </c>
      <c r="Z41" s="136">
        <f>$C41*VLOOKUP($A41,'Non-energy Multiplier'!$A$1:$AQ$44,COLUMN('Non-energy Multiplier'!Z$1),0)</f>
        <v>0</v>
      </c>
      <c r="AA41" s="136">
        <f>$C41*VLOOKUP($A41,'Non-energy Multiplier'!$A$1:$AQ$44,COLUMN('Non-energy Multiplier'!AA$1),0)</f>
        <v>0</v>
      </c>
      <c r="AB41" s="136">
        <f>$C41*VLOOKUP($A41,'Non-energy Multiplier'!$A$1:$AQ$44,COLUMN('Non-energy Multiplier'!AB$1),0)</f>
        <v>0</v>
      </c>
      <c r="AC41" s="136">
        <f>$C41*VLOOKUP($A41,'Non-energy Multiplier'!$A$1:$AQ$44,COLUMN('Non-energy Multiplier'!AC$1),0)</f>
        <v>0</v>
      </c>
      <c r="AD41" s="136">
        <f>$C41*VLOOKUP($A41,'Non-energy Multiplier'!$A$1:$AQ$44,COLUMN('Non-energy Multiplier'!AD$1),0)</f>
        <v>0</v>
      </c>
      <c r="AE41" s="136">
        <f>$C41*VLOOKUP($A41,'Non-energy Multiplier'!$A$1:$AQ$44,COLUMN('Non-energy Multiplier'!AE$1),0)</f>
        <v>0</v>
      </c>
      <c r="AF41" s="136">
        <f>$C41*VLOOKUP($A41,'Non-energy Multiplier'!$A$1:$AQ$44,COLUMN('Non-energy Multiplier'!AF$1),0)</f>
        <v>0</v>
      </c>
      <c r="AG41" s="136">
        <f>$C41*VLOOKUP($A41,'Non-energy Multiplier'!$A$1:$AQ$44,COLUMN('Non-energy Multiplier'!AG$1),0)</f>
        <v>0</v>
      </c>
      <c r="AH41" s="136">
        <f>$C41*VLOOKUP($A41,'Non-energy Multiplier'!$A$1:$AQ$44,COLUMN('Non-energy Multiplier'!AH$1),0)</f>
        <v>0</v>
      </c>
      <c r="AI41" s="136">
        <f>$C41*VLOOKUP($A41,'Non-energy Multiplier'!$A$1:$AQ$44,COLUMN('Non-energy Multiplier'!AI$1),0)</f>
        <v>0</v>
      </c>
      <c r="AJ41" s="136">
        <f>$C41*VLOOKUP($A41,'Non-energy Multiplier'!$A$1:$AQ$44,COLUMN('Non-energy Multiplier'!AJ$1),0)</f>
        <v>0</v>
      </c>
      <c r="AK41" s="136">
        <f>$C41*VLOOKUP($A41,'Non-energy Multiplier'!$A$1:$AQ$44,COLUMN('Non-energy Multiplier'!AK$1),0)</f>
        <v>0</v>
      </c>
      <c r="AL41" s="136">
        <f>$C41*VLOOKUP($A41,'Non-energy Multiplier'!$A$1:$AQ$44,COLUMN('Non-energy Multiplier'!AL$1),0)</f>
        <v>0</v>
      </c>
      <c r="AM41" s="136">
        <f>$C41*VLOOKUP($A41,'Non-energy Multiplier'!$A$1:$AQ$44,COLUMN('Non-energy Multiplier'!AM$1),0)</f>
        <v>0</v>
      </c>
      <c r="AN41" s="136">
        <f>$C41*VLOOKUP($A41,'Non-energy Multiplier'!$A$1:$AQ$44,COLUMN('Non-energy Multiplier'!AN$1),0)</f>
        <v>0</v>
      </c>
      <c r="AO41" s="136">
        <f>$C41*VLOOKUP($A41,'Non-energy Multiplier'!$A$1:$AQ$44,COLUMN('Non-energy Multiplier'!AO$1),0)</f>
        <v>0</v>
      </c>
      <c r="AP41" s="136">
        <f>$C41*VLOOKUP($A41,'Non-energy Multiplier'!$A$1:$AQ$44,COLUMN('Non-energy Multiplier'!AP$1),0)</f>
        <v>0</v>
      </c>
      <c r="AQ41" s="136">
        <f>$C41*VLOOKUP($A41,'Non-energy Multiplier'!$A$1:$AQ$44,COLUMN('Non-energy Multiplier'!AQ$1),0)</f>
        <v>0</v>
      </c>
      <c r="AR41" s="136">
        <f>VLOOKUP($A41,'Sector Match'!$A$1:$B$43,2,0)</f>
        <v>0</v>
      </c>
    </row>
    <row r="42" spans="1:44" x14ac:dyDescent="0.2">
      <c r="A42" s="12" t="s">
        <v>40</v>
      </c>
      <c r="B42" s="136">
        <f>'Non-energy Use 2019'!H155</f>
        <v>19538859957034.375</v>
      </c>
      <c r="C42" s="136">
        <f>'Non-energy Use 2020'!H154</f>
        <v>70044810044890</v>
      </c>
      <c r="D42" s="136">
        <f>$C42*VLOOKUP($A42,'Non-energy Multiplier'!$A$1:$AQ$44,COLUMN('Non-energy Multiplier'!D$1),0)</f>
        <v>86130220391824.422</v>
      </c>
      <c r="E42" s="136">
        <f>$C42*VLOOKUP($A42,'Non-energy Multiplier'!$A$1:$AQ$44,COLUMN('Non-energy Multiplier'!E$1),0)</f>
        <v>93005943709212.781</v>
      </c>
      <c r="F42" s="136">
        <f>$C42*VLOOKUP($A42,'Non-energy Multiplier'!$A$1:$AQ$44,COLUMN('Non-energy Multiplier'!F$1),0)</f>
        <v>97245863355279.125</v>
      </c>
      <c r="G42" s="136">
        <f>$C42*VLOOKUP($A42,'Non-energy Multiplier'!$A$1:$AQ$44,COLUMN('Non-energy Multiplier'!G$1),0)</f>
        <v>108107492018894.08</v>
      </c>
      <c r="H42" s="136">
        <f>$C42*VLOOKUP($A42,'Non-energy Multiplier'!$A$1:$AQ$44,COLUMN('Non-energy Multiplier'!H$1),0)</f>
        <v>122551804069683.14</v>
      </c>
      <c r="I42" s="136">
        <f>$C42*VLOOKUP($A42,'Non-energy Multiplier'!$A$1:$AQ$44,COLUMN('Non-energy Multiplier'!I$1),0)</f>
        <v>136914276819262.81</v>
      </c>
      <c r="J42" s="136">
        <f>$C42*VLOOKUP($A42,'Non-energy Multiplier'!$A$1:$AQ$44,COLUMN('Non-energy Multiplier'!J$1),0)</f>
        <v>150228379007505.94</v>
      </c>
      <c r="K42" s="136">
        <f>$C42*VLOOKUP($A42,'Non-energy Multiplier'!$A$1:$AQ$44,COLUMN('Non-energy Multiplier'!K$1),0)</f>
        <v>162580838948686.78</v>
      </c>
      <c r="L42" s="136">
        <f>$C42*VLOOKUP($A42,'Non-energy Multiplier'!$A$1:$AQ$44,COLUMN('Non-energy Multiplier'!L$1),0)</f>
        <v>174277287803263.78</v>
      </c>
      <c r="M42" s="136">
        <f>$C42*VLOOKUP($A42,'Non-energy Multiplier'!$A$1:$AQ$44,COLUMN('Non-energy Multiplier'!M$1),0)</f>
        <v>185825879327099.25</v>
      </c>
      <c r="N42" s="136">
        <f>$C42*VLOOKUP($A42,'Non-energy Multiplier'!$A$1:$AQ$44,COLUMN('Non-energy Multiplier'!N$1),0)</f>
        <v>197785336567955.81</v>
      </c>
      <c r="O42" s="136">
        <f>$C42*VLOOKUP($A42,'Non-energy Multiplier'!$A$1:$AQ$44,COLUMN('Non-energy Multiplier'!O$1),0)</f>
        <v>210274879999014.13</v>
      </c>
      <c r="P42" s="136">
        <f>$C42*VLOOKUP($A42,'Non-energy Multiplier'!$A$1:$AQ$44,COLUMN('Non-energy Multiplier'!P$1),0)</f>
        <v>223284010886356.66</v>
      </c>
      <c r="Q42" s="136">
        <f>$C42*VLOOKUP($A42,'Non-energy Multiplier'!$A$1:$AQ$44,COLUMN('Non-energy Multiplier'!Q$1),0)</f>
        <v>236797058223808.47</v>
      </c>
      <c r="R42" s="136">
        <f>$C42*VLOOKUP($A42,'Non-energy Multiplier'!$A$1:$AQ$44,COLUMN('Non-energy Multiplier'!R$1),0)</f>
        <v>250792732006489.47</v>
      </c>
      <c r="S42" s="136">
        <f>$C42*VLOOKUP($A42,'Non-energy Multiplier'!$A$1:$AQ$44,COLUMN('Non-energy Multiplier'!S$1),0)</f>
        <v>265243527113481.47</v>
      </c>
      <c r="T42" s="136">
        <f>$C42*VLOOKUP($A42,'Non-energy Multiplier'!$A$1:$AQ$44,COLUMN('Non-energy Multiplier'!T$1),0)</f>
        <v>280114740283368.56</v>
      </c>
      <c r="U42" s="136">
        <f>$C42*VLOOKUP($A42,'Non-energy Multiplier'!$A$1:$AQ$44,COLUMN('Non-energy Multiplier'!U$1),0)</f>
        <v>295364494756501.38</v>
      </c>
      <c r="V42" s="136">
        <f>$C42*VLOOKUP($A42,'Non-energy Multiplier'!$A$1:$AQ$44,COLUMN('Non-energy Multiplier'!V$1),0)</f>
        <v>310943588557723.81</v>
      </c>
      <c r="W42" s="136">
        <f>$C42*VLOOKUP($A42,'Non-energy Multiplier'!$A$1:$AQ$44,COLUMN('Non-energy Multiplier'!W$1),0)</f>
        <v>326795263353822.56</v>
      </c>
      <c r="X42" s="136">
        <f>$C42*VLOOKUP($A42,'Non-energy Multiplier'!$A$1:$AQ$44,COLUMN('Non-energy Multiplier'!X$1),0)</f>
        <v>342855060983005.25</v>
      </c>
      <c r="Y42" s="136">
        <f>$C42*VLOOKUP($A42,'Non-energy Multiplier'!$A$1:$AQ$44,COLUMN('Non-energy Multiplier'!Y$1),0)</f>
        <v>359050781840677.69</v>
      </c>
      <c r="Z42" s="136">
        <f>$C42*VLOOKUP($A42,'Non-energy Multiplier'!$A$1:$AQ$44,COLUMN('Non-energy Multiplier'!Z$1),0)</f>
        <v>375302558949598.25</v>
      </c>
      <c r="AA42" s="136">
        <f>$C42*VLOOKUP($A42,'Non-energy Multiplier'!$A$1:$AQ$44,COLUMN('Non-energy Multiplier'!AA$1),0)</f>
        <v>391523060758295.25</v>
      </c>
      <c r="AB42" s="136">
        <f>$C42*VLOOKUP($A42,'Non-energy Multiplier'!$A$1:$AQ$44,COLUMN('Non-energy Multiplier'!AB$1),0)</f>
        <v>407617834456594.38</v>
      </c>
      <c r="AC42" s="136">
        <f>$C42*VLOOKUP($A42,'Non-energy Multiplier'!$A$1:$AQ$44,COLUMN('Non-energy Multiplier'!AC$1),0)</f>
        <v>423485799838080.25</v>
      </c>
      <c r="AD42" s="136">
        <f>$C42*VLOOKUP($A42,'Non-energy Multiplier'!$A$1:$AQ$44,COLUMN('Non-energy Multiplier'!AD$1),0)</f>
        <v>439019901455892.44</v>
      </c>
      <c r="AE42" s="136">
        <f>$C42*VLOOKUP($A42,'Non-energy Multiplier'!$A$1:$AQ$44,COLUMN('Non-energy Multiplier'!AE$1),0)</f>
        <v>454107924005971.5</v>
      </c>
      <c r="AF42" s="136">
        <f>$C42*VLOOKUP($A42,'Non-energy Multiplier'!$A$1:$AQ$44,COLUMN('Non-energy Multiplier'!AF$1),0)</f>
        <v>468633472544635.44</v>
      </c>
      <c r="AG42" s="136">
        <f>$C42*VLOOKUP($A42,'Non-energy Multiplier'!$A$1:$AQ$44,COLUMN('Non-energy Multiplier'!AG$1),0)</f>
        <v>482477115340434.13</v>
      </c>
      <c r="AH42" s="136">
        <f>$C42*VLOOKUP($A42,'Non-energy Multiplier'!$A$1:$AQ$44,COLUMN('Non-energy Multiplier'!AH$1),0)</f>
        <v>495517682931701.88</v>
      </c>
      <c r="AI42" s="136">
        <f>$C42*VLOOKUP($A42,'Non-energy Multiplier'!$A$1:$AQ$44,COLUMN('Non-energy Multiplier'!AI$1),0)</f>
        <v>507633712393577.31</v>
      </c>
      <c r="AJ42" s="136">
        <f>$C42*VLOOKUP($A42,'Non-energy Multiplier'!$A$1:$AQ$44,COLUMN('Non-energy Multiplier'!AJ$1),0)</f>
        <v>518705021018238.19</v>
      </c>
      <c r="AK42" s="136">
        <f>$C42*VLOOKUP($A42,'Non-energy Multiplier'!$A$1:$AQ$44,COLUMN('Non-energy Multiplier'!AK$1),0)</f>
        <v>528614388710369.94</v>
      </c>
      <c r="AL42" s="136">
        <f>$C42*VLOOKUP($A42,'Non-energy Multiplier'!$A$1:$AQ$44,COLUMN('Non-energy Multiplier'!AL$1),0)</f>
        <v>537249323548375.38</v>
      </c>
      <c r="AM42" s="136">
        <f>$C42*VLOOKUP($A42,'Non-energy Multiplier'!$A$1:$AQ$44,COLUMN('Non-energy Multiplier'!AM$1),0)</f>
        <v>544503880330818.88</v>
      </c>
      <c r="AN42" s="136">
        <f>$C42*VLOOKUP($A42,'Non-energy Multiplier'!$A$1:$AQ$44,COLUMN('Non-energy Multiplier'!AN$1),0)</f>
        <v>550280497700490.06</v>
      </c>
      <c r="AO42" s="136">
        <f>$C42*VLOOKUP($A42,'Non-energy Multiplier'!$A$1:$AQ$44,COLUMN('Non-energy Multiplier'!AO$1),0)</f>
        <v>554491815805951.31</v>
      </c>
      <c r="AP42" s="136">
        <f>$C42*VLOOKUP($A42,'Non-energy Multiplier'!$A$1:$AQ$44,COLUMN('Non-energy Multiplier'!AP$1),0)</f>
        <v>557062433612992.56</v>
      </c>
      <c r="AQ42" s="136">
        <f>$C42*VLOOKUP($A42,'Non-energy Multiplier'!$A$1:$AQ$44,COLUMN('Non-energy Multiplier'!AQ$1),0)</f>
        <v>557930563097840.94</v>
      </c>
      <c r="AR42" s="136" t="str">
        <f>VLOOKUP($A42,'Sector Match'!$A$1:$B$43,2,0)</f>
        <v>energy pipelines and gas processing 352T353</v>
      </c>
    </row>
    <row r="43" spans="1:44" x14ac:dyDescent="0.2">
      <c r="A43" s="37" t="s">
        <v>41</v>
      </c>
      <c r="B43" s="136">
        <f>'Non-energy Use 2019'!H156</f>
        <v>0</v>
      </c>
      <c r="C43" s="136">
        <f>'Non-energy Use 2020'!H155</f>
        <v>0</v>
      </c>
      <c r="D43" s="136">
        <f>$C43*VLOOKUP($A43,'Non-energy Multiplier'!$A$1:$AQ$44,COLUMN('Non-energy Multiplier'!D$1),0)</f>
        <v>0</v>
      </c>
      <c r="E43" s="136">
        <f>$C43*VLOOKUP($A43,'Non-energy Multiplier'!$A$1:$AQ$44,COLUMN('Non-energy Multiplier'!E$1),0)</f>
        <v>0</v>
      </c>
      <c r="F43" s="136">
        <f>$C43*VLOOKUP($A43,'Non-energy Multiplier'!$A$1:$AQ$44,COLUMN('Non-energy Multiplier'!F$1),0)</f>
        <v>0</v>
      </c>
      <c r="G43" s="136">
        <f>$C43*VLOOKUP($A43,'Non-energy Multiplier'!$A$1:$AQ$44,COLUMN('Non-energy Multiplier'!G$1),0)</f>
        <v>0</v>
      </c>
      <c r="H43" s="136">
        <f>$C43*VLOOKUP($A43,'Non-energy Multiplier'!$A$1:$AQ$44,COLUMN('Non-energy Multiplier'!H$1),0)</f>
        <v>0</v>
      </c>
      <c r="I43" s="136">
        <f>$C43*VLOOKUP($A43,'Non-energy Multiplier'!$A$1:$AQ$44,COLUMN('Non-energy Multiplier'!I$1),0)</f>
        <v>0</v>
      </c>
      <c r="J43" s="136">
        <f>$C43*VLOOKUP($A43,'Non-energy Multiplier'!$A$1:$AQ$44,COLUMN('Non-energy Multiplier'!J$1),0)</f>
        <v>0</v>
      </c>
      <c r="K43" s="136">
        <f>$C43*VLOOKUP($A43,'Non-energy Multiplier'!$A$1:$AQ$44,COLUMN('Non-energy Multiplier'!K$1),0)</f>
        <v>0</v>
      </c>
      <c r="L43" s="136">
        <f>$C43*VLOOKUP($A43,'Non-energy Multiplier'!$A$1:$AQ$44,COLUMN('Non-energy Multiplier'!L$1),0)</f>
        <v>0</v>
      </c>
      <c r="M43" s="136">
        <f>$C43*VLOOKUP($A43,'Non-energy Multiplier'!$A$1:$AQ$44,COLUMN('Non-energy Multiplier'!M$1),0)</f>
        <v>0</v>
      </c>
      <c r="N43" s="136">
        <f>$C43*VLOOKUP($A43,'Non-energy Multiplier'!$A$1:$AQ$44,COLUMN('Non-energy Multiplier'!N$1),0)</f>
        <v>0</v>
      </c>
      <c r="O43" s="136">
        <f>$C43*VLOOKUP($A43,'Non-energy Multiplier'!$A$1:$AQ$44,COLUMN('Non-energy Multiplier'!O$1),0)</f>
        <v>0</v>
      </c>
      <c r="P43" s="136">
        <f>$C43*VLOOKUP($A43,'Non-energy Multiplier'!$A$1:$AQ$44,COLUMN('Non-energy Multiplier'!P$1),0)</f>
        <v>0</v>
      </c>
      <c r="Q43" s="136">
        <f>$C43*VLOOKUP($A43,'Non-energy Multiplier'!$A$1:$AQ$44,COLUMN('Non-energy Multiplier'!Q$1),0)</f>
        <v>0</v>
      </c>
      <c r="R43" s="136">
        <f>$C43*VLOOKUP($A43,'Non-energy Multiplier'!$A$1:$AQ$44,COLUMN('Non-energy Multiplier'!R$1),0)</f>
        <v>0</v>
      </c>
      <c r="S43" s="136">
        <f>$C43*VLOOKUP($A43,'Non-energy Multiplier'!$A$1:$AQ$44,COLUMN('Non-energy Multiplier'!S$1),0)</f>
        <v>0</v>
      </c>
      <c r="T43" s="136">
        <f>$C43*VLOOKUP($A43,'Non-energy Multiplier'!$A$1:$AQ$44,COLUMN('Non-energy Multiplier'!T$1),0)</f>
        <v>0</v>
      </c>
      <c r="U43" s="136">
        <f>$C43*VLOOKUP($A43,'Non-energy Multiplier'!$A$1:$AQ$44,COLUMN('Non-energy Multiplier'!U$1),0)</f>
        <v>0</v>
      </c>
      <c r="V43" s="136">
        <f>$C43*VLOOKUP($A43,'Non-energy Multiplier'!$A$1:$AQ$44,COLUMN('Non-energy Multiplier'!V$1),0)</f>
        <v>0</v>
      </c>
      <c r="W43" s="136">
        <f>$C43*VLOOKUP($A43,'Non-energy Multiplier'!$A$1:$AQ$44,COLUMN('Non-energy Multiplier'!W$1),0)</f>
        <v>0</v>
      </c>
      <c r="X43" s="136">
        <f>$C43*VLOOKUP($A43,'Non-energy Multiplier'!$A$1:$AQ$44,COLUMN('Non-energy Multiplier'!X$1),0)</f>
        <v>0</v>
      </c>
      <c r="Y43" s="136">
        <f>$C43*VLOOKUP($A43,'Non-energy Multiplier'!$A$1:$AQ$44,COLUMN('Non-energy Multiplier'!Y$1),0)</f>
        <v>0</v>
      </c>
      <c r="Z43" s="136">
        <f>$C43*VLOOKUP($A43,'Non-energy Multiplier'!$A$1:$AQ$44,COLUMN('Non-energy Multiplier'!Z$1),0)</f>
        <v>0</v>
      </c>
      <c r="AA43" s="136">
        <f>$C43*VLOOKUP($A43,'Non-energy Multiplier'!$A$1:$AQ$44,COLUMN('Non-energy Multiplier'!AA$1),0)</f>
        <v>0</v>
      </c>
      <c r="AB43" s="136">
        <f>$C43*VLOOKUP($A43,'Non-energy Multiplier'!$A$1:$AQ$44,COLUMN('Non-energy Multiplier'!AB$1),0)</f>
        <v>0</v>
      </c>
      <c r="AC43" s="136">
        <f>$C43*VLOOKUP($A43,'Non-energy Multiplier'!$A$1:$AQ$44,COLUMN('Non-energy Multiplier'!AC$1),0)</f>
        <v>0</v>
      </c>
      <c r="AD43" s="136">
        <f>$C43*VLOOKUP($A43,'Non-energy Multiplier'!$A$1:$AQ$44,COLUMN('Non-energy Multiplier'!AD$1),0)</f>
        <v>0</v>
      </c>
      <c r="AE43" s="136">
        <f>$C43*VLOOKUP($A43,'Non-energy Multiplier'!$A$1:$AQ$44,COLUMN('Non-energy Multiplier'!AE$1),0)</f>
        <v>0</v>
      </c>
      <c r="AF43" s="136">
        <f>$C43*VLOOKUP($A43,'Non-energy Multiplier'!$A$1:$AQ$44,COLUMN('Non-energy Multiplier'!AF$1),0)</f>
        <v>0</v>
      </c>
      <c r="AG43" s="136">
        <f>$C43*VLOOKUP($A43,'Non-energy Multiplier'!$A$1:$AQ$44,COLUMN('Non-energy Multiplier'!AG$1),0)</f>
        <v>0</v>
      </c>
      <c r="AH43" s="136">
        <f>$C43*VLOOKUP($A43,'Non-energy Multiplier'!$A$1:$AQ$44,COLUMN('Non-energy Multiplier'!AH$1),0)</f>
        <v>0</v>
      </c>
      <c r="AI43" s="136">
        <f>$C43*VLOOKUP($A43,'Non-energy Multiplier'!$A$1:$AQ$44,COLUMN('Non-energy Multiplier'!AI$1),0)</f>
        <v>0</v>
      </c>
      <c r="AJ43" s="136">
        <f>$C43*VLOOKUP($A43,'Non-energy Multiplier'!$A$1:$AQ$44,COLUMN('Non-energy Multiplier'!AJ$1),0)</f>
        <v>0</v>
      </c>
      <c r="AK43" s="136">
        <f>$C43*VLOOKUP($A43,'Non-energy Multiplier'!$A$1:$AQ$44,COLUMN('Non-energy Multiplier'!AK$1),0)</f>
        <v>0</v>
      </c>
      <c r="AL43" s="136">
        <f>$C43*VLOOKUP($A43,'Non-energy Multiplier'!$A$1:$AQ$44,COLUMN('Non-energy Multiplier'!AL$1),0)</f>
        <v>0</v>
      </c>
      <c r="AM43" s="136">
        <f>$C43*VLOOKUP($A43,'Non-energy Multiplier'!$A$1:$AQ$44,COLUMN('Non-energy Multiplier'!AM$1),0)</f>
        <v>0</v>
      </c>
      <c r="AN43" s="136">
        <f>$C43*VLOOKUP($A43,'Non-energy Multiplier'!$A$1:$AQ$44,COLUMN('Non-energy Multiplier'!AN$1),0)</f>
        <v>0</v>
      </c>
      <c r="AO43" s="136">
        <f>$C43*VLOOKUP($A43,'Non-energy Multiplier'!$A$1:$AQ$44,COLUMN('Non-energy Multiplier'!AO$1),0)</f>
        <v>0</v>
      </c>
      <c r="AP43" s="136">
        <f>$C43*VLOOKUP($A43,'Non-energy Multiplier'!$A$1:$AQ$44,COLUMN('Non-energy Multiplier'!AP$1),0)</f>
        <v>0</v>
      </c>
      <c r="AQ43" s="136">
        <f>$C43*VLOOKUP($A43,'Non-energy Multiplier'!$A$1:$AQ$44,COLUMN('Non-energy Multiplier'!AQ$1),0)</f>
        <v>0</v>
      </c>
      <c r="AR43" s="136" t="str">
        <f>VLOOKUP($A43,'Sector Match'!$A$1:$B$43,2,0)</f>
        <v>water and waste 36T39</v>
      </c>
    </row>
    <row r="44" spans="1:44" x14ac:dyDescent="0.2">
      <c r="A44" s="76" t="s">
        <v>123</v>
      </c>
      <c r="B44" s="224">
        <f>'Non-energy Use 2019'!H157</f>
        <v>0</v>
      </c>
      <c r="C44" s="224">
        <f>'Non-energy Use 2020'!H156</f>
        <v>0</v>
      </c>
      <c r="D44" s="224">
        <f>$C44*VLOOKUP($A44,'Non-energy Multiplier'!$A$1:$AQ$44,COLUMN('Non-energy Multiplier'!D$1),0)</f>
        <v>0</v>
      </c>
      <c r="E44" s="224">
        <f>$C44*VLOOKUP($A44,'Non-energy Multiplier'!$A$1:$AQ$44,COLUMN('Non-energy Multiplier'!E$1),0)</f>
        <v>0</v>
      </c>
      <c r="F44" s="224">
        <f>$C44*VLOOKUP($A44,'Non-energy Multiplier'!$A$1:$AQ$44,COLUMN('Non-energy Multiplier'!F$1),0)</f>
        <v>0</v>
      </c>
      <c r="G44" s="224">
        <f>$C44*VLOOKUP($A44,'Non-energy Multiplier'!$A$1:$AQ$44,COLUMN('Non-energy Multiplier'!G$1),0)</f>
        <v>0</v>
      </c>
      <c r="H44" s="224">
        <f>$C44*VLOOKUP($A44,'Non-energy Multiplier'!$A$1:$AQ$44,COLUMN('Non-energy Multiplier'!H$1),0)</f>
        <v>0</v>
      </c>
      <c r="I44" s="224">
        <f>$C44*VLOOKUP($A44,'Non-energy Multiplier'!$A$1:$AQ$44,COLUMN('Non-energy Multiplier'!I$1),0)</f>
        <v>0</v>
      </c>
      <c r="J44" s="224">
        <f>$C44*VLOOKUP($A44,'Non-energy Multiplier'!$A$1:$AQ$44,COLUMN('Non-energy Multiplier'!J$1),0)</f>
        <v>0</v>
      </c>
      <c r="K44" s="224">
        <f>$C44*VLOOKUP($A44,'Non-energy Multiplier'!$A$1:$AQ$44,COLUMN('Non-energy Multiplier'!K$1),0)</f>
        <v>0</v>
      </c>
      <c r="L44" s="224">
        <f>$C44*VLOOKUP($A44,'Non-energy Multiplier'!$A$1:$AQ$44,COLUMN('Non-energy Multiplier'!L$1),0)</f>
        <v>0</v>
      </c>
      <c r="M44" s="224">
        <f>$C44*VLOOKUP($A44,'Non-energy Multiplier'!$A$1:$AQ$44,COLUMN('Non-energy Multiplier'!M$1),0)</f>
        <v>0</v>
      </c>
      <c r="N44" s="224">
        <f>$C44*VLOOKUP($A44,'Non-energy Multiplier'!$A$1:$AQ$44,COLUMN('Non-energy Multiplier'!N$1),0)</f>
        <v>0</v>
      </c>
      <c r="O44" s="224">
        <f>$C44*VLOOKUP($A44,'Non-energy Multiplier'!$A$1:$AQ$44,COLUMN('Non-energy Multiplier'!O$1),0)</f>
        <v>0</v>
      </c>
      <c r="P44" s="224">
        <f>$C44*VLOOKUP($A44,'Non-energy Multiplier'!$A$1:$AQ$44,COLUMN('Non-energy Multiplier'!P$1),0)</f>
        <v>0</v>
      </c>
      <c r="Q44" s="224">
        <f>$C44*VLOOKUP($A44,'Non-energy Multiplier'!$A$1:$AQ$44,COLUMN('Non-energy Multiplier'!Q$1),0)</f>
        <v>0</v>
      </c>
      <c r="R44" s="224">
        <f>$C44*VLOOKUP($A44,'Non-energy Multiplier'!$A$1:$AQ$44,COLUMN('Non-energy Multiplier'!R$1),0)</f>
        <v>0</v>
      </c>
      <c r="S44" s="224">
        <f>$C44*VLOOKUP($A44,'Non-energy Multiplier'!$A$1:$AQ$44,COLUMN('Non-energy Multiplier'!S$1),0)</f>
        <v>0</v>
      </c>
      <c r="T44" s="224">
        <f>$C44*VLOOKUP($A44,'Non-energy Multiplier'!$A$1:$AQ$44,COLUMN('Non-energy Multiplier'!T$1),0)</f>
        <v>0</v>
      </c>
      <c r="U44" s="224">
        <f>$C44*VLOOKUP($A44,'Non-energy Multiplier'!$A$1:$AQ$44,COLUMN('Non-energy Multiplier'!U$1),0)</f>
        <v>0</v>
      </c>
      <c r="V44" s="224">
        <f>$C44*VLOOKUP($A44,'Non-energy Multiplier'!$A$1:$AQ$44,COLUMN('Non-energy Multiplier'!V$1),0)</f>
        <v>0</v>
      </c>
      <c r="W44" s="224">
        <f>$C44*VLOOKUP($A44,'Non-energy Multiplier'!$A$1:$AQ$44,COLUMN('Non-energy Multiplier'!W$1),0)</f>
        <v>0</v>
      </c>
      <c r="X44" s="224">
        <f>$C44*VLOOKUP($A44,'Non-energy Multiplier'!$A$1:$AQ$44,COLUMN('Non-energy Multiplier'!X$1),0)</f>
        <v>0</v>
      </c>
      <c r="Y44" s="224">
        <f>$C44*VLOOKUP($A44,'Non-energy Multiplier'!$A$1:$AQ$44,COLUMN('Non-energy Multiplier'!Y$1),0)</f>
        <v>0</v>
      </c>
      <c r="Z44" s="224">
        <f>$C44*VLOOKUP($A44,'Non-energy Multiplier'!$A$1:$AQ$44,COLUMN('Non-energy Multiplier'!Z$1),0)</f>
        <v>0</v>
      </c>
      <c r="AA44" s="224">
        <f>$C44*VLOOKUP($A44,'Non-energy Multiplier'!$A$1:$AQ$44,COLUMN('Non-energy Multiplier'!AA$1),0)</f>
        <v>0</v>
      </c>
      <c r="AB44" s="224">
        <f>$C44*VLOOKUP($A44,'Non-energy Multiplier'!$A$1:$AQ$44,COLUMN('Non-energy Multiplier'!AB$1),0)</f>
        <v>0</v>
      </c>
      <c r="AC44" s="224">
        <f>$C44*VLOOKUP($A44,'Non-energy Multiplier'!$A$1:$AQ$44,COLUMN('Non-energy Multiplier'!AC$1),0)</f>
        <v>0</v>
      </c>
      <c r="AD44" s="224">
        <f>$C44*VLOOKUP($A44,'Non-energy Multiplier'!$A$1:$AQ$44,COLUMN('Non-energy Multiplier'!AD$1),0)</f>
        <v>0</v>
      </c>
      <c r="AE44" s="224">
        <f>$C44*VLOOKUP($A44,'Non-energy Multiplier'!$A$1:$AQ$44,COLUMN('Non-energy Multiplier'!AE$1),0)</f>
        <v>0</v>
      </c>
      <c r="AF44" s="224">
        <f>$C44*VLOOKUP($A44,'Non-energy Multiplier'!$A$1:$AQ$44,COLUMN('Non-energy Multiplier'!AF$1),0)</f>
        <v>0</v>
      </c>
      <c r="AG44" s="224">
        <f>$C44*VLOOKUP($A44,'Non-energy Multiplier'!$A$1:$AQ$44,COLUMN('Non-energy Multiplier'!AG$1),0)</f>
        <v>0</v>
      </c>
      <c r="AH44" s="224">
        <f>$C44*VLOOKUP($A44,'Non-energy Multiplier'!$A$1:$AQ$44,COLUMN('Non-energy Multiplier'!AH$1),0)</f>
        <v>0</v>
      </c>
      <c r="AI44" s="224">
        <f>$C44*VLOOKUP($A44,'Non-energy Multiplier'!$A$1:$AQ$44,COLUMN('Non-energy Multiplier'!AI$1),0)</f>
        <v>0</v>
      </c>
      <c r="AJ44" s="224">
        <f>$C44*VLOOKUP($A44,'Non-energy Multiplier'!$A$1:$AQ$44,COLUMN('Non-energy Multiplier'!AJ$1),0)</f>
        <v>0</v>
      </c>
      <c r="AK44" s="224">
        <f>$C44*VLOOKUP($A44,'Non-energy Multiplier'!$A$1:$AQ$44,COLUMN('Non-energy Multiplier'!AK$1),0)</f>
        <v>0</v>
      </c>
      <c r="AL44" s="224">
        <f>$C44*VLOOKUP($A44,'Non-energy Multiplier'!$A$1:$AQ$44,COLUMN('Non-energy Multiplier'!AL$1),0)</f>
        <v>0</v>
      </c>
      <c r="AM44" s="224">
        <f>$C44*VLOOKUP($A44,'Non-energy Multiplier'!$A$1:$AQ$44,COLUMN('Non-energy Multiplier'!AM$1),0)</f>
        <v>0</v>
      </c>
      <c r="AN44" s="224">
        <f>$C44*VLOOKUP($A44,'Non-energy Multiplier'!$A$1:$AQ$44,COLUMN('Non-energy Multiplier'!AN$1),0)</f>
        <v>0</v>
      </c>
      <c r="AO44" s="224">
        <f>$C44*VLOOKUP($A44,'Non-energy Multiplier'!$A$1:$AQ$44,COLUMN('Non-energy Multiplier'!AO$1),0)</f>
        <v>0</v>
      </c>
      <c r="AP44" s="224">
        <f>$C44*VLOOKUP($A44,'Non-energy Multiplier'!$A$1:$AQ$44,COLUMN('Non-energy Multiplier'!AP$1),0)</f>
        <v>0</v>
      </c>
      <c r="AQ44" s="224">
        <f>$C44*VLOOKUP($A44,'Non-energy Multiplier'!$A$1:$AQ$44,COLUMN('Non-energy Multiplier'!AQ$1),0)</f>
        <v>0</v>
      </c>
      <c r="AR44" s="136" t="str">
        <f>VLOOKUP($A44,'Sector Match'!$A$1:$B$43,2,0)</f>
        <v>construction 41T43</v>
      </c>
    </row>
    <row r="49" spans="1:43" x14ac:dyDescent="0.2">
      <c r="B49" s="224">
        <v>2019</v>
      </c>
      <c r="C49" s="224">
        <v>2020</v>
      </c>
      <c r="D49" s="224">
        <v>2021</v>
      </c>
      <c r="E49" s="224">
        <v>2022</v>
      </c>
      <c r="F49" s="224">
        <v>2023</v>
      </c>
      <c r="G49" s="224">
        <v>2024</v>
      </c>
      <c r="H49" s="224">
        <v>2025</v>
      </c>
      <c r="I49" s="224">
        <v>2026</v>
      </c>
      <c r="J49" s="224">
        <v>2027</v>
      </c>
      <c r="K49" s="224">
        <v>2028</v>
      </c>
      <c r="L49" s="224">
        <v>2029</v>
      </c>
      <c r="M49" s="224">
        <v>2030</v>
      </c>
      <c r="N49" s="224">
        <v>2031</v>
      </c>
      <c r="O49" s="224">
        <v>2032</v>
      </c>
      <c r="P49" s="224">
        <v>2033</v>
      </c>
      <c r="Q49" s="224">
        <v>2034</v>
      </c>
      <c r="R49" s="224">
        <v>2035</v>
      </c>
      <c r="S49" s="224">
        <v>2036</v>
      </c>
      <c r="T49" s="224">
        <v>2037</v>
      </c>
      <c r="U49" s="224">
        <v>2038</v>
      </c>
      <c r="V49" s="224">
        <v>2039</v>
      </c>
      <c r="W49" s="224">
        <v>2040</v>
      </c>
      <c r="X49" s="224">
        <v>2041</v>
      </c>
      <c r="Y49" s="224">
        <v>2042</v>
      </c>
      <c r="Z49" s="224">
        <v>2043</v>
      </c>
      <c r="AA49" s="224">
        <v>2044</v>
      </c>
      <c r="AB49" s="224">
        <v>2045</v>
      </c>
      <c r="AC49" s="224">
        <v>2046</v>
      </c>
      <c r="AD49" s="224">
        <v>2047</v>
      </c>
      <c r="AE49" s="224">
        <v>2048</v>
      </c>
      <c r="AF49" s="224">
        <v>2049</v>
      </c>
      <c r="AG49" s="224">
        <v>2050</v>
      </c>
      <c r="AH49" s="224">
        <v>2051</v>
      </c>
      <c r="AI49" s="224">
        <v>2052</v>
      </c>
      <c r="AJ49" s="224">
        <v>2053</v>
      </c>
      <c r="AK49" s="224">
        <v>2054</v>
      </c>
      <c r="AL49" s="224">
        <v>2055</v>
      </c>
      <c r="AM49" s="224">
        <v>2056</v>
      </c>
      <c r="AN49" s="224">
        <v>2057</v>
      </c>
      <c r="AO49" s="224">
        <v>2058</v>
      </c>
      <c r="AP49" s="224">
        <v>2059</v>
      </c>
      <c r="AQ49" s="224">
        <v>2060</v>
      </c>
    </row>
    <row r="50" spans="1:43" x14ac:dyDescent="0.2">
      <c r="A50" s="106" t="s">
        <v>339</v>
      </c>
      <c r="B50" s="233">
        <f t="shared" ref="B50:B74" si="0">SUMIFS(B$2:B$44,$AR$2:$AR$44,$A50)</f>
        <v>0</v>
      </c>
      <c r="C50" s="233">
        <f t="shared" ref="C50:AQ56" si="1">SUMIFS(C$2:C$44,$AR$2:$AR$44,$A50)</f>
        <v>0</v>
      </c>
      <c r="D50" s="233">
        <f t="shared" si="1"/>
        <v>0</v>
      </c>
      <c r="E50" s="233">
        <f t="shared" si="1"/>
        <v>0</v>
      </c>
      <c r="F50" s="233">
        <f t="shared" si="1"/>
        <v>0</v>
      </c>
      <c r="G50" s="233">
        <f t="shared" si="1"/>
        <v>0</v>
      </c>
      <c r="H50" s="233">
        <f t="shared" si="1"/>
        <v>0</v>
      </c>
      <c r="I50" s="233">
        <f t="shared" si="1"/>
        <v>0</v>
      </c>
      <c r="J50" s="233">
        <f t="shared" si="1"/>
        <v>0</v>
      </c>
      <c r="K50" s="233">
        <f t="shared" si="1"/>
        <v>0</v>
      </c>
      <c r="L50" s="233">
        <f t="shared" si="1"/>
        <v>0</v>
      </c>
      <c r="M50" s="233">
        <f t="shared" si="1"/>
        <v>0</v>
      </c>
      <c r="N50" s="233">
        <f t="shared" si="1"/>
        <v>0</v>
      </c>
      <c r="O50" s="233">
        <f t="shared" si="1"/>
        <v>0</v>
      </c>
      <c r="P50" s="233">
        <f t="shared" si="1"/>
        <v>0</v>
      </c>
      <c r="Q50" s="233">
        <f t="shared" si="1"/>
        <v>0</v>
      </c>
      <c r="R50" s="233">
        <f t="shared" si="1"/>
        <v>0</v>
      </c>
      <c r="S50" s="233">
        <f t="shared" si="1"/>
        <v>0</v>
      </c>
      <c r="T50" s="233">
        <f t="shared" si="1"/>
        <v>0</v>
      </c>
      <c r="U50" s="233">
        <f t="shared" si="1"/>
        <v>0</v>
      </c>
      <c r="V50" s="233">
        <f t="shared" si="1"/>
        <v>0</v>
      </c>
      <c r="W50" s="233">
        <f t="shared" si="1"/>
        <v>0</v>
      </c>
      <c r="X50" s="233">
        <f t="shared" si="1"/>
        <v>0</v>
      </c>
      <c r="Y50" s="233">
        <f t="shared" si="1"/>
        <v>0</v>
      </c>
      <c r="Z50" s="233">
        <f t="shared" si="1"/>
        <v>0</v>
      </c>
      <c r="AA50" s="233">
        <f t="shared" si="1"/>
        <v>0</v>
      </c>
      <c r="AB50" s="233">
        <f t="shared" si="1"/>
        <v>0</v>
      </c>
      <c r="AC50" s="233">
        <f t="shared" si="1"/>
        <v>0</v>
      </c>
      <c r="AD50" s="233">
        <f t="shared" si="1"/>
        <v>0</v>
      </c>
      <c r="AE50" s="233">
        <f t="shared" si="1"/>
        <v>0</v>
      </c>
      <c r="AF50" s="233">
        <f t="shared" si="1"/>
        <v>0</v>
      </c>
      <c r="AG50" s="233">
        <f t="shared" si="1"/>
        <v>0</v>
      </c>
      <c r="AH50" s="233">
        <f t="shared" si="1"/>
        <v>0</v>
      </c>
      <c r="AI50" s="233">
        <f t="shared" si="1"/>
        <v>0</v>
      </c>
      <c r="AJ50" s="233">
        <f t="shared" si="1"/>
        <v>0</v>
      </c>
      <c r="AK50" s="233">
        <f t="shared" si="1"/>
        <v>0</v>
      </c>
      <c r="AL50" s="233">
        <f t="shared" si="1"/>
        <v>0</v>
      </c>
      <c r="AM50" s="233">
        <f t="shared" si="1"/>
        <v>0</v>
      </c>
      <c r="AN50" s="233">
        <f t="shared" si="1"/>
        <v>0</v>
      </c>
      <c r="AO50" s="233">
        <f t="shared" si="1"/>
        <v>0</v>
      </c>
      <c r="AP50" s="233">
        <f t="shared" si="1"/>
        <v>0</v>
      </c>
      <c r="AQ50" s="233">
        <f t="shared" si="1"/>
        <v>0</v>
      </c>
    </row>
    <row r="51" spans="1:43" x14ac:dyDescent="0.2">
      <c r="A51" s="107" t="s">
        <v>125</v>
      </c>
      <c r="B51" s="136">
        <f t="shared" si="0"/>
        <v>0</v>
      </c>
      <c r="C51" s="136">
        <f t="shared" si="1"/>
        <v>0</v>
      </c>
      <c r="D51" s="136">
        <f t="shared" si="1"/>
        <v>0</v>
      </c>
      <c r="E51" s="136">
        <f t="shared" si="1"/>
        <v>0</v>
      </c>
      <c r="F51" s="136">
        <f t="shared" si="1"/>
        <v>0</v>
      </c>
      <c r="G51" s="136">
        <f t="shared" si="1"/>
        <v>0</v>
      </c>
      <c r="H51" s="136">
        <f t="shared" si="1"/>
        <v>0</v>
      </c>
      <c r="I51" s="136">
        <f t="shared" si="1"/>
        <v>0</v>
      </c>
      <c r="J51" s="136">
        <f t="shared" si="1"/>
        <v>0</v>
      </c>
      <c r="K51" s="136">
        <f t="shared" si="1"/>
        <v>0</v>
      </c>
      <c r="L51" s="136">
        <f t="shared" si="1"/>
        <v>0</v>
      </c>
      <c r="M51" s="136">
        <f t="shared" si="1"/>
        <v>0</v>
      </c>
      <c r="N51" s="136">
        <f t="shared" si="1"/>
        <v>0</v>
      </c>
      <c r="O51" s="136">
        <f t="shared" si="1"/>
        <v>0</v>
      </c>
      <c r="P51" s="136">
        <f t="shared" si="1"/>
        <v>0</v>
      </c>
      <c r="Q51" s="136">
        <f t="shared" si="1"/>
        <v>0</v>
      </c>
      <c r="R51" s="136">
        <f t="shared" si="1"/>
        <v>0</v>
      </c>
      <c r="S51" s="136">
        <f t="shared" si="1"/>
        <v>0</v>
      </c>
      <c r="T51" s="136">
        <f t="shared" si="1"/>
        <v>0</v>
      </c>
      <c r="U51" s="136">
        <f t="shared" si="1"/>
        <v>0</v>
      </c>
      <c r="V51" s="136">
        <f t="shared" si="1"/>
        <v>0</v>
      </c>
      <c r="W51" s="136">
        <f t="shared" si="1"/>
        <v>0</v>
      </c>
      <c r="X51" s="136">
        <f t="shared" si="1"/>
        <v>0</v>
      </c>
      <c r="Y51" s="136">
        <f t="shared" si="1"/>
        <v>0</v>
      </c>
      <c r="Z51" s="136">
        <f t="shared" si="1"/>
        <v>0</v>
      </c>
      <c r="AA51" s="136">
        <f t="shared" si="1"/>
        <v>0</v>
      </c>
      <c r="AB51" s="136">
        <f t="shared" si="1"/>
        <v>0</v>
      </c>
      <c r="AC51" s="136">
        <f t="shared" si="1"/>
        <v>0</v>
      </c>
      <c r="AD51" s="136">
        <f t="shared" si="1"/>
        <v>0</v>
      </c>
      <c r="AE51" s="136">
        <f t="shared" si="1"/>
        <v>0</v>
      </c>
      <c r="AF51" s="136">
        <f t="shared" si="1"/>
        <v>0</v>
      </c>
      <c r="AG51" s="136">
        <f t="shared" si="1"/>
        <v>0</v>
      </c>
      <c r="AH51" s="136">
        <f t="shared" si="1"/>
        <v>0</v>
      </c>
      <c r="AI51" s="136">
        <f t="shared" si="1"/>
        <v>0</v>
      </c>
      <c r="AJ51" s="136">
        <f t="shared" si="1"/>
        <v>0</v>
      </c>
      <c r="AK51" s="136">
        <f t="shared" si="1"/>
        <v>0</v>
      </c>
      <c r="AL51" s="136">
        <f t="shared" si="1"/>
        <v>0</v>
      </c>
      <c r="AM51" s="136">
        <f t="shared" si="1"/>
        <v>0</v>
      </c>
      <c r="AN51" s="136">
        <f t="shared" si="1"/>
        <v>0</v>
      </c>
      <c r="AO51" s="136">
        <f t="shared" si="1"/>
        <v>0</v>
      </c>
      <c r="AP51" s="136">
        <f t="shared" si="1"/>
        <v>0</v>
      </c>
      <c r="AQ51" s="136">
        <f t="shared" si="1"/>
        <v>0</v>
      </c>
    </row>
    <row r="52" spans="1:43" x14ac:dyDescent="0.2">
      <c r="A52" s="107" t="s">
        <v>126</v>
      </c>
      <c r="B52" s="136">
        <f t="shared" si="0"/>
        <v>0</v>
      </c>
      <c r="C52" s="136">
        <f t="shared" si="1"/>
        <v>0</v>
      </c>
      <c r="D52" s="136">
        <f t="shared" si="1"/>
        <v>0</v>
      </c>
      <c r="E52" s="136">
        <f t="shared" si="1"/>
        <v>0</v>
      </c>
      <c r="F52" s="136">
        <f t="shared" si="1"/>
        <v>0</v>
      </c>
      <c r="G52" s="136">
        <f t="shared" si="1"/>
        <v>0</v>
      </c>
      <c r="H52" s="136">
        <f t="shared" si="1"/>
        <v>0</v>
      </c>
      <c r="I52" s="136">
        <f t="shared" si="1"/>
        <v>0</v>
      </c>
      <c r="J52" s="136">
        <f t="shared" si="1"/>
        <v>0</v>
      </c>
      <c r="K52" s="136">
        <f t="shared" si="1"/>
        <v>0</v>
      </c>
      <c r="L52" s="136">
        <f t="shared" si="1"/>
        <v>0</v>
      </c>
      <c r="M52" s="136">
        <f t="shared" si="1"/>
        <v>0</v>
      </c>
      <c r="N52" s="136">
        <f t="shared" si="1"/>
        <v>0</v>
      </c>
      <c r="O52" s="136">
        <f t="shared" si="1"/>
        <v>0</v>
      </c>
      <c r="P52" s="136">
        <f t="shared" si="1"/>
        <v>0</v>
      </c>
      <c r="Q52" s="136">
        <f t="shared" si="1"/>
        <v>0</v>
      </c>
      <c r="R52" s="136">
        <f t="shared" si="1"/>
        <v>0</v>
      </c>
      <c r="S52" s="136">
        <f t="shared" si="1"/>
        <v>0</v>
      </c>
      <c r="T52" s="136">
        <f t="shared" si="1"/>
        <v>0</v>
      </c>
      <c r="U52" s="136">
        <f t="shared" si="1"/>
        <v>0</v>
      </c>
      <c r="V52" s="136">
        <f t="shared" si="1"/>
        <v>0</v>
      </c>
      <c r="W52" s="136">
        <f t="shared" si="1"/>
        <v>0</v>
      </c>
      <c r="X52" s="136">
        <f t="shared" si="1"/>
        <v>0</v>
      </c>
      <c r="Y52" s="136">
        <f t="shared" si="1"/>
        <v>0</v>
      </c>
      <c r="Z52" s="136">
        <f t="shared" si="1"/>
        <v>0</v>
      </c>
      <c r="AA52" s="136">
        <f t="shared" si="1"/>
        <v>0</v>
      </c>
      <c r="AB52" s="136">
        <f t="shared" si="1"/>
        <v>0</v>
      </c>
      <c r="AC52" s="136">
        <f t="shared" si="1"/>
        <v>0</v>
      </c>
      <c r="AD52" s="136">
        <f t="shared" si="1"/>
        <v>0</v>
      </c>
      <c r="AE52" s="136">
        <f t="shared" si="1"/>
        <v>0</v>
      </c>
      <c r="AF52" s="136">
        <f t="shared" si="1"/>
        <v>0</v>
      </c>
      <c r="AG52" s="136">
        <f t="shared" si="1"/>
        <v>0</v>
      </c>
      <c r="AH52" s="136">
        <f t="shared" si="1"/>
        <v>0</v>
      </c>
      <c r="AI52" s="136">
        <f t="shared" si="1"/>
        <v>0</v>
      </c>
      <c r="AJ52" s="136">
        <f t="shared" si="1"/>
        <v>0</v>
      </c>
      <c r="AK52" s="136">
        <f t="shared" si="1"/>
        <v>0</v>
      </c>
      <c r="AL52" s="136">
        <f t="shared" si="1"/>
        <v>0</v>
      </c>
      <c r="AM52" s="136">
        <f t="shared" si="1"/>
        <v>0</v>
      </c>
      <c r="AN52" s="136">
        <f t="shared" si="1"/>
        <v>0</v>
      </c>
      <c r="AO52" s="136">
        <f t="shared" si="1"/>
        <v>0</v>
      </c>
      <c r="AP52" s="136">
        <f t="shared" si="1"/>
        <v>0</v>
      </c>
      <c r="AQ52" s="136">
        <f t="shared" si="1"/>
        <v>0</v>
      </c>
    </row>
    <row r="53" spans="1:43" x14ac:dyDescent="0.2">
      <c r="A53" s="107" t="s">
        <v>127</v>
      </c>
      <c r="B53" s="136">
        <f t="shared" si="0"/>
        <v>0</v>
      </c>
      <c r="C53" s="136">
        <f t="shared" si="1"/>
        <v>0</v>
      </c>
      <c r="D53" s="136">
        <f t="shared" si="1"/>
        <v>0</v>
      </c>
      <c r="E53" s="136">
        <f t="shared" si="1"/>
        <v>0</v>
      </c>
      <c r="F53" s="136">
        <f t="shared" si="1"/>
        <v>0</v>
      </c>
      <c r="G53" s="136">
        <f t="shared" si="1"/>
        <v>0</v>
      </c>
      <c r="H53" s="136">
        <f t="shared" si="1"/>
        <v>0</v>
      </c>
      <c r="I53" s="136">
        <f t="shared" si="1"/>
        <v>0</v>
      </c>
      <c r="J53" s="136">
        <f t="shared" si="1"/>
        <v>0</v>
      </c>
      <c r="K53" s="136">
        <f t="shared" si="1"/>
        <v>0</v>
      </c>
      <c r="L53" s="136">
        <f t="shared" si="1"/>
        <v>0</v>
      </c>
      <c r="M53" s="136">
        <f t="shared" si="1"/>
        <v>0</v>
      </c>
      <c r="N53" s="136">
        <f t="shared" si="1"/>
        <v>0</v>
      </c>
      <c r="O53" s="136">
        <f t="shared" si="1"/>
        <v>0</v>
      </c>
      <c r="P53" s="136">
        <f t="shared" si="1"/>
        <v>0</v>
      </c>
      <c r="Q53" s="136">
        <f t="shared" si="1"/>
        <v>0</v>
      </c>
      <c r="R53" s="136">
        <f t="shared" si="1"/>
        <v>0</v>
      </c>
      <c r="S53" s="136">
        <f t="shared" si="1"/>
        <v>0</v>
      </c>
      <c r="T53" s="136">
        <f t="shared" si="1"/>
        <v>0</v>
      </c>
      <c r="U53" s="136">
        <f t="shared" si="1"/>
        <v>0</v>
      </c>
      <c r="V53" s="136">
        <f t="shared" si="1"/>
        <v>0</v>
      </c>
      <c r="W53" s="136">
        <f t="shared" si="1"/>
        <v>0</v>
      </c>
      <c r="X53" s="136">
        <f t="shared" si="1"/>
        <v>0</v>
      </c>
      <c r="Y53" s="136">
        <f t="shared" si="1"/>
        <v>0</v>
      </c>
      <c r="Z53" s="136">
        <f t="shared" si="1"/>
        <v>0</v>
      </c>
      <c r="AA53" s="136">
        <f t="shared" si="1"/>
        <v>0</v>
      </c>
      <c r="AB53" s="136">
        <f t="shared" si="1"/>
        <v>0</v>
      </c>
      <c r="AC53" s="136">
        <f t="shared" si="1"/>
        <v>0</v>
      </c>
      <c r="AD53" s="136">
        <f t="shared" si="1"/>
        <v>0</v>
      </c>
      <c r="AE53" s="136">
        <f t="shared" si="1"/>
        <v>0</v>
      </c>
      <c r="AF53" s="136">
        <f t="shared" si="1"/>
        <v>0</v>
      </c>
      <c r="AG53" s="136">
        <f t="shared" si="1"/>
        <v>0</v>
      </c>
      <c r="AH53" s="136">
        <f t="shared" si="1"/>
        <v>0</v>
      </c>
      <c r="AI53" s="136">
        <f t="shared" si="1"/>
        <v>0</v>
      </c>
      <c r="AJ53" s="136">
        <f t="shared" si="1"/>
        <v>0</v>
      </c>
      <c r="AK53" s="136">
        <f t="shared" si="1"/>
        <v>0</v>
      </c>
      <c r="AL53" s="136">
        <f t="shared" si="1"/>
        <v>0</v>
      </c>
      <c r="AM53" s="136">
        <f t="shared" si="1"/>
        <v>0</v>
      </c>
      <c r="AN53" s="136">
        <f t="shared" si="1"/>
        <v>0</v>
      </c>
      <c r="AO53" s="136">
        <f t="shared" si="1"/>
        <v>0</v>
      </c>
      <c r="AP53" s="136">
        <f t="shared" si="1"/>
        <v>0</v>
      </c>
      <c r="AQ53" s="136">
        <f t="shared" si="1"/>
        <v>0</v>
      </c>
    </row>
    <row r="54" spans="1:43" x14ac:dyDescent="0.2">
      <c r="A54" s="107" t="s">
        <v>128</v>
      </c>
      <c r="B54" s="136">
        <f t="shared" si="0"/>
        <v>0</v>
      </c>
      <c r="C54" s="136">
        <f t="shared" si="1"/>
        <v>0</v>
      </c>
      <c r="D54" s="136">
        <f t="shared" si="1"/>
        <v>0</v>
      </c>
      <c r="E54" s="136">
        <f t="shared" si="1"/>
        <v>0</v>
      </c>
      <c r="F54" s="136">
        <f t="shared" si="1"/>
        <v>0</v>
      </c>
      <c r="G54" s="136">
        <f t="shared" si="1"/>
        <v>0</v>
      </c>
      <c r="H54" s="136">
        <f t="shared" si="1"/>
        <v>0</v>
      </c>
      <c r="I54" s="136">
        <f t="shared" si="1"/>
        <v>0</v>
      </c>
      <c r="J54" s="136">
        <f t="shared" si="1"/>
        <v>0</v>
      </c>
      <c r="K54" s="136">
        <f t="shared" si="1"/>
        <v>0</v>
      </c>
      <c r="L54" s="136">
        <f t="shared" si="1"/>
        <v>0</v>
      </c>
      <c r="M54" s="136">
        <f t="shared" si="1"/>
        <v>0</v>
      </c>
      <c r="N54" s="136">
        <f t="shared" si="1"/>
        <v>0</v>
      </c>
      <c r="O54" s="136">
        <f t="shared" si="1"/>
        <v>0</v>
      </c>
      <c r="P54" s="136">
        <f t="shared" si="1"/>
        <v>0</v>
      </c>
      <c r="Q54" s="136">
        <f t="shared" si="1"/>
        <v>0</v>
      </c>
      <c r="R54" s="136">
        <f t="shared" si="1"/>
        <v>0</v>
      </c>
      <c r="S54" s="136">
        <f t="shared" si="1"/>
        <v>0</v>
      </c>
      <c r="T54" s="136">
        <f t="shared" si="1"/>
        <v>0</v>
      </c>
      <c r="U54" s="136">
        <f t="shared" si="1"/>
        <v>0</v>
      </c>
      <c r="V54" s="136">
        <f t="shared" si="1"/>
        <v>0</v>
      </c>
      <c r="W54" s="136">
        <f t="shared" si="1"/>
        <v>0</v>
      </c>
      <c r="X54" s="136">
        <f t="shared" si="1"/>
        <v>0</v>
      </c>
      <c r="Y54" s="136">
        <f t="shared" si="1"/>
        <v>0</v>
      </c>
      <c r="Z54" s="136">
        <f t="shared" si="1"/>
        <v>0</v>
      </c>
      <c r="AA54" s="136">
        <f t="shared" si="1"/>
        <v>0</v>
      </c>
      <c r="AB54" s="136">
        <f t="shared" si="1"/>
        <v>0</v>
      </c>
      <c r="AC54" s="136">
        <f t="shared" si="1"/>
        <v>0</v>
      </c>
      <c r="AD54" s="136">
        <f t="shared" si="1"/>
        <v>0</v>
      </c>
      <c r="AE54" s="136">
        <f t="shared" si="1"/>
        <v>0</v>
      </c>
      <c r="AF54" s="136">
        <f t="shared" si="1"/>
        <v>0</v>
      </c>
      <c r="AG54" s="136">
        <f t="shared" si="1"/>
        <v>0</v>
      </c>
      <c r="AH54" s="136">
        <f t="shared" si="1"/>
        <v>0</v>
      </c>
      <c r="AI54" s="136">
        <f t="shared" si="1"/>
        <v>0</v>
      </c>
      <c r="AJ54" s="136">
        <f t="shared" si="1"/>
        <v>0</v>
      </c>
      <c r="AK54" s="136">
        <f t="shared" si="1"/>
        <v>0</v>
      </c>
      <c r="AL54" s="136">
        <f t="shared" si="1"/>
        <v>0</v>
      </c>
      <c r="AM54" s="136">
        <f t="shared" si="1"/>
        <v>0</v>
      </c>
      <c r="AN54" s="136">
        <f t="shared" si="1"/>
        <v>0</v>
      </c>
      <c r="AO54" s="136">
        <f t="shared" si="1"/>
        <v>0</v>
      </c>
      <c r="AP54" s="136">
        <f t="shared" si="1"/>
        <v>0</v>
      </c>
      <c r="AQ54" s="136">
        <f t="shared" si="1"/>
        <v>0</v>
      </c>
    </row>
    <row r="55" spans="1:43" x14ac:dyDescent="0.2">
      <c r="A55" s="107" t="s">
        <v>129</v>
      </c>
      <c r="B55" s="136">
        <f t="shared" si="0"/>
        <v>0</v>
      </c>
      <c r="C55" s="136">
        <f t="shared" si="1"/>
        <v>0</v>
      </c>
      <c r="D55" s="136">
        <f t="shared" si="1"/>
        <v>0</v>
      </c>
      <c r="E55" s="136">
        <f t="shared" si="1"/>
        <v>0</v>
      </c>
      <c r="F55" s="136">
        <f t="shared" si="1"/>
        <v>0</v>
      </c>
      <c r="G55" s="136">
        <f t="shared" si="1"/>
        <v>0</v>
      </c>
      <c r="H55" s="136">
        <f t="shared" si="1"/>
        <v>0</v>
      </c>
      <c r="I55" s="136">
        <f t="shared" si="1"/>
        <v>0</v>
      </c>
      <c r="J55" s="136">
        <f t="shared" si="1"/>
        <v>0</v>
      </c>
      <c r="K55" s="136">
        <f t="shared" si="1"/>
        <v>0</v>
      </c>
      <c r="L55" s="136">
        <f t="shared" si="1"/>
        <v>0</v>
      </c>
      <c r="M55" s="136">
        <f t="shared" si="1"/>
        <v>0</v>
      </c>
      <c r="N55" s="136">
        <f t="shared" si="1"/>
        <v>0</v>
      </c>
      <c r="O55" s="136">
        <f t="shared" si="1"/>
        <v>0</v>
      </c>
      <c r="P55" s="136">
        <f t="shared" si="1"/>
        <v>0</v>
      </c>
      <c r="Q55" s="136">
        <f t="shared" si="1"/>
        <v>0</v>
      </c>
      <c r="R55" s="136">
        <f t="shared" si="1"/>
        <v>0</v>
      </c>
      <c r="S55" s="136">
        <f t="shared" si="1"/>
        <v>0</v>
      </c>
      <c r="T55" s="136">
        <f t="shared" si="1"/>
        <v>0</v>
      </c>
      <c r="U55" s="136">
        <f t="shared" si="1"/>
        <v>0</v>
      </c>
      <c r="V55" s="136">
        <f t="shared" si="1"/>
        <v>0</v>
      </c>
      <c r="W55" s="136">
        <f t="shared" si="1"/>
        <v>0</v>
      </c>
      <c r="X55" s="136">
        <f t="shared" si="1"/>
        <v>0</v>
      </c>
      <c r="Y55" s="136">
        <f t="shared" si="1"/>
        <v>0</v>
      </c>
      <c r="Z55" s="136">
        <f t="shared" si="1"/>
        <v>0</v>
      </c>
      <c r="AA55" s="136">
        <f t="shared" si="1"/>
        <v>0</v>
      </c>
      <c r="AB55" s="136">
        <f t="shared" si="1"/>
        <v>0</v>
      </c>
      <c r="AC55" s="136">
        <f t="shared" si="1"/>
        <v>0</v>
      </c>
      <c r="AD55" s="136">
        <f t="shared" si="1"/>
        <v>0</v>
      </c>
      <c r="AE55" s="136">
        <f t="shared" si="1"/>
        <v>0</v>
      </c>
      <c r="AF55" s="136">
        <f t="shared" si="1"/>
        <v>0</v>
      </c>
      <c r="AG55" s="136">
        <f t="shared" si="1"/>
        <v>0</v>
      </c>
      <c r="AH55" s="136">
        <f t="shared" si="1"/>
        <v>0</v>
      </c>
      <c r="AI55" s="136">
        <f t="shared" si="1"/>
        <v>0</v>
      </c>
      <c r="AJ55" s="136">
        <f t="shared" si="1"/>
        <v>0</v>
      </c>
      <c r="AK55" s="136">
        <f t="shared" si="1"/>
        <v>0</v>
      </c>
      <c r="AL55" s="136">
        <f t="shared" si="1"/>
        <v>0</v>
      </c>
      <c r="AM55" s="136">
        <f t="shared" si="1"/>
        <v>0</v>
      </c>
      <c r="AN55" s="136">
        <f t="shared" si="1"/>
        <v>0</v>
      </c>
      <c r="AO55" s="136">
        <f t="shared" si="1"/>
        <v>0</v>
      </c>
      <c r="AP55" s="136">
        <f t="shared" si="1"/>
        <v>0</v>
      </c>
      <c r="AQ55" s="136">
        <f t="shared" si="1"/>
        <v>0</v>
      </c>
    </row>
    <row r="56" spans="1:43" x14ac:dyDescent="0.2">
      <c r="A56" s="107" t="s">
        <v>130</v>
      </c>
      <c r="B56" s="136">
        <f t="shared" si="0"/>
        <v>0</v>
      </c>
      <c r="C56" s="136">
        <f t="shared" si="1"/>
        <v>0</v>
      </c>
      <c r="D56" s="136">
        <f t="shared" si="1"/>
        <v>0</v>
      </c>
      <c r="E56" s="136">
        <f t="shared" si="1"/>
        <v>0</v>
      </c>
      <c r="F56" s="136">
        <f t="shared" si="1"/>
        <v>0</v>
      </c>
      <c r="G56" s="136">
        <f t="shared" si="1"/>
        <v>0</v>
      </c>
      <c r="H56" s="136">
        <f t="shared" si="1"/>
        <v>0</v>
      </c>
      <c r="I56" s="136">
        <f t="shared" si="1"/>
        <v>0</v>
      </c>
      <c r="J56" s="136">
        <f t="shared" si="1"/>
        <v>0</v>
      </c>
      <c r="K56" s="136">
        <f t="shared" si="1"/>
        <v>0</v>
      </c>
      <c r="L56" s="136">
        <f t="shared" ref="L56:AQ63" si="2">SUMIFS(L$2:L$44,$AR$2:$AR$44,$A56)</f>
        <v>0</v>
      </c>
      <c r="M56" s="136">
        <f t="shared" si="2"/>
        <v>0</v>
      </c>
      <c r="N56" s="136">
        <f t="shared" si="2"/>
        <v>0</v>
      </c>
      <c r="O56" s="136">
        <f t="shared" si="2"/>
        <v>0</v>
      </c>
      <c r="P56" s="136">
        <f t="shared" si="2"/>
        <v>0</v>
      </c>
      <c r="Q56" s="136">
        <f t="shared" si="2"/>
        <v>0</v>
      </c>
      <c r="R56" s="136">
        <f t="shared" si="2"/>
        <v>0</v>
      </c>
      <c r="S56" s="136">
        <f t="shared" si="2"/>
        <v>0</v>
      </c>
      <c r="T56" s="136">
        <f t="shared" si="2"/>
        <v>0</v>
      </c>
      <c r="U56" s="136">
        <f t="shared" si="2"/>
        <v>0</v>
      </c>
      <c r="V56" s="136">
        <f t="shared" si="2"/>
        <v>0</v>
      </c>
      <c r="W56" s="136">
        <f t="shared" si="2"/>
        <v>0</v>
      </c>
      <c r="X56" s="136">
        <f t="shared" si="2"/>
        <v>0</v>
      </c>
      <c r="Y56" s="136">
        <f t="shared" si="2"/>
        <v>0</v>
      </c>
      <c r="Z56" s="136">
        <f t="shared" si="2"/>
        <v>0</v>
      </c>
      <c r="AA56" s="136">
        <f t="shared" si="2"/>
        <v>0</v>
      </c>
      <c r="AB56" s="136">
        <f t="shared" si="2"/>
        <v>0</v>
      </c>
      <c r="AC56" s="136">
        <f t="shared" si="2"/>
        <v>0</v>
      </c>
      <c r="AD56" s="136">
        <f t="shared" si="2"/>
        <v>0</v>
      </c>
      <c r="AE56" s="136">
        <f t="shared" si="2"/>
        <v>0</v>
      </c>
      <c r="AF56" s="136">
        <f t="shared" si="2"/>
        <v>0</v>
      </c>
      <c r="AG56" s="136">
        <f t="shared" si="2"/>
        <v>0</v>
      </c>
      <c r="AH56" s="136">
        <f t="shared" si="2"/>
        <v>0</v>
      </c>
      <c r="AI56" s="136">
        <f t="shared" si="2"/>
        <v>0</v>
      </c>
      <c r="AJ56" s="136">
        <f t="shared" si="2"/>
        <v>0</v>
      </c>
      <c r="AK56" s="136">
        <f t="shared" si="2"/>
        <v>0</v>
      </c>
      <c r="AL56" s="136">
        <f t="shared" si="2"/>
        <v>0</v>
      </c>
      <c r="AM56" s="136">
        <f t="shared" si="2"/>
        <v>0</v>
      </c>
      <c r="AN56" s="136">
        <f t="shared" si="2"/>
        <v>0</v>
      </c>
      <c r="AO56" s="136">
        <f t="shared" si="2"/>
        <v>0</v>
      </c>
      <c r="AP56" s="136">
        <f t="shared" si="2"/>
        <v>0</v>
      </c>
      <c r="AQ56" s="136">
        <f t="shared" si="2"/>
        <v>0</v>
      </c>
    </row>
    <row r="57" spans="1:43" x14ac:dyDescent="0.2">
      <c r="A57" s="107" t="s">
        <v>131</v>
      </c>
      <c r="B57" s="136">
        <f t="shared" si="0"/>
        <v>0</v>
      </c>
      <c r="C57" s="136">
        <f t="shared" ref="C57:AP68" si="3">SUMIFS(C$2:C$44,$AR$2:$AR$44,$A57)</f>
        <v>0</v>
      </c>
      <c r="D57" s="136">
        <f t="shared" si="3"/>
        <v>0</v>
      </c>
      <c r="E57" s="136">
        <f t="shared" si="3"/>
        <v>0</v>
      </c>
      <c r="F57" s="136">
        <f t="shared" si="3"/>
        <v>0</v>
      </c>
      <c r="G57" s="136">
        <f t="shared" si="3"/>
        <v>0</v>
      </c>
      <c r="H57" s="136">
        <f t="shared" si="3"/>
        <v>0</v>
      </c>
      <c r="I57" s="136">
        <f t="shared" si="3"/>
        <v>0</v>
      </c>
      <c r="J57" s="136">
        <f t="shared" si="3"/>
        <v>0</v>
      </c>
      <c r="K57" s="136">
        <f t="shared" si="3"/>
        <v>0</v>
      </c>
      <c r="L57" s="136">
        <f t="shared" si="2"/>
        <v>0</v>
      </c>
      <c r="M57" s="136">
        <f t="shared" si="2"/>
        <v>0</v>
      </c>
      <c r="N57" s="136">
        <f t="shared" si="2"/>
        <v>0</v>
      </c>
      <c r="O57" s="136">
        <f t="shared" si="2"/>
        <v>0</v>
      </c>
      <c r="P57" s="136">
        <f t="shared" si="2"/>
        <v>0</v>
      </c>
      <c r="Q57" s="136">
        <f t="shared" si="2"/>
        <v>0</v>
      </c>
      <c r="R57" s="136">
        <f t="shared" si="2"/>
        <v>0</v>
      </c>
      <c r="S57" s="136">
        <f t="shared" si="2"/>
        <v>0</v>
      </c>
      <c r="T57" s="136">
        <f t="shared" si="2"/>
        <v>0</v>
      </c>
      <c r="U57" s="136">
        <f t="shared" si="2"/>
        <v>0</v>
      </c>
      <c r="V57" s="136">
        <f t="shared" si="2"/>
        <v>0</v>
      </c>
      <c r="W57" s="136">
        <f t="shared" si="2"/>
        <v>0</v>
      </c>
      <c r="X57" s="136">
        <f t="shared" si="2"/>
        <v>0</v>
      </c>
      <c r="Y57" s="136">
        <f t="shared" si="2"/>
        <v>0</v>
      </c>
      <c r="Z57" s="136">
        <f t="shared" si="2"/>
        <v>0</v>
      </c>
      <c r="AA57" s="136">
        <f t="shared" si="2"/>
        <v>0</v>
      </c>
      <c r="AB57" s="136">
        <f t="shared" si="2"/>
        <v>0</v>
      </c>
      <c r="AC57" s="136">
        <f t="shared" si="2"/>
        <v>0</v>
      </c>
      <c r="AD57" s="136">
        <f t="shared" si="2"/>
        <v>0</v>
      </c>
      <c r="AE57" s="136">
        <f t="shared" si="2"/>
        <v>0</v>
      </c>
      <c r="AF57" s="136">
        <f t="shared" si="2"/>
        <v>0</v>
      </c>
      <c r="AG57" s="136">
        <f t="shared" si="2"/>
        <v>0</v>
      </c>
      <c r="AH57" s="136">
        <f t="shared" si="2"/>
        <v>0</v>
      </c>
      <c r="AI57" s="136">
        <f t="shared" si="2"/>
        <v>0</v>
      </c>
      <c r="AJ57" s="136">
        <f t="shared" si="2"/>
        <v>0</v>
      </c>
      <c r="AK57" s="136">
        <f t="shared" si="2"/>
        <v>0</v>
      </c>
      <c r="AL57" s="136">
        <f t="shared" si="2"/>
        <v>0</v>
      </c>
      <c r="AM57" s="136">
        <f t="shared" si="2"/>
        <v>0</v>
      </c>
      <c r="AN57" s="136">
        <f t="shared" si="2"/>
        <v>0</v>
      </c>
      <c r="AO57" s="136">
        <f t="shared" si="2"/>
        <v>0</v>
      </c>
      <c r="AP57" s="136">
        <f t="shared" si="2"/>
        <v>0</v>
      </c>
      <c r="AQ57" s="136">
        <f t="shared" si="2"/>
        <v>0</v>
      </c>
    </row>
    <row r="58" spans="1:43" x14ac:dyDescent="0.2">
      <c r="A58" s="107" t="s">
        <v>132</v>
      </c>
      <c r="B58" s="136">
        <f t="shared" si="0"/>
        <v>109108780828995.94</v>
      </c>
      <c r="C58" s="136">
        <f t="shared" si="3"/>
        <v>105972114177652.31</v>
      </c>
      <c r="D58" s="136">
        <f t="shared" si="3"/>
        <v>111113945995495.86</v>
      </c>
      <c r="E58" s="136">
        <f t="shared" si="3"/>
        <v>116255777813339.41</v>
      </c>
      <c r="F58" s="136">
        <f t="shared" si="3"/>
        <v>121397609631182.95</v>
      </c>
      <c r="G58" s="136">
        <f t="shared" si="3"/>
        <v>126539441449026.5</v>
      </c>
      <c r="H58" s="136">
        <f t="shared" si="3"/>
        <v>131681273266870.08</v>
      </c>
      <c r="I58" s="136">
        <f t="shared" si="3"/>
        <v>134607504042977.94</v>
      </c>
      <c r="J58" s="136">
        <f t="shared" si="3"/>
        <v>137533734819085.83</v>
      </c>
      <c r="K58" s="136">
        <f t="shared" si="3"/>
        <v>140459965595193.73</v>
      </c>
      <c r="L58" s="136">
        <f t="shared" si="2"/>
        <v>143386196371301.59</v>
      </c>
      <c r="M58" s="136">
        <f t="shared" si="2"/>
        <v>146312427147409.47</v>
      </c>
      <c r="N58" s="136">
        <f t="shared" si="2"/>
        <v>146521450911814.13</v>
      </c>
      <c r="O58" s="136">
        <f t="shared" si="2"/>
        <v>146730474676218.81</v>
      </c>
      <c r="P58" s="136">
        <f t="shared" si="2"/>
        <v>146939498440623.47</v>
      </c>
      <c r="Q58" s="136">
        <f t="shared" si="2"/>
        <v>147148522205028.19</v>
      </c>
      <c r="R58" s="136">
        <f t="shared" si="2"/>
        <v>147357545969432.84</v>
      </c>
      <c r="S58" s="136">
        <f t="shared" si="2"/>
        <v>145685417570588.09</v>
      </c>
      <c r="T58" s="136">
        <f t="shared" si="2"/>
        <v>144013289171743.38</v>
      </c>
      <c r="U58" s="136">
        <f t="shared" si="2"/>
        <v>142341160772898.63</v>
      </c>
      <c r="V58" s="136">
        <f t="shared" si="2"/>
        <v>140669032374053.84</v>
      </c>
      <c r="W58" s="136">
        <f t="shared" si="2"/>
        <v>138996903975209.14</v>
      </c>
      <c r="X58" s="136">
        <f t="shared" si="2"/>
        <v>135861650369793.44</v>
      </c>
      <c r="Y58" s="136">
        <f t="shared" si="2"/>
        <v>132726396764377.73</v>
      </c>
      <c r="Z58" s="136">
        <f t="shared" si="2"/>
        <v>129591143158962.06</v>
      </c>
      <c r="AA58" s="136">
        <f t="shared" si="2"/>
        <v>126455889553546.36</v>
      </c>
      <c r="AB58" s="136">
        <f t="shared" si="2"/>
        <v>123320635948130.69</v>
      </c>
      <c r="AC58" s="136">
        <f t="shared" si="2"/>
        <v>120185382342714.98</v>
      </c>
      <c r="AD58" s="136">
        <f t="shared" si="2"/>
        <v>117050128737299.28</v>
      </c>
      <c r="AE58" s="136">
        <f t="shared" si="2"/>
        <v>113914875131883.58</v>
      </c>
      <c r="AF58" s="136">
        <f t="shared" si="2"/>
        <v>110779621526467.88</v>
      </c>
      <c r="AG58" s="136">
        <f t="shared" si="2"/>
        <v>107644367921052.2</v>
      </c>
      <c r="AH58" s="136">
        <f t="shared" si="2"/>
        <v>104927142207411.84</v>
      </c>
      <c r="AI58" s="136">
        <f t="shared" si="2"/>
        <v>102209916493771.47</v>
      </c>
      <c r="AJ58" s="136">
        <f t="shared" si="2"/>
        <v>99492690780131.078</v>
      </c>
      <c r="AK58" s="136">
        <f t="shared" si="2"/>
        <v>96775465066490.703</v>
      </c>
      <c r="AL58" s="136">
        <f t="shared" si="2"/>
        <v>94058239352850.344</v>
      </c>
      <c r="AM58" s="136">
        <f t="shared" si="2"/>
        <v>91204518745650.172</v>
      </c>
      <c r="AN58" s="136">
        <f t="shared" si="2"/>
        <v>88350798138449.984</v>
      </c>
      <c r="AO58" s="136">
        <f t="shared" si="2"/>
        <v>85497077531249.797</v>
      </c>
      <c r="AP58" s="136">
        <f t="shared" si="2"/>
        <v>82643356924049.609</v>
      </c>
      <c r="AQ58" s="136">
        <f t="shared" si="2"/>
        <v>79789636316849.438</v>
      </c>
    </row>
    <row r="59" spans="1:43" x14ac:dyDescent="0.2">
      <c r="A59" s="107" t="s">
        <v>133</v>
      </c>
      <c r="B59" s="136">
        <f t="shared" si="0"/>
        <v>357773569048501.06</v>
      </c>
      <c r="C59" s="136">
        <f t="shared" si="3"/>
        <v>374366912614152.13</v>
      </c>
      <c r="D59" s="136">
        <f t="shared" si="3"/>
        <v>400615434959394.75</v>
      </c>
      <c r="E59" s="136">
        <f t="shared" si="3"/>
        <v>426863957304637.31</v>
      </c>
      <c r="F59" s="136">
        <f t="shared" si="3"/>
        <v>453112479649879.88</v>
      </c>
      <c r="G59" s="136">
        <f t="shared" si="3"/>
        <v>479361001995122.5</v>
      </c>
      <c r="H59" s="136">
        <f t="shared" si="3"/>
        <v>505609524340365.25</v>
      </c>
      <c r="I59" s="136">
        <f t="shared" si="3"/>
        <v>524023124348951.63</v>
      </c>
      <c r="J59" s="136">
        <f t="shared" si="3"/>
        <v>542436724357537.88</v>
      </c>
      <c r="K59" s="136">
        <f t="shared" si="3"/>
        <v>560850324366124.19</v>
      </c>
      <c r="L59" s="136">
        <f t="shared" si="2"/>
        <v>579263924374710.5</v>
      </c>
      <c r="M59" s="136">
        <f t="shared" si="2"/>
        <v>597677524383296.88</v>
      </c>
      <c r="N59" s="136">
        <f t="shared" si="2"/>
        <v>608252393938358</v>
      </c>
      <c r="O59" s="136">
        <f t="shared" si="2"/>
        <v>618827263493419.38</v>
      </c>
      <c r="P59" s="136">
        <f t="shared" si="2"/>
        <v>629402133048480.5</v>
      </c>
      <c r="Q59" s="136">
        <f t="shared" si="2"/>
        <v>639977002603541.75</v>
      </c>
      <c r="R59" s="136">
        <f t="shared" si="2"/>
        <v>650551872158603</v>
      </c>
      <c r="S59" s="136">
        <f t="shared" si="2"/>
        <v>656058951130064.25</v>
      </c>
      <c r="T59" s="136">
        <f t="shared" si="2"/>
        <v>661566030101525.5</v>
      </c>
      <c r="U59" s="136">
        <f t="shared" si="2"/>
        <v>667073109072986.75</v>
      </c>
      <c r="V59" s="136">
        <f t="shared" si="2"/>
        <v>672580188044448.13</v>
      </c>
      <c r="W59" s="136">
        <f t="shared" si="2"/>
        <v>678087267015909.25</v>
      </c>
      <c r="X59" s="136">
        <f t="shared" si="2"/>
        <v>680579230234322.5</v>
      </c>
      <c r="Y59" s="136">
        <f t="shared" si="2"/>
        <v>683071193452735.75</v>
      </c>
      <c r="Z59" s="136">
        <f t="shared" si="2"/>
        <v>685563156671149</v>
      </c>
      <c r="AA59" s="136">
        <f t="shared" si="2"/>
        <v>688055119889562.13</v>
      </c>
      <c r="AB59" s="136">
        <f t="shared" si="2"/>
        <v>690547083107975.38</v>
      </c>
      <c r="AC59" s="136">
        <f t="shared" si="2"/>
        <v>690450667864405.75</v>
      </c>
      <c r="AD59" s="136">
        <f t="shared" si="2"/>
        <v>690354252620836.25</v>
      </c>
      <c r="AE59" s="136">
        <f t="shared" si="2"/>
        <v>690257837377266.63</v>
      </c>
      <c r="AF59" s="136">
        <f t="shared" si="2"/>
        <v>690161422133697.13</v>
      </c>
      <c r="AG59" s="136">
        <f t="shared" si="2"/>
        <v>690065006890127.63</v>
      </c>
      <c r="AH59" s="136">
        <f t="shared" si="2"/>
        <v>687616972510500.5</v>
      </c>
      <c r="AI59" s="136">
        <f t="shared" si="2"/>
        <v>685168938130873.5</v>
      </c>
      <c r="AJ59" s="136">
        <f t="shared" si="2"/>
        <v>682720903751246.38</v>
      </c>
      <c r="AK59" s="136">
        <f t="shared" si="2"/>
        <v>680272869371619.25</v>
      </c>
      <c r="AL59" s="136">
        <f t="shared" si="2"/>
        <v>677824834991992.13</v>
      </c>
      <c r="AM59" s="136">
        <f t="shared" si="2"/>
        <v>674944643529501.5</v>
      </c>
      <c r="AN59" s="136">
        <f t="shared" si="2"/>
        <v>672064452067010.88</v>
      </c>
      <c r="AO59" s="136">
        <f t="shared" si="2"/>
        <v>669184260604520.25</v>
      </c>
      <c r="AP59" s="136">
        <f t="shared" si="2"/>
        <v>666304069142029.63</v>
      </c>
      <c r="AQ59" s="136">
        <f t="shared" si="2"/>
        <v>663423877679538.88</v>
      </c>
    </row>
    <row r="60" spans="1:43" x14ac:dyDescent="0.2">
      <c r="A60" s="107" t="s">
        <v>134</v>
      </c>
      <c r="B60" s="136">
        <f t="shared" si="0"/>
        <v>0</v>
      </c>
      <c r="C60" s="136">
        <f t="shared" si="3"/>
        <v>0</v>
      </c>
      <c r="D60" s="136">
        <f t="shared" si="3"/>
        <v>0</v>
      </c>
      <c r="E60" s="136">
        <f t="shared" si="3"/>
        <v>0</v>
      </c>
      <c r="F60" s="136">
        <f t="shared" si="3"/>
        <v>0</v>
      </c>
      <c r="G60" s="136">
        <f t="shared" si="3"/>
        <v>0</v>
      </c>
      <c r="H60" s="136">
        <f t="shared" si="3"/>
        <v>0</v>
      </c>
      <c r="I60" s="136">
        <f t="shared" si="3"/>
        <v>0</v>
      </c>
      <c r="J60" s="136">
        <f t="shared" si="3"/>
        <v>0</v>
      </c>
      <c r="K60" s="136">
        <f t="shared" si="3"/>
        <v>0</v>
      </c>
      <c r="L60" s="136">
        <f t="shared" si="2"/>
        <v>0</v>
      </c>
      <c r="M60" s="136">
        <f t="shared" si="2"/>
        <v>0</v>
      </c>
      <c r="N60" s="136">
        <f t="shared" si="2"/>
        <v>0</v>
      </c>
      <c r="O60" s="136">
        <f t="shared" si="2"/>
        <v>0</v>
      </c>
      <c r="P60" s="136">
        <f t="shared" si="2"/>
        <v>0</v>
      </c>
      <c r="Q60" s="136">
        <f t="shared" si="2"/>
        <v>0</v>
      </c>
      <c r="R60" s="136">
        <f t="shared" si="2"/>
        <v>0</v>
      </c>
      <c r="S60" s="136">
        <f t="shared" si="2"/>
        <v>0</v>
      </c>
      <c r="T60" s="136">
        <f t="shared" si="2"/>
        <v>0</v>
      </c>
      <c r="U60" s="136">
        <f t="shared" si="2"/>
        <v>0</v>
      </c>
      <c r="V60" s="136">
        <f t="shared" si="2"/>
        <v>0</v>
      </c>
      <c r="W60" s="136">
        <f t="shared" si="2"/>
        <v>0</v>
      </c>
      <c r="X60" s="136">
        <f t="shared" si="2"/>
        <v>0</v>
      </c>
      <c r="Y60" s="136">
        <f t="shared" si="2"/>
        <v>0</v>
      </c>
      <c r="Z60" s="136">
        <f t="shared" si="2"/>
        <v>0</v>
      </c>
      <c r="AA60" s="136">
        <f t="shared" si="2"/>
        <v>0</v>
      </c>
      <c r="AB60" s="136">
        <f t="shared" si="2"/>
        <v>0</v>
      </c>
      <c r="AC60" s="136">
        <f t="shared" si="2"/>
        <v>0</v>
      </c>
      <c r="AD60" s="136">
        <f t="shared" si="2"/>
        <v>0</v>
      </c>
      <c r="AE60" s="136">
        <f t="shared" si="2"/>
        <v>0</v>
      </c>
      <c r="AF60" s="136">
        <f t="shared" si="2"/>
        <v>0</v>
      </c>
      <c r="AG60" s="136">
        <f t="shared" si="2"/>
        <v>0</v>
      </c>
      <c r="AH60" s="136">
        <f t="shared" si="2"/>
        <v>0</v>
      </c>
      <c r="AI60" s="136">
        <f t="shared" si="2"/>
        <v>0</v>
      </c>
      <c r="AJ60" s="136">
        <f t="shared" si="2"/>
        <v>0</v>
      </c>
      <c r="AK60" s="136">
        <f t="shared" si="2"/>
        <v>0</v>
      </c>
      <c r="AL60" s="136">
        <f t="shared" si="2"/>
        <v>0</v>
      </c>
      <c r="AM60" s="136">
        <f t="shared" si="2"/>
        <v>0</v>
      </c>
      <c r="AN60" s="136">
        <f t="shared" si="2"/>
        <v>0</v>
      </c>
      <c r="AO60" s="136">
        <f t="shared" si="2"/>
        <v>0</v>
      </c>
      <c r="AP60" s="136">
        <f t="shared" si="2"/>
        <v>0</v>
      </c>
      <c r="AQ60" s="136">
        <f t="shared" si="2"/>
        <v>0</v>
      </c>
    </row>
    <row r="61" spans="1:43" x14ac:dyDescent="0.2">
      <c r="A61" s="107" t="s">
        <v>135</v>
      </c>
      <c r="B61" s="136">
        <f t="shared" si="0"/>
        <v>0</v>
      </c>
      <c r="C61" s="136">
        <f t="shared" si="3"/>
        <v>0</v>
      </c>
      <c r="D61" s="136">
        <f t="shared" si="3"/>
        <v>0</v>
      </c>
      <c r="E61" s="136">
        <f t="shared" si="3"/>
        <v>0</v>
      </c>
      <c r="F61" s="136">
        <f t="shared" si="3"/>
        <v>0</v>
      </c>
      <c r="G61" s="136">
        <f t="shared" si="3"/>
        <v>0</v>
      </c>
      <c r="H61" s="136">
        <f t="shared" si="3"/>
        <v>0</v>
      </c>
      <c r="I61" s="136">
        <f t="shared" si="3"/>
        <v>0</v>
      </c>
      <c r="J61" s="136">
        <f t="shared" si="3"/>
        <v>0</v>
      </c>
      <c r="K61" s="136">
        <f t="shared" si="3"/>
        <v>0</v>
      </c>
      <c r="L61" s="136">
        <f t="shared" si="2"/>
        <v>0</v>
      </c>
      <c r="M61" s="136">
        <f t="shared" si="2"/>
        <v>0</v>
      </c>
      <c r="N61" s="136">
        <f t="shared" si="2"/>
        <v>0</v>
      </c>
      <c r="O61" s="136">
        <f t="shared" si="2"/>
        <v>0</v>
      </c>
      <c r="P61" s="136">
        <f t="shared" si="2"/>
        <v>0</v>
      </c>
      <c r="Q61" s="136">
        <f t="shared" si="2"/>
        <v>0</v>
      </c>
      <c r="R61" s="136">
        <f t="shared" si="2"/>
        <v>0</v>
      </c>
      <c r="S61" s="136">
        <f t="shared" si="2"/>
        <v>0</v>
      </c>
      <c r="T61" s="136">
        <f t="shared" si="2"/>
        <v>0</v>
      </c>
      <c r="U61" s="136">
        <f t="shared" si="2"/>
        <v>0</v>
      </c>
      <c r="V61" s="136">
        <f t="shared" si="2"/>
        <v>0</v>
      </c>
      <c r="W61" s="136">
        <f t="shared" si="2"/>
        <v>0</v>
      </c>
      <c r="X61" s="136">
        <f t="shared" si="2"/>
        <v>0</v>
      </c>
      <c r="Y61" s="136">
        <f t="shared" si="2"/>
        <v>0</v>
      </c>
      <c r="Z61" s="136">
        <f t="shared" si="2"/>
        <v>0</v>
      </c>
      <c r="AA61" s="136">
        <f t="shared" si="2"/>
        <v>0</v>
      </c>
      <c r="AB61" s="136">
        <f t="shared" si="2"/>
        <v>0</v>
      </c>
      <c r="AC61" s="136">
        <f t="shared" si="2"/>
        <v>0</v>
      </c>
      <c r="AD61" s="136">
        <f t="shared" si="2"/>
        <v>0</v>
      </c>
      <c r="AE61" s="136">
        <f t="shared" si="2"/>
        <v>0</v>
      </c>
      <c r="AF61" s="136">
        <f t="shared" si="2"/>
        <v>0</v>
      </c>
      <c r="AG61" s="136">
        <f t="shared" si="2"/>
        <v>0</v>
      </c>
      <c r="AH61" s="136">
        <f t="shared" si="2"/>
        <v>0</v>
      </c>
      <c r="AI61" s="136">
        <f t="shared" si="2"/>
        <v>0</v>
      </c>
      <c r="AJ61" s="136">
        <f t="shared" si="2"/>
        <v>0</v>
      </c>
      <c r="AK61" s="136">
        <f t="shared" si="2"/>
        <v>0</v>
      </c>
      <c r="AL61" s="136">
        <f t="shared" si="2"/>
        <v>0</v>
      </c>
      <c r="AM61" s="136">
        <f t="shared" si="2"/>
        <v>0</v>
      </c>
      <c r="AN61" s="136">
        <f t="shared" si="2"/>
        <v>0</v>
      </c>
      <c r="AO61" s="136">
        <f t="shared" si="2"/>
        <v>0</v>
      </c>
      <c r="AP61" s="136">
        <f t="shared" si="2"/>
        <v>0</v>
      </c>
      <c r="AQ61" s="136">
        <f t="shared" si="2"/>
        <v>0</v>
      </c>
    </row>
    <row r="62" spans="1:43" x14ac:dyDescent="0.2">
      <c r="A62" s="107" t="s">
        <v>136</v>
      </c>
      <c r="B62" s="136">
        <f t="shared" si="0"/>
        <v>0</v>
      </c>
      <c r="C62" s="136">
        <f t="shared" si="3"/>
        <v>0</v>
      </c>
      <c r="D62" s="136">
        <f t="shared" si="3"/>
        <v>0</v>
      </c>
      <c r="E62" s="136">
        <f t="shared" si="3"/>
        <v>0</v>
      </c>
      <c r="F62" s="136">
        <f t="shared" si="3"/>
        <v>0</v>
      </c>
      <c r="G62" s="136">
        <f t="shared" si="3"/>
        <v>0</v>
      </c>
      <c r="H62" s="136">
        <f t="shared" si="3"/>
        <v>0</v>
      </c>
      <c r="I62" s="136">
        <f t="shared" si="3"/>
        <v>0</v>
      </c>
      <c r="J62" s="136">
        <f t="shared" si="3"/>
        <v>0</v>
      </c>
      <c r="K62" s="136">
        <f t="shared" si="3"/>
        <v>0</v>
      </c>
      <c r="L62" s="136">
        <f t="shared" si="2"/>
        <v>0</v>
      </c>
      <c r="M62" s="136">
        <f t="shared" si="2"/>
        <v>0</v>
      </c>
      <c r="N62" s="136">
        <f t="shared" si="2"/>
        <v>0</v>
      </c>
      <c r="O62" s="136">
        <f t="shared" si="2"/>
        <v>0</v>
      </c>
      <c r="P62" s="136">
        <f t="shared" si="2"/>
        <v>0</v>
      </c>
      <c r="Q62" s="136">
        <f t="shared" si="2"/>
        <v>0</v>
      </c>
      <c r="R62" s="136">
        <f t="shared" si="2"/>
        <v>0</v>
      </c>
      <c r="S62" s="136">
        <f t="shared" si="2"/>
        <v>0</v>
      </c>
      <c r="T62" s="136">
        <f t="shared" si="2"/>
        <v>0</v>
      </c>
      <c r="U62" s="136">
        <f t="shared" si="2"/>
        <v>0</v>
      </c>
      <c r="V62" s="136">
        <f t="shared" si="2"/>
        <v>0</v>
      </c>
      <c r="W62" s="136">
        <f t="shared" si="2"/>
        <v>0</v>
      </c>
      <c r="X62" s="136">
        <f t="shared" si="2"/>
        <v>0</v>
      </c>
      <c r="Y62" s="136">
        <f t="shared" si="2"/>
        <v>0</v>
      </c>
      <c r="Z62" s="136">
        <f t="shared" si="2"/>
        <v>0</v>
      </c>
      <c r="AA62" s="136">
        <f t="shared" si="2"/>
        <v>0</v>
      </c>
      <c r="AB62" s="136">
        <f t="shared" si="2"/>
        <v>0</v>
      </c>
      <c r="AC62" s="136">
        <f t="shared" si="2"/>
        <v>0</v>
      </c>
      <c r="AD62" s="136">
        <f t="shared" si="2"/>
        <v>0</v>
      </c>
      <c r="AE62" s="136">
        <f t="shared" si="2"/>
        <v>0</v>
      </c>
      <c r="AF62" s="136">
        <f t="shared" si="2"/>
        <v>0</v>
      </c>
      <c r="AG62" s="136">
        <f t="shared" si="2"/>
        <v>0</v>
      </c>
      <c r="AH62" s="136">
        <f t="shared" si="2"/>
        <v>0</v>
      </c>
      <c r="AI62" s="136">
        <f t="shared" si="2"/>
        <v>0</v>
      </c>
      <c r="AJ62" s="136">
        <f t="shared" si="2"/>
        <v>0</v>
      </c>
      <c r="AK62" s="136">
        <f t="shared" si="2"/>
        <v>0</v>
      </c>
      <c r="AL62" s="136">
        <f t="shared" si="2"/>
        <v>0</v>
      </c>
      <c r="AM62" s="136">
        <f t="shared" si="2"/>
        <v>0</v>
      </c>
      <c r="AN62" s="136">
        <f t="shared" si="2"/>
        <v>0</v>
      </c>
      <c r="AO62" s="136">
        <f t="shared" si="2"/>
        <v>0</v>
      </c>
      <c r="AP62" s="136">
        <f t="shared" si="2"/>
        <v>0</v>
      </c>
      <c r="AQ62" s="136">
        <f t="shared" si="2"/>
        <v>0</v>
      </c>
    </row>
    <row r="63" spans="1:43" x14ac:dyDescent="0.2">
      <c r="A63" s="107" t="s">
        <v>137</v>
      </c>
      <c r="B63" s="136">
        <f t="shared" si="0"/>
        <v>0</v>
      </c>
      <c r="C63" s="136">
        <f t="shared" si="3"/>
        <v>0</v>
      </c>
      <c r="D63" s="136">
        <f t="shared" si="3"/>
        <v>0</v>
      </c>
      <c r="E63" s="136">
        <f t="shared" si="3"/>
        <v>0</v>
      </c>
      <c r="F63" s="136">
        <f t="shared" si="3"/>
        <v>0</v>
      </c>
      <c r="G63" s="136">
        <f t="shared" si="3"/>
        <v>0</v>
      </c>
      <c r="H63" s="136">
        <f t="shared" si="3"/>
        <v>0</v>
      </c>
      <c r="I63" s="136">
        <f t="shared" si="3"/>
        <v>0</v>
      </c>
      <c r="J63" s="136">
        <f t="shared" si="3"/>
        <v>0</v>
      </c>
      <c r="K63" s="136">
        <f t="shared" si="3"/>
        <v>0</v>
      </c>
      <c r="L63" s="136">
        <f t="shared" si="2"/>
        <v>0</v>
      </c>
      <c r="M63" s="136">
        <f t="shared" si="2"/>
        <v>0</v>
      </c>
      <c r="N63" s="136">
        <f t="shared" si="2"/>
        <v>0</v>
      </c>
      <c r="O63" s="136">
        <f t="shared" si="2"/>
        <v>0</v>
      </c>
      <c r="P63" s="136">
        <f t="shared" si="2"/>
        <v>0</v>
      </c>
      <c r="Q63" s="136">
        <f t="shared" si="2"/>
        <v>0</v>
      </c>
      <c r="R63" s="136">
        <f t="shared" si="2"/>
        <v>0</v>
      </c>
      <c r="S63" s="136">
        <f t="shared" si="2"/>
        <v>0</v>
      </c>
      <c r="T63" s="136">
        <f t="shared" si="2"/>
        <v>0</v>
      </c>
      <c r="U63" s="136">
        <f t="shared" si="2"/>
        <v>0</v>
      </c>
      <c r="V63" s="136">
        <f t="shared" si="2"/>
        <v>0</v>
      </c>
      <c r="W63" s="136">
        <f t="shared" si="2"/>
        <v>0</v>
      </c>
      <c r="X63" s="136">
        <f t="shared" si="2"/>
        <v>0</v>
      </c>
      <c r="Y63" s="136">
        <f t="shared" si="2"/>
        <v>0</v>
      </c>
      <c r="Z63" s="136">
        <f t="shared" si="2"/>
        <v>0</v>
      </c>
      <c r="AA63" s="136">
        <f t="shared" si="2"/>
        <v>0</v>
      </c>
      <c r="AB63" s="136">
        <f t="shared" si="2"/>
        <v>0</v>
      </c>
      <c r="AC63" s="136">
        <f t="shared" si="2"/>
        <v>0</v>
      </c>
      <c r="AD63" s="136">
        <f t="shared" si="2"/>
        <v>0</v>
      </c>
      <c r="AE63" s="136">
        <f t="shared" si="2"/>
        <v>0</v>
      </c>
      <c r="AF63" s="136">
        <f t="shared" si="2"/>
        <v>0</v>
      </c>
      <c r="AG63" s="136">
        <f t="shared" si="2"/>
        <v>0</v>
      </c>
      <c r="AH63" s="136">
        <f t="shared" si="2"/>
        <v>0</v>
      </c>
      <c r="AI63" s="136">
        <f t="shared" si="2"/>
        <v>0</v>
      </c>
      <c r="AJ63" s="136">
        <f t="shared" si="2"/>
        <v>0</v>
      </c>
      <c r="AK63" s="136">
        <f t="shared" si="2"/>
        <v>0</v>
      </c>
      <c r="AL63" s="136">
        <f t="shared" si="2"/>
        <v>0</v>
      </c>
      <c r="AM63" s="136">
        <f t="shared" si="2"/>
        <v>0</v>
      </c>
      <c r="AN63" s="136">
        <f t="shared" si="2"/>
        <v>0</v>
      </c>
      <c r="AO63" s="136">
        <f t="shared" si="2"/>
        <v>0</v>
      </c>
      <c r="AP63" s="136">
        <f t="shared" si="2"/>
        <v>0</v>
      </c>
      <c r="AQ63" s="136">
        <f t="shared" ref="AQ63:AQ74" si="4">SUMIFS(AQ$2:AQ$44,$AR$2:$AR$44,$A63)</f>
        <v>0</v>
      </c>
    </row>
    <row r="64" spans="1:43" x14ac:dyDescent="0.2">
      <c r="A64" s="107" t="s">
        <v>138</v>
      </c>
      <c r="B64" s="136">
        <f t="shared" si="0"/>
        <v>0</v>
      </c>
      <c r="C64" s="136">
        <f t="shared" si="3"/>
        <v>0</v>
      </c>
      <c r="D64" s="136">
        <f t="shared" si="3"/>
        <v>0</v>
      </c>
      <c r="E64" s="136">
        <f t="shared" si="3"/>
        <v>0</v>
      </c>
      <c r="F64" s="136">
        <f t="shared" si="3"/>
        <v>0</v>
      </c>
      <c r="G64" s="136">
        <f t="shared" si="3"/>
        <v>0</v>
      </c>
      <c r="H64" s="136">
        <f t="shared" si="3"/>
        <v>0</v>
      </c>
      <c r="I64" s="136">
        <f t="shared" si="3"/>
        <v>0</v>
      </c>
      <c r="J64" s="136">
        <f t="shared" si="3"/>
        <v>0</v>
      </c>
      <c r="K64" s="136">
        <f t="shared" si="3"/>
        <v>0</v>
      </c>
      <c r="L64" s="136">
        <f t="shared" si="3"/>
        <v>0</v>
      </c>
      <c r="M64" s="136">
        <f t="shared" si="3"/>
        <v>0</v>
      </c>
      <c r="N64" s="136">
        <f t="shared" si="3"/>
        <v>0</v>
      </c>
      <c r="O64" s="136">
        <f t="shared" si="3"/>
        <v>0</v>
      </c>
      <c r="P64" s="136">
        <f t="shared" si="3"/>
        <v>0</v>
      </c>
      <c r="Q64" s="136">
        <f t="shared" si="3"/>
        <v>0</v>
      </c>
      <c r="R64" s="136">
        <f t="shared" si="3"/>
        <v>0</v>
      </c>
      <c r="S64" s="136">
        <f t="shared" si="3"/>
        <v>0</v>
      </c>
      <c r="T64" s="136">
        <f t="shared" si="3"/>
        <v>0</v>
      </c>
      <c r="U64" s="136">
        <f t="shared" si="3"/>
        <v>0</v>
      </c>
      <c r="V64" s="136">
        <f t="shared" si="3"/>
        <v>0</v>
      </c>
      <c r="W64" s="136">
        <f t="shared" si="3"/>
        <v>0</v>
      </c>
      <c r="X64" s="136">
        <f t="shared" si="3"/>
        <v>0</v>
      </c>
      <c r="Y64" s="136">
        <f t="shared" si="3"/>
        <v>0</v>
      </c>
      <c r="Z64" s="136">
        <f t="shared" si="3"/>
        <v>0</v>
      </c>
      <c r="AA64" s="136">
        <f t="shared" si="3"/>
        <v>0</v>
      </c>
      <c r="AB64" s="136">
        <f t="shared" si="3"/>
        <v>0</v>
      </c>
      <c r="AC64" s="136">
        <f t="shared" si="3"/>
        <v>0</v>
      </c>
      <c r="AD64" s="136">
        <f t="shared" si="3"/>
        <v>0</v>
      </c>
      <c r="AE64" s="136">
        <f t="shared" si="3"/>
        <v>0</v>
      </c>
      <c r="AF64" s="136">
        <f t="shared" si="3"/>
        <v>0</v>
      </c>
      <c r="AG64" s="136">
        <f t="shared" si="3"/>
        <v>0</v>
      </c>
      <c r="AH64" s="136">
        <f t="shared" si="3"/>
        <v>0</v>
      </c>
      <c r="AI64" s="136">
        <f t="shared" si="3"/>
        <v>0</v>
      </c>
      <c r="AJ64" s="136">
        <f t="shared" si="3"/>
        <v>0</v>
      </c>
      <c r="AK64" s="136">
        <f t="shared" si="3"/>
        <v>0</v>
      </c>
      <c r="AL64" s="136">
        <f t="shared" si="3"/>
        <v>0</v>
      </c>
      <c r="AM64" s="136">
        <f t="shared" si="3"/>
        <v>0</v>
      </c>
      <c r="AN64" s="136">
        <f t="shared" si="3"/>
        <v>0</v>
      </c>
      <c r="AO64" s="136">
        <f t="shared" si="3"/>
        <v>0</v>
      </c>
      <c r="AP64" s="136">
        <f t="shared" si="3"/>
        <v>0</v>
      </c>
      <c r="AQ64" s="136">
        <f t="shared" si="4"/>
        <v>0</v>
      </c>
    </row>
    <row r="65" spans="1:43" x14ac:dyDescent="0.2">
      <c r="A65" s="107" t="s">
        <v>139</v>
      </c>
      <c r="B65" s="136">
        <f t="shared" si="0"/>
        <v>0</v>
      </c>
      <c r="C65" s="136">
        <f t="shared" si="3"/>
        <v>0</v>
      </c>
      <c r="D65" s="136">
        <f t="shared" si="3"/>
        <v>0</v>
      </c>
      <c r="E65" s="136">
        <f t="shared" si="3"/>
        <v>0</v>
      </c>
      <c r="F65" s="136">
        <f t="shared" si="3"/>
        <v>0</v>
      </c>
      <c r="G65" s="136">
        <f t="shared" si="3"/>
        <v>0</v>
      </c>
      <c r="H65" s="136">
        <f t="shared" si="3"/>
        <v>0</v>
      </c>
      <c r="I65" s="136">
        <f t="shared" si="3"/>
        <v>0</v>
      </c>
      <c r="J65" s="136">
        <f t="shared" si="3"/>
        <v>0</v>
      </c>
      <c r="K65" s="136">
        <f t="shared" si="3"/>
        <v>0</v>
      </c>
      <c r="L65" s="136">
        <f t="shared" si="3"/>
        <v>0</v>
      </c>
      <c r="M65" s="136">
        <f t="shared" si="3"/>
        <v>0</v>
      </c>
      <c r="N65" s="136">
        <f t="shared" si="3"/>
        <v>0</v>
      </c>
      <c r="O65" s="136">
        <f t="shared" si="3"/>
        <v>0</v>
      </c>
      <c r="P65" s="136">
        <f t="shared" si="3"/>
        <v>0</v>
      </c>
      <c r="Q65" s="136">
        <f t="shared" si="3"/>
        <v>0</v>
      </c>
      <c r="R65" s="136">
        <f t="shared" si="3"/>
        <v>0</v>
      </c>
      <c r="S65" s="136">
        <f t="shared" si="3"/>
        <v>0</v>
      </c>
      <c r="T65" s="136">
        <f t="shared" si="3"/>
        <v>0</v>
      </c>
      <c r="U65" s="136">
        <f t="shared" si="3"/>
        <v>0</v>
      </c>
      <c r="V65" s="136">
        <f t="shared" si="3"/>
        <v>0</v>
      </c>
      <c r="W65" s="136">
        <f t="shared" si="3"/>
        <v>0</v>
      </c>
      <c r="X65" s="136">
        <f t="shared" si="3"/>
        <v>0</v>
      </c>
      <c r="Y65" s="136">
        <f t="shared" si="3"/>
        <v>0</v>
      </c>
      <c r="Z65" s="136">
        <f t="shared" si="3"/>
        <v>0</v>
      </c>
      <c r="AA65" s="136">
        <f t="shared" si="3"/>
        <v>0</v>
      </c>
      <c r="AB65" s="136">
        <f t="shared" si="3"/>
        <v>0</v>
      </c>
      <c r="AC65" s="136">
        <f t="shared" si="3"/>
        <v>0</v>
      </c>
      <c r="AD65" s="136">
        <f t="shared" si="3"/>
        <v>0</v>
      </c>
      <c r="AE65" s="136">
        <f t="shared" si="3"/>
        <v>0</v>
      </c>
      <c r="AF65" s="136">
        <f t="shared" si="3"/>
        <v>0</v>
      </c>
      <c r="AG65" s="136">
        <f t="shared" si="3"/>
        <v>0</v>
      </c>
      <c r="AH65" s="136">
        <f t="shared" si="3"/>
        <v>0</v>
      </c>
      <c r="AI65" s="136">
        <f t="shared" si="3"/>
        <v>0</v>
      </c>
      <c r="AJ65" s="136">
        <f t="shared" si="3"/>
        <v>0</v>
      </c>
      <c r="AK65" s="136">
        <f t="shared" si="3"/>
        <v>0</v>
      </c>
      <c r="AL65" s="136">
        <f t="shared" si="3"/>
        <v>0</v>
      </c>
      <c r="AM65" s="136">
        <f t="shared" si="3"/>
        <v>0</v>
      </c>
      <c r="AN65" s="136">
        <f t="shared" si="3"/>
        <v>0</v>
      </c>
      <c r="AO65" s="136">
        <f t="shared" si="3"/>
        <v>0</v>
      </c>
      <c r="AP65" s="136">
        <f t="shared" si="3"/>
        <v>0</v>
      </c>
      <c r="AQ65" s="136">
        <f t="shared" si="4"/>
        <v>0</v>
      </c>
    </row>
    <row r="66" spans="1:43" x14ac:dyDescent="0.2">
      <c r="A66" s="107" t="s">
        <v>140</v>
      </c>
      <c r="B66" s="136">
        <f t="shared" si="0"/>
        <v>0</v>
      </c>
      <c r="C66" s="136">
        <f t="shared" si="3"/>
        <v>0</v>
      </c>
      <c r="D66" s="136">
        <f t="shared" si="3"/>
        <v>0</v>
      </c>
      <c r="E66" s="136">
        <f t="shared" si="3"/>
        <v>0</v>
      </c>
      <c r="F66" s="136">
        <f t="shared" si="3"/>
        <v>0</v>
      </c>
      <c r="G66" s="136">
        <f t="shared" si="3"/>
        <v>0</v>
      </c>
      <c r="H66" s="136">
        <f t="shared" si="3"/>
        <v>0</v>
      </c>
      <c r="I66" s="136">
        <f t="shared" si="3"/>
        <v>0</v>
      </c>
      <c r="J66" s="136">
        <f t="shared" si="3"/>
        <v>0</v>
      </c>
      <c r="K66" s="136">
        <f t="shared" si="3"/>
        <v>0</v>
      </c>
      <c r="L66" s="136">
        <f t="shared" si="3"/>
        <v>0</v>
      </c>
      <c r="M66" s="136">
        <f t="shared" si="3"/>
        <v>0</v>
      </c>
      <c r="N66" s="136">
        <f t="shared" si="3"/>
        <v>0</v>
      </c>
      <c r="O66" s="136">
        <f t="shared" si="3"/>
        <v>0</v>
      </c>
      <c r="P66" s="136">
        <f t="shared" si="3"/>
        <v>0</v>
      </c>
      <c r="Q66" s="136">
        <f t="shared" si="3"/>
        <v>0</v>
      </c>
      <c r="R66" s="136">
        <f t="shared" si="3"/>
        <v>0</v>
      </c>
      <c r="S66" s="136">
        <f t="shared" si="3"/>
        <v>0</v>
      </c>
      <c r="T66" s="136">
        <f t="shared" si="3"/>
        <v>0</v>
      </c>
      <c r="U66" s="136">
        <f t="shared" si="3"/>
        <v>0</v>
      </c>
      <c r="V66" s="136">
        <f t="shared" si="3"/>
        <v>0</v>
      </c>
      <c r="W66" s="136">
        <f t="shared" si="3"/>
        <v>0</v>
      </c>
      <c r="X66" s="136">
        <f t="shared" si="3"/>
        <v>0</v>
      </c>
      <c r="Y66" s="136">
        <f t="shared" si="3"/>
        <v>0</v>
      </c>
      <c r="Z66" s="136">
        <f t="shared" si="3"/>
        <v>0</v>
      </c>
      <c r="AA66" s="136">
        <f t="shared" si="3"/>
        <v>0</v>
      </c>
      <c r="AB66" s="136">
        <f t="shared" si="3"/>
        <v>0</v>
      </c>
      <c r="AC66" s="136">
        <f t="shared" si="3"/>
        <v>0</v>
      </c>
      <c r="AD66" s="136">
        <f t="shared" si="3"/>
        <v>0</v>
      </c>
      <c r="AE66" s="136">
        <f t="shared" si="3"/>
        <v>0</v>
      </c>
      <c r="AF66" s="136">
        <f t="shared" si="3"/>
        <v>0</v>
      </c>
      <c r="AG66" s="136">
        <f t="shared" si="3"/>
        <v>0</v>
      </c>
      <c r="AH66" s="136">
        <f t="shared" si="3"/>
        <v>0</v>
      </c>
      <c r="AI66" s="136">
        <f t="shared" si="3"/>
        <v>0</v>
      </c>
      <c r="AJ66" s="136">
        <f t="shared" si="3"/>
        <v>0</v>
      </c>
      <c r="AK66" s="136">
        <f t="shared" si="3"/>
        <v>0</v>
      </c>
      <c r="AL66" s="136">
        <f t="shared" si="3"/>
        <v>0</v>
      </c>
      <c r="AM66" s="136">
        <f t="shared" si="3"/>
        <v>0</v>
      </c>
      <c r="AN66" s="136">
        <f t="shared" si="3"/>
        <v>0</v>
      </c>
      <c r="AO66" s="136">
        <f t="shared" si="3"/>
        <v>0</v>
      </c>
      <c r="AP66" s="136">
        <f t="shared" si="3"/>
        <v>0</v>
      </c>
      <c r="AQ66" s="136">
        <f t="shared" si="4"/>
        <v>0</v>
      </c>
    </row>
    <row r="67" spans="1:43" x14ac:dyDescent="0.2">
      <c r="A67" s="107" t="s">
        <v>141</v>
      </c>
      <c r="B67" s="136">
        <f t="shared" si="0"/>
        <v>0</v>
      </c>
      <c r="C67" s="136">
        <f t="shared" si="3"/>
        <v>0</v>
      </c>
      <c r="D67" s="136">
        <f t="shared" si="3"/>
        <v>0</v>
      </c>
      <c r="E67" s="136">
        <f t="shared" si="3"/>
        <v>0</v>
      </c>
      <c r="F67" s="136">
        <f t="shared" si="3"/>
        <v>0</v>
      </c>
      <c r="G67" s="136">
        <f t="shared" si="3"/>
        <v>0</v>
      </c>
      <c r="H67" s="136">
        <f t="shared" si="3"/>
        <v>0</v>
      </c>
      <c r="I67" s="136">
        <f t="shared" si="3"/>
        <v>0</v>
      </c>
      <c r="J67" s="136">
        <f t="shared" si="3"/>
        <v>0</v>
      </c>
      <c r="K67" s="136">
        <f t="shared" si="3"/>
        <v>0</v>
      </c>
      <c r="L67" s="136">
        <f t="shared" si="3"/>
        <v>0</v>
      </c>
      <c r="M67" s="136">
        <f t="shared" si="3"/>
        <v>0</v>
      </c>
      <c r="N67" s="136">
        <f t="shared" si="3"/>
        <v>0</v>
      </c>
      <c r="O67" s="136">
        <f t="shared" si="3"/>
        <v>0</v>
      </c>
      <c r="P67" s="136">
        <f t="shared" si="3"/>
        <v>0</v>
      </c>
      <c r="Q67" s="136">
        <f t="shared" si="3"/>
        <v>0</v>
      </c>
      <c r="R67" s="136">
        <f t="shared" si="3"/>
        <v>0</v>
      </c>
      <c r="S67" s="136">
        <f t="shared" si="3"/>
        <v>0</v>
      </c>
      <c r="T67" s="136">
        <f t="shared" si="3"/>
        <v>0</v>
      </c>
      <c r="U67" s="136">
        <f t="shared" si="3"/>
        <v>0</v>
      </c>
      <c r="V67" s="136">
        <f t="shared" si="3"/>
        <v>0</v>
      </c>
      <c r="W67" s="136">
        <f t="shared" si="3"/>
        <v>0</v>
      </c>
      <c r="X67" s="136">
        <f t="shared" si="3"/>
        <v>0</v>
      </c>
      <c r="Y67" s="136">
        <f t="shared" si="3"/>
        <v>0</v>
      </c>
      <c r="Z67" s="136">
        <f t="shared" si="3"/>
        <v>0</v>
      </c>
      <c r="AA67" s="136">
        <f t="shared" si="3"/>
        <v>0</v>
      </c>
      <c r="AB67" s="136">
        <f t="shared" si="3"/>
        <v>0</v>
      </c>
      <c r="AC67" s="136">
        <f t="shared" si="3"/>
        <v>0</v>
      </c>
      <c r="AD67" s="136">
        <f t="shared" si="3"/>
        <v>0</v>
      </c>
      <c r="AE67" s="136">
        <f t="shared" si="3"/>
        <v>0</v>
      </c>
      <c r="AF67" s="136">
        <f t="shared" si="3"/>
        <v>0</v>
      </c>
      <c r="AG67" s="136">
        <f t="shared" si="3"/>
        <v>0</v>
      </c>
      <c r="AH67" s="136">
        <f t="shared" si="3"/>
        <v>0</v>
      </c>
      <c r="AI67" s="136">
        <f t="shared" si="3"/>
        <v>0</v>
      </c>
      <c r="AJ67" s="136">
        <f t="shared" si="3"/>
        <v>0</v>
      </c>
      <c r="AK67" s="136">
        <f t="shared" si="3"/>
        <v>0</v>
      </c>
      <c r="AL67" s="136">
        <f t="shared" si="3"/>
        <v>0</v>
      </c>
      <c r="AM67" s="136">
        <f t="shared" si="3"/>
        <v>0</v>
      </c>
      <c r="AN67" s="136">
        <f t="shared" si="3"/>
        <v>0</v>
      </c>
      <c r="AO67" s="136">
        <f t="shared" si="3"/>
        <v>0</v>
      </c>
      <c r="AP67" s="136">
        <f t="shared" si="3"/>
        <v>0</v>
      </c>
      <c r="AQ67" s="136">
        <f t="shared" si="4"/>
        <v>0</v>
      </c>
    </row>
    <row r="68" spans="1:43" x14ac:dyDescent="0.2">
      <c r="A68" s="107" t="s">
        <v>142</v>
      </c>
      <c r="B68" s="136">
        <f t="shared" si="0"/>
        <v>0</v>
      </c>
      <c r="C68" s="136">
        <f t="shared" si="3"/>
        <v>0</v>
      </c>
      <c r="D68" s="136">
        <f t="shared" si="3"/>
        <v>0</v>
      </c>
      <c r="E68" s="136">
        <f t="shared" si="3"/>
        <v>0</v>
      </c>
      <c r="F68" s="136">
        <f t="shared" si="3"/>
        <v>0</v>
      </c>
      <c r="G68" s="136">
        <f t="shared" si="3"/>
        <v>0</v>
      </c>
      <c r="H68" s="136">
        <f t="shared" si="3"/>
        <v>0</v>
      </c>
      <c r="I68" s="136">
        <f t="shared" si="3"/>
        <v>0</v>
      </c>
      <c r="J68" s="136">
        <f t="shared" si="3"/>
        <v>0</v>
      </c>
      <c r="K68" s="136">
        <f t="shared" si="3"/>
        <v>0</v>
      </c>
      <c r="L68" s="136">
        <f t="shared" si="3"/>
        <v>0</v>
      </c>
      <c r="M68" s="136">
        <f t="shared" si="3"/>
        <v>0</v>
      </c>
      <c r="N68" s="136">
        <f t="shared" si="3"/>
        <v>0</v>
      </c>
      <c r="O68" s="136">
        <f t="shared" si="3"/>
        <v>0</v>
      </c>
      <c r="P68" s="136">
        <f t="shared" si="3"/>
        <v>0</v>
      </c>
      <c r="Q68" s="136">
        <f t="shared" si="3"/>
        <v>0</v>
      </c>
      <c r="R68" s="136">
        <f t="shared" si="3"/>
        <v>0</v>
      </c>
      <c r="S68" s="136">
        <f t="shared" si="3"/>
        <v>0</v>
      </c>
      <c r="T68" s="136">
        <f t="shared" si="3"/>
        <v>0</v>
      </c>
      <c r="U68" s="136">
        <f t="shared" si="3"/>
        <v>0</v>
      </c>
      <c r="V68" s="136">
        <f t="shared" si="3"/>
        <v>0</v>
      </c>
      <c r="W68" s="136">
        <f t="shared" si="3"/>
        <v>0</v>
      </c>
      <c r="X68" s="136">
        <f t="shared" si="3"/>
        <v>0</v>
      </c>
      <c r="Y68" s="136">
        <f t="shared" si="3"/>
        <v>0</v>
      </c>
      <c r="Z68" s="136">
        <f t="shared" si="3"/>
        <v>0</v>
      </c>
      <c r="AA68" s="136">
        <f t="shared" si="3"/>
        <v>0</v>
      </c>
      <c r="AB68" s="136">
        <f t="shared" si="3"/>
        <v>0</v>
      </c>
      <c r="AC68" s="136">
        <f t="shared" si="3"/>
        <v>0</v>
      </c>
      <c r="AD68" s="136">
        <f t="shared" si="3"/>
        <v>0</v>
      </c>
      <c r="AE68" s="136">
        <f t="shared" si="3"/>
        <v>0</v>
      </c>
      <c r="AF68" s="136">
        <f t="shared" si="3"/>
        <v>0</v>
      </c>
      <c r="AG68" s="136">
        <f t="shared" si="3"/>
        <v>0</v>
      </c>
      <c r="AH68" s="136">
        <f t="shared" si="3"/>
        <v>0</v>
      </c>
      <c r="AI68" s="136">
        <f t="shared" ref="AI68:AP74" si="5">SUMIFS(AI$2:AI$44,$AR$2:$AR$44,$A68)</f>
        <v>0</v>
      </c>
      <c r="AJ68" s="136">
        <f t="shared" si="5"/>
        <v>0</v>
      </c>
      <c r="AK68" s="136">
        <f t="shared" si="5"/>
        <v>0</v>
      </c>
      <c r="AL68" s="136">
        <f t="shared" si="5"/>
        <v>0</v>
      </c>
      <c r="AM68" s="136">
        <f t="shared" si="5"/>
        <v>0</v>
      </c>
      <c r="AN68" s="136">
        <f t="shared" si="5"/>
        <v>0</v>
      </c>
      <c r="AO68" s="136">
        <f t="shared" si="5"/>
        <v>0</v>
      </c>
      <c r="AP68" s="136">
        <f t="shared" si="5"/>
        <v>0</v>
      </c>
      <c r="AQ68" s="136">
        <f t="shared" si="4"/>
        <v>0</v>
      </c>
    </row>
    <row r="69" spans="1:43" x14ac:dyDescent="0.2">
      <c r="A69" s="107" t="s">
        <v>143</v>
      </c>
      <c r="B69" s="136">
        <f t="shared" si="0"/>
        <v>0</v>
      </c>
      <c r="C69" s="136">
        <f t="shared" ref="C69:AH74" si="6">SUMIFS(C$2:C$44,$AR$2:$AR$44,$A69)</f>
        <v>0</v>
      </c>
      <c r="D69" s="136">
        <f t="shared" si="6"/>
        <v>0</v>
      </c>
      <c r="E69" s="136">
        <f t="shared" si="6"/>
        <v>0</v>
      </c>
      <c r="F69" s="136">
        <f t="shared" si="6"/>
        <v>0</v>
      </c>
      <c r="G69" s="136">
        <f t="shared" si="6"/>
        <v>0</v>
      </c>
      <c r="H69" s="136">
        <f t="shared" si="6"/>
        <v>0</v>
      </c>
      <c r="I69" s="136">
        <f t="shared" si="6"/>
        <v>0</v>
      </c>
      <c r="J69" s="136">
        <f t="shared" si="6"/>
        <v>0</v>
      </c>
      <c r="K69" s="136">
        <f t="shared" si="6"/>
        <v>0</v>
      </c>
      <c r="L69" s="136">
        <f t="shared" si="6"/>
        <v>0</v>
      </c>
      <c r="M69" s="136">
        <f t="shared" si="6"/>
        <v>0</v>
      </c>
      <c r="N69" s="136">
        <f t="shared" si="6"/>
        <v>0</v>
      </c>
      <c r="O69" s="136">
        <f t="shared" si="6"/>
        <v>0</v>
      </c>
      <c r="P69" s="136">
        <f t="shared" si="6"/>
        <v>0</v>
      </c>
      <c r="Q69" s="136">
        <f t="shared" si="6"/>
        <v>0</v>
      </c>
      <c r="R69" s="136">
        <f t="shared" si="6"/>
        <v>0</v>
      </c>
      <c r="S69" s="136">
        <f t="shared" si="6"/>
        <v>0</v>
      </c>
      <c r="T69" s="136">
        <f t="shared" si="6"/>
        <v>0</v>
      </c>
      <c r="U69" s="136">
        <f t="shared" si="6"/>
        <v>0</v>
      </c>
      <c r="V69" s="136">
        <f t="shared" si="6"/>
        <v>0</v>
      </c>
      <c r="W69" s="136">
        <f t="shared" si="6"/>
        <v>0</v>
      </c>
      <c r="X69" s="136">
        <f t="shared" si="6"/>
        <v>0</v>
      </c>
      <c r="Y69" s="136">
        <f t="shared" si="6"/>
        <v>0</v>
      </c>
      <c r="Z69" s="136">
        <f t="shared" si="6"/>
        <v>0</v>
      </c>
      <c r="AA69" s="136">
        <f t="shared" si="6"/>
        <v>0</v>
      </c>
      <c r="AB69" s="136">
        <f t="shared" si="6"/>
        <v>0</v>
      </c>
      <c r="AC69" s="136">
        <f t="shared" si="6"/>
        <v>0</v>
      </c>
      <c r="AD69" s="136">
        <f t="shared" si="6"/>
        <v>0</v>
      </c>
      <c r="AE69" s="136">
        <f t="shared" si="6"/>
        <v>0</v>
      </c>
      <c r="AF69" s="136">
        <f t="shared" si="6"/>
        <v>0</v>
      </c>
      <c r="AG69" s="136">
        <f t="shared" si="6"/>
        <v>0</v>
      </c>
      <c r="AH69" s="136">
        <f t="shared" si="6"/>
        <v>0</v>
      </c>
      <c r="AI69" s="136">
        <f t="shared" si="5"/>
        <v>0</v>
      </c>
      <c r="AJ69" s="136">
        <f t="shared" si="5"/>
        <v>0</v>
      </c>
      <c r="AK69" s="136">
        <f t="shared" si="5"/>
        <v>0</v>
      </c>
      <c r="AL69" s="136">
        <f t="shared" si="5"/>
        <v>0</v>
      </c>
      <c r="AM69" s="136">
        <f t="shared" si="5"/>
        <v>0</v>
      </c>
      <c r="AN69" s="136">
        <f t="shared" si="5"/>
        <v>0</v>
      </c>
      <c r="AO69" s="136">
        <f t="shared" si="5"/>
        <v>0</v>
      </c>
      <c r="AP69" s="136">
        <f t="shared" si="5"/>
        <v>0</v>
      </c>
      <c r="AQ69" s="136">
        <f t="shared" si="4"/>
        <v>0</v>
      </c>
    </row>
    <row r="70" spans="1:43" x14ac:dyDescent="0.2">
      <c r="A70" s="107" t="s">
        <v>144</v>
      </c>
      <c r="B70" s="136">
        <f t="shared" si="0"/>
        <v>0</v>
      </c>
      <c r="C70" s="136">
        <f t="shared" si="6"/>
        <v>0</v>
      </c>
      <c r="D70" s="136">
        <f t="shared" si="6"/>
        <v>0</v>
      </c>
      <c r="E70" s="136">
        <f t="shared" si="6"/>
        <v>0</v>
      </c>
      <c r="F70" s="136">
        <f t="shared" si="6"/>
        <v>0</v>
      </c>
      <c r="G70" s="136">
        <f t="shared" si="6"/>
        <v>0</v>
      </c>
      <c r="H70" s="136">
        <f t="shared" si="6"/>
        <v>0</v>
      </c>
      <c r="I70" s="136">
        <f t="shared" si="6"/>
        <v>0</v>
      </c>
      <c r="J70" s="136">
        <f t="shared" si="6"/>
        <v>0</v>
      </c>
      <c r="K70" s="136">
        <f t="shared" si="6"/>
        <v>0</v>
      </c>
      <c r="L70" s="136">
        <f t="shared" si="6"/>
        <v>0</v>
      </c>
      <c r="M70" s="136">
        <f t="shared" si="6"/>
        <v>0</v>
      </c>
      <c r="N70" s="136">
        <f t="shared" si="6"/>
        <v>0</v>
      </c>
      <c r="O70" s="136">
        <f t="shared" si="6"/>
        <v>0</v>
      </c>
      <c r="P70" s="136">
        <f t="shared" si="6"/>
        <v>0</v>
      </c>
      <c r="Q70" s="136">
        <f t="shared" si="6"/>
        <v>0</v>
      </c>
      <c r="R70" s="136">
        <f t="shared" si="6"/>
        <v>0</v>
      </c>
      <c r="S70" s="136">
        <f t="shared" si="6"/>
        <v>0</v>
      </c>
      <c r="T70" s="136">
        <f t="shared" si="6"/>
        <v>0</v>
      </c>
      <c r="U70" s="136">
        <f t="shared" si="6"/>
        <v>0</v>
      </c>
      <c r="V70" s="136">
        <f t="shared" si="6"/>
        <v>0</v>
      </c>
      <c r="W70" s="136">
        <f t="shared" si="6"/>
        <v>0</v>
      </c>
      <c r="X70" s="136">
        <f t="shared" si="6"/>
        <v>0</v>
      </c>
      <c r="Y70" s="136">
        <f t="shared" si="6"/>
        <v>0</v>
      </c>
      <c r="Z70" s="136">
        <f t="shared" si="6"/>
        <v>0</v>
      </c>
      <c r="AA70" s="136">
        <f t="shared" si="6"/>
        <v>0</v>
      </c>
      <c r="AB70" s="136">
        <f t="shared" si="6"/>
        <v>0</v>
      </c>
      <c r="AC70" s="136">
        <f t="shared" si="6"/>
        <v>0</v>
      </c>
      <c r="AD70" s="136">
        <f t="shared" si="6"/>
        <v>0</v>
      </c>
      <c r="AE70" s="136">
        <f t="shared" si="6"/>
        <v>0</v>
      </c>
      <c r="AF70" s="136">
        <f t="shared" si="6"/>
        <v>0</v>
      </c>
      <c r="AG70" s="136">
        <f t="shared" si="6"/>
        <v>0</v>
      </c>
      <c r="AH70" s="136">
        <f t="shared" si="6"/>
        <v>0</v>
      </c>
      <c r="AI70" s="136">
        <f t="shared" si="5"/>
        <v>0</v>
      </c>
      <c r="AJ70" s="136">
        <f t="shared" si="5"/>
        <v>0</v>
      </c>
      <c r="AK70" s="136">
        <f t="shared" si="5"/>
        <v>0</v>
      </c>
      <c r="AL70" s="136">
        <f t="shared" si="5"/>
        <v>0</v>
      </c>
      <c r="AM70" s="136">
        <f t="shared" si="5"/>
        <v>0</v>
      </c>
      <c r="AN70" s="136">
        <f t="shared" si="5"/>
        <v>0</v>
      </c>
      <c r="AO70" s="136">
        <f t="shared" si="5"/>
        <v>0</v>
      </c>
      <c r="AP70" s="136">
        <f t="shared" si="5"/>
        <v>0</v>
      </c>
      <c r="AQ70" s="136">
        <f t="shared" si="4"/>
        <v>0</v>
      </c>
    </row>
    <row r="71" spans="1:43" x14ac:dyDescent="0.2">
      <c r="A71" s="107" t="s">
        <v>145</v>
      </c>
      <c r="B71" s="136">
        <f t="shared" si="0"/>
        <v>0</v>
      </c>
      <c r="C71" s="136">
        <f t="shared" si="6"/>
        <v>0</v>
      </c>
      <c r="D71" s="136">
        <f t="shared" si="6"/>
        <v>0</v>
      </c>
      <c r="E71" s="136">
        <f t="shared" si="6"/>
        <v>0</v>
      </c>
      <c r="F71" s="136">
        <f t="shared" si="6"/>
        <v>0</v>
      </c>
      <c r="G71" s="136">
        <f t="shared" si="6"/>
        <v>0</v>
      </c>
      <c r="H71" s="136">
        <f t="shared" si="6"/>
        <v>0</v>
      </c>
      <c r="I71" s="136">
        <f t="shared" si="6"/>
        <v>0</v>
      </c>
      <c r="J71" s="136">
        <f t="shared" si="6"/>
        <v>0</v>
      </c>
      <c r="K71" s="136">
        <f t="shared" si="6"/>
        <v>0</v>
      </c>
      <c r="L71" s="136">
        <f t="shared" si="6"/>
        <v>0</v>
      </c>
      <c r="M71" s="136">
        <f t="shared" si="6"/>
        <v>0</v>
      </c>
      <c r="N71" s="136">
        <f t="shared" si="6"/>
        <v>0</v>
      </c>
      <c r="O71" s="136">
        <f t="shared" si="6"/>
        <v>0</v>
      </c>
      <c r="P71" s="136">
        <f t="shared" si="6"/>
        <v>0</v>
      </c>
      <c r="Q71" s="136">
        <f t="shared" si="6"/>
        <v>0</v>
      </c>
      <c r="R71" s="136">
        <f t="shared" si="6"/>
        <v>0</v>
      </c>
      <c r="S71" s="136">
        <f t="shared" si="6"/>
        <v>0</v>
      </c>
      <c r="T71" s="136">
        <f t="shared" si="6"/>
        <v>0</v>
      </c>
      <c r="U71" s="136">
        <f t="shared" si="6"/>
        <v>0</v>
      </c>
      <c r="V71" s="136">
        <f t="shared" si="6"/>
        <v>0</v>
      </c>
      <c r="W71" s="136">
        <f t="shared" si="6"/>
        <v>0</v>
      </c>
      <c r="X71" s="136">
        <f t="shared" si="6"/>
        <v>0</v>
      </c>
      <c r="Y71" s="136">
        <f t="shared" si="6"/>
        <v>0</v>
      </c>
      <c r="Z71" s="136">
        <f t="shared" si="6"/>
        <v>0</v>
      </c>
      <c r="AA71" s="136">
        <f t="shared" si="6"/>
        <v>0</v>
      </c>
      <c r="AB71" s="136">
        <f t="shared" si="6"/>
        <v>0</v>
      </c>
      <c r="AC71" s="136">
        <f t="shared" si="6"/>
        <v>0</v>
      </c>
      <c r="AD71" s="136">
        <f t="shared" si="6"/>
        <v>0</v>
      </c>
      <c r="AE71" s="136">
        <f t="shared" si="6"/>
        <v>0</v>
      </c>
      <c r="AF71" s="136">
        <f t="shared" si="6"/>
        <v>0</v>
      </c>
      <c r="AG71" s="136">
        <f t="shared" si="6"/>
        <v>0</v>
      </c>
      <c r="AH71" s="136">
        <f t="shared" si="6"/>
        <v>0</v>
      </c>
      <c r="AI71" s="136">
        <f t="shared" si="5"/>
        <v>0</v>
      </c>
      <c r="AJ71" s="136">
        <f t="shared" si="5"/>
        <v>0</v>
      </c>
      <c r="AK71" s="136">
        <f t="shared" si="5"/>
        <v>0</v>
      </c>
      <c r="AL71" s="136">
        <f t="shared" si="5"/>
        <v>0</v>
      </c>
      <c r="AM71" s="136">
        <f t="shared" si="5"/>
        <v>0</v>
      </c>
      <c r="AN71" s="136">
        <f t="shared" si="5"/>
        <v>0</v>
      </c>
      <c r="AO71" s="136">
        <f t="shared" si="5"/>
        <v>0</v>
      </c>
      <c r="AP71" s="136">
        <f t="shared" si="5"/>
        <v>0</v>
      </c>
      <c r="AQ71" s="136">
        <f t="shared" si="4"/>
        <v>0</v>
      </c>
    </row>
    <row r="72" spans="1:43" x14ac:dyDescent="0.2">
      <c r="A72" s="107" t="s">
        <v>146</v>
      </c>
      <c r="B72" s="136">
        <f t="shared" si="0"/>
        <v>19538859957034.375</v>
      </c>
      <c r="C72" s="136">
        <f t="shared" si="6"/>
        <v>70044810044890</v>
      </c>
      <c r="D72" s="136">
        <f t="shared" si="6"/>
        <v>86130220391824.422</v>
      </c>
      <c r="E72" s="136">
        <f t="shared" si="6"/>
        <v>93005943709212.781</v>
      </c>
      <c r="F72" s="136">
        <f t="shared" si="6"/>
        <v>97245863355279.125</v>
      </c>
      <c r="G72" s="136">
        <f t="shared" si="6"/>
        <v>108107492018894.08</v>
      </c>
      <c r="H72" s="136">
        <f t="shared" si="6"/>
        <v>122551804069683.14</v>
      </c>
      <c r="I72" s="136">
        <f t="shared" si="6"/>
        <v>136914276819262.81</v>
      </c>
      <c r="J72" s="136">
        <f t="shared" si="6"/>
        <v>150228379007505.94</v>
      </c>
      <c r="K72" s="136">
        <f t="shared" si="6"/>
        <v>162580838948686.78</v>
      </c>
      <c r="L72" s="136">
        <f t="shared" si="6"/>
        <v>174277287803263.78</v>
      </c>
      <c r="M72" s="136">
        <f t="shared" si="6"/>
        <v>185825879327099.25</v>
      </c>
      <c r="N72" s="136">
        <f t="shared" si="6"/>
        <v>197785336567955.81</v>
      </c>
      <c r="O72" s="136">
        <f t="shared" si="6"/>
        <v>210274879999014.13</v>
      </c>
      <c r="P72" s="136">
        <f t="shared" si="6"/>
        <v>223284010886356.66</v>
      </c>
      <c r="Q72" s="136">
        <f t="shared" si="6"/>
        <v>236797058223808.47</v>
      </c>
      <c r="R72" s="136">
        <f t="shared" si="6"/>
        <v>250792732006489.47</v>
      </c>
      <c r="S72" s="136">
        <f t="shared" si="6"/>
        <v>265243527113481.47</v>
      </c>
      <c r="T72" s="136">
        <f t="shared" si="6"/>
        <v>280114740283368.56</v>
      </c>
      <c r="U72" s="136">
        <f t="shared" si="6"/>
        <v>295364494756501.38</v>
      </c>
      <c r="V72" s="136">
        <f t="shared" si="6"/>
        <v>310943588557723.81</v>
      </c>
      <c r="W72" s="136">
        <f t="shared" si="6"/>
        <v>326795263353822.56</v>
      </c>
      <c r="X72" s="136">
        <f t="shared" si="6"/>
        <v>342855060983005.25</v>
      </c>
      <c r="Y72" s="136">
        <f t="shared" si="6"/>
        <v>359050781840677.69</v>
      </c>
      <c r="Z72" s="136">
        <f t="shared" si="6"/>
        <v>375302558949598.25</v>
      </c>
      <c r="AA72" s="136">
        <f t="shared" si="6"/>
        <v>391523060758295.25</v>
      </c>
      <c r="AB72" s="136">
        <f t="shared" si="6"/>
        <v>407617834456594.38</v>
      </c>
      <c r="AC72" s="136">
        <f t="shared" si="6"/>
        <v>423485799838080.25</v>
      </c>
      <c r="AD72" s="136">
        <f t="shared" si="6"/>
        <v>439019901455892.44</v>
      </c>
      <c r="AE72" s="136">
        <f t="shared" si="6"/>
        <v>454107924005971.5</v>
      </c>
      <c r="AF72" s="136">
        <f t="shared" si="6"/>
        <v>468633472544635.44</v>
      </c>
      <c r="AG72" s="136">
        <f t="shared" si="6"/>
        <v>482477115340434.13</v>
      </c>
      <c r="AH72" s="136">
        <f t="shared" si="6"/>
        <v>495517682931701.88</v>
      </c>
      <c r="AI72" s="136">
        <f t="shared" si="5"/>
        <v>507633712393577.31</v>
      </c>
      <c r="AJ72" s="136">
        <f t="shared" si="5"/>
        <v>518705021018238.19</v>
      </c>
      <c r="AK72" s="136">
        <f t="shared" si="5"/>
        <v>528614388710369.94</v>
      </c>
      <c r="AL72" s="136">
        <f t="shared" si="5"/>
        <v>537249323548375.38</v>
      </c>
      <c r="AM72" s="136">
        <f t="shared" si="5"/>
        <v>544503880330818.88</v>
      </c>
      <c r="AN72" s="136">
        <f t="shared" si="5"/>
        <v>550280497700490.06</v>
      </c>
      <c r="AO72" s="136">
        <f t="shared" si="5"/>
        <v>554491815805951.31</v>
      </c>
      <c r="AP72" s="136">
        <f t="shared" si="5"/>
        <v>557062433612992.56</v>
      </c>
      <c r="AQ72" s="136">
        <f t="shared" si="4"/>
        <v>557930563097840.94</v>
      </c>
    </row>
    <row r="73" spans="1:43" x14ac:dyDescent="0.2">
      <c r="A73" s="107" t="s">
        <v>147</v>
      </c>
      <c r="B73" s="136">
        <f t="shared" si="0"/>
        <v>0</v>
      </c>
      <c r="C73" s="136">
        <f t="shared" si="6"/>
        <v>0</v>
      </c>
      <c r="D73" s="136">
        <f t="shared" si="6"/>
        <v>0</v>
      </c>
      <c r="E73" s="136">
        <f t="shared" si="6"/>
        <v>0</v>
      </c>
      <c r="F73" s="136">
        <f t="shared" si="6"/>
        <v>0</v>
      </c>
      <c r="G73" s="136">
        <f t="shared" si="6"/>
        <v>0</v>
      </c>
      <c r="H73" s="136">
        <f t="shared" si="6"/>
        <v>0</v>
      </c>
      <c r="I73" s="136">
        <f t="shared" si="6"/>
        <v>0</v>
      </c>
      <c r="J73" s="136">
        <f t="shared" si="6"/>
        <v>0</v>
      </c>
      <c r="K73" s="136">
        <f t="shared" si="6"/>
        <v>0</v>
      </c>
      <c r="L73" s="136">
        <f t="shared" si="6"/>
        <v>0</v>
      </c>
      <c r="M73" s="136">
        <f t="shared" si="6"/>
        <v>0</v>
      </c>
      <c r="N73" s="136">
        <f t="shared" si="6"/>
        <v>0</v>
      </c>
      <c r="O73" s="136">
        <f t="shared" si="6"/>
        <v>0</v>
      </c>
      <c r="P73" s="136">
        <f t="shared" si="6"/>
        <v>0</v>
      </c>
      <c r="Q73" s="136">
        <f t="shared" si="6"/>
        <v>0</v>
      </c>
      <c r="R73" s="136">
        <f t="shared" si="6"/>
        <v>0</v>
      </c>
      <c r="S73" s="136">
        <f t="shared" si="6"/>
        <v>0</v>
      </c>
      <c r="T73" s="136">
        <f t="shared" si="6"/>
        <v>0</v>
      </c>
      <c r="U73" s="136">
        <f t="shared" si="6"/>
        <v>0</v>
      </c>
      <c r="V73" s="136">
        <f t="shared" si="6"/>
        <v>0</v>
      </c>
      <c r="W73" s="136">
        <f t="shared" si="6"/>
        <v>0</v>
      </c>
      <c r="X73" s="136">
        <f t="shared" si="6"/>
        <v>0</v>
      </c>
      <c r="Y73" s="136">
        <f t="shared" si="6"/>
        <v>0</v>
      </c>
      <c r="Z73" s="136">
        <f t="shared" si="6"/>
        <v>0</v>
      </c>
      <c r="AA73" s="136">
        <f t="shared" si="6"/>
        <v>0</v>
      </c>
      <c r="AB73" s="136">
        <f t="shared" si="6"/>
        <v>0</v>
      </c>
      <c r="AC73" s="136">
        <f t="shared" si="6"/>
        <v>0</v>
      </c>
      <c r="AD73" s="136">
        <f t="shared" si="6"/>
        <v>0</v>
      </c>
      <c r="AE73" s="136">
        <f t="shared" si="6"/>
        <v>0</v>
      </c>
      <c r="AF73" s="136">
        <f t="shared" si="6"/>
        <v>0</v>
      </c>
      <c r="AG73" s="136">
        <f t="shared" si="6"/>
        <v>0</v>
      </c>
      <c r="AH73" s="136">
        <f t="shared" si="6"/>
        <v>0</v>
      </c>
      <c r="AI73" s="136">
        <f t="shared" si="5"/>
        <v>0</v>
      </c>
      <c r="AJ73" s="136">
        <f t="shared" si="5"/>
        <v>0</v>
      </c>
      <c r="AK73" s="136">
        <f t="shared" si="5"/>
        <v>0</v>
      </c>
      <c r="AL73" s="136">
        <f t="shared" si="5"/>
        <v>0</v>
      </c>
      <c r="AM73" s="136">
        <f t="shared" si="5"/>
        <v>0</v>
      </c>
      <c r="AN73" s="136">
        <f t="shared" si="5"/>
        <v>0</v>
      </c>
      <c r="AO73" s="136">
        <f t="shared" si="5"/>
        <v>0</v>
      </c>
      <c r="AP73" s="136">
        <f t="shared" si="5"/>
        <v>0</v>
      </c>
      <c r="AQ73" s="136">
        <f t="shared" si="4"/>
        <v>0</v>
      </c>
    </row>
    <row r="74" spans="1:43" x14ac:dyDescent="0.2">
      <c r="A74" s="108" t="s">
        <v>340</v>
      </c>
      <c r="B74" s="238">
        <f t="shared" si="0"/>
        <v>0</v>
      </c>
      <c r="C74" s="238">
        <f t="shared" si="6"/>
        <v>0</v>
      </c>
      <c r="D74" s="238">
        <f t="shared" si="6"/>
        <v>0</v>
      </c>
      <c r="E74" s="238">
        <f t="shared" si="6"/>
        <v>0</v>
      </c>
      <c r="F74" s="238">
        <f t="shared" si="6"/>
        <v>0</v>
      </c>
      <c r="G74" s="238">
        <f t="shared" si="6"/>
        <v>0</v>
      </c>
      <c r="H74" s="238">
        <f t="shared" si="6"/>
        <v>0</v>
      </c>
      <c r="I74" s="238">
        <f t="shared" si="6"/>
        <v>0</v>
      </c>
      <c r="J74" s="238">
        <f t="shared" si="6"/>
        <v>0</v>
      </c>
      <c r="K74" s="238">
        <f t="shared" si="6"/>
        <v>0</v>
      </c>
      <c r="L74" s="238">
        <f t="shared" si="6"/>
        <v>0</v>
      </c>
      <c r="M74" s="238">
        <f t="shared" si="6"/>
        <v>0</v>
      </c>
      <c r="N74" s="238">
        <f t="shared" si="6"/>
        <v>0</v>
      </c>
      <c r="O74" s="238">
        <f t="shared" si="6"/>
        <v>0</v>
      </c>
      <c r="P74" s="238">
        <f t="shared" si="6"/>
        <v>0</v>
      </c>
      <c r="Q74" s="238">
        <f t="shared" si="6"/>
        <v>0</v>
      </c>
      <c r="R74" s="238">
        <f t="shared" si="6"/>
        <v>0</v>
      </c>
      <c r="S74" s="238">
        <f t="shared" si="6"/>
        <v>0</v>
      </c>
      <c r="T74" s="238">
        <f t="shared" si="6"/>
        <v>0</v>
      </c>
      <c r="U74" s="238">
        <f t="shared" si="6"/>
        <v>0</v>
      </c>
      <c r="V74" s="238">
        <f t="shared" si="6"/>
        <v>0</v>
      </c>
      <c r="W74" s="238">
        <f t="shared" si="6"/>
        <v>0</v>
      </c>
      <c r="X74" s="238">
        <f t="shared" si="6"/>
        <v>0</v>
      </c>
      <c r="Y74" s="238">
        <f t="shared" si="6"/>
        <v>0</v>
      </c>
      <c r="Z74" s="238">
        <f t="shared" si="6"/>
        <v>0</v>
      </c>
      <c r="AA74" s="238">
        <f t="shared" si="6"/>
        <v>0</v>
      </c>
      <c r="AB74" s="238">
        <f t="shared" si="6"/>
        <v>0</v>
      </c>
      <c r="AC74" s="238">
        <f t="shared" si="6"/>
        <v>0</v>
      </c>
      <c r="AD74" s="238">
        <f t="shared" si="6"/>
        <v>0</v>
      </c>
      <c r="AE74" s="238">
        <f t="shared" si="6"/>
        <v>0</v>
      </c>
      <c r="AF74" s="238">
        <f t="shared" si="6"/>
        <v>0</v>
      </c>
      <c r="AG74" s="238">
        <f t="shared" si="6"/>
        <v>0</v>
      </c>
      <c r="AH74" s="238">
        <f t="shared" si="6"/>
        <v>0</v>
      </c>
      <c r="AI74" s="238">
        <f t="shared" si="5"/>
        <v>0</v>
      </c>
      <c r="AJ74" s="238">
        <f t="shared" si="5"/>
        <v>0</v>
      </c>
      <c r="AK74" s="238">
        <f t="shared" si="5"/>
        <v>0</v>
      </c>
      <c r="AL74" s="238">
        <f t="shared" si="5"/>
        <v>0</v>
      </c>
      <c r="AM74" s="238">
        <f t="shared" si="5"/>
        <v>0</v>
      </c>
      <c r="AN74" s="238">
        <f t="shared" si="5"/>
        <v>0</v>
      </c>
      <c r="AO74" s="238">
        <f t="shared" si="5"/>
        <v>0</v>
      </c>
      <c r="AP74" s="238">
        <f t="shared" si="5"/>
        <v>0</v>
      </c>
      <c r="AQ74" s="238">
        <f t="shared" si="4"/>
        <v>0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D8C05-8E81-4692-8F19-6F2EAAE8CF6E}">
  <sheetPr codeName="Sheet31"/>
  <dimension ref="A1:AR74"/>
  <sheetViews>
    <sheetView topLeftCell="A48" workbookViewId="0">
      <selection activeCell="I80" sqref="I80"/>
    </sheetView>
  </sheetViews>
  <sheetFormatPr defaultRowHeight="14.25" x14ac:dyDescent="0.2"/>
  <cols>
    <col min="1" max="1" width="27.375" customWidth="1"/>
    <col min="2" max="43" width="9.875" style="136" customWidth="1"/>
    <col min="44" max="44" width="9" style="136"/>
  </cols>
  <sheetData>
    <row r="1" spans="1:44" x14ac:dyDescent="0.2">
      <c r="B1" s="224">
        <v>2019</v>
      </c>
      <c r="C1" s="224">
        <v>2020</v>
      </c>
      <c r="D1" s="224">
        <v>2021</v>
      </c>
      <c r="E1" s="224">
        <v>2022</v>
      </c>
      <c r="F1" s="224">
        <v>2023</v>
      </c>
      <c r="G1" s="224">
        <v>2024</v>
      </c>
      <c r="H1" s="224">
        <v>2025</v>
      </c>
      <c r="I1" s="224">
        <v>2026</v>
      </c>
      <c r="J1" s="224">
        <v>2027</v>
      </c>
      <c r="K1" s="224">
        <v>2028</v>
      </c>
      <c r="L1" s="224">
        <v>2029</v>
      </c>
      <c r="M1" s="224">
        <v>2030</v>
      </c>
      <c r="N1" s="224">
        <v>2031</v>
      </c>
      <c r="O1" s="224">
        <v>2032</v>
      </c>
      <c r="P1" s="224">
        <v>2033</v>
      </c>
      <c r="Q1" s="224">
        <v>2034</v>
      </c>
      <c r="R1" s="224">
        <v>2035</v>
      </c>
      <c r="S1" s="224">
        <v>2036</v>
      </c>
      <c r="T1" s="224">
        <v>2037</v>
      </c>
      <c r="U1" s="224">
        <v>2038</v>
      </c>
      <c r="V1" s="224">
        <v>2039</v>
      </c>
      <c r="W1" s="224">
        <v>2040</v>
      </c>
      <c r="X1" s="224">
        <v>2041</v>
      </c>
      <c r="Y1" s="224">
        <v>2042</v>
      </c>
      <c r="Z1" s="224">
        <v>2043</v>
      </c>
      <c r="AA1" s="224">
        <v>2044</v>
      </c>
      <c r="AB1" s="224">
        <v>2045</v>
      </c>
      <c r="AC1" s="224">
        <v>2046</v>
      </c>
      <c r="AD1" s="224">
        <v>2047</v>
      </c>
      <c r="AE1" s="224">
        <v>2048</v>
      </c>
      <c r="AF1" s="224">
        <v>2049</v>
      </c>
      <c r="AG1" s="224">
        <v>2050</v>
      </c>
      <c r="AH1" s="224">
        <v>2051</v>
      </c>
      <c r="AI1" s="224">
        <v>2052</v>
      </c>
      <c r="AJ1" s="224">
        <v>2053</v>
      </c>
      <c r="AK1" s="224">
        <v>2054</v>
      </c>
      <c r="AL1" s="224">
        <v>2055</v>
      </c>
      <c r="AM1" s="224">
        <v>2056</v>
      </c>
      <c r="AN1" s="224">
        <v>2057</v>
      </c>
      <c r="AO1" s="224">
        <v>2058</v>
      </c>
      <c r="AP1" s="224">
        <v>2059</v>
      </c>
      <c r="AQ1" s="224">
        <v>2060</v>
      </c>
    </row>
    <row r="2" spans="1:44" x14ac:dyDescent="0.2">
      <c r="A2" s="36" t="s">
        <v>351</v>
      </c>
      <c r="B2" s="224">
        <v>0</v>
      </c>
      <c r="C2" s="224">
        <v>0</v>
      </c>
      <c r="D2" s="224">
        <v>0</v>
      </c>
      <c r="E2" s="224">
        <v>0</v>
      </c>
      <c r="F2" s="224">
        <v>0</v>
      </c>
      <c r="G2" s="224">
        <v>0</v>
      </c>
      <c r="H2" s="224">
        <v>0</v>
      </c>
      <c r="I2" s="224">
        <v>0</v>
      </c>
      <c r="J2" s="224">
        <v>0</v>
      </c>
      <c r="K2" s="224">
        <v>0</v>
      </c>
      <c r="L2" s="224">
        <v>0</v>
      </c>
      <c r="M2" s="224">
        <v>0</v>
      </c>
      <c r="N2" s="224">
        <v>0</v>
      </c>
      <c r="O2" s="224">
        <v>0</v>
      </c>
      <c r="P2" s="224">
        <v>0</v>
      </c>
      <c r="Q2" s="224">
        <v>0</v>
      </c>
      <c r="R2" s="224">
        <v>0</v>
      </c>
      <c r="S2" s="224">
        <v>0</v>
      </c>
      <c r="T2" s="224">
        <v>0</v>
      </c>
      <c r="U2" s="224">
        <v>0</v>
      </c>
      <c r="V2" s="224">
        <v>0</v>
      </c>
      <c r="W2" s="224">
        <v>0</v>
      </c>
      <c r="X2" s="224">
        <v>0</v>
      </c>
      <c r="Y2" s="224">
        <v>0</v>
      </c>
      <c r="Z2" s="224">
        <v>0</v>
      </c>
      <c r="AA2" s="224">
        <v>0</v>
      </c>
      <c r="AB2" s="224">
        <v>0</v>
      </c>
      <c r="AC2" s="224">
        <v>0</v>
      </c>
      <c r="AD2" s="224">
        <v>0</v>
      </c>
      <c r="AE2" s="224">
        <v>0</v>
      </c>
      <c r="AF2" s="224">
        <v>0</v>
      </c>
      <c r="AG2" s="224">
        <v>0</v>
      </c>
      <c r="AH2" s="224">
        <v>0</v>
      </c>
      <c r="AI2" s="224">
        <v>0</v>
      </c>
      <c r="AJ2" s="224">
        <v>0</v>
      </c>
      <c r="AK2" s="224">
        <v>0</v>
      </c>
      <c r="AL2" s="224">
        <v>0</v>
      </c>
      <c r="AM2" s="224">
        <v>0</v>
      </c>
      <c r="AN2" s="224">
        <v>0</v>
      </c>
      <c r="AO2" s="224">
        <v>0</v>
      </c>
      <c r="AP2" s="224">
        <v>0</v>
      </c>
      <c r="AQ2" s="224">
        <v>0</v>
      </c>
      <c r="AR2" s="136" t="str">
        <f>VLOOKUP($A2,'Sector Match'!$A$1:$B$43,2,0)</f>
        <v>agriculture and forestry 01T03</v>
      </c>
    </row>
    <row r="3" spans="1:44" x14ac:dyDescent="0.2">
      <c r="A3" s="36" t="s">
        <v>2</v>
      </c>
      <c r="B3" s="233">
        <f>'Non-energy Use 2019'!K116</f>
        <v>0</v>
      </c>
      <c r="C3" s="394">
        <f>'Non-energy Use 2020'!K115</f>
        <v>0</v>
      </c>
      <c r="D3" s="233">
        <f>$C3*VLOOKUP($A3,'Non-energy Multiplier'!$A$1:$AQ$44,COLUMN('Non-energy Multiplier'!D$1),0)</f>
        <v>0</v>
      </c>
      <c r="E3" s="233">
        <f>$C3*VLOOKUP($A3,'Non-energy Multiplier'!$A$1:$AQ$44,COLUMN('Non-energy Multiplier'!E$1),0)</f>
        <v>0</v>
      </c>
      <c r="F3" s="233">
        <f>$C3*VLOOKUP($A3,'Non-energy Multiplier'!$A$1:$AQ$44,COLUMN('Non-energy Multiplier'!F$1),0)</f>
        <v>0</v>
      </c>
      <c r="G3" s="233">
        <f>$C3*VLOOKUP($A3,'Non-energy Multiplier'!$A$1:$AQ$44,COLUMN('Non-energy Multiplier'!G$1),0)</f>
        <v>0</v>
      </c>
      <c r="H3" s="233">
        <f>$C3*VLOOKUP($A3,'Non-energy Multiplier'!$A$1:$AQ$44,COLUMN('Non-energy Multiplier'!H$1),0)</f>
        <v>0</v>
      </c>
      <c r="I3" s="233">
        <f>$C3*VLOOKUP($A3,'Non-energy Multiplier'!$A$1:$AQ$44,COLUMN('Non-energy Multiplier'!I$1),0)</f>
        <v>0</v>
      </c>
      <c r="J3" s="233">
        <f>$C3*VLOOKUP($A3,'Non-energy Multiplier'!$A$1:$AQ$44,COLUMN('Non-energy Multiplier'!J$1),0)</f>
        <v>0</v>
      </c>
      <c r="K3" s="233">
        <f>$C3*VLOOKUP($A3,'Non-energy Multiplier'!$A$1:$AQ$44,COLUMN('Non-energy Multiplier'!K$1),0)</f>
        <v>0</v>
      </c>
      <c r="L3" s="233">
        <f>$C3*VLOOKUP($A3,'Non-energy Multiplier'!$A$1:$AQ$44,COLUMN('Non-energy Multiplier'!L$1),0)</f>
        <v>0</v>
      </c>
      <c r="M3" s="233">
        <f>$C3*VLOOKUP($A3,'Non-energy Multiplier'!$A$1:$AQ$44,COLUMN('Non-energy Multiplier'!M$1),0)</f>
        <v>0</v>
      </c>
      <c r="N3" s="233">
        <f>$C3*VLOOKUP($A3,'Non-energy Multiplier'!$A$1:$AQ$44,COLUMN('Non-energy Multiplier'!N$1),0)</f>
        <v>0</v>
      </c>
      <c r="O3" s="233">
        <f>$C3*VLOOKUP($A3,'Non-energy Multiplier'!$A$1:$AQ$44,COLUMN('Non-energy Multiplier'!O$1),0)</f>
        <v>0</v>
      </c>
      <c r="P3" s="233">
        <f>$C3*VLOOKUP($A3,'Non-energy Multiplier'!$A$1:$AQ$44,COLUMN('Non-energy Multiplier'!P$1),0)</f>
        <v>0</v>
      </c>
      <c r="Q3" s="233">
        <f>$C3*VLOOKUP($A3,'Non-energy Multiplier'!$A$1:$AQ$44,COLUMN('Non-energy Multiplier'!Q$1),0)</f>
        <v>0</v>
      </c>
      <c r="R3" s="233">
        <f>$C3*VLOOKUP($A3,'Non-energy Multiplier'!$A$1:$AQ$44,COLUMN('Non-energy Multiplier'!R$1),0)</f>
        <v>0</v>
      </c>
      <c r="S3" s="233">
        <f>$C3*VLOOKUP($A3,'Non-energy Multiplier'!$A$1:$AQ$44,COLUMN('Non-energy Multiplier'!S$1),0)</f>
        <v>0</v>
      </c>
      <c r="T3" s="233">
        <f>$C3*VLOOKUP($A3,'Non-energy Multiplier'!$A$1:$AQ$44,COLUMN('Non-energy Multiplier'!T$1),0)</f>
        <v>0</v>
      </c>
      <c r="U3" s="233">
        <f>$C3*VLOOKUP($A3,'Non-energy Multiplier'!$A$1:$AQ$44,COLUMN('Non-energy Multiplier'!U$1),0)</f>
        <v>0</v>
      </c>
      <c r="V3" s="233">
        <f>$C3*VLOOKUP($A3,'Non-energy Multiplier'!$A$1:$AQ$44,COLUMN('Non-energy Multiplier'!V$1),0)</f>
        <v>0</v>
      </c>
      <c r="W3" s="233">
        <f>$C3*VLOOKUP($A3,'Non-energy Multiplier'!$A$1:$AQ$44,COLUMN('Non-energy Multiplier'!W$1),0)</f>
        <v>0</v>
      </c>
      <c r="X3" s="233">
        <f>$C3*VLOOKUP($A3,'Non-energy Multiplier'!$A$1:$AQ$44,COLUMN('Non-energy Multiplier'!X$1),0)</f>
        <v>0</v>
      </c>
      <c r="Y3" s="233">
        <f>$C3*VLOOKUP($A3,'Non-energy Multiplier'!$A$1:$AQ$44,COLUMN('Non-energy Multiplier'!Y$1),0)</f>
        <v>0</v>
      </c>
      <c r="Z3" s="233">
        <f>$C3*VLOOKUP($A3,'Non-energy Multiplier'!$A$1:$AQ$44,COLUMN('Non-energy Multiplier'!Z$1),0)</f>
        <v>0</v>
      </c>
      <c r="AA3" s="233">
        <f>$C3*VLOOKUP($A3,'Non-energy Multiplier'!$A$1:$AQ$44,COLUMN('Non-energy Multiplier'!AA$1),0)</f>
        <v>0</v>
      </c>
      <c r="AB3" s="233">
        <f>$C3*VLOOKUP($A3,'Non-energy Multiplier'!$A$1:$AQ$44,COLUMN('Non-energy Multiplier'!AB$1),0)</f>
        <v>0</v>
      </c>
      <c r="AC3" s="233">
        <f>$C3*VLOOKUP($A3,'Non-energy Multiplier'!$A$1:$AQ$44,COLUMN('Non-energy Multiplier'!AC$1),0)</f>
        <v>0</v>
      </c>
      <c r="AD3" s="233">
        <f>$C3*VLOOKUP($A3,'Non-energy Multiplier'!$A$1:$AQ$44,COLUMN('Non-energy Multiplier'!AD$1),0)</f>
        <v>0</v>
      </c>
      <c r="AE3" s="233">
        <f>$C3*VLOOKUP($A3,'Non-energy Multiplier'!$A$1:$AQ$44,COLUMN('Non-energy Multiplier'!AE$1),0)</f>
        <v>0</v>
      </c>
      <c r="AF3" s="233">
        <f>$C3*VLOOKUP($A3,'Non-energy Multiplier'!$A$1:$AQ$44,COLUMN('Non-energy Multiplier'!AF$1),0)</f>
        <v>0</v>
      </c>
      <c r="AG3" s="233">
        <f>$C3*VLOOKUP($A3,'Non-energy Multiplier'!$A$1:$AQ$44,COLUMN('Non-energy Multiplier'!AG$1),0)</f>
        <v>0</v>
      </c>
      <c r="AH3" s="233">
        <f>$C3*VLOOKUP($A3,'Non-energy Multiplier'!$A$1:$AQ$44,COLUMN('Non-energy Multiplier'!AH$1),0)</f>
        <v>0</v>
      </c>
      <c r="AI3" s="233">
        <f>$C3*VLOOKUP($A3,'Non-energy Multiplier'!$A$1:$AQ$44,COLUMN('Non-energy Multiplier'!AI$1),0)</f>
        <v>0</v>
      </c>
      <c r="AJ3" s="233">
        <f>$C3*VLOOKUP($A3,'Non-energy Multiplier'!$A$1:$AQ$44,COLUMN('Non-energy Multiplier'!AJ$1),0)</f>
        <v>0</v>
      </c>
      <c r="AK3" s="233">
        <f>$C3*VLOOKUP($A3,'Non-energy Multiplier'!$A$1:$AQ$44,COLUMN('Non-energy Multiplier'!AK$1),0)</f>
        <v>0</v>
      </c>
      <c r="AL3" s="233">
        <f>$C3*VLOOKUP($A3,'Non-energy Multiplier'!$A$1:$AQ$44,COLUMN('Non-energy Multiplier'!AL$1),0)</f>
        <v>0</v>
      </c>
      <c r="AM3" s="233">
        <f>$C3*VLOOKUP($A3,'Non-energy Multiplier'!$A$1:$AQ$44,COLUMN('Non-energy Multiplier'!AM$1),0)</f>
        <v>0</v>
      </c>
      <c r="AN3" s="233">
        <f>$C3*VLOOKUP($A3,'Non-energy Multiplier'!$A$1:$AQ$44,COLUMN('Non-energy Multiplier'!AN$1),0)</f>
        <v>0</v>
      </c>
      <c r="AO3" s="233">
        <f>$C3*VLOOKUP($A3,'Non-energy Multiplier'!$A$1:$AQ$44,COLUMN('Non-energy Multiplier'!AO$1),0)</f>
        <v>0</v>
      </c>
      <c r="AP3" s="233">
        <f>$C3*VLOOKUP($A3,'Non-energy Multiplier'!$A$1:$AQ$44,COLUMN('Non-energy Multiplier'!AP$1),0)</f>
        <v>0</v>
      </c>
      <c r="AQ3" s="233">
        <f>$C3*VLOOKUP($A3,'Non-energy Multiplier'!$A$1:$AQ$44,COLUMN('Non-energy Multiplier'!AQ$1),0)</f>
        <v>0</v>
      </c>
      <c r="AR3" s="136" t="str">
        <f>VLOOKUP($A3,'Sector Match'!$A$1:$B$43,2,0)</f>
        <v>coal mining 05</v>
      </c>
    </row>
    <row r="4" spans="1:44" x14ac:dyDescent="0.2">
      <c r="A4" s="12" t="s">
        <v>3</v>
      </c>
      <c r="B4" s="136">
        <f>'Non-energy Use 2019'!K117</f>
        <v>0</v>
      </c>
      <c r="C4" s="136">
        <f>'Non-energy Use 2020'!K116</f>
        <v>0</v>
      </c>
      <c r="D4" s="136">
        <f>$C4*VLOOKUP($A4,'Non-energy Multiplier'!$A$1:$AQ$44,COLUMN('Non-energy Multiplier'!D$1),0)</f>
        <v>0</v>
      </c>
      <c r="E4" s="136">
        <f>$C4*VLOOKUP($A4,'Non-energy Multiplier'!$A$1:$AQ$44,COLUMN('Non-energy Multiplier'!E$1),0)</f>
        <v>0</v>
      </c>
      <c r="F4" s="136">
        <f>$C4*VLOOKUP($A4,'Non-energy Multiplier'!$A$1:$AQ$44,COLUMN('Non-energy Multiplier'!F$1),0)</f>
        <v>0</v>
      </c>
      <c r="G4" s="136">
        <f>$C4*VLOOKUP($A4,'Non-energy Multiplier'!$A$1:$AQ$44,COLUMN('Non-energy Multiplier'!G$1),0)</f>
        <v>0</v>
      </c>
      <c r="H4" s="136">
        <f>$C4*VLOOKUP($A4,'Non-energy Multiplier'!$A$1:$AQ$44,COLUMN('Non-energy Multiplier'!H$1),0)</f>
        <v>0</v>
      </c>
      <c r="I4" s="136">
        <f>$C4*VLOOKUP($A4,'Non-energy Multiplier'!$A$1:$AQ$44,COLUMN('Non-energy Multiplier'!I$1),0)</f>
        <v>0</v>
      </c>
      <c r="J4" s="136">
        <f>$C4*VLOOKUP($A4,'Non-energy Multiplier'!$A$1:$AQ$44,COLUMN('Non-energy Multiplier'!J$1),0)</f>
        <v>0</v>
      </c>
      <c r="K4" s="136">
        <f>$C4*VLOOKUP($A4,'Non-energy Multiplier'!$A$1:$AQ$44,COLUMN('Non-energy Multiplier'!K$1),0)</f>
        <v>0</v>
      </c>
      <c r="L4" s="136">
        <f>$C4*VLOOKUP($A4,'Non-energy Multiplier'!$A$1:$AQ$44,COLUMN('Non-energy Multiplier'!L$1),0)</f>
        <v>0</v>
      </c>
      <c r="M4" s="136">
        <f>$C4*VLOOKUP($A4,'Non-energy Multiplier'!$A$1:$AQ$44,COLUMN('Non-energy Multiplier'!M$1),0)</f>
        <v>0</v>
      </c>
      <c r="N4" s="136">
        <f>$C4*VLOOKUP($A4,'Non-energy Multiplier'!$A$1:$AQ$44,COLUMN('Non-energy Multiplier'!N$1),0)</f>
        <v>0</v>
      </c>
      <c r="O4" s="136">
        <f>$C4*VLOOKUP($A4,'Non-energy Multiplier'!$A$1:$AQ$44,COLUMN('Non-energy Multiplier'!O$1),0)</f>
        <v>0</v>
      </c>
      <c r="P4" s="136">
        <f>$C4*VLOOKUP($A4,'Non-energy Multiplier'!$A$1:$AQ$44,COLUMN('Non-energy Multiplier'!P$1),0)</f>
        <v>0</v>
      </c>
      <c r="Q4" s="136">
        <f>$C4*VLOOKUP($A4,'Non-energy Multiplier'!$A$1:$AQ$44,COLUMN('Non-energy Multiplier'!Q$1),0)</f>
        <v>0</v>
      </c>
      <c r="R4" s="136">
        <f>$C4*VLOOKUP($A4,'Non-energy Multiplier'!$A$1:$AQ$44,COLUMN('Non-energy Multiplier'!R$1),0)</f>
        <v>0</v>
      </c>
      <c r="S4" s="136">
        <f>$C4*VLOOKUP($A4,'Non-energy Multiplier'!$A$1:$AQ$44,COLUMN('Non-energy Multiplier'!S$1),0)</f>
        <v>0</v>
      </c>
      <c r="T4" s="136">
        <f>$C4*VLOOKUP($A4,'Non-energy Multiplier'!$A$1:$AQ$44,COLUMN('Non-energy Multiplier'!T$1),0)</f>
        <v>0</v>
      </c>
      <c r="U4" s="136">
        <f>$C4*VLOOKUP($A4,'Non-energy Multiplier'!$A$1:$AQ$44,COLUMN('Non-energy Multiplier'!U$1),0)</f>
        <v>0</v>
      </c>
      <c r="V4" s="136">
        <f>$C4*VLOOKUP($A4,'Non-energy Multiplier'!$A$1:$AQ$44,COLUMN('Non-energy Multiplier'!V$1),0)</f>
        <v>0</v>
      </c>
      <c r="W4" s="136">
        <f>$C4*VLOOKUP($A4,'Non-energy Multiplier'!$A$1:$AQ$44,COLUMN('Non-energy Multiplier'!W$1),0)</f>
        <v>0</v>
      </c>
      <c r="X4" s="136">
        <f>$C4*VLOOKUP($A4,'Non-energy Multiplier'!$A$1:$AQ$44,COLUMN('Non-energy Multiplier'!X$1),0)</f>
        <v>0</v>
      </c>
      <c r="Y4" s="136">
        <f>$C4*VLOOKUP($A4,'Non-energy Multiplier'!$A$1:$AQ$44,COLUMN('Non-energy Multiplier'!Y$1),0)</f>
        <v>0</v>
      </c>
      <c r="Z4" s="136">
        <f>$C4*VLOOKUP($A4,'Non-energy Multiplier'!$A$1:$AQ$44,COLUMN('Non-energy Multiplier'!Z$1),0)</f>
        <v>0</v>
      </c>
      <c r="AA4" s="136">
        <f>$C4*VLOOKUP($A4,'Non-energy Multiplier'!$A$1:$AQ$44,COLUMN('Non-energy Multiplier'!AA$1),0)</f>
        <v>0</v>
      </c>
      <c r="AB4" s="136">
        <f>$C4*VLOOKUP($A4,'Non-energy Multiplier'!$A$1:$AQ$44,COLUMN('Non-energy Multiplier'!AB$1),0)</f>
        <v>0</v>
      </c>
      <c r="AC4" s="136">
        <f>$C4*VLOOKUP($A4,'Non-energy Multiplier'!$A$1:$AQ$44,COLUMN('Non-energy Multiplier'!AC$1),0)</f>
        <v>0</v>
      </c>
      <c r="AD4" s="136">
        <f>$C4*VLOOKUP($A4,'Non-energy Multiplier'!$A$1:$AQ$44,COLUMN('Non-energy Multiplier'!AD$1),0)</f>
        <v>0</v>
      </c>
      <c r="AE4" s="136">
        <f>$C4*VLOOKUP($A4,'Non-energy Multiplier'!$A$1:$AQ$44,COLUMN('Non-energy Multiplier'!AE$1),0)</f>
        <v>0</v>
      </c>
      <c r="AF4" s="136">
        <f>$C4*VLOOKUP($A4,'Non-energy Multiplier'!$A$1:$AQ$44,COLUMN('Non-energy Multiplier'!AF$1),0)</f>
        <v>0</v>
      </c>
      <c r="AG4" s="136">
        <f>$C4*VLOOKUP($A4,'Non-energy Multiplier'!$A$1:$AQ$44,COLUMN('Non-energy Multiplier'!AG$1),0)</f>
        <v>0</v>
      </c>
      <c r="AH4" s="136">
        <f>$C4*VLOOKUP($A4,'Non-energy Multiplier'!$A$1:$AQ$44,COLUMN('Non-energy Multiplier'!AH$1),0)</f>
        <v>0</v>
      </c>
      <c r="AI4" s="136">
        <f>$C4*VLOOKUP($A4,'Non-energy Multiplier'!$A$1:$AQ$44,COLUMN('Non-energy Multiplier'!AI$1),0)</f>
        <v>0</v>
      </c>
      <c r="AJ4" s="136">
        <f>$C4*VLOOKUP($A4,'Non-energy Multiplier'!$A$1:$AQ$44,COLUMN('Non-energy Multiplier'!AJ$1),0)</f>
        <v>0</v>
      </c>
      <c r="AK4" s="136">
        <f>$C4*VLOOKUP($A4,'Non-energy Multiplier'!$A$1:$AQ$44,COLUMN('Non-energy Multiplier'!AK$1),0)</f>
        <v>0</v>
      </c>
      <c r="AL4" s="136">
        <f>$C4*VLOOKUP($A4,'Non-energy Multiplier'!$A$1:$AQ$44,COLUMN('Non-energy Multiplier'!AL$1),0)</f>
        <v>0</v>
      </c>
      <c r="AM4" s="136">
        <f>$C4*VLOOKUP($A4,'Non-energy Multiplier'!$A$1:$AQ$44,COLUMN('Non-energy Multiplier'!AM$1),0)</f>
        <v>0</v>
      </c>
      <c r="AN4" s="136">
        <f>$C4*VLOOKUP($A4,'Non-energy Multiplier'!$A$1:$AQ$44,COLUMN('Non-energy Multiplier'!AN$1),0)</f>
        <v>0</v>
      </c>
      <c r="AO4" s="136">
        <f>$C4*VLOOKUP($A4,'Non-energy Multiplier'!$A$1:$AQ$44,COLUMN('Non-energy Multiplier'!AO$1),0)</f>
        <v>0</v>
      </c>
      <c r="AP4" s="136">
        <f>$C4*VLOOKUP($A4,'Non-energy Multiplier'!$A$1:$AQ$44,COLUMN('Non-energy Multiplier'!AP$1),0)</f>
        <v>0</v>
      </c>
      <c r="AQ4" s="136">
        <f>$C4*VLOOKUP($A4,'Non-energy Multiplier'!$A$1:$AQ$44,COLUMN('Non-energy Multiplier'!AQ$1),0)</f>
        <v>0</v>
      </c>
      <c r="AR4" s="136" t="str">
        <f>VLOOKUP($A4,'Sector Match'!$A$1:$B$43,2,0)</f>
        <v>oil and gas extraction 06</v>
      </c>
    </row>
    <row r="5" spans="1:44" x14ac:dyDescent="0.2">
      <c r="A5" s="12" t="s">
        <v>4</v>
      </c>
      <c r="B5" s="136">
        <f>'Non-energy Use 2019'!K118</f>
        <v>0</v>
      </c>
      <c r="C5" s="136">
        <f>'Non-energy Use 2020'!K117</f>
        <v>0</v>
      </c>
      <c r="D5" s="136">
        <f>$C5*VLOOKUP($A5,'Non-energy Multiplier'!$A$1:$AQ$44,COLUMN('Non-energy Multiplier'!D$1),0)</f>
        <v>0</v>
      </c>
      <c r="E5" s="136">
        <f>$C5*VLOOKUP($A5,'Non-energy Multiplier'!$A$1:$AQ$44,COLUMN('Non-energy Multiplier'!E$1),0)</f>
        <v>0</v>
      </c>
      <c r="F5" s="136">
        <f>$C5*VLOOKUP($A5,'Non-energy Multiplier'!$A$1:$AQ$44,COLUMN('Non-energy Multiplier'!F$1),0)</f>
        <v>0</v>
      </c>
      <c r="G5" s="136">
        <f>$C5*VLOOKUP($A5,'Non-energy Multiplier'!$A$1:$AQ$44,COLUMN('Non-energy Multiplier'!G$1),0)</f>
        <v>0</v>
      </c>
      <c r="H5" s="136">
        <f>$C5*VLOOKUP($A5,'Non-energy Multiplier'!$A$1:$AQ$44,COLUMN('Non-energy Multiplier'!H$1),0)</f>
        <v>0</v>
      </c>
      <c r="I5" s="136">
        <f>$C5*VLOOKUP($A5,'Non-energy Multiplier'!$A$1:$AQ$44,COLUMN('Non-energy Multiplier'!I$1),0)</f>
        <v>0</v>
      </c>
      <c r="J5" s="136">
        <f>$C5*VLOOKUP($A5,'Non-energy Multiplier'!$A$1:$AQ$44,COLUMN('Non-energy Multiplier'!J$1),0)</f>
        <v>0</v>
      </c>
      <c r="K5" s="136">
        <f>$C5*VLOOKUP($A5,'Non-energy Multiplier'!$A$1:$AQ$44,COLUMN('Non-energy Multiplier'!K$1),0)</f>
        <v>0</v>
      </c>
      <c r="L5" s="136">
        <f>$C5*VLOOKUP($A5,'Non-energy Multiplier'!$A$1:$AQ$44,COLUMN('Non-energy Multiplier'!L$1),0)</f>
        <v>0</v>
      </c>
      <c r="M5" s="136">
        <f>$C5*VLOOKUP($A5,'Non-energy Multiplier'!$A$1:$AQ$44,COLUMN('Non-energy Multiplier'!M$1),0)</f>
        <v>0</v>
      </c>
      <c r="N5" s="136">
        <f>$C5*VLOOKUP($A5,'Non-energy Multiplier'!$A$1:$AQ$44,COLUMN('Non-energy Multiplier'!N$1),0)</f>
        <v>0</v>
      </c>
      <c r="O5" s="136">
        <f>$C5*VLOOKUP($A5,'Non-energy Multiplier'!$A$1:$AQ$44,COLUMN('Non-energy Multiplier'!O$1),0)</f>
        <v>0</v>
      </c>
      <c r="P5" s="136">
        <f>$C5*VLOOKUP($A5,'Non-energy Multiplier'!$A$1:$AQ$44,COLUMN('Non-energy Multiplier'!P$1),0)</f>
        <v>0</v>
      </c>
      <c r="Q5" s="136">
        <f>$C5*VLOOKUP($A5,'Non-energy Multiplier'!$A$1:$AQ$44,COLUMN('Non-energy Multiplier'!Q$1),0)</f>
        <v>0</v>
      </c>
      <c r="R5" s="136">
        <f>$C5*VLOOKUP($A5,'Non-energy Multiplier'!$A$1:$AQ$44,COLUMN('Non-energy Multiplier'!R$1),0)</f>
        <v>0</v>
      </c>
      <c r="S5" s="136">
        <f>$C5*VLOOKUP($A5,'Non-energy Multiplier'!$A$1:$AQ$44,COLUMN('Non-energy Multiplier'!S$1),0)</f>
        <v>0</v>
      </c>
      <c r="T5" s="136">
        <f>$C5*VLOOKUP($A5,'Non-energy Multiplier'!$A$1:$AQ$44,COLUMN('Non-energy Multiplier'!T$1),0)</f>
        <v>0</v>
      </c>
      <c r="U5" s="136">
        <f>$C5*VLOOKUP($A5,'Non-energy Multiplier'!$A$1:$AQ$44,COLUMN('Non-energy Multiplier'!U$1),0)</f>
        <v>0</v>
      </c>
      <c r="V5" s="136">
        <f>$C5*VLOOKUP($A5,'Non-energy Multiplier'!$A$1:$AQ$44,COLUMN('Non-energy Multiplier'!V$1),0)</f>
        <v>0</v>
      </c>
      <c r="W5" s="136">
        <f>$C5*VLOOKUP($A5,'Non-energy Multiplier'!$A$1:$AQ$44,COLUMN('Non-energy Multiplier'!W$1),0)</f>
        <v>0</v>
      </c>
      <c r="X5" s="136">
        <f>$C5*VLOOKUP($A5,'Non-energy Multiplier'!$A$1:$AQ$44,COLUMN('Non-energy Multiplier'!X$1),0)</f>
        <v>0</v>
      </c>
      <c r="Y5" s="136">
        <f>$C5*VLOOKUP($A5,'Non-energy Multiplier'!$A$1:$AQ$44,COLUMN('Non-energy Multiplier'!Y$1),0)</f>
        <v>0</v>
      </c>
      <c r="Z5" s="136">
        <f>$C5*VLOOKUP($A5,'Non-energy Multiplier'!$A$1:$AQ$44,COLUMN('Non-energy Multiplier'!Z$1),0)</f>
        <v>0</v>
      </c>
      <c r="AA5" s="136">
        <f>$C5*VLOOKUP($A5,'Non-energy Multiplier'!$A$1:$AQ$44,COLUMN('Non-energy Multiplier'!AA$1),0)</f>
        <v>0</v>
      </c>
      <c r="AB5" s="136">
        <f>$C5*VLOOKUP($A5,'Non-energy Multiplier'!$A$1:$AQ$44,COLUMN('Non-energy Multiplier'!AB$1),0)</f>
        <v>0</v>
      </c>
      <c r="AC5" s="136">
        <f>$C5*VLOOKUP($A5,'Non-energy Multiplier'!$A$1:$AQ$44,COLUMN('Non-energy Multiplier'!AC$1),0)</f>
        <v>0</v>
      </c>
      <c r="AD5" s="136">
        <f>$C5*VLOOKUP($A5,'Non-energy Multiplier'!$A$1:$AQ$44,COLUMN('Non-energy Multiplier'!AD$1),0)</f>
        <v>0</v>
      </c>
      <c r="AE5" s="136">
        <f>$C5*VLOOKUP($A5,'Non-energy Multiplier'!$A$1:$AQ$44,COLUMN('Non-energy Multiplier'!AE$1),0)</f>
        <v>0</v>
      </c>
      <c r="AF5" s="136">
        <f>$C5*VLOOKUP($A5,'Non-energy Multiplier'!$A$1:$AQ$44,COLUMN('Non-energy Multiplier'!AF$1),0)</f>
        <v>0</v>
      </c>
      <c r="AG5" s="136">
        <f>$C5*VLOOKUP($A5,'Non-energy Multiplier'!$A$1:$AQ$44,COLUMN('Non-energy Multiplier'!AG$1),0)</f>
        <v>0</v>
      </c>
      <c r="AH5" s="136">
        <f>$C5*VLOOKUP($A5,'Non-energy Multiplier'!$A$1:$AQ$44,COLUMN('Non-energy Multiplier'!AH$1),0)</f>
        <v>0</v>
      </c>
      <c r="AI5" s="136">
        <f>$C5*VLOOKUP($A5,'Non-energy Multiplier'!$A$1:$AQ$44,COLUMN('Non-energy Multiplier'!AI$1),0)</f>
        <v>0</v>
      </c>
      <c r="AJ5" s="136">
        <f>$C5*VLOOKUP($A5,'Non-energy Multiplier'!$A$1:$AQ$44,COLUMN('Non-energy Multiplier'!AJ$1),0)</f>
        <v>0</v>
      </c>
      <c r="AK5" s="136">
        <f>$C5*VLOOKUP($A5,'Non-energy Multiplier'!$A$1:$AQ$44,COLUMN('Non-energy Multiplier'!AK$1),0)</f>
        <v>0</v>
      </c>
      <c r="AL5" s="136">
        <f>$C5*VLOOKUP($A5,'Non-energy Multiplier'!$A$1:$AQ$44,COLUMN('Non-energy Multiplier'!AL$1),0)</f>
        <v>0</v>
      </c>
      <c r="AM5" s="136">
        <f>$C5*VLOOKUP($A5,'Non-energy Multiplier'!$A$1:$AQ$44,COLUMN('Non-energy Multiplier'!AM$1),0)</f>
        <v>0</v>
      </c>
      <c r="AN5" s="136">
        <f>$C5*VLOOKUP($A5,'Non-energy Multiplier'!$A$1:$AQ$44,COLUMN('Non-energy Multiplier'!AN$1),0)</f>
        <v>0</v>
      </c>
      <c r="AO5" s="136">
        <f>$C5*VLOOKUP($A5,'Non-energy Multiplier'!$A$1:$AQ$44,COLUMN('Non-energy Multiplier'!AO$1),0)</f>
        <v>0</v>
      </c>
      <c r="AP5" s="136">
        <f>$C5*VLOOKUP($A5,'Non-energy Multiplier'!$A$1:$AQ$44,COLUMN('Non-energy Multiplier'!AP$1),0)</f>
        <v>0</v>
      </c>
      <c r="AQ5" s="136">
        <f>$C5*VLOOKUP($A5,'Non-energy Multiplier'!$A$1:$AQ$44,COLUMN('Non-energy Multiplier'!AQ$1),0)</f>
        <v>0</v>
      </c>
      <c r="AR5" s="136" t="str">
        <f>VLOOKUP($A5,'Sector Match'!$A$1:$B$43,2,0)</f>
        <v>other mining and quarrying 07T08</v>
      </c>
    </row>
    <row r="6" spans="1:44" x14ac:dyDescent="0.2">
      <c r="A6" s="12" t="s">
        <v>5</v>
      </c>
      <c r="B6" s="136">
        <f>'Non-energy Use 2019'!K119</f>
        <v>0</v>
      </c>
      <c r="C6" s="136">
        <f>'Non-energy Use 2020'!K118</f>
        <v>0</v>
      </c>
      <c r="D6" s="136">
        <f>$C6*VLOOKUP($A6,'Non-energy Multiplier'!$A$1:$AQ$44,COLUMN('Non-energy Multiplier'!D$1),0)</f>
        <v>0</v>
      </c>
      <c r="E6" s="136">
        <f>$C6*VLOOKUP($A6,'Non-energy Multiplier'!$A$1:$AQ$44,COLUMN('Non-energy Multiplier'!E$1),0)</f>
        <v>0</v>
      </c>
      <c r="F6" s="136">
        <f>$C6*VLOOKUP($A6,'Non-energy Multiplier'!$A$1:$AQ$44,COLUMN('Non-energy Multiplier'!F$1),0)</f>
        <v>0</v>
      </c>
      <c r="G6" s="136">
        <f>$C6*VLOOKUP($A6,'Non-energy Multiplier'!$A$1:$AQ$44,COLUMN('Non-energy Multiplier'!G$1),0)</f>
        <v>0</v>
      </c>
      <c r="H6" s="136">
        <f>$C6*VLOOKUP($A6,'Non-energy Multiplier'!$A$1:$AQ$44,COLUMN('Non-energy Multiplier'!H$1),0)</f>
        <v>0</v>
      </c>
      <c r="I6" s="136">
        <f>$C6*VLOOKUP($A6,'Non-energy Multiplier'!$A$1:$AQ$44,COLUMN('Non-energy Multiplier'!I$1),0)</f>
        <v>0</v>
      </c>
      <c r="J6" s="136">
        <f>$C6*VLOOKUP($A6,'Non-energy Multiplier'!$A$1:$AQ$44,COLUMN('Non-energy Multiplier'!J$1),0)</f>
        <v>0</v>
      </c>
      <c r="K6" s="136">
        <f>$C6*VLOOKUP($A6,'Non-energy Multiplier'!$A$1:$AQ$44,COLUMN('Non-energy Multiplier'!K$1),0)</f>
        <v>0</v>
      </c>
      <c r="L6" s="136">
        <f>$C6*VLOOKUP($A6,'Non-energy Multiplier'!$A$1:$AQ$44,COLUMN('Non-energy Multiplier'!L$1),0)</f>
        <v>0</v>
      </c>
      <c r="M6" s="136">
        <f>$C6*VLOOKUP($A6,'Non-energy Multiplier'!$A$1:$AQ$44,COLUMN('Non-energy Multiplier'!M$1),0)</f>
        <v>0</v>
      </c>
      <c r="N6" s="136">
        <f>$C6*VLOOKUP($A6,'Non-energy Multiplier'!$A$1:$AQ$44,COLUMN('Non-energy Multiplier'!N$1),0)</f>
        <v>0</v>
      </c>
      <c r="O6" s="136">
        <f>$C6*VLOOKUP($A6,'Non-energy Multiplier'!$A$1:$AQ$44,COLUMN('Non-energy Multiplier'!O$1),0)</f>
        <v>0</v>
      </c>
      <c r="P6" s="136">
        <f>$C6*VLOOKUP($A6,'Non-energy Multiplier'!$A$1:$AQ$44,COLUMN('Non-energy Multiplier'!P$1),0)</f>
        <v>0</v>
      </c>
      <c r="Q6" s="136">
        <f>$C6*VLOOKUP($A6,'Non-energy Multiplier'!$A$1:$AQ$44,COLUMN('Non-energy Multiplier'!Q$1),0)</f>
        <v>0</v>
      </c>
      <c r="R6" s="136">
        <f>$C6*VLOOKUP($A6,'Non-energy Multiplier'!$A$1:$AQ$44,COLUMN('Non-energy Multiplier'!R$1),0)</f>
        <v>0</v>
      </c>
      <c r="S6" s="136">
        <f>$C6*VLOOKUP($A6,'Non-energy Multiplier'!$A$1:$AQ$44,COLUMN('Non-energy Multiplier'!S$1),0)</f>
        <v>0</v>
      </c>
      <c r="T6" s="136">
        <f>$C6*VLOOKUP($A6,'Non-energy Multiplier'!$A$1:$AQ$44,COLUMN('Non-energy Multiplier'!T$1),0)</f>
        <v>0</v>
      </c>
      <c r="U6" s="136">
        <f>$C6*VLOOKUP($A6,'Non-energy Multiplier'!$A$1:$AQ$44,COLUMN('Non-energy Multiplier'!U$1),0)</f>
        <v>0</v>
      </c>
      <c r="V6" s="136">
        <f>$C6*VLOOKUP($A6,'Non-energy Multiplier'!$A$1:$AQ$44,COLUMN('Non-energy Multiplier'!V$1),0)</f>
        <v>0</v>
      </c>
      <c r="W6" s="136">
        <f>$C6*VLOOKUP($A6,'Non-energy Multiplier'!$A$1:$AQ$44,COLUMN('Non-energy Multiplier'!W$1),0)</f>
        <v>0</v>
      </c>
      <c r="X6" s="136">
        <f>$C6*VLOOKUP($A6,'Non-energy Multiplier'!$A$1:$AQ$44,COLUMN('Non-energy Multiplier'!X$1),0)</f>
        <v>0</v>
      </c>
      <c r="Y6" s="136">
        <f>$C6*VLOOKUP($A6,'Non-energy Multiplier'!$A$1:$AQ$44,COLUMN('Non-energy Multiplier'!Y$1),0)</f>
        <v>0</v>
      </c>
      <c r="Z6" s="136">
        <f>$C6*VLOOKUP($A6,'Non-energy Multiplier'!$A$1:$AQ$44,COLUMN('Non-energy Multiplier'!Z$1),0)</f>
        <v>0</v>
      </c>
      <c r="AA6" s="136">
        <f>$C6*VLOOKUP($A6,'Non-energy Multiplier'!$A$1:$AQ$44,COLUMN('Non-energy Multiplier'!AA$1),0)</f>
        <v>0</v>
      </c>
      <c r="AB6" s="136">
        <f>$C6*VLOOKUP($A6,'Non-energy Multiplier'!$A$1:$AQ$44,COLUMN('Non-energy Multiplier'!AB$1),0)</f>
        <v>0</v>
      </c>
      <c r="AC6" s="136">
        <f>$C6*VLOOKUP($A6,'Non-energy Multiplier'!$A$1:$AQ$44,COLUMN('Non-energy Multiplier'!AC$1),0)</f>
        <v>0</v>
      </c>
      <c r="AD6" s="136">
        <f>$C6*VLOOKUP($A6,'Non-energy Multiplier'!$A$1:$AQ$44,COLUMN('Non-energy Multiplier'!AD$1),0)</f>
        <v>0</v>
      </c>
      <c r="AE6" s="136">
        <f>$C6*VLOOKUP($A6,'Non-energy Multiplier'!$A$1:$AQ$44,COLUMN('Non-energy Multiplier'!AE$1),0)</f>
        <v>0</v>
      </c>
      <c r="AF6" s="136">
        <f>$C6*VLOOKUP($A6,'Non-energy Multiplier'!$A$1:$AQ$44,COLUMN('Non-energy Multiplier'!AF$1),0)</f>
        <v>0</v>
      </c>
      <c r="AG6" s="136">
        <f>$C6*VLOOKUP($A6,'Non-energy Multiplier'!$A$1:$AQ$44,COLUMN('Non-energy Multiplier'!AG$1),0)</f>
        <v>0</v>
      </c>
      <c r="AH6" s="136">
        <f>$C6*VLOOKUP($A6,'Non-energy Multiplier'!$A$1:$AQ$44,COLUMN('Non-energy Multiplier'!AH$1),0)</f>
        <v>0</v>
      </c>
      <c r="AI6" s="136">
        <f>$C6*VLOOKUP($A6,'Non-energy Multiplier'!$A$1:$AQ$44,COLUMN('Non-energy Multiplier'!AI$1),0)</f>
        <v>0</v>
      </c>
      <c r="AJ6" s="136">
        <f>$C6*VLOOKUP($A6,'Non-energy Multiplier'!$A$1:$AQ$44,COLUMN('Non-energy Multiplier'!AJ$1),0)</f>
        <v>0</v>
      </c>
      <c r="AK6" s="136">
        <f>$C6*VLOOKUP($A6,'Non-energy Multiplier'!$A$1:$AQ$44,COLUMN('Non-energy Multiplier'!AK$1),0)</f>
        <v>0</v>
      </c>
      <c r="AL6" s="136">
        <f>$C6*VLOOKUP($A6,'Non-energy Multiplier'!$A$1:$AQ$44,COLUMN('Non-energy Multiplier'!AL$1),0)</f>
        <v>0</v>
      </c>
      <c r="AM6" s="136">
        <f>$C6*VLOOKUP($A6,'Non-energy Multiplier'!$A$1:$AQ$44,COLUMN('Non-energy Multiplier'!AM$1),0)</f>
        <v>0</v>
      </c>
      <c r="AN6" s="136">
        <f>$C6*VLOOKUP($A6,'Non-energy Multiplier'!$A$1:$AQ$44,COLUMN('Non-energy Multiplier'!AN$1),0)</f>
        <v>0</v>
      </c>
      <c r="AO6" s="136">
        <f>$C6*VLOOKUP($A6,'Non-energy Multiplier'!$A$1:$AQ$44,COLUMN('Non-energy Multiplier'!AO$1),0)</f>
        <v>0</v>
      </c>
      <c r="AP6" s="136">
        <f>$C6*VLOOKUP($A6,'Non-energy Multiplier'!$A$1:$AQ$44,COLUMN('Non-energy Multiplier'!AP$1),0)</f>
        <v>0</v>
      </c>
      <c r="AQ6" s="136">
        <f>$C6*VLOOKUP($A6,'Non-energy Multiplier'!$A$1:$AQ$44,COLUMN('Non-energy Multiplier'!AQ$1),0)</f>
        <v>0</v>
      </c>
      <c r="AR6" s="136" t="str">
        <f>VLOOKUP($A6,'Sector Match'!$A$1:$B$43,2,0)</f>
        <v>other mining and quarrying 07T08</v>
      </c>
    </row>
    <row r="7" spans="1:44" x14ac:dyDescent="0.2">
      <c r="A7" s="12" t="s">
        <v>6</v>
      </c>
      <c r="B7" s="136">
        <f>'Non-energy Use 2019'!K120</f>
        <v>0</v>
      </c>
      <c r="C7" s="136">
        <f>'Non-energy Use 2020'!K119</f>
        <v>0</v>
      </c>
      <c r="D7" s="136">
        <f>$C7*VLOOKUP($A7,'Non-energy Multiplier'!$A$1:$AQ$44,COLUMN('Non-energy Multiplier'!D$1),0)</f>
        <v>0</v>
      </c>
      <c r="E7" s="136">
        <f>$C7*VLOOKUP($A7,'Non-energy Multiplier'!$A$1:$AQ$44,COLUMN('Non-energy Multiplier'!E$1),0)</f>
        <v>0</v>
      </c>
      <c r="F7" s="136">
        <f>$C7*VLOOKUP($A7,'Non-energy Multiplier'!$A$1:$AQ$44,COLUMN('Non-energy Multiplier'!F$1),0)</f>
        <v>0</v>
      </c>
      <c r="G7" s="136">
        <f>$C7*VLOOKUP($A7,'Non-energy Multiplier'!$A$1:$AQ$44,COLUMN('Non-energy Multiplier'!G$1),0)</f>
        <v>0</v>
      </c>
      <c r="H7" s="136">
        <f>$C7*VLOOKUP($A7,'Non-energy Multiplier'!$A$1:$AQ$44,COLUMN('Non-energy Multiplier'!H$1),0)</f>
        <v>0</v>
      </c>
      <c r="I7" s="136">
        <f>$C7*VLOOKUP($A7,'Non-energy Multiplier'!$A$1:$AQ$44,COLUMN('Non-energy Multiplier'!I$1),0)</f>
        <v>0</v>
      </c>
      <c r="J7" s="136">
        <f>$C7*VLOOKUP($A7,'Non-energy Multiplier'!$A$1:$AQ$44,COLUMN('Non-energy Multiplier'!J$1),0)</f>
        <v>0</v>
      </c>
      <c r="K7" s="136">
        <f>$C7*VLOOKUP($A7,'Non-energy Multiplier'!$A$1:$AQ$44,COLUMN('Non-energy Multiplier'!K$1),0)</f>
        <v>0</v>
      </c>
      <c r="L7" s="136">
        <f>$C7*VLOOKUP($A7,'Non-energy Multiplier'!$A$1:$AQ$44,COLUMN('Non-energy Multiplier'!L$1),0)</f>
        <v>0</v>
      </c>
      <c r="M7" s="136">
        <f>$C7*VLOOKUP($A7,'Non-energy Multiplier'!$A$1:$AQ$44,COLUMN('Non-energy Multiplier'!M$1),0)</f>
        <v>0</v>
      </c>
      <c r="N7" s="136">
        <f>$C7*VLOOKUP($A7,'Non-energy Multiplier'!$A$1:$AQ$44,COLUMN('Non-energy Multiplier'!N$1),0)</f>
        <v>0</v>
      </c>
      <c r="O7" s="136">
        <f>$C7*VLOOKUP($A7,'Non-energy Multiplier'!$A$1:$AQ$44,COLUMN('Non-energy Multiplier'!O$1),0)</f>
        <v>0</v>
      </c>
      <c r="P7" s="136">
        <f>$C7*VLOOKUP($A7,'Non-energy Multiplier'!$A$1:$AQ$44,COLUMN('Non-energy Multiplier'!P$1),0)</f>
        <v>0</v>
      </c>
      <c r="Q7" s="136">
        <f>$C7*VLOOKUP($A7,'Non-energy Multiplier'!$A$1:$AQ$44,COLUMN('Non-energy Multiplier'!Q$1),0)</f>
        <v>0</v>
      </c>
      <c r="R7" s="136">
        <f>$C7*VLOOKUP($A7,'Non-energy Multiplier'!$A$1:$AQ$44,COLUMN('Non-energy Multiplier'!R$1),0)</f>
        <v>0</v>
      </c>
      <c r="S7" s="136">
        <f>$C7*VLOOKUP($A7,'Non-energy Multiplier'!$A$1:$AQ$44,COLUMN('Non-energy Multiplier'!S$1),0)</f>
        <v>0</v>
      </c>
      <c r="T7" s="136">
        <f>$C7*VLOOKUP($A7,'Non-energy Multiplier'!$A$1:$AQ$44,COLUMN('Non-energy Multiplier'!T$1),0)</f>
        <v>0</v>
      </c>
      <c r="U7" s="136">
        <f>$C7*VLOOKUP($A7,'Non-energy Multiplier'!$A$1:$AQ$44,COLUMN('Non-energy Multiplier'!U$1),0)</f>
        <v>0</v>
      </c>
      <c r="V7" s="136">
        <f>$C7*VLOOKUP($A7,'Non-energy Multiplier'!$A$1:$AQ$44,COLUMN('Non-energy Multiplier'!V$1),0)</f>
        <v>0</v>
      </c>
      <c r="W7" s="136">
        <f>$C7*VLOOKUP($A7,'Non-energy Multiplier'!$A$1:$AQ$44,COLUMN('Non-energy Multiplier'!W$1),0)</f>
        <v>0</v>
      </c>
      <c r="X7" s="136">
        <f>$C7*VLOOKUP($A7,'Non-energy Multiplier'!$A$1:$AQ$44,COLUMN('Non-energy Multiplier'!X$1),0)</f>
        <v>0</v>
      </c>
      <c r="Y7" s="136">
        <f>$C7*VLOOKUP($A7,'Non-energy Multiplier'!$A$1:$AQ$44,COLUMN('Non-energy Multiplier'!Y$1),0)</f>
        <v>0</v>
      </c>
      <c r="Z7" s="136">
        <f>$C7*VLOOKUP($A7,'Non-energy Multiplier'!$A$1:$AQ$44,COLUMN('Non-energy Multiplier'!Z$1),0)</f>
        <v>0</v>
      </c>
      <c r="AA7" s="136">
        <f>$C7*VLOOKUP($A7,'Non-energy Multiplier'!$A$1:$AQ$44,COLUMN('Non-energy Multiplier'!AA$1),0)</f>
        <v>0</v>
      </c>
      <c r="AB7" s="136">
        <f>$C7*VLOOKUP($A7,'Non-energy Multiplier'!$A$1:$AQ$44,COLUMN('Non-energy Multiplier'!AB$1),0)</f>
        <v>0</v>
      </c>
      <c r="AC7" s="136">
        <f>$C7*VLOOKUP($A7,'Non-energy Multiplier'!$A$1:$AQ$44,COLUMN('Non-energy Multiplier'!AC$1),0)</f>
        <v>0</v>
      </c>
      <c r="AD7" s="136">
        <f>$C7*VLOOKUP($A7,'Non-energy Multiplier'!$A$1:$AQ$44,COLUMN('Non-energy Multiplier'!AD$1),0)</f>
        <v>0</v>
      </c>
      <c r="AE7" s="136">
        <f>$C7*VLOOKUP($A7,'Non-energy Multiplier'!$A$1:$AQ$44,COLUMN('Non-energy Multiplier'!AE$1),0)</f>
        <v>0</v>
      </c>
      <c r="AF7" s="136">
        <f>$C7*VLOOKUP($A7,'Non-energy Multiplier'!$A$1:$AQ$44,COLUMN('Non-energy Multiplier'!AF$1),0)</f>
        <v>0</v>
      </c>
      <c r="AG7" s="136">
        <f>$C7*VLOOKUP($A7,'Non-energy Multiplier'!$A$1:$AQ$44,COLUMN('Non-energy Multiplier'!AG$1),0)</f>
        <v>0</v>
      </c>
      <c r="AH7" s="136">
        <f>$C7*VLOOKUP($A7,'Non-energy Multiplier'!$A$1:$AQ$44,COLUMN('Non-energy Multiplier'!AH$1),0)</f>
        <v>0</v>
      </c>
      <c r="AI7" s="136">
        <f>$C7*VLOOKUP($A7,'Non-energy Multiplier'!$A$1:$AQ$44,COLUMN('Non-energy Multiplier'!AI$1),0)</f>
        <v>0</v>
      </c>
      <c r="AJ7" s="136">
        <f>$C7*VLOOKUP($A7,'Non-energy Multiplier'!$A$1:$AQ$44,COLUMN('Non-energy Multiplier'!AJ$1),0)</f>
        <v>0</v>
      </c>
      <c r="AK7" s="136">
        <f>$C7*VLOOKUP($A7,'Non-energy Multiplier'!$A$1:$AQ$44,COLUMN('Non-energy Multiplier'!AK$1),0)</f>
        <v>0</v>
      </c>
      <c r="AL7" s="136">
        <f>$C7*VLOOKUP($A7,'Non-energy Multiplier'!$A$1:$AQ$44,COLUMN('Non-energy Multiplier'!AL$1),0)</f>
        <v>0</v>
      </c>
      <c r="AM7" s="136">
        <f>$C7*VLOOKUP($A7,'Non-energy Multiplier'!$A$1:$AQ$44,COLUMN('Non-energy Multiplier'!AM$1),0)</f>
        <v>0</v>
      </c>
      <c r="AN7" s="136">
        <f>$C7*VLOOKUP($A7,'Non-energy Multiplier'!$A$1:$AQ$44,COLUMN('Non-energy Multiplier'!AN$1),0)</f>
        <v>0</v>
      </c>
      <c r="AO7" s="136">
        <f>$C7*VLOOKUP($A7,'Non-energy Multiplier'!$A$1:$AQ$44,COLUMN('Non-energy Multiplier'!AO$1),0)</f>
        <v>0</v>
      </c>
      <c r="AP7" s="136">
        <f>$C7*VLOOKUP($A7,'Non-energy Multiplier'!$A$1:$AQ$44,COLUMN('Non-energy Multiplier'!AP$1),0)</f>
        <v>0</v>
      </c>
      <c r="AQ7" s="136">
        <f>$C7*VLOOKUP($A7,'Non-energy Multiplier'!$A$1:$AQ$44,COLUMN('Non-energy Multiplier'!AQ$1),0)</f>
        <v>0</v>
      </c>
      <c r="AR7" s="136" t="str">
        <f>VLOOKUP($A7,'Sector Match'!$A$1:$B$43,2,0)</f>
        <v>other mining and quarrying 07T08</v>
      </c>
    </row>
    <row r="8" spans="1:44" x14ac:dyDescent="0.2">
      <c r="A8" s="12" t="s">
        <v>7</v>
      </c>
      <c r="B8" s="136">
        <f>'Non-energy Use 2019'!K121</f>
        <v>0</v>
      </c>
      <c r="C8" s="136">
        <f>'Non-energy Use 2020'!K120</f>
        <v>0</v>
      </c>
      <c r="D8" s="136">
        <f>$C8*VLOOKUP($A8,'Non-energy Multiplier'!$A$1:$AQ$44,COLUMN('Non-energy Multiplier'!D$1),0)</f>
        <v>0</v>
      </c>
      <c r="E8" s="136">
        <f>$C8*VLOOKUP($A8,'Non-energy Multiplier'!$A$1:$AQ$44,COLUMN('Non-energy Multiplier'!E$1),0)</f>
        <v>0</v>
      </c>
      <c r="F8" s="136">
        <f>$C8*VLOOKUP($A8,'Non-energy Multiplier'!$A$1:$AQ$44,COLUMN('Non-energy Multiplier'!F$1),0)</f>
        <v>0</v>
      </c>
      <c r="G8" s="136">
        <f>$C8*VLOOKUP($A8,'Non-energy Multiplier'!$A$1:$AQ$44,COLUMN('Non-energy Multiplier'!G$1),0)</f>
        <v>0</v>
      </c>
      <c r="H8" s="136">
        <f>$C8*VLOOKUP($A8,'Non-energy Multiplier'!$A$1:$AQ$44,COLUMN('Non-energy Multiplier'!H$1),0)</f>
        <v>0</v>
      </c>
      <c r="I8" s="136">
        <f>$C8*VLOOKUP($A8,'Non-energy Multiplier'!$A$1:$AQ$44,COLUMN('Non-energy Multiplier'!I$1),0)</f>
        <v>0</v>
      </c>
      <c r="J8" s="136">
        <f>$C8*VLOOKUP($A8,'Non-energy Multiplier'!$A$1:$AQ$44,COLUMN('Non-energy Multiplier'!J$1),0)</f>
        <v>0</v>
      </c>
      <c r="K8" s="136">
        <f>$C8*VLOOKUP($A8,'Non-energy Multiplier'!$A$1:$AQ$44,COLUMN('Non-energy Multiplier'!K$1),0)</f>
        <v>0</v>
      </c>
      <c r="L8" s="136">
        <f>$C8*VLOOKUP($A8,'Non-energy Multiplier'!$A$1:$AQ$44,COLUMN('Non-energy Multiplier'!L$1),0)</f>
        <v>0</v>
      </c>
      <c r="M8" s="136">
        <f>$C8*VLOOKUP($A8,'Non-energy Multiplier'!$A$1:$AQ$44,COLUMN('Non-energy Multiplier'!M$1),0)</f>
        <v>0</v>
      </c>
      <c r="N8" s="136">
        <f>$C8*VLOOKUP($A8,'Non-energy Multiplier'!$A$1:$AQ$44,COLUMN('Non-energy Multiplier'!N$1),0)</f>
        <v>0</v>
      </c>
      <c r="O8" s="136">
        <f>$C8*VLOOKUP($A8,'Non-energy Multiplier'!$A$1:$AQ$44,COLUMN('Non-energy Multiplier'!O$1),0)</f>
        <v>0</v>
      </c>
      <c r="P8" s="136">
        <f>$C8*VLOOKUP($A8,'Non-energy Multiplier'!$A$1:$AQ$44,COLUMN('Non-energy Multiplier'!P$1),0)</f>
        <v>0</v>
      </c>
      <c r="Q8" s="136">
        <f>$C8*VLOOKUP($A8,'Non-energy Multiplier'!$A$1:$AQ$44,COLUMN('Non-energy Multiplier'!Q$1),0)</f>
        <v>0</v>
      </c>
      <c r="R8" s="136">
        <f>$C8*VLOOKUP($A8,'Non-energy Multiplier'!$A$1:$AQ$44,COLUMN('Non-energy Multiplier'!R$1),0)</f>
        <v>0</v>
      </c>
      <c r="S8" s="136">
        <f>$C8*VLOOKUP($A8,'Non-energy Multiplier'!$A$1:$AQ$44,COLUMN('Non-energy Multiplier'!S$1),0)</f>
        <v>0</v>
      </c>
      <c r="T8" s="136">
        <f>$C8*VLOOKUP($A8,'Non-energy Multiplier'!$A$1:$AQ$44,COLUMN('Non-energy Multiplier'!T$1),0)</f>
        <v>0</v>
      </c>
      <c r="U8" s="136">
        <f>$C8*VLOOKUP($A8,'Non-energy Multiplier'!$A$1:$AQ$44,COLUMN('Non-energy Multiplier'!U$1),0)</f>
        <v>0</v>
      </c>
      <c r="V8" s="136">
        <f>$C8*VLOOKUP($A8,'Non-energy Multiplier'!$A$1:$AQ$44,COLUMN('Non-energy Multiplier'!V$1),0)</f>
        <v>0</v>
      </c>
      <c r="W8" s="136">
        <f>$C8*VLOOKUP($A8,'Non-energy Multiplier'!$A$1:$AQ$44,COLUMN('Non-energy Multiplier'!W$1),0)</f>
        <v>0</v>
      </c>
      <c r="X8" s="136">
        <f>$C8*VLOOKUP($A8,'Non-energy Multiplier'!$A$1:$AQ$44,COLUMN('Non-energy Multiplier'!X$1),0)</f>
        <v>0</v>
      </c>
      <c r="Y8" s="136">
        <f>$C8*VLOOKUP($A8,'Non-energy Multiplier'!$A$1:$AQ$44,COLUMN('Non-energy Multiplier'!Y$1),0)</f>
        <v>0</v>
      </c>
      <c r="Z8" s="136">
        <f>$C8*VLOOKUP($A8,'Non-energy Multiplier'!$A$1:$AQ$44,COLUMN('Non-energy Multiplier'!Z$1),0)</f>
        <v>0</v>
      </c>
      <c r="AA8" s="136">
        <f>$C8*VLOOKUP($A8,'Non-energy Multiplier'!$A$1:$AQ$44,COLUMN('Non-energy Multiplier'!AA$1),0)</f>
        <v>0</v>
      </c>
      <c r="AB8" s="136">
        <f>$C8*VLOOKUP($A8,'Non-energy Multiplier'!$A$1:$AQ$44,COLUMN('Non-energy Multiplier'!AB$1),0)</f>
        <v>0</v>
      </c>
      <c r="AC8" s="136">
        <f>$C8*VLOOKUP($A8,'Non-energy Multiplier'!$A$1:$AQ$44,COLUMN('Non-energy Multiplier'!AC$1),0)</f>
        <v>0</v>
      </c>
      <c r="AD8" s="136">
        <f>$C8*VLOOKUP($A8,'Non-energy Multiplier'!$A$1:$AQ$44,COLUMN('Non-energy Multiplier'!AD$1),0)</f>
        <v>0</v>
      </c>
      <c r="AE8" s="136">
        <f>$C8*VLOOKUP($A8,'Non-energy Multiplier'!$A$1:$AQ$44,COLUMN('Non-energy Multiplier'!AE$1),0)</f>
        <v>0</v>
      </c>
      <c r="AF8" s="136">
        <f>$C8*VLOOKUP($A8,'Non-energy Multiplier'!$A$1:$AQ$44,COLUMN('Non-energy Multiplier'!AF$1),0)</f>
        <v>0</v>
      </c>
      <c r="AG8" s="136">
        <f>$C8*VLOOKUP($A8,'Non-energy Multiplier'!$A$1:$AQ$44,COLUMN('Non-energy Multiplier'!AG$1),0)</f>
        <v>0</v>
      </c>
      <c r="AH8" s="136">
        <f>$C8*VLOOKUP($A8,'Non-energy Multiplier'!$A$1:$AQ$44,COLUMN('Non-energy Multiplier'!AH$1),0)</f>
        <v>0</v>
      </c>
      <c r="AI8" s="136">
        <f>$C8*VLOOKUP($A8,'Non-energy Multiplier'!$A$1:$AQ$44,COLUMN('Non-energy Multiplier'!AI$1),0)</f>
        <v>0</v>
      </c>
      <c r="AJ8" s="136">
        <f>$C8*VLOOKUP($A8,'Non-energy Multiplier'!$A$1:$AQ$44,COLUMN('Non-energy Multiplier'!AJ$1),0)</f>
        <v>0</v>
      </c>
      <c r="AK8" s="136">
        <f>$C8*VLOOKUP($A8,'Non-energy Multiplier'!$A$1:$AQ$44,COLUMN('Non-energy Multiplier'!AK$1),0)</f>
        <v>0</v>
      </c>
      <c r="AL8" s="136">
        <f>$C8*VLOOKUP($A8,'Non-energy Multiplier'!$A$1:$AQ$44,COLUMN('Non-energy Multiplier'!AL$1),0)</f>
        <v>0</v>
      </c>
      <c r="AM8" s="136">
        <f>$C8*VLOOKUP($A8,'Non-energy Multiplier'!$A$1:$AQ$44,COLUMN('Non-energy Multiplier'!AM$1),0)</f>
        <v>0</v>
      </c>
      <c r="AN8" s="136">
        <f>$C8*VLOOKUP($A8,'Non-energy Multiplier'!$A$1:$AQ$44,COLUMN('Non-energy Multiplier'!AN$1),0)</f>
        <v>0</v>
      </c>
      <c r="AO8" s="136">
        <f>$C8*VLOOKUP($A8,'Non-energy Multiplier'!$A$1:$AQ$44,COLUMN('Non-energy Multiplier'!AO$1),0)</f>
        <v>0</v>
      </c>
      <c r="AP8" s="136">
        <f>$C8*VLOOKUP($A8,'Non-energy Multiplier'!$A$1:$AQ$44,COLUMN('Non-energy Multiplier'!AP$1),0)</f>
        <v>0</v>
      </c>
      <c r="AQ8" s="136">
        <f>$C8*VLOOKUP($A8,'Non-energy Multiplier'!$A$1:$AQ$44,COLUMN('Non-energy Multiplier'!AQ$1),0)</f>
        <v>0</v>
      </c>
      <c r="AR8" s="136" t="str">
        <f>VLOOKUP($A8,'Sector Match'!$A$1:$B$43,2,0)</f>
        <v>Mining Support Service Activities 09</v>
      </c>
    </row>
    <row r="9" spans="1:44" x14ac:dyDescent="0.2">
      <c r="A9" s="12" t="s">
        <v>8</v>
      </c>
      <c r="B9" s="136">
        <f>'Non-energy Use 2019'!K122</f>
        <v>0</v>
      </c>
      <c r="C9" s="136">
        <f>'Non-energy Use 2020'!K121</f>
        <v>0</v>
      </c>
      <c r="D9" s="136">
        <f>$C9*VLOOKUP($A9,'Non-energy Multiplier'!$A$1:$AQ$44,COLUMN('Non-energy Multiplier'!D$1),0)</f>
        <v>0</v>
      </c>
      <c r="E9" s="136">
        <f>$C9*VLOOKUP($A9,'Non-energy Multiplier'!$A$1:$AQ$44,COLUMN('Non-energy Multiplier'!E$1),0)</f>
        <v>0</v>
      </c>
      <c r="F9" s="136">
        <f>$C9*VLOOKUP($A9,'Non-energy Multiplier'!$A$1:$AQ$44,COLUMN('Non-energy Multiplier'!F$1),0)</f>
        <v>0</v>
      </c>
      <c r="G9" s="136">
        <f>$C9*VLOOKUP($A9,'Non-energy Multiplier'!$A$1:$AQ$44,COLUMN('Non-energy Multiplier'!G$1),0)</f>
        <v>0</v>
      </c>
      <c r="H9" s="136">
        <f>$C9*VLOOKUP($A9,'Non-energy Multiplier'!$A$1:$AQ$44,COLUMN('Non-energy Multiplier'!H$1),0)</f>
        <v>0</v>
      </c>
      <c r="I9" s="136">
        <f>$C9*VLOOKUP($A9,'Non-energy Multiplier'!$A$1:$AQ$44,COLUMN('Non-energy Multiplier'!I$1),0)</f>
        <v>0</v>
      </c>
      <c r="J9" s="136">
        <f>$C9*VLOOKUP($A9,'Non-energy Multiplier'!$A$1:$AQ$44,COLUMN('Non-energy Multiplier'!J$1),0)</f>
        <v>0</v>
      </c>
      <c r="K9" s="136">
        <f>$C9*VLOOKUP($A9,'Non-energy Multiplier'!$A$1:$AQ$44,COLUMN('Non-energy Multiplier'!K$1),0)</f>
        <v>0</v>
      </c>
      <c r="L9" s="136">
        <f>$C9*VLOOKUP($A9,'Non-energy Multiplier'!$A$1:$AQ$44,COLUMN('Non-energy Multiplier'!L$1),0)</f>
        <v>0</v>
      </c>
      <c r="M9" s="136">
        <f>$C9*VLOOKUP($A9,'Non-energy Multiplier'!$A$1:$AQ$44,COLUMN('Non-energy Multiplier'!M$1),0)</f>
        <v>0</v>
      </c>
      <c r="N9" s="136">
        <f>$C9*VLOOKUP($A9,'Non-energy Multiplier'!$A$1:$AQ$44,COLUMN('Non-energy Multiplier'!N$1),0)</f>
        <v>0</v>
      </c>
      <c r="O9" s="136">
        <f>$C9*VLOOKUP($A9,'Non-energy Multiplier'!$A$1:$AQ$44,COLUMN('Non-energy Multiplier'!O$1),0)</f>
        <v>0</v>
      </c>
      <c r="P9" s="136">
        <f>$C9*VLOOKUP($A9,'Non-energy Multiplier'!$A$1:$AQ$44,COLUMN('Non-energy Multiplier'!P$1),0)</f>
        <v>0</v>
      </c>
      <c r="Q9" s="136">
        <f>$C9*VLOOKUP($A9,'Non-energy Multiplier'!$A$1:$AQ$44,COLUMN('Non-energy Multiplier'!Q$1),0)</f>
        <v>0</v>
      </c>
      <c r="R9" s="136">
        <f>$C9*VLOOKUP($A9,'Non-energy Multiplier'!$A$1:$AQ$44,COLUMN('Non-energy Multiplier'!R$1),0)</f>
        <v>0</v>
      </c>
      <c r="S9" s="136">
        <f>$C9*VLOOKUP($A9,'Non-energy Multiplier'!$A$1:$AQ$44,COLUMN('Non-energy Multiplier'!S$1),0)</f>
        <v>0</v>
      </c>
      <c r="T9" s="136">
        <f>$C9*VLOOKUP($A9,'Non-energy Multiplier'!$A$1:$AQ$44,COLUMN('Non-energy Multiplier'!T$1),0)</f>
        <v>0</v>
      </c>
      <c r="U9" s="136">
        <f>$C9*VLOOKUP($A9,'Non-energy Multiplier'!$A$1:$AQ$44,COLUMN('Non-energy Multiplier'!U$1),0)</f>
        <v>0</v>
      </c>
      <c r="V9" s="136">
        <f>$C9*VLOOKUP($A9,'Non-energy Multiplier'!$A$1:$AQ$44,COLUMN('Non-energy Multiplier'!V$1),0)</f>
        <v>0</v>
      </c>
      <c r="W9" s="136">
        <f>$C9*VLOOKUP($A9,'Non-energy Multiplier'!$A$1:$AQ$44,COLUMN('Non-energy Multiplier'!W$1),0)</f>
        <v>0</v>
      </c>
      <c r="X9" s="136">
        <f>$C9*VLOOKUP($A9,'Non-energy Multiplier'!$A$1:$AQ$44,COLUMN('Non-energy Multiplier'!X$1),0)</f>
        <v>0</v>
      </c>
      <c r="Y9" s="136">
        <f>$C9*VLOOKUP($A9,'Non-energy Multiplier'!$A$1:$AQ$44,COLUMN('Non-energy Multiplier'!Y$1),0)</f>
        <v>0</v>
      </c>
      <c r="Z9" s="136">
        <f>$C9*VLOOKUP($A9,'Non-energy Multiplier'!$A$1:$AQ$44,COLUMN('Non-energy Multiplier'!Z$1),0)</f>
        <v>0</v>
      </c>
      <c r="AA9" s="136">
        <f>$C9*VLOOKUP($A9,'Non-energy Multiplier'!$A$1:$AQ$44,COLUMN('Non-energy Multiplier'!AA$1),0)</f>
        <v>0</v>
      </c>
      <c r="AB9" s="136">
        <f>$C9*VLOOKUP($A9,'Non-energy Multiplier'!$A$1:$AQ$44,COLUMN('Non-energy Multiplier'!AB$1),0)</f>
        <v>0</v>
      </c>
      <c r="AC9" s="136">
        <f>$C9*VLOOKUP($A9,'Non-energy Multiplier'!$A$1:$AQ$44,COLUMN('Non-energy Multiplier'!AC$1),0)</f>
        <v>0</v>
      </c>
      <c r="AD9" s="136">
        <f>$C9*VLOOKUP($A9,'Non-energy Multiplier'!$A$1:$AQ$44,COLUMN('Non-energy Multiplier'!AD$1),0)</f>
        <v>0</v>
      </c>
      <c r="AE9" s="136">
        <f>$C9*VLOOKUP($A9,'Non-energy Multiplier'!$A$1:$AQ$44,COLUMN('Non-energy Multiplier'!AE$1),0)</f>
        <v>0</v>
      </c>
      <c r="AF9" s="136">
        <f>$C9*VLOOKUP($A9,'Non-energy Multiplier'!$A$1:$AQ$44,COLUMN('Non-energy Multiplier'!AF$1),0)</f>
        <v>0</v>
      </c>
      <c r="AG9" s="136">
        <f>$C9*VLOOKUP($A9,'Non-energy Multiplier'!$A$1:$AQ$44,COLUMN('Non-energy Multiplier'!AG$1),0)</f>
        <v>0</v>
      </c>
      <c r="AH9" s="136">
        <f>$C9*VLOOKUP($A9,'Non-energy Multiplier'!$A$1:$AQ$44,COLUMN('Non-energy Multiplier'!AH$1),0)</f>
        <v>0</v>
      </c>
      <c r="AI9" s="136">
        <f>$C9*VLOOKUP($A9,'Non-energy Multiplier'!$A$1:$AQ$44,COLUMN('Non-energy Multiplier'!AI$1),0)</f>
        <v>0</v>
      </c>
      <c r="AJ9" s="136">
        <f>$C9*VLOOKUP($A9,'Non-energy Multiplier'!$A$1:$AQ$44,COLUMN('Non-energy Multiplier'!AJ$1),0)</f>
        <v>0</v>
      </c>
      <c r="AK9" s="136">
        <f>$C9*VLOOKUP($A9,'Non-energy Multiplier'!$A$1:$AQ$44,COLUMN('Non-energy Multiplier'!AK$1),0)</f>
        <v>0</v>
      </c>
      <c r="AL9" s="136">
        <f>$C9*VLOOKUP($A9,'Non-energy Multiplier'!$A$1:$AQ$44,COLUMN('Non-energy Multiplier'!AL$1),0)</f>
        <v>0</v>
      </c>
      <c r="AM9" s="136">
        <f>$C9*VLOOKUP($A9,'Non-energy Multiplier'!$A$1:$AQ$44,COLUMN('Non-energy Multiplier'!AM$1),0)</f>
        <v>0</v>
      </c>
      <c r="AN9" s="136">
        <f>$C9*VLOOKUP($A9,'Non-energy Multiplier'!$A$1:$AQ$44,COLUMN('Non-energy Multiplier'!AN$1),0)</f>
        <v>0</v>
      </c>
      <c r="AO9" s="136">
        <f>$C9*VLOOKUP($A9,'Non-energy Multiplier'!$A$1:$AQ$44,COLUMN('Non-energy Multiplier'!AO$1),0)</f>
        <v>0</v>
      </c>
      <c r="AP9" s="136">
        <f>$C9*VLOOKUP($A9,'Non-energy Multiplier'!$A$1:$AQ$44,COLUMN('Non-energy Multiplier'!AP$1),0)</f>
        <v>0</v>
      </c>
      <c r="AQ9" s="136">
        <f>$C9*VLOOKUP($A9,'Non-energy Multiplier'!$A$1:$AQ$44,COLUMN('Non-energy Multiplier'!AQ$1),0)</f>
        <v>0</v>
      </c>
      <c r="AR9" s="136" t="str">
        <f>VLOOKUP($A9,'Sector Match'!$A$1:$B$43,2,0)</f>
        <v>Mining Support Service Activities 09</v>
      </c>
    </row>
    <row r="10" spans="1:44" x14ac:dyDescent="0.2">
      <c r="A10" s="12" t="s">
        <v>9</v>
      </c>
      <c r="B10" s="136">
        <f>'Non-energy Use 2019'!K123</f>
        <v>0</v>
      </c>
      <c r="C10" s="136">
        <f>'Non-energy Use 2020'!K122</f>
        <v>9892160957797.6309</v>
      </c>
      <c r="D10" s="136">
        <f>$C10*VLOOKUP($A10,'Non-energy Multiplier'!$A$1:$AQ$44,COLUMN('Non-energy Multiplier'!D$1),0)</f>
        <v>11092682346770.107</v>
      </c>
      <c r="E10" s="136">
        <f>$C10*VLOOKUP($A10,'Non-energy Multiplier'!$A$1:$AQ$44,COLUMN('Non-energy Multiplier'!E$1),0)</f>
        <v>11347179576604.83</v>
      </c>
      <c r="F10" s="136">
        <f>$C10*VLOOKUP($A10,'Non-energy Multiplier'!$A$1:$AQ$44,COLUMN('Non-energy Multiplier'!F$1),0)</f>
        <v>11420179148574.805</v>
      </c>
      <c r="G10" s="136">
        <f>$C10*VLOOKUP($A10,'Non-energy Multiplier'!$A$1:$AQ$44,COLUMN('Non-energy Multiplier'!G$1),0)</f>
        <v>11610133857702.721</v>
      </c>
      <c r="H10" s="136">
        <f>$C10*VLOOKUP($A10,'Non-energy Multiplier'!$A$1:$AQ$44,COLUMN('Non-energy Multiplier'!H$1),0)</f>
        <v>11873940651626.578</v>
      </c>
      <c r="I10" s="136">
        <f>$C10*VLOOKUP($A10,'Non-energy Multiplier'!$A$1:$AQ$44,COLUMN('Non-energy Multiplier'!I$1),0)</f>
        <v>12172363108157.5</v>
      </c>
      <c r="J10" s="136">
        <f>$C10*VLOOKUP($A10,'Non-energy Multiplier'!$A$1:$AQ$44,COLUMN('Non-energy Multiplier'!J$1),0)</f>
        <v>12487239679638.896</v>
      </c>
      <c r="K10" s="136">
        <f>$C10*VLOOKUP($A10,'Non-energy Multiplier'!$A$1:$AQ$44,COLUMN('Non-energy Multiplier'!K$1),0)</f>
        <v>12804826266767.67</v>
      </c>
      <c r="L10" s="136">
        <f>$C10*VLOOKUP($A10,'Non-energy Multiplier'!$A$1:$AQ$44,COLUMN('Non-energy Multiplier'!L$1),0)</f>
        <v>13109942850401.033</v>
      </c>
      <c r="M10" s="136">
        <f>$C10*VLOOKUP($A10,'Non-energy Multiplier'!$A$1:$AQ$44,COLUMN('Non-energy Multiplier'!M$1),0)</f>
        <v>13386034587370.762</v>
      </c>
      <c r="N10" s="136">
        <f>$C10*VLOOKUP($A10,'Non-energy Multiplier'!$A$1:$AQ$44,COLUMN('Non-energy Multiplier'!N$1),0)</f>
        <v>13618622410279.02</v>
      </c>
      <c r="O10" s="136">
        <f>$C10*VLOOKUP($A10,'Non-energy Multiplier'!$A$1:$AQ$44,COLUMN('Non-energy Multiplier'!O$1),0)</f>
        <v>13805689436283.475</v>
      </c>
      <c r="P10" s="136">
        <f>$C10*VLOOKUP($A10,'Non-energy Multiplier'!$A$1:$AQ$44,COLUMN('Non-energy Multiplier'!P$1),0)</f>
        <v>13948971360637.896</v>
      </c>
      <c r="Q10" s="136">
        <f>$C10*VLOOKUP($A10,'Non-energy Multiplier'!$A$1:$AQ$44,COLUMN('Non-energy Multiplier'!Q$1),0)</f>
        <v>14050795257197.813</v>
      </c>
      <c r="R10" s="136">
        <f>$C10*VLOOKUP($A10,'Non-energy Multiplier'!$A$1:$AQ$44,COLUMN('Non-energy Multiplier'!R$1),0)</f>
        <v>14113988058098.438</v>
      </c>
      <c r="S10" s="136">
        <f>$C10*VLOOKUP($A10,'Non-energy Multiplier'!$A$1:$AQ$44,COLUMN('Non-energy Multiplier'!S$1),0)</f>
        <v>14141607824970.086</v>
      </c>
      <c r="T10" s="136">
        <f>$C10*VLOOKUP($A10,'Non-energy Multiplier'!$A$1:$AQ$44,COLUMN('Non-energy Multiplier'!T$1),0)</f>
        <v>14136326145561.607</v>
      </c>
      <c r="U10" s="136">
        <f>$C10*VLOOKUP($A10,'Non-energy Multiplier'!$A$1:$AQ$44,COLUMN('Non-energy Multiplier'!U$1),0)</f>
        <v>14100878677753.807</v>
      </c>
      <c r="V10" s="136">
        <f>$C10*VLOOKUP($A10,'Non-energy Multiplier'!$A$1:$AQ$44,COLUMN('Non-energy Multiplier'!V$1),0)</f>
        <v>14038179029704.578</v>
      </c>
      <c r="W10" s="136">
        <f>$C10*VLOOKUP($A10,'Non-energy Multiplier'!$A$1:$AQ$44,COLUMN('Non-energy Multiplier'!W$1),0)</f>
        <v>13951261762151.027</v>
      </c>
      <c r="X10" s="136">
        <f>$C10*VLOOKUP($A10,'Non-energy Multiplier'!$A$1:$AQ$44,COLUMN('Non-energy Multiplier'!X$1),0)</f>
        <v>13843230062037.482</v>
      </c>
      <c r="Y10" s="136">
        <f>$C10*VLOOKUP($A10,'Non-energy Multiplier'!$A$1:$AQ$44,COLUMN('Non-energy Multiplier'!Y$1),0)</f>
        <v>13717208919673.627</v>
      </c>
      <c r="Z10" s="136">
        <f>$C10*VLOOKUP($A10,'Non-energy Multiplier'!$A$1:$AQ$44,COLUMN('Non-energy Multiplier'!Z$1),0)</f>
        <v>13576304372294.33</v>
      </c>
      <c r="AA10" s="136">
        <f>$C10*VLOOKUP($A10,'Non-energy Multiplier'!$A$1:$AQ$44,COLUMN('Non-energy Multiplier'!AA$1),0)</f>
        <v>13423569132327.053</v>
      </c>
      <c r="AB10" s="136">
        <f>$C10*VLOOKUP($A10,'Non-energy Multiplier'!$A$1:$AQ$44,COLUMN('Non-energy Multiplier'!AB$1),0)</f>
        <v>13261974705177.436</v>
      </c>
      <c r="AC10" s="136">
        <f>$C10*VLOOKUP($A10,'Non-energy Multiplier'!$A$1:$AQ$44,COLUMN('Non-energy Multiplier'!AC$1),0)</f>
        <v>13094389922771.809</v>
      </c>
      <c r="AD10" s="136">
        <f>$C10*VLOOKUP($A10,'Non-energy Multiplier'!$A$1:$AQ$44,COLUMN('Non-energy Multiplier'!AD$1),0)</f>
        <v>12923565677152.09</v>
      </c>
      <c r="AE10" s="136">
        <f>$C10*VLOOKUP($A10,'Non-energy Multiplier'!$A$1:$AQ$44,COLUMN('Non-energy Multiplier'!AE$1),0)</f>
        <v>12752125533024.434</v>
      </c>
      <c r="AF10" s="136">
        <f>$C10*VLOOKUP($A10,'Non-energy Multiplier'!$A$1:$AQ$44,COLUMN('Non-energy Multiplier'!AF$1),0)</f>
        <v>12582561827861.34</v>
      </c>
      <c r="AG10" s="136">
        <f>$C10*VLOOKUP($A10,'Non-energy Multiplier'!$A$1:$AQ$44,COLUMN('Non-energy Multiplier'!AG$1),0)</f>
        <v>12417236830505.973</v>
      </c>
      <c r="AH10" s="136">
        <f>$C10*VLOOKUP($A10,'Non-energy Multiplier'!$A$1:$AQ$44,COLUMN('Non-energy Multiplier'!AH$1),0)</f>
        <v>12258388521187.715</v>
      </c>
      <c r="AI10" s="136">
        <f>$C10*VLOOKUP($A10,'Non-energy Multiplier'!$A$1:$AQ$44,COLUMN('Non-energy Multiplier'!AI$1),0)</f>
        <v>12108140574131.395</v>
      </c>
      <c r="AJ10" s="136">
        <f>$C10*VLOOKUP($A10,'Non-energy Multiplier'!$A$1:$AQ$44,COLUMN('Non-energy Multiplier'!AJ$1),0)</f>
        <v>11968516165285.297</v>
      </c>
      <c r="AK10" s="136">
        <f>$C10*VLOOKUP($A10,'Non-energy Multiplier'!$A$1:$AQ$44,COLUMN('Non-energy Multiplier'!AK$1),0)</f>
        <v>11841455289161.756</v>
      </c>
      <c r="AL10" s="136">
        <f>$C10*VLOOKUP($A10,'Non-energy Multiplier'!$A$1:$AQ$44,COLUMN('Non-energy Multiplier'!AL$1),0)</f>
        <v>11728835347965.83</v>
      </c>
      <c r="AM10" s="136">
        <f>$C10*VLOOKUP($A10,'Non-energy Multiplier'!$A$1:$AQ$44,COLUMN('Non-energy Multiplier'!AM$1),0)</f>
        <v>11632494871378.166</v>
      </c>
      <c r="AN10" s="136">
        <f>$C10*VLOOKUP($A10,'Non-energy Multiplier'!$A$1:$AQ$44,COLUMN('Non-energy Multiplier'!AN$1),0)</f>
        <v>11554260335712.982</v>
      </c>
      <c r="AO10" s="136">
        <f>$C10*VLOOKUP($A10,'Non-energy Multiplier'!$A$1:$AQ$44,COLUMN('Non-energy Multiplier'!AO$1),0)</f>
        <v>11495976176877.232</v>
      </c>
      <c r="AP10" s="136">
        <f>$C10*VLOOKUP($A10,'Non-energy Multiplier'!$A$1:$AQ$44,COLUMN('Non-energy Multiplier'!AP$1),0)</f>
        <v>11459538233949.736</v>
      </c>
      <c r="AQ10" s="136">
        <f>$C10*VLOOKUP($A10,'Non-energy Multiplier'!$A$1:$AQ$44,COLUMN('Non-energy Multiplier'!AQ$1),0)</f>
        <v>11446931021976.463</v>
      </c>
      <c r="AR10" s="136" t="str">
        <f>VLOOKUP($A10,'Sector Match'!$A$1:$B$43,2,0)</f>
        <v>food beverage and tobacco 10T12</v>
      </c>
    </row>
    <row r="11" spans="1:44" x14ac:dyDescent="0.2">
      <c r="A11" s="12" t="s">
        <v>10</v>
      </c>
      <c r="B11" s="136">
        <f>'Non-energy Use 2019'!K124</f>
        <v>0</v>
      </c>
      <c r="C11" s="136">
        <f>'Non-energy Use 2020'!K123</f>
        <v>0</v>
      </c>
      <c r="D11" s="136">
        <f>$C11*VLOOKUP($A11,'Non-energy Multiplier'!$A$1:$AQ$44,COLUMN('Non-energy Multiplier'!D$1),0)</f>
        <v>0</v>
      </c>
      <c r="E11" s="136">
        <f>$C11*VLOOKUP($A11,'Non-energy Multiplier'!$A$1:$AQ$44,COLUMN('Non-energy Multiplier'!E$1),0)</f>
        <v>0</v>
      </c>
      <c r="F11" s="136">
        <f>$C11*VLOOKUP($A11,'Non-energy Multiplier'!$A$1:$AQ$44,COLUMN('Non-energy Multiplier'!F$1),0)</f>
        <v>0</v>
      </c>
      <c r="G11" s="136">
        <f>$C11*VLOOKUP($A11,'Non-energy Multiplier'!$A$1:$AQ$44,COLUMN('Non-energy Multiplier'!G$1),0)</f>
        <v>0</v>
      </c>
      <c r="H11" s="136">
        <f>$C11*VLOOKUP($A11,'Non-energy Multiplier'!$A$1:$AQ$44,COLUMN('Non-energy Multiplier'!H$1),0)</f>
        <v>0</v>
      </c>
      <c r="I11" s="136">
        <f>$C11*VLOOKUP($A11,'Non-energy Multiplier'!$A$1:$AQ$44,COLUMN('Non-energy Multiplier'!I$1),0)</f>
        <v>0</v>
      </c>
      <c r="J11" s="136">
        <f>$C11*VLOOKUP($A11,'Non-energy Multiplier'!$A$1:$AQ$44,COLUMN('Non-energy Multiplier'!J$1),0)</f>
        <v>0</v>
      </c>
      <c r="K11" s="136">
        <f>$C11*VLOOKUP($A11,'Non-energy Multiplier'!$A$1:$AQ$44,COLUMN('Non-energy Multiplier'!K$1),0)</f>
        <v>0</v>
      </c>
      <c r="L11" s="136">
        <f>$C11*VLOOKUP($A11,'Non-energy Multiplier'!$A$1:$AQ$44,COLUMN('Non-energy Multiplier'!L$1),0)</f>
        <v>0</v>
      </c>
      <c r="M11" s="136">
        <f>$C11*VLOOKUP($A11,'Non-energy Multiplier'!$A$1:$AQ$44,COLUMN('Non-energy Multiplier'!M$1),0)</f>
        <v>0</v>
      </c>
      <c r="N11" s="136">
        <f>$C11*VLOOKUP($A11,'Non-energy Multiplier'!$A$1:$AQ$44,COLUMN('Non-energy Multiplier'!N$1),0)</f>
        <v>0</v>
      </c>
      <c r="O11" s="136">
        <f>$C11*VLOOKUP($A11,'Non-energy Multiplier'!$A$1:$AQ$44,COLUMN('Non-energy Multiplier'!O$1),0)</f>
        <v>0</v>
      </c>
      <c r="P11" s="136">
        <f>$C11*VLOOKUP($A11,'Non-energy Multiplier'!$A$1:$AQ$44,COLUMN('Non-energy Multiplier'!P$1),0)</f>
        <v>0</v>
      </c>
      <c r="Q11" s="136">
        <f>$C11*VLOOKUP($A11,'Non-energy Multiplier'!$A$1:$AQ$44,COLUMN('Non-energy Multiplier'!Q$1),0)</f>
        <v>0</v>
      </c>
      <c r="R11" s="136">
        <f>$C11*VLOOKUP($A11,'Non-energy Multiplier'!$A$1:$AQ$44,COLUMN('Non-energy Multiplier'!R$1),0)</f>
        <v>0</v>
      </c>
      <c r="S11" s="136">
        <f>$C11*VLOOKUP($A11,'Non-energy Multiplier'!$A$1:$AQ$44,COLUMN('Non-energy Multiplier'!S$1),0)</f>
        <v>0</v>
      </c>
      <c r="T11" s="136">
        <f>$C11*VLOOKUP($A11,'Non-energy Multiplier'!$A$1:$AQ$44,COLUMN('Non-energy Multiplier'!T$1),0)</f>
        <v>0</v>
      </c>
      <c r="U11" s="136">
        <f>$C11*VLOOKUP($A11,'Non-energy Multiplier'!$A$1:$AQ$44,COLUMN('Non-energy Multiplier'!U$1),0)</f>
        <v>0</v>
      </c>
      <c r="V11" s="136">
        <f>$C11*VLOOKUP($A11,'Non-energy Multiplier'!$A$1:$AQ$44,COLUMN('Non-energy Multiplier'!V$1),0)</f>
        <v>0</v>
      </c>
      <c r="W11" s="136">
        <f>$C11*VLOOKUP($A11,'Non-energy Multiplier'!$A$1:$AQ$44,COLUMN('Non-energy Multiplier'!W$1),0)</f>
        <v>0</v>
      </c>
      <c r="X11" s="136">
        <f>$C11*VLOOKUP($A11,'Non-energy Multiplier'!$A$1:$AQ$44,COLUMN('Non-energy Multiplier'!X$1),0)</f>
        <v>0</v>
      </c>
      <c r="Y11" s="136">
        <f>$C11*VLOOKUP($A11,'Non-energy Multiplier'!$A$1:$AQ$44,COLUMN('Non-energy Multiplier'!Y$1),0)</f>
        <v>0</v>
      </c>
      <c r="Z11" s="136">
        <f>$C11*VLOOKUP($A11,'Non-energy Multiplier'!$A$1:$AQ$44,COLUMN('Non-energy Multiplier'!Z$1),0)</f>
        <v>0</v>
      </c>
      <c r="AA11" s="136">
        <f>$C11*VLOOKUP($A11,'Non-energy Multiplier'!$A$1:$AQ$44,COLUMN('Non-energy Multiplier'!AA$1),0)</f>
        <v>0</v>
      </c>
      <c r="AB11" s="136">
        <f>$C11*VLOOKUP($A11,'Non-energy Multiplier'!$A$1:$AQ$44,COLUMN('Non-energy Multiplier'!AB$1),0)</f>
        <v>0</v>
      </c>
      <c r="AC11" s="136">
        <f>$C11*VLOOKUP($A11,'Non-energy Multiplier'!$A$1:$AQ$44,COLUMN('Non-energy Multiplier'!AC$1),0)</f>
        <v>0</v>
      </c>
      <c r="AD11" s="136">
        <f>$C11*VLOOKUP($A11,'Non-energy Multiplier'!$A$1:$AQ$44,COLUMN('Non-energy Multiplier'!AD$1),0)</f>
        <v>0</v>
      </c>
      <c r="AE11" s="136">
        <f>$C11*VLOOKUP($A11,'Non-energy Multiplier'!$A$1:$AQ$44,COLUMN('Non-energy Multiplier'!AE$1),0)</f>
        <v>0</v>
      </c>
      <c r="AF11" s="136">
        <f>$C11*VLOOKUP($A11,'Non-energy Multiplier'!$A$1:$AQ$44,COLUMN('Non-energy Multiplier'!AF$1),0)</f>
        <v>0</v>
      </c>
      <c r="AG11" s="136">
        <f>$C11*VLOOKUP($A11,'Non-energy Multiplier'!$A$1:$AQ$44,COLUMN('Non-energy Multiplier'!AG$1),0)</f>
        <v>0</v>
      </c>
      <c r="AH11" s="136">
        <f>$C11*VLOOKUP($A11,'Non-energy Multiplier'!$A$1:$AQ$44,COLUMN('Non-energy Multiplier'!AH$1),0)</f>
        <v>0</v>
      </c>
      <c r="AI11" s="136">
        <f>$C11*VLOOKUP($A11,'Non-energy Multiplier'!$A$1:$AQ$44,COLUMN('Non-energy Multiplier'!AI$1),0)</f>
        <v>0</v>
      </c>
      <c r="AJ11" s="136">
        <f>$C11*VLOOKUP($A11,'Non-energy Multiplier'!$A$1:$AQ$44,COLUMN('Non-energy Multiplier'!AJ$1),0)</f>
        <v>0</v>
      </c>
      <c r="AK11" s="136">
        <f>$C11*VLOOKUP($A11,'Non-energy Multiplier'!$A$1:$AQ$44,COLUMN('Non-energy Multiplier'!AK$1),0)</f>
        <v>0</v>
      </c>
      <c r="AL11" s="136">
        <f>$C11*VLOOKUP($A11,'Non-energy Multiplier'!$A$1:$AQ$44,COLUMN('Non-energy Multiplier'!AL$1),0)</f>
        <v>0</v>
      </c>
      <c r="AM11" s="136">
        <f>$C11*VLOOKUP($A11,'Non-energy Multiplier'!$A$1:$AQ$44,COLUMN('Non-energy Multiplier'!AM$1),0)</f>
        <v>0</v>
      </c>
      <c r="AN11" s="136">
        <f>$C11*VLOOKUP($A11,'Non-energy Multiplier'!$A$1:$AQ$44,COLUMN('Non-energy Multiplier'!AN$1),0)</f>
        <v>0</v>
      </c>
      <c r="AO11" s="136">
        <f>$C11*VLOOKUP($A11,'Non-energy Multiplier'!$A$1:$AQ$44,COLUMN('Non-energy Multiplier'!AO$1),0)</f>
        <v>0</v>
      </c>
      <c r="AP11" s="136">
        <f>$C11*VLOOKUP($A11,'Non-energy Multiplier'!$A$1:$AQ$44,COLUMN('Non-energy Multiplier'!AP$1),0)</f>
        <v>0</v>
      </c>
      <c r="AQ11" s="136">
        <f>$C11*VLOOKUP($A11,'Non-energy Multiplier'!$A$1:$AQ$44,COLUMN('Non-energy Multiplier'!AQ$1),0)</f>
        <v>0</v>
      </c>
      <c r="AR11" s="136" t="str">
        <f>VLOOKUP($A11,'Sector Match'!$A$1:$B$43,2,0)</f>
        <v>food beverage and tobacco 10T12</v>
      </c>
    </row>
    <row r="12" spans="1:44" x14ac:dyDescent="0.2">
      <c r="A12" s="12" t="s">
        <v>11</v>
      </c>
      <c r="B12" s="136">
        <f>'Non-energy Use 2019'!K125</f>
        <v>0</v>
      </c>
      <c r="C12" s="136">
        <f>'Non-energy Use 2020'!K124</f>
        <v>0</v>
      </c>
      <c r="D12" s="136">
        <f>$C12*VLOOKUP($A12,'Non-energy Multiplier'!$A$1:$AQ$44,COLUMN('Non-energy Multiplier'!D$1),0)</f>
        <v>0</v>
      </c>
      <c r="E12" s="136">
        <f>$C12*VLOOKUP($A12,'Non-energy Multiplier'!$A$1:$AQ$44,COLUMN('Non-energy Multiplier'!E$1),0)</f>
        <v>0</v>
      </c>
      <c r="F12" s="136">
        <f>$C12*VLOOKUP($A12,'Non-energy Multiplier'!$A$1:$AQ$44,COLUMN('Non-energy Multiplier'!F$1),0)</f>
        <v>0</v>
      </c>
      <c r="G12" s="136">
        <f>$C12*VLOOKUP($A12,'Non-energy Multiplier'!$A$1:$AQ$44,COLUMN('Non-energy Multiplier'!G$1),0)</f>
        <v>0</v>
      </c>
      <c r="H12" s="136">
        <f>$C12*VLOOKUP($A12,'Non-energy Multiplier'!$A$1:$AQ$44,COLUMN('Non-energy Multiplier'!H$1),0)</f>
        <v>0</v>
      </c>
      <c r="I12" s="136">
        <f>$C12*VLOOKUP($A12,'Non-energy Multiplier'!$A$1:$AQ$44,COLUMN('Non-energy Multiplier'!I$1),0)</f>
        <v>0</v>
      </c>
      <c r="J12" s="136">
        <f>$C12*VLOOKUP($A12,'Non-energy Multiplier'!$A$1:$AQ$44,COLUMN('Non-energy Multiplier'!J$1),0)</f>
        <v>0</v>
      </c>
      <c r="K12" s="136">
        <f>$C12*VLOOKUP($A12,'Non-energy Multiplier'!$A$1:$AQ$44,COLUMN('Non-energy Multiplier'!K$1),0)</f>
        <v>0</v>
      </c>
      <c r="L12" s="136">
        <f>$C12*VLOOKUP($A12,'Non-energy Multiplier'!$A$1:$AQ$44,COLUMN('Non-energy Multiplier'!L$1),0)</f>
        <v>0</v>
      </c>
      <c r="M12" s="136">
        <f>$C12*VLOOKUP($A12,'Non-energy Multiplier'!$A$1:$AQ$44,COLUMN('Non-energy Multiplier'!M$1),0)</f>
        <v>0</v>
      </c>
      <c r="N12" s="136">
        <f>$C12*VLOOKUP($A12,'Non-energy Multiplier'!$A$1:$AQ$44,COLUMN('Non-energy Multiplier'!N$1),0)</f>
        <v>0</v>
      </c>
      <c r="O12" s="136">
        <f>$C12*VLOOKUP($A12,'Non-energy Multiplier'!$A$1:$AQ$44,COLUMN('Non-energy Multiplier'!O$1),0)</f>
        <v>0</v>
      </c>
      <c r="P12" s="136">
        <f>$C12*VLOOKUP($A12,'Non-energy Multiplier'!$A$1:$AQ$44,COLUMN('Non-energy Multiplier'!P$1),0)</f>
        <v>0</v>
      </c>
      <c r="Q12" s="136">
        <f>$C12*VLOOKUP($A12,'Non-energy Multiplier'!$A$1:$AQ$44,COLUMN('Non-energy Multiplier'!Q$1),0)</f>
        <v>0</v>
      </c>
      <c r="R12" s="136">
        <f>$C12*VLOOKUP($A12,'Non-energy Multiplier'!$A$1:$AQ$44,COLUMN('Non-energy Multiplier'!R$1),0)</f>
        <v>0</v>
      </c>
      <c r="S12" s="136">
        <f>$C12*VLOOKUP($A12,'Non-energy Multiplier'!$A$1:$AQ$44,COLUMN('Non-energy Multiplier'!S$1),0)</f>
        <v>0</v>
      </c>
      <c r="T12" s="136">
        <f>$C12*VLOOKUP($A12,'Non-energy Multiplier'!$A$1:$AQ$44,COLUMN('Non-energy Multiplier'!T$1),0)</f>
        <v>0</v>
      </c>
      <c r="U12" s="136">
        <f>$C12*VLOOKUP($A12,'Non-energy Multiplier'!$A$1:$AQ$44,COLUMN('Non-energy Multiplier'!U$1),0)</f>
        <v>0</v>
      </c>
      <c r="V12" s="136">
        <f>$C12*VLOOKUP($A12,'Non-energy Multiplier'!$A$1:$AQ$44,COLUMN('Non-energy Multiplier'!V$1),0)</f>
        <v>0</v>
      </c>
      <c r="W12" s="136">
        <f>$C12*VLOOKUP($A12,'Non-energy Multiplier'!$A$1:$AQ$44,COLUMN('Non-energy Multiplier'!W$1),0)</f>
        <v>0</v>
      </c>
      <c r="X12" s="136">
        <f>$C12*VLOOKUP($A12,'Non-energy Multiplier'!$A$1:$AQ$44,COLUMN('Non-energy Multiplier'!X$1),0)</f>
        <v>0</v>
      </c>
      <c r="Y12" s="136">
        <f>$C12*VLOOKUP($A12,'Non-energy Multiplier'!$A$1:$AQ$44,COLUMN('Non-energy Multiplier'!Y$1),0)</f>
        <v>0</v>
      </c>
      <c r="Z12" s="136">
        <f>$C12*VLOOKUP($A12,'Non-energy Multiplier'!$A$1:$AQ$44,COLUMN('Non-energy Multiplier'!Z$1),0)</f>
        <v>0</v>
      </c>
      <c r="AA12" s="136">
        <f>$C12*VLOOKUP($A12,'Non-energy Multiplier'!$A$1:$AQ$44,COLUMN('Non-energy Multiplier'!AA$1),0)</f>
        <v>0</v>
      </c>
      <c r="AB12" s="136">
        <f>$C12*VLOOKUP($A12,'Non-energy Multiplier'!$A$1:$AQ$44,COLUMN('Non-energy Multiplier'!AB$1),0)</f>
        <v>0</v>
      </c>
      <c r="AC12" s="136">
        <f>$C12*VLOOKUP($A12,'Non-energy Multiplier'!$A$1:$AQ$44,COLUMN('Non-energy Multiplier'!AC$1),0)</f>
        <v>0</v>
      </c>
      <c r="AD12" s="136">
        <f>$C12*VLOOKUP($A12,'Non-energy Multiplier'!$A$1:$AQ$44,COLUMN('Non-energy Multiplier'!AD$1),0)</f>
        <v>0</v>
      </c>
      <c r="AE12" s="136">
        <f>$C12*VLOOKUP($A12,'Non-energy Multiplier'!$A$1:$AQ$44,COLUMN('Non-energy Multiplier'!AE$1),0)</f>
        <v>0</v>
      </c>
      <c r="AF12" s="136">
        <f>$C12*VLOOKUP($A12,'Non-energy Multiplier'!$A$1:$AQ$44,COLUMN('Non-energy Multiplier'!AF$1),0)</f>
        <v>0</v>
      </c>
      <c r="AG12" s="136">
        <f>$C12*VLOOKUP($A12,'Non-energy Multiplier'!$A$1:$AQ$44,COLUMN('Non-energy Multiplier'!AG$1),0)</f>
        <v>0</v>
      </c>
      <c r="AH12" s="136">
        <f>$C12*VLOOKUP($A12,'Non-energy Multiplier'!$A$1:$AQ$44,COLUMN('Non-energy Multiplier'!AH$1),0)</f>
        <v>0</v>
      </c>
      <c r="AI12" s="136">
        <f>$C12*VLOOKUP($A12,'Non-energy Multiplier'!$A$1:$AQ$44,COLUMN('Non-energy Multiplier'!AI$1),0)</f>
        <v>0</v>
      </c>
      <c r="AJ12" s="136">
        <f>$C12*VLOOKUP($A12,'Non-energy Multiplier'!$A$1:$AQ$44,COLUMN('Non-energy Multiplier'!AJ$1),0)</f>
        <v>0</v>
      </c>
      <c r="AK12" s="136">
        <f>$C12*VLOOKUP($A12,'Non-energy Multiplier'!$A$1:$AQ$44,COLUMN('Non-energy Multiplier'!AK$1),0)</f>
        <v>0</v>
      </c>
      <c r="AL12" s="136">
        <f>$C12*VLOOKUP($A12,'Non-energy Multiplier'!$A$1:$AQ$44,COLUMN('Non-energy Multiplier'!AL$1),0)</f>
        <v>0</v>
      </c>
      <c r="AM12" s="136">
        <f>$C12*VLOOKUP($A12,'Non-energy Multiplier'!$A$1:$AQ$44,COLUMN('Non-energy Multiplier'!AM$1),0)</f>
        <v>0</v>
      </c>
      <c r="AN12" s="136">
        <f>$C12*VLOOKUP($A12,'Non-energy Multiplier'!$A$1:$AQ$44,COLUMN('Non-energy Multiplier'!AN$1),0)</f>
        <v>0</v>
      </c>
      <c r="AO12" s="136">
        <f>$C12*VLOOKUP($A12,'Non-energy Multiplier'!$A$1:$AQ$44,COLUMN('Non-energy Multiplier'!AO$1),0)</f>
        <v>0</v>
      </c>
      <c r="AP12" s="136">
        <f>$C12*VLOOKUP($A12,'Non-energy Multiplier'!$A$1:$AQ$44,COLUMN('Non-energy Multiplier'!AP$1),0)</f>
        <v>0</v>
      </c>
      <c r="AQ12" s="136">
        <f>$C12*VLOOKUP($A12,'Non-energy Multiplier'!$A$1:$AQ$44,COLUMN('Non-energy Multiplier'!AQ$1),0)</f>
        <v>0</v>
      </c>
      <c r="AR12" s="136" t="str">
        <f>VLOOKUP($A12,'Sector Match'!$A$1:$B$43,2,0)</f>
        <v>food beverage and tobacco 10T12</v>
      </c>
    </row>
    <row r="13" spans="1:44" x14ac:dyDescent="0.2">
      <c r="A13" s="12" t="s">
        <v>12</v>
      </c>
      <c r="B13" s="136">
        <f>'Non-energy Use 2019'!K126</f>
        <v>0</v>
      </c>
      <c r="C13" s="136">
        <f>'Non-energy Use 2020'!K125</f>
        <v>0</v>
      </c>
      <c r="D13" s="136">
        <f>$C13*VLOOKUP($A13,'Non-energy Multiplier'!$A$1:$AQ$44,COLUMN('Non-energy Multiplier'!D$1),0)</f>
        <v>0</v>
      </c>
      <c r="E13" s="136">
        <f>$C13*VLOOKUP($A13,'Non-energy Multiplier'!$A$1:$AQ$44,COLUMN('Non-energy Multiplier'!E$1),0)</f>
        <v>0</v>
      </c>
      <c r="F13" s="136">
        <f>$C13*VLOOKUP($A13,'Non-energy Multiplier'!$A$1:$AQ$44,COLUMN('Non-energy Multiplier'!F$1),0)</f>
        <v>0</v>
      </c>
      <c r="G13" s="136">
        <f>$C13*VLOOKUP($A13,'Non-energy Multiplier'!$A$1:$AQ$44,COLUMN('Non-energy Multiplier'!G$1),0)</f>
        <v>0</v>
      </c>
      <c r="H13" s="136">
        <f>$C13*VLOOKUP($A13,'Non-energy Multiplier'!$A$1:$AQ$44,COLUMN('Non-energy Multiplier'!H$1),0)</f>
        <v>0</v>
      </c>
      <c r="I13" s="136">
        <f>$C13*VLOOKUP($A13,'Non-energy Multiplier'!$A$1:$AQ$44,COLUMN('Non-energy Multiplier'!I$1),0)</f>
        <v>0</v>
      </c>
      <c r="J13" s="136">
        <f>$C13*VLOOKUP($A13,'Non-energy Multiplier'!$A$1:$AQ$44,COLUMN('Non-energy Multiplier'!J$1),0)</f>
        <v>0</v>
      </c>
      <c r="K13" s="136">
        <f>$C13*VLOOKUP($A13,'Non-energy Multiplier'!$A$1:$AQ$44,COLUMN('Non-energy Multiplier'!K$1),0)</f>
        <v>0</v>
      </c>
      <c r="L13" s="136">
        <f>$C13*VLOOKUP($A13,'Non-energy Multiplier'!$A$1:$AQ$44,COLUMN('Non-energy Multiplier'!L$1),0)</f>
        <v>0</v>
      </c>
      <c r="M13" s="136">
        <f>$C13*VLOOKUP($A13,'Non-energy Multiplier'!$A$1:$AQ$44,COLUMN('Non-energy Multiplier'!M$1),0)</f>
        <v>0</v>
      </c>
      <c r="N13" s="136">
        <f>$C13*VLOOKUP($A13,'Non-energy Multiplier'!$A$1:$AQ$44,COLUMN('Non-energy Multiplier'!N$1),0)</f>
        <v>0</v>
      </c>
      <c r="O13" s="136">
        <f>$C13*VLOOKUP($A13,'Non-energy Multiplier'!$A$1:$AQ$44,COLUMN('Non-energy Multiplier'!O$1),0)</f>
        <v>0</v>
      </c>
      <c r="P13" s="136">
        <f>$C13*VLOOKUP($A13,'Non-energy Multiplier'!$A$1:$AQ$44,COLUMN('Non-energy Multiplier'!P$1),0)</f>
        <v>0</v>
      </c>
      <c r="Q13" s="136">
        <f>$C13*VLOOKUP($A13,'Non-energy Multiplier'!$A$1:$AQ$44,COLUMN('Non-energy Multiplier'!Q$1),0)</f>
        <v>0</v>
      </c>
      <c r="R13" s="136">
        <f>$C13*VLOOKUP($A13,'Non-energy Multiplier'!$A$1:$AQ$44,COLUMN('Non-energy Multiplier'!R$1),0)</f>
        <v>0</v>
      </c>
      <c r="S13" s="136">
        <f>$C13*VLOOKUP($A13,'Non-energy Multiplier'!$A$1:$AQ$44,COLUMN('Non-energy Multiplier'!S$1),0)</f>
        <v>0</v>
      </c>
      <c r="T13" s="136">
        <f>$C13*VLOOKUP($A13,'Non-energy Multiplier'!$A$1:$AQ$44,COLUMN('Non-energy Multiplier'!T$1),0)</f>
        <v>0</v>
      </c>
      <c r="U13" s="136">
        <f>$C13*VLOOKUP($A13,'Non-energy Multiplier'!$A$1:$AQ$44,COLUMN('Non-energy Multiplier'!U$1),0)</f>
        <v>0</v>
      </c>
      <c r="V13" s="136">
        <f>$C13*VLOOKUP($A13,'Non-energy Multiplier'!$A$1:$AQ$44,COLUMN('Non-energy Multiplier'!V$1),0)</f>
        <v>0</v>
      </c>
      <c r="W13" s="136">
        <f>$C13*VLOOKUP($A13,'Non-energy Multiplier'!$A$1:$AQ$44,COLUMN('Non-energy Multiplier'!W$1),0)</f>
        <v>0</v>
      </c>
      <c r="X13" s="136">
        <f>$C13*VLOOKUP($A13,'Non-energy Multiplier'!$A$1:$AQ$44,COLUMN('Non-energy Multiplier'!X$1),0)</f>
        <v>0</v>
      </c>
      <c r="Y13" s="136">
        <f>$C13*VLOOKUP($A13,'Non-energy Multiplier'!$A$1:$AQ$44,COLUMN('Non-energy Multiplier'!Y$1),0)</f>
        <v>0</v>
      </c>
      <c r="Z13" s="136">
        <f>$C13*VLOOKUP($A13,'Non-energy Multiplier'!$A$1:$AQ$44,COLUMN('Non-energy Multiplier'!Z$1),0)</f>
        <v>0</v>
      </c>
      <c r="AA13" s="136">
        <f>$C13*VLOOKUP($A13,'Non-energy Multiplier'!$A$1:$AQ$44,COLUMN('Non-energy Multiplier'!AA$1),0)</f>
        <v>0</v>
      </c>
      <c r="AB13" s="136">
        <f>$C13*VLOOKUP($A13,'Non-energy Multiplier'!$A$1:$AQ$44,COLUMN('Non-energy Multiplier'!AB$1),0)</f>
        <v>0</v>
      </c>
      <c r="AC13" s="136">
        <f>$C13*VLOOKUP($A13,'Non-energy Multiplier'!$A$1:$AQ$44,COLUMN('Non-energy Multiplier'!AC$1),0)</f>
        <v>0</v>
      </c>
      <c r="AD13" s="136">
        <f>$C13*VLOOKUP($A13,'Non-energy Multiplier'!$A$1:$AQ$44,COLUMN('Non-energy Multiplier'!AD$1),0)</f>
        <v>0</v>
      </c>
      <c r="AE13" s="136">
        <f>$C13*VLOOKUP($A13,'Non-energy Multiplier'!$A$1:$AQ$44,COLUMN('Non-energy Multiplier'!AE$1),0)</f>
        <v>0</v>
      </c>
      <c r="AF13" s="136">
        <f>$C13*VLOOKUP($A13,'Non-energy Multiplier'!$A$1:$AQ$44,COLUMN('Non-energy Multiplier'!AF$1),0)</f>
        <v>0</v>
      </c>
      <c r="AG13" s="136">
        <f>$C13*VLOOKUP($A13,'Non-energy Multiplier'!$A$1:$AQ$44,COLUMN('Non-energy Multiplier'!AG$1),0)</f>
        <v>0</v>
      </c>
      <c r="AH13" s="136">
        <f>$C13*VLOOKUP($A13,'Non-energy Multiplier'!$A$1:$AQ$44,COLUMN('Non-energy Multiplier'!AH$1),0)</f>
        <v>0</v>
      </c>
      <c r="AI13" s="136">
        <f>$C13*VLOOKUP($A13,'Non-energy Multiplier'!$A$1:$AQ$44,COLUMN('Non-energy Multiplier'!AI$1),0)</f>
        <v>0</v>
      </c>
      <c r="AJ13" s="136">
        <f>$C13*VLOOKUP($A13,'Non-energy Multiplier'!$A$1:$AQ$44,COLUMN('Non-energy Multiplier'!AJ$1),0)</f>
        <v>0</v>
      </c>
      <c r="AK13" s="136">
        <f>$C13*VLOOKUP($A13,'Non-energy Multiplier'!$A$1:$AQ$44,COLUMN('Non-energy Multiplier'!AK$1),0)</f>
        <v>0</v>
      </c>
      <c r="AL13" s="136">
        <f>$C13*VLOOKUP($A13,'Non-energy Multiplier'!$A$1:$AQ$44,COLUMN('Non-energy Multiplier'!AL$1),0)</f>
        <v>0</v>
      </c>
      <c r="AM13" s="136">
        <f>$C13*VLOOKUP($A13,'Non-energy Multiplier'!$A$1:$AQ$44,COLUMN('Non-energy Multiplier'!AM$1),0)</f>
        <v>0</v>
      </c>
      <c r="AN13" s="136">
        <f>$C13*VLOOKUP($A13,'Non-energy Multiplier'!$A$1:$AQ$44,COLUMN('Non-energy Multiplier'!AN$1),0)</f>
        <v>0</v>
      </c>
      <c r="AO13" s="136">
        <f>$C13*VLOOKUP($A13,'Non-energy Multiplier'!$A$1:$AQ$44,COLUMN('Non-energy Multiplier'!AO$1),0)</f>
        <v>0</v>
      </c>
      <c r="AP13" s="136">
        <f>$C13*VLOOKUP($A13,'Non-energy Multiplier'!$A$1:$AQ$44,COLUMN('Non-energy Multiplier'!AP$1),0)</f>
        <v>0</v>
      </c>
      <c r="AQ13" s="136">
        <f>$C13*VLOOKUP($A13,'Non-energy Multiplier'!$A$1:$AQ$44,COLUMN('Non-energy Multiplier'!AQ$1),0)</f>
        <v>0</v>
      </c>
      <c r="AR13" s="136" t="str">
        <f>VLOOKUP($A13,'Sector Match'!$A$1:$B$43,2,0)</f>
        <v>food beverage and tobacco 10T12</v>
      </c>
    </row>
    <row r="14" spans="1:44" x14ac:dyDescent="0.2">
      <c r="A14" s="12" t="s">
        <v>13</v>
      </c>
      <c r="B14" s="136">
        <f>'Non-energy Use 2019'!K127</f>
        <v>0</v>
      </c>
      <c r="C14" s="136">
        <f>'Non-energy Use 2020'!K126</f>
        <v>0</v>
      </c>
      <c r="D14" s="136">
        <f>$C14*VLOOKUP($A14,'Non-energy Multiplier'!$A$1:$AQ$44,COLUMN('Non-energy Multiplier'!D$1),0)</f>
        <v>0</v>
      </c>
      <c r="E14" s="136">
        <f>$C14*VLOOKUP($A14,'Non-energy Multiplier'!$A$1:$AQ$44,COLUMN('Non-energy Multiplier'!E$1),0)</f>
        <v>0</v>
      </c>
      <c r="F14" s="136">
        <f>$C14*VLOOKUP($A14,'Non-energy Multiplier'!$A$1:$AQ$44,COLUMN('Non-energy Multiplier'!F$1),0)</f>
        <v>0</v>
      </c>
      <c r="G14" s="136">
        <f>$C14*VLOOKUP($A14,'Non-energy Multiplier'!$A$1:$AQ$44,COLUMN('Non-energy Multiplier'!G$1),0)</f>
        <v>0</v>
      </c>
      <c r="H14" s="136">
        <f>$C14*VLOOKUP($A14,'Non-energy Multiplier'!$A$1:$AQ$44,COLUMN('Non-energy Multiplier'!H$1),0)</f>
        <v>0</v>
      </c>
      <c r="I14" s="136">
        <f>$C14*VLOOKUP($A14,'Non-energy Multiplier'!$A$1:$AQ$44,COLUMN('Non-energy Multiplier'!I$1),0)</f>
        <v>0</v>
      </c>
      <c r="J14" s="136">
        <f>$C14*VLOOKUP($A14,'Non-energy Multiplier'!$A$1:$AQ$44,COLUMN('Non-energy Multiplier'!J$1),0)</f>
        <v>0</v>
      </c>
      <c r="K14" s="136">
        <f>$C14*VLOOKUP($A14,'Non-energy Multiplier'!$A$1:$AQ$44,COLUMN('Non-energy Multiplier'!K$1),0)</f>
        <v>0</v>
      </c>
      <c r="L14" s="136">
        <f>$C14*VLOOKUP($A14,'Non-energy Multiplier'!$A$1:$AQ$44,COLUMN('Non-energy Multiplier'!L$1),0)</f>
        <v>0</v>
      </c>
      <c r="M14" s="136">
        <f>$C14*VLOOKUP($A14,'Non-energy Multiplier'!$A$1:$AQ$44,COLUMN('Non-energy Multiplier'!M$1),0)</f>
        <v>0</v>
      </c>
      <c r="N14" s="136">
        <f>$C14*VLOOKUP($A14,'Non-energy Multiplier'!$A$1:$AQ$44,COLUMN('Non-energy Multiplier'!N$1),0)</f>
        <v>0</v>
      </c>
      <c r="O14" s="136">
        <f>$C14*VLOOKUP($A14,'Non-energy Multiplier'!$A$1:$AQ$44,COLUMN('Non-energy Multiplier'!O$1),0)</f>
        <v>0</v>
      </c>
      <c r="P14" s="136">
        <f>$C14*VLOOKUP($A14,'Non-energy Multiplier'!$A$1:$AQ$44,COLUMN('Non-energy Multiplier'!P$1),0)</f>
        <v>0</v>
      </c>
      <c r="Q14" s="136">
        <f>$C14*VLOOKUP($A14,'Non-energy Multiplier'!$A$1:$AQ$44,COLUMN('Non-energy Multiplier'!Q$1),0)</f>
        <v>0</v>
      </c>
      <c r="R14" s="136">
        <f>$C14*VLOOKUP($A14,'Non-energy Multiplier'!$A$1:$AQ$44,COLUMN('Non-energy Multiplier'!R$1),0)</f>
        <v>0</v>
      </c>
      <c r="S14" s="136">
        <f>$C14*VLOOKUP($A14,'Non-energy Multiplier'!$A$1:$AQ$44,COLUMN('Non-energy Multiplier'!S$1),0)</f>
        <v>0</v>
      </c>
      <c r="T14" s="136">
        <f>$C14*VLOOKUP($A14,'Non-energy Multiplier'!$A$1:$AQ$44,COLUMN('Non-energy Multiplier'!T$1),0)</f>
        <v>0</v>
      </c>
      <c r="U14" s="136">
        <f>$C14*VLOOKUP($A14,'Non-energy Multiplier'!$A$1:$AQ$44,COLUMN('Non-energy Multiplier'!U$1),0)</f>
        <v>0</v>
      </c>
      <c r="V14" s="136">
        <f>$C14*VLOOKUP($A14,'Non-energy Multiplier'!$A$1:$AQ$44,COLUMN('Non-energy Multiplier'!V$1),0)</f>
        <v>0</v>
      </c>
      <c r="W14" s="136">
        <f>$C14*VLOOKUP($A14,'Non-energy Multiplier'!$A$1:$AQ$44,COLUMN('Non-energy Multiplier'!W$1),0)</f>
        <v>0</v>
      </c>
      <c r="X14" s="136">
        <f>$C14*VLOOKUP($A14,'Non-energy Multiplier'!$A$1:$AQ$44,COLUMN('Non-energy Multiplier'!X$1),0)</f>
        <v>0</v>
      </c>
      <c r="Y14" s="136">
        <f>$C14*VLOOKUP($A14,'Non-energy Multiplier'!$A$1:$AQ$44,COLUMN('Non-energy Multiplier'!Y$1),0)</f>
        <v>0</v>
      </c>
      <c r="Z14" s="136">
        <f>$C14*VLOOKUP($A14,'Non-energy Multiplier'!$A$1:$AQ$44,COLUMN('Non-energy Multiplier'!Z$1),0)</f>
        <v>0</v>
      </c>
      <c r="AA14" s="136">
        <f>$C14*VLOOKUP($A14,'Non-energy Multiplier'!$A$1:$AQ$44,COLUMN('Non-energy Multiplier'!AA$1),0)</f>
        <v>0</v>
      </c>
      <c r="AB14" s="136">
        <f>$C14*VLOOKUP($A14,'Non-energy Multiplier'!$A$1:$AQ$44,COLUMN('Non-energy Multiplier'!AB$1),0)</f>
        <v>0</v>
      </c>
      <c r="AC14" s="136">
        <f>$C14*VLOOKUP($A14,'Non-energy Multiplier'!$A$1:$AQ$44,COLUMN('Non-energy Multiplier'!AC$1),0)</f>
        <v>0</v>
      </c>
      <c r="AD14" s="136">
        <f>$C14*VLOOKUP($A14,'Non-energy Multiplier'!$A$1:$AQ$44,COLUMN('Non-energy Multiplier'!AD$1),0)</f>
        <v>0</v>
      </c>
      <c r="AE14" s="136">
        <f>$C14*VLOOKUP($A14,'Non-energy Multiplier'!$A$1:$AQ$44,COLUMN('Non-energy Multiplier'!AE$1),0)</f>
        <v>0</v>
      </c>
      <c r="AF14" s="136">
        <f>$C14*VLOOKUP($A14,'Non-energy Multiplier'!$A$1:$AQ$44,COLUMN('Non-energy Multiplier'!AF$1),0)</f>
        <v>0</v>
      </c>
      <c r="AG14" s="136">
        <f>$C14*VLOOKUP($A14,'Non-energy Multiplier'!$A$1:$AQ$44,COLUMN('Non-energy Multiplier'!AG$1),0)</f>
        <v>0</v>
      </c>
      <c r="AH14" s="136">
        <f>$C14*VLOOKUP($A14,'Non-energy Multiplier'!$A$1:$AQ$44,COLUMN('Non-energy Multiplier'!AH$1),0)</f>
        <v>0</v>
      </c>
      <c r="AI14" s="136">
        <f>$C14*VLOOKUP($A14,'Non-energy Multiplier'!$A$1:$AQ$44,COLUMN('Non-energy Multiplier'!AI$1),0)</f>
        <v>0</v>
      </c>
      <c r="AJ14" s="136">
        <f>$C14*VLOOKUP($A14,'Non-energy Multiplier'!$A$1:$AQ$44,COLUMN('Non-energy Multiplier'!AJ$1),0)</f>
        <v>0</v>
      </c>
      <c r="AK14" s="136">
        <f>$C14*VLOOKUP($A14,'Non-energy Multiplier'!$A$1:$AQ$44,COLUMN('Non-energy Multiplier'!AK$1),0)</f>
        <v>0</v>
      </c>
      <c r="AL14" s="136">
        <f>$C14*VLOOKUP($A14,'Non-energy Multiplier'!$A$1:$AQ$44,COLUMN('Non-energy Multiplier'!AL$1),0)</f>
        <v>0</v>
      </c>
      <c r="AM14" s="136">
        <f>$C14*VLOOKUP($A14,'Non-energy Multiplier'!$A$1:$AQ$44,COLUMN('Non-energy Multiplier'!AM$1),0)</f>
        <v>0</v>
      </c>
      <c r="AN14" s="136">
        <f>$C14*VLOOKUP($A14,'Non-energy Multiplier'!$A$1:$AQ$44,COLUMN('Non-energy Multiplier'!AN$1),0)</f>
        <v>0</v>
      </c>
      <c r="AO14" s="136">
        <f>$C14*VLOOKUP($A14,'Non-energy Multiplier'!$A$1:$AQ$44,COLUMN('Non-energy Multiplier'!AO$1),0)</f>
        <v>0</v>
      </c>
      <c r="AP14" s="136">
        <f>$C14*VLOOKUP($A14,'Non-energy Multiplier'!$A$1:$AQ$44,COLUMN('Non-energy Multiplier'!AP$1),0)</f>
        <v>0</v>
      </c>
      <c r="AQ14" s="136">
        <f>$C14*VLOOKUP($A14,'Non-energy Multiplier'!$A$1:$AQ$44,COLUMN('Non-energy Multiplier'!AQ$1),0)</f>
        <v>0</v>
      </c>
      <c r="AR14" s="136" t="str">
        <f>VLOOKUP($A14,'Sector Match'!$A$1:$B$43,2,0)</f>
        <v>textiles apparel and leather 13T15</v>
      </c>
    </row>
    <row r="15" spans="1:44" x14ac:dyDescent="0.2">
      <c r="A15" s="12" t="s">
        <v>14</v>
      </c>
      <c r="B15" s="136">
        <f>'Non-energy Use 2019'!K128</f>
        <v>0</v>
      </c>
      <c r="C15" s="136">
        <f>'Non-energy Use 2020'!K127</f>
        <v>0</v>
      </c>
      <c r="D15" s="136">
        <f>$C15*VLOOKUP($A15,'Non-energy Multiplier'!$A$1:$AQ$44,COLUMN('Non-energy Multiplier'!D$1),0)</f>
        <v>0</v>
      </c>
      <c r="E15" s="136">
        <f>$C15*VLOOKUP($A15,'Non-energy Multiplier'!$A$1:$AQ$44,COLUMN('Non-energy Multiplier'!E$1),0)</f>
        <v>0</v>
      </c>
      <c r="F15" s="136">
        <f>$C15*VLOOKUP($A15,'Non-energy Multiplier'!$A$1:$AQ$44,COLUMN('Non-energy Multiplier'!F$1),0)</f>
        <v>0</v>
      </c>
      <c r="G15" s="136">
        <f>$C15*VLOOKUP($A15,'Non-energy Multiplier'!$A$1:$AQ$44,COLUMN('Non-energy Multiplier'!G$1),0)</f>
        <v>0</v>
      </c>
      <c r="H15" s="136">
        <f>$C15*VLOOKUP($A15,'Non-energy Multiplier'!$A$1:$AQ$44,COLUMN('Non-energy Multiplier'!H$1),0)</f>
        <v>0</v>
      </c>
      <c r="I15" s="136">
        <f>$C15*VLOOKUP($A15,'Non-energy Multiplier'!$A$1:$AQ$44,COLUMN('Non-energy Multiplier'!I$1),0)</f>
        <v>0</v>
      </c>
      <c r="J15" s="136">
        <f>$C15*VLOOKUP($A15,'Non-energy Multiplier'!$A$1:$AQ$44,COLUMN('Non-energy Multiplier'!J$1),0)</f>
        <v>0</v>
      </c>
      <c r="K15" s="136">
        <f>$C15*VLOOKUP($A15,'Non-energy Multiplier'!$A$1:$AQ$44,COLUMN('Non-energy Multiplier'!K$1),0)</f>
        <v>0</v>
      </c>
      <c r="L15" s="136">
        <f>$C15*VLOOKUP($A15,'Non-energy Multiplier'!$A$1:$AQ$44,COLUMN('Non-energy Multiplier'!L$1),0)</f>
        <v>0</v>
      </c>
      <c r="M15" s="136">
        <f>$C15*VLOOKUP($A15,'Non-energy Multiplier'!$A$1:$AQ$44,COLUMN('Non-energy Multiplier'!M$1),0)</f>
        <v>0</v>
      </c>
      <c r="N15" s="136">
        <f>$C15*VLOOKUP($A15,'Non-energy Multiplier'!$A$1:$AQ$44,COLUMN('Non-energy Multiplier'!N$1),0)</f>
        <v>0</v>
      </c>
      <c r="O15" s="136">
        <f>$C15*VLOOKUP($A15,'Non-energy Multiplier'!$A$1:$AQ$44,COLUMN('Non-energy Multiplier'!O$1),0)</f>
        <v>0</v>
      </c>
      <c r="P15" s="136">
        <f>$C15*VLOOKUP($A15,'Non-energy Multiplier'!$A$1:$AQ$44,COLUMN('Non-energy Multiplier'!P$1),0)</f>
        <v>0</v>
      </c>
      <c r="Q15" s="136">
        <f>$C15*VLOOKUP($A15,'Non-energy Multiplier'!$A$1:$AQ$44,COLUMN('Non-energy Multiplier'!Q$1),0)</f>
        <v>0</v>
      </c>
      <c r="R15" s="136">
        <f>$C15*VLOOKUP($A15,'Non-energy Multiplier'!$A$1:$AQ$44,COLUMN('Non-energy Multiplier'!R$1),0)</f>
        <v>0</v>
      </c>
      <c r="S15" s="136">
        <f>$C15*VLOOKUP($A15,'Non-energy Multiplier'!$A$1:$AQ$44,COLUMN('Non-energy Multiplier'!S$1),0)</f>
        <v>0</v>
      </c>
      <c r="T15" s="136">
        <f>$C15*VLOOKUP($A15,'Non-energy Multiplier'!$A$1:$AQ$44,COLUMN('Non-energy Multiplier'!T$1),0)</f>
        <v>0</v>
      </c>
      <c r="U15" s="136">
        <f>$C15*VLOOKUP($A15,'Non-energy Multiplier'!$A$1:$AQ$44,COLUMN('Non-energy Multiplier'!U$1),0)</f>
        <v>0</v>
      </c>
      <c r="V15" s="136">
        <f>$C15*VLOOKUP($A15,'Non-energy Multiplier'!$A$1:$AQ$44,COLUMN('Non-energy Multiplier'!V$1),0)</f>
        <v>0</v>
      </c>
      <c r="W15" s="136">
        <f>$C15*VLOOKUP($A15,'Non-energy Multiplier'!$A$1:$AQ$44,COLUMN('Non-energy Multiplier'!W$1),0)</f>
        <v>0</v>
      </c>
      <c r="X15" s="136">
        <f>$C15*VLOOKUP($A15,'Non-energy Multiplier'!$A$1:$AQ$44,COLUMN('Non-energy Multiplier'!X$1),0)</f>
        <v>0</v>
      </c>
      <c r="Y15" s="136">
        <f>$C15*VLOOKUP($A15,'Non-energy Multiplier'!$A$1:$AQ$44,COLUMN('Non-energy Multiplier'!Y$1),0)</f>
        <v>0</v>
      </c>
      <c r="Z15" s="136">
        <f>$C15*VLOOKUP($A15,'Non-energy Multiplier'!$A$1:$AQ$44,COLUMN('Non-energy Multiplier'!Z$1),0)</f>
        <v>0</v>
      </c>
      <c r="AA15" s="136">
        <f>$C15*VLOOKUP($A15,'Non-energy Multiplier'!$A$1:$AQ$44,COLUMN('Non-energy Multiplier'!AA$1),0)</f>
        <v>0</v>
      </c>
      <c r="AB15" s="136">
        <f>$C15*VLOOKUP($A15,'Non-energy Multiplier'!$A$1:$AQ$44,COLUMN('Non-energy Multiplier'!AB$1),0)</f>
        <v>0</v>
      </c>
      <c r="AC15" s="136">
        <f>$C15*VLOOKUP($A15,'Non-energy Multiplier'!$A$1:$AQ$44,COLUMN('Non-energy Multiplier'!AC$1),0)</f>
        <v>0</v>
      </c>
      <c r="AD15" s="136">
        <f>$C15*VLOOKUP($A15,'Non-energy Multiplier'!$A$1:$AQ$44,COLUMN('Non-energy Multiplier'!AD$1),0)</f>
        <v>0</v>
      </c>
      <c r="AE15" s="136">
        <f>$C15*VLOOKUP($A15,'Non-energy Multiplier'!$A$1:$AQ$44,COLUMN('Non-energy Multiplier'!AE$1),0)</f>
        <v>0</v>
      </c>
      <c r="AF15" s="136">
        <f>$C15*VLOOKUP($A15,'Non-energy Multiplier'!$A$1:$AQ$44,COLUMN('Non-energy Multiplier'!AF$1),0)</f>
        <v>0</v>
      </c>
      <c r="AG15" s="136">
        <f>$C15*VLOOKUP($A15,'Non-energy Multiplier'!$A$1:$AQ$44,COLUMN('Non-energy Multiplier'!AG$1),0)</f>
        <v>0</v>
      </c>
      <c r="AH15" s="136">
        <f>$C15*VLOOKUP($A15,'Non-energy Multiplier'!$A$1:$AQ$44,COLUMN('Non-energy Multiplier'!AH$1),0)</f>
        <v>0</v>
      </c>
      <c r="AI15" s="136">
        <f>$C15*VLOOKUP($A15,'Non-energy Multiplier'!$A$1:$AQ$44,COLUMN('Non-energy Multiplier'!AI$1),0)</f>
        <v>0</v>
      </c>
      <c r="AJ15" s="136">
        <f>$C15*VLOOKUP($A15,'Non-energy Multiplier'!$A$1:$AQ$44,COLUMN('Non-energy Multiplier'!AJ$1),0)</f>
        <v>0</v>
      </c>
      <c r="AK15" s="136">
        <f>$C15*VLOOKUP($A15,'Non-energy Multiplier'!$A$1:$AQ$44,COLUMN('Non-energy Multiplier'!AK$1),0)</f>
        <v>0</v>
      </c>
      <c r="AL15" s="136">
        <f>$C15*VLOOKUP($A15,'Non-energy Multiplier'!$A$1:$AQ$44,COLUMN('Non-energy Multiplier'!AL$1),0)</f>
        <v>0</v>
      </c>
      <c r="AM15" s="136">
        <f>$C15*VLOOKUP($A15,'Non-energy Multiplier'!$A$1:$AQ$44,COLUMN('Non-energy Multiplier'!AM$1),0)</f>
        <v>0</v>
      </c>
      <c r="AN15" s="136">
        <f>$C15*VLOOKUP($A15,'Non-energy Multiplier'!$A$1:$AQ$44,COLUMN('Non-energy Multiplier'!AN$1),0)</f>
        <v>0</v>
      </c>
      <c r="AO15" s="136">
        <f>$C15*VLOOKUP($A15,'Non-energy Multiplier'!$A$1:$AQ$44,COLUMN('Non-energy Multiplier'!AO$1),0)</f>
        <v>0</v>
      </c>
      <c r="AP15" s="136">
        <f>$C15*VLOOKUP($A15,'Non-energy Multiplier'!$A$1:$AQ$44,COLUMN('Non-energy Multiplier'!AP$1),0)</f>
        <v>0</v>
      </c>
      <c r="AQ15" s="136">
        <f>$C15*VLOOKUP($A15,'Non-energy Multiplier'!$A$1:$AQ$44,COLUMN('Non-energy Multiplier'!AQ$1),0)</f>
        <v>0</v>
      </c>
      <c r="AR15" s="136" t="str">
        <f>VLOOKUP($A15,'Sector Match'!$A$1:$B$43,2,0)</f>
        <v>textiles apparel and leather 13T15</v>
      </c>
    </row>
    <row r="16" spans="1:44" x14ac:dyDescent="0.2">
      <c r="A16" s="12" t="s">
        <v>15</v>
      </c>
      <c r="B16" s="136">
        <f>'Non-energy Use 2019'!K129</f>
        <v>0</v>
      </c>
      <c r="C16" s="136">
        <f>'Non-energy Use 2020'!K128</f>
        <v>0</v>
      </c>
      <c r="D16" s="136">
        <f>$C16*VLOOKUP($A16,'Non-energy Multiplier'!$A$1:$AQ$44,COLUMN('Non-energy Multiplier'!D$1),0)</f>
        <v>0</v>
      </c>
      <c r="E16" s="136">
        <f>$C16*VLOOKUP($A16,'Non-energy Multiplier'!$A$1:$AQ$44,COLUMN('Non-energy Multiplier'!E$1),0)</f>
        <v>0</v>
      </c>
      <c r="F16" s="136">
        <f>$C16*VLOOKUP($A16,'Non-energy Multiplier'!$A$1:$AQ$44,COLUMN('Non-energy Multiplier'!F$1),0)</f>
        <v>0</v>
      </c>
      <c r="G16" s="136">
        <f>$C16*VLOOKUP($A16,'Non-energy Multiplier'!$A$1:$AQ$44,COLUMN('Non-energy Multiplier'!G$1),0)</f>
        <v>0</v>
      </c>
      <c r="H16" s="136">
        <f>$C16*VLOOKUP($A16,'Non-energy Multiplier'!$A$1:$AQ$44,COLUMN('Non-energy Multiplier'!H$1),0)</f>
        <v>0</v>
      </c>
      <c r="I16" s="136">
        <f>$C16*VLOOKUP($A16,'Non-energy Multiplier'!$A$1:$AQ$44,COLUMN('Non-energy Multiplier'!I$1),0)</f>
        <v>0</v>
      </c>
      <c r="J16" s="136">
        <f>$C16*VLOOKUP($A16,'Non-energy Multiplier'!$A$1:$AQ$44,COLUMN('Non-energy Multiplier'!J$1),0)</f>
        <v>0</v>
      </c>
      <c r="K16" s="136">
        <f>$C16*VLOOKUP($A16,'Non-energy Multiplier'!$A$1:$AQ$44,COLUMN('Non-energy Multiplier'!K$1),0)</f>
        <v>0</v>
      </c>
      <c r="L16" s="136">
        <f>$C16*VLOOKUP($A16,'Non-energy Multiplier'!$A$1:$AQ$44,COLUMN('Non-energy Multiplier'!L$1),0)</f>
        <v>0</v>
      </c>
      <c r="M16" s="136">
        <f>$C16*VLOOKUP($A16,'Non-energy Multiplier'!$A$1:$AQ$44,COLUMN('Non-energy Multiplier'!M$1),0)</f>
        <v>0</v>
      </c>
      <c r="N16" s="136">
        <f>$C16*VLOOKUP($A16,'Non-energy Multiplier'!$A$1:$AQ$44,COLUMN('Non-energy Multiplier'!N$1),0)</f>
        <v>0</v>
      </c>
      <c r="O16" s="136">
        <f>$C16*VLOOKUP($A16,'Non-energy Multiplier'!$A$1:$AQ$44,COLUMN('Non-energy Multiplier'!O$1),0)</f>
        <v>0</v>
      </c>
      <c r="P16" s="136">
        <f>$C16*VLOOKUP($A16,'Non-energy Multiplier'!$A$1:$AQ$44,COLUMN('Non-energy Multiplier'!P$1),0)</f>
        <v>0</v>
      </c>
      <c r="Q16" s="136">
        <f>$C16*VLOOKUP($A16,'Non-energy Multiplier'!$A$1:$AQ$44,COLUMN('Non-energy Multiplier'!Q$1),0)</f>
        <v>0</v>
      </c>
      <c r="R16" s="136">
        <f>$C16*VLOOKUP($A16,'Non-energy Multiplier'!$A$1:$AQ$44,COLUMN('Non-energy Multiplier'!R$1),0)</f>
        <v>0</v>
      </c>
      <c r="S16" s="136">
        <f>$C16*VLOOKUP($A16,'Non-energy Multiplier'!$A$1:$AQ$44,COLUMN('Non-energy Multiplier'!S$1),0)</f>
        <v>0</v>
      </c>
      <c r="T16" s="136">
        <f>$C16*VLOOKUP($A16,'Non-energy Multiplier'!$A$1:$AQ$44,COLUMN('Non-energy Multiplier'!T$1),0)</f>
        <v>0</v>
      </c>
      <c r="U16" s="136">
        <f>$C16*VLOOKUP($A16,'Non-energy Multiplier'!$A$1:$AQ$44,COLUMN('Non-energy Multiplier'!U$1),0)</f>
        <v>0</v>
      </c>
      <c r="V16" s="136">
        <f>$C16*VLOOKUP($A16,'Non-energy Multiplier'!$A$1:$AQ$44,COLUMN('Non-energy Multiplier'!V$1),0)</f>
        <v>0</v>
      </c>
      <c r="W16" s="136">
        <f>$C16*VLOOKUP($A16,'Non-energy Multiplier'!$A$1:$AQ$44,COLUMN('Non-energy Multiplier'!W$1),0)</f>
        <v>0</v>
      </c>
      <c r="X16" s="136">
        <f>$C16*VLOOKUP($A16,'Non-energy Multiplier'!$A$1:$AQ$44,COLUMN('Non-energy Multiplier'!X$1),0)</f>
        <v>0</v>
      </c>
      <c r="Y16" s="136">
        <f>$C16*VLOOKUP($A16,'Non-energy Multiplier'!$A$1:$AQ$44,COLUMN('Non-energy Multiplier'!Y$1),0)</f>
        <v>0</v>
      </c>
      <c r="Z16" s="136">
        <f>$C16*VLOOKUP($A16,'Non-energy Multiplier'!$A$1:$AQ$44,COLUMN('Non-energy Multiplier'!Z$1),0)</f>
        <v>0</v>
      </c>
      <c r="AA16" s="136">
        <f>$C16*VLOOKUP($A16,'Non-energy Multiplier'!$A$1:$AQ$44,COLUMN('Non-energy Multiplier'!AA$1),0)</f>
        <v>0</v>
      </c>
      <c r="AB16" s="136">
        <f>$C16*VLOOKUP($A16,'Non-energy Multiplier'!$A$1:$AQ$44,COLUMN('Non-energy Multiplier'!AB$1),0)</f>
        <v>0</v>
      </c>
      <c r="AC16" s="136">
        <f>$C16*VLOOKUP($A16,'Non-energy Multiplier'!$A$1:$AQ$44,COLUMN('Non-energy Multiplier'!AC$1),0)</f>
        <v>0</v>
      </c>
      <c r="AD16" s="136">
        <f>$C16*VLOOKUP($A16,'Non-energy Multiplier'!$A$1:$AQ$44,COLUMN('Non-energy Multiplier'!AD$1),0)</f>
        <v>0</v>
      </c>
      <c r="AE16" s="136">
        <f>$C16*VLOOKUP($A16,'Non-energy Multiplier'!$A$1:$AQ$44,COLUMN('Non-energy Multiplier'!AE$1),0)</f>
        <v>0</v>
      </c>
      <c r="AF16" s="136">
        <f>$C16*VLOOKUP($A16,'Non-energy Multiplier'!$A$1:$AQ$44,COLUMN('Non-energy Multiplier'!AF$1),0)</f>
        <v>0</v>
      </c>
      <c r="AG16" s="136">
        <f>$C16*VLOOKUP($A16,'Non-energy Multiplier'!$A$1:$AQ$44,COLUMN('Non-energy Multiplier'!AG$1),0)</f>
        <v>0</v>
      </c>
      <c r="AH16" s="136">
        <f>$C16*VLOOKUP($A16,'Non-energy Multiplier'!$A$1:$AQ$44,COLUMN('Non-energy Multiplier'!AH$1),0)</f>
        <v>0</v>
      </c>
      <c r="AI16" s="136">
        <f>$C16*VLOOKUP($A16,'Non-energy Multiplier'!$A$1:$AQ$44,COLUMN('Non-energy Multiplier'!AI$1),0)</f>
        <v>0</v>
      </c>
      <c r="AJ16" s="136">
        <f>$C16*VLOOKUP($A16,'Non-energy Multiplier'!$A$1:$AQ$44,COLUMN('Non-energy Multiplier'!AJ$1),0)</f>
        <v>0</v>
      </c>
      <c r="AK16" s="136">
        <f>$C16*VLOOKUP($A16,'Non-energy Multiplier'!$A$1:$AQ$44,COLUMN('Non-energy Multiplier'!AK$1),0)</f>
        <v>0</v>
      </c>
      <c r="AL16" s="136">
        <f>$C16*VLOOKUP($A16,'Non-energy Multiplier'!$A$1:$AQ$44,COLUMN('Non-energy Multiplier'!AL$1),0)</f>
        <v>0</v>
      </c>
      <c r="AM16" s="136">
        <f>$C16*VLOOKUP($A16,'Non-energy Multiplier'!$A$1:$AQ$44,COLUMN('Non-energy Multiplier'!AM$1),0)</f>
        <v>0</v>
      </c>
      <c r="AN16" s="136">
        <f>$C16*VLOOKUP($A16,'Non-energy Multiplier'!$A$1:$AQ$44,COLUMN('Non-energy Multiplier'!AN$1),0)</f>
        <v>0</v>
      </c>
      <c r="AO16" s="136">
        <f>$C16*VLOOKUP($A16,'Non-energy Multiplier'!$A$1:$AQ$44,COLUMN('Non-energy Multiplier'!AO$1),0)</f>
        <v>0</v>
      </c>
      <c r="AP16" s="136">
        <f>$C16*VLOOKUP($A16,'Non-energy Multiplier'!$A$1:$AQ$44,COLUMN('Non-energy Multiplier'!AP$1),0)</f>
        <v>0</v>
      </c>
      <c r="AQ16" s="136">
        <f>$C16*VLOOKUP($A16,'Non-energy Multiplier'!$A$1:$AQ$44,COLUMN('Non-energy Multiplier'!AQ$1),0)</f>
        <v>0</v>
      </c>
      <c r="AR16" s="136" t="str">
        <f>VLOOKUP($A16,'Sector Match'!$A$1:$B$43,2,0)</f>
        <v>textiles apparel and leather 13T15</v>
      </c>
    </row>
    <row r="17" spans="1:44" x14ac:dyDescent="0.2">
      <c r="A17" s="12" t="s">
        <v>16</v>
      </c>
      <c r="B17" s="136">
        <f>'Non-energy Use 2019'!K130</f>
        <v>0</v>
      </c>
      <c r="C17" s="136">
        <f>'Non-energy Use 2020'!K129</f>
        <v>0</v>
      </c>
      <c r="D17" s="136">
        <f>$C17*VLOOKUP($A17,'Non-energy Multiplier'!$A$1:$AQ$44,COLUMN('Non-energy Multiplier'!D$1),0)</f>
        <v>0</v>
      </c>
      <c r="E17" s="136">
        <f>$C17*VLOOKUP($A17,'Non-energy Multiplier'!$A$1:$AQ$44,COLUMN('Non-energy Multiplier'!E$1),0)</f>
        <v>0</v>
      </c>
      <c r="F17" s="136">
        <f>$C17*VLOOKUP($A17,'Non-energy Multiplier'!$A$1:$AQ$44,COLUMN('Non-energy Multiplier'!F$1),0)</f>
        <v>0</v>
      </c>
      <c r="G17" s="136">
        <f>$C17*VLOOKUP($A17,'Non-energy Multiplier'!$A$1:$AQ$44,COLUMN('Non-energy Multiplier'!G$1),0)</f>
        <v>0</v>
      </c>
      <c r="H17" s="136">
        <f>$C17*VLOOKUP($A17,'Non-energy Multiplier'!$A$1:$AQ$44,COLUMN('Non-energy Multiplier'!H$1),0)</f>
        <v>0</v>
      </c>
      <c r="I17" s="136">
        <f>$C17*VLOOKUP($A17,'Non-energy Multiplier'!$A$1:$AQ$44,COLUMN('Non-energy Multiplier'!I$1),0)</f>
        <v>0</v>
      </c>
      <c r="J17" s="136">
        <f>$C17*VLOOKUP($A17,'Non-energy Multiplier'!$A$1:$AQ$44,COLUMN('Non-energy Multiplier'!J$1),0)</f>
        <v>0</v>
      </c>
      <c r="K17" s="136">
        <f>$C17*VLOOKUP($A17,'Non-energy Multiplier'!$A$1:$AQ$44,COLUMN('Non-energy Multiplier'!K$1),0)</f>
        <v>0</v>
      </c>
      <c r="L17" s="136">
        <f>$C17*VLOOKUP($A17,'Non-energy Multiplier'!$A$1:$AQ$44,COLUMN('Non-energy Multiplier'!L$1),0)</f>
        <v>0</v>
      </c>
      <c r="M17" s="136">
        <f>$C17*VLOOKUP($A17,'Non-energy Multiplier'!$A$1:$AQ$44,COLUMN('Non-energy Multiplier'!M$1),0)</f>
        <v>0</v>
      </c>
      <c r="N17" s="136">
        <f>$C17*VLOOKUP($A17,'Non-energy Multiplier'!$A$1:$AQ$44,COLUMN('Non-energy Multiplier'!N$1),0)</f>
        <v>0</v>
      </c>
      <c r="O17" s="136">
        <f>$C17*VLOOKUP($A17,'Non-energy Multiplier'!$A$1:$AQ$44,COLUMN('Non-energy Multiplier'!O$1),0)</f>
        <v>0</v>
      </c>
      <c r="P17" s="136">
        <f>$C17*VLOOKUP($A17,'Non-energy Multiplier'!$A$1:$AQ$44,COLUMN('Non-energy Multiplier'!P$1),0)</f>
        <v>0</v>
      </c>
      <c r="Q17" s="136">
        <f>$C17*VLOOKUP($A17,'Non-energy Multiplier'!$A$1:$AQ$44,COLUMN('Non-energy Multiplier'!Q$1),0)</f>
        <v>0</v>
      </c>
      <c r="R17" s="136">
        <f>$C17*VLOOKUP($A17,'Non-energy Multiplier'!$A$1:$AQ$44,COLUMN('Non-energy Multiplier'!R$1),0)</f>
        <v>0</v>
      </c>
      <c r="S17" s="136">
        <f>$C17*VLOOKUP($A17,'Non-energy Multiplier'!$A$1:$AQ$44,COLUMN('Non-energy Multiplier'!S$1),0)</f>
        <v>0</v>
      </c>
      <c r="T17" s="136">
        <f>$C17*VLOOKUP($A17,'Non-energy Multiplier'!$A$1:$AQ$44,COLUMN('Non-energy Multiplier'!T$1),0)</f>
        <v>0</v>
      </c>
      <c r="U17" s="136">
        <f>$C17*VLOOKUP($A17,'Non-energy Multiplier'!$A$1:$AQ$44,COLUMN('Non-energy Multiplier'!U$1),0)</f>
        <v>0</v>
      </c>
      <c r="V17" s="136">
        <f>$C17*VLOOKUP($A17,'Non-energy Multiplier'!$A$1:$AQ$44,COLUMN('Non-energy Multiplier'!V$1),0)</f>
        <v>0</v>
      </c>
      <c r="W17" s="136">
        <f>$C17*VLOOKUP($A17,'Non-energy Multiplier'!$A$1:$AQ$44,COLUMN('Non-energy Multiplier'!W$1),0)</f>
        <v>0</v>
      </c>
      <c r="X17" s="136">
        <f>$C17*VLOOKUP($A17,'Non-energy Multiplier'!$A$1:$AQ$44,COLUMN('Non-energy Multiplier'!X$1),0)</f>
        <v>0</v>
      </c>
      <c r="Y17" s="136">
        <f>$C17*VLOOKUP($A17,'Non-energy Multiplier'!$A$1:$AQ$44,COLUMN('Non-energy Multiplier'!Y$1),0)</f>
        <v>0</v>
      </c>
      <c r="Z17" s="136">
        <f>$C17*VLOOKUP($A17,'Non-energy Multiplier'!$A$1:$AQ$44,COLUMN('Non-energy Multiplier'!Z$1),0)</f>
        <v>0</v>
      </c>
      <c r="AA17" s="136">
        <f>$C17*VLOOKUP($A17,'Non-energy Multiplier'!$A$1:$AQ$44,COLUMN('Non-energy Multiplier'!AA$1),0)</f>
        <v>0</v>
      </c>
      <c r="AB17" s="136">
        <f>$C17*VLOOKUP($A17,'Non-energy Multiplier'!$A$1:$AQ$44,COLUMN('Non-energy Multiplier'!AB$1),0)</f>
        <v>0</v>
      </c>
      <c r="AC17" s="136">
        <f>$C17*VLOOKUP($A17,'Non-energy Multiplier'!$A$1:$AQ$44,COLUMN('Non-energy Multiplier'!AC$1),0)</f>
        <v>0</v>
      </c>
      <c r="AD17" s="136">
        <f>$C17*VLOOKUP($A17,'Non-energy Multiplier'!$A$1:$AQ$44,COLUMN('Non-energy Multiplier'!AD$1),0)</f>
        <v>0</v>
      </c>
      <c r="AE17" s="136">
        <f>$C17*VLOOKUP($A17,'Non-energy Multiplier'!$A$1:$AQ$44,COLUMN('Non-energy Multiplier'!AE$1),0)</f>
        <v>0</v>
      </c>
      <c r="AF17" s="136">
        <f>$C17*VLOOKUP($A17,'Non-energy Multiplier'!$A$1:$AQ$44,COLUMN('Non-energy Multiplier'!AF$1),0)</f>
        <v>0</v>
      </c>
      <c r="AG17" s="136">
        <f>$C17*VLOOKUP($A17,'Non-energy Multiplier'!$A$1:$AQ$44,COLUMN('Non-energy Multiplier'!AG$1),0)</f>
        <v>0</v>
      </c>
      <c r="AH17" s="136">
        <f>$C17*VLOOKUP($A17,'Non-energy Multiplier'!$A$1:$AQ$44,COLUMN('Non-energy Multiplier'!AH$1),0)</f>
        <v>0</v>
      </c>
      <c r="AI17" s="136">
        <f>$C17*VLOOKUP($A17,'Non-energy Multiplier'!$A$1:$AQ$44,COLUMN('Non-energy Multiplier'!AI$1),0)</f>
        <v>0</v>
      </c>
      <c r="AJ17" s="136">
        <f>$C17*VLOOKUP($A17,'Non-energy Multiplier'!$A$1:$AQ$44,COLUMN('Non-energy Multiplier'!AJ$1),0)</f>
        <v>0</v>
      </c>
      <c r="AK17" s="136">
        <f>$C17*VLOOKUP($A17,'Non-energy Multiplier'!$A$1:$AQ$44,COLUMN('Non-energy Multiplier'!AK$1),0)</f>
        <v>0</v>
      </c>
      <c r="AL17" s="136">
        <f>$C17*VLOOKUP($A17,'Non-energy Multiplier'!$A$1:$AQ$44,COLUMN('Non-energy Multiplier'!AL$1),0)</f>
        <v>0</v>
      </c>
      <c r="AM17" s="136">
        <f>$C17*VLOOKUP($A17,'Non-energy Multiplier'!$A$1:$AQ$44,COLUMN('Non-energy Multiplier'!AM$1),0)</f>
        <v>0</v>
      </c>
      <c r="AN17" s="136">
        <f>$C17*VLOOKUP($A17,'Non-energy Multiplier'!$A$1:$AQ$44,COLUMN('Non-energy Multiplier'!AN$1),0)</f>
        <v>0</v>
      </c>
      <c r="AO17" s="136">
        <f>$C17*VLOOKUP($A17,'Non-energy Multiplier'!$A$1:$AQ$44,COLUMN('Non-energy Multiplier'!AO$1),0)</f>
        <v>0</v>
      </c>
      <c r="AP17" s="136">
        <f>$C17*VLOOKUP($A17,'Non-energy Multiplier'!$A$1:$AQ$44,COLUMN('Non-energy Multiplier'!AP$1),0)</f>
        <v>0</v>
      </c>
      <c r="AQ17" s="136">
        <f>$C17*VLOOKUP($A17,'Non-energy Multiplier'!$A$1:$AQ$44,COLUMN('Non-energy Multiplier'!AQ$1),0)</f>
        <v>0</v>
      </c>
      <c r="AR17" s="136" t="str">
        <f>VLOOKUP($A17,'Sector Match'!$A$1:$B$43,2,0)</f>
        <v>wood products 16</v>
      </c>
    </row>
    <row r="18" spans="1:44" x14ac:dyDescent="0.2">
      <c r="A18" s="12" t="s">
        <v>17</v>
      </c>
      <c r="B18" s="136">
        <f>'Non-energy Use 2019'!K131</f>
        <v>0</v>
      </c>
      <c r="C18" s="136">
        <f>'Non-energy Use 2020'!K130</f>
        <v>0</v>
      </c>
      <c r="D18" s="136">
        <f>$C18*VLOOKUP($A18,'Non-energy Multiplier'!$A$1:$AQ$44,COLUMN('Non-energy Multiplier'!D$1),0)</f>
        <v>0</v>
      </c>
      <c r="E18" s="136">
        <f>$C18*VLOOKUP($A18,'Non-energy Multiplier'!$A$1:$AQ$44,COLUMN('Non-energy Multiplier'!E$1),0)</f>
        <v>0</v>
      </c>
      <c r="F18" s="136">
        <f>$C18*VLOOKUP($A18,'Non-energy Multiplier'!$A$1:$AQ$44,COLUMN('Non-energy Multiplier'!F$1),0)</f>
        <v>0</v>
      </c>
      <c r="G18" s="136">
        <f>$C18*VLOOKUP($A18,'Non-energy Multiplier'!$A$1:$AQ$44,COLUMN('Non-energy Multiplier'!G$1),0)</f>
        <v>0</v>
      </c>
      <c r="H18" s="136">
        <f>$C18*VLOOKUP($A18,'Non-energy Multiplier'!$A$1:$AQ$44,COLUMN('Non-energy Multiplier'!H$1),0)</f>
        <v>0</v>
      </c>
      <c r="I18" s="136">
        <f>$C18*VLOOKUP($A18,'Non-energy Multiplier'!$A$1:$AQ$44,COLUMN('Non-energy Multiplier'!I$1),0)</f>
        <v>0</v>
      </c>
      <c r="J18" s="136">
        <f>$C18*VLOOKUP($A18,'Non-energy Multiplier'!$A$1:$AQ$44,COLUMN('Non-energy Multiplier'!J$1),0)</f>
        <v>0</v>
      </c>
      <c r="K18" s="136">
        <f>$C18*VLOOKUP($A18,'Non-energy Multiplier'!$A$1:$AQ$44,COLUMN('Non-energy Multiplier'!K$1),0)</f>
        <v>0</v>
      </c>
      <c r="L18" s="136">
        <f>$C18*VLOOKUP($A18,'Non-energy Multiplier'!$A$1:$AQ$44,COLUMN('Non-energy Multiplier'!L$1),0)</f>
        <v>0</v>
      </c>
      <c r="M18" s="136">
        <f>$C18*VLOOKUP($A18,'Non-energy Multiplier'!$A$1:$AQ$44,COLUMN('Non-energy Multiplier'!M$1),0)</f>
        <v>0</v>
      </c>
      <c r="N18" s="136">
        <f>$C18*VLOOKUP($A18,'Non-energy Multiplier'!$A$1:$AQ$44,COLUMN('Non-energy Multiplier'!N$1),0)</f>
        <v>0</v>
      </c>
      <c r="O18" s="136">
        <f>$C18*VLOOKUP($A18,'Non-energy Multiplier'!$A$1:$AQ$44,COLUMN('Non-energy Multiplier'!O$1),0)</f>
        <v>0</v>
      </c>
      <c r="P18" s="136">
        <f>$C18*VLOOKUP($A18,'Non-energy Multiplier'!$A$1:$AQ$44,COLUMN('Non-energy Multiplier'!P$1),0)</f>
        <v>0</v>
      </c>
      <c r="Q18" s="136">
        <f>$C18*VLOOKUP($A18,'Non-energy Multiplier'!$A$1:$AQ$44,COLUMN('Non-energy Multiplier'!Q$1),0)</f>
        <v>0</v>
      </c>
      <c r="R18" s="136">
        <f>$C18*VLOOKUP($A18,'Non-energy Multiplier'!$A$1:$AQ$44,COLUMN('Non-energy Multiplier'!R$1),0)</f>
        <v>0</v>
      </c>
      <c r="S18" s="136">
        <f>$C18*VLOOKUP($A18,'Non-energy Multiplier'!$A$1:$AQ$44,COLUMN('Non-energy Multiplier'!S$1),0)</f>
        <v>0</v>
      </c>
      <c r="T18" s="136">
        <f>$C18*VLOOKUP($A18,'Non-energy Multiplier'!$A$1:$AQ$44,COLUMN('Non-energy Multiplier'!T$1),0)</f>
        <v>0</v>
      </c>
      <c r="U18" s="136">
        <f>$C18*VLOOKUP($A18,'Non-energy Multiplier'!$A$1:$AQ$44,COLUMN('Non-energy Multiplier'!U$1),0)</f>
        <v>0</v>
      </c>
      <c r="V18" s="136">
        <f>$C18*VLOOKUP($A18,'Non-energy Multiplier'!$A$1:$AQ$44,COLUMN('Non-energy Multiplier'!V$1),0)</f>
        <v>0</v>
      </c>
      <c r="W18" s="136">
        <f>$C18*VLOOKUP($A18,'Non-energy Multiplier'!$A$1:$AQ$44,COLUMN('Non-energy Multiplier'!W$1),0)</f>
        <v>0</v>
      </c>
      <c r="X18" s="136">
        <f>$C18*VLOOKUP($A18,'Non-energy Multiplier'!$A$1:$AQ$44,COLUMN('Non-energy Multiplier'!X$1),0)</f>
        <v>0</v>
      </c>
      <c r="Y18" s="136">
        <f>$C18*VLOOKUP($A18,'Non-energy Multiplier'!$A$1:$AQ$44,COLUMN('Non-energy Multiplier'!Y$1),0)</f>
        <v>0</v>
      </c>
      <c r="Z18" s="136">
        <f>$C18*VLOOKUP($A18,'Non-energy Multiplier'!$A$1:$AQ$44,COLUMN('Non-energy Multiplier'!Z$1),0)</f>
        <v>0</v>
      </c>
      <c r="AA18" s="136">
        <f>$C18*VLOOKUP($A18,'Non-energy Multiplier'!$A$1:$AQ$44,COLUMN('Non-energy Multiplier'!AA$1),0)</f>
        <v>0</v>
      </c>
      <c r="AB18" s="136">
        <f>$C18*VLOOKUP($A18,'Non-energy Multiplier'!$A$1:$AQ$44,COLUMN('Non-energy Multiplier'!AB$1),0)</f>
        <v>0</v>
      </c>
      <c r="AC18" s="136">
        <f>$C18*VLOOKUP($A18,'Non-energy Multiplier'!$A$1:$AQ$44,COLUMN('Non-energy Multiplier'!AC$1),0)</f>
        <v>0</v>
      </c>
      <c r="AD18" s="136">
        <f>$C18*VLOOKUP($A18,'Non-energy Multiplier'!$A$1:$AQ$44,COLUMN('Non-energy Multiplier'!AD$1),0)</f>
        <v>0</v>
      </c>
      <c r="AE18" s="136">
        <f>$C18*VLOOKUP($A18,'Non-energy Multiplier'!$A$1:$AQ$44,COLUMN('Non-energy Multiplier'!AE$1),0)</f>
        <v>0</v>
      </c>
      <c r="AF18" s="136">
        <f>$C18*VLOOKUP($A18,'Non-energy Multiplier'!$A$1:$AQ$44,COLUMN('Non-energy Multiplier'!AF$1),0)</f>
        <v>0</v>
      </c>
      <c r="AG18" s="136">
        <f>$C18*VLOOKUP($A18,'Non-energy Multiplier'!$A$1:$AQ$44,COLUMN('Non-energy Multiplier'!AG$1),0)</f>
        <v>0</v>
      </c>
      <c r="AH18" s="136">
        <f>$C18*VLOOKUP($A18,'Non-energy Multiplier'!$A$1:$AQ$44,COLUMN('Non-energy Multiplier'!AH$1),0)</f>
        <v>0</v>
      </c>
      <c r="AI18" s="136">
        <f>$C18*VLOOKUP($A18,'Non-energy Multiplier'!$A$1:$AQ$44,COLUMN('Non-energy Multiplier'!AI$1),0)</f>
        <v>0</v>
      </c>
      <c r="AJ18" s="136">
        <f>$C18*VLOOKUP($A18,'Non-energy Multiplier'!$A$1:$AQ$44,COLUMN('Non-energy Multiplier'!AJ$1),0)</f>
        <v>0</v>
      </c>
      <c r="AK18" s="136">
        <f>$C18*VLOOKUP($A18,'Non-energy Multiplier'!$A$1:$AQ$44,COLUMN('Non-energy Multiplier'!AK$1),0)</f>
        <v>0</v>
      </c>
      <c r="AL18" s="136">
        <f>$C18*VLOOKUP($A18,'Non-energy Multiplier'!$A$1:$AQ$44,COLUMN('Non-energy Multiplier'!AL$1),0)</f>
        <v>0</v>
      </c>
      <c r="AM18" s="136">
        <f>$C18*VLOOKUP($A18,'Non-energy Multiplier'!$A$1:$AQ$44,COLUMN('Non-energy Multiplier'!AM$1),0)</f>
        <v>0</v>
      </c>
      <c r="AN18" s="136">
        <f>$C18*VLOOKUP($A18,'Non-energy Multiplier'!$A$1:$AQ$44,COLUMN('Non-energy Multiplier'!AN$1),0)</f>
        <v>0</v>
      </c>
      <c r="AO18" s="136">
        <f>$C18*VLOOKUP($A18,'Non-energy Multiplier'!$A$1:$AQ$44,COLUMN('Non-energy Multiplier'!AO$1),0)</f>
        <v>0</v>
      </c>
      <c r="AP18" s="136">
        <f>$C18*VLOOKUP($A18,'Non-energy Multiplier'!$A$1:$AQ$44,COLUMN('Non-energy Multiplier'!AP$1),0)</f>
        <v>0</v>
      </c>
      <c r="AQ18" s="136">
        <f>$C18*VLOOKUP($A18,'Non-energy Multiplier'!$A$1:$AQ$44,COLUMN('Non-energy Multiplier'!AQ$1),0)</f>
        <v>0</v>
      </c>
      <c r="AR18" s="136" t="str">
        <f>VLOOKUP($A18,'Sector Match'!$A$1:$B$43,2,0)</f>
        <v>wood products 16</v>
      </c>
    </row>
    <row r="19" spans="1:44" x14ac:dyDescent="0.2">
      <c r="A19" s="12" t="s">
        <v>18</v>
      </c>
      <c r="B19" s="136">
        <f>'Non-energy Use 2019'!K132</f>
        <v>0</v>
      </c>
      <c r="C19" s="136">
        <f>'Non-energy Use 2020'!K131</f>
        <v>0</v>
      </c>
      <c r="D19" s="136">
        <f>$C19*VLOOKUP($A19,'Non-energy Multiplier'!$A$1:$AQ$44,COLUMN('Non-energy Multiplier'!D$1),0)</f>
        <v>0</v>
      </c>
      <c r="E19" s="136">
        <f>$C19*VLOOKUP($A19,'Non-energy Multiplier'!$A$1:$AQ$44,COLUMN('Non-energy Multiplier'!E$1),0)</f>
        <v>0</v>
      </c>
      <c r="F19" s="136">
        <f>$C19*VLOOKUP($A19,'Non-energy Multiplier'!$A$1:$AQ$44,COLUMN('Non-energy Multiplier'!F$1),0)</f>
        <v>0</v>
      </c>
      <c r="G19" s="136">
        <f>$C19*VLOOKUP($A19,'Non-energy Multiplier'!$A$1:$AQ$44,COLUMN('Non-energy Multiplier'!G$1),0)</f>
        <v>0</v>
      </c>
      <c r="H19" s="136">
        <f>$C19*VLOOKUP($A19,'Non-energy Multiplier'!$A$1:$AQ$44,COLUMN('Non-energy Multiplier'!H$1),0)</f>
        <v>0</v>
      </c>
      <c r="I19" s="136">
        <f>$C19*VLOOKUP($A19,'Non-energy Multiplier'!$A$1:$AQ$44,COLUMN('Non-energy Multiplier'!I$1),0)</f>
        <v>0</v>
      </c>
      <c r="J19" s="136">
        <f>$C19*VLOOKUP($A19,'Non-energy Multiplier'!$A$1:$AQ$44,COLUMN('Non-energy Multiplier'!J$1),0)</f>
        <v>0</v>
      </c>
      <c r="K19" s="136">
        <f>$C19*VLOOKUP($A19,'Non-energy Multiplier'!$A$1:$AQ$44,COLUMN('Non-energy Multiplier'!K$1),0)</f>
        <v>0</v>
      </c>
      <c r="L19" s="136">
        <f>$C19*VLOOKUP($A19,'Non-energy Multiplier'!$A$1:$AQ$44,COLUMN('Non-energy Multiplier'!L$1),0)</f>
        <v>0</v>
      </c>
      <c r="M19" s="136">
        <f>$C19*VLOOKUP($A19,'Non-energy Multiplier'!$A$1:$AQ$44,COLUMN('Non-energy Multiplier'!M$1),0)</f>
        <v>0</v>
      </c>
      <c r="N19" s="136">
        <f>$C19*VLOOKUP($A19,'Non-energy Multiplier'!$A$1:$AQ$44,COLUMN('Non-energy Multiplier'!N$1),0)</f>
        <v>0</v>
      </c>
      <c r="O19" s="136">
        <f>$C19*VLOOKUP($A19,'Non-energy Multiplier'!$A$1:$AQ$44,COLUMN('Non-energy Multiplier'!O$1),0)</f>
        <v>0</v>
      </c>
      <c r="P19" s="136">
        <f>$C19*VLOOKUP($A19,'Non-energy Multiplier'!$A$1:$AQ$44,COLUMN('Non-energy Multiplier'!P$1),0)</f>
        <v>0</v>
      </c>
      <c r="Q19" s="136">
        <f>$C19*VLOOKUP($A19,'Non-energy Multiplier'!$A$1:$AQ$44,COLUMN('Non-energy Multiplier'!Q$1),0)</f>
        <v>0</v>
      </c>
      <c r="R19" s="136">
        <f>$C19*VLOOKUP($A19,'Non-energy Multiplier'!$A$1:$AQ$44,COLUMN('Non-energy Multiplier'!R$1),0)</f>
        <v>0</v>
      </c>
      <c r="S19" s="136">
        <f>$C19*VLOOKUP($A19,'Non-energy Multiplier'!$A$1:$AQ$44,COLUMN('Non-energy Multiplier'!S$1),0)</f>
        <v>0</v>
      </c>
      <c r="T19" s="136">
        <f>$C19*VLOOKUP($A19,'Non-energy Multiplier'!$A$1:$AQ$44,COLUMN('Non-energy Multiplier'!T$1),0)</f>
        <v>0</v>
      </c>
      <c r="U19" s="136">
        <f>$C19*VLOOKUP($A19,'Non-energy Multiplier'!$A$1:$AQ$44,COLUMN('Non-energy Multiplier'!U$1),0)</f>
        <v>0</v>
      </c>
      <c r="V19" s="136">
        <f>$C19*VLOOKUP($A19,'Non-energy Multiplier'!$A$1:$AQ$44,COLUMN('Non-energy Multiplier'!V$1),0)</f>
        <v>0</v>
      </c>
      <c r="W19" s="136">
        <f>$C19*VLOOKUP($A19,'Non-energy Multiplier'!$A$1:$AQ$44,COLUMN('Non-energy Multiplier'!W$1),0)</f>
        <v>0</v>
      </c>
      <c r="X19" s="136">
        <f>$C19*VLOOKUP($A19,'Non-energy Multiplier'!$A$1:$AQ$44,COLUMN('Non-energy Multiplier'!X$1),0)</f>
        <v>0</v>
      </c>
      <c r="Y19" s="136">
        <f>$C19*VLOOKUP($A19,'Non-energy Multiplier'!$A$1:$AQ$44,COLUMN('Non-energy Multiplier'!Y$1),0)</f>
        <v>0</v>
      </c>
      <c r="Z19" s="136">
        <f>$C19*VLOOKUP($A19,'Non-energy Multiplier'!$A$1:$AQ$44,COLUMN('Non-energy Multiplier'!Z$1),0)</f>
        <v>0</v>
      </c>
      <c r="AA19" s="136">
        <f>$C19*VLOOKUP($A19,'Non-energy Multiplier'!$A$1:$AQ$44,COLUMN('Non-energy Multiplier'!AA$1),0)</f>
        <v>0</v>
      </c>
      <c r="AB19" s="136">
        <f>$C19*VLOOKUP($A19,'Non-energy Multiplier'!$A$1:$AQ$44,COLUMN('Non-energy Multiplier'!AB$1),0)</f>
        <v>0</v>
      </c>
      <c r="AC19" s="136">
        <f>$C19*VLOOKUP($A19,'Non-energy Multiplier'!$A$1:$AQ$44,COLUMN('Non-energy Multiplier'!AC$1),0)</f>
        <v>0</v>
      </c>
      <c r="AD19" s="136">
        <f>$C19*VLOOKUP($A19,'Non-energy Multiplier'!$A$1:$AQ$44,COLUMN('Non-energy Multiplier'!AD$1),0)</f>
        <v>0</v>
      </c>
      <c r="AE19" s="136">
        <f>$C19*VLOOKUP($A19,'Non-energy Multiplier'!$A$1:$AQ$44,COLUMN('Non-energy Multiplier'!AE$1),0)</f>
        <v>0</v>
      </c>
      <c r="AF19" s="136">
        <f>$C19*VLOOKUP($A19,'Non-energy Multiplier'!$A$1:$AQ$44,COLUMN('Non-energy Multiplier'!AF$1),0)</f>
        <v>0</v>
      </c>
      <c r="AG19" s="136">
        <f>$C19*VLOOKUP($A19,'Non-energy Multiplier'!$A$1:$AQ$44,COLUMN('Non-energy Multiplier'!AG$1),0)</f>
        <v>0</v>
      </c>
      <c r="AH19" s="136">
        <f>$C19*VLOOKUP($A19,'Non-energy Multiplier'!$A$1:$AQ$44,COLUMN('Non-energy Multiplier'!AH$1),0)</f>
        <v>0</v>
      </c>
      <c r="AI19" s="136">
        <f>$C19*VLOOKUP($A19,'Non-energy Multiplier'!$A$1:$AQ$44,COLUMN('Non-energy Multiplier'!AI$1),0)</f>
        <v>0</v>
      </c>
      <c r="AJ19" s="136">
        <f>$C19*VLOOKUP($A19,'Non-energy Multiplier'!$A$1:$AQ$44,COLUMN('Non-energy Multiplier'!AJ$1),0)</f>
        <v>0</v>
      </c>
      <c r="AK19" s="136">
        <f>$C19*VLOOKUP($A19,'Non-energy Multiplier'!$A$1:$AQ$44,COLUMN('Non-energy Multiplier'!AK$1),0)</f>
        <v>0</v>
      </c>
      <c r="AL19" s="136">
        <f>$C19*VLOOKUP($A19,'Non-energy Multiplier'!$A$1:$AQ$44,COLUMN('Non-energy Multiplier'!AL$1),0)</f>
        <v>0</v>
      </c>
      <c r="AM19" s="136">
        <f>$C19*VLOOKUP($A19,'Non-energy Multiplier'!$A$1:$AQ$44,COLUMN('Non-energy Multiplier'!AM$1),0)</f>
        <v>0</v>
      </c>
      <c r="AN19" s="136">
        <f>$C19*VLOOKUP($A19,'Non-energy Multiplier'!$A$1:$AQ$44,COLUMN('Non-energy Multiplier'!AN$1),0)</f>
        <v>0</v>
      </c>
      <c r="AO19" s="136">
        <f>$C19*VLOOKUP($A19,'Non-energy Multiplier'!$A$1:$AQ$44,COLUMN('Non-energy Multiplier'!AO$1),0)</f>
        <v>0</v>
      </c>
      <c r="AP19" s="136">
        <f>$C19*VLOOKUP($A19,'Non-energy Multiplier'!$A$1:$AQ$44,COLUMN('Non-energy Multiplier'!AP$1),0)</f>
        <v>0</v>
      </c>
      <c r="AQ19" s="136">
        <f>$C19*VLOOKUP($A19,'Non-energy Multiplier'!$A$1:$AQ$44,COLUMN('Non-energy Multiplier'!AQ$1),0)</f>
        <v>0</v>
      </c>
      <c r="AR19" s="136" t="str">
        <f>VLOOKUP($A19,'Sector Match'!$A$1:$B$43,2,0)</f>
        <v>pulp paper and printing 17T18</v>
      </c>
    </row>
    <row r="20" spans="1:44" x14ac:dyDescent="0.2">
      <c r="A20" s="12" t="s">
        <v>19</v>
      </c>
      <c r="B20" s="136">
        <f>'Non-energy Use 2019'!K133</f>
        <v>0</v>
      </c>
      <c r="C20" s="136">
        <f>'Non-energy Use 2020'!K132</f>
        <v>0</v>
      </c>
      <c r="D20" s="136">
        <f>$C20*VLOOKUP($A20,'Non-energy Multiplier'!$A$1:$AQ$44,COLUMN('Non-energy Multiplier'!D$1),0)</f>
        <v>0</v>
      </c>
      <c r="E20" s="136">
        <f>$C20*VLOOKUP($A20,'Non-energy Multiplier'!$A$1:$AQ$44,COLUMN('Non-energy Multiplier'!E$1),0)</f>
        <v>0</v>
      </c>
      <c r="F20" s="136">
        <f>$C20*VLOOKUP($A20,'Non-energy Multiplier'!$A$1:$AQ$44,COLUMN('Non-energy Multiplier'!F$1),0)</f>
        <v>0</v>
      </c>
      <c r="G20" s="136">
        <f>$C20*VLOOKUP($A20,'Non-energy Multiplier'!$A$1:$AQ$44,COLUMN('Non-energy Multiplier'!G$1),0)</f>
        <v>0</v>
      </c>
      <c r="H20" s="136">
        <f>$C20*VLOOKUP($A20,'Non-energy Multiplier'!$A$1:$AQ$44,COLUMN('Non-energy Multiplier'!H$1),0)</f>
        <v>0</v>
      </c>
      <c r="I20" s="136">
        <f>$C20*VLOOKUP($A20,'Non-energy Multiplier'!$A$1:$AQ$44,COLUMN('Non-energy Multiplier'!I$1),0)</f>
        <v>0</v>
      </c>
      <c r="J20" s="136">
        <f>$C20*VLOOKUP($A20,'Non-energy Multiplier'!$A$1:$AQ$44,COLUMN('Non-energy Multiplier'!J$1),0)</f>
        <v>0</v>
      </c>
      <c r="K20" s="136">
        <f>$C20*VLOOKUP($A20,'Non-energy Multiplier'!$A$1:$AQ$44,COLUMN('Non-energy Multiplier'!K$1),0)</f>
        <v>0</v>
      </c>
      <c r="L20" s="136">
        <f>$C20*VLOOKUP($A20,'Non-energy Multiplier'!$A$1:$AQ$44,COLUMN('Non-energy Multiplier'!L$1),0)</f>
        <v>0</v>
      </c>
      <c r="M20" s="136">
        <f>$C20*VLOOKUP($A20,'Non-energy Multiplier'!$A$1:$AQ$44,COLUMN('Non-energy Multiplier'!M$1),0)</f>
        <v>0</v>
      </c>
      <c r="N20" s="136">
        <f>$C20*VLOOKUP($A20,'Non-energy Multiplier'!$A$1:$AQ$44,COLUMN('Non-energy Multiplier'!N$1),0)</f>
        <v>0</v>
      </c>
      <c r="O20" s="136">
        <f>$C20*VLOOKUP($A20,'Non-energy Multiplier'!$A$1:$AQ$44,COLUMN('Non-energy Multiplier'!O$1),0)</f>
        <v>0</v>
      </c>
      <c r="P20" s="136">
        <f>$C20*VLOOKUP($A20,'Non-energy Multiplier'!$A$1:$AQ$44,COLUMN('Non-energy Multiplier'!P$1),0)</f>
        <v>0</v>
      </c>
      <c r="Q20" s="136">
        <f>$C20*VLOOKUP($A20,'Non-energy Multiplier'!$A$1:$AQ$44,COLUMN('Non-energy Multiplier'!Q$1),0)</f>
        <v>0</v>
      </c>
      <c r="R20" s="136">
        <f>$C20*VLOOKUP($A20,'Non-energy Multiplier'!$A$1:$AQ$44,COLUMN('Non-energy Multiplier'!R$1),0)</f>
        <v>0</v>
      </c>
      <c r="S20" s="136">
        <f>$C20*VLOOKUP($A20,'Non-energy Multiplier'!$A$1:$AQ$44,COLUMN('Non-energy Multiplier'!S$1),0)</f>
        <v>0</v>
      </c>
      <c r="T20" s="136">
        <f>$C20*VLOOKUP($A20,'Non-energy Multiplier'!$A$1:$AQ$44,COLUMN('Non-energy Multiplier'!T$1),0)</f>
        <v>0</v>
      </c>
      <c r="U20" s="136">
        <f>$C20*VLOOKUP($A20,'Non-energy Multiplier'!$A$1:$AQ$44,COLUMN('Non-energy Multiplier'!U$1),0)</f>
        <v>0</v>
      </c>
      <c r="V20" s="136">
        <f>$C20*VLOOKUP($A20,'Non-energy Multiplier'!$A$1:$AQ$44,COLUMN('Non-energy Multiplier'!V$1),0)</f>
        <v>0</v>
      </c>
      <c r="W20" s="136">
        <f>$C20*VLOOKUP($A20,'Non-energy Multiplier'!$A$1:$AQ$44,COLUMN('Non-energy Multiplier'!W$1),0)</f>
        <v>0</v>
      </c>
      <c r="X20" s="136">
        <f>$C20*VLOOKUP($A20,'Non-energy Multiplier'!$A$1:$AQ$44,COLUMN('Non-energy Multiplier'!X$1),0)</f>
        <v>0</v>
      </c>
      <c r="Y20" s="136">
        <f>$C20*VLOOKUP($A20,'Non-energy Multiplier'!$A$1:$AQ$44,COLUMN('Non-energy Multiplier'!Y$1),0)</f>
        <v>0</v>
      </c>
      <c r="Z20" s="136">
        <f>$C20*VLOOKUP($A20,'Non-energy Multiplier'!$A$1:$AQ$44,COLUMN('Non-energy Multiplier'!Z$1),0)</f>
        <v>0</v>
      </c>
      <c r="AA20" s="136">
        <f>$C20*VLOOKUP($A20,'Non-energy Multiplier'!$A$1:$AQ$44,COLUMN('Non-energy Multiplier'!AA$1),0)</f>
        <v>0</v>
      </c>
      <c r="AB20" s="136">
        <f>$C20*VLOOKUP($A20,'Non-energy Multiplier'!$A$1:$AQ$44,COLUMN('Non-energy Multiplier'!AB$1),0)</f>
        <v>0</v>
      </c>
      <c r="AC20" s="136">
        <f>$C20*VLOOKUP($A20,'Non-energy Multiplier'!$A$1:$AQ$44,COLUMN('Non-energy Multiplier'!AC$1),0)</f>
        <v>0</v>
      </c>
      <c r="AD20" s="136">
        <f>$C20*VLOOKUP($A20,'Non-energy Multiplier'!$A$1:$AQ$44,COLUMN('Non-energy Multiplier'!AD$1),0)</f>
        <v>0</v>
      </c>
      <c r="AE20" s="136">
        <f>$C20*VLOOKUP($A20,'Non-energy Multiplier'!$A$1:$AQ$44,COLUMN('Non-energy Multiplier'!AE$1),0)</f>
        <v>0</v>
      </c>
      <c r="AF20" s="136">
        <f>$C20*VLOOKUP($A20,'Non-energy Multiplier'!$A$1:$AQ$44,COLUMN('Non-energy Multiplier'!AF$1),0)</f>
        <v>0</v>
      </c>
      <c r="AG20" s="136">
        <f>$C20*VLOOKUP($A20,'Non-energy Multiplier'!$A$1:$AQ$44,COLUMN('Non-energy Multiplier'!AG$1),0)</f>
        <v>0</v>
      </c>
      <c r="AH20" s="136">
        <f>$C20*VLOOKUP($A20,'Non-energy Multiplier'!$A$1:$AQ$44,COLUMN('Non-energy Multiplier'!AH$1),0)</f>
        <v>0</v>
      </c>
      <c r="AI20" s="136">
        <f>$C20*VLOOKUP($A20,'Non-energy Multiplier'!$A$1:$AQ$44,COLUMN('Non-energy Multiplier'!AI$1),0)</f>
        <v>0</v>
      </c>
      <c r="AJ20" s="136">
        <f>$C20*VLOOKUP($A20,'Non-energy Multiplier'!$A$1:$AQ$44,COLUMN('Non-energy Multiplier'!AJ$1),0)</f>
        <v>0</v>
      </c>
      <c r="AK20" s="136">
        <f>$C20*VLOOKUP($A20,'Non-energy Multiplier'!$A$1:$AQ$44,COLUMN('Non-energy Multiplier'!AK$1),0)</f>
        <v>0</v>
      </c>
      <c r="AL20" s="136">
        <f>$C20*VLOOKUP($A20,'Non-energy Multiplier'!$A$1:$AQ$44,COLUMN('Non-energy Multiplier'!AL$1),0)</f>
        <v>0</v>
      </c>
      <c r="AM20" s="136">
        <f>$C20*VLOOKUP($A20,'Non-energy Multiplier'!$A$1:$AQ$44,COLUMN('Non-energy Multiplier'!AM$1),0)</f>
        <v>0</v>
      </c>
      <c r="AN20" s="136">
        <f>$C20*VLOOKUP($A20,'Non-energy Multiplier'!$A$1:$AQ$44,COLUMN('Non-energy Multiplier'!AN$1),0)</f>
        <v>0</v>
      </c>
      <c r="AO20" s="136">
        <f>$C20*VLOOKUP($A20,'Non-energy Multiplier'!$A$1:$AQ$44,COLUMN('Non-energy Multiplier'!AO$1),0)</f>
        <v>0</v>
      </c>
      <c r="AP20" s="136">
        <f>$C20*VLOOKUP($A20,'Non-energy Multiplier'!$A$1:$AQ$44,COLUMN('Non-energy Multiplier'!AP$1),0)</f>
        <v>0</v>
      </c>
      <c r="AQ20" s="136">
        <f>$C20*VLOOKUP($A20,'Non-energy Multiplier'!$A$1:$AQ$44,COLUMN('Non-energy Multiplier'!AQ$1),0)</f>
        <v>0</v>
      </c>
      <c r="AR20" s="136" t="str">
        <f>VLOOKUP($A20,'Sector Match'!$A$1:$B$43,2,0)</f>
        <v>pulp paper and printing 17T18</v>
      </c>
    </row>
    <row r="21" spans="1:44" x14ac:dyDescent="0.2">
      <c r="A21" s="12" t="s">
        <v>20</v>
      </c>
      <c r="B21" s="136">
        <f>'Non-energy Use 2019'!K134</f>
        <v>0</v>
      </c>
      <c r="C21" s="136">
        <f>'Non-energy Use 2020'!K133</f>
        <v>0</v>
      </c>
      <c r="D21" s="136">
        <f>$C21*VLOOKUP($A21,'Non-energy Multiplier'!$A$1:$AQ$44,COLUMN('Non-energy Multiplier'!D$1),0)</f>
        <v>0</v>
      </c>
      <c r="E21" s="136">
        <f>$C21*VLOOKUP($A21,'Non-energy Multiplier'!$A$1:$AQ$44,COLUMN('Non-energy Multiplier'!E$1),0)</f>
        <v>0</v>
      </c>
      <c r="F21" s="136">
        <f>$C21*VLOOKUP($A21,'Non-energy Multiplier'!$A$1:$AQ$44,COLUMN('Non-energy Multiplier'!F$1),0)</f>
        <v>0</v>
      </c>
      <c r="G21" s="136">
        <f>$C21*VLOOKUP($A21,'Non-energy Multiplier'!$A$1:$AQ$44,COLUMN('Non-energy Multiplier'!G$1),0)</f>
        <v>0</v>
      </c>
      <c r="H21" s="136">
        <f>$C21*VLOOKUP($A21,'Non-energy Multiplier'!$A$1:$AQ$44,COLUMN('Non-energy Multiplier'!H$1),0)</f>
        <v>0</v>
      </c>
      <c r="I21" s="136">
        <f>$C21*VLOOKUP($A21,'Non-energy Multiplier'!$A$1:$AQ$44,COLUMN('Non-energy Multiplier'!I$1),0)</f>
        <v>0</v>
      </c>
      <c r="J21" s="136">
        <f>$C21*VLOOKUP($A21,'Non-energy Multiplier'!$A$1:$AQ$44,COLUMN('Non-energy Multiplier'!J$1),0)</f>
        <v>0</v>
      </c>
      <c r="K21" s="136">
        <f>$C21*VLOOKUP($A21,'Non-energy Multiplier'!$A$1:$AQ$44,COLUMN('Non-energy Multiplier'!K$1),0)</f>
        <v>0</v>
      </c>
      <c r="L21" s="136">
        <f>$C21*VLOOKUP($A21,'Non-energy Multiplier'!$A$1:$AQ$44,COLUMN('Non-energy Multiplier'!L$1),0)</f>
        <v>0</v>
      </c>
      <c r="M21" s="136">
        <f>$C21*VLOOKUP($A21,'Non-energy Multiplier'!$A$1:$AQ$44,COLUMN('Non-energy Multiplier'!M$1),0)</f>
        <v>0</v>
      </c>
      <c r="N21" s="136">
        <f>$C21*VLOOKUP($A21,'Non-energy Multiplier'!$A$1:$AQ$44,COLUMN('Non-energy Multiplier'!N$1),0)</f>
        <v>0</v>
      </c>
      <c r="O21" s="136">
        <f>$C21*VLOOKUP($A21,'Non-energy Multiplier'!$A$1:$AQ$44,COLUMN('Non-energy Multiplier'!O$1),0)</f>
        <v>0</v>
      </c>
      <c r="P21" s="136">
        <f>$C21*VLOOKUP($A21,'Non-energy Multiplier'!$A$1:$AQ$44,COLUMN('Non-energy Multiplier'!P$1),0)</f>
        <v>0</v>
      </c>
      <c r="Q21" s="136">
        <f>$C21*VLOOKUP($A21,'Non-energy Multiplier'!$A$1:$AQ$44,COLUMN('Non-energy Multiplier'!Q$1),0)</f>
        <v>0</v>
      </c>
      <c r="R21" s="136">
        <f>$C21*VLOOKUP($A21,'Non-energy Multiplier'!$A$1:$AQ$44,COLUMN('Non-energy Multiplier'!R$1),0)</f>
        <v>0</v>
      </c>
      <c r="S21" s="136">
        <f>$C21*VLOOKUP($A21,'Non-energy Multiplier'!$A$1:$AQ$44,COLUMN('Non-energy Multiplier'!S$1),0)</f>
        <v>0</v>
      </c>
      <c r="T21" s="136">
        <f>$C21*VLOOKUP($A21,'Non-energy Multiplier'!$A$1:$AQ$44,COLUMN('Non-energy Multiplier'!T$1),0)</f>
        <v>0</v>
      </c>
      <c r="U21" s="136">
        <f>$C21*VLOOKUP($A21,'Non-energy Multiplier'!$A$1:$AQ$44,COLUMN('Non-energy Multiplier'!U$1),0)</f>
        <v>0</v>
      </c>
      <c r="V21" s="136">
        <f>$C21*VLOOKUP($A21,'Non-energy Multiplier'!$A$1:$AQ$44,COLUMN('Non-energy Multiplier'!V$1),0)</f>
        <v>0</v>
      </c>
      <c r="W21" s="136">
        <f>$C21*VLOOKUP($A21,'Non-energy Multiplier'!$A$1:$AQ$44,COLUMN('Non-energy Multiplier'!W$1),0)</f>
        <v>0</v>
      </c>
      <c r="X21" s="136">
        <f>$C21*VLOOKUP($A21,'Non-energy Multiplier'!$A$1:$AQ$44,COLUMN('Non-energy Multiplier'!X$1),0)</f>
        <v>0</v>
      </c>
      <c r="Y21" s="136">
        <f>$C21*VLOOKUP($A21,'Non-energy Multiplier'!$A$1:$AQ$44,COLUMN('Non-energy Multiplier'!Y$1),0)</f>
        <v>0</v>
      </c>
      <c r="Z21" s="136">
        <f>$C21*VLOOKUP($A21,'Non-energy Multiplier'!$A$1:$AQ$44,COLUMN('Non-energy Multiplier'!Z$1),0)</f>
        <v>0</v>
      </c>
      <c r="AA21" s="136">
        <f>$C21*VLOOKUP($A21,'Non-energy Multiplier'!$A$1:$AQ$44,COLUMN('Non-energy Multiplier'!AA$1),0)</f>
        <v>0</v>
      </c>
      <c r="AB21" s="136">
        <f>$C21*VLOOKUP($A21,'Non-energy Multiplier'!$A$1:$AQ$44,COLUMN('Non-energy Multiplier'!AB$1),0)</f>
        <v>0</v>
      </c>
      <c r="AC21" s="136">
        <f>$C21*VLOOKUP($A21,'Non-energy Multiplier'!$A$1:$AQ$44,COLUMN('Non-energy Multiplier'!AC$1),0)</f>
        <v>0</v>
      </c>
      <c r="AD21" s="136">
        <f>$C21*VLOOKUP($A21,'Non-energy Multiplier'!$A$1:$AQ$44,COLUMN('Non-energy Multiplier'!AD$1),0)</f>
        <v>0</v>
      </c>
      <c r="AE21" s="136">
        <f>$C21*VLOOKUP($A21,'Non-energy Multiplier'!$A$1:$AQ$44,COLUMN('Non-energy Multiplier'!AE$1),0)</f>
        <v>0</v>
      </c>
      <c r="AF21" s="136">
        <f>$C21*VLOOKUP($A21,'Non-energy Multiplier'!$A$1:$AQ$44,COLUMN('Non-energy Multiplier'!AF$1),0)</f>
        <v>0</v>
      </c>
      <c r="AG21" s="136">
        <f>$C21*VLOOKUP($A21,'Non-energy Multiplier'!$A$1:$AQ$44,COLUMN('Non-energy Multiplier'!AG$1),0)</f>
        <v>0</v>
      </c>
      <c r="AH21" s="136">
        <f>$C21*VLOOKUP($A21,'Non-energy Multiplier'!$A$1:$AQ$44,COLUMN('Non-energy Multiplier'!AH$1),0)</f>
        <v>0</v>
      </c>
      <c r="AI21" s="136">
        <f>$C21*VLOOKUP($A21,'Non-energy Multiplier'!$A$1:$AQ$44,COLUMN('Non-energy Multiplier'!AI$1),0)</f>
        <v>0</v>
      </c>
      <c r="AJ21" s="136">
        <f>$C21*VLOOKUP($A21,'Non-energy Multiplier'!$A$1:$AQ$44,COLUMN('Non-energy Multiplier'!AJ$1),0)</f>
        <v>0</v>
      </c>
      <c r="AK21" s="136">
        <f>$C21*VLOOKUP($A21,'Non-energy Multiplier'!$A$1:$AQ$44,COLUMN('Non-energy Multiplier'!AK$1),0)</f>
        <v>0</v>
      </c>
      <c r="AL21" s="136">
        <f>$C21*VLOOKUP($A21,'Non-energy Multiplier'!$A$1:$AQ$44,COLUMN('Non-energy Multiplier'!AL$1),0)</f>
        <v>0</v>
      </c>
      <c r="AM21" s="136">
        <f>$C21*VLOOKUP($A21,'Non-energy Multiplier'!$A$1:$AQ$44,COLUMN('Non-energy Multiplier'!AM$1),0)</f>
        <v>0</v>
      </c>
      <c r="AN21" s="136">
        <f>$C21*VLOOKUP($A21,'Non-energy Multiplier'!$A$1:$AQ$44,COLUMN('Non-energy Multiplier'!AN$1),0)</f>
        <v>0</v>
      </c>
      <c r="AO21" s="136">
        <f>$C21*VLOOKUP($A21,'Non-energy Multiplier'!$A$1:$AQ$44,COLUMN('Non-energy Multiplier'!AO$1),0)</f>
        <v>0</v>
      </c>
      <c r="AP21" s="136">
        <f>$C21*VLOOKUP($A21,'Non-energy Multiplier'!$A$1:$AQ$44,COLUMN('Non-energy Multiplier'!AP$1),0)</f>
        <v>0</v>
      </c>
      <c r="AQ21" s="136">
        <f>$C21*VLOOKUP($A21,'Non-energy Multiplier'!$A$1:$AQ$44,COLUMN('Non-energy Multiplier'!AQ$1),0)</f>
        <v>0</v>
      </c>
      <c r="AR21" s="136" t="str">
        <f>VLOOKUP($A21,'Sector Match'!$A$1:$B$43,2,0)</f>
        <v>pulp paper and printing 17T18</v>
      </c>
    </row>
    <row r="22" spans="1:44" x14ac:dyDescent="0.2">
      <c r="A22" s="12" t="s">
        <v>21</v>
      </c>
      <c r="B22" s="136">
        <f>'Non-energy Use 2019'!K135</f>
        <v>38557992735645.219</v>
      </c>
      <c r="C22" s="136">
        <f>'Non-energy Use 2020'!K134</f>
        <v>117961044473086.11</v>
      </c>
      <c r="D22" s="136">
        <f>$C22*VLOOKUP($A22,'Non-energy Multiplier'!$A$1:$AQ$44,COLUMN('Non-energy Multiplier'!D$1),0)</f>
        <v>123684586524167.31</v>
      </c>
      <c r="E22" s="136">
        <f>$C22*VLOOKUP($A22,'Non-energy Multiplier'!$A$1:$AQ$44,COLUMN('Non-energy Multiplier'!E$1),0)</f>
        <v>129408128575248.52</v>
      </c>
      <c r="F22" s="136">
        <f>$C22*VLOOKUP($A22,'Non-energy Multiplier'!$A$1:$AQ$44,COLUMN('Non-energy Multiplier'!F$1),0)</f>
        <v>135131670626329.72</v>
      </c>
      <c r="G22" s="136">
        <f>$C22*VLOOKUP($A22,'Non-energy Multiplier'!$A$1:$AQ$44,COLUMN('Non-energy Multiplier'!G$1),0)</f>
        <v>140855212677410.94</v>
      </c>
      <c r="H22" s="136">
        <f>$C22*VLOOKUP($A22,'Non-energy Multiplier'!$A$1:$AQ$44,COLUMN('Non-energy Multiplier'!H$1),0)</f>
        <v>146578754728492.19</v>
      </c>
      <c r="I22" s="136">
        <f>$C22*VLOOKUP($A22,'Non-energy Multiplier'!$A$1:$AQ$44,COLUMN('Non-energy Multiplier'!I$1),0)</f>
        <v>149836038414843</v>
      </c>
      <c r="J22" s="136">
        <f>$C22*VLOOKUP($A22,'Non-energy Multiplier'!$A$1:$AQ$44,COLUMN('Non-energy Multiplier'!J$1),0)</f>
        <v>153093322101193.81</v>
      </c>
      <c r="K22" s="136">
        <f>$C22*VLOOKUP($A22,'Non-energy Multiplier'!$A$1:$AQ$44,COLUMN('Non-energy Multiplier'!K$1),0)</f>
        <v>156350605787544.69</v>
      </c>
      <c r="L22" s="136">
        <f>$C22*VLOOKUP($A22,'Non-energy Multiplier'!$A$1:$AQ$44,COLUMN('Non-energy Multiplier'!L$1),0)</f>
        <v>159607889473895.5</v>
      </c>
      <c r="M22" s="136">
        <f>$C22*VLOOKUP($A22,'Non-energy Multiplier'!$A$1:$AQ$44,COLUMN('Non-energy Multiplier'!M$1),0)</f>
        <v>162865173160246.34</v>
      </c>
      <c r="N22" s="136">
        <f>$C22*VLOOKUP($A22,'Non-energy Multiplier'!$A$1:$AQ$44,COLUMN('Non-energy Multiplier'!N$1),0)</f>
        <v>163097844384749.16</v>
      </c>
      <c r="O22" s="136">
        <f>$C22*VLOOKUP($A22,'Non-energy Multiplier'!$A$1:$AQ$44,COLUMN('Non-energy Multiplier'!O$1),0)</f>
        <v>163330515609252.06</v>
      </c>
      <c r="P22" s="136">
        <f>$C22*VLOOKUP($A22,'Non-energy Multiplier'!$A$1:$AQ$44,COLUMN('Non-energy Multiplier'!P$1),0)</f>
        <v>163563186833754.91</v>
      </c>
      <c r="Q22" s="136">
        <f>$C22*VLOOKUP($A22,'Non-energy Multiplier'!$A$1:$AQ$44,COLUMN('Non-energy Multiplier'!Q$1),0)</f>
        <v>163795858058257.81</v>
      </c>
      <c r="R22" s="136">
        <f>$C22*VLOOKUP($A22,'Non-energy Multiplier'!$A$1:$AQ$44,COLUMN('Non-energy Multiplier'!R$1),0)</f>
        <v>164028529282760.66</v>
      </c>
      <c r="S22" s="136">
        <f>$C22*VLOOKUP($A22,'Non-energy Multiplier'!$A$1:$AQ$44,COLUMN('Non-energy Multiplier'!S$1),0)</f>
        <v>162167228185283.53</v>
      </c>
      <c r="T22" s="136">
        <f>$C22*VLOOKUP($A22,'Non-energy Multiplier'!$A$1:$AQ$44,COLUMN('Non-energy Multiplier'!T$1),0)</f>
        <v>160305927087806.44</v>
      </c>
      <c r="U22" s="136">
        <f>$C22*VLOOKUP($A22,'Non-energy Multiplier'!$A$1:$AQ$44,COLUMN('Non-energy Multiplier'!U$1),0)</f>
        <v>158444625990329.28</v>
      </c>
      <c r="V22" s="136">
        <f>$C22*VLOOKUP($A22,'Non-energy Multiplier'!$A$1:$AQ$44,COLUMN('Non-energy Multiplier'!V$1),0)</f>
        <v>156583324892852.16</v>
      </c>
      <c r="W22" s="136">
        <f>$C22*VLOOKUP($A22,'Non-energy Multiplier'!$A$1:$AQ$44,COLUMN('Non-energy Multiplier'!W$1),0)</f>
        <v>154722023795375.06</v>
      </c>
      <c r="X22" s="136">
        <f>$C22*VLOOKUP($A22,'Non-energy Multiplier'!$A$1:$AQ$44,COLUMN('Non-energy Multiplier'!X$1),0)</f>
        <v>151232069925408.41</v>
      </c>
      <c r="Y22" s="136">
        <f>$C22*VLOOKUP($A22,'Non-energy Multiplier'!$A$1:$AQ$44,COLUMN('Non-energy Multiplier'!Y$1),0)</f>
        <v>147742116055441.78</v>
      </c>
      <c r="Z22" s="136">
        <f>$C22*VLOOKUP($A22,'Non-energy Multiplier'!$A$1:$AQ$44,COLUMN('Non-energy Multiplier'!Z$1),0)</f>
        <v>144252162185475.16</v>
      </c>
      <c r="AA22" s="136">
        <f>$C22*VLOOKUP($A22,'Non-energy Multiplier'!$A$1:$AQ$44,COLUMN('Non-energy Multiplier'!AA$1),0)</f>
        <v>140762208315508.5</v>
      </c>
      <c r="AB22" s="136">
        <f>$C22*VLOOKUP($A22,'Non-energy Multiplier'!$A$1:$AQ$44,COLUMN('Non-energy Multiplier'!AB$1),0)</f>
        <v>137272254445541.89</v>
      </c>
      <c r="AC22" s="136">
        <f>$C22*VLOOKUP($A22,'Non-energy Multiplier'!$A$1:$AQ$44,COLUMN('Non-energy Multiplier'!AC$1),0)</f>
        <v>133782300575575.23</v>
      </c>
      <c r="AD22" s="136">
        <f>$C22*VLOOKUP($A22,'Non-energy Multiplier'!$A$1:$AQ$44,COLUMN('Non-energy Multiplier'!AD$1),0)</f>
        <v>130292346705608.59</v>
      </c>
      <c r="AE22" s="136">
        <f>$C22*VLOOKUP($A22,'Non-energy Multiplier'!$A$1:$AQ$44,COLUMN('Non-energy Multiplier'!AE$1),0)</f>
        <v>126802392835641.94</v>
      </c>
      <c r="AF22" s="136">
        <f>$C22*VLOOKUP($A22,'Non-energy Multiplier'!$A$1:$AQ$44,COLUMN('Non-energy Multiplier'!AF$1),0)</f>
        <v>123312438965675.3</v>
      </c>
      <c r="AG22" s="136">
        <f>$C22*VLOOKUP($A22,'Non-energy Multiplier'!$A$1:$AQ$44,COLUMN('Non-energy Multiplier'!AG$1),0)</f>
        <v>119822485095708.67</v>
      </c>
      <c r="AH22" s="136">
        <f>$C22*VLOOKUP($A22,'Non-energy Multiplier'!$A$1:$AQ$44,COLUMN('Non-energy Multiplier'!AH$1),0)</f>
        <v>116797851816119.56</v>
      </c>
      <c r="AI22" s="136">
        <f>$C22*VLOOKUP($A22,'Non-energy Multiplier'!$A$1:$AQ$44,COLUMN('Non-energy Multiplier'!AI$1),0)</f>
        <v>113773218536530.45</v>
      </c>
      <c r="AJ22" s="136">
        <f>$C22*VLOOKUP($A22,'Non-energy Multiplier'!$A$1:$AQ$44,COLUMN('Non-energy Multiplier'!AJ$1),0)</f>
        <v>110748585256941.31</v>
      </c>
      <c r="AK22" s="136">
        <f>$C22*VLOOKUP($A22,'Non-energy Multiplier'!$A$1:$AQ$44,COLUMN('Non-energy Multiplier'!AK$1),0)</f>
        <v>107723951977352.19</v>
      </c>
      <c r="AL22" s="136">
        <f>$C22*VLOOKUP($A22,'Non-energy Multiplier'!$A$1:$AQ$44,COLUMN('Non-energy Multiplier'!AL$1),0)</f>
        <v>104699318697763.08</v>
      </c>
      <c r="AM22" s="136">
        <f>$C22*VLOOKUP($A22,'Non-energy Multiplier'!$A$1:$AQ$44,COLUMN('Non-energy Multiplier'!AM$1),0)</f>
        <v>101522748464433.81</v>
      </c>
      <c r="AN22" s="136">
        <f>$C22*VLOOKUP($A22,'Non-energy Multiplier'!$A$1:$AQ$44,COLUMN('Non-energy Multiplier'!AN$1),0)</f>
        <v>98346178231104.516</v>
      </c>
      <c r="AO22" s="136">
        <f>$C22*VLOOKUP($A22,'Non-energy Multiplier'!$A$1:$AQ$44,COLUMN('Non-energy Multiplier'!AO$1),0)</f>
        <v>95169607997775.219</v>
      </c>
      <c r="AP22" s="136">
        <f>$C22*VLOOKUP($A22,'Non-energy Multiplier'!$A$1:$AQ$44,COLUMN('Non-energy Multiplier'!AP$1),0)</f>
        <v>91993037764445.938</v>
      </c>
      <c r="AQ22" s="136">
        <f>$C22*VLOOKUP($A22,'Non-energy Multiplier'!$A$1:$AQ$44,COLUMN('Non-energy Multiplier'!AQ$1),0)</f>
        <v>88816467531116.656</v>
      </c>
      <c r="AR22" s="136" t="str">
        <f>VLOOKUP($A22,'Sector Match'!$A$1:$B$43,2,0)</f>
        <v>refined petroleum and coke 19</v>
      </c>
    </row>
    <row r="23" spans="1:44" x14ac:dyDescent="0.2">
      <c r="A23" s="12" t="s">
        <v>1</v>
      </c>
      <c r="B23" s="136">
        <f>'Non-energy Use 2019'!K136</f>
        <v>0</v>
      </c>
      <c r="C23" s="136">
        <f>'Non-energy Use 2020'!K135</f>
        <v>12299807669879.088</v>
      </c>
      <c r="D23" s="136">
        <f>$C23*VLOOKUP($A23,'Non-energy Multiplier'!$A$1:$AQ$44,COLUMN('Non-energy Multiplier'!D$1),0)</f>
        <v>13162201662474.691</v>
      </c>
      <c r="E23" s="136">
        <f>$C23*VLOOKUP($A23,'Non-energy Multiplier'!$A$1:$AQ$44,COLUMN('Non-energy Multiplier'!E$1),0)</f>
        <v>14024595655070.291</v>
      </c>
      <c r="F23" s="136">
        <f>$C23*VLOOKUP($A23,'Non-energy Multiplier'!$A$1:$AQ$44,COLUMN('Non-energy Multiplier'!F$1),0)</f>
        <v>14886989647665.893</v>
      </c>
      <c r="G23" s="136">
        <f>$C23*VLOOKUP($A23,'Non-energy Multiplier'!$A$1:$AQ$44,COLUMN('Non-energy Multiplier'!G$1),0)</f>
        <v>15749383640261.494</v>
      </c>
      <c r="H23" s="136">
        <f>$C23*VLOOKUP($A23,'Non-energy Multiplier'!$A$1:$AQ$44,COLUMN('Non-energy Multiplier'!H$1),0)</f>
        <v>16611777632857.104</v>
      </c>
      <c r="I23" s="136">
        <f>$C23*VLOOKUP($A23,'Non-energy Multiplier'!$A$1:$AQ$44,COLUMN('Non-energy Multiplier'!I$1),0)</f>
        <v>17216755612973.432</v>
      </c>
      <c r="J23" s="136">
        <f>$C23*VLOOKUP($A23,'Non-energy Multiplier'!$A$1:$AQ$44,COLUMN('Non-energy Multiplier'!J$1),0)</f>
        <v>17821733593089.758</v>
      </c>
      <c r="K23" s="136">
        <f>$C23*VLOOKUP($A23,'Non-energy Multiplier'!$A$1:$AQ$44,COLUMN('Non-energy Multiplier'!K$1),0)</f>
        <v>18426711573206.086</v>
      </c>
      <c r="L23" s="136">
        <f>$C23*VLOOKUP($A23,'Non-energy Multiplier'!$A$1:$AQ$44,COLUMN('Non-energy Multiplier'!L$1),0)</f>
        <v>19031689553322.414</v>
      </c>
      <c r="M23" s="136">
        <f>$C23*VLOOKUP($A23,'Non-energy Multiplier'!$A$1:$AQ$44,COLUMN('Non-energy Multiplier'!M$1),0)</f>
        <v>19636667533438.742</v>
      </c>
      <c r="N23" s="136">
        <f>$C23*VLOOKUP($A23,'Non-energy Multiplier'!$A$1:$AQ$44,COLUMN('Non-energy Multiplier'!N$1),0)</f>
        <v>19984104385571.48</v>
      </c>
      <c r="O23" s="136">
        <f>$C23*VLOOKUP($A23,'Non-energy Multiplier'!$A$1:$AQ$44,COLUMN('Non-energy Multiplier'!O$1),0)</f>
        <v>20331541237704.223</v>
      </c>
      <c r="P23" s="136">
        <f>$C23*VLOOKUP($A23,'Non-energy Multiplier'!$A$1:$AQ$44,COLUMN('Non-energy Multiplier'!P$1),0)</f>
        <v>20678978089836.957</v>
      </c>
      <c r="Q23" s="136">
        <f>$C23*VLOOKUP($A23,'Non-energy Multiplier'!$A$1:$AQ$44,COLUMN('Non-energy Multiplier'!Q$1),0)</f>
        <v>21026414941969.695</v>
      </c>
      <c r="R23" s="136">
        <f>$C23*VLOOKUP($A23,'Non-energy Multiplier'!$A$1:$AQ$44,COLUMN('Non-energy Multiplier'!R$1),0)</f>
        <v>21373851794102.434</v>
      </c>
      <c r="S23" s="136">
        <f>$C23*VLOOKUP($A23,'Non-energy Multiplier'!$A$1:$AQ$44,COLUMN('Non-energy Multiplier'!S$1),0)</f>
        <v>21554786620043.16</v>
      </c>
      <c r="T23" s="136">
        <f>$C23*VLOOKUP($A23,'Non-energy Multiplier'!$A$1:$AQ$44,COLUMN('Non-energy Multiplier'!T$1),0)</f>
        <v>21735721445983.891</v>
      </c>
      <c r="U23" s="136">
        <f>$C23*VLOOKUP($A23,'Non-energy Multiplier'!$A$1:$AQ$44,COLUMN('Non-energy Multiplier'!U$1),0)</f>
        <v>21916656271924.617</v>
      </c>
      <c r="V23" s="136">
        <f>$C23*VLOOKUP($A23,'Non-energy Multiplier'!$A$1:$AQ$44,COLUMN('Non-energy Multiplier'!V$1),0)</f>
        <v>22097591097865.344</v>
      </c>
      <c r="W23" s="136">
        <f>$C23*VLOOKUP($A23,'Non-energy Multiplier'!$A$1:$AQ$44,COLUMN('Non-energy Multiplier'!W$1),0)</f>
        <v>22278525923806.07</v>
      </c>
      <c r="X23" s="136">
        <f>$C23*VLOOKUP($A23,'Non-energy Multiplier'!$A$1:$AQ$44,COLUMN('Non-energy Multiplier'!X$1),0)</f>
        <v>22360399260562.426</v>
      </c>
      <c r="Y23" s="136">
        <f>$C23*VLOOKUP($A23,'Non-energy Multiplier'!$A$1:$AQ$44,COLUMN('Non-energy Multiplier'!Y$1),0)</f>
        <v>22442272597318.781</v>
      </c>
      <c r="Z23" s="136">
        <f>$C23*VLOOKUP($A23,'Non-energy Multiplier'!$A$1:$AQ$44,COLUMN('Non-energy Multiplier'!Z$1),0)</f>
        <v>22524145934075.137</v>
      </c>
      <c r="AA23" s="136">
        <f>$C23*VLOOKUP($A23,'Non-energy Multiplier'!$A$1:$AQ$44,COLUMN('Non-energy Multiplier'!AA$1),0)</f>
        <v>22606019270831.492</v>
      </c>
      <c r="AB23" s="136">
        <f>$C23*VLOOKUP($A23,'Non-energy Multiplier'!$A$1:$AQ$44,COLUMN('Non-energy Multiplier'!AB$1),0)</f>
        <v>22687892607587.848</v>
      </c>
      <c r="AC23" s="136">
        <f>$C23*VLOOKUP($A23,'Non-energy Multiplier'!$A$1:$AQ$44,COLUMN('Non-energy Multiplier'!AC$1),0)</f>
        <v>22684724889201.441</v>
      </c>
      <c r="AD23" s="136">
        <f>$C23*VLOOKUP($A23,'Non-energy Multiplier'!$A$1:$AQ$44,COLUMN('Non-energy Multiplier'!AD$1),0)</f>
        <v>22681557170815.035</v>
      </c>
      <c r="AE23" s="136">
        <f>$C23*VLOOKUP($A23,'Non-energy Multiplier'!$A$1:$AQ$44,COLUMN('Non-energy Multiplier'!AE$1),0)</f>
        <v>22678389452428.625</v>
      </c>
      <c r="AF23" s="136">
        <f>$C23*VLOOKUP($A23,'Non-energy Multiplier'!$A$1:$AQ$44,COLUMN('Non-energy Multiplier'!AF$1),0)</f>
        <v>22675221734042.223</v>
      </c>
      <c r="AG23" s="136">
        <f>$C23*VLOOKUP($A23,'Non-energy Multiplier'!$A$1:$AQ$44,COLUMN('Non-energy Multiplier'!AG$1),0)</f>
        <v>22672054015655.816</v>
      </c>
      <c r="AH23" s="136">
        <f>$C23*VLOOKUP($A23,'Non-energy Multiplier'!$A$1:$AQ$44,COLUMN('Non-energy Multiplier'!AH$1),0)</f>
        <v>22591623958874.332</v>
      </c>
      <c r="AI23" s="136">
        <f>$C23*VLOOKUP($A23,'Non-energy Multiplier'!$A$1:$AQ$44,COLUMN('Non-energy Multiplier'!AI$1),0)</f>
        <v>22511193902092.848</v>
      </c>
      <c r="AJ23" s="136">
        <f>$C23*VLOOKUP($A23,'Non-energy Multiplier'!$A$1:$AQ$44,COLUMN('Non-energy Multiplier'!AJ$1),0)</f>
        <v>22430763845311.363</v>
      </c>
      <c r="AK23" s="136">
        <f>$C23*VLOOKUP($A23,'Non-energy Multiplier'!$A$1:$AQ$44,COLUMN('Non-energy Multiplier'!AK$1),0)</f>
        <v>22350333788529.883</v>
      </c>
      <c r="AL23" s="136">
        <f>$C23*VLOOKUP($A23,'Non-energy Multiplier'!$A$1:$AQ$44,COLUMN('Non-energy Multiplier'!AL$1),0)</f>
        <v>22269903731748.398</v>
      </c>
      <c r="AM23" s="136">
        <f>$C23*VLOOKUP($A23,'Non-energy Multiplier'!$A$1:$AQ$44,COLUMN('Non-energy Multiplier'!AM$1),0)</f>
        <v>22175275173915.414</v>
      </c>
      <c r="AN23" s="136">
        <f>$C23*VLOOKUP($A23,'Non-energy Multiplier'!$A$1:$AQ$44,COLUMN('Non-energy Multiplier'!AN$1),0)</f>
        <v>22080646616082.434</v>
      </c>
      <c r="AO23" s="136">
        <f>$C23*VLOOKUP($A23,'Non-energy Multiplier'!$A$1:$AQ$44,COLUMN('Non-energy Multiplier'!AO$1),0)</f>
        <v>21986018058249.453</v>
      </c>
      <c r="AP23" s="136">
        <f>$C23*VLOOKUP($A23,'Non-energy Multiplier'!$A$1:$AQ$44,COLUMN('Non-energy Multiplier'!AP$1),0)</f>
        <v>21891389500416.473</v>
      </c>
      <c r="AQ23" s="136">
        <f>$C23*VLOOKUP($A23,'Non-energy Multiplier'!$A$1:$AQ$44,COLUMN('Non-energy Multiplier'!AQ$1),0)</f>
        <v>21796760942583.492</v>
      </c>
      <c r="AR23" s="136" t="str">
        <f>VLOOKUP($A23,'Sector Match'!$A$1:$B$43,2,0)</f>
        <v>chemicals 20</v>
      </c>
    </row>
    <row r="24" spans="1:44" x14ac:dyDescent="0.2">
      <c r="A24" s="12" t="s">
        <v>22</v>
      </c>
      <c r="B24" s="136">
        <f>'Non-energy Use 2019'!K137</f>
        <v>0</v>
      </c>
      <c r="C24" s="136">
        <f>'Non-energy Use 2020'!K136</f>
        <v>0</v>
      </c>
      <c r="D24" s="136">
        <f>$C24*VLOOKUP($A24,'Non-energy Multiplier'!$A$1:$AQ$44,COLUMN('Non-energy Multiplier'!D$1),0)</f>
        <v>0</v>
      </c>
      <c r="E24" s="136">
        <f>$C24*VLOOKUP($A24,'Non-energy Multiplier'!$A$1:$AQ$44,COLUMN('Non-energy Multiplier'!E$1),0)</f>
        <v>0</v>
      </c>
      <c r="F24" s="136">
        <f>$C24*VLOOKUP($A24,'Non-energy Multiplier'!$A$1:$AQ$44,COLUMN('Non-energy Multiplier'!F$1),0)</f>
        <v>0</v>
      </c>
      <c r="G24" s="136">
        <f>$C24*VLOOKUP($A24,'Non-energy Multiplier'!$A$1:$AQ$44,COLUMN('Non-energy Multiplier'!G$1),0)</f>
        <v>0</v>
      </c>
      <c r="H24" s="136">
        <f>$C24*VLOOKUP($A24,'Non-energy Multiplier'!$A$1:$AQ$44,COLUMN('Non-energy Multiplier'!H$1),0)</f>
        <v>0</v>
      </c>
      <c r="I24" s="136">
        <f>$C24*VLOOKUP($A24,'Non-energy Multiplier'!$A$1:$AQ$44,COLUMN('Non-energy Multiplier'!I$1),0)</f>
        <v>0</v>
      </c>
      <c r="J24" s="136">
        <f>$C24*VLOOKUP($A24,'Non-energy Multiplier'!$A$1:$AQ$44,COLUMN('Non-energy Multiplier'!J$1),0)</f>
        <v>0</v>
      </c>
      <c r="K24" s="136">
        <f>$C24*VLOOKUP($A24,'Non-energy Multiplier'!$A$1:$AQ$44,COLUMN('Non-energy Multiplier'!K$1),0)</f>
        <v>0</v>
      </c>
      <c r="L24" s="136">
        <f>$C24*VLOOKUP($A24,'Non-energy Multiplier'!$A$1:$AQ$44,COLUMN('Non-energy Multiplier'!L$1),0)</f>
        <v>0</v>
      </c>
      <c r="M24" s="136">
        <f>$C24*VLOOKUP($A24,'Non-energy Multiplier'!$A$1:$AQ$44,COLUMN('Non-energy Multiplier'!M$1),0)</f>
        <v>0</v>
      </c>
      <c r="N24" s="136">
        <f>$C24*VLOOKUP($A24,'Non-energy Multiplier'!$A$1:$AQ$44,COLUMN('Non-energy Multiplier'!N$1),0)</f>
        <v>0</v>
      </c>
      <c r="O24" s="136">
        <f>$C24*VLOOKUP($A24,'Non-energy Multiplier'!$A$1:$AQ$44,COLUMN('Non-energy Multiplier'!O$1),0)</f>
        <v>0</v>
      </c>
      <c r="P24" s="136">
        <f>$C24*VLOOKUP($A24,'Non-energy Multiplier'!$A$1:$AQ$44,COLUMN('Non-energy Multiplier'!P$1),0)</f>
        <v>0</v>
      </c>
      <c r="Q24" s="136">
        <f>$C24*VLOOKUP($A24,'Non-energy Multiplier'!$A$1:$AQ$44,COLUMN('Non-energy Multiplier'!Q$1),0)</f>
        <v>0</v>
      </c>
      <c r="R24" s="136">
        <f>$C24*VLOOKUP($A24,'Non-energy Multiplier'!$A$1:$AQ$44,COLUMN('Non-energy Multiplier'!R$1),0)</f>
        <v>0</v>
      </c>
      <c r="S24" s="136">
        <f>$C24*VLOOKUP($A24,'Non-energy Multiplier'!$A$1:$AQ$44,COLUMN('Non-energy Multiplier'!S$1),0)</f>
        <v>0</v>
      </c>
      <c r="T24" s="136">
        <f>$C24*VLOOKUP($A24,'Non-energy Multiplier'!$A$1:$AQ$44,COLUMN('Non-energy Multiplier'!T$1),0)</f>
        <v>0</v>
      </c>
      <c r="U24" s="136">
        <f>$C24*VLOOKUP($A24,'Non-energy Multiplier'!$A$1:$AQ$44,COLUMN('Non-energy Multiplier'!U$1),0)</f>
        <v>0</v>
      </c>
      <c r="V24" s="136">
        <f>$C24*VLOOKUP($A24,'Non-energy Multiplier'!$A$1:$AQ$44,COLUMN('Non-energy Multiplier'!V$1),0)</f>
        <v>0</v>
      </c>
      <c r="W24" s="136">
        <f>$C24*VLOOKUP($A24,'Non-energy Multiplier'!$A$1:$AQ$44,COLUMN('Non-energy Multiplier'!W$1),0)</f>
        <v>0</v>
      </c>
      <c r="X24" s="136">
        <f>$C24*VLOOKUP($A24,'Non-energy Multiplier'!$A$1:$AQ$44,COLUMN('Non-energy Multiplier'!X$1),0)</f>
        <v>0</v>
      </c>
      <c r="Y24" s="136">
        <f>$C24*VLOOKUP($A24,'Non-energy Multiplier'!$A$1:$AQ$44,COLUMN('Non-energy Multiplier'!Y$1),0)</f>
        <v>0</v>
      </c>
      <c r="Z24" s="136">
        <f>$C24*VLOOKUP($A24,'Non-energy Multiplier'!$A$1:$AQ$44,COLUMN('Non-energy Multiplier'!Z$1),0)</f>
        <v>0</v>
      </c>
      <c r="AA24" s="136">
        <f>$C24*VLOOKUP($A24,'Non-energy Multiplier'!$A$1:$AQ$44,COLUMN('Non-energy Multiplier'!AA$1),0)</f>
        <v>0</v>
      </c>
      <c r="AB24" s="136">
        <f>$C24*VLOOKUP($A24,'Non-energy Multiplier'!$A$1:$AQ$44,COLUMN('Non-energy Multiplier'!AB$1),0)</f>
        <v>0</v>
      </c>
      <c r="AC24" s="136">
        <f>$C24*VLOOKUP($A24,'Non-energy Multiplier'!$A$1:$AQ$44,COLUMN('Non-energy Multiplier'!AC$1),0)</f>
        <v>0</v>
      </c>
      <c r="AD24" s="136">
        <f>$C24*VLOOKUP($A24,'Non-energy Multiplier'!$A$1:$AQ$44,COLUMN('Non-energy Multiplier'!AD$1),0)</f>
        <v>0</v>
      </c>
      <c r="AE24" s="136">
        <f>$C24*VLOOKUP($A24,'Non-energy Multiplier'!$A$1:$AQ$44,COLUMN('Non-energy Multiplier'!AE$1),0)</f>
        <v>0</v>
      </c>
      <c r="AF24" s="136">
        <f>$C24*VLOOKUP($A24,'Non-energy Multiplier'!$A$1:$AQ$44,COLUMN('Non-energy Multiplier'!AF$1),0)</f>
        <v>0</v>
      </c>
      <c r="AG24" s="136">
        <f>$C24*VLOOKUP($A24,'Non-energy Multiplier'!$A$1:$AQ$44,COLUMN('Non-energy Multiplier'!AG$1),0)</f>
        <v>0</v>
      </c>
      <c r="AH24" s="136">
        <f>$C24*VLOOKUP($A24,'Non-energy Multiplier'!$A$1:$AQ$44,COLUMN('Non-energy Multiplier'!AH$1),0)</f>
        <v>0</v>
      </c>
      <c r="AI24" s="136">
        <f>$C24*VLOOKUP($A24,'Non-energy Multiplier'!$A$1:$AQ$44,COLUMN('Non-energy Multiplier'!AI$1),0)</f>
        <v>0</v>
      </c>
      <c r="AJ24" s="136">
        <f>$C24*VLOOKUP($A24,'Non-energy Multiplier'!$A$1:$AQ$44,COLUMN('Non-energy Multiplier'!AJ$1),0)</f>
        <v>0</v>
      </c>
      <c r="AK24" s="136">
        <f>$C24*VLOOKUP($A24,'Non-energy Multiplier'!$A$1:$AQ$44,COLUMN('Non-energy Multiplier'!AK$1),0)</f>
        <v>0</v>
      </c>
      <c r="AL24" s="136">
        <f>$C24*VLOOKUP($A24,'Non-energy Multiplier'!$A$1:$AQ$44,COLUMN('Non-energy Multiplier'!AL$1),0)</f>
        <v>0</v>
      </c>
      <c r="AM24" s="136">
        <f>$C24*VLOOKUP($A24,'Non-energy Multiplier'!$A$1:$AQ$44,COLUMN('Non-energy Multiplier'!AM$1),0)</f>
        <v>0</v>
      </c>
      <c r="AN24" s="136">
        <f>$C24*VLOOKUP($A24,'Non-energy Multiplier'!$A$1:$AQ$44,COLUMN('Non-energy Multiplier'!AN$1),0)</f>
        <v>0</v>
      </c>
      <c r="AO24" s="136">
        <f>$C24*VLOOKUP($A24,'Non-energy Multiplier'!$A$1:$AQ$44,COLUMN('Non-energy Multiplier'!AO$1),0)</f>
        <v>0</v>
      </c>
      <c r="AP24" s="136">
        <f>$C24*VLOOKUP($A24,'Non-energy Multiplier'!$A$1:$AQ$44,COLUMN('Non-energy Multiplier'!AP$1),0)</f>
        <v>0</v>
      </c>
      <c r="AQ24" s="136">
        <f>$C24*VLOOKUP($A24,'Non-energy Multiplier'!$A$1:$AQ$44,COLUMN('Non-energy Multiplier'!AQ$1),0)</f>
        <v>0</v>
      </c>
      <c r="AR24" s="136">
        <f>VLOOKUP($A24,'Sector Match'!$A$1:$B$43,2,0)</f>
        <v>0</v>
      </c>
    </row>
    <row r="25" spans="1:44" x14ac:dyDescent="0.2">
      <c r="A25" s="12" t="s">
        <v>23</v>
      </c>
      <c r="B25" s="136">
        <f>'Non-energy Use 2019'!K138</f>
        <v>0</v>
      </c>
      <c r="C25" s="136">
        <f>'Non-energy Use 2020'!K137</f>
        <v>0</v>
      </c>
      <c r="D25" s="136">
        <f>$C25*VLOOKUP($A25,'Non-energy Multiplier'!$A$1:$AQ$44,COLUMN('Non-energy Multiplier'!D$1),0)</f>
        <v>0</v>
      </c>
      <c r="E25" s="136">
        <f>$C25*VLOOKUP($A25,'Non-energy Multiplier'!$A$1:$AQ$44,COLUMN('Non-energy Multiplier'!E$1),0)</f>
        <v>0</v>
      </c>
      <c r="F25" s="136">
        <f>$C25*VLOOKUP($A25,'Non-energy Multiplier'!$A$1:$AQ$44,COLUMN('Non-energy Multiplier'!F$1),0)</f>
        <v>0</v>
      </c>
      <c r="G25" s="136">
        <f>$C25*VLOOKUP($A25,'Non-energy Multiplier'!$A$1:$AQ$44,COLUMN('Non-energy Multiplier'!G$1),0)</f>
        <v>0</v>
      </c>
      <c r="H25" s="136">
        <f>$C25*VLOOKUP($A25,'Non-energy Multiplier'!$A$1:$AQ$44,COLUMN('Non-energy Multiplier'!H$1),0)</f>
        <v>0</v>
      </c>
      <c r="I25" s="136">
        <f>$C25*VLOOKUP($A25,'Non-energy Multiplier'!$A$1:$AQ$44,COLUMN('Non-energy Multiplier'!I$1),0)</f>
        <v>0</v>
      </c>
      <c r="J25" s="136">
        <f>$C25*VLOOKUP($A25,'Non-energy Multiplier'!$A$1:$AQ$44,COLUMN('Non-energy Multiplier'!J$1),0)</f>
        <v>0</v>
      </c>
      <c r="K25" s="136">
        <f>$C25*VLOOKUP($A25,'Non-energy Multiplier'!$A$1:$AQ$44,COLUMN('Non-energy Multiplier'!K$1),0)</f>
        <v>0</v>
      </c>
      <c r="L25" s="136">
        <f>$C25*VLOOKUP($A25,'Non-energy Multiplier'!$A$1:$AQ$44,COLUMN('Non-energy Multiplier'!L$1),0)</f>
        <v>0</v>
      </c>
      <c r="M25" s="136">
        <f>$C25*VLOOKUP($A25,'Non-energy Multiplier'!$A$1:$AQ$44,COLUMN('Non-energy Multiplier'!M$1),0)</f>
        <v>0</v>
      </c>
      <c r="N25" s="136">
        <f>$C25*VLOOKUP($A25,'Non-energy Multiplier'!$A$1:$AQ$44,COLUMN('Non-energy Multiplier'!N$1),0)</f>
        <v>0</v>
      </c>
      <c r="O25" s="136">
        <f>$C25*VLOOKUP($A25,'Non-energy Multiplier'!$A$1:$AQ$44,COLUMN('Non-energy Multiplier'!O$1),0)</f>
        <v>0</v>
      </c>
      <c r="P25" s="136">
        <f>$C25*VLOOKUP($A25,'Non-energy Multiplier'!$A$1:$AQ$44,COLUMN('Non-energy Multiplier'!P$1),0)</f>
        <v>0</v>
      </c>
      <c r="Q25" s="136">
        <f>$C25*VLOOKUP($A25,'Non-energy Multiplier'!$A$1:$AQ$44,COLUMN('Non-energy Multiplier'!Q$1),0)</f>
        <v>0</v>
      </c>
      <c r="R25" s="136">
        <f>$C25*VLOOKUP($A25,'Non-energy Multiplier'!$A$1:$AQ$44,COLUMN('Non-energy Multiplier'!R$1),0)</f>
        <v>0</v>
      </c>
      <c r="S25" s="136">
        <f>$C25*VLOOKUP($A25,'Non-energy Multiplier'!$A$1:$AQ$44,COLUMN('Non-energy Multiplier'!S$1),0)</f>
        <v>0</v>
      </c>
      <c r="T25" s="136">
        <f>$C25*VLOOKUP($A25,'Non-energy Multiplier'!$A$1:$AQ$44,COLUMN('Non-energy Multiplier'!T$1),0)</f>
        <v>0</v>
      </c>
      <c r="U25" s="136">
        <f>$C25*VLOOKUP($A25,'Non-energy Multiplier'!$A$1:$AQ$44,COLUMN('Non-energy Multiplier'!U$1),0)</f>
        <v>0</v>
      </c>
      <c r="V25" s="136">
        <f>$C25*VLOOKUP($A25,'Non-energy Multiplier'!$A$1:$AQ$44,COLUMN('Non-energy Multiplier'!V$1),0)</f>
        <v>0</v>
      </c>
      <c r="W25" s="136">
        <f>$C25*VLOOKUP($A25,'Non-energy Multiplier'!$A$1:$AQ$44,COLUMN('Non-energy Multiplier'!W$1),0)</f>
        <v>0</v>
      </c>
      <c r="X25" s="136">
        <f>$C25*VLOOKUP($A25,'Non-energy Multiplier'!$A$1:$AQ$44,COLUMN('Non-energy Multiplier'!X$1),0)</f>
        <v>0</v>
      </c>
      <c r="Y25" s="136">
        <f>$C25*VLOOKUP($A25,'Non-energy Multiplier'!$A$1:$AQ$44,COLUMN('Non-energy Multiplier'!Y$1),0)</f>
        <v>0</v>
      </c>
      <c r="Z25" s="136">
        <f>$C25*VLOOKUP($A25,'Non-energy Multiplier'!$A$1:$AQ$44,COLUMN('Non-energy Multiplier'!Z$1),0)</f>
        <v>0</v>
      </c>
      <c r="AA25" s="136">
        <f>$C25*VLOOKUP($A25,'Non-energy Multiplier'!$A$1:$AQ$44,COLUMN('Non-energy Multiplier'!AA$1),0)</f>
        <v>0</v>
      </c>
      <c r="AB25" s="136">
        <f>$C25*VLOOKUP($A25,'Non-energy Multiplier'!$A$1:$AQ$44,COLUMN('Non-energy Multiplier'!AB$1),0)</f>
        <v>0</v>
      </c>
      <c r="AC25" s="136">
        <f>$C25*VLOOKUP($A25,'Non-energy Multiplier'!$A$1:$AQ$44,COLUMN('Non-energy Multiplier'!AC$1),0)</f>
        <v>0</v>
      </c>
      <c r="AD25" s="136">
        <f>$C25*VLOOKUP($A25,'Non-energy Multiplier'!$A$1:$AQ$44,COLUMN('Non-energy Multiplier'!AD$1),0)</f>
        <v>0</v>
      </c>
      <c r="AE25" s="136">
        <f>$C25*VLOOKUP($A25,'Non-energy Multiplier'!$A$1:$AQ$44,COLUMN('Non-energy Multiplier'!AE$1),0)</f>
        <v>0</v>
      </c>
      <c r="AF25" s="136">
        <f>$C25*VLOOKUP($A25,'Non-energy Multiplier'!$A$1:$AQ$44,COLUMN('Non-energy Multiplier'!AF$1),0)</f>
        <v>0</v>
      </c>
      <c r="AG25" s="136">
        <f>$C25*VLOOKUP($A25,'Non-energy Multiplier'!$A$1:$AQ$44,COLUMN('Non-energy Multiplier'!AG$1),0)</f>
        <v>0</v>
      </c>
      <c r="AH25" s="136">
        <f>$C25*VLOOKUP($A25,'Non-energy Multiplier'!$A$1:$AQ$44,COLUMN('Non-energy Multiplier'!AH$1),0)</f>
        <v>0</v>
      </c>
      <c r="AI25" s="136">
        <f>$C25*VLOOKUP($A25,'Non-energy Multiplier'!$A$1:$AQ$44,COLUMN('Non-energy Multiplier'!AI$1),0)</f>
        <v>0</v>
      </c>
      <c r="AJ25" s="136">
        <f>$C25*VLOOKUP($A25,'Non-energy Multiplier'!$A$1:$AQ$44,COLUMN('Non-energy Multiplier'!AJ$1),0)</f>
        <v>0</v>
      </c>
      <c r="AK25" s="136">
        <f>$C25*VLOOKUP($A25,'Non-energy Multiplier'!$A$1:$AQ$44,COLUMN('Non-energy Multiplier'!AK$1),0)</f>
        <v>0</v>
      </c>
      <c r="AL25" s="136">
        <f>$C25*VLOOKUP($A25,'Non-energy Multiplier'!$A$1:$AQ$44,COLUMN('Non-energy Multiplier'!AL$1),0)</f>
        <v>0</v>
      </c>
      <c r="AM25" s="136">
        <f>$C25*VLOOKUP($A25,'Non-energy Multiplier'!$A$1:$AQ$44,COLUMN('Non-energy Multiplier'!AM$1),0)</f>
        <v>0</v>
      </c>
      <c r="AN25" s="136">
        <f>$C25*VLOOKUP($A25,'Non-energy Multiplier'!$A$1:$AQ$44,COLUMN('Non-energy Multiplier'!AN$1),0)</f>
        <v>0</v>
      </c>
      <c r="AO25" s="136">
        <f>$C25*VLOOKUP($A25,'Non-energy Multiplier'!$A$1:$AQ$44,COLUMN('Non-energy Multiplier'!AO$1),0)</f>
        <v>0</v>
      </c>
      <c r="AP25" s="136">
        <f>$C25*VLOOKUP($A25,'Non-energy Multiplier'!$A$1:$AQ$44,COLUMN('Non-energy Multiplier'!AP$1),0)</f>
        <v>0</v>
      </c>
      <c r="AQ25" s="136">
        <f>$C25*VLOOKUP($A25,'Non-energy Multiplier'!$A$1:$AQ$44,COLUMN('Non-energy Multiplier'!AQ$1),0)</f>
        <v>0</v>
      </c>
      <c r="AR25" s="136" t="str">
        <f>VLOOKUP($A25,'Sector Match'!$A$1:$B$43,2,0)</f>
        <v>chemicals 20</v>
      </c>
    </row>
    <row r="26" spans="1:44" x14ac:dyDescent="0.2">
      <c r="A26" s="12" t="s">
        <v>24</v>
      </c>
      <c r="B26" s="136">
        <f>'Non-energy Use 2019'!K139</f>
        <v>0</v>
      </c>
      <c r="C26" s="136">
        <f>'Non-energy Use 2020'!K138</f>
        <v>0</v>
      </c>
      <c r="D26" s="136">
        <f>$C26*VLOOKUP($A26,'Non-energy Multiplier'!$A$1:$AQ$44,COLUMN('Non-energy Multiplier'!D$1),0)</f>
        <v>0</v>
      </c>
      <c r="E26" s="136">
        <f>$C26*VLOOKUP($A26,'Non-energy Multiplier'!$A$1:$AQ$44,COLUMN('Non-energy Multiplier'!E$1),0)</f>
        <v>0</v>
      </c>
      <c r="F26" s="136">
        <f>$C26*VLOOKUP($A26,'Non-energy Multiplier'!$A$1:$AQ$44,COLUMN('Non-energy Multiplier'!F$1),0)</f>
        <v>0</v>
      </c>
      <c r="G26" s="136">
        <f>$C26*VLOOKUP($A26,'Non-energy Multiplier'!$A$1:$AQ$44,COLUMN('Non-energy Multiplier'!G$1),0)</f>
        <v>0</v>
      </c>
      <c r="H26" s="136">
        <f>$C26*VLOOKUP($A26,'Non-energy Multiplier'!$A$1:$AQ$44,COLUMN('Non-energy Multiplier'!H$1),0)</f>
        <v>0</v>
      </c>
      <c r="I26" s="136">
        <f>$C26*VLOOKUP($A26,'Non-energy Multiplier'!$A$1:$AQ$44,COLUMN('Non-energy Multiplier'!I$1),0)</f>
        <v>0</v>
      </c>
      <c r="J26" s="136">
        <f>$C26*VLOOKUP($A26,'Non-energy Multiplier'!$A$1:$AQ$44,COLUMN('Non-energy Multiplier'!J$1),0)</f>
        <v>0</v>
      </c>
      <c r="K26" s="136">
        <f>$C26*VLOOKUP($A26,'Non-energy Multiplier'!$A$1:$AQ$44,COLUMN('Non-energy Multiplier'!K$1),0)</f>
        <v>0</v>
      </c>
      <c r="L26" s="136">
        <f>$C26*VLOOKUP($A26,'Non-energy Multiplier'!$A$1:$AQ$44,COLUMN('Non-energy Multiplier'!L$1),0)</f>
        <v>0</v>
      </c>
      <c r="M26" s="136">
        <f>$C26*VLOOKUP($A26,'Non-energy Multiplier'!$A$1:$AQ$44,COLUMN('Non-energy Multiplier'!M$1),0)</f>
        <v>0</v>
      </c>
      <c r="N26" s="136">
        <f>$C26*VLOOKUP($A26,'Non-energy Multiplier'!$A$1:$AQ$44,COLUMN('Non-energy Multiplier'!N$1),0)</f>
        <v>0</v>
      </c>
      <c r="O26" s="136">
        <f>$C26*VLOOKUP($A26,'Non-energy Multiplier'!$A$1:$AQ$44,COLUMN('Non-energy Multiplier'!O$1),0)</f>
        <v>0</v>
      </c>
      <c r="P26" s="136">
        <f>$C26*VLOOKUP($A26,'Non-energy Multiplier'!$A$1:$AQ$44,COLUMN('Non-energy Multiplier'!P$1),0)</f>
        <v>0</v>
      </c>
      <c r="Q26" s="136">
        <f>$C26*VLOOKUP($A26,'Non-energy Multiplier'!$A$1:$AQ$44,COLUMN('Non-energy Multiplier'!Q$1),0)</f>
        <v>0</v>
      </c>
      <c r="R26" s="136">
        <f>$C26*VLOOKUP($A26,'Non-energy Multiplier'!$A$1:$AQ$44,COLUMN('Non-energy Multiplier'!R$1),0)</f>
        <v>0</v>
      </c>
      <c r="S26" s="136">
        <f>$C26*VLOOKUP($A26,'Non-energy Multiplier'!$A$1:$AQ$44,COLUMN('Non-energy Multiplier'!S$1),0)</f>
        <v>0</v>
      </c>
      <c r="T26" s="136">
        <f>$C26*VLOOKUP($A26,'Non-energy Multiplier'!$A$1:$AQ$44,COLUMN('Non-energy Multiplier'!T$1),0)</f>
        <v>0</v>
      </c>
      <c r="U26" s="136">
        <f>$C26*VLOOKUP($A26,'Non-energy Multiplier'!$A$1:$AQ$44,COLUMN('Non-energy Multiplier'!U$1),0)</f>
        <v>0</v>
      </c>
      <c r="V26" s="136">
        <f>$C26*VLOOKUP($A26,'Non-energy Multiplier'!$A$1:$AQ$44,COLUMN('Non-energy Multiplier'!V$1),0)</f>
        <v>0</v>
      </c>
      <c r="W26" s="136">
        <f>$C26*VLOOKUP($A26,'Non-energy Multiplier'!$A$1:$AQ$44,COLUMN('Non-energy Multiplier'!W$1),0)</f>
        <v>0</v>
      </c>
      <c r="X26" s="136">
        <f>$C26*VLOOKUP($A26,'Non-energy Multiplier'!$A$1:$AQ$44,COLUMN('Non-energy Multiplier'!X$1),0)</f>
        <v>0</v>
      </c>
      <c r="Y26" s="136">
        <f>$C26*VLOOKUP($A26,'Non-energy Multiplier'!$A$1:$AQ$44,COLUMN('Non-energy Multiplier'!Y$1),0)</f>
        <v>0</v>
      </c>
      <c r="Z26" s="136">
        <f>$C26*VLOOKUP($A26,'Non-energy Multiplier'!$A$1:$AQ$44,COLUMN('Non-energy Multiplier'!Z$1),0)</f>
        <v>0</v>
      </c>
      <c r="AA26" s="136">
        <f>$C26*VLOOKUP($A26,'Non-energy Multiplier'!$A$1:$AQ$44,COLUMN('Non-energy Multiplier'!AA$1),0)</f>
        <v>0</v>
      </c>
      <c r="AB26" s="136">
        <f>$C26*VLOOKUP($A26,'Non-energy Multiplier'!$A$1:$AQ$44,COLUMN('Non-energy Multiplier'!AB$1),0)</f>
        <v>0</v>
      </c>
      <c r="AC26" s="136">
        <f>$C26*VLOOKUP($A26,'Non-energy Multiplier'!$A$1:$AQ$44,COLUMN('Non-energy Multiplier'!AC$1),0)</f>
        <v>0</v>
      </c>
      <c r="AD26" s="136">
        <f>$C26*VLOOKUP($A26,'Non-energy Multiplier'!$A$1:$AQ$44,COLUMN('Non-energy Multiplier'!AD$1),0)</f>
        <v>0</v>
      </c>
      <c r="AE26" s="136">
        <f>$C26*VLOOKUP($A26,'Non-energy Multiplier'!$A$1:$AQ$44,COLUMN('Non-energy Multiplier'!AE$1),0)</f>
        <v>0</v>
      </c>
      <c r="AF26" s="136">
        <f>$C26*VLOOKUP($A26,'Non-energy Multiplier'!$A$1:$AQ$44,COLUMN('Non-energy Multiplier'!AF$1),0)</f>
        <v>0</v>
      </c>
      <c r="AG26" s="136">
        <f>$C26*VLOOKUP($A26,'Non-energy Multiplier'!$A$1:$AQ$44,COLUMN('Non-energy Multiplier'!AG$1),0)</f>
        <v>0</v>
      </c>
      <c r="AH26" s="136">
        <f>$C26*VLOOKUP($A26,'Non-energy Multiplier'!$A$1:$AQ$44,COLUMN('Non-energy Multiplier'!AH$1),0)</f>
        <v>0</v>
      </c>
      <c r="AI26" s="136">
        <f>$C26*VLOOKUP($A26,'Non-energy Multiplier'!$A$1:$AQ$44,COLUMN('Non-energy Multiplier'!AI$1),0)</f>
        <v>0</v>
      </c>
      <c r="AJ26" s="136">
        <f>$C26*VLOOKUP($A26,'Non-energy Multiplier'!$A$1:$AQ$44,COLUMN('Non-energy Multiplier'!AJ$1),0)</f>
        <v>0</v>
      </c>
      <c r="AK26" s="136">
        <f>$C26*VLOOKUP($A26,'Non-energy Multiplier'!$A$1:$AQ$44,COLUMN('Non-energy Multiplier'!AK$1),0)</f>
        <v>0</v>
      </c>
      <c r="AL26" s="136">
        <f>$C26*VLOOKUP($A26,'Non-energy Multiplier'!$A$1:$AQ$44,COLUMN('Non-energy Multiplier'!AL$1),0)</f>
        <v>0</v>
      </c>
      <c r="AM26" s="136">
        <f>$C26*VLOOKUP($A26,'Non-energy Multiplier'!$A$1:$AQ$44,COLUMN('Non-energy Multiplier'!AM$1),0)</f>
        <v>0</v>
      </c>
      <c r="AN26" s="136">
        <f>$C26*VLOOKUP($A26,'Non-energy Multiplier'!$A$1:$AQ$44,COLUMN('Non-energy Multiplier'!AN$1),0)</f>
        <v>0</v>
      </c>
      <c r="AO26" s="136">
        <f>$C26*VLOOKUP($A26,'Non-energy Multiplier'!$A$1:$AQ$44,COLUMN('Non-energy Multiplier'!AO$1),0)</f>
        <v>0</v>
      </c>
      <c r="AP26" s="136">
        <f>$C26*VLOOKUP($A26,'Non-energy Multiplier'!$A$1:$AQ$44,COLUMN('Non-energy Multiplier'!AP$1),0)</f>
        <v>0</v>
      </c>
      <c r="AQ26" s="136">
        <f>$C26*VLOOKUP($A26,'Non-energy Multiplier'!$A$1:$AQ$44,COLUMN('Non-energy Multiplier'!AQ$1),0)</f>
        <v>0</v>
      </c>
      <c r="AR26" s="136" t="str">
        <f>VLOOKUP($A26,'Sector Match'!$A$1:$B$43,2,0)</f>
        <v>rubber and plastic products 22</v>
      </c>
    </row>
    <row r="27" spans="1:44" x14ac:dyDescent="0.2">
      <c r="A27" s="12" t="s">
        <v>25</v>
      </c>
      <c r="B27" s="136">
        <f>'Non-energy Use 2019'!K140</f>
        <v>0</v>
      </c>
      <c r="C27" s="136">
        <f>'Non-energy Use 2020'!K139</f>
        <v>4396457147660.5142</v>
      </c>
      <c r="D27" s="136">
        <f>$C27*VLOOKUP($A27,'Non-energy Multiplier'!$A$1:$AQ$44,COLUMN('Non-energy Multiplier'!D$1),0)</f>
        <v>4406223325692.2461</v>
      </c>
      <c r="E27" s="136">
        <f>$C27*VLOOKUP($A27,'Non-energy Multiplier'!$A$1:$AQ$44,COLUMN('Non-energy Multiplier'!E$1),0)</f>
        <v>4415989503723.9775</v>
      </c>
      <c r="F27" s="136">
        <f>$C27*VLOOKUP($A27,'Non-energy Multiplier'!$A$1:$AQ$44,COLUMN('Non-energy Multiplier'!F$1),0)</f>
        <v>4425755681755.71</v>
      </c>
      <c r="G27" s="136">
        <f>$C27*VLOOKUP($A27,'Non-energy Multiplier'!$A$1:$AQ$44,COLUMN('Non-energy Multiplier'!G$1),0)</f>
        <v>4435521859787.4424</v>
      </c>
      <c r="H27" s="136">
        <f>$C27*VLOOKUP($A27,'Non-energy Multiplier'!$A$1:$AQ$44,COLUMN('Non-energy Multiplier'!H$1),0)</f>
        <v>4445288037819.1738</v>
      </c>
      <c r="I27" s="136">
        <f>$C27*VLOOKUP($A27,'Non-energy Multiplier'!$A$1:$AQ$44,COLUMN('Non-energy Multiplier'!I$1),0)</f>
        <v>4501650412628.9053</v>
      </c>
      <c r="J27" s="136">
        <f>$C27*VLOOKUP($A27,'Non-energy Multiplier'!$A$1:$AQ$44,COLUMN('Non-energy Multiplier'!J$1),0)</f>
        <v>4558012787438.6387</v>
      </c>
      <c r="K27" s="136">
        <f>$C27*VLOOKUP($A27,'Non-energy Multiplier'!$A$1:$AQ$44,COLUMN('Non-energy Multiplier'!K$1),0)</f>
        <v>4614375162248.3711</v>
      </c>
      <c r="L27" s="136">
        <f>$C27*VLOOKUP($A27,'Non-energy Multiplier'!$A$1:$AQ$44,COLUMN('Non-energy Multiplier'!L$1),0)</f>
        <v>4670737537058.1025</v>
      </c>
      <c r="M27" s="136">
        <f>$C27*VLOOKUP($A27,'Non-energy Multiplier'!$A$1:$AQ$44,COLUMN('Non-energy Multiplier'!M$1),0)</f>
        <v>4727099911867.835</v>
      </c>
      <c r="N27" s="136">
        <f>$C27*VLOOKUP($A27,'Non-energy Multiplier'!$A$1:$AQ$44,COLUMN('Non-energy Multiplier'!N$1),0)</f>
        <v>4673604124671.2764</v>
      </c>
      <c r="O27" s="136">
        <f>$C27*VLOOKUP($A27,'Non-energy Multiplier'!$A$1:$AQ$44,COLUMN('Non-energy Multiplier'!O$1),0)</f>
        <v>4620108337474.7168</v>
      </c>
      <c r="P27" s="136">
        <f>$C27*VLOOKUP($A27,'Non-energy Multiplier'!$A$1:$AQ$44,COLUMN('Non-energy Multiplier'!P$1),0)</f>
        <v>4566612550278.1572</v>
      </c>
      <c r="Q27" s="136">
        <f>$C27*VLOOKUP($A27,'Non-energy Multiplier'!$A$1:$AQ$44,COLUMN('Non-energy Multiplier'!Q$1),0)</f>
        <v>4513116763081.5986</v>
      </c>
      <c r="R27" s="136">
        <f>$C27*VLOOKUP($A27,'Non-energy Multiplier'!$A$1:$AQ$44,COLUMN('Non-energy Multiplier'!R$1),0)</f>
        <v>4459620975885.04</v>
      </c>
      <c r="S27" s="136">
        <f>$C27*VLOOKUP($A27,'Non-energy Multiplier'!$A$1:$AQ$44,COLUMN('Non-energy Multiplier'!S$1),0)</f>
        <v>4383261729029.7905</v>
      </c>
      <c r="T27" s="136">
        <f>$C27*VLOOKUP($A27,'Non-energy Multiplier'!$A$1:$AQ$44,COLUMN('Non-energy Multiplier'!T$1),0)</f>
        <v>4306902482174.5415</v>
      </c>
      <c r="U27" s="136">
        <f>$C27*VLOOKUP($A27,'Non-energy Multiplier'!$A$1:$AQ$44,COLUMN('Non-energy Multiplier'!U$1),0)</f>
        <v>4230543235319.293</v>
      </c>
      <c r="V27" s="136">
        <f>$C27*VLOOKUP($A27,'Non-energy Multiplier'!$A$1:$AQ$44,COLUMN('Non-energy Multiplier'!V$1),0)</f>
        <v>4154183988464.0435</v>
      </c>
      <c r="W27" s="136">
        <f>$C27*VLOOKUP($A27,'Non-energy Multiplier'!$A$1:$AQ$44,COLUMN('Non-energy Multiplier'!W$1),0)</f>
        <v>4077824741608.7944</v>
      </c>
      <c r="X27" s="136">
        <f>$C27*VLOOKUP($A27,'Non-energy Multiplier'!$A$1:$AQ$44,COLUMN('Non-energy Multiplier'!X$1),0)</f>
        <v>3973104280107.2725</v>
      </c>
      <c r="Y27" s="136">
        <f>$C27*VLOOKUP($A27,'Non-energy Multiplier'!$A$1:$AQ$44,COLUMN('Non-energy Multiplier'!Y$1),0)</f>
        <v>3868383818605.7505</v>
      </c>
      <c r="Z27" s="136">
        <f>$C27*VLOOKUP($A27,'Non-energy Multiplier'!$A$1:$AQ$44,COLUMN('Non-energy Multiplier'!Z$1),0)</f>
        <v>3763663357104.228</v>
      </c>
      <c r="AA27" s="136">
        <f>$C27*VLOOKUP($A27,'Non-energy Multiplier'!$A$1:$AQ$44,COLUMN('Non-energy Multiplier'!AA$1),0)</f>
        <v>3658942895602.7065</v>
      </c>
      <c r="AB27" s="136">
        <f>$C27*VLOOKUP($A27,'Non-energy Multiplier'!$A$1:$AQ$44,COLUMN('Non-energy Multiplier'!AB$1),0)</f>
        <v>3554222434101.1841</v>
      </c>
      <c r="AC27" s="136">
        <f>$C27*VLOOKUP($A27,'Non-energy Multiplier'!$A$1:$AQ$44,COLUMN('Non-energy Multiplier'!AC$1),0)</f>
        <v>3473362506210.7598</v>
      </c>
      <c r="AD27" s="136">
        <f>$C27*VLOOKUP($A27,'Non-energy Multiplier'!$A$1:$AQ$44,COLUMN('Non-energy Multiplier'!AD$1),0)</f>
        <v>3392502578320.3359</v>
      </c>
      <c r="AE27" s="136">
        <f>$C27*VLOOKUP($A27,'Non-energy Multiplier'!$A$1:$AQ$44,COLUMN('Non-energy Multiplier'!AE$1),0)</f>
        <v>3311642650429.9116</v>
      </c>
      <c r="AF27" s="136">
        <f>$C27*VLOOKUP($A27,'Non-energy Multiplier'!$A$1:$AQ$44,COLUMN('Non-energy Multiplier'!AF$1),0)</f>
        <v>3230782722539.4878</v>
      </c>
      <c r="AG27" s="136">
        <f>$C27*VLOOKUP($A27,'Non-energy Multiplier'!$A$1:$AQ$44,COLUMN('Non-energy Multiplier'!AG$1),0)</f>
        <v>3149922794649.0635</v>
      </c>
      <c r="AH27" s="136">
        <f>$C27*VLOOKUP($A27,'Non-energy Multiplier'!$A$1:$AQ$44,COLUMN('Non-energy Multiplier'!AH$1),0)</f>
        <v>3101287742970.4937</v>
      </c>
      <c r="AI27" s="136">
        <f>$C27*VLOOKUP($A27,'Non-energy Multiplier'!$A$1:$AQ$44,COLUMN('Non-energy Multiplier'!AI$1),0)</f>
        <v>3052652691291.9233</v>
      </c>
      <c r="AJ27" s="136">
        <f>$C27*VLOOKUP($A27,'Non-energy Multiplier'!$A$1:$AQ$44,COLUMN('Non-energy Multiplier'!AJ$1),0)</f>
        <v>3004017639613.3535</v>
      </c>
      <c r="AK27" s="136">
        <f>$C27*VLOOKUP($A27,'Non-energy Multiplier'!$A$1:$AQ$44,COLUMN('Non-energy Multiplier'!AK$1),0)</f>
        <v>2955382587934.7837</v>
      </c>
      <c r="AL27" s="136">
        <f>$C27*VLOOKUP($A27,'Non-energy Multiplier'!$A$1:$AQ$44,COLUMN('Non-energy Multiplier'!AL$1),0)</f>
        <v>2906747536256.2139</v>
      </c>
      <c r="AM27" s="136">
        <f>$C27*VLOOKUP($A27,'Non-energy Multiplier'!$A$1:$AQ$44,COLUMN('Non-energy Multiplier'!AM$1),0)</f>
        <v>2882465332537.1948</v>
      </c>
      <c r="AN27" s="136">
        <f>$C27*VLOOKUP($A27,'Non-energy Multiplier'!$A$1:$AQ$44,COLUMN('Non-energy Multiplier'!AN$1),0)</f>
        <v>2858183128818.1758</v>
      </c>
      <c r="AO27" s="136">
        <f>$C27*VLOOKUP($A27,'Non-energy Multiplier'!$A$1:$AQ$44,COLUMN('Non-energy Multiplier'!AO$1),0)</f>
        <v>2833900925099.1567</v>
      </c>
      <c r="AP27" s="136">
        <f>$C27*VLOOKUP($A27,'Non-energy Multiplier'!$A$1:$AQ$44,COLUMN('Non-energy Multiplier'!AP$1),0)</f>
        <v>2809618721380.1382</v>
      </c>
      <c r="AQ27" s="136">
        <f>$C27*VLOOKUP($A27,'Non-energy Multiplier'!$A$1:$AQ$44,COLUMN('Non-energy Multiplier'!AQ$1),0)</f>
        <v>2785336517661.1187</v>
      </c>
      <c r="AR27" s="136" t="str">
        <f>VLOOKUP($A27,'Sector Match'!$A$1:$B$43,2,0)</f>
        <v>cement and other nonmetallic minerals 239</v>
      </c>
    </row>
    <row r="28" spans="1:44" x14ac:dyDescent="0.2">
      <c r="A28" s="12" t="s">
        <v>26</v>
      </c>
      <c r="B28" s="136">
        <f>'Non-energy Use 2019'!K141</f>
        <v>0</v>
      </c>
      <c r="C28" s="136">
        <f>'Non-energy Use 2020'!K140</f>
        <v>0</v>
      </c>
      <c r="D28" s="136">
        <f>$C28*VLOOKUP($A28,'Non-energy Multiplier'!$A$1:$AQ$44,COLUMN('Non-energy Multiplier'!D$1),0)</f>
        <v>0</v>
      </c>
      <c r="E28" s="136">
        <f>$C28*VLOOKUP($A28,'Non-energy Multiplier'!$A$1:$AQ$44,COLUMN('Non-energy Multiplier'!E$1),0)</f>
        <v>0</v>
      </c>
      <c r="F28" s="136">
        <f>$C28*VLOOKUP($A28,'Non-energy Multiplier'!$A$1:$AQ$44,COLUMN('Non-energy Multiplier'!F$1),0)</f>
        <v>0</v>
      </c>
      <c r="G28" s="136">
        <f>$C28*VLOOKUP($A28,'Non-energy Multiplier'!$A$1:$AQ$44,COLUMN('Non-energy Multiplier'!G$1),0)</f>
        <v>0</v>
      </c>
      <c r="H28" s="136">
        <f>$C28*VLOOKUP($A28,'Non-energy Multiplier'!$A$1:$AQ$44,COLUMN('Non-energy Multiplier'!H$1),0)</f>
        <v>0</v>
      </c>
      <c r="I28" s="136">
        <f>$C28*VLOOKUP($A28,'Non-energy Multiplier'!$A$1:$AQ$44,COLUMN('Non-energy Multiplier'!I$1),0)</f>
        <v>0</v>
      </c>
      <c r="J28" s="136">
        <f>$C28*VLOOKUP($A28,'Non-energy Multiplier'!$A$1:$AQ$44,COLUMN('Non-energy Multiplier'!J$1),0)</f>
        <v>0</v>
      </c>
      <c r="K28" s="136">
        <f>$C28*VLOOKUP($A28,'Non-energy Multiplier'!$A$1:$AQ$44,COLUMN('Non-energy Multiplier'!K$1),0)</f>
        <v>0</v>
      </c>
      <c r="L28" s="136">
        <f>$C28*VLOOKUP($A28,'Non-energy Multiplier'!$A$1:$AQ$44,COLUMN('Non-energy Multiplier'!L$1),0)</f>
        <v>0</v>
      </c>
      <c r="M28" s="136">
        <f>$C28*VLOOKUP($A28,'Non-energy Multiplier'!$A$1:$AQ$44,COLUMN('Non-energy Multiplier'!M$1),0)</f>
        <v>0</v>
      </c>
      <c r="N28" s="136">
        <f>$C28*VLOOKUP($A28,'Non-energy Multiplier'!$A$1:$AQ$44,COLUMN('Non-energy Multiplier'!N$1),0)</f>
        <v>0</v>
      </c>
      <c r="O28" s="136">
        <f>$C28*VLOOKUP($A28,'Non-energy Multiplier'!$A$1:$AQ$44,COLUMN('Non-energy Multiplier'!O$1),0)</f>
        <v>0</v>
      </c>
      <c r="P28" s="136">
        <f>$C28*VLOOKUP($A28,'Non-energy Multiplier'!$A$1:$AQ$44,COLUMN('Non-energy Multiplier'!P$1),0)</f>
        <v>0</v>
      </c>
      <c r="Q28" s="136">
        <f>$C28*VLOOKUP($A28,'Non-energy Multiplier'!$A$1:$AQ$44,COLUMN('Non-energy Multiplier'!Q$1),0)</f>
        <v>0</v>
      </c>
      <c r="R28" s="136">
        <f>$C28*VLOOKUP($A28,'Non-energy Multiplier'!$A$1:$AQ$44,COLUMN('Non-energy Multiplier'!R$1),0)</f>
        <v>0</v>
      </c>
      <c r="S28" s="136">
        <f>$C28*VLOOKUP($A28,'Non-energy Multiplier'!$A$1:$AQ$44,COLUMN('Non-energy Multiplier'!S$1),0)</f>
        <v>0</v>
      </c>
      <c r="T28" s="136">
        <f>$C28*VLOOKUP($A28,'Non-energy Multiplier'!$A$1:$AQ$44,COLUMN('Non-energy Multiplier'!T$1),0)</f>
        <v>0</v>
      </c>
      <c r="U28" s="136">
        <f>$C28*VLOOKUP($A28,'Non-energy Multiplier'!$A$1:$AQ$44,COLUMN('Non-energy Multiplier'!U$1),0)</f>
        <v>0</v>
      </c>
      <c r="V28" s="136">
        <f>$C28*VLOOKUP($A28,'Non-energy Multiplier'!$A$1:$AQ$44,COLUMN('Non-energy Multiplier'!V$1),0)</f>
        <v>0</v>
      </c>
      <c r="W28" s="136">
        <f>$C28*VLOOKUP($A28,'Non-energy Multiplier'!$A$1:$AQ$44,COLUMN('Non-energy Multiplier'!W$1),0)</f>
        <v>0</v>
      </c>
      <c r="X28" s="136">
        <f>$C28*VLOOKUP($A28,'Non-energy Multiplier'!$A$1:$AQ$44,COLUMN('Non-energy Multiplier'!X$1),0)</f>
        <v>0</v>
      </c>
      <c r="Y28" s="136">
        <f>$C28*VLOOKUP($A28,'Non-energy Multiplier'!$A$1:$AQ$44,COLUMN('Non-energy Multiplier'!Y$1),0)</f>
        <v>0</v>
      </c>
      <c r="Z28" s="136">
        <f>$C28*VLOOKUP($A28,'Non-energy Multiplier'!$A$1:$AQ$44,COLUMN('Non-energy Multiplier'!Z$1),0)</f>
        <v>0</v>
      </c>
      <c r="AA28" s="136">
        <f>$C28*VLOOKUP($A28,'Non-energy Multiplier'!$A$1:$AQ$44,COLUMN('Non-energy Multiplier'!AA$1),0)</f>
        <v>0</v>
      </c>
      <c r="AB28" s="136">
        <f>$C28*VLOOKUP($A28,'Non-energy Multiplier'!$A$1:$AQ$44,COLUMN('Non-energy Multiplier'!AB$1),0)</f>
        <v>0</v>
      </c>
      <c r="AC28" s="136">
        <f>$C28*VLOOKUP($A28,'Non-energy Multiplier'!$A$1:$AQ$44,COLUMN('Non-energy Multiplier'!AC$1),0)</f>
        <v>0</v>
      </c>
      <c r="AD28" s="136">
        <f>$C28*VLOOKUP($A28,'Non-energy Multiplier'!$A$1:$AQ$44,COLUMN('Non-energy Multiplier'!AD$1),0)</f>
        <v>0</v>
      </c>
      <c r="AE28" s="136">
        <f>$C28*VLOOKUP($A28,'Non-energy Multiplier'!$A$1:$AQ$44,COLUMN('Non-energy Multiplier'!AE$1),0)</f>
        <v>0</v>
      </c>
      <c r="AF28" s="136">
        <f>$C28*VLOOKUP($A28,'Non-energy Multiplier'!$A$1:$AQ$44,COLUMN('Non-energy Multiplier'!AF$1),0)</f>
        <v>0</v>
      </c>
      <c r="AG28" s="136">
        <f>$C28*VLOOKUP($A28,'Non-energy Multiplier'!$A$1:$AQ$44,COLUMN('Non-energy Multiplier'!AG$1),0)</f>
        <v>0</v>
      </c>
      <c r="AH28" s="136">
        <f>$C28*VLOOKUP($A28,'Non-energy Multiplier'!$A$1:$AQ$44,COLUMN('Non-energy Multiplier'!AH$1),0)</f>
        <v>0</v>
      </c>
      <c r="AI28" s="136">
        <f>$C28*VLOOKUP($A28,'Non-energy Multiplier'!$A$1:$AQ$44,COLUMN('Non-energy Multiplier'!AI$1),0)</f>
        <v>0</v>
      </c>
      <c r="AJ28" s="136">
        <f>$C28*VLOOKUP($A28,'Non-energy Multiplier'!$A$1:$AQ$44,COLUMN('Non-energy Multiplier'!AJ$1),0)</f>
        <v>0</v>
      </c>
      <c r="AK28" s="136">
        <f>$C28*VLOOKUP($A28,'Non-energy Multiplier'!$A$1:$AQ$44,COLUMN('Non-energy Multiplier'!AK$1),0)</f>
        <v>0</v>
      </c>
      <c r="AL28" s="136">
        <f>$C28*VLOOKUP($A28,'Non-energy Multiplier'!$A$1:$AQ$44,COLUMN('Non-energy Multiplier'!AL$1),0)</f>
        <v>0</v>
      </c>
      <c r="AM28" s="136">
        <f>$C28*VLOOKUP($A28,'Non-energy Multiplier'!$A$1:$AQ$44,COLUMN('Non-energy Multiplier'!AM$1),0)</f>
        <v>0</v>
      </c>
      <c r="AN28" s="136">
        <f>$C28*VLOOKUP($A28,'Non-energy Multiplier'!$A$1:$AQ$44,COLUMN('Non-energy Multiplier'!AN$1),0)</f>
        <v>0</v>
      </c>
      <c r="AO28" s="136">
        <f>$C28*VLOOKUP($A28,'Non-energy Multiplier'!$A$1:$AQ$44,COLUMN('Non-energy Multiplier'!AO$1),0)</f>
        <v>0</v>
      </c>
      <c r="AP28" s="136">
        <f>$C28*VLOOKUP($A28,'Non-energy Multiplier'!$A$1:$AQ$44,COLUMN('Non-energy Multiplier'!AP$1),0)</f>
        <v>0</v>
      </c>
      <c r="AQ28" s="136">
        <f>$C28*VLOOKUP($A28,'Non-energy Multiplier'!$A$1:$AQ$44,COLUMN('Non-energy Multiplier'!AQ$1),0)</f>
        <v>0</v>
      </c>
      <c r="AR28" s="136" t="str">
        <f>VLOOKUP($A28,'Sector Match'!$A$1:$B$43,2,0)</f>
        <v>iron and steel 241</v>
      </c>
    </row>
    <row r="29" spans="1:44" x14ac:dyDescent="0.2">
      <c r="A29" s="12" t="s">
        <v>27</v>
      </c>
      <c r="B29" s="136">
        <f>'Non-energy Use 2019'!K142</f>
        <v>0</v>
      </c>
      <c r="C29" s="136">
        <f>'Non-energy Use 2020'!K141</f>
        <v>0</v>
      </c>
      <c r="D29" s="136">
        <f>$C29*VLOOKUP($A29,'Non-energy Multiplier'!$A$1:$AQ$44,COLUMN('Non-energy Multiplier'!D$1),0)</f>
        <v>0</v>
      </c>
      <c r="E29" s="136">
        <f>$C29*VLOOKUP($A29,'Non-energy Multiplier'!$A$1:$AQ$44,COLUMN('Non-energy Multiplier'!E$1),0)</f>
        <v>0</v>
      </c>
      <c r="F29" s="136">
        <f>$C29*VLOOKUP($A29,'Non-energy Multiplier'!$A$1:$AQ$44,COLUMN('Non-energy Multiplier'!F$1),0)</f>
        <v>0</v>
      </c>
      <c r="G29" s="136">
        <f>$C29*VLOOKUP($A29,'Non-energy Multiplier'!$A$1:$AQ$44,COLUMN('Non-energy Multiplier'!G$1),0)</f>
        <v>0</v>
      </c>
      <c r="H29" s="136">
        <f>$C29*VLOOKUP($A29,'Non-energy Multiplier'!$A$1:$AQ$44,COLUMN('Non-energy Multiplier'!H$1),0)</f>
        <v>0</v>
      </c>
      <c r="I29" s="136">
        <f>$C29*VLOOKUP($A29,'Non-energy Multiplier'!$A$1:$AQ$44,COLUMN('Non-energy Multiplier'!I$1),0)</f>
        <v>0</v>
      </c>
      <c r="J29" s="136">
        <f>$C29*VLOOKUP($A29,'Non-energy Multiplier'!$A$1:$AQ$44,COLUMN('Non-energy Multiplier'!J$1),0)</f>
        <v>0</v>
      </c>
      <c r="K29" s="136">
        <f>$C29*VLOOKUP($A29,'Non-energy Multiplier'!$A$1:$AQ$44,COLUMN('Non-energy Multiplier'!K$1),0)</f>
        <v>0</v>
      </c>
      <c r="L29" s="136">
        <f>$C29*VLOOKUP($A29,'Non-energy Multiplier'!$A$1:$AQ$44,COLUMN('Non-energy Multiplier'!L$1),0)</f>
        <v>0</v>
      </c>
      <c r="M29" s="136">
        <f>$C29*VLOOKUP($A29,'Non-energy Multiplier'!$A$1:$AQ$44,COLUMN('Non-energy Multiplier'!M$1),0)</f>
        <v>0</v>
      </c>
      <c r="N29" s="136">
        <f>$C29*VLOOKUP($A29,'Non-energy Multiplier'!$A$1:$AQ$44,COLUMN('Non-energy Multiplier'!N$1),0)</f>
        <v>0</v>
      </c>
      <c r="O29" s="136">
        <f>$C29*VLOOKUP($A29,'Non-energy Multiplier'!$A$1:$AQ$44,COLUMN('Non-energy Multiplier'!O$1),0)</f>
        <v>0</v>
      </c>
      <c r="P29" s="136">
        <f>$C29*VLOOKUP($A29,'Non-energy Multiplier'!$A$1:$AQ$44,COLUMN('Non-energy Multiplier'!P$1),0)</f>
        <v>0</v>
      </c>
      <c r="Q29" s="136">
        <f>$C29*VLOOKUP($A29,'Non-energy Multiplier'!$A$1:$AQ$44,COLUMN('Non-energy Multiplier'!Q$1),0)</f>
        <v>0</v>
      </c>
      <c r="R29" s="136">
        <f>$C29*VLOOKUP($A29,'Non-energy Multiplier'!$A$1:$AQ$44,COLUMN('Non-energy Multiplier'!R$1),0)</f>
        <v>0</v>
      </c>
      <c r="S29" s="136">
        <f>$C29*VLOOKUP($A29,'Non-energy Multiplier'!$A$1:$AQ$44,COLUMN('Non-energy Multiplier'!S$1),0)</f>
        <v>0</v>
      </c>
      <c r="T29" s="136">
        <f>$C29*VLOOKUP($A29,'Non-energy Multiplier'!$A$1:$AQ$44,COLUMN('Non-energy Multiplier'!T$1),0)</f>
        <v>0</v>
      </c>
      <c r="U29" s="136">
        <f>$C29*VLOOKUP($A29,'Non-energy Multiplier'!$A$1:$AQ$44,COLUMN('Non-energy Multiplier'!U$1),0)</f>
        <v>0</v>
      </c>
      <c r="V29" s="136">
        <f>$C29*VLOOKUP($A29,'Non-energy Multiplier'!$A$1:$AQ$44,COLUMN('Non-energy Multiplier'!V$1),0)</f>
        <v>0</v>
      </c>
      <c r="W29" s="136">
        <f>$C29*VLOOKUP($A29,'Non-energy Multiplier'!$A$1:$AQ$44,COLUMN('Non-energy Multiplier'!W$1),0)</f>
        <v>0</v>
      </c>
      <c r="X29" s="136">
        <f>$C29*VLOOKUP($A29,'Non-energy Multiplier'!$A$1:$AQ$44,COLUMN('Non-energy Multiplier'!X$1),0)</f>
        <v>0</v>
      </c>
      <c r="Y29" s="136">
        <f>$C29*VLOOKUP($A29,'Non-energy Multiplier'!$A$1:$AQ$44,COLUMN('Non-energy Multiplier'!Y$1),0)</f>
        <v>0</v>
      </c>
      <c r="Z29" s="136">
        <f>$C29*VLOOKUP($A29,'Non-energy Multiplier'!$A$1:$AQ$44,COLUMN('Non-energy Multiplier'!Z$1),0)</f>
        <v>0</v>
      </c>
      <c r="AA29" s="136">
        <f>$C29*VLOOKUP($A29,'Non-energy Multiplier'!$A$1:$AQ$44,COLUMN('Non-energy Multiplier'!AA$1),0)</f>
        <v>0</v>
      </c>
      <c r="AB29" s="136">
        <f>$C29*VLOOKUP($A29,'Non-energy Multiplier'!$A$1:$AQ$44,COLUMN('Non-energy Multiplier'!AB$1),0)</f>
        <v>0</v>
      </c>
      <c r="AC29" s="136">
        <f>$C29*VLOOKUP($A29,'Non-energy Multiplier'!$A$1:$AQ$44,COLUMN('Non-energy Multiplier'!AC$1),0)</f>
        <v>0</v>
      </c>
      <c r="AD29" s="136">
        <f>$C29*VLOOKUP($A29,'Non-energy Multiplier'!$A$1:$AQ$44,COLUMN('Non-energy Multiplier'!AD$1),0)</f>
        <v>0</v>
      </c>
      <c r="AE29" s="136">
        <f>$C29*VLOOKUP($A29,'Non-energy Multiplier'!$A$1:$AQ$44,COLUMN('Non-energy Multiplier'!AE$1),0)</f>
        <v>0</v>
      </c>
      <c r="AF29" s="136">
        <f>$C29*VLOOKUP($A29,'Non-energy Multiplier'!$A$1:$AQ$44,COLUMN('Non-energy Multiplier'!AF$1),0)</f>
        <v>0</v>
      </c>
      <c r="AG29" s="136">
        <f>$C29*VLOOKUP($A29,'Non-energy Multiplier'!$A$1:$AQ$44,COLUMN('Non-energy Multiplier'!AG$1),0)</f>
        <v>0</v>
      </c>
      <c r="AH29" s="136">
        <f>$C29*VLOOKUP($A29,'Non-energy Multiplier'!$A$1:$AQ$44,COLUMN('Non-energy Multiplier'!AH$1),0)</f>
        <v>0</v>
      </c>
      <c r="AI29" s="136">
        <f>$C29*VLOOKUP($A29,'Non-energy Multiplier'!$A$1:$AQ$44,COLUMN('Non-energy Multiplier'!AI$1),0)</f>
        <v>0</v>
      </c>
      <c r="AJ29" s="136">
        <f>$C29*VLOOKUP($A29,'Non-energy Multiplier'!$A$1:$AQ$44,COLUMN('Non-energy Multiplier'!AJ$1),0)</f>
        <v>0</v>
      </c>
      <c r="AK29" s="136">
        <f>$C29*VLOOKUP($A29,'Non-energy Multiplier'!$A$1:$AQ$44,COLUMN('Non-energy Multiplier'!AK$1),0)</f>
        <v>0</v>
      </c>
      <c r="AL29" s="136">
        <f>$C29*VLOOKUP($A29,'Non-energy Multiplier'!$A$1:$AQ$44,COLUMN('Non-energy Multiplier'!AL$1),0)</f>
        <v>0</v>
      </c>
      <c r="AM29" s="136">
        <f>$C29*VLOOKUP($A29,'Non-energy Multiplier'!$A$1:$AQ$44,COLUMN('Non-energy Multiplier'!AM$1),0)</f>
        <v>0</v>
      </c>
      <c r="AN29" s="136">
        <f>$C29*VLOOKUP($A29,'Non-energy Multiplier'!$A$1:$AQ$44,COLUMN('Non-energy Multiplier'!AN$1),0)</f>
        <v>0</v>
      </c>
      <c r="AO29" s="136">
        <f>$C29*VLOOKUP($A29,'Non-energy Multiplier'!$A$1:$AQ$44,COLUMN('Non-energy Multiplier'!AO$1),0)</f>
        <v>0</v>
      </c>
      <c r="AP29" s="136">
        <f>$C29*VLOOKUP($A29,'Non-energy Multiplier'!$A$1:$AQ$44,COLUMN('Non-energy Multiplier'!AP$1),0)</f>
        <v>0</v>
      </c>
      <c r="AQ29" s="136">
        <f>$C29*VLOOKUP($A29,'Non-energy Multiplier'!$A$1:$AQ$44,COLUMN('Non-energy Multiplier'!AQ$1),0)</f>
        <v>0</v>
      </c>
      <c r="AR29" s="136" t="str">
        <f>VLOOKUP($A29,'Sector Match'!$A$1:$B$43,2,0)</f>
        <v>other metals 242</v>
      </c>
    </row>
    <row r="30" spans="1:44" x14ac:dyDescent="0.2">
      <c r="A30" s="12" t="s">
        <v>28</v>
      </c>
      <c r="B30" s="136">
        <f>'Non-energy Use 2019'!K143</f>
        <v>0</v>
      </c>
      <c r="C30" s="136">
        <f>'Non-energy Use 2020'!K142</f>
        <v>0</v>
      </c>
      <c r="D30" s="136">
        <f>$C30*VLOOKUP($A30,'Non-energy Multiplier'!$A$1:$AQ$44,COLUMN('Non-energy Multiplier'!D$1),0)</f>
        <v>0</v>
      </c>
      <c r="E30" s="136">
        <f>$C30*VLOOKUP($A30,'Non-energy Multiplier'!$A$1:$AQ$44,COLUMN('Non-energy Multiplier'!E$1),0)</f>
        <v>0</v>
      </c>
      <c r="F30" s="136">
        <f>$C30*VLOOKUP($A30,'Non-energy Multiplier'!$A$1:$AQ$44,COLUMN('Non-energy Multiplier'!F$1),0)</f>
        <v>0</v>
      </c>
      <c r="G30" s="136">
        <f>$C30*VLOOKUP($A30,'Non-energy Multiplier'!$A$1:$AQ$44,COLUMN('Non-energy Multiplier'!G$1),0)</f>
        <v>0</v>
      </c>
      <c r="H30" s="136">
        <f>$C30*VLOOKUP($A30,'Non-energy Multiplier'!$A$1:$AQ$44,COLUMN('Non-energy Multiplier'!H$1),0)</f>
        <v>0</v>
      </c>
      <c r="I30" s="136">
        <f>$C30*VLOOKUP($A30,'Non-energy Multiplier'!$A$1:$AQ$44,COLUMN('Non-energy Multiplier'!I$1),0)</f>
        <v>0</v>
      </c>
      <c r="J30" s="136">
        <f>$C30*VLOOKUP($A30,'Non-energy Multiplier'!$A$1:$AQ$44,COLUMN('Non-energy Multiplier'!J$1),0)</f>
        <v>0</v>
      </c>
      <c r="K30" s="136">
        <f>$C30*VLOOKUP($A30,'Non-energy Multiplier'!$A$1:$AQ$44,COLUMN('Non-energy Multiplier'!K$1),0)</f>
        <v>0</v>
      </c>
      <c r="L30" s="136">
        <f>$C30*VLOOKUP($A30,'Non-energy Multiplier'!$A$1:$AQ$44,COLUMN('Non-energy Multiplier'!L$1),0)</f>
        <v>0</v>
      </c>
      <c r="M30" s="136">
        <f>$C30*VLOOKUP($A30,'Non-energy Multiplier'!$A$1:$AQ$44,COLUMN('Non-energy Multiplier'!M$1),0)</f>
        <v>0</v>
      </c>
      <c r="N30" s="136">
        <f>$C30*VLOOKUP($A30,'Non-energy Multiplier'!$A$1:$AQ$44,COLUMN('Non-energy Multiplier'!N$1),0)</f>
        <v>0</v>
      </c>
      <c r="O30" s="136">
        <f>$C30*VLOOKUP($A30,'Non-energy Multiplier'!$A$1:$AQ$44,COLUMN('Non-energy Multiplier'!O$1),0)</f>
        <v>0</v>
      </c>
      <c r="P30" s="136">
        <f>$C30*VLOOKUP($A30,'Non-energy Multiplier'!$A$1:$AQ$44,COLUMN('Non-energy Multiplier'!P$1),0)</f>
        <v>0</v>
      </c>
      <c r="Q30" s="136">
        <f>$C30*VLOOKUP($A30,'Non-energy Multiplier'!$A$1:$AQ$44,COLUMN('Non-energy Multiplier'!Q$1),0)</f>
        <v>0</v>
      </c>
      <c r="R30" s="136">
        <f>$C30*VLOOKUP($A30,'Non-energy Multiplier'!$A$1:$AQ$44,COLUMN('Non-energy Multiplier'!R$1),0)</f>
        <v>0</v>
      </c>
      <c r="S30" s="136">
        <f>$C30*VLOOKUP($A30,'Non-energy Multiplier'!$A$1:$AQ$44,COLUMN('Non-energy Multiplier'!S$1),0)</f>
        <v>0</v>
      </c>
      <c r="T30" s="136">
        <f>$C30*VLOOKUP($A30,'Non-energy Multiplier'!$A$1:$AQ$44,COLUMN('Non-energy Multiplier'!T$1),0)</f>
        <v>0</v>
      </c>
      <c r="U30" s="136">
        <f>$C30*VLOOKUP($A30,'Non-energy Multiplier'!$A$1:$AQ$44,COLUMN('Non-energy Multiplier'!U$1),0)</f>
        <v>0</v>
      </c>
      <c r="V30" s="136">
        <f>$C30*VLOOKUP($A30,'Non-energy Multiplier'!$A$1:$AQ$44,COLUMN('Non-energy Multiplier'!V$1),0)</f>
        <v>0</v>
      </c>
      <c r="W30" s="136">
        <f>$C30*VLOOKUP($A30,'Non-energy Multiplier'!$A$1:$AQ$44,COLUMN('Non-energy Multiplier'!W$1),0)</f>
        <v>0</v>
      </c>
      <c r="X30" s="136">
        <f>$C30*VLOOKUP($A30,'Non-energy Multiplier'!$A$1:$AQ$44,COLUMN('Non-energy Multiplier'!X$1),0)</f>
        <v>0</v>
      </c>
      <c r="Y30" s="136">
        <f>$C30*VLOOKUP($A30,'Non-energy Multiplier'!$A$1:$AQ$44,COLUMN('Non-energy Multiplier'!Y$1),0)</f>
        <v>0</v>
      </c>
      <c r="Z30" s="136">
        <f>$C30*VLOOKUP($A30,'Non-energy Multiplier'!$A$1:$AQ$44,COLUMN('Non-energy Multiplier'!Z$1),0)</f>
        <v>0</v>
      </c>
      <c r="AA30" s="136">
        <f>$C30*VLOOKUP($A30,'Non-energy Multiplier'!$A$1:$AQ$44,COLUMN('Non-energy Multiplier'!AA$1),0)</f>
        <v>0</v>
      </c>
      <c r="AB30" s="136">
        <f>$C30*VLOOKUP($A30,'Non-energy Multiplier'!$A$1:$AQ$44,COLUMN('Non-energy Multiplier'!AB$1),0)</f>
        <v>0</v>
      </c>
      <c r="AC30" s="136">
        <f>$C30*VLOOKUP($A30,'Non-energy Multiplier'!$A$1:$AQ$44,COLUMN('Non-energy Multiplier'!AC$1),0)</f>
        <v>0</v>
      </c>
      <c r="AD30" s="136">
        <f>$C30*VLOOKUP($A30,'Non-energy Multiplier'!$A$1:$AQ$44,COLUMN('Non-energy Multiplier'!AD$1),0)</f>
        <v>0</v>
      </c>
      <c r="AE30" s="136">
        <f>$C30*VLOOKUP($A30,'Non-energy Multiplier'!$A$1:$AQ$44,COLUMN('Non-energy Multiplier'!AE$1),0)</f>
        <v>0</v>
      </c>
      <c r="AF30" s="136">
        <f>$C30*VLOOKUP($A30,'Non-energy Multiplier'!$A$1:$AQ$44,COLUMN('Non-energy Multiplier'!AF$1),0)</f>
        <v>0</v>
      </c>
      <c r="AG30" s="136">
        <f>$C30*VLOOKUP($A30,'Non-energy Multiplier'!$A$1:$AQ$44,COLUMN('Non-energy Multiplier'!AG$1),0)</f>
        <v>0</v>
      </c>
      <c r="AH30" s="136">
        <f>$C30*VLOOKUP($A30,'Non-energy Multiplier'!$A$1:$AQ$44,COLUMN('Non-energy Multiplier'!AH$1),0)</f>
        <v>0</v>
      </c>
      <c r="AI30" s="136">
        <f>$C30*VLOOKUP($A30,'Non-energy Multiplier'!$A$1:$AQ$44,COLUMN('Non-energy Multiplier'!AI$1),0)</f>
        <v>0</v>
      </c>
      <c r="AJ30" s="136">
        <f>$C30*VLOOKUP($A30,'Non-energy Multiplier'!$A$1:$AQ$44,COLUMN('Non-energy Multiplier'!AJ$1),0)</f>
        <v>0</v>
      </c>
      <c r="AK30" s="136">
        <f>$C30*VLOOKUP($A30,'Non-energy Multiplier'!$A$1:$AQ$44,COLUMN('Non-energy Multiplier'!AK$1),0)</f>
        <v>0</v>
      </c>
      <c r="AL30" s="136">
        <f>$C30*VLOOKUP($A30,'Non-energy Multiplier'!$A$1:$AQ$44,COLUMN('Non-energy Multiplier'!AL$1),0)</f>
        <v>0</v>
      </c>
      <c r="AM30" s="136">
        <f>$C30*VLOOKUP($A30,'Non-energy Multiplier'!$A$1:$AQ$44,COLUMN('Non-energy Multiplier'!AM$1),0)</f>
        <v>0</v>
      </c>
      <c r="AN30" s="136">
        <f>$C30*VLOOKUP($A30,'Non-energy Multiplier'!$A$1:$AQ$44,COLUMN('Non-energy Multiplier'!AN$1),0)</f>
        <v>0</v>
      </c>
      <c r="AO30" s="136">
        <f>$C30*VLOOKUP($A30,'Non-energy Multiplier'!$A$1:$AQ$44,COLUMN('Non-energy Multiplier'!AO$1),0)</f>
        <v>0</v>
      </c>
      <c r="AP30" s="136">
        <f>$C30*VLOOKUP($A30,'Non-energy Multiplier'!$A$1:$AQ$44,COLUMN('Non-energy Multiplier'!AP$1),0)</f>
        <v>0</v>
      </c>
      <c r="AQ30" s="136">
        <f>$C30*VLOOKUP($A30,'Non-energy Multiplier'!$A$1:$AQ$44,COLUMN('Non-energy Multiplier'!AQ$1),0)</f>
        <v>0</v>
      </c>
      <c r="AR30" s="136" t="str">
        <f>VLOOKUP($A30,'Sector Match'!$A$1:$B$43,2,0)</f>
        <v>metal products except machinery and vehicles 25</v>
      </c>
    </row>
    <row r="31" spans="1:44" x14ac:dyDescent="0.2">
      <c r="A31" s="12" t="s">
        <v>29</v>
      </c>
      <c r="B31" s="136">
        <f>'Non-energy Use 2019'!K144</f>
        <v>0</v>
      </c>
      <c r="C31" s="136">
        <f>'Non-energy Use 2020'!K143</f>
        <v>0</v>
      </c>
      <c r="D31" s="136">
        <f>$C31*VLOOKUP($A31,'Non-energy Multiplier'!$A$1:$AQ$44,COLUMN('Non-energy Multiplier'!D$1),0)</f>
        <v>0</v>
      </c>
      <c r="E31" s="136">
        <f>$C31*VLOOKUP($A31,'Non-energy Multiplier'!$A$1:$AQ$44,COLUMN('Non-energy Multiplier'!E$1),0)</f>
        <v>0</v>
      </c>
      <c r="F31" s="136">
        <f>$C31*VLOOKUP($A31,'Non-energy Multiplier'!$A$1:$AQ$44,COLUMN('Non-energy Multiplier'!F$1),0)</f>
        <v>0</v>
      </c>
      <c r="G31" s="136">
        <f>$C31*VLOOKUP($A31,'Non-energy Multiplier'!$A$1:$AQ$44,COLUMN('Non-energy Multiplier'!G$1),0)</f>
        <v>0</v>
      </c>
      <c r="H31" s="136">
        <f>$C31*VLOOKUP($A31,'Non-energy Multiplier'!$A$1:$AQ$44,COLUMN('Non-energy Multiplier'!H$1),0)</f>
        <v>0</v>
      </c>
      <c r="I31" s="136">
        <f>$C31*VLOOKUP($A31,'Non-energy Multiplier'!$A$1:$AQ$44,COLUMN('Non-energy Multiplier'!I$1),0)</f>
        <v>0</v>
      </c>
      <c r="J31" s="136">
        <f>$C31*VLOOKUP($A31,'Non-energy Multiplier'!$A$1:$AQ$44,COLUMN('Non-energy Multiplier'!J$1),0)</f>
        <v>0</v>
      </c>
      <c r="K31" s="136">
        <f>$C31*VLOOKUP($A31,'Non-energy Multiplier'!$A$1:$AQ$44,COLUMN('Non-energy Multiplier'!K$1),0)</f>
        <v>0</v>
      </c>
      <c r="L31" s="136">
        <f>$C31*VLOOKUP($A31,'Non-energy Multiplier'!$A$1:$AQ$44,COLUMN('Non-energy Multiplier'!L$1),0)</f>
        <v>0</v>
      </c>
      <c r="M31" s="136">
        <f>$C31*VLOOKUP($A31,'Non-energy Multiplier'!$A$1:$AQ$44,COLUMN('Non-energy Multiplier'!M$1),0)</f>
        <v>0</v>
      </c>
      <c r="N31" s="136">
        <f>$C31*VLOOKUP($A31,'Non-energy Multiplier'!$A$1:$AQ$44,COLUMN('Non-energy Multiplier'!N$1),0)</f>
        <v>0</v>
      </c>
      <c r="O31" s="136">
        <f>$C31*VLOOKUP($A31,'Non-energy Multiplier'!$A$1:$AQ$44,COLUMN('Non-energy Multiplier'!O$1),0)</f>
        <v>0</v>
      </c>
      <c r="P31" s="136">
        <f>$C31*VLOOKUP($A31,'Non-energy Multiplier'!$A$1:$AQ$44,COLUMN('Non-energy Multiplier'!P$1),0)</f>
        <v>0</v>
      </c>
      <c r="Q31" s="136">
        <f>$C31*VLOOKUP($A31,'Non-energy Multiplier'!$A$1:$AQ$44,COLUMN('Non-energy Multiplier'!Q$1),0)</f>
        <v>0</v>
      </c>
      <c r="R31" s="136">
        <f>$C31*VLOOKUP($A31,'Non-energy Multiplier'!$A$1:$AQ$44,COLUMN('Non-energy Multiplier'!R$1),0)</f>
        <v>0</v>
      </c>
      <c r="S31" s="136">
        <f>$C31*VLOOKUP($A31,'Non-energy Multiplier'!$A$1:$AQ$44,COLUMN('Non-energy Multiplier'!S$1),0)</f>
        <v>0</v>
      </c>
      <c r="T31" s="136">
        <f>$C31*VLOOKUP($A31,'Non-energy Multiplier'!$A$1:$AQ$44,COLUMN('Non-energy Multiplier'!T$1),0)</f>
        <v>0</v>
      </c>
      <c r="U31" s="136">
        <f>$C31*VLOOKUP($A31,'Non-energy Multiplier'!$A$1:$AQ$44,COLUMN('Non-energy Multiplier'!U$1),0)</f>
        <v>0</v>
      </c>
      <c r="V31" s="136">
        <f>$C31*VLOOKUP($A31,'Non-energy Multiplier'!$A$1:$AQ$44,COLUMN('Non-energy Multiplier'!V$1),0)</f>
        <v>0</v>
      </c>
      <c r="W31" s="136">
        <f>$C31*VLOOKUP($A31,'Non-energy Multiplier'!$A$1:$AQ$44,COLUMN('Non-energy Multiplier'!W$1),0)</f>
        <v>0</v>
      </c>
      <c r="X31" s="136">
        <f>$C31*VLOOKUP($A31,'Non-energy Multiplier'!$A$1:$AQ$44,COLUMN('Non-energy Multiplier'!X$1),0)</f>
        <v>0</v>
      </c>
      <c r="Y31" s="136">
        <f>$C31*VLOOKUP($A31,'Non-energy Multiplier'!$A$1:$AQ$44,COLUMN('Non-energy Multiplier'!Y$1),0)</f>
        <v>0</v>
      </c>
      <c r="Z31" s="136">
        <f>$C31*VLOOKUP($A31,'Non-energy Multiplier'!$A$1:$AQ$44,COLUMN('Non-energy Multiplier'!Z$1),0)</f>
        <v>0</v>
      </c>
      <c r="AA31" s="136">
        <f>$C31*VLOOKUP($A31,'Non-energy Multiplier'!$A$1:$AQ$44,COLUMN('Non-energy Multiplier'!AA$1),0)</f>
        <v>0</v>
      </c>
      <c r="AB31" s="136">
        <f>$C31*VLOOKUP($A31,'Non-energy Multiplier'!$A$1:$AQ$44,COLUMN('Non-energy Multiplier'!AB$1),0)</f>
        <v>0</v>
      </c>
      <c r="AC31" s="136">
        <f>$C31*VLOOKUP($A31,'Non-energy Multiplier'!$A$1:$AQ$44,COLUMN('Non-energy Multiplier'!AC$1),0)</f>
        <v>0</v>
      </c>
      <c r="AD31" s="136">
        <f>$C31*VLOOKUP($A31,'Non-energy Multiplier'!$A$1:$AQ$44,COLUMN('Non-energy Multiplier'!AD$1),0)</f>
        <v>0</v>
      </c>
      <c r="AE31" s="136">
        <f>$C31*VLOOKUP($A31,'Non-energy Multiplier'!$A$1:$AQ$44,COLUMN('Non-energy Multiplier'!AE$1),0)</f>
        <v>0</v>
      </c>
      <c r="AF31" s="136">
        <f>$C31*VLOOKUP($A31,'Non-energy Multiplier'!$A$1:$AQ$44,COLUMN('Non-energy Multiplier'!AF$1),0)</f>
        <v>0</v>
      </c>
      <c r="AG31" s="136">
        <f>$C31*VLOOKUP($A31,'Non-energy Multiplier'!$A$1:$AQ$44,COLUMN('Non-energy Multiplier'!AG$1),0)</f>
        <v>0</v>
      </c>
      <c r="AH31" s="136">
        <f>$C31*VLOOKUP($A31,'Non-energy Multiplier'!$A$1:$AQ$44,COLUMN('Non-energy Multiplier'!AH$1),0)</f>
        <v>0</v>
      </c>
      <c r="AI31" s="136">
        <f>$C31*VLOOKUP($A31,'Non-energy Multiplier'!$A$1:$AQ$44,COLUMN('Non-energy Multiplier'!AI$1),0)</f>
        <v>0</v>
      </c>
      <c r="AJ31" s="136">
        <f>$C31*VLOOKUP($A31,'Non-energy Multiplier'!$A$1:$AQ$44,COLUMN('Non-energy Multiplier'!AJ$1),0)</f>
        <v>0</v>
      </c>
      <c r="AK31" s="136">
        <f>$C31*VLOOKUP($A31,'Non-energy Multiplier'!$A$1:$AQ$44,COLUMN('Non-energy Multiplier'!AK$1),0)</f>
        <v>0</v>
      </c>
      <c r="AL31" s="136">
        <f>$C31*VLOOKUP($A31,'Non-energy Multiplier'!$A$1:$AQ$44,COLUMN('Non-energy Multiplier'!AL$1),0)</f>
        <v>0</v>
      </c>
      <c r="AM31" s="136">
        <f>$C31*VLOOKUP($A31,'Non-energy Multiplier'!$A$1:$AQ$44,COLUMN('Non-energy Multiplier'!AM$1),0)</f>
        <v>0</v>
      </c>
      <c r="AN31" s="136">
        <f>$C31*VLOOKUP($A31,'Non-energy Multiplier'!$A$1:$AQ$44,COLUMN('Non-energy Multiplier'!AN$1),0)</f>
        <v>0</v>
      </c>
      <c r="AO31" s="136">
        <f>$C31*VLOOKUP($A31,'Non-energy Multiplier'!$A$1:$AQ$44,COLUMN('Non-energy Multiplier'!AO$1),0)</f>
        <v>0</v>
      </c>
      <c r="AP31" s="136">
        <f>$C31*VLOOKUP($A31,'Non-energy Multiplier'!$A$1:$AQ$44,COLUMN('Non-energy Multiplier'!AP$1),0)</f>
        <v>0</v>
      </c>
      <c r="AQ31" s="136">
        <f>$C31*VLOOKUP($A31,'Non-energy Multiplier'!$A$1:$AQ$44,COLUMN('Non-energy Multiplier'!AQ$1),0)</f>
        <v>0</v>
      </c>
      <c r="AR31" s="136" t="str">
        <f>VLOOKUP($A31,'Sector Match'!$A$1:$B$43,2,0)</f>
        <v>other manufacturing 31T33</v>
      </c>
    </row>
    <row r="32" spans="1:44" x14ac:dyDescent="0.2">
      <c r="A32" s="12" t="s">
        <v>30</v>
      </c>
      <c r="B32" s="136">
        <f>'Non-energy Use 2019'!K145</f>
        <v>0</v>
      </c>
      <c r="C32" s="136">
        <f>'Non-energy Use 2020'!K144</f>
        <v>0</v>
      </c>
      <c r="D32" s="136">
        <f>$C32*VLOOKUP($A32,'Non-energy Multiplier'!$A$1:$AQ$44,COLUMN('Non-energy Multiplier'!D$1),0)</f>
        <v>0</v>
      </c>
      <c r="E32" s="136">
        <f>$C32*VLOOKUP($A32,'Non-energy Multiplier'!$A$1:$AQ$44,COLUMN('Non-energy Multiplier'!E$1),0)</f>
        <v>0</v>
      </c>
      <c r="F32" s="136">
        <f>$C32*VLOOKUP($A32,'Non-energy Multiplier'!$A$1:$AQ$44,COLUMN('Non-energy Multiplier'!F$1),0)</f>
        <v>0</v>
      </c>
      <c r="G32" s="136">
        <f>$C32*VLOOKUP($A32,'Non-energy Multiplier'!$A$1:$AQ$44,COLUMN('Non-energy Multiplier'!G$1),0)</f>
        <v>0</v>
      </c>
      <c r="H32" s="136">
        <f>$C32*VLOOKUP($A32,'Non-energy Multiplier'!$A$1:$AQ$44,COLUMN('Non-energy Multiplier'!H$1),0)</f>
        <v>0</v>
      </c>
      <c r="I32" s="136">
        <f>$C32*VLOOKUP($A32,'Non-energy Multiplier'!$A$1:$AQ$44,COLUMN('Non-energy Multiplier'!I$1),0)</f>
        <v>0</v>
      </c>
      <c r="J32" s="136">
        <f>$C32*VLOOKUP($A32,'Non-energy Multiplier'!$A$1:$AQ$44,COLUMN('Non-energy Multiplier'!J$1),0)</f>
        <v>0</v>
      </c>
      <c r="K32" s="136">
        <f>$C32*VLOOKUP($A32,'Non-energy Multiplier'!$A$1:$AQ$44,COLUMN('Non-energy Multiplier'!K$1),0)</f>
        <v>0</v>
      </c>
      <c r="L32" s="136">
        <f>$C32*VLOOKUP($A32,'Non-energy Multiplier'!$A$1:$AQ$44,COLUMN('Non-energy Multiplier'!L$1),0)</f>
        <v>0</v>
      </c>
      <c r="M32" s="136">
        <f>$C32*VLOOKUP($A32,'Non-energy Multiplier'!$A$1:$AQ$44,COLUMN('Non-energy Multiplier'!M$1),0)</f>
        <v>0</v>
      </c>
      <c r="N32" s="136">
        <f>$C32*VLOOKUP($A32,'Non-energy Multiplier'!$A$1:$AQ$44,COLUMN('Non-energy Multiplier'!N$1),0)</f>
        <v>0</v>
      </c>
      <c r="O32" s="136">
        <f>$C32*VLOOKUP($A32,'Non-energy Multiplier'!$A$1:$AQ$44,COLUMN('Non-energy Multiplier'!O$1),0)</f>
        <v>0</v>
      </c>
      <c r="P32" s="136">
        <f>$C32*VLOOKUP($A32,'Non-energy Multiplier'!$A$1:$AQ$44,COLUMN('Non-energy Multiplier'!P$1),0)</f>
        <v>0</v>
      </c>
      <c r="Q32" s="136">
        <f>$C32*VLOOKUP($A32,'Non-energy Multiplier'!$A$1:$AQ$44,COLUMN('Non-energy Multiplier'!Q$1),0)</f>
        <v>0</v>
      </c>
      <c r="R32" s="136">
        <f>$C32*VLOOKUP($A32,'Non-energy Multiplier'!$A$1:$AQ$44,COLUMN('Non-energy Multiplier'!R$1),0)</f>
        <v>0</v>
      </c>
      <c r="S32" s="136">
        <f>$C32*VLOOKUP($A32,'Non-energy Multiplier'!$A$1:$AQ$44,COLUMN('Non-energy Multiplier'!S$1),0)</f>
        <v>0</v>
      </c>
      <c r="T32" s="136">
        <f>$C32*VLOOKUP($A32,'Non-energy Multiplier'!$A$1:$AQ$44,COLUMN('Non-energy Multiplier'!T$1),0)</f>
        <v>0</v>
      </c>
      <c r="U32" s="136">
        <f>$C32*VLOOKUP($A32,'Non-energy Multiplier'!$A$1:$AQ$44,COLUMN('Non-energy Multiplier'!U$1),0)</f>
        <v>0</v>
      </c>
      <c r="V32" s="136">
        <f>$C32*VLOOKUP($A32,'Non-energy Multiplier'!$A$1:$AQ$44,COLUMN('Non-energy Multiplier'!V$1),0)</f>
        <v>0</v>
      </c>
      <c r="W32" s="136">
        <f>$C32*VLOOKUP($A32,'Non-energy Multiplier'!$A$1:$AQ$44,COLUMN('Non-energy Multiplier'!W$1),0)</f>
        <v>0</v>
      </c>
      <c r="X32" s="136">
        <f>$C32*VLOOKUP($A32,'Non-energy Multiplier'!$A$1:$AQ$44,COLUMN('Non-energy Multiplier'!X$1),0)</f>
        <v>0</v>
      </c>
      <c r="Y32" s="136">
        <f>$C32*VLOOKUP($A32,'Non-energy Multiplier'!$A$1:$AQ$44,COLUMN('Non-energy Multiplier'!Y$1),0)</f>
        <v>0</v>
      </c>
      <c r="Z32" s="136">
        <f>$C32*VLOOKUP($A32,'Non-energy Multiplier'!$A$1:$AQ$44,COLUMN('Non-energy Multiplier'!Z$1),0)</f>
        <v>0</v>
      </c>
      <c r="AA32" s="136">
        <f>$C32*VLOOKUP($A32,'Non-energy Multiplier'!$A$1:$AQ$44,COLUMN('Non-energy Multiplier'!AA$1),0)</f>
        <v>0</v>
      </c>
      <c r="AB32" s="136">
        <f>$C32*VLOOKUP($A32,'Non-energy Multiplier'!$A$1:$AQ$44,COLUMN('Non-energy Multiplier'!AB$1),0)</f>
        <v>0</v>
      </c>
      <c r="AC32" s="136">
        <f>$C32*VLOOKUP($A32,'Non-energy Multiplier'!$A$1:$AQ$44,COLUMN('Non-energy Multiplier'!AC$1),0)</f>
        <v>0</v>
      </c>
      <c r="AD32" s="136">
        <f>$C32*VLOOKUP($A32,'Non-energy Multiplier'!$A$1:$AQ$44,COLUMN('Non-energy Multiplier'!AD$1),0)</f>
        <v>0</v>
      </c>
      <c r="AE32" s="136">
        <f>$C32*VLOOKUP($A32,'Non-energy Multiplier'!$A$1:$AQ$44,COLUMN('Non-energy Multiplier'!AE$1),0)</f>
        <v>0</v>
      </c>
      <c r="AF32" s="136">
        <f>$C32*VLOOKUP($A32,'Non-energy Multiplier'!$A$1:$AQ$44,COLUMN('Non-energy Multiplier'!AF$1),0)</f>
        <v>0</v>
      </c>
      <c r="AG32" s="136">
        <f>$C32*VLOOKUP($A32,'Non-energy Multiplier'!$A$1:$AQ$44,COLUMN('Non-energy Multiplier'!AG$1),0)</f>
        <v>0</v>
      </c>
      <c r="AH32" s="136">
        <f>$C32*VLOOKUP($A32,'Non-energy Multiplier'!$A$1:$AQ$44,COLUMN('Non-energy Multiplier'!AH$1),0)</f>
        <v>0</v>
      </c>
      <c r="AI32" s="136">
        <f>$C32*VLOOKUP($A32,'Non-energy Multiplier'!$A$1:$AQ$44,COLUMN('Non-energy Multiplier'!AI$1),0)</f>
        <v>0</v>
      </c>
      <c r="AJ32" s="136">
        <f>$C32*VLOOKUP($A32,'Non-energy Multiplier'!$A$1:$AQ$44,COLUMN('Non-energy Multiplier'!AJ$1),0)</f>
        <v>0</v>
      </c>
      <c r="AK32" s="136">
        <f>$C32*VLOOKUP($A32,'Non-energy Multiplier'!$A$1:$AQ$44,COLUMN('Non-energy Multiplier'!AK$1),0)</f>
        <v>0</v>
      </c>
      <c r="AL32" s="136">
        <f>$C32*VLOOKUP($A32,'Non-energy Multiplier'!$A$1:$AQ$44,COLUMN('Non-energy Multiplier'!AL$1),0)</f>
        <v>0</v>
      </c>
      <c r="AM32" s="136">
        <f>$C32*VLOOKUP($A32,'Non-energy Multiplier'!$A$1:$AQ$44,COLUMN('Non-energy Multiplier'!AM$1),0)</f>
        <v>0</v>
      </c>
      <c r="AN32" s="136">
        <f>$C32*VLOOKUP($A32,'Non-energy Multiplier'!$A$1:$AQ$44,COLUMN('Non-energy Multiplier'!AN$1),0)</f>
        <v>0</v>
      </c>
      <c r="AO32" s="136">
        <f>$C32*VLOOKUP($A32,'Non-energy Multiplier'!$A$1:$AQ$44,COLUMN('Non-energy Multiplier'!AO$1),0)</f>
        <v>0</v>
      </c>
      <c r="AP32" s="136">
        <f>$C32*VLOOKUP($A32,'Non-energy Multiplier'!$A$1:$AQ$44,COLUMN('Non-energy Multiplier'!AP$1),0)</f>
        <v>0</v>
      </c>
      <c r="AQ32" s="136">
        <f>$C32*VLOOKUP($A32,'Non-energy Multiplier'!$A$1:$AQ$44,COLUMN('Non-energy Multiplier'!AQ$1),0)</f>
        <v>0</v>
      </c>
      <c r="AR32" s="136" t="str">
        <f>VLOOKUP($A32,'Sector Match'!$A$1:$B$43,2,0)</f>
        <v>glass and glass products 231</v>
      </c>
    </row>
    <row r="33" spans="1:44" x14ac:dyDescent="0.2">
      <c r="A33" s="12" t="s">
        <v>31</v>
      </c>
      <c r="B33" s="136">
        <f>'Non-energy Use 2019'!K146</f>
        <v>0</v>
      </c>
      <c r="C33" s="136">
        <f>'Non-energy Use 2020'!K145</f>
        <v>0</v>
      </c>
      <c r="D33" s="136">
        <f>$C33*VLOOKUP($A33,'Non-energy Multiplier'!$A$1:$AQ$44,COLUMN('Non-energy Multiplier'!D$1),0)</f>
        <v>0</v>
      </c>
      <c r="E33" s="136">
        <f>$C33*VLOOKUP($A33,'Non-energy Multiplier'!$A$1:$AQ$44,COLUMN('Non-energy Multiplier'!E$1),0)</f>
        <v>0</v>
      </c>
      <c r="F33" s="136">
        <f>$C33*VLOOKUP($A33,'Non-energy Multiplier'!$A$1:$AQ$44,COLUMN('Non-energy Multiplier'!F$1),0)</f>
        <v>0</v>
      </c>
      <c r="G33" s="136">
        <f>$C33*VLOOKUP($A33,'Non-energy Multiplier'!$A$1:$AQ$44,COLUMN('Non-energy Multiplier'!G$1),0)</f>
        <v>0</v>
      </c>
      <c r="H33" s="136">
        <f>$C33*VLOOKUP($A33,'Non-energy Multiplier'!$A$1:$AQ$44,COLUMN('Non-energy Multiplier'!H$1),0)</f>
        <v>0</v>
      </c>
      <c r="I33" s="136">
        <f>$C33*VLOOKUP($A33,'Non-energy Multiplier'!$A$1:$AQ$44,COLUMN('Non-energy Multiplier'!I$1),0)</f>
        <v>0</v>
      </c>
      <c r="J33" s="136">
        <f>$C33*VLOOKUP($A33,'Non-energy Multiplier'!$A$1:$AQ$44,COLUMN('Non-energy Multiplier'!J$1),0)</f>
        <v>0</v>
      </c>
      <c r="K33" s="136">
        <f>$C33*VLOOKUP($A33,'Non-energy Multiplier'!$A$1:$AQ$44,COLUMN('Non-energy Multiplier'!K$1),0)</f>
        <v>0</v>
      </c>
      <c r="L33" s="136">
        <f>$C33*VLOOKUP($A33,'Non-energy Multiplier'!$A$1:$AQ$44,COLUMN('Non-energy Multiplier'!L$1),0)</f>
        <v>0</v>
      </c>
      <c r="M33" s="136">
        <f>$C33*VLOOKUP($A33,'Non-energy Multiplier'!$A$1:$AQ$44,COLUMN('Non-energy Multiplier'!M$1),0)</f>
        <v>0</v>
      </c>
      <c r="N33" s="136">
        <f>$C33*VLOOKUP($A33,'Non-energy Multiplier'!$A$1:$AQ$44,COLUMN('Non-energy Multiplier'!N$1),0)</f>
        <v>0</v>
      </c>
      <c r="O33" s="136">
        <f>$C33*VLOOKUP($A33,'Non-energy Multiplier'!$A$1:$AQ$44,COLUMN('Non-energy Multiplier'!O$1),0)</f>
        <v>0</v>
      </c>
      <c r="P33" s="136">
        <f>$C33*VLOOKUP($A33,'Non-energy Multiplier'!$A$1:$AQ$44,COLUMN('Non-energy Multiplier'!P$1),0)</f>
        <v>0</v>
      </c>
      <c r="Q33" s="136">
        <f>$C33*VLOOKUP($A33,'Non-energy Multiplier'!$A$1:$AQ$44,COLUMN('Non-energy Multiplier'!Q$1),0)</f>
        <v>0</v>
      </c>
      <c r="R33" s="136">
        <f>$C33*VLOOKUP($A33,'Non-energy Multiplier'!$A$1:$AQ$44,COLUMN('Non-energy Multiplier'!R$1),0)</f>
        <v>0</v>
      </c>
      <c r="S33" s="136">
        <f>$C33*VLOOKUP($A33,'Non-energy Multiplier'!$A$1:$AQ$44,COLUMN('Non-energy Multiplier'!S$1),0)</f>
        <v>0</v>
      </c>
      <c r="T33" s="136">
        <f>$C33*VLOOKUP($A33,'Non-energy Multiplier'!$A$1:$AQ$44,COLUMN('Non-energy Multiplier'!T$1),0)</f>
        <v>0</v>
      </c>
      <c r="U33" s="136">
        <f>$C33*VLOOKUP($A33,'Non-energy Multiplier'!$A$1:$AQ$44,COLUMN('Non-energy Multiplier'!U$1),0)</f>
        <v>0</v>
      </c>
      <c r="V33" s="136">
        <f>$C33*VLOOKUP($A33,'Non-energy Multiplier'!$A$1:$AQ$44,COLUMN('Non-energy Multiplier'!V$1),0)</f>
        <v>0</v>
      </c>
      <c r="W33" s="136">
        <f>$C33*VLOOKUP($A33,'Non-energy Multiplier'!$A$1:$AQ$44,COLUMN('Non-energy Multiplier'!W$1),0)</f>
        <v>0</v>
      </c>
      <c r="X33" s="136">
        <f>$C33*VLOOKUP($A33,'Non-energy Multiplier'!$A$1:$AQ$44,COLUMN('Non-energy Multiplier'!X$1),0)</f>
        <v>0</v>
      </c>
      <c r="Y33" s="136">
        <f>$C33*VLOOKUP($A33,'Non-energy Multiplier'!$A$1:$AQ$44,COLUMN('Non-energy Multiplier'!Y$1),0)</f>
        <v>0</v>
      </c>
      <c r="Z33" s="136">
        <f>$C33*VLOOKUP($A33,'Non-energy Multiplier'!$A$1:$AQ$44,COLUMN('Non-energy Multiplier'!Z$1),0)</f>
        <v>0</v>
      </c>
      <c r="AA33" s="136">
        <f>$C33*VLOOKUP($A33,'Non-energy Multiplier'!$A$1:$AQ$44,COLUMN('Non-energy Multiplier'!AA$1),0)</f>
        <v>0</v>
      </c>
      <c r="AB33" s="136">
        <f>$C33*VLOOKUP($A33,'Non-energy Multiplier'!$A$1:$AQ$44,COLUMN('Non-energy Multiplier'!AB$1),0)</f>
        <v>0</v>
      </c>
      <c r="AC33" s="136">
        <f>$C33*VLOOKUP($A33,'Non-energy Multiplier'!$A$1:$AQ$44,COLUMN('Non-energy Multiplier'!AC$1),0)</f>
        <v>0</v>
      </c>
      <c r="AD33" s="136">
        <f>$C33*VLOOKUP($A33,'Non-energy Multiplier'!$A$1:$AQ$44,COLUMN('Non-energy Multiplier'!AD$1),0)</f>
        <v>0</v>
      </c>
      <c r="AE33" s="136">
        <f>$C33*VLOOKUP($A33,'Non-energy Multiplier'!$A$1:$AQ$44,COLUMN('Non-energy Multiplier'!AE$1),0)</f>
        <v>0</v>
      </c>
      <c r="AF33" s="136">
        <f>$C33*VLOOKUP($A33,'Non-energy Multiplier'!$A$1:$AQ$44,COLUMN('Non-energy Multiplier'!AF$1),0)</f>
        <v>0</v>
      </c>
      <c r="AG33" s="136">
        <f>$C33*VLOOKUP($A33,'Non-energy Multiplier'!$A$1:$AQ$44,COLUMN('Non-energy Multiplier'!AG$1),0)</f>
        <v>0</v>
      </c>
      <c r="AH33" s="136">
        <f>$C33*VLOOKUP($A33,'Non-energy Multiplier'!$A$1:$AQ$44,COLUMN('Non-energy Multiplier'!AH$1),0)</f>
        <v>0</v>
      </c>
      <c r="AI33" s="136">
        <f>$C33*VLOOKUP($A33,'Non-energy Multiplier'!$A$1:$AQ$44,COLUMN('Non-energy Multiplier'!AI$1),0)</f>
        <v>0</v>
      </c>
      <c r="AJ33" s="136">
        <f>$C33*VLOOKUP($A33,'Non-energy Multiplier'!$A$1:$AQ$44,COLUMN('Non-energy Multiplier'!AJ$1),0)</f>
        <v>0</v>
      </c>
      <c r="AK33" s="136">
        <f>$C33*VLOOKUP($A33,'Non-energy Multiplier'!$A$1:$AQ$44,COLUMN('Non-energy Multiplier'!AK$1),0)</f>
        <v>0</v>
      </c>
      <c r="AL33" s="136">
        <f>$C33*VLOOKUP($A33,'Non-energy Multiplier'!$A$1:$AQ$44,COLUMN('Non-energy Multiplier'!AL$1),0)</f>
        <v>0</v>
      </c>
      <c r="AM33" s="136">
        <f>$C33*VLOOKUP($A33,'Non-energy Multiplier'!$A$1:$AQ$44,COLUMN('Non-energy Multiplier'!AM$1),0)</f>
        <v>0</v>
      </c>
      <c r="AN33" s="136">
        <f>$C33*VLOOKUP($A33,'Non-energy Multiplier'!$A$1:$AQ$44,COLUMN('Non-energy Multiplier'!AN$1),0)</f>
        <v>0</v>
      </c>
      <c r="AO33" s="136">
        <f>$C33*VLOOKUP($A33,'Non-energy Multiplier'!$A$1:$AQ$44,COLUMN('Non-energy Multiplier'!AO$1),0)</f>
        <v>0</v>
      </c>
      <c r="AP33" s="136">
        <f>$C33*VLOOKUP($A33,'Non-energy Multiplier'!$A$1:$AQ$44,COLUMN('Non-energy Multiplier'!AP$1),0)</f>
        <v>0</v>
      </c>
      <c r="AQ33" s="136">
        <f>$C33*VLOOKUP($A33,'Non-energy Multiplier'!$A$1:$AQ$44,COLUMN('Non-energy Multiplier'!AQ$1),0)</f>
        <v>0</v>
      </c>
      <c r="AR33" s="136" t="str">
        <f>VLOOKUP($A33,'Sector Match'!$A$1:$B$43,2,0)</f>
        <v>road vehicles 29</v>
      </c>
    </row>
    <row r="34" spans="1:44" x14ac:dyDescent="0.2">
      <c r="A34" s="12" t="s">
        <v>32</v>
      </c>
      <c r="B34" s="136">
        <f>'Non-energy Use 2019'!K147</f>
        <v>0</v>
      </c>
      <c r="C34" s="136">
        <f>'Non-energy Use 2020'!K146</f>
        <v>0</v>
      </c>
      <c r="D34" s="136">
        <f>$C34*VLOOKUP($A34,'Non-energy Multiplier'!$A$1:$AQ$44,COLUMN('Non-energy Multiplier'!D$1),0)</f>
        <v>0</v>
      </c>
      <c r="E34" s="136">
        <f>$C34*VLOOKUP($A34,'Non-energy Multiplier'!$A$1:$AQ$44,COLUMN('Non-energy Multiplier'!E$1),0)</f>
        <v>0</v>
      </c>
      <c r="F34" s="136">
        <f>$C34*VLOOKUP($A34,'Non-energy Multiplier'!$A$1:$AQ$44,COLUMN('Non-energy Multiplier'!F$1),0)</f>
        <v>0</v>
      </c>
      <c r="G34" s="136">
        <f>$C34*VLOOKUP($A34,'Non-energy Multiplier'!$A$1:$AQ$44,COLUMN('Non-energy Multiplier'!G$1),0)</f>
        <v>0</v>
      </c>
      <c r="H34" s="136">
        <f>$C34*VLOOKUP($A34,'Non-energy Multiplier'!$A$1:$AQ$44,COLUMN('Non-energy Multiplier'!H$1),0)</f>
        <v>0</v>
      </c>
      <c r="I34" s="136">
        <f>$C34*VLOOKUP($A34,'Non-energy Multiplier'!$A$1:$AQ$44,COLUMN('Non-energy Multiplier'!I$1),0)</f>
        <v>0</v>
      </c>
      <c r="J34" s="136">
        <f>$C34*VLOOKUP($A34,'Non-energy Multiplier'!$A$1:$AQ$44,COLUMN('Non-energy Multiplier'!J$1),0)</f>
        <v>0</v>
      </c>
      <c r="K34" s="136">
        <f>$C34*VLOOKUP($A34,'Non-energy Multiplier'!$A$1:$AQ$44,COLUMN('Non-energy Multiplier'!K$1),0)</f>
        <v>0</v>
      </c>
      <c r="L34" s="136">
        <f>$C34*VLOOKUP($A34,'Non-energy Multiplier'!$A$1:$AQ$44,COLUMN('Non-energy Multiplier'!L$1),0)</f>
        <v>0</v>
      </c>
      <c r="M34" s="136">
        <f>$C34*VLOOKUP($A34,'Non-energy Multiplier'!$A$1:$AQ$44,COLUMN('Non-energy Multiplier'!M$1),0)</f>
        <v>0</v>
      </c>
      <c r="N34" s="136">
        <f>$C34*VLOOKUP($A34,'Non-energy Multiplier'!$A$1:$AQ$44,COLUMN('Non-energy Multiplier'!N$1),0)</f>
        <v>0</v>
      </c>
      <c r="O34" s="136">
        <f>$C34*VLOOKUP($A34,'Non-energy Multiplier'!$A$1:$AQ$44,COLUMN('Non-energy Multiplier'!O$1),0)</f>
        <v>0</v>
      </c>
      <c r="P34" s="136">
        <f>$C34*VLOOKUP($A34,'Non-energy Multiplier'!$A$1:$AQ$44,COLUMN('Non-energy Multiplier'!P$1),0)</f>
        <v>0</v>
      </c>
      <c r="Q34" s="136">
        <f>$C34*VLOOKUP($A34,'Non-energy Multiplier'!$A$1:$AQ$44,COLUMN('Non-energy Multiplier'!Q$1),0)</f>
        <v>0</v>
      </c>
      <c r="R34" s="136">
        <f>$C34*VLOOKUP($A34,'Non-energy Multiplier'!$A$1:$AQ$44,COLUMN('Non-energy Multiplier'!R$1),0)</f>
        <v>0</v>
      </c>
      <c r="S34" s="136">
        <f>$C34*VLOOKUP($A34,'Non-energy Multiplier'!$A$1:$AQ$44,COLUMN('Non-energy Multiplier'!S$1),0)</f>
        <v>0</v>
      </c>
      <c r="T34" s="136">
        <f>$C34*VLOOKUP($A34,'Non-energy Multiplier'!$A$1:$AQ$44,COLUMN('Non-energy Multiplier'!T$1),0)</f>
        <v>0</v>
      </c>
      <c r="U34" s="136">
        <f>$C34*VLOOKUP($A34,'Non-energy Multiplier'!$A$1:$AQ$44,COLUMN('Non-energy Multiplier'!U$1),0)</f>
        <v>0</v>
      </c>
      <c r="V34" s="136">
        <f>$C34*VLOOKUP($A34,'Non-energy Multiplier'!$A$1:$AQ$44,COLUMN('Non-energy Multiplier'!V$1),0)</f>
        <v>0</v>
      </c>
      <c r="W34" s="136">
        <f>$C34*VLOOKUP($A34,'Non-energy Multiplier'!$A$1:$AQ$44,COLUMN('Non-energy Multiplier'!W$1),0)</f>
        <v>0</v>
      </c>
      <c r="X34" s="136">
        <f>$C34*VLOOKUP($A34,'Non-energy Multiplier'!$A$1:$AQ$44,COLUMN('Non-energy Multiplier'!X$1),0)</f>
        <v>0</v>
      </c>
      <c r="Y34" s="136">
        <f>$C34*VLOOKUP($A34,'Non-energy Multiplier'!$A$1:$AQ$44,COLUMN('Non-energy Multiplier'!Y$1),0)</f>
        <v>0</v>
      </c>
      <c r="Z34" s="136">
        <f>$C34*VLOOKUP($A34,'Non-energy Multiplier'!$A$1:$AQ$44,COLUMN('Non-energy Multiplier'!Z$1),0)</f>
        <v>0</v>
      </c>
      <c r="AA34" s="136">
        <f>$C34*VLOOKUP($A34,'Non-energy Multiplier'!$A$1:$AQ$44,COLUMN('Non-energy Multiplier'!AA$1),0)</f>
        <v>0</v>
      </c>
      <c r="AB34" s="136">
        <f>$C34*VLOOKUP($A34,'Non-energy Multiplier'!$A$1:$AQ$44,COLUMN('Non-energy Multiplier'!AB$1),0)</f>
        <v>0</v>
      </c>
      <c r="AC34" s="136">
        <f>$C34*VLOOKUP($A34,'Non-energy Multiplier'!$A$1:$AQ$44,COLUMN('Non-energy Multiplier'!AC$1),0)</f>
        <v>0</v>
      </c>
      <c r="AD34" s="136">
        <f>$C34*VLOOKUP($A34,'Non-energy Multiplier'!$A$1:$AQ$44,COLUMN('Non-energy Multiplier'!AD$1),0)</f>
        <v>0</v>
      </c>
      <c r="AE34" s="136">
        <f>$C34*VLOOKUP($A34,'Non-energy Multiplier'!$A$1:$AQ$44,COLUMN('Non-energy Multiplier'!AE$1),0)</f>
        <v>0</v>
      </c>
      <c r="AF34" s="136">
        <f>$C34*VLOOKUP($A34,'Non-energy Multiplier'!$A$1:$AQ$44,COLUMN('Non-energy Multiplier'!AF$1),0)</f>
        <v>0</v>
      </c>
      <c r="AG34" s="136">
        <f>$C34*VLOOKUP($A34,'Non-energy Multiplier'!$A$1:$AQ$44,COLUMN('Non-energy Multiplier'!AG$1),0)</f>
        <v>0</v>
      </c>
      <c r="AH34" s="136">
        <f>$C34*VLOOKUP($A34,'Non-energy Multiplier'!$A$1:$AQ$44,COLUMN('Non-energy Multiplier'!AH$1),0)</f>
        <v>0</v>
      </c>
      <c r="AI34" s="136">
        <f>$C34*VLOOKUP($A34,'Non-energy Multiplier'!$A$1:$AQ$44,COLUMN('Non-energy Multiplier'!AI$1),0)</f>
        <v>0</v>
      </c>
      <c r="AJ34" s="136">
        <f>$C34*VLOOKUP($A34,'Non-energy Multiplier'!$A$1:$AQ$44,COLUMN('Non-energy Multiplier'!AJ$1),0)</f>
        <v>0</v>
      </c>
      <c r="AK34" s="136">
        <f>$C34*VLOOKUP($A34,'Non-energy Multiplier'!$A$1:$AQ$44,COLUMN('Non-energy Multiplier'!AK$1),0)</f>
        <v>0</v>
      </c>
      <c r="AL34" s="136">
        <f>$C34*VLOOKUP($A34,'Non-energy Multiplier'!$A$1:$AQ$44,COLUMN('Non-energy Multiplier'!AL$1),0)</f>
        <v>0</v>
      </c>
      <c r="AM34" s="136">
        <f>$C34*VLOOKUP($A34,'Non-energy Multiplier'!$A$1:$AQ$44,COLUMN('Non-energy Multiplier'!AM$1),0)</f>
        <v>0</v>
      </c>
      <c r="AN34" s="136">
        <f>$C34*VLOOKUP($A34,'Non-energy Multiplier'!$A$1:$AQ$44,COLUMN('Non-energy Multiplier'!AN$1),0)</f>
        <v>0</v>
      </c>
      <c r="AO34" s="136">
        <f>$C34*VLOOKUP($A34,'Non-energy Multiplier'!$A$1:$AQ$44,COLUMN('Non-energy Multiplier'!AO$1),0)</f>
        <v>0</v>
      </c>
      <c r="AP34" s="136">
        <f>$C34*VLOOKUP($A34,'Non-energy Multiplier'!$A$1:$AQ$44,COLUMN('Non-energy Multiplier'!AP$1),0)</f>
        <v>0</v>
      </c>
      <c r="AQ34" s="136">
        <f>$C34*VLOOKUP($A34,'Non-energy Multiplier'!$A$1:$AQ$44,COLUMN('Non-energy Multiplier'!AQ$1),0)</f>
        <v>0</v>
      </c>
      <c r="AR34" s="136" t="str">
        <f>VLOOKUP($A34,'Sector Match'!$A$1:$B$43,2,0)</f>
        <v>nonroad vehicles 30</v>
      </c>
    </row>
    <row r="35" spans="1:44" x14ac:dyDescent="0.2">
      <c r="A35" s="12" t="s">
        <v>33</v>
      </c>
      <c r="B35" s="136">
        <f>'Non-energy Use 2019'!K148</f>
        <v>0</v>
      </c>
      <c r="C35" s="136">
        <f>'Non-energy Use 2020'!K147</f>
        <v>0</v>
      </c>
      <c r="D35" s="136">
        <f>$C35*VLOOKUP($A35,'Non-energy Multiplier'!$A$1:$AQ$44,COLUMN('Non-energy Multiplier'!D$1),0)</f>
        <v>0</v>
      </c>
      <c r="E35" s="136">
        <f>$C35*VLOOKUP($A35,'Non-energy Multiplier'!$A$1:$AQ$44,COLUMN('Non-energy Multiplier'!E$1),0)</f>
        <v>0</v>
      </c>
      <c r="F35" s="136">
        <f>$C35*VLOOKUP($A35,'Non-energy Multiplier'!$A$1:$AQ$44,COLUMN('Non-energy Multiplier'!F$1),0)</f>
        <v>0</v>
      </c>
      <c r="G35" s="136">
        <f>$C35*VLOOKUP($A35,'Non-energy Multiplier'!$A$1:$AQ$44,COLUMN('Non-energy Multiplier'!G$1),0)</f>
        <v>0</v>
      </c>
      <c r="H35" s="136">
        <f>$C35*VLOOKUP($A35,'Non-energy Multiplier'!$A$1:$AQ$44,COLUMN('Non-energy Multiplier'!H$1),0)</f>
        <v>0</v>
      </c>
      <c r="I35" s="136">
        <f>$C35*VLOOKUP($A35,'Non-energy Multiplier'!$A$1:$AQ$44,COLUMN('Non-energy Multiplier'!I$1),0)</f>
        <v>0</v>
      </c>
      <c r="J35" s="136">
        <f>$C35*VLOOKUP($A35,'Non-energy Multiplier'!$A$1:$AQ$44,COLUMN('Non-energy Multiplier'!J$1),0)</f>
        <v>0</v>
      </c>
      <c r="K35" s="136">
        <f>$C35*VLOOKUP($A35,'Non-energy Multiplier'!$A$1:$AQ$44,COLUMN('Non-energy Multiplier'!K$1),0)</f>
        <v>0</v>
      </c>
      <c r="L35" s="136">
        <f>$C35*VLOOKUP($A35,'Non-energy Multiplier'!$A$1:$AQ$44,COLUMN('Non-energy Multiplier'!L$1),0)</f>
        <v>0</v>
      </c>
      <c r="M35" s="136">
        <f>$C35*VLOOKUP($A35,'Non-energy Multiplier'!$A$1:$AQ$44,COLUMN('Non-energy Multiplier'!M$1),0)</f>
        <v>0</v>
      </c>
      <c r="N35" s="136">
        <f>$C35*VLOOKUP($A35,'Non-energy Multiplier'!$A$1:$AQ$44,COLUMN('Non-energy Multiplier'!N$1),0)</f>
        <v>0</v>
      </c>
      <c r="O35" s="136">
        <f>$C35*VLOOKUP($A35,'Non-energy Multiplier'!$A$1:$AQ$44,COLUMN('Non-energy Multiplier'!O$1),0)</f>
        <v>0</v>
      </c>
      <c r="P35" s="136">
        <f>$C35*VLOOKUP($A35,'Non-energy Multiplier'!$A$1:$AQ$44,COLUMN('Non-energy Multiplier'!P$1),0)</f>
        <v>0</v>
      </c>
      <c r="Q35" s="136">
        <f>$C35*VLOOKUP($A35,'Non-energy Multiplier'!$A$1:$AQ$44,COLUMN('Non-energy Multiplier'!Q$1),0)</f>
        <v>0</v>
      </c>
      <c r="R35" s="136">
        <f>$C35*VLOOKUP($A35,'Non-energy Multiplier'!$A$1:$AQ$44,COLUMN('Non-energy Multiplier'!R$1),0)</f>
        <v>0</v>
      </c>
      <c r="S35" s="136">
        <f>$C35*VLOOKUP($A35,'Non-energy Multiplier'!$A$1:$AQ$44,COLUMN('Non-energy Multiplier'!S$1),0)</f>
        <v>0</v>
      </c>
      <c r="T35" s="136">
        <f>$C35*VLOOKUP($A35,'Non-energy Multiplier'!$A$1:$AQ$44,COLUMN('Non-energy Multiplier'!T$1),0)</f>
        <v>0</v>
      </c>
      <c r="U35" s="136">
        <f>$C35*VLOOKUP($A35,'Non-energy Multiplier'!$A$1:$AQ$44,COLUMN('Non-energy Multiplier'!U$1),0)</f>
        <v>0</v>
      </c>
      <c r="V35" s="136">
        <f>$C35*VLOOKUP($A35,'Non-energy Multiplier'!$A$1:$AQ$44,COLUMN('Non-energy Multiplier'!V$1),0)</f>
        <v>0</v>
      </c>
      <c r="W35" s="136">
        <f>$C35*VLOOKUP($A35,'Non-energy Multiplier'!$A$1:$AQ$44,COLUMN('Non-energy Multiplier'!W$1),0)</f>
        <v>0</v>
      </c>
      <c r="X35" s="136">
        <f>$C35*VLOOKUP($A35,'Non-energy Multiplier'!$A$1:$AQ$44,COLUMN('Non-energy Multiplier'!X$1),0)</f>
        <v>0</v>
      </c>
      <c r="Y35" s="136">
        <f>$C35*VLOOKUP($A35,'Non-energy Multiplier'!$A$1:$AQ$44,COLUMN('Non-energy Multiplier'!Y$1),0)</f>
        <v>0</v>
      </c>
      <c r="Z35" s="136">
        <f>$C35*VLOOKUP($A35,'Non-energy Multiplier'!$A$1:$AQ$44,COLUMN('Non-energy Multiplier'!Z$1),0)</f>
        <v>0</v>
      </c>
      <c r="AA35" s="136">
        <f>$C35*VLOOKUP($A35,'Non-energy Multiplier'!$A$1:$AQ$44,COLUMN('Non-energy Multiplier'!AA$1),0)</f>
        <v>0</v>
      </c>
      <c r="AB35" s="136">
        <f>$C35*VLOOKUP($A35,'Non-energy Multiplier'!$A$1:$AQ$44,COLUMN('Non-energy Multiplier'!AB$1),0)</f>
        <v>0</v>
      </c>
      <c r="AC35" s="136">
        <f>$C35*VLOOKUP($A35,'Non-energy Multiplier'!$A$1:$AQ$44,COLUMN('Non-energy Multiplier'!AC$1),0)</f>
        <v>0</v>
      </c>
      <c r="AD35" s="136">
        <f>$C35*VLOOKUP($A35,'Non-energy Multiplier'!$A$1:$AQ$44,COLUMN('Non-energy Multiplier'!AD$1),0)</f>
        <v>0</v>
      </c>
      <c r="AE35" s="136">
        <f>$C35*VLOOKUP($A35,'Non-energy Multiplier'!$A$1:$AQ$44,COLUMN('Non-energy Multiplier'!AE$1),0)</f>
        <v>0</v>
      </c>
      <c r="AF35" s="136">
        <f>$C35*VLOOKUP($A35,'Non-energy Multiplier'!$A$1:$AQ$44,COLUMN('Non-energy Multiplier'!AF$1),0)</f>
        <v>0</v>
      </c>
      <c r="AG35" s="136">
        <f>$C35*VLOOKUP($A35,'Non-energy Multiplier'!$A$1:$AQ$44,COLUMN('Non-energy Multiplier'!AG$1),0)</f>
        <v>0</v>
      </c>
      <c r="AH35" s="136">
        <f>$C35*VLOOKUP($A35,'Non-energy Multiplier'!$A$1:$AQ$44,COLUMN('Non-energy Multiplier'!AH$1),0)</f>
        <v>0</v>
      </c>
      <c r="AI35" s="136">
        <f>$C35*VLOOKUP($A35,'Non-energy Multiplier'!$A$1:$AQ$44,COLUMN('Non-energy Multiplier'!AI$1),0)</f>
        <v>0</v>
      </c>
      <c r="AJ35" s="136">
        <f>$C35*VLOOKUP($A35,'Non-energy Multiplier'!$A$1:$AQ$44,COLUMN('Non-energy Multiplier'!AJ$1),0)</f>
        <v>0</v>
      </c>
      <c r="AK35" s="136">
        <f>$C35*VLOOKUP($A35,'Non-energy Multiplier'!$A$1:$AQ$44,COLUMN('Non-energy Multiplier'!AK$1),0)</f>
        <v>0</v>
      </c>
      <c r="AL35" s="136">
        <f>$C35*VLOOKUP($A35,'Non-energy Multiplier'!$A$1:$AQ$44,COLUMN('Non-energy Multiplier'!AL$1),0)</f>
        <v>0</v>
      </c>
      <c r="AM35" s="136">
        <f>$C35*VLOOKUP($A35,'Non-energy Multiplier'!$A$1:$AQ$44,COLUMN('Non-energy Multiplier'!AM$1),0)</f>
        <v>0</v>
      </c>
      <c r="AN35" s="136">
        <f>$C35*VLOOKUP($A35,'Non-energy Multiplier'!$A$1:$AQ$44,COLUMN('Non-energy Multiplier'!AN$1),0)</f>
        <v>0</v>
      </c>
      <c r="AO35" s="136">
        <f>$C35*VLOOKUP($A35,'Non-energy Multiplier'!$A$1:$AQ$44,COLUMN('Non-energy Multiplier'!AO$1),0)</f>
        <v>0</v>
      </c>
      <c r="AP35" s="136">
        <f>$C35*VLOOKUP($A35,'Non-energy Multiplier'!$A$1:$AQ$44,COLUMN('Non-energy Multiplier'!AP$1),0)</f>
        <v>0</v>
      </c>
      <c r="AQ35" s="136">
        <f>$C35*VLOOKUP($A35,'Non-energy Multiplier'!$A$1:$AQ$44,COLUMN('Non-energy Multiplier'!AQ$1),0)</f>
        <v>0</v>
      </c>
      <c r="AR35" s="136" t="str">
        <f>VLOOKUP($A35,'Sector Match'!$A$1:$B$43,2,0)</f>
        <v>appliances and electrical equipment 27</v>
      </c>
    </row>
    <row r="36" spans="1:44" x14ac:dyDescent="0.2">
      <c r="A36" s="12" t="s">
        <v>34</v>
      </c>
      <c r="B36" s="136">
        <f>'Non-energy Use 2019'!K149</f>
        <v>0</v>
      </c>
      <c r="C36" s="136">
        <f>'Non-energy Use 2020'!K148</f>
        <v>0</v>
      </c>
      <c r="D36" s="136">
        <f>$C36*VLOOKUP($A36,'Non-energy Multiplier'!$A$1:$AQ$44,COLUMN('Non-energy Multiplier'!D$1),0)</f>
        <v>0</v>
      </c>
      <c r="E36" s="136">
        <f>$C36*VLOOKUP($A36,'Non-energy Multiplier'!$A$1:$AQ$44,COLUMN('Non-energy Multiplier'!E$1),0)</f>
        <v>0</v>
      </c>
      <c r="F36" s="136">
        <f>$C36*VLOOKUP($A36,'Non-energy Multiplier'!$A$1:$AQ$44,COLUMN('Non-energy Multiplier'!F$1),0)</f>
        <v>0</v>
      </c>
      <c r="G36" s="136">
        <f>$C36*VLOOKUP($A36,'Non-energy Multiplier'!$A$1:$AQ$44,COLUMN('Non-energy Multiplier'!G$1),0)</f>
        <v>0</v>
      </c>
      <c r="H36" s="136">
        <f>$C36*VLOOKUP($A36,'Non-energy Multiplier'!$A$1:$AQ$44,COLUMN('Non-energy Multiplier'!H$1),0)</f>
        <v>0</v>
      </c>
      <c r="I36" s="136">
        <f>$C36*VLOOKUP($A36,'Non-energy Multiplier'!$A$1:$AQ$44,COLUMN('Non-energy Multiplier'!I$1),0)</f>
        <v>0</v>
      </c>
      <c r="J36" s="136">
        <f>$C36*VLOOKUP($A36,'Non-energy Multiplier'!$A$1:$AQ$44,COLUMN('Non-energy Multiplier'!J$1),0)</f>
        <v>0</v>
      </c>
      <c r="K36" s="136">
        <f>$C36*VLOOKUP($A36,'Non-energy Multiplier'!$A$1:$AQ$44,COLUMN('Non-energy Multiplier'!K$1),0)</f>
        <v>0</v>
      </c>
      <c r="L36" s="136">
        <f>$C36*VLOOKUP($A36,'Non-energy Multiplier'!$A$1:$AQ$44,COLUMN('Non-energy Multiplier'!L$1),0)</f>
        <v>0</v>
      </c>
      <c r="M36" s="136">
        <f>$C36*VLOOKUP($A36,'Non-energy Multiplier'!$A$1:$AQ$44,COLUMN('Non-energy Multiplier'!M$1),0)</f>
        <v>0</v>
      </c>
      <c r="N36" s="136">
        <f>$C36*VLOOKUP($A36,'Non-energy Multiplier'!$A$1:$AQ$44,COLUMN('Non-energy Multiplier'!N$1),0)</f>
        <v>0</v>
      </c>
      <c r="O36" s="136">
        <f>$C36*VLOOKUP($A36,'Non-energy Multiplier'!$A$1:$AQ$44,COLUMN('Non-energy Multiplier'!O$1),0)</f>
        <v>0</v>
      </c>
      <c r="P36" s="136">
        <f>$C36*VLOOKUP($A36,'Non-energy Multiplier'!$A$1:$AQ$44,COLUMN('Non-energy Multiplier'!P$1),0)</f>
        <v>0</v>
      </c>
      <c r="Q36" s="136">
        <f>$C36*VLOOKUP($A36,'Non-energy Multiplier'!$A$1:$AQ$44,COLUMN('Non-energy Multiplier'!Q$1),0)</f>
        <v>0</v>
      </c>
      <c r="R36" s="136">
        <f>$C36*VLOOKUP($A36,'Non-energy Multiplier'!$A$1:$AQ$44,COLUMN('Non-energy Multiplier'!R$1),0)</f>
        <v>0</v>
      </c>
      <c r="S36" s="136">
        <f>$C36*VLOOKUP($A36,'Non-energy Multiplier'!$A$1:$AQ$44,COLUMN('Non-energy Multiplier'!S$1),0)</f>
        <v>0</v>
      </c>
      <c r="T36" s="136">
        <f>$C36*VLOOKUP($A36,'Non-energy Multiplier'!$A$1:$AQ$44,COLUMN('Non-energy Multiplier'!T$1),0)</f>
        <v>0</v>
      </c>
      <c r="U36" s="136">
        <f>$C36*VLOOKUP($A36,'Non-energy Multiplier'!$A$1:$AQ$44,COLUMN('Non-energy Multiplier'!U$1),0)</f>
        <v>0</v>
      </c>
      <c r="V36" s="136">
        <f>$C36*VLOOKUP($A36,'Non-energy Multiplier'!$A$1:$AQ$44,COLUMN('Non-energy Multiplier'!V$1),0)</f>
        <v>0</v>
      </c>
      <c r="W36" s="136">
        <f>$C36*VLOOKUP($A36,'Non-energy Multiplier'!$A$1:$AQ$44,COLUMN('Non-energy Multiplier'!W$1),0)</f>
        <v>0</v>
      </c>
      <c r="X36" s="136">
        <f>$C36*VLOOKUP($A36,'Non-energy Multiplier'!$A$1:$AQ$44,COLUMN('Non-energy Multiplier'!X$1),0)</f>
        <v>0</v>
      </c>
      <c r="Y36" s="136">
        <f>$C36*VLOOKUP($A36,'Non-energy Multiplier'!$A$1:$AQ$44,COLUMN('Non-energy Multiplier'!Y$1),0)</f>
        <v>0</v>
      </c>
      <c r="Z36" s="136">
        <f>$C36*VLOOKUP($A36,'Non-energy Multiplier'!$A$1:$AQ$44,COLUMN('Non-energy Multiplier'!Z$1),0)</f>
        <v>0</v>
      </c>
      <c r="AA36" s="136">
        <f>$C36*VLOOKUP($A36,'Non-energy Multiplier'!$A$1:$AQ$44,COLUMN('Non-energy Multiplier'!AA$1),0)</f>
        <v>0</v>
      </c>
      <c r="AB36" s="136">
        <f>$C36*VLOOKUP($A36,'Non-energy Multiplier'!$A$1:$AQ$44,COLUMN('Non-energy Multiplier'!AB$1),0)</f>
        <v>0</v>
      </c>
      <c r="AC36" s="136">
        <f>$C36*VLOOKUP($A36,'Non-energy Multiplier'!$A$1:$AQ$44,COLUMN('Non-energy Multiplier'!AC$1),0)</f>
        <v>0</v>
      </c>
      <c r="AD36" s="136">
        <f>$C36*VLOOKUP($A36,'Non-energy Multiplier'!$A$1:$AQ$44,COLUMN('Non-energy Multiplier'!AD$1),0)</f>
        <v>0</v>
      </c>
      <c r="AE36" s="136">
        <f>$C36*VLOOKUP($A36,'Non-energy Multiplier'!$A$1:$AQ$44,COLUMN('Non-energy Multiplier'!AE$1),0)</f>
        <v>0</v>
      </c>
      <c r="AF36" s="136">
        <f>$C36*VLOOKUP($A36,'Non-energy Multiplier'!$A$1:$AQ$44,COLUMN('Non-energy Multiplier'!AF$1),0)</f>
        <v>0</v>
      </c>
      <c r="AG36" s="136">
        <f>$C36*VLOOKUP($A36,'Non-energy Multiplier'!$A$1:$AQ$44,COLUMN('Non-energy Multiplier'!AG$1),0)</f>
        <v>0</v>
      </c>
      <c r="AH36" s="136">
        <f>$C36*VLOOKUP($A36,'Non-energy Multiplier'!$A$1:$AQ$44,COLUMN('Non-energy Multiplier'!AH$1),0)</f>
        <v>0</v>
      </c>
      <c r="AI36" s="136">
        <f>$C36*VLOOKUP($A36,'Non-energy Multiplier'!$A$1:$AQ$44,COLUMN('Non-energy Multiplier'!AI$1),0)</f>
        <v>0</v>
      </c>
      <c r="AJ36" s="136">
        <f>$C36*VLOOKUP($A36,'Non-energy Multiplier'!$A$1:$AQ$44,COLUMN('Non-energy Multiplier'!AJ$1),0)</f>
        <v>0</v>
      </c>
      <c r="AK36" s="136">
        <f>$C36*VLOOKUP($A36,'Non-energy Multiplier'!$A$1:$AQ$44,COLUMN('Non-energy Multiplier'!AK$1),0)</f>
        <v>0</v>
      </c>
      <c r="AL36" s="136">
        <f>$C36*VLOOKUP($A36,'Non-energy Multiplier'!$A$1:$AQ$44,COLUMN('Non-energy Multiplier'!AL$1),0)</f>
        <v>0</v>
      </c>
      <c r="AM36" s="136">
        <f>$C36*VLOOKUP($A36,'Non-energy Multiplier'!$A$1:$AQ$44,COLUMN('Non-energy Multiplier'!AM$1),0)</f>
        <v>0</v>
      </c>
      <c r="AN36" s="136">
        <f>$C36*VLOOKUP($A36,'Non-energy Multiplier'!$A$1:$AQ$44,COLUMN('Non-energy Multiplier'!AN$1),0)</f>
        <v>0</v>
      </c>
      <c r="AO36" s="136">
        <f>$C36*VLOOKUP($A36,'Non-energy Multiplier'!$A$1:$AQ$44,COLUMN('Non-energy Multiplier'!AO$1),0)</f>
        <v>0</v>
      </c>
      <c r="AP36" s="136">
        <f>$C36*VLOOKUP($A36,'Non-energy Multiplier'!$A$1:$AQ$44,COLUMN('Non-energy Multiplier'!AP$1),0)</f>
        <v>0</v>
      </c>
      <c r="AQ36" s="136">
        <f>$C36*VLOOKUP($A36,'Non-energy Multiplier'!$A$1:$AQ$44,COLUMN('Non-energy Multiplier'!AQ$1),0)</f>
        <v>0</v>
      </c>
      <c r="AR36" s="136" t="str">
        <f>VLOOKUP($A36,'Sector Match'!$A$1:$B$43,2,0)</f>
        <v>computers and electronics 26</v>
      </c>
    </row>
    <row r="37" spans="1:44" x14ac:dyDescent="0.2">
      <c r="A37" s="12" t="s">
        <v>35</v>
      </c>
      <c r="B37" s="136">
        <f>'Non-energy Use 2019'!K150</f>
        <v>0</v>
      </c>
      <c r="C37" s="136">
        <f>'Non-energy Use 2020'!K149</f>
        <v>0</v>
      </c>
      <c r="D37" s="136">
        <f>$C37*VLOOKUP($A37,'Non-energy Multiplier'!$A$1:$AQ$44,COLUMN('Non-energy Multiplier'!D$1),0)</f>
        <v>0</v>
      </c>
      <c r="E37" s="136">
        <f>$C37*VLOOKUP($A37,'Non-energy Multiplier'!$A$1:$AQ$44,COLUMN('Non-energy Multiplier'!E$1),0)</f>
        <v>0</v>
      </c>
      <c r="F37" s="136">
        <f>$C37*VLOOKUP($A37,'Non-energy Multiplier'!$A$1:$AQ$44,COLUMN('Non-energy Multiplier'!F$1),0)</f>
        <v>0</v>
      </c>
      <c r="G37" s="136">
        <f>$C37*VLOOKUP($A37,'Non-energy Multiplier'!$A$1:$AQ$44,COLUMN('Non-energy Multiplier'!G$1),0)</f>
        <v>0</v>
      </c>
      <c r="H37" s="136">
        <f>$C37*VLOOKUP($A37,'Non-energy Multiplier'!$A$1:$AQ$44,COLUMN('Non-energy Multiplier'!H$1),0)</f>
        <v>0</v>
      </c>
      <c r="I37" s="136">
        <f>$C37*VLOOKUP($A37,'Non-energy Multiplier'!$A$1:$AQ$44,COLUMN('Non-energy Multiplier'!I$1),0)</f>
        <v>0</v>
      </c>
      <c r="J37" s="136">
        <f>$C37*VLOOKUP($A37,'Non-energy Multiplier'!$A$1:$AQ$44,COLUMN('Non-energy Multiplier'!J$1),0)</f>
        <v>0</v>
      </c>
      <c r="K37" s="136">
        <f>$C37*VLOOKUP($A37,'Non-energy Multiplier'!$A$1:$AQ$44,COLUMN('Non-energy Multiplier'!K$1),0)</f>
        <v>0</v>
      </c>
      <c r="L37" s="136">
        <f>$C37*VLOOKUP($A37,'Non-energy Multiplier'!$A$1:$AQ$44,COLUMN('Non-energy Multiplier'!L$1),0)</f>
        <v>0</v>
      </c>
      <c r="M37" s="136">
        <f>$C37*VLOOKUP($A37,'Non-energy Multiplier'!$A$1:$AQ$44,COLUMN('Non-energy Multiplier'!M$1),0)</f>
        <v>0</v>
      </c>
      <c r="N37" s="136">
        <f>$C37*VLOOKUP($A37,'Non-energy Multiplier'!$A$1:$AQ$44,COLUMN('Non-energy Multiplier'!N$1),0)</f>
        <v>0</v>
      </c>
      <c r="O37" s="136">
        <f>$C37*VLOOKUP($A37,'Non-energy Multiplier'!$A$1:$AQ$44,COLUMN('Non-energy Multiplier'!O$1),0)</f>
        <v>0</v>
      </c>
      <c r="P37" s="136">
        <f>$C37*VLOOKUP($A37,'Non-energy Multiplier'!$A$1:$AQ$44,COLUMN('Non-energy Multiplier'!P$1),0)</f>
        <v>0</v>
      </c>
      <c r="Q37" s="136">
        <f>$C37*VLOOKUP($A37,'Non-energy Multiplier'!$A$1:$AQ$44,COLUMN('Non-energy Multiplier'!Q$1),0)</f>
        <v>0</v>
      </c>
      <c r="R37" s="136">
        <f>$C37*VLOOKUP($A37,'Non-energy Multiplier'!$A$1:$AQ$44,COLUMN('Non-energy Multiplier'!R$1),0)</f>
        <v>0</v>
      </c>
      <c r="S37" s="136">
        <f>$C37*VLOOKUP($A37,'Non-energy Multiplier'!$A$1:$AQ$44,COLUMN('Non-energy Multiplier'!S$1),0)</f>
        <v>0</v>
      </c>
      <c r="T37" s="136">
        <f>$C37*VLOOKUP($A37,'Non-energy Multiplier'!$A$1:$AQ$44,COLUMN('Non-energy Multiplier'!T$1),0)</f>
        <v>0</v>
      </c>
      <c r="U37" s="136">
        <f>$C37*VLOOKUP($A37,'Non-energy Multiplier'!$A$1:$AQ$44,COLUMN('Non-energy Multiplier'!U$1),0)</f>
        <v>0</v>
      </c>
      <c r="V37" s="136">
        <f>$C37*VLOOKUP($A37,'Non-energy Multiplier'!$A$1:$AQ$44,COLUMN('Non-energy Multiplier'!V$1),0)</f>
        <v>0</v>
      </c>
      <c r="W37" s="136">
        <f>$C37*VLOOKUP($A37,'Non-energy Multiplier'!$A$1:$AQ$44,COLUMN('Non-energy Multiplier'!W$1),0)</f>
        <v>0</v>
      </c>
      <c r="X37" s="136">
        <f>$C37*VLOOKUP($A37,'Non-energy Multiplier'!$A$1:$AQ$44,COLUMN('Non-energy Multiplier'!X$1),0)</f>
        <v>0</v>
      </c>
      <c r="Y37" s="136">
        <f>$C37*VLOOKUP($A37,'Non-energy Multiplier'!$A$1:$AQ$44,COLUMN('Non-energy Multiplier'!Y$1),0)</f>
        <v>0</v>
      </c>
      <c r="Z37" s="136">
        <f>$C37*VLOOKUP($A37,'Non-energy Multiplier'!$A$1:$AQ$44,COLUMN('Non-energy Multiplier'!Z$1),0)</f>
        <v>0</v>
      </c>
      <c r="AA37" s="136">
        <f>$C37*VLOOKUP($A37,'Non-energy Multiplier'!$A$1:$AQ$44,COLUMN('Non-energy Multiplier'!AA$1),0)</f>
        <v>0</v>
      </c>
      <c r="AB37" s="136">
        <f>$C37*VLOOKUP($A37,'Non-energy Multiplier'!$A$1:$AQ$44,COLUMN('Non-energy Multiplier'!AB$1),0)</f>
        <v>0</v>
      </c>
      <c r="AC37" s="136">
        <f>$C37*VLOOKUP($A37,'Non-energy Multiplier'!$A$1:$AQ$44,COLUMN('Non-energy Multiplier'!AC$1),0)</f>
        <v>0</v>
      </c>
      <c r="AD37" s="136">
        <f>$C37*VLOOKUP($A37,'Non-energy Multiplier'!$A$1:$AQ$44,COLUMN('Non-energy Multiplier'!AD$1),0)</f>
        <v>0</v>
      </c>
      <c r="AE37" s="136">
        <f>$C37*VLOOKUP($A37,'Non-energy Multiplier'!$A$1:$AQ$44,COLUMN('Non-energy Multiplier'!AE$1),0)</f>
        <v>0</v>
      </c>
      <c r="AF37" s="136">
        <f>$C37*VLOOKUP($A37,'Non-energy Multiplier'!$A$1:$AQ$44,COLUMN('Non-energy Multiplier'!AF$1),0)</f>
        <v>0</v>
      </c>
      <c r="AG37" s="136">
        <f>$C37*VLOOKUP($A37,'Non-energy Multiplier'!$A$1:$AQ$44,COLUMN('Non-energy Multiplier'!AG$1),0)</f>
        <v>0</v>
      </c>
      <c r="AH37" s="136">
        <f>$C37*VLOOKUP($A37,'Non-energy Multiplier'!$A$1:$AQ$44,COLUMN('Non-energy Multiplier'!AH$1),0)</f>
        <v>0</v>
      </c>
      <c r="AI37" s="136">
        <f>$C37*VLOOKUP($A37,'Non-energy Multiplier'!$A$1:$AQ$44,COLUMN('Non-energy Multiplier'!AI$1),0)</f>
        <v>0</v>
      </c>
      <c r="AJ37" s="136">
        <f>$C37*VLOOKUP($A37,'Non-energy Multiplier'!$A$1:$AQ$44,COLUMN('Non-energy Multiplier'!AJ$1),0)</f>
        <v>0</v>
      </c>
      <c r="AK37" s="136">
        <f>$C37*VLOOKUP($A37,'Non-energy Multiplier'!$A$1:$AQ$44,COLUMN('Non-energy Multiplier'!AK$1),0)</f>
        <v>0</v>
      </c>
      <c r="AL37" s="136">
        <f>$C37*VLOOKUP($A37,'Non-energy Multiplier'!$A$1:$AQ$44,COLUMN('Non-energy Multiplier'!AL$1),0)</f>
        <v>0</v>
      </c>
      <c r="AM37" s="136">
        <f>$C37*VLOOKUP($A37,'Non-energy Multiplier'!$A$1:$AQ$44,COLUMN('Non-energy Multiplier'!AM$1),0)</f>
        <v>0</v>
      </c>
      <c r="AN37" s="136">
        <f>$C37*VLOOKUP($A37,'Non-energy Multiplier'!$A$1:$AQ$44,COLUMN('Non-energy Multiplier'!AN$1),0)</f>
        <v>0</v>
      </c>
      <c r="AO37" s="136">
        <f>$C37*VLOOKUP($A37,'Non-energy Multiplier'!$A$1:$AQ$44,COLUMN('Non-energy Multiplier'!AO$1),0)</f>
        <v>0</v>
      </c>
      <c r="AP37" s="136">
        <f>$C37*VLOOKUP($A37,'Non-energy Multiplier'!$A$1:$AQ$44,COLUMN('Non-energy Multiplier'!AP$1),0)</f>
        <v>0</v>
      </c>
      <c r="AQ37" s="136">
        <f>$C37*VLOOKUP($A37,'Non-energy Multiplier'!$A$1:$AQ$44,COLUMN('Non-energy Multiplier'!AQ$1),0)</f>
        <v>0</v>
      </c>
      <c r="AR37" s="136" t="str">
        <f>VLOOKUP($A37,'Sector Match'!$A$1:$B$43,2,0)</f>
        <v>computers and electronics 26</v>
      </c>
    </row>
    <row r="38" spans="1:44" x14ac:dyDescent="0.2">
      <c r="A38" s="12" t="s">
        <v>36</v>
      </c>
      <c r="B38" s="136">
        <f>'Non-energy Use 2019'!K151</f>
        <v>0</v>
      </c>
      <c r="C38" s="136">
        <f>'Non-energy Use 2020'!K150</f>
        <v>0</v>
      </c>
      <c r="D38" s="136">
        <f>$C38*VLOOKUP($A38,'Non-energy Multiplier'!$A$1:$AQ$44,COLUMN('Non-energy Multiplier'!D$1),0)</f>
        <v>0</v>
      </c>
      <c r="E38" s="136">
        <f>$C38*VLOOKUP($A38,'Non-energy Multiplier'!$A$1:$AQ$44,COLUMN('Non-energy Multiplier'!E$1),0)</f>
        <v>0</v>
      </c>
      <c r="F38" s="136">
        <f>$C38*VLOOKUP($A38,'Non-energy Multiplier'!$A$1:$AQ$44,COLUMN('Non-energy Multiplier'!F$1),0)</f>
        <v>0</v>
      </c>
      <c r="G38" s="136">
        <f>$C38*VLOOKUP($A38,'Non-energy Multiplier'!$A$1:$AQ$44,COLUMN('Non-energy Multiplier'!G$1),0)</f>
        <v>0</v>
      </c>
      <c r="H38" s="136">
        <f>$C38*VLOOKUP($A38,'Non-energy Multiplier'!$A$1:$AQ$44,COLUMN('Non-energy Multiplier'!H$1),0)</f>
        <v>0</v>
      </c>
      <c r="I38" s="136">
        <f>$C38*VLOOKUP($A38,'Non-energy Multiplier'!$A$1:$AQ$44,COLUMN('Non-energy Multiplier'!I$1),0)</f>
        <v>0</v>
      </c>
      <c r="J38" s="136">
        <f>$C38*VLOOKUP($A38,'Non-energy Multiplier'!$A$1:$AQ$44,COLUMN('Non-energy Multiplier'!J$1),0)</f>
        <v>0</v>
      </c>
      <c r="K38" s="136">
        <f>$C38*VLOOKUP($A38,'Non-energy Multiplier'!$A$1:$AQ$44,COLUMN('Non-energy Multiplier'!K$1),0)</f>
        <v>0</v>
      </c>
      <c r="L38" s="136">
        <f>$C38*VLOOKUP($A38,'Non-energy Multiplier'!$A$1:$AQ$44,COLUMN('Non-energy Multiplier'!L$1),0)</f>
        <v>0</v>
      </c>
      <c r="M38" s="136">
        <f>$C38*VLOOKUP($A38,'Non-energy Multiplier'!$A$1:$AQ$44,COLUMN('Non-energy Multiplier'!M$1),0)</f>
        <v>0</v>
      </c>
      <c r="N38" s="136">
        <f>$C38*VLOOKUP($A38,'Non-energy Multiplier'!$A$1:$AQ$44,COLUMN('Non-energy Multiplier'!N$1),0)</f>
        <v>0</v>
      </c>
      <c r="O38" s="136">
        <f>$C38*VLOOKUP($A38,'Non-energy Multiplier'!$A$1:$AQ$44,COLUMN('Non-energy Multiplier'!O$1),0)</f>
        <v>0</v>
      </c>
      <c r="P38" s="136">
        <f>$C38*VLOOKUP($A38,'Non-energy Multiplier'!$A$1:$AQ$44,COLUMN('Non-energy Multiplier'!P$1),0)</f>
        <v>0</v>
      </c>
      <c r="Q38" s="136">
        <f>$C38*VLOOKUP($A38,'Non-energy Multiplier'!$A$1:$AQ$44,COLUMN('Non-energy Multiplier'!Q$1),0)</f>
        <v>0</v>
      </c>
      <c r="R38" s="136">
        <f>$C38*VLOOKUP($A38,'Non-energy Multiplier'!$A$1:$AQ$44,COLUMN('Non-energy Multiplier'!R$1),0)</f>
        <v>0</v>
      </c>
      <c r="S38" s="136">
        <f>$C38*VLOOKUP($A38,'Non-energy Multiplier'!$A$1:$AQ$44,COLUMN('Non-energy Multiplier'!S$1),0)</f>
        <v>0</v>
      </c>
      <c r="T38" s="136">
        <f>$C38*VLOOKUP($A38,'Non-energy Multiplier'!$A$1:$AQ$44,COLUMN('Non-energy Multiplier'!T$1),0)</f>
        <v>0</v>
      </c>
      <c r="U38" s="136">
        <f>$C38*VLOOKUP($A38,'Non-energy Multiplier'!$A$1:$AQ$44,COLUMN('Non-energy Multiplier'!U$1),0)</f>
        <v>0</v>
      </c>
      <c r="V38" s="136">
        <f>$C38*VLOOKUP($A38,'Non-energy Multiplier'!$A$1:$AQ$44,COLUMN('Non-energy Multiplier'!V$1),0)</f>
        <v>0</v>
      </c>
      <c r="W38" s="136">
        <f>$C38*VLOOKUP($A38,'Non-energy Multiplier'!$A$1:$AQ$44,COLUMN('Non-energy Multiplier'!W$1),0)</f>
        <v>0</v>
      </c>
      <c r="X38" s="136">
        <f>$C38*VLOOKUP($A38,'Non-energy Multiplier'!$A$1:$AQ$44,COLUMN('Non-energy Multiplier'!X$1),0)</f>
        <v>0</v>
      </c>
      <c r="Y38" s="136">
        <f>$C38*VLOOKUP($A38,'Non-energy Multiplier'!$A$1:$AQ$44,COLUMN('Non-energy Multiplier'!Y$1),0)</f>
        <v>0</v>
      </c>
      <c r="Z38" s="136">
        <f>$C38*VLOOKUP($A38,'Non-energy Multiplier'!$A$1:$AQ$44,COLUMN('Non-energy Multiplier'!Z$1),0)</f>
        <v>0</v>
      </c>
      <c r="AA38" s="136">
        <f>$C38*VLOOKUP($A38,'Non-energy Multiplier'!$A$1:$AQ$44,COLUMN('Non-energy Multiplier'!AA$1),0)</f>
        <v>0</v>
      </c>
      <c r="AB38" s="136">
        <f>$C38*VLOOKUP($A38,'Non-energy Multiplier'!$A$1:$AQ$44,COLUMN('Non-energy Multiplier'!AB$1),0)</f>
        <v>0</v>
      </c>
      <c r="AC38" s="136">
        <f>$C38*VLOOKUP($A38,'Non-energy Multiplier'!$A$1:$AQ$44,COLUMN('Non-energy Multiplier'!AC$1),0)</f>
        <v>0</v>
      </c>
      <c r="AD38" s="136">
        <f>$C38*VLOOKUP($A38,'Non-energy Multiplier'!$A$1:$AQ$44,COLUMN('Non-energy Multiplier'!AD$1),0)</f>
        <v>0</v>
      </c>
      <c r="AE38" s="136">
        <f>$C38*VLOOKUP($A38,'Non-energy Multiplier'!$A$1:$AQ$44,COLUMN('Non-energy Multiplier'!AE$1),0)</f>
        <v>0</v>
      </c>
      <c r="AF38" s="136">
        <f>$C38*VLOOKUP($A38,'Non-energy Multiplier'!$A$1:$AQ$44,COLUMN('Non-energy Multiplier'!AF$1),0)</f>
        <v>0</v>
      </c>
      <c r="AG38" s="136">
        <f>$C38*VLOOKUP($A38,'Non-energy Multiplier'!$A$1:$AQ$44,COLUMN('Non-energy Multiplier'!AG$1),0)</f>
        <v>0</v>
      </c>
      <c r="AH38" s="136">
        <f>$C38*VLOOKUP($A38,'Non-energy Multiplier'!$A$1:$AQ$44,COLUMN('Non-energy Multiplier'!AH$1),0)</f>
        <v>0</v>
      </c>
      <c r="AI38" s="136">
        <f>$C38*VLOOKUP($A38,'Non-energy Multiplier'!$A$1:$AQ$44,COLUMN('Non-energy Multiplier'!AI$1),0)</f>
        <v>0</v>
      </c>
      <c r="AJ38" s="136">
        <f>$C38*VLOOKUP($A38,'Non-energy Multiplier'!$A$1:$AQ$44,COLUMN('Non-energy Multiplier'!AJ$1),0)</f>
        <v>0</v>
      </c>
      <c r="AK38" s="136">
        <f>$C38*VLOOKUP($A38,'Non-energy Multiplier'!$A$1:$AQ$44,COLUMN('Non-energy Multiplier'!AK$1),0)</f>
        <v>0</v>
      </c>
      <c r="AL38" s="136">
        <f>$C38*VLOOKUP($A38,'Non-energy Multiplier'!$A$1:$AQ$44,COLUMN('Non-energy Multiplier'!AL$1),0)</f>
        <v>0</v>
      </c>
      <c r="AM38" s="136">
        <f>$C38*VLOOKUP($A38,'Non-energy Multiplier'!$A$1:$AQ$44,COLUMN('Non-energy Multiplier'!AM$1),0)</f>
        <v>0</v>
      </c>
      <c r="AN38" s="136">
        <f>$C38*VLOOKUP($A38,'Non-energy Multiplier'!$A$1:$AQ$44,COLUMN('Non-energy Multiplier'!AN$1),0)</f>
        <v>0</v>
      </c>
      <c r="AO38" s="136">
        <f>$C38*VLOOKUP($A38,'Non-energy Multiplier'!$A$1:$AQ$44,COLUMN('Non-energy Multiplier'!AO$1),0)</f>
        <v>0</v>
      </c>
      <c r="AP38" s="136">
        <f>$C38*VLOOKUP($A38,'Non-energy Multiplier'!$A$1:$AQ$44,COLUMN('Non-energy Multiplier'!AP$1),0)</f>
        <v>0</v>
      </c>
      <c r="AQ38" s="136">
        <f>$C38*VLOOKUP($A38,'Non-energy Multiplier'!$A$1:$AQ$44,COLUMN('Non-energy Multiplier'!AQ$1),0)</f>
        <v>0</v>
      </c>
      <c r="AR38" s="136" t="str">
        <f>VLOOKUP($A38,'Sector Match'!$A$1:$B$43,2,0)</f>
        <v>other machinery 28</v>
      </c>
    </row>
    <row r="39" spans="1:44" x14ac:dyDescent="0.2">
      <c r="A39" s="12" t="s">
        <v>37</v>
      </c>
      <c r="B39" s="136">
        <f>'Non-energy Use 2019'!K152</f>
        <v>0</v>
      </c>
      <c r="C39" s="136">
        <f>'Non-energy Use 2020'!K151</f>
        <v>0</v>
      </c>
      <c r="D39" s="136">
        <f>$C39*VLOOKUP($A39,'Non-energy Multiplier'!$A$1:$AQ$44,COLUMN('Non-energy Multiplier'!D$1),0)</f>
        <v>0</v>
      </c>
      <c r="E39" s="136">
        <f>$C39*VLOOKUP($A39,'Non-energy Multiplier'!$A$1:$AQ$44,COLUMN('Non-energy Multiplier'!E$1),0)</f>
        <v>0</v>
      </c>
      <c r="F39" s="136">
        <f>$C39*VLOOKUP($A39,'Non-energy Multiplier'!$A$1:$AQ$44,COLUMN('Non-energy Multiplier'!F$1),0)</f>
        <v>0</v>
      </c>
      <c r="G39" s="136">
        <f>$C39*VLOOKUP($A39,'Non-energy Multiplier'!$A$1:$AQ$44,COLUMN('Non-energy Multiplier'!G$1),0)</f>
        <v>0</v>
      </c>
      <c r="H39" s="136">
        <f>$C39*VLOOKUP($A39,'Non-energy Multiplier'!$A$1:$AQ$44,COLUMN('Non-energy Multiplier'!H$1),0)</f>
        <v>0</v>
      </c>
      <c r="I39" s="136">
        <f>$C39*VLOOKUP($A39,'Non-energy Multiplier'!$A$1:$AQ$44,COLUMN('Non-energy Multiplier'!I$1),0)</f>
        <v>0</v>
      </c>
      <c r="J39" s="136">
        <f>$C39*VLOOKUP($A39,'Non-energy Multiplier'!$A$1:$AQ$44,COLUMN('Non-energy Multiplier'!J$1),0)</f>
        <v>0</v>
      </c>
      <c r="K39" s="136">
        <f>$C39*VLOOKUP($A39,'Non-energy Multiplier'!$A$1:$AQ$44,COLUMN('Non-energy Multiplier'!K$1),0)</f>
        <v>0</v>
      </c>
      <c r="L39" s="136">
        <f>$C39*VLOOKUP($A39,'Non-energy Multiplier'!$A$1:$AQ$44,COLUMN('Non-energy Multiplier'!L$1),0)</f>
        <v>0</v>
      </c>
      <c r="M39" s="136">
        <f>$C39*VLOOKUP($A39,'Non-energy Multiplier'!$A$1:$AQ$44,COLUMN('Non-energy Multiplier'!M$1),0)</f>
        <v>0</v>
      </c>
      <c r="N39" s="136">
        <f>$C39*VLOOKUP($A39,'Non-energy Multiplier'!$A$1:$AQ$44,COLUMN('Non-energy Multiplier'!N$1),0)</f>
        <v>0</v>
      </c>
      <c r="O39" s="136">
        <f>$C39*VLOOKUP($A39,'Non-energy Multiplier'!$A$1:$AQ$44,COLUMN('Non-energy Multiplier'!O$1),0)</f>
        <v>0</v>
      </c>
      <c r="P39" s="136">
        <f>$C39*VLOOKUP($A39,'Non-energy Multiplier'!$A$1:$AQ$44,COLUMN('Non-energy Multiplier'!P$1),0)</f>
        <v>0</v>
      </c>
      <c r="Q39" s="136">
        <f>$C39*VLOOKUP($A39,'Non-energy Multiplier'!$A$1:$AQ$44,COLUMN('Non-energy Multiplier'!Q$1),0)</f>
        <v>0</v>
      </c>
      <c r="R39" s="136">
        <f>$C39*VLOOKUP($A39,'Non-energy Multiplier'!$A$1:$AQ$44,COLUMN('Non-energy Multiplier'!R$1),0)</f>
        <v>0</v>
      </c>
      <c r="S39" s="136">
        <f>$C39*VLOOKUP($A39,'Non-energy Multiplier'!$A$1:$AQ$44,COLUMN('Non-energy Multiplier'!S$1),0)</f>
        <v>0</v>
      </c>
      <c r="T39" s="136">
        <f>$C39*VLOOKUP($A39,'Non-energy Multiplier'!$A$1:$AQ$44,COLUMN('Non-energy Multiplier'!T$1),0)</f>
        <v>0</v>
      </c>
      <c r="U39" s="136">
        <f>$C39*VLOOKUP($A39,'Non-energy Multiplier'!$A$1:$AQ$44,COLUMN('Non-energy Multiplier'!U$1),0)</f>
        <v>0</v>
      </c>
      <c r="V39" s="136">
        <f>$C39*VLOOKUP($A39,'Non-energy Multiplier'!$A$1:$AQ$44,COLUMN('Non-energy Multiplier'!V$1),0)</f>
        <v>0</v>
      </c>
      <c r="W39" s="136">
        <f>$C39*VLOOKUP($A39,'Non-energy Multiplier'!$A$1:$AQ$44,COLUMN('Non-energy Multiplier'!W$1),0)</f>
        <v>0</v>
      </c>
      <c r="X39" s="136">
        <f>$C39*VLOOKUP($A39,'Non-energy Multiplier'!$A$1:$AQ$44,COLUMN('Non-energy Multiplier'!X$1),0)</f>
        <v>0</v>
      </c>
      <c r="Y39" s="136">
        <f>$C39*VLOOKUP($A39,'Non-energy Multiplier'!$A$1:$AQ$44,COLUMN('Non-energy Multiplier'!Y$1),0)</f>
        <v>0</v>
      </c>
      <c r="Z39" s="136">
        <f>$C39*VLOOKUP($A39,'Non-energy Multiplier'!$A$1:$AQ$44,COLUMN('Non-energy Multiplier'!Z$1),0)</f>
        <v>0</v>
      </c>
      <c r="AA39" s="136">
        <f>$C39*VLOOKUP($A39,'Non-energy Multiplier'!$A$1:$AQ$44,COLUMN('Non-energy Multiplier'!AA$1),0)</f>
        <v>0</v>
      </c>
      <c r="AB39" s="136">
        <f>$C39*VLOOKUP($A39,'Non-energy Multiplier'!$A$1:$AQ$44,COLUMN('Non-energy Multiplier'!AB$1),0)</f>
        <v>0</v>
      </c>
      <c r="AC39" s="136">
        <f>$C39*VLOOKUP($A39,'Non-energy Multiplier'!$A$1:$AQ$44,COLUMN('Non-energy Multiplier'!AC$1),0)</f>
        <v>0</v>
      </c>
      <c r="AD39" s="136">
        <f>$C39*VLOOKUP($A39,'Non-energy Multiplier'!$A$1:$AQ$44,COLUMN('Non-energy Multiplier'!AD$1),0)</f>
        <v>0</v>
      </c>
      <c r="AE39" s="136">
        <f>$C39*VLOOKUP($A39,'Non-energy Multiplier'!$A$1:$AQ$44,COLUMN('Non-energy Multiplier'!AE$1),0)</f>
        <v>0</v>
      </c>
      <c r="AF39" s="136">
        <f>$C39*VLOOKUP($A39,'Non-energy Multiplier'!$A$1:$AQ$44,COLUMN('Non-energy Multiplier'!AF$1),0)</f>
        <v>0</v>
      </c>
      <c r="AG39" s="136">
        <f>$C39*VLOOKUP($A39,'Non-energy Multiplier'!$A$1:$AQ$44,COLUMN('Non-energy Multiplier'!AG$1),0)</f>
        <v>0</v>
      </c>
      <c r="AH39" s="136">
        <f>$C39*VLOOKUP($A39,'Non-energy Multiplier'!$A$1:$AQ$44,COLUMN('Non-energy Multiplier'!AH$1),0)</f>
        <v>0</v>
      </c>
      <c r="AI39" s="136">
        <f>$C39*VLOOKUP($A39,'Non-energy Multiplier'!$A$1:$AQ$44,COLUMN('Non-energy Multiplier'!AI$1),0)</f>
        <v>0</v>
      </c>
      <c r="AJ39" s="136">
        <f>$C39*VLOOKUP($A39,'Non-energy Multiplier'!$A$1:$AQ$44,COLUMN('Non-energy Multiplier'!AJ$1),0)</f>
        <v>0</v>
      </c>
      <c r="AK39" s="136">
        <f>$C39*VLOOKUP($A39,'Non-energy Multiplier'!$A$1:$AQ$44,COLUMN('Non-energy Multiplier'!AK$1),0)</f>
        <v>0</v>
      </c>
      <c r="AL39" s="136">
        <f>$C39*VLOOKUP($A39,'Non-energy Multiplier'!$A$1:$AQ$44,COLUMN('Non-energy Multiplier'!AL$1),0)</f>
        <v>0</v>
      </c>
      <c r="AM39" s="136">
        <f>$C39*VLOOKUP($A39,'Non-energy Multiplier'!$A$1:$AQ$44,COLUMN('Non-energy Multiplier'!AM$1),0)</f>
        <v>0</v>
      </c>
      <c r="AN39" s="136">
        <f>$C39*VLOOKUP($A39,'Non-energy Multiplier'!$A$1:$AQ$44,COLUMN('Non-energy Multiplier'!AN$1),0)</f>
        <v>0</v>
      </c>
      <c r="AO39" s="136">
        <f>$C39*VLOOKUP($A39,'Non-energy Multiplier'!$A$1:$AQ$44,COLUMN('Non-energy Multiplier'!AO$1),0)</f>
        <v>0</v>
      </c>
      <c r="AP39" s="136">
        <f>$C39*VLOOKUP($A39,'Non-energy Multiplier'!$A$1:$AQ$44,COLUMN('Non-energy Multiplier'!AP$1),0)</f>
        <v>0</v>
      </c>
      <c r="AQ39" s="136">
        <f>$C39*VLOOKUP($A39,'Non-energy Multiplier'!$A$1:$AQ$44,COLUMN('Non-energy Multiplier'!AQ$1),0)</f>
        <v>0</v>
      </c>
      <c r="AR39" s="136" t="str">
        <f>VLOOKUP($A39,'Sector Match'!$A$1:$B$43,2,0)</f>
        <v>water and waste 36T39</v>
      </c>
    </row>
    <row r="40" spans="1:44" x14ac:dyDescent="0.2">
      <c r="A40" s="12" t="s">
        <v>38</v>
      </c>
      <c r="B40" s="136">
        <f>'Non-energy Use 2019'!K153</f>
        <v>0</v>
      </c>
      <c r="C40" s="136">
        <f>'Non-energy Use 2020'!K152</f>
        <v>0</v>
      </c>
      <c r="D40" s="136">
        <f>$C40*VLOOKUP($A40,'Non-energy Multiplier'!$A$1:$AQ$44,COLUMN('Non-energy Multiplier'!D$1),0)</f>
        <v>0</v>
      </c>
      <c r="E40" s="136">
        <f>$C40*VLOOKUP($A40,'Non-energy Multiplier'!$A$1:$AQ$44,COLUMN('Non-energy Multiplier'!E$1),0)</f>
        <v>0</v>
      </c>
      <c r="F40" s="136">
        <f>$C40*VLOOKUP($A40,'Non-energy Multiplier'!$A$1:$AQ$44,COLUMN('Non-energy Multiplier'!F$1),0)</f>
        <v>0</v>
      </c>
      <c r="G40" s="136">
        <f>$C40*VLOOKUP($A40,'Non-energy Multiplier'!$A$1:$AQ$44,COLUMN('Non-energy Multiplier'!G$1),0)</f>
        <v>0</v>
      </c>
      <c r="H40" s="136">
        <f>$C40*VLOOKUP($A40,'Non-energy Multiplier'!$A$1:$AQ$44,COLUMN('Non-energy Multiplier'!H$1),0)</f>
        <v>0</v>
      </c>
      <c r="I40" s="136">
        <f>$C40*VLOOKUP($A40,'Non-energy Multiplier'!$A$1:$AQ$44,COLUMN('Non-energy Multiplier'!I$1),0)</f>
        <v>0</v>
      </c>
      <c r="J40" s="136">
        <f>$C40*VLOOKUP($A40,'Non-energy Multiplier'!$A$1:$AQ$44,COLUMN('Non-energy Multiplier'!J$1),0)</f>
        <v>0</v>
      </c>
      <c r="K40" s="136">
        <f>$C40*VLOOKUP($A40,'Non-energy Multiplier'!$A$1:$AQ$44,COLUMN('Non-energy Multiplier'!K$1),0)</f>
        <v>0</v>
      </c>
      <c r="L40" s="136">
        <f>$C40*VLOOKUP($A40,'Non-energy Multiplier'!$A$1:$AQ$44,COLUMN('Non-energy Multiplier'!L$1),0)</f>
        <v>0</v>
      </c>
      <c r="M40" s="136">
        <f>$C40*VLOOKUP($A40,'Non-energy Multiplier'!$A$1:$AQ$44,COLUMN('Non-energy Multiplier'!M$1),0)</f>
        <v>0</v>
      </c>
      <c r="N40" s="136">
        <f>$C40*VLOOKUP($A40,'Non-energy Multiplier'!$A$1:$AQ$44,COLUMN('Non-energy Multiplier'!N$1),0)</f>
        <v>0</v>
      </c>
      <c r="O40" s="136">
        <f>$C40*VLOOKUP($A40,'Non-energy Multiplier'!$A$1:$AQ$44,COLUMN('Non-energy Multiplier'!O$1),0)</f>
        <v>0</v>
      </c>
      <c r="P40" s="136">
        <f>$C40*VLOOKUP($A40,'Non-energy Multiplier'!$A$1:$AQ$44,COLUMN('Non-energy Multiplier'!P$1),0)</f>
        <v>0</v>
      </c>
      <c r="Q40" s="136">
        <f>$C40*VLOOKUP($A40,'Non-energy Multiplier'!$A$1:$AQ$44,COLUMN('Non-energy Multiplier'!Q$1),0)</f>
        <v>0</v>
      </c>
      <c r="R40" s="136">
        <f>$C40*VLOOKUP($A40,'Non-energy Multiplier'!$A$1:$AQ$44,COLUMN('Non-energy Multiplier'!R$1),0)</f>
        <v>0</v>
      </c>
      <c r="S40" s="136">
        <f>$C40*VLOOKUP($A40,'Non-energy Multiplier'!$A$1:$AQ$44,COLUMN('Non-energy Multiplier'!S$1),0)</f>
        <v>0</v>
      </c>
      <c r="T40" s="136">
        <f>$C40*VLOOKUP($A40,'Non-energy Multiplier'!$A$1:$AQ$44,COLUMN('Non-energy Multiplier'!T$1),0)</f>
        <v>0</v>
      </c>
      <c r="U40" s="136">
        <f>$C40*VLOOKUP($A40,'Non-energy Multiplier'!$A$1:$AQ$44,COLUMN('Non-energy Multiplier'!U$1),0)</f>
        <v>0</v>
      </c>
      <c r="V40" s="136">
        <f>$C40*VLOOKUP($A40,'Non-energy Multiplier'!$A$1:$AQ$44,COLUMN('Non-energy Multiplier'!V$1),0)</f>
        <v>0</v>
      </c>
      <c r="W40" s="136">
        <f>$C40*VLOOKUP($A40,'Non-energy Multiplier'!$A$1:$AQ$44,COLUMN('Non-energy Multiplier'!W$1),0)</f>
        <v>0</v>
      </c>
      <c r="X40" s="136">
        <f>$C40*VLOOKUP($A40,'Non-energy Multiplier'!$A$1:$AQ$44,COLUMN('Non-energy Multiplier'!X$1),0)</f>
        <v>0</v>
      </c>
      <c r="Y40" s="136">
        <f>$C40*VLOOKUP($A40,'Non-energy Multiplier'!$A$1:$AQ$44,COLUMN('Non-energy Multiplier'!Y$1),0)</f>
        <v>0</v>
      </c>
      <c r="Z40" s="136">
        <f>$C40*VLOOKUP($A40,'Non-energy Multiplier'!$A$1:$AQ$44,COLUMN('Non-energy Multiplier'!Z$1),0)</f>
        <v>0</v>
      </c>
      <c r="AA40" s="136">
        <f>$C40*VLOOKUP($A40,'Non-energy Multiplier'!$A$1:$AQ$44,COLUMN('Non-energy Multiplier'!AA$1),0)</f>
        <v>0</v>
      </c>
      <c r="AB40" s="136">
        <f>$C40*VLOOKUP($A40,'Non-energy Multiplier'!$A$1:$AQ$44,COLUMN('Non-energy Multiplier'!AB$1),0)</f>
        <v>0</v>
      </c>
      <c r="AC40" s="136">
        <f>$C40*VLOOKUP($A40,'Non-energy Multiplier'!$A$1:$AQ$44,COLUMN('Non-energy Multiplier'!AC$1),0)</f>
        <v>0</v>
      </c>
      <c r="AD40" s="136">
        <f>$C40*VLOOKUP($A40,'Non-energy Multiplier'!$A$1:$AQ$44,COLUMN('Non-energy Multiplier'!AD$1),0)</f>
        <v>0</v>
      </c>
      <c r="AE40" s="136">
        <f>$C40*VLOOKUP($A40,'Non-energy Multiplier'!$A$1:$AQ$44,COLUMN('Non-energy Multiplier'!AE$1),0)</f>
        <v>0</v>
      </c>
      <c r="AF40" s="136">
        <f>$C40*VLOOKUP($A40,'Non-energy Multiplier'!$A$1:$AQ$44,COLUMN('Non-energy Multiplier'!AF$1),0)</f>
        <v>0</v>
      </c>
      <c r="AG40" s="136">
        <f>$C40*VLOOKUP($A40,'Non-energy Multiplier'!$A$1:$AQ$44,COLUMN('Non-energy Multiplier'!AG$1),0)</f>
        <v>0</v>
      </c>
      <c r="AH40" s="136">
        <f>$C40*VLOOKUP($A40,'Non-energy Multiplier'!$A$1:$AQ$44,COLUMN('Non-energy Multiplier'!AH$1),0)</f>
        <v>0</v>
      </c>
      <c r="AI40" s="136">
        <f>$C40*VLOOKUP($A40,'Non-energy Multiplier'!$A$1:$AQ$44,COLUMN('Non-energy Multiplier'!AI$1),0)</f>
        <v>0</v>
      </c>
      <c r="AJ40" s="136">
        <f>$C40*VLOOKUP($A40,'Non-energy Multiplier'!$A$1:$AQ$44,COLUMN('Non-energy Multiplier'!AJ$1),0)</f>
        <v>0</v>
      </c>
      <c r="AK40" s="136">
        <f>$C40*VLOOKUP($A40,'Non-energy Multiplier'!$A$1:$AQ$44,COLUMN('Non-energy Multiplier'!AK$1),0)</f>
        <v>0</v>
      </c>
      <c r="AL40" s="136">
        <f>$C40*VLOOKUP($A40,'Non-energy Multiplier'!$A$1:$AQ$44,COLUMN('Non-energy Multiplier'!AL$1),0)</f>
        <v>0</v>
      </c>
      <c r="AM40" s="136">
        <f>$C40*VLOOKUP($A40,'Non-energy Multiplier'!$A$1:$AQ$44,COLUMN('Non-energy Multiplier'!AM$1),0)</f>
        <v>0</v>
      </c>
      <c r="AN40" s="136">
        <f>$C40*VLOOKUP($A40,'Non-energy Multiplier'!$A$1:$AQ$44,COLUMN('Non-energy Multiplier'!AN$1),0)</f>
        <v>0</v>
      </c>
      <c r="AO40" s="136">
        <f>$C40*VLOOKUP($A40,'Non-energy Multiplier'!$A$1:$AQ$44,COLUMN('Non-energy Multiplier'!AO$1),0)</f>
        <v>0</v>
      </c>
      <c r="AP40" s="136">
        <f>$C40*VLOOKUP($A40,'Non-energy Multiplier'!$A$1:$AQ$44,COLUMN('Non-energy Multiplier'!AP$1),0)</f>
        <v>0</v>
      </c>
      <c r="AQ40" s="136">
        <f>$C40*VLOOKUP($A40,'Non-energy Multiplier'!$A$1:$AQ$44,COLUMN('Non-energy Multiplier'!AQ$1),0)</f>
        <v>0</v>
      </c>
      <c r="AR40" s="136" t="str">
        <f>VLOOKUP($A40,'Sector Match'!$A$1:$B$43,2,0)</f>
        <v>other machinery 28</v>
      </c>
    </row>
    <row r="41" spans="1:44" x14ac:dyDescent="0.2">
      <c r="A41" s="12" t="s">
        <v>39</v>
      </c>
      <c r="B41" s="136">
        <f>'Non-energy Use 2019'!K154</f>
        <v>0</v>
      </c>
      <c r="C41" s="136">
        <f>'Non-energy Use 2020'!K153</f>
        <v>0</v>
      </c>
      <c r="D41" s="136">
        <f>$C41*VLOOKUP($A41,'Non-energy Multiplier'!$A$1:$AQ$44,COLUMN('Non-energy Multiplier'!D$1),0)</f>
        <v>0</v>
      </c>
      <c r="E41" s="136">
        <f>$C41*VLOOKUP($A41,'Non-energy Multiplier'!$A$1:$AQ$44,COLUMN('Non-energy Multiplier'!E$1),0)</f>
        <v>0</v>
      </c>
      <c r="F41" s="136">
        <f>$C41*VLOOKUP($A41,'Non-energy Multiplier'!$A$1:$AQ$44,COLUMN('Non-energy Multiplier'!F$1),0)</f>
        <v>0</v>
      </c>
      <c r="G41" s="136">
        <f>$C41*VLOOKUP($A41,'Non-energy Multiplier'!$A$1:$AQ$44,COLUMN('Non-energy Multiplier'!G$1),0)</f>
        <v>0</v>
      </c>
      <c r="H41" s="136">
        <f>$C41*VLOOKUP($A41,'Non-energy Multiplier'!$A$1:$AQ$44,COLUMN('Non-energy Multiplier'!H$1),0)</f>
        <v>0</v>
      </c>
      <c r="I41" s="136">
        <f>$C41*VLOOKUP($A41,'Non-energy Multiplier'!$A$1:$AQ$44,COLUMN('Non-energy Multiplier'!I$1),0)</f>
        <v>0</v>
      </c>
      <c r="J41" s="136">
        <f>$C41*VLOOKUP($A41,'Non-energy Multiplier'!$A$1:$AQ$44,COLUMN('Non-energy Multiplier'!J$1),0)</f>
        <v>0</v>
      </c>
      <c r="K41" s="136">
        <f>$C41*VLOOKUP($A41,'Non-energy Multiplier'!$A$1:$AQ$44,COLUMN('Non-energy Multiplier'!K$1),0)</f>
        <v>0</v>
      </c>
      <c r="L41" s="136">
        <f>$C41*VLOOKUP($A41,'Non-energy Multiplier'!$A$1:$AQ$44,COLUMN('Non-energy Multiplier'!L$1),0)</f>
        <v>0</v>
      </c>
      <c r="M41" s="136">
        <f>$C41*VLOOKUP($A41,'Non-energy Multiplier'!$A$1:$AQ$44,COLUMN('Non-energy Multiplier'!M$1),0)</f>
        <v>0</v>
      </c>
      <c r="N41" s="136">
        <f>$C41*VLOOKUP($A41,'Non-energy Multiplier'!$A$1:$AQ$44,COLUMN('Non-energy Multiplier'!N$1),0)</f>
        <v>0</v>
      </c>
      <c r="O41" s="136">
        <f>$C41*VLOOKUP($A41,'Non-energy Multiplier'!$A$1:$AQ$44,COLUMN('Non-energy Multiplier'!O$1),0)</f>
        <v>0</v>
      </c>
      <c r="P41" s="136">
        <f>$C41*VLOOKUP($A41,'Non-energy Multiplier'!$A$1:$AQ$44,COLUMN('Non-energy Multiplier'!P$1),0)</f>
        <v>0</v>
      </c>
      <c r="Q41" s="136">
        <f>$C41*VLOOKUP($A41,'Non-energy Multiplier'!$A$1:$AQ$44,COLUMN('Non-energy Multiplier'!Q$1),0)</f>
        <v>0</v>
      </c>
      <c r="R41" s="136">
        <f>$C41*VLOOKUP($A41,'Non-energy Multiplier'!$A$1:$AQ$44,COLUMN('Non-energy Multiplier'!R$1),0)</f>
        <v>0</v>
      </c>
      <c r="S41" s="136">
        <f>$C41*VLOOKUP($A41,'Non-energy Multiplier'!$A$1:$AQ$44,COLUMN('Non-energy Multiplier'!S$1),0)</f>
        <v>0</v>
      </c>
      <c r="T41" s="136">
        <f>$C41*VLOOKUP($A41,'Non-energy Multiplier'!$A$1:$AQ$44,COLUMN('Non-energy Multiplier'!T$1),0)</f>
        <v>0</v>
      </c>
      <c r="U41" s="136">
        <f>$C41*VLOOKUP($A41,'Non-energy Multiplier'!$A$1:$AQ$44,COLUMN('Non-energy Multiplier'!U$1),0)</f>
        <v>0</v>
      </c>
      <c r="V41" s="136">
        <f>$C41*VLOOKUP($A41,'Non-energy Multiplier'!$A$1:$AQ$44,COLUMN('Non-energy Multiplier'!V$1),0)</f>
        <v>0</v>
      </c>
      <c r="W41" s="136">
        <f>$C41*VLOOKUP($A41,'Non-energy Multiplier'!$A$1:$AQ$44,COLUMN('Non-energy Multiplier'!W$1),0)</f>
        <v>0</v>
      </c>
      <c r="X41" s="136">
        <f>$C41*VLOOKUP($A41,'Non-energy Multiplier'!$A$1:$AQ$44,COLUMN('Non-energy Multiplier'!X$1),0)</f>
        <v>0</v>
      </c>
      <c r="Y41" s="136">
        <f>$C41*VLOOKUP($A41,'Non-energy Multiplier'!$A$1:$AQ$44,COLUMN('Non-energy Multiplier'!Y$1),0)</f>
        <v>0</v>
      </c>
      <c r="Z41" s="136">
        <f>$C41*VLOOKUP($A41,'Non-energy Multiplier'!$A$1:$AQ$44,COLUMN('Non-energy Multiplier'!Z$1),0)</f>
        <v>0</v>
      </c>
      <c r="AA41" s="136">
        <f>$C41*VLOOKUP($A41,'Non-energy Multiplier'!$A$1:$AQ$44,COLUMN('Non-energy Multiplier'!AA$1),0)</f>
        <v>0</v>
      </c>
      <c r="AB41" s="136">
        <f>$C41*VLOOKUP($A41,'Non-energy Multiplier'!$A$1:$AQ$44,COLUMN('Non-energy Multiplier'!AB$1),0)</f>
        <v>0</v>
      </c>
      <c r="AC41" s="136">
        <f>$C41*VLOOKUP($A41,'Non-energy Multiplier'!$A$1:$AQ$44,COLUMN('Non-energy Multiplier'!AC$1),0)</f>
        <v>0</v>
      </c>
      <c r="AD41" s="136">
        <f>$C41*VLOOKUP($A41,'Non-energy Multiplier'!$A$1:$AQ$44,COLUMN('Non-energy Multiplier'!AD$1),0)</f>
        <v>0</v>
      </c>
      <c r="AE41" s="136">
        <f>$C41*VLOOKUP($A41,'Non-energy Multiplier'!$A$1:$AQ$44,COLUMN('Non-energy Multiplier'!AE$1),0)</f>
        <v>0</v>
      </c>
      <c r="AF41" s="136">
        <f>$C41*VLOOKUP($A41,'Non-energy Multiplier'!$A$1:$AQ$44,COLUMN('Non-energy Multiplier'!AF$1),0)</f>
        <v>0</v>
      </c>
      <c r="AG41" s="136">
        <f>$C41*VLOOKUP($A41,'Non-energy Multiplier'!$A$1:$AQ$44,COLUMN('Non-energy Multiplier'!AG$1),0)</f>
        <v>0</v>
      </c>
      <c r="AH41" s="136">
        <f>$C41*VLOOKUP($A41,'Non-energy Multiplier'!$A$1:$AQ$44,COLUMN('Non-energy Multiplier'!AH$1),0)</f>
        <v>0</v>
      </c>
      <c r="AI41" s="136">
        <f>$C41*VLOOKUP($A41,'Non-energy Multiplier'!$A$1:$AQ$44,COLUMN('Non-energy Multiplier'!AI$1),0)</f>
        <v>0</v>
      </c>
      <c r="AJ41" s="136">
        <f>$C41*VLOOKUP($A41,'Non-energy Multiplier'!$A$1:$AQ$44,COLUMN('Non-energy Multiplier'!AJ$1),0)</f>
        <v>0</v>
      </c>
      <c r="AK41" s="136">
        <f>$C41*VLOOKUP($A41,'Non-energy Multiplier'!$A$1:$AQ$44,COLUMN('Non-energy Multiplier'!AK$1),0)</f>
        <v>0</v>
      </c>
      <c r="AL41" s="136">
        <f>$C41*VLOOKUP($A41,'Non-energy Multiplier'!$A$1:$AQ$44,COLUMN('Non-energy Multiplier'!AL$1),0)</f>
        <v>0</v>
      </c>
      <c r="AM41" s="136">
        <f>$C41*VLOOKUP($A41,'Non-energy Multiplier'!$A$1:$AQ$44,COLUMN('Non-energy Multiplier'!AM$1),0)</f>
        <v>0</v>
      </c>
      <c r="AN41" s="136">
        <f>$C41*VLOOKUP($A41,'Non-energy Multiplier'!$A$1:$AQ$44,COLUMN('Non-energy Multiplier'!AN$1),0)</f>
        <v>0</v>
      </c>
      <c r="AO41" s="136">
        <f>$C41*VLOOKUP($A41,'Non-energy Multiplier'!$A$1:$AQ$44,COLUMN('Non-energy Multiplier'!AO$1),0)</f>
        <v>0</v>
      </c>
      <c r="AP41" s="136">
        <f>$C41*VLOOKUP($A41,'Non-energy Multiplier'!$A$1:$AQ$44,COLUMN('Non-energy Multiplier'!AP$1),0)</f>
        <v>0</v>
      </c>
      <c r="AQ41" s="136">
        <f>$C41*VLOOKUP($A41,'Non-energy Multiplier'!$A$1:$AQ$44,COLUMN('Non-energy Multiplier'!AQ$1),0)</f>
        <v>0</v>
      </c>
      <c r="AR41" s="136">
        <f>VLOOKUP($A41,'Sector Match'!$A$1:$B$43,2,0)</f>
        <v>0</v>
      </c>
    </row>
    <row r="42" spans="1:44" x14ac:dyDescent="0.2">
      <c r="A42" s="12" t="s">
        <v>40</v>
      </c>
      <c r="B42" s="136">
        <f>'Non-energy Use 2019'!K155</f>
        <v>0</v>
      </c>
      <c r="C42" s="136">
        <f>'Non-energy Use 2020'!K154</f>
        <v>0</v>
      </c>
      <c r="D42" s="136">
        <f>$C42*VLOOKUP($A42,'Non-energy Multiplier'!$A$1:$AQ$44,COLUMN('Non-energy Multiplier'!D$1),0)</f>
        <v>0</v>
      </c>
      <c r="E42" s="136">
        <f>$C42*VLOOKUP($A42,'Non-energy Multiplier'!$A$1:$AQ$44,COLUMN('Non-energy Multiplier'!E$1),0)</f>
        <v>0</v>
      </c>
      <c r="F42" s="136">
        <f>$C42*VLOOKUP($A42,'Non-energy Multiplier'!$A$1:$AQ$44,COLUMN('Non-energy Multiplier'!F$1),0)</f>
        <v>0</v>
      </c>
      <c r="G42" s="136">
        <f>$C42*VLOOKUP($A42,'Non-energy Multiplier'!$A$1:$AQ$44,COLUMN('Non-energy Multiplier'!G$1),0)</f>
        <v>0</v>
      </c>
      <c r="H42" s="136">
        <f>$C42*VLOOKUP($A42,'Non-energy Multiplier'!$A$1:$AQ$44,COLUMN('Non-energy Multiplier'!H$1),0)</f>
        <v>0</v>
      </c>
      <c r="I42" s="136">
        <f>$C42*VLOOKUP($A42,'Non-energy Multiplier'!$A$1:$AQ$44,COLUMN('Non-energy Multiplier'!I$1),0)</f>
        <v>0</v>
      </c>
      <c r="J42" s="136">
        <f>$C42*VLOOKUP($A42,'Non-energy Multiplier'!$A$1:$AQ$44,COLUMN('Non-energy Multiplier'!J$1),0)</f>
        <v>0</v>
      </c>
      <c r="K42" s="136">
        <f>$C42*VLOOKUP($A42,'Non-energy Multiplier'!$A$1:$AQ$44,COLUMN('Non-energy Multiplier'!K$1),0)</f>
        <v>0</v>
      </c>
      <c r="L42" s="136">
        <f>$C42*VLOOKUP($A42,'Non-energy Multiplier'!$A$1:$AQ$44,COLUMN('Non-energy Multiplier'!L$1),0)</f>
        <v>0</v>
      </c>
      <c r="M42" s="136">
        <f>$C42*VLOOKUP($A42,'Non-energy Multiplier'!$A$1:$AQ$44,COLUMN('Non-energy Multiplier'!M$1),0)</f>
        <v>0</v>
      </c>
      <c r="N42" s="136">
        <f>$C42*VLOOKUP($A42,'Non-energy Multiplier'!$A$1:$AQ$44,COLUMN('Non-energy Multiplier'!N$1),0)</f>
        <v>0</v>
      </c>
      <c r="O42" s="136">
        <f>$C42*VLOOKUP($A42,'Non-energy Multiplier'!$A$1:$AQ$44,COLUMN('Non-energy Multiplier'!O$1),0)</f>
        <v>0</v>
      </c>
      <c r="P42" s="136">
        <f>$C42*VLOOKUP($A42,'Non-energy Multiplier'!$A$1:$AQ$44,COLUMN('Non-energy Multiplier'!P$1),0)</f>
        <v>0</v>
      </c>
      <c r="Q42" s="136">
        <f>$C42*VLOOKUP($A42,'Non-energy Multiplier'!$A$1:$AQ$44,COLUMN('Non-energy Multiplier'!Q$1),0)</f>
        <v>0</v>
      </c>
      <c r="R42" s="136">
        <f>$C42*VLOOKUP($A42,'Non-energy Multiplier'!$A$1:$AQ$44,COLUMN('Non-energy Multiplier'!R$1),0)</f>
        <v>0</v>
      </c>
      <c r="S42" s="136">
        <f>$C42*VLOOKUP($A42,'Non-energy Multiplier'!$A$1:$AQ$44,COLUMN('Non-energy Multiplier'!S$1),0)</f>
        <v>0</v>
      </c>
      <c r="T42" s="136">
        <f>$C42*VLOOKUP($A42,'Non-energy Multiplier'!$A$1:$AQ$44,COLUMN('Non-energy Multiplier'!T$1),0)</f>
        <v>0</v>
      </c>
      <c r="U42" s="136">
        <f>$C42*VLOOKUP($A42,'Non-energy Multiplier'!$A$1:$AQ$44,COLUMN('Non-energy Multiplier'!U$1),0)</f>
        <v>0</v>
      </c>
      <c r="V42" s="136">
        <f>$C42*VLOOKUP($A42,'Non-energy Multiplier'!$A$1:$AQ$44,COLUMN('Non-energy Multiplier'!V$1),0)</f>
        <v>0</v>
      </c>
      <c r="W42" s="136">
        <f>$C42*VLOOKUP($A42,'Non-energy Multiplier'!$A$1:$AQ$44,COLUMN('Non-energy Multiplier'!W$1),0)</f>
        <v>0</v>
      </c>
      <c r="X42" s="136">
        <f>$C42*VLOOKUP($A42,'Non-energy Multiplier'!$A$1:$AQ$44,COLUMN('Non-energy Multiplier'!X$1),0)</f>
        <v>0</v>
      </c>
      <c r="Y42" s="136">
        <f>$C42*VLOOKUP($A42,'Non-energy Multiplier'!$A$1:$AQ$44,COLUMN('Non-energy Multiplier'!Y$1),0)</f>
        <v>0</v>
      </c>
      <c r="Z42" s="136">
        <f>$C42*VLOOKUP($A42,'Non-energy Multiplier'!$A$1:$AQ$44,COLUMN('Non-energy Multiplier'!Z$1),0)</f>
        <v>0</v>
      </c>
      <c r="AA42" s="136">
        <f>$C42*VLOOKUP($A42,'Non-energy Multiplier'!$A$1:$AQ$44,COLUMN('Non-energy Multiplier'!AA$1),0)</f>
        <v>0</v>
      </c>
      <c r="AB42" s="136">
        <f>$C42*VLOOKUP($A42,'Non-energy Multiplier'!$A$1:$AQ$44,COLUMN('Non-energy Multiplier'!AB$1),0)</f>
        <v>0</v>
      </c>
      <c r="AC42" s="136">
        <f>$C42*VLOOKUP($A42,'Non-energy Multiplier'!$A$1:$AQ$44,COLUMN('Non-energy Multiplier'!AC$1),0)</f>
        <v>0</v>
      </c>
      <c r="AD42" s="136">
        <f>$C42*VLOOKUP($A42,'Non-energy Multiplier'!$A$1:$AQ$44,COLUMN('Non-energy Multiplier'!AD$1),0)</f>
        <v>0</v>
      </c>
      <c r="AE42" s="136">
        <f>$C42*VLOOKUP($A42,'Non-energy Multiplier'!$A$1:$AQ$44,COLUMN('Non-energy Multiplier'!AE$1),0)</f>
        <v>0</v>
      </c>
      <c r="AF42" s="136">
        <f>$C42*VLOOKUP($A42,'Non-energy Multiplier'!$A$1:$AQ$44,COLUMN('Non-energy Multiplier'!AF$1),0)</f>
        <v>0</v>
      </c>
      <c r="AG42" s="136">
        <f>$C42*VLOOKUP($A42,'Non-energy Multiplier'!$A$1:$AQ$44,COLUMN('Non-energy Multiplier'!AG$1),0)</f>
        <v>0</v>
      </c>
      <c r="AH42" s="136">
        <f>$C42*VLOOKUP($A42,'Non-energy Multiplier'!$A$1:$AQ$44,COLUMN('Non-energy Multiplier'!AH$1),0)</f>
        <v>0</v>
      </c>
      <c r="AI42" s="136">
        <f>$C42*VLOOKUP($A42,'Non-energy Multiplier'!$A$1:$AQ$44,COLUMN('Non-energy Multiplier'!AI$1),0)</f>
        <v>0</v>
      </c>
      <c r="AJ42" s="136">
        <f>$C42*VLOOKUP($A42,'Non-energy Multiplier'!$A$1:$AQ$44,COLUMN('Non-energy Multiplier'!AJ$1),0)</f>
        <v>0</v>
      </c>
      <c r="AK42" s="136">
        <f>$C42*VLOOKUP($A42,'Non-energy Multiplier'!$A$1:$AQ$44,COLUMN('Non-energy Multiplier'!AK$1),0)</f>
        <v>0</v>
      </c>
      <c r="AL42" s="136">
        <f>$C42*VLOOKUP($A42,'Non-energy Multiplier'!$A$1:$AQ$44,COLUMN('Non-energy Multiplier'!AL$1),0)</f>
        <v>0</v>
      </c>
      <c r="AM42" s="136">
        <f>$C42*VLOOKUP($A42,'Non-energy Multiplier'!$A$1:$AQ$44,COLUMN('Non-energy Multiplier'!AM$1),0)</f>
        <v>0</v>
      </c>
      <c r="AN42" s="136">
        <f>$C42*VLOOKUP($A42,'Non-energy Multiplier'!$A$1:$AQ$44,COLUMN('Non-energy Multiplier'!AN$1),0)</f>
        <v>0</v>
      </c>
      <c r="AO42" s="136">
        <f>$C42*VLOOKUP($A42,'Non-energy Multiplier'!$A$1:$AQ$44,COLUMN('Non-energy Multiplier'!AO$1),0)</f>
        <v>0</v>
      </c>
      <c r="AP42" s="136">
        <f>$C42*VLOOKUP($A42,'Non-energy Multiplier'!$A$1:$AQ$44,COLUMN('Non-energy Multiplier'!AP$1),0)</f>
        <v>0</v>
      </c>
      <c r="AQ42" s="136">
        <f>$C42*VLOOKUP($A42,'Non-energy Multiplier'!$A$1:$AQ$44,COLUMN('Non-energy Multiplier'!AQ$1),0)</f>
        <v>0</v>
      </c>
      <c r="AR42" s="136" t="str">
        <f>VLOOKUP($A42,'Sector Match'!$A$1:$B$43,2,0)</f>
        <v>energy pipelines and gas processing 352T353</v>
      </c>
    </row>
    <row r="43" spans="1:44" x14ac:dyDescent="0.2">
      <c r="A43" s="37" t="s">
        <v>41</v>
      </c>
      <c r="B43" s="136">
        <f>'Non-energy Use 2019'!K156</f>
        <v>0</v>
      </c>
      <c r="C43" s="136">
        <f>'Non-energy Use 2020'!K155</f>
        <v>0</v>
      </c>
      <c r="D43" s="136">
        <f>$C43*VLOOKUP($A43,'Non-energy Multiplier'!$A$1:$AQ$44,COLUMN('Non-energy Multiplier'!D$1),0)</f>
        <v>0</v>
      </c>
      <c r="E43" s="136">
        <f>$C43*VLOOKUP($A43,'Non-energy Multiplier'!$A$1:$AQ$44,COLUMN('Non-energy Multiplier'!E$1),0)</f>
        <v>0</v>
      </c>
      <c r="F43" s="136">
        <f>$C43*VLOOKUP($A43,'Non-energy Multiplier'!$A$1:$AQ$44,COLUMN('Non-energy Multiplier'!F$1),0)</f>
        <v>0</v>
      </c>
      <c r="G43" s="136">
        <f>$C43*VLOOKUP($A43,'Non-energy Multiplier'!$A$1:$AQ$44,COLUMN('Non-energy Multiplier'!G$1),0)</f>
        <v>0</v>
      </c>
      <c r="H43" s="136">
        <f>$C43*VLOOKUP($A43,'Non-energy Multiplier'!$A$1:$AQ$44,COLUMN('Non-energy Multiplier'!H$1),0)</f>
        <v>0</v>
      </c>
      <c r="I43" s="136">
        <f>$C43*VLOOKUP($A43,'Non-energy Multiplier'!$A$1:$AQ$44,COLUMN('Non-energy Multiplier'!I$1),0)</f>
        <v>0</v>
      </c>
      <c r="J43" s="136">
        <f>$C43*VLOOKUP($A43,'Non-energy Multiplier'!$A$1:$AQ$44,COLUMN('Non-energy Multiplier'!J$1),0)</f>
        <v>0</v>
      </c>
      <c r="K43" s="136">
        <f>$C43*VLOOKUP($A43,'Non-energy Multiplier'!$A$1:$AQ$44,COLUMN('Non-energy Multiplier'!K$1),0)</f>
        <v>0</v>
      </c>
      <c r="L43" s="136">
        <f>$C43*VLOOKUP($A43,'Non-energy Multiplier'!$A$1:$AQ$44,COLUMN('Non-energy Multiplier'!L$1),0)</f>
        <v>0</v>
      </c>
      <c r="M43" s="136">
        <f>$C43*VLOOKUP($A43,'Non-energy Multiplier'!$A$1:$AQ$44,COLUMN('Non-energy Multiplier'!M$1),0)</f>
        <v>0</v>
      </c>
      <c r="N43" s="136">
        <f>$C43*VLOOKUP($A43,'Non-energy Multiplier'!$A$1:$AQ$44,COLUMN('Non-energy Multiplier'!N$1),0)</f>
        <v>0</v>
      </c>
      <c r="O43" s="136">
        <f>$C43*VLOOKUP($A43,'Non-energy Multiplier'!$A$1:$AQ$44,COLUMN('Non-energy Multiplier'!O$1),0)</f>
        <v>0</v>
      </c>
      <c r="P43" s="136">
        <f>$C43*VLOOKUP($A43,'Non-energy Multiplier'!$A$1:$AQ$44,COLUMN('Non-energy Multiplier'!P$1),0)</f>
        <v>0</v>
      </c>
      <c r="Q43" s="136">
        <f>$C43*VLOOKUP($A43,'Non-energy Multiplier'!$A$1:$AQ$44,COLUMN('Non-energy Multiplier'!Q$1),0)</f>
        <v>0</v>
      </c>
      <c r="R43" s="136">
        <f>$C43*VLOOKUP($A43,'Non-energy Multiplier'!$A$1:$AQ$44,COLUMN('Non-energy Multiplier'!R$1),0)</f>
        <v>0</v>
      </c>
      <c r="S43" s="136">
        <f>$C43*VLOOKUP($A43,'Non-energy Multiplier'!$A$1:$AQ$44,COLUMN('Non-energy Multiplier'!S$1),0)</f>
        <v>0</v>
      </c>
      <c r="T43" s="136">
        <f>$C43*VLOOKUP($A43,'Non-energy Multiplier'!$A$1:$AQ$44,COLUMN('Non-energy Multiplier'!T$1),0)</f>
        <v>0</v>
      </c>
      <c r="U43" s="136">
        <f>$C43*VLOOKUP($A43,'Non-energy Multiplier'!$A$1:$AQ$44,COLUMN('Non-energy Multiplier'!U$1),0)</f>
        <v>0</v>
      </c>
      <c r="V43" s="136">
        <f>$C43*VLOOKUP($A43,'Non-energy Multiplier'!$A$1:$AQ$44,COLUMN('Non-energy Multiplier'!V$1),0)</f>
        <v>0</v>
      </c>
      <c r="W43" s="136">
        <f>$C43*VLOOKUP($A43,'Non-energy Multiplier'!$A$1:$AQ$44,COLUMN('Non-energy Multiplier'!W$1),0)</f>
        <v>0</v>
      </c>
      <c r="X43" s="136">
        <f>$C43*VLOOKUP($A43,'Non-energy Multiplier'!$A$1:$AQ$44,COLUMN('Non-energy Multiplier'!X$1),0)</f>
        <v>0</v>
      </c>
      <c r="Y43" s="136">
        <f>$C43*VLOOKUP($A43,'Non-energy Multiplier'!$A$1:$AQ$44,COLUMN('Non-energy Multiplier'!Y$1),0)</f>
        <v>0</v>
      </c>
      <c r="Z43" s="136">
        <f>$C43*VLOOKUP($A43,'Non-energy Multiplier'!$A$1:$AQ$44,COLUMN('Non-energy Multiplier'!Z$1),0)</f>
        <v>0</v>
      </c>
      <c r="AA43" s="136">
        <f>$C43*VLOOKUP($A43,'Non-energy Multiplier'!$A$1:$AQ$44,COLUMN('Non-energy Multiplier'!AA$1),0)</f>
        <v>0</v>
      </c>
      <c r="AB43" s="136">
        <f>$C43*VLOOKUP($A43,'Non-energy Multiplier'!$A$1:$AQ$44,COLUMN('Non-energy Multiplier'!AB$1),0)</f>
        <v>0</v>
      </c>
      <c r="AC43" s="136">
        <f>$C43*VLOOKUP($A43,'Non-energy Multiplier'!$A$1:$AQ$44,COLUMN('Non-energy Multiplier'!AC$1),0)</f>
        <v>0</v>
      </c>
      <c r="AD43" s="136">
        <f>$C43*VLOOKUP($A43,'Non-energy Multiplier'!$A$1:$AQ$44,COLUMN('Non-energy Multiplier'!AD$1),0)</f>
        <v>0</v>
      </c>
      <c r="AE43" s="136">
        <f>$C43*VLOOKUP($A43,'Non-energy Multiplier'!$A$1:$AQ$44,COLUMN('Non-energy Multiplier'!AE$1),0)</f>
        <v>0</v>
      </c>
      <c r="AF43" s="136">
        <f>$C43*VLOOKUP($A43,'Non-energy Multiplier'!$A$1:$AQ$44,COLUMN('Non-energy Multiplier'!AF$1),0)</f>
        <v>0</v>
      </c>
      <c r="AG43" s="136">
        <f>$C43*VLOOKUP($A43,'Non-energy Multiplier'!$A$1:$AQ$44,COLUMN('Non-energy Multiplier'!AG$1),0)</f>
        <v>0</v>
      </c>
      <c r="AH43" s="136">
        <f>$C43*VLOOKUP($A43,'Non-energy Multiplier'!$A$1:$AQ$44,COLUMN('Non-energy Multiplier'!AH$1),0)</f>
        <v>0</v>
      </c>
      <c r="AI43" s="136">
        <f>$C43*VLOOKUP($A43,'Non-energy Multiplier'!$A$1:$AQ$44,COLUMN('Non-energy Multiplier'!AI$1),0)</f>
        <v>0</v>
      </c>
      <c r="AJ43" s="136">
        <f>$C43*VLOOKUP($A43,'Non-energy Multiplier'!$A$1:$AQ$44,COLUMN('Non-energy Multiplier'!AJ$1),0)</f>
        <v>0</v>
      </c>
      <c r="AK43" s="136">
        <f>$C43*VLOOKUP($A43,'Non-energy Multiplier'!$A$1:$AQ$44,COLUMN('Non-energy Multiplier'!AK$1),0)</f>
        <v>0</v>
      </c>
      <c r="AL43" s="136">
        <f>$C43*VLOOKUP($A43,'Non-energy Multiplier'!$A$1:$AQ$44,COLUMN('Non-energy Multiplier'!AL$1),0)</f>
        <v>0</v>
      </c>
      <c r="AM43" s="136">
        <f>$C43*VLOOKUP($A43,'Non-energy Multiplier'!$A$1:$AQ$44,COLUMN('Non-energy Multiplier'!AM$1),0)</f>
        <v>0</v>
      </c>
      <c r="AN43" s="136">
        <f>$C43*VLOOKUP($A43,'Non-energy Multiplier'!$A$1:$AQ$44,COLUMN('Non-energy Multiplier'!AN$1),0)</f>
        <v>0</v>
      </c>
      <c r="AO43" s="136">
        <f>$C43*VLOOKUP($A43,'Non-energy Multiplier'!$A$1:$AQ$44,COLUMN('Non-energy Multiplier'!AO$1),0)</f>
        <v>0</v>
      </c>
      <c r="AP43" s="136">
        <f>$C43*VLOOKUP($A43,'Non-energy Multiplier'!$A$1:$AQ$44,COLUMN('Non-energy Multiplier'!AP$1),0)</f>
        <v>0</v>
      </c>
      <c r="AQ43" s="136">
        <f>$C43*VLOOKUP($A43,'Non-energy Multiplier'!$A$1:$AQ$44,COLUMN('Non-energy Multiplier'!AQ$1),0)</f>
        <v>0</v>
      </c>
      <c r="AR43" s="136" t="str">
        <f>VLOOKUP($A43,'Sector Match'!$A$1:$B$43,2,0)</f>
        <v>water and waste 36T39</v>
      </c>
    </row>
    <row r="44" spans="1:44" x14ac:dyDescent="0.2">
      <c r="A44" s="76" t="s">
        <v>123</v>
      </c>
      <c r="B44" s="224">
        <f>'Non-energy Use 2019'!K157</f>
        <v>0</v>
      </c>
      <c r="C44" s="224">
        <f>'Non-energy Use 2020'!K156</f>
        <v>0</v>
      </c>
      <c r="D44" s="224">
        <f>$C44*VLOOKUP($A44,'Non-energy Multiplier'!$A$1:$AQ$44,COLUMN('Non-energy Multiplier'!D$1),0)</f>
        <v>0</v>
      </c>
      <c r="E44" s="224">
        <f>$C44*VLOOKUP($A44,'Non-energy Multiplier'!$A$1:$AQ$44,COLUMN('Non-energy Multiplier'!E$1),0)</f>
        <v>0</v>
      </c>
      <c r="F44" s="224">
        <f>$C44*VLOOKUP($A44,'Non-energy Multiplier'!$A$1:$AQ$44,COLUMN('Non-energy Multiplier'!F$1),0)</f>
        <v>0</v>
      </c>
      <c r="G44" s="224">
        <f>$C44*VLOOKUP($A44,'Non-energy Multiplier'!$A$1:$AQ$44,COLUMN('Non-energy Multiplier'!G$1),0)</f>
        <v>0</v>
      </c>
      <c r="H44" s="224">
        <f>$C44*VLOOKUP($A44,'Non-energy Multiplier'!$A$1:$AQ$44,COLUMN('Non-energy Multiplier'!H$1),0)</f>
        <v>0</v>
      </c>
      <c r="I44" s="224">
        <f>$C44*VLOOKUP($A44,'Non-energy Multiplier'!$A$1:$AQ$44,COLUMN('Non-energy Multiplier'!I$1),0)</f>
        <v>0</v>
      </c>
      <c r="J44" s="224">
        <f>$C44*VLOOKUP($A44,'Non-energy Multiplier'!$A$1:$AQ$44,COLUMN('Non-energy Multiplier'!J$1),0)</f>
        <v>0</v>
      </c>
      <c r="K44" s="224">
        <f>$C44*VLOOKUP($A44,'Non-energy Multiplier'!$A$1:$AQ$44,COLUMN('Non-energy Multiplier'!K$1),0)</f>
        <v>0</v>
      </c>
      <c r="L44" s="224">
        <f>$C44*VLOOKUP($A44,'Non-energy Multiplier'!$A$1:$AQ$44,COLUMN('Non-energy Multiplier'!L$1),0)</f>
        <v>0</v>
      </c>
      <c r="M44" s="224">
        <f>$C44*VLOOKUP($A44,'Non-energy Multiplier'!$A$1:$AQ$44,COLUMN('Non-energy Multiplier'!M$1),0)</f>
        <v>0</v>
      </c>
      <c r="N44" s="224">
        <f>$C44*VLOOKUP($A44,'Non-energy Multiplier'!$A$1:$AQ$44,COLUMN('Non-energy Multiplier'!N$1),0)</f>
        <v>0</v>
      </c>
      <c r="O44" s="224">
        <f>$C44*VLOOKUP($A44,'Non-energy Multiplier'!$A$1:$AQ$44,COLUMN('Non-energy Multiplier'!O$1),0)</f>
        <v>0</v>
      </c>
      <c r="P44" s="224">
        <f>$C44*VLOOKUP($A44,'Non-energy Multiplier'!$A$1:$AQ$44,COLUMN('Non-energy Multiplier'!P$1),0)</f>
        <v>0</v>
      </c>
      <c r="Q44" s="224">
        <f>$C44*VLOOKUP($A44,'Non-energy Multiplier'!$A$1:$AQ$44,COLUMN('Non-energy Multiplier'!Q$1),0)</f>
        <v>0</v>
      </c>
      <c r="R44" s="224">
        <f>$C44*VLOOKUP($A44,'Non-energy Multiplier'!$A$1:$AQ$44,COLUMN('Non-energy Multiplier'!R$1),0)</f>
        <v>0</v>
      </c>
      <c r="S44" s="224">
        <f>$C44*VLOOKUP($A44,'Non-energy Multiplier'!$A$1:$AQ$44,COLUMN('Non-energy Multiplier'!S$1),0)</f>
        <v>0</v>
      </c>
      <c r="T44" s="224">
        <f>$C44*VLOOKUP($A44,'Non-energy Multiplier'!$A$1:$AQ$44,COLUMN('Non-energy Multiplier'!T$1),0)</f>
        <v>0</v>
      </c>
      <c r="U44" s="224">
        <f>$C44*VLOOKUP($A44,'Non-energy Multiplier'!$A$1:$AQ$44,COLUMN('Non-energy Multiplier'!U$1),0)</f>
        <v>0</v>
      </c>
      <c r="V44" s="224">
        <f>$C44*VLOOKUP($A44,'Non-energy Multiplier'!$A$1:$AQ$44,COLUMN('Non-energy Multiplier'!V$1),0)</f>
        <v>0</v>
      </c>
      <c r="W44" s="224">
        <f>$C44*VLOOKUP($A44,'Non-energy Multiplier'!$A$1:$AQ$44,COLUMN('Non-energy Multiplier'!W$1),0)</f>
        <v>0</v>
      </c>
      <c r="X44" s="224">
        <f>$C44*VLOOKUP($A44,'Non-energy Multiplier'!$A$1:$AQ$44,COLUMN('Non-energy Multiplier'!X$1),0)</f>
        <v>0</v>
      </c>
      <c r="Y44" s="224">
        <f>$C44*VLOOKUP($A44,'Non-energy Multiplier'!$A$1:$AQ$44,COLUMN('Non-energy Multiplier'!Y$1),0)</f>
        <v>0</v>
      </c>
      <c r="Z44" s="224">
        <f>$C44*VLOOKUP($A44,'Non-energy Multiplier'!$A$1:$AQ$44,COLUMN('Non-energy Multiplier'!Z$1),0)</f>
        <v>0</v>
      </c>
      <c r="AA44" s="224">
        <f>$C44*VLOOKUP($A44,'Non-energy Multiplier'!$A$1:$AQ$44,COLUMN('Non-energy Multiplier'!AA$1),0)</f>
        <v>0</v>
      </c>
      <c r="AB44" s="224">
        <f>$C44*VLOOKUP($A44,'Non-energy Multiplier'!$A$1:$AQ$44,COLUMN('Non-energy Multiplier'!AB$1),0)</f>
        <v>0</v>
      </c>
      <c r="AC44" s="224">
        <f>$C44*VLOOKUP($A44,'Non-energy Multiplier'!$A$1:$AQ$44,COLUMN('Non-energy Multiplier'!AC$1),0)</f>
        <v>0</v>
      </c>
      <c r="AD44" s="224">
        <f>$C44*VLOOKUP($A44,'Non-energy Multiplier'!$A$1:$AQ$44,COLUMN('Non-energy Multiplier'!AD$1),0)</f>
        <v>0</v>
      </c>
      <c r="AE44" s="224">
        <f>$C44*VLOOKUP($A44,'Non-energy Multiplier'!$A$1:$AQ$44,COLUMN('Non-energy Multiplier'!AE$1),0)</f>
        <v>0</v>
      </c>
      <c r="AF44" s="224">
        <f>$C44*VLOOKUP($A44,'Non-energy Multiplier'!$A$1:$AQ$44,COLUMN('Non-energy Multiplier'!AF$1),0)</f>
        <v>0</v>
      </c>
      <c r="AG44" s="224">
        <f>$C44*VLOOKUP($A44,'Non-energy Multiplier'!$A$1:$AQ$44,COLUMN('Non-energy Multiplier'!AG$1),0)</f>
        <v>0</v>
      </c>
      <c r="AH44" s="224">
        <f>$C44*VLOOKUP($A44,'Non-energy Multiplier'!$A$1:$AQ$44,COLUMN('Non-energy Multiplier'!AH$1),0)</f>
        <v>0</v>
      </c>
      <c r="AI44" s="224">
        <f>$C44*VLOOKUP($A44,'Non-energy Multiplier'!$A$1:$AQ$44,COLUMN('Non-energy Multiplier'!AI$1),0)</f>
        <v>0</v>
      </c>
      <c r="AJ44" s="224">
        <f>$C44*VLOOKUP($A44,'Non-energy Multiplier'!$A$1:$AQ$44,COLUMN('Non-energy Multiplier'!AJ$1),0)</f>
        <v>0</v>
      </c>
      <c r="AK44" s="224">
        <f>$C44*VLOOKUP($A44,'Non-energy Multiplier'!$A$1:$AQ$44,COLUMN('Non-energy Multiplier'!AK$1),0)</f>
        <v>0</v>
      </c>
      <c r="AL44" s="224">
        <f>$C44*VLOOKUP($A44,'Non-energy Multiplier'!$A$1:$AQ$44,COLUMN('Non-energy Multiplier'!AL$1),0)</f>
        <v>0</v>
      </c>
      <c r="AM44" s="224">
        <f>$C44*VLOOKUP($A44,'Non-energy Multiplier'!$A$1:$AQ$44,COLUMN('Non-energy Multiplier'!AM$1),0)</f>
        <v>0</v>
      </c>
      <c r="AN44" s="224">
        <f>$C44*VLOOKUP($A44,'Non-energy Multiplier'!$A$1:$AQ$44,COLUMN('Non-energy Multiplier'!AN$1),0)</f>
        <v>0</v>
      </c>
      <c r="AO44" s="224">
        <f>$C44*VLOOKUP($A44,'Non-energy Multiplier'!$A$1:$AQ$44,COLUMN('Non-energy Multiplier'!AO$1),0)</f>
        <v>0</v>
      </c>
      <c r="AP44" s="224">
        <f>$C44*VLOOKUP($A44,'Non-energy Multiplier'!$A$1:$AQ$44,COLUMN('Non-energy Multiplier'!AP$1),0)</f>
        <v>0</v>
      </c>
      <c r="AQ44" s="224">
        <f>$C44*VLOOKUP($A44,'Non-energy Multiplier'!$A$1:$AQ$44,COLUMN('Non-energy Multiplier'!AQ$1),0)</f>
        <v>0</v>
      </c>
      <c r="AR44" s="136" t="str">
        <f>VLOOKUP($A44,'Sector Match'!$A$1:$B$43,2,0)</f>
        <v>construction 41T43</v>
      </c>
    </row>
    <row r="49" spans="1:43" x14ac:dyDescent="0.2">
      <c r="B49" s="224">
        <v>2019</v>
      </c>
      <c r="C49" s="224">
        <v>2020</v>
      </c>
      <c r="D49" s="224">
        <v>2021</v>
      </c>
      <c r="E49" s="224">
        <v>2022</v>
      </c>
      <c r="F49" s="224">
        <v>2023</v>
      </c>
      <c r="G49" s="224">
        <v>2024</v>
      </c>
      <c r="H49" s="224">
        <v>2025</v>
      </c>
      <c r="I49" s="224">
        <v>2026</v>
      </c>
      <c r="J49" s="224">
        <v>2027</v>
      </c>
      <c r="K49" s="224">
        <v>2028</v>
      </c>
      <c r="L49" s="224">
        <v>2029</v>
      </c>
      <c r="M49" s="224">
        <v>2030</v>
      </c>
      <c r="N49" s="224">
        <v>2031</v>
      </c>
      <c r="O49" s="224">
        <v>2032</v>
      </c>
      <c r="P49" s="224">
        <v>2033</v>
      </c>
      <c r="Q49" s="224">
        <v>2034</v>
      </c>
      <c r="R49" s="224">
        <v>2035</v>
      </c>
      <c r="S49" s="224">
        <v>2036</v>
      </c>
      <c r="T49" s="224">
        <v>2037</v>
      </c>
      <c r="U49" s="224">
        <v>2038</v>
      </c>
      <c r="V49" s="224">
        <v>2039</v>
      </c>
      <c r="W49" s="224">
        <v>2040</v>
      </c>
      <c r="X49" s="224">
        <v>2041</v>
      </c>
      <c r="Y49" s="224">
        <v>2042</v>
      </c>
      <c r="Z49" s="224">
        <v>2043</v>
      </c>
      <c r="AA49" s="224">
        <v>2044</v>
      </c>
      <c r="AB49" s="224">
        <v>2045</v>
      </c>
      <c r="AC49" s="224">
        <v>2046</v>
      </c>
      <c r="AD49" s="224">
        <v>2047</v>
      </c>
      <c r="AE49" s="224">
        <v>2048</v>
      </c>
      <c r="AF49" s="224">
        <v>2049</v>
      </c>
      <c r="AG49" s="224">
        <v>2050</v>
      </c>
      <c r="AH49" s="224">
        <v>2051</v>
      </c>
      <c r="AI49" s="224">
        <v>2052</v>
      </c>
      <c r="AJ49" s="224">
        <v>2053</v>
      </c>
      <c r="AK49" s="224">
        <v>2054</v>
      </c>
      <c r="AL49" s="224">
        <v>2055</v>
      </c>
      <c r="AM49" s="224">
        <v>2056</v>
      </c>
      <c r="AN49" s="224">
        <v>2057</v>
      </c>
      <c r="AO49" s="224">
        <v>2058</v>
      </c>
      <c r="AP49" s="224">
        <v>2059</v>
      </c>
      <c r="AQ49" s="224">
        <v>2060</v>
      </c>
    </row>
    <row r="50" spans="1:43" x14ac:dyDescent="0.2">
      <c r="A50" s="106" t="s">
        <v>339</v>
      </c>
      <c r="B50" s="233">
        <f t="shared" ref="B50:B74" si="0">SUMIFS(B$2:B$44,$AR$2:$AR$44,$A50)</f>
        <v>0</v>
      </c>
      <c r="C50" s="233">
        <f t="shared" ref="C50:AQ56" si="1">SUMIFS(C$2:C$44,$AR$2:$AR$44,$A50)</f>
        <v>0</v>
      </c>
      <c r="D50" s="233">
        <f t="shared" si="1"/>
        <v>0</v>
      </c>
      <c r="E50" s="233">
        <f t="shared" si="1"/>
        <v>0</v>
      </c>
      <c r="F50" s="233">
        <f t="shared" si="1"/>
        <v>0</v>
      </c>
      <c r="G50" s="233">
        <f t="shared" si="1"/>
        <v>0</v>
      </c>
      <c r="H50" s="233">
        <f t="shared" si="1"/>
        <v>0</v>
      </c>
      <c r="I50" s="233">
        <f t="shared" si="1"/>
        <v>0</v>
      </c>
      <c r="J50" s="233">
        <f t="shared" si="1"/>
        <v>0</v>
      </c>
      <c r="K50" s="233">
        <f t="shared" si="1"/>
        <v>0</v>
      </c>
      <c r="L50" s="233">
        <f t="shared" si="1"/>
        <v>0</v>
      </c>
      <c r="M50" s="233">
        <f t="shared" si="1"/>
        <v>0</v>
      </c>
      <c r="N50" s="233">
        <f t="shared" si="1"/>
        <v>0</v>
      </c>
      <c r="O50" s="233">
        <f t="shared" si="1"/>
        <v>0</v>
      </c>
      <c r="P50" s="233">
        <f t="shared" si="1"/>
        <v>0</v>
      </c>
      <c r="Q50" s="233">
        <f t="shared" si="1"/>
        <v>0</v>
      </c>
      <c r="R50" s="233">
        <f t="shared" si="1"/>
        <v>0</v>
      </c>
      <c r="S50" s="233">
        <f t="shared" si="1"/>
        <v>0</v>
      </c>
      <c r="T50" s="233">
        <f t="shared" si="1"/>
        <v>0</v>
      </c>
      <c r="U50" s="233">
        <f t="shared" si="1"/>
        <v>0</v>
      </c>
      <c r="V50" s="233">
        <f t="shared" si="1"/>
        <v>0</v>
      </c>
      <c r="W50" s="233">
        <f t="shared" si="1"/>
        <v>0</v>
      </c>
      <c r="X50" s="233">
        <f t="shared" si="1"/>
        <v>0</v>
      </c>
      <c r="Y50" s="233">
        <f t="shared" si="1"/>
        <v>0</v>
      </c>
      <c r="Z50" s="233">
        <f t="shared" si="1"/>
        <v>0</v>
      </c>
      <c r="AA50" s="233">
        <f t="shared" si="1"/>
        <v>0</v>
      </c>
      <c r="AB50" s="233">
        <f t="shared" si="1"/>
        <v>0</v>
      </c>
      <c r="AC50" s="233">
        <f t="shared" si="1"/>
        <v>0</v>
      </c>
      <c r="AD50" s="233">
        <f t="shared" si="1"/>
        <v>0</v>
      </c>
      <c r="AE50" s="233">
        <f t="shared" si="1"/>
        <v>0</v>
      </c>
      <c r="AF50" s="233">
        <f t="shared" si="1"/>
        <v>0</v>
      </c>
      <c r="AG50" s="233">
        <f t="shared" si="1"/>
        <v>0</v>
      </c>
      <c r="AH50" s="233">
        <f t="shared" si="1"/>
        <v>0</v>
      </c>
      <c r="AI50" s="233">
        <f t="shared" si="1"/>
        <v>0</v>
      </c>
      <c r="AJ50" s="233">
        <f t="shared" si="1"/>
        <v>0</v>
      </c>
      <c r="AK50" s="233">
        <f t="shared" si="1"/>
        <v>0</v>
      </c>
      <c r="AL50" s="233">
        <f t="shared" si="1"/>
        <v>0</v>
      </c>
      <c r="AM50" s="233">
        <f t="shared" si="1"/>
        <v>0</v>
      </c>
      <c r="AN50" s="233">
        <f t="shared" si="1"/>
        <v>0</v>
      </c>
      <c r="AO50" s="233">
        <f t="shared" si="1"/>
        <v>0</v>
      </c>
      <c r="AP50" s="233">
        <f t="shared" si="1"/>
        <v>0</v>
      </c>
      <c r="AQ50" s="233">
        <f t="shared" si="1"/>
        <v>0</v>
      </c>
    </row>
    <row r="51" spans="1:43" x14ac:dyDescent="0.2">
      <c r="A51" s="107" t="s">
        <v>125</v>
      </c>
      <c r="B51" s="136">
        <f t="shared" si="0"/>
        <v>0</v>
      </c>
      <c r="C51" s="136">
        <f t="shared" si="1"/>
        <v>0</v>
      </c>
      <c r="D51" s="136">
        <f t="shared" si="1"/>
        <v>0</v>
      </c>
      <c r="E51" s="136">
        <f t="shared" si="1"/>
        <v>0</v>
      </c>
      <c r="F51" s="136">
        <f t="shared" si="1"/>
        <v>0</v>
      </c>
      <c r="G51" s="136">
        <f t="shared" si="1"/>
        <v>0</v>
      </c>
      <c r="H51" s="136">
        <f t="shared" si="1"/>
        <v>0</v>
      </c>
      <c r="I51" s="136">
        <f t="shared" si="1"/>
        <v>0</v>
      </c>
      <c r="J51" s="136">
        <f t="shared" si="1"/>
        <v>0</v>
      </c>
      <c r="K51" s="136">
        <f t="shared" si="1"/>
        <v>0</v>
      </c>
      <c r="L51" s="136">
        <f t="shared" si="1"/>
        <v>0</v>
      </c>
      <c r="M51" s="136">
        <f t="shared" si="1"/>
        <v>0</v>
      </c>
      <c r="N51" s="136">
        <f t="shared" si="1"/>
        <v>0</v>
      </c>
      <c r="O51" s="136">
        <f t="shared" si="1"/>
        <v>0</v>
      </c>
      <c r="P51" s="136">
        <f t="shared" si="1"/>
        <v>0</v>
      </c>
      <c r="Q51" s="136">
        <f t="shared" si="1"/>
        <v>0</v>
      </c>
      <c r="R51" s="136">
        <f t="shared" si="1"/>
        <v>0</v>
      </c>
      <c r="S51" s="136">
        <f t="shared" si="1"/>
        <v>0</v>
      </c>
      <c r="T51" s="136">
        <f t="shared" si="1"/>
        <v>0</v>
      </c>
      <c r="U51" s="136">
        <f t="shared" si="1"/>
        <v>0</v>
      </c>
      <c r="V51" s="136">
        <f t="shared" si="1"/>
        <v>0</v>
      </c>
      <c r="W51" s="136">
        <f t="shared" si="1"/>
        <v>0</v>
      </c>
      <c r="X51" s="136">
        <f t="shared" si="1"/>
        <v>0</v>
      </c>
      <c r="Y51" s="136">
        <f t="shared" si="1"/>
        <v>0</v>
      </c>
      <c r="Z51" s="136">
        <f t="shared" si="1"/>
        <v>0</v>
      </c>
      <c r="AA51" s="136">
        <f t="shared" si="1"/>
        <v>0</v>
      </c>
      <c r="AB51" s="136">
        <f t="shared" si="1"/>
        <v>0</v>
      </c>
      <c r="AC51" s="136">
        <f t="shared" si="1"/>
        <v>0</v>
      </c>
      <c r="AD51" s="136">
        <f t="shared" si="1"/>
        <v>0</v>
      </c>
      <c r="AE51" s="136">
        <f t="shared" si="1"/>
        <v>0</v>
      </c>
      <c r="AF51" s="136">
        <f t="shared" si="1"/>
        <v>0</v>
      </c>
      <c r="AG51" s="136">
        <f t="shared" si="1"/>
        <v>0</v>
      </c>
      <c r="AH51" s="136">
        <f t="shared" si="1"/>
        <v>0</v>
      </c>
      <c r="AI51" s="136">
        <f t="shared" si="1"/>
        <v>0</v>
      </c>
      <c r="AJ51" s="136">
        <f t="shared" si="1"/>
        <v>0</v>
      </c>
      <c r="AK51" s="136">
        <f t="shared" si="1"/>
        <v>0</v>
      </c>
      <c r="AL51" s="136">
        <f t="shared" si="1"/>
        <v>0</v>
      </c>
      <c r="AM51" s="136">
        <f t="shared" si="1"/>
        <v>0</v>
      </c>
      <c r="AN51" s="136">
        <f t="shared" si="1"/>
        <v>0</v>
      </c>
      <c r="AO51" s="136">
        <f t="shared" si="1"/>
        <v>0</v>
      </c>
      <c r="AP51" s="136">
        <f t="shared" si="1"/>
        <v>0</v>
      </c>
      <c r="AQ51" s="136">
        <f t="shared" si="1"/>
        <v>0</v>
      </c>
    </row>
    <row r="52" spans="1:43" x14ac:dyDescent="0.2">
      <c r="A52" s="107" t="s">
        <v>126</v>
      </c>
      <c r="B52" s="136">
        <f t="shared" si="0"/>
        <v>0</v>
      </c>
      <c r="C52" s="136">
        <f t="shared" si="1"/>
        <v>0</v>
      </c>
      <c r="D52" s="136">
        <f t="shared" si="1"/>
        <v>0</v>
      </c>
      <c r="E52" s="136">
        <f t="shared" si="1"/>
        <v>0</v>
      </c>
      <c r="F52" s="136">
        <f t="shared" si="1"/>
        <v>0</v>
      </c>
      <c r="G52" s="136">
        <f t="shared" si="1"/>
        <v>0</v>
      </c>
      <c r="H52" s="136">
        <f t="shared" si="1"/>
        <v>0</v>
      </c>
      <c r="I52" s="136">
        <f t="shared" si="1"/>
        <v>0</v>
      </c>
      <c r="J52" s="136">
        <f t="shared" si="1"/>
        <v>0</v>
      </c>
      <c r="K52" s="136">
        <f t="shared" si="1"/>
        <v>0</v>
      </c>
      <c r="L52" s="136">
        <f t="shared" si="1"/>
        <v>0</v>
      </c>
      <c r="M52" s="136">
        <f t="shared" si="1"/>
        <v>0</v>
      </c>
      <c r="N52" s="136">
        <f t="shared" si="1"/>
        <v>0</v>
      </c>
      <c r="O52" s="136">
        <f t="shared" si="1"/>
        <v>0</v>
      </c>
      <c r="P52" s="136">
        <f t="shared" si="1"/>
        <v>0</v>
      </c>
      <c r="Q52" s="136">
        <f t="shared" si="1"/>
        <v>0</v>
      </c>
      <c r="R52" s="136">
        <f t="shared" si="1"/>
        <v>0</v>
      </c>
      <c r="S52" s="136">
        <f t="shared" si="1"/>
        <v>0</v>
      </c>
      <c r="T52" s="136">
        <f t="shared" si="1"/>
        <v>0</v>
      </c>
      <c r="U52" s="136">
        <f t="shared" si="1"/>
        <v>0</v>
      </c>
      <c r="V52" s="136">
        <f t="shared" si="1"/>
        <v>0</v>
      </c>
      <c r="W52" s="136">
        <f t="shared" si="1"/>
        <v>0</v>
      </c>
      <c r="X52" s="136">
        <f t="shared" si="1"/>
        <v>0</v>
      </c>
      <c r="Y52" s="136">
        <f t="shared" si="1"/>
        <v>0</v>
      </c>
      <c r="Z52" s="136">
        <f t="shared" si="1"/>
        <v>0</v>
      </c>
      <c r="AA52" s="136">
        <f t="shared" si="1"/>
        <v>0</v>
      </c>
      <c r="AB52" s="136">
        <f t="shared" si="1"/>
        <v>0</v>
      </c>
      <c r="AC52" s="136">
        <f t="shared" si="1"/>
        <v>0</v>
      </c>
      <c r="AD52" s="136">
        <f t="shared" si="1"/>
        <v>0</v>
      </c>
      <c r="AE52" s="136">
        <f t="shared" si="1"/>
        <v>0</v>
      </c>
      <c r="AF52" s="136">
        <f t="shared" si="1"/>
        <v>0</v>
      </c>
      <c r="AG52" s="136">
        <f t="shared" si="1"/>
        <v>0</v>
      </c>
      <c r="AH52" s="136">
        <f t="shared" si="1"/>
        <v>0</v>
      </c>
      <c r="AI52" s="136">
        <f t="shared" si="1"/>
        <v>0</v>
      </c>
      <c r="AJ52" s="136">
        <f t="shared" si="1"/>
        <v>0</v>
      </c>
      <c r="AK52" s="136">
        <f t="shared" si="1"/>
        <v>0</v>
      </c>
      <c r="AL52" s="136">
        <f t="shared" si="1"/>
        <v>0</v>
      </c>
      <c r="AM52" s="136">
        <f t="shared" si="1"/>
        <v>0</v>
      </c>
      <c r="AN52" s="136">
        <f t="shared" si="1"/>
        <v>0</v>
      </c>
      <c r="AO52" s="136">
        <f t="shared" si="1"/>
        <v>0</v>
      </c>
      <c r="AP52" s="136">
        <f t="shared" si="1"/>
        <v>0</v>
      </c>
      <c r="AQ52" s="136">
        <f t="shared" si="1"/>
        <v>0</v>
      </c>
    </row>
    <row r="53" spans="1:43" x14ac:dyDescent="0.2">
      <c r="A53" s="107" t="s">
        <v>127</v>
      </c>
      <c r="B53" s="136">
        <f t="shared" si="0"/>
        <v>0</v>
      </c>
      <c r="C53" s="136">
        <f t="shared" si="1"/>
        <v>0</v>
      </c>
      <c r="D53" s="136">
        <f t="shared" si="1"/>
        <v>0</v>
      </c>
      <c r="E53" s="136">
        <f t="shared" si="1"/>
        <v>0</v>
      </c>
      <c r="F53" s="136">
        <f t="shared" si="1"/>
        <v>0</v>
      </c>
      <c r="G53" s="136">
        <f t="shared" si="1"/>
        <v>0</v>
      </c>
      <c r="H53" s="136">
        <f t="shared" si="1"/>
        <v>0</v>
      </c>
      <c r="I53" s="136">
        <f t="shared" si="1"/>
        <v>0</v>
      </c>
      <c r="J53" s="136">
        <f t="shared" si="1"/>
        <v>0</v>
      </c>
      <c r="K53" s="136">
        <f t="shared" si="1"/>
        <v>0</v>
      </c>
      <c r="L53" s="136">
        <f t="shared" si="1"/>
        <v>0</v>
      </c>
      <c r="M53" s="136">
        <f t="shared" si="1"/>
        <v>0</v>
      </c>
      <c r="N53" s="136">
        <f t="shared" si="1"/>
        <v>0</v>
      </c>
      <c r="O53" s="136">
        <f t="shared" si="1"/>
        <v>0</v>
      </c>
      <c r="P53" s="136">
        <f t="shared" si="1"/>
        <v>0</v>
      </c>
      <c r="Q53" s="136">
        <f t="shared" si="1"/>
        <v>0</v>
      </c>
      <c r="R53" s="136">
        <f t="shared" si="1"/>
        <v>0</v>
      </c>
      <c r="S53" s="136">
        <f t="shared" si="1"/>
        <v>0</v>
      </c>
      <c r="T53" s="136">
        <f t="shared" si="1"/>
        <v>0</v>
      </c>
      <c r="U53" s="136">
        <f t="shared" si="1"/>
        <v>0</v>
      </c>
      <c r="V53" s="136">
        <f t="shared" si="1"/>
        <v>0</v>
      </c>
      <c r="W53" s="136">
        <f t="shared" si="1"/>
        <v>0</v>
      </c>
      <c r="X53" s="136">
        <f t="shared" si="1"/>
        <v>0</v>
      </c>
      <c r="Y53" s="136">
        <f t="shared" si="1"/>
        <v>0</v>
      </c>
      <c r="Z53" s="136">
        <f t="shared" si="1"/>
        <v>0</v>
      </c>
      <c r="AA53" s="136">
        <f t="shared" si="1"/>
        <v>0</v>
      </c>
      <c r="AB53" s="136">
        <f t="shared" si="1"/>
        <v>0</v>
      </c>
      <c r="AC53" s="136">
        <f t="shared" si="1"/>
        <v>0</v>
      </c>
      <c r="AD53" s="136">
        <f t="shared" si="1"/>
        <v>0</v>
      </c>
      <c r="AE53" s="136">
        <f t="shared" si="1"/>
        <v>0</v>
      </c>
      <c r="AF53" s="136">
        <f t="shared" si="1"/>
        <v>0</v>
      </c>
      <c r="AG53" s="136">
        <f t="shared" si="1"/>
        <v>0</v>
      </c>
      <c r="AH53" s="136">
        <f t="shared" si="1"/>
        <v>0</v>
      </c>
      <c r="AI53" s="136">
        <f t="shared" si="1"/>
        <v>0</v>
      </c>
      <c r="AJ53" s="136">
        <f t="shared" si="1"/>
        <v>0</v>
      </c>
      <c r="AK53" s="136">
        <f t="shared" si="1"/>
        <v>0</v>
      </c>
      <c r="AL53" s="136">
        <f t="shared" si="1"/>
        <v>0</v>
      </c>
      <c r="AM53" s="136">
        <f t="shared" si="1"/>
        <v>0</v>
      </c>
      <c r="AN53" s="136">
        <f t="shared" si="1"/>
        <v>0</v>
      </c>
      <c r="AO53" s="136">
        <f t="shared" si="1"/>
        <v>0</v>
      </c>
      <c r="AP53" s="136">
        <f t="shared" si="1"/>
        <v>0</v>
      </c>
      <c r="AQ53" s="136">
        <f t="shared" si="1"/>
        <v>0</v>
      </c>
    </row>
    <row r="54" spans="1:43" x14ac:dyDescent="0.2">
      <c r="A54" s="107" t="s">
        <v>128</v>
      </c>
      <c r="B54" s="136">
        <f t="shared" si="0"/>
        <v>0</v>
      </c>
      <c r="C54" s="136">
        <f t="shared" si="1"/>
        <v>9892160957797.6309</v>
      </c>
      <c r="D54" s="136">
        <f t="shared" si="1"/>
        <v>11092682346770.107</v>
      </c>
      <c r="E54" s="136">
        <f t="shared" si="1"/>
        <v>11347179576604.83</v>
      </c>
      <c r="F54" s="136">
        <f t="shared" si="1"/>
        <v>11420179148574.805</v>
      </c>
      <c r="G54" s="136">
        <f t="shared" si="1"/>
        <v>11610133857702.721</v>
      </c>
      <c r="H54" s="136">
        <f t="shared" si="1"/>
        <v>11873940651626.578</v>
      </c>
      <c r="I54" s="136">
        <f t="shared" si="1"/>
        <v>12172363108157.5</v>
      </c>
      <c r="J54" s="136">
        <f t="shared" si="1"/>
        <v>12487239679638.896</v>
      </c>
      <c r="K54" s="136">
        <f t="shared" si="1"/>
        <v>12804826266767.67</v>
      </c>
      <c r="L54" s="136">
        <f t="shared" si="1"/>
        <v>13109942850401.033</v>
      </c>
      <c r="M54" s="136">
        <f t="shared" si="1"/>
        <v>13386034587370.762</v>
      </c>
      <c r="N54" s="136">
        <f t="shared" si="1"/>
        <v>13618622410279.02</v>
      </c>
      <c r="O54" s="136">
        <f t="shared" si="1"/>
        <v>13805689436283.475</v>
      </c>
      <c r="P54" s="136">
        <f t="shared" si="1"/>
        <v>13948971360637.896</v>
      </c>
      <c r="Q54" s="136">
        <f t="shared" si="1"/>
        <v>14050795257197.813</v>
      </c>
      <c r="R54" s="136">
        <f t="shared" si="1"/>
        <v>14113988058098.438</v>
      </c>
      <c r="S54" s="136">
        <f t="shared" si="1"/>
        <v>14141607824970.086</v>
      </c>
      <c r="T54" s="136">
        <f t="shared" si="1"/>
        <v>14136326145561.607</v>
      </c>
      <c r="U54" s="136">
        <f t="shared" si="1"/>
        <v>14100878677753.807</v>
      </c>
      <c r="V54" s="136">
        <f t="shared" si="1"/>
        <v>14038179029704.578</v>
      </c>
      <c r="W54" s="136">
        <f t="shared" si="1"/>
        <v>13951261762151.027</v>
      </c>
      <c r="X54" s="136">
        <f t="shared" si="1"/>
        <v>13843230062037.482</v>
      </c>
      <c r="Y54" s="136">
        <f t="shared" si="1"/>
        <v>13717208919673.627</v>
      </c>
      <c r="Z54" s="136">
        <f t="shared" si="1"/>
        <v>13576304372294.33</v>
      </c>
      <c r="AA54" s="136">
        <f t="shared" si="1"/>
        <v>13423569132327.053</v>
      </c>
      <c r="AB54" s="136">
        <f t="shared" si="1"/>
        <v>13261974705177.436</v>
      </c>
      <c r="AC54" s="136">
        <f t="shared" si="1"/>
        <v>13094389922771.809</v>
      </c>
      <c r="AD54" s="136">
        <f t="shared" si="1"/>
        <v>12923565677152.09</v>
      </c>
      <c r="AE54" s="136">
        <f t="shared" si="1"/>
        <v>12752125533024.434</v>
      </c>
      <c r="AF54" s="136">
        <f t="shared" si="1"/>
        <v>12582561827861.34</v>
      </c>
      <c r="AG54" s="136">
        <f t="shared" si="1"/>
        <v>12417236830505.973</v>
      </c>
      <c r="AH54" s="136">
        <f t="shared" si="1"/>
        <v>12258388521187.715</v>
      </c>
      <c r="AI54" s="136">
        <f t="shared" si="1"/>
        <v>12108140574131.395</v>
      </c>
      <c r="AJ54" s="136">
        <f t="shared" si="1"/>
        <v>11968516165285.297</v>
      </c>
      <c r="AK54" s="136">
        <f t="shared" si="1"/>
        <v>11841455289161.756</v>
      </c>
      <c r="AL54" s="136">
        <f t="shared" si="1"/>
        <v>11728835347965.83</v>
      </c>
      <c r="AM54" s="136">
        <f t="shared" si="1"/>
        <v>11632494871378.166</v>
      </c>
      <c r="AN54" s="136">
        <f t="shared" si="1"/>
        <v>11554260335712.982</v>
      </c>
      <c r="AO54" s="136">
        <f t="shared" si="1"/>
        <v>11495976176877.232</v>
      </c>
      <c r="AP54" s="136">
        <f t="shared" si="1"/>
        <v>11459538233949.736</v>
      </c>
      <c r="AQ54" s="136">
        <f t="shared" si="1"/>
        <v>11446931021976.463</v>
      </c>
    </row>
    <row r="55" spans="1:43" x14ac:dyDescent="0.2">
      <c r="A55" s="107" t="s">
        <v>129</v>
      </c>
      <c r="B55" s="136">
        <f t="shared" si="0"/>
        <v>0</v>
      </c>
      <c r="C55" s="136">
        <f t="shared" si="1"/>
        <v>0</v>
      </c>
      <c r="D55" s="136">
        <f t="shared" si="1"/>
        <v>0</v>
      </c>
      <c r="E55" s="136">
        <f t="shared" si="1"/>
        <v>0</v>
      </c>
      <c r="F55" s="136">
        <f t="shared" si="1"/>
        <v>0</v>
      </c>
      <c r="G55" s="136">
        <f t="shared" si="1"/>
        <v>0</v>
      </c>
      <c r="H55" s="136">
        <f t="shared" si="1"/>
        <v>0</v>
      </c>
      <c r="I55" s="136">
        <f t="shared" si="1"/>
        <v>0</v>
      </c>
      <c r="J55" s="136">
        <f t="shared" si="1"/>
        <v>0</v>
      </c>
      <c r="K55" s="136">
        <f t="shared" si="1"/>
        <v>0</v>
      </c>
      <c r="L55" s="136">
        <f t="shared" si="1"/>
        <v>0</v>
      </c>
      <c r="M55" s="136">
        <f t="shared" si="1"/>
        <v>0</v>
      </c>
      <c r="N55" s="136">
        <f t="shared" si="1"/>
        <v>0</v>
      </c>
      <c r="O55" s="136">
        <f t="shared" si="1"/>
        <v>0</v>
      </c>
      <c r="P55" s="136">
        <f t="shared" si="1"/>
        <v>0</v>
      </c>
      <c r="Q55" s="136">
        <f t="shared" si="1"/>
        <v>0</v>
      </c>
      <c r="R55" s="136">
        <f t="shared" si="1"/>
        <v>0</v>
      </c>
      <c r="S55" s="136">
        <f t="shared" si="1"/>
        <v>0</v>
      </c>
      <c r="T55" s="136">
        <f t="shared" si="1"/>
        <v>0</v>
      </c>
      <c r="U55" s="136">
        <f t="shared" si="1"/>
        <v>0</v>
      </c>
      <c r="V55" s="136">
        <f t="shared" si="1"/>
        <v>0</v>
      </c>
      <c r="W55" s="136">
        <f t="shared" si="1"/>
        <v>0</v>
      </c>
      <c r="X55" s="136">
        <f t="shared" si="1"/>
        <v>0</v>
      </c>
      <c r="Y55" s="136">
        <f t="shared" si="1"/>
        <v>0</v>
      </c>
      <c r="Z55" s="136">
        <f t="shared" si="1"/>
        <v>0</v>
      </c>
      <c r="AA55" s="136">
        <f t="shared" si="1"/>
        <v>0</v>
      </c>
      <c r="AB55" s="136">
        <f t="shared" si="1"/>
        <v>0</v>
      </c>
      <c r="AC55" s="136">
        <f t="shared" si="1"/>
        <v>0</v>
      </c>
      <c r="AD55" s="136">
        <f t="shared" si="1"/>
        <v>0</v>
      </c>
      <c r="AE55" s="136">
        <f t="shared" si="1"/>
        <v>0</v>
      </c>
      <c r="AF55" s="136">
        <f t="shared" si="1"/>
        <v>0</v>
      </c>
      <c r="AG55" s="136">
        <f t="shared" si="1"/>
        <v>0</v>
      </c>
      <c r="AH55" s="136">
        <f t="shared" si="1"/>
        <v>0</v>
      </c>
      <c r="AI55" s="136">
        <f t="shared" si="1"/>
        <v>0</v>
      </c>
      <c r="AJ55" s="136">
        <f t="shared" si="1"/>
        <v>0</v>
      </c>
      <c r="AK55" s="136">
        <f t="shared" si="1"/>
        <v>0</v>
      </c>
      <c r="AL55" s="136">
        <f t="shared" si="1"/>
        <v>0</v>
      </c>
      <c r="AM55" s="136">
        <f t="shared" si="1"/>
        <v>0</v>
      </c>
      <c r="AN55" s="136">
        <f t="shared" si="1"/>
        <v>0</v>
      </c>
      <c r="AO55" s="136">
        <f t="shared" si="1"/>
        <v>0</v>
      </c>
      <c r="AP55" s="136">
        <f t="shared" si="1"/>
        <v>0</v>
      </c>
      <c r="AQ55" s="136">
        <f t="shared" si="1"/>
        <v>0</v>
      </c>
    </row>
    <row r="56" spans="1:43" x14ac:dyDescent="0.2">
      <c r="A56" s="107" t="s">
        <v>130</v>
      </c>
      <c r="B56" s="136">
        <f t="shared" si="0"/>
        <v>0</v>
      </c>
      <c r="C56" s="136">
        <f t="shared" si="1"/>
        <v>0</v>
      </c>
      <c r="D56" s="136">
        <f t="shared" si="1"/>
        <v>0</v>
      </c>
      <c r="E56" s="136">
        <f t="shared" si="1"/>
        <v>0</v>
      </c>
      <c r="F56" s="136">
        <f t="shared" si="1"/>
        <v>0</v>
      </c>
      <c r="G56" s="136">
        <f t="shared" si="1"/>
        <v>0</v>
      </c>
      <c r="H56" s="136">
        <f t="shared" si="1"/>
        <v>0</v>
      </c>
      <c r="I56" s="136">
        <f t="shared" si="1"/>
        <v>0</v>
      </c>
      <c r="J56" s="136">
        <f t="shared" si="1"/>
        <v>0</v>
      </c>
      <c r="K56" s="136">
        <f t="shared" si="1"/>
        <v>0</v>
      </c>
      <c r="L56" s="136">
        <f t="shared" ref="L56:AQ63" si="2">SUMIFS(L$2:L$44,$AR$2:$AR$44,$A56)</f>
        <v>0</v>
      </c>
      <c r="M56" s="136">
        <f t="shared" si="2"/>
        <v>0</v>
      </c>
      <c r="N56" s="136">
        <f t="shared" si="2"/>
        <v>0</v>
      </c>
      <c r="O56" s="136">
        <f t="shared" si="2"/>
        <v>0</v>
      </c>
      <c r="P56" s="136">
        <f t="shared" si="2"/>
        <v>0</v>
      </c>
      <c r="Q56" s="136">
        <f t="shared" si="2"/>
        <v>0</v>
      </c>
      <c r="R56" s="136">
        <f t="shared" si="2"/>
        <v>0</v>
      </c>
      <c r="S56" s="136">
        <f t="shared" si="2"/>
        <v>0</v>
      </c>
      <c r="T56" s="136">
        <f t="shared" si="2"/>
        <v>0</v>
      </c>
      <c r="U56" s="136">
        <f t="shared" si="2"/>
        <v>0</v>
      </c>
      <c r="V56" s="136">
        <f t="shared" si="2"/>
        <v>0</v>
      </c>
      <c r="W56" s="136">
        <f t="shared" si="2"/>
        <v>0</v>
      </c>
      <c r="X56" s="136">
        <f t="shared" si="2"/>
        <v>0</v>
      </c>
      <c r="Y56" s="136">
        <f t="shared" si="2"/>
        <v>0</v>
      </c>
      <c r="Z56" s="136">
        <f t="shared" si="2"/>
        <v>0</v>
      </c>
      <c r="AA56" s="136">
        <f t="shared" si="2"/>
        <v>0</v>
      </c>
      <c r="AB56" s="136">
        <f t="shared" si="2"/>
        <v>0</v>
      </c>
      <c r="AC56" s="136">
        <f t="shared" si="2"/>
        <v>0</v>
      </c>
      <c r="AD56" s="136">
        <f t="shared" si="2"/>
        <v>0</v>
      </c>
      <c r="AE56" s="136">
        <f t="shared" si="2"/>
        <v>0</v>
      </c>
      <c r="AF56" s="136">
        <f t="shared" si="2"/>
        <v>0</v>
      </c>
      <c r="AG56" s="136">
        <f t="shared" si="2"/>
        <v>0</v>
      </c>
      <c r="AH56" s="136">
        <f t="shared" si="2"/>
        <v>0</v>
      </c>
      <c r="AI56" s="136">
        <f t="shared" si="2"/>
        <v>0</v>
      </c>
      <c r="AJ56" s="136">
        <f t="shared" si="2"/>
        <v>0</v>
      </c>
      <c r="AK56" s="136">
        <f t="shared" si="2"/>
        <v>0</v>
      </c>
      <c r="AL56" s="136">
        <f t="shared" si="2"/>
        <v>0</v>
      </c>
      <c r="AM56" s="136">
        <f t="shared" si="2"/>
        <v>0</v>
      </c>
      <c r="AN56" s="136">
        <f t="shared" si="2"/>
        <v>0</v>
      </c>
      <c r="AO56" s="136">
        <f t="shared" si="2"/>
        <v>0</v>
      </c>
      <c r="AP56" s="136">
        <f t="shared" si="2"/>
        <v>0</v>
      </c>
      <c r="AQ56" s="136">
        <f t="shared" si="2"/>
        <v>0</v>
      </c>
    </row>
    <row r="57" spans="1:43" x14ac:dyDescent="0.2">
      <c r="A57" s="107" t="s">
        <v>131</v>
      </c>
      <c r="B57" s="136">
        <f t="shared" si="0"/>
        <v>0</v>
      </c>
      <c r="C57" s="136">
        <f t="shared" ref="C57:AP68" si="3">SUMIFS(C$2:C$44,$AR$2:$AR$44,$A57)</f>
        <v>0</v>
      </c>
      <c r="D57" s="136">
        <f t="shared" si="3"/>
        <v>0</v>
      </c>
      <c r="E57" s="136">
        <f t="shared" si="3"/>
        <v>0</v>
      </c>
      <c r="F57" s="136">
        <f t="shared" si="3"/>
        <v>0</v>
      </c>
      <c r="G57" s="136">
        <f t="shared" si="3"/>
        <v>0</v>
      </c>
      <c r="H57" s="136">
        <f t="shared" si="3"/>
        <v>0</v>
      </c>
      <c r="I57" s="136">
        <f t="shared" si="3"/>
        <v>0</v>
      </c>
      <c r="J57" s="136">
        <f t="shared" si="3"/>
        <v>0</v>
      </c>
      <c r="K57" s="136">
        <f t="shared" si="3"/>
        <v>0</v>
      </c>
      <c r="L57" s="136">
        <f t="shared" si="2"/>
        <v>0</v>
      </c>
      <c r="M57" s="136">
        <f t="shared" si="2"/>
        <v>0</v>
      </c>
      <c r="N57" s="136">
        <f t="shared" si="2"/>
        <v>0</v>
      </c>
      <c r="O57" s="136">
        <f t="shared" si="2"/>
        <v>0</v>
      </c>
      <c r="P57" s="136">
        <f t="shared" si="2"/>
        <v>0</v>
      </c>
      <c r="Q57" s="136">
        <f t="shared" si="2"/>
        <v>0</v>
      </c>
      <c r="R57" s="136">
        <f t="shared" si="2"/>
        <v>0</v>
      </c>
      <c r="S57" s="136">
        <f t="shared" si="2"/>
        <v>0</v>
      </c>
      <c r="T57" s="136">
        <f t="shared" si="2"/>
        <v>0</v>
      </c>
      <c r="U57" s="136">
        <f t="shared" si="2"/>
        <v>0</v>
      </c>
      <c r="V57" s="136">
        <f t="shared" si="2"/>
        <v>0</v>
      </c>
      <c r="W57" s="136">
        <f t="shared" si="2"/>
        <v>0</v>
      </c>
      <c r="X57" s="136">
        <f t="shared" si="2"/>
        <v>0</v>
      </c>
      <c r="Y57" s="136">
        <f t="shared" si="2"/>
        <v>0</v>
      </c>
      <c r="Z57" s="136">
        <f t="shared" si="2"/>
        <v>0</v>
      </c>
      <c r="AA57" s="136">
        <f t="shared" si="2"/>
        <v>0</v>
      </c>
      <c r="AB57" s="136">
        <f t="shared" si="2"/>
        <v>0</v>
      </c>
      <c r="AC57" s="136">
        <f t="shared" si="2"/>
        <v>0</v>
      </c>
      <c r="AD57" s="136">
        <f t="shared" si="2"/>
        <v>0</v>
      </c>
      <c r="AE57" s="136">
        <f t="shared" si="2"/>
        <v>0</v>
      </c>
      <c r="AF57" s="136">
        <f t="shared" si="2"/>
        <v>0</v>
      </c>
      <c r="AG57" s="136">
        <f t="shared" si="2"/>
        <v>0</v>
      </c>
      <c r="AH57" s="136">
        <f t="shared" si="2"/>
        <v>0</v>
      </c>
      <c r="AI57" s="136">
        <f t="shared" si="2"/>
        <v>0</v>
      </c>
      <c r="AJ57" s="136">
        <f t="shared" si="2"/>
        <v>0</v>
      </c>
      <c r="AK57" s="136">
        <f t="shared" si="2"/>
        <v>0</v>
      </c>
      <c r="AL57" s="136">
        <f t="shared" si="2"/>
        <v>0</v>
      </c>
      <c r="AM57" s="136">
        <f t="shared" si="2"/>
        <v>0</v>
      </c>
      <c r="AN57" s="136">
        <f t="shared" si="2"/>
        <v>0</v>
      </c>
      <c r="AO57" s="136">
        <f t="shared" si="2"/>
        <v>0</v>
      </c>
      <c r="AP57" s="136">
        <f t="shared" si="2"/>
        <v>0</v>
      </c>
      <c r="AQ57" s="136">
        <f t="shared" si="2"/>
        <v>0</v>
      </c>
    </row>
    <row r="58" spans="1:43" x14ac:dyDescent="0.2">
      <c r="A58" s="107" t="s">
        <v>132</v>
      </c>
      <c r="B58" s="136">
        <f t="shared" si="0"/>
        <v>38557992735645.219</v>
      </c>
      <c r="C58" s="136">
        <f t="shared" si="3"/>
        <v>117961044473086.11</v>
      </c>
      <c r="D58" s="136">
        <f t="shared" si="3"/>
        <v>123684586524167.31</v>
      </c>
      <c r="E58" s="136">
        <f t="shared" si="3"/>
        <v>129408128575248.52</v>
      </c>
      <c r="F58" s="136">
        <f t="shared" si="3"/>
        <v>135131670626329.72</v>
      </c>
      <c r="G58" s="136">
        <f t="shared" si="3"/>
        <v>140855212677410.94</v>
      </c>
      <c r="H58" s="136">
        <f t="shared" si="3"/>
        <v>146578754728492.19</v>
      </c>
      <c r="I58" s="136">
        <f t="shared" si="3"/>
        <v>149836038414843</v>
      </c>
      <c r="J58" s="136">
        <f t="shared" si="3"/>
        <v>153093322101193.81</v>
      </c>
      <c r="K58" s="136">
        <f t="shared" si="3"/>
        <v>156350605787544.69</v>
      </c>
      <c r="L58" s="136">
        <f t="shared" si="2"/>
        <v>159607889473895.5</v>
      </c>
      <c r="M58" s="136">
        <f t="shared" si="2"/>
        <v>162865173160246.34</v>
      </c>
      <c r="N58" s="136">
        <f t="shared" si="2"/>
        <v>163097844384749.16</v>
      </c>
      <c r="O58" s="136">
        <f t="shared" si="2"/>
        <v>163330515609252.06</v>
      </c>
      <c r="P58" s="136">
        <f t="shared" si="2"/>
        <v>163563186833754.91</v>
      </c>
      <c r="Q58" s="136">
        <f t="shared" si="2"/>
        <v>163795858058257.81</v>
      </c>
      <c r="R58" s="136">
        <f t="shared" si="2"/>
        <v>164028529282760.66</v>
      </c>
      <c r="S58" s="136">
        <f t="shared" si="2"/>
        <v>162167228185283.53</v>
      </c>
      <c r="T58" s="136">
        <f t="shared" si="2"/>
        <v>160305927087806.44</v>
      </c>
      <c r="U58" s="136">
        <f t="shared" si="2"/>
        <v>158444625990329.28</v>
      </c>
      <c r="V58" s="136">
        <f t="shared" si="2"/>
        <v>156583324892852.16</v>
      </c>
      <c r="W58" s="136">
        <f t="shared" si="2"/>
        <v>154722023795375.06</v>
      </c>
      <c r="X58" s="136">
        <f t="shared" si="2"/>
        <v>151232069925408.41</v>
      </c>
      <c r="Y58" s="136">
        <f t="shared" si="2"/>
        <v>147742116055441.78</v>
      </c>
      <c r="Z58" s="136">
        <f t="shared" si="2"/>
        <v>144252162185475.16</v>
      </c>
      <c r="AA58" s="136">
        <f t="shared" si="2"/>
        <v>140762208315508.5</v>
      </c>
      <c r="AB58" s="136">
        <f t="shared" si="2"/>
        <v>137272254445541.89</v>
      </c>
      <c r="AC58" s="136">
        <f t="shared" si="2"/>
        <v>133782300575575.23</v>
      </c>
      <c r="AD58" s="136">
        <f t="shared" si="2"/>
        <v>130292346705608.59</v>
      </c>
      <c r="AE58" s="136">
        <f t="shared" si="2"/>
        <v>126802392835641.94</v>
      </c>
      <c r="AF58" s="136">
        <f t="shared" si="2"/>
        <v>123312438965675.3</v>
      </c>
      <c r="AG58" s="136">
        <f t="shared" si="2"/>
        <v>119822485095708.67</v>
      </c>
      <c r="AH58" s="136">
        <f t="shared" si="2"/>
        <v>116797851816119.56</v>
      </c>
      <c r="AI58" s="136">
        <f t="shared" si="2"/>
        <v>113773218536530.45</v>
      </c>
      <c r="AJ58" s="136">
        <f t="shared" si="2"/>
        <v>110748585256941.31</v>
      </c>
      <c r="AK58" s="136">
        <f t="shared" si="2"/>
        <v>107723951977352.19</v>
      </c>
      <c r="AL58" s="136">
        <f t="shared" si="2"/>
        <v>104699318697763.08</v>
      </c>
      <c r="AM58" s="136">
        <f t="shared" si="2"/>
        <v>101522748464433.81</v>
      </c>
      <c r="AN58" s="136">
        <f t="shared" si="2"/>
        <v>98346178231104.516</v>
      </c>
      <c r="AO58" s="136">
        <f t="shared" si="2"/>
        <v>95169607997775.219</v>
      </c>
      <c r="AP58" s="136">
        <f t="shared" si="2"/>
        <v>91993037764445.938</v>
      </c>
      <c r="AQ58" s="136">
        <f t="shared" si="2"/>
        <v>88816467531116.656</v>
      </c>
    </row>
    <row r="59" spans="1:43" x14ac:dyDescent="0.2">
      <c r="A59" s="107" t="s">
        <v>133</v>
      </c>
      <c r="B59" s="136">
        <f t="shared" si="0"/>
        <v>0</v>
      </c>
      <c r="C59" s="136">
        <f t="shared" si="3"/>
        <v>12299807669879.088</v>
      </c>
      <c r="D59" s="136">
        <f t="shared" si="3"/>
        <v>13162201662474.691</v>
      </c>
      <c r="E59" s="136">
        <f t="shared" si="3"/>
        <v>14024595655070.291</v>
      </c>
      <c r="F59" s="136">
        <f t="shared" si="3"/>
        <v>14886989647665.893</v>
      </c>
      <c r="G59" s="136">
        <f t="shared" si="3"/>
        <v>15749383640261.494</v>
      </c>
      <c r="H59" s="136">
        <f t="shared" si="3"/>
        <v>16611777632857.104</v>
      </c>
      <c r="I59" s="136">
        <f t="shared" si="3"/>
        <v>17216755612973.432</v>
      </c>
      <c r="J59" s="136">
        <f t="shared" si="3"/>
        <v>17821733593089.758</v>
      </c>
      <c r="K59" s="136">
        <f t="shared" si="3"/>
        <v>18426711573206.086</v>
      </c>
      <c r="L59" s="136">
        <f t="shared" si="2"/>
        <v>19031689553322.414</v>
      </c>
      <c r="M59" s="136">
        <f t="shared" si="2"/>
        <v>19636667533438.742</v>
      </c>
      <c r="N59" s="136">
        <f t="shared" si="2"/>
        <v>19984104385571.48</v>
      </c>
      <c r="O59" s="136">
        <f t="shared" si="2"/>
        <v>20331541237704.223</v>
      </c>
      <c r="P59" s="136">
        <f t="shared" si="2"/>
        <v>20678978089836.957</v>
      </c>
      <c r="Q59" s="136">
        <f t="shared" si="2"/>
        <v>21026414941969.695</v>
      </c>
      <c r="R59" s="136">
        <f t="shared" si="2"/>
        <v>21373851794102.434</v>
      </c>
      <c r="S59" s="136">
        <f t="shared" si="2"/>
        <v>21554786620043.16</v>
      </c>
      <c r="T59" s="136">
        <f t="shared" si="2"/>
        <v>21735721445983.891</v>
      </c>
      <c r="U59" s="136">
        <f t="shared" si="2"/>
        <v>21916656271924.617</v>
      </c>
      <c r="V59" s="136">
        <f t="shared" si="2"/>
        <v>22097591097865.344</v>
      </c>
      <c r="W59" s="136">
        <f t="shared" si="2"/>
        <v>22278525923806.07</v>
      </c>
      <c r="X59" s="136">
        <f t="shared" si="2"/>
        <v>22360399260562.426</v>
      </c>
      <c r="Y59" s="136">
        <f t="shared" si="2"/>
        <v>22442272597318.781</v>
      </c>
      <c r="Z59" s="136">
        <f t="shared" si="2"/>
        <v>22524145934075.137</v>
      </c>
      <c r="AA59" s="136">
        <f t="shared" si="2"/>
        <v>22606019270831.492</v>
      </c>
      <c r="AB59" s="136">
        <f t="shared" si="2"/>
        <v>22687892607587.848</v>
      </c>
      <c r="AC59" s="136">
        <f t="shared" si="2"/>
        <v>22684724889201.441</v>
      </c>
      <c r="AD59" s="136">
        <f t="shared" si="2"/>
        <v>22681557170815.035</v>
      </c>
      <c r="AE59" s="136">
        <f t="shared" si="2"/>
        <v>22678389452428.625</v>
      </c>
      <c r="AF59" s="136">
        <f t="shared" si="2"/>
        <v>22675221734042.223</v>
      </c>
      <c r="AG59" s="136">
        <f t="shared" si="2"/>
        <v>22672054015655.816</v>
      </c>
      <c r="AH59" s="136">
        <f t="shared" si="2"/>
        <v>22591623958874.332</v>
      </c>
      <c r="AI59" s="136">
        <f t="shared" si="2"/>
        <v>22511193902092.848</v>
      </c>
      <c r="AJ59" s="136">
        <f t="shared" si="2"/>
        <v>22430763845311.363</v>
      </c>
      <c r="AK59" s="136">
        <f t="shared" si="2"/>
        <v>22350333788529.883</v>
      </c>
      <c r="AL59" s="136">
        <f t="shared" si="2"/>
        <v>22269903731748.398</v>
      </c>
      <c r="AM59" s="136">
        <f t="shared" si="2"/>
        <v>22175275173915.414</v>
      </c>
      <c r="AN59" s="136">
        <f t="shared" si="2"/>
        <v>22080646616082.434</v>
      </c>
      <c r="AO59" s="136">
        <f t="shared" si="2"/>
        <v>21986018058249.453</v>
      </c>
      <c r="AP59" s="136">
        <f t="shared" si="2"/>
        <v>21891389500416.473</v>
      </c>
      <c r="AQ59" s="136">
        <f t="shared" si="2"/>
        <v>21796760942583.492</v>
      </c>
    </row>
    <row r="60" spans="1:43" x14ac:dyDescent="0.2">
      <c r="A60" s="107" t="s">
        <v>134</v>
      </c>
      <c r="B60" s="136">
        <f t="shared" si="0"/>
        <v>0</v>
      </c>
      <c r="C60" s="136">
        <f t="shared" si="3"/>
        <v>0</v>
      </c>
      <c r="D60" s="136">
        <f t="shared" si="3"/>
        <v>0</v>
      </c>
      <c r="E60" s="136">
        <f t="shared" si="3"/>
        <v>0</v>
      </c>
      <c r="F60" s="136">
        <f t="shared" si="3"/>
        <v>0</v>
      </c>
      <c r="G60" s="136">
        <f t="shared" si="3"/>
        <v>0</v>
      </c>
      <c r="H60" s="136">
        <f t="shared" si="3"/>
        <v>0</v>
      </c>
      <c r="I60" s="136">
        <f t="shared" si="3"/>
        <v>0</v>
      </c>
      <c r="J60" s="136">
        <f t="shared" si="3"/>
        <v>0</v>
      </c>
      <c r="K60" s="136">
        <f t="shared" si="3"/>
        <v>0</v>
      </c>
      <c r="L60" s="136">
        <f t="shared" si="2"/>
        <v>0</v>
      </c>
      <c r="M60" s="136">
        <f t="shared" si="2"/>
        <v>0</v>
      </c>
      <c r="N60" s="136">
        <f t="shared" si="2"/>
        <v>0</v>
      </c>
      <c r="O60" s="136">
        <f t="shared" si="2"/>
        <v>0</v>
      </c>
      <c r="P60" s="136">
        <f t="shared" si="2"/>
        <v>0</v>
      </c>
      <c r="Q60" s="136">
        <f t="shared" si="2"/>
        <v>0</v>
      </c>
      <c r="R60" s="136">
        <f t="shared" si="2"/>
        <v>0</v>
      </c>
      <c r="S60" s="136">
        <f t="shared" si="2"/>
        <v>0</v>
      </c>
      <c r="T60" s="136">
        <f t="shared" si="2"/>
        <v>0</v>
      </c>
      <c r="U60" s="136">
        <f t="shared" si="2"/>
        <v>0</v>
      </c>
      <c r="V60" s="136">
        <f t="shared" si="2"/>
        <v>0</v>
      </c>
      <c r="W60" s="136">
        <f t="shared" si="2"/>
        <v>0</v>
      </c>
      <c r="X60" s="136">
        <f t="shared" si="2"/>
        <v>0</v>
      </c>
      <c r="Y60" s="136">
        <f t="shared" si="2"/>
        <v>0</v>
      </c>
      <c r="Z60" s="136">
        <f t="shared" si="2"/>
        <v>0</v>
      </c>
      <c r="AA60" s="136">
        <f t="shared" si="2"/>
        <v>0</v>
      </c>
      <c r="AB60" s="136">
        <f t="shared" si="2"/>
        <v>0</v>
      </c>
      <c r="AC60" s="136">
        <f t="shared" si="2"/>
        <v>0</v>
      </c>
      <c r="AD60" s="136">
        <f t="shared" si="2"/>
        <v>0</v>
      </c>
      <c r="AE60" s="136">
        <f t="shared" si="2"/>
        <v>0</v>
      </c>
      <c r="AF60" s="136">
        <f t="shared" si="2"/>
        <v>0</v>
      </c>
      <c r="AG60" s="136">
        <f t="shared" si="2"/>
        <v>0</v>
      </c>
      <c r="AH60" s="136">
        <f t="shared" si="2"/>
        <v>0</v>
      </c>
      <c r="AI60" s="136">
        <f t="shared" si="2"/>
        <v>0</v>
      </c>
      <c r="AJ60" s="136">
        <f t="shared" si="2"/>
        <v>0</v>
      </c>
      <c r="AK60" s="136">
        <f t="shared" si="2"/>
        <v>0</v>
      </c>
      <c r="AL60" s="136">
        <f t="shared" si="2"/>
        <v>0</v>
      </c>
      <c r="AM60" s="136">
        <f t="shared" si="2"/>
        <v>0</v>
      </c>
      <c r="AN60" s="136">
        <f t="shared" si="2"/>
        <v>0</v>
      </c>
      <c r="AO60" s="136">
        <f t="shared" si="2"/>
        <v>0</v>
      </c>
      <c r="AP60" s="136">
        <f t="shared" si="2"/>
        <v>0</v>
      </c>
      <c r="AQ60" s="136">
        <f t="shared" si="2"/>
        <v>0</v>
      </c>
    </row>
    <row r="61" spans="1:43" x14ac:dyDescent="0.2">
      <c r="A61" s="107" t="s">
        <v>135</v>
      </c>
      <c r="B61" s="136">
        <f t="shared" si="0"/>
        <v>0</v>
      </c>
      <c r="C61" s="136">
        <f t="shared" si="3"/>
        <v>0</v>
      </c>
      <c r="D61" s="136">
        <f t="shared" si="3"/>
        <v>0</v>
      </c>
      <c r="E61" s="136">
        <f t="shared" si="3"/>
        <v>0</v>
      </c>
      <c r="F61" s="136">
        <f t="shared" si="3"/>
        <v>0</v>
      </c>
      <c r="G61" s="136">
        <f t="shared" si="3"/>
        <v>0</v>
      </c>
      <c r="H61" s="136">
        <f t="shared" si="3"/>
        <v>0</v>
      </c>
      <c r="I61" s="136">
        <f t="shared" si="3"/>
        <v>0</v>
      </c>
      <c r="J61" s="136">
        <f t="shared" si="3"/>
        <v>0</v>
      </c>
      <c r="K61" s="136">
        <f t="shared" si="3"/>
        <v>0</v>
      </c>
      <c r="L61" s="136">
        <f t="shared" si="2"/>
        <v>0</v>
      </c>
      <c r="M61" s="136">
        <f t="shared" si="2"/>
        <v>0</v>
      </c>
      <c r="N61" s="136">
        <f t="shared" si="2"/>
        <v>0</v>
      </c>
      <c r="O61" s="136">
        <f t="shared" si="2"/>
        <v>0</v>
      </c>
      <c r="P61" s="136">
        <f t="shared" si="2"/>
        <v>0</v>
      </c>
      <c r="Q61" s="136">
        <f t="shared" si="2"/>
        <v>0</v>
      </c>
      <c r="R61" s="136">
        <f t="shared" si="2"/>
        <v>0</v>
      </c>
      <c r="S61" s="136">
        <f t="shared" si="2"/>
        <v>0</v>
      </c>
      <c r="T61" s="136">
        <f t="shared" si="2"/>
        <v>0</v>
      </c>
      <c r="U61" s="136">
        <f t="shared" si="2"/>
        <v>0</v>
      </c>
      <c r="V61" s="136">
        <f t="shared" si="2"/>
        <v>0</v>
      </c>
      <c r="W61" s="136">
        <f t="shared" si="2"/>
        <v>0</v>
      </c>
      <c r="X61" s="136">
        <f t="shared" si="2"/>
        <v>0</v>
      </c>
      <c r="Y61" s="136">
        <f t="shared" si="2"/>
        <v>0</v>
      </c>
      <c r="Z61" s="136">
        <f t="shared" si="2"/>
        <v>0</v>
      </c>
      <c r="AA61" s="136">
        <f t="shared" si="2"/>
        <v>0</v>
      </c>
      <c r="AB61" s="136">
        <f t="shared" si="2"/>
        <v>0</v>
      </c>
      <c r="AC61" s="136">
        <f t="shared" si="2"/>
        <v>0</v>
      </c>
      <c r="AD61" s="136">
        <f t="shared" si="2"/>
        <v>0</v>
      </c>
      <c r="AE61" s="136">
        <f t="shared" si="2"/>
        <v>0</v>
      </c>
      <c r="AF61" s="136">
        <f t="shared" si="2"/>
        <v>0</v>
      </c>
      <c r="AG61" s="136">
        <f t="shared" si="2"/>
        <v>0</v>
      </c>
      <c r="AH61" s="136">
        <f t="shared" si="2"/>
        <v>0</v>
      </c>
      <c r="AI61" s="136">
        <f t="shared" si="2"/>
        <v>0</v>
      </c>
      <c r="AJ61" s="136">
        <f t="shared" si="2"/>
        <v>0</v>
      </c>
      <c r="AK61" s="136">
        <f t="shared" si="2"/>
        <v>0</v>
      </c>
      <c r="AL61" s="136">
        <f t="shared" si="2"/>
        <v>0</v>
      </c>
      <c r="AM61" s="136">
        <f t="shared" si="2"/>
        <v>0</v>
      </c>
      <c r="AN61" s="136">
        <f t="shared" si="2"/>
        <v>0</v>
      </c>
      <c r="AO61" s="136">
        <f t="shared" si="2"/>
        <v>0</v>
      </c>
      <c r="AP61" s="136">
        <f t="shared" si="2"/>
        <v>0</v>
      </c>
      <c r="AQ61" s="136">
        <f t="shared" si="2"/>
        <v>0</v>
      </c>
    </row>
    <row r="62" spans="1:43" x14ac:dyDescent="0.2">
      <c r="A62" s="107" t="s">
        <v>136</v>
      </c>
      <c r="B62" s="136">
        <f t="shared" si="0"/>
        <v>0</v>
      </c>
      <c r="C62" s="136">
        <f t="shared" si="3"/>
        <v>4396457147660.5142</v>
      </c>
      <c r="D62" s="136">
        <f t="shared" si="3"/>
        <v>4406223325692.2461</v>
      </c>
      <c r="E62" s="136">
        <f t="shared" si="3"/>
        <v>4415989503723.9775</v>
      </c>
      <c r="F62" s="136">
        <f t="shared" si="3"/>
        <v>4425755681755.71</v>
      </c>
      <c r="G62" s="136">
        <f t="shared" si="3"/>
        <v>4435521859787.4424</v>
      </c>
      <c r="H62" s="136">
        <f t="shared" si="3"/>
        <v>4445288037819.1738</v>
      </c>
      <c r="I62" s="136">
        <f t="shared" si="3"/>
        <v>4501650412628.9053</v>
      </c>
      <c r="J62" s="136">
        <f t="shared" si="3"/>
        <v>4558012787438.6387</v>
      </c>
      <c r="K62" s="136">
        <f t="shared" si="3"/>
        <v>4614375162248.3711</v>
      </c>
      <c r="L62" s="136">
        <f t="shared" si="2"/>
        <v>4670737537058.1025</v>
      </c>
      <c r="M62" s="136">
        <f t="shared" si="2"/>
        <v>4727099911867.835</v>
      </c>
      <c r="N62" s="136">
        <f t="shared" si="2"/>
        <v>4673604124671.2764</v>
      </c>
      <c r="O62" s="136">
        <f t="shared" si="2"/>
        <v>4620108337474.7168</v>
      </c>
      <c r="P62" s="136">
        <f t="shared" si="2"/>
        <v>4566612550278.1572</v>
      </c>
      <c r="Q62" s="136">
        <f t="shared" si="2"/>
        <v>4513116763081.5986</v>
      </c>
      <c r="R62" s="136">
        <f t="shared" si="2"/>
        <v>4459620975885.04</v>
      </c>
      <c r="S62" s="136">
        <f t="shared" si="2"/>
        <v>4383261729029.7905</v>
      </c>
      <c r="T62" s="136">
        <f t="shared" si="2"/>
        <v>4306902482174.5415</v>
      </c>
      <c r="U62" s="136">
        <f t="shared" si="2"/>
        <v>4230543235319.293</v>
      </c>
      <c r="V62" s="136">
        <f t="shared" si="2"/>
        <v>4154183988464.0435</v>
      </c>
      <c r="W62" s="136">
        <f t="shared" si="2"/>
        <v>4077824741608.7944</v>
      </c>
      <c r="X62" s="136">
        <f t="shared" si="2"/>
        <v>3973104280107.2725</v>
      </c>
      <c r="Y62" s="136">
        <f t="shared" si="2"/>
        <v>3868383818605.7505</v>
      </c>
      <c r="Z62" s="136">
        <f t="shared" si="2"/>
        <v>3763663357104.228</v>
      </c>
      <c r="AA62" s="136">
        <f t="shared" si="2"/>
        <v>3658942895602.7065</v>
      </c>
      <c r="AB62" s="136">
        <f t="shared" si="2"/>
        <v>3554222434101.1841</v>
      </c>
      <c r="AC62" s="136">
        <f t="shared" si="2"/>
        <v>3473362506210.7598</v>
      </c>
      <c r="AD62" s="136">
        <f t="shared" si="2"/>
        <v>3392502578320.3359</v>
      </c>
      <c r="AE62" s="136">
        <f t="shared" si="2"/>
        <v>3311642650429.9116</v>
      </c>
      <c r="AF62" s="136">
        <f t="shared" si="2"/>
        <v>3230782722539.4878</v>
      </c>
      <c r="AG62" s="136">
        <f t="shared" si="2"/>
        <v>3149922794649.0635</v>
      </c>
      <c r="AH62" s="136">
        <f t="shared" si="2"/>
        <v>3101287742970.4937</v>
      </c>
      <c r="AI62" s="136">
        <f t="shared" si="2"/>
        <v>3052652691291.9233</v>
      </c>
      <c r="AJ62" s="136">
        <f t="shared" si="2"/>
        <v>3004017639613.3535</v>
      </c>
      <c r="AK62" s="136">
        <f t="shared" si="2"/>
        <v>2955382587934.7837</v>
      </c>
      <c r="AL62" s="136">
        <f t="shared" si="2"/>
        <v>2906747536256.2139</v>
      </c>
      <c r="AM62" s="136">
        <f t="shared" si="2"/>
        <v>2882465332537.1948</v>
      </c>
      <c r="AN62" s="136">
        <f t="shared" si="2"/>
        <v>2858183128818.1758</v>
      </c>
      <c r="AO62" s="136">
        <f t="shared" si="2"/>
        <v>2833900925099.1567</v>
      </c>
      <c r="AP62" s="136">
        <f t="shared" si="2"/>
        <v>2809618721380.1382</v>
      </c>
      <c r="AQ62" s="136">
        <f t="shared" si="2"/>
        <v>2785336517661.1187</v>
      </c>
    </row>
    <row r="63" spans="1:43" x14ac:dyDescent="0.2">
      <c r="A63" s="107" t="s">
        <v>137</v>
      </c>
      <c r="B63" s="136">
        <f t="shared" si="0"/>
        <v>0</v>
      </c>
      <c r="C63" s="136">
        <f t="shared" si="3"/>
        <v>0</v>
      </c>
      <c r="D63" s="136">
        <f t="shared" si="3"/>
        <v>0</v>
      </c>
      <c r="E63" s="136">
        <f t="shared" si="3"/>
        <v>0</v>
      </c>
      <c r="F63" s="136">
        <f t="shared" si="3"/>
        <v>0</v>
      </c>
      <c r="G63" s="136">
        <f t="shared" si="3"/>
        <v>0</v>
      </c>
      <c r="H63" s="136">
        <f t="shared" si="3"/>
        <v>0</v>
      </c>
      <c r="I63" s="136">
        <f t="shared" si="3"/>
        <v>0</v>
      </c>
      <c r="J63" s="136">
        <f t="shared" si="3"/>
        <v>0</v>
      </c>
      <c r="K63" s="136">
        <f t="shared" si="3"/>
        <v>0</v>
      </c>
      <c r="L63" s="136">
        <f t="shared" si="2"/>
        <v>0</v>
      </c>
      <c r="M63" s="136">
        <f t="shared" si="2"/>
        <v>0</v>
      </c>
      <c r="N63" s="136">
        <f t="shared" si="2"/>
        <v>0</v>
      </c>
      <c r="O63" s="136">
        <f t="shared" si="2"/>
        <v>0</v>
      </c>
      <c r="P63" s="136">
        <f t="shared" si="2"/>
        <v>0</v>
      </c>
      <c r="Q63" s="136">
        <f t="shared" si="2"/>
        <v>0</v>
      </c>
      <c r="R63" s="136">
        <f t="shared" si="2"/>
        <v>0</v>
      </c>
      <c r="S63" s="136">
        <f t="shared" si="2"/>
        <v>0</v>
      </c>
      <c r="T63" s="136">
        <f t="shared" si="2"/>
        <v>0</v>
      </c>
      <c r="U63" s="136">
        <f t="shared" si="2"/>
        <v>0</v>
      </c>
      <c r="V63" s="136">
        <f t="shared" si="2"/>
        <v>0</v>
      </c>
      <c r="W63" s="136">
        <f t="shared" si="2"/>
        <v>0</v>
      </c>
      <c r="X63" s="136">
        <f t="shared" si="2"/>
        <v>0</v>
      </c>
      <c r="Y63" s="136">
        <f t="shared" si="2"/>
        <v>0</v>
      </c>
      <c r="Z63" s="136">
        <f t="shared" si="2"/>
        <v>0</v>
      </c>
      <c r="AA63" s="136">
        <f t="shared" si="2"/>
        <v>0</v>
      </c>
      <c r="AB63" s="136">
        <f t="shared" si="2"/>
        <v>0</v>
      </c>
      <c r="AC63" s="136">
        <f t="shared" si="2"/>
        <v>0</v>
      </c>
      <c r="AD63" s="136">
        <f t="shared" si="2"/>
        <v>0</v>
      </c>
      <c r="AE63" s="136">
        <f t="shared" si="2"/>
        <v>0</v>
      </c>
      <c r="AF63" s="136">
        <f t="shared" si="2"/>
        <v>0</v>
      </c>
      <c r="AG63" s="136">
        <f t="shared" si="2"/>
        <v>0</v>
      </c>
      <c r="AH63" s="136">
        <f t="shared" si="2"/>
        <v>0</v>
      </c>
      <c r="AI63" s="136">
        <f t="shared" si="2"/>
        <v>0</v>
      </c>
      <c r="AJ63" s="136">
        <f t="shared" si="2"/>
        <v>0</v>
      </c>
      <c r="AK63" s="136">
        <f t="shared" si="2"/>
        <v>0</v>
      </c>
      <c r="AL63" s="136">
        <f t="shared" si="2"/>
        <v>0</v>
      </c>
      <c r="AM63" s="136">
        <f t="shared" si="2"/>
        <v>0</v>
      </c>
      <c r="AN63" s="136">
        <f t="shared" si="2"/>
        <v>0</v>
      </c>
      <c r="AO63" s="136">
        <f t="shared" si="2"/>
        <v>0</v>
      </c>
      <c r="AP63" s="136">
        <f t="shared" si="2"/>
        <v>0</v>
      </c>
      <c r="AQ63" s="136">
        <f t="shared" ref="AQ63:AQ74" si="4">SUMIFS(AQ$2:AQ$44,$AR$2:$AR$44,$A63)</f>
        <v>0</v>
      </c>
    </row>
    <row r="64" spans="1:43" x14ac:dyDescent="0.2">
      <c r="A64" s="107" t="s">
        <v>138</v>
      </c>
      <c r="B64" s="136">
        <f t="shared" si="0"/>
        <v>0</v>
      </c>
      <c r="C64" s="136">
        <f t="shared" si="3"/>
        <v>0</v>
      </c>
      <c r="D64" s="136">
        <f t="shared" si="3"/>
        <v>0</v>
      </c>
      <c r="E64" s="136">
        <f t="shared" si="3"/>
        <v>0</v>
      </c>
      <c r="F64" s="136">
        <f t="shared" si="3"/>
        <v>0</v>
      </c>
      <c r="G64" s="136">
        <f t="shared" si="3"/>
        <v>0</v>
      </c>
      <c r="H64" s="136">
        <f t="shared" si="3"/>
        <v>0</v>
      </c>
      <c r="I64" s="136">
        <f t="shared" si="3"/>
        <v>0</v>
      </c>
      <c r="J64" s="136">
        <f t="shared" si="3"/>
        <v>0</v>
      </c>
      <c r="K64" s="136">
        <f t="shared" si="3"/>
        <v>0</v>
      </c>
      <c r="L64" s="136">
        <f t="shared" si="3"/>
        <v>0</v>
      </c>
      <c r="M64" s="136">
        <f t="shared" si="3"/>
        <v>0</v>
      </c>
      <c r="N64" s="136">
        <f t="shared" si="3"/>
        <v>0</v>
      </c>
      <c r="O64" s="136">
        <f t="shared" si="3"/>
        <v>0</v>
      </c>
      <c r="P64" s="136">
        <f t="shared" si="3"/>
        <v>0</v>
      </c>
      <c r="Q64" s="136">
        <f t="shared" si="3"/>
        <v>0</v>
      </c>
      <c r="R64" s="136">
        <f t="shared" si="3"/>
        <v>0</v>
      </c>
      <c r="S64" s="136">
        <f t="shared" si="3"/>
        <v>0</v>
      </c>
      <c r="T64" s="136">
        <f t="shared" si="3"/>
        <v>0</v>
      </c>
      <c r="U64" s="136">
        <f t="shared" si="3"/>
        <v>0</v>
      </c>
      <c r="V64" s="136">
        <f t="shared" si="3"/>
        <v>0</v>
      </c>
      <c r="W64" s="136">
        <f t="shared" si="3"/>
        <v>0</v>
      </c>
      <c r="X64" s="136">
        <f t="shared" si="3"/>
        <v>0</v>
      </c>
      <c r="Y64" s="136">
        <f t="shared" si="3"/>
        <v>0</v>
      </c>
      <c r="Z64" s="136">
        <f t="shared" si="3"/>
        <v>0</v>
      </c>
      <c r="AA64" s="136">
        <f t="shared" si="3"/>
        <v>0</v>
      </c>
      <c r="AB64" s="136">
        <f t="shared" si="3"/>
        <v>0</v>
      </c>
      <c r="AC64" s="136">
        <f t="shared" si="3"/>
        <v>0</v>
      </c>
      <c r="AD64" s="136">
        <f t="shared" si="3"/>
        <v>0</v>
      </c>
      <c r="AE64" s="136">
        <f t="shared" si="3"/>
        <v>0</v>
      </c>
      <c r="AF64" s="136">
        <f t="shared" si="3"/>
        <v>0</v>
      </c>
      <c r="AG64" s="136">
        <f t="shared" si="3"/>
        <v>0</v>
      </c>
      <c r="AH64" s="136">
        <f t="shared" si="3"/>
        <v>0</v>
      </c>
      <c r="AI64" s="136">
        <f t="shared" si="3"/>
        <v>0</v>
      </c>
      <c r="AJ64" s="136">
        <f t="shared" si="3"/>
        <v>0</v>
      </c>
      <c r="AK64" s="136">
        <f t="shared" si="3"/>
        <v>0</v>
      </c>
      <c r="AL64" s="136">
        <f t="shared" si="3"/>
        <v>0</v>
      </c>
      <c r="AM64" s="136">
        <f t="shared" si="3"/>
        <v>0</v>
      </c>
      <c r="AN64" s="136">
        <f t="shared" si="3"/>
        <v>0</v>
      </c>
      <c r="AO64" s="136">
        <f t="shared" si="3"/>
        <v>0</v>
      </c>
      <c r="AP64" s="136">
        <f t="shared" si="3"/>
        <v>0</v>
      </c>
      <c r="AQ64" s="136">
        <f t="shared" si="4"/>
        <v>0</v>
      </c>
    </row>
    <row r="65" spans="1:43" x14ac:dyDescent="0.2">
      <c r="A65" s="107" t="s">
        <v>139</v>
      </c>
      <c r="B65" s="136">
        <f t="shared" si="0"/>
        <v>0</v>
      </c>
      <c r="C65" s="136">
        <f t="shared" si="3"/>
        <v>0</v>
      </c>
      <c r="D65" s="136">
        <f t="shared" si="3"/>
        <v>0</v>
      </c>
      <c r="E65" s="136">
        <f t="shared" si="3"/>
        <v>0</v>
      </c>
      <c r="F65" s="136">
        <f t="shared" si="3"/>
        <v>0</v>
      </c>
      <c r="G65" s="136">
        <f t="shared" si="3"/>
        <v>0</v>
      </c>
      <c r="H65" s="136">
        <f t="shared" si="3"/>
        <v>0</v>
      </c>
      <c r="I65" s="136">
        <f t="shared" si="3"/>
        <v>0</v>
      </c>
      <c r="J65" s="136">
        <f t="shared" si="3"/>
        <v>0</v>
      </c>
      <c r="K65" s="136">
        <f t="shared" si="3"/>
        <v>0</v>
      </c>
      <c r="L65" s="136">
        <f t="shared" si="3"/>
        <v>0</v>
      </c>
      <c r="M65" s="136">
        <f t="shared" si="3"/>
        <v>0</v>
      </c>
      <c r="N65" s="136">
        <f t="shared" si="3"/>
        <v>0</v>
      </c>
      <c r="O65" s="136">
        <f t="shared" si="3"/>
        <v>0</v>
      </c>
      <c r="P65" s="136">
        <f t="shared" si="3"/>
        <v>0</v>
      </c>
      <c r="Q65" s="136">
        <f t="shared" si="3"/>
        <v>0</v>
      </c>
      <c r="R65" s="136">
        <f t="shared" si="3"/>
        <v>0</v>
      </c>
      <c r="S65" s="136">
        <f t="shared" si="3"/>
        <v>0</v>
      </c>
      <c r="T65" s="136">
        <f t="shared" si="3"/>
        <v>0</v>
      </c>
      <c r="U65" s="136">
        <f t="shared" si="3"/>
        <v>0</v>
      </c>
      <c r="V65" s="136">
        <f t="shared" si="3"/>
        <v>0</v>
      </c>
      <c r="W65" s="136">
        <f t="shared" si="3"/>
        <v>0</v>
      </c>
      <c r="X65" s="136">
        <f t="shared" si="3"/>
        <v>0</v>
      </c>
      <c r="Y65" s="136">
        <f t="shared" si="3"/>
        <v>0</v>
      </c>
      <c r="Z65" s="136">
        <f t="shared" si="3"/>
        <v>0</v>
      </c>
      <c r="AA65" s="136">
        <f t="shared" si="3"/>
        <v>0</v>
      </c>
      <c r="AB65" s="136">
        <f t="shared" si="3"/>
        <v>0</v>
      </c>
      <c r="AC65" s="136">
        <f t="shared" si="3"/>
        <v>0</v>
      </c>
      <c r="AD65" s="136">
        <f t="shared" si="3"/>
        <v>0</v>
      </c>
      <c r="AE65" s="136">
        <f t="shared" si="3"/>
        <v>0</v>
      </c>
      <c r="AF65" s="136">
        <f t="shared" si="3"/>
        <v>0</v>
      </c>
      <c r="AG65" s="136">
        <f t="shared" si="3"/>
        <v>0</v>
      </c>
      <c r="AH65" s="136">
        <f t="shared" si="3"/>
        <v>0</v>
      </c>
      <c r="AI65" s="136">
        <f t="shared" si="3"/>
        <v>0</v>
      </c>
      <c r="AJ65" s="136">
        <f t="shared" si="3"/>
        <v>0</v>
      </c>
      <c r="AK65" s="136">
        <f t="shared" si="3"/>
        <v>0</v>
      </c>
      <c r="AL65" s="136">
        <f t="shared" si="3"/>
        <v>0</v>
      </c>
      <c r="AM65" s="136">
        <f t="shared" si="3"/>
        <v>0</v>
      </c>
      <c r="AN65" s="136">
        <f t="shared" si="3"/>
        <v>0</v>
      </c>
      <c r="AO65" s="136">
        <f t="shared" si="3"/>
        <v>0</v>
      </c>
      <c r="AP65" s="136">
        <f t="shared" si="3"/>
        <v>0</v>
      </c>
      <c r="AQ65" s="136">
        <f t="shared" si="4"/>
        <v>0</v>
      </c>
    </row>
    <row r="66" spans="1:43" x14ac:dyDescent="0.2">
      <c r="A66" s="107" t="s">
        <v>140</v>
      </c>
      <c r="B66" s="136">
        <f t="shared" si="0"/>
        <v>0</v>
      </c>
      <c r="C66" s="136">
        <f t="shared" si="3"/>
        <v>0</v>
      </c>
      <c r="D66" s="136">
        <f t="shared" si="3"/>
        <v>0</v>
      </c>
      <c r="E66" s="136">
        <f t="shared" si="3"/>
        <v>0</v>
      </c>
      <c r="F66" s="136">
        <f t="shared" si="3"/>
        <v>0</v>
      </c>
      <c r="G66" s="136">
        <f t="shared" si="3"/>
        <v>0</v>
      </c>
      <c r="H66" s="136">
        <f t="shared" si="3"/>
        <v>0</v>
      </c>
      <c r="I66" s="136">
        <f t="shared" si="3"/>
        <v>0</v>
      </c>
      <c r="J66" s="136">
        <f t="shared" si="3"/>
        <v>0</v>
      </c>
      <c r="K66" s="136">
        <f t="shared" si="3"/>
        <v>0</v>
      </c>
      <c r="L66" s="136">
        <f t="shared" si="3"/>
        <v>0</v>
      </c>
      <c r="M66" s="136">
        <f t="shared" si="3"/>
        <v>0</v>
      </c>
      <c r="N66" s="136">
        <f t="shared" si="3"/>
        <v>0</v>
      </c>
      <c r="O66" s="136">
        <f t="shared" si="3"/>
        <v>0</v>
      </c>
      <c r="P66" s="136">
        <f t="shared" si="3"/>
        <v>0</v>
      </c>
      <c r="Q66" s="136">
        <f t="shared" si="3"/>
        <v>0</v>
      </c>
      <c r="R66" s="136">
        <f t="shared" si="3"/>
        <v>0</v>
      </c>
      <c r="S66" s="136">
        <f t="shared" si="3"/>
        <v>0</v>
      </c>
      <c r="T66" s="136">
        <f t="shared" si="3"/>
        <v>0</v>
      </c>
      <c r="U66" s="136">
        <f t="shared" si="3"/>
        <v>0</v>
      </c>
      <c r="V66" s="136">
        <f t="shared" si="3"/>
        <v>0</v>
      </c>
      <c r="W66" s="136">
        <f t="shared" si="3"/>
        <v>0</v>
      </c>
      <c r="X66" s="136">
        <f t="shared" si="3"/>
        <v>0</v>
      </c>
      <c r="Y66" s="136">
        <f t="shared" si="3"/>
        <v>0</v>
      </c>
      <c r="Z66" s="136">
        <f t="shared" si="3"/>
        <v>0</v>
      </c>
      <c r="AA66" s="136">
        <f t="shared" si="3"/>
        <v>0</v>
      </c>
      <c r="AB66" s="136">
        <f t="shared" si="3"/>
        <v>0</v>
      </c>
      <c r="AC66" s="136">
        <f t="shared" si="3"/>
        <v>0</v>
      </c>
      <c r="AD66" s="136">
        <f t="shared" si="3"/>
        <v>0</v>
      </c>
      <c r="AE66" s="136">
        <f t="shared" si="3"/>
        <v>0</v>
      </c>
      <c r="AF66" s="136">
        <f t="shared" si="3"/>
        <v>0</v>
      </c>
      <c r="AG66" s="136">
        <f t="shared" si="3"/>
        <v>0</v>
      </c>
      <c r="AH66" s="136">
        <f t="shared" si="3"/>
        <v>0</v>
      </c>
      <c r="AI66" s="136">
        <f t="shared" si="3"/>
        <v>0</v>
      </c>
      <c r="AJ66" s="136">
        <f t="shared" si="3"/>
        <v>0</v>
      </c>
      <c r="AK66" s="136">
        <f t="shared" si="3"/>
        <v>0</v>
      </c>
      <c r="AL66" s="136">
        <f t="shared" si="3"/>
        <v>0</v>
      </c>
      <c r="AM66" s="136">
        <f t="shared" si="3"/>
        <v>0</v>
      </c>
      <c r="AN66" s="136">
        <f t="shared" si="3"/>
        <v>0</v>
      </c>
      <c r="AO66" s="136">
        <f t="shared" si="3"/>
        <v>0</v>
      </c>
      <c r="AP66" s="136">
        <f t="shared" si="3"/>
        <v>0</v>
      </c>
      <c r="AQ66" s="136">
        <f t="shared" si="4"/>
        <v>0</v>
      </c>
    </row>
    <row r="67" spans="1:43" x14ac:dyDescent="0.2">
      <c r="A67" s="107" t="s">
        <v>141</v>
      </c>
      <c r="B67" s="136">
        <f t="shared" si="0"/>
        <v>0</v>
      </c>
      <c r="C67" s="136">
        <f t="shared" si="3"/>
        <v>0</v>
      </c>
      <c r="D67" s="136">
        <f t="shared" si="3"/>
        <v>0</v>
      </c>
      <c r="E67" s="136">
        <f t="shared" si="3"/>
        <v>0</v>
      </c>
      <c r="F67" s="136">
        <f t="shared" si="3"/>
        <v>0</v>
      </c>
      <c r="G67" s="136">
        <f t="shared" si="3"/>
        <v>0</v>
      </c>
      <c r="H67" s="136">
        <f t="shared" si="3"/>
        <v>0</v>
      </c>
      <c r="I67" s="136">
        <f t="shared" si="3"/>
        <v>0</v>
      </c>
      <c r="J67" s="136">
        <f t="shared" si="3"/>
        <v>0</v>
      </c>
      <c r="K67" s="136">
        <f t="shared" si="3"/>
        <v>0</v>
      </c>
      <c r="L67" s="136">
        <f t="shared" si="3"/>
        <v>0</v>
      </c>
      <c r="M67" s="136">
        <f t="shared" si="3"/>
        <v>0</v>
      </c>
      <c r="N67" s="136">
        <f t="shared" si="3"/>
        <v>0</v>
      </c>
      <c r="O67" s="136">
        <f t="shared" si="3"/>
        <v>0</v>
      </c>
      <c r="P67" s="136">
        <f t="shared" si="3"/>
        <v>0</v>
      </c>
      <c r="Q67" s="136">
        <f t="shared" si="3"/>
        <v>0</v>
      </c>
      <c r="R67" s="136">
        <f t="shared" si="3"/>
        <v>0</v>
      </c>
      <c r="S67" s="136">
        <f t="shared" si="3"/>
        <v>0</v>
      </c>
      <c r="T67" s="136">
        <f t="shared" si="3"/>
        <v>0</v>
      </c>
      <c r="U67" s="136">
        <f t="shared" si="3"/>
        <v>0</v>
      </c>
      <c r="V67" s="136">
        <f t="shared" si="3"/>
        <v>0</v>
      </c>
      <c r="W67" s="136">
        <f t="shared" si="3"/>
        <v>0</v>
      </c>
      <c r="X67" s="136">
        <f t="shared" si="3"/>
        <v>0</v>
      </c>
      <c r="Y67" s="136">
        <f t="shared" si="3"/>
        <v>0</v>
      </c>
      <c r="Z67" s="136">
        <f t="shared" si="3"/>
        <v>0</v>
      </c>
      <c r="AA67" s="136">
        <f t="shared" si="3"/>
        <v>0</v>
      </c>
      <c r="AB67" s="136">
        <f t="shared" si="3"/>
        <v>0</v>
      </c>
      <c r="AC67" s="136">
        <f t="shared" si="3"/>
        <v>0</v>
      </c>
      <c r="AD67" s="136">
        <f t="shared" si="3"/>
        <v>0</v>
      </c>
      <c r="AE67" s="136">
        <f t="shared" si="3"/>
        <v>0</v>
      </c>
      <c r="AF67" s="136">
        <f t="shared" si="3"/>
        <v>0</v>
      </c>
      <c r="AG67" s="136">
        <f t="shared" si="3"/>
        <v>0</v>
      </c>
      <c r="AH67" s="136">
        <f t="shared" si="3"/>
        <v>0</v>
      </c>
      <c r="AI67" s="136">
        <f t="shared" si="3"/>
        <v>0</v>
      </c>
      <c r="AJ67" s="136">
        <f t="shared" si="3"/>
        <v>0</v>
      </c>
      <c r="AK67" s="136">
        <f t="shared" si="3"/>
        <v>0</v>
      </c>
      <c r="AL67" s="136">
        <f t="shared" si="3"/>
        <v>0</v>
      </c>
      <c r="AM67" s="136">
        <f t="shared" si="3"/>
        <v>0</v>
      </c>
      <c r="AN67" s="136">
        <f t="shared" si="3"/>
        <v>0</v>
      </c>
      <c r="AO67" s="136">
        <f t="shared" si="3"/>
        <v>0</v>
      </c>
      <c r="AP67" s="136">
        <f t="shared" si="3"/>
        <v>0</v>
      </c>
      <c r="AQ67" s="136">
        <f t="shared" si="4"/>
        <v>0</v>
      </c>
    </row>
    <row r="68" spans="1:43" x14ac:dyDescent="0.2">
      <c r="A68" s="107" t="s">
        <v>142</v>
      </c>
      <c r="B68" s="136">
        <f t="shared" si="0"/>
        <v>0</v>
      </c>
      <c r="C68" s="136">
        <f t="shared" si="3"/>
        <v>0</v>
      </c>
      <c r="D68" s="136">
        <f t="shared" si="3"/>
        <v>0</v>
      </c>
      <c r="E68" s="136">
        <f t="shared" si="3"/>
        <v>0</v>
      </c>
      <c r="F68" s="136">
        <f t="shared" si="3"/>
        <v>0</v>
      </c>
      <c r="G68" s="136">
        <f t="shared" si="3"/>
        <v>0</v>
      </c>
      <c r="H68" s="136">
        <f t="shared" si="3"/>
        <v>0</v>
      </c>
      <c r="I68" s="136">
        <f t="shared" si="3"/>
        <v>0</v>
      </c>
      <c r="J68" s="136">
        <f t="shared" si="3"/>
        <v>0</v>
      </c>
      <c r="K68" s="136">
        <f t="shared" si="3"/>
        <v>0</v>
      </c>
      <c r="L68" s="136">
        <f t="shared" si="3"/>
        <v>0</v>
      </c>
      <c r="M68" s="136">
        <f t="shared" si="3"/>
        <v>0</v>
      </c>
      <c r="N68" s="136">
        <f t="shared" si="3"/>
        <v>0</v>
      </c>
      <c r="O68" s="136">
        <f t="shared" si="3"/>
        <v>0</v>
      </c>
      <c r="P68" s="136">
        <f t="shared" si="3"/>
        <v>0</v>
      </c>
      <c r="Q68" s="136">
        <f t="shared" si="3"/>
        <v>0</v>
      </c>
      <c r="R68" s="136">
        <f t="shared" si="3"/>
        <v>0</v>
      </c>
      <c r="S68" s="136">
        <f t="shared" si="3"/>
        <v>0</v>
      </c>
      <c r="T68" s="136">
        <f t="shared" si="3"/>
        <v>0</v>
      </c>
      <c r="U68" s="136">
        <f t="shared" si="3"/>
        <v>0</v>
      </c>
      <c r="V68" s="136">
        <f t="shared" si="3"/>
        <v>0</v>
      </c>
      <c r="W68" s="136">
        <f t="shared" si="3"/>
        <v>0</v>
      </c>
      <c r="X68" s="136">
        <f t="shared" si="3"/>
        <v>0</v>
      </c>
      <c r="Y68" s="136">
        <f t="shared" si="3"/>
        <v>0</v>
      </c>
      <c r="Z68" s="136">
        <f t="shared" si="3"/>
        <v>0</v>
      </c>
      <c r="AA68" s="136">
        <f t="shared" si="3"/>
        <v>0</v>
      </c>
      <c r="AB68" s="136">
        <f t="shared" si="3"/>
        <v>0</v>
      </c>
      <c r="AC68" s="136">
        <f t="shared" si="3"/>
        <v>0</v>
      </c>
      <c r="AD68" s="136">
        <f t="shared" si="3"/>
        <v>0</v>
      </c>
      <c r="AE68" s="136">
        <f t="shared" si="3"/>
        <v>0</v>
      </c>
      <c r="AF68" s="136">
        <f t="shared" si="3"/>
        <v>0</v>
      </c>
      <c r="AG68" s="136">
        <f t="shared" si="3"/>
        <v>0</v>
      </c>
      <c r="AH68" s="136">
        <f t="shared" si="3"/>
        <v>0</v>
      </c>
      <c r="AI68" s="136">
        <f t="shared" ref="AI68:AP74" si="5">SUMIFS(AI$2:AI$44,$AR$2:$AR$44,$A68)</f>
        <v>0</v>
      </c>
      <c r="AJ68" s="136">
        <f t="shared" si="5"/>
        <v>0</v>
      </c>
      <c r="AK68" s="136">
        <f t="shared" si="5"/>
        <v>0</v>
      </c>
      <c r="AL68" s="136">
        <f t="shared" si="5"/>
        <v>0</v>
      </c>
      <c r="AM68" s="136">
        <f t="shared" si="5"/>
        <v>0</v>
      </c>
      <c r="AN68" s="136">
        <f t="shared" si="5"/>
        <v>0</v>
      </c>
      <c r="AO68" s="136">
        <f t="shared" si="5"/>
        <v>0</v>
      </c>
      <c r="AP68" s="136">
        <f t="shared" si="5"/>
        <v>0</v>
      </c>
      <c r="AQ68" s="136">
        <f t="shared" si="4"/>
        <v>0</v>
      </c>
    </row>
    <row r="69" spans="1:43" x14ac:dyDescent="0.2">
      <c r="A69" s="107" t="s">
        <v>143</v>
      </c>
      <c r="B69" s="136">
        <f t="shared" si="0"/>
        <v>0</v>
      </c>
      <c r="C69" s="136">
        <f t="shared" ref="C69:AH74" si="6">SUMIFS(C$2:C$44,$AR$2:$AR$44,$A69)</f>
        <v>0</v>
      </c>
      <c r="D69" s="136">
        <f t="shared" si="6"/>
        <v>0</v>
      </c>
      <c r="E69" s="136">
        <f t="shared" si="6"/>
        <v>0</v>
      </c>
      <c r="F69" s="136">
        <f t="shared" si="6"/>
        <v>0</v>
      </c>
      <c r="G69" s="136">
        <f t="shared" si="6"/>
        <v>0</v>
      </c>
      <c r="H69" s="136">
        <f t="shared" si="6"/>
        <v>0</v>
      </c>
      <c r="I69" s="136">
        <f t="shared" si="6"/>
        <v>0</v>
      </c>
      <c r="J69" s="136">
        <f t="shared" si="6"/>
        <v>0</v>
      </c>
      <c r="K69" s="136">
        <f t="shared" si="6"/>
        <v>0</v>
      </c>
      <c r="L69" s="136">
        <f t="shared" si="6"/>
        <v>0</v>
      </c>
      <c r="M69" s="136">
        <f t="shared" si="6"/>
        <v>0</v>
      </c>
      <c r="N69" s="136">
        <f t="shared" si="6"/>
        <v>0</v>
      </c>
      <c r="O69" s="136">
        <f t="shared" si="6"/>
        <v>0</v>
      </c>
      <c r="P69" s="136">
        <f t="shared" si="6"/>
        <v>0</v>
      </c>
      <c r="Q69" s="136">
        <f t="shared" si="6"/>
        <v>0</v>
      </c>
      <c r="R69" s="136">
        <f t="shared" si="6"/>
        <v>0</v>
      </c>
      <c r="S69" s="136">
        <f t="shared" si="6"/>
        <v>0</v>
      </c>
      <c r="T69" s="136">
        <f t="shared" si="6"/>
        <v>0</v>
      </c>
      <c r="U69" s="136">
        <f t="shared" si="6"/>
        <v>0</v>
      </c>
      <c r="V69" s="136">
        <f t="shared" si="6"/>
        <v>0</v>
      </c>
      <c r="W69" s="136">
        <f t="shared" si="6"/>
        <v>0</v>
      </c>
      <c r="X69" s="136">
        <f t="shared" si="6"/>
        <v>0</v>
      </c>
      <c r="Y69" s="136">
        <f t="shared" si="6"/>
        <v>0</v>
      </c>
      <c r="Z69" s="136">
        <f t="shared" si="6"/>
        <v>0</v>
      </c>
      <c r="AA69" s="136">
        <f t="shared" si="6"/>
        <v>0</v>
      </c>
      <c r="AB69" s="136">
        <f t="shared" si="6"/>
        <v>0</v>
      </c>
      <c r="AC69" s="136">
        <f t="shared" si="6"/>
        <v>0</v>
      </c>
      <c r="AD69" s="136">
        <f t="shared" si="6"/>
        <v>0</v>
      </c>
      <c r="AE69" s="136">
        <f t="shared" si="6"/>
        <v>0</v>
      </c>
      <c r="AF69" s="136">
        <f t="shared" si="6"/>
        <v>0</v>
      </c>
      <c r="AG69" s="136">
        <f t="shared" si="6"/>
        <v>0</v>
      </c>
      <c r="AH69" s="136">
        <f t="shared" si="6"/>
        <v>0</v>
      </c>
      <c r="AI69" s="136">
        <f t="shared" si="5"/>
        <v>0</v>
      </c>
      <c r="AJ69" s="136">
        <f t="shared" si="5"/>
        <v>0</v>
      </c>
      <c r="AK69" s="136">
        <f t="shared" si="5"/>
        <v>0</v>
      </c>
      <c r="AL69" s="136">
        <f t="shared" si="5"/>
        <v>0</v>
      </c>
      <c r="AM69" s="136">
        <f t="shared" si="5"/>
        <v>0</v>
      </c>
      <c r="AN69" s="136">
        <f t="shared" si="5"/>
        <v>0</v>
      </c>
      <c r="AO69" s="136">
        <f t="shared" si="5"/>
        <v>0</v>
      </c>
      <c r="AP69" s="136">
        <f t="shared" si="5"/>
        <v>0</v>
      </c>
      <c r="AQ69" s="136">
        <f t="shared" si="4"/>
        <v>0</v>
      </c>
    </row>
    <row r="70" spans="1:43" x14ac:dyDescent="0.2">
      <c r="A70" s="107" t="s">
        <v>144</v>
      </c>
      <c r="B70" s="136">
        <f t="shared" si="0"/>
        <v>0</v>
      </c>
      <c r="C70" s="136">
        <f t="shared" si="6"/>
        <v>0</v>
      </c>
      <c r="D70" s="136">
        <f t="shared" si="6"/>
        <v>0</v>
      </c>
      <c r="E70" s="136">
        <f t="shared" si="6"/>
        <v>0</v>
      </c>
      <c r="F70" s="136">
        <f t="shared" si="6"/>
        <v>0</v>
      </c>
      <c r="G70" s="136">
        <f t="shared" si="6"/>
        <v>0</v>
      </c>
      <c r="H70" s="136">
        <f t="shared" si="6"/>
        <v>0</v>
      </c>
      <c r="I70" s="136">
        <f t="shared" si="6"/>
        <v>0</v>
      </c>
      <c r="J70" s="136">
        <f t="shared" si="6"/>
        <v>0</v>
      </c>
      <c r="K70" s="136">
        <f t="shared" si="6"/>
        <v>0</v>
      </c>
      <c r="L70" s="136">
        <f t="shared" si="6"/>
        <v>0</v>
      </c>
      <c r="M70" s="136">
        <f t="shared" si="6"/>
        <v>0</v>
      </c>
      <c r="N70" s="136">
        <f t="shared" si="6"/>
        <v>0</v>
      </c>
      <c r="O70" s="136">
        <f t="shared" si="6"/>
        <v>0</v>
      </c>
      <c r="P70" s="136">
        <f t="shared" si="6"/>
        <v>0</v>
      </c>
      <c r="Q70" s="136">
        <f t="shared" si="6"/>
        <v>0</v>
      </c>
      <c r="R70" s="136">
        <f t="shared" si="6"/>
        <v>0</v>
      </c>
      <c r="S70" s="136">
        <f t="shared" si="6"/>
        <v>0</v>
      </c>
      <c r="T70" s="136">
        <f t="shared" si="6"/>
        <v>0</v>
      </c>
      <c r="U70" s="136">
        <f t="shared" si="6"/>
        <v>0</v>
      </c>
      <c r="V70" s="136">
        <f t="shared" si="6"/>
        <v>0</v>
      </c>
      <c r="W70" s="136">
        <f t="shared" si="6"/>
        <v>0</v>
      </c>
      <c r="X70" s="136">
        <f t="shared" si="6"/>
        <v>0</v>
      </c>
      <c r="Y70" s="136">
        <f t="shared" si="6"/>
        <v>0</v>
      </c>
      <c r="Z70" s="136">
        <f t="shared" si="6"/>
        <v>0</v>
      </c>
      <c r="AA70" s="136">
        <f t="shared" si="6"/>
        <v>0</v>
      </c>
      <c r="AB70" s="136">
        <f t="shared" si="6"/>
        <v>0</v>
      </c>
      <c r="AC70" s="136">
        <f t="shared" si="6"/>
        <v>0</v>
      </c>
      <c r="AD70" s="136">
        <f t="shared" si="6"/>
        <v>0</v>
      </c>
      <c r="AE70" s="136">
        <f t="shared" si="6"/>
        <v>0</v>
      </c>
      <c r="AF70" s="136">
        <f t="shared" si="6"/>
        <v>0</v>
      </c>
      <c r="AG70" s="136">
        <f t="shared" si="6"/>
        <v>0</v>
      </c>
      <c r="AH70" s="136">
        <f t="shared" si="6"/>
        <v>0</v>
      </c>
      <c r="AI70" s="136">
        <f t="shared" si="5"/>
        <v>0</v>
      </c>
      <c r="AJ70" s="136">
        <f t="shared" si="5"/>
        <v>0</v>
      </c>
      <c r="AK70" s="136">
        <f t="shared" si="5"/>
        <v>0</v>
      </c>
      <c r="AL70" s="136">
        <f t="shared" si="5"/>
        <v>0</v>
      </c>
      <c r="AM70" s="136">
        <f t="shared" si="5"/>
        <v>0</v>
      </c>
      <c r="AN70" s="136">
        <f t="shared" si="5"/>
        <v>0</v>
      </c>
      <c r="AO70" s="136">
        <f t="shared" si="5"/>
        <v>0</v>
      </c>
      <c r="AP70" s="136">
        <f t="shared" si="5"/>
        <v>0</v>
      </c>
      <c r="AQ70" s="136">
        <f t="shared" si="4"/>
        <v>0</v>
      </c>
    </row>
    <row r="71" spans="1:43" x14ac:dyDescent="0.2">
      <c r="A71" s="107" t="s">
        <v>145</v>
      </c>
      <c r="B71" s="136">
        <f t="shared" si="0"/>
        <v>0</v>
      </c>
      <c r="C71" s="136">
        <f t="shared" si="6"/>
        <v>0</v>
      </c>
      <c r="D71" s="136">
        <f t="shared" si="6"/>
        <v>0</v>
      </c>
      <c r="E71" s="136">
        <f t="shared" si="6"/>
        <v>0</v>
      </c>
      <c r="F71" s="136">
        <f t="shared" si="6"/>
        <v>0</v>
      </c>
      <c r="G71" s="136">
        <f t="shared" si="6"/>
        <v>0</v>
      </c>
      <c r="H71" s="136">
        <f t="shared" si="6"/>
        <v>0</v>
      </c>
      <c r="I71" s="136">
        <f t="shared" si="6"/>
        <v>0</v>
      </c>
      <c r="J71" s="136">
        <f t="shared" si="6"/>
        <v>0</v>
      </c>
      <c r="K71" s="136">
        <f t="shared" si="6"/>
        <v>0</v>
      </c>
      <c r="L71" s="136">
        <f t="shared" si="6"/>
        <v>0</v>
      </c>
      <c r="M71" s="136">
        <f t="shared" si="6"/>
        <v>0</v>
      </c>
      <c r="N71" s="136">
        <f t="shared" si="6"/>
        <v>0</v>
      </c>
      <c r="O71" s="136">
        <f t="shared" si="6"/>
        <v>0</v>
      </c>
      <c r="P71" s="136">
        <f t="shared" si="6"/>
        <v>0</v>
      </c>
      <c r="Q71" s="136">
        <f t="shared" si="6"/>
        <v>0</v>
      </c>
      <c r="R71" s="136">
        <f t="shared" si="6"/>
        <v>0</v>
      </c>
      <c r="S71" s="136">
        <f t="shared" si="6"/>
        <v>0</v>
      </c>
      <c r="T71" s="136">
        <f t="shared" si="6"/>
        <v>0</v>
      </c>
      <c r="U71" s="136">
        <f t="shared" si="6"/>
        <v>0</v>
      </c>
      <c r="V71" s="136">
        <f t="shared" si="6"/>
        <v>0</v>
      </c>
      <c r="W71" s="136">
        <f t="shared" si="6"/>
        <v>0</v>
      </c>
      <c r="X71" s="136">
        <f t="shared" si="6"/>
        <v>0</v>
      </c>
      <c r="Y71" s="136">
        <f t="shared" si="6"/>
        <v>0</v>
      </c>
      <c r="Z71" s="136">
        <f t="shared" si="6"/>
        <v>0</v>
      </c>
      <c r="AA71" s="136">
        <f t="shared" si="6"/>
        <v>0</v>
      </c>
      <c r="AB71" s="136">
        <f t="shared" si="6"/>
        <v>0</v>
      </c>
      <c r="AC71" s="136">
        <f t="shared" si="6"/>
        <v>0</v>
      </c>
      <c r="AD71" s="136">
        <f t="shared" si="6"/>
        <v>0</v>
      </c>
      <c r="AE71" s="136">
        <f t="shared" si="6"/>
        <v>0</v>
      </c>
      <c r="AF71" s="136">
        <f t="shared" si="6"/>
        <v>0</v>
      </c>
      <c r="AG71" s="136">
        <f t="shared" si="6"/>
        <v>0</v>
      </c>
      <c r="AH71" s="136">
        <f t="shared" si="6"/>
        <v>0</v>
      </c>
      <c r="AI71" s="136">
        <f t="shared" si="5"/>
        <v>0</v>
      </c>
      <c r="AJ71" s="136">
        <f t="shared" si="5"/>
        <v>0</v>
      </c>
      <c r="AK71" s="136">
        <f t="shared" si="5"/>
        <v>0</v>
      </c>
      <c r="AL71" s="136">
        <f t="shared" si="5"/>
        <v>0</v>
      </c>
      <c r="AM71" s="136">
        <f t="shared" si="5"/>
        <v>0</v>
      </c>
      <c r="AN71" s="136">
        <f t="shared" si="5"/>
        <v>0</v>
      </c>
      <c r="AO71" s="136">
        <f t="shared" si="5"/>
        <v>0</v>
      </c>
      <c r="AP71" s="136">
        <f t="shared" si="5"/>
        <v>0</v>
      </c>
      <c r="AQ71" s="136">
        <f t="shared" si="4"/>
        <v>0</v>
      </c>
    </row>
    <row r="72" spans="1:43" x14ac:dyDescent="0.2">
      <c r="A72" s="107" t="s">
        <v>146</v>
      </c>
      <c r="B72" s="136">
        <f t="shared" si="0"/>
        <v>0</v>
      </c>
      <c r="C72" s="136">
        <f t="shared" si="6"/>
        <v>0</v>
      </c>
      <c r="D72" s="136">
        <f t="shared" si="6"/>
        <v>0</v>
      </c>
      <c r="E72" s="136">
        <f t="shared" si="6"/>
        <v>0</v>
      </c>
      <c r="F72" s="136">
        <f t="shared" si="6"/>
        <v>0</v>
      </c>
      <c r="G72" s="136">
        <f t="shared" si="6"/>
        <v>0</v>
      </c>
      <c r="H72" s="136">
        <f t="shared" si="6"/>
        <v>0</v>
      </c>
      <c r="I72" s="136">
        <f t="shared" si="6"/>
        <v>0</v>
      </c>
      <c r="J72" s="136">
        <f t="shared" si="6"/>
        <v>0</v>
      </c>
      <c r="K72" s="136">
        <f t="shared" si="6"/>
        <v>0</v>
      </c>
      <c r="L72" s="136">
        <f t="shared" si="6"/>
        <v>0</v>
      </c>
      <c r="M72" s="136">
        <f t="shared" si="6"/>
        <v>0</v>
      </c>
      <c r="N72" s="136">
        <f t="shared" si="6"/>
        <v>0</v>
      </c>
      <c r="O72" s="136">
        <f t="shared" si="6"/>
        <v>0</v>
      </c>
      <c r="P72" s="136">
        <f t="shared" si="6"/>
        <v>0</v>
      </c>
      <c r="Q72" s="136">
        <f t="shared" si="6"/>
        <v>0</v>
      </c>
      <c r="R72" s="136">
        <f t="shared" si="6"/>
        <v>0</v>
      </c>
      <c r="S72" s="136">
        <f t="shared" si="6"/>
        <v>0</v>
      </c>
      <c r="T72" s="136">
        <f t="shared" si="6"/>
        <v>0</v>
      </c>
      <c r="U72" s="136">
        <f t="shared" si="6"/>
        <v>0</v>
      </c>
      <c r="V72" s="136">
        <f t="shared" si="6"/>
        <v>0</v>
      </c>
      <c r="W72" s="136">
        <f t="shared" si="6"/>
        <v>0</v>
      </c>
      <c r="X72" s="136">
        <f t="shared" si="6"/>
        <v>0</v>
      </c>
      <c r="Y72" s="136">
        <f t="shared" si="6"/>
        <v>0</v>
      </c>
      <c r="Z72" s="136">
        <f t="shared" si="6"/>
        <v>0</v>
      </c>
      <c r="AA72" s="136">
        <f t="shared" si="6"/>
        <v>0</v>
      </c>
      <c r="AB72" s="136">
        <f t="shared" si="6"/>
        <v>0</v>
      </c>
      <c r="AC72" s="136">
        <f t="shared" si="6"/>
        <v>0</v>
      </c>
      <c r="AD72" s="136">
        <f t="shared" si="6"/>
        <v>0</v>
      </c>
      <c r="AE72" s="136">
        <f t="shared" si="6"/>
        <v>0</v>
      </c>
      <c r="AF72" s="136">
        <f t="shared" si="6"/>
        <v>0</v>
      </c>
      <c r="AG72" s="136">
        <f t="shared" si="6"/>
        <v>0</v>
      </c>
      <c r="AH72" s="136">
        <f t="shared" si="6"/>
        <v>0</v>
      </c>
      <c r="AI72" s="136">
        <f t="shared" si="5"/>
        <v>0</v>
      </c>
      <c r="AJ72" s="136">
        <f t="shared" si="5"/>
        <v>0</v>
      </c>
      <c r="AK72" s="136">
        <f t="shared" si="5"/>
        <v>0</v>
      </c>
      <c r="AL72" s="136">
        <f t="shared" si="5"/>
        <v>0</v>
      </c>
      <c r="AM72" s="136">
        <f t="shared" si="5"/>
        <v>0</v>
      </c>
      <c r="AN72" s="136">
        <f t="shared" si="5"/>
        <v>0</v>
      </c>
      <c r="AO72" s="136">
        <f t="shared" si="5"/>
        <v>0</v>
      </c>
      <c r="AP72" s="136">
        <f t="shared" si="5"/>
        <v>0</v>
      </c>
      <c r="AQ72" s="136">
        <f t="shared" si="4"/>
        <v>0</v>
      </c>
    </row>
    <row r="73" spans="1:43" x14ac:dyDescent="0.2">
      <c r="A73" s="107" t="s">
        <v>147</v>
      </c>
      <c r="B73" s="136">
        <f t="shared" si="0"/>
        <v>0</v>
      </c>
      <c r="C73" s="136">
        <f t="shared" si="6"/>
        <v>0</v>
      </c>
      <c r="D73" s="136">
        <f t="shared" si="6"/>
        <v>0</v>
      </c>
      <c r="E73" s="136">
        <f t="shared" si="6"/>
        <v>0</v>
      </c>
      <c r="F73" s="136">
        <f t="shared" si="6"/>
        <v>0</v>
      </c>
      <c r="G73" s="136">
        <f t="shared" si="6"/>
        <v>0</v>
      </c>
      <c r="H73" s="136">
        <f t="shared" si="6"/>
        <v>0</v>
      </c>
      <c r="I73" s="136">
        <f t="shared" si="6"/>
        <v>0</v>
      </c>
      <c r="J73" s="136">
        <f t="shared" si="6"/>
        <v>0</v>
      </c>
      <c r="K73" s="136">
        <f t="shared" si="6"/>
        <v>0</v>
      </c>
      <c r="L73" s="136">
        <f t="shared" si="6"/>
        <v>0</v>
      </c>
      <c r="M73" s="136">
        <f t="shared" si="6"/>
        <v>0</v>
      </c>
      <c r="N73" s="136">
        <f t="shared" si="6"/>
        <v>0</v>
      </c>
      <c r="O73" s="136">
        <f t="shared" si="6"/>
        <v>0</v>
      </c>
      <c r="P73" s="136">
        <f t="shared" si="6"/>
        <v>0</v>
      </c>
      <c r="Q73" s="136">
        <f t="shared" si="6"/>
        <v>0</v>
      </c>
      <c r="R73" s="136">
        <f t="shared" si="6"/>
        <v>0</v>
      </c>
      <c r="S73" s="136">
        <f t="shared" si="6"/>
        <v>0</v>
      </c>
      <c r="T73" s="136">
        <f t="shared" si="6"/>
        <v>0</v>
      </c>
      <c r="U73" s="136">
        <f t="shared" si="6"/>
        <v>0</v>
      </c>
      <c r="V73" s="136">
        <f t="shared" si="6"/>
        <v>0</v>
      </c>
      <c r="W73" s="136">
        <f t="shared" si="6"/>
        <v>0</v>
      </c>
      <c r="X73" s="136">
        <f t="shared" si="6"/>
        <v>0</v>
      </c>
      <c r="Y73" s="136">
        <f t="shared" si="6"/>
        <v>0</v>
      </c>
      <c r="Z73" s="136">
        <f t="shared" si="6"/>
        <v>0</v>
      </c>
      <c r="AA73" s="136">
        <f t="shared" si="6"/>
        <v>0</v>
      </c>
      <c r="AB73" s="136">
        <f t="shared" si="6"/>
        <v>0</v>
      </c>
      <c r="AC73" s="136">
        <f t="shared" si="6"/>
        <v>0</v>
      </c>
      <c r="AD73" s="136">
        <f t="shared" si="6"/>
        <v>0</v>
      </c>
      <c r="AE73" s="136">
        <f t="shared" si="6"/>
        <v>0</v>
      </c>
      <c r="AF73" s="136">
        <f t="shared" si="6"/>
        <v>0</v>
      </c>
      <c r="AG73" s="136">
        <f t="shared" si="6"/>
        <v>0</v>
      </c>
      <c r="AH73" s="136">
        <f t="shared" si="6"/>
        <v>0</v>
      </c>
      <c r="AI73" s="136">
        <f t="shared" si="5"/>
        <v>0</v>
      </c>
      <c r="AJ73" s="136">
        <f t="shared" si="5"/>
        <v>0</v>
      </c>
      <c r="AK73" s="136">
        <f t="shared" si="5"/>
        <v>0</v>
      </c>
      <c r="AL73" s="136">
        <f t="shared" si="5"/>
        <v>0</v>
      </c>
      <c r="AM73" s="136">
        <f t="shared" si="5"/>
        <v>0</v>
      </c>
      <c r="AN73" s="136">
        <f t="shared" si="5"/>
        <v>0</v>
      </c>
      <c r="AO73" s="136">
        <f t="shared" si="5"/>
        <v>0</v>
      </c>
      <c r="AP73" s="136">
        <f t="shared" si="5"/>
        <v>0</v>
      </c>
      <c r="AQ73" s="136">
        <f t="shared" si="4"/>
        <v>0</v>
      </c>
    </row>
    <row r="74" spans="1:43" x14ac:dyDescent="0.2">
      <c r="A74" s="108" t="s">
        <v>340</v>
      </c>
      <c r="B74" s="238">
        <f t="shared" si="0"/>
        <v>0</v>
      </c>
      <c r="C74" s="238">
        <f t="shared" si="6"/>
        <v>0</v>
      </c>
      <c r="D74" s="238">
        <f t="shared" si="6"/>
        <v>0</v>
      </c>
      <c r="E74" s="238">
        <f t="shared" si="6"/>
        <v>0</v>
      </c>
      <c r="F74" s="238">
        <f t="shared" si="6"/>
        <v>0</v>
      </c>
      <c r="G74" s="238">
        <f t="shared" si="6"/>
        <v>0</v>
      </c>
      <c r="H74" s="238">
        <f t="shared" si="6"/>
        <v>0</v>
      </c>
      <c r="I74" s="238">
        <f t="shared" si="6"/>
        <v>0</v>
      </c>
      <c r="J74" s="238">
        <f t="shared" si="6"/>
        <v>0</v>
      </c>
      <c r="K74" s="238">
        <f t="shared" si="6"/>
        <v>0</v>
      </c>
      <c r="L74" s="238">
        <f t="shared" si="6"/>
        <v>0</v>
      </c>
      <c r="M74" s="238">
        <f t="shared" si="6"/>
        <v>0</v>
      </c>
      <c r="N74" s="238">
        <f t="shared" si="6"/>
        <v>0</v>
      </c>
      <c r="O74" s="238">
        <f t="shared" si="6"/>
        <v>0</v>
      </c>
      <c r="P74" s="238">
        <f t="shared" si="6"/>
        <v>0</v>
      </c>
      <c r="Q74" s="238">
        <f t="shared" si="6"/>
        <v>0</v>
      </c>
      <c r="R74" s="238">
        <f t="shared" si="6"/>
        <v>0</v>
      </c>
      <c r="S74" s="238">
        <f t="shared" si="6"/>
        <v>0</v>
      </c>
      <c r="T74" s="238">
        <f t="shared" si="6"/>
        <v>0</v>
      </c>
      <c r="U74" s="238">
        <f t="shared" si="6"/>
        <v>0</v>
      </c>
      <c r="V74" s="238">
        <f t="shared" si="6"/>
        <v>0</v>
      </c>
      <c r="W74" s="238">
        <f t="shared" si="6"/>
        <v>0</v>
      </c>
      <c r="X74" s="238">
        <f t="shared" si="6"/>
        <v>0</v>
      </c>
      <c r="Y74" s="238">
        <f t="shared" si="6"/>
        <v>0</v>
      </c>
      <c r="Z74" s="238">
        <f t="shared" si="6"/>
        <v>0</v>
      </c>
      <c r="AA74" s="238">
        <f t="shared" si="6"/>
        <v>0</v>
      </c>
      <c r="AB74" s="238">
        <f t="shared" si="6"/>
        <v>0</v>
      </c>
      <c r="AC74" s="238">
        <f t="shared" si="6"/>
        <v>0</v>
      </c>
      <c r="AD74" s="238">
        <f t="shared" si="6"/>
        <v>0</v>
      </c>
      <c r="AE74" s="238">
        <f t="shared" si="6"/>
        <v>0</v>
      </c>
      <c r="AF74" s="238">
        <f t="shared" si="6"/>
        <v>0</v>
      </c>
      <c r="AG74" s="238">
        <f t="shared" si="6"/>
        <v>0</v>
      </c>
      <c r="AH74" s="238">
        <f t="shared" si="6"/>
        <v>0</v>
      </c>
      <c r="AI74" s="238">
        <f t="shared" si="5"/>
        <v>0</v>
      </c>
      <c r="AJ74" s="238">
        <f t="shared" si="5"/>
        <v>0</v>
      </c>
      <c r="AK74" s="238">
        <f t="shared" si="5"/>
        <v>0</v>
      </c>
      <c r="AL74" s="238">
        <f t="shared" si="5"/>
        <v>0</v>
      </c>
      <c r="AM74" s="238">
        <f t="shared" si="5"/>
        <v>0</v>
      </c>
      <c r="AN74" s="238">
        <f t="shared" si="5"/>
        <v>0</v>
      </c>
      <c r="AO74" s="238">
        <f t="shared" si="5"/>
        <v>0</v>
      </c>
      <c r="AP74" s="238">
        <f t="shared" si="5"/>
        <v>0</v>
      </c>
      <c r="AQ74" s="238">
        <f t="shared" si="4"/>
        <v>0</v>
      </c>
    </row>
  </sheetData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CB316-65F8-4B76-9034-367DE264224A}">
  <sheetPr codeName="Sheet32">
    <tabColor rgb="FFC00000"/>
  </sheetPr>
  <dimension ref="A1"/>
  <sheetViews>
    <sheetView workbookViewId="0">
      <selection activeCell="M34" sqref="M34"/>
    </sheetView>
  </sheetViews>
  <sheetFormatPr defaultRowHeight="14.25" x14ac:dyDescent="0.2"/>
  <sheetData/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4C38-A5D4-4904-85F9-C01A22D037FB}">
  <sheetPr codeName="Sheet33"/>
  <dimension ref="A1:AY52"/>
  <sheetViews>
    <sheetView zoomScale="90" zoomScaleNormal="90" workbookViewId="0">
      <selection activeCell="G18" sqref="G18"/>
    </sheetView>
  </sheetViews>
  <sheetFormatPr defaultRowHeight="14.25" x14ac:dyDescent="0.2"/>
  <cols>
    <col min="1" max="1" width="23.25" customWidth="1"/>
    <col min="2" max="3" width="10.75" customWidth="1"/>
    <col min="4" max="5" width="9" style="136"/>
    <col min="6" max="45" width="9" style="136" customWidth="1"/>
    <col min="46" max="46" width="9" style="136"/>
    <col min="47" max="47" width="17.5" style="136" customWidth="1"/>
  </cols>
  <sheetData>
    <row r="1" spans="1:51" x14ac:dyDescent="0.2">
      <c r="A1" s="178" t="s">
        <v>343</v>
      </c>
      <c r="B1" s="178" t="s">
        <v>410</v>
      </c>
      <c r="C1" s="186" t="s">
        <v>411</v>
      </c>
      <c r="D1" s="224">
        <v>2019</v>
      </c>
      <c r="E1" s="224">
        <v>2020</v>
      </c>
      <c r="F1" s="224">
        <v>2021</v>
      </c>
      <c r="G1" s="224">
        <v>2022</v>
      </c>
      <c r="H1" s="224">
        <v>2023</v>
      </c>
      <c r="I1" s="224">
        <v>2024</v>
      </c>
      <c r="J1" s="224">
        <v>2025</v>
      </c>
      <c r="K1" s="224">
        <v>2026</v>
      </c>
      <c r="L1" s="233">
        <v>2027</v>
      </c>
      <c r="M1" s="224">
        <v>2028</v>
      </c>
      <c r="N1" s="224">
        <v>2029</v>
      </c>
      <c r="O1" s="224">
        <v>2030</v>
      </c>
      <c r="P1" s="224">
        <v>2031</v>
      </c>
      <c r="Q1" s="224">
        <v>2032</v>
      </c>
      <c r="R1" s="224">
        <v>2033</v>
      </c>
      <c r="S1" s="224">
        <v>2034</v>
      </c>
      <c r="T1" s="224">
        <v>2035</v>
      </c>
      <c r="U1" s="224">
        <v>2036</v>
      </c>
      <c r="V1" s="224">
        <v>2037</v>
      </c>
      <c r="W1" s="224">
        <v>2038</v>
      </c>
      <c r="X1" s="224">
        <v>2039</v>
      </c>
      <c r="Y1" s="224">
        <v>2040</v>
      </c>
      <c r="Z1" s="224">
        <v>2041</v>
      </c>
      <c r="AA1" s="224">
        <v>2042</v>
      </c>
      <c r="AB1" s="224">
        <v>2043</v>
      </c>
      <c r="AC1" s="224">
        <v>2044</v>
      </c>
      <c r="AD1" s="224">
        <v>2045</v>
      </c>
      <c r="AE1" s="224">
        <v>2046</v>
      </c>
      <c r="AF1" s="224">
        <v>2047</v>
      </c>
      <c r="AG1" s="224">
        <v>2048</v>
      </c>
      <c r="AH1" s="224">
        <v>2049</v>
      </c>
      <c r="AI1" s="224">
        <v>2050</v>
      </c>
      <c r="AJ1" s="224">
        <v>2051</v>
      </c>
      <c r="AK1" s="224">
        <v>2052</v>
      </c>
      <c r="AL1" s="224">
        <v>2053</v>
      </c>
      <c r="AM1" s="224">
        <v>2054</v>
      </c>
      <c r="AN1" s="224">
        <v>2055</v>
      </c>
      <c r="AO1" s="224">
        <v>2056</v>
      </c>
      <c r="AP1" s="224">
        <v>2057</v>
      </c>
      <c r="AQ1" s="224">
        <v>2058</v>
      </c>
      <c r="AR1" s="224">
        <v>2059</v>
      </c>
      <c r="AS1" s="224">
        <v>2060</v>
      </c>
      <c r="AU1" s="136" t="s">
        <v>420</v>
      </c>
      <c r="AV1" s="210" t="s">
        <v>512</v>
      </c>
      <c r="AW1" s="241" t="s">
        <v>418</v>
      </c>
      <c r="AX1" s="241" t="s">
        <v>513</v>
      </c>
      <c r="AY1" s="242" t="s">
        <v>419</v>
      </c>
    </row>
    <row r="2" spans="1:51" x14ac:dyDescent="0.2">
      <c r="A2" s="181" t="s">
        <v>2</v>
      </c>
      <c r="B2" s="183" t="s">
        <v>369</v>
      </c>
      <c r="C2" s="220" t="s">
        <v>412</v>
      </c>
      <c r="D2" s="401">
        <f>VLOOKUP($A2,'Energy Use 2019'!$B$64:$L$106,11,0)/'Product Output &amp; Intensity'!E2</f>
        <v>25862883438671.789</v>
      </c>
      <c r="E2" s="401">
        <f>VLOOKUP($A2,'Energy Use 2020'!$B$64:$L$106,11,0)/'Product Output &amp; Intensity'!F2</f>
        <v>19701712791920.27</v>
      </c>
      <c r="F2" s="240">
        <f>E2+($J2-$E2)/5</f>
        <v>19630786625869.355</v>
      </c>
      <c r="G2" s="240">
        <f>F2+($J2-$E2)/5</f>
        <v>19559860459818.441</v>
      </c>
      <c r="H2" s="240">
        <f t="shared" ref="H2:I2" si="0">G2+($J2-$E2)/5</f>
        <v>19488934293767.527</v>
      </c>
      <c r="I2" s="240">
        <f t="shared" si="0"/>
        <v>19418008127716.613</v>
      </c>
      <c r="J2" s="395">
        <f t="shared" ref="J2:J33" si="1">E2*(1-AV2)</f>
        <v>19347081961665.703</v>
      </c>
      <c r="K2" s="249">
        <f>J2+($O2-$J2)/5</f>
        <v>19289040715780.707</v>
      </c>
      <c r="L2" s="251">
        <f t="shared" ref="L2:N2" si="2">K2+($O2-$J2)/5</f>
        <v>19230999469895.711</v>
      </c>
      <c r="M2" s="249">
        <f t="shared" si="2"/>
        <v>19172958224010.715</v>
      </c>
      <c r="N2" s="249">
        <f t="shared" si="2"/>
        <v>19114916978125.719</v>
      </c>
      <c r="O2" s="395">
        <f t="shared" ref="O2:O33" si="3">J2*(1-AW2)</f>
        <v>19056875732240.719</v>
      </c>
      <c r="P2" s="249">
        <f>O2+($T2-$O2)/5</f>
        <v>19007327855336.895</v>
      </c>
      <c r="Q2" s="249">
        <f t="shared" ref="Q2:S2" si="4">P2+($T2-$O2)/5</f>
        <v>18957779978433.07</v>
      </c>
      <c r="R2" s="249">
        <f t="shared" si="4"/>
        <v>18908232101529.246</v>
      </c>
      <c r="S2" s="249">
        <f t="shared" si="4"/>
        <v>18858684224625.422</v>
      </c>
      <c r="T2" s="395">
        <f t="shared" ref="T2:T33" si="5">O2*(1-AX2)</f>
        <v>18809136347721.59</v>
      </c>
      <c r="U2" s="249">
        <f>T2+($AS2-$T2)/30</f>
        <v>18796596923489.773</v>
      </c>
      <c r="V2" s="249">
        <f t="shared" ref="V2:AR2" si="6">U2+($AS2-$T2)/30</f>
        <v>18784057499257.961</v>
      </c>
      <c r="W2" s="249">
        <f t="shared" si="6"/>
        <v>18771518075026.148</v>
      </c>
      <c r="X2" s="249">
        <f t="shared" si="6"/>
        <v>18758978650794.336</v>
      </c>
      <c r="Y2" s="249">
        <f t="shared" si="6"/>
        <v>18746439226562.523</v>
      </c>
      <c r="Z2" s="249">
        <f t="shared" si="6"/>
        <v>18733899802330.711</v>
      </c>
      <c r="AA2" s="249">
        <f t="shared" si="6"/>
        <v>18721360378098.898</v>
      </c>
      <c r="AB2" s="249">
        <f t="shared" si="6"/>
        <v>18708820953867.086</v>
      </c>
      <c r="AC2" s="249">
        <f t="shared" si="6"/>
        <v>18696281529635.273</v>
      </c>
      <c r="AD2" s="249">
        <f t="shared" si="6"/>
        <v>18683742105403.461</v>
      </c>
      <c r="AE2" s="249">
        <f t="shared" si="6"/>
        <v>18671202681171.648</v>
      </c>
      <c r="AF2" s="249">
        <f t="shared" si="6"/>
        <v>18658663256939.836</v>
      </c>
      <c r="AG2" s="249">
        <f t="shared" si="6"/>
        <v>18646123832708.023</v>
      </c>
      <c r="AH2" s="249">
        <f t="shared" si="6"/>
        <v>18633584408476.211</v>
      </c>
      <c r="AI2" s="249">
        <f t="shared" si="6"/>
        <v>18621044984244.398</v>
      </c>
      <c r="AJ2" s="249">
        <f t="shared" si="6"/>
        <v>18608505560012.586</v>
      </c>
      <c r="AK2" s="249">
        <f t="shared" si="6"/>
        <v>18595966135780.773</v>
      </c>
      <c r="AL2" s="249">
        <f t="shared" si="6"/>
        <v>18583426711548.961</v>
      </c>
      <c r="AM2" s="249">
        <f t="shared" si="6"/>
        <v>18570887287317.148</v>
      </c>
      <c r="AN2" s="249">
        <f t="shared" si="6"/>
        <v>18558347863085.336</v>
      </c>
      <c r="AO2" s="249">
        <f t="shared" si="6"/>
        <v>18545808438853.523</v>
      </c>
      <c r="AP2" s="249">
        <f t="shared" si="6"/>
        <v>18533269014621.711</v>
      </c>
      <c r="AQ2" s="249">
        <f t="shared" si="6"/>
        <v>18520729590389.898</v>
      </c>
      <c r="AR2" s="249">
        <f t="shared" si="6"/>
        <v>18508190166158.086</v>
      </c>
      <c r="AS2" s="395">
        <f t="shared" ref="AS2:AS33" si="7">T2*(1-AY2)</f>
        <v>18432953620767.156</v>
      </c>
      <c r="AV2" s="355">
        <v>1.8000000000000002E-2</v>
      </c>
      <c r="AW2" s="398">
        <v>1.4999999999999999E-2</v>
      </c>
      <c r="AX2" s="398">
        <v>1.3000000000000001E-2</v>
      </c>
      <c r="AY2" s="245">
        <v>0.02</v>
      </c>
    </row>
    <row r="3" spans="1:51" x14ac:dyDescent="0.2">
      <c r="A3" s="179" t="s">
        <v>3</v>
      </c>
      <c r="B3" s="183" t="s">
        <v>374</v>
      </c>
      <c r="C3" s="183" t="s">
        <v>412</v>
      </c>
      <c r="D3" s="401">
        <f>VLOOKUP($A3,'Energy Use 2019'!$B$64:$L$106,11,0)*'Product Output &amp; Intensity'!$E$27/('Product Output &amp; Intensity'!$E$27*'Product Output &amp; Intensity'!E3+'Product Output &amp; Intensity'!$E$28*'Product Output &amp; Intensity'!E4)</f>
        <v>440023946093.29016</v>
      </c>
      <c r="E3" s="401">
        <f>VLOOKUP($A3,'Energy Use 2020'!$B$64:$L$106,11,0)*'Product Output &amp; Intensity'!$E$27/('Product Output &amp; Intensity'!$E$27*'Product Output &amp; Intensity'!F3+'Product Output &amp; Intensity'!$E$28*'Product Output &amp; Intensity'!F4)</f>
        <v>387172604710.97302</v>
      </c>
      <c r="F3" s="240">
        <f>E3+($J3-$E3)/5</f>
        <v>385778783334.01349</v>
      </c>
      <c r="G3" s="249">
        <f>F3+($J3-$E3)/5</f>
        <v>384384961957.05396</v>
      </c>
      <c r="H3" s="249">
        <f t="shared" ref="H3:I3" si="8">G3+($J3-$E3)/5</f>
        <v>382991140580.09442</v>
      </c>
      <c r="I3" s="249">
        <f t="shared" si="8"/>
        <v>381597319203.13489</v>
      </c>
      <c r="J3" s="395">
        <f t="shared" si="1"/>
        <v>380203497826.17548</v>
      </c>
      <c r="K3" s="249">
        <f t="shared" ref="K3:N3" si="9">J3+($O3-$J3)/5</f>
        <v>379062887332.69696</v>
      </c>
      <c r="L3" s="249">
        <f t="shared" si="9"/>
        <v>377922276839.21844</v>
      </c>
      <c r="M3" s="249">
        <f t="shared" si="9"/>
        <v>376781666345.73993</v>
      </c>
      <c r="N3" s="249">
        <f t="shared" si="9"/>
        <v>375641055852.26141</v>
      </c>
      <c r="O3" s="395">
        <f t="shared" si="3"/>
        <v>374500445358.78284</v>
      </c>
      <c r="P3" s="249">
        <f t="shared" ref="P3:S3" si="10">O3+($T3-$O3)/5</f>
        <v>373526744200.84998</v>
      </c>
      <c r="Q3" s="249">
        <f t="shared" si="10"/>
        <v>372553043042.91711</v>
      </c>
      <c r="R3" s="249">
        <f t="shared" si="10"/>
        <v>371579341884.98425</v>
      </c>
      <c r="S3" s="249">
        <f t="shared" si="10"/>
        <v>370605640727.05139</v>
      </c>
      <c r="T3" s="395">
        <f t="shared" si="5"/>
        <v>369631939569.11865</v>
      </c>
      <c r="U3" s="249">
        <f t="shared" ref="U3:AR3" si="11">T3+($AS3-$T3)/30</f>
        <v>369385518276.07257</v>
      </c>
      <c r="V3" s="249">
        <f t="shared" si="11"/>
        <v>369139096983.02649</v>
      </c>
      <c r="W3" s="249">
        <f t="shared" si="11"/>
        <v>368892675689.98041</v>
      </c>
      <c r="X3" s="249">
        <f t="shared" si="11"/>
        <v>368646254396.93433</v>
      </c>
      <c r="Y3" s="249">
        <f t="shared" si="11"/>
        <v>368399833103.88824</v>
      </c>
      <c r="Z3" s="249">
        <f t="shared" si="11"/>
        <v>368153411810.84216</v>
      </c>
      <c r="AA3" s="249">
        <f t="shared" si="11"/>
        <v>367906990517.79608</v>
      </c>
      <c r="AB3" s="249">
        <f t="shared" si="11"/>
        <v>367660569224.75</v>
      </c>
      <c r="AC3" s="249">
        <f t="shared" si="11"/>
        <v>367414147931.70392</v>
      </c>
      <c r="AD3" s="249">
        <f t="shared" si="11"/>
        <v>367167726638.65784</v>
      </c>
      <c r="AE3" s="249">
        <f t="shared" si="11"/>
        <v>366921305345.61176</v>
      </c>
      <c r="AF3" s="249">
        <f t="shared" si="11"/>
        <v>366674884052.56567</v>
      </c>
      <c r="AG3" s="249">
        <f t="shared" si="11"/>
        <v>366428462759.51959</v>
      </c>
      <c r="AH3" s="249">
        <f t="shared" si="11"/>
        <v>366182041466.47351</v>
      </c>
      <c r="AI3" s="249">
        <f t="shared" si="11"/>
        <v>365935620173.42743</v>
      </c>
      <c r="AJ3" s="249">
        <f t="shared" si="11"/>
        <v>365689198880.38135</v>
      </c>
      <c r="AK3" s="249">
        <f t="shared" si="11"/>
        <v>365442777587.33527</v>
      </c>
      <c r="AL3" s="249">
        <f t="shared" si="11"/>
        <v>365196356294.28918</v>
      </c>
      <c r="AM3" s="249">
        <f t="shared" si="11"/>
        <v>364949935001.2431</v>
      </c>
      <c r="AN3" s="249">
        <f t="shared" si="11"/>
        <v>364703513708.19702</v>
      </c>
      <c r="AO3" s="249">
        <f t="shared" si="11"/>
        <v>364457092415.15094</v>
      </c>
      <c r="AP3" s="249">
        <f t="shared" si="11"/>
        <v>364210671122.10486</v>
      </c>
      <c r="AQ3" s="249">
        <f t="shared" si="11"/>
        <v>363964249829.05878</v>
      </c>
      <c r="AR3" s="249">
        <f t="shared" si="11"/>
        <v>363717828536.0127</v>
      </c>
      <c r="AS3" s="395">
        <f t="shared" si="7"/>
        <v>362239300777.73627</v>
      </c>
      <c r="AV3" s="356">
        <v>1.8000000000000002E-2</v>
      </c>
      <c r="AW3" s="399">
        <v>1.4999999999999999E-2</v>
      </c>
      <c r="AX3" s="399">
        <v>1.3000000000000001E-2</v>
      </c>
      <c r="AY3" s="243">
        <v>0.02</v>
      </c>
    </row>
    <row r="4" spans="1:51" x14ac:dyDescent="0.2">
      <c r="A4" s="179" t="s">
        <v>3</v>
      </c>
      <c r="B4" s="183" t="s">
        <v>370</v>
      </c>
      <c r="C4" s="183" t="s">
        <v>413</v>
      </c>
      <c r="D4" s="401">
        <f>VLOOKUP($A4,'Energy Use 2019'!$B$64:$L$106,11,0)*'Product Output &amp; Intensity'!$E$28/('Product Output &amp; Intensity'!E3*'Product Output &amp; Intensity'!$E$27+'Product Output &amp; Intensity'!E4*'Product Output &amp; Intensity'!$E$28)</f>
        <v>440023946093.29016</v>
      </c>
      <c r="E4" s="401">
        <f>VLOOKUP($A4,'Energy Use 2020'!$B$64:$L$106,11,0)*'Product Output &amp; Intensity'!$E$28/('Product Output &amp; Intensity'!F3*'Product Output &amp; Intensity'!$E$27+'Product Output &amp; Intensity'!F4*'Product Output &amp; Intensity'!$E$28)</f>
        <v>387172604710.97302</v>
      </c>
      <c r="F4" s="240">
        <f t="shared" ref="F4:I4" si="12">E4+($J4-$E4)/5</f>
        <v>385778783334.01349</v>
      </c>
      <c r="G4" s="249">
        <f t="shared" si="12"/>
        <v>384384961957.05396</v>
      </c>
      <c r="H4" s="249">
        <f t="shared" si="12"/>
        <v>382991140580.09442</v>
      </c>
      <c r="I4" s="249">
        <f t="shared" si="12"/>
        <v>381597319203.13489</v>
      </c>
      <c r="J4" s="395">
        <f t="shared" si="1"/>
        <v>380203497826.17548</v>
      </c>
      <c r="K4" s="249">
        <f t="shared" ref="K4:N4" si="13">J4+($O4-$J4)/5</f>
        <v>379062887332.69696</v>
      </c>
      <c r="L4" s="249">
        <f t="shared" si="13"/>
        <v>377922276839.21844</v>
      </c>
      <c r="M4" s="249">
        <f t="shared" si="13"/>
        <v>376781666345.73993</v>
      </c>
      <c r="N4" s="249">
        <f t="shared" si="13"/>
        <v>375641055852.26141</v>
      </c>
      <c r="O4" s="395">
        <f t="shared" si="3"/>
        <v>374500445358.78284</v>
      </c>
      <c r="P4" s="249">
        <f t="shared" ref="P4:S4" si="14">O4+($T4-$O4)/5</f>
        <v>373526744200.84998</v>
      </c>
      <c r="Q4" s="249">
        <f t="shared" si="14"/>
        <v>372553043042.91711</v>
      </c>
      <c r="R4" s="249">
        <f t="shared" si="14"/>
        <v>371579341884.98425</v>
      </c>
      <c r="S4" s="249">
        <f t="shared" si="14"/>
        <v>370605640727.05139</v>
      </c>
      <c r="T4" s="395">
        <f t="shared" si="5"/>
        <v>369631939569.11865</v>
      </c>
      <c r="U4" s="249">
        <f t="shared" ref="U4:AR4" si="15">T4+($AS4-$T4)/30</f>
        <v>369385518276.07257</v>
      </c>
      <c r="V4" s="249">
        <f t="shared" si="15"/>
        <v>369139096983.02649</v>
      </c>
      <c r="W4" s="249">
        <f t="shared" si="15"/>
        <v>368892675689.98041</v>
      </c>
      <c r="X4" s="249">
        <f t="shared" si="15"/>
        <v>368646254396.93433</v>
      </c>
      <c r="Y4" s="249">
        <f t="shared" si="15"/>
        <v>368399833103.88824</v>
      </c>
      <c r="Z4" s="249">
        <f t="shared" si="15"/>
        <v>368153411810.84216</v>
      </c>
      <c r="AA4" s="249">
        <f t="shared" si="15"/>
        <v>367906990517.79608</v>
      </c>
      <c r="AB4" s="249">
        <f t="shared" si="15"/>
        <v>367660569224.75</v>
      </c>
      <c r="AC4" s="249">
        <f t="shared" si="15"/>
        <v>367414147931.70392</v>
      </c>
      <c r="AD4" s="249">
        <f t="shared" si="15"/>
        <v>367167726638.65784</v>
      </c>
      <c r="AE4" s="249">
        <f t="shared" si="15"/>
        <v>366921305345.61176</v>
      </c>
      <c r="AF4" s="249">
        <f t="shared" si="15"/>
        <v>366674884052.56567</v>
      </c>
      <c r="AG4" s="249">
        <f t="shared" si="15"/>
        <v>366428462759.51959</v>
      </c>
      <c r="AH4" s="249">
        <f t="shared" si="15"/>
        <v>366182041466.47351</v>
      </c>
      <c r="AI4" s="249">
        <f t="shared" si="15"/>
        <v>365935620173.42743</v>
      </c>
      <c r="AJ4" s="249">
        <f t="shared" si="15"/>
        <v>365689198880.38135</v>
      </c>
      <c r="AK4" s="249">
        <f t="shared" si="15"/>
        <v>365442777587.33527</v>
      </c>
      <c r="AL4" s="249">
        <f t="shared" si="15"/>
        <v>365196356294.28918</v>
      </c>
      <c r="AM4" s="249">
        <f t="shared" si="15"/>
        <v>364949935001.2431</v>
      </c>
      <c r="AN4" s="249">
        <f t="shared" si="15"/>
        <v>364703513708.19702</v>
      </c>
      <c r="AO4" s="249">
        <f t="shared" si="15"/>
        <v>364457092415.15094</v>
      </c>
      <c r="AP4" s="249">
        <f t="shared" si="15"/>
        <v>364210671122.10486</v>
      </c>
      <c r="AQ4" s="249">
        <f t="shared" si="15"/>
        <v>363964249829.05878</v>
      </c>
      <c r="AR4" s="249">
        <f t="shared" si="15"/>
        <v>363717828536.0127</v>
      </c>
      <c r="AS4" s="395">
        <f t="shared" si="7"/>
        <v>362239300777.73627</v>
      </c>
      <c r="AV4" s="356">
        <v>1.8000000000000002E-2</v>
      </c>
      <c r="AW4" s="399">
        <v>1.4999999999999999E-2</v>
      </c>
      <c r="AX4" s="399">
        <v>1.3000000000000001E-2</v>
      </c>
      <c r="AY4" s="243">
        <v>0.02</v>
      </c>
    </row>
    <row r="5" spans="1:51" x14ac:dyDescent="0.2">
      <c r="A5" s="180" t="s">
        <v>4</v>
      </c>
      <c r="B5" s="183" t="s">
        <v>371</v>
      </c>
      <c r="C5" s="183" t="s">
        <v>412</v>
      </c>
      <c r="D5" s="401">
        <f>VLOOKUP($A5,'Energy Use 2019'!$B$64:$L$106,11,0)/'Product Output &amp; Intensity'!E5</f>
        <v>28832630830602.746</v>
      </c>
      <c r="E5" s="401">
        <f>VLOOKUP($A5,'Energy Use 2020'!$B$64:$L$106,11,0)/'Product Output &amp; Intensity'!F5</f>
        <v>29188400397799.324</v>
      </c>
      <c r="F5" s="240">
        <f t="shared" ref="F5:I5" si="16">E5+($J5-$E5)/5</f>
        <v>29083322156367.246</v>
      </c>
      <c r="G5" s="249">
        <f t="shared" si="16"/>
        <v>28978243914935.168</v>
      </c>
      <c r="H5" s="249">
        <f t="shared" si="16"/>
        <v>28873165673503.09</v>
      </c>
      <c r="I5" s="249">
        <f t="shared" si="16"/>
        <v>28768087432071.012</v>
      </c>
      <c r="J5" s="395">
        <f t="shared" si="1"/>
        <v>28663009190638.938</v>
      </c>
      <c r="K5" s="249">
        <f t="shared" ref="K5:N5" si="17">J5+($O5-$J5)/5</f>
        <v>28577020163067.02</v>
      </c>
      <c r="L5" s="249">
        <f t="shared" si="17"/>
        <v>28491031135495.102</v>
      </c>
      <c r="M5" s="249">
        <f t="shared" si="17"/>
        <v>28405042107923.184</v>
      </c>
      <c r="N5" s="249">
        <f t="shared" si="17"/>
        <v>28319053080351.266</v>
      </c>
      <c r="O5" s="395">
        <f t="shared" si="3"/>
        <v>28233064052779.352</v>
      </c>
      <c r="P5" s="249">
        <f t="shared" ref="P5:S5" si="18">O5+($T5-$O5)/5</f>
        <v>28159658086242.125</v>
      </c>
      <c r="Q5" s="249">
        <f t="shared" si="18"/>
        <v>28086252119704.898</v>
      </c>
      <c r="R5" s="249">
        <f t="shared" si="18"/>
        <v>28012846153167.672</v>
      </c>
      <c r="S5" s="249">
        <f t="shared" si="18"/>
        <v>27939440186630.445</v>
      </c>
      <c r="T5" s="395">
        <f t="shared" si="5"/>
        <v>27866034220093.219</v>
      </c>
      <c r="U5" s="249">
        <f t="shared" ref="U5:AR5" si="19">T5+($AS5-$T5)/30</f>
        <v>27847456863946.488</v>
      </c>
      <c r="V5" s="249">
        <f t="shared" si="19"/>
        <v>27828879507799.758</v>
      </c>
      <c r="W5" s="249">
        <f t="shared" si="19"/>
        <v>27810302151653.027</v>
      </c>
      <c r="X5" s="249">
        <f t="shared" si="19"/>
        <v>27791724795506.297</v>
      </c>
      <c r="Y5" s="249">
        <f t="shared" si="19"/>
        <v>27773147439359.566</v>
      </c>
      <c r="Z5" s="249">
        <f t="shared" si="19"/>
        <v>27754570083212.836</v>
      </c>
      <c r="AA5" s="249">
        <f t="shared" si="19"/>
        <v>27735992727066.105</v>
      </c>
      <c r="AB5" s="249">
        <f t="shared" si="19"/>
        <v>27717415370919.375</v>
      </c>
      <c r="AC5" s="249">
        <f t="shared" si="19"/>
        <v>27698838014772.645</v>
      </c>
      <c r="AD5" s="249">
        <f t="shared" si="19"/>
        <v>27680260658625.914</v>
      </c>
      <c r="AE5" s="249">
        <f t="shared" si="19"/>
        <v>27661683302479.184</v>
      </c>
      <c r="AF5" s="249">
        <f t="shared" si="19"/>
        <v>27643105946332.453</v>
      </c>
      <c r="AG5" s="249">
        <f t="shared" si="19"/>
        <v>27624528590185.723</v>
      </c>
      <c r="AH5" s="249">
        <f t="shared" si="19"/>
        <v>27605951234038.992</v>
      </c>
      <c r="AI5" s="249">
        <f t="shared" si="19"/>
        <v>27587373877892.262</v>
      </c>
      <c r="AJ5" s="249">
        <f t="shared" si="19"/>
        <v>27568796521745.531</v>
      </c>
      <c r="AK5" s="249">
        <f t="shared" si="19"/>
        <v>27550219165598.801</v>
      </c>
      <c r="AL5" s="249">
        <f t="shared" si="19"/>
        <v>27531641809452.07</v>
      </c>
      <c r="AM5" s="249">
        <f t="shared" si="19"/>
        <v>27513064453305.34</v>
      </c>
      <c r="AN5" s="249">
        <f t="shared" si="19"/>
        <v>27494487097158.609</v>
      </c>
      <c r="AO5" s="249">
        <f t="shared" si="19"/>
        <v>27475909741011.879</v>
      </c>
      <c r="AP5" s="249">
        <f t="shared" si="19"/>
        <v>27457332384865.148</v>
      </c>
      <c r="AQ5" s="249">
        <f t="shared" si="19"/>
        <v>27438755028718.418</v>
      </c>
      <c r="AR5" s="249">
        <f t="shared" si="19"/>
        <v>27420177672571.688</v>
      </c>
      <c r="AS5" s="395">
        <f t="shared" si="7"/>
        <v>27308713535691.355</v>
      </c>
      <c r="AV5" s="356">
        <v>1.8000000000000002E-2</v>
      </c>
      <c r="AW5" s="399">
        <v>1.4999999999999999E-2</v>
      </c>
      <c r="AX5" s="399">
        <v>1.3000000000000001E-2</v>
      </c>
      <c r="AY5" s="243">
        <v>0.02</v>
      </c>
    </row>
    <row r="6" spans="1:51" x14ac:dyDescent="0.2">
      <c r="A6" s="179" t="s">
        <v>5</v>
      </c>
      <c r="B6" s="183" t="s">
        <v>372</v>
      </c>
      <c r="C6" s="183" t="s">
        <v>414</v>
      </c>
      <c r="D6" s="401">
        <f>VLOOKUP($A6,'Energy Use 2019'!$B$64:$L$106,11,0)*'Product Output &amp; Intensity'!$E$29/('Product Output &amp; Intensity'!E6*'Product Output &amp; Intensity'!$E$29+'Product Output &amp; Intensity'!E7*'Product Output &amp; Intensity'!$E$30)</f>
        <v>20672543955.405891</v>
      </c>
      <c r="E6" s="401">
        <f>VLOOKUP($A6,'Energy Use 2020'!$B$64:$L$106,11,0)*'Product Output &amp; Intensity'!$E$29/('Product Output &amp; Intensity'!F6*'Product Output &amp; Intensity'!$E$29+'Product Output &amp; Intensity'!F7*'Product Output &amp; Intensity'!$E$30)</f>
        <v>14841893766.221972</v>
      </c>
      <c r="F6" s="240">
        <f t="shared" ref="F6:I6" si="20">E6+($J6-$E6)/5</f>
        <v>14788462948.663572</v>
      </c>
      <c r="G6" s="249">
        <f t="shared" si="20"/>
        <v>14735032131.105173</v>
      </c>
      <c r="H6" s="249">
        <f t="shared" si="20"/>
        <v>14681601313.546774</v>
      </c>
      <c r="I6" s="249">
        <f t="shared" si="20"/>
        <v>14628170495.988375</v>
      </c>
      <c r="J6" s="395">
        <f t="shared" si="1"/>
        <v>14574739678.429976</v>
      </c>
      <c r="K6" s="249">
        <f t="shared" ref="K6:N6" si="21">J6+($O6-$J6)/5</f>
        <v>14531015459.394686</v>
      </c>
      <c r="L6" s="249">
        <f t="shared" si="21"/>
        <v>14487291240.359396</v>
      </c>
      <c r="M6" s="249">
        <f t="shared" si="21"/>
        <v>14443567021.324106</v>
      </c>
      <c r="N6" s="249">
        <f t="shared" si="21"/>
        <v>14399842802.288816</v>
      </c>
      <c r="O6" s="395">
        <f t="shared" si="3"/>
        <v>14356118583.253525</v>
      </c>
      <c r="P6" s="249">
        <f t="shared" ref="P6:S6" si="22">O6+($T6-$O6)/5</f>
        <v>14318792674.937065</v>
      </c>
      <c r="Q6" s="249">
        <f t="shared" si="22"/>
        <v>14281466766.620605</v>
      </c>
      <c r="R6" s="249">
        <f t="shared" si="22"/>
        <v>14244140858.304146</v>
      </c>
      <c r="S6" s="249">
        <f t="shared" si="22"/>
        <v>14206814949.987686</v>
      </c>
      <c r="T6" s="395">
        <f t="shared" si="5"/>
        <v>14169489041.671228</v>
      </c>
      <c r="U6" s="249">
        <f t="shared" ref="U6:AR6" si="23">T6+($AS6-$T6)/30</f>
        <v>14160042715.643448</v>
      </c>
      <c r="V6" s="249">
        <f t="shared" si="23"/>
        <v>14150596389.615667</v>
      </c>
      <c r="W6" s="249">
        <f t="shared" si="23"/>
        <v>14141150063.587887</v>
      </c>
      <c r="X6" s="249">
        <f t="shared" si="23"/>
        <v>14131703737.560106</v>
      </c>
      <c r="Y6" s="249">
        <f t="shared" si="23"/>
        <v>14122257411.532326</v>
      </c>
      <c r="Z6" s="249">
        <f t="shared" si="23"/>
        <v>14112811085.504545</v>
      </c>
      <c r="AA6" s="249">
        <f t="shared" si="23"/>
        <v>14103364759.476765</v>
      </c>
      <c r="AB6" s="249">
        <f t="shared" si="23"/>
        <v>14093918433.448984</v>
      </c>
      <c r="AC6" s="249">
        <f t="shared" si="23"/>
        <v>14084472107.421204</v>
      </c>
      <c r="AD6" s="249">
        <f t="shared" si="23"/>
        <v>14075025781.393423</v>
      </c>
      <c r="AE6" s="249">
        <f t="shared" si="23"/>
        <v>14065579455.365643</v>
      </c>
      <c r="AF6" s="249">
        <f t="shared" si="23"/>
        <v>14056133129.337862</v>
      </c>
      <c r="AG6" s="249">
        <f t="shared" si="23"/>
        <v>14046686803.310081</v>
      </c>
      <c r="AH6" s="249">
        <f t="shared" si="23"/>
        <v>14037240477.282301</v>
      </c>
      <c r="AI6" s="249">
        <f t="shared" si="23"/>
        <v>14027794151.25452</v>
      </c>
      <c r="AJ6" s="249">
        <f t="shared" si="23"/>
        <v>14018347825.22674</v>
      </c>
      <c r="AK6" s="249">
        <f t="shared" si="23"/>
        <v>14008901499.198959</v>
      </c>
      <c r="AL6" s="249">
        <f t="shared" si="23"/>
        <v>13999455173.171179</v>
      </c>
      <c r="AM6" s="249">
        <f t="shared" si="23"/>
        <v>13990008847.143398</v>
      </c>
      <c r="AN6" s="249">
        <f t="shared" si="23"/>
        <v>13980562521.115618</v>
      </c>
      <c r="AO6" s="249">
        <f t="shared" si="23"/>
        <v>13971116195.087837</v>
      </c>
      <c r="AP6" s="249">
        <f t="shared" si="23"/>
        <v>13961669869.060057</v>
      </c>
      <c r="AQ6" s="249">
        <f t="shared" si="23"/>
        <v>13952223543.032276</v>
      </c>
      <c r="AR6" s="249">
        <f t="shared" si="23"/>
        <v>13942777217.004496</v>
      </c>
      <c r="AS6" s="395">
        <f t="shared" si="7"/>
        <v>13886099260.837803</v>
      </c>
      <c r="AV6" s="356">
        <v>1.8000000000000002E-2</v>
      </c>
      <c r="AW6" s="399">
        <v>1.4999999999999999E-2</v>
      </c>
      <c r="AX6" s="399">
        <v>1.3000000000000001E-2</v>
      </c>
      <c r="AY6" s="243">
        <v>0.02</v>
      </c>
    </row>
    <row r="7" spans="1:51" x14ac:dyDescent="0.2">
      <c r="A7" s="179" t="s">
        <v>5</v>
      </c>
      <c r="B7" s="183" t="s">
        <v>376</v>
      </c>
      <c r="C7" s="183" t="s">
        <v>414</v>
      </c>
      <c r="D7" s="401">
        <f>VLOOKUP($A7,'Energy Use 2019'!$B$64:$L$106,11,0)*'Product Output &amp; Intensity'!$E$30/('Product Output &amp; Intensity'!E6*'Product Output &amp; Intensity'!$E$29+'Product Output &amp; Intensity'!E7*'Product Output &amp; Intensity'!$E$30)</f>
        <v>20672543955.405891</v>
      </c>
      <c r="E7" s="401">
        <f>VLOOKUP($A7,'Energy Use 2020'!$B$64:$L$106,11,0)*'Product Output &amp; Intensity'!$E$30/('Product Output &amp; Intensity'!F6*'Product Output &amp; Intensity'!$E$29+'Product Output &amp; Intensity'!F7*'Product Output &amp; Intensity'!$E$30)</f>
        <v>14841893766.221972</v>
      </c>
      <c r="F7" s="240">
        <f t="shared" ref="F7:I7" si="24">E7+($J7-$E7)/5</f>
        <v>14788462948.663572</v>
      </c>
      <c r="G7" s="249">
        <f t="shared" si="24"/>
        <v>14735032131.105173</v>
      </c>
      <c r="H7" s="249">
        <f t="shared" si="24"/>
        <v>14681601313.546774</v>
      </c>
      <c r="I7" s="249">
        <f t="shared" si="24"/>
        <v>14628170495.988375</v>
      </c>
      <c r="J7" s="395">
        <f t="shared" si="1"/>
        <v>14574739678.429976</v>
      </c>
      <c r="K7" s="249">
        <f t="shared" ref="K7:N7" si="25">J7+($O7-$J7)/5</f>
        <v>14531015459.394686</v>
      </c>
      <c r="L7" s="249">
        <f t="shared" si="25"/>
        <v>14487291240.359396</v>
      </c>
      <c r="M7" s="249">
        <f t="shared" si="25"/>
        <v>14443567021.324106</v>
      </c>
      <c r="N7" s="249">
        <f t="shared" si="25"/>
        <v>14399842802.288816</v>
      </c>
      <c r="O7" s="395">
        <f t="shared" si="3"/>
        <v>14356118583.253525</v>
      </c>
      <c r="P7" s="249">
        <f t="shared" ref="P7:S7" si="26">O7+($T7-$O7)/5</f>
        <v>14318792674.937065</v>
      </c>
      <c r="Q7" s="249">
        <f t="shared" si="26"/>
        <v>14281466766.620605</v>
      </c>
      <c r="R7" s="249">
        <f t="shared" si="26"/>
        <v>14244140858.304146</v>
      </c>
      <c r="S7" s="249">
        <f t="shared" si="26"/>
        <v>14206814949.987686</v>
      </c>
      <c r="T7" s="395">
        <f t="shared" si="5"/>
        <v>14169489041.671228</v>
      </c>
      <c r="U7" s="249">
        <f t="shared" ref="U7:AR7" si="27">T7+($AS7-$T7)/30</f>
        <v>14160042715.643448</v>
      </c>
      <c r="V7" s="249">
        <f t="shared" si="27"/>
        <v>14150596389.615667</v>
      </c>
      <c r="W7" s="249">
        <f t="shared" si="27"/>
        <v>14141150063.587887</v>
      </c>
      <c r="X7" s="249">
        <f t="shared" si="27"/>
        <v>14131703737.560106</v>
      </c>
      <c r="Y7" s="249">
        <f t="shared" si="27"/>
        <v>14122257411.532326</v>
      </c>
      <c r="Z7" s="249">
        <f t="shared" si="27"/>
        <v>14112811085.504545</v>
      </c>
      <c r="AA7" s="249">
        <f t="shared" si="27"/>
        <v>14103364759.476765</v>
      </c>
      <c r="AB7" s="249">
        <f t="shared" si="27"/>
        <v>14093918433.448984</v>
      </c>
      <c r="AC7" s="249">
        <f t="shared" si="27"/>
        <v>14084472107.421204</v>
      </c>
      <c r="AD7" s="249">
        <f t="shared" si="27"/>
        <v>14075025781.393423</v>
      </c>
      <c r="AE7" s="249">
        <f t="shared" si="27"/>
        <v>14065579455.365643</v>
      </c>
      <c r="AF7" s="249">
        <f t="shared" si="27"/>
        <v>14056133129.337862</v>
      </c>
      <c r="AG7" s="249">
        <f t="shared" si="27"/>
        <v>14046686803.310081</v>
      </c>
      <c r="AH7" s="249">
        <f t="shared" si="27"/>
        <v>14037240477.282301</v>
      </c>
      <c r="AI7" s="249">
        <f t="shared" si="27"/>
        <v>14027794151.25452</v>
      </c>
      <c r="AJ7" s="249">
        <f t="shared" si="27"/>
        <v>14018347825.22674</v>
      </c>
      <c r="AK7" s="249">
        <f t="shared" si="27"/>
        <v>14008901499.198959</v>
      </c>
      <c r="AL7" s="249">
        <f t="shared" si="27"/>
        <v>13999455173.171179</v>
      </c>
      <c r="AM7" s="249">
        <f t="shared" si="27"/>
        <v>13990008847.143398</v>
      </c>
      <c r="AN7" s="249">
        <f t="shared" si="27"/>
        <v>13980562521.115618</v>
      </c>
      <c r="AO7" s="249">
        <f t="shared" si="27"/>
        <v>13971116195.087837</v>
      </c>
      <c r="AP7" s="249">
        <f t="shared" si="27"/>
        <v>13961669869.060057</v>
      </c>
      <c r="AQ7" s="249">
        <f t="shared" si="27"/>
        <v>13952223543.032276</v>
      </c>
      <c r="AR7" s="249">
        <f t="shared" si="27"/>
        <v>13942777217.004496</v>
      </c>
      <c r="AS7" s="395">
        <f t="shared" si="7"/>
        <v>13886099260.837803</v>
      </c>
      <c r="AV7" s="356">
        <v>1.8000000000000002E-2</v>
      </c>
      <c r="AW7" s="399">
        <v>1.4999999999999999E-2</v>
      </c>
      <c r="AX7" s="399">
        <v>1.3000000000000001E-2</v>
      </c>
      <c r="AY7" s="243">
        <v>0.02</v>
      </c>
    </row>
    <row r="8" spans="1:51" x14ac:dyDescent="0.2">
      <c r="A8" s="180" t="s">
        <v>6</v>
      </c>
      <c r="B8" s="183" t="s">
        <v>373</v>
      </c>
      <c r="C8" s="183" t="s">
        <v>412</v>
      </c>
      <c r="D8" s="401">
        <f>VLOOKUP($A8,'Energy Use 2019'!$B$64:$L$106,11,0)/'Product Output &amp; Intensity'!E8</f>
        <v>6564396070463.8281</v>
      </c>
      <c r="E8" s="401">
        <f>VLOOKUP($A8,'Energy Use 2020'!$B$64:$L$106,11,0)/'Product Output &amp; Intensity'!F8</f>
        <v>5837552299135.9277</v>
      </c>
      <c r="F8" s="240">
        <f t="shared" ref="F8:I8" si="28">E8+($J8-$E8)/5</f>
        <v>5816537110859.0381</v>
      </c>
      <c r="G8" s="249">
        <f t="shared" si="28"/>
        <v>5795521922582.1484</v>
      </c>
      <c r="H8" s="249">
        <f t="shared" si="28"/>
        <v>5774506734305.2588</v>
      </c>
      <c r="I8" s="249">
        <f t="shared" si="28"/>
        <v>5753491546028.3691</v>
      </c>
      <c r="J8" s="395">
        <f t="shared" si="1"/>
        <v>5732476357751.4805</v>
      </c>
      <c r="K8" s="249">
        <f t="shared" ref="K8:N8" si="29">J8+($O8-$J8)/5</f>
        <v>5715278928678.2256</v>
      </c>
      <c r="L8" s="249">
        <f t="shared" si="29"/>
        <v>5698081499604.9707</v>
      </c>
      <c r="M8" s="249">
        <f t="shared" si="29"/>
        <v>5680884070531.7158</v>
      </c>
      <c r="N8" s="249">
        <f t="shared" si="29"/>
        <v>5663686641458.4609</v>
      </c>
      <c r="O8" s="395">
        <f t="shared" si="3"/>
        <v>5646489212385.208</v>
      </c>
      <c r="P8" s="249">
        <f t="shared" ref="P8:S8" si="30">O8+($T8-$O8)/5</f>
        <v>5631808340433.0068</v>
      </c>
      <c r="Q8" s="249">
        <f t="shared" si="30"/>
        <v>5617127468480.8057</v>
      </c>
      <c r="R8" s="249">
        <f t="shared" si="30"/>
        <v>5602446596528.6045</v>
      </c>
      <c r="S8" s="249">
        <f t="shared" si="30"/>
        <v>5587765724576.4033</v>
      </c>
      <c r="T8" s="395">
        <f t="shared" si="5"/>
        <v>5573084852624.2002</v>
      </c>
      <c r="U8" s="249">
        <f t="shared" ref="U8:AR8" si="31">T8+($AS8-$T8)/30</f>
        <v>5569369462722.4512</v>
      </c>
      <c r="V8" s="249">
        <f t="shared" si="31"/>
        <v>5565654072820.7021</v>
      </c>
      <c r="W8" s="249">
        <f t="shared" si="31"/>
        <v>5561938682918.9531</v>
      </c>
      <c r="X8" s="249">
        <f t="shared" si="31"/>
        <v>5558223293017.2041</v>
      </c>
      <c r="Y8" s="249">
        <f t="shared" si="31"/>
        <v>5554507903115.4551</v>
      </c>
      <c r="Z8" s="249">
        <f t="shared" si="31"/>
        <v>5550792513213.7061</v>
      </c>
      <c r="AA8" s="249">
        <f t="shared" si="31"/>
        <v>5547077123311.957</v>
      </c>
      <c r="AB8" s="249">
        <f t="shared" si="31"/>
        <v>5543361733410.208</v>
      </c>
      <c r="AC8" s="249">
        <f t="shared" si="31"/>
        <v>5539646343508.459</v>
      </c>
      <c r="AD8" s="249">
        <f t="shared" si="31"/>
        <v>5535930953606.71</v>
      </c>
      <c r="AE8" s="249">
        <f t="shared" si="31"/>
        <v>5532215563704.9609</v>
      </c>
      <c r="AF8" s="249">
        <f t="shared" si="31"/>
        <v>5528500173803.2119</v>
      </c>
      <c r="AG8" s="249">
        <f t="shared" si="31"/>
        <v>5524784783901.4629</v>
      </c>
      <c r="AH8" s="249">
        <f t="shared" si="31"/>
        <v>5521069393999.7139</v>
      </c>
      <c r="AI8" s="249">
        <f t="shared" si="31"/>
        <v>5517354004097.9648</v>
      </c>
      <c r="AJ8" s="249">
        <f t="shared" si="31"/>
        <v>5513638614196.2158</v>
      </c>
      <c r="AK8" s="249">
        <f t="shared" si="31"/>
        <v>5509923224294.4668</v>
      </c>
      <c r="AL8" s="249">
        <f t="shared" si="31"/>
        <v>5506207834392.7178</v>
      </c>
      <c r="AM8" s="249">
        <f t="shared" si="31"/>
        <v>5502492444490.9688</v>
      </c>
      <c r="AN8" s="249">
        <f t="shared" si="31"/>
        <v>5498777054589.2197</v>
      </c>
      <c r="AO8" s="249">
        <f t="shared" si="31"/>
        <v>5495061664687.4707</v>
      </c>
      <c r="AP8" s="249">
        <f t="shared" si="31"/>
        <v>5491346274785.7217</v>
      </c>
      <c r="AQ8" s="249">
        <f t="shared" si="31"/>
        <v>5487630884883.9727</v>
      </c>
      <c r="AR8" s="249">
        <f t="shared" si="31"/>
        <v>5483915494982.2236</v>
      </c>
      <c r="AS8" s="395">
        <f t="shared" si="7"/>
        <v>5461623155571.7158</v>
      </c>
      <c r="AV8" s="356">
        <v>1.8000000000000002E-2</v>
      </c>
      <c r="AW8" s="399">
        <v>1.4999999999999999E-2</v>
      </c>
      <c r="AX8" s="399">
        <v>1.3000000000000001E-2</v>
      </c>
      <c r="AY8" s="243">
        <v>0.02</v>
      </c>
    </row>
    <row r="9" spans="1:51" x14ac:dyDescent="0.2">
      <c r="A9" s="180" t="s">
        <v>18</v>
      </c>
      <c r="B9" s="183" t="s">
        <v>360</v>
      </c>
      <c r="C9" s="183" t="s">
        <v>414</v>
      </c>
      <c r="D9" s="401">
        <f>VLOOKUP($A9,'Energy Use 2019'!$B$64:$L$106,11,0)/'Product Output &amp; Intensity'!E9</f>
        <v>56017062425.046509</v>
      </c>
      <c r="E9" s="401">
        <f>VLOOKUP($A9,'Energy Use 2020'!$B$64:$L$106,11,0)/'Product Output &amp; Intensity'!F9</f>
        <v>54435185091.487129</v>
      </c>
      <c r="F9" s="240">
        <f t="shared" ref="F9:I9" si="32">E9+($J9-$E9)/5</f>
        <v>54217444351.121178</v>
      </c>
      <c r="G9" s="249">
        <f t="shared" si="32"/>
        <v>53999703610.755226</v>
      </c>
      <c r="H9" s="249">
        <f t="shared" si="32"/>
        <v>53781962870.389275</v>
      </c>
      <c r="I9" s="249">
        <f t="shared" si="32"/>
        <v>53564222130.023323</v>
      </c>
      <c r="J9" s="395">
        <f t="shared" si="1"/>
        <v>53346481389.657387</v>
      </c>
      <c r="K9" s="249">
        <f t="shared" ref="K9:N9" si="33">J9+($O9-$J9)/5</f>
        <v>53154434056.654617</v>
      </c>
      <c r="L9" s="249">
        <f t="shared" si="33"/>
        <v>52962386723.651848</v>
      </c>
      <c r="M9" s="249">
        <f t="shared" si="33"/>
        <v>52770339390.649078</v>
      </c>
      <c r="N9" s="249">
        <f t="shared" si="33"/>
        <v>52578292057.646309</v>
      </c>
      <c r="O9" s="395">
        <f t="shared" si="3"/>
        <v>52386244724.643555</v>
      </c>
      <c r="P9" s="249">
        <f t="shared" ref="P9:S9" si="34">O9+($T9-$O9)/5</f>
        <v>52229085990.469627</v>
      </c>
      <c r="Q9" s="249">
        <f t="shared" si="34"/>
        <v>52071927256.2957</v>
      </c>
      <c r="R9" s="249">
        <f t="shared" si="34"/>
        <v>51914768522.121773</v>
      </c>
      <c r="S9" s="249">
        <f t="shared" si="34"/>
        <v>51757609787.947845</v>
      </c>
      <c r="T9" s="395">
        <f t="shared" si="5"/>
        <v>51600451053.773903</v>
      </c>
      <c r="U9" s="249">
        <f t="shared" ref="U9:AR9" si="35">T9+($AS9-$T9)/30</f>
        <v>51548850602.720131</v>
      </c>
      <c r="V9" s="249">
        <f t="shared" si="35"/>
        <v>51497250151.666359</v>
      </c>
      <c r="W9" s="249">
        <f t="shared" si="35"/>
        <v>51445649700.612587</v>
      </c>
      <c r="X9" s="249">
        <f t="shared" si="35"/>
        <v>51394049249.558815</v>
      </c>
      <c r="Y9" s="249">
        <f t="shared" si="35"/>
        <v>51342448798.505043</v>
      </c>
      <c r="Z9" s="249">
        <f t="shared" si="35"/>
        <v>51290848347.451271</v>
      </c>
      <c r="AA9" s="249">
        <f t="shared" si="35"/>
        <v>51239247896.397499</v>
      </c>
      <c r="AB9" s="249">
        <f t="shared" si="35"/>
        <v>51187647445.343727</v>
      </c>
      <c r="AC9" s="249">
        <f t="shared" si="35"/>
        <v>51136046994.289955</v>
      </c>
      <c r="AD9" s="249">
        <f t="shared" si="35"/>
        <v>51084446543.236183</v>
      </c>
      <c r="AE9" s="249">
        <f t="shared" si="35"/>
        <v>51032846092.182411</v>
      </c>
      <c r="AF9" s="249">
        <f t="shared" si="35"/>
        <v>50981245641.128639</v>
      </c>
      <c r="AG9" s="249">
        <f t="shared" si="35"/>
        <v>50929645190.074867</v>
      </c>
      <c r="AH9" s="249">
        <f t="shared" si="35"/>
        <v>50878044739.021095</v>
      </c>
      <c r="AI9" s="249">
        <f t="shared" si="35"/>
        <v>50826444287.967323</v>
      </c>
      <c r="AJ9" s="249">
        <f t="shared" si="35"/>
        <v>50774843836.913551</v>
      </c>
      <c r="AK9" s="249">
        <f t="shared" si="35"/>
        <v>50723243385.859779</v>
      </c>
      <c r="AL9" s="249">
        <f t="shared" si="35"/>
        <v>50671642934.806007</v>
      </c>
      <c r="AM9" s="249">
        <f t="shared" si="35"/>
        <v>50620042483.752235</v>
      </c>
      <c r="AN9" s="249">
        <f t="shared" si="35"/>
        <v>50568442032.698463</v>
      </c>
      <c r="AO9" s="249">
        <f t="shared" si="35"/>
        <v>50516841581.644691</v>
      </c>
      <c r="AP9" s="249">
        <f t="shared" si="35"/>
        <v>50465241130.590919</v>
      </c>
      <c r="AQ9" s="249">
        <f t="shared" si="35"/>
        <v>50413640679.537148</v>
      </c>
      <c r="AR9" s="249">
        <f t="shared" si="35"/>
        <v>50362040228.483376</v>
      </c>
      <c r="AS9" s="395">
        <f t="shared" si="7"/>
        <v>50052437522.160683</v>
      </c>
      <c r="AV9" s="356">
        <v>0.02</v>
      </c>
      <c r="AW9" s="399">
        <v>1.8000000000000002E-2</v>
      </c>
      <c r="AX9" s="399">
        <v>1.4999999999999999E-2</v>
      </c>
      <c r="AY9" s="243">
        <v>0.03</v>
      </c>
    </row>
    <row r="10" spans="1:51" x14ac:dyDescent="0.2">
      <c r="A10" s="179" t="s">
        <v>21</v>
      </c>
      <c r="B10" s="183" t="s">
        <v>361</v>
      </c>
      <c r="C10" s="183" t="s">
        <v>412</v>
      </c>
      <c r="D10" s="401">
        <f>VLOOKUP($A10,'Energy Use 2019'!$B$64:$L$106,11,0)*'Product Output &amp; Intensity'!$E$31/('Product Output &amp; Intensity'!E10*'Product Output &amp; Intensity'!$E$31+'Product Output &amp; Intensity'!E11*'Product Output &amp; Intensity'!$E$32)</f>
        <v>5936392578.4156809</v>
      </c>
      <c r="E10" s="401">
        <f>VLOOKUP($A10,'Energy Use 2020'!$B$64:$L$106,11,0)*'Product Output &amp; Intensity'!$E$31/('Product Output &amp; Intensity'!F10*'Product Output &amp; Intensity'!$E$31+'Product Output &amp; Intensity'!F11*'Product Output &amp; Intensity'!$E$32)</f>
        <v>5887643097.4117088</v>
      </c>
      <c r="F10" s="240">
        <f t="shared" ref="F10:I10" si="36">E10+($J10-$E10)/5</f>
        <v>5866447582.2610264</v>
      </c>
      <c r="G10" s="249">
        <f t="shared" si="36"/>
        <v>5845252067.1103439</v>
      </c>
      <c r="H10" s="249">
        <f t="shared" si="36"/>
        <v>5824056551.9596615</v>
      </c>
      <c r="I10" s="249">
        <f t="shared" si="36"/>
        <v>5802861036.808979</v>
      </c>
      <c r="J10" s="395">
        <f t="shared" si="1"/>
        <v>5781665521.6582975</v>
      </c>
      <c r="K10" s="249">
        <f t="shared" ref="K10:N10" si="37">J10+($O10-$J10)/5</f>
        <v>5764320525.0933228</v>
      </c>
      <c r="L10" s="249">
        <f t="shared" si="37"/>
        <v>5746975528.528348</v>
      </c>
      <c r="M10" s="249">
        <f t="shared" si="37"/>
        <v>5729630531.9633732</v>
      </c>
      <c r="N10" s="249">
        <f t="shared" si="37"/>
        <v>5712285535.3983984</v>
      </c>
      <c r="O10" s="395">
        <f t="shared" si="3"/>
        <v>5694940538.8334227</v>
      </c>
      <c r="P10" s="249">
        <f t="shared" ref="P10:S10" si="38">O10+($T10-$O10)/5</f>
        <v>5680133693.432456</v>
      </c>
      <c r="Q10" s="249">
        <f t="shared" si="38"/>
        <v>5665326848.0314894</v>
      </c>
      <c r="R10" s="249">
        <f t="shared" si="38"/>
        <v>5650520002.6305227</v>
      </c>
      <c r="S10" s="249">
        <f t="shared" si="38"/>
        <v>5635713157.2295561</v>
      </c>
      <c r="T10" s="395">
        <f t="shared" si="5"/>
        <v>5620906311.8285885</v>
      </c>
      <c r="U10" s="249">
        <f t="shared" ref="U10:AR10" si="39">T10+($AS10-$T10)/30</f>
        <v>5617159040.9540358</v>
      </c>
      <c r="V10" s="249">
        <f t="shared" si="39"/>
        <v>5613411770.079483</v>
      </c>
      <c r="W10" s="249">
        <f t="shared" si="39"/>
        <v>5609664499.2049303</v>
      </c>
      <c r="X10" s="249">
        <f t="shared" si="39"/>
        <v>5605917228.3303776</v>
      </c>
      <c r="Y10" s="249">
        <f t="shared" si="39"/>
        <v>5602169957.4558249</v>
      </c>
      <c r="Z10" s="249">
        <f t="shared" si="39"/>
        <v>5598422686.5812721</v>
      </c>
      <c r="AA10" s="249">
        <f t="shared" si="39"/>
        <v>5594675415.7067194</v>
      </c>
      <c r="AB10" s="249">
        <f t="shared" si="39"/>
        <v>5590928144.8321667</v>
      </c>
      <c r="AC10" s="249">
        <f t="shared" si="39"/>
        <v>5587180873.9576139</v>
      </c>
      <c r="AD10" s="249">
        <f t="shared" si="39"/>
        <v>5583433603.0830612</v>
      </c>
      <c r="AE10" s="249">
        <f t="shared" si="39"/>
        <v>5579686332.2085085</v>
      </c>
      <c r="AF10" s="249">
        <f t="shared" si="39"/>
        <v>5575939061.3339558</v>
      </c>
      <c r="AG10" s="249">
        <f t="shared" si="39"/>
        <v>5572191790.459403</v>
      </c>
      <c r="AH10" s="249">
        <f t="shared" si="39"/>
        <v>5568444519.5848503</v>
      </c>
      <c r="AI10" s="249">
        <f t="shared" si="39"/>
        <v>5564697248.7102976</v>
      </c>
      <c r="AJ10" s="249">
        <f t="shared" si="39"/>
        <v>5560949977.8357449</v>
      </c>
      <c r="AK10" s="249">
        <f t="shared" si="39"/>
        <v>5557202706.9611921</v>
      </c>
      <c r="AL10" s="249">
        <f t="shared" si="39"/>
        <v>5553455436.0866394</v>
      </c>
      <c r="AM10" s="249">
        <f t="shared" si="39"/>
        <v>5549708165.2120867</v>
      </c>
      <c r="AN10" s="249">
        <f t="shared" si="39"/>
        <v>5545960894.337534</v>
      </c>
      <c r="AO10" s="249">
        <f t="shared" si="39"/>
        <v>5542213623.4629812</v>
      </c>
      <c r="AP10" s="249">
        <f t="shared" si="39"/>
        <v>5538466352.5884285</v>
      </c>
      <c r="AQ10" s="249">
        <f t="shared" si="39"/>
        <v>5534719081.7138758</v>
      </c>
      <c r="AR10" s="249">
        <f t="shared" si="39"/>
        <v>5530971810.839323</v>
      </c>
      <c r="AS10" s="395">
        <f t="shared" si="7"/>
        <v>5508488185.5920162</v>
      </c>
      <c r="AV10" s="356">
        <v>1.8000000000000002E-2</v>
      </c>
      <c r="AW10" s="399">
        <v>1.4999999999999999E-2</v>
      </c>
      <c r="AX10" s="399">
        <v>1.3000000000000001E-2</v>
      </c>
      <c r="AY10" s="243">
        <v>0.02</v>
      </c>
    </row>
    <row r="11" spans="1:51" x14ac:dyDescent="0.2">
      <c r="A11" s="179" t="s">
        <v>21</v>
      </c>
      <c r="B11" s="183" t="s">
        <v>270</v>
      </c>
      <c r="C11" s="183" t="s">
        <v>414</v>
      </c>
      <c r="D11" s="401">
        <f>VLOOKUP($A11,'Energy Use 2019'!$B$64:$L$106,11,0)*'Product Output &amp; Intensity'!$E$32/('Product Output &amp; Intensity'!E10*'Product Output &amp; Intensity'!$E$31+'Product Output &amp; Intensity'!E11*'Product Output &amp; Intensity'!$E$32)</f>
        <v>94283882127.778473</v>
      </c>
      <c r="E11" s="401">
        <f>VLOOKUP($A11,'Energy Use 2020'!$B$64:$L$106,11,0)*'Product Output &amp; Intensity'!$E$32/('Product Output &amp; Intensity'!F10*'Product Output &amp; Intensity'!$E$31+'Product Output &amp; Intensity'!F11*'Product Output &amp; Intensity'!$E$32)</f>
        <v>93509625664.774185</v>
      </c>
      <c r="F11" s="240">
        <f t="shared" ref="F11:I11" si="40">E11+($J11-$E11)/5</f>
        <v>93172991012.380997</v>
      </c>
      <c r="G11" s="249">
        <f t="shared" si="40"/>
        <v>92836356359.987808</v>
      </c>
      <c r="H11" s="249">
        <f t="shared" si="40"/>
        <v>92499721707.59462</v>
      </c>
      <c r="I11" s="249">
        <f t="shared" si="40"/>
        <v>92163087055.201431</v>
      </c>
      <c r="J11" s="395">
        <f t="shared" si="1"/>
        <v>91826452402.808243</v>
      </c>
      <c r="K11" s="249">
        <f t="shared" ref="K11:N11" si="41">J11+($O11-$J11)/5</f>
        <v>91550973045.599823</v>
      </c>
      <c r="L11" s="249">
        <f t="shared" si="41"/>
        <v>91275493688.391403</v>
      </c>
      <c r="M11" s="249">
        <f t="shared" si="41"/>
        <v>91000014331.182983</v>
      </c>
      <c r="N11" s="249">
        <f t="shared" si="41"/>
        <v>90724534973.974564</v>
      </c>
      <c r="O11" s="395">
        <f t="shared" si="3"/>
        <v>90449055616.766113</v>
      </c>
      <c r="P11" s="249">
        <f t="shared" ref="P11:S11" si="42">O11+($T11-$O11)/5</f>
        <v>90213888072.162521</v>
      </c>
      <c r="Q11" s="249">
        <f t="shared" si="42"/>
        <v>89978720527.558929</v>
      </c>
      <c r="R11" s="249">
        <f t="shared" si="42"/>
        <v>89743552982.955338</v>
      </c>
      <c r="S11" s="249">
        <f t="shared" si="42"/>
        <v>89508385438.351746</v>
      </c>
      <c r="T11" s="395">
        <f t="shared" si="5"/>
        <v>89273217893.748154</v>
      </c>
      <c r="U11" s="249">
        <f t="shared" ref="U11:AR11" si="43">T11+($AS11-$T11)/30</f>
        <v>89213702415.152328</v>
      </c>
      <c r="V11" s="249">
        <f t="shared" si="43"/>
        <v>89154186936.556503</v>
      </c>
      <c r="W11" s="249">
        <f t="shared" si="43"/>
        <v>89094671457.960678</v>
      </c>
      <c r="X11" s="249">
        <f t="shared" si="43"/>
        <v>89035155979.364853</v>
      </c>
      <c r="Y11" s="249">
        <f t="shared" si="43"/>
        <v>88975640500.769028</v>
      </c>
      <c r="Z11" s="249">
        <f t="shared" si="43"/>
        <v>88916125022.173203</v>
      </c>
      <c r="AA11" s="249">
        <f t="shared" si="43"/>
        <v>88856609543.577377</v>
      </c>
      <c r="AB11" s="249">
        <f t="shared" si="43"/>
        <v>88797094064.981552</v>
      </c>
      <c r="AC11" s="249">
        <f t="shared" si="43"/>
        <v>88737578586.385727</v>
      </c>
      <c r="AD11" s="249">
        <f t="shared" si="43"/>
        <v>88678063107.789902</v>
      </c>
      <c r="AE11" s="249">
        <f t="shared" si="43"/>
        <v>88618547629.194077</v>
      </c>
      <c r="AF11" s="249">
        <f t="shared" si="43"/>
        <v>88559032150.598251</v>
      </c>
      <c r="AG11" s="249">
        <f t="shared" si="43"/>
        <v>88499516672.002426</v>
      </c>
      <c r="AH11" s="249">
        <f t="shared" si="43"/>
        <v>88440001193.406601</v>
      </c>
      <c r="AI11" s="249">
        <f t="shared" si="43"/>
        <v>88380485714.810776</v>
      </c>
      <c r="AJ11" s="249">
        <f t="shared" si="43"/>
        <v>88320970236.214951</v>
      </c>
      <c r="AK11" s="249">
        <f t="shared" si="43"/>
        <v>88261454757.619125</v>
      </c>
      <c r="AL11" s="249">
        <f t="shared" si="43"/>
        <v>88201939279.0233</v>
      </c>
      <c r="AM11" s="249">
        <f t="shared" si="43"/>
        <v>88142423800.427475</v>
      </c>
      <c r="AN11" s="249">
        <f t="shared" si="43"/>
        <v>88082908321.83165</v>
      </c>
      <c r="AO11" s="249">
        <f t="shared" si="43"/>
        <v>88023392843.235825</v>
      </c>
      <c r="AP11" s="249">
        <f t="shared" si="43"/>
        <v>87963877364.639999</v>
      </c>
      <c r="AQ11" s="249">
        <f t="shared" si="43"/>
        <v>87904361886.044174</v>
      </c>
      <c r="AR11" s="249">
        <f t="shared" si="43"/>
        <v>87844846407.448349</v>
      </c>
      <c r="AS11" s="395">
        <f t="shared" si="7"/>
        <v>87487753535.873184</v>
      </c>
      <c r="AV11" s="356">
        <v>1.8000000000000002E-2</v>
      </c>
      <c r="AW11" s="399">
        <v>1.4999999999999999E-2</v>
      </c>
      <c r="AX11" s="399">
        <v>1.3000000000000001E-2</v>
      </c>
      <c r="AY11" s="243">
        <v>0.02</v>
      </c>
    </row>
    <row r="12" spans="1:51" x14ac:dyDescent="0.2">
      <c r="A12" s="179" t="s">
        <v>1</v>
      </c>
      <c r="B12" s="183" t="s">
        <v>362</v>
      </c>
      <c r="C12" s="183" t="s">
        <v>414</v>
      </c>
      <c r="D12" s="401">
        <f>VLOOKUP($A12,'Energy Use 2019'!$B$64:$L$106,11,0)*'Product Output &amp; Intensity'!$E33/('Product Output &amp; Intensity'!E$12*'Product Output &amp; Intensity'!$E$33+'Product Output &amp; Intensity'!E$13*'Product Output &amp; Intensity'!$E$34+'Product Output &amp; Intensity'!E$14*'Product Output &amp; Intensity'!$E$35+'Product Output &amp; Intensity'!E$15*'Product Output &amp; Intensity'!$E$36)</f>
        <v>516128040891.60626</v>
      </c>
      <c r="E12" s="401">
        <f>VLOOKUP($A12,'Energy Use 2020'!$B$64:$L$106,11,0)*'Product Output &amp; Intensity'!$E33/('Product Output &amp; Intensity'!F$12*'Product Output &amp; Intensity'!$E$33+'Product Output &amp; Intensity'!F$13*'Product Output &amp; Intensity'!$E$34+'Product Output &amp; Intensity'!F$14*'Product Output &amp; Intensity'!$E$35+'Product Output &amp; Intensity'!F$15*'Product Output &amp; Intensity'!$E$36)</f>
        <v>506035763728.12378</v>
      </c>
      <c r="F12" s="240">
        <f t="shared" ref="F12:I12" si="44">E12+($J12-$E12)/5</f>
        <v>504214034978.70251</v>
      </c>
      <c r="G12" s="249">
        <f t="shared" si="44"/>
        <v>502392306229.28125</v>
      </c>
      <c r="H12" s="249">
        <f t="shared" si="44"/>
        <v>500570577479.85999</v>
      </c>
      <c r="I12" s="249">
        <f t="shared" si="44"/>
        <v>498748848730.43872</v>
      </c>
      <c r="J12" s="395">
        <f t="shared" si="1"/>
        <v>496927119981.01752</v>
      </c>
      <c r="K12" s="249">
        <f t="shared" ref="K12:N12" si="45">J12+($O12-$J12)/5</f>
        <v>495436338621.07446</v>
      </c>
      <c r="L12" s="249">
        <f t="shared" si="45"/>
        <v>493945557261.13141</v>
      </c>
      <c r="M12" s="249">
        <f t="shared" si="45"/>
        <v>492454775901.18835</v>
      </c>
      <c r="N12" s="249">
        <f t="shared" si="45"/>
        <v>490963994541.2453</v>
      </c>
      <c r="O12" s="395">
        <f t="shared" si="3"/>
        <v>489473213181.30225</v>
      </c>
      <c r="P12" s="249">
        <f t="shared" ref="P12:S12" si="46">O12+($T12-$O12)/5</f>
        <v>488200582827.03088</v>
      </c>
      <c r="Q12" s="249">
        <f t="shared" si="46"/>
        <v>486927952472.75952</v>
      </c>
      <c r="R12" s="249">
        <f t="shared" si="46"/>
        <v>485655322118.48816</v>
      </c>
      <c r="S12" s="249">
        <f t="shared" si="46"/>
        <v>484382691764.2168</v>
      </c>
      <c r="T12" s="395">
        <f t="shared" si="5"/>
        <v>483110061409.94531</v>
      </c>
      <c r="U12" s="249">
        <f t="shared" ref="U12:AR12" si="47">T12+($AS12-$T12)/30</f>
        <v>482787988035.672</v>
      </c>
      <c r="V12" s="249">
        <f t="shared" si="47"/>
        <v>482465914661.39868</v>
      </c>
      <c r="W12" s="249">
        <f t="shared" si="47"/>
        <v>482143841287.12537</v>
      </c>
      <c r="X12" s="249">
        <f t="shared" si="47"/>
        <v>481821767912.85205</v>
      </c>
      <c r="Y12" s="249">
        <f t="shared" si="47"/>
        <v>481499694538.57874</v>
      </c>
      <c r="Z12" s="249">
        <f t="shared" si="47"/>
        <v>481177621164.30542</v>
      </c>
      <c r="AA12" s="249">
        <f t="shared" si="47"/>
        <v>480855547790.0321</v>
      </c>
      <c r="AB12" s="249">
        <f t="shared" si="47"/>
        <v>480533474415.75879</v>
      </c>
      <c r="AC12" s="249">
        <f t="shared" si="47"/>
        <v>480211401041.48547</v>
      </c>
      <c r="AD12" s="249">
        <f t="shared" si="47"/>
        <v>479889327667.21216</v>
      </c>
      <c r="AE12" s="249">
        <f t="shared" si="47"/>
        <v>479567254292.93884</v>
      </c>
      <c r="AF12" s="249">
        <f t="shared" si="47"/>
        <v>479245180918.66553</v>
      </c>
      <c r="AG12" s="249">
        <f t="shared" si="47"/>
        <v>478923107544.39221</v>
      </c>
      <c r="AH12" s="249">
        <f t="shared" si="47"/>
        <v>478601034170.1189</v>
      </c>
      <c r="AI12" s="249">
        <f t="shared" si="47"/>
        <v>478278960795.84558</v>
      </c>
      <c r="AJ12" s="249">
        <f t="shared" si="47"/>
        <v>477956887421.57227</v>
      </c>
      <c r="AK12" s="249">
        <f t="shared" si="47"/>
        <v>477634814047.29895</v>
      </c>
      <c r="AL12" s="249">
        <f t="shared" si="47"/>
        <v>477312740673.02563</v>
      </c>
      <c r="AM12" s="249">
        <f t="shared" si="47"/>
        <v>476990667298.75232</v>
      </c>
      <c r="AN12" s="249">
        <f t="shared" si="47"/>
        <v>476668593924.479</v>
      </c>
      <c r="AO12" s="249">
        <f t="shared" si="47"/>
        <v>476346520550.20569</v>
      </c>
      <c r="AP12" s="249">
        <f t="shared" si="47"/>
        <v>476024447175.93237</v>
      </c>
      <c r="AQ12" s="249">
        <f t="shared" si="47"/>
        <v>475702373801.65906</v>
      </c>
      <c r="AR12" s="249">
        <f t="shared" si="47"/>
        <v>475380300427.38574</v>
      </c>
      <c r="AS12" s="395">
        <f t="shared" si="7"/>
        <v>473447860181.7464</v>
      </c>
      <c r="AV12" s="356">
        <v>1.8000000000000002E-2</v>
      </c>
      <c r="AW12" s="399">
        <v>1.4999999999999999E-2</v>
      </c>
      <c r="AX12" s="399">
        <v>1.3000000000000001E-2</v>
      </c>
      <c r="AY12" s="243">
        <v>0.02</v>
      </c>
    </row>
    <row r="13" spans="1:51" x14ac:dyDescent="0.2">
      <c r="A13" s="179" t="s">
        <v>1</v>
      </c>
      <c r="B13" s="183" t="s">
        <v>363</v>
      </c>
      <c r="C13" s="183" t="s">
        <v>414</v>
      </c>
      <c r="D13" s="401">
        <f>VLOOKUP($A13,'Energy Use 2019'!$B$64:$L$106,11,0)*'Product Output &amp; Intensity'!$E34/('Product Output &amp; Intensity'!E$12*'Product Output &amp; Intensity'!$E$33+'Product Output &amp; Intensity'!E$13*'Product Output &amp; Intensity'!$E$34+'Product Output &amp; Intensity'!E$14*'Product Output &amp; Intensity'!$E$35+'Product Output &amp; Intensity'!E$15*'Product Output &amp; Intensity'!$E$36)</f>
        <v>197950283918.42783</v>
      </c>
      <c r="E13" s="401">
        <f>VLOOKUP($A13,'Energy Use 2020'!$B$64:$L$106,11,0)*'Product Output &amp; Intensity'!$E34/('Product Output &amp; Intensity'!F$12*'Product Output &amp; Intensity'!$E$33+'Product Output &amp; Intensity'!F$13*'Product Output &amp; Intensity'!$E$34+'Product Output &amp; Intensity'!F$14*'Product Output &amp; Intensity'!$E$35+'Product Output &amp; Intensity'!F$15*'Product Output &amp; Intensity'!$E$36)</f>
        <v>194079598794.55103</v>
      </c>
      <c r="F13" s="240">
        <f t="shared" ref="F13:I13" si="48">E13+($J13-$E13)/5</f>
        <v>193380912238.89066</v>
      </c>
      <c r="G13" s="249">
        <f t="shared" si="48"/>
        <v>192682225683.23029</v>
      </c>
      <c r="H13" s="249">
        <f t="shared" si="48"/>
        <v>191983539127.56992</v>
      </c>
      <c r="I13" s="249">
        <f t="shared" si="48"/>
        <v>191284852571.90955</v>
      </c>
      <c r="J13" s="395">
        <f t="shared" si="1"/>
        <v>190586166016.24911</v>
      </c>
      <c r="K13" s="249">
        <f t="shared" ref="K13:N13" si="49">J13+($O13-$J13)/5</f>
        <v>190014407518.20038</v>
      </c>
      <c r="L13" s="249">
        <f t="shared" si="49"/>
        <v>189442649020.15164</v>
      </c>
      <c r="M13" s="249">
        <f t="shared" si="49"/>
        <v>188870890522.10291</v>
      </c>
      <c r="N13" s="249">
        <f t="shared" si="49"/>
        <v>188299132024.05417</v>
      </c>
      <c r="O13" s="395">
        <f t="shared" si="3"/>
        <v>187727373526.00537</v>
      </c>
      <c r="P13" s="249">
        <f t="shared" ref="P13:S13" si="50">O13+($T13-$O13)/5</f>
        <v>187239282354.83777</v>
      </c>
      <c r="Q13" s="249">
        <f t="shared" si="50"/>
        <v>186751191183.67017</v>
      </c>
      <c r="R13" s="249">
        <f t="shared" si="50"/>
        <v>186263100012.50256</v>
      </c>
      <c r="S13" s="249">
        <f t="shared" si="50"/>
        <v>185775008841.33496</v>
      </c>
      <c r="T13" s="395">
        <f t="shared" si="5"/>
        <v>185286917670.1673</v>
      </c>
      <c r="U13" s="249">
        <f t="shared" ref="U13:AR13" si="51">T13+($AS13-$T13)/30</f>
        <v>185163393058.38718</v>
      </c>
      <c r="V13" s="249">
        <f t="shared" si="51"/>
        <v>185039868446.60706</v>
      </c>
      <c r="W13" s="249">
        <f t="shared" si="51"/>
        <v>184916343834.82693</v>
      </c>
      <c r="X13" s="249">
        <f t="shared" si="51"/>
        <v>184792819223.04681</v>
      </c>
      <c r="Y13" s="249">
        <f t="shared" si="51"/>
        <v>184669294611.26669</v>
      </c>
      <c r="Z13" s="249">
        <f t="shared" si="51"/>
        <v>184545769999.48657</v>
      </c>
      <c r="AA13" s="249">
        <f t="shared" si="51"/>
        <v>184422245387.70645</v>
      </c>
      <c r="AB13" s="249">
        <f t="shared" si="51"/>
        <v>184298720775.92633</v>
      </c>
      <c r="AC13" s="249">
        <f t="shared" si="51"/>
        <v>184175196164.14621</v>
      </c>
      <c r="AD13" s="249">
        <f t="shared" si="51"/>
        <v>184051671552.36609</v>
      </c>
      <c r="AE13" s="249">
        <f t="shared" si="51"/>
        <v>183928146940.58597</v>
      </c>
      <c r="AF13" s="249">
        <f t="shared" si="51"/>
        <v>183804622328.80585</v>
      </c>
      <c r="AG13" s="249">
        <f t="shared" si="51"/>
        <v>183681097717.02573</v>
      </c>
      <c r="AH13" s="249">
        <f t="shared" si="51"/>
        <v>183557573105.24561</v>
      </c>
      <c r="AI13" s="249">
        <f t="shared" si="51"/>
        <v>183434048493.46548</v>
      </c>
      <c r="AJ13" s="249">
        <f t="shared" si="51"/>
        <v>183310523881.68536</v>
      </c>
      <c r="AK13" s="249">
        <f t="shared" si="51"/>
        <v>183186999269.90524</v>
      </c>
      <c r="AL13" s="249">
        <f t="shared" si="51"/>
        <v>183063474658.12512</v>
      </c>
      <c r="AM13" s="249">
        <f t="shared" si="51"/>
        <v>182939950046.345</v>
      </c>
      <c r="AN13" s="249">
        <f t="shared" si="51"/>
        <v>182816425434.56488</v>
      </c>
      <c r="AO13" s="249">
        <f t="shared" si="51"/>
        <v>182692900822.78476</v>
      </c>
      <c r="AP13" s="249">
        <f t="shared" si="51"/>
        <v>182569376211.00464</v>
      </c>
      <c r="AQ13" s="249">
        <f t="shared" si="51"/>
        <v>182445851599.22452</v>
      </c>
      <c r="AR13" s="249">
        <f t="shared" si="51"/>
        <v>182322326987.4444</v>
      </c>
      <c r="AS13" s="395">
        <f t="shared" si="7"/>
        <v>181581179316.76395</v>
      </c>
      <c r="AV13" s="356">
        <v>1.8000000000000002E-2</v>
      </c>
      <c r="AW13" s="399">
        <v>1.4999999999999999E-2</v>
      </c>
      <c r="AX13" s="399">
        <v>1.3000000000000001E-2</v>
      </c>
      <c r="AY13" s="243">
        <v>0.02</v>
      </c>
    </row>
    <row r="14" spans="1:51" x14ac:dyDescent="0.2">
      <c r="A14" s="179" t="s">
        <v>1</v>
      </c>
      <c r="B14" s="183" t="s">
        <v>364</v>
      </c>
      <c r="C14" s="183" t="s">
        <v>414</v>
      </c>
      <c r="D14" s="401">
        <f>VLOOKUP($A14,'Energy Use 2019'!$B$64:$L$106,11,0)*'Product Output &amp; Intensity'!$E35/('Product Output &amp; Intensity'!E$12*'Product Output &amp; Intensity'!$E$33+'Product Output &amp; Intensity'!E$13*'Product Output &amp; Intensity'!$E$34+'Product Output &amp; Intensity'!E$14*'Product Output &amp; Intensity'!$E$35+'Product Output &amp; Intensity'!E$15*'Product Output &amp; Intensity'!$E$36)</f>
        <v>508234317913.2641</v>
      </c>
      <c r="E14" s="401">
        <f>VLOOKUP($A14,'Energy Use 2020'!$B$64:$L$106,11,0)*'Product Output &amp; Intensity'!$E35/('Product Output &amp; Intensity'!F$12*'Product Output &amp; Intensity'!$E$33+'Product Output &amp; Intensity'!F$13*'Product Output &amp; Intensity'!$E$34+'Product Output &amp; Intensity'!F$14*'Product Output &amp; Intensity'!$E$35+'Product Output &amp; Intensity'!F$15*'Product Output &amp; Intensity'!$E$36)</f>
        <v>498296393224.04657</v>
      </c>
      <c r="F14" s="240">
        <f t="shared" ref="F14:I14" si="52">E14+($J14-$E14)/5</f>
        <v>496502526208.44</v>
      </c>
      <c r="G14" s="249">
        <f t="shared" si="52"/>
        <v>494708659192.83344</v>
      </c>
      <c r="H14" s="249">
        <f t="shared" si="52"/>
        <v>492914792177.22687</v>
      </c>
      <c r="I14" s="249">
        <f t="shared" si="52"/>
        <v>491120925161.6203</v>
      </c>
      <c r="J14" s="395">
        <f t="shared" si="1"/>
        <v>489327058146.01373</v>
      </c>
      <c r="K14" s="249">
        <f t="shared" ref="K14:N14" si="53">J14+($O14-$J14)/5</f>
        <v>487859076971.57568</v>
      </c>
      <c r="L14" s="249">
        <f t="shared" si="53"/>
        <v>486391095797.13763</v>
      </c>
      <c r="M14" s="249">
        <f t="shared" si="53"/>
        <v>484923114622.69958</v>
      </c>
      <c r="N14" s="249">
        <f t="shared" si="53"/>
        <v>483455133448.26154</v>
      </c>
      <c r="O14" s="395">
        <f t="shared" si="3"/>
        <v>481987152273.82355</v>
      </c>
      <c r="P14" s="249">
        <f t="shared" ref="P14:S14" si="54">O14+($T14-$O14)/5</f>
        <v>480733985677.91162</v>
      </c>
      <c r="Q14" s="249">
        <f t="shared" si="54"/>
        <v>479480819081.99969</v>
      </c>
      <c r="R14" s="249">
        <f t="shared" si="54"/>
        <v>478227652486.08777</v>
      </c>
      <c r="S14" s="249">
        <f t="shared" si="54"/>
        <v>476974485890.17584</v>
      </c>
      <c r="T14" s="395">
        <f t="shared" si="5"/>
        <v>475721319294.26385</v>
      </c>
      <c r="U14" s="249">
        <f t="shared" ref="U14:AR14" si="55">T14+($AS14-$T14)/30</f>
        <v>475404171748.06769</v>
      </c>
      <c r="V14" s="249">
        <f t="shared" si="55"/>
        <v>475087024201.87152</v>
      </c>
      <c r="W14" s="249">
        <f t="shared" si="55"/>
        <v>474769876655.67535</v>
      </c>
      <c r="X14" s="249">
        <f t="shared" si="55"/>
        <v>474452729109.47919</v>
      </c>
      <c r="Y14" s="249">
        <f t="shared" si="55"/>
        <v>474135581563.28302</v>
      </c>
      <c r="Z14" s="249">
        <f t="shared" si="55"/>
        <v>473818434017.08685</v>
      </c>
      <c r="AA14" s="249">
        <f t="shared" si="55"/>
        <v>473501286470.89069</v>
      </c>
      <c r="AB14" s="249">
        <f t="shared" si="55"/>
        <v>473184138924.69452</v>
      </c>
      <c r="AC14" s="249">
        <f t="shared" si="55"/>
        <v>472866991378.49835</v>
      </c>
      <c r="AD14" s="249">
        <f t="shared" si="55"/>
        <v>472549843832.30219</v>
      </c>
      <c r="AE14" s="249">
        <f t="shared" si="55"/>
        <v>472232696286.10602</v>
      </c>
      <c r="AF14" s="249">
        <f t="shared" si="55"/>
        <v>471915548739.90985</v>
      </c>
      <c r="AG14" s="249">
        <f t="shared" si="55"/>
        <v>471598401193.71368</v>
      </c>
      <c r="AH14" s="249">
        <f t="shared" si="55"/>
        <v>471281253647.51752</v>
      </c>
      <c r="AI14" s="249">
        <f t="shared" si="55"/>
        <v>470964106101.32135</v>
      </c>
      <c r="AJ14" s="249">
        <f t="shared" si="55"/>
        <v>470646958555.12518</v>
      </c>
      <c r="AK14" s="249">
        <f t="shared" si="55"/>
        <v>470329811008.92902</v>
      </c>
      <c r="AL14" s="249">
        <f t="shared" si="55"/>
        <v>470012663462.73285</v>
      </c>
      <c r="AM14" s="249">
        <f t="shared" si="55"/>
        <v>469695515916.53668</v>
      </c>
      <c r="AN14" s="249">
        <f t="shared" si="55"/>
        <v>469378368370.34052</v>
      </c>
      <c r="AO14" s="249">
        <f t="shared" si="55"/>
        <v>469061220824.14435</v>
      </c>
      <c r="AP14" s="249">
        <f t="shared" si="55"/>
        <v>468744073277.94818</v>
      </c>
      <c r="AQ14" s="249">
        <f t="shared" si="55"/>
        <v>468426925731.75201</v>
      </c>
      <c r="AR14" s="249">
        <f t="shared" si="55"/>
        <v>468109778185.55585</v>
      </c>
      <c r="AS14" s="395">
        <f t="shared" si="7"/>
        <v>466206892908.37854</v>
      </c>
      <c r="AV14" s="356">
        <v>1.8000000000000002E-2</v>
      </c>
      <c r="AW14" s="399">
        <v>1.4999999999999999E-2</v>
      </c>
      <c r="AX14" s="399">
        <v>1.3000000000000001E-2</v>
      </c>
      <c r="AY14" s="243">
        <v>0.02</v>
      </c>
    </row>
    <row r="15" spans="1:51" x14ac:dyDescent="0.2">
      <c r="A15" s="179" t="s">
        <v>1</v>
      </c>
      <c r="B15" s="183" t="s">
        <v>365</v>
      </c>
      <c r="C15" s="183" t="s">
        <v>414</v>
      </c>
      <c r="D15" s="401">
        <f>VLOOKUP($A15,'Energy Use 2019'!$B$64:$L$106,11,0)*'Product Output &amp; Intensity'!$E36/('Product Output &amp; Intensity'!E$12*'Product Output &amp; Intensity'!$E$33+'Product Output &amp; Intensity'!E$13*'Product Output &amp; Intensity'!$E$34+'Product Output &amp; Intensity'!E$14*'Product Output &amp; Intensity'!$E$35+'Product Output &amp; Intensity'!E$15*'Product Output &amp; Intensity'!$E$36)</f>
        <v>863451851938.6637</v>
      </c>
      <c r="E15" s="401">
        <f>VLOOKUP($A15,'Energy Use 2020'!$B$64:$L$106,11,0)*'Product Output &amp; Intensity'!$E36/('Product Output &amp; Intensity'!F$12*'Product Output &amp; Intensity'!$E$33+'Product Output &amp; Intensity'!F$13*'Product Output &amp; Intensity'!$E$34+'Product Output &amp; Intensity'!F$14*'Product Output &amp; Intensity'!$E$35+'Product Output &amp; Intensity'!F$15*'Product Output &amp; Intensity'!$E$36)</f>
        <v>846568065907.52002</v>
      </c>
      <c r="F15" s="240">
        <f t="shared" ref="F15:I15" si="56">E15+($J15-$E15)/5</f>
        <v>843181793643.88989</v>
      </c>
      <c r="G15" s="249">
        <f t="shared" si="56"/>
        <v>839795521380.25977</v>
      </c>
      <c r="H15" s="249">
        <f t="shared" si="56"/>
        <v>836409249116.62964</v>
      </c>
      <c r="I15" s="249">
        <f t="shared" si="56"/>
        <v>833022976852.99951</v>
      </c>
      <c r="J15" s="395">
        <f t="shared" si="1"/>
        <v>829636704589.36963</v>
      </c>
      <c r="K15" s="249">
        <f t="shared" ref="K15:N15" si="57">J15+($O15-$J15)/5</f>
        <v>826650012452.8479</v>
      </c>
      <c r="L15" s="249">
        <f t="shared" si="57"/>
        <v>823663320316.32617</v>
      </c>
      <c r="M15" s="249">
        <f t="shared" si="57"/>
        <v>820676628179.80444</v>
      </c>
      <c r="N15" s="249">
        <f t="shared" si="57"/>
        <v>817689936043.28271</v>
      </c>
      <c r="O15" s="395">
        <f t="shared" si="3"/>
        <v>814703243906.76099</v>
      </c>
      <c r="P15" s="249">
        <f t="shared" ref="P15:S15" si="58">O15+($T15-$O15)/5</f>
        <v>812259134175.04065</v>
      </c>
      <c r="Q15" s="249">
        <f t="shared" si="58"/>
        <v>809815024443.32031</v>
      </c>
      <c r="R15" s="249">
        <f t="shared" si="58"/>
        <v>807370914711.59998</v>
      </c>
      <c r="S15" s="249">
        <f t="shared" si="58"/>
        <v>804926804979.87964</v>
      </c>
      <c r="T15" s="395">
        <f t="shared" si="5"/>
        <v>802482695248.15955</v>
      </c>
      <c r="U15" s="249">
        <f t="shared" ref="U15:AR15" si="59">T15+($AS15-$T15)/30</f>
        <v>801680212552.91138</v>
      </c>
      <c r="V15" s="249">
        <f t="shared" si="59"/>
        <v>800877729857.66321</v>
      </c>
      <c r="W15" s="249">
        <f t="shared" si="59"/>
        <v>800075247162.41504</v>
      </c>
      <c r="X15" s="249">
        <f t="shared" si="59"/>
        <v>799272764467.16687</v>
      </c>
      <c r="Y15" s="249">
        <f t="shared" si="59"/>
        <v>798470281771.9187</v>
      </c>
      <c r="Z15" s="249">
        <f t="shared" si="59"/>
        <v>797667799076.67053</v>
      </c>
      <c r="AA15" s="249">
        <f t="shared" si="59"/>
        <v>796865316381.42236</v>
      </c>
      <c r="AB15" s="249">
        <f t="shared" si="59"/>
        <v>796062833686.17419</v>
      </c>
      <c r="AC15" s="249">
        <f t="shared" si="59"/>
        <v>795260350990.92603</v>
      </c>
      <c r="AD15" s="249">
        <f t="shared" si="59"/>
        <v>794457868295.67786</v>
      </c>
      <c r="AE15" s="249">
        <f t="shared" si="59"/>
        <v>793655385600.42969</v>
      </c>
      <c r="AF15" s="249">
        <f t="shared" si="59"/>
        <v>792852902905.18152</v>
      </c>
      <c r="AG15" s="249">
        <f t="shared" si="59"/>
        <v>792050420209.93335</v>
      </c>
      <c r="AH15" s="249">
        <f t="shared" si="59"/>
        <v>791247937514.68518</v>
      </c>
      <c r="AI15" s="249">
        <f t="shared" si="59"/>
        <v>790445454819.43701</v>
      </c>
      <c r="AJ15" s="249">
        <f t="shared" si="59"/>
        <v>789642972124.18884</v>
      </c>
      <c r="AK15" s="249">
        <f t="shared" si="59"/>
        <v>788840489428.94067</v>
      </c>
      <c r="AL15" s="249">
        <f t="shared" si="59"/>
        <v>788038006733.6925</v>
      </c>
      <c r="AM15" s="249">
        <f t="shared" si="59"/>
        <v>787235524038.44434</v>
      </c>
      <c r="AN15" s="249">
        <f t="shared" si="59"/>
        <v>786433041343.19617</v>
      </c>
      <c r="AO15" s="249">
        <f t="shared" si="59"/>
        <v>785630558647.948</v>
      </c>
      <c r="AP15" s="249">
        <f t="shared" si="59"/>
        <v>784828075952.69983</v>
      </c>
      <c r="AQ15" s="249">
        <f t="shared" si="59"/>
        <v>784025593257.45166</v>
      </c>
      <c r="AR15" s="249">
        <f t="shared" si="59"/>
        <v>783223110562.20349</v>
      </c>
      <c r="AS15" s="395">
        <f t="shared" si="7"/>
        <v>778408214390.71472</v>
      </c>
      <c r="AV15" s="356">
        <v>0.02</v>
      </c>
      <c r="AW15" s="399">
        <v>1.8000000000000002E-2</v>
      </c>
      <c r="AX15" s="399">
        <v>1.4999999999999999E-2</v>
      </c>
      <c r="AY15" s="243">
        <v>0.03</v>
      </c>
    </row>
    <row r="16" spans="1:51" x14ac:dyDescent="0.2">
      <c r="A16" s="179" t="s">
        <v>25</v>
      </c>
      <c r="B16" s="183" t="s">
        <v>366</v>
      </c>
      <c r="C16" s="183" t="s">
        <v>414</v>
      </c>
      <c r="D16" s="401">
        <f>VLOOKUP($A16,'Energy Use 2019'!$B$64:$L$106,11,0)*'Product Output &amp; Intensity'!$E37/('Product Output &amp; Intensity'!$E$37*'Product Output &amp; Intensity'!E16+'Product Output &amp; Intensity'!$E$38*'Product Output &amp; Intensity'!E17)</f>
        <v>24580782424.488441</v>
      </c>
      <c r="E16" s="401">
        <f>VLOOKUP($A16,'Energy Use 2020'!$B$64:$L$106,11,0)*'Product Output &amp; Intensity'!$E37/('Product Output &amp; Intensity'!$E$37*'Product Output &amp; Intensity'!F16+'Product Output &amp; Intensity'!$E$38*'Product Output &amp; Intensity'!F17)</f>
        <v>25495220001.238964</v>
      </c>
      <c r="F16" s="240">
        <f t="shared" ref="F16:I16" si="60">E16+($J16-$E16)/5</f>
        <v>25418734341.235249</v>
      </c>
      <c r="G16" s="249">
        <f t="shared" si="60"/>
        <v>25342248681.231533</v>
      </c>
      <c r="H16" s="249">
        <f t="shared" si="60"/>
        <v>25265763021.227818</v>
      </c>
      <c r="I16" s="249">
        <f t="shared" si="60"/>
        <v>25189277361.224102</v>
      </c>
      <c r="J16" s="395">
        <f t="shared" si="1"/>
        <v>25112791701.220379</v>
      </c>
      <c r="K16" s="249">
        <f t="shared" ref="K16:N16" si="61">J16+($O16-$J16)/5</f>
        <v>25042475884.456963</v>
      </c>
      <c r="L16" s="249">
        <f t="shared" si="61"/>
        <v>24972160067.693546</v>
      </c>
      <c r="M16" s="249">
        <f t="shared" si="61"/>
        <v>24901844250.93013</v>
      </c>
      <c r="N16" s="249">
        <f t="shared" si="61"/>
        <v>24831528434.166714</v>
      </c>
      <c r="O16" s="395">
        <f t="shared" si="3"/>
        <v>24761212617.403294</v>
      </c>
      <c r="P16" s="249">
        <f t="shared" ref="P16:S16" si="62">O16+($T16-$O16)/5</f>
        <v>24696833464.598045</v>
      </c>
      <c r="Q16" s="249">
        <f t="shared" si="62"/>
        <v>24632454311.792797</v>
      </c>
      <c r="R16" s="249">
        <f t="shared" si="62"/>
        <v>24568075158.987549</v>
      </c>
      <c r="S16" s="249">
        <f t="shared" si="62"/>
        <v>24503696006.182301</v>
      </c>
      <c r="T16" s="395">
        <f t="shared" si="5"/>
        <v>24439316853.377052</v>
      </c>
      <c r="U16" s="249">
        <f t="shared" ref="U16:AR16" si="63">T16+($AS16-$T16)/30</f>
        <v>24427097194.950363</v>
      </c>
      <c r="V16" s="249">
        <f t="shared" si="63"/>
        <v>24414877536.523674</v>
      </c>
      <c r="W16" s="249">
        <f t="shared" si="63"/>
        <v>24402657878.096985</v>
      </c>
      <c r="X16" s="249">
        <f t="shared" si="63"/>
        <v>24390438219.670296</v>
      </c>
      <c r="Y16" s="249">
        <f t="shared" si="63"/>
        <v>24378218561.243607</v>
      </c>
      <c r="Z16" s="249">
        <f t="shared" si="63"/>
        <v>24365998902.816917</v>
      </c>
      <c r="AA16" s="249">
        <f t="shared" si="63"/>
        <v>24353779244.390228</v>
      </c>
      <c r="AB16" s="249">
        <f t="shared" si="63"/>
        <v>24341559585.963539</v>
      </c>
      <c r="AC16" s="249">
        <f t="shared" si="63"/>
        <v>24329339927.53685</v>
      </c>
      <c r="AD16" s="249">
        <f t="shared" si="63"/>
        <v>24317120269.110161</v>
      </c>
      <c r="AE16" s="249">
        <f t="shared" si="63"/>
        <v>24304900610.683472</v>
      </c>
      <c r="AF16" s="249">
        <f t="shared" si="63"/>
        <v>24292680952.256783</v>
      </c>
      <c r="AG16" s="249">
        <f t="shared" si="63"/>
        <v>24280461293.830093</v>
      </c>
      <c r="AH16" s="249">
        <f t="shared" si="63"/>
        <v>24268241635.403404</v>
      </c>
      <c r="AI16" s="249">
        <f t="shared" si="63"/>
        <v>24256021976.976715</v>
      </c>
      <c r="AJ16" s="249">
        <f t="shared" si="63"/>
        <v>24243802318.550026</v>
      </c>
      <c r="AK16" s="249">
        <f t="shared" si="63"/>
        <v>24231582660.123337</v>
      </c>
      <c r="AL16" s="249">
        <f t="shared" si="63"/>
        <v>24219363001.696648</v>
      </c>
      <c r="AM16" s="249">
        <f t="shared" si="63"/>
        <v>24207143343.269958</v>
      </c>
      <c r="AN16" s="249">
        <f t="shared" si="63"/>
        <v>24194923684.843269</v>
      </c>
      <c r="AO16" s="249">
        <f t="shared" si="63"/>
        <v>24182704026.41658</v>
      </c>
      <c r="AP16" s="249">
        <f t="shared" si="63"/>
        <v>24170484367.989891</v>
      </c>
      <c r="AQ16" s="249">
        <f t="shared" si="63"/>
        <v>24158264709.563202</v>
      </c>
      <c r="AR16" s="249">
        <f t="shared" si="63"/>
        <v>24146045051.136513</v>
      </c>
      <c r="AS16" s="395">
        <f t="shared" si="7"/>
        <v>24072727100.576397</v>
      </c>
      <c r="AV16" s="356">
        <v>1.4999999999999999E-2</v>
      </c>
      <c r="AW16" s="399">
        <v>1.4E-2</v>
      </c>
      <c r="AX16" s="399">
        <v>1.3000000000000001E-2</v>
      </c>
      <c r="AY16" s="243">
        <v>1.4999999999999999E-2</v>
      </c>
    </row>
    <row r="17" spans="1:51" x14ac:dyDescent="0.2">
      <c r="A17" s="179" t="s">
        <v>25</v>
      </c>
      <c r="B17" s="183" t="s">
        <v>367</v>
      </c>
      <c r="C17" s="183" t="s">
        <v>415</v>
      </c>
      <c r="D17" s="401">
        <f>VLOOKUP($A17,'Energy Use 2019'!$B$64:$L$106,11,0)*'Product Output &amp; Intensity'!$E$38/('Product Output &amp; Intensity'!$E$37*'Product Output &amp; Intensity'!E16+'Product Output &amp; Intensity'!$E$38*'Product Output &amp; Intensity'!E17)</f>
        <v>2208429670.9501338</v>
      </c>
      <c r="E17" s="401">
        <f>VLOOKUP($A17,'Energy Use 2020'!$B$64:$L$106,11,0)*'Product Output &amp; Intensity'!$E$38/('Product Output &amp; Intensity'!$E$37*'Product Output &amp; Intensity'!F16+'Product Output &amp; Intensity'!$E$38*'Product Output &amp; Intensity'!F17)</f>
        <v>2290586171.9863133</v>
      </c>
      <c r="F17" s="240">
        <f t="shared" ref="F17:I17" si="64">E17+($J17-$E17)/5</f>
        <v>2284172530.7047515</v>
      </c>
      <c r="G17" s="249">
        <f t="shared" si="64"/>
        <v>2277758889.4231896</v>
      </c>
      <c r="H17" s="249">
        <f t="shared" si="64"/>
        <v>2271345248.1416278</v>
      </c>
      <c r="I17" s="249">
        <f t="shared" si="64"/>
        <v>2264931606.8600659</v>
      </c>
      <c r="J17" s="395">
        <f t="shared" si="1"/>
        <v>2258517965.578505</v>
      </c>
      <c r="K17" s="249">
        <f t="shared" ref="K17:N17" si="65">J17+($O17-$J17)/5</f>
        <v>2252645818.868001</v>
      </c>
      <c r="L17" s="249">
        <f t="shared" si="65"/>
        <v>2246773672.1574969</v>
      </c>
      <c r="M17" s="249">
        <f t="shared" si="65"/>
        <v>2240901525.4469929</v>
      </c>
      <c r="N17" s="249">
        <f t="shared" si="65"/>
        <v>2235029378.7364888</v>
      </c>
      <c r="O17" s="395">
        <f t="shared" si="3"/>
        <v>2229157232.0259843</v>
      </c>
      <c r="P17" s="249">
        <f t="shared" ref="P17:S17" si="66">O17+($T17-$O17)/5</f>
        <v>2223807254.6691217</v>
      </c>
      <c r="Q17" s="249">
        <f t="shared" si="66"/>
        <v>2218457277.3122592</v>
      </c>
      <c r="R17" s="249">
        <f t="shared" si="66"/>
        <v>2213107299.9553967</v>
      </c>
      <c r="S17" s="249">
        <f t="shared" si="66"/>
        <v>2207757322.5985341</v>
      </c>
      <c r="T17" s="395">
        <f t="shared" si="5"/>
        <v>2202407345.2416725</v>
      </c>
      <c r="U17" s="249">
        <f t="shared" ref="U17:AR17" si="67">T17+($AS17-$T17)/30</f>
        <v>2201673209.4599252</v>
      </c>
      <c r="V17" s="249">
        <f t="shared" si="67"/>
        <v>2200939073.6781778</v>
      </c>
      <c r="W17" s="249">
        <f t="shared" si="67"/>
        <v>2200204937.8964305</v>
      </c>
      <c r="X17" s="249">
        <f t="shared" si="67"/>
        <v>2199470802.1146832</v>
      </c>
      <c r="Y17" s="249">
        <f t="shared" si="67"/>
        <v>2198736666.3329358</v>
      </c>
      <c r="Z17" s="249">
        <f t="shared" si="67"/>
        <v>2198002530.5511885</v>
      </c>
      <c r="AA17" s="249">
        <f t="shared" si="67"/>
        <v>2197268394.7694411</v>
      </c>
      <c r="AB17" s="249">
        <f t="shared" si="67"/>
        <v>2196534258.9876938</v>
      </c>
      <c r="AC17" s="249">
        <f t="shared" si="67"/>
        <v>2195800123.2059464</v>
      </c>
      <c r="AD17" s="249">
        <f t="shared" si="67"/>
        <v>2195065987.4241991</v>
      </c>
      <c r="AE17" s="249">
        <f t="shared" si="67"/>
        <v>2194331851.6424518</v>
      </c>
      <c r="AF17" s="249">
        <f t="shared" si="67"/>
        <v>2193597715.8607044</v>
      </c>
      <c r="AG17" s="249">
        <f t="shared" si="67"/>
        <v>2192863580.0789571</v>
      </c>
      <c r="AH17" s="249">
        <f t="shared" si="67"/>
        <v>2192129444.2972097</v>
      </c>
      <c r="AI17" s="249">
        <f t="shared" si="67"/>
        <v>2191395308.5154624</v>
      </c>
      <c r="AJ17" s="249">
        <f t="shared" si="67"/>
        <v>2190661172.7337151</v>
      </c>
      <c r="AK17" s="249">
        <f t="shared" si="67"/>
        <v>2189927036.9519677</v>
      </c>
      <c r="AL17" s="249">
        <f t="shared" si="67"/>
        <v>2189192901.1702204</v>
      </c>
      <c r="AM17" s="249">
        <f t="shared" si="67"/>
        <v>2188458765.388473</v>
      </c>
      <c r="AN17" s="249">
        <f t="shared" si="67"/>
        <v>2187724629.6067257</v>
      </c>
      <c r="AO17" s="249">
        <f t="shared" si="67"/>
        <v>2186990493.8249784</v>
      </c>
      <c r="AP17" s="249">
        <f t="shared" si="67"/>
        <v>2186256358.043231</v>
      </c>
      <c r="AQ17" s="249">
        <f t="shared" si="67"/>
        <v>2185522222.2614837</v>
      </c>
      <c r="AR17" s="249">
        <f t="shared" si="67"/>
        <v>2184788086.4797363</v>
      </c>
      <c r="AS17" s="395">
        <f t="shared" si="7"/>
        <v>2180383271.7892556</v>
      </c>
      <c r="AV17" s="356">
        <v>1.4E-2</v>
      </c>
      <c r="AW17" s="399">
        <v>1.3000000000000001E-2</v>
      </c>
      <c r="AX17" s="399">
        <v>1.2E-2</v>
      </c>
      <c r="AY17" s="243">
        <v>0.01</v>
      </c>
    </row>
    <row r="18" spans="1:51" x14ac:dyDescent="0.2">
      <c r="A18" s="180" t="s">
        <v>26</v>
      </c>
      <c r="B18" s="183" t="s">
        <v>511</v>
      </c>
      <c r="C18" s="183" t="s">
        <v>414</v>
      </c>
      <c r="D18" s="401">
        <f>VLOOKUP($A18,'Energy Use 2019'!$B$64:$L$106,11,0)/'Product Output &amp; Intensity'!E18</f>
        <v>179965078330.67786</v>
      </c>
      <c r="E18" s="401">
        <f>VLOOKUP($A18,'Energy Use 2020'!$B$64:$L$106,11,0)/'Product Output &amp; Intensity'!F18</f>
        <v>173099153408.27975</v>
      </c>
      <c r="F18" s="240">
        <f t="shared" ref="F18:I18" si="68">E18+($J18-$E18)/5</f>
        <v>172579855948.0549</v>
      </c>
      <c r="G18" s="249">
        <f t="shared" si="68"/>
        <v>172060558487.83005</v>
      </c>
      <c r="H18" s="249">
        <f t="shared" si="68"/>
        <v>171541261027.60519</v>
      </c>
      <c r="I18" s="249">
        <f t="shared" si="68"/>
        <v>171021963567.38034</v>
      </c>
      <c r="J18" s="395">
        <f t="shared" si="1"/>
        <v>170502666107.15555</v>
      </c>
      <c r="K18" s="249">
        <f t="shared" ref="K18:N18" si="69">J18+($O18-$J18)/5</f>
        <v>170025258642.05551</v>
      </c>
      <c r="L18" s="249">
        <f t="shared" si="69"/>
        <v>169547851176.95547</v>
      </c>
      <c r="M18" s="249">
        <f t="shared" si="69"/>
        <v>169070443711.85544</v>
      </c>
      <c r="N18" s="249">
        <f t="shared" si="69"/>
        <v>168593036246.7554</v>
      </c>
      <c r="O18" s="395">
        <f t="shared" si="3"/>
        <v>168115628781.65536</v>
      </c>
      <c r="P18" s="249">
        <f t="shared" ref="P18:S18" si="70">O18+($T18-$O18)/5</f>
        <v>167678528146.82306</v>
      </c>
      <c r="Q18" s="249">
        <f t="shared" si="70"/>
        <v>167241427511.99075</v>
      </c>
      <c r="R18" s="249">
        <f t="shared" si="70"/>
        <v>166804326877.15845</v>
      </c>
      <c r="S18" s="249">
        <f t="shared" si="70"/>
        <v>166367226242.32614</v>
      </c>
      <c r="T18" s="395">
        <f t="shared" si="5"/>
        <v>165930125607.49384</v>
      </c>
      <c r="U18" s="249">
        <f t="shared" ref="U18:AR18" si="71">T18+($AS18-$T18)/30</f>
        <v>165847160544.69009</v>
      </c>
      <c r="V18" s="249">
        <f t="shared" si="71"/>
        <v>165764195481.88635</v>
      </c>
      <c r="W18" s="249">
        <f t="shared" si="71"/>
        <v>165681230419.08261</v>
      </c>
      <c r="X18" s="249">
        <f t="shared" si="71"/>
        <v>165598265356.27887</v>
      </c>
      <c r="Y18" s="249">
        <f t="shared" si="71"/>
        <v>165515300293.47513</v>
      </c>
      <c r="Z18" s="249">
        <f t="shared" si="71"/>
        <v>165432335230.67139</v>
      </c>
      <c r="AA18" s="249">
        <f t="shared" si="71"/>
        <v>165349370167.86765</v>
      </c>
      <c r="AB18" s="249">
        <f t="shared" si="71"/>
        <v>165266405105.0639</v>
      </c>
      <c r="AC18" s="249">
        <f t="shared" si="71"/>
        <v>165183440042.26016</v>
      </c>
      <c r="AD18" s="249">
        <f t="shared" si="71"/>
        <v>165100474979.45642</v>
      </c>
      <c r="AE18" s="249">
        <f t="shared" si="71"/>
        <v>165017509916.65268</v>
      </c>
      <c r="AF18" s="249">
        <f t="shared" si="71"/>
        <v>164934544853.84894</v>
      </c>
      <c r="AG18" s="249">
        <f t="shared" si="71"/>
        <v>164851579791.0452</v>
      </c>
      <c r="AH18" s="249">
        <f t="shared" si="71"/>
        <v>164768614728.24146</v>
      </c>
      <c r="AI18" s="249">
        <f t="shared" si="71"/>
        <v>164685649665.43771</v>
      </c>
      <c r="AJ18" s="249">
        <f t="shared" si="71"/>
        <v>164602684602.63397</v>
      </c>
      <c r="AK18" s="249">
        <f t="shared" si="71"/>
        <v>164519719539.83023</v>
      </c>
      <c r="AL18" s="249">
        <f t="shared" si="71"/>
        <v>164436754477.02649</v>
      </c>
      <c r="AM18" s="249">
        <f t="shared" si="71"/>
        <v>164353789414.22275</v>
      </c>
      <c r="AN18" s="249">
        <f t="shared" si="71"/>
        <v>164270824351.41901</v>
      </c>
      <c r="AO18" s="249">
        <f t="shared" si="71"/>
        <v>164187859288.61526</v>
      </c>
      <c r="AP18" s="249">
        <f t="shared" si="71"/>
        <v>164104894225.81152</v>
      </c>
      <c r="AQ18" s="249">
        <f t="shared" si="71"/>
        <v>164021929163.00778</v>
      </c>
      <c r="AR18" s="249">
        <f t="shared" si="71"/>
        <v>163938964100.20404</v>
      </c>
      <c r="AS18" s="395">
        <f t="shared" si="7"/>
        <v>163441173723.38144</v>
      </c>
      <c r="AV18" s="356">
        <v>1.4999999999999999E-2</v>
      </c>
      <c r="AW18" s="399">
        <v>1.4E-2</v>
      </c>
      <c r="AX18" s="399">
        <v>1.3000000000000001E-2</v>
      </c>
      <c r="AY18" s="243">
        <v>1.4999999999999999E-2</v>
      </c>
    </row>
    <row r="19" spans="1:51" x14ac:dyDescent="0.2">
      <c r="A19" s="179" t="s">
        <v>27</v>
      </c>
      <c r="B19" s="183" t="s">
        <v>368</v>
      </c>
      <c r="C19" s="183" t="s">
        <v>414</v>
      </c>
      <c r="D19" s="401">
        <f>VLOOKUP($A19,'Energy Use 2019'!$B$64:$L$106,11,0)*'Product Output &amp; Intensity'!$E$39/('Product Output &amp; Intensity'!E19*'Product Output &amp; Intensity'!$E$39+'Product Output &amp; Intensity'!E20*'Product Output &amp; Intensity'!$E$40)</f>
        <v>919487402851.79175</v>
      </c>
      <c r="E19" s="401">
        <f>VLOOKUP($A19,'Energy Use 2020'!$B$64:$L$106,11,0)*'Product Output &amp; Intensity'!$E$39/('Product Output &amp; Intensity'!F19*'Product Output &amp; Intensity'!$E$39+'Product Output &amp; Intensity'!F20*'Product Output &amp; Intensity'!$E$40)</f>
        <v>902163502779.12366</v>
      </c>
      <c r="F19" s="240">
        <f t="shared" ref="F19:I19" si="72">E19+($J19-$E19)/5</f>
        <v>899457012270.78625</v>
      </c>
      <c r="G19" s="249">
        <f t="shared" si="72"/>
        <v>896750521762.44885</v>
      </c>
      <c r="H19" s="249">
        <f t="shared" si="72"/>
        <v>894044031254.11145</v>
      </c>
      <c r="I19" s="249">
        <f t="shared" si="72"/>
        <v>891337540745.77405</v>
      </c>
      <c r="J19" s="395">
        <f t="shared" si="1"/>
        <v>888631050237.43677</v>
      </c>
      <c r="K19" s="249">
        <f t="shared" ref="K19:N19" si="73">J19+($O19-$J19)/5</f>
        <v>886142883296.77197</v>
      </c>
      <c r="L19" s="249">
        <f t="shared" si="73"/>
        <v>883654716356.10718</v>
      </c>
      <c r="M19" s="249">
        <f t="shared" si="73"/>
        <v>881166549415.44238</v>
      </c>
      <c r="N19" s="249">
        <f t="shared" si="73"/>
        <v>878678382474.77759</v>
      </c>
      <c r="O19" s="395">
        <f t="shared" si="3"/>
        <v>876190215534.11267</v>
      </c>
      <c r="P19" s="249">
        <f t="shared" ref="P19:S19" si="74">O19+($T19-$O19)/5</f>
        <v>873912120973.724</v>
      </c>
      <c r="Q19" s="249">
        <f t="shared" si="74"/>
        <v>871634026413.33533</v>
      </c>
      <c r="R19" s="249">
        <f t="shared" si="74"/>
        <v>869355931852.94666</v>
      </c>
      <c r="S19" s="249">
        <f t="shared" si="74"/>
        <v>867077837292.55798</v>
      </c>
      <c r="T19" s="395">
        <f t="shared" si="5"/>
        <v>864799742732.16919</v>
      </c>
      <c r="U19" s="249">
        <f t="shared" ref="U19:AR19" si="75">T19+($AS19-$T19)/30</f>
        <v>864367342860.8031</v>
      </c>
      <c r="V19" s="249">
        <f t="shared" si="75"/>
        <v>863934942989.43701</v>
      </c>
      <c r="W19" s="249">
        <f t="shared" si="75"/>
        <v>863502543118.07092</v>
      </c>
      <c r="X19" s="249">
        <f t="shared" si="75"/>
        <v>863070143246.70483</v>
      </c>
      <c r="Y19" s="249">
        <f t="shared" si="75"/>
        <v>862637743375.33875</v>
      </c>
      <c r="Z19" s="249">
        <f t="shared" si="75"/>
        <v>862205343503.97266</v>
      </c>
      <c r="AA19" s="249">
        <f t="shared" si="75"/>
        <v>861772943632.60657</v>
      </c>
      <c r="AB19" s="249">
        <f t="shared" si="75"/>
        <v>861340543761.24048</v>
      </c>
      <c r="AC19" s="249">
        <f t="shared" si="75"/>
        <v>860908143889.87439</v>
      </c>
      <c r="AD19" s="249">
        <f t="shared" si="75"/>
        <v>860475744018.5083</v>
      </c>
      <c r="AE19" s="249">
        <f t="shared" si="75"/>
        <v>860043344147.14221</v>
      </c>
      <c r="AF19" s="249">
        <f t="shared" si="75"/>
        <v>859610944275.77612</v>
      </c>
      <c r="AG19" s="249">
        <f t="shared" si="75"/>
        <v>859178544404.41003</v>
      </c>
      <c r="AH19" s="249">
        <f t="shared" si="75"/>
        <v>858746144533.04395</v>
      </c>
      <c r="AI19" s="249">
        <f t="shared" si="75"/>
        <v>858313744661.67786</v>
      </c>
      <c r="AJ19" s="249">
        <f t="shared" si="75"/>
        <v>857881344790.31177</v>
      </c>
      <c r="AK19" s="249">
        <f t="shared" si="75"/>
        <v>857448944918.94568</v>
      </c>
      <c r="AL19" s="249">
        <f t="shared" si="75"/>
        <v>857016545047.57959</v>
      </c>
      <c r="AM19" s="249">
        <f t="shared" si="75"/>
        <v>856584145176.2135</v>
      </c>
      <c r="AN19" s="249">
        <f t="shared" si="75"/>
        <v>856151745304.84741</v>
      </c>
      <c r="AO19" s="249">
        <f t="shared" si="75"/>
        <v>855719345433.48132</v>
      </c>
      <c r="AP19" s="249">
        <f t="shared" si="75"/>
        <v>855286945562.11523</v>
      </c>
      <c r="AQ19" s="249">
        <f t="shared" si="75"/>
        <v>854854545690.74915</v>
      </c>
      <c r="AR19" s="249">
        <f t="shared" si="75"/>
        <v>854422145819.38306</v>
      </c>
      <c r="AS19" s="395">
        <f t="shared" si="7"/>
        <v>851827746591.18665</v>
      </c>
      <c r="AV19" s="356">
        <v>1.4999999999999999E-2</v>
      </c>
      <c r="AW19" s="399">
        <v>1.4E-2</v>
      </c>
      <c r="AX19" s="399">
        <v>1.3000000000000001E-2</v>
      </c>
      <c r="AY19" s="243">
        <v>1.4999999999999999E-2</v>
      </c>
    </row>
    <row r="20" spans="1:51" x14ac:dyDescent="0.2">
      <c r="A20" s="179" t="s">
        <v>27</v>
      </c>
      <c r="B20" s="183" t="s">
        <v>375</v>
      </c>
      <c r="C20" s="183" t="s">
        <v>414</v>
      </c>
      <c r="D20" s="401">
        <f>VLOOKUP($A20,'Energy Use 2019'!$B$64:$L$106,11,0)*'Product Output &amp; Intensity'!$E$40/('Product Output &amp; Intensity'!E19*'Product Output &amp; Intensity'!$E$39+'Product Output &amp; Intensity'!E20*'Product Output &amp; Intensity'!$E$40)</f>
        <v>117910471291.49146</v>
      </c>
      <c r="E20" s="401">
        <f>VLOOKUP($A20,'Energy Use 2020'!$B$64:$L$106,11,0)*'Product Output &amp; Intensity'!$E$40/('Product Output &amp; Intensity'!F19*'Product Output &amp; Intensity'!$E$39+'Product Output &amp; Intensity'!F20*'Product Output &amp; Intensity'!$E$40)</f>
        <v>115688940886.79024</v>
      </c>
      <c r="F20" s="240">
        <f t="shared" ref="F20:I20" si="76">E20+($J20-$E20)/5</f>
        <v>115272460699.59779</v>
      </c>
      <c r="G20" s="249">
        <f t="shared" si="76"/>
        <v>114855980512.40535</v>
      </c>
      <c r="H20" s="249">
        <f t="shared" si="76"/>
        <v>114439500325.21291</v>
      </c>
      <c r="I20" s="249">
        <f t="shared" si="76"/>
        <v>114023020138.02046</v>
      </c>
      <c r="J20" s="395">
        <f t="shared" si="1"/>
        <v>113606539950.82802</v>
      </c>
      <c r="K20" s="249">
        <f t="shared" ref="K20:N20" si="77">J20+($O20-$J20)/5</f>
        <v>113265720330.97554</v>
      </c>
      <c r="L20" s="249">
        <f t="shared" si="77"/>
        <v>112924900711.12306</v>
      </c>
      <c r="M20" s="249">
        <f t="shared" si="77"/>
        <v>112584081091.27058</v>
      </c>
      <c r="N20" s="249">
        <f t="shared" si="77"/>
        <v>112243261471.41811</v>
      </c>
      <c r="O20" s="395">
        <f t="shared" si="3"/>
        <v>111902441851.5656</v>
      </c>
      <c r="P20" s="249">
        <f t="shared" ref="P20:S20" si="78">O20+($T20-$O20)/5</f>
        <v>111611495502.75153</v>
      </c>
      <c r="Q20" s="249">
        <f t="shared" si="78"/>
        <v>111320549153.93745</v>
      </c>
      <c r="R20" s="249">
        <f t="shared" si="78"/>
        <v>111029602805.12338</v>
      </c>
      <c r="S20" s="249">
        <f t="shared" si="78"/>
        <v>110738656456.30931</v>
      </c>
      <c r="T20" s="395">
        <f t="shared" si="5"/>
        <v>110447710107.49524</v>
      </c>
      <c r="U20" s="249">
        <f t="shared" ref="U20:AR20" si="79">T20+($AS20-$T20)/30</f>
        <v>110374078300.75691</v>
      </c>
      <c r="V20" s="249">
        <f t="shared" si="79"/>
        <v>110300446494.01859</v>
      </c>
      <c r="W20" s="249">
        <f t="shared" si="79"/>
        <v>110226814687.28026</v>
      </c>
      <c r="X20" s="249">
        <f t="shared" si="79"/>
        <v>110153182880.54193</v>
      </c>
      <c r="Y20" s="249">
        <f t="shared" si="79"/>
        <v>110079551073.8036</v>
      </c>
      <c r="Z20" s="249">
        <f t="shared" si="79"/>
        <v>110005919267.06528</v>
      </c>
      <c r="AA20" s="249">
        <f t="shared" si="79"/>
        <v>109932287460.32695</v>
      </c>
      <c r="AB20" s="249">
        <f t="shared" si="79"/>
        <v>109858655653.58862</v>
      </c>
      <c r="AC20" s="249">
        <f t="shared" si="79"/>
        <v>109785023846.8503</v>
      </c>
      <c r="AD20" s="249">
        <f t="shared" si="79"/>
        <v>109711392040.11197</v>
      </c>
      <c r="AE20" s="249">
        <f t="shared" si="79"/>
        <v>109637760233.37364</v>
      </c>
      <c r="AF20" s="249">
        <f t="shared" si="79"/>
        <v>109564128426.63531</v>
      </c>
      <c r="AG20" s="249">
        <f t="shared" si="79"/>
        <v>109490496619.89699</v>
      </c>
      <c r="AH20" s="249">
        <f t="shared" si="79"/>
        <v>109416864813.15866</v>
      </c>
      <c r="AI20" s="249">
        <f t="shared" si="79"/>
        <v>109343233006.42033</v>
      </c>
      <c r="AJ20" s="249">
        <f t="shared" si="79"/>
        <v>109269601199.68201</v>
      </c>
      <c r="AK20" s="249">
        <f t="shared" si="79"/>
        <v>109195969392.94368</v>
      </c>
      <c r="AL20" s="249">
        <f t="shared" si="79"/>
        <v>109122337586.20535</v>
      </c>
      <c r="AM20" s="249">
        <f t="shared" si="79"/>
        <v>109048705779.46703</v>
      </c>
      <c r="AN20" s="249">
        <f t="shared" si="79"/>
        <v>108975073972.7287</v>
      </c>
      <c r="AO20" s="249">
        <f t="shared" si="79"/>
        <v>108901442165.99037</v>
      </c>
      <c r="AP20" s="249">
        <f t="shared" si="79"/>
        <v>108827810359.25204</v>
      </c>
      <c r="AQ20" s="249">
        <f t="shared" si="79"/>
        <v>108754178552.51372</v>
      </c>
      <c r="AR20" s="249">
        <f t="shared" si="79"/>
        <v>108680546745.77539</v>
      </c>
      <c r="AS20" s="395">
        <f t="shared" si="7"/>
        <v>108238755905.34534</v>
      </c>
      <c r="AV20" s="356">
        <v>1.8000000000000002E-2</v>
      </c>
      <c r="AW20" s="399">
        <v>1.4999999999999999E-2</v>
      </c>
      <c r="AX20" s="399">
        <v>1.3000000000000001E-2</v>
      </c>
      <c r="AY20" s="243">
        <v>0.02</v>
      </c>
    </row>
    <row r="21" spans="1:51" x14ac:dyDescent="0.2">
      <c r="A21" s="195" t="s">
        <v>31</v>
      </c>
      <c r="B21" s="196" t="s">
        <v>377</v>
      </c>
      <c r="C21" s="196" t="s">
        <v>416</v>
      </c>
      <c r="D21" s="404">
        <f>VLOOKUP($A21,'Energy Use 2019'!$B$64:$L$106,11,0)/'Product Output &amp; Intensity'!E21</f>
        <v>192610051454.56119</v>
      </c>
      <c r="E21" s="404">
        <f>VLOOKUP($A21,'Energy Use 2020'!$B$64:$L$106,11,0)/'Product Output &amp; Intensity'!F21</f>
        <v>214789242222.39651</v>
      </c>
      <c r="F21" s="252">
        <f t="shared" ref="F21:I21" si="80">E21+($J21-$E21)/5</f>
        <v>214016000950.39587</v>
      </c>
      <c r="G21" s="250">
        <f t="shared" si="80"/>
        <v>213242759678.39523</v>
      </c>
      <c r="H21" s="250">
        <f t="shared" si="80"/>
        <v>212469518406.39459</v>
      </c>
      <c r="I21" s="250">
        <f t="shared" si="80"/>
        <v>211696277134.39395</v>
      </c>
      <c r="J21" s="396">
        <f t="shared" si="1"/>
        <v>210923035862.39337</v>
      </c>
      <c r="K21" s="250">
        <f t="shared" ref="K21:N21" si="81">J21+($O21-$J21)/5</f>
        <v>210290266754.80618</v>
      </c>
      <c r="L21" s="250">
        <f t="shared" si="81"/>
        <v>209657497647.21899</v>
      </c>
      <c r="M21" s="250">
        <f t="shared" si="81"/>
        <v>209024728539.63181</v>
      </c>
      <c r="N21" s="250">
        <f t="shared" si="81"/>
        <v>208391959432.04462</v>
      </c>
      <c r="O21" s="396">
        <f t="shared" si="3"/>
        <v>207759190324.45746</v>
      </c>
      <c r="P21" s="250">
        <f t="shared" ref="P21:S21" si="82">O21+($T21-$O21)/5</f>
        <v>207219016429.61386</v>
      </c>
      <c r="Q21" s="250">
        <f t="shared" si="82"/>
        <v>206678842534.77026</v>
      </c>
      <c r="R21" s="250">
        <f t="shared" si="82"/>
        <v>206138668639.92667</v>
      </c>
      <c r="S21" s="250">
        <f t="shared" si="82"/>
        <v>205598494745.08307</v>
      </c>
      <c r="T21" s="396">
        <f t="shared" si="5"/>
        <v>205058320850.2395</v>
      </c>
      <c r="U21" s="250">
        <f t="shared" ref="U21:AR21" si="83">T21+($AS21-$T21)/30</f>
        <v>204921615303.00601</v>
      </c>
      <c r="V21" s="250">
        <f t="shared" si="83"/>
        <v>204784909755.77252</v>
      </c>
      <c r="W21" s="250">
        <f t="shared" si="83"/>
        <v>204648204208.53903</v>
      </c>
      <c r="X21" s="250">
        <f t="shared" si="83"/>
        <v>204511498661.30554</v>
      </c>
      <c r="Y21" s="250">
        <f t="shared" si="83"/>
        <v>204374793114.07205</v>
      </c>
      <c r="Z21" s="250">
        <f t="shared" si="83"/>
        <v>204238087566.83856</v>
      </c>
      <c r="AA21" s="250">
        <f t="shared" si="83"/>
        <v>204101382019.60507</v>
      </c>
      <c r="AB21" s="250">
        <f t="shared" si="83"/>
        <v>203964676472.37158</v>
      </c>
      <c r="AC21" s="250">
        <f t="shared" si="83"/>
        <v>203827970925.13809</v>
      </c>
      <c r="AD21" s="250">
        <f t="shared" si="83"/>
        <v>203691265377.9046</v>
      </c>
      <c r="AE21" s="250">
        <f t="shared" si="83"/>
        <v>203554559830.67111</v>
      </c>
      <c r="AF21" s="250">
        <f t="shared" si="83"/>
        <v>203417854283.43762</v>
      </c>
      <c r="AG21" s="250">
        <f t="shared" si="83"/>
        <v>203281148736.20413</v>
      </c>
      <c r="AH21" s="250">
        <f t="shared" si="83"/>
        <v>203144443188.97064</v>
      </c>
      <c r="AI21" s="250">
        <f t="shared" si="83"/>
        <v>203007737641.73715</v>
      </c>
      <c r="AJ21" s="250">
        <f t="shared" si="83"/>
        <v>202871032094.50366</v>
      </c>
      <c r="AK21" s="250">
        <f t="shared" si="83"/>
        <v>202734326547.27017</v>
      </c>
      <c r="AL21" s="250">
        <f t="shared" si="83"/>
        <v>202597621000.03668</v>
      </c>
      <c r="AM21" s="250">
        <f t="shared" si="83"/>
        <v>202460915452.80319</v>
      </c>
      <c r="AN21" s="250">
        <f t="shared" si="83"/>
        <v>202324209905.5697</v>
      </c>
      <c r="AO21" s="250">
        <f t="shared" si="83"/>
        <v>202187504358.33621</v>
      </c>
      <c r="AP21" s="250">
        <f t="shared" si="83"/>
        <v>202050798811.10272</v>
      </c>
      <c r="AQ21" s="250">
        <f t="shared" si="83"/>
        <v>201914093263.86923</v>
      </c>
      <c r="AR21" s="250">
        <f t="shared" si="83"/>
        <v>201777387716.63574</v>
      </c>
      <c r="AS21" s="396">
        <f t="shared" si="7"/>
        <v>200957154433.23471</v>
      </c>
      <c r="AV21" s="356">
        <v>1.8000000000000002E-2</v>
      </c>
      <c r="AW21" s="399">
        <v>1.4999999999999999E-2</v>
      </c>
      <c r="AX21" s="399">
        <v>1.3000000000000001E-2</v>
      </c>
      <c r="AY21" s="243">
        <v>0.02</v>
      </c>
    </row>
    <row r="22" spans="1:51" x14ac:dyDescent="0.2">
      <c r="A22" s="160" t="s">
        <v>351</v>
      </c>
      <c r="B22" s="160" t="s">
        <v>378</v>
      </c>
      <c r="C22" s="160" t="s">
        <v>417</v>
      </c>
      <c r="D22" s="403">
        <f>VLOOKUP($A22,'Energy Use 2019'!$B$64:$L$106,11,0)/VLOOKUP($A22,'Value Added'!$A$2:$L$44,9,0)</f>
        <v>162523447781.34164</v>
      </c>
      <c r="E22" s="403">
        <f>VLOOKUP($A22,'Energy Use 2020'!$B$64:$L$106,11,0)/VLOOKUP($A22,'Value Added'!$A$2:$L$44,10,0)</f>
        <v>150945752373.84314</v>
      </c>
      <c r="F22" s="253">
        <f t="shared" ref="F22:I22" si="84">E22+($J22-$E22)/5</f>
        <v>150191023611.97394</v>
      </c>
      <c r="G22" s="249">
        <f t="shared" si="84"/>
        <v>149436294850.10474</v>
      </c>
      <c r="H22" s="251">
        <f t="shared" si="84"/>
        <v>148681566088.23553</v>
      </c>
      <c r="I22" s="251">
        <f t="shared" si="84"/>
        <v>147926837326.36633</v>
      </c>
      <c r="J22" s="397">
        <f t="shared" si="1"/>
        <v>147172108564.49707</v>
      </c>
      <c r="K22" s="251">
        <f t="shared" ref="K22:N22" si="85">J22+($O22-$J22)/5</f>
        <v>146524551286.81329</v>
      </c>
      <c r="L22" s="249">
        <f t="shared" si="85"/>
        <v>145876994009.12952</v>
      </c>
      <c r="M22" s="251">
        <f t="shared" si="85"/>
        <v>145229436731.44574</v>
      </c>
      <c r="N22" s="251">
        <f t="shared" si="85"/>
        <v>144581879453.76196</v>
      </c>
      <c r="O22" s="397">
        <f t="shared" si="3"/>
        <v>143934322176.07813</v>
      </c>
      <c r="P22" s="251">
        <f t="shared" ref="P22:S22" si="86">O22+($T22-$O22)/5</f>
        <v>143358584887.37381</v>
      </c>
      <c r="Q22" s="251">
        <f t="shared" si="86"/>
        <v>142782847598.66949</v>
      </c>
      <c r="R22" s="251">
        <f t="shared" si="86"/>
        <v>142207110309.96518</v>
      </c>
      <c r="S22" s="251">
        <f t="shared" si="86"/>
        <v>141631373021.26086</v>
      </c>
      <c r="T22" s="397">
        <f t="shared" si="5"/>
        <v>141055635732.55655</v>
      </c>
      <c r="U22" s="251">
        <f t="shared" ref="U22:AR22" si="87">T22+($AS22-$T22)/30</f>
        <v>140914580096.82401</v>
      </c>
      <c r="V22" s="251">
        <f t="shared" si="87"/>
        <v>140773524461.09146</v>
      </c>
      <c r="W22" s="251">
        <f t="shared" si="87"/>
        <v>140632468825.35892</v>
      </c>
      <c r="X22" s="251">
        <f t="shared" si="87"/>
        <v>140491413189.62637</v>
      </c>
      <c r="Y22" s="251">
        <f t="shared" si="87"/>
        <v>140350357553.89383</v>
      </c>
      <c r="Z22" s="251">
        <f t="shared" si="87"/>
        <v>140209301918.16129</v>
      </c>
      <c r="AA22" s="251">
        <f t="shared" si="87"/>
        <v>140068246282.42874</v>
      </c>
      <c r="AB22" s="251">
        <f t="shared" si="87"/>
        <v>139927190646.6962</v>
      </c>
      <c r="AC22" s="251">
        <f t="shared" si="87"/>
        <v>139786135010.96365</v>
      </c>
      <c r="AD22" s="251">
        <f t="shared" si="87"/>
        <v>139645079375.23111</v>
      </c>
      <c r="AE22" s="251">
        <f t="shared" si="87"/>
        <v>139504023739.49857</v>
      </c>
      <c r="AF22" s="251">
        <f t="shared" si="87"/>
        <v>139362968103.76602</v>
      </c>
      <c r="AG22" s="251">
        <f t="shared" si="87"/>
        <v>139221912468.03348</v>
      </c>
      <c r="AH22" s="251">
        <f t="shared" si="87"/>
        <v>139080856832.30093</v>
      </c>
      <c r="AI22" s="251">
        <f t="shared" si="87"/>
        <v>138939801196.56839</v>
      </c>
      <c r="AJ22" s="251">
        <f t="shared" si="87"/>
        <v>138798745560.83585</v>
      </c>
      <c r="AK22" s="251">
        <f t="shared" si="87"/>
        <v>138657689925.1033</v>
      </c>
      <c r="AL22" s="251">
        <f t="shared" si="87"/>
        <v>138516634289.37076</v>
      </c>
      <c r="AM22" s="251">
        <f t="shared" si="87"/>
        <v>138375578653.63821</v>
      </c>
      <c r="AN22" s="251">
        <f t="shared" si="87"/>
        <v>138234523017.90567</v>
      </c>
      <c r="AO22" s="251">
        <f t="shared" si="87"/>
        <v>138093467382.17313</v>
      </c>
      <c r="AP22" s="249">
        <f t="shared" si="87"/>
        <v>137952411746.44058</v>
      </c>
      <c r="AQ22" s="249">
        <f t="shared" si="87"/>
        <v>137811356110.70804</v>
      </c>
      <c r="AR22" s="249">
        <f t="shared" si="87"/>
        <v>137670300474.97549</v>
      </c>
      <c r="AS22" s="395">
        <f t="shared" si="7"/>
        <v>136823966660.57985</v>
      </c>
      <c r="AV22" s="355">
        <v>2.5000000000000001E-2</v>
      </c>
      <c r="AW22" s="398">
        <v>2.1999999999999999E-2</v>
      </c>
      <c r="AX22" s="54">
        <v>0.02</v>
      </c>
      <c r="AY22" s="245">
        <v>0.03</v>
      </c>
    </row>
    <row r="23" spans="1:51" x14ac:dyDescent="0.2">
      <c r="A23" s="74" t="s">
        <v>7</v>
      </c>
      <c r="B23" s="161" t="s">
        <v>378</v>
      </c>
      <c r="C23" s="161" t="s">
        <v>417</v>
      </c>
      <c r="D23" s="401">
        <f>VLOOKUP($A23,'Energy Use 2019'!$B$64:$L$106,11,0)/VLOOKUP($A23,'Value Added'!$A$2:$L$44,9,0)</f>
        <v>479406914366.1709</v>
      </c>
      <c r="E23" s="401">
        <f>VLOOKUP($A23,'Energy Use 2020'!$B$64:$L$106,11,0)/VLOOKUP($A23,'Value Added'!$A$2:$L$44,10,0)</f>
        <v>429741661266.02423</v>
      </c>
      <c r="F23" s="240">
        <f t="shared" ref="F23:I23" si="88">E23+($J23-$E23)/5</f>
        <v>427592952959.69409</v>
      </c>
      <c r="G23" s="249">
        <f t="shared" si="88"/>
        <v>425444244653.36395</v>
      </c>
      <c r="H23" s="249">
        <f t="shared" si="88"/>
        <v>423295536347.03381</v>
      </c>
      <c r="I23" s="249">
        <f t="shared" si="88"/>
        <v>421146828040.70367</v>
      </c>
      <c r="J23" s="395">
        <f t="shared" si="1"/>
        <v>418998119734.3736</v>
      </c>
      <c r="K23" s="249">
        <f t="shared" ref="K23:N23" si="89">J23+($O23-$J23)/5</f>
        <v>417154528007.54236</v>
      </c>
      <c r="L23" s="249">
        <f t="shared" si="89"/>
        <v>415310936280.71112</v>
      </c>
      <c r="M23" s="249">
        <f t="shared" si="89"/>
        <v>413467344553.87988</v>
      </c>
      <c r="N23" s="249">
        <f t="shared" si="89"/>
        <v>411623752827.04865</v>
      </c>
      <c r="O23" s="395">
        <f t="shared" si="3"/>
        <v>409780161100.21735</v>
      </c>
      <c r="P23" s="249">
        <f t="shared" ref="P23:S23" si="90">O23+($T23-$O23)/5</f>
        <v>408141040455.81647</v>
      </c>
      <c r="Q23" s="249">
        <f t="shared" si="90"/>
        <v>406501919811.41559</v>
      </c>
      <c r="R23" s="249">
        <f t="shared" si="90"/>
        <v>404862799167.01471</v>
      </c>
      <c r="S23" s="249">
        <f t="shared" si="90"/>
        <v>403223678522.61383</v>
      </c>
      <c r="T23" s="395">
        <f t="shared" si="5"/>
        <v>401584557878.21301</v>
      </c>
      <c r="U23" s="249">
        <f t="shared" ref="U23:AR23" si="91">T23+($AS23-$T23)/30</f>
        <v>401182973320.33478</v>
      </c>
      <c r="V23" s="249">
        <f t="shared" si="91"/>
        <v>400781388762.45654</v>
      </c>
      <c r="W23" s="249">
        <f t="shared" si="91"/>
        <v>400379804204.57831</v>
      </c>
      <c r="X23" s="249">
        <f t="shared" si="91"/>
        <v>399978219646.70007</v>
      </c>
      <c r="Y23" s="249">
        <f t="shared" si="91"/>
        <v>399576635088.82184</v>
      </c>
      <c r="Z23" s="249">
        <f t="shared" si="91"/>
        <v>399175050530.9436</v>
      </c>
      <c r="AA23" s="249">
        <f t="shared" si="91"/>
        <v>398773465973.06537</v>
      </c>
      <c r="AB23" s="249">
        <f t="shared" si="91"/>
        <v>398371881415.18713</v>
      </c>
      <c r="AC23" s="249">
        <f t="shared" si="91"/>
        <v>397970296857.3089</v>
      </c>
      <c r="AD23" s="249">
        <f t="shared" si="91"/>
        <v>397568712299.43066</v>
      </c>
      <c r="AE23" s="249">
        <f t="shared" si="91"/>
        <v>397167127741.55243</v>
      </c>
      <c r="AF23" s="249">
        <f t="shared" si="91"/>
        <v>396765543183.67419</v>
      </c>
      <c r="AG23" s="249">
        <f t="shared" si="91"/>
        <v>396363958625.79596</v>
      </c>
      <c r="AH23" s="249">
        <f t="shared" si="91"/>
        <v>395962374067.91772</v>
      </c>
      <c r="AI23" s="249">
        <f t="shared" si="91"/>
        <v>395560789510.03949</v>
      </c>
      <c r="AJ23" s="249">
        <f t="shared" si="91"/>
        <v>395159204952.16125</v>
      </c>
      <c r="AK23" s="249">
        <f t="shared" si="91"/>
        <v>394757620394.28302</v>
      </c>
      <c r="AL23" s="249">
        <f t="shared" si="91"/>
        <v>394356035836.40479</v>
      </c>
      <c r="AM23" s="249">
        <f t="shared" si="91"/>
        <v>393954451278.52655</v>
      </c>
      <c r="AN23" s="249">
        <f t="shared" si="91"/>
        <v>393552866720.64832</v>
      </c>
      <c r="AO23" s="249">
        <f t="shared" si="91"/>
        <v>393151282162.77008</v>
      </c>
      <c r="AP23" s="249">
        <f t="shared" si="91"/>
        <v>392749697604.89185</v>
      </c>
      <c r="AQ23" s="249">
        <f t="shared" si="91"/>
        <v>392348113047.01361</v>
      </c>
      <c r="AR23" s="249">
        <f t="shared" si="91"/>
        <v>391946528489.13538</v>
      </c>
      <c r="AS23" s="395">
        <f t="shared" si="7"/>
        <v>389537021141.86664</v>
      </c>
      <c r="AV23" s="356">
        <v>2.5000000000000001E-2</v>
      </c>
      <c r="AW23" s="399">
        <v>2.1999999999999999E-2</v>
      </c>
      <c r="AX23" s="56">
        <v>0.02</v>
      </c>
      <c r="AY23" s="243">
        <v>0.03</v>
      </c>
    </row>
    <row r="24" spans="1:51" x14ac:dyDescent="0.2">
      <c r="A24" s="74" t="s">
        <v>8</v>
      </c>
      <c r="B24" s="161" t="s">
        <v>378</v>
      </c>
      <c r="C24" s="161" t="s">
        <v>417</v>
      </c>
      <c r="D24" s="401">
        <f>VLOOKUP($A24,'Energy Use 2019'!$B$64:$L$106,11,0)/VLOOKUP($A24,'Value Added'!$A$2:$L$44,9,0)</f>
        <v>66800745152589.969</v>
      </c>
      <c r="E24" s="401">
        <f>VLOOKUP($A24,'Energy Use 2020'!$B$64:$L$106,11,0)/VLOOKUP($A24,'Value Added'!$A$2:$L$44,10,0)</f>
        <v>53773037530389.758</v>
      </c>
      <c r="F24" s="240">
        <f>E24+($J24-$E24)/5</f>
        <v>53504172342737.813</v>
      </c>
      <c r="G24" s="249">
        <f>F24+($J24-$E24)/5</f>
        <v>53235307155085.867</v>
      </c>
      <c r="H24" s="249">
        <f t="shared" ref="H24:I24" si="92">G24+($J24-$E24)/5</f>
        <v>52966441967433.922</v>
      </c>
      <c r="I24" s="249">
        <f t="shared" si="92"/>
        <v>52697576779781.977</v>
      </c>
      <c r="J24" s="395">
        <f t="shared" si="1"/>
        <v>52428711592130.016</v>
      </c>
      <c r="K24" s="249">
        <f t="shared" ref="K24:N24" si="93">J24+($O24-$J24)/5</f>
        <v>52198025261124.641</v>
      </c>
      <c r="L24" s="249">
        <f t="shared" si="93"/>
        <v>51967338930119.266</v>
      </c>
      <c r="M24" s="249">
        <f t="shared" si="93"/>
        <v>51736652599113.891</v>
      </c>
      <c r="N24" s="249">
        <f t="shared" si="93"/>
        <v>51505966268108.516</v>
      </c>
      <c r="O24" s="395">
        <f t="shared" si="3"/>
        <v>51275279937103.156</v>
      </c>
      <c r="P24" s="249">
        <f t="shared" ref="P24:S24" si="94">O24+($T24-$O24)/5</f>
        <v>51070178817354.742</v>
      </c>
      <c r="Q24" s="249">
        <f t="shared" si="94"/>
        <v>50865077697606.328</v>
      </c>
      <c r="R24" s="249">
        <f t="shared" si="94"/>
        <v>50659976577857.914</v>
      </c>
      <c r="S24" s="249">
        <f t="shared" si="94"/>
        <v>50454875458109.5</v>
      </c>
      <c r="T24" s="395">
        <f t="shared" si="5"/>
        <v>50249774338361.094</v>
      </c>
      <c r="U24" s="249">
        <f t="shared" ref="U24:AR24" si="95">T24+($AS24-$T24)/30</f>
        <v>50199524564022.734</v>
      </c>
      <c r="V24" s="249">
        <f t="shared" si="95"/>
        <v>50149274789684.375</v>
      </c>
      <c r="W24" s="249">
        <f t="shared" si="95"/>
        <v>50099025015346.016</v>
      </c>
      <c r="X24" s="249">
        <f t="shared" si="95"/>
        <v>50048775241007.656</v>
      </c>
      <c r="Y24" s="249">
        <f t="shared" si="95"/>
        <v>49998525466669.297</v>
      </c>
      <c r="Z24" s="249">
        <f t="shared" si="95"/>
        <v>49948275692330.938</v>
      </c>
      <c r="AA24" s="249">
        <f t="shared" si="95"/>
        <v>49898025917992.578</v>
      </c>
      <c r="AB24" s="249">
        <f t="shared" si="95"/>
        <v>49847776143654.219</v>
      </c>
      <c r="AC24" s="249">
        <f t="shared" si="95"/>
        <v>49797526369315.859</v>
      </c>
      <c r="AD24" s="249">
        <f t="shared" si="95"/>
        <v>49747276594977.5</v>
      </c>
      <c r="AE24" s="249">
        <f t="shared" si="95"/>
        <v>49697026820639.141</v>
      </c>
      <c r="AF24" s="249">
        <f t="shared" si="95"/>
        <v>49646777046300.781</v>
      </c>
      <c r="AG24" s="249">
        <f t="shared" si="95"/>
        <v>49596527271962.422</v>
      </c>
      <c r="AH24" s="249">
        <f t="shared" si="95"/>
        <v>49546277497624.063</v>
      </c>
      <c r="AI24" s="249">
        <f t="shared" si="95"/>
        <v>49496027723285.703</v>
      </c>
      <c r="AJ24" s="249">
        <f t="shared" si="95"/>
        <v>49445777948947.344</v>
      </c>
      <c r="AK24" s="249">
        <f t="shared" si="95"/>
        <v>49395528174608.984</v>
      </c>
      <c r="AL24" s="249">
        <f t="shared" si="95"/>
        <v>49345278400270.625</v>
      </c>
      <c r="AM24" s="249">
        <f t="shared" si="95"/>
        <v>49295028625932.266</v>
      </c>
      <c r="AN24" s="249">
        <f t="shared" si="95"/>
        <v>49244778851593.906</v>
      </c>
      <c r="AO24" s="249">
        <f t="shared" si="95"/>
        <v>49194529077255.547</v>
      </c>
      <c r="AP24" s="249">
        <f t="shared" si="95"/>
        <v>49144279302917.188</v>
      </c>
      <c r="AQ24" s="249">
        <f t="shared" si="95"/>
        <v>49094029528578.828</v>
      </c>
      <c r="AR24" s="249">
        <f t="shared" si="95"/>
        <v>49043779754240.469</v>
      </c>
      <c r="AS24" s="395">
        <f t="shared" si="7"/>
        <v>48742281108210.258</v>
      </c>
      <c r="AV24" s="356">
        <v>2.5000000000000001E-2</v>
      </c>
      <c r="AW24" s="399">
        <v>2.1999999999999999E-2</v>
      </c>
      <c r="AX24" s="56">
        <v>0.02</v>
      </c>
      <c r="AY24" s="243">
        <v>0.03</v>
      </c>
    </row>
    <row r="25" spans="1:51" x14ac:dyDescent="0.2">
      <c r="A25" s="74" t="s">
        <v>9</v>
      </c>
      <c r="B25" s="161" t="s">
        <v>378</v>
      </c>
      <c r="C25" s="161" t="s">
        <v>417</v>
      </c>
      <c r="D25" s="401">
        <f>VLOOKUP($A25,'Energy Use 2019'!$B$64:$L$106,11,0)/VLOOKUP($A25,'Value Added'!$A$2:$L$44,9,0)</f>
        <v>499976954621.54218</v>
      </c>
      <c r="E25" s="401">
        <f>VLOOKUP($A25,'Energy Use 2020'!$B$64:$L$106,11,0)/VLOOKUP($A25,'Value Added'!$A$2:$L$44,10,0)</f>
        <v>466462569511.7038</v>
      </c>
      <c r="F25" s="240">
        <f t="shared" ref="F25:I25" si="96">E25+($J25-$E25)/5</f>
        <v>464130256664.14526</v>
      </c>
      <c r="G25" s="249">
        <f t="shared" si="96"/>
        <v>461797943816.58673</v>
      </c>
      <c r="H25" s="249">
        <f t="shared" si="96"/>
        <v>459465630969.0282</v>
      </c>
      <c r="I25" s="249">
        <f t="shared" si="96"/>
        <v>457133318121.46967</v>
      </c>
      <c r="J25" s="395">
        <f t="shared" si="1"/>
        <v>454801005273.91119</v>
      </c>
      <c r="K25" s="249">
        <f t="shared" ref="K25:N25" si="97">J25+($O25-$J25)/5</f>
        <v>452799880850.70599</v>
      </c>
      <c r="L25" s="249">
        <f t="shared" si="97"/>
        <v>450798756427.50079</v>
      </c>
      <c r="M25" s="249">
        <f t="shared" si="97"/>
        <v>448797632004.29559</v>
      </c>
      <c r="N25" s="249">
        <f t="shared" si="97"/>
        <v>446796507581.09039</v>
      </c>
      <c r="O25" s="395">
        <f t="shared" si="3"/>
        <v>444795383157.88513</v>
      </c>
      <c r="P25" s="249">
        <f t="shared" ref="P25:S25" si="98">O25+($T25-$O25)/5</f>
        <v>443016201625.2536</v>
      </c>
      <c r="Q25" s="249">
        <f t="shared" si="98"/>
        <v>441237020092.62207</v>
      </c>
      <c r="R25" s="249">
        <f t="shared" si="98"/>
        <v>439457838559.99054</v>
      </c>
      <c r="S25" s="249">
        <f t="shared" si="98"/>
        <v>437678657027.35901</v>
      </c>
      <c r="T25" s="395">
        <f t="shared" si="5"/>
        <v>435899475494.72742</v>
      </c>
      <c r="U25" s="249">
        <f t="shared" ref="U25:AR25" si="99">T25+($AS25-$T25)/30</f>
        <v>435463576019.23267</v>
      </c>
      <c r="V25" s="249">
        <f t="shared" si="99"/>
        <v>435027676543.73792</v>
      </c>
      <c r="W25" s="249">
        <f t="shared" si="99"/>
        <v>434591777068.24316</v>
      </c>
      <c r="X25" s="249">
        <f t="shared" si="99"/>
        <v>434155877592.74841</v>
      </c>
      <c r="Y25" s="249">
        <f t="shared" si="99"/>
        <v>433719978117.25366</v>
      </c>
      <c r="Z25" s="249">
        <f t="shared" si="99"/>
        <v>433284078641.75891</v>
      </c>
      <c r="AA25" s="249">
        <f t="shared" si="99"/>
        <v>432848179166.26416</v>
      </c>
      <c r="AB25" s="249">
        <f t="shared" si="99"/>
        <v>432412279690.76941</v>
      </c>
      <c r="AC25" s="249">
        <f t="shared" si="99"/>
        <v>431976380215.27466</v>
      </c>
      <c r="AD25" s="249">
        <f t="shared" si="99"/>
        <v>431540480739.77991</v>
      </c>
      <c r="AE25" s="249">
        <f t="shared" si="99"/>
        <v>431104581264.28516</v>
      </c>
      <c r="AF25" s="249">
        <f t="shared" si="99"/>
        <v>430668681788.79041</v>
      </c>
      <c r="AG25" s="249">
        <f t="shared" si="99"/>
        <v>430232782313.29565</v>
      </c>
      <c r="AH25" s="249">
        <f t="shared" si="99"/>
        <v>429796882837.8009</v>
      </c>
      <c r="AI25" s="249">
        <f t="shared" si="99"/>
        <v>429360983362.30615</v>
      </c>
      <c r="AJ25" s="249">
        <f t="shared" si="99"/>
        <v>428925083886.8114</v>
      </c>
      <c r="AK25" s="249">
        <f t="shared" si="99"/>
        <v>428489184411.31665</v>
      </c>
      <c r="AL25" s="249">
        <f t="shared" si="99"/>
        <v>428053284935.8219</v>
      </c>
      <c r="AM25" s="249">
        <f t="shared" si="99"/>
        <v>427617385460.32715</v>
      </c>
      <c r="AN25" s="249">
        <f t="shared" si="99"/>
        <v>427181485984.8324</v>
      </c>
      <c r="AO25" s="249">
        <f t="shared" si="99"/>
        <v>426745586509.33765</v>
      </c>
      <c r="AP25" s="249">
        <f t="shared" si="99"/>
        <v>426309687033.8429</v>
      </c>
      <c r="AQ25" s="249">
        <f t="shared" si="99"/>
        <v>425873787558.34814</v>
      </c>
      <c r="AR25" s="249">
        <f t="shared" si="99"/>
        <v>425437888082.85339</v>
      </c>
      <c r="AS25" s="395">
        <f t="shared" si="7"/>
        <v>422822491229.88556</v>
      </c>
      <c r="AV25" s="356">
        <v>2.5000000000000001E-2</v>
      </c>
      <c r="AW25" s="399">
        <v>2.1999999999999999E-2</v>
      </c>
      <c r="AX25" s="56">
        <v>0.02</v>
      </c>
      <c r="AY25" s="243">
        <v>0.03</v>
      </c>
    </row>
    <row r="26" spans="1:51" x14ac:dyDescent="0.2">
      <c r="A26" s="74" t="s">
        <v>10</v>
      </c>
      <c r="B26" s="161" t="s">
        <v>378</v>
      </c>
      <c r="C26" s="161" t="s">
        <v>417</v>
      </c>
      <c r="D26" s="401">
        <f>VLOOKUP($A26,'Energy Use 2019'!$B$64:$L$106,11,0)/VLOOKUP($A26,'Value Added'!$A$2:$L$44,9,0)</f>
        <v>566503274250.42627</v>
      </c>
      <c r="E26" s="401">
        <f>VLOOKUP($A26,'Energy Use 2020'!$B$64:$L$106,11,0)/VLOOKUP($A26,'Value Added'!$A$2:$L$44,10,0)</f>
        <v>599045709450.21045</v>
      </c>
      <c r="F26" s="240">
        <f t="shared" ref="F26:I26" si="100">E26+($J26-$E26)/5</f>
        <v>596050480902.95935</v>
      </c>
      <c r="G26" s="249">
        <f t="shared" si="100"/>
        <v>593055252355.70825</v>
      </c>
      <c r="H26" s="249">
        <f t="shared" si="100"/>
        <v>590060023808.45715</v>
      </c>
      <c r="I26" s="249">
        <f t="shared" si="100"/>
        <v>587064795261.20605</v>
      </c>
      <c r="J26" s="395">
        <f t="shared" si="1"/>
        <v>584069566713.9552</v>
      </c>
      <c r="K26" s="249">
        <f t="shared" ref="K26:N26" si="101">J26+($O26-$J26)/5</f>
        <v>581499660620.41382</v>
      </c>
      <c r="L26" s="249">
        <f t="shared" si="101"/>
        <v>578929754526.87244</v>
      </c>
      <c r="M26" s="249">
        <f t="shared" si="101"/>
        <v>576359848433.33105</v>
      </c>
      <c r="N26" s="249">
        <f t="shared" si="101"/>
        <v>573789942339.78967</v>
      </c>
      <c r="O26" s="395">
        <f t="shared" si="3"/>
        <v>571220036246.24817</v>
      </c>
      <c r="P26" s="249">
        <f t="shared" ref="P26:S26" si="102">O26+($T26-$O26)/5</f>
        <v>568935156101.26318</v>
      </c>
      <c r="Q26" s="249">
        <f t="shared" si="102"/>
        <v>566650275956.2782</v>
      </c>
      <c r="R26" s="249">
        <f t="shared" si="102"/>
        <v>564365395811.29321</v>
      </c>
      <c r="S26" s="249">
        <f t="shared" si="102"/>
        <v>562080515666.30823</v>
      </c>
      <c r="T26" s="395">
        <f t="shared" si="5"/>
        <v>559795635521.32324</v>
      </c>
      <c r="U26" s="249">
        <f t="shared" ref="U26:AR26" si="103">T26+($AS26-$T26)/30</f>
        <v>559235839885.80188</v>
      </c>
      <c r="V26" s="249">
        <f t="shared" si="103"/>
        <v>558676044250.28052</v>
      </c>
      <c r="W26" s="249">
        <f t="shared" si="103"/>
        <v>558116248614.75916</v>
      </c>
      <c r="X26" s="249">
        <f t="shared" si="103"/>
        <v>557556452979.23779</v>
      </c>
      <c r="Y26" s="249">
        <f t="shared" si="103"/>
        <v>556996657343.71643</v>
      </c>
      <c r="Z26" s="249">
        <f t="shared" si="103"/>
        <v>556436861708.19507</v>
      </c>
      <c r="AA26" s="249">
        <f t="shared" si="103"/>
        <v>555877066072.67371</v>
      </c>
      <c r="AB26" s="249">
        <f t="shared" si="103"/>
        <v>555317270437.15234</v>
      </c>
      <c r="AC26" s="249">
        <f t="shared" si="103"/>
        <v>554757474801.63098</v>
      </c>
      <c r="AD26" s="249">
        <f t="shared" si="103"/>
        <v>554197679166.10962</v>
      </c>
      <c r="AE26" s="249">
        <f t="shared" si="103"/>
        <v>553637883530.58826</v>
      </c>
      <c r="AF26" s="249">
        <f t="shared" si="103"/>
        <v>553078087895.06689</v>
      </c>
      <c r="AG26" s="249">
        <f t="shared" si="103"/>
        <v>552518292259.54553</v>
      </c>
      <c r="AH26" s="249">
        <f t="shared" si="103"/>
        <v>551958496624.02417</v>
      </c>
      <c r="AI26" s="249">
        <f t="shared" si="103"/>
        <v>551398700988.50281</v>
      </c>
      <c r="AJ26" s="249">
        <f t="shared" si="103"/>
        <v>550838905352.98145</v>
      </c>
      <c r="AK26" s="249">
        <f t="shared" si="103"/>
        <v>550279109717.46008</v>
      </c>
      <c r="AL26" s="249">
        <f t="shared" si="103"/>
        <v>549719314081.93878</v>
      </c>
      <c r="AM26" s="249">
        <f t="shared" si="103"/>
        <v>549159518446.41748</v>
      </c>
      <c r="AN26" s="249">
        <f t="shared" si="103"/>
        <v>548599722810.89618</v>
      </c>
      <c r="AO26" s="249">
        <f t="shared" si="103"/>
        <v>548039927175.37488</v>
      </c>
      <c r="AP26" s="249">
        <f t="shared" si="103"/>
        <v>547480131539.85358</v>
      </c>
      <c r="AQ26" s="249">
        <f t="shared" si="103"/>
        <v>546920335904.33228</v>
      </c>
      <c r="AR26" s="249">
        <f t="shared" si="103"/>
        <v>546360540268.81097</v>
      </c>
      <c r="AS26" s="395">
        <f t="shared" si="7"/>
        <v>543001766455.68353</v>
      </c>
      <c r="AV26" s="356">
        <v>2.5000000000000001E-2</v>
      </c>
      <c r="AW26" s="399">
        <v>2.1999999999999999E-2</v>
      </c>
      <c r="AX26" s="56">
        <v>0.02</v>
      </c>
      <c r="AY26" s="243">
        <v>0.03</v>
      </c>
    </row>
    <row r="27" spans="1:51" x14ac:dyDescent="0.2">
      <c r="A27" s="74" t="s">
        <v>11</v>
      </c>
      <c r="B27" s="161" t="s">
        <v>378</v>
      </c>
      <c r="C27" s="161" t="s">
        <v>417</v>
      </c>
      <c r="D27" s="401">
        <f>VLOOKUP($A27,'Energy Use 2019'!$B$64:$L$106,11,0)/VLOOKUP($A27,'Value Added'!$A$2:$L$44,9,0)</f>
        <v>323497080138.47534</v>
      </c>
      <c r="E27" s="401">
        <f>VLOOKUP($A27,'Energy Use 2020'!$B$64:$L$106,11,0)/VLOOKUP($A27,'Value Added'!$A$2:$L$44,10,0)</f>
        <v>311988478043.90851</v>
      </c>
      <c r="F27" s="240">
        <f t="shared" ref="F27:I27" si="104">E27+($J27-$E27)/5</f>
        <v>310428535653.68896</v>
      </c>
      <c r="G27" s="249">
        <f t="shared" si="104"/>
        <v>308868593263.46942</v>
      </c>
      <c r="H27" s="249">
        <f t="shared" si="104"/>
        <v>307308650873.24988</v>
      </c>
      <c r="I27" s="249">
        <f t="shared" si="104"/>
        <v>305748708483.03033</v>
      </c>
      <c r="J27" s="395">
        <f t="shared" si="1"/>
        <v>304188766092.81079</v>
      </c>
      <c r="K27" s="249">
        <f t="shared" ref="K27:N27" si="105">J27+($O27-$J27)/5</f>
        <v>302850335522.00244</v>
      </c>
      <c r="L27" s="249">
        <f t="shared" si="105"/>
        <v>301511904951.19409</v>
      </c>
      <c r="M27" s="249">
        <f t="shared" si="105"/>
        <v>300173474380.38574</v>
      </c>
      <c r="N27" s="249">
        <f t="shared" si="105"/>
        <v>298835043809.57739</v>
      </c>
      <c r="O27" s="395">
        <f t="shared" si="3"/>
        <v>297496613238.76892</v>
      </c>
      <c r="P27" s="249">
        <f t="shared" ref="P27:S27" si="106">O27+($T27-$O27)/5</f>
        <v>296306626785.81384</v>
      </c>
      <c r="Q27" s="249">
        <f t="shared" si="106"/>
        <v>295116640332.85876</v>
      </c>
      <c r="R27" s="249">
        <f t="shared" si="106"/>
        <v>293926653879.90369</v>
      </c>
      <c r="S27" s="249">
        <f t="shared" si="106"/>
        <v>292736667426.94861</v>
      </c>
      <c r="T27" s="395">
        <f t="shared" si="5"/>
        <v>291546680973.99353</v>
      </c>
      <c r="U27" s="249">
        <f t="shared" ref="U27:AR27" si="107">T27+($AS27-$T27)/30</f>
        <v>291255134293.01953</v>
      </c>
      <c r="V27" s="249">
        <f t="shared" si="107"/>
        <v>290963587612.04553</v>
      </c>
      <c r="W27" s="249">
        <f t="shared" si="107"/>
        <v>290672040931.07153</v>
      </c>
      <c r="X27" s="249">
        <f t="shared" si="107"/>
        <v>290380494250.09753</v>
      </c>
      <c r="Y27" s="249">
        <f t="shared" si="107"/>
        <v>290088947569.12354</v>
      </c>
      <c r="Z27" s="249">
        <f t="shared" si="107"/>
        <v>289797400888.14954</v>
      </c>
      <c r="AA27" s="249">
        <f t="shared" si="107"/>
        <v>289505854207.17554</v>
      </c>
      <c r="AB27" s="249">
        <f t="shared" si="107"/>
        <v>289214307526.20154</v>
      </c>
      <c r="AC27" s="249">
        <f t="shared" si="107"/>
        <v>288922760845.22754</v>
      </c>
      <c r="AD27" s="249">
        <f t="shared" si="107"/>
        <v>288631214164.25354</v>
      </c>
      <c r="AE27" s="249">
        <f t="shared" si="107"/>
        <v>288339667483.27954</v>
      </c>
      <c r="AF27" s="249">
        <f t="shared" si="107"/>
        <v>288048120802.30554</v>
      </c>
      <c r="AG27" s="249">
        <f t="shared" si="107"/>
        <v>287756574121.33154</v>
      </c>
      <c r="AH27" s="249">
        <f t="shared" si="107"/>
        <v>287465027440.35754</v>
      </c>
      <c r="AI27" s="249">
        <f t="shared" si="107"/>
        <v>287173480759.38354</v>
      </c>
      <c r="AJ27" s="249">
        <f t="shared" si="107"/>
        <v>286881934078.40955</v>
      </c>
      <c r="AK27" s="249">
        <f t="shared" si="107"/>
        <v>286590387397.43555</v>
      </c>
      <c r="AL27" s="249">
        <f t="shared" si="107"/>
        <v>286298840716.46155</v>
      </c>
      <c r="AM27" s="249">
        <f t="shared" si="107"/>
        <v>286007294035.48755</v>
      </c>
      <c r="AN27" s="249">
        <f t="shared" si="107"/>
        <v>285715747354.51355</v>
      </c>
      <c r="AO27" s="249">
        <f t="shared" si="107"/>
        <v>285424200673.53955</v>
      </c>
      <c r="AP27" s="249">
        <f t="shared" si="107"/>
        <v>285132653992.56555</v>
      </c>
      <c r="AQ27" s="249">
        <f t="shared" si="107"/>
        <v>284841107311.59155</v>
      </c>
      <c r="AR27" s="249">
        <f t="shared" si="107"/>
        <v>284549560630.61755</v>
      </c>
      <c r="AS27" s="395">
        <f t="shared" si="7"/>
        <v>282800280544.77374</v>
      </c>
      <c r="AV27" s="356">
        <v>2.5000000000000001E-2</v>
      </c>
      <c r="AW27" s="399">
        <v>2.1999999999999999E-2</v>
      </c>
      <c r="AX27" s="56">
        <v>0.02</v>
      </c>
      <c r="AY27" s="243">
        <v>0.03</v>
      </c>
    </row>
    <row r="28" spans="1:51" x14ac:dyDescent="0.2">
      <c r="A28" s="74" t="s">
        <v>12</v>
      </c>
      <c r="B28" s="161" t="s">
        <v>378</v>
      </c>
      <c r="C28" s="161" t="s">
        <v>417</v>
      </c>
      <c r="D28" s="401">
        <f>VLOOKUP($A28,'Energy Use 2019'!$B$64:$L$106,11,0)/VLOOKUP($A28,'Value Added'!$A$2:$L$44,9,0)</f>
        <v>25304857777.26907</v>
      </c>
      <c r="E28" s="401">
        <f>VLOOKUP($A28,'Energy Use 2020'!$B$64:$L$106,11,0)/VLOOKUP($A28,'Value Added'!$A$2:$L$44,10,0)</f>
        <v>23432714397.616463</v>
      </c>
      <c r="F28" s="240">
        <f t="shared" ref="F28:I28" si="108">E28+($J28-$E28)/5</f>
        <v>23315550825.62838</v>
      </c>
      <c r="G28" s="249">
        <f t="shared" si="108"/>
        <v>23198387253.640297</v>
      </c>
      <c r="H28" s="249">
        <f t="shared" si="108"/>
        <v>23081223681.652214</v>
      </c>
      <c r="I28" s="249">
        <f t="shared" si="108"/>
        <v>22964060109.664131</v>
      </c>
      <c r="J28" s="395">
        <f t="shared" si="1"/>
        <v>22846896537.676052</v>
      </c>
      <c r="K28" s="249">
        <f t="shared" ref="K28:N28" si="109">J28+($O28-$J28)/5</f>
        <v>22746370192.910278</v>
      </c>
      <c r="L28" s="249">
        <f t="shared" si="109"/>
        <v>22645843848.144505</v>
      </c>
      <c r="M28" s="249">
        <f t="shared" si="109"/>
        <v>22545317503.378731</v>
      </c>
      <c r="N28" s="249">
        <f t="shared" si="109"/>
        <v>22444791158.612957</v>
      </c>
      <c r="O28" s="395">
        <f t="shared" si="3"/>
        <v>22344264813.847179</v>
      </c>
      <c r="P28" s="249">
        <f t="shared" ref="P28:S28" si="110">O28+($T28-$O28)/5</f>
        <v>22254887754.591789</v>
      </c>
      <c r="Q28" s="249">
        <f t="shared" si="110"/>
        <v>22165510695.336399</v>
      </c>
      <c r="R28" s="249">
        <f t="shared" si="110"/>
        <v>22076133636.081009</v>
      </c>
      <c r="S28" s="249">
        <f t="shared" si="110"/>
        <v>21986756576.825619</v>
      </c>
      <c r="T28" s="395">
        <f t="shared" si="5"/>
        <v>21897379517.570236</v>
      </c>
      <c r="U28" s="249">
        <f t="shared" ref="U28:AR28" si="111">T28+($AS28-$T28)/30</f>
        <v>21875482138.052666</v>
      </c>
      <c r="V28" s="249">
        <f t="shared" si="111"/>
        <v>21853584758.535095</v>
      </c>
      <c r="W28" s="249">
        <f t="shared" si="111"/>
        <v>21831687379.017525</v>
      </c>
      <c r="X28" s="249">
        <f t="shared" si="111"/>
        <v>21809789999.499954</v>
      </c>
      <c r="Y28" s="249">
        <f t="shared" si="111"/>
        <v>21787892619.982384</v>
      </c>
      <c r="Z28" s="249">
        <f t="shared" si="111"/>
        <v>21765995240.464813</v>
      </c>
      <c r="AA28" s="249">
        <f t="shared" si="111"/>
        <v>21744097860.947243</v>
      </c>
      <c r="AB28" s="249">
        <f t="shared" si="111"/>
        <v>21722200481.429672</v>
      </c>
      <c r="AC28" s="249">
        <f t="shared" si="111"/>
        <v>21700303101.912102</v>
      </c>
      <c r="AD28" s="249">
        <f t="shared" si="111"/>
        <v>21678405722.394531</v>
      </c>
      <c r="AE28" s="249">
        <f t="shared" si="111"/>
        <v>21656508342.876961</v>
      </c>
      <c r="AF28" s="249">
        <f t="shared" si="111"/>
        <v>21634610963.35939</v>
      </c>
      <c r="AG28" s="249">
        <f t="shared" si="111"/>
        <v>21612713583.84182</v>
      </c>
      <c r="AH28" s="249">
        <f t="shared" si="111"/>
        <v>21590816204.324249</v>
      </c>
      <c r="AI28" s="249">
        <f t="shared" si="111"/>
        <v>21568918824.806679</v>
      </c>
      <c r="AJ28" s="249">
        <f t="shared" si="111"/>
        <v>21547021445.289108</v>
      </c>
      <c r="AK28" s="249">
        <f t="shared" si="111"/>
        <v>21525124065.771538</v>
      </c>
      <c r="AL28" s="249">
        <f t="shared" si="111"/>
        <v>21503226686.253967</v>
      </c>
      <c r="AM28" s="249">
        <f t="shared" si="111"/>
        <v>21481329306.736397</v>
      </c>
      <c r="AN28" s="249">
        <f t="shared" si="111"/>
        <v>21459431927.218826</v>
      </c>
      <c r="AO28" s="249">
        <f t="shared" si="111"/>
        <v>21437534547.701256</v>
      </c>
      <c r="AP28" s="249">
        <f t="shared" si="111"/>
        <v>21415637168.183685</v>
      </c>
      <c r="AQ28" s="249">
        <f t="shared" si="111"/>
        <v>21393739788.666115</v>
      </c>
      <c r="AR28" s="249">
        <f t="shared" si="111"/>
        <v>21371842409.148544</v>
      </c>
      <c r="AS28" s="395">
        <f t="shared" si="7"/>
        <v>21240458132.043129</v>
      </c>
      <c r="AV28" s="356">
        <v>2.5000000000000001E-2</v>
      </c>
      <c r="AW28" s="399">
        <v>2.1999999999999999E-2</v>
      </c>
      <c r="AX28" s="56">
        <v>0.02</v>
      </c>
      <c r="AY28" s="243">
        <v>0.03</v>
      </c>
    </row>
    <row r="29" spans="1:51" x14ac:dyDescent="0.2">
      <c r="A29" s="74" t="s">
        <v>13</v>
      </c>
      <c r="B29" s="161" t="s">
        <v>378</v>
      </c>
      <c r="C29" s="161" t="s">
        <v>417</v>
      </c>
      <c r="D29" s="401">
        <f>VLOOKUP($A29,'Energy Use 2019'!$B$64:$L$106,11,0)/VLOOKUP($A29,'Value Added'!$A$2:$L$44,9,0)</f>
        <v>1056199254450.9102</v>
      </c>
      <c r="E29" s="401">
        <f>VLOOKUP($A29,'Energy Use 2020'!$B$64:$L$106,11,0)/VLOOKUP($A29,'Value Added'!$A$2:$L$44,10,0)</f>
        <v>1034644536296.3116</v>
      </c>
      <c r="F29" s="240">
        <f t="shared" ref="F29:I29" si="112">E29+($J29-$E29)/5</f>
        <v>1029471313614.8301</v>
      </c>
      <c r="G29" s="249">
        <f t="shared" si="112"/>
        <v>1024298090933.3485</v>
      </c>
      <c r="H29" s="249">
        <f t="shared" si="112"/>
        <v>1019124868251.8669</v>
      </c>
      <c r="I29" s="249">
        <f t="shared" si="112"/>
        <v>1013951645570.3854</v>
      </c>
      <c r="J29" s="395">
        <f t="shared" si="1"/>
        <v>1008778422888.9038</v>
      </c>
      <c r="K29" s="249">
        <f t="shared" ref="K29:N29" si="113">J29+($O29-$J29)/5</f>
        <v>1004339797828.1926</v>
      </c>
      <c r="L29" s="249">
        <f t="shared" si="113"/>
        <v>999901172767.48145</v>
      </c>
      <c r="M29" s="249">
        <f t="shared" si="113"/>
        <v>995462547706.77026</v>
      </c>
      <c r="N29" s="249">
        <f t="shared" si="113"/>
        <v>991023922646.05908</v>
      </c>
      <c r="O29" s="395">
        <f t="shared" si="3"/>
        <v>986585297585.3479</v>
      </c>
      <c r="P29" s="249">
        <f t="shared" ref="P29:S29" si="114">O29+($T29-$O29)/5</f>
        <v>982638956395.00647</v>
      </c>
      <c r="Q29" s="249">
        <f t="shared" si="114"/>
        <v>978692615204.66504</v>
      </c>
      <c r="R29" s="249">
        <f t="shared" si="114"/>
        <v>974746274014.32361</v>
      </c>
      <c r="S29" s="249">
        <f t="shared" si="114"/>
        <v>970799932823.98218</v>
      </c>
      <c r="T29" s="395">
        <f t="shared" si="5"/>
        <v>966853591633.64087</v>
      </c>
      <c r="U29" s="249">
        <f t="shared" ref="U29:AR29" si="115">T29+($AS29-$T29)/30</f>
        <v>965886738042.0072</v>
      </c>
      <c r="V29" s="249">
        <f t="shared" si="115"/>
        <v>964919884450.37354</v>
      </c>
      <c r="W29" s="249">
        <f t="shared" si="115"/>
        <v>963953030858.73987</v>
      </c>
      <c r="X29" s="249">
        <f t="shared" si="115"/>
        <v>962986177267.1062</v>
      </c>
      <c r="Y29" s="249">
        <f t="shared" si="115"/>
        <v>962019323675.47253</v>
      </c>
      <c r="Z29" s="249">
        <f t="shared" si="115"/>
        <v>961052470083.83887</v>
      </c>
      <c r="AA29" s="249">
        <f t="shared" si="115"/>
        <v>960085616492.2052</v>
      </c>
      <c r="AB29" s="249">
        <f t="shared" si="115"/>
        <v>959118762900.57153</v>
      </c>
      <c r="AC29" s="249">
        <f t="shared" si="115"/>
        <v>958151909308.93787</v>
      </c>
      <c r="AD29" s="249">
        <f t="shared" si="115"/>
        <v>957185055717.3042</v>
      </c>
      <c r="AE29" s="249">
        <f t="shared" si="115"/>
        <v>956218202125.67053</v>
      </c>
      <c r="AF29" s="249">
        <f t="shared" si="115"/>
        <v>955251348534.03687</v>
      </c>
      <c r="AG29" s="249">
        <f t="shared" si="115"/>
        <v>954284494942.4032</v>
      </c>
      <c r="AH29" s="249">
        <f t="shared" si="115"/>
        <v>953317641350.76953</v>
      </c>
      <c r="AI29" s="249">
        <f t="shared" si="115"/>
        <v>952350787759.13586</v>
      </c>
      <c r="AJ29" s="249">
        <f t="shared" si="115"/>
        <v>951383934167.5022</v>
      </c>
      <c r="AK29" s="249">
        <f t="shared" si="115"/>
        <v>950417080575.86853</v>
      </c>
      <c r="AL29" s="249">
        <f t="shared" si="115"/>
        <v>949450226984.23486</v>
      </c>
      <c r="AM29" s="249">
        <f t="shared" si="115"/>
        <v>948483373392.6012</v>
      </c>
      <c r="AN29" s="249">
        <f t="shared" si="115"/>
        <v>947516519800.96753</v>
      </c>
      <c r="AO29" s="249">
        <f t="shared" si="115"/>
        <v>946549666209.33386</v>
      </c>
      <c r="AP29" s="249">
        <f t="shared" si="115"/>
        <v>945582812617.7002</v>
      </c>
      <c r="AQ29" s="249">
        <f t="shared" si="115"/>
        <v>944615959026.06653</v>
      </c>
      <c r="AR29" s="249">
        <f t="shared" si="115"/>
        <v>943649105434.43286</v>
      </c>
      <c r="AS29" s="395">
        <f t="shared" si="7"/>
        <v>937847983884.63159</v>
      </c>
      <c r="AV29" s="356">
        <v>2.5000000000000001E-2</v>
      </c>
      <c r="AW29" s="399">
        <v>2.1999999999999999E-2</v>
      </c>
      <c r="AX29" s="56">
        <v>0.02</v>
      </c>
      <c r="AY29" s="243">
        <v>0.03</v>
      </c>
    </row>
    <row r="30" spans="1:51" x14ac:dyDescent="0.2">
      <c r="A30" s="74" t="s">
        <v>14</v>
      </c>
      <c r="B30" s="161" t="s">
        <v>378</v>
      </c>
      <c r="C30" s="161" t="s">
        <v>417</v>
      </c>
      <c r="D30" s="401">
        <f>VLOOKUP($A30,'Energy Use 2019'!$B$64:$L$106,11,0)/VLOOKUP($A30,'Value Added'!$A$2:$L$44,9,0)</f>
        <v>188302927328.38055</v>
      </c>
      <c r="E30" s="401">
        <f>VLOOKUP($A30,'Energy Use 2020'!$B$64:$L$106,11,0)/VLOOKUP($A30,'Value Added'!$A$2:$L$44,10,0)</f>
        <v>202501859556.88348</v>
      </c>
      <c r="F30" s="240">
        <f t="shared" ref="F30:I30" si="116">E30+($J30-$E30)/5</f>
        <v>201489350259.09906</v>
      </c>
      <c r="G30" s="249">
        <f t="shared" si="116"/>
        <v>200476840961.31464</v>
      </c>
      <c r="H30" s="249">
        <f t="shared" si="116"/>
        <v>199464331663.53021</v>
      </c>
      <c r="I30" s="249">
        <f t="shared" si="116"/>
        <v>198451822365.74579</v>
      </c>
      <c r="J30" s="395">
        <f t="shared" si="1"/>
        <v>197439313067.9614</v>
      </c>
      <c r="K30" s="249">
        <f t="shared" ref="K30:N30" si="117">J30+($O30-$J30)/5</f>
        <v>196570580090.46237</v>
      </c>
      <c r="L30" s="249">
        <f t="shared" si="117"/>
        <v>195701847112.96335</v>
      </c>
      <c r="M30" s="249">
        <f t="shared" si="117"/>
        <v>194833114135.46432</v>
      </c>
      <c r="N30" s="249">
        <f t="shared" si="117"/>
        <v>193964381157.9653</v>
      </c>
      <c r="O30" s="395">
        <f t="shared" si="3"/>
        <v>193095648180.46625</v>
      </c>
      <c r="P30" s="249">
        <f t="shared" ref="P30:S30" si="118">O30+($T30-$O30)/5</f>
        <v>192323265587.74438</v>
      </c>
      <c r="Q30" s="249">
        <f t="shared" si="118"/>
        <v>191550882995.02252</v>
      </c>
      <c r="R30" s="249">
        <f t="shared" si="118"/>
        <v>190778500402.30066</v>
      </c>
      <c r="S30" s="249">
        <f t="shared" si="118"/>
        <v>190006117809.5788</v>
      </c>
      <c r="T30" s="395">
        <f t="shared" si="5"/>
        <v>189233735216.85693</v>
      </c>
      <c r="U30" s="249">
        <f t="shared" ref="U30:AR30" si="119">T30+($AS30-$T30)/30</f>
        <v>189044501481.64008</v>
      </c>
      <c r="V30" s="249">
        <f t="shared" si="119"/>
        <v>188855267746.42322</v>
      </c>
      <c r="W30" s="249">
        <f t="shared" si="119"/>
        <v>188666034011.20636</v>
      </c>
      <c r="X30" s="249">
        <f t="shared" si="119"/>
        <v>188476800275.9895</v>
      </c>
      <c r="Y30" s="249">
        <f t="shared" si="119"/>
        <v>188287566540.77264</v>
      </c>
      <c r="Z30" s="249">
        <f t="shared" si="119"/>
        <v>188098332805.55579</v>
      </c>
      <c r="AA30" s="249">
        <f t="shared" si="119"/>
        <v>187909099070.33893</v>
      </c>
      <c r="AB30" s="249">
        <f t="shared" si="119"/>
        <v>187719865335.12207</v>
      </c>
      <c r="AC30" s="249">
        <f t="shared" si="119"/>
        <v>187530631599.90521</v>
      </c>
      <c r="AD30" s="249">
        <f t="shared" si="119"/>
        <v>187341397864.68835</v>
      </c>
      <c r="AE30" s="249">
        <f t="shared" si="119"/>
        <v>187152164129.4715</v>
      </c>
      <c r="AF30" s="249">
        <f t="shared" si="119"/>
        <v>186962930394.25464</v>
      </c>
      <c r="AG30" s="249">
        <f t="shared" si="119"/>
        <v>186773696659.03778</v>
      </c>
      <c r="AH30" s="249">
        <f t="shared" si="119"/>
        <v>186584462923.82092</v>
      </c>
      <c r="AI30" s="249">
        <f t="shared" si="119"/>
        <v>186395229188.60406</v>
      </c>
      <c r="AJ30" s="249">
        <f t="shared" si="119"/>
        <v>186205995453.38721</v>
      </c>
      <c r="AK30" s="249">
        <f t="shared" si="119"/>
        <v>186016761718.17035</v>
      </c>
      <c r="AL30" s="249">
        <f t="shared" si="119"/>
        <v>185827527982.95349</v>
      </c>
      <c r="AM30" s="249">
        <f t="shared" si="119"/>
        <v>185638294247.73663</v>
      </c>
      <c r="AN30" s="249">
        <f t="shared" si="119"/>
        <v>185449060512.51978</v>
      </c>
      <c r="AO30" s="249">
        <f t="shared" si="119"/>
        <v>185259826777.30292</v>
      </c>
      <c r="AP30" s="249">
        <f t="shared" si="119"/>
        <v>185070593042.08606</v>
      </c>
      <c r="AQ30" s="249">
        <f t="shared" si="119"/>
        <v>184881359306.8692</v>
      </c>
      <c r="AR30" s="249">
        <f t="shared" si="119"/>
        <v>184692125571.65234</v>
      </c>
      <c r="AS30" s="395">
        <f t="shared" si="7"/>
        <v>183556723160.35123</v>
      </c>
      <c r="AV30" s="356">
        <v>2.5000000000000001E-2</v>
      </c>
      <c r="AW30" s="399">
        <v>2.1999999999999999E-2</v>
      </c>
      <c r="AX30" s="56">
        <v>0.02</v>
      </c>
      <c r="AY30" s="243">
        <v>0.03</v>
      </c>
    </row>
    <row r="31" spans="1:51" x14ac:dyDescent="0.2">
      <c r="A31" s="74" t="s">
        <v>15</v>
      </c>
      <c r="B31" s="161" t="s">
        <v>378</v>
      </c>
      <c r="C31" s="161" t="s">
        <v>417</v>
      </c>
      <c r="D31" s="401">
        <f>VLOOKUP($A31,'Energy Use 2019'!$B$64:$L$106,11,0)/VLOOKUP($A31,'Value Added'!$A$2:$L$44,9,0)</f>
        <v>150534280398.39713</v>
      </c>
      <c r="E31" s="401">
        <f>VLOOKUP($A31,'Energy Use 2020'!$B$64:$L$106,11,0)/VLOOKUP($A31,'Value Added'!$A$2:$L$44,10,0)</f>
        <v>163685533781.34848</v>
      </c>
      <c r="F31" s="240">
        <f t="shared" ref="F31:I31" si="120">E31+($J31-$E31)/5</f>
        <v>162867106112.44174</v>
      </c>
      <c r="G31" s="249">
        <f t="shared" si="120"/>
        <v>162048678443.535</v>
      </c>
      <c r="H31" s="249">
        <f t="shared" si="120"/>
        <v>161230250774.62827</v>
      </c>
      <c r="I31" s="249">
        <f t="shared" si="120"/>
        <v>160411823105.72153</v>
      </c>
      <c r="J31" s="395">
        <f t="shared" si="1"/>
        <v>159593395436.81476</v>
      </c>
      <c r="K31" s="249">
        <f t="shared" ref="K31:N31" si="121">J31+($O31-$J31)/5</f>
        <v>158891184496.89276</v>
      </c>
      <c r="L31" s="249">
        <f t="shared" si="121"/>
        <v>158188973556.97076</v>
      </c>
      <c r="M31" s="249">
        <f t="shared" si="121"/>
        <v>157486762617.04877</v>
      </c>
      <c r="N31" s="249">
        <f t="shared" si="121"/>
        <v>156784551677.12677</v>
      </c>
      <c r="O31" s="395">
        <f t="shared" si="3"/>
        <v>156082340737.20483</v>
      </c>
      <c r="P31" s="249">
        <f t="shared" ref="P31:S31" si="122">O31+($T31-$O31)/5</f>
        <v>155458011374.25601</v>
      </c>
      <c r="Q31" s="249">
        <f t="shared" si="122"/>
        <v>154833682011.30719</v>
      </c>
      <c r="R31" s="249">
        <f t="shared" si="122"/>
        <v>154209352648.35837</v>
      </c>
      <c r="S31" s="249">
        <f t="shared" si="122"/>
        <v>153585023285.40955</v>
      </c>
      <c r="T31" s="395">
        <f t="shared" si="5"/>
        <v>152960693922.46072</v>
      </c>
      <c r="U31" s="249">
        <f t="shared" ref="U31:AR31" si="123">T31+($AS31-$T31)/30</f>
        <v>152807733228.53827</v>
      </c>
      <c r="V31" s="249">
        <f t="shared" si="123"/>
        <v>152654772534.61581</v>
      </c>
      <c r="W31" s="249">
        <f t="shared" si="123"/>
        <v>152501811840.69336</v>
      </c>
      <c r="X31" s="249">
        <f t="shared" si="123"/>
        <v>152348851146.7709</v>
      </c>
      <c r="Y31" s="249">
        <f t="shared" si="123"/>
        <v>152195890452.84845</v>
      </c>
      <c r="Z31" s="249">
        <f t="shared" si="123"/>
        <v>152042929758.92599</v>
      </c>
      <c r="AA31" s="249">
        <f t="shared" si="123"/>
        <v>151889969065.00354</v>
      </c>
      <c r="AB31" s="249">
        <f t="shared" si="123"/>
        <v>151737008371.08109</v>
      </c>
      <c r="AC31" s="249">
        <f t="shared" si="123"/>
        <v>151584047677.15863</v>
      </c>
      <c r="AD31" s="249">
        <f t="shared" si="123"/>
        <v>151431086983.23618</v>
      </c>
      <c r="AE31" s="249">
        <f t="shared" si="123"/>
        <v>151278126289.31372</v>
      </c>
      <c r="AF31" s="249">
        <f t="shared" si="123"/>
        <v>151125165595.39127</v>
      </c>
      <c r="AG31" s="249">
        <f t="shared" si="123"/>
        <v>150972204901.46881</v>
      </c>
      <c r="AH31" s="249">
        <f t="shared" si="123"/>
        <v>150819244207.54636</v>
      </c>
      <c r="AI31" s="249">
        <f t="shared" si="123"/>
        <v>150666283513.6239</v>
      </c>
      <c r="AJ31" s="249">
        <f t="shared" si="123"/>
        <v>150513322819.70145</v>
      </c>
      <c r="AK31" s="249">
        <f t="shared" si="123"/>
        <v>150360362125.77899</v>
      </c>
      <c r="AL31" s="249">
        <f t="shared" si="123"/>
        <v>150207401431.85654</v>
      </c>
      <c r="AM31" s="249">
        <f t="shared" si="123"/>
        <v>150054440737.93408</v>
      </c>
      <c r="AN31" s="249">
        <f t="shared" si="123"/>
        <v>149901480044.01163</v>
      </c>
      <c r="AO31" s="249">
        <f t="shared" si="123"/>
        <v>149748519350.08917</v>
      </c>
      <c r="AP31" s="249">
        <f t="shared" si="123"/>
        <v>149595558656.16672</v>
      </c>
      <c r="AQ31" s="249">
        <f t="shared" si="123"/>
        <v>149442597962.24426</v>
      </c>
      <c r="AR31" s="249">
        <f t="shared" si="123"/>
        <v>149289637268.32181</v>
      </c>
      <c r="AS31" s="395">
        <f t="shared" si="7"/>
        <v>148371873104.7869</v>
      </c>
      <c r="AV31" s="356">
        <v>2.5000000000000001E-2</v>
      </c>
      <c r="AW31" s="399">
        <v>2.1999999999999999E-2</v>
      </c>
      <c r="AX31" s="56">
        <v>0.02</v>
      </c>
      <c r="AY31" s="243">
        <v>0.03</v>
      </c>
    </row>
    <row r="32" spans="1:51" x14ac:dyDescent="0.2">
      <c r="A32" s="74" t="s">
        <v>317</v>
      </c>
      <c r="B32" s="161" t="s">
        <v>378</v>
      </c>
      <c r="C32" s="161" t="s">
        <v>417</v>
      </c>
      <c r="D32" s="401">
        <f>VLOOKUP($A32,'Energy Use 2019'!$B$64:$L$106,11,0)/VLOOKUP($A32,'Value Added'!$A$2:$L$44,9,0)</f>
        <v>396456827290.25421</v>
      </c>
      <c r="E32" s="401">
        <f>VLOOKUP($A32,'Energy Use 2020'!$B$64:$L$106,11,0)/VLOOKUP($A32,'Value Added'!$A$2:$L$44,10,0)</f>
        <v>397655545787.2738</v>
      </c>
      <c r="F32" s="240">
        <f t="shared" ref="F32:I32" si="124">E32+($J32-$E32)/5</f>
        <v>395667268058.33746</v>
      </c>
      <c r="G32" s="249">
        <f t="shared" si="124"/>
        <v>393678990329.40112</v>
      </c>
      <c r="H32" s="249">
        <f t="shared" si="124"/>
        <v>391690712600.46478</v>
      </c>
      <c r="I32" s="249">
        <f t="shared" si="124"/>
        <v>389702434871.52844</v>
      </c>
      <c r="J32" s="395">
        <f t="shared" si="1"/>
        <v>387714157142.59198</v>
      </c>
      <c r="K32" s="249">
        <f t="shared" ref="K32:N32" si="125">J32+($O32-$J32)/5</f>
        <v>386008214851.16455</v>
      </c>
      <c r="L32" s="249">
        <f t="shared" si="125"/>
        <v>384302272559.73712</v>
      </c>
      <c r="M32" s="249">
        <f t="shared" si="125"/>
        <v>382596330268.30969</v>
      </c>
      <c r="N32" s="249">
        <f t="shared" si="125"/>
        <v>380890387976.88226</v>
      </c>
      <c r="O32" s="395">
        <f t="shared" si="3"/>
        <v>379184445685.45496</v>
      </c>
      <c r="P32" s="249">
        <f t="shared" ref="P32:S32" si="126">O32+($T32-$O32)/5</f>
        <v>377667707902.71313</v>
      </c>
      <c r="Q32" s="249">
        <f t="shared" si="126"/>
        <v>376150970119.97131</v>
      </c>
      <c r="R32" s="249">
        <f t="shared" si="126"/>
        <v>374634232337.22949</v>
      </c>
      <c r="S32" s="249">
        <f t="shared" si="126"/>
        <v>373117494554.48767</v>
      </c>
      <c r="T32" s="395">
        <f t="shared" si="5"/>
        <v>371600756771.74585</v>
      </c>
      <c r="U32" s="249">
        <f t="shared" ref="U32:AR32" si="127">T32+($AS32-$T32)/30</f>
        <v>371229156014.97412</v>
      </c>
      <c r="V32" s="249">
        <f t="shared" si="127"/>
        <v>370857555258.20239</v>
      </c>
      <c r="W32" s="249">
        <f t="shared" si="127"/>
        <v>370485954501.43066</v>
      </c>
      <c r="X32" s="249">
        <f t="shared" si="127"/>
        <v>370114353744.65894</v>
      </c>
      <c r="Y32" s="249">
        <f t="shared" si="127"/>
        <v>369742752987.88721</v>
      </c>
      <c r="Z32" s="249">
        <f t="shared" si="127"/>
        <v>369371152231.11548</v>
      </c>
      <c r="AA32" s="249">
        <f t="shared" si="127"/>
        <v>368999551474.34375</v>
      </c>
      <c r="AB32" s="249">
        <f t="shared" si="127"/>
        <v>368627950717.57202</v>
      </c>
      <c r="AC32" s="249">
        <f t="shared" si="127"/>
        <v>368256349960.80029</v>
      </c>
      <c r="AD32" s="249">
        <f t="shared" si="127"/>
        <v>367884749204.02856</v>
      </c>
      <c r="AE32" s="249">
        <f t="shared" si="127"/>
        <v>367513148447.25684</v>
      </c>
      <c r="AF32" s="249">
        <f t="shared" si="127"/>
        <v>367141547690.48511</v>
      </c>
      <c r="AG32" s="249">
        <f t="shared" si="127"/>
        <v>366769946933.71338</v>
      </c>
      <c r="AH32" s="249">
        <f t="shared" si="127"/>
        <v>366398346176.94165</v>
      </c>
      <c r="AI32" s="249">
        <f t="shared" si="127"/>
        <v>366026745420.16992</v>
      </c>
      <c r="AJ32" s="249">
        <f t="shared" si="127"/>
        <v>365655144663.39819</v>
      </c>
      <c r="AK32" s="249">
        <f t="shared" si="127"/>
        <v>365283543906.62646</v>
      </c>
      <c r="AL32" s="249">
        <f t="shared" si="127"/>
        <v>364911943149.85474</v>
      </c>
      <c r="AM32" s="249">
        <f t="shared" si="127"/>
        <v>364540342393.08301</v>
      </c>
      <c r="AN32" s="249">
        <f t="shared" si="127"/>
        <v>364168741636.31128</v>
      </c>
      <c r="AO32" s="249">
        <f t="shared" si="127"/>
        <v>363797140879.53955</v>
      </c>
      <c r="AP32" s="249">
        <f t="shared" si="127"/>
        <v>363425540122.76782</v>
      </c>
      <c r="AQ32" s="249">
        <f t="shared" si="127"/>
        <v>363053939365.99609</v>
      </c>
      <c r="AR32" s="249">
        <f t="shared" si="127"/>
        <v>362682338609.22437</v>
      </c>
      <c r="AS32" s="395">
        <f t="shared" si="7"/>
        <v>360452734068.59344</v>
      </c>
      <c r="AV32" s="356">
        <v>2.5000000000000001E-2</v>
      </c>
      <c r="AW32" s="399">
        <v>2.1999999999999999E-2</v>
      </c>
      <c r="AX32" s="56">
        <v>0.02</v>
      </c>
      <c r="AY32" s="243">
        <v>0.03</v>
      </c>
    </row>
    <row r="33" spans="1:51" x14ac:dyDescent="0.2">
      <c r="A33" s="74" t="s">
        <v>17</v>
      </c>
      <c r="B33" s="161" t="s">
        <v>378</v>
      </c>
      <c r="C33" s="161" t="s">
        <v>417</v>
      </c>
      <c r="D33" s="401">
        <f>VLOOKUP($A33,'Energy Use 2019'!$B$64:$L$106,11,0)/VLOOKUP($A33,'Value Added'!$A$2:$L$44,9,0)</f>
        <v>201425392616.67355</v>
      </c>
      <c r="E33" s="401">
        <f>VLOOKUP($A33,'Energy Use 2020'!$B$64:$L$106,11,0)/VLOOKUP($A33,'Value Added'!$A$2:$L$44,10,0)</f>
        <v>221707307159.80496</v>
      </c>
      <c r="F33" s="240">
        <f t="shared" ref="F33:I33" si="128">E33+($J33-$E33)/5</f>
        <v>220598770624.00595</v>
      </c>
      <c r="G33" s="249">
        <f t="shared" si="128"/>
        <v>219490234088.20694</v>
      </c>
      <c r="H33" s="249">
        <f t="shared" si="128"/>
        <v>218381697552.40793</v>
      </c>
      <c r="I33" s="249">
        <f t="shared" si="128"/>
        <v>217273161016.60892</v>
      </c>
      <c r="J33" s="395">
        <f t="shared" si="1"/>
        <v>216164624480.80984</v>
      </c>
      <c r="K33" s="249">
        <f t="shared" ref="K33:N33" si="129">J33+($O33-$J33)/5</f>
        <v>215213500133.09427</v>
      </c>
      <c r="L33" s="249">
        <f t="shared" si="129"/>
        <v>214262375785.37869</v>
      </c>
      <c r="M33" s="249">
        <f t="shared" si="129"/>
        <v>213311251437.66312</v>
      </c>
      <c r="N33" s="249">
        <f t="shared" si="129"/>
        <v>212360127089.94754</v>
      </c>
      <c r="O33" s="395">
        <f t="shared" si="3"/>
        <v>211409002742.23203</v>
      </c>
      <c r="P33" s="249">
        <f t="shared" ref="P33:S33" si="130">O33+($T33-$O33)/5</f>
        <v>210563366731.26309</v>
      </c>
      <c r="Q33" s="249">
        <f t="shared" si="130"/>
        <v>209717730720.29416</v>
      </c>
      <c r="R33" s="249">
        <f t="shared" si="130"/>
        <v>208872094709.32523</v>
      </c>
      <c r="S33" s="249">
        <f t="shared" si="130"/>
        <v>208026458698.35629</v>
      </c>
      <c r="T33" s="395">
        <f t="shared" si="5"/>
        <v>207180822687.38739</v>
      </c>
      <c r="U33" s="249">
        <f t="shared" ref="U33:AR33" si="131">T33+($AS33-$T33)/30</f>
        <v>206973641864.70001</v>
      </c>
      <c r="V33" s="249">
        <f t="shared" si="131"/>
        <v>206766461042.01263</v>
      </c>
      <c r="W33" s="249">
        <f t="shared" si="131"/>
        <v>206559280219.32526</v>
      </c>
      <c r="X33" s="249">
        <f t="shared" si="131"/>
        <v>206352099396.63788</v>
      </c>
      <c r="Y33" s="249">
        <f t="shared" si="131"/>
        <v>206144918573.9505</v>
      </c>
      <c r="Z33" s="249">
        <f t="shared" si="131"/>
        <v>205937737751.26312</v>
      </c>
      <c r="AA33" s="249">
        <f t="shared" si="131"/>
        <v>205730556928.57574</v>
      </c>
      <c r="AB33" s="249">
        <f t="shared" si="131"/>
        <v>205523376105.88837</v>
      </c>
      <c r="AC33" s="249">
        <f t="shared" si="131"/>
        <v>205316195283.20099</v>
      </c>
      <c r="AD33" s="249">
        <f t="shared" si="131"/>
        <v>205109014460.51361</v>
      </c>
      <c r="AE33" s="249">
        <f t="shared" si="131"/>
        <v>204901833637.82623</v>
      </c>
      <c r="AF33" s="249">
        <f t="shared" si="131"/>
        <v>204694652815.13885</v>
      </c>
      <c r="AG33" s="249">
        <f t="shared" si="131"/>
        <v>204487471992.45148</v>
      </c>
      <c r="AH33" s="249">
        <f t="shared" si="131"/>
        <v>204280291169.7641</v>
      </c>
      <c r="AI33" s="249">
        <f t="shared" si="131"/>
        <v>204073110347.07672</v>
      </c>
      <c r="AJ33" s="249">
        <f t="shared" si="131"/>
        <v>203865929524.38934</v>
      </c>
      <c r="AK33" s="249">
        <f t="shared" si="131"/>
        <v>203658748701.70197</v>
      </c>
      <c r="AL33" s="249">
        <f t="shared" si="131"/>
        <v>203451567879.01459</v>
      </c>
      <c r="AM33" s="249">
        <f t="shared" si="131"/>
        <v>203244387056.32721</v>
      </c>
      <c r="AN33" s="249">
        <f t="shared" si="131"/>
        <v>203037206233.63983</v>
      </c>
      <c r="AO33" s="249">
        <f t="shared" si="131"/>
        <v>202830025410.95245</v>
      </c>
      <c r="AP33" s="249">
        <f t="shared" si="131"/>
        <v>202622844588.26508</v>
      </c>
      <c r="AQ33" s="249">
        <f t="shared" si="131"/>
        <v>202415663765.5777</v>
      </c>
      <c r="AR33" s="249">
        <f t="shared" si="131"/>
        <v>202208482942.89032</v>
      </c>
      <c r="AS33" s="395">
        <f t="shared" si="7"/>
        <v>200965398006.76578</v>
      </c>
      <c r="AV33" s="356">
        <v>2.5000000000000001E-2</v>
      </c>
      <c r="AW33" s="399">
        <v>2.1999999999999999E-2</v>
      </c>
      <c r="AX33" s="56">
        <v>0.02</v>
      </c>
      <c r="AY33" s="243">
        <v>0.03</v>
      </c>
    </row>
    <row r="34" spans="1:51" x14ac:dyDescent="0.2">
      <c r="A34" s="74" t="s">
        <v>19</v>
      </c>
      <c r="B34" s="161" t="s">
        <v>378</v>
      </c>
      <c r="C34" s="161" t="s">
        <v>417</v>
      </c>
      <c r="D34" s="401">
        <f>VLOOKUP($A34,'Energy Use 2019'!$B$64:$L$106,11,0)/VLOOKUP($A34,'Value Added'!$A$2:$L$44,9,0)</f>
        <v>309220331708.48279</v>
      </c>
      <c r="E34" s="401">
        <f>VLOOKUP($A34,'Energy Use 2020'!$B$64:$L$106,11,0)/VLOOKUP($A34,'Value Added'!$A$2:$L$44,10,0)</f>
        <v>319925174653.4389</v>
      </c>
      <c r="F34" s="240">
        <f t="shared" ref="F34:I34" si="132">E34+($J34-$E34)/5</f>
        <v>318325548780.17169</v>
      </c>
      <c r="G34" s="249">
        <f t="shared" si="132"/>
        <v>316725922906.90448</v>
      </c>
      <c r="H34" s="249">
        <f t="shared" si="132"/>
        <v>315126297033.63727</v>
      </c>
      <c r="I34" s="249">
        <f t="shared" si="132"/>
        <v>313526671160.37006</v>
      </c>
      <c r="J34" s="395">
        <f t="shared" ref="J34:J52" si="133">E34*(1-AV34)</f>
        <v>311927045287.10291</v>
      </c>
      <c r="K34" s="249">
        <f t="shared" ref="K34:N34" si="134">J34+($O34-$J34)/5</f>
        <v>310554566287.83966</v>
      </c>
      <c r="L34" s="249">
        <f t="shared" si="134"/>
        <v>309182087288.57642</v>
      </c>
      <c r="M34" s="249">
        <f t="shared" si="134"/>
        <v>307809608289.31317</v>
      </c>
      <c r="N34" s="249">
        <f t="shared" si="134"/>
        <v>306437129290.04993</v>
      </c>
      <c r="O34" s="395">
        <f t="shared" ref="O34:O52" si="135">J34*(1-AW34)</f>
        <v>305064650290.78662</v>
      </c>
      <c r="P34" s="249">
        <f t="shared" ref="P34:S34" si="136">O34+($T34-$O34)/5</f>
        <v>303844391689.62347</v>
      </c>
      <c r="Q34" s="249">
        <f t="shared" si="136"/>
        <v>302624133088.46033</v>
      </c>
      <c r="R34" s="249">
        <f t="shared" si="136"/>
        <v>301403874487.29718</v>
      </c>
      <c r="S34" s="249">
        <f t="shared" si="136"/>
        <v>300183615886.13403</v>
      </c>
      <c r="T34" s="395">
        <f t="shared" ref="T34:T52" si="137">O34*(1-AX34)</f>
        <v>298963357284.97089</v>
      </c>
      <c r="U34" s="249">
        <f t="shared" ref="U34:AR34" si="138">T34+($AS34-$T34)/30</f>
        <v>298664393927.68591</v>
      </c>
      <c r="V34" s="249">
        <f t="shared" si="138"/>
        <v>298365430570.40094</v>
      </c>
      <c r="W34" s="249">
        <f t="shared" si="138"/>
        <v>298066467213.11597</v>
      </c>
      <c r="X34" s="249">
        <f t="shared" si="138"/>
        <v>297767503855.83099</v>
      </c>
      <c r="Y34" s="249">
        <f t="shared" si="138"/>
        <v>297468540498.54602</v>
      </c>
      <c r="Z34" s="249">
        <f t="shared" si="138"/>
        <v>297169577141.26105</v>
      </c>
      <c r="AA34" s="249">
        <f t="shared" si="138"/>
        <v>296870613783.97607</v>
      </c>
      <c r="AB34" s="249">
        <f t="shared" si="138"/>
        <v>296571650426.6911</v>
      </c>
      <c r="AC34" s="249">
        <f t="shared" si="138"/>
        <v>296272687069.40613</v>
      </c>
      <c r="AD34" s="249">
        <f t="shared" si="138"/>
        <v>295973723712.12115</v>
      </c>
      <c r="AE34" s="249">
        <f t="shared" si="138"/>
        <v>295674760354.83618</v>
      </c>
      <c r="AF34" s="249">
        <f t="shared" si="138"/>
        <v>295375796997.55121</v>
      </c>
      <c r="AG34" s="249">
        <f t="shared" si="138"/>
        <v>295076833640.26624</v>
      </c>
      <c r="AH34" s="249">
        <f t="shared" si="138"/>
        <v>294777870282.98126</v>
      </c>
      <c r="AI34" s="249">
        <f t="shared" si="138"/>
        <v>294478906925.69629</v>
      </c>
      <c r="AJ34" s="249">
        <f t="shared" si="138"/>
        <v>294179943568.41132</v>
      </c>
      <c r="AK34" s="249">
        <f t="shared" si="138"/>
        <v>293880980211.12634</v>
      </c>
      <c r="AL34" s="249">
        <f t="shared" si="138"/>
        <v>293582016853.84137</v>
      </c>
      <c r="AM34" s="249">
        <f t="shared" si="138"/>
        <v>293283053496.5564</v>
      </c>
      <c r="AN34" s="249">
        <f t="shared" si="138"/>
        <v>292984090139.27142</v>
      </c>
      <c r="AO34" s="249">
        <f t="shared" si="138"/>
        <v>292685126781.98645</v>
      </c>
      <c r="AP34" s="249">
        <f t="shared" si="138"/>
        <v>292386163424.70148</v>
      </c>
      <c r="AQ34" s="249">
        <f t="shared" si="138"/>
        <v>292087200067.4165</v>
      </c>
      <c r="AR34" s="249">
        <f t="shared" si="138"/>
        <v>291788236710.13153</v>
      </c>
      <c r="AS34" s="395">
        <f t="shared" ref="AS34:AS52" si="139">T34*(1-AY34)</f>
        <v>289994456566.42175</v>
      </c>
      <c r="AV34" s="356">
        <v>2.5000000000000001E-2</v>
      </c>
      <c r="AW34" s="399">
        <v>2.1999999999999999E-2</v>
      </c>
      <c r="AX34" s="56">
        <v>0.02</v>
      </c>
      <c r="AY34" s="243">
        <v>0.03</v>
      </c>
    </row>
    <row r="35" spans="1:51" x14ac:dyDescent="0.2">
      <c r="A35" s="74" t="s">
        <v>20</v>
      </c>
      <c r="B35" s="161" t="s">
        <v>378</v>
      </c>
      <c r="C35" s="161" t="s">
        <v>417</v>
      </c>
      <c r="D35" s="401">
        <f>VLOOKUP($A35,'Energy Use 2019'!$B$64:$L$106,11,0)/VLOOKUP($A35,'Value Added'!$A$2:$L$44,9,0)</f>
        <v>303581529193.54327</v>
      </c>
      <c r="E35" s="401">
        <f>VLOOKUP($A35,'Energy Use 2020'!$B$64:$L$106,11,0)/VLOOKUP($A35,'Value Added'!$A$2:$L$44,10,0)</f>
        <v>353126492774.3407</v>
      </c>
      <c r="F35" s="240">
        <f t="shared" ref="F35:I35" si="140">E35+($J35-$E35)/5</f>
        <v>351360860310.46899</v>
      </c>
      <c r="G35" s="249">
        <f t="shared" si="140"/>
        <v>349595227846.59729</v>
      </c>
      <c r="H35" s="249">
        <f t="shared" si="140"/>
        <v>347829595382.72559</v>
      </c>
      <c r="I35" s="249">
        <f t="shared" si="140"/>
        <v>346063962918.85388</v>
      </c>
      <c r="J35" s="395">
        <f t="shared" si="133"/>
        <v>344298330454.98218</v>
      </c>
      <c r="K35" s="249">
        <f t="shared" ref="K35:N35" si="141">J35+($O35-$J35)/5</f>
        <v>342783417800.98022</v>
      </c>
      <c r="L35" s="249">
        <f t="shared" si="141"/>
        <v>341268505146.97827</v>
      </c>
      <c r="M35" s="249">
        <f t="shared" si="141"/>
        <v>339753592492.97632</v>
      </c>
      <c r="N35" s="249">
        <f t="shared" si="141"/>
        <v>338238679838.97437</v>
      </c>
      <c r="O35" s="395">
        <f t="shared" si="135"/>
        <v>336723767184.97253</v>
      </c>
      <c r="P35" s="249">
        <f t="shared" ref="P35:S35" si="142">O35+($T35-$O35)/5</f>
        <v>335376872116.23267</v>
      </c>
      <c r="Q35" s="249">
        <f t="shared" si="142"/>
        <v>334029977047.4928</v>
      </c>
      <c r="R35" s="249">
        <f t="shared" si="142"/>
        <v>332683081978.75293</v>
      </c>
      <c r="S35" s="249">
        <f t="shared" si="142"/>
        <v>331336186910.01306</v>
      </c>
      <c r="T35" s="395">
        <f t="shared" si="137"/>
        <v>329989291841.27307</v>
      </c>
      <c r="U35" s="249">
        <f t="shared" ref="U35:AR35" si="143">T35+($AS35-$T35)/30</f>
        <v>329659302549.43182</v>
      </c>
      <c r="V35" s="249">
        <f t="shared" si="143"/>
        <v>329329313257.59058</v>
      </c>
      <c r="W35" s="249">
        <f t="shared" si="143"/>
        <v>328999323965.74933</v>
      </c>
      <c r="X35" s="249">
        <f t="shared" si="143"/>
        <v>328669334673.90808</v>
      </c>
      <c r="Y35" s="249">
        <f t="shared" si="143"/>
        <v>328339345382.06683</v>
      </c>
      <c r="Z35" s="249">
        <f t="shared" si="143"/>
        <v>328009356090.22559</v>
      </c>
      <c r="AA35" s="249">
        <f t="shared" si="143"/>
        <v>327679366798.38434</v>
      </c>
      <c r="AB35" s="249">
        <f t="shared" si="143"/>
        <v>327349377506.54309</v>
      </c>
      <c r="AC35" s="249">
        <f t="shared" si="143"/>
        <v>327019388214.70184</v>
      </c>
      <c r="AD35" s="249">
        <f t="shared" si="143"/>
        <v>326689398922.8606</v>
      </c>
      <c r="AE35" s="249">
        <f t="shared" si="143"/>
        <v>326359409631.01935</v>
      </c>
      <c r="AF35" s="249">
        <f t="shared" si="143"/>
        <v>326029420339.1781</v>
      </c>
      <c r="AG35" s="249">
        <f t="shared" si="143"/>
        <v>325699431047.33685</v>
      </c>
      <c r="AH35" s="249">
        <f t="shared" si="143"/>
        <v>325369441755.49561</v>
      </c>
      <c r="AI35" s="249">
        <f t="shared" si="143"/>
        <v>325039452463.65436</v>
      </c>
      <c r="AJ35" s="249">
        <f t="shared" si="143"/>
        <v>324709463171.81311</v>
      </c>
      <c r="AK35" s="249">
        <f t="shared" si="143"/>
        <v>324379473879.97186</v>
      </c>
      <c r="AL35" s="249">
        <f t="shared" si="143"/>
        <v>324049484588.13062</v>
      </c>
      <c r="AM35" s="249">
        <f t="shared" si="143"/>
        <v>323719495296.28937</v>
      </c>
      <c r="AN35" s="249">
        <f t="shared" si="143"/>
        <v>323389506004.44812</v>
      </c>
      <c r="AO35" s="249">
        <f t="shared" si="143"/>
        <v>323059516712.60687</v>
      </c>
      <c r="AP35" s="249">
        <f t="shared" si="143"/>
        <v>322729527420.76563</v>
      </c>
      <c r="AQ35" s="249">
        <f t="shared" si="143"/>
        <v>322399538128.92438</v>
      </c>
      <c r="AR35" s="249">
        <f t="shared" si="143"/>
        <v>322069548837.08313</v>
      </c>
      <c r="AS35" s="395">
        <f t="shared" si="139"/>
        <v>320089613086.03485</v>
      </c>
      <c r="AV35" s="356">
        <v>2.5000000000000001E-2</v>
      </c>
      <c r="AW35" s="399">
        <v>2.1999999999999999E-2</v>
      </c>
      <c r="AX35" s="56">
        <v>0.02</v>
      </c>
      <c r="AY35" s="243">
        <v>0.03</v>
      </c>
    </row>
    <row r="36" spans="1:51" x14ac:dyDescent="0.2">
      <c r="A36" s="74" t="s">
        <v>22</v>
      </c>
      <c r="B36" s="161" t="s">
        <v>378</v>
      </c>
      <c r="C36" s="161" t="s">
        <v>417</v>
      </c>
      <c r="D36" s="401">
        <f>VLOOKUP($A36,'Energy Use 2019'!$B$64:$L$106,11,0)/VLOOKUP($A36,'Value Added'!$A$2:$L$44,9,0)</f>
        <v>321447463284.99377</v>
      </c>
      <c r="E36" s="401">
        <f>VLOOKUP($A36,'Energy Use 2020'!$B$64:$L$106,11,0)/VLOOKUP($A36,'Value Added'!$A$2:$L$44,10,0)</f>
        <v>326896706762.4986</v>
      </c>
      <c r="F36" s="240">
        <f t="shared" ref="F36:I36" si="144">E36+($J36-$E36)/5</f>
        <v>325262223228.6861</v>
      </c>
      <c r="G36" s="249">
        <f t="shared" si="144"/>
        <v>323627739694.8736</v>
      </c>
      <c r="H36" s="249">
        <f t="shared" si="144"/>
        <v>321993256161.0611</v>
      </c>
      <c r="I36" s="249">
        <f t="shared" si="144"/>
        <v>320358772627.2486</v>
      </c>
      <c r="J36" s="395">
        <f t="shared" si="133"/>
        <v>318724289093.4361</v>
      </c>
      <c r="K36" s="249">
        <f t="shared" ref="K36:N36" si="145">J36+($O36-$J36)/5</f>
        <v>317321902221.42499</v>
      </c>
      <c r="L36" s="249">
        <f t="shared" si="145"/>
        <v>315919515349.41388</v>
      </c>
      <c r="M36" s="249">
        <f t="shared" si="145"/>
        <v>314517128477.40277</v>
      </c>
      <c r="N36" s="249">
        <f t="shared" si="145"/>
        <v>313114741605.39166</v>
      </c>
      <c r="O36" s="395">
        <f t="shared" si="135"/>
        <v>311712354733.38049</v>
      </c>
      <c r="P36" s="249">
        <f t="shared" ref="P36:S36" si="146">O36+($T36-$O36)/5</f>
        <v>310465505314.44696</v>
      </c>
      <c r="Q36" s="249">
        <f t="shared" si="146"/>
        <v>309218655895.51343</v>
      </c>
      <c r="R36" s="249">
        <f t="shared" si="146"/>
        <v>307971806476.5799</v>
      </c>
      <c r="S36" s="249">
        <f t="shared" si="146"/>
        <v>306724957057.64636</v>
      </c>
      <c r="T36" s="395">
        <f t="shared" si="137"/>
        <v>305478107638.71289</v>
      </c>
      <c r="U36" s="249">
        <f t="shared" ref="U36:AR36" si="147">T36+($AS36-$T36)/30</f>
        <v>305172629531.07416</v>
      </c>
      <c r="V36" s="249">
        <f t="shared" si="147"/>
        <v>304867151423.43542</v>
      </c>
      <c r="W36" s="249">
        <f t="shared" si="147"/>
        <v>304561673315.79669</v>
      </c>
      <c r="X36" s="249">
        <f t="shared" si="147"/>
        <v>304256195208.15796</v>
      </c>
      <c r="Y36" s="249">
        <f t="shared" si="147"/>
        <v>303950717100.51923</v>
      </c>
      <c r="Z36" s="249">
        <f t="shared" si="147"/>
        <v>303645238992.88049</v>
      </c>
      <c r="AA36" s="249">
        <f t="shared" si="147"/>
        <v>303339760885.24176</v>
      </c>
      <c r="AB36" s="249">
        <f t="shared" si="147"/>
        <v>303034282777.60303</v>
      </c>
      <c r="AC36" s="249">
        <f t="shared" si="147"/>
        <v>302728804669.96429</v>
      </c>
      <c r="AD36" s="249">
        <f t="shared" si="147"/>
        <v>302423326562.32556</v>
      </c>
      <c r="AE36" s="249">
        <f t="shared" si="147"/>
        <v>302117848454.68683</v>
      </c>
      <c r="AF36" s="249">
        <f t="shared" si="147"/>
        <v>301812370347.0481</v>
      </c>
      <c r="AG36" s="249">
        <f t="shared" si="147"/>
        <v>301506892239.40936</v>
      </c>
      <c r="AH36" s="249">
        <f t="shared" si="147"/>
        <v>301201414131.77063</v>
      </c>
      <c r="AI36" s="249">
        <f t="shared" si="147"/>
        <v>300895936024.1319</v>
      </c>
      <c r="AJ36" s="249">
        <f t="shared" si="147"/>
        <v>300590457916.49316</v>
      </c>
      <c r="AK36" s="249">
        <f t="shared" si="147"/>
        <v>300284979808.85443</v>
      </c>
      <c r="AL36" s="249">
        <f t="shared" si="147"/>
        <v>299979501701.2157</v>
      </c>
      <c r="AM36" s="249">
        <f t="shared" si="147"/>
        <v>299674023593.57697</v>
      </c>
      <c r="AN36" s="249">
        <f t="shared" si="147"/>
        <v>299368545485.93823</v>
      </c>
      <c r="AO36" s="249">
        <f t="shared" si="147"/>
        <v>299063067378.2995</v>
      </c>
      <c r="AP36" s="249">
        <f t="shared" si="147"/>
        <v>298757589270.66077</v>
      </c>
      <c r="AQ36" s="249">
        <f t="shared" si="147"/>
        <v>298452111163.02203</v>
      </c>
      <c r="AR36" s="249">
        <f t="shared" si="147"/>
        <v>298146633055.3833</v>
      </c>
      <c r="AS36" s="395">
        <f t="shared" si="139"/>
        <v>296313764409.55151</v>
      </c>
      <c r="AV36" s="356">
        <v>2.5000000000000001E-2</v>
      </c>
      <c r="AW36" s="399">
        <v>2.1999999999999999E-2</v>
      </c>
      <c r="AX36" s="56">
        <v>0.02</v>
      </c>
      <c r="AY36" s="243">
        <v>0.03</v>
      </c>
    </row>
    <row r="37" spans="1:51" x14ac:dyDescent="0.2">
      <c r="A37" s="74" t="s">
        <v>23</v>
      </c>
      <c r="B37" s="161" t="s">
        <v>378</v>
      </c>
      <c r="C37" s="161" t="s">
        <v>417</v>
      </c>
      <c r="D37" s="401">
        <f>VLOOKUP($A37,'Energy Use 2019'!$B$64:$L$106,11,0)/VLOOKUP($A37,'Value Added'!$A$2:$L$44,9,0)</f>
        <v>1852504156162.9768</v>
      </c>
      <c r="E37" s="401">
        <f>VLOOKUP($A37,'Energy Use 2020'!$B$64:$L$106,11,0)/VLOOKUP($A37,'Value Added'!$A$2:$L$44,10,0)</f>
        <v>1787862103642.4048</v>
      </c>
      <c r="F37" s="240">
        <f t="shared" ref="F37:I37" si="148">E37+($J37-$E37)/5</f>
        <v>1778922793124.1929</v>
      </c>
      <c r="G37" s="249">
        <f t="shared" si="148"/>
        <v>1769983482605.981</v>
      </c>
      <c r="H37" s="249">
        <f t="shared" si="148"/>
        <v>1761044172087.769</v>
      </c>
      <c r="I37" s="249">
        <f t="shared" si="148"/>
        <v>1752104861569.5571</v>
      </c>
      <c r="J37" s="395">
        <f t="shared" si="133"/>
        <v>1743165551051.3447</v>
      </c>
      <c r="K37" s="249">
        <f t="shared" ref="K37:N37" si="149">J37+($O37-$J37)/5</f>
        <v>1735495622626.7188</v>
      </c>
      <c r="L37" s="249">
        <f t="shared" si="149"/>
        <v>1727825694202.0928</v>
      </c>
      <c r="M37" s="249">
        <f t="shared" si="149"/>
        <v>1720155765777.4668</v>
      </c>
      <c r="N37" s="249">
        <f t="shared" si="149"/>
        <v>1712485837352.8408</v>
      </c>
      <c r="O37" s="395">
        <f t="shared" si="135"/>
        <v>1704815908928.2151</v>
      </c>
      <c r="P37" s="249">
        <f t="shared" ref="P37:S37" si="150">O37+($T37-$O37)/5</f>
        <v>1697996645292.5022</v>
      </c>
      <c r="Q37" s="249">
        <f t="shared" si="150"/>
        <v>1691177381656.7893</v>
      </c>
      <c r="R37" s="249">
        <f t="shared" si="150"/>
        <v>1684358118021.0764</v>
      </c>
      <c r="S37" s="249">
        <f t="shared" si="150"/>
        <v>1677538854385.3635</v>
      </c>
      <c r="T37" s="395">
        <f t="shared" si="137"/>
        <v>1670719590749.6506</v>
      </c>
      <c r="U37" s="249">
        <f t="shared" ref="U37:AR37" si="151">T37+($AS37-$T37)/30</f>
        <v>1669048871158.9009</v>
      </c>
      <c r="V37" s="249">
        <f t="shared" si="151"/>
        <v>1667378151568.1511</v>
      </c>
      <c r="W37" s="249">
        <f t="shared" si="151"/>
        <v>1665707431977.4014</v>
      </c>
      <c r="X37" s="249">
        <f t="shared" si="151"/>
        <v>1664036712386.6516</v>
      </c>
      <c r="Y37" s="249">
        <f t="shared" si="151"/>
        <v>1662365992795.9019</v>
      </c>
      <c r="Z37" s="249">
        <f t="shared" si="151"/>
        <v>1660695273205.1521</v>
      </c>
      <c r="AA37" s="249">
        <f t="shared" si="151"/>
        <v>1659024553614.4023</v>
      </c>
      <c r="AB37" s="249">
        <f t="shared" si="151"/>
        <v>1657353834023.6526</v>
      </c>
      <c r="AC37" s="249">
        <f t="shared" si="151"/>
        <v>1655683114432.9028</v>
      </c>
      <c r="AD37" s="249">
        <f t="shared" si="151"/>
        <v>1654012394842.1531</v>
      </c>
      <c r="AE37" s="249">
        <f t="shared" si="151"/>
        <v>1652341675251.4033</v>
      </c>
      <c r="AF37" s="249">
        <f t="shared" si="151"/>
        <v>1650670955660.6536</v>
      </c>
      <c r="AG37" s="249">
        <f t="shared" si="151"/>
        <v>1649000236069.9038</v>
      </c>
      <c r="AH37" s="249">
        <f t="shared" si="151"/>
        <v>1647329516479.1541</v>
      </c>
      <c r="AI37" s="249">
        <f t="shared" si="151"/>
        <v>1645658796888.4043</v>
      </c>
      <c r="AJ37" s="249">
        <f t="shared" si="151"/>
        <v>1643988077297.6545</v>
      </c>
      <c r="AK37" s="249">
        <f t="shared" si="151"/>
        <v>1642317357706.9048</v>
      </c>
      <c r="AL37" s="249">
        <f t="shared" si="151"/>
        <v>1640646638116.155</v>
      </c>
      <c r="AM37" s="249">
        <f t="shared" si="151"/>
        <v>1638975918525.4053</v>
      </c>
      <c r="AN37" s="249">
        <f t="shared" si="151"/>
        <v>1637305198934.6555</v>
      </c>
      <c r="AO37" s="249">
        <f t="shared" si="151"/>
        <v>1635634479343.9058</v>
      </c>
      <c r="AP37" s="249">
        <f t="shared" si="151"/>
        <v>1633963759753.156</v>
      </c>
      <c r="AQ37" s="249">
        <f t="shared" si="151"/>
        <v>1632293040162.4063</v>
      </c>
      <c r="AR37" s="249">
        <f t="shared" si="151"/>
        <v>1630622320571.6565</v>
      </c>
      <c r="AS37" s="395">
        <f t="shared" si="139"/>
        <v>1620598003027.1611</v>
      </c>
      <c r="AV37" s="356">
        <v>2.5000000000000001E-2</v>
      </c>
      <c r="AW37" s="399">
        <v>2.1999999999999999E-2</v>
      </c>
      <c r="AX37" s="56">
        <v>0.02</v>
      </c>
      <c r="AY37" s="243">
        <v>0.03</v>
      </c>
    </row>
    <row r="38" spans="1:51" x14ac:dyDescent="0.2">
      <c r="A38" s="74" t="s">
        <v>24</v>
      </c>
      <c r="B38" s="161" t="s">
        <v>378</v>
      </c>
      <c r="C38" s="161" t="s">
        <v>417</v>
      </c>
      <c r="D38" s="401">
        <f>VLOOKUP($A38,'Energy Use 2019'!$B$64:$L$106,11,0)/VLOOKUP($A38,'Value Added'!$A$2:$L$44,9,0)</f>
        <v>653923738361.73608</v>
      </c>
      <c r="E38" s="401">
        <f>VLOOKUP($A38,'Energy Use 2020'!$B$64:$L$106,11,0)/VLOOKUP($A38,'Value Added'!$A$2:$L$44,10,0)</f>
        <v>680165338980.27991</v>
      </c>
      <c r="F38" s="240">
        <f t="shared" ref="F38:I38" si="152">E38+($J38-$E38)/5</f>
        <v>676764512285.37854</v>
      </c>
      <c r="G38" s="249">
        <f t="shared" si="152"/>
        <v>673363685590.47717</v>
      </c>
      <c r="H38" s="249">
        <f t="shared" si="152"/>
        <v>669962858895.57581</v>
      </c>
      <c r="I38" s="249">
        <f t="shared" si="152"/>
        <v>666562032200.67444</v>
      </c>
      <c r="J38" s="395">
        <f t="shared" si="133"/>
        <v>663161205505.77295</v>
      </c>
      <c r="K38" s="249">
        <f t="shared" ref="K38:N38" si="153">J38+($O38-$J38)/5</f>
        <v>660243296201.54749</v>
      </c>
      <c r="L38" s="249">
        <f t="shared" si="153"/>
        <v>657325386897.32202</v>
      </c>
      <c r="M38" s="249">
        <f t="shared" si="153"/>
        <v>654407477593.09656</v>
      </c>
      <c r="N38" s="249">
        <f t="shared" si="153"/>
        <v>651489568288.87109</v>
      </c>
      <c r="O38" s="395">
        <f t="shared" si="135"/>
        <v>648571658984.64587</v>
      </c>
      <c r="P38" s="249">
        <f t="shared" ref="P38:S38" si="154">O38+($T38-$O38)/5</f>
        <v>645977372348.70728</v>
      </c>
      <c r="Q38" s="249">
        <f t="shared" si="154"/>
        <v>643383085712.76868</v>
      </c>
      <c r="R38" s="249">
        <f t="shared" si="154"/>
        <v>640788799076.83008</v>
      </c>
      <c r="S38" s="249">
        <f t="shared" si="154"/>
        <v>638194512440.89148</v>
      </c>
      <c r="T38" s="395">
        <f t="shared" si="137"/>
        <v>635600225804.953</v>
      </c>
      <c r="U38" s="249">
        <f t="shared" ref="U38:AR38" si="155">T38+($AS38-$T38)/30</f>
        <v>634964625579.14807</v>
      </c>
      <c r="V38" s="249">
        <f t="shared" si="155"/>
        <v>634329025353.34314</v>
      </c>
      <c r="W38" s="249">
        <f t="shared" si="155"/>
        <v>633693425127.53821</v>
      </c>
      <c r="X38" s="249">
        <f t="shared" si="155"/>
        <v>633057824901.73328</v>
      </c>
      <c r="Y38" s="249">
        <f t="shared" si="155"/>
        <v>632422224675.92834</v>
      </c>
      <c r="Z38" s="249">
        <f t="shared" si="155"/>
        <v>631786624450.12341</v>
      </c>
      <c r="AA38" s="249">
        <f t="shared" si="155"/>
        <v>631151024224.31848</v>
      </c>
      <c r="AB38" s="249">
        <f t="shared" si="155"/>
        <v>630515423998.51355</v>
      </c>
      <c r="AC38" s="249">
        <f t="shared" si="155"/>
        <v>629879823772.70862</v>
      </c>
      <c r="AD38" s="249">
        <f t="shared" si="155"/>
        <v>629244223546.90369</v>
      </c>
      <c r="AE38" s="249">
        <f t="shared" si="155"/>
        <v>628608623321.09875</v>
      </c>
      <c r="AF38" s="249">
        <f t="shared" si="155"/>
        <v>627973023095.29382</v>
      </c>
      <c r="AG38" s="249">
        <f t="shared" si="155"/>
        <v>627337422869.48889</v>
      </c>
      <c r="AH38" s="249">
        <f t="shared" si="155"/>
        <v>626701822643.68396</v>
      </c>
      <c r="AI38" s="249">
        <f t="shared" si="155"/>
        <v>626066222417.87903</v>
      </c>
      <c r="AJ38" s="249">
        <f t="shared" si="155"/>
        <v>625430622192.0741</v>
      </c>
      <c r="AK38" s="249">
        <f t="shared" si="155"/>
        <v>624795021966.26917</v>
      </c>
      <c r="AL38" s="249">
        <f t="shared" si="155"/>
        <v>624159421740.46423</v>
      </c>
      <c r="AM38" s="249">
        <f t="shared" si="155"/>
        <v>623523821514.6593</v>
      </c>
      <c r="AN38" s="249">
        <f t="shared" si="155"/>
        <v>622888221288.85437</v>
      </c>
      <c r="AO38" s="249">
        <f t="shared" si="155"/>
        <v>622252621063.04944</v>
      </c>
      <c r="AP38" s="249">
        <f t="shared" si="155"/>
        <v>621617020837.24451</v>
      </c>
      <c r="AQ38" s="249">
        <f t="shared" si="155"/>
        <v>620981420611.43958</v>
      </c>
      <c r="AR38" s="249">
        <f t="shared" si="155"/>
        <v>620345820385.63464</v>
      </c>
      <c r="AS38" s="395">
        <f t="shared" si="139"/>
        <v>616532219030.80444</v>
      </c>
      <c r="AV38" s="356">
        <v>2.5000000000000001E-2</v>
      </c>
      <c r="AW38" s="399">
        <v>2.1999999999999999E-2</v>
      </c>
      <c r="AX38" s="56">
        <v>0.02</v>
      </c>
      <c r="AY38" s="243">
        <v>0.03</v>
      </c>
    </row>
    <row r="39" spans="1:51" x14ac:dyDescent="0.2">
      <c r="A39" s="74" t="s">
        <v>28</v>
      </c>
      <c r="B39" s="161" t="s">
        <v>378</v>
      </c>
      <c r="C39" s="161" t="s">
        <v>417</v>
      </c>
      <c r="D39" s="401">
        <f>VLOOKUP($A39,'Energy Use 2019'!$B$64:$L$106,11,0)/VLOOKUP($A39,'Value Added'!$A$2:$L$44,9,0)</f>
        <v>599657529490.14478</v>
      </c>
      <c r="E39" s="401">
        <f>VLOOKUP($A39,'Energy Use 2020'!$B$64:$L$106,11,0)/VLOOKUP($A39,'Value Added'!$A$2:$L$44,10,0)</f>
        <v>612562227005.8761</v>
      </c>
      <c r="F39" s="240">
        <f t="shared" ref="F39:I39" si="156">E39+($J39-$E39)/5</f>
        <v>609499415870.84668</v>
      </c>
      <c r="G39" s="249">
        <f t="shared" si="156"/>
        <v>606436604735.81726</v>
      </c>
      <c r="H39" s="249">
        <f t="shared" si="156"/>
        <v>603373793600.78784</v>
      </c>
      <c r="I39" s="249">
        <f t="shared" si="156"/>
        <v>600310982465.75842</v>
      </c>
      <c r="J39" s="395">
        <f t="shared" si="133"/>
        <v>597248171330.72913</v>
      </c>
      <c r="K39" s="249">
        <f t="shared" ref="K39:N39" si="157">J39+($O39-$J39)/5</f>
        <v>594620279376.8739</v>
      </c>
      <c r="L39" s="249">
        <f t="shared" si="157"/>
        <v>591992387423.01868</v>
      </c>
      <c r="M39" s="249">
        <f t="shared" si="157"/>
        <v>589364495469.16345</v>
      </c>
      <c r="N39" s="249">
        <f t="shared" si="157"/>
        <v>586736603515.30823</v>
      </c>
      <c r="O39" s="395">
        <f t="shared" si="135"/>
        <v>584108711561.45313</v>
      </c>
      <c r="P39" s="249">
        <f t="shared" ref="P39:S39" si="158">O39+($T39-$O39)/5</f>
        <v>581772276715.20728</v>
      </c>
      <c r="Q39" s="249">
        <f t="shared" si="158"/>
        <v>579435841868.96143</v>
      </c>
      <c r="R39" s="249">
        <f t="shared" si="158"/>
        <v>577099407022.71558</v>
      </c>
      <c r="S39" s="249">
        <f t="shared" si="158"/>
        <v>574762972176.46973</v>
      </c>
      <c r="T39" s="395">
        <f t="shared" si="137"/>
        <v>572426537330.224</v>
      </c>
      <c r="U39" s="249">
        <f t="shared" ref="U39:AR39" si="159">T39+($AS39-$T39)/30</f>
        <v>571854110792.8938</v>
      </c>
      <c r="V39" s="249">
        <f t="shared" si="159"/>
        <v>571281684255.5636</v>
      </c>
      <c r="W39" s="249">
        <f t="shared" si="159"/>
        <v>570709257718.2334</v>
      </c>
      <c r="X39" s="249">
        <f t="shared" si="159"/>
        <v>570136831180.9032</v>
      </c>
      <c r="Y39" s="249">
        <f t="shared" si="159"/>
        <v>569564404643.573</v>
      </c>
      <c r="Z39" s="249">
        <f t="shared" si="159"/>
        <v>568991978106.2428</v>
      </c>
      <c r="AA39" s="249">
        <f t="shared" si="159"/>
        <v>568419551568.9126</v>
      </c>
      <c r="AB39" s="249">
        <f t="shared" si="159"/>
        <v>567847125031.5824</v>
      </c>
      <c r="AC39" s="249">
        <f t="shared" si="159"/>
        <v>567274698494.2522</v>
      </c>
      <c r="AD39" s="249">
        <f t="shared" si="159"/>
        <v>566702271956.922</v>
      </c>
      <c r="AE39" s="249">
        <f t="shared" si="159"/>
        <v>566129845419.5918</v>
      </c>
      <c r="AF39" s="249">
        <f t="shared" si="159"/>
        <v>565557418882.2616</v>
      </c>
      <c r="AG39" s="249">
        <f t="shared" si="159"/>
        <v>564984992344.9314</v>
      </c>
      <c r="AH39" s="249">
        <f t="shared" si="159"/>
        <v>564412565807.6012</v>
      </c>
      <c r="AI39" s="249">
        <f t="shared" si="159"/>
        <v>563840139270.271</v>
      </c>
      <c r="AJ39" s="249">
        <f t="shared" si="159"/>
        <v>563267712732.9408</v>
      </c>
      <c r="AK39" s="249">
        <f t="shared" si="159"/>
        <v>562695286195.6106</v>
      </c>
      <c r="AL39" s="249">
        <f t="shared" si="159"/>
        <v>562122859658.2804</v>
      </c>
      <c r="AM39" s="249">
        <f t="shared" si="159"/>
        <v>561550433120.9502</v>
      </c>
      <c r="AN39" s="249">
        <f t="shared" si="159"/>
        <v>560978006583.62</v>
      </c>
      <c r="AO39" s="249">
        <f t="shared" si="159"/>
        <v>560405580046.28979</v>
      </c>
      <c r="AP39" s="249">
        <f t="shared" si="159"/>
        <v>559833153508.95959</v>
      </c>
      <c r="AQ39" s="249">
        <f t="shared" si="159"/>
        <v>559260726971.62939</v>
      </c>
      <c r="AR39" s="249">
        <f t="shared" si="159"/>
        <v>558688300434.29919</v>
      </c>
      <c r="AS39" s="395">
        <f t="shared" si="139"/>
        <v>555253741210.31726</v>
      </c>
      <c r="AV39" s="356">
        <v>2.5000000000000001E-2</v>
      </c>
      <c r="AW39" s="399">
        <v>2.1999999999999999E-2</v>
      </c>
      <c r="AX39" s="56">
        <v>0.02</v>
      </c>
      <c r="AY39" s="243">
        <v>0.03</v>
      </c>
    </row>
    <row r="40" spans="1:51" x14ac:dyDescent="0.2">
      <c r="A40" s="74" t="s">
        <v>29</v>
      </c>
      <c r="B40" s="161" t="s">
        <v>378</v>
      </c>
      <c r="C40" s="161" t="s">
        <v>417</v>
      </c>
      <c r="D40" s="401">
        <f>VLOOKUP($A40,'Energy Use 2019'!$B$64:$L$106,11,0)/VLOOKUP($A40,'Value Added'!$A$2:$L$44,9,0)</f>
        <v>276572972801.39557</v>
      </c>
      <c r="E40" s="401">
        <f>VLOOKUP($A40,'Energy Use 2020'!$B$64:$L$106,11,0)/VLOOKUP($A40,'Value Added'!$A$2:$L$44,10,0)</f>
        <v>309218227373.5274</v>
      </c>
      <c r="F40" s="240">
        <f t="shared" ref="F40:I40" si="160">E40+($J40-$E40)/5</f>
        <v>307672136236.65979</v>
      </c>
      <c r="G40" s="249">
        <f t="shared" si="160"/>
        <v>306126045099.79218</v>
      </c>
      <c r="H40" s="249">
        <f t="shared" si="160"/>
        <v>304579953962.92456</v>
      </c>
      <c r="I40" s="249">
        <f t="shared" si="160"/>
        <v>303033862826.05695</v>
      </c>
      <c r="J40" s="395">
        <f t="shared" si="133"/>
        <v>301487771689.18921</v>
      </c>
      <c r="K40" s="249">
        <f t="shared" ref="K40:N40" si="161">J40+($O40-$J40)/5</f>
        <v>300161225493.75677</v>
      </c>
      <c r="L40" s="249">
        <f t="shared" si="161"/>
        <v>298834679298.32434</v>
      </c>
      <c r="M40" s="249">
        <f t="shared" si="161"/>
        <v>297508133102.89191</v>
      </c>
      <c r="N40" s="249">
        <f t="shared" si="161"/>
        <v>296181586907.45947</v>
      </c>
      <c r="O40" s="395">
        <f t="shared" si="135"/>
        <v>294855040712.02704</v>
      </c>
      <c r="P40" s="249">
        <f t="shared" ref="P40:S40" si="162">O40+($T40-$O40)/5</f>
        <v>293675620549.17896</v>
      </c>
      <c r="Q40" s="249">
        <f t="shared" si="162"/>
        <v>292496200386.33087</v>
      </c>
      <c r="R40" s="249">
        <f t="shared" si="162"/>
        <v>291316780223.48279</v>
      </c>
      <c r="S40" s="249">
        <f t="shared" si="162"/>
        <v>290137360060.6347</v>
      </c>
      <c r="T40" s="395">
        <f t="shared" si="137"/>
        <v>288957939897.7865</v>
      </c>
      <c r="U40" s="249">
        <f t="shared" ref="U40:AR40" si="163">T40+($AS40-$T40)/30</f>
        <v>288668981957.88873</v>
      </c>
      <c r="V40" s="249">
        <f t="shared" si="163"/>
        <v>288380024017.99097</v>
      </c>
      <c r="W40" s="249">
        <f t="shared" si="163"/>
        <v>288091066078.0932</v>
      </c>
      <c r="X40" s="249">
        <f t="shared" si="163"/>
        <v>287802108138.19543</v>
      </c>
      <c r="Y40" s="249">
        <f t="shared" si="163"/>
        <v>287513150198.29767</v>
      </c>
      <c r="Z40" s="249">
        <f t="shared" si="163"/>
        <v>287224192258.3999</v>
      </c>
      <c r="AA40" s="249">
        <f t="shared" si="163"/>
        <v>286935234318.50214</v>
      </c>
      <c r="AB40" s="249">
        <f t="shared" si="163"/>
        <v>286646276378.60437</v>
      </c>
      <c r="AC40" s="249">
        <f t="shared" si="163"/>
        <v>286357318438.7066</v>
      </c>
      <c r="AD40" s="249">
        <f t="shared" si="163"/>
        <v>286068360498.80884</v>
      </c>
      <c r="AE40" s="249">
        <f t="shared" si="163"/>
        <v>285779402558.91107</v>
      </c>
      <c r="AF40" s="249">
        <f t="shared" si="163"/>
        <v>285490444619.01331</v>
      </c>
      <c r="AG40" s="249">
        <f t="shared" si="163"/>
        <v>285201486679.11554</v>
      </c>
      <c r="AH40" s="249">
        <f t="shared" si="163"/>
        <v>284912528739.21777</v>
      </c>
      <c r="AI40" s="249">
        <f t="shared" si="163"/>
        <v>284623570799.32001</v>
      </c>
      <c r="AJ40" s="249">
        <f t="shared" si="163"/>
        <v>284334612859.42224</v>
      </c>
      <c r="AK40" s="249">
        <f t="shared" si="163"/>
        <v>284045654919.52448</v>
      </c>
      <c r="AL40" s="249">
        <f t="shared" si="163"/>
        <v>283756696979.62671</v>
      </c>
      <c r="AM40" s="249">
        <f t="shared" si="163"/>
        <v>283467739039.72894</v>
      </c>
      <c r="AN40" s="249">
        <f t="shared" si="163"/>
        <v>283178781099.83118</v>
      </c>
      <c r="AO40" s="249">
        <f t="shared" si="163"/>
        <v>282889823159.93341</v>
      </c>
      <c r="AP40" s="249">
        <f t="shared" si="163"/>
        <v>282600865220.03564</v>
      </c>
      <c r="AQ40" s="249">
        <f t="shared" si="163"/>
        <v>282311907280.13788</v>
      </c>
      <c r="AR40" s="249">
        <f t="shared" si="163"/>
        <v>282022949340.24011</v>
      </c>
      <c r="AS40" s="395">
        <f t="shared" si="139"/>
        <v>280289201700.85291</v>
      </c>
      <c r="AV40" s="356">
        <v>2.5000000000000001E-2</v>
      </c>
      <c r="AW40" s="399">
        <v>2.1999999999999999E-2</v>
      </c>
      <c r="AX40" s="56">
        <v>0.02</v>
      </c>
      <c r="AY40" s="243">
        <v>0.03</v>
      </c>
    </row>
    <row r="41" spans="1:51" x14ac:dyDescent="0.2">
      <c r="A41" s="74" t="s">
        <v>30</v>
      </c>
      <c r="B41" s="161" t="s">
        <v>378</v>
      </c>
      <c r="C41" s="161" t="s">
        <v>417</v>
      </c>
      <c r="D41" s="401">
        <f>VLOOKUP($A41,'Energy Use 2019'!$B$64:$L$106,11,0)/VLOOKUP($A41,'Value Added'!$A$2:$L$44,9,0)</f>
        <v>205385935341.836</v>
      </c>
      <c r="E41" s="401">
        <f>VLOOKUP($A41,'Energy Use 2020'!$B$64:$L$106,11,0)/VLOOKUP($A41,'Value Added'!$A$2:$L$44,10,0)</f>
        <v>187295134312.40775</v>
      </c>
      <c r="F41" s="240">
        <f t="shared" ref="F41:I41" si="164">E41+($J41-$E41)/5</f>
        <v>186358658640.8457</v>
      </c>
      <c r="G41" s="249">
        <f t="shared" si="164"/>
        <v>185422182969.28366</v>
      </c>
      <c r="H41" s="249">
        <f t="shared" si="164"/>
        <v>184485707297.72162</v>
      </c>
      <c r="I41" s="249">
        <f t="shared" si="164"/>
        <v>183549231626.15958</v>
      </c>
      <c r="J41" s="395">
        <f t="shared" si="133"/>
        <v>182612755954.59753</v>
      </c>
      <c r="K41" s="249">
        <f t="shared" ref="K41:N41" si="165">J41+($O41-$J41)/5</f>
        <v>181809259828.39731</v>
      </c>
      <c r="L41" s="249">
        <f t="shared" si="165"/>
        <v>181005763702.19708</v>
      </c>
      <c r="M41" s="249">
        <f t="shared" si="165"/>
        <v>180202267575.99686</v>
      </c>
      <c r="N41" s="249">
        <f t="shared" si="165"/>
        <v>179398771449.79663</v>
      </c>
      <c r="O41" s="395">
        <f t="shared" si="135"/>
        <v>178595275323.59637</v>
      </c>
      <c r="P41" s="249">
        <f t="shared" ref="P41:S41" si="166">O41+($T41-$O41)/5</f>
        <v>177880894222.302</v>
      </c>
      <c r="Q41" s="249">
        <f t="shared" si="166"/>
        <v>177166513121.00763</v>
      </c>
      <c r="R41" s="249">
        <f t="shared" si="166"/>
        <v>176452132019.71326</v>
      </c>
      <c r="S41" s="249">
        <f t="shared" si="166"/>
        <v>175737750918.41888</v>
      </c>
      <c r="T41" s="395">
        <f t="shared" si="137"/>
        <v>175023369817.12445</v>
      </c>
      <c r="U41" s="249">
        <f t="shared" ref="U41:AR41" si="167">T41+($AS41-$T41)/30</f>
        <v>174848346447.30731</v>
      </c>
      <c r="V41" s="249">
        <f t="shared" si="167"/>
        <v>174673323077.49017</v>
      </c>
      <c r="W41" s="249">
        <f t="shared" si="167"/>
        <v>174498299707.67303</v>
      </c>
      <c r="X41" s="249">
        <f t="shared" si="167"/>
        <v>174323276337.8559</v>
      </c>
      <c r="Y41" s="249">
        <f t="shared" si="167"/>
        <v>174148252968.03876</v>
      </c>
      <c r="Z41" s="249">
        <f t="shared" si="167"/>
        <v>173973229598.22162</v>
      </c>
      <c r="AA41" s="249">
        <f t="shared" si="167"/>
        <v>173798206228.40448</v>
      </c>
      <c r="AB41" s="249">
        <f t="shared" si="167"/>
        <v>173623182858.58734</v>
      </c>
      <c r="AC41" s="249">
        <f t="shared" si="167"/>
        <v>173448159488.7702</v>
      </c>
      <c r="AD41" s="249">
        <f t="shared" si="167"/>
        <v>173273136118.95306</v>
      </c>
      <c r="AE41" s="249">
        <f t="shared" si="167"/>
        <v>173098112749.13593</v>
      </c>
      <c r="AF41" s="249">
        <f t="shared" si="167"/>
        <v>172923089379.31879</v>
      </c>
      <c r="AG41" s="249">
        <f t="shared" si="167"/>
        <v>172748066009.50165</v>
      </c>
      <c r="AH41" s="249">
        <f t="shared" si="167"/>
        <v>172573042639.68451</v>
      </c>
      <c r="AI41" s="249">
        <f t="shared" si="167"/>
        <v>172398019269.86737</v>
      </c>
      <c r="AJ41" s="249">
        <f t="shared" si="167"/>
        <v>172222995900.05023</v>
      </c>
      <c r="AK41" s="249">
        <f t="shared" si="167"/>
        <v>172047972530.23309</v>
      </c>
      <c r="AL41" s="249">
        <f t="shared" si="167"/>
        <v>171872949160.41595</v>
      </c>
      <c r="AM41" s="249">
        <f t="shared" si="167"/>
        <v>171697925790.59882</v>
      </c>
      <c r="AN41" s="249">
        <f t="shared" si="167"/>
        <v>171522902420.78168</v>
      </c>
      <c r="AO41" s="249">
        <f t="shared" si="167"/>
        <v>171347879050.96454</v>
      </c>
      <c r="AP41" s="249">
        <f t="shared" si="167"/>
        <v>171172855681.1474</v>
      </c>
      <c r="AQ41" s="249">
        <f t="shared" si="167"/>
        <v>170997832311.33026</v>
      </c>
      <c r="AR41" s="249">
        <f t="shared" si="167"/>
        <v>170822808941.51312</v>
      </c>
      <c r="AS41" s="395">
        <f t="shared" si="139"/>
        <v>169772668722.61072</v>
      </c>
      <c r="AV41" s="356">
        <v>2.5000000000000001E-2</v>
      </c>
      <c r="AW41" s="399">
        <v>2.1999999999999999E-2</v>
      </c>
      <c r="AX41" s="56">
        <v>0.02</v>
      </c>
      <c r="AY41" s="243">
        <v>0.03</v>
      </c>
    </row>
    <row r="42" spans="1:51" x14ac:dyDescent="0.2">
      <c r="A42" s="74" t="s">
        <v>32</v>
      </c>
      <c r="B42" s="161" t="s">
        <v>378</v>
      </c>
      <c r="C42" s="161" t="s">
        <v>417</v>
      </c>
      <c r="D42" s="401">
        <f>VLOOKUP($A42,'Energy Use 2019'!$B$64:$L$106,11,0)/VLOOKUP($A42,'Value Added'!$A$2:$L$44,9,0)</f>
        <v>189032253680.18213</v>
      </c>
      <c r="E42" s="401">
        <f>VLOOKUP($A42,'Energy Use 2020'!$B$64:$L$106,11,0)/VLOOKUP($A42,'Value Added'!$A$2:$L$44,10,0)</f>
        <v>191420277302.16443</v>
      </c>
      <c r="F42" s="240">
        <f t="shared" ref="F42:I42" si="168">E42+($J42-$E42)/5</f>
        <v>190463175915.65359</v>
      </c>
      <c r="G42" s="249">
        <f t="shared" si="168"/>
        <v>189506074529.14276</v>
      </c>
      <c r="H42" s="249">
        <f t="shared" si="168"/>
        <v>188548973142.63193</v>
      </c>
      <c r="I42" s="249">
        <f t="shared" si="168"/>
        <v>187591871756.12109</v>
      </c>
      <c r="J42" s="395">
        <f t="shared" si="133"/>
        <v>186634770369.61032</v>
      </c>
      <c r="K42" s="249">
        <f t="shared" ref="K42:N42" si="169">J42+($O42-$J42)/5</f>
        <v>185813577379.98404</v>
      </c>
      <c r="L42" s="249">
        <f t="shared" si="169"/>
        <v>184992384390.35776</v>
      </c>
      <c r="M42" s="249">
        <f t="shared" si="169"/>
        <v>184171191400.73148</v>
      </c>
      <c r="N42" s="249">
        <f t="shared" si="169"/>
        <v>183349998411.10519</v>
      </c>
      <c r="O42" s="395">
        <f t="shared" si="135"/>
        <v>182528805421.47888</v>
      </c>
      <c r="P42" s="249">
        <f t="shared" ref="P42:S42" si="170">O42+($T42-$O42)/5</f>
        <v>181798690199.79297</v>
      </c>
      <c r="Q42" s="249">
        <f t="shared" si="170"/>
        <v>181068574978.10706</v>
      </c>
      <c r="R42" s="249">
        <f t="shared" si="170"/>
        <v>180338459756.42114</v>
      </c>
      <c r="S42" s="249">
        <f t="shared" si="170"/>
        <v>179608344534.73523</v>
      </c>
      <c r="T42" s="395">
        <f t="shared" si="137"/>
        <v>178878229313.04929</v>
      </c>
      <c r="U42" s="249">
        <f t="shared" ref="U42:AR42" si="171">T42+($AS42-$T42)/30</f>
        <v>178699351083.73624</v>
      </c>
      <c r="V42" s="249">
        <f t="shared" si="171"/>
        <v>178520472854.42319</v>
      </c>
      <c r="W42" s="249">
        <f t="shared" si="171"/>
        <v>178341594625.11014</v>
      </c>
      <c r="X42" s="249">
        <f t="shared" si="171"/>
        <v>178162716395.79709</v>
      </c>
      <c r="Y42" s="249">
        <f t="shared" si="171"/>
        <v>177983838166.48404</v>
      </c>
      <c r="Z42" s="249">
        <f t="shared" si="171"/>
        <v>177804959937.17099</v>
      </c>
      <c r="AA42" s="249">
        <f t="shared" si="171"/>
        <v>177626081707.85794</v>
      </c>
      <c r="AB42" s="249">
        <f t="shared" si="171"/>
        <v>177447203478.54489</v>
      </c>
      <c r="AC42" s="249">
        <f t="shared" si="171"/>
        <v>177268325249.23184</v>
      </c>
      <c r="AD42" s="249">
        <f t="shared" si="171"/>
        <v>177089447019.91879</v>
      </c>
      <c r="AE42" s="249">
        <f t="shared" si="171"/>
        <v>176910568790.60574</v>
      </c>
      <c r="AF42" s="249">
        <f t="shared" si="171"/>
        <v>176731690561.29269</v>
      </c>
      <c r="AG42" s="249">
        <f t="shared" si="171"/>
        <v>176552812331.97964</v>
      </c>
      <c r="AH42" s="249">
        <f t="shared" si="171"/>
        <v>176373934102.6666</v>
      </c>
      <c r="AI42" s="249">
        <f t="shared" si="171"/>
        <v>176195055873.35355</v>
      </c>
      <c r="AJ42" s="249">
        <f t="shared" si="171"/>
        <v>176016177644.0405</v>
      </c>
      <c r="AK42" s="249">
        <f t="shared" si="171"/>
        <v>175837299414.72745</v>
      </c>
      <c r="AL42" s="249">
        <f t="shared" si="171"/>
        <v>175658421185.4144</v>
      </c>
      <c r="AM42" s="249">
        <f t="shared" si="171"/>
        <v>175479542956.10135</v>
      </c>
      <c r="AN42" s="249">
        <f t="shared" si="171"/>
        <v>175300664726.7883</v>
      </c>
      <c r="AO42" s="249">
        <f t="shared" si="171"/>
        <v>175121786497.47525</v>
      </c>
      <c r="AP42" s="249">
        <f t="shared" si="171"/>
        <v>174942908268.1622</v>
      </c>
      <c r="AQ42" s="249">
        <f t="shared" si="171"/>
        <v>174764030038.84915</v>
      </c>
      <c r="AR42" s="249">
        <f t="shared" si="171"/>
        <v>174585151809.5361</v>
      </c>
      <c r="AS42" s="395">
        <f t="shared" si="139"/>
        <v>173511882433.65781</v>
      </c>
      <c r="AV42" s="356">
        <v>2.5000000000000001E-2</v>
      </c>
      <c r="AW42" s="399">
        <v>2.1999999999999999E-2</v>
      </c>
      <c r="AX42" s="56">
        <v>0.02</v>
      </c>
      <c r="AY42" s="243">
        <v>0.03</v>
      </c>
    </row>
    <row r="43" spans="1:51" x14ac:dyDescent="0.2">
      <c r="A43" s="74" t="s">
        <v>33</v>
      </c>
      <c r="B43" s="161" t="s">
        <v>378</v>
      </c>
      <c r="C43" s="161" t="s">
        <v>417</v>
      </c>
      <c r="D43" s="401">
        <f>VLOOKUP($A43,'Energy Use 2019'!$B$64:$L$106,11,0)/VLOOKUP($A43,'Value Added'!$A$2:$L$44,9,0)</f>
        <v>139006573398.72052</v>
      </c>
      <c r="E43" s="401">
        <f>VLOOKUP($A43,'Energy Use 2020'!$B$64:$L$106,11,0)/VLOOKUP($A43,'Value Added'!$A$2:$L$44,10,0)</f>
        <v>145473485565.61667</v>
      </c>
      <c r="F43" s="240">
        <f t="shared" ref="F43:I43" si="172">E43+($J43-$E43)/5</f>
        <v>144746118137.78857</v>
      </c>
      <c r="G43" s="249">
        <f t="shared" si="172"/>
        <v>144018750709.96048</v>
      </c>
      <c r="H43" s="249">
        <f t="shared" si="172"/>
        <v>143291383282.13239</v>
      </c>
      <c r="I43" s="249">
        <f t="shared" si="172"/>
        <v>142564015854.30429</v>
      </c>
      <c r="J43" s="395">
        <f t="shared" si="133"/>
        <v>141836648426.47626</v>
      </c>
      <c r="K43" s="249">
        <f t="shared" ref="K43:N43" si="173">J43+($O43-$J43)/5</f>
        <v>141212567173.39975</v>
      </c>
      <c r="L43" s="249">
        <f t="shared" si="173"/>
        <v>140588485920.32324</v>
      </c>
      <c r="M43" s="249">
        <f t="shared" si="173"/>
        <v>139964404667.24673</v>
      </c>
      <c r="N43" s="249">
        <f t="shared" si="173"/>
        <v>139340323414.17023</v>
      </c>
      <c r="O43" s="395">
        <f t="shared" si="135"/>
        <v>138716242161.09378</v>
      </c>
      <c r="P43" s="249">
        <f t="shared" ref="P43:S43" si="174">O43+($T43-$O43)/5</f>
        <v>138161377192.4494</v>
      </c>
      <c r="Q43" s="249">
        <f t="shared" si="174"/>
        <v>137606512223.80502</v>
      </c>
      <c r="R43" s="249">
        <f t="shared" si="174"/>
        <v>137051647255.16064</v>
      </c>
      <c r="S43" s="249">
        <f t="shared" si="174"/>
        <v>136496782286.51627</v>
      </c>
      <c r="T43" s="395">
        <f t="shared" si="137"/>
        <v>135941917317.8719</v>
      </c>
      <c r="U43" s="249">
        <f t="shared" ref="U43:AR43" si="175">T43+($AS43-$T43)/30</f>
        <v>135805975400.55403</v>
      </c>
      <c r="V43" s="249">
        <f t="shared" si="175"/>
        <v>135670033483.23616</v>
      </c>
      <c r="W43" s="249">
        <f t="shared" si="175"/>
        <v>135534091565.91829</v>
      </c>
      <c r="X43" s="249">
        <f t="shared" si="175"/>
        <v>135398149648.60042</v>
      </c>
      <c r="Y43" s="249">
        <f t="shared" si="175"/>
        <v>135262207731.28255</v>
      </c>
      <c r="Z43" s="249">
        <f t="shared" si="175"/>
        <v>135126265813.96468</v>
      </c>
      <c r="AA43" s="249">
        <f t="shared" si="175"/>
        <v>134990323896.6468</v>
      </c>
      <c r="AB43" s="249">
        <f t="shared" si="175"/>
        <v>134854381979.32893</v>
      </c>
      <c r="AC43" s="249">
        <f t="shared" si="175"/>
        <v>134718440062.01106</v>
      </c>
      <c r="AD43" s="249">
        <f t="shared" si="175"/>
        <v>134582498144.69319</v>
      </c>
      <c r="AE43" s="249">
        <f t="shared" si="175"/>
        <v>134446556227.37532</v>
      </c>
      <c r="AF43" s="249">
        <f t="shared" si="175"/>
        <v>134310614310.05745</v>
      </c>
      <c r="AG43" s="249">
        <f t="shared" si="175"/>
        <v>134174672392.73958</v>
      </c>
      <c r="AH43" s="249">
        <f t="shared" si="175"/>
        <v>134038730475.42171</v>
      </c>
      <c r="AI43" s="249">
        <f t="shared" si="175"/>
        <v>133902788558.10384</v>
      </c>
      <c r="AJ43" s="249">
        <f t="shared" si="175"/>
        <v>133766846640.78596</v>
      </c>
      <c r="AK43" s="249">
        <f t="shared" si="175"/>
        <v>133630904723.46809</v>
      </c>
      <c r="AL43" s="249">
        <f t="shared" si="175"/>
        <v>133494962806.15022</v>
      </c>
      <c r="AM43" s="249">
        <f t="shared" si="175"/>
        <v>133359020888.83235</v>
      </c>
      <c r="AN43" s="249">
        <f t="shared" si="175"/>
        <v>133223078971.51448</v>
      </c>
      <c r="AO43" s="249">
        <f t="shared" si="175"/>
        <v>133087137054.19661</v>
      </c>
      <c r="AP43" s="249">
        <f t="shared" si="175"/>
        <v>132951195136.87874</v>
      </c>
      <c r="AQ43" s="249">
        <f t="shared" si="175"/>
        <v>132815253219.56087</v>
      </c>
      <c r="AR43" s="249">
        <f t="shared" si="175"/>
        <v>132679311302.243</v>
      </c>
      <c r="AS43" s="395">
        <f t="shared" si="139"/>
        <v>131863659798.33574</v>
      </c>
      <c r="AV43" s="356">
        <v>2.5000000000000001E-2</v>
      </c>
      <c r="AW43" s="399">
        <v>2.1999999999999999E-2</v>
      </c>
      <c r="AX43" s="56">
        <v>0.02</v>
      </c>
      <c r="AY43" s="243">
        <v>0.03</v>
      </c>
    </row>
    <row r="44" spans="1:51" x14ac:dyDescent="0.2">
      <c r="A44" s="74" t="s">
        <v>34</v>
      </c>
      <c r="B44" s="161" t="s">
        <v>378</v>
      </c>
      <c r="C44" s="161" t="s">
        <v>417</v>
      </c>
      <c r="D44" s="401">
        <f>VLOOKUP($A44,'Energy Use 2019'!$B$64:$L$106,11,0)/VLOOKUP($A44,'Value Added'!$A$2:$L$44,9,0)</f>
        <v>162680158885.64124</v>
      </c>
      <c r="E44" s="401">
        <f>VLOOKUP($A44,'Energy Use 2020'!$B$64:$L$106,11,0)/VLOOKUP($A44,'Value Added'!$A$2:$L$44,10,0)</f>
        <v>155593645562.70798</v>
      </c>
      <c r="F44" s="240">
        <f t="shared" ref="F44:I44" si="176">E44+($J44-$E44)/5</f>
        <v>154815677334.89444</v>
      </c>
      <c r="G44" s="249">
        <f t="shared" si="176"/>
        <v>154037709107.0809</v>
      </c>
      <c r="H44" s="249">
        <f t="shared" si="176"/>
        <v>153259740879.26736</v>
      </c>
      <c r="I44" s="249">
        <f t="shared" si="176"/>
        <v>152481772651.45383</v>
      </c>
      <c r="J44" s="395">
        <f t="shared" si="133"/>
        <v>151703804423.64029</v>
      </c>
      <c r="K44" s="249">
        <f t="shared" ref="K44:N44" si="177">J44+($O44-$J44)/5</f>
        <v>151036307684.17627</v>
      </c>
      <c r="L44" s="249">
        <f t="shared" si="177"/>
        <v>150368810944.71225</v>
      </c>
      <c r="M44" s="249">
        <f t="shared" si="177"/>
        <v>149701314205.24823</v>
      </c>
      <c r="N44" s="249">
        <f t="shared" si="177"/>
        <v>149033817465.78421</v>
      </c>
      <c r="O44" s="395">
        <f t="shared" si="135"/>
        <v>148366320726.32019</v>
      </c>
      <c r="P44" s="249">
        <f t="shared" ref="P44:S44" si="178">O44+($T44-$O44)/5</f>
        <v>147772855443.41492</v>
      </c>
      <c r="Q44" s="249">
        <f t="shared" si="178"/>
        <v>147179390160.50964</v>
      </c>
      <c r="R44" s="249">
        <f t="shared" si="178"/>
        <v>146585924877.60437</v>
      </c>
      <c r="S44" s="249">
        <f t="shared" si="178"/>
        <v>145992459594.6991</v>
      </c>
      <c r="T44" s="395">
        <f t="shared" si="137"/>
        <v>145398994311.79379</v>
      </c>
      <c r="U44" s="249">
        <f t="shared" ref="U44:AR44" si="179">T44+($AS44-$T44)/30</f>
        <v>145253595317.48199</v>
      </c>
      <c r="V44" s="249">
        <f t="shared" si="179"/>
        <v>145108196323.1702</v>
      </c>
      <c r="W44" s="249">
        <f t="shared" si="179"/>
        <v>144962797328.8584</v>
      </c>
      <c r="X44" s="249">
        <f t="shared" si="179"/>
        <v>144817398334.5466</v>
      </c>
      <c r="Y44" s="249">
        <f t="shared" si="179"/>
        <v>144671999340.2348</v>
      </c>
      <c r="Z44" s="249">
        <f t="shared" si="179"/>
        <v>144526600345.923</v>
      </c>
      <c r="AA44" s="249">
        <f t="shared" si="179"/>
        <v>144381201351.61121</v>
      </c>
      <c r="AB44" s="249">
        <f t="shared" si="179"/>
        <v>144235802357.29941</v>
      </c>
      <c r="AC44" s="249">
        <f t="shared" si="179"/>
        <v>144090403362.98761</v>
      </c>
      <c r="AD44" s="249">
        <f t="shared" si="179"/>
        <v>143945004368.67581</v>
      </c>
      <c r="AE44" s="249">
        <f t="shared" si="179"/>
        <v>143799605374.36401</v>
      </c>
      <c r="AF44" s="249">
        <f t="shared" si="179"/>
        <v>143654206380.05222</v>
      </c>
      <c r="AG44" s="249">
        <f t="shared" si="179"/>
        <v>143508807385.74042</v>
      </c>
      <c r="AH44" s="249">
        <f t="shared" si="179"/>
        <v>143363408391.42862</v>
      </c>
      <c r="AI44" s="249">
        <f t="shared" si="179"/>
        <v>143218009397.11682</v>
      </c>
      <c r="AJ44" s="249">
        <f t="shared" si="179"/>
        <v>143072610402.80502</v>
      </c>
      <c r="AK44" s="249">
        <f t="shared" si="179"/>
        <v>142927211408.49323</v>
      </c>
      <c r="AL44" s="249">
        <f t="shared" si="179"/>
        <v>142781812414.18143</v>
      </c>
      <c r="AM44" s="249">
        <f t="shared" si="179"/>
        <v>142636413419.86963</v>
      </c>
      <c r="AN44" s="249">
        <f t="shared" si="179"/>
        <v>142491014425.55783</v>
      </c>
      <c r="AO44" s="249">
        <f t="shared" si="179"/>
        <v>142345615431.24603</v>
      </c>
      <c r="AP44" s="249">
        <f t="shared" si="179"/>
        <v>142200216436.93423</v>
      </c>
      <c r="AQ44" s="249">
        <f t="shared" si="179"/>
        <v>142054817442.62244</v>
      </c>
      <c r="AR44" s="249">
        <f t="shared" si="179"/>
        <v>141909418448.31064</v>
      </c>
      <c r="AS44" s="395">
        <f t="shared" si="139"/>
        <v>141037024482.43997</v>
      </c>
      <c r="AV44" s="356">
        <v>2.5000000000000001E-2</v>
      </c>
      <c r="AW44" s="399">
        <v>2.1999999999999999E-2</v>
      </c>
      <c r="AX44" s="56">
        <v>0.02</v>
      </c>
      <c r="AY44" s="243">
        <v>0.03</v>
      </c>
    </row>
    <row r="45" spans="1:51" x14ac:dyDescent="0.2">
      <c r="A45" s="74" t="s">
        <v>35</v>
      </c>
      <c r="B45" s="161" t="s">
        <v>378</v>
      </c>
      <c r="C45" s="161" t="s">
        <v>417</v>
      </c>
      <c r="D45" s="401">
        <f>VLOOKUP($A45,'Energy Use 2019'!$B$64:$L$106,11,0)/VLOOKUP($A45,'Value Added'!$A$2:$L$44,9,0)</f>
        <v>87460029818.363434</v>
      </c>
      <c r="E45" s="401">
        <f>VLOOKUP($A45,'Energy Use 2020'!$B$64:$L$106,11,0)/VLOOKUP($A45,'Value Added'!$A$2:$L$44,10,0)</f>
        <v>87715211358.913132</v>
      </c>
      <c r="F45" s="240">
        <f t="shared" ref="F45:I45" si="180">E45+($J45-$E45)/5</f>
        <v>87276635302.118561</v>
      </c>
      <c r="G45" s="249">
        <f t="shared" si="180"/>
        <v>86838059245.32399</v>
      </c>
      <c r="H45" s="249">
        <f t="shared" si="180"/>
        <v>86399483188.529419</v>
      </c>
      <c r="I45" s="249">
        <f t="shared" si="180"/>
        <v>85960907131.734848</v>
      </c>
      <c r="J45" s="395">
        <f t="shared" si="133"/>
        <v>85522331074.940308</v>
      </c>
      <c r="K45" s="249">
        <f t="shared" ref="K45:N45" si="181">J45+($O45-$J45)/5</f>
        <v>85146032818.210571</v>
      </c>
      <c r="L45" s="249">
        <f t="shared" si="181"/>
        <v>84769734561.480835</v>
      </c>
      <c r="M45" s="249">
        <f t="shared" si="181"/>
        <v>84393436304.751099</v>
      </c>
      <c r="N45" s="249">
        <f t="shared" si="181"/>
        <v>84017138048.021362</v>
      </c>
      <c r="O45" s="395">
        <f t="shared" si="135"/>
        <v>83640839791.291626</v>
      </c>
      <c r="P45" s="249">
        <f t="shared" ref="P45:S45" si="182">O45+($T45-$O45)/5</f>
        <v>83306276432.126465</v>
      </c>
      <c r="Q45" s="249">
        <f t="shared" si="182"/>
        <v>82971713072.961304</v>
      </c>
      <c r="R45" s="249">
        <f t="shared" si="182"/>
        <v>82637149713.796143</v>
      </c>
      <c r="S45" s="249">
        <f t="shared" si="182"/>
        <v>82302586354.630981</v>
      </c>
      <c r="T45" s="395">
        <f t="shared" si="137"/>
        <v>81968022995.46579</v>
      </c>
      <c r="U45" s="249">
        <f t="shared" ref="U45:AR45" si="183">T45+($AS45-$T45)/30</f>
        <v>81886054972.470322</v>
      </c>
      <c r="V45" s="249">
        <f t="shared" si="183"/>
        <v>81804086949.474854</v>
      </c>
      <c r="W45" s="249">
        <f t="shared" si="183"/>
        <v>81722118926.479385</v>
      </c>
      <c r="X45" s="249">
        <f t="shared" si="183"/>
        <v>81640150903.483917</v>
      </c>
      <c r="Y45" s="249">
        <f t="shared" si="183"/>
        <v>81558182880.488449</v>
      </c>
      <c r="Z45" s="249">
        <f t="shared" si="183"/>
        <v>81476214857.492981</v>
      </c>
      <c r="AA45" s="249">
        <f t="shared" si="183"/>
        <v>81394246834.497513</v>
      </c>
      <c r="AB45" s="249">
        <f t="shared" si="183"/>
        <v>81312278811.502045</v>
      </c>
      <c r="AC45" s="249">
        <f t="shared" si="183"/>
        <v>81230310788.506577</v>
      </c>
      <c r="AD45" s="249">
        <f t="shared" si="183"/>
        <v>81148342765.511108</v>
      </c>
      <c r="AE45" s="249">
        <f t="shared" si="183"/>
        <v>81066374742.51564</v>
      </c>
      <c r="AF45" s="249">
        <f t="shared" si="183"/>
        <v>80984406719.520172</v>
      </c>
      <c r="AG45" s="249">
        <f t="shared" si="183"/>
        <v>80902438696.524704</v>
      </c>
      <c r="AH45" s="249">
        <f t="shared" si="183"/>
        <v>80820470673.529236</v>
      </c>
      <c r="AI45" s="249">
        <f t="shared" si="183"/>
        <v>80738502650.533768</v>
      </c>
      <c r="AJ45" s="249">
        <f t="shared" si="183"/>
        <v>80656534627.5383</v>
      </c>
      <c r="AK45" s="249">
        <f t="shared" si="183"/>
        <v>80574566604.542831</v>
      </c>
      <c r="AL45" s="249">
        <f t="shared" si="183"/>
        <v>80492598581.547363</v>
      </c>
      <c r="AM45" s="249">
        <f t="shared" si="183"/>
        <v>80410630558.551895</v>
      </c>
      <c r="AN45" s="249">
        <f t="shared" si="183"/>
        <v>80328662535.556427</v>
      </c>
      <c r="AO45" s="249">
        <f t="shared" si="183"/>
        <v>80246694512.560959</v>
      </c>
      <c r="AP45" s="249">
        <f t="shared" si="183"/>
        <v>80164726489.565491</v>
      </c>
      <c r="AQ45" s="249">
        <f t="shared" si="183"/>
        <v>80082758466.570023</v>
      </c>
      <c r="AR45" s="249">
        <f t="shared" si="183"/>
        <v>80000790443.574554</v>
      </c>
      <c r="AS45" s="395">
        <f t="shared" si="139"/>
        <v>79508982305.601807</v>
      </c>
      <c r="AV45" s="356">
        <v>2.5000000000000001E-2</v>
      </c>
      <c r="AW45" s="399">
        <v>2.1999999999999999E-2</v>
      </c>
      <c r="AX45" s="56">
        <v>0.02</v>
      </c>
      <c r="AY45" s="243">
        <v>0.03</v>
      </c>
    </row>
    <row r="46" spans="1:51" x14ac:dyDescent="0.2">
      <c r="A46" s="74" t="s">
        <v>36</v>
      </c>
      <c r="B46" s="161" t="s">
        <v>378</v>
      </c>
      <c r="C46" s="161" t="s">
        <v>417</v>
      </c>
      <c r="D46" s="401">
        <f>VLOOKUP($A46,'Energy Use 2019'!$B$64:$L$106,11,0)/VLOOKUP($A46,'Value Added'!$A$2:$L$44,9,0)</f>
        <v>2014257789842.7778</v>
      </c>
      <c r="E46" s="401">
        <f>VLOOKUP($A46,'Energy Use 2020'!$B$64:$L$106,11,0)/VLOOKUP($A46,'Value Added'!$A$2:$L$44,10,0)</f>
        <v>2230274850125.1011</v>
      </c>
      <c r="F46" s="240">
        <f t="shared" ref="F46:I46" si="184">E46+($J46-$E46)/5</f>
        <v>2219123475874.4756</v>
      </c>
      <c r="G46" s="249">
        <f t="shared" si="184"/>
        <v>2207972101623.8501</v>
      </c>
      <c r="H46" s="249">
        <f t="shared" si="184"/>
        <v>2196820727373.2246</v>
      </c>
      <c r="I46" s="249">
        <f t="shared" si="184"/>
        <v>2185669353122.5991</v>
      </c>
      <c r="J46" s="395">
        <f t="shared" si="133"/>
        <v>2174517978871.9734</v>
      </c>
      <c r="K46" s="249">
        <f t="shared" ref="K46:N46" si="185">J46+($O46-$J46)/5</f>
        <v>2164950099764.9368</v>
      </c>
      <c r="L46" s="249">
        <f t="shared" si="185"/>
        <v>2155382220657.9001</v>
      </c>
      <c r="M46" s="249">
        <f t="shared" si="185"/>
        <v>2145814341550.8635</v>
      </c>
      <c r="N46" s="249">
        <f t="shared" si="185"/>
        <v>2136246462443.8269</v>
      </c>
      <c r="O46" s="395">
        <f t="shared" si="135"/>
        <v>2126678583336.79</v>
      </c>
      <c r="P46" s="249">
        <f t="shared" ref="P46:S46" si="186">O46+($T46-$O46)/5</f>
        <v>2118171869003.4429</v>
      </c>
      <c r="Q46" s="249">
        <f t="shared" si="186"/>
        <v>2109665154670.0957</v>
      </c>
      <c r="R46" s="249">
        <f t="shared" si="186"/>
        <v>2101158440336.7485</v>
      </c>
      <c r="S46" s="249">
        <f t="shared" si="186"/>
        <v>2092651726003.4014</v>
      </c>
      <c r="T46" s="395">
        <f t="shared" si="137"/>
        <v>2084145011670.0542</v>
      </c>
      <c r="U46" s="249">
        <f t="shared" ref="U46:AR46" si="187">T46+($AS46-$T46)/30</f>
        <v>2082060866658.384</v>
      </c>
      <c r="V46" s="249">
        <f t="shared" si="187"/>
        <v>2079976721646.7139</v>
      </c>
      <c r="W46" s="249">
        <f t="shared" si="187"/>
        <v>2077892576635.0437</v>
      </c>
      <c r="X46" s="249">
        <f t="shared" si="187"/>
        <v>2075808431623.3735</v>
      </c>
      <c r="Y46" s="249">
        <f t="shared" si="187"/>
        <v>2073724286611.7034</v>
      </c>
      <c r="Z46" s="249">
        <f t="shared" si="187"/>
        <v>2071640141600.0332</v>
      </c>
      <c r="AA46" s="249">
        <f t="shared" si="187"/>
        <v>2069555996588.363</v>
      </c>
      <c r="AB46" s="249">
        <f t="shared" si="187"/>
        <v>2067471851576.6929</v>
      </c>
      <c r="AC46" s="249">
        <f t="shared" si="187"/>
        <v>2065387706565.0227</v>
      </c>
      <c r="AD46" s="249">
        <f t="shared" si="187"/>
        <v>2063303561553.3525</v>
      </c>
      <c r="AE46" s="249">
        <f t="shared" si="187"/>
        <v>2061219416541.6824</v>
      </c>
      <c r="AF46" s="249">
        <f t="shared" si="187"/>
        <v>2059135271530.0122</v>
      </c>
      <c r="AG46" s="249">
        <f t="shared" si="187"/>
        <v>2057051126518.342</v>
      </c>
      <c r="AH46" s="249">
        <f t="shared" si="187"/>
        <v>2054966981506.6719</v>
      </c>
      <c r="AI46" s="249">
        <f t="shared" si="187"/>
        <v>2052882836495.0017</v>
      </c>
      <c r="AJ46" s="249">
        <f t="shared" si="187"/>
        <v>2050798691483.3315</v>
      </c>
      <c r="AK46" s="249">
        <f t="shared" si="187"/>
        <v>2048714546471.6614</v>
      </c>
      <c r="AL46" s="249">
        <f t="shared" si="187"/>
        <v>2046630401459.9912</v>
      </c>
      <c r="AM46" s="249">
        <f t="shared" si="187"/>
        <v>2044546256448.321</v>
      </c>
      <c r="AN46" s="249">
        <f t="shared" si="187"/>
        <v>2042462111436.6509</v>
      </c>
      <c r="AO46" s="249">
        <f t="shared" si="187"/>
        <v>2040377966424.9807</v>
      </c>
      <c r="AP46" s="249">
        <f t="shared" si="187"/>
        <v>2038293821413.3105</v>
      </c>
      <c r="AQ46" s="249">
        <f t="shared" si="187"/>
        <v>2036209676401.6404</v>
      </c>
      <c r="AR46" s="249">
        <f t="shared" si="187"/>
        <v>2034125531389.9702</v>
      </c>
      <c r="AS46" s="395">
        <f t="shared" si="139"/>
        <v>2021620661319.9526</v>
      </c>
      <c r="AV46" s="356">
        <v>2.5000000000000001E-2</v>
      </c>
      <c r="AW46" s="399">
        <v>2.1999999999999999E-2</v>
      </c>
      <c r="AX46" s="56">
        <v>0.02</v>
      </c>
      <c r="AY46" s="243">
        <v>0.03</v>
      </c>
    </row>
    <row r="47" spans="1:51" x14ac:dyDescent="0.2">
      <c r="A47" s="74" t="s">
        <v>37</v>
      </c>
      <c r="B47" s="161" t="s">
        <v>378</v>
      </c>
      <c r="C47" s="161" t="s">
        <v>417</v>
      </c>
      <c r="D47" s="401">
        <f>VLOOKUP($A47,'Energy Use 2019'!$B$64:$L$106,11,0)/VLOOKUP($A47,'Value Added'!$A$2:$L$44,9,0)</f>
        <v>1187789924401.5898</v>
      </c>
      <c r="E47" s="401">
        <f>VLOOKUP($A47,'Energy Use 2020'!$B$64:$L$106,11,0)/VLOOKUP($A47,'Value Added'!$A$2:$L$44,10,0)</f>
        <v>1184279903552.4167</v>
      </c>
      <c r="F47" s="240">
        <f t="shared" ref="F47:I47" si="188">E47+($J47-$E47)/5</f>
        <v>1178358504034.6545</v>
      </c>
      <c r="G47" s="249">
        <f t="shared" si="188"/>
        <v>1172437104516.8923</v>
      </c>
      <c r="H47" s="249">
        <f t="shared" si="188"/>
        <v>1166515704999.1301</v>
      </c>
      <c r="I47" s="249">
        <f t="shared" si="188"/>
        <v>1160594305481.3679</v>
      </c>
      <c r="J47" s="395">
        <f t="shared" si="133"/>
        <v>1154672905963.6062</v>
      </c>
      <c r="K47" s="249">
        <f t="shared" ref="K47:N47" si="189">J47+($O47-$J47)/5</f>
        <v>1149592345177.3662</v>
      </c>
      <c r="L47" s="249">
        <f t="shared" si="189"/>
        <v>1144511784391.1262</v>
      </c>
      <c r="M47" s="249">
        <f t="shared" si="189"/>
        <v>1139431223604.8862</v>
      </c>
      <c r="N47" s="249">
        <f t="shared" si="189"/>
        <v>1134350662818.6462</v>
      </c>
      <c r="O47" s="395">
        <f t="shared" si="135"/>
        <v>1129270102032.4067</v>
      </c>
      <c r="P47" s="249">
        <f t="shared" ref="P47:S47" si="190">O47+($T47-$O47)/5</f>
        <v>1124753021624.2771</v>
      </c>
      <c r="Q47" s="249">
        <f t="shared" si="190"/>
        <v>1120235941216.1475</v>
      </c>
      <c r="R47" s="249">
        <f t="shared" si="190"/>
        <v>1115718860808.0178</v>
      </c>
      <c r="S47" s="249">
        <f t="shared" si="190"/>
        <v>1111201780399.8882</v>
      </c>
      <c r="T47" s="395">
        <f t="shared" si="137"/>
        <v>1106684699991.7585</v>
      </c>
      <c r="U47" s="249">
        <f t="shared" ref="U47:AR47" si="191">T47+($AS47-$T47)/30</f>
        <v>1105578015291.7668</v>
      </c>
      <c r="V47" s="249">
        <f t="shared" si="191"/>
        <v>1104471330591.7751</v>
      </c>
      <c r="W47" s="249">
        <f t="shared" si="191"/>
        <v>1103364645891.7834</v>
      </c>
      <c r="X47" s="249">
        <f t="shared" si="191"/>
        <v>1102257961191.7917</v>
      </c>
      <c r="Y47" s="249">
        <f t="shared" si="191"/>
        <v>1101151276491.8</v>
      </c>
      <c r="Z47" s="249">
        <f t="shared" si="191"/>
        <v>1100044591791.8083</v>
      </c>
      <c r="AA47" s="249">
        <f t="shared" si="191"/>
        <v>1098937907091.8167</v>
      </c>
      <c r="AB47" s="249">
        <f t="shared" si="191"/>
        <v>1097831222391.825</v>
      </c>
      <c r="AC47" s="249">
        <f t="shared" si="191"/>
        <v>1096724537691.8333</v>
      </c>
      <c r="AD47" s="249">
        <f t="shared" si="191"/>
        <v>1095617852991.8416</v>
      </c>
      <c r="AE47" s="249">
        <f t="shared" si="191"/>
        <v>1094511168291.8499</v>
      </c>
      <c r="AF47" s="249">
        <f t="shared" si="191"/>
        <v>1093404483591.8582</v>
      </c>
      <c r="AG47" s="249">
        <f t="shared" si="191"/>
        <v>1092297798891.8665</v>
      </c>
      <c r="AH47" s="249">
        <f t="shared" si="191"/>
        <v>1091191114191.8748</v>
      </c>
      <c r="AI47" s="249">
        <f t="shared" si="191"/>
        <v>1090084429491.8831</v>
      </c>
      <c r="AJ47" s="249">
        <f t="shared" si="191"/>
        <v>1088977744791.8914</v>
      </c>
      <c r="AK47" s="249">
        <f t="shared" si="191"/>
        <v>1087871060091.8997</v>
      </c>
      <c r="AL47" s="249">
        <f t="shared" si="191"/>
        <v>1086764375391.908</v>
      </c>
      <c r="AM47" s="249">
        <f t="shared" si="191"/>
        <v>1085657690691.9163</v>
      </c>
      <c r="AN47" s="249">
        <f t="shared" si="191"/>
        <v>1084551005991.9246</v>
      </c>
      <c r="AO47" s="249">
        <f t="shared" si="191"/>
        <v>1083444321291.9329</v>
      </c>
      <c r="AP47" s="249">
        <f t="shared" si="191"/>
        <v>1082337636591.9412</v>
      </c>
      <c r="AQ47" s="249">
        <f t="shared" si="191"/>
        <v>1081230951891.9495</v>
      </c>
      <c r="AR47" s="249">
        <f t="shared" si="191"/>
        <v>1080124267191.9578</v>
      </c>
      <c r="AS47" s="395">
        <f t="shared" si="139"/>
        <v>1073484158992.0057</v>
      </c>
      <c r="AV47" s="356">
        <v>2.5000000000000001E-2</v>
      </c>
      <c r="AW47" s="399">
        <v>2.1999999999999999E-2</v>
      </c>
      <c r="AX47" s="56">
        <v>0.02</v>
      </c>
      <c r="AY47" s="243">
        <v>0.03</v>
      </c>
    </row>
    <row r="48" spans="1:51" x14ac:dyDescent="0.2">
      <c r="A48" s="74" t="s">
        <v>38</v>
      </c>
      <c r="B48" s="161" t="s">
        <v>378</v>
      </c>
      <c r="C48" s="161" t="s">
        <v>417</v>
      </c>
      <c r="D48" s="401">
        <f>VLOOKUP($A48,'Energy Use 2019'!$B$64:$L$106,11,0)/VLOOKUP($A48,'Value Added'!$A$2:$L$44,9,0)</f>
        <v>181044896996.01425</v>
      </c>
      <c r="E48" s="401">
        <f>VLOOKUP($A48,'Energy Use 2020'!$B$64:$L$106,11,0)/VLOOKUP($A48,'Value Added'!$A$2:$L$44,10,0)</f>
        <v>186082651258.00162</v>
      </c>
      <c r="F48" s="240">
        <f t="shared" ref="F48:I48" si="192">E48+($J48-$E48)/5</f>
        <v>185152238001.71161</v>
      </c>
      <c r="G48" s="249">
        <f t="shared" si="192"/>
        <v>184221824745.4216</v>
      </c>
      <c r="H48" s="249">
        <f t="shared" si="192"/>
        <v>183291411489.13159</v>
      </c>
      <c r="I48" s="249">
        <f t="shared" si="192"/>
        <v>182360998232.84158</v>
      </c>
      <c r="J48" s="395">
        <f t="shared" si="133"/>
        <v>181430584976.55157</v>
      </c>
      <c r="K48" s="249">
        <f t="shared" ref="K48:N48" si="193">J48+($O48-$J48)/5</f>
        <v>180632290402.65475</v>
      </c>
      <c r="L48" s="249">
        <f t="shared" si="193"/>
        <v>179833995828.75793</v>
      </c>
      <c r="M48" s="249">
        <f t="shared" si="193"/>
        <v>179035701254.86111</v>
      </c>
      <c r="N48" s="249">
        <f t="shared" si="193"/>
        <v>178237406680.96429</v>
      </c>
      <c r="O48" s="395">
        <f t="shared" si="135"/>
        <v>177439112107.06744</v>
      </c>
      <c r="P48" s="249">
        <f t="shared" ref="P48:S48" si="194">O48+($T48-$O48)/5</f>
        <v>176729355658.63916</v>
      </c>
      <c r="Q48" s="249">
        <f t="shared" si="194"/>
        <v>176019599210.21088</v>
      </c>
      <c r="R48" s="249">
        <f t="shared" si="194"/>
        <v>175309842761.78259</v>
      </c>
      <c r="S48" s="249">
        <f t="shared" si="194"/>
        <v>174600086313.35431</v>
      </c>
      <c r="T48" s="395">
        <f t="shared" si="137"/>
        <v>173890329864.92609</v>
      </c>
      <c r="U48" s="249">
        <f t="shared" ref="U48:AR48" si="195">T48+($AS48-$T48)/30</f>
        <v>173716439535.06116</v>
      </c>
      <c r="V48" s="249">
        <f t="shared" si="195"/>
        <v>173542549205.19623</v>
      </c>
      <c r="W48" s="249">
        <f t="shared" si="195"/>
        <v>173368658875.3313</v>
      </c>
      <c r="X48" s="249">
        <f t="shared" si="195"/>
        <v>173194768545.46637</v>
      </c>
      <c r="Y48" s="249">
        <f t="shared" si="195"/>
        <v>173020878215.60144</v>
      </c>
      <c r="Z48" s="249">
        <f t="shared" si="195"/>
        <v>172846987885.73651</v>
      </c>
      <c r="AA48" s="249">
        <f t="shared" si="195"/>
        <v>172673097555.87158</v>
      </c>
      <c r="AB48" s="249">
        <f t="shared" si="195"/>
        <v>172499207226.00665</v>
      </c>
      <c r="AC48" s="249">
        <f t="shared" si="195"/>
        <v>172325316896.14172</v>
      </c>
      <c r="AD48" s="249">
        <f t="shared" si="195"/>
        <v>172151426566.27679</v>
      </c>
      <c r="AE48" s="249">
        <f t="shared" si="195"/>
        <v>171977536236.41187</v>
      </c>
      <c r="AF48" s="249">
        <f t="shared" si="195"/>
        <v>171803645906.54694</v>
      </c>
      <c r="AG48" s="249">
        <f t="shared" si="195"/>
        <v>171629755576.68201</v>
      </c>
      <c r="AH48" s="249">
        <f t="shared" si="195"/>
        <v>171455865246.81708</v>
      </c>
      <c r="AI48" s="249">
        <f t="shared" si="195"/>
        <v>171281974916.95215</v>
      </c>
      <c r="AJ48" s="249">
        <f t="shared" si="195"/>
        <v>171108084587.08722</v>
      </c>
      <c r="AK48" s="249">
        <f t="shared" si="195"/>
        <v>170934194257.22229</v>
      </c>
      <c r="AL48" s="249">
        <f t="shared" si="195"/>
        <v>170760303927.35736</v>
      </c>
      <c r="AM48" s="249">
        <f t="shared" si="195"/>
        <v>170586413597.49243</v>
      </c>
      <c r="AN48" s="249">
        <f t="shared" si="195"/>
        <v>170412523267.6275</v>
      </c>
      <c r="AO48" s="249">
        <f t="shared" si="195"/>
        <v>170238632937.76257</v>
      </c>
      <c r="AP48" s="249">
        <f t="shared" si="195"/>
        <v>170064742607.89764</v>
      </c>
      <c r="AQ48" s="249">
        <f t="shared" si="195"/>
        <v>169890852278.03271</v>
      </c>
      <c r="AR48" s="249">
        <f t="shared" si="195"/>
        <v>169716961948.16779</v>
      </c>
      <c r="AS48" s="395">
        <f t="shared" si="139"/>
        <v>168673619968.9783</v>
      </c>
      <c r="AV48" s="356">
        <v>2.5000000000000001E-2</v>
      </c>
      <c r="AW48" s="399">
        <v>2.1999999999999999E-2</v>
      </c>
      <c r="AX48" s="56">
        <v>0.02</v>
      </c>
      <c r="AY48" s="243">
        <v>0.03</v>
      </c>
    </row>
    <row r="49" spans="1:51" x14ac:dyDescent="0.2">
      <c r="A49" s="74" t="s">
        <v>39</v>
      </c>
      <c r="B49" s="161" t="s">
        <v>378</v>
      </c>
      <c r="C49" s="161" t="s">
        <v>417</v>
      </c>
      <c r="D49" s="401">
        <f>VLOOKUP($A49,'Energy Use 2019'!$B$64:$L$106,11,0)/VLOOKUP($A49,'Value Added'!$A$2:$L$44,9,0)</f>
        <v>1140976647191.6079</v>
      </c>
      <c r="E49" s="401">
        <f>VLOOKUP($A49,'Energy Use 2020'!$B$64:$L$106,11,0)/VLOOKUP($A49,'Value Added'!$A$2:$L$44,10,0)</f>
        <v>1143501222831.9673</v>
      </c>
      <c r="F49" s="240">
        <f t="shared" ref="F49:I49" si="196">E49+($J49-$E49)/5</f>
        <v>1137783716717.8074</v>
      </c>
      <c r="G49" s="249">
        <f t="shared" si="196"/>
        <v>1132066210603.6475</v>
      </c>
      <c r="H49" s="249">
        <f t="shared" si="196"/>
        <v>1126348704489.4875</v>
      </c>
      <c r="I49" s="249">
        <f t="shared" si="196"/>
        <v>1120631198375.3276</v>
      </c>
      <c r="J49" s="395">
        <f t="shared" si="133"/>
        <v>1114913692261.168</v>
      </c>
      <c r="K49" s="249">
        <f t="shared" ref="K49:N49" si="197">J49+($O49-$J49)/5</f>
        <v>1110008072015.2188</v>
      </c>
      <c r="L49" s="249">
        <f t="shared" si="197"/>
        <v>1105102451769.2695</v>
      </c>
      <c r="M49" s="249">
        <f t="shared" si="197"/>
        <v>1100196831523.3203</v>
      </c>
      <c r="N49" s="249">
        <f t="shared" si="197"/>
        <v>1095291211277.3712</v>
      </c>
      <c r="O49" s="395">
        <f t="shared" si="135"/>
        <v>1090385591031.4222</v>
      </c>
      <c r="P49" s="249">
        <f t="shared" ref="P49:S49" si="198">O49+($T49-$O49)/5</f>
        <v>1086024048667.2965</v>
      </c>
      <c r="Q49" s="249">
        <f t="shared" si="198"/>
        <v>1081662506303.1708</v>
      </c>
      <c r="R49" s="249">
        <f t="shared" si="198"/>
        <v>1077300963939.045</v>
      </c>
      <c r="S49" s="249">
        <f t="shared" si="198"/>
        <v>1072939421574.9193</v>
      </c>
      <c r="T49" s="395">
        <f t="shared" si="137"/>
        <v>1068577879210.7938</v>
      </c>
      <c r="U49" s="249">
        <f t="shared" ref="U49:AR49" si="199">T49+($AS49-$T49)/30</f>
        <v>1067509301331.583</v>
      </c>
      <c r="V49" s="249">
        <f t="shared" si="199"/>
        <v>1066440723452.3722</v>
      </c>
      <c r="W49" s="249">
        <f t="shared" si="199"/>
        <v>1065372145573.1614</v>
      </c>
      <c r="X49" s="249">
        <f t="shared" si="199"/>
        <v>1064303567693.9506</v>
      </c>
      <c r="Y49" s="249">
        <f t="shared" si="199"/>
        <v>1063234989814.7397</v>
      </c>
      <c r="Z49" s="249">
        <f t="shared" si="199"/>
        <v>1062166411935.5289</v>
      </c>
      <c r="AA49" s="249">
        <f t="shared" si="199"/>
        <v>1061097834056.3181</v>
      </c>
      <c r="AB49" s="249">
        <f t="shared" si="199"/>
        <v>1060029256177.1073</v>
      </c>
      <c r="AC49" s="249">
        <f t="shared" si="199"/>
        <v>1058960678297.8965</v>
      </c>
      <c r="AD49" s="249">
        <f t="shared" si="199"/>
        <v>1057892100418.6857</v>
      </c>
      <c r="AE49" s="249">
        <f t="shared" si="199"/>
        <v>1056823522539.4749</v>
      </c>
      <c r="AF49" s="249">
        <f t="shared" si="199"/>
        <v>1055754944660.264</v>
      </c>
      <c r="AG49" s="249">
        <f t="shared" si="199"/>
        <v>1054686366781.0532</v>
      </c>
      <c r="AH49" s="249">
        <f t="shared" si="199"/>
        <v>1053617788901.8424</v>
      </c>
      <c r="AI49" s="249">
        <f t="shared" si="199"/>
        <v>1052549211022.6316</v>
      </c>
      <c r="AJ49" s="249">
        <f t="shared" si="199"/>
        <v>1051480633143.4208</v>
      </c>
      <c r="AK49" s="249">
        <f t="shared" si="199"/>
        <v>1050412055264.21</v>
      </c>
      <c r="AL49" s="249">
        <f t="shared" si="199"/>
        <v>1049343477384.9991</v>
      </c>
      <c r="AM49" s="249">
        <f t="shared" si="199"/>
        <v>1048274899505.7883</v>
      </c>
      <c r="AN49" s="249">
        <f t="shared" si="199"/>
        <v>1047206321626.5775</v>
      </c>
      <c r="AO49" s="249">
        <f t="shared" si="199"/>
        <v>1046137743747.3667</v>
      </c>
      <c r="AP49" s="249">
        <f t="shared" si="199"/>
        <v>1045069165868.1559</v>
      </c>
      <c r="AQ49" s="249">
        <f t="shared" si="199"/>
        <v>1044000587988.9451</v>
      </c>
      <c r="AR49" s="249">
        <f t="shared" si="199"/>
        <v>1042932010109.7343</v>
      </c>
      <c r="AS49" s="395">
        <f t="shared" si="139"/>
        <v>1036520542834.47</v>
      </c>
      <c r="AV49" s="356">
        <v>2.5000000000000001E-2</v>
      </c>
      <c r="AW49" s="399">
        <v>2.1999999999999999E-2</v>
      </c>
      <c r="AX49" s="56">
        <v>0.02</v>
      </c>
      <c r="AY49" s="243">
        <v>0.03</v>
      </c>
    </row>
    <row r="50" spans="1:51" x14ac:dyDescent="0.2">
      <c r="A50" s="74" t="s">
        <v>40</v>
      </c>
      <c r="B50" s="161" t="s">
        <v>378</v>
      </c>
      <c r="C50" s="161" t="s">
        <v>417</v>
      </c>
      <c r="D50" s="401">
        <f>VLOOKUP($A50,'Energy Use 2019'!$B$64:$L$106,11,0)/VLOOKUP($A50,'Value Added'!$A$2:$L$44,9,0)</f>
        <v>629533410483.67419</v>
      </c>
      <c r="E50" s="401">
        <f>VLOOKUP($A50,'Energy Use 2020'!$B$64:$L$106,11,0)/VLOOKUP($A50,'Value Added'!$A$2:$L$44,10,0)</f>
        <v>713523667673.48181</v>
      </c>
      <c r="F50" s="240">
        <f t="shared" ref="F50:I50" si="200">E50+($J50-$E50)/5</f>
        <v>709956049335.11438</v>
      </c>
      <c r="G50" s="249">
        <f t="shared" si="200"/>
        <v>706388430996.74695</v>
      </c>
      <c r="H50" s="249">
        <f t="shared" si="200"/>
        <v>702820812658.37952</v>
      </c>
      <c r="I50" s="249">
        <f t="shared" si="200"/>
        <v>699253194320.01208</v>
      </c>
      <c r="J50" s="395">
        <f t="shared" si="133"/>
        <v>695685575981.64478</v>
      </c>
      <c r="K50" s="249">
        <f t="shared" ref="K50:N50" si="201">J50+($O50-$J50)/5</f>
        <v>692624559447.32556</v>
      </c>
      <c r="L50" s="249">
        <f t="shared" si="201"/>
        <v>689563542913.00635</v>
      </c>
      <c r="M50" s="249">
        <f t="shared" si="201"/>
        <v>686502526378.68713</v>
      </c>
      <c r="N50" s="249">
        <f t="shared" si="201"/>
        <v>683441509844.36792</v>
      </c>
      <c r="O50" s="395">
        <f t="shared" si="135"/>
        <v>680380493310.04858</v>
      </c>
      <c r="P50" s="249">
        <f t="shared" ref="P50:S50" si="202">O50+($T50-$O50)/5</f>
        <v>677658971336.80835</v>
      </c>
      <c r="Q50" s="249">
        <f t="shared" si="202"/>
        <v>674937449363.56812</v>
      </c>
      <c r="R50" s="249">
        <f t="shared" si="202"/>
        <v>672215927390.32788</v>
      </c>
      <c r="S50" s="249">
        <f t="shared" si="202"/>
        <v>669494405417.08765</v>
      </c>
      <c r="T50" s="395">
        <f t="shared" si="137"/>
        <v>666772883443.84766</v>
      </c>
      <c r="U50" s="249">
        <f t="shared" ref="U50:AR50" si="203">T50+($AS50-$T50)/30</f>
        <v>666106110560.40381</v>
      </c>
      <c r="V50" s="249">
        <f t="shared" si="203"/>
        <v>665439337676.95996</v>
      </c>
      <c r="W50" s="249">
        <f t="shared" si="203"/>
        <v>664772564793.51611</v>
      </c>
      <c r="X50" s="249">
        <f t="shared" si="203"/>
        <v>664105791910.07227</v>
      </c>
      <c r="Y50" s="249">
        <f t="shared" si="203"/>
        <v>663439019026.62842</v>
      </c>
      <c r="Z50" s="249">
        <f t="shared" si="203"/>
        <v>662772246143.18457</v>
      </c>
      <c r="AA50" s="249">
        <f t="shared" si="203"/>
        <v>662105473259.74072</v>
      </c>
      <c r="AB50" s="249">
        <f t="shared" si="203"/>
        <v>661438700376.29688</v>
      </c>
      <c r="AC50" s="249">
        <f t="shared" si="203"/>
        <v>660771927492.85303</v>
      </c>
      <c r="AD50" s="249">
        <f t="shared" si="203"/>
        <v>660105154609.40918</v>
      </c>
      <c r="AE50" s="249">
        <f t="shared" si="203"/>
        <v>659438381725.96533</v>
      </c>
      <c r="AF50" s="249">
        <f t="shared" si="203"/>
        <v>658771608842.52148</v>
      </c>
      <c r="AG50" s="249">
        <f t="shared" si="203"/>
        <v>658104835959.07764</v>
      </c>
      <c r="AH50" s="249">
        <f t="shared" si="203"/>
        <v>657438063075.63379</v>
      </c>
      <c r="AI50" s="249">
        <f t="shared" si="203"/>
        <v>656771290192.18994</v>
      </c>
      <c r="AJ50" s="249">
        <f t="shared" si="203"/>
        <v>656104517308.74609</v>
      </c>
      <c r="AK50" s="249">
        <f t="shared" si="203"/>
        <v>655437744425.30225</v>
      </c>
      <c r="AL50" s="249">
        <f t="shared" si="203"/>
        <v>654770971541.8584</v>
      </c>
      <c r="AM50" s="249">
        <f t="shared" si="203"/>
        <v>654104198658.41455</v>
      </c>
      <c r="AN50" s="249">
        <f t="shared" si="203"/>
        <v>653437425774.9707</v>
      </c>
      <c r="AO50" s="249">
        <f t="shared" si="203"/>
        <v>652770652891.52686</v>
      </c>
      <c r="AP50" s="249">
        <f t="shared" si="203"/>
        <v>652103880008.08301</v>
      </c>
      <c r="AQ50" s="249">
        <f t="shared" si="203"/>
        <v>651437107124.63916</v>
      </c>
      <c r="AR50" s="249">
        <f t="shared" si="203"/>
        <v>650770334241.19531</v>
      </c>
      <c r="AS50" s="395">
        <f t="shared" si="139"/>
        <v>646769696940.53223</v>
      </c>
      <c r="AV50" s="356">
        <v>2.5000000000000001E-2</v>
      </c>
      <c r="AW50" s="399">
        <v>2.1999999999999999E-2</v>
      </c>
      <c r="AX50" s="56">
        <v>0.02</v>
      </c>
      <c r="AY50" s="243">
        <v>0.03</v>
      </c>
    </row>
    <row r="51" spans="1:51" x14ac:dyDescent="0.2">
      <c r="A51" s="74" t="s">
        <v>41</v>
      </c>
      <c r="B51" s="161" t="s">
        <v>378</v>
      </c>
      <c r="C51" s="161" t="s">
        <v>417</v>
      </c>
      <c r="D51" s="401">
        <f>VLOOKUP($A51,'Energy Use 2019'!$B$64:$L$106,11,0)/VLOOKUP($A51,'Value Added'!$A$2:$L$44,9,0)</f>
        <v>1399099981339.3318</v>
      </c>
      <c r="E51" s="401">
        <f>VLOOKUP($A51,'Energy Use 2020'!$B$64:$L$106,11,0)/VLOOKUP($A51,'Value Added'!$A$2:$L$44,10,0)</f>
        <v>1495750013023.5242</v>
      </c>
      <c r="F51" s="240">
        <f t="shared" ref="F51:I51" si="204">E51+($J51-$E51)/5</f>
        <v>1488271262958.4065</v>
      </c>
      <c r="G51" s="249">
        <f t="shared" si="204"/>
        <v>1480792512893.2888</v>
      </c>
      <c r="H51" s="249">
        <f t="shared" si="204"/>
        <v>1473313762828.1711</v>
      </c>
      <c r="I51" s="249">
        <f t="shared" si="204"/>
        <v>1465835012763.0535</v>
      </c>
      <c r="J51" s="395">
        <f t="shared" si="133"/>
        <v>1458356262697.936</v>
      </c>
      <c r="K51" s="249">
        <f t="shared" ref="K51:N51" si="205">J51+($O51-$J51)/5</f>
        <v>1451939495142.0652</v>
      </c>
      <c r="L51" s="249">
        <f t="shared" si="205"/>
        <v>1445522727586.1943</v>
      </c>
      <c r="M51" s="249">
        <f t="shared" si="205"/>
        <v>1439105960030.3235</v>
      </c>
      <c r="N51" s="249">
        <f t="shared" si="205"/>
        <v>1432689192474.4526</v>
      </c>
      <c r="O51" s="395">
        <f t="shared" si="135"/>
        <v>1426272424918.5813</v>
      </c>
      <c r="P51" s="249">
        <f t="shared" ref="P51:S51" si="206">O51+($T51-$O51)/5</f>
        <v>1420567335218.907</v>
      </c>
      <c r="Q51" s="249">
        <f t="shared" si="206"/>
        <v>1414862245519.2327</v>
      </c>
      <c r="R51" s="249">
        <f t="shared" si="206"/>
        <v>1409157155819.5583</v>
      </c>
      <c r="S51" s="249">
        <f t="shared" si="206"/>
        <v>1403452066119.884</v>
      </c>
      <c r="T51" s="395">
        <f t="shared" si="137"/>
        <v>1397746976420.2097</v>
      </c>
      <c r="U51" s="249">
        <f t="shared" ref="U51:AR51" si="207">T51+($AS51-$T51)/30</f>
        <v>1396349229443.7896</v>
      </c>
      <c r="V51" s="249">
        <f t="shared" si="207"/>
        <v>1394951482467.3694</v>
      </c>
      <c r="W51" s="249">
        <f t="shared" si="207"/>
        <v>1393553735490.9492</v>
      </c>
      <c r="X51" s="249">
        <f t="shared" si="207"/>
        <v>1392155988514.5291</v>
      </c>
      <c r="Y51" s="249">
        <f t="shared" si="207"/>
        <v>1390758241538.1089</v>
      </c>
      <c r="Z51" s="249">
        <f t="shared" si="207"/>
        <v>1389360494561.6887</v>
      </c>
      <c r="AA51" s="249">
        <f t="shared" si="207"/>
        <v>1387962747585.2686</v>
      </c>
      <c r="AB51" s="249">
        <f t="shared" si="207"/>
        <v>1386565000608.8484</v>
      </c>
      <c r="AC51" s="249">
        <f t="shared" si="207"/>
        <v>1385167253632.4282</v>
      </c>
      <c r="AD51" s="249">
        <f t="shared" si="207"/>
        <v>1383769506656.0081</v>
      </c>
      <c r="AE51" s="249">
        <f t="shared" si="207"/>
        <v>1382371759679.5879</v>
      </c>
      <c r="AF51" s="249">
        <f t="shared" si="207"/>
        <v>1380974012703.1677</v>
      </c>
      <c r="AG51" s="249">
        <f t="shared" si="207"/>
        <v>1379576265726.7476</v>
      </c>
      <c r="AH51" s="249">
        <f t="shared" si="207"/>
        <v>1378178518750.3274</v>
      </c>
      <c r="AI51" s="249">
        <f t="shared" si="207"/>
        <v>1376780771773.9072</v>
      </c>
      <c r="AJ51" s="249">
        <f t="shared" si="207"/>
        <v>1375383024797.4871</v>
      </c>
      <c r="AK51" s="249">
        <f t="shared" si="207"/>
        <v>1373985277821.0669</v>
      </c>
      <c r="AL51" s="249">
        <f t="shared" si="207"/>
        <v>1372587530844.6467</v>
      </c>
      <c r="AM51" s="249">
        <f t="shared" si="207"/>
        <v>1371189783868.2266</v>
      </c>
      <c r="AN51" s="249">
        <f t="shared" si="207"/>
        <v>1369792036891.8064</v>
      </c>
      <c r="AO51" s="249">
        <f t="shared" si="207"/>
        <v>1368394289915.3862</v>
      </c>
      <c r="AP51" s="249">
        <f t="shared" si="207"/>
        <v>1366996542938.9661</v>
      </c>
      <c r="AQ51" s="249">
        <f t="shared" si="207"/>
        <v>1365598795962.5459</v>
      </c>
      <c r="AR51" s="249">
        <f t="shared" si="207"/>
        <v>1364201048986.1257</v>
      </c>
      <c r="AS51" s="395">
        <f t="shared" si="139"/>
        <v>1355814567127.6033</v>
      </c>
      <c r="AV51" s="356">
        <v>2.5000000000000001E-2</v>
      </c>
      <c r="AW51" s="399">
        <v>2.1999999999999999E-2</v>
      </c>
      <c r="AX51" s="56">
        <v>0.02</v>
      </c>
      <c r="AY51" s="243">
        <v>0.03</v>
      </c>
    </row>
    <row r="52" spans="1:51" x14ac:dyDescent="0.2">
      <c r="A52" s="221" t="s">
        <v>123</v>
      </c>
      <c r="B52" s="162" t="s">
        <v>378</v>
      </c>
      <c r="C52" s="162" t="s">
        <v>417</v>
      </c>
      <c r="D52" s="402">
        <f>VLOOKUP($A52,'Energy Use 2019'!$B$64:$L$106,11,0)/VLOOKUP($A52,'Value Added'!$A$2:$L$44,9,0)</f>
        <v>100246929142.25771</v>
      </c>
      <c r="E52" s="402">
        <f>VLOOKUP($A52,'Energy Use 2020'!$B$64:$L$106,11,0)/VLOOKUP($A52,'Value Added'!$A$2:$L$44,10,0)</f>
        <v>97550198849.387802</v>
      </c>
      <c r="F52" s="252">
        <f t="shared" ref="F52:I52" si="208">E52+($J52-$E52)/5</f>
        <v>97062447855.140869</v>
      </c>
      <c r="G52" s="250">
        <f t="shared" si="208"/>
        <v>96574696860.893936</v>
      </c>
      <c r="H52" s="250">
        <f t="shared" si="208"/>
        <v>96086945866.647003</v>
      </c>
      <c r="I52" s="250">
        <f t="shared" si="208"/>
        <v>95599194872.40007</v>
      </c>
      <c r="J52" s="396">
        <f t="shared" si="133"/>
        <v>95111443878.153107</v>
      </c>
      <c r="K52" s="250">
        <f t="shared" ref="K52:N52" si="209">J52+($O52-$J52)/5</f>
        <v>94692953525.089233</v>
      </c>
      <c r="L52" s="250">
        <f t="shared" si="209"/>
        <v>94274463172.02536</v>
      </c>
      <c r="M52" s="250">
        <f t="shared" si="209"/>
        <v>93855972818.961487</v>
      </c>
      <c r="N52" s="250">
        <f t="shared" si="209"/>
        <v>93437482465.897614</v>
      </c>
      <c r="O52" s="396">
        <f t="shared" si="135"/>
        <v>93018992112.83374</v>
      </c>
      <c r="P52" s="250">
        <f t="shared" ref="P52:S52" si="210">O52+($T52-$O52)/5</f>
        <v>92646916144.382401</v>
      </c>
      <c r="Q52" s="250">
        <f t="shared" si="210"/>
        <v>92274840175.931061</v>
      </c>
      <c r="R52" s="250">
        <f t="shared" si="210"/>
        <v>91902764207.479721</v>
      </c>
      <c r="S52" s="250">
        <f t="shared" si="210"/>
        <v>91530688239.028381</v>
      </c>
      <c r="T52" s="396">
        <f t="shared" si="137"/>
        <v>91158612270.577057</v>
      </c>
      <c r="U52" s="250">
        <f t="shared" ref="U52:AR52" si="211">T52+($AS52-$T52)/30</f>
        <v>91067453658.306473</v>
      </c>
      <c r="V52" s="250">
        <f t="shared" si="211"/>
        <v>90976295046.035889</v>
      </c>
      <c r="W52" s="250">
        <f t="shared" si="211"/>
        <v>90885136433.765305</v>
      </c>
      <c r="X52" s="250">
        <f t="shared" si="211"/>
        <v>90793977821.49472</v>
      </c>
      <c r="Y52" s="250">
        <f t="shared" si="211"/>
        <v>90702819209.224136</v>
      </c>
      <c r="Z52" s="250">
        <f t="shared" si="211"/>
        <v>90611660596.953552</v>
      </c>
      <c r="AA52" s="250">
        <f t="shared" si="211"/>
        <v>90520501984.682968</v>
      </c>
      <c r="AB52" s="250">
        <f t="shared" si="211"/>
        <v>90429343372.412384</v>
      </c>
      <c r="AC52" s="250">
        <f t="shared" si="211"/>
        <v>90338184760.1418</v>
      </c>
      <c r="AD52" s="250">
        <f t="shared" si="211"/>
        <v>90247026147.871216</v>
      </c>
      <c r="AE52" s="250">
        <f t="shared" si="211"/>
        <v>90155867535.600632</v>
      </c>
      <c r="AF52" s="250">
        <f t="shared" si="211"/>
        <v>90064708923.330048</v>
      </c>
      <c r="AG52" s="250">
        <f t="shared" si="211"/>
        <v>89973550311.059464</v>
      </c>
      <c r="AH52" s="250">
        <f t="shared" si="211"/>
        <v>89882391698.788879</v>
      </c>
      <c r="AI52" s="250">
        <f t="shared" si="211"/>
        <v>89791233086.518295</v>
      </c>
      <c r="AJ52" s="250">
        <f t="shared" si="211"/>
        <v>89700074474.247711</v>
      </c>
      <c r="AK52" s="250">
        <f t="shared" si="211"/>
        <v>89608915861.977127</v>
      </c>
      <c r="AL52" s="250">
        <f t="shared" si="211"/>
        <v>89517757249.706543</v>
      </c>
      <c r="AM52" s="250">
        <f t="shared" si="211"/>
        <v>89426598637.435959</v>
      </c>
      <c r="AN52" s="250">
        <f t="shared" si="211"/>
        <v>89335440025.165375</v>
      </c>
      <c r="AO52" s="250">
        <f t="shared" si="211"/>
        <v>89244281412.894791</v>
      </c>
      <c r="AP52" s="250">
        <f t="shared" si="211"/>
        <v>89153122800.624207</v>
      </c>
      <c r="AQ52" s="250">
        <f t="shared" si="211"/>
        <v>89061964188.353622</v>
      </c>
      <c r="AR52" s="250">
        <f t="shared" si="211"/>
        <v>88970805576.083038</v>
      </c>
      <c r="AS52" s="396">
        <f t="shared" si="139"/>
        <v>88423853902.459747</v>
      </c>
      <c r="AV52" s="357">
        <v>2.5000000000000001E-2</v>
      </c>
      <c r="AW52" s="400">
        <v>2.1999999999999999E-2</v>
      </c>
      <c r="AX52" s="57">
        <v>0.02</v>
      </c>
      <c r="AY52" s="244">
        <v>0.03</v>
      </c>
    </row>
  </sheetData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9FA0-2FB1-4694-A3E9-F5D736B117D6}">
  <sheetPr codeName="Sheet34"/>
  <dimension ref="A1:AS101"/>
  <sheetViews>
    <sheetView topLeftCell="A91" workbookViewId="0">
      <selection activeCell="F10" sqref="F10"/>
    </sheetView>
  </sheetViews>
  <sheetFormatPr defaultRowHeight="14.25" x14ac:dyDescent="0.2"/>
  <cols>
    <col min="1" max="1" width="20.75" customWidth="1"/>
    <col min="2" max="2" width="9" customWidth="1"/>
    <col min="4" max="5" width="8.75" style="136" customWidth="1"/>
    <col min="6" max="44" width="9" style="136"/>
  </cols>
  <sheetData>
    <row r="1" spans="1:45" x14ac:dyDescent="0.2">
      <c r="A1" s="178" t="s">
        <v>343</v>
      </c>
      <c r="B1" s="178" t="s">
        <v>410</v>
      </c>
      <c r="C1" s="178" t="s">
        <v>411</v>
      </c>
      <c r="D1" s="210">
        <v>2019</v>
      </c>
      <c r="E1" s="224">
        <v>2020</v>
      </c>
      <c r="F1" s="224">
        <v>2021</v>
      </c>
      <c r="G1" s="224">
        <v>2022</v>
      </c>
      <c r="H1" s="224">
        <v>2023</v>
      </c>
      <c r="I1" s="224">
        <v>2024</v>
      </c>
      <c r="J1" s="224">
        <v>2025</v>
      </c>
      <c r="K1" s="224">
        <v>2026</v>
      </c>
      <c r="L1" s="224">
        <v>2027</v>
      </c>
      <c r="M1" s="224">
        <v>2028</v>
      </c>
      <c r="N1" s="224">
        <v>2029</v>
      </c>
      <c r="O1" s="224">
        <v>2030</v>
      </c>
      <c r="P1" s="224">
        <v>2031</v>
      </c>
      <c r="Q1" s="224">
        <v>2032</v>
      </c>
      <c r="R1" s="224">
        <v>2033</v>
      </c>
      <c r="S1" s="224">
        <v>2034</v>
      </c>
      <c r="T1" s="224">
        <v>2035</v>
      </c>
      <c r="U1" s="224">
        <v>2036</v>
      </c>
      <c r="V1" s="224">
        <v>2037</v>
      </c>
      <c r="W1" s="224">
        <v>2038</v>
      </c>
      <c r="X1" s="224">
        <v>2039</v>
      </c>
      <c r="Y1" s="224">
        <v>2040</v>
      </c>
      <c r="Z1" s="224">
        <v>2041</v>
      </c>
      <c r="AA1" s="224">
        <v>2042</v>
      </c>
      <c r="AB1" s="224">
        <v>2043</v>
      </c>
      <c r="AC1" s="224">
        <v>2044</v>
      </c>
      <c r="AD1" s="224">
        <v>2045</v>
      </c>
      <c r="AE1" s="224">
        <v>2046</v>
      </c>
      <c r="AF1" s="224">
        <v>2047</v>
      </c>
      <c r="AG1" s="224">
        <v>2048</v>
      </c>
      <c r="AH1" s="224">
        <v>2049</v>
      </c>
      <c r="AI1" s="224">
        <v>2050</v>
      </c>
      <c r="AJ1" s="224">
        <v>2051</v>
      </c>
      <c r="AK1" s="224">
        <v>2052</v>
      </c>
      <c r="AL1" s="224">
        <v>2053</v>
      </c>
      <c r="AM1" s="224">
        <v>2054</v>
      </c>
      <c r="AN1" s="224">
        <v>2055</v>
      </c>
      <c r="AO1" s="224">
        <v>2056</v>
      </c>
      <c r="AP1" s="224">
        <v>2057</v>
      </c>
      <c r="AQ1" s="224">
        <v>2058</v>
      </c>
      <c r="AR1" s="225">
        <v>2059</v>
      </c>
      <c r="AS1">
        <v>2060</v>
      </c>
    </row>
    <row r="2" spans="1:45" x14ac:dyDescent="0.2">
      <c r="A2" s="181" t="s">
        <v>2</v>
      </c>
      <c r="B2" s="183" t="s">
        <v>369</v>
      </c>
      <c r="C2" s="220" t="s">
        <v>421</v>
      </c>
      <c r="D2" s="246">
        <f>VLOOKUP($B2,'Product Output &amp; Intensity'!$B$1:$AT$21,COLUMN('Product Output &amp; Intensity'!E$1)-1,0)*VLOOKUP($B2,'Energy Efficiency'!$B$1:$AS$21,COLUMN('Energy Efficiency'!D$1)-1,0)</f>
        <v>994686497051317</v>
      </c>
      <c r="E2" s="253">
        <f>VLOOKUP($B2,'Product Output &amp; Intensity'!$B$1:$AT$21,COLUMN('Product Output &amp; Intensity'!F$1)-1,0)*VLOOKUP($B2,'Energy Efficiency'!$B$1:$AS$21,COLUMN('Energy Efficiency'!E$1)-1,0)</f>
        <v>768760833140729</v>
      </c>
      <c r="F2" s="253">
        <f>VLOOKUP($B2,'Product Output &amp; Intensity'!$B$1:$AT$21,COLUMN('Product Output &amp; Intensity'!G$1)-1,0)*VLOOKUP($B2,'Energy Efficiency'!$B$1:$AS$21,COLUMN('Energy Efficiency'!F$1)-1,0)</f>
        <v>805176344246657.63</v>
      </c>
      <c r="G2" s="253">
        <f>VLOOKUP($B2,'Product Output &amp; Intensity'!$B$1:$AT$21,COLUMN('Product Output &amp; Intensity'!H$1)-1,0)*VLOOKUP($B2,'Energy Efficiency'!$B$1:$AS$21,COLUMN('Energy Efficiency'!G$1)-1,0)</f>
        <v>841308718097711</v>
      </c>
      <c r="H2" s="253">
        <f>VLOOKUP($B2,'Product Output &amp; Intensity'!$B$1:$AT$21,COLUMN('Product Output &amp; Intensity'!I$1)-1,0)*VLOOKUP($B2,'Energy Efficiency'!$B$1:$AS$21,COLUMN('Energy Efficiency'!H$1)-1,0)</f>
        <v>877157954693889</v>
      </c>
      <c r="I2" s="253">
        <f>VLOOKUP($B2,'Product Output &amp; Intensity'!$B$1:$AT$21,COLUMN('Product Output &amp; Intensity'!J$1)-1,0)*VLOOKUP($B2,'Energy Efficiency'!$B$1:$AS$21,COLUMN('Energy Efficiency'!I$1)-1,0)</f>
        <v>912724054035191.88</v>
      </c>
      <c r="J2" s="253">
        <f>VLOOKUP($B2,'Product Output &amp; Intensity'!$B$1:$AT$21,COLUMN('Product Output &amp; Intensity'!K$1)-1,0)*VLOOKUP($B2,'Energy Efficiency'!$B$1:$AS$21,COLUMN('Energy Efficiency'!J$1)-1,0)</f>
        <v>948007016121619.5</v>
      </c>
      <c r="K2" s="253">
        <f>VLOOKUP($B2,'Product Output &amp; Intensity'!$B$1:$AT$21,COLUMN('Product Output &amp; Intensity'!L$1)-1,0)*VLOOKUP($B2,'Energy Efficiency'!$B$1:$AS$21,COLUMN('Energy Efficiency'!K$1)-1,0)</f>
        <v>960594227645879.13</v>
      </c>
      <c r="L2" s="253">
        <f>VLOOKUP($B2,'Product Output &amp; Intensity'!$B$1:$AT$21,COLUMN('Product Output &amp; Intensity'!M$1)-1,0)*VLOOKUP($B2,'Energy Efficiency'!$B$1:$AS$21,COLUMN('Energy Efficiency'!L$1)-1,0)</f>
        <v>973088573176722.88</v>
      </c>
      <c r="M2" s="253">
        <f>VLOOKUP($B2,'Product Output &amp; Intensity'!$B$1:$AT$21,COLUMN('Product Output &amp; Intensity'!N$1)-1,0)*VLOOKUP($B2,'Energy Efficiency'!$B$1:$AS$21,COLUMN('Energy Efficiency'!M$1)-1,0)</f>
        <v>985490052714150.63</v>
      </c>
      <c r="N2" s="253">
        <f>VLOOKUP($B2,'Product Output &amp; Intensity'!$B$1:$AT$21,COLUMN('Product Output &amp; Intensity'!O$1)-1,0)*VLOOKUP($B2,'Energy Efficiency'!$B$1:$AS$21,COLUMN('Energy Efficiency'!N$1)-1,0)</f>
        <v>997798666258162.25</v>
      </c>
      <c r="O2" s="253">
        <f>VLOOKUP($B2,'Product Output &amp; Intensity'!$B$1:$AT$21,COLUMN('Product Output &amp; Intensity'!P$1)-1,0)*VLOOKUP($B2,'Energy Efficiency'!$B$1:$AS$21,COLUMN('Energy Efficiency'!O$1)-1,0)</f>
        <v>1010014413808758.1</v>
      </c>
      <c r="P2" s="253">
        <f>VLOOKUP($B2,'Product Output &amp; Intensity'!$B$1:$AT$21,COLUMN('Product Output &amp; Intensity'!Q$1)-1,0)*VLOOKUP($B2,'Energy Efficiency'!$B$1:$AS$21,COLUMN('Energy Efficiency'!P$1)-1,0)</f>
        <v>1013090574689456.4</v>
      </c>
      <c r="Q2" s="253">
        <f>VLOOKUP($B2,'Product Output &amp; Intensity'!$B$1:$AT$21,COLUMN('Product Output &amp; Intensity'!R$1)-1,0)*VLOOKUP($B2,'Energy Efficiency'!$B$1:$AS$21,COLUMN('Energy Efficiency'!Q$1)-1,0)</f>
        <v>1016137006844012.5</v>
      </c>
      <c r="R2" s="253">
        <f>VLOOKUP($B2,'Product Output &amp; Intensity'!$B$1:$AT$21,COLUMN('Product Output &amp; Intensity'!S$1)-1,0)*VLOOKUP($B2,'Energy Efficiency'!$B$1:$AS$21,COLUMN('Energy Efficiency'!R$1)-1,0)</f>
        <v>1019153710272426.3</v>
      </c>
      <c r="S2" s="253">
        <f>VLOOKUP($B2,'Product Output &amp; Intensity'!$B$1:$AT$21,COLUMN('Product Output &amp; Intensity'!T$1)-1,0)*VLOOKUP($B2,'Energy Efficiency'!$B$1:$AS$21,COLUMN('Energy Efficiency'!S$1)-1,0)</f>
        <v>1022140684974697.6</v>
      </c>
      <c r="T2" s="253">
        <f>VLOOKUP($B2,'Product Output &amp; Intensity'!$B$1:$AT$21,COLUMN('Product Output &amp; Intensity'!U$1)-1,0)*VLOOKUP($B2,'Energy Efficiency'!$B$1:$AS$21,COLUMN('Energy Efficiency'!T$1)-1,0)</f>
        <v>1025097930950826.6</v>
      </c>
      <c r="U2" s="253">
        <f>VLOOKUP($B2,'Product Output &amp; Intensity'!$B$1:$AT$21,COLUMN('Product Output &amp; Intensity'!V$1)-1,0)*VLOOKUP($B2,'Energy Efficiency'!$B$1:$AS$21,COLUMN('Energy Efficiency'!U$1)-1,0)</f>
        <v>1015016233868447.8</v>
      </c>
      <c r="V2" s="253">
        <f>VLOOKUP($B2,'Product Output &amp; Intensity'!$B$1:$AT$21,COLUMN('Product Output &amp; Intensity'!W$1)-1,0)*VLOOKUP($B2,'Energy Efficiency'!$B$1:$AS$21,COLUMN('Energy Efficiency'!V$1)-1,0)</f>
        <v>1004947076210300.9</v>
      </c>
      <c r="W2" s="253">
        <f>VLOOKUP($B2,'Product Output &amp; Intensity'!$B$1:$AT$21,COLUMN('Product Output &amp; Intensity'!X$1)-1,0)*VLOOKUP($B2,'Energy Efficiency'!$B$1:$AS$21,COLUMN('Energy Efficiency'!W$1)-1,0)</f>
        <v>994890457976385.88</v>
      </c>
      <c r="X2" s="253">
        <f>VLOOKUP($B2,'Product Output &amp; Intensity'!$B$1:$AT$21,COLUMN('Product Output &amp; Intensity'!Y$1)-1,0)*VLOOKUP($B2,'Energy Efficiency'!$B$1:$AS$21,COLUMN('Energy Efficiency'!X$1)-1,0)</f>
        <v>984846379166702.63</v>
      </c>
      <c r="Y2" s="253">
        <f>VLOOKUP($B2,'Product Output &amp; Intensity'!$B$1:$AT$21,COLUMN('Product Output &amp; Intensity'!Z$1)-1,0)*VLOOKUP($B2,'Energy Efficiency'!$B$1:$AS$21,COLUMN('Energy Efficiency'!Y$1)-1,0)</f>
        <v>974814839781251.25</v>
      </c>
      <c r="Z2" s="253">
        <f>VLOOKUP($B2,'Product Output &amp; Intensity'!$B$1:$AT$21,COLUMN('Product Output &amp; Intensity'!AA$1)-1,0)*VLOOKUP($B2,'Energy Efficiency'!$B$1:$AS$21,COLUMN('Energy Efficiency'!Z$1)-1,0)</f>
        <v>959175669879332.5</v>
      </c>
      <c r="AA2" s="253">
        <f>VLOOKUP($B2,'Product Output &amp; Intensity'!$B$1:$AT$21,COLUMN('Product Output &amp; Intensity'!AB$1)-1,0)*VLOOKUP($B2,'Energy Efficiency'!$B$1:$AS$21,COLUMN('Energy Efficiency'!AA$1)-1,0)</f>
        <v>943556563056184.63</v>
      </c>
      <c r="AB2" s="253">
        <f>VLOOKUP($B2,'Product Output &amp; Intensity'!$B$1:$AT$21,COLUMN('Product Output &amp; Intensity'!AC$1)-1,0)*VLOOKUP($B2,'Energy Efficiency'!$B$1:$AS$21,COLUMN('Energy Efficiency'!AB$1)-1,0)</f>
        <v>927957519311807.63</v>
      </c>
      <c r="AC2" s="253">
        <f>VLOOKUP($B2,'Product Output &amp; Intensity'!$B$1:$AT$21,COLUMN('Product Output &amp; Intensity'!AD$1)-1,0)*VLOOKUP($B2,'Energy Efficiency'!$B$1:$AS$21,COLUMN('Energy Efficiency'!AC$1)-1,0)</f>
        <v>912378538646201.5</v>
      </c>
      <c r="AD2" s="253">
        <f>VLOOKUP($B2,'Product Output &amp; Intensity'!$B$1:$AT$21,COLUMN('Product Output &amp; Intensity'!AE$1)-1,0)*VLOOKUP($B2,'Energy Efficiency'!$B$1:$AS$21,COLUMN('Energy Efficiency'!AD$1)-1,0)</f>
        <v>896819621059366.13</v>
      </c>
      <c r="AE2" s="253">
        <f>VLOOKUP($B2,'Product Output &amp; Intensity'!$B$1:$AT$21,COLUMN('Product Output &amp; Intensity'!AF$1)-1,0)*VLOOKUP($B2,'Energy Efficiency'!$B$1:$AS$21,COLUMN('Energy Efficiency'!AE$1)-1,0)</f>
        <v>881280766551301.88</v>
      </c>
      <c r="AF2" s="253">
        <f>VLOOKUP($B2,'Product Output &amp; Intensity'!$B$1:$AT$21,COLUMN('Product Output &amp; Intensity'!AG$1)-1,0)*VLOOKUP($B2,'Energy Efficiency'!$B$1:$AS$21,COLUMN('Energy Efficiency'!AF$1)-1,0)</f>
        <v>865761975122008.5</v>
      </c>
      <c r="AG2" s="253">
        <f>VLOOKUP($B2,'Product Output &amp; Intensity'!$B$1:$AT$21,COLUMN('Product Output &amp; Intensity'!AH$1)-1,0)*VLOOKUP($B2,'Energy Efficiency'!$B$1:$AS$21,COLUMN('Energy Efficiency'!AG$1)-1,0)</f>
        <v>850263246771486</v>
      </c>
      <c r="AH2" s="253">
        <f>VLOOKUP($B2,'Product Output &amp; Intensity'!$B$1:$AT$21,COLUMN('Product Output &amp; Intensity'!AI$1)-1,0)*VLOOKUP($B2,'Energy Efficiency'!$B$1:$AS$21,COLUMN('Energy Efficiency'!AH$1)-1,0)</f>
        <v>834784581499734.5</v>
      </c>
      <c r="AI2" s="253">
        <f>VLOOKUP($B2,'Product Output &amp; Intensity'!$B$1:$AT$21,COLUMN('Product Output &amp; Intensity'!AJ$1)-1,0)*VLOOKUP($B2,'Energy Efficiency'!$B$1:$AS$21,COLUMN('Energy Efficiency'!AI$1)-1,0)</f>
        <v>819325979306753.5</v>
      </c>
      <c r="AJ2" s="253">
        <f>VLOOKUP($B2,'Product Output &amp; Intensity'!$B$1:$AT$21,COLUMN('Product Output &amp; Intensity'!AK$1)-1,0)*VLOOKUP($B2,'Energy Efficiency'!$B$1:$AS$21,COLUMN('Energy Efficiency'!AJ$1)-1,0)</f>
        <v>800165739080541.25</v>
      </c>
      <c r="AK2" s="253">
        <f>VLOOKUP($B2,'Product Output &amp; Intensity'!$B$1:$AT$21,COLUMN('Product Output &amp; Intensity'!AL$1)-1,0)*VLOOKUP($B2,'Energy Efficiency'!$B$1:$AS$21,COLUMN('Energy Efficiency'!AK$1)-1,0)</f>
        <v>781030577702792.5</v>
      </c>
      <c r="AL2" s="253">
        <f>VLOOKUP($B2,'Product Output &amp; Intensity'!$B$1:$AT$21,COLUMN('Product Output &amp; Intensity'!AM$1)-1,0)*VLOOKUP($B2,'Energy Efficiency'!$B$1:$AS$21,COLUMN('Energy Efficiency'!AL$1)-1,0)</f>
        <v>761920495173507.38</v>
      </c>
      <c r="AM2" s="253">
        <f>VLOOKUP($B2,'Product Output &amp; Intensity'!$B$1:$AT$21,COLUMN('Product Output &amp; Intensity'!AN$1)-1,0)*VLOOKUP($B2,'Energy Efficiency'!$B$1:$AS$21,COLUMN('Energy Efficiency'!AM$1)-1,0)</f>
        <v>742835491492686</v>
      </c>
      <c r="AN2" s="253">
        <f>VLOOKUP($B2,'Product Output &amp; Intensity'!$B$1:$AT$21,COLUMN('Product Output &amp; Intensity'!AO$1)-1,0)*VLOOKUP($B2,'Energy Efficiency'!$B$1:$AS$21,COLUMN('Energy Efficiency'!AN$1)-1,0)</f>
        <v>723775566660328.13</v>
      </c>
      <c r="AO2" s="253">
        <f>VLOOKUP($B2,'Product Output &amp; Intensity'!$B$1:$AT$21,COLUMN('Product Output &amp; Intensity'!AP$1)-1,0)*VLOOKUP($B2,'Energy Efficiency'!$B$1:$AS$21,COLUMN('Energy Efficiency'!AO$1)-1,0)</f>
        <v>708449882364204.63</v>
      </c>
      <c r="AP2" s="253">
        <f>VLOOKUP($B2,'Product Output &amp; Intensity'!$B$1:$AT$21,COLUMN('Product Output &amp; Intensity'!AQ$1)-1,0)*VLOOKUP($B2,'Energy Efficiency'!$B$1:$AS$21,COLUMN('Energy Efficiency'!AP$1)-1,0)</f>
        <v>693144261146852.13</v>
      </c>
      <c r="AQ2" s="253">
        <f>VLOOKUP($B2,'Product Output &amp; Intensity'!$B$1:$AT$21,COLUMN('Product Output &amp; Intensity'!AR$1)-1,0)*VLOOKUP($B2,'Energy Efficiency'!$B$1:$AS$21,COLUMN('Energy Efficiency'!AQ$1)-1,0)</f>
        <v>677858703008270.5</v>
      </c>
      <c r="AR2" s="253">
        <f>VLOOKUP($B2,'Product Output &amp; Intensity'!$B$1:$AT$21,COLUMN('Product Output &amp; Intensity'!AS$1)-1,0)*VLOOKUP($B2,'Energy Efficiency'!$B$1:$AS$21,COLUMN('Energy Efficiency'!AR$1)-1,0)</f>
        <v>662593207948459.63</v>
      </c>
      <c r="AS2" s="253">
        <f>VLOOKUP($B2,'Product Output &amp; Intensity'!$B$1:$AT$21,COLUMN('Product Output &amp; Intensity'!AT$1)-1,0)*VLOOKUP($B2,'Energy Efficiency'!$B$1:$AS$21,COLUMN('Energy Efficiency'!AS$1)-1,0)</f>
        <v>645153376726850.5</v>
      </c>
    </row>
    <row r="3" spans="1:45" x14ac:dyDescent="0.2">
      <c r="A3" s="179" t="s">
        <v>3</v>
      </c>
      <c r="B3" s="183" t="s">
        <v>374</v>
      </c>
      <c r="C3" s="183" t="s">
        <v>421</v>
      </c>
      <c r="D3" s="247">
        <f>VLOOKUP($B3,'Product Output &amp; Intensity'!$B$1:$AT$21,COLUMN('Product Output &amp; Intensity'!E$1)-1,0)*VLOOKUP($B3,'Energy Efficiency'!$B$1:$AS$21,COLUMN('Energy Efficiency'!D$1)-1,0)</f>
        <v>844467995929.42297</v>
      </c>
      <c r="E3" s="240">
        <f>VLOOKUP($B3,'Product Output &amp; Intensity'!$B$1:$AT$21,COLUMN('Product Output &amp; Intensity'!F$1)-1,0)*VLOOKUP($B3,'Energy Efficiency'!$B$1:$AS$21,COLUMN('Energy Efficiency'!E$1)-1,0)</f>
        <v>754096082195.56213</v>
      </c>
      <c r="F3" s="240">
        <f>VLOOKUP($B3,'Product Output &amp; Intensity'!$B$1:$AT$21,COLUMN('Product Output &amp; Intensity'!G$1)-1,0)*VLOOKUP($B3,'Energy Efficiency'!$B$1:$AS$21,COLUMN('Energy Efficiency'!F$1)-1,0)</f>
        <v>768533061006.68823</v>
      </c>
      <c r="G3" s="240">
        <f>VLOOKUP($B3,'Product Output &amp; Intensity'!$B$1:$AT$21,COLUMN('Product Output &amp; Intensity'!H$1)-1,0)*VLOOKUP($B3,'Energy Efficiency'!$B$1:$AS$21,COLUMN('Energy Efficiency'!G$1)-1,0)</f>
        <v>782846101220.97522</v>
      </c>
      <c r="H3" s="240">
        <f>VLOOKUP($B3,'Product Output &amp; Intensity'!$B$1:$AT$21,COLUMN('Product Output &amp; Intensity'!I$1)-1,0)*VLOOKUP($B3,'Energy Efficiency'!$B$1:$AS$21,COLUMN('Energy Efficiency'!H$1)-1,0)</f>
        <v>797035202838.42297</v>
      </c>
      <c r="I3" s="240">
        <f>VLOOKUP($B3,'Product Output &amp; Intensity'!$B$1:$AT$21,COLUMN('Product Output &amp; Intensity'!J$1)-1,0)*VLOOKUP($B3,'Energy Efficiency'!$B$1:$AS$21,COLUMN('Energy Efficiency'!I$1)-1,0)</f>
        <v>811100365859.03137</v>
      </c>
      <c r="J3" s="240">
        <f>VLOOKUP($B3,'Product Output &amp; Intensity'!$B$1:$AT$21,COLUMN('Product Output &amp; Intensity'!K$1)-1,0)*VLOOKUP($B3,'Energy Efficiency'!$B$1:$AS$21,COLUMN('Energy Efficiency'!J$1)-1,0)</f>
        <v>825041590282.80078</v>
      </c>
      <c r="K3" s="240">
        <f>VLOOKUP($B3,'Product Output &amp; Intensity'!$B$1:$AT$21,COLUMN('Product Output &amp; Intensity'!L$1)-1,0)*VLOOKUP($B3,'Energy Efficiency'!$B$1:$AS$21,COLUMN('Energy Efficiency'!K$1)-1,0)</f>
        <v>824840842835.94861</v>
      </c>
      <c r="L3" s="240">
        <f>VLOOKUP($B3,'Product Output &amp; Intensity'!$B$1:$AT$21,COLUMN('Product Output &amp; Intensity'!M$1)-1,0)*VLOOKUP($B3,'Energy Efficiency'!$B$1:$AS$21,COLUMN('Energy Efficiency'!L$1)-1,0)</f>
        <v>824626408063.1748</v>
      </c>
      <c r="M3" s="240">
        <f>VLOOKUP($B3,'Product Output &amp; Intensity'!$B$1:$AT$21,COLUMN('Product Output &amp; Intensity'!N$1)-1,0)*VLOOKUP($B3,'Energy Efficiency'!$B$1:$AS$21,COLUMN('Energy Efficiency'!M$1)-1,0)</f>
        <v>824398285964.47925</v>
      </c>
      <c r="N3" s="240">
        <f>VLOOKUP($B3,'Product Output &amp; Intensity'!$B$1:$AT$21,COLUMN('Product Output &amp; Intensity'!O$1)-1,0)*VLOOKUP($B3,'Energy Efficiency'!$B$1:$AS$21,COLUMN('Energy Efficiency'!N$1)-1,0)</f>
        <v>824156476539.86182</v>
      </c>
      <c r="O3" s="240">
        <f>VLOOKUP($B3,'Product Output &amp; Intensity'!$B$1:$AT$21,COLUMN('Product Output &amp; Intensity'!P$1)-1,0)*VLOOKUP($B3,'Energy Efficiency'!$B$1:$AS$21,COLUMN('Energy Efficiency'!O$1)-1,0)</f>
        <v>823900979789.32227</v>
      </c>
      <c r="P3" s="240">
        <f>VLOOKUP($B3,'Product Output &amp; Intensity'!$B$1:$AT$21,COLUMN('Product Output &amp; Intensity'!Q$1)-1,0)*VLOOKUP($B3,'Energy Efficiency'!$B$1:$AS$21,COLUMN('Energy Efficiency'!P$1)-1,0)</f>
        <v>827735265149.08362</v>
      </c>
      <c r="Q3" s="240">
        <f>VLOOKUP($B3,'Product Output &amp; Intensity'!$B$1:$AT$21,COLUMN('Product Output &amp; Intensity'!R$1)-1,0)*VLOOKUP($B3,'Energy Efficiency'!$B$1:$AS$21,COLUMN('Energy Efficiency'!Q$1)-1,0)</f>
        <v>831538392071.79102</v>
      </c>
      <c r="R3" s="240">
        <f>VLOOKUP($B3,'Product Output &amp; Intensity'!$B$1:$AT$21,COLUMN('Product Output &amp; Intensity'!S$1)-1,0)*VLOOKUP($B3,'Energy Efficiency'!$B$1:$AS$21,COLUMN('Energy Efficiency'!R$1)-1,0)</f>
        <v>835310360557.4447</v>
      </c>
      <c r="S3" s="240">
        <f>VLOOKUP($B3,'Product Output &amp; Intensity'!$B$1:$AT$21,COLUMN('Product Output &amp; Intensity'!T$1)-1,0)*VLOOKUP($B3,'Energy Efficiency'!$B$1:$AS$21,COLUMN('Energy Efficiency'!S$1)-1,0)</f>
        <v>839051170606.04443</v>
      </c>
      <c r="T3" s="240">
        <f>VLOOKUP($B3,'Product Output &amp; Intensity'!$B$1:$AT$21,COLUMN('Product Output &amp; Intensity'!U$1)-1,0)*VLOOKUP($B3,'Energy Efficiency'!$B$1:$AS$21,COLUMN('Energy Efficiency'!T$1)-1,0)</f>
        <v>842760822217.59045</v>
      </c>
      <c r="U3" s="240">
        <f>VLOOKUP($B3,'Product Output &amp; Intensity'!$B$1:$AT$21,COLUMN('Product Output &amp; Intensity'!V$1)-1,0)*VLOOKUP($B3,'Energy Efficiency'!$B$1:$AS$21,COLUMN('Energy Efficiency'!U$1)-1,0)</f>
        <v>843676523742.54968</v>
      </c>
      <c r="V3" s="240">
        <f>VLOOKUP($B3,'Product Output &amp; Intensity'!$B$1:$AT$21,COLUMN('Product Output &amp; Intensity'!W$1)-1,0)*VLOOKUP($B3,'Energy Efficiency'!$B$1:$AS$21,COLUMN('Energy Efficiency'!V$1)-1,0)</f>
        <v>844590253897.16455</v>
      </c>
      <c r="W3" s="240">
        <f>VLOOKUP($B3,'Product Output &amp; Intensity'!$B$1:$AT$21,COLUMN('Product Output &amp; Intensity'!X$1)-1,0)*VLOOKUP($B3,'Energy Efficiency'!$B$1:$AS$21,COLUMN('Energy Efficiency'!W$1)-1,0)</f>
        <v>845502012681.43506</v>
      </c>
      <c r="X3" s="240">
        <f>VLOOKUP($B3,'Product Output &amp; Intensity'!$B$1:$AT$21,COLUMN('Product Output &amp; Intensity'!Y$1)-1,0)*VLOOKUP($B3,'Energy Efficiency'!$B$1:$AS$21,COLUMN('Energy Efficiency'!X$1)-1,0)</f>
        <v>846411800095.36121</v>
      </c>
      <c r="Y3" s="240">
        <f>VLOOKUP($B3,'Product Output &amp; Intensity'!$B$1:$AT$21,COLUMN('Product Output &amp; Intensity'!Z$1)-1,0)*VLOOKUP($B3,'Energy Efficiency'!$B$1:$AS$21,COLUMN('Energy Efficiency'!Y$1)-1,0)</f>
        <v>847319616138.94287</v>
      </c>
      <c r="Z3" s="240">
        <f>VLOOKUP($B3,'Product Output &amp; Intensity'!$B$1:$AT$21,COLUMN('Product Output &amp; Intensity'!AA$1)-1,0)*VLOOKUP($B3,'Energy Efficiency'!$B$1:$AS$21,COLUMN('Energy Efficiency'!Z$1)-1,0)</f>
        <v>839389778928.72009</v>
      </c>
      <c r="AA3" s="240">
        <f>VLOOKUP($B3,'Product Output &amp; Intensity'!$B$1:$AT$21,COLUMN('Product Output &amp; Intensity'!AB$1)-1,0)*VLOOKUP($B3,'Energy Efficiency'!$B$1:$AS$21,COLUMN('Energy Efficiency'!AA$1)-1,0)</f>
        <v>831469798570.21912</v>
      </c>
      <c r="AB3" s="240">
        <f>VLOOKUP($B3,'Product Output &amp; Intensity'!$B$1:$AT$21,COLUMN('Product Output &amp; Intensity'!AC$1)-1,0)*VLOOKUP($B3,'Energy Efficiency'!$B$1:$AS$21,COLUMN('Energy Efficiency'!AB$1)-1,0)</f>
        <v>823559675063.43994</v>
      </c>
      <c r="AC3" s="240">
        <f>VLOOKUP($B3,'Product Output &amp; Intensity'!$B$1:$AT$21,COLUMN('Product Output &amp; Intensity'!AD$1)-1,0)*VLOOKUP($B3,'Energy Efficiency'!$B$1:$AS$21,COLUMN('Energy Efficiency'!AC$1)-1,0)</f>
        <v>815659408408.38257</v>
      </c>
      <c r="AD3" s="240">
        <f>VLOOKUP($B3,'Product Output &amp; Intensity'!$B$1:$AT$21,COLUMN('Product Output &amp; Intensity'!AE$1)-1,0)*VLOOKUP($B3,'Energy Efficiency'!$B$1:$AS$21,COLUMN('Energy Efficiency'!AD$1)-1,0)</f>
        <v>807768998605.04736</v>
      </c>
      <c r="AE3" s="240">
        <f>VLOOKUP($B3,'Product Output &amp; Intensity'!$B$1:$AT$21,COLUMN('Product Output &amp; Intensity'!AF$1)-1,0)*VLOOKUP($B3,'Energy Efficiency'!$B$1:$AS$21,COLUMN('Energy Efficiency'!AE$1)-1,0)</f>
        <v>799888445653.43372</v>
      </c>
      <c r="AF3" s="240">
        <f>VLOOKUP($B3,'Product Output &amp; Intensity'!$B$1:$AT$21,COLUMN('Product Output &amp; Intensity'!AG$1)-1,0)*VLOOKUP($B3,'Energy Efficiency'!$B$1:$AS$21,COLUMN('Energy Efficiency'!AF$1)-1,0)</f>
        <v>792017749553.54187</v>
      </c>
      <c r="AG3" s="240">
        <f>VLOOKUP($B3,'Product Output &amp; Intensity'!$B$1:$AT$21,COLUMN('Product Output &amp; Intensity'!AH$1)-1,0)*VLOOKUP($B3,'Energy Efficiency'!$B$1:$AS$21,COLUMN('Energy Efficiency'!AG$1)-1,0)</f>
        <v>784156910305.37195</v>
      </c>
      <c r="AH3" s="240">
        <f>VLOOKUP($B3,'Product Output &amp; Intensity'!$B$1:$AT$21,COLUMN('Product Output &amp; Intensity'!AI$1)-1,0)*VLOOKUP($B3,'Energy Efficiency'!$B$1:$AS$21,COLUMN('Energy Efficiency'!AH$1)-1,0)</f>
        <v>776305927908.92383</v>
      </c>
      <c r="AI3" s="240">
        <f>VLOOKUP($B3,'Product Output &amp; Intensity'!$B$1:$AT$21,COLUMN('Product Output &amp; Intensity'!AJ$1)-1,0)*VLOOKUP($B3,'Energy Efficiency'!$B$1:$AS$21,COLUMN('Energy Efficiency'!AI$1)-1,0)</f>
        <v>768464802364.19763</v>
      </c>
      <c r="AJ3" s="240">
        <f>VLOOKUP($B3,'Product Output &amp; Intensity'!$B$1:$AT$21,COLUMN('Product Output &amp; Intensity'!AK$1)-1,0)*VLOOKUP($B3,'Energy Efficiency'!$B$1:$AS$21,COLUMN('Energy Efficiency'!AJ$1)-1,0)</f>
        <v>756976641682.38953</v>
      </c>
      <c r="AK3" s="240">
        <f>VLOOKUP($B3,'Product Output &amp; Intensity'!$B$1:$AT$21,COLUMN('Product Output &amp; Intensity'!AL$1)-1,0)*VLOOKUP($B3,'Energy Efficiency'!$B$1:$AS$21,COLUMN('Energy Efficiency'!AK$1)-1,0)</f>
        <v>745503266278.16394</v>
      </c>
      <c r="AL3" s="240">
        <f>VLOOKUP($B3,'Product Output &amp; Intensity'!$B$1:$AT$21,COLUMN('Product Output &amp; Intensity'!AM$1)-1,0)*VLOOKUP($B3,'Energy Efficiency'!$B$1:$AS$21,COLUMN('Energy Efficiency'!AL$1)-1,0)</f>
        <v>734044676151.52124</v>
      </c>
      <c r="AM3" s="240">
        <f>VLOOKUP($B3,'Product Output &amp; Intensity'!$B$1:$AT$21,COLUMN('Product Output &amp; Intensity'!AN$1)-1,0)*VLOOKUP($B3,'Energy Efficiency'!$B$1:$AS$21,COLUMN('Energy Efficiency'!AM$1)-1,0)</f>
        <v>722600871302.4613</v>
      </c>
      <c r="AN3" s="240">
        <f>VLOOKUP($B3,'Product Output &amp; Intensity'!$B$1:$AT$21,COLUMN('Product Output &amp; Intensity'!AO$1)-1,0)*VLOOKUP($B3,'Energy Efficiency'!$B$1:$AS$21,COLUMN('Energy Efficiency'!AN$1)-1,0)</f>
        <v>711171851730.98413</v>
      </c>
      <c r="AO3" s="240">
        <f>VLOOKUP($B3,'Product Output &amp; Intensity'!$B$1:$AT$21,COLUMN('Product Output &amp; Intensity'!AP$1)-1,0)*VLOOKUP($B3,'Energy Efficiency'!$B$1:$AS$21,COLUMN('Energy Efficiency'!AO$1)-1,0)</f>
        <v>706317845100.5625</v>
      </c>
      <c r="AP3" s="240">
        <f>VLOOKUP($B3,'Product Output &amp; Intensity'!$B$1:$AT$21,COLUMN('Product Output &amp; Intensity'!AQ$1)-1,0)*VLOOKUP($B3,'Energy Efficiency'!$B$1:$AS$21,COLUMN('Energy Efficiency'!AP$1)-1,0)</f>
        <v>701469752581.17395</v>
      </c>
      <c r="AQ3" s="240">
        <f>VLOOKUP($B3,'Product Output &amp; Intensity'!$B$1:$AT$21,COLUMN('Product Output &amp; Intensity'!AR$1)-1,0)*VLOOKUP($B3,'Energy Efficiency'!$B$1:$AS$21,COLUMN('Energy Efficiency'!AQ$1)-1,0)</f>
        <v>696627574172.81848</v>
      </c>
      <c r="AR3" s="240">
        <f>VLOOKUP($B3,'Product Output &amp; Intensity'!$B$1:$AT$21,COLUMN('Product Output &amp; Intensity'!AS$1)-1,0)*VLOOKUP($B3,'Energy Efficiency'!$B$1:$AS$21,COLUMN('Energy Efficiency'!AR$1)-1,0)</f>
        <v>691791309875.49609</v>
      </c>
      <c r="AS3" s="240">
        <f>VLOOKUP($B3,'Product Output &amp; Intensity'!$B$1:$AT$21,COLUMN('Product Output &amp; Intensity'!AT$1)-1,0)*VLOOKUP($B3,'Energy Efficiency'!$B$1:$AS$21,COLUMN('Energy Efficiency'!AS$1)-1,0)</f>
        <v>684632278469.92151</v>
      </c>
    </row>
    <row r="4" spans="1:45" x14ac:dyDescent="0.2">
      <c r="A4" s="179" t="s">
        <v>3</v>
      </c>
      <c r="B4" s="183" t="s">
        <v>370</v>
      </c>
      <c r="C4" s="183" t="s">
        <v>421</v>
      </c>
      <c r="D4" s="247">
        <f>VLOOKUP($B4,'Product Output &amp; Intensity'!$B$1:$AT$21,COLUMN('Product Output &amp; Intensity'!E$1)-1,0)*VLOOKUP($B4,'Energy Efficiency'!$B$1:$AS$21,COLUMN('Energy Efficiency'!D$1)-1,0)</f>
        <v>775207786790393</v>
      </c>
      <c r="E4" s="240">
        <f>VLOOKUP($B4,'Product Output &amp; Intensity'!$B$1:$AT$21,COLUMN('Product Output &amp; Intensity'!F$1)-1,0)*VLOOKUP($B4,'Energy Efficiency'!$B$1:$AS$21,COLUMN('Energy Efficiency'!E$1)-1,0)</f>
        <v>745287905438387.5</v>
      </c>
      <c r="F4" s="240">
        <f>VLOOKUP($B4,'Product Output &amp; Intensity'!$B$1:$AT$21,COLUMN('Product Output &amp; Intensity'!G$1)-1,0)*VLOOKUP($B4,'Energy Efficiency'!$B$1:$AS$21,COLUMN('Energy Efficiency'!F$1)-1,0)</f>
        <v>786433196553386.5</v>
      </c>
      <c r="G4" s="240">
        <f>VLOOKUP($B4,'Product Output &amp; Intensity'!$B$1:$AT$21,COLUMN('Product Output &amp; Intensity'!H$1)-1,0)*VLOOKUP($B4,'Energy Efficiency'!$B$1:$AS$21,COLUMN('Energy Efficiency'!G$1)-1,0)</f>
        <v>827261783575112.88</v>
      </c>
      <c r="H4" s="240">
        <f>VLOOKUP($B4,'Product Output &amp; Intensity'!$B$1:$AT$21,COLUMN('Product Output &amp; Intensity'!I$1)-1,0)*VLOOKUP($B4,'Energy Efficiency'!$B$1:$AS$21,COLUMN('Energy Efficiency'!H$1)-1,0)</f>
        <v>867773666503566.38</v>
      </c>
      <c r="I4" s="240">
        <f>VLOOKUP($B4,'Product Output &amp; Intensity'!$B$1:$AT$21,COLUMN('Product Output &amp; Intensity'!J$1)-1,0)*VLOOKUP($B4,'Energy Efficiency'!$B$1:$AS$21,COLUMN('Energy Efficiency'!I$1)-1,0)</f>
        <v>907968845338747.25</v>
      </c>
      <c r="J4" s="240">
        <f>VLOOKUP($B4,'Product Output &amp; Intensity'!$B$1:$AT$21,COLUMN('Product Output &amp; Intensity'!K$1)-1,0)*VLOOKUP($B4,'Energy Efficiency'!$B$1:$AS$21,COLUMN('Energy Efficiency'!J$1)-1,0)</f>
        <v>947847320080655.5</v>
      </c>
      <c r="K4" s="240">
        <f>VLOOKUP($B4,'Product Output &amp; Intensity'!$B$1:$AT$21,COLUMN('Product Output &amp; Intensity'!L$1)-1,0)*VLOOKUP($B4,'Energy Efficiency'!$B$1:$AS$21,COLUMN('Energy Efficiency'!K$1)-1,0)</f>
        <v>968278239402641.13</v>
      </c>
      <c r="L4" s="240">
        <f>VLOOKUP($B4,'Product Output &amp; Intensity'!$B$1:$AT$21,COLUMN('Product Output &amp; Intensity'!M$1)-1,0)*VLOOKUP($B4,'Energy Efficiency'!$B$1:$AS$21,COLUMN('Energy Efficiency'!L$1)-1,0)</f>
        <v>988569091756027.63</v>
      </c>
      <c r="M4" s="240">
        <f>VLOOKUP($B4,'Product Output &amp; Intensity'!$B$1:$AT$21,COLUMN('Product Output &amp; Intensity'!N$1)-1,0)*VLOOKUP($B4,'Energy Efficiency'!$B$1:$AS$21,COLUMN('Energy Efficiency'!M$1)-1,0)</f>
        <v>1008719877140815</v>
      </c>
      <c r="N4" s="240">
        <f>VLOOKUP($B4,'Product Output &amp; Intensity'!$B$1:$AT$21,COLUMN('Product Output &amp; Intensity'!O$1)-1,0)*VLOOKUP($B4,'Energy Efficiency'!$B$1:$AS$21,COLUMN('Energy Efficiency'!N$1)-1,0)</f>
        <v>1028730595557003.3</v>
      </c>
      <c r="O4" s="240">
        <f>VLOOKUP($B4,'Product Output &amp; Intensity'!$B$1:$AT$21,COLUMN('Product Output &amp; Intensity'!P$1)-1,0)*VLOOKUP($B4,'Energy Efficiency'!$B$1:$AS$21,COLUMN('Energy Efficiency'!O$1)-1,0)</f>
        <v>1048601247004592</v>
      </c>
      <c r="P4" s="240">
        <f>VLOOKUP($B4,'Product Output &amp; Intensity'!$B$1:$AT$21,COLUMN('Product Output &amp; Intensity'!Q$1)-1,0)*VLOOKUP($B4,'Energy Efficiency'!$B$1:$AS$21,COLUMN('Energy Efficiency'!P$1)-1,0)</f>
        <v>1060815953530413.9</v>
      </c>
      <c r="Q4" s="240">
        <f>VLOOKUP($B4,'Product Output &amp; Intensity'!$B$1:$AT$21,COLUMN('Product Output &amp; Intensity'!R$1)-1,0)*VLOOKUP($B4,'Energy Efficiency'!$B$1:$AS$21,COLUMN('Energy Efficiency'!Q$1)-1,0)</f>
        <v>1072952763963601.3</v>
      </c>
      <c r="R4" s="240">
        <f>VLOOKUP($B4,'Product Output &amp; Intensity'!$B$1:$AT$21,COLUMN('Product Output &amp; Intensity'!S$1)-1,0)*VLOOKUP($B4,'Energy Efficiency'!$B$1:$AS$21,COLUMN('Energy Efficiency'!R$1)-1,0)</f>
        <v>1085011678304154</v>
      </c>
      <c r="S4" s="240">
        <f>VLOOKUP($B4,'Product Output &amp; Intensity'!$B$1:$AT$21,COLUMN('Product Output &amp; Intensity'!T$1)-1,0)*VLOOKUP($B4,'Energy Efficiency'!$B$1:$AS$21,COLUMN('Energy Efficiency'!S$1)-1,0)</f>
        <v>1096992696552072.1</v>
      </c>
      <c r="T4" s="240">
        <f>VLOOKUP($B4,'Product Output &amp; Intensity'!$B$1:$AT$21,COLUMN('Product Output &amp; Intensity'!U$1)-1,0)*VLOOKUP($B4,'Energy Efficiency'!$B$1:$AS$21,COLUMN('Energy Efficiency'!T$1)-1,0)</f>
        <v>1108895818707356</v>
      </c>
      <c r="U4" s="240">
        <f>VLOOKUP($B4,'Product Output &amp; Intensity'!$B$1:$AT$21,COLUMN('Product Output &amp; Intensity'!V$1)-1,0)*VLOOKUP($B4,'Energy Efficiency'!$B$1:$AS$21,COLUMN('Energy Efficiency'!U$1)-1,0)</f>
        <v>1122931975559260.6</v>
      </c>
      <c r="V4" s="240">
        <f>VLOOKUP($B4,'Product Output &amp; Intensity'!$B$1:$AT$21,COLUMN('Product Output &amp; Intensity'!W$1)-1,0)*VLOOKUP($B4,'Energy Efficiency'!$B$1:$AS$21,COLUMN('Energy Efficiency'!V$1)-1,0)</f>
        <v>1136948418707721.5</v>
      </c>
      <c r="W4" s="240">
        <f>VLOOKUP($B4,'Product Output &amp; Intensity'!$B$1:$AT$21,COLUMN('Product Output &amp; Intensity'!X$1)-1,0)*VLOOKUP($B4,'Energy Efficiency'!$B$1:$AS$21,COLUMN('Energy Efficiency'!W$1)-1,0)</f>
        <v>1150945148152738.8</v>
      </c>
      <c r="X4" s="240">
        <f>VLOOKUP($B4,'Product Output &amp; Intensity'!$B$1:$AT$21,COLUMN('Product Output &amp; Intensity'!Y$1)-1,0)*VLOOKUP($B4,'Energy Efficiency'!$B$1:$AS$21,COLUMN('Energy Efficiency'!X$1)-1,0)</f>
        <v>1164922163894312.5</v>
      </c>
      <c r="Y4" s="240">
        <f>VLOOKUP($B4,'Product Output &amp; Intensity'!$B$1:$AT$21,COLUMN('Product Output &amp; Intensity'!Z$1)-1,0)*VLOOKUP($B4,'Energy Efficiency'!$B$1:$AS$21,COLUMN('Energy Efficiency'!Y$1)-1,0)</f>
        <v>1178879465932442.5</v>
      </c>
      <c r="Z4" s="240">
        <f>VLOOKUP($B4,'Product Output &amp; Intensity'!$B$1:$AT$21,COLUMN('Product Output &amp; Intensity'!AA$1)-1,0)*VLOOKUP($B4,'Energy Efficiency'!$B$1:$AS$21,COLUMN('Energy Efficiency'!Z$1)-1,0)</f>
        <v>1185453986030911.8</v>
      </c>
      <c r="AA4" s="240">
        <f>VLOOKUP($B4,'Product Output &amp; Intensity'!$B$1:$AT$21,COLUMN('Product Output &amp; Intensity'!AB$1)-1,0)*VLOOKUP($B4,'Energy Efficiency'!$B$1:$AS$21,COLUMN('Energy Efficiency'!AA$1)-1,0)</f>
        <v>1192018649277659.3</v>
      </c>
      <c r="AB4" s="240">
        <f>VLOOKUP($B4,'Product Output &amp; Intensity'!$B$1:$AT$21,COLUMN('Product Output &amp; Intensity'!AC$1)-1,0)*VLOOKUP($B4,'Energy Efficiency'!$B$1:$AS$21,COLUMN('Energy Efficiency'!AB$1)-1,0)</f>
        <v>1198573455672685</v>
      </c>
      <c r="AC4" s="240">
        <f>VLOOKUP($B4,'Product Output &amp; Intensity'!$B$1:$AT$21,COLUMN('Product Output &amp; Intensity'!AD$1)-1,0)*VLOOKUP($B4,'Energy Efficiency'!$B$1:$AS$21,COLUMN('Energy Efficiency'!AC$1)-1,0)</f>
        <v>1205118405215988.8</v>
      </c>
      <c r="AD4" s="240">
        <f>VLOOKUP($B4,'Product Output &amp; Intensity'!$B$1:$AT$21,COLUMN('Product Output &amp; Intensity'!AE$1)-1,0)*VLOOKUP($B4,'Energy Efficiency'!$B$1:$AS$21,COLUMN('Energy Efficiency'!AD$1)-1,0)</f>
        <v>1211653497907570.8</v>
      </c>
      <c r="AE4" s="240">
        <f>VLOOKUP($B4,'Product Output &amp; Intensity'!$B$1:$AT$21,COLUMN('Product Output &amp; Intensity'!AF$1)-1,0)*VLOOKUP($B4,'Energy Efficiency'!$B$1:$AS$21,COLUMN('Energy Efficiency'!AE$1)-1,0)</f>
        <v>1218178733747431</v>
      </c>
      <c r="AF4" s="240">
        <f>VLOOKUP($B4,'Product Output &amp; Intensity'!$B$1:$AT$21,COLUMN('Product Output &amp; Intensity'!AG$1)-1,0)*VLOOKUP($B4,'Energy Efficiency'!$B$1:$AS$21,COLUMN('Energy Efficiency'!AF$1)-1,0)</f>
        <v>1224694112735569.3</v>
      </c>
      <c r="AG4" s="240">
        <f>VLOOKUP($B4,'Product Output &amp; Intensity'!$B$1:$AT$21,COLUMN('Product Output &amp; Intensity'!AH$1)-1,0)*VLOOKUP($B4,'Energy Efficiency'!$B$1:$AS$21,COLUMN('Energy Efficiency'!AG$1)-1,0)</f>
        <v>1231199634871985.8</v>
      </c>
      <c r="AH4" s="240">
        <f>VLOOKUP($B4,'Product Output &amp; Intensity'!$B$1:$AT$21,COLUMN('Product Output &amp; Intensity'!AI$1)-1,0)*VLOOKUP($B4,'Energy Efficiency'!$B$1:$AS$21,COLUMN('Energy Efficiency'!AH$1)-1,0)</f>
        <v>1237695300156680.5</v>
      </c>
      <c r="AI4" s="240">
        <f>VLOOKUP($B4,'Product Output &amp; Intensity'!$B$1:$AT$21,COLUMN('Product Output &amp; Intensity'!AJ$1)-1,0)*VLOOKUP($B4,'Energy Efficiency'!$B$1:$AS$21,COLUMN('Energy Efficiency'!AI$1)-1,0)</f>
        <v>1244181108589653.3</v>
      </c>
      <c r="AJ4" s="240">
        <f>VLOOKUP($B4,'Product Output &amp; Intensity'!$B$1:$AT$21,COLUMN('Product Output &amp; Intensity'!AK$1)-1,0)*VLOOKUP($B4,'Energy Efficiency'!$B$1:$AS$21,COLUMN('Energy Efficiency'!AJ$1)-1,0)</f>
        <v>1250657060170904.3</v>
      </c>
      <c r="AK4" s="240">
        <f>VLOOKUP($B4,'Product Output &amp; Intensity'!$B$1:$AT$21,COLUMN('Product Output &amp; Intensity'!AL$1)-1,0)*VLOOKUP($B4,'Energy Efficiency'!$B$1:$AS$21,COLUMN('Energy Efficiency'!AK$1)-1,0)</f>
        <v>1257123154900433.3</v>
      </c>
      <c r="AL4" s="240">
        <f>VLOOKUP($B4,'Product Output &amp; Intensity'!$B$1:$AT$21,COLUMN('Product Output &amp; Intensity'!AM$1)-1,0)*VLOOKUP($B4,'Energy Efficiency'!$B$1:$AS$21,COLUMN('Energy Efficiency'!AL$1)-1,0)</f>
        <v>1263579392778240.5</v>
      </c>
      <c r="AM4" s="240">
        <f>VLOOKUP($B4,'Product Output &amp; Intensity'!$B$1:$AT$21,COLUMN('Product Output &amp; Intensity'!AN$1)-1,0)*VLOOKUP($B4,'Energy Efficiency'!$B$1:$AS$21,COLUMN('Energy Efficiency'!AM$1)-1,0)</f>
        <v>1270025773804326</v>
      </c>
      <c r="AN4" s="240">
        <f>VLOOKUP($B4,'Product Output &amp; Intensity'!$B$1:$AT$21,COLUMN('Product Output &amp; Intensity'!AO$1)-1,0)*VLOOKUP($B4,'Energy Efficiency'!$B$1:$AS$21,COLUMN('Energy Efficiency'!AN$1)-1,0)</f>
        <v>1276462297978689.5</v>
      </c>
      <c r="AO4" s="240">
        <f>VLOOKUP($B4,'Product Output &amp; Intensity'!$B$1:$AT$21,COLUMN('Product Output &amp; Intensity'!AP$1)-1,0)*VLOOKUP($B4,'Energy Efficiency'!$B$1:$AS$21,COLUMN('Energy Efficiency'!AO$1)-1,0)</f>
        <v>1275599823453028.3</v>
      </c>
      <c r="AP4" s="240">
        <f>VLOOKUP($B4,'Product Output &amp; Intensity'!$B$1:$AT$21,COLUMN('Product Output &amp; Intensity'!AQ$1)-1,0)*VLOOKUP($B4,'Energy Efficiency'!$B$1:$AS$21,COLUMN('Energy Efficiency'!AP$1)-1,0)</f>
        <v>1274737348927367</v>
      </c>
      <c r="AQ4" s="240">
        <f>VLOOKUP($B4,'Product Output &amp; Intensity'!$B$1:$AT$21,COLUMN('Product Output &amp; Intensity'!AR$1)-1,0)*VLOOKUP($B4,'Energy Efficiency'!$B$1:$AS$21,COLUMN('Energy Efficiency'!AQ$1)-1,0)</f>
        <v>1273874874401705.8</v>
      </c>
      <c r="AR4" s="240">
        <f>VLOOKUP($B4,'Product Output &amp; Intensity'!$B$1:$AT$21,COLUMN('Product Output &amp; Intensity'!AS$1)-1,0)*VLOOKUP($B4,'Energy Efficiency'!$B$1:$AS$21,COLUMN('Energy Efficiency'!AR$1)-1,0)</f>
        <v>1273012399876044.5</v>
      </c>
      <c r="AS4" s="240">
        <f>VLOOKUP($B4,'Product Output &amp; Intensity'!$B$1:$AT$21,COLUMN('Product Output &amp; Intensity'!AT$1)-1,0)*VLOOKUP($B4,'Energy Efficiency'!$B$1:$AS$21,COLUMN('Energy Efficiency'!AS$1)-1,0)</f>
        <v>1267837552722077</v>
      </c>
    </row>
    <row r="5" spans="1:45" x14ac:dyDescent="0.2">
      <c r="A5" s="180" t="s">
        <v>4</v>
      </c>
      <c r="B5" s="183" t="s">
        <v>371</v>
      </c>
      <c r="C5" s="183" t="s">
        <v>421</v>
      </c>
      <c r="D5" s="247">
        <f>VLOOKUP($B5,'Product Output &amp; Intensity'!$B$1:$AT$21,COLUMN('Product Output &amp; Intensity'!E$1)-1,0)*VLOOKUP($B5,'Energy Efficiency'!$B$1:$AS$21,COLUMN('Energy Efficiency'!D$1)-1,0)</f>
        <v>243450106041305.78</v>
      </c>
      <c r="E5" s="240">
        <f>VLOOKUP($B5,'Product Output &amp; Intensity'!$B$1:$AT$21,COLUMN('Product Output &amp; Intensity'!F$1)-1,0)*VLOOKUP($B5,'Energy Efficiency'!$B$1:$AS$21,COLUMN('Energy Efficiency'!E$1)-1,0)</f>
        <v>252981703927806.28</v>
      </c>
      <c r="F5" s="240">
        <f>VLOOKUP($B5,'Product Output &amp; Intensity'!$B$1:$AT$21,COLUMN('Product Output &amp; Intensity'!G$1)-1,0)*VLOOKUP($B5,'Energy Efficiency'!$B$1:$AS$21,COLUMN('Energy Efficiency'!F$1)-1,0)</f>
        <v>271340491032713.56</v>
      </c>
      <c r="G5" s="240">
        <f>VLOOKUP($B5,'Product Output &amp; Intensity'!$B$1:$AT$21,COLUMN('Product Output &amp; Intensity'!H$1)-1,0)*VLOOKUP($B5,'Energy Efficiency'!$B$1:$AS$21,COLUMN('Energy Efficiency'!G$1)-1,0)</f>
        <v>289560036314135.13</v>
      </c>
      <c r="H5" s="240">
        <f>VLOOKUP($B5,'Product Output &amp; Intensity'!$B$1:$AT$21,COLUMN('Product Output &amp; Intensity'!I$1)-1,0)*VLOOKUP($B5,'Energy Efficiency'!$B$1:$AS$21,COLUMN('Energy Efficiency'!H$1)-1,0)</f>
        <v>307640339772071</v>
      </c>
      <c r="I5" s="240">
        <f>VLOOKUP($B5,'Product Output &amp; Intensity'!$B$1:$AT$21,COLUMN('Product Output &amp; Intensity'!J$1)-1,0)*VLOOKUP($B5,'Energy Efficiency'!$B$1:$AS$21,COLUMN('Energy Efficiency'!I$1)-1,0)</f>
        <v>325581401406521.19</v>
      </c>
      <c r="J5" s="240">
        <f>VLOOKUP($B5,'Product Output &amp; Intensity'!$B$1:$AT$21,COLUMN('Product Output &amp; Intensity'!K$1)-1,0)*VLOOKUP($B5,'Energy Efficiency'!$B$1:$AS$21,COLUMN('Energy Efficiency'!J$1)-1,0)</f>
        <v>343383221217485.88</v>
      </c>
      <c r="K5" s="240">
        <f>VLOOKUP($B5,'Product Output &amp; Intensity'!$B$1:$AT$21,COLUMN('Product Output &amp; Intensity'!L$1)-1,0)*VLOOKUP($B5,'Energy Efficiency'!$B$1:$AS$21,COLUMN('Energy Efficiency'!K$1)-1,0)</f>
        <v>349960917588363</v>
      </c>
      <c r="L5" s="240">
        <f>VLOOKUP($B5,'Product Output &amp; Intensity'!$B$1:$AT$21,COLUMN('Product Output &amp; Intensity'!M$1)-1,0)*VLOOKUP($B5,'Energy Efficiency'!$B$1:$AS$21,COLUMN('Energy Efficiency'!L$1)-1,0)</f>
        <v>356492829529744.5</v>
      </c>
      <c r="M5" s="240">
        <f>VLOOKUP($B5,'Product Output &amp; Intensity'!$B$1:$AT$21,COLUMN('Product Output &amp; Intensity'!N$1)-1,0)*VLOOKUP($B5,'Energy Efficiency'!$B$1:$AS$21,COLUMN('Energy Efficiency'!M$1)-1,0)</f>
        <v>362978957041630.31</v>
      </c>
      <c r="N5" s="240">
        <f>VLOOKUP($B5,'Product Output &amp; Intensity'!$B$1:$AT$21,COLUMN('Product Output &amp; Intensity'!O$1)-1,0)*VLOOKUP($B5,'Energy Efficiency'!$B$1:$AS$21,COLUMN('Energy Efficiency'!N$1)-1,0)</f>
        <v>369419300124020.5</v>
      </c>
      <c r="O5" s="240">
        <f>VLOOKUP($B5,'Product Output &amp; Intensity'!$B$1:$AT$21,COLUMN('Product Output &amp; Intensity'!P$1)-1,0)*VLOOKUP($B5,'Energy Efficiency'!$B$1:$AS$21,COLUMN('Energy Efficiency'!O$1)-1,0)</f>
        <v>375813858776915.06</v>
      </c>
      <c r="P5" s="240">
        <f>VLOOKUP($B5,'Product Output &amp; Intensity'!$B$1:$AT$21,COLUMN('Product Output &amp; Intensity'!Q$1)-1,0)*VLOOKUP($B5,'Energy Efficiency'!$B$1:$AS$21,COLUMN('Energy Efficiency'!P$1)-1,0)</f>
        <v>375372223805158.06</v>
      </c>
      <c r="Q5" s="240">
        <f>VLOOKUP($B5,'Product Output &amp; Intensity'!$B$1:$AT$21,COLUMN('Product Output &amp; Intensity'!R$1)-1,0)*VLOOKUP($B5,'Energy Efficiency'!$B$1:$AS$21,COLUMN('Energy Efficiency'!Q$1)-1,0)</f>
        <v>374927797073307.31</v>
      </c>
      <c r="R5" s="240">
        <f>VLOOKUP($B5,'Product Output &amp; Intensity'!$B$1:$AT$21,COLUMN('Product Output &amp; Intensity'!S$1)-1,0)*VLOOKUP($B5,'Energy Efficiency'!$B$1:$AS$21,COLUMN('Energy Efficiency'!R$1)-1,0)</f>
        <v>374480578581362.75</v>
      </c>
      <c r="S5" s="240">
        <f>VLOOKUP($B5,'Product Output &amp; Intensity'!$B$1:$AT$21,COLUMN('Product Output &amp; Intensity'!T$1)-1,0)*VLOOKUP($B5,'Energy Efficiency'!$B$1:$AS$21,COLUMN('Energy Efficiency'!S$1)-1,0)</f>
        <v>374030568329324.44</v>
      </c>
      <c r="T5" s="240">
        <f>VLOOKUP($B5,'Product Output &amp; Intensity'!$B$1:$AT$21,COLUMN('Product Output &amp; Intensity'!U$1)-1,0)*VLOOKUP($B5,'Energy Efficiency'!$B$1:$AS$21,COLUMN('Energy Efficiency'!T$1)-1,0)</f>
        <v>373577766317192.38</v>
      </c>
      <c r="U5" s="240">
        <f>VLOOKUP($B5,'Product Output &amp; Intensity'!$B$1:$AT$21,COLUMN('Product Output &amp; Intensity'!V$1)-1,0)*VLOOKUP($B5,'Energy Efficiency'!$B$1:$AS$21,COLUMN('Energy Efficiency'!U$1)-1,0)</f>
        <v>369092360266195.31</v>
      </c>
      <c r="V5" s="240">
        <f>VLOOKUP($B5,'Product Output &amp; Intensity'!$B$1:$AT$21,COLUMN('Product Output &amp; Intensity'!W$1)-1,0)*VLOOKUP($B5,'Energy Efficiency'!$B$1:$AS$21,COLUMN('Energy Efficiency'!V$1)-1,0)</f>
        <v>364612606455634.19</v>
      </c>
      <c r="W5" s="240">
        <f>VLOOKUP($B5,'Product Output &amp; Intensity'!$B$1:$AT$21,COLUMN('Product Output &amp; Intensity'!X$1)-1,0)*VLOOKUP($B5,'Energy Efficiency'!$B$1:$AS$21,COLUMN('Energy Efficiency'!W$1)-1,0)</f>
        <v>360138504885509.13</v>
      </c>
      <c r="X5" s="240">
        <f>VLOOKUP($B5,'Product Output &amp; Intensity'!$B$1:$AT$21,COLUMN('Product Output &amp; Intensity'!Y$1)-1,0)*VLOOKUP($B5,'Energy Efficiency'!$B$1:$AS$21,COLUMN('Energy Efficiency'!X$1)-1,0)</f>
        <v>355670055555820.06</v>
      </c>
      <c r="Y5" s="240">
        <f>VLOOKUP($B5,'Product Output &amp; Intensity'!$B$1:$AT$21,COLUMN('Product Output &amp; Intensity'!Z$1)-1,0)*VLOOKUP($B5,'Energy Efficiency'!$B$1:$AS$21,COLUMN('Energy Efficiency'!Y$1)-1,0)</f>
        <v>351207258466567.06</v>
      </c>
      <c r="Z5" s="240">
        <f>VLOOKUP($B5,'Product Output &amp; Intensity'!$B$1:$AT$21,COLUMN('Product Output &amp; Intensity'!AA$1)-1,0)*VLOOKUP($B5,'Energy Efficiency'!$B$1:$AS$21,COLUMN('Energy Efficiency'!Z$1)-1,0)</f>
        <v>343055667962766.38</v>
      </c>
      <c r="AA5" s="240">
        <f>VLOOKUP($B5,'Product Output &amp; Intensity'!$B$1:$AT$21,COLUMN('Product Output &amp; Intensity'!AB$1)-1,0)*VLOOKUP($B5,'Energy Efficiency'!$B$1:$AS$21,COLUMN('Energy Efficiency'!AA$1)-1,0)</f>
        <v>334914675409783.19</v>
      </c>
      <c r="AB5" s="240">
        <f>VLOOKUP($B5,'Product Output &amp; Intensity'!$B$1:$AT$21,COLUMN('Product Output &amp; Intensity'!AC$1)-1,0)*VLOOKUP($B5,'Energy Efficiency'!$B$1:$AS$21,COLUMN('Energy Efficiency'!AB$1)-1,0)</f>
        <v>326784280807617.5</v>
      </c>
      <c r="AC5" s="240">
        <f>VLOOKUP($B5,'Product Output &amp; Intensity'!$B$1:$AT$21,COLUMN('Product Output &amp; Intensity'!AD$1)-1,0)*VLOOKUP($B5,'Energy Efficiency'!$B$1:$AS$21,COLUMN('Energy Efficiency'!AC$1)-1,0)</f>
        <v>318664484156269.38</v>
      </c>
      <c r="AD5" s="240">
        <f>VLOOKUP($B5,'Product Output &amp; Intensity'!$B$1:$AT$21,COLUMN('Product Output &amp; Intensity'!AE$1)-1,0)*VLOOKUP($B5,'Energy Efficiency'!$B$1:$AS$21,COLUMN('Energy Efficiency'!AD$1)-1,0)</f>
        <v>310555285455738.69</v>
      </c>
      <c r="AE5" s="240">
        <f>VLOOKUP($B5,'Product Output &amp; Intensity'!$B$1:$AT$21,COLUMN('Product Output &amp; Intensity'!AF$1)-1,0)*VLOOKUP($B5,'Energy Efficiency'!$B$1:$AS$21,COLUMN('Energy Efficiency'!AE$1)-1,0)</f>
        <v>302456684706025.56</v>
      </c>
      <c r="AF5" s="240">
        <f>VLOOKUP($B5,'Product Output &amp; Intensity'!$B$1:$AT$21,COLUMN('Product Output &amp; Intensity'!AG$1)-1,0)*VLOOKUP($B5,'Energy Efficiency'!$B$1:$AS$21,COLUMN('Energy Efficiency'!AF$1)-1,0)</f>
        <v>294368681907129.94</v>
      </c>
      <c r="AG5" s="240">
        <f>VLOOKUP($B5,'Product Output &amp; Intensity'!$B$1:$AT$21,COLUMN('Product Output &amp; Intensity'!AH$1)-1,0)*VLOOKUP($B5,'Energy Efficiency'!$B$1:$AS$21,COLUMN('Energy Efficiency'!AG$1)-1,0)</f>
        <v>286291277059051.81</v>
      </c>
      <c r="AH5" s="240">
        <f>VLOOKUP($B5,'Product Output &amp; Intensity'!$B$1:$AT$21,COLUMN('Product Output &amp; Intensity'!AI$1)-1,0)*VLOOKUP($B5,'Energy Efficiency'!$B$1:$AS$21,COLUMN('Energy Efficiency'!AH$1)-1,0)</f>
        <v>278224470161791.19</v>
      </c>
      <c r="AI5" s="240">
        <f>VLOOKUP($B5,'Product Output &amp; Intensity'!$B$1:$AT$21,COLUMN('Product Output &amp; Intensity'!AJ$1)-1,0)*VLOOKUP($B5,'Energy Efficiency'!$B$1:$AS$21,COLUMN('Energy Efficiency'!AI$1)-1,0)</f>
        <v>270168261215348.03</v>
      </c>
      <c r="AJ5" s="240">
        <f>VLOOKUP($B5,'Product Output &amp; Intensity'!$B$1:$AT$21,COLUMN('Product Output &amp; Intensity'!AK$1)-1,0)*VLOOKUP($B5,'Energy Efficiency'!$B$1:$AS$21,COLUMN('Energy Efficiency'!AJ$1)-1,0)</f>
        <v>263171140820601.31</v>
      </c>
      <c r="AK5" s="240">
        <f>VLOOKUP($B5,'Product Output &amp; Intensity'!$B$1:$AT$21,COLUMN('Product Output &amp; Intensity'!AL$1)-1,0)*VLOOKUP($B5,'Energy Efficiency'!$B$1:$AS$21,COLUMN('Energy Efficiency'!AK$1)-1,0)</f>
        <v>256183205316563.13</v>
      </c>
      <c r="AL5" s="240">
        <f>VLOOKUP($B5,'Product Output &amp; Intensity'!$B$1:$AT$21,COLUMN('Product Output &amp; Intensity'!AM$1)-1,0)*VLOOKUP($B5,'Energy Efficiency'!$B$1:$AS$21,COLUMN('Energy Efficiency'!AL$1)-1,0)</f>
        <v>249204454703233.41</v>
      </c>
      <c r="AM5" s="240">
        <f>VLOOKUP($B5,'Product Output &amp; Intensity'!$B$1:$AT$21,COLUMN('Product Output &amp; Intensity'!AN$1)-1,0)*VLOOKUP($B5,'Energy Efficiency'!$B$1:$AS$21,COLUMN('Energy Efficiency'!AM$1)-1,0)</f>
        <v>242234888980612.22</v>
      </c>
      <c r="AN5" s="240">
        <f>VLOOKUP($B5,'Product Output &amp; Intensity'!$B$1:$AT$21,COLUMN('Product Output &amp; Intensity'!AO$1)-1,0)*VLOOKUP($B5,'Energy Efficiency'!$B$1:$AS$21,COLUMN('Energy Efficiency'!AN$1)-1,0)</f>
        <v>235274508148699.59</v>
      </c>
      <c r="AO5" s="240">
        <f>VLOOKUP($B5,'Product Output &amp; Intensity'!$B$1:$AT$21,COLUMN('Product Output &amp; Intensity'!AP$1)-1,0)*VLOOKUP($B5,'Energy Efficiency'!$B$1:$AS$21,COLUMN('Energy Efficiency'!AO$1)-1,0)</f>
        <v>227982094250699.31</v>
      </c>
      <c r="AP5" s="240">
        <f>VLOOKUP($B5,'Product Output &amp; Intensity'!$B$1:$AT$21,COLUMN('Product Output &amp; Intensity'!AQ$1)-1,0)*VLOOKUP($B5,'Energy Efficiency'!$B$1:$AS$21,COLUMN('Energy Efficiency'!AP$1)-1,0)</f>
        <v>220699326660522.88</v>
      </c>
      <c r="AQ5" s="240">
        <f>VLOOKUP($B5,'Product Output &amp; Intensity'!$B$1:$AT$21,COLUMN('Product Output &amp; Intensity'!AR$1)-1,0)*VLOOKUP($B5,'Energy Efficiency'!$B$1:$AS$21,COLUMN('Energy Efficiency'!AQ$1)-1,0)</f>
        <v>213426205378170.25</v>
      </c>
      <c r="AR5" s="240">
        <f>VLOOKUP($B5,'Product Output &amp; Intensity'!$B$1:$AT$21,COLUMN('Product Output &amp; Intensity'!AS$1)-1,0)*VLOOKUP($B5,'Energy Efficiency'!$B$1:$AS$21,COLUMN('Energy Efficiency'!AR$1)-1,0)</f>
        <v>206162730403641.5</v>
      </c>
      <c r="AS5" s="240">
        <f>VLOOKUP($B5,'Product Output &amp; Intensity'!$B$1:$AT$21,COLUMN('Product Output &amp; Intensity'!AT$1)-1,0)*VLOOKUP($B5,'Energy Efficiency'!$B$1:$AS$21,COLUMN('Energy Efficiency'!AS$1)-1,0)</f>
        <v>198234634273421.84</v>
      </c>
    </row>
    <row r="6" spans="1:45" x14ac:dyDescent="0.2">
      <c r="A6" s="179" t="s">
        <v>5</v>
      </c>
      <c r="B6" s="183" t="s">
        <v>372</v>
      </c>
      <c r="C6" s="183" t="s">
        <v>421</v>
      </c>
      <c r="D6" s="247">
        <f>VLOOKUP($B6,'Product Output &amp; Intensity'!$B$1:$AT$21,COLUMN('Product Output &amp; Intensity'!E$1)-1,0)*VLOOKUP($B6,'Energy Efficiency'!$B$1:$AS$21,COLUMN('Energy Efficiency'!D$1)-1,0)</f>
        <v>3472987384508.1899</v>
      </c>
      <c r="E6" s="240">
        <f>VLOOKUP($B6,'Product Output &amp; Intensity'!$B$1:$AT$21,COLUMN('Product Output &amp; Intensity'!F$1)-1,0)*VLOOKUP($B6,'Energy Efficiency'!$B$1:$AS$21,COLUMN('Energy Efficiency'!E$1)-1,0)</f>
        <v>2552805727790.1792</v>
      </c>
      <c r="F6" s="240">
        <f>VLOOKUP($B6,'Product Output &amp; Intensity'!$B$1:$AT$21,COLUMN('Product Output &amp; Intensity'!G$1)-1,0)*VLOOKUP($B6,'Energy Efficiency'!$B$1:$AS$21,COLUMN('Energy Efficiency'!F$1)-1,0)</f>
        <v>2835031195008.1084</v>
      </c>
      <c r="G6" s="240">
        <f>VLOOKUP($B6,'Product Output &amp; Intensity'!$B$1:$AT$21,COLUMN('Product Output &amp; Intensity'!H$1)-1,0)*VLOOKUP($B6,'Energy Efficiency'!$B$1:$AS$21,COLUMN('Energy Efficiency'!G$1)-1,0)</f>
        <v>3115150889355.2695</v>
      </c>
      <c r="H6" s="240">
        <f>VLOOKUP($B6,'Product Output &amp; Intensity'!$B$1:$AT$21,COLUMN('Product Output &amp; Intensity'!I$1)-1,0)*VLOOKUP($B6,'Energy Efficiency'!$B$1:$AS$21,COLUMN('Energy Efficiency'!H$1)-1,0)</f>
        <v>3393164810831.6626</v>
      </c>
      <c r="I6" s="240">
        <f>VLOOKUP($B6,'Product Output &amp; Intensity'!$B$1:$AT$21,COLUMN('Product Output &amp; Intensity'!J$1)-1,0)*VLOOKUP($B6,'Energy Efficiency'!$B$1:$AS$21,COLUMN('Energy Efficiency'!I$1)-1,0)</f>
        <v>3669072959437.2876</v>
      </c>
      <c r="J6" s="240">
        <f>VLOOKUP($B6,'Product Output &amp; Intensity'!$B$1:$AT$21,COLUMN('Product Output &amp; Intensity'!K$1)-1,0)*VLOOKUP($B6,'Energy Efficiency'!$B$1:$AS$21,COLUMN('Energy Efficiency'!J$1)-1,0)</f>
        <v>3942875335172.1445</v>
      </c>
      <c r="K6" s="240">
        <f>VLOOKUP($B6,'Product Output &amp; Intensity'!$B$1:$AT$21,COLUMN('Product Output &amp; Intensity'!L$1)-1,0)*VLOOKUP($B6,'Energy Efficiency'!$B$1:$AS$21,COLUMN('Energy Efficiency'!K$1)-1,0)</f>
        <v>4108577850870.9277</v>
      </c>
      <c r="L6" s="240">
        <f>VLOOKUP($B6,'Product Output &amp; Intensity'!$B$1:$AT$21,COLUMN('Product Output &amp; Intensity'!M$1)-1,0)*VLOOKUP($B6,'Energy Efficiency'!$B$1:$AS$21,COLUMN('Energy Efficiency'!L$1)-1,0)</f>
        <v>4273211974543.4063</v>
      </c>
      <c r="M6" s="240">
        <f>VLOOKUP($B6,'Product Output &amp; Intensity'!$B$1:$AT$21,COLUMN('Product Output &amp; Intensity'!N$1)-1,0)*VLOOKUP($B6,'Energy Efficiency'!$B$1:$AS$21,COLUMN('Energy Efficiency'!M$1)-1,0)</f>
        <v>4436777706189.5801</v>
      </c>
      <c r="N6" s="240">
        <f>VLOOKUP($B6,'Product Output &amp; Intensity'!$B$1:$AT$21,COLUMN('Product Output &amp; Intensity'!O$1)-1,0)*VLOOKUP($B6,'Energy Efficiency'!$B$1:$AS$21,COLUMN('Energy Efficiency'!N$1)-1,0)</f>
        <v>4599275045809.4492</v>
      </c>
      <c r="O6" s="240">
        <f>VLOOKUP($B6,'Product Output &amp; Intensity'!$B$1:$AT$21,COLUMN('Product Output &amp; Intensity'!P$1)-1,0)*VLOOKUP($B6,'Energy Efficiency'!$B$1:$AS$21,COLUMN('Energy Efficiency'!O$1)-1,0)</f>
        <v>4760703993403.0117</v>
      </c>
      <c r="P6" s="240">
        <f>VLOOKUP($B6,'Product Output &amp; Intensity'!$B$1:$AT$21,COLUMN('Product Output &amp; Intensity'!Q$1)-1,0)*VLOOKUP($B6,'Energy Efficiency'!$B$1:$AS$21,COLUMN('Energy Efficiency'!P$1)-1,0)</f>
        <v>4848290924346.9043</v>
      </c>
      <c r="Q6" s="240">
        <f>VLOOKUP($B6,'Product Output &amp; Intensity'!$B$1:$AT$21,COLUMN('Product Output &amp; Intensity'!R$1)-1,0)*VLOOKUP($B6,'Energy Efficiency'!$B$1:$AS$21,COLUMN('Energy Efficiency'!Q$1)-1,0)</f>
        <v>4935356683485.2031</v>
      </c>
      <c r="R6" s="240">
        <f>VLOOKUP($B6,'Product Output &amp; Intensity'!$B$1:$AT$21,COLUMN('Product Output &amp; Intensity'!S$1)-1,0)*VLOOKUP($B6,'Energy Efficiency'!$B$1:$AS$21,COLUMN('Energy Efficiency'!R$1)-1,0)</f>
        <v>5021901270817.9092</v>
      </c>
      <c r="S6" s="240">
        <f>VLOOKUP($B6,'Product Output &amp; Intensity'!$B$1:$AT$21,COLUMN('Product Output &amp; Intensity'!T$1)-1,0)*VLOOKUP($B6,'Energy Efficiency'!$B$1:$AS$21,COLUMN('Energy Efficiency'!S$1)-1,0)</f>
        <v>5107924686345.0205</v>
      </c>
      <c r="T6" s="240">
        <f>VLOOKUP($B6,'Product Output &amp; Intensity'!$B$1:$AT$21,COLUMN('Product Output &amp; Intensity'!U$1)-1,0)*VLOOKUP($B6,'Energy Efficiency'!$B$1:$AS$21,COLUMN('Energy Efficiency'!T$1)-1,0)</f>
        <v>5193426930066.5381</v>
      </c>
      <c r="U6" s="240">
        <f>VLOOKUP($B6,'Product Output &amp; Intensity'!$B$1:$AT$21,COLUMN('Product Output &amp; Intensity'!V$1)-1,0)*VLOOKUP($B6,'Energy Efficiency'!$B$1:$AS$21,COLUMN('Energy Efficiency'!U$1)-1,0)</f>
        <v>5239392880165.0322</v>
      </c>
      <c r="V6" s="240">
        <f>VLOOKUP($B6,'Product Output &amp; Intensity'!$B$1:$AT$21,COLUMN('Product Output &amp; Intensity'!W$1)-1,0)*VLOOKUP($B6,'Energy Efficiency'!$B$1:$AS$21,COLUMN('Energy Efficiency'!V$1)-1,0)</f>
        <v>5285292881985.0488</v>
      </c>
      <c r="W6" s="240">
        <f>VLOOKUP($B6,'Product Output &amp; Intensity'!$B$1:$AT$21,COLUMN('Product Output &amp; Intensity'!X$1)-1,0)*VLOOKUP($B6,'Energy Efficiency'!$B$1:$AS$21,COLUMN('Energy Efficiency'!W$1)-1,0)</f>
        <v>5331126935526.5879</v>
      </c>
      <c r="X6" s="240">
        <f>VLOOKUP($B6,'Product Output &amp; Intensity'!$B$1:$AT$21,COLUMN('Product Output &amp; Intensity'!Y$1)-1,0)*VLOOKUP($B6,'Energy Efficiency'!$B$1:$AS$21,COLUMN('Energy Efficiency'!X$1)-1,0)</f>
        <v>5376895040789.6504</v>
      </c>
      <c r="Y6" s="240">
        <f>VLOOKUP($B6,'Product Output &amp; Intensity'!$B$1:$AT$21,COLUMN('Product Output &amp; Intensity'!Z$1)-1,0)*VLOOKUP($B6,'Energy Efficiency'!$B$1:$AS$21,COLUMN('Energy Efficiency'!Y$1)-1,0)</f>
        <v>5422597197774.2373</v>
      </c>
      <c r="Z6" s="240">
        <f>VLOOKUP($B6,'Product Output &amp; Intensity'!$B$1:$AT$21,COLUMN('Product Output &amp; Intensity'!AA$1)-1,0)*VLOOKUP($B6,'Energy Efficiency'!$B$1:$AS$21,COLUMN('Energy Efficiency'!Z$1)-1,0)</f>
        <v>5443601724469.1729</v>
      </c>
      <c r="AA6" s="240">
        <f>VLOOKUP($B6,'Product Output &amp; Intensity'!$B$1:$AT$21,COLUMN('Product Output &amp; Intensity'!AB$1)-1,0)*VLOOKUP($B6,'Energy Efficiency'!$B$1:$AS$21,COLUMN('Energy Efficiency'!AA$1)-1,0)</f>
        <v>5464573277024.8701</v>
      </c>
      <c r="AB6" s="240">
        <f>VLOOKUP($B6,'Product Output &amp; Intensity'!$B$1:$AT$21,COLUMN('Product Output &amp; Intensity'!AC$1)-1,0)*VLOOKUP($B6,'Energy Efficiency'!$B$1:$AS$21,COLUMN('Energy Efficiency'!AB$1)-1,0)</f>
        <v>5485511855441.3291</v>
      </c>
      <c r="AC6" s="240">
        <f>VLOOKUP($B6,'Product Output &amp; Intensity'!$B$1:$AT$21,COLUMN('Product Output &amp; Intensity'!AD$1)-1,0)*VLOOKUP($B6,'Energy Efficiency'!$B$1:$AS$21,COLUMN('Energy Efficiency'!AC$1)-1,0)</f>
        <v>5506417459718.5488</v>
      </c>
      <c r="AD6" s="240">
        <f>VLOOKUP($B6,'Product Output &amp; Intensity'!$B$1:$AT$21,COLUMN('Product Output &amp; Intensity'!AE$1)-1,0)*VLOOKUP($B6,'Energy Efficiency'!$B$1:$AS$21,COLUMN('Energy Efficiency'!AD$1)-1,0)</f>
        <v>5527290089856.5313</v>
      </c>
      <c r="AE6" s="240">
        <f>VLOOKUP($B6,'Product Output &amp; Intensity'!$B$1:$AT$21,COLUMN('Product Output &amp; Intensity'!AF$1)-1,0)*VLOOKUP($B6,'Energy Efficiency'!$B$1:$AS$21,COLUMN('Energy Efficiency'!AE$1)-1,0)</f>
        <v>5548129745855.2744</v>
      </c>
      <c r="AF6" s="240">
        <f>VLOOKUP($B6,'Product Output &amp; Intensity'!$B$1:$AT$21,COLUMN('Product Output &amp; Intensity'!AG$1)-1,0)*VLOOKUP($B6,'Energy Efficiency'!$B$1:$AS$21,COLUMN('Energy Efficiency'!AF$1)-1,0)</f>
        <v>5568936427714.7793</v>
      </c>
      <c r="AG6" s="240">
        <f>VLOOKUP($B6,'Product Output &amp; Intensity'!$B$1:$AT$21,COLUMN('Product Output &amp; Intensity'!AH$1)-1,0)*VLOOKUP($B6,'Energy Efficiency'!$B$1:$AS$21,COLUMN('Energy Efficiency'!AG$1)-1,0)</f>
        <v>5589710135435.0449</v>
      </c>
      <c r="AH6" s="240">
        <f>VLOOKUP($B6,'Product Output &amp; Intensity'!$B$1:$AT$21,COLUMN('Product Output &amp; Intensity'!AI$1)-1,0)*VLOOKUP($B6,'Energy Efficiency'!$B$1:$AS$21,COLUMN('Energy Efficiency'!AH$1)-1,0)</f>
        <v>5610450869016.0723</v>
      </c>
      <c r="AI6" s="240">
        <f>VLOOKUP($B6,'Product Output &amp; Intensity'!$B$1:$AT$21,COLUMN('Product Output &amp; Intensity'!AJ$1)-1,0)*VLOOKUP($B6,'Energy Efficiency'!$B$1:$AS$21,COLUMN('Energy Efficiency'!AI$1)-1,0)</f>
        <v>5631158628457.8623</v>
      </c>
      <c r="AJ6" s="240">
        <f>VLOOKUP($B6,'Product Output &amp; Intensity'!$B$1:$AT$21,COLUMN('Product Output &amp; Intensity'!AK$1)-1,0)*VLOOKUP($B6,'Energy Efficiency'!$B$1:$AS$21,COLUMN('Energy Efficiency'!AJ$1)-1,0)</f>
        <v>5651833413760.4121</v>
      </c>
      <c r="AK6" s="240">
        <f>VLOOKUP($B6,'Product Output &amp; Intensity'!$B$1:$AT$21,COLUMN('Product Output &amp; Intensity'!AL$1)-1,0)*VLOOKUP($B6,'Energy Efficiency'!$B$1:$AS$21,COLUMN('Energy Efficiency'!AK$1)-1,0)</f>
        <v>5672475224923.7246</v>
      </c>
      <c r="AL6" s="240">
        <f>VLOOKUP($B6,'Product Output &amp; Intensity'!$B$1:$AT$21,COLUMN('Product Output &amp; Intensity'!AM$1)-1,0)*VLOOKUP($B6,'Energy Efficiency'!$B$1:$AS$21,COLUMN('Energy Efficiency'!AL$1)-1,0)</f>
        <v>5693084061947.7979</v>
      </c>
      <c r="AM6" s="240">
        <f>VLOOKUP($B6,'Product Output &amp; Intensity'!$B$1:$AT$21,COLUMN('Product Output &amp; Intensity'!AN$1)-1,0)*VLOOKUP($B6,'Energy Efficiency'!$B$1:$AS$21,COLUMN('Energy Efficiency'!AM$1)-1,0)</f>
        <v>5713659924832.6338</v>
      </c>
      <c r="AN6" s="240">
        <f>VLOOKUP($B6,'Product Output &amp; Intensity'!$B$1:$AT$21,COLUMN('Product Output &amp; Intensity'!AO$1)-1,0)*VLOOKUP($B6,'Energy Efficiency'!$B$1:$AS$21,COLUMN('Energy Efficiency'!AN$1)-1,0)</f>
        <v>5734202813578.2305</v>
      </c>
      <c r="AO6" s="240">
        <f>VLOOKUP($B6,'Product Output &amp; Intensity'!$B$1:$AT$21,COLUMN('Product Output &amp; Intensity'!AP$1)-1,0)*VLOOKUP($B6,'Energy Efficiency'!$B$1:$AS$21,COLUMN('Energy Efficiency'!AO$1)-1,0)</f>
        <v>5749835852991.2119</v>
      </c>
      <c r="AP6" s="240">
        <f>VLOOKUP($B6,'Product Output &amp; Intensity'!$B$1:$AT$21,COLUMN('Product Output &amp; Intensity'!AQ$1)-1,0)*VLOOKUP($B6,'Energy Efficiency'!$B$1:$AS$21,COLUMN('Energy Efficiency'!AP$1)-1,0)</f>
        <v>5765442513092.8027</v>
      </c>
      <c r="AQ6" s="240">
        <f>VLOOKUP($B6,'Product Output &amp; Intensity'!$B$1:$AT$21,COLUMN('Product Output &amp; Intensity'!AR$1)-1,0)*VLOOKUP($B6,'Energy Efficiency'!$B$1:$AS$21,COLUMN('Energy Efficiency'!AQ$1)-1,0)</f>
        <v>5781022793883.0029</v>
      </c>
      <c r="AR6" s="240">
        <f>VLOOKUP($B6,'Product Output &amp; Intensity'!$B$1:$AT$21,COLUMN('Product Output &amp; Intensity'!AS$1)-1,0)*VLOOKUP($B6,'Energy Efficiency'!$B$1:$AS$21,COLUMN('Energy Efficiency'!AR$1)-1,0)</f>
        <v>5796576695361.8125</v>
      </c>
      <c r="AS6" s="240">
        <f>VLOOKUP($B6,'Product Output &amp; Intensity'!$B$1:$AT$21,COLUMN('Product Output &amp; Intensity'!AT$1)-1,0)*VLOOKUP($B6,'Energy Efficiency'!$B$1:$AS$21,COLUMN('Energy Efficiency'!AS$1)-1,0)</f>
        <v>5792402169334.2119</v>
      </c>
    </row>
    <row r="7" spans="1:45" x14ac:dyDescent="0.2">
      <c r="A7" s="179" t="s">
        <v>5</v>
      </c>
      <c r="B7" s="183" t="s">
        <v>376</v>
      </c>
      <c r="C7" s="183" t="s">
        <v>421</v>
      </c>
      <c r="D7" s="247">
        <f>VLOOKUP($B7,'Product Output &amp; Intensity'!$B$1:$AT$21,COLUMN('Product Output &amp; Intensity'!E$1)-1,0)*VLOOKUP($B7,'Energy Efficiency'!$B$1:$AS$21,COLUMN('Energy Efficiency'!D$1)-1,0)</f>
        <v>155044079665544.19</v>
      </c>
      <c r="E7" s="240">
        <f>VLOOKUP($B7,'Product Output &amp; Intensity'!$B$1:$AT$21,COLUMN('Product Output &amp; Intensity'!F$1)-1,0)*VLOOKUP($B7,'Energy Efficiency'!$B$1:$AS$21,COLUMN('Energy Efficiency'!E$1)-1,0)</f>
        <v>137569513319111.45</v>
      </c>
      <c r="F7" s="240">
        <f>VLOOKUP($B7,'Product Output &amp; Intensity'!$B$1:$AT$21,COLUMN('Product Output &amp; Intensity'!G$1)-1,0)*VLOOKUP($B7,'Energy Efficiency'!$B$1:$AS$21,COLUMN('Energy Efficiency'!F$1)-1,0)</f>
        <v>142813847459934.81</v>
      </c>
      <c r="G7" s="240">
        <f>VLOOKUP($B7,'Product Output &amp; Intensity'!$B$1:$AT$21,COLUMN('Product Output &amp; Intensity'!H$1)-1,0)*VLOOKUP($B7,'Energy Efficiency'!$B$1:$AS$21,COLUMN('Energy Efficiency'!G$1)-1,0)</f>
        <v>148016707285624.53</v>
      </c>
      <c r="H7" s="240">
        <f>VLOOKUP($B7,'Product Output &amp; Intensity'!$B$1:$AT$21,COLUMN('Product Output &amp; Intensity'!I$1)-1,0)*VLOOKUP($B7,'Energy Efficiency'!$B$1:$AS$21,COLUMN('Energy Efficiency'!H$1)-1,0)</f>
        <v>153178092796180.63</v>
      </c>
      <c r="I7" s="240">
        <f>VLOOKUP($B7,'Product Output &amp; Intensity'!$B$1:$AT$21,COLUMN('Product Output &amp; Intensity'!J$1)-1,0)*VLOOKUP($B7,'Energy Efficiency'!$B$1:$AS$21,COLUMN('Energy Efficiency'!I$1)-1,0)</f>
        <v>158298003991603.06</v>
      </c>
      <c r="J7" s="240">
        <f>VLOOKUP($B7,'Product Output &amp; Intensity'!$B$1:$AT$21,COLUMN('Product Output &amp; Intensity'!K$1)-1,0)*VLOOKUP($B7,'Energy Efficiency'!$B$1:$AS$21,COLUMN('Energy Efficiency'!J$1)-1,0)</f>
        <v>163376440871891.88</v>
      </c>
      <c r="K7" s="240">
        <f>VLOOKUP($B7,'Product Output &amp; Intensity'!$B$1:$AT$21,COLUMN('Product Output &amp; Intensity'!L$1)-1,0)*VLOOKUP($B7,'Energy Efficiency'!$B$1:$AS$21,COLUMN('Energy Efficiency'!K$1)-1,0)</f>
        <v>171356399749838.59</v>
      </c>
      <c r="L7" s="240">
        <f>VLOOKUP($B7,'Product Output &amp; Intensity'!$B$1:$AT$21,COLUMN('Product Output &amp; Intensity'!M$1)-1,0)*VLOOKUP($B7,'Energy Efficiency'!$B$1:$AS$21,COLUMN('Energy Efficiency'!L$1)-1,0)</f>
        <v>179285385178233.25</v>
      </c>
      <c r="M7" s="240">
        <f>VLOOKUP($B7,'Product Output &amp; Intensity'!$B$1:$AT$21,COLUMN('Product Output &amp; Intensity'!N$1)-1,0)*VLOOKUP($B7,'Energy Efficiency'!$B$1:$AS$21,COLUMN('Energy Efficiency'!M$1)-1,0)</f>
        <v>187163397157075.91</v>
      </c>
      <c r="N7" s="240">
        <f>VLOOKUP($B7,'Product Output &amp; Intensity'!$B$1:$AT$21,COLUMN('Product Output &amp; Intensity'!O$1)-1,0)*VLOOKUP($B7,'Energy Efficiency'!$B$1:$AS$21,COLUMN('Energy Efficiency'!N$1)-1,0)</f>
        <v>194990435686366.5</v>
      </c>
      <c r="O7" s="240">
        <f>VLOOKUP($B7,'Product Output &amp; Intensity'!$B$1:$AT$21,COLUMN('Product Output &amp; Intensity'!P$1)-1,0)*VLOOKUP($B7,'Energy Efficiency'!$B$1:$AS$21,COLUMN('Energy Efficiency'!O$1)-1,0)</f>
        <v>202766500766105</v>
      </c>
      <c r="P7" s="240">
        <f>VLOOKUP($B7,'Product Output &amp; Intensity'!$B$1:$AT$21,COLUMN('Product Output &amp; Intensity'!Q$1)-1,0)*VLOOKUP($B7,'Energy Efficiency'!$B$1:$AS$21,COLUMN('Energy Efficiency'!P$1)-1,0)</f>
        <v>206733514705537.88</v>
      </c>
      <c r="Q7" s="240">
        <f>VLOOKUP($B7,'Product Output &amp; Intensity'!$B$1:$AT$21,COLUMN('Product Output &amp; Intensity'!R$1)-1,0)*VLOOKUP($B7,'Energy Efficiency'!$B$1:$AS$21,COLUMN('Energy Efficiency'!Q$1)-1,0)</f>
        <v>210677097849326.63</v>
      </c>
      <c r="R7" s="240">
        <f>VLOOKUP($B7,'Product Output &amp; Intensity'!$B$1:$AT$21,COLUMN('Product Output &amp; Intensity'!S$1)-1,0)*VLOOKUP($B7,'Energy Efficiency'!$B$1:$AS$21,COLUMN('Energy Efficiency'!R$1)-1,0)</f>
        <v>214597250197471.31</v>
      </c>
      <c r="S7" s="240">
        <f>VLOOKUP($B7,'Product Output &amp; Intensity'!$B$1:$AT$21,COLUMN('Product Output &amp; Intensity'!T$1)-1,0)*VLOOKUP($B7,'Energy Efficiency'!$B$1:$AS$21,COLUMN('Energy Efficiency'!S$1)-1,0)</f>
        <v>218493971749971.94</v>
      </c>
      <c r="T7" s="240">
        <f>VLOOKUP($B7,'Product Output &amp; Intensity'!$B$1:$AT$21,COLUMN('Product Output &amp; Intensity'!U$1)-1,0)*VLOOKUP($B7,'Energy Efficiency'!$B$1:$AS$21,COLUMN('Energy Efficiency'!T$1)-1,0)</f>
        <v>222367262506828.47</v>
      </c>
      <c r="U7" s="240">
        <f>VLOOKUP($B7,'Product Output &amp; Intensity'!$B$1:$AT$21,COLUMN('Product Output &amp; Intensity'!V$1)-1,0)*VLOOKUP($B7,'Energy Efficiency'!$B$1:$AS$21,COLUMN('Energy Efficiency'!U$1)-1,0)</f>
        <v>223488840623243.88</v>
      </c>
      <c r="V7" s="240">
        <f>VLOOKUP($B7,'Product Output &amp; Intensity'!$B$1:$AT$21,COLUMN('Product Output &amp; Intensity'!W$1)-1,0)*VLOOKUP($B7,'Energy Efficiency'!$B$1:$AS$21,COLUMN('Energy Efficiency'!V$1)-1,0)</f>
        <v>224608724512897.31</v>
      </c>
      <c r="W7" s="240">
        <f>VLOOKUP($B7,'Product Output &amp; Intensity'!$B$1:$AT$21,COLUMN('Product Output &amp; Intensity'!X$1)-1,0)*VLOOKUP($B7,'Energy Efficiency'!$B$1:$AS$21,COLUMN('Energy Efficiency'!W$1)-1,0)</f>
        <v>225726914175788.81</v>
      </c>
      <c r="X7" s="240">
        <f>VLOOKUP($B7,'Product Output &amp; Intensity'!$B$1:$AT$21,COLUMN('Product Output &amp; Intensity'!Y$1)-1,0)*VLOOKUP($B7,'Energy Efficiency'!$B$1:$AS$21,COLUMN('Energy Efficiency'!X$1)-1,0)</f>
        <v>226843409611918.34</v>
      </c>
      <c r="Y7" s="240">
        <f>VLOOKUP($B7,'Product Output &amp; Intensity'!$B$1:$AT$21,COLUMN('Product Output &amp; Intensity'!Z$1)-1,0)*VLOOKUP($B7,'Energy Efficiency'!$B$1:$AS$21,COLUMN('Energy Efficiency'!Y$1)-1,0)</f>
        <v>227958210821285.88</v>
      </c>
      <c r="Z7" s="240">
        <f>VLOOKUP($B7,'Product Output &amp; Intensity'!$B$1:$AT$21,COLUMN('Product Output &amp; Intensity'!AA$1)-1,0)*VLOOKUP($B7,'Energy Efficiency'!$B$1:$AS$21,COLUMN('Energy Efficiency'!Z$1)-1,0)</f>
        <v>227172936717118.91</v>
      </c>
      <c r="AA7" s="240">
        <f>VLOOKUP($B7,'Product Output &amp; Intensity'!$B$1:$AT$21,COLUMN('Product Output &amp; Intensity'!AB$1)-1,0)*VLOOKUP($B7,'Energy Efficiency'!$B$1:$AS$21,COLUMN('Energy Efficiency'!AA$1)-1,0)</f>
        <v>226388509726332.94</v>
      </c>
      <c r="AB7" s="240">
        <f>VLOOKUP($B7,'Product Output &amp; Intensity'!$B$1:$AT$21,COLUMN('Product Output &amp; Intensity'!AC$1)-1,0)*VLOOKUP($B7,'Energy Efficiency'!$B$1:$AS$21,COLUMN('Energy Efficiency'!AB$1)-1,0)</f>
        <v>225604929848927.94</v>
      </c>
      <c r="AC7" s="240">
        <f>VLOOKUP($B7,'Product Output &amp; Intensity'!$B$1:$AT$21,COLUMN('Product Output &amp; Intensity'!AD$1)-1,0)*VLOOKUP($B7,'Energy Efficiency'!$B$1:$AS$21,COLUMN('Energy Efficiency'!AC$1)-1,0)</f>
        <v>224822197084903.91</v>
      </c>
      <c r="AD7" s="240">
        <f>VLOOKUP($B7,'Product Output &amp; Intensity'!$B$1:$AT$21,COLUMN('Product Output &amp; Intensity'!AE$1)-1,0)*VLOOKUP($B7,'Energy Efficiency'!$B$1:$AS$21,COLUMN('Energy Efficiency'!AD$1)-1,0)</f>
        <v>224040311434260.81</v>
      </c>
      <c r="AE7" s="240">
        <f>VLOOKUP($B7,'Product Output &amp; Intensity'!$B$1:$AT$21,COLUMN('Product Output &amp; Intensity'!AF$1)-1,0)*VLOOKUP($B7,'Energy Efficiency'!$B$1:$AS$21,COLUMN('Energy Efficiency'!AE$1)-1,0)</f>
        <v>220736569248445.09</v>
      </c>
      <c r="AF7" s="240">
        <f>VLOOKUP($B7,'Product Output &amp; Intensity'!$B$1:$AT$21,COLUMN('Product Output &amp; Intensity'!AG$1)-1,0)*VLOOKUP($B7,'Energy Efficiency'!$B$1:$AS$21,COLUMN('Energy Efficiency'!AF$1)-1,0)</f>
        <v>217437062629534.25</v>
      </c>
      <c r="AG7" s="240">
        <f>VLOOKUP($B7,'Product Output &amp; Intensity'!$B$1:$AT$21,COLUMN('Product Output &amp; Intensity'!AH$1)-1,0)*VLOOKUP($B7,'Energy Efficiency'!$B$1:$AS$21,COLUMN('Energy Efficiency'!AG$1)-1,0)</f>
        <v>214141791577528.31</v>
      </c>
      <c r="AH7" s="240">
        <f>VLOOKUP($B7,'Product Output &amp; Intensity'!$B$1:$AT$21,COLUMN('Product Output &amp; Intensity'!AI$1)-1,0)*VLOOKUP($B7,'Energy Efficiency'!$B$1:$AS$21,COLUMN('Energy Efficiency'!AH$1)-1,0)</f>
        <v>210850756092427.25</v>
      </c>
      <c r="AI7" s="240">
        <f>VLOOKUP($B7,'Product Output &amp; Intensity'!$B$1:$AT$21,COLUMN('Product Output &amp; Intensity'!AJ$1)-1,0)*VLOOKUP($B7,'Energy Efficiency'!$B$1:$AS$21,COLUMN('Energy Efficiency'!AI$1)-1,0)</f>
        <v>207563956174231.06</v>
      </c>
      <c r="AJ7" s="240">
        <f>VLOOKUP($B7,'Product Output &amp; Intensity'!$B$1:$AT$21,COLUMN('Product Output &amp; Intensity'!AK$1)-1,0)*VLOOKUP($B7,'Energy Efficiency'!$B$1:$AS$21,COLUMN('Energy Efficiency'!AJ$1)-1,0)</f>
        <v>202395717436881.91</v>
      </c>
      <c r="AK7" s="240">
        <f>VLOOKUP($B7,'Product Output &amp; Intensity'!$B$1:$AT$21,COLUMN('Product Output &amp; Intensity'!AL$1)-1,0)*VLOOKUP($B7,'Energy Efficiency'!$B$1:$AS$21,COLUMN('Energy Efficiency'!AK$1)-1,0)</f>
        <v>197234255606580.56</v>
      </c>
      <c r="AL7" s="240">
        <f>VLOOKUP($B7,'Product Output &amp; Intensity'!$B$1:$AT$21,COLUMN('Product Output &amp; Intensity'!AM$1)-1,0)*VLOOKUP($B7,'Energy Efficiency'!$B$1:$AS$21,COLUMN('Energy Efficiency'!AL$1)-1,0)</f>
        <v>192079570683327.03</v>
      </c>
      <c r="AM7" s="240">
        <f>VLOOKUP($B7,'Product Output &amp; Intensity'!$B$1:$AT$21,COLUMN('Product Output &amp; Intensity'!AN$1)-1,0)*VLOOKUP($B7,'Energy Efficiency'!$B$1:$AS$21,COLUMN('Energy Efficiency'!AM$1)-1,0)</f>
        <v>186931662667121.34</v>
      </c>
      <c r="AN7" s="240">
        <f>VLOOKUP($B7,'Product Output &amp; Intensity'!$B$1:$AT$21,COLUMN('Product Output &amp; Intensity'!AO$1)-1,0)*VLOOKUP($B7,'Energy Efficiency'!$B$1:$AS$21,COLUMN('Energy Efficiency'!AN$1)-1,0)</f>
        <v>181790531557963.44</v>
      </c>
      <c r="AO7" s="240">
        <f>VLOOKUP($B7,'Product Output &amp; Intensity'!$B$1:$AT$21,COLUMN('Product Output &amp; Intensity'!AP$1)-1,0)*VLOOKUP($B7,'Energy Efficiency'!$B$1:$AS$21,COLUMN('Energy Efficiency'!AO$1)-1,0)</f>
        <v>176656177355853.41</v>
      </c>
      <c r="AP7" s="240">
        <f>VLOOKUP($B7,'Product Output &amp; Intensity'!$B$1:$AT$21,COLUMN('Product Output &amp; Intensity'!AQ$1)-1,0)*VLOOKUP($B7,'Energy Efficiency'!$B$1:$AS$21,COLUMN('Energy Efficiency'!AP$1)-1,0)</f>
        <v>171528600060791.19</v>
      </c>
      <c r="AQ7" s="240">
        <f>VLOOKUP($B7,'Product Output &amp; Intensity'!$B$1:$AT$21,COLUMN('Product Output &amp; Intensity'!AR$1)-1,0)*VLOOKUP($B7,'Energy Efficiency'!$B$1:$AS$21,COLUMN('Energy Efficiency'!AQ$1)-1,0)</f>
        <v>166407799672776.81</v>
      </c>
      <c r="AR7" s="240">
        <f>VLOOKUP($B7,'Product Output &amp; Intensity'!$B$1:$AT$21,COLUMN('Product Output &amp; Intensity'!AS$1)-1,0)*VLOOKUP($B7,'Energy Efficiency'!$B$1:$AS$21,COLUMN('Energy Efficiency'!AR$1)-1,0)</f>
        <v>161293776191810.25</v>
      </c>
      <c r="AS7" s="240">
        <f>VLOOKUP($B7,'Product Output &amp; Intensity'!$B$1:$AT$21,COLUMN('Product Output &amp; Intensity'!AT$1)-1,0)*VLOOKUP($B7,'Energy Efficiency'!$B$1:$AS$21,COLUMN('Energy Efficiency'!AS$1)-1,0)</f>
        <v>155657083754779.91</v>
      </c>
    </row>
    <row r="8" spans="1:45" x14ac:dyDescent="0.2">
      <c r="A8" s="180" t="s">
        <v>6</v>
      </c>
      <c r="B8" s="183" t="s">
        <v>373</v>
      </c>
      <c r="C8" s="183" t="s">
        <v>421</v>
      </c>
      <c r="D8" s="247">
        <f>VLOOKUP($B8,'Product Output &amp; Intensity'!$B$1:$AT$21,COLUMN('Product Output &amp; Intensity'!E$1)-1,0)*VLOOKUP($B8,'Energy Efficiency'!$B$1:$AS$21,COLUMN('Energy Efficiency'!D$1)-1,0)</f>
        <v>206122036612564.19</v>
      </c>
      <c r="E8" s="240">
        <f>VLOOKUP($B8,'Product Output &amp; Intensity'!$B$1:$AT$21,COLUMN('Product Output &amp; Intensity'!F$1)-1,0)*VLOOKUP($B8,'Energy Efficiency'!$B$1:$AS$21,COLUMN('Energy Efficiency'!E$1)-1,0)</f>
        <v>184174775037738.53</v>
      </c>
      <c r="F8" s="240">
        <f>VLOOKUP($B8,'Product Output &amp; Intensity'!$B$1:$AT$21,COLUMN('Product Output &amp; Intensity'!G$1)-1,0)*VLOOKUP($B8,'Energy Efficiency'!$B$1:$AS$21,COLUMN('Energy Efficiency'!F$1)-1,0)</f>
        <v>183592848761515.13</v>
      </c>
      <c r="G8" s="240">
        <f>VLOOKUP($B8,'Product Output &amp; Intensity'!$B$1:$AT$21,COLUMN('Product Output &amp; Intensity'!H$1)-1,0)*VLOOKUP($B8,'Energy Efficiency'!$B$1:$AS$21,COLUMN('Energy Efficiency'!G$1)-1,0)</f>
        <v>183010336434528.78</v>
      </c>
      <c r="H8" s="240">
        <f>VLOOKUP($B8,'Product Output &amp; Intensity'!$B$1:$AT$21,COLUMN('Product Output &amp; Intensity'!I$1)-1,0)*VLOOKUP($B8,'Energy Efficiency'!$B$1:$AS$21,COLUMN('Energy Efficiency'!H$1)-1,0)</f>
        <v>182427238056779.53</v>
      </c>
      <c r="I8" s="240">
        <f>VLOOKUP($B8,'Product Output &amp; Intensity'!$B$1:$AT$21,COLUMN('Product Output &amp; Intensity'!J$1)-1,0)*VLOOKUP($B8,'Energy Efficiency'!$B$1:$AS$21,COLUMN('Energy Efficiency'!I$1)-1,0)</f>
        <v>181843553628267.38</v>
      </c>
      <c r="J8" s="240">
        <f>VLOOKUP($B8,'Product Output &amp; Intensity'!$B$1:$AT$21,COLUMN('Product Output &amp; Intensity'!K$1)-1,0)*VLOOKUP($B8,'Energy Efficiency'!$B$1:$AS$21,COLUMN('Energy Efficiency'!J$1)-1,0)</f>
        <v>181259283148992.34</v>
      </c>
      <c r="K8" s="240">
        <f>VLOOKUP($B8,'Product Output &amp; Intensity'!$B$1:$AT$21,COLUMN('Product Output &amp; Intensity'!L$1)-1,0)*VLOOKUP($B8,'Energy Efficiency'!$B$1:$AS$21,COLUMN('Energy Efficiency'!K$1)-1,0)</f>
        <v>182974449115789.69</v>
      </c>
      <c r="L8" s="240">
        <f>VLOOKUP($B8,'Product Output &amp; Intensity'!$B$1:$AT$21,COLUMN('Product Output &amp; Intensity'!M$1)-1,0)*VLOOKUP($B8,'Energy Efficiency'!$B$1:$AS$21,COLUMN('Energy Efficiency'!L$1)-1,0)</f>
        <v>184676020636350.81</v>
      </c>
      <c r="M8" s="240">
        <f>VLOOKUP($B8,'Product Output &amp; Intensity'!$B$1:$AT$21,COLUMN('Product Output &amp; Intensity'!N$1)-1,0)*VLOOKUP($B8,'Energy Efficiency'!$B$1:$AS$21,COLUMN('Energy Efficiency'!M$1)-1,0)</f>
        <v>186363997710675.78</v>
      </c>
      <c r="N8" s="240">
        <f>VLOOKUP($B8,'Product Output &amp; Intensity'!$B$1:$AT$21,COLUMN('Product Output &amp; Intensity'!O$1)-1,0)*VLOOKUP($B8,'Energy Efficiency'!$B$1:$AS$21,COLUMN('Energy Efficiency'!N$1)-1,0)</f>
        <v>188038380338764.59</v>
      </c>
      <c r="O8" s="240">
        <f>VLOOKUP($B8,'Product Output &amp; Intensity'!$B$1:$AT$21,COLUMN('Product Output &amp; Intensity'!P$1)-1,0)*VLOOKUP($B8,'Energy Efficiency'!$B$1:$AS$21,COLUMN('Energy Efficiency'!O$1)-1,0)</f>
        <v>189699168520617.31</v>
      </c>
      <c r="P8" s="240">
        <f>VLOOKUP($B8,'Product Output &amp; Intensity'!$B$1:$AT$21,COLUMN('Product Output &amp; Intensity'!Q$1)-1,0)*VLOOKUP($B8,'Energy Efficiency'!$B$1:$AS$21,COLUMN('Energy Efficiency'!P$1)-1,0)</f>
        <v>186979998321493.56</v>
      </c>
      <c r="Q8" s="240">
        <f>VLOOKUP($B8,'Product Output &amp; Intensity'!$B$1:$AT$21,COLUMN('Product Output &amp; Intensity'!R$1)-1,0)*VLOOKUP($B8,'Energy Efficiency'!$B$1:$AS$21,COLUMN('Energy Efficiency'!Q$1)-1,0)</f>
        <v>184272433247973.44</v>
      </c>
      <c r="R8" s="240">
        <f>VLOOKUP($B8,'Product Output &amp; Intensity'!$B$1:$AT$21,COLUMN('Product Output &amp; Intensity'!S$1)-1,0)*VLOOKUP($B8,'Energy Efficiency'!$B$1:$AS$21,COLUMN('Energy Efficiency'!R$1)-1,0)</f>
        <v>181576473300056.91</v>
      </c>
      <c r="S8" s="240">
        <f>VLOOKUP($B8,'Product Output &amp; Intensity'!$B$1:$AT$21,COLUMN('Product Output &amp; Intensity'!T$1)-1,0)*VLOOKUP($B8,'Energy Efficiency'!$B$1:$AS$21,COLUMN('Energy Efficiency'!S$1)-1,0)</f>
        <v>178892118477744</v>
      </c>
      <c r="T8" s="240">
        <f>VLOOKUP($B8,'Product Output &amp; Intensity'!$B$1:$AT$21,COLUMN('Product Output &amp; Intensity'!U$1)-1,0)*VLOOKUP($B8,'Energy Efficiency'!$B$1:$AS$21,COLUMN('Energy Efficiency'!T$1)-1,0)</f>
        <v>176219368781034.59</v>
      </c>
      <c r="U8" s="240">
        <f>VLOOKUP($B8,'Product Output &amp; Intensity'!$B$1:$AT$21,COLUMN('Product Output &amp; Intensity'!V$1)-1,0)*VLOOKUP($B8,'Energy Efficiency'!$B$1:$AS$21,COLUMN('Energy Efficiency'!U$1)-1,0)</f>
        <v>173020106140814.94</v>
      </c>
      <c r="V8" s="240">
        <f>VLOOKUP($B8,'Product Output &amp; Intensity'!$B$1:$AT$21,COLUMN('Product Output &amp; Intensity'!W$1)-1,0)*VLOOKUP($B8,'Energy Efficiency'!$B$1:$AS$21,COLUMN('Energy Efficiency'!V$1)-1,0)</f>
        <v>169824955285866.81</v>
      </c>
      <c r="W8" s="240">
        <f>VLOOKUP($B8,'Product Output &amp; Intensity'!$B$1:$AT$21,COLUMN('Product Output &amp; Intensity'!X$1)-1,0)*VLOOKUP($B8,'Energy Efficiency'!$B$1:$AS$21,COLUMN('Energy Efficiency'!W$1)-1,0)</f>
        <v>166633916216190.25</v>
      </c>
      <c r="X8" s="240">
        <f>VLOOKUP($B8,'Product Output &amp; Intensity'!$B$1:$AT$21,COLUMN('Product Output &amp; Intensity'!Y$1)-1,0)*VLOOKUP($B8,'Energy Efficiency'!$B$1:$AS$21,COLUMN('Energy Efficiency'!X$1)-1,0)</f>
        <v>163446988931785.25</v>
      </c>
      <c r="Y8" s="240">
        <f>VLOOKUP($B8,'Product Output &amp; Intensity'!$B$1:$AT$21,COLUMN('Product Output &amp; Intensity'!Z$1)-1,0)*VLOOKUP($B8,'Energy Efficiency'!$B$1:$AS$21,COLUMN('Energy Efficiency'!Y$1)-1,0)</f>
        <v>160264173432651.81</v>
      </c>
      <c r="Z8" s="240">
        <f>VLOOKUP($B8,'Product Output &amp; Intensity'!$B$1:$AT$21,COLUMN('Product Output &amp; Intensity'!AA$1)-1,0)*VLOOKUP($B8,'Energy Efficiency'!$B$1:$AS$21,COLUMN('Energy Efficiency'!Z$1)-1,0)</f>
        <v>155915373110083.88</v>
      </c>
      <c r="AA8" s="240">
        <f>VLOOKUP($B8,'Product Output &amp; Intensity'!$B$1:$AT$21,COLUMN('Product Output &amp; Intensity'!AB$1)-1,0)*VLOOKUP($B8,'Energy Efficiency'!$B$1:$AS$21,COLUMN('Energy Efficiency'!AA$1)-1,0)</f>
        <v>151572250967176.63</v>
      </c>
      <c r="AB8" s="240">
        <f>VLOOKUP($B8,'Product Output &amp; Intensity'!$B$1:$AT$21,COLUMN('Product Output &amp; Intensity'!AC$1)-1,0)*VLOOKUP($B8,'Energy Efficiency'!$B$1:$AS$21,COLUMN('Energy Efficiency'!AB$1)-1,0)</f>
        <v>147234807003930.09</v>
      </c>
      <c r="AC8" s="240">
        <f>VLOOKUP($B8,'Product Output &amp; Intensity'!$B$1:$AT$21,COLUMN('Product Output &amp; Intensity'!AD$1)-1,0)*VLOOKUP($B8,'Energy Efficiency'!$B$1:$AS$21,COLUMN('Energy Efficiency'!AC$1)-1,0)</f>
        <v>142903041220344.31</v>
      </c>
      <c r="AD8" s="240">
        <f>VLOOKUP($B8,'Product Output &amp; Intensity'!$B$1:$AT$21,COLUMN('Product Output &amp; Intensity'!AE$1)-1,0)*VLOOKUP($B8,'Energy Efficiency'!$B$1:$AS$21,COLUMN('Energy Efficiency'!AD$1)-1,0)</f>
        <v>138576953616419.25</v>
      </c>
      <c r="AE8" s="240">
        <f>VLOOKUP($B8,'Product Output &amp; Intensity'!$B$1:$AT$21,COLUMN('Product Output &amp; Intensity'!AF$1)-1,0)*VLOOKUP($B8,'Energy Efficiency'!$B$1:$AS$21,COLUMN('Energy Efficiency'!AE$1)-1,0)</f>
        <v>135276952237046.42</v>
      </c>
      <c r="AF8" s="240">
        <f>VLOOKUP($B8,'Product Output &amp; Intensity'!$B$1:$AT$21,COLUMN('Product Output &amp; Intensity'!AG$1)-1,0)*VLOOKUP($B8,'Energy Efficiency'!$B$1:$AS$21,COLUMN('Energy Efficiency'!AF$1)-1,0)</f>
        <v>131981258442243.8</v>
      </c>
      <c r="AG8" s="240">
        <f>VLOOKUP($B8,'Product Output &amp; Intensity'!$B$1:$AT$21,COLUMN('Product Output &amp; Intensity'!AH$1)-1,0)*VLOOKUP($B8,'Energy Efficiency'!$B$1:$AS$21,COLUMN('Energy Efficiency'!AG$1)-1,0)</f>
        <v>128689872232011.38</v>
      </c>
      <c r="AH8" s="240">
        <f>VLOOKUP($B8,'Product Output &amp; Intensity'!$B$1:$AT$21,COLUMN('Product Output &amp; Intensity'!AI$1)-1,0)*VLOOKUP($B8,'Energy Efficiency'!$B$1:$AS$21,COLUMN('Energy Efficiency'!AH$1)-1,0)</f>
        <v>125402793606349.14</v>
      </c>
      <c r="AI8" s="240">
        <f>VLOOKUP($B8,'Product Output &amp; Intensity'!$B$1:$AT$21,COLUMN('Product Output &amp; Intensity'!AJ$1)-1,0)*VLOOKUP($B8,'Energy Efficiency'!$B$1:$AS$21,COLUMN('Energy Efficiency'!AI$1)-1,0)</f>
        <v>122120022565257.11</v>
      </c>
      <c r="AJ8" s="240">
        <f>VLOOKUP($B8,'Product Output &amp; Intensity'!$B$1:$AT$21,COLUMN('Product Output &amp; Intensity'!AK$1)-1,0)*VLOOKUP($B8,'Energy Efficiency'!$B$1:$AS$21,COLUMN('Energy Efficiency'!AJ$1)-1,0)</f>
        <v>120149106825090.56</v>
      </c>
      <c r="AK8" s="240">
        <f>VLOOKUP($B8,'Product Output &amp; Intensity'!$B$1:$AT$21,COLUMN('Product Output &amp; Intensity'!AL$1)-1,0)*VLOOKUP($B8,'Energy Efficiency'!$B$1:$AS$21,COLUMN('Energy Efficiency'!AK$1)-1,0)</f>
        <v>118180736475806.41</v>
      </c>
      <c r="AL8" s="240">
        <f>VLOOKUP($B8,'Product Output &amp; Intensity'!$B$1:$AT$21,COLUMN('Product Output &amp; Intensity'!AM$1)-1,0)*VLOOKUP($B8,'Energy Efficiency'!$B$1:$AS$21,COLUMN('Energy Efficiency'!AL$1)-1,0)</f>
        <v>116214911517404.64</v>
      </c>
      <c r="AM8" s="240">
        <f>VLOOKUP($B8,'Product Output &amp; Intensity'!$B$1:$AT$21,COLUMN('Product Output &amp; Intensity'!AN$1)-1,0)*VLOOKUP($B8,'Energy Efficiency'!$B$1:$AS$21,COLUMN('Energy Efficiency'!AM$1)-1,0)</f>
        <v>114251631949885.28</v>
      </c>
      <c r="AN8" s="240">
        <f>VLOOKUP($B8,'Product Output &amp; Intensity'!$B$1:$AT$21,COLUMN('Product Output &amp; Intensity'!AO$1)-1,0)*VLOOKUP($B8,'Energy Efficiency'!$B$1:$AS$21,COLUMN('Energy Efficiency'!AN$1)-1,0)</f>
        <v>112290897773248.33</v>
      </c>
      <c r="AO8" s="240">
        <f>VLOOKUP($B8,'Product Output &amp; Intensity'!$B$1:$AT$21,COLUMN('Product Output &amp; Intensity'!AP$1)-1,0)*VLOOKUP($B8,'Energy Efficiency'!$B$1:$AS$21,COLUMN('Energy Efficiency'!AO$1)-1,0)</f>
        <v>111353362707051.84</v>
      </c>
      <c r="AP8" s="240">
        <f>VLOOKUP($B8,'Product Output &amp; Intensity'!$B$1:$AT$21,COLUMN('Product Output &amp; Intensity'!AQ$1)-1,0)*VLOOKUP($B8,'Energy Efficiency'!$B$1:$AS$21,COLUMN('Energy Efficiency'!AP$1)-1,0)</f>
        <v>110416992837390.83</v>
      </c>
      <c r="AQ8" s="240">
        <f>VLOOKUP($B8,'Product Output &amp; Intensity'!$B$1:$AT$21,COLUMN('Product Output &amp; Intensity'!AR$1)-1,0)*VLOOKUP($B8,'Energy Efficiency'!$B$1:$AS$21,COLUMN('Energy Efficiency'!AQ$1)-1,0)</f>
        <v>109481788164265.27</v>
      </c>
      <c r="AR8" s="240">
        <f>VLOOKUP($B8,'Product Output &amp; Intensity'!$B$1:$AT$21,COLUMN('Product Output &amp; Intensity'!AS$1)-1,0)*VLOOKUP($B8,'Energy Efficiency'!$B$1:$AS$21,COLUMN('Energy Efficiency'!AR$1)-1,0)</f>
        <v>108547748687675.17</v>
      </c>
      <c r="AS8" s="240">
        <f>VLOOKUP($B8,'Product Output &amp; Intensity'!$B$1:$AT$21,COLUMN('Product Output &amp; Intensity'!AT$1)-1,0)*VLOOKUP($B8,'Energy Efficiency'!$B$1:$AS$21,COLUMN('Energy Efficiency'!AS$1)-1,0)</f>
        <v>107250078223187.69</v>
      </c>
    </row>
    <row r="9" spans="1:45" x14ac:dyDescent="0.2">
      <c r="A9" s="180" t="s">
        <v>18</v>
      </c>
      <c r="B9" s="183" t="s">
        <v>360</v>
      </c>
      <c r="C9" s="183" t="s">
        <v>421</v>
      </c>
      <c r="D9" s="247">
        <f>VLOOKUP($B9,'Product Output &amp; Intensity'!$B$1:$AT$21,COLUMN('Product Output &amp; Intensity'!E$1)-1,0)*VLOOKUP($B9,'Energy Efficiency'!$B$1:$AS$21,COLUMN('Energy Efficiency'!D$1)-1,0)</f>
        <v>701070341368184.5</v>
      </c>
      <c r="E9" s="240">
        <f>VLOOKUP($B9,'Product Output &amp; Intensity'!$B$1:$AT$21,COLUMN('Product Output &amp; Intensity'!F$1)-1,0)*VLOOKUP($B9,'Energy Efficiency'!$B$1:$AS$21,COLUMN('Energy Efficiency'!E$1)-1,0)</f>
        <v>691361144828494.13</v>
      </c>
      <c r="F9" s="240">
        <f>VLOOKUP($B9,'Product Output &amp; Intensity'!$B$1:$AT$21,COLUMN('Product Output &amp; Intensity'!G$1)-1,0)*VLOOKUP($B9,'Energy Efficiency'!$B$1:$AS$21,COLUMN('Energy Efficiency'!F$1)-1,0)</f>
        <v>724372382122931.88</v>
      </c>
      <c r="G9" s="240">
        <f>VLOOKUP($B9,'Product Output &amp; Intensity'!$B$1:$AT$21,COLUMN('Product Output &amp; Intensity'!H$1)-1,0)*VLOOKUP($B9,'Energy Efficiency'!$B$1:$AS$21,COLUMN('Energy Efficiency'!G$1)-1,0)</f>
        <v>757096256510753.13</v>
      </c>
      <c r="H9" s="240">
        <f>VLOOKUP($B9,'Product Output &amp; Intensity'!$B$1:$AT$21,COLUMN('Product Output &amp; Intensity'!I$1)-1,0)*VLOOKUP($B9,'Energy Efficiency'!$B$1:$AS$21,COLUMN('Energy Efficiency'!H$1)-1,0)</f>
        <v>789532767991957.88</v>
      </c>
      <c r="I9" s="240">
        <f>VLOOKUP($B9,'Product Output &amp; Intensity'!$B$1:$AT$21,COLUMN('Product Output &amp; Intensity'!J$1)-1,0)*VLOOKUP($B9,'Energy Efficiency'!$B$1:$AS$21,COLUMN('Energy Efficiency'!I$1)-1,0)</f>
        <v>821681916566546.13</v>
      </c>
      <c r="J9" s="240">
        <f>VLOOKUP($B9,'Product Output &amp; Intensity'!$B$1:$AT$21,COLUMN('Product Output &amp; Intensity'!K$1)-1,0)*VLOOKUP($B9,'Energy Efficiency'!$B$1:$AS$21,COLUMN('Energy Efficiency'!J$1)-1,0)</f>
        <v>853543702234518.25</v>
      </c>
      <c r="K9" s="240">
        <f>VLOOKUP($B9,'Product Output &amp; Intensity'!$B$1:$AT$21,COLUMN('Product Output &amp; Intensity'!L$1)-1,0)*VLOOKUP($B9,'Energy Efficiency'!$B$1:$AS$21,COLUMN('Energy Efficiency'!K$1)-1,0)</f>
        <v>871732718529135.75</v>
      </c>
      <c r="L9" s="240">
        <f>VLOOKUP($B9,'Product Output &amp; Intensity'!$B$1:$AT$21,COLUMN('Product Output &amp; Intensity'!M$1)-1,0)*VLOOKUP($B9,'Energy Efficiency'!$B$1:$AS$21,COLUMN('Energy Efficiency'!L$1)-1,0)</f>
        <v>889768096957351</v>
      </c>
      <c r="M9" s="240">
        <f>VLOOKUP($B9,'Product Output &amp; Intensity'!$B$1:$AT$21,COLUMN('Product Output &amp; Intensity'!N$1)-1,0)*VLOOKUP($B9,'Energy Efficiency'!$B$1:$AS$21,COLUMN('Energy Efficiency'!M$1)-1,0)</f>
        <v>907649837519164.13</v>
      </c>
      <c r="N9" s="240">
        <f>VLOOKUP($B9,'Product Output &amp; Intensity'!$B$1:$AT$21,COLUMN('Product Output &amp; Intensity'!O$1)-1,0)*VLOOKUP($B9,'Energy Efficiency'!$B$1:$AS$21,COLUMN('Energy Efficiency'!N$1)-1,0)</f>
        <v>925377940214575</v>
      </c>
      <c r="O9" s="240">
        <f>VLOOKUP($B9,'Product Output &amp; Intensity'!$B$1:$AT$21,COLUMN('Product Output &amp; Intensity'!P$1)-1,0)*VLOOKUP($B9,'Energy Efficiency'!$B$1:$AS$21,COLUMN('Energy Efficiency'!O$1)-1,0)</f>
        <v>942952405043584</v>
      </c>
      <c r="P9" s="240">
        <f>VLOOKUP($B9,'Product Output &amp; Intensity'!$B$1:$AT$21,COLUMN('Product Output &amp; Intensity'!Q$1)-1,0)*VLOOKUP($B9,'Energy Efficiency'!$B$1:$AS$21,COLUMN('Energy Efficiency'!P$1)-1,0)</f>
        <v>950569365026547.25</v>
      </c>
      <c r="Q9" s="240">
        <f>VLOOKUP($B9,'Product Output &amp; Intensity'!$B$1:$AT$21,COLUMN('Product Output &amp; Intensity'!R$1)-1,0)*VLOOKUP($B9,'Energy Efficiency'!$B$1:$AS$21,COLUMN('Energy Efficiency'!Q$1)-1,0)</f>
        <v>958123461515840.88</v>
      </c>
      <c r="R9" s="240">
        <f>VLOOKUP($B9,'Product Output &amp; Intensity'!$B$1:$AT$21,COLUMN('Product Output &amp; Intensity'!S$1)-1,0)*VLOOKUP($B9,'Energy Efficiency'!$B$1:$AS$21,COLUMN('Energy Efficiency'!R$1)-1,0)</f>
        <v>965614694511465</v>
      </c>
      <c r="S9" s="240">
        <f>VLOOKUP($B9,'Product Output &amp; Intensity'!$B$1:$AT$21,COLUMN('Product Output &amp; Intensity'!T$1)-1,0)*VLOOKUP($B9,'Energy Efficiency'!$B$1:$AS$21,COLUMN('Energy Efficiency'!S$1)-1,0)</f>
        <v>973043064013419.5</v>
      </c>
      <c r="T9" s="240">
        <f>VLOOKUP($B9,'Product Output &amp; Intensity'!$B$1:$AT$21,COLUMN('Product Output &amp; Intensity'!U$1)-1,0)*VLOOKUP($B9,'Energy Efficiency'!$B$1:$AS$21,COLUMN('Energy Efficiency'!T$1)-1,0)</f>
        <v>980408570021704.13</v>
      </c>
      <c r="U9" s="240">
        <f>VLOOKUP($B9,'Product Output &amp; Intensity'!$B$1:$AT$21,COLUMN('Product Output &amp; Intensity'!V$1)-1,0)*VLOOKUP($B9,'Energy Efficiency'!$B$1:$AS$21,COLUMN('Energy Efficiency'!U$1)-1,0)</f>
        <v>984583046511954.5</v>
      </c>
      <c r="V9" s="240">
        <f>VLOOKUP($B9,'Product Output &amp; Intensity'!$B$1:$AT$21,COLUMN('Product Output &amp; Intensity'!W$1)-1,0)*VLOOKUP($B9,'Energy Efficiency'!$B$1:$AS$21,COLUMN('Energy Efficiency'!V$1)-1,0)</f>
        <v>988747202911994.13</v>
      </c>
      <c r="W9" s="240">
        <f>VLOOKUP($B9,'Product Output &amp; Intensity'!$B$1:$AT$21,COLUMN('Product Output &amp; Intensity'!X$1)-1,0)*VLOOKUP($B9,'Energy Efficiency'!$B$1:$AS$21,COLUMN('Energy Efficiency'!W$1)-1,0)</f>
        <v>992901039221822.88</v>
      </c>
      <c r="X9" s="240">
        <f>VLOOKUP($B9,'Product Output &amp; Intensity'!$B$1:$AT$21,COLUMN('Product Output &amp; Intensity'!Y$1)-1,0)*VLOOKUP($B9,'Energy Efficiency'!$B$1:$AS$21,COLUMN('Energy Efficiency'!X$1)-1,0)</f>
        <v>997044555441441</v>
      </c>
      <c r="Y9" s="240">
        <f>VLOOKUP($B9,'Product Output &amp; Intensity'!$B$1:$AT$21,COLUMN('Product Output &amp; Intensity'!Z$1)-1,0)*VLOOKUP($B9,'Energy Efficiency'!$B$1:$AS$21,COLUMN('Energy Efficiency'!Y$1)-1,0)</f>
        <v>1001177751570848.4</v>
      </c>
      <c r="Z9" s="240">
        <f>VLOOKUP($B9,'Product Output &amp; Intensity'!$B$1:$AT$21,COLUMN('Product Output &amp; Intensity'!AA$1)-1,0)*VLOOKUP($B9,'Energy Efficiency'!$B$1:$AS$21,COLUMN('Energy Efficiency'!Z$1)-1,0)</f>
        <v>995042457940554.63</v>
      </c>
      <c r="AA9" s="240">
        <f>VLOOKUP($B9,'Product Output &amp; Intensity'!$B$1:$AT$21,COLUMN('Product Output &amp; Intensity'!AB$1)-1,0)*VLOOKUP($B9,'Energy Efficiency'!$B$1:$AS$21,COLUMN('Energy Efficiency'!AA$1)-1,0)</f>
        <v>988917484400471.75</v>
      </c>
      <c r="AB9" s="240">
        <f>VLOOKUP($B9,'Product Output &amp; Intensity'!$B$1:$AT$21,COLUMN('Product Output &amp; Intensity'!AC$1)-1,0)*VLOOKUP($B9,'Energy Efficiency'!$B$1:$AS$21,COLUMN('Energy Efficiency'!AB$1)-1,0)</f>
        <v>982802830950599.5</v>
      </c>
      <c r="AC9" s="240">
        <f>VLOOKUP($B9,'Product Output &amp; Intensity'!$B$1:$AT$21,COLUMN('Product Output &amp; Intensity'!AD$1)-1,0)*VLOOKUP($B9,'Energy Efficiency'!$B$1:$AS$21,COLUMN('Energy Efficiency'!AC$1)-1,0)</f>
        <v>976698497590938.13</v>
      </c>
      <c r="AD9" s="240">
        <f>VLOOKUP($B9,'Product Output &amp; Intensity'!$B$1:$AT$21,COLUMN('Product Output &amp; Intensity'!AE$1)-1,0)*VLOOKUP($B9,'Energy Efficiency'!$B$1:$AS$21,COLUMN('Energy Efficiency'!AD$1)-1,0)</f>
        <v>970604484321487.5</v>
      </c>
      <c r="AE9" s="240">
        <f>VLOOKUP($B9,'Product Output &amp; Intensity'!$B$1:$AT$21,COLUMN('Product Output &amp; Intensity'!AF$1)-1,0)*VLOOKUP($B9,'Energy Efficiency'!$B$1:$AS$21,COLUMN('Energy Efficiency'!AE$1)-1,0)</f>
        <v>957376192689342</v>
      </c>
      <c r="AF9" s="240">
        <f>VLOOKUP($B9,'Product Output &amp; Intensity'!$B$1:$AT$21,COLUMN('Product Output &amp; Intensity'!AG$1)-1,0)*VLOOKUP($B9,'Energy Efficiency'!$B$1:$AS$21,COLUMN('Energy Efficiency'!AF$1)-1,0)</f>
        <v>944172669273702.38</v>
      </c>
      <c r="AG9" s="240">
        <f>VLOOKUP($B9,'Product Output &amp; Intensity'!$B$1:$AT$21,COLUMN('Product Output &amp; Intensity'!AH$1)-1,0)*VLOOKUP($B9,'Energy Efficiency'!$B$1:$AS$21,COLUMN('Energy Efficiency'!AG$1)-1,0)</f>
        <v>930993914074568.63</v>
      </c>
      <c r="AH9" s="240">
        <f>VLOOKUP($B9,'Product Output &amp; Intensity'!$B$1:$AT$21,COLUMN('Product Output &amp; Intensity'!AI$1)-1,0)*VLOOKUP($B9,'Energy Efficiency'!$B$1:$AS$21,COLUMN('Energy Efficiency'!AH$1)-1,0)</f>
        <v>917839927091940.5</v>
      </c>
      <c r="AI9" s="240">
        <f>VLOOKUP($B9,'Product Output &amp; Intensity'!$B$1:$AT$21,COLUMN('Product Output &amp; Intensity'!AJ$1)-1,0)*VLOOKUP($B9,'Energy Efficiency'!$B$1:$AS$21,COLUMN('Energy Efficiency'!AI$1)-1,0)</f>
        <v>904710708325818.38</v>
      </c>
      <c r="AJ9" s="240">
        <f>VLOOKUP($B9,'Product Output &amp; Intensity'!$B$1:$AT$21,COLUMN('Product Output &amp; Intensity'!AK$1)-1,0)*VLOOKUP($B9,'Energy Efficiency'!$B$1:$AS$21,COLUMN('Energy Efficiency'!AJ$1)-1,0)</f>
        <v>890590760899463.75</v>
      </c>
      <c r="AK9" s="240">
        <f>VLOOKUP($B9,'Product Output &amp; Intensity'!$B$1:$AT$21,COLUMN('Product Output &amp; Intensity'!AL$1)-1,0)*VLOOKUP($B9,'Energy Efficiency'!$B$1:$AS$21,COLUMN('Energy Efficiency'!AK$1)-1,0)</f>
        <v>876497645707657</v>
      </c>
      <c r="AL9" s="240">
        <f>VLOOKUP($B9,'Product Output &amp; Intensity'!$B$1:$AT$21,COLUMN('Product Output &amp; Intensity'!AM$1)-1,0)*VLOOKUP($B9,'Energy Efficiency'!$B$1:$AS$21,COLUMN('Energy Efficiency'!AL$1)-1,0)</f>
        <v>862431362750398.25</v>
      </c>
      <c r="AM9" s="240">
        <f>VLOOKUP($B9,'Product Output &amp; Intensity'!$B$1:$AT$21,COLUMN('Product Output &amp; Intensity'!AN$1)-1,0)*VLOOKUP($B9,'Energy Efficiency'!$B$1:$AS$21,COLUMN('Energy Efficiency'!AM$1)-1,0)</f>
        <v>848391912027687.5</v>
      </c>
      <c r="AN9" s="240">
        <f>VLOOKUP($B9,'Product Output &amp; Intensity'!$B$1:$AT$21,COLUMN('Product Output &amp; Intensity'!AO$1)-1,0)*VLOOKUP($B9,'Energy Efficiency'!$B$1:$AS$21,COLUMN('Energy Efficiency'!AN$1)-1,0)</f>
        <v>834379293539524.63</v>
      </c>
      <c r="AO9" s="240">
        <f>VLOOKUP($B9,'Product Output &amp; Intensity'!$B$1:$AT$21,COLUMN('Product Output &amp; Intensity'!AP$1)-1,0)*VLOOKUP($B9,'Energy Efficiency'!$B$1:$AS$21,COLUMN('Energy Efficiency'!AO$1)-1,0)</f>
        <v>818372833622644</v>
      </c>
      <c r="AP9" s="240">
        <f>VLOOKUP($B9,'Product Output &amp; Intensity'!$B$1:$AT$21,COLUMN('Product Output &amp; Intensity'!AQ$1)-1,0)*VLOOKUP($B9,'Energy Efficiency'!$B$1:$AS$21,COLUMN('Energy Efficiency'!AP$1)-1,0)</f>
        <v>802397333976395.63</v>
      </c>
      <c r="AQ9" s="240">
        <f>VLOOKUP($B9,'Product Output &amp; Intensity'!$B$1:$AT$21,COLUMN('Product Output &amp; Intensity'!AR$1)-1,0)*VLOOKUP($B9,'Energy Efficiency'!$B$1:$AS$21,COLUMN('Energy Efficiency'!AQ$1)-1,0)</f>
        <v>786452794600779.5</v>
      </c>
      <c r="AR9" s="240">
        <f>VLOOKUP($B9,'Product Output &amp; Intensity'!$B$1:$AT$21,COLUMN('Product Output &amp; Intensity'!AS$1)-1,0)*VLOOKUP($B9,'Energy Efficiency'!$B$1:$AS$21,COLUMN('Energy Efficiency'!AR$1)-1,0)</f>
        <v>770539215495795.63</v>
      </c>
      <c r="AS9" s="240">
        <f>VLOOKUP($B9,'Product Output &amp; Intensity'!$B$1:$AT$21,COLUMN('Product Output &amp; Intensity'!AT$1)-1,0)*VLOOKUP($B9,'Energy Efficiency'!$B$1:$AS$21,COLUMN('Energy Efficiency'!AS$1)-1,0)</f>
        <v>750786562832410.25</v>
      </c>
    </row>
    <row r="10" spans="1:45" x14ac:dyDescent="0.2">
      <c r="A10" s="179" t="s">
        <v>21</v>
      </c>
      <c r="B10" s="183" t="s">
        <v>361</v>
      </c>
      <c r="C10" s="183" t="s">
        <v>421</v>
      </c>
      <c r="D10" s="247">
        <f>VLOOKUP($B10,'Product Output &amp; Intensity'!$B$1:$AT$21,COLUMN('Product Output &amp; Intensity'!E$1)-1,0)*VLOOKUP($B10,'Energy Efficiency'!$B$1:$AS$21,COLUMN('Energy Efficiency'!D$1)-1,0)</f>
        <v>38704092332.754555</v>
      </c>
      <c r="E10" s="240">
        <f>VLOOKUP($B10,'Product Output &amp; Intensity'!$B$1:$AT$21,COLUMN('Product Output &amp; Intensity'!F$1)-1,0)*VLOOKUP($B10,'Energy Efficiency'!$B$1:$AS$21,COLUMN('Energy Efficiency'!E$1)-1,0)</f>
        <v>39706853813.254311</v>
      </c>
      <c r="F10" s="240">
        <f>VLOOKUP($B10,'Product Output &amp; Intensity'!$B$1:$AT$21,COLUMN('Product Output &amp; Intensity'!G$1)-1,0)*VLOOKUP($B10,'Energy Efficiency'!$B$1:$AS$21,COLUMN('Energy Efficiency'!F$1)-1,0)</f>
        <v>40057083025.029823</v>
      </c>
      <c r="G10" s="240">
        <f>VLOOKUP($B10,'Product Output &amp; Intensity'!$B$1:$AT$21,COLUMN('Product Output &amp; Intensity'!H$1)-1,0)*VLOOKUP($B10,'Energy Efficiency'!$B$1:$AS$21,COLUMN('Energy Efficiency'!G$1)-1,0)</f>
        <v>40403748555.577293</v>
      </c>
      <c r="H10" s="240">
        <f>VLOOKUP($B10,'Product Output &amp; Intensity'!$B$1:$AT$21,COLUMN('Product Output &amp; Intensity'!I$1)-1,0)*VLOOKUP($B10,'Energy Efficiency'!$B$1:$AS$21,COLUMN('Energy Efficiency'!H$1)-1,0)</f>
        <v>40746850404.896713</v>
      </c>
      <c r="I10" s="240">
        <f>VLOOKUP($B10,'Product Output &amp; Intensity'!$B$1:$AT$21,COLUMN('Product Output &amp; Intensity'!J$1)-1,0)*VLOOKUP($B10,'Energy Efficiency'!$B$1:$AS$21,COLUMN('Energy Efficiency'!I$1)-1,0)</f>
        <v>41086388572.988098</v>
      </c>
      <c r="J10" s="240">
        <f>VLOOKUP($B10,'Product Output &amp; Intensity'!$B$1:$AT$21,COLUMN('Product Output &amp; Intensity'!K$1)-1,0)*VLOOKUP($B10,'Energy Efficiency'!$B$1:$AS$21,COLUMN('Energy Efficiency'!J$1)-1,0)</f>
        <v>41422363059.851448</v>
      </c>
      <c r="K10" s="240">
        <f>VLOOKUP($B10,'Product Output &amp; Intensity'!$B$1:$AT$21,COLUMN('Product Output &amp; Intensity'!L$1)-1,0)*VLOOKUP($B10,'Energy Efficiency'!$B$1:$AS$21,COLUMN('Energy Efficiency'!K$1)-1,0)</f>
        <v>41412284254.461777</v>
      </c>
      <c r="L10" s="240">
        <f>VLOOKUP($B10,'Product Output &amp; Intensity'!$B$1:$AT$21,COLUMN('Product Output &amp; Intensity'!M$1)-1,0)*VLOOKUP($B10,'Energy Efficiency'!$B$1:$AS$21,COLUMN('Energy Efficiency'!L$1)-1,0)</f>
        <v>41401518257.795532</v>
      </c>
      <c r="M10" s="240">
        <f>VLOOKUP($B10,'Product Output &amp; Intensity'!$B$1:$AT$21,COLUMN('Product Output &amp; Intensity'!N$1)-1,0)*VLOOKUP($B10,'Energy Efficiency'!$B$1:$AS$21,COLUMN('Energy Efficiency'!M$1)-1,0)</f>
        <v>41390065069.852715</v>
      </c>
      <c r="N10" s="240">
        <f>VLOOKUP($B10,'Product Output &amp; Intensity'!$B$1:$AT$21,COLUMN('Product Output &amp; Intensity'!O$1)-1,0)*VLOOKUP($B10,'Energy Efficiency'!$B$1:$AS$21,COLUMN('Energy Efficiency'!N$1)-1,0)</f>
        <v>41377924690.633339</v>
      </c>
      <c r="O10" s="240">
        <f>VLOOKUP($B10,'Product Output &amp; Intensity'!$B$1:$AT$21,COLUMN('Product Output &amp; Intensity'!P$1)-1,0)*VLOOKUP($B10,'Energy Efficiency'!$B$1:$AS$21,COLUMN('Energy Efficiency'!O$1)-1,0)</f>
        <v>41365097120.137367</v>
      </c>
      <c r="P10" s="240">
        <f>VLOOKUP($B10,'Product Output &amp; Intensity'!$B$1:$AT$21,COLUMN('Product Output &amp; Intensity'!Q$1)-1,0)*VLOOKUP($B10,'Energy Efficiency'!$B$1:$AS$21,COLUMN('Energy Efficiency'!P$1)-1,0)</f>
        <v>41557602761.207741</v>
      </c>
      <c r="Q10" s="240">
        <f>VLOOKUP($B10,'Product Output &amp; Intensity'!$B$1:$AT$21,COLUMN('Product Output &amp; Intensity'!R$1)-1,0)*VLOOKUP($B10,'Energy Efficiency'!$B$1:$AS$21,COLUMN('Energy Efficiency'!Q$1)-1,0)</f>
        <v>41748544049.514297</v>
      </c>
      <c r="R10" s="240">
        <f>VLOOKUP($B10,'Product Output &amp; Intensity'!$B$1:$AT$21,COLUMN('Product Output &amp; Intensity'!S$1)-1,0)*VLOOKUP($B10,'Energy Efficiency'!$B$1:$AS$21,COLUMN('Energy Efficiency'!R$1)-1,0)</f>
        <v>41937920985.057037</v>
      </c>
      <c r="S10" s="240">
        <f>VLOOKUP($B10,'Product Output &amp; Intensity'!$B$1:$AT$21,COLUMN('Product Output &amp; Intensity'!T$1)-1,0)*VLOOKUP($B10,'Energy Efficiency'!$B$1:$AS$21,COLUMN('Energy Efficiency'!S$1)-1,0)</f>
        <v>42125733567.83596</v>
      </c>
      <c r="T10" s="240">
        <f>VLOOKUP($B10,'Product Output &amp; Intensity'!$B$1:$AT$21,COLUMN('Product Output &amp; Intensity'!U$1)-1,0)*VLOOKUP($B10,'Energy Efficiency'!$B$1:$AS$21,COLUMN('Energy Efficiency'!T$1)-1,0)</f>
        <v>42311981797.851051</v>
      </c>
      <c r="U10" s="240">
        <f>VLOOKUP($B10,'Product Output &amp; Intensity'!$B$1:$AT$21,COLUMN('Product Output &amp; Intensity'!V$1)-1,0)*VLOOKUP($B10,'Energy Efficiency'!$B$1:$AS$21,COLUMN('Energy Efficiency'!U$1)-1,0)</f>
        <v>42357955869.301582</v>
      </c>
      <c r="V10" s="240">
        <f>VLOOKUP($B10,'Product Output &amp; Intensity'!$B$1:$AT$21,COLUMN('Product Output &amp; Intensity'!W$1)-1,0)*VLOOKUP($B10,'Energy Efficiency'!$B$1:$AS$21,COLUMN('Energy Efficiency'!V$1)-1,0)</f>
        <v>42403830965.356094</v>
      </c>
      <c r="W10" s="240">
        <f>VLOOKUP($B10,'Product Output &amp; Intensity'!$B$1:$AT$21,COLUMN('Product Output &amp; Intensity'!X$1)-1,0)*VLOOKUP($B10,'Energy Efficiency'!$B$1:$AS$21,COLUMN('Energy Efficiency'!W$1)-1,0)</f>
        <v>42449607086.01458</v>
      </c>
      <c r="X10" s="240">
        <f>VLOOKUP($B10,'Product Output &amp; Intensity'!$B$1:$AT$21,COLUMN('Product Output &amp; Intensity'!Y$1)-1,0)*VLOOKUP($B10,'Energy Efficiency'!$B$1:$AS$21,COLUMN('Energy Efficiency'!X$1)-1,0)</f>
        <v>42495284231.277054</v>
      </c>
      <c r="Y10" s="240">
        <f>VLOOKUP($B10,'Product Output &amp; Intensity'!$B$1:$AT$21,COLUMN('Product Output &amp; Intensity'!Z$1)-1,0)*VLOOKUP($B10,'Energy Efficiency'!$B$1:$AS$21,COLUMN('Energy Efficiency'!Y$1)-1,0)</f>
        <v>42540862401.143509</v>
      </c>
      <c r="Z10" s="240">
        <f>VLOOKUP($B10,'Product Output &amp; Intensity'!$B$1:$AT$21,COLUMN('Product Output &amp; Intensity'!AA$1)-1,0)*VLOOKUP($B10,'Energy Efficiency'!$B$1:$AS$21,COLUMN('Energy Efficiency'!Z$1)-1,0)</f>
        <v>42142733870.659637</v>
      </c>
      <c r="AA10" s="240">
        <f>VLOOKUP($B10,'Product Output &amp; Intensity'!$B$1:$AT$21,COLUMN('Product Output &amp; Intensity'!AB$1)-1,0)*VLOOKUP($B10,'Energy Efficiency'!$B$1:$AS$21,COLUMN('Energy Efficiency'!AA$1)-1,0)</f>
        <v>41745100217.155853</v>
      </c>
      <c r="AB10" s="240">
        <f>VLOOKUP($B10,'Product Output &amp; Intensity'!$B$1:$AT$21,COLUMN('Product Output &amp; Intensity'!AC$1)-1,0)*VLOOKUP($B10,'Energy Efficiency'!$B$1:$AS$21,COLUMN('Energy Efficiency'!AB$1)-1,0)</f>
        <v>41347961440.632156</v>
      </c>
      <c r="AC10" s="240">
        <f>VLOOKUP($B10,'Product Output &amp; Intensity'!$B$1:$AT$21,COLUMN('Product Output &amp; Intensity'!AD$1)-1,0)*VLOOKUP($B10,'Energy Efficiency'!$B$1:$AS$21,COLUMN('Energy Efficiency'!AC$1)-1,0)</f>
        <v>40951317541.088562</v>
      </c>
      <c r="AD10" s="240">
        <f>VLOOKUP($B10,'Product Output &amp; Intensity'!$B$1:$AT$21,COLUMN('Product Output &amp; Intensity'!AE$1)-1,0)*VLOOKUP($B10,'Energy Efficiency'!$B$1:$AS$21,COLUMN('Energy Efficiency'!AD$1)-1,0)</f>
        <v>40555168518.525055</v>
      </c>
      <c r="AE10" s="240">
        <f>VLOOKUP($B10,'Product Output &amp; Intensity'!$B$1:$AT$21,COLUMN('Product Output &amp; Intensity'!AF$1)-1,0)*VLOOKUP($B10,'Energy Efficiency'!$B$1:$AS$21,COLUMN('Energy Efficiency'!AE$1)-1,0)</f>
        <v>40159514372.941643</v>
      </c>
      <c r="AF10" s="240">
        <f>VLOOKUP($B10,'Product Output &amp; Intensity'!$B$1:$AT$21,COLUMN('Product Output &amp; Intensity'!AG$1)-1,0)*VLOOKUP($B10,'Energy Efficiency'!$B$1:$AS$21,COLUMN('Energy Efficiency'!AF$1)-1,0)</f>
        <v>39764355104.338318</v>
      </c>
      <c r="AG10" s="240">
        <f>VLOOKUP($B10,'Product Output &amp; Intensity'!$B$1:$AT$21,COLUMN('Product Output &amp; Intensity'!AH$1)-1,0)*VLOOKUP($B10,'Energy Efficiency'!$B$1:$AS$21,COLUMN('Energy Efficiency'!AG$1)-1,0)</f>
        <v>39369690712.71508</v>
      </c>
      <c r="AH10" s="240">
        <f>VLOOKUP($B10,'Product Output &amp; Intensity'!$B$1:$AT$21,COLUMN('Product Output &amp; Intensity'!AI$1)-1,0)*VLOOKUP($B10,'Energy Efficiency'!$B$1:$AS$21,COLUMN('Energy Efficiency'!AH$1)-1,0)</f>
        <v>38975521198.071945</v>
      </c>
      <c r="AI10" s="240">
        <f>VLOOKUP($B10,'Product Output &amp; Intensity'!$B$1:$AT$21,COLUMN('Product Output &amp; Intensity'!AJ$1)-1,0)*VLOOKUP($B10,'Energy Efficiency'!$B$1:$AS$21,COLUMN('Energy Efficiency'!AI$1)-1,0)</f>
        <v>38581846560.40889</v>
      </c>
      <c r="AJ10" s="240">
        <f>VLOOKUP($B10,'Product Output &amp; Intensity'!$B$1:$AT$21,COLUMN('Product Output &amp; Intensity'!AK$1)-1,0)*VLOOKUP($B10,'Energy Efficiency'!$B$1:$AS$21,COLUMN('Energy Efficiency'!AJ$1)-1,0)</f>
        <v>38005067440.111862</v>
      </c>
      <c r="AK10" s="240">
        <f>VLOOKUP($B10,'Product Output &amp; Intensity'!$B$1:$AT$21,COLUMN('Product Output &amp; Intensity'!AL$1)-1,0)*VLOOKUP($B10,'Energy Efficiency'!$B$1:$AS$21,COLUMN('Energy Efficiency'!AK$1)-1,0)</f>
        <v>37429030635.284973</v>
      </c>
      <c r="AL10" s="240">
        <f>VLOOKUP($B10,'Product Output &amp; Intensity'!$B$1:$AT$21,COLUMN('Product Output &amp; Intensity'!AM$1)-1,0)*VLOOKUP($B10,'Energy Efficiency'!$B$1:$AS$21,COLUMN('Energy Efficiency'!AL$1)-1,0)</f>
        <v>36853736145.928223</v>
      </c>
      <c r="AM10" s="240">
        <f>VLOOKUP($B10,'Product Output &amp; Intensity'!$B$1:$AT$21,COLUMN('Product Output &amp; Intensity'!AN$1)-1,0)*VLOOKUP($B10,'Energy Efficiency'!$B$1:$AS$21,COLUMN('Energy Efficiency'!AM$1)-1,0)</f>
        <v>36279183972.041611</v>
      </c>
      <c r="AN10" s="240">
        <f>VLOOKUP($B10,'Product Output &amp; Intensity'!$B$1:$AT$21,COLUMN('Product Output &amp; Intensity'!AO$1)-1,0)*VLOOKUP($B10,'Energy Efficiency'!$B$1:$AS$21,COLUMN('Energy Efficiency'!AN$1)-1,0)</f>
        <v>35705374113.625145</v>
      </c>
      <c r="AO10" s="240">
        <f>VLOOKUP($B10,'Product Output &amp; Intensity'!$B$1:$AT$21,COLUMN('Product Output &amp; Intensity'!AP$1)-1,0)*VLOOKUP($B10,'Energy Efficiency'!$B$1:$AS$21,COLUMN('Energy Efficiency'!AO$1)-1,0)</f>
        <v>35461671944.778923</v>
      </c>
      <c r="AP10" s="240">
        <f>VLOOKUP($B10,'Product Output &amp; Intensity'!$B$1:$AT$21,COLUMN('Product Output &amp; Intensity'!AQ$1)-1,0)*VLOOKUP($B10,'Energy Efficiency'!$B$1:$AS$21,COLUMN('Energy Efficiency'!AP$1)-1,0)</f>
        <v>35218266702.120758</v>
      </c>
      <c r="AQ10" s="240">
        <f>VLOOKUP($B10,'Product Output &amp; Intensity'!$B$1:$AT$21,COLUMN('Product Output &amp; Intensity'!AR$1)-1,0)*VLOOKUP($B10,'Energy Efficiency'!$B$1:$AS$21,COLUMN('Energy Efficiency'!AQ$1)-1,0)</f>
        <v>34975158385.65065</v>
      </c>
      <c r="AR10" s="240">
        <f>VLOOKUP($B10,'Product Output &amp; Intensity'!$B$1:$AT$21,COLUMN('Product Output &amp; Intensity'!AS$1)-1,0)*VLOOKUP($B10,'Energy Efficiency'!$B$1:$AS$21,COLUMN('Energy Efficiency'!AR$1)-1,0)</f>
        <v>34732346995.368591</v>
      </c>
      <c r="AS10" s="240">
        <f>VLOOKUP($B10,'Product Output &amp; Intensity'!$B$1:$AT$21,COLUMN('Product Output &amp; Intensity'!AT$1)-1,0)*VLOOKUP($B10,'Energy Efficiency'!$B$1:$AS$21,COLUMN('Energy Efficiency'!AS$1)-1,0)</f>
        <v>34372917844.727943</v>
      </c>
    </row>
    <row r="11" spans="1:45" x14ac:dyDescent="0.2">
      <c r="A11" s="179" t="s">
        <v>21</v>
      </c>
      <c r="B11" s="183" t="s">
        <v>270</v>
      </c>
      <c r="C11" s="183" t="s">
        <v>421</v>
      </c>
      <c r="D11" s="247">
        <f>VLOOKUP($B11,'Product Output &amp; Intensity'!$B$1:$AT$21,COLUMN('Product Output &amp; Intensity'!E$1)-1,0)*VLOOKUP($B11,'Energy Efficiency'!$B$1:$AS$21,COLUMN('Energy Efficiency'!D$1)-1,0)</f>
        <v>4443237314574829</v>
      </c>
      <c r="E11" s="240">
        <f>VLOOKUP($B11,'Product Output &amp; Intensity'!$B$1:$AT$21,COLUMN('Product Output &amp; Intensity'!F$1)-1,0)*VLOOKUP($B11,'Energy Efficiency'!$B$1:$AS$21,COLUMN('Energy Efficiency'!E$1)-1,0)</f>
        <v>4405799522821500.5</v>
      </c>
      <c r="F11" s="240">
        <f>VLOOKUP($B11,'Product Output &amp; Intensity'!$B$1:$AT$21,COLUMN('Product Output &amp; Intensity'!G$1)-1,0)*VLOOKUP($B11,'Energy Efficiency'!$B$1:$AS$21,COLUMN('Energy Efficiency'!F$1)-1,0)</f>
        <v>4602942580002217</v>
      </c>
      <c r="G11" s="240">
        <f>VLOOKUP($B11,'Product Output &amp; Intensity'!$B$1:$AT$21,COLUMN('Product Output &amp; Intensity'!H$1)-1,0)*VLOOKUP($B11,'Energy Efficiency'!$B$1:$AS$21,COLUMN('Energy Efficiency'!G$1)-1,0)</f>
        <v>4798546467837958</v>
      </c>
      <c r="H11" s="240">
        <f>VLOOKUP($B11,'Product Output &amp; Intensity'!$B$1:$AT$21,COLUMN('Product Output &amp; Intensity'!I$1)-1,0)*VLOOKUP($B11,'Energy Efficiency'!$B$1:$AS$21,COLUMN('Energy Efficiency'!H$1)-1,0)</f>
        <v>4992611186328725</v>
      </c>
      <c r="I11" s="240">
        <f>VLOOKUP($B11,'Product Output &amp; Intensity'!$B$1:$AT$21,COLUMN('Product Output &amp; Intensity'!J$1)-1,0)*VLOOKUP($B11,'Energy Efficiency'!$B$1:$AS$21,COLUMN('Energy Efficiency'!I$1)-1,0)</f>
        <v>5185136735474517</v>
      </c>
      <c r="J11" s="240">
        <f>VLOOKUP($B11,'Product Output &amp; Intensity'!$B$1:$AT$21,COLUMN('Product Output &amp; Intensity'!K$1)-1,0)*VLOOKUP($B11,'Energy Efficiency'!$B$1:$AS$21,COLUMN('Energy Efficiency'!J$1)-1,0)</f>
        <v>5376123115275336</v>
      </c>
      <c r="K11" s="240">
        <f>VLOOKUP($B11,'Product Output &amp; Intensity'!$B$1:$AT$21,COLUMN('Product Output &amp; Intensity'!L$1)-1,0)*VLOOKUP($B11,'Energy Efficiency'!$B$1:$AS$21,COLUMN('Energy Efficiency'!K$1)-1,0)</f>
        <v>5479105740283499</v>
      </c>
      <c r="L11" s="240">
        <f>VLOOKUP($B11,'Product Output &amp; Intensity'!$B$1:$AT$21,COLUMN('Product Output &amp; Intensity'!M$1)-1,0)*VLOOKUP($B11,'Energy Efficiency'!$B$1:$AS$21,COLUMN('Energy Efficiency'!L$1)-1,0)</f>
        <v>5581371548876293</v>
      </c>
      <c r="M11" s="240">
        <f>VLOOKUP($B11,'Product Output &amp; Intensity'!$B$1:$AT$21,COLUMN('Product Output &amp; Intensity'!N$1)-1,0)*VLOOKUP($B11,'Energy Efficiency'!$B$1:$AS$21,COLUMN('Energy Efficiency'!M$1)-1,0)</f>
        <v>5682920541053717</v>
      </c>
      <c r="N11" s="240">
        <f>VLOOKUP($B11,'Product Output &amp; Intensity'!$B$1:$AT$21,COLUMN('Product Output &amp; Intensity'!O$1)-1,0)*VLOOKUP($B11,'Energy Efficiency'!$B$1:$AS$21,COLUMN('Energy Efficiency'!N$1)-1,0)</f>
        <v>5783752716815770</v>
      </c>
      <c r="O11" s="240">
        <f>VLOOKUP($B11,'Product Output &amp; Intensity'!$B$1:$AT$21,COLUMN('Product Output &amp; Intensity'!P$1)-1,0)*VLOOKUP($B11,'Energy Efficiency'!$B$1:$AS$21,COLUMN('Energy Efficiency'!O$1)-1,0)</f>
        <v>5883868076162451</v>
      </c>
      <c r="P11" s="240">
        <f>VLOOKUP($B11,'Product Output &amp; Intensity'!$B$1:$AT$21,COLUMN('Product Output &amp; Intensity'!Q$1)-1,0)*VLOOKUP($B11,'Energy Efficiency'!$B$1:$AS$21,COLUMN('Energy Efficiency'!P$1)-1,0)</f>
        <v>5876953690620378</v>
      </c>
      <c r="Q11" s="240">
        <f>VLOOKUP($B11,'Product Output &amp; Intensity'!$B$1:$AT$21,COLUMN('Product Output &amp; Intensity'!R$1)-1,0)*VLOOKUP($B11,'Energy Efficiency'!$B$1:$AS$21,COLUMN('Energy Efficiency'!Q$1)-1,0)</f>
        <v>5869995596344025</v>
      </c>
      <c r="R11" s="240">
        <f>VLOOKUP($B11,'Product Output &amp; Intensity'!$B$1:$AT$21,COLUMN('Product Output &amp; Intensity'!S$1)-1,0)*VLOOKUP($B11,'Energy Efficiency'!$B$1:$AS$21,COLUMN('Energy Efficiency'!R$1)-1,0)</f>
        <v>5862993793333391</v>
      </c>
      <c r="S11" s="240">
        <f>VLOOKUP($B11,'Product Output &amp; Intensity'!$B$1:$AT$21,COLUMN('Product Output &amp; Intensity'!T$1)-1,0)*VLOOKUP($B11,'Energy Efficiency'!$B$1:$AS$21,COLUMN('Energy Efficiency'!S$1)-1,0)</f>
        <v>5855948281588478</v>
      </c>
      <c r="T11" s="240">
        <f>VLOOKUP($B11,'Product Output &amp; Intensity'!$B$1:$AT$21,COLUMN('Product Output &amp; Intensity'!U$1)-1,0)*VLOOKUP($B11,'Energy Efficiency'!$B$1:$AS$21,COLUMN('Energy Efficiency'!T$1)-1,0)</f>
        <v>5848859061109285</v>
      </c>
      <c r="U11" s="240">
        <f>VLOOKUP($B11,'Product Output &amp; Intensity'!$B$1:$AT$21,COLUMN('Product Output &amp; Intensity'!V$1)-1,0)*VLOOKUP($B11,'Energy Efficiency'!$B$1:$AS$21,COLUMN('Energy Efficiency'!U$1)-1,0)</f>
        <v>5778634036524032</v>
      </c>
      <c r="V11" s="240">
        <f>VLOOKUP($B11,'Product Output &amp; Intensity'!$B$1:$AT$21,COLUMN('Product Output &amp; Intensity'!W$1)-1,0)*VLOOKUP($B11,'Energy Efficiency'!$B$1:$AS$21,COLUMN('Energy Efficiency'!V$1)-1,0)</f>
        <v>5708497505314645</v>
      </c>
      <c r="W11" s="240">
        <f>VLOOKUP($B11,'Product Output &amp; Intensity'!$B$1:$AT$21,COLUMN('Product Output &amp; Intensity'!X$1)-1,0)*VLOOKUP($B11,'Energy Efficiency'!$B$1:$AS$21,COLUMN('Energy Efficiency'!W$1)-1,0)</f>
        <v>5638449467481124</v>
      </c>
      <c r="X11" s="240">
        <f>VLOOKUP($B11,'Product Output &amp; Intensity'!$B$1:$AT$21,COLUMN('Product Output &amp; Intensity'!Y$1)-1,0)*VLOOKUP($B11,'Energy Efficiency'!$B$1:$AS$21,COLUMN('Energy Efficiency'!X$1)-1,0)</f>
        <v>5568489923023468</v>
      </c>
      <c r="Y11" s="240">
        <f>VLOOKUP($B11,'Product Output &amp; Intensity'!$B$1:$AT$21,COLUMN('Product Output &amp; Intensity'!Z$1)-1,0)*VLOOKUP($B11,'Energy Efficiency'!$B$1:$AS$21,COLUMN('Energy Efficiency'!Y$1)-1,0)</f>
        <v>5498618871941679</v>
      </c>
      <c r="Z11" s="240">
        <f>VLOOKUP($B11,'Product Output &amp; Intensity'!$B$1:$AT$21,COLUMN('Product Output &amp; Intensity'!AA$1)-1,0)*VLOOKUP($B11,'Energy Efficiency'!$B$1:$AS$21,COLUMN('Energy Efficiency'!Z$1)-1,0)</f>
        <v>5370994831435677</v>
      </c>
      <c r="AA11" s="240">
        <f>VLOOKUP($B11,'Product Output &amp; Intensity'!$B$1:$AT$21,COLUMN('Product Output &amp; Intensity'!AB$1)-1,0)*VLOOKUP($B11,'Energy Efficiency'!$B$1:$AS$21,COLUMN('Energy Efficiency'!AA$1)-1,0)</f>
        <v>5243536716009423</v>
      </c>
      <c r="AB11" s="240">
        <f>VLOOKUP($B11,'Product Output &amp; Intensity'!$B$1:$AT$21,COLUMN('Product Output &amp; Intensity'!AC$1)-1,0)*VLOOKUP($B11,'Energy Efficiency'!$B$1:$AS$21,COLUMN('Energy Efficiency'!AB$1)-1,0)</f>
        <v>5116244525662917</v>
      </c>
      <c r="AC11" s="240">
        <f>VLOOKUP($B11,'Product Output &amp; Intensity'!$B$1:$AT$21,COLUMN('Product Output &amp; Intensity'!AD$1)-1,0)*VLOOKUP($B11,'Energy Efficiency'!$B$1:$AS$21,COLUMN('Energy Efficiency'!AC$1)-1,0)</f>
        <v>4989118260396159</v>
      </c>
      <c r="AD11" s="240">
        <f>VLOOKUP($B11,'Product Output &amp; Intensity'!$B$1:$AT$21,COLUMN('Product Output &amp; Intensity'!AE$1)-1,0)*VLOOKUP($B11,'Energy Efficiency'!$B$1:$AS$21,COLUMN('Energy Efficiency'!AD$1)-1,0)</f>
        <v>4862157920209149</v>
      </c>
      <c r="AE11" s="240">
        <f>VLOOKUP($B11,'Product Output &amp; Intensity'!$B$1:$AT$21,COLUMN('Product Output &amp; Intensity'!AF$1)-1,0)*VLOOKUP($B11,'Energy Efficiency'!$B$1:$AS$21,COLUMN('Energy Efficiency'!AE$1)-1,0)</f>
        <v>4735363505101887</v>
      </c>
      <c r="AF11" s="240">
        <f>VLOOKUP($B11,'Product Output &amp; Intensity'!$B$1:$AT$21,COLUMN('Product Output &amp; Intensity'!AG$1)-1,0)*VLOOKUP($B11,'Energy Efficiency'!$B$1:$AS$21,COLUMN('Energy Efficiency'!AF$1)-1,0)</f>
        <v>4608735015074372</v>
      </c>
      <c r="AG11" s="240">
        <f>VLOOKUP($B11,'Product Output &amp; Intensity'!$B$1:$AT$21,COLUMN('Product Output &amp; Intensity'!AH$1)-1,0)*VLOOKUP($B11,'Energy Efficiency'!$B$1:$AS$21,COLUMN('Energy Efficiency'!AG$1)-1,0)</f>
        <v>4482272450126604.5</v>
      </c>
      <c r="AH11" s="240">
        <f>VLOOKUP($B11,'Product Output &amp; Intensity'!$B$1:$AT$21,COLUMN('Product Output &amp; Intensity'!AI$1)-1,0)*VLOOKUP($B11,'Energy Efficiency'!$B$1:$AS$21,COLUMN('Energy Efficiency'!AH$1)-1,0)</f>
        <v>4355975810258585</v>
      </c>
      <c r="AI11" s="240">
        <f>VLOOKUP($B11,'Product Output &amp; Intensity'!$B$1:$AT$21,COLUMN('Product Output &amp; Intensity'!AJ$1)-1,0)*VLOOKUP($B11,'Energy Efficiency'!$B$1:$AS$21,COLUMN('Energy Efficiency'!AI$1)-1,0)</f>
        <v>4229845095470315</v>
      </c>
      <c r="AJ11" s="240">
        <f>VLOOKUP($B11,'Product Output &amp; Intensity'!$B$1:$AT$21,COLUMN('Product Output &amp; Intensity'!AK$1)-1,0)*VLOOKUP($B11,'Energy Efficiency'!$B$1:$AS$21,COLUMN('Energy Efficiency'!AJ$1)-1,0)</f>
        <v>4120295826984838</v>
      </c>
      <c r="AK11" s="240">
        <f>VLOOKUP($B11,'Product Output &amp; Intensity'!$B$1:$AT$21,COLUMN('Product Output &amp; Intensity'!AL$1)-1,0)*VLOOKUP($B11,'Energy Efficiency'!$B$1:$AS$21,COLUMN('Energy Efficiency'!AK$1)-1,0)</f>
        <v>4010890360235143</v>
      </c>
      <c r="AL11" s="240">
        <f>VLOOKUP($B11,'Product Output &amp; Intensity'!$B$1:$AT$21,COLUMN('Product Output &amp; Intensity'!AM$1)-1,0)*VLOOKUP($B11,'Energy Efficiency'!$B$1:$AS$21,COLUMN('Energy Efficiency'!AL$1)-1,0)</f>
        <v>3901628695221229</v>
      </c>
      <c r="AM11" s="240">
        <f>VLOOKUP($B11,'Product Output &amp; Intensity'!$B$1:$AT$21,COLUMN('Product Output &amp; Intensity'!AN$1)-1,0)*VLOOKUP($B11,'Energy Efficiency'!$B$1:$AS$21,COLUMN('Energy Efficiency'!AM$1)-1,0)</f>
        <v>3792510831943096.5</v>
      </c>
      <c r="AN11" s="240">
        <f>VLOOKUP($B11,'Product Output &amp; Intensity'!$B$1:$AT$21,COLUMN('Product Output &amp; Intensity'!AO$1)-1,0)*VLOOKUP($B11,'Energy Efficiency'!$B$1:$AS$21,COLUMN('Energy Efficiency'!AN$1)-1,0)</f>
        <v>3683536770400746</v>
      </c>
      <c r="AO11" s="240">
        <f>VLOOKUP($B11,'Product Output &amp; Intensity'!$B$1:$AT$21,COLUMN('Product Output &amp; Intensity'!AP$1)-1,0)*VLOOKUP($B11,'Energy Efficiency'!$B$1:$AS$21,COLUMN('Energy Efficiency'!AO$1)-1,0)</f>
        <v>3569364287586381.5</v>
      </c>
      <c r="AP11" s="240">
        <f>VLOOKUP($B11,'Product Output &amp; Intensity'!$B$1:$AT$21,COLUMN('Product Output &amp; Intensity'!AQ$1)-1,0)*VLOOKUP($B11,'Energy Efficiency'!$B$1:$AS$21,COLUMN('Energy Efficiency'!AP$1)-1,0)</f>
        <v>3455342830609229</v>
      </c>
      <c r="AQ11" s="240">
        <f>VLOOKUP($B11,'Product Output &amp; Intensity'!$B$1:$AT$21,COLUMN('Product Output &amp; Intensity'!AR$1)-1,0)*VLOOKUP($B11,'Energy Efficiency'!$B$1:$AS$21,COLUMN('Energy Efficiency'!AQ$1)-1,0)</f>
        <v>3341472399469288</v>
      </c>
      <c r="AR11" s="240">
        <f>VLOOKUP($B11,'Product Output &amp; Intensity'!$B$1:$AT$21,COLUMN('Product Output &amp; Intensity'!AS$1)-1,0)*VLOOKUP($B11,'Energy Efficiency'!$B$1:$AS$21,COLUMN('Energy Efficiency'!AR$1)-1,0)</f>
        <v>3227752994166559</v>
      </c>
      <c r="AS11" s="240">
        <f>VLOOKUP($B11,'Product Output &amp; Intensity'!$B$1:$AT$21,COLUMN('Product Output &amp; Intensity'!AT$1)-1,0)*VLOOKUP($B11,'Energy Efficiency'!$B$1:$AS$21,COLUMN('Energy Efficiency'!AS$1)-1,0)</f>
        <v>3103628056685100</v>
      </c>
    </row>
    <row r="12" spans="1:45" x14ac:dyDescent="0.2">
      <c r="A12" s="179" t="s">
        <v>1</v>
      </c>
      <c r="B12" s="183" t="s">
        <v>362</v>
      </c>
      <c r="C12" s="183" t="s">
        <v>421</v>
      </c>
      <c r="D12" s="247">
        <f>VLOOKUP($B12,'Product Output &amp; Intensity'!$B$1:$AT$21,COLUMN('Product Output &amp; Intensity'!E$1)-1,0)*VLOOKUP($B12,'Energy Efficiency'!$B$1:$AS$21,COLUMN('Energy Efficiency'!D$1)-1,0)</f>
        <v>1784713991318676.3</v>
      </c>
      <c r="E12" s="240">
        <f>VLOOKUP($B12,'Product Output &amp; Intensity'!$B$1:$AT$21,COLUMN('Product Output &amp; Intensity'!F$1)-1,0)*VLOOKUP($B12,'Energy Efficiency'!$B$1:$AS$21,COLUMN('Energy Efficiency'!E$1)-1,0)</f>
        <v>1859109611287842</v>
      </c>
      <c r="F12" s="240">
        <f>VLOOKUP($B12,'Product Output &amp; Intensity'!$B$1:$AT$21,COLUMN('Product Output &amp; Intensity'!G$1)-1,0)*VLOOKUP($B12,'Energy Efficiency'!$B$1:$AS$21,COLUMN('Energy Efficiency'!F$1)-1,0)</f>
        <v>1945810365530171</v>
      </c>
      <c r="G12" s="240">
        <f>VLOOKUP($B12,'Product Output &amp; Intensity'!$B$1:$AT$21,COLUMN('Product Output &amp; Intensity'!H$1)-1,0)*VLOOKUP($B12,'Energy Efficiency'!$B$1:$AS$21,COLUMN('Energy Efficiency'!G$1)-1,0)</f>
        <v>2031836256713819.3</v>
      </c>
      <c r="H12" s="240">
        <f>VLOOKUP($B12,'Product Output &amp; Intensity'!$B$1:$AT$21,COLUMN('Product Output &amp; Intensity'!I$1)-1,0)*VLOOKUP($B12,'Energy Efficiency'!$B$1:$AS$21,COLUMN('Energy Efficiency'!H$1)-1,0)</f>
        <v>2117187284838786.8</v>
      </c>
      <c r="I12" s="240">
        <f>VLOOKUP($B12,'Product Output &amp; Intensity'!$B$1:$AT$21,COLUMN('Product Output &amp; Intensity'!J$1)-1,0)*VLOOKUP($B12,'Energy Efficiency'!$B$1:$AS$21,COLUMN('Energy Efficiency'!I$1)-1,0)</f>
        <v>2201863449905073.5</v>
      </c>
      <c r="J12" s="240">
        <f>VLOOKUP($B12,'Product Output &amp; Intensity'!$B$1:$AT$21,COLUMN('Product Output &amp; Intensity'!K$1)-1,0)*VLOOKUP($B12,'Energy Efficiency'!$B$1:$AS$21,COLUMN('Energy Efficiency'!J$1)-1,0)</f>
        <v>2285864751912680.5</v>
      </c>
      <c r="K12" s="240">
        <f>VLOOKUP($B12,'Product Output &amp; Intensity'!$B$1:$AT$21,COLUMN('Product Output &amp; Intensity'!L$1)-1,0)*VLOOKUP($B12,'Energy Efficiency'!$B$1:$AS$21,COLUMN('Energy Efficiency'!K$1)-1,0)</f>
        <v>2378094425381157.5</v>
      </c>
      <c r="L12" s="240">
        <f>VLOOKUP($B12,'Product Output &amp; Intensity'!$B$1:$AT$21,COLUMN('Product Output &amp; Intensity'!M$1)-1,0)*VLOOKUP($B12,'Energy Efficiency'!$B$1:$AS$21,COLUMN('Energy Efficiency'!L$1)-1,0)</f>
        <v>2469727786305657</v>
      </c>
      <c r="M12" s="240">
        <f>VLOOKUP($B12,'Product Output &amp; Intensity'!$B$1:$AT$21,COLUMN('Product Output &amp; Intensity'!N$1)-1,0)*VLOOKUP($B12,'Energy Efficiency'!$B$1:$AS$21,COLUMN('Energy Efficiency'!M$1)-1,0)</f>
        <v>2560764834686179.5</v>
      </c>
      <c r="N12" s="240">
        <f>VLOOKUP($B12,'Product Output &amp; Intensity'!$B$1:$AT$21,COLUMN('Product Output &amp; Intensity'!O$1)-1,0)*VLOOKUP($B12,'Energy Efficiency'!$B$1:$AS$21,COLUMN('Energy Efficiency'!N$1)-1,0)</f>
        <v>2651205570522724.5</v>
      </c>
      <c r="O12" s="240">
        <f>VLOOKUP($B12,'Product Output &amp; Intensity'!$B$1:$AT$21,COLUMN('Product Output &amp; Intensity'!P$1)-1,0)*VLOOKUP($B12,'Energy Efficiency'!$B$1:$AS$21,COLUMN('Energy Efficiency'!O$1)-1,0)</f>
        <v>2741049993815292.5</v>
      </c>
      <c r="P12" s="240">
        <f>VLOOKUP($B12,'Product Output &amp; Intensity'!$B$1:$AT$21,COLUMN('Product Output &amp; Intensity'!Q$1)-1,0)*VLOOKUP($B12,'Energy Efficiency'!$B$1:$AS$21,COLUMN('Energy Efficiency'!P$1)-1,0)</f>
        <v>2792507333770616.5</v>
      </c>
      <c r="Q12" s="240">
        <f>VLOOKUP($B12,'Product Output &amp; Intensity'!$B$1:$AT$21,COLUMN('Product Output &amp; Intensity'!R$1)-1,0)*VLOOKUP($B12,'Energy Efficiency'!$B$1:$AS$21,COLUMN('Energy Efficiency'!Q$1)-1,0)</f>
        <v>2843659242440915.5</v>
      </c>
      <c r="R12" s="240">
        <f>VLOOKUP($B12,'Product Output &amp; Intensity'!$B$1:$AT$21,COLUMN('Product Output &amp; Intensity'!S$1)-1,0)*VLOOKUP($B12,'Energy Efficiency'!$B$1:$AS$21,COLUMN('Energy Efficiency'!R$1)-1,0)</f>
        <v>2894505719826189.5</v>
      </c>
      <c r="S12" s="240">
        <f>VLOOKUP($B12,'Product Output &amp; Intensity'!$B$1:$AT$21,COLUMN('Product Output &amp; Intensity'!T$1)-1,0)*VLOOKUP($B12,'Energy Efficiency'!$B$1:$AS$21,COLUMN('Energy Efficiency'!S$1)-1,0)</f>
        <v>2945046765926438</v>
      </c>
      <c r="T12" s="240">
        <f>VLOOKUP($B12,'Product Output &amp; Intensity'!$B$1:$AT$21,COLUMN('Product Output &amp; Intensity'!U$1)-1,0)*VLOOKUP($B12,'Energy Efficiency'!$B$1:$AS$21,COLUMN('Energy Efficiency'!T$1)-1,0)</f>
        <v>2995282380741661</v>
      </c>
      <c r="U12" s="240">
        <f>VLOOKUP($B12,'Product Output &amp; Intensity'!$B$1:$AT$21,COLUMN('Product Output &amp; Intensity'!V$1)-1,0)*VLOOKUP($B12,'Energy Efficiency'!$B$1:$AS$21,COLUMN('Energy Efficiency'!U$1)-1,0)</f>
        <v>3022252805103306.5</v>
      </c>
      <c r="V12" s="240">
        <f>VLOOKUP($B12,'Product Output &amp; Intensity'!$B$1:$AT$21,COLUMN('Product Output &amp; Intensity'!W$1)-1,0)*VLOOKUP($B12,'Energy Efficiency'!$B$1:$AS$21,COLUMN('Energy Efficiency'!V$1)-1,0)</f>
        <v>3049184580660039.5</v>
      </c>
      <c r="W12" s="240">
        <f>VLOOKUP($B12,'Product Output &amp; Intensity'!$B$1:$AT$21,COLUMN('Product Output &amp; Intensity'!X$1)-1,0)*VLOOKUP($B12,'Energy Efficiency'!$B$1:$AS$21,COLUMN('Energy Efficiency'!W$1)-1,0)</f>
        <v>3076077707411860</v>
      </c>
      <c r="X12" s="240">
        <f>VLOOKUP($B12,'Product Output &amp; Intensity'!$B$1:$AT$21,COLUMN('Product Output &amp; Intensity'!Y$1)-1,0)*VLOOKUP($B12,'Energy Efficiency'!$B$1:$AS$21,COLUMN('Energy Efficiency'!X$1)-1,0)</f>
        <v>3102932185358767</v>
      </c>
      <c r="Y12" s="240">
        <f>VLOOKUP($B12,'Product Output &amp; Intensity'!$B$1:$AT$21,COLUMN('Product Output &amp; Intensity'!Z$1)-1,0)*VLOOKUP($B12,'Energy Efficiency'!$B$1:$AS$21,COLUMN('Energy Efficiency'!Y$1)-1,0)</f>
        <v>3129748014500762</v>
      </c>
      <c r="Z12" s="240">
        <f>VLOOKUP($B12,'Product Output &amp; Intensity'!$B$1:$AT$21,COLUMN('Product Output &amp; Intensity'!AA$1)-1,0)*VLOOKUP($B12,'Energy Efficiency'!$B$1:$AS$21,COLUMN('Energy Efficiency'!Z$1)-1,0)</f>
        <v>3137278089991271.5</v>
      </c>
      <c r="AA12" s="240">
        <f>VLOOKUP($B12,'Product Output &amp; Intensity'!$B$1:$AT$21,COLUMN('Product Output &amp; Intensity'!AB$1)-1,0)*VLOOKUP($B12,'Energy Efficiency'!$B$1:$AS$21,COLUMN('Energy Efficiency'!AA$1)-1,0)</f>
        <v>3144795282546810</v>
      </c>
      <c r="AB12" s="240">
        <f>VLOOKUP($B12,'Product Output &amp; Intensity'!$B$1:$AT$21,COLUMN('Product Output &amp; Intensity'!AC$1)-1,0)*VLOOKUP($B12,'Energy Efficiency'!$B$1:$AS$21,COLUMN('Energy Efficiency'!AB$1)-1,0)</f>
        <v>3152299592167377.5</v>
      </c>
      <c r="AC12" s="240">
        <f>VLOOKUP($B12,'Product Output &amp; Intensity'!$B$1:$AT$21,COLUMN('Product Output &amp; Intensity'!AD$1)-1,0)*VLOOKUP($B12,'Energy Efficiency'!$B$1:$AS$21,COLUMN('Energy Efficiency'!AC$1)-1,0)</f>
        <v>3159791018852974.5</v>
      </c>
      <c r="AD12" s="240">
        <f>VLOOKUP($B12,'Product Output &amp; Intensity'!$B$1:$AT$21,COLUMN('Product Output &amp; Intensity'!AE$1)-1,0)*VLOOKUP($B12,'Energy Efficiency'!$B$1:$AS$21,COLUMN('Energy Efficiency'!AD$1)-1,0)</f>
        <v>3167269562603600</v>
      </c>
      <c r="AE12" s="240">
        <f>VLOOKUP($B12,'Product Output &amp; Intensity'!$B$1:$AT$21,COLUMN('Product Output &amp; Intensity'!AF$1)-1,0)*VLOOKUP($B12,'Energy Efficiency'!$B$1:$AS$21,COLUMN('Energy Efficiency'!AE$1)-1,0)</f>
        <v>3155552533247537.5</v>
      </c>
      <c r="AF12" s="240">
        <f>VLOOKUP($B12,'Product Output &amp; Intensity'!$B$1:$AT$21,COLUMN('Product Output &amp; Intensity'!AG$1)-1,0)*VLOOKUP($B12,'Energy Efficiency'!$B$1:$AS$21,COLUMN('Energy Efficiency'!AF$1)-1,0)</f>
        <v>3143848386826446</v>
      </c>
      <c r="AG12" s="240">
        <f>VLOOKUP($B12,'Product Output &amp; Intensity'!$B$1:$AT$21,COLUMN('Product Output &amp; Intensity'!AH$1)-1,0)*VLOOKUP($B12,'Energy Efficiency'!$B$1:$AS$21,COLUMN('Energy Efficiency'!AG$1)-1,0)</f>
        <v>3132157123340325</v>
      </c>
      <c r="AH12" s="240">
        <f>VLOOKUP($B12,'Product Output &amp; Intensity'!$B$1:$AT$21,COLUMN('Product Output &amp; Intensity'!AI$1)-1,0)*VLOOKUP($B12,'Energy Efficiency'!$B$1:$AS$21,COLUMN('Energy Efficiency'!AH$1)-1,0)</f>
        <v>3120478742789175</v>
      </c>
      <c r="AI12" s="240">
        <f>VLOOKUP($B12,'Product Output &amp; Intensity'!$B$1:$AT$21,COLUMN('Product Output &amp; Intensity'!AJ$1)-1,0)*VLOOKUP($B12,'Energy Efficiency'!$B$1:$AS$21,COLUMN('Energy Efficiency'!AI$1)-1,0)</f>
        <v>3108813245172996.5</v>
      </c>
      <c r="AJ12" s="240">
        <f>VLOOKUP($B12,'Product Output &amp; Intensity'!$B$1:$AT$21,COLUMN('Product Output &amp; Intensity'!AK$1)-1,0)*VLOOKUP($B12,'Energy Efficiency'!$B$1:$AS$21,COLUMN('Energy Efficiency'!AJ$1)-1,0)</f>
        <v>3078042354994925.5</v>
      </c>
      <c r="AK12" s="240">
        <f>VLOOKUP($B12,'Product Output &amp; Intensity'!$B$1:$AT$21,COLUMN('Product Output &amp; Intensity'!AL$1)-1,0)*VLOOKUP($B12,'Energy Efficiency'!$B$1:$AS$21,COLUMN('Energy Efficiency'!AK$1)-1,0)</f>
        <v>3047310113621767.5</v>
      </c>
      <c r="AL12" s="240">
        <f>VLOOKUP($B12,'Product Output &amp; Intensity'!$B$1:$AT$21,COLUMN('Product Output &amp; Intensity'!AM$1)-1,0)*VLOOKUP($B12,'Energy Efficiency'!$B$1:$AS$21,COLUMN('Energy Efficiency'!AL$1)-1,0)</f>
        <v>3016616521053522</v>
      </c>
      <c r="AM12" s="240">
        <f>VLOOKUP($B12,'Product Output &amp; Intensity'!$B$1:$AT$21,COLUMN('Product Output &amp; Intensity'!AN$1)-1,0)*VLOOKUP($B12,'Energy Efficiency'!$B$1:$AS$21,COLUMN('Energy Efficiency'!AM$1)-1,0)</f>
        <v>2985961577290189.5</v>
      </c>
      <c r="AN12" s="240">
        <f>VLOOKUP($B12,'Product Output &amp; Intensity'!$B$1:$AT$21,COLUMN('Product Output &amp; Intensity'!AO$1)-1,0)*VLOOKUP($B12,'Energy Efficiency'!$B$1:$AS$21,COLUMN('Energy Efficiency'!AN$1)-1,0)</f>
        <v>2955345282331770</v>
      </c>
      <c r="AO12" s="240">
        <f>VLOOKUP($B12,'Product Output &amp; Intensity'!$B$1:$AT$21,COLUMN('Product Output &amp; Intensity'!AP$1)-1,0)*VLOOKUP($B12,'Energy Efficiency'!$B$1:$AS$21,COLUMN('Energy Efficiency'!AO$1)-1,0)</f>
        <v>2915240705767259</v>
      </c>
      <c r="AP12" s="240">
        <f>VLOOKUP($B12,'Product Output &amp; Intensity'!$B$1:$AT$21,COLUMN('Product Output &amp; Intensity'!AQ$1)-1,0)*VLOOKUP($B12,'Energy Efficiency'!$B$1:$AS$21,COLUMN('Energy Efficiency'!AP$1)-1,0)</f>
        <v>2875187660942631.5</v>
      </c>
      <c r="AQ12" s="240">
        <f>VLOOKUP($B12,'Product Output &amp; Intensity'!$B$1:$AT$21,COLUMN('Product Output &amp; Intensity'!AR$1)-1,0)*VLOOKUP($B12,'Energy Efficiency'!$B$1:$AS$21,COLUMN('Energy Efficiency'!AQ$1)-1,0)</f>
        <v>2835186147857888</v>
      </c>
      <c r="AR12" s="240">
        <f>VLOOKUP($B12,'Product Output &amp; Intensity'!$B$1:$AT$21,COLUMN('Product Output &amp; Intensity'!AS$1)-1,0)*VLOOKUP($B12,'Energy Efficiency'!$B$1:$AS$21,COLUMN('Energy Efficiency'!AR$1)-1,0)</f>
        <v>2795236166513028</v>
      </c>
      <c r="AS12" s="240">
        <f>VLOOKUP($B12,'Product Output &amp; Intensity'!$B$1:$AT$21,COLUMN('Product Output &amp; Intensity'!AT$1)-1,0)*VLOOKUP($B12,'Energy Efficiency'!$B$1:$AS$21,COLUMN('Energy Efficiency'!AS$1)-1,0)</f>
        <v>2745997589054129</v>
      </c>
    </row>
    <row r="13" spans="1:45" x14ac:dyDescent="0.2">
      <c r="A13" s="179" t="s">
        <v>1</v>
      </c>
      <c r="B13" s="183" t="s">
        <v>363</v>
      </c>
      <c r="C13" s="183" t="s">
        <v>421</v>
      </c>
      <c r="D13" s="247">
        <f>VLOOKUP($B13,'Product Output &amp; Intensity'!$B$1:$AT$21,COLUMN('Product Output &amp; Intensity'!E$1)-1,0)*VLOOKUP($B13,'Energy Efficiency'!$B$1:$AS$21,COLUMN('Energy Efficiency'!D$1)-1,0)</f>
        <v>591170604911028</v>
      </c>
      <c r="E13" s="240">
        <f>VLOOKUP($B13,'Product Output &amp; Intensity'!$B$1:$AT$21,COLUMN('Product Output &amp; Intensity'!F$1)-1,0)*VLOOKUP($B13,'Energy Efficiency'!$B$1:$AS$21,COLUMN('Energy Efficiency'!E$1)-1,0)</f>
        <v>545823641261831.44</v>
      </c>
      <c r="F13" s="240">
        <f>VLOOKUP($B13,'Product Output &amp; Intensity'!$B$1:$AT$21,COLUMN('Product Output &amp; Intensity'!G$1)-1,0)*VLOOKUP($B13,'Energy Efficiency'!$B$1:$AS$21,COLUMN('Energy Efficiency'!F$1)-1,0)</f>
        <v>574321197734632.38</v>
      </c>
      <c r="G13" s="240">
        <f>VLOOKUP($B13,'Product Output &amp; Intensity'!$B$1:$AT$21,COLUMN('Product Output &amp; Intensity'!H$1)-1,0)*VLOOKUP($B13,'Energy Efficiency'!$B$1:$AS$21,COLUMN('Energy Efficiency'!G$1)-1,0)</f>
        <v>602598631610699.38</v>
      </c>
      <c r="H13" s="240">
        <f>VLOOKUP($B13,'Product Output &amp; Intensity'!$B$1:$AT$21,COLUMN('Product Output &amp; Intensity'!I$1)-1,0)*VLOOKUP($B13,'Energy Efficiency'!$B$1:$AS$21,COLUMN('Energy Efficiency'!H$1)-1,0)</f>
        <v>630655942890032.38</v>
      </c>
      <c r="I13" s="240">
        <f>VLOOKUP($B13,'Product Output &amp; Intensity'!$B$1:$AT$21,COLUMN('Product Output &amp; Intensity'!J$1)-1,0)*VLOOKUP($B13,'Energy Efficiency'!$B$1:$AS$21,COLUMN('Energy Efficiency'!I$1)-1,0)</f>
        <v>658493131572631.63</v>
      </c>
      <c r="J13" s="240">
        <f>VLOOKUP($B13,'Product Output &amp; Intensity'!$B$1:$AT$21,COLUMN('Product Output &amp; Intensity'!K$1)-1,0)*VLOOKUP($B13,'Energy Efficiency'!$B$1:$AS$21,COLUMN('Energy Efficiency'!J$1)-1,0)</f>
        <v>686110197658496.88</v>
      </c>
      <c r="K13" s="240">
        <f>VLOOKUP($B13,'Product Output &amp; Intensity'!$B$1:$AT$21,COLUMN('Product Output &amp; Intensity'!L$1)-1,0)*VLOOKUP($B13,'Energy Efficiency'!$B$1:$AS$21,COLUMN('Energy Efficiency'!K$1)-1,0)</f>
        <v>714454172268433.38</v>
      </c>
      <c r="L13" s="240">
        <f>VLOOKUP($B13,'Product Output &amp; Intensity'!$B$1:$AT$21,COLUMN('Product Output &amp; Intensity'!M$1)-1,0)*VLOOKUP($B13,'Energy Efficiency'!$B$1:$AS$21,COLUMN('Energy Efficiency'!L$1)-1,0)</f>
        <v>742615184158994.38</v>
      </c>
      <c r="M13" s="240">
        <f>VLOOKUP($B13,'Product Output &amp; Intensity'!$B$1:$AT$21,COLUMN('Product Output &amp; Intensity'!N$1)-1,0)*VLOOKUP($B13,'Energy Efficiency'!$B$1:$AS$21,COLUMN('Energy Efficiency'!M$1)-1,0)</f>
        <v>770593233330179.88</v>
      </c>
      <c r="N13" s="240">
        <f>VLOOKUP($B13,'Product Output &amp; Intensity'!$B$1:$AT$21,COLUMN('Product Output &amp; Intensity'!O$1)-1,0)*VLOOKUP($B13,'Energy Efficiency'!$B$1:$AS$21,COLUMN('Energy Efficiency'!N$1)-1,0)</f>
        <v>798388319781989.63</v>
      </c>
      <c r="O13" s="240">
        <f>VLOOKUP($B13,'Product Output &amp; Intensity'!$B$1:$AT$21,COLUMN('Product Output &amp; Intensity'!P$1)-1,0)*VLOOKUP($B13,'Energy Efficiency'!$B$1:$AS$21,COLUMN('Energy Efficiency'!O$1)-1,0)</f>
        <v>826000443514423.63</v>
      </c>
      <c r="P13" s="240">
        <f>VLOOKUP($B13,'Product Output &amp; Intensity'!$B$1:$AT$21,COLUMN('Product Output &amp; Intensity'!Q$1)-1,0)*VLOOKUP($B13,'Energy Efficiency'!$B$1:$AS$21,COLUMN('Energy Efficiency'!P$1)-1,0)</f>
        <v>838831984949673.25</v>
      </c>
      <c r="Q13" s="240">
        <f>VLOOKUP($B13,'Product Output &amp; Intensity'!$B$1:$AT$21,COLUMN('Product Output &amp; Intensity'!R$1)-1,0)*VLOOKUP($B13,'Energy Efficiency'!$B$1:$AS$21,COLUMN('Energy Efficiency'!Q$1)-1,0)</f>
        <v>851585431797536</v>
      </c>
      <c r="R13" s="240">
        <f>VLOOKUP($B13,'Product Output &amp; Intensity'!$B$1:$AT$21,COLUMN('Product Output &amp; Intensity'!S$1)-1,0)*VLOOKUP($B13,'Energy Efficiency'!$B$1:$AS$21,COLUMN('Energy Efficiency'!R$1)-1,0)</f>
        <v>864260784058011.88</v>
      </c>
      <c r="S13" s="240">
        <f>VLOOKUP($B13,'Product Output &amp; Intensity'!$B$1:$AT$21,COLUMN('Product Output &amp; Intensity'!T$1)-1,0)*VLOOKUP($B13,'Energy Efficiency'!$B$1:$AS$21,COLUMN('Energy Efficiency'!S$1)-1,0)</f>
        <v>876858041731101</v>
      </c>
      <c r="T13" s="240">
        <f>VLOOKUP($B13,'Product Output &amp; Intensity'!$B$1:$AT$21,COLUMN('Product Output &amp; Intensity'!U$1)-1,0)*VLOOKUP($B13,'Energy Efficiency'!$B$1:$AS$21,COLUMN('Energy Efficiency'!T$1)-1,0)</f>
        <v>889377204816803</v>
      </c>
      <c r="U13" s="240">
        <f>VLOOKUP($B13,'Product Output &amp; Intensity'!$B$1:$AT$21,COLUMN('Product Output &amp; Intensity'!V$1)-1,0)*VLOOKUP($B13,'Energy Efficiency'!$B$1:$AS$21,COLUMN('Energy Efficiency'!U$1)-1,0)</f>
        <v>892487554541426.25</v>
      </c>
      <c r="V13" s="240">
        <f>VLOOKUP($B13,'Product Output &amp; Intensity'!$B$1:$AT$21,COLUMN('Product Output &amp; Intensity'!W$1)-1,0)*VLOOKUP($B13,'Energy Efficiency'!$B$1:$AS$21,COLUMN('Energy Efficiency'!V$1)-1,0)</f>
        <v>895592963281578.13</v>
      </c>
      <c r="W13" s="240">
        <f>VLOOKUP($B13,'Product Output &amp; Intensity'!$B$1:$AT$21,COLUMN('Product Output &amp; Intensity'!X$1)-1,0)*VLOOKUP($B13,'Energy Efficiency'!$B$1:$AS$21,COLUMN('Energy Efficiency'!W$1)-1,0)</f>
        <v>898693431037258.88</v>
      </c>
      <c r="X13" s="240">
        <f>VLOOKUP($B13,'Product Output &amp; Intensity'!$B$1:$AT$21,COLUMN('Product Output &amp; Intensity'!Y$1)-1,0)*VLOOKUP($B13,'Energy Efficiency'!$B$1:$AS$21,COLUMN('Energy Efficiency'!X$1)-1,0)</f>
        <v>901788957808468.5</v>
      </c>
      <c r="Y13" s="240">
        <f>VLOOKUP($B13,'Product Output &amp; Intensity'!$B$1:$AT$21,COLUMN('Product Output &amp; Intensity'!Z$1)-1,0)*VLOOKUP($B13,'Energy Efficiency'!$B$1:$AS$21,COLUMN('Energy Efficiency'!Y$1)-1,0)</f>
        <v>904879543595206.75</v>
      </c>
      <c r="Z13" s="240">
        <f>VLOOKUP($B13,'Product Output &amp; Intensity'!$B$1:$AT$21,COLUMN('Product Output &amp; Intensity'!AA$1)-1,0)*VLOOKUP($B13,'Energy Efficiency'!$B$1:$AS$21,COLUMN('Energy Efficiency'!Z$1)-1,0)</f>
        <v>902428815297489.38</v>
      </c>
      <c r="AA13" s="240">
        <f>VLOOKUP($B13,'Product Output &amp; Intensity'!$B$1:$AT$21,COLUMN('Product Output &amp; Intensity'!AB$1)-1,0)*VLOOKUP($B13,'Energy Efficiency'!$B$1:$AS$21,COLUMN('Energy Efficiency'!AA$1)-1,0)</f>
        <v>899980557492007.5</v>
      </c>
      <c r="AB13" s="240">
        <f>VLOOKUP($B13,'Product Output &amp; Intensity'!$B$1:$AT$21,COLUMN('Product Output &amp; Intensity'!AC$1)-1,0)*VLOOKUP($B13,'Energy Efficiency'!$B$1:$AS$21,COLUMN('Energy Efficiency'!AB$1)-1,0)</f>
        <v>897534770178761.25</v>
      </c>
      <c r="AC13" s="240">
        <f>VLOOKUP($B13,'Product Output &amp; Intensity'!$B$1:$AT$21,COLUMN('Product Output &amp; Intensity'!AD$1)-1,0)*VLOOKUP($B13,'Energy Efficiency'!$B$1:$AS$21,COLUMN('Energy Efficiency'!AC$1)-1,0)</f>
        <v>895091453357750.63</v>
      </c>
      <c r="AD13" s="240">
        <f>VLOOKUP($B13,'Product Output &amp; Intensity'!$B$1:$AT$21,COLUMN('Product Output &amp; Intensity'!AE$1)-1,0)*VLOOKUP($B13,'Energy Efficiency'!$B$1:$AS$21,COLUMN('Energy Efficiency'!AD$1)-1,0)</f>
        <v>892650607028975.5</v>
      </c>
      <c r="AE13" s="240">
        <f>VLOOKUP($B13,'Product Output &amp; Intensity'!$B$1:$AT$21,COLUMN('Product Output &amp; Intensity'!AF$1)-1,0)*VLOOKUP($B13,'Energy Efficiency'!$B$1:$AS$21,COLUMN('Energy Efficiency'!AE$1)-1,0)</f>
        <v>886533668253624.38</v>
      </c>
      <c r="AF13" s="240">
        <f>VLOOKUP($B13,'Product Output &amp; Intensity'!$B$1:$AT$21,COLUMN('Product Output &amp; Intensity'!AG$1)-1,0)*VLOOKUP($B13,'Energy Efficiency'!$B$1:$AS$21,COLUMN('Energy Efficiency'!AF$1)-1,0)</f>
        <v>880424140954980</v>
      </c>
      <c r="AG13" s="240">
        <f>VLOOKUP($B13,'Product Output &amp; Intensity'!$B$1:$AT$21,COLUMN('Product Output &amp; Intensity'!AH$1)-1,0)*VLOOKUP($B13,'Energy Efficiency'!$B$1:$AS$21,COLUMN('Energy Efficiency'!AG$1)-1,0)</f>
        <v>874322025133042.5</v>
      </c>
      <c r="AH13" s="240">
        <f>VLOOKUP($B13,'Product Output &amp; Intensity'!$B$1:$AT$21,COLUMN('Product Output &amp; Intensity'!AI$1)-1,0)*VLOOKUP($B13,'Energy Efficiency'!$B$1:$AS$21,COLUMN('Energy Efficiency'!AH$1)-1,0)</f>
        <v>868227320787811.75</v>
      </c>
      <c r="AI13" s="240">
        <f>VLOOKUP($B13,'Product Output &amp; Intensity'!$B$1:$AT$21,COLUMN('Product Output &amp; Intensity'!AJ$1)-1,0)*VLOOKUP($B13,'Energy Efficiency'!$B$1:$AS$21,COLUMN('Energy Efficiency'!AI$1)-1,0)</f>
        <v>862140027919287.75</v>
      </c>
      <c r="AJ13" s="240">
        <f>VLOOKUP($B13,'Product Output &amp; Intensity'!$B$1:$AT$21,COLUMN('Product Output &amp; Intensity'!AK$1)-1,0)*VLOOKUP($B13,'Energy Efficiency'!$B$1:$AS$21,COLUMN('Energy Efficiency'!AJ$1)-1,0)</f>
        <v>854227041288653.75</v>
      </c>
      <c r="AK13" s="240">
        <f>VLOOKUP($B13,'Product Output &amp; Intensity'!$B$1:$AT$21,COLUMN('Product Output &amp; Intensity'!AL$1)-1,0)*VLOOKUP($B13,'Energy Efficiency'!$B$1:$AS$21,COLUMN('Energy Efficiency'!AK$1)-1,0)</f>
        <v>846323936626962.25</v>
      </c>
      <c r="AL13" s="240">
        <f>VLOOKUP($B13,'Product Output &amp; Intensity'!$B$1:$AT$21,COLUMN('Product Output &amp; Intensity'!AM$1)-1,0)*VLOOKUP($B13,'Energy Efficiency'!$B$1:$AS$21,COLUMN('Energy Efficiency'!AL$1)-1,0)</f>
        <v>838430713934213</v>
      </c>
      <c r="AM13" s="240">
        <f>VLOOKUP($B13,'Product Output &amp; Intensity'!$B$1:$AT$21,COLUMN('Product Output &amp; Intensity'!AN$1)-1,0)*VLOOKUP($B13,'Energy Efficiency'!$B$1:$AS$21,COLUMN('Energy Efficiency'!AM$1)-1,0)</f>
        <v>830547373210406.25</v>
      </c>
      <c r="AN13" s="240">
        <f>VLOOKUP($B13,'Product Output &amp; Intensity'!$B$1:$AT$21,COLUMN('Product Output &amp; Intensity'!AO$1)-1,0)*VLOOKUP($B13,'Energy Efficiency'!$B$1:$AS$21,COLUMN('Energy Efficiency'!AN$1)-1,0)</f>
        <v>822673914455542</v>
      </c>
      <c r="AO13" s="240">
        <f>VLOOKUP($B13,'Product Output &amp; Intensity'!$B$1:$AT$21,COLUMN('Product Output &amp; Intensity'!AP$1)-1,0)*VLOOKUP($B13,'Energy Efficiency'!$B$1:$AS$21,COLUMN('Energy Efficiency'!AO$1)-1,0)</f>
        <v>811156479653164.38</v>
      </c>
      <c r="AP13" s="240">
        <f>VLOOKUP($B13,'Product Output &amp; Intensity'!$B$1:$AT$21,COLUMN('Product Output &amp; Intensity'!AQ$1)-1,0)*VLOOKUP($B13,'Energy Efficiency'!$B$1:$AS$21,COLUMN('Energy Efficiency'!AP$1)-1,0)</f>
        <v>799653867804200.38</v>
      </c>
      <c r="AQ13" s="240">
        <f>VLOOKUP($B13,'Product Output &amp; Intensity'!$B$1:$AT$21,COLUMN('Product Output &amp; Intensity'!AR$1)-1,0)*VLOOKUP($B13,'Energy Efficiency'!$B$1:$AS$21,COLUMN('Energy Efficiency'!AQ$1)-1,0)</f>
        <v>788166078908649.88</v>
      </c>
      <c r="AR13" s="240">
        <f>VLOOKUP($B13,'Product Output &amp; Intensity'!$B$1:$AT$21,COLUMN('Product Output &amp; Intensity'!AS$1)-1,0)*VLOOKUP($B13,'Energy Efficiency'!$B$1:$AS$21,COLUMN('Energy Efficiency'!AR$1)-1,0)</f>
        <v>776693112966513.13</v>
      </c>
      <c r="AS13" s="240">
        <f>VLOOKUP($B13,'Product Output &amp; Intensity'!$B$1:$AT$21,COLUMN('Product Output &amp; Intensity'!AT$1)-1,0)*VLOOKUP($B13,'Energy Efficiency'!$B$1:$AS$21,COLUMN('Energy Efficiency'!AS$1)-1,0)</f>
        <v>762640953130408.63</v>
      </c>
    </row>
    <row r="14" spans="1:45" x14ac:dyDescent="0.2">
      <c r="A14" s="179" t="s">
        <v>1</v>
      </c>
      <c r="B14" s="183" t="s">
        <v>364</v>
      </c>
      <c r="C14" s="183" t="s">
        <v>421</v>
      </c>
      <c r="D14" s="247">
        <f>VLOOKUP($B14,'Product Output &amp; Intensity'!$B$1:$AT$21,COLUMN('Product Output &amp; Intensity'!E$1)-1,0)*VLOOKUP($B14,'Energy Efficiency'!$B$1:$AS$21,COLUMN('Energy Efficiency'!D$1)-1,0)</f>
        <v>1043044208310212.8</v>
      </c>
      <c r="E14" s="240">
        <f>VLOOKUP($B14,'Product Output &amp; Intensity'!$B$1:$AT$21,COLUMN('Product Output &amp; Intensity'!F$1)-1,0)*VLOOKUP($B14,'Energy Efficiency'!$B$1:$AS$21,COLUMN('Energy Efficiency'!E$1)-1,0)</f>
        <v>1076300277508211.6</v>
      </c>
      <c r="F14" s="240">
        <f>VLOOKUP($B14,'Product Output &amp; Intensity'!$B$1:$AT$21,COLUMN('Product Output &amp; Intensity'!G$1)-1,0)*VLOOKUP($B14,'Energy Efficiency'!$B$1:$AS$21,COLUMN('Energy Efficiency'!F$1)-1,0)</f>
        <v>1294862700270772.8</v>
      </c>
      <c r="G14" s="240">
        <f>VLOOKUP($B14,'Product Output &amp; Intensity'!$B$1:$AT$21,COLUMN('Product Output &amp; Intensity'!H$1)-1,0)*VLOOKUP($B14,'Energy Efficiency'!$B$1:$AS$21,COLUMN('Energy Efficiency'!G$1)-1,0)</f>
        <v>1511817789485478.3</v>
      </c>
      <c r="H14" s="240">
        <f>VLOOKUP($B14,'Product Output &amp; Intensity'!$B$1:$AT$21,COLUMN('Product Output &amp; Intensity'!I$1)-1,0)*VLOOKUP($B14,'Energy Efficiency'!$B$1:$AS$21,COLUMN('Energy Efficiency'!H$1)-1,0)</f>
        <v>1727165545152327.8</v>
      </c>
      <c r="I14" s="240">
        <f>VLOOKUP($B14,'Product Output &amp; Intensity'!$B$1:$AT$21,COLUMN('Product Output &amp; Intensity'!J$1)-1,0)*VLOOKUP($B14,'Energy Efficiency'!$B$1:$AS$21,COLUMN('Energy Efficiency'!I$1)-1,0)</f>
        <v>1940905967271321.8</v>
      </c>
      <c r="J14" s="240">
        <f>VLOOKUP($B14,'Product Output &amp; Intensity'!$B$1:$AT$21,COLUMN('Product Output &amp; Intensity'!K$1)-1,0)*VLOOKUP($B14,'Energy Efficiency'!$B$1:$AS$21,COLUMN('Energy Efficiency'!J$1)-1,0)</f>
        <v>2153039055842460.5</v>
      </c>
      <c r="K14" s="240">
        <f>VLOOKUP($B14,'Product Output &amp; Intensity'!$B$1:$AT$21,COLUMN('Product Output &amp; Intensity'!L$1)-1,0)*VLOOKUP($B14,'Energy Efficiency'!$B$1:$AS$21,COLUMN('Energy Efficiency'!K$1)-1,0)</f>
        <v>2244151754069248.3</v>
      </c>
      <c r="L14" s="240">
        <f>VLOOKUP($B14,'Product Output &amp; Intensity'!$B$1:$AT$21,COLUMN('Product Output &amp; Intensity'!M$1)-1,0)*VLOOKUP($B14,'Energy Efficiency'!$B$1:$AS$21,COLUMN('Energy Efficiency'!L$1)-1,0)</f>
        <v>2334677259826260.5</v>
      </c>
      <c r="M14" s="240">
        <f>VLOOKUP($B14,'Product Output &amp; Intensity'!$B$1:$AT$21,COLUMN('Product Output &amp; Intensity'!N$1)-1,0)*VLOOKUP($B14,'Energy Efficiency'!$B$1:$AS$21,COLUMN('Energy Efficiency'!M$1)-1,0)</f>
        <v>2424615573113498</v>
      </c>
      <c r="N14" s="240">
        <f>VLOOKUP($B14,'Product Output &amp; Intensity'!$B$1:$AT$21,COLUMN('Product Output &amp; Intensity'!O$1)-1,0)*VLOOKUP($B14,'Energy Efficiency'!$B$1:$AS$21,COLUMN('Energy Efficiency'!N$1)-1,0)</f>
        <v>2513966693930960</v>
      </c>
      <c r="O14" s="240">
        <f>VLOOKUP($B14,'Product Output &amp; Intensity'!$B$1:$AT$21,COLUMN('Product Output &amp; Intensity'!P$1)-1,0)*VLOOKUP($B14,'Energy Efficiency'!$B$1:$AS$21,COLUMN('Energy Efficiency'!O$1)-1,0)</f>
        <v>2602730622278647</v>
      </c>
      <c r="P14" s="240">
        <f>VLOOKUP($B14,'Product Output &amp; Intensity'!$B$1:$AT$21,COLUMN('Product Output &amp; Intensity'!Q$1)-1,0)*VLOOKUP($B14,'Energy Efficiency'!$B$1:$AS$21,COLUMN('Energy Efficiency'!P$1)-1,0)</f>
        <v>2653651600942072</v>
      </c>
      <c r="Q14" s="240">
        <f>VLOOKUP($B14,'Product Output &amp; Intensity'!$B$1:$AT$21,COLUMN('Product Output &amp; Intensity'!R$1)-1,0)*VLOOKUP($B14,'Energy Efficiency'!$B$1:$AS$21,COLUMN('Energy Efficiency'!Q$1)-1,0)</f>
        <v>2704271819622478.5</v>
      </c>
      <c r="R14" s="240">
        <f>VLOOKUP($B14,'Product Output &amp; Intensity'!$B$1:$AT$21,COLUMN('Product Output &amp; Intensity'!S$1)-1,0)*VLOOKUP($B14,'Energy Efficiency'!$B$1:$AS$21,COLUMN('Energy Efficiency'!R$1)-1,0)</f>
        <v>2754591278319865.5</v>
      </c>
      <c r="S14" s="240">
        <f>VLOOKUP($B14,'Product Output &amp; Intensity'!$B$1:$AT$21,COLUMN('Product Output &amp; Intensity'!T$1)-1,0)*VLOOKUP($B14,'Energy Efficiency'!$B$1:$AS$21,COLUMN('Energy Efficiency'!S$1)-1,0)</f>
        <v>2804609977034234</v>
      </c>
      <c r="T14" s="240">
        <f>VLOOKUP($B14,'Product Output &amp; Intensity'!$B$1:$AT$21,COLUMN('Product Output &amp; Intensity'!U$1)-1,0)*VLOOKUP($B14,'Energy Efficiency'!$B$1:$AS$21,COLUMN('Energy Efficiency'!T$1)-1,0)</f>
        <v>2854327915765583</v>
      </c>
      <c r="U14" s="240">
        <f>VLOOKUP($B14,'Product Output &amp; Intensity'!$B$1:$AT$21,COLUMN('Product Output &amp; Intensity'!V$1)-1,0)*VLOOKUP($B14,'Energy Efficiency'!$B$1:$AS$21,COLUMN('Energy Efficiency'!U$1)-1,0)</f>
        <v>2880949280793290</v>
      </c>
      <c r="V14" s="240">
        <f>VLOOKUP($B14,'Product Output &amp; Intensity'!$B$1:$AT$21,COLUMN('Product Output &amp; Intensity'!W$1)-1,0)*VLOOKUP($B14,'Energy Efficiency'!$B$1:$AS$21,COLUMN('Energy Efficiency'!V$1)-1,0)</f>
        <v>2907532588115453.5</v>
      </c>
      <c r="W14" s="240">
        <f>VLOOKUP($B14,'Product Output &amp; Intensity'!$B$1:$AT$21,COLUMN('Product Output &amp; Intensity'!X$1)-1,0)*VLOOKUP($B14,'Energy Efficiency'!$B$1:$AS$21,COLUMN('Energy Efficiency'!W$1)-1,0)</f>
        <v>2934077837732073.5</v>
      </c>
      <c r="X14" s="240">
        <f>VLOOKUP($B14,'Product Output &amp; Intensity'!$B$1:$AT$21,COLUMN('Product Output &amp; Intensity'!Y$1)-1,0)*VLOOKUP($B14,'Energy Efficiency'!$B$1:$AS$21,COLUMN('Energy Efficiency'!X$1)-1,0)</f>
        <v>2960585029643150</v>
      </c>
      <c r="Y14" s="240">
        <f>VLOOKUP($B14,'Product Output &amp; Intensity'!$B$1:$AT$21,COLUMN('Product Output &amp; Intensity'!Z$1)-1,0)*VLOOKUP($B14,'Energy Efficiency'!$B$1:$AS$21,COLUMN('Energy Efficiency'!Y$1)-1,0)</f>
        <v>2987054163848683</v>
      </c>
      <c r="Z14" s="240">
        <f>VLOOKUP($B14,'Product Output &amp; Intensity'!$B$1:$AT$21,COLUMN('Product Output &amp; Intensity'!AA$1)-1,0)*VLOOKUP($B14,'Energy Efficiency'!$B$1:$AS$21,COLUMN('Energy Efficiency'!Z$1)-1,0)</f>
        <v>2994532502987989</v>
      </c>
      <c r="AA14" s="240">
        <f>VLOOKUP($B14,'Product Output &amp; Intensity'!$B$1:$AT$21,COLUMN('Product Output &amp; Intensity'!AB$1)-1,0)*VLOOKUP($B14,'Energy Efficiency'!$B$1:$AS$21,COLUMN('Energy Efficiency'!AA$1)-1,0)</f>
        <v>3001998156225447</v>
      </c>
      <c r="AB14" s="240">
        <f>VLOOKUP($B14,'Product Output &amp; Intensity'!$B$1:$AT$21,COLUMN('Product Output &amp; Intensity'!AC$1)-1,0)*VLOOKUP($B14,'Energy Efficiency'!$B$1:$AS$21,COLUMN('Energy Efficiency'!AB$1)-1,0)</f>
        <v>3009451123561057</v>
      </c>
      <c r="AC14" s="240">
        <f>VLOOKUP($B14,'Product Output &amp; Intensity'!$B$1:$AT$21,COLUMN('Product Output &amp; Intensity'!AD$1)-1,0)*VLOOKUP($B14,'Energy Efficiency'!$B$1:$AS$21,COLUMN('Energy Efficiency'!AC$1)-1,0)</f>
        <v>3016891404994819.5</v>
      </c>
      <c r="AD14" s="240">
        <f>VLOOKUP($B14,'Product Output &amp; Intensity'!$B$1:$AT$21,COLUMN('Product Output &amp; Intensity'!AE$1)-1,0)*VLOOKUP($B14,'Energy Efficiency'!$B$1:$AS$21,COLUMN('Energy Efficiency'!AD$1)-1,0)</f>
        <v>3024319000526734</v>
      </c>
      <c r="AE14" s="240">
        <f>VLOOKUP($B14,'Product Output &amp; Intensity'!$B$1:$AT$21,COLUMN('Product Output &amp; Intensity'!AF$1)-1,0)*VLOOKUP($B14,'Energy Efficiency'!$B$1:$AS$21,COLUMN('Energy Efficiency'!AE$1)-1,0)</f>
        <v>3003399948379634.5</v>
      </c>
      <c r="AF14" s="240">
        <f>VLOOKUP($B14,'Product Output &amp; Intensity'!$B$1:$AT$21,COLUMN('Product Output &amp; Intensity'!AG$1)-1,0)*VLOOKUP($B14,'Energy Efficiency'!$B$1:$AS$21,COLUMN('Energy Efficiency'!AF$1)-1,0)</f>
        <v>2982506268036230.5</v>
      </c>
      <c r="AG14" s="240">
        <f>VLOOKUP($B14,'Product Output &amp; Intensity'!$B$1:$AT$21,COLUMN('Product Output &amp; Intensity'!AH$1)-1,0)*VLOOKUP($B14,'Energy Efficiency'!$B$1:$AS$21,COLUMN('Energy Efficiency'!AG$1)-1,0)</f>
        <v>2961637959496522</v>
      </c>
      <c r="AH14" s="240">
        <f>VLOOKUP($B14,'Product Output &amp; Intensity'!$B$1:$AT$21,COLUMN('Product Output &amp; Intensity'!AI$1)-1,0)*VLOOKUP($B14,'Energy Efficiency'!$B$1:$AS$21,COLUMN('Energy Efficiency'!AH$1)-1,0)</f>
        <v>2940795022760509.5</v>
      </c>
      <c r="AI14" s="240">
        <f>VLOOKUP($B14,'Product Output &amp; Intensity'!$B$1:$AT$21,COLUMN('Product Output &amp; Intensity'!AJ$1)-1,0)*VLOOKUP($B14,'Energy Efficiency'!$B$1:$AS$21,COLUMN('Energy Efficiency'!AI$1)-1,0)</f>
        <v>2919977457828192.5</v>
      </c>
      <c r="AJ14" s="240">
        <f>VLOOKUP($B14,'Product Output &amp; Intensity'!$B$1:$AT$21,COLUMN('Product Output &amp; Intensity'!AK$1)-1,0)*VLOOKUP($B14,'Energy Efficiency'!$B$1:$AS$21,COLUMN('Energy Efficiency'!AJ$1)-1,0)</f>
        <v>2889772325528468.5</v>
      </c>
      <c r="AK14" s="240">
        <f>VLOOKUP($B14,'Product Output &amp; Intensity'!$B$1:$AT$21,COLUMN('Product Output &amp; Intensity'!AL$1)-1,0)*VLOOKUP($B14,'Energy Efficiency'!$B$1:$AS$21,COLUMN('Energy Efficiency'!AK$1)-1,0)</f>
        <v>2859605250934288.5</v>
      </c>
      <c r="AL14" s="240">
        <f>VLOOKUP($B14,'Product Output &amp; Intensity'!$B$1:$AT$21,COLUMN('Product Output &amp; Intensity'!AM$1)-1,0)*VLOOKUP($B14,'Energy Efficiency'!$B$1:$AS$21,COLUMN('Energy Efficiency'!AL$1)-1,0)</f>
        <v>2829476234045652</v>
      </c>
      <c r="AM14" s="240">
        <f>VLOOKUP($B14,'Product Output &amp; Intensity'!$B$1:$AT$21,COLUMN('Product Output &amp; Intensity'!AN$1)-1,0)*VLOOKUP($B14,'Energy Efficiency'!$B$1:$AS$21,COLUMN('Energy Efficiency'!AM$1)-1,0)</f>
        <v>2799385274862558.5</v>
      </c>
      <c r="AN14" s="240">
        <f>VLOOKUP($B14,'Product Output &amp; Intensity'!$B$1:$AT$21,COLUMN('Product Output &amp; Intensity'!AO$1)-1,0)*VLOOKUP($B14,'Energy Efficiency'!$B$1:$AS$21,COLUMN('Energy Efficiency'!AN$1)-1,0)</f>
        <v>2769332373385009</v>
      </c>
      <c r="AO14" s="240">
        <f>VLOOKUP($B14,'Product Output &amp; Intensity'!$B$1:$AT$21,COLUMN('Product Output &amp; Intensity'!AP$1)-1,0)*VLOOKUP($B14,'Energy Efficiency'!$B$1:$AS$21,COLUMN('Energy Efficiency'!AO$1)-1,0)</f>
        <v>2744008141821244.5</v>
      </c>
      <c r="AP14" s="240">
        <f>VLOOKUP($B14,'Product Output &amp; Intensity'!$B$1:$AT$21,COLUMN('Product Output &amp; Intensity'!AQ$1)-1,0)*VLOOKUP($B14,'Energy Efficiency'!$B$1:$AS$21,COLUMN('Energy Efficiency'!AP$1)-1,0)</f>
        <v>2718715625012099.5</v>
      </c>
      <c r="AQ14" s="240">
        <f>VLOOKUP($B14,'Product Output &amp; Intensity'!$B$1:$AT$21,COLUMN('Product Output &amp; Intensity'!AR$1)-1,0)*VLOOKUP($B14,'Energy Efficiency'!$B$1:$AS$21,COLUMN('Energy Efficiency'!AQ$1)-1,0)</f>
        <v>2693454822957574</v>
      </c>
      <c r="AR14" s="240">
        <f>VLOOKUP($B14,'Product Output &amp; Intensity'!$B$1:$AT$21,COLUMN('Product Output &amp; Intensity'!AS$1)-1,0)*VLOOKUP($B14,'Energy Efficiency'!$B$1:$AS$21,COLUMN('Energy Efficiency'!AR$1)-1,0)</f>
        <v>2668225735657668.5</v>
      </c>
      <c r="AS14" s="240">
        <f>VLOOKUP($B14,'Product Output &amp; Intensity'!$B$1:$AT$21,COLUMN('Product Output &amp; Intensity'!AT$1)-1,0)*VLOOKUP($B14,'Energy Efficiency'!$B$1:$AS$21,COLUMN('Energy Efficiency'!AS$1)-1,0)</f>
        <v>2634068944932339</v>
      </c>
    </row>
    <row r="15" spans="1:45" x14ac:dyDescent="0.2">
      <c r="A15" s="179" t="s">
        <v>1</v>
      </c>
      <c r="B15" s="183" t="s">
        <v>365</v>
      </c>
      <c r="C15" s="183" t="s">
        <v>421</v>
      </c>
      <c r="D15" s="247">
        <f>VLOOKUP($B15,'Product Output &amp; Intensity'!$B$1:$AT$21,COLUMN('Product Output &amp; Intensity'!E$1)-1,0)*VLOOKUP($B15,'Energy Efficiency'!$B$1:$AS$21,COLUMN('Energy Efficiency'!D$1)-1,0)</f>
        <v>4088470422485130.5</v>
      </c>
      <c r="E15" s="240">
        <f>VLOOKUP($B15,'Product Output &amp; Intensity'!$B$1:$AT$21,COLUMN('Product Output &amp; Intensity'!F$1)-1,0)*VLOOKUP($B15,'Energy Efficiency'!$B$1:$AS$21,COLUMN('Energy Efficiency'!E$1)-1,0)</f>
        <v>4331998847097348</v>
      </c>
      <c r="F15" s="240">
        <f>VLOOKUP($B15,'Product Output &amp; Intensity'!$B$1:$AT$21,COLUMN('Product Output &amp; Intensity'!G$1)-1,0)*VLOOKUP($B15,'Energy Efficiency'!$B$1:$AS$21,COLUMN('Energy Efficiency'!F$1)-1,0)</f>
        <v>4514145741358468</v>
      </c>
      <c r="G15" s="240">
        <f>VLOOKUP($B15,'Product Output &amp; Intensity'!$B$1:$AT$21,COLUMN('Product Output &amp; Intensity'!H$1)-1,0)*VLOOKUP($B15,'Energy Efficiency'!$B$1:$AS$21,COLUMN('Energy Efficiency'!G$1)-1,0)</f>
        <v>4694690427670595</v>
      </c>
      <c r="H15" s="240">
        <f>VLOOKUP($B15,'Product Output &amp; Intensity'!$B$1:$AT$21,COLUMN('Product Output &amp; Intensity'!I$1)-1,0)*VLOOKUP($B15,'Energy Efficiency'!$B$1:$AS$21,COLUMN('Energy Efficiency'!H$1)-1,0)</f>
        <v>4873632906033731</v>
      </c>
      <c r="I15" s="240">
        <f>VLOOKUP($B15,'Product Output &amp; Intensity'!$B$1:$AT$21,COLUMN('Product Output &amp; Intensity'!J$1)-1,0)*VLOOKUP($B15,'Energy Efficiency'!$B$1:$AS$21,COLUMN('Energy Efficiency'!I$1)-1,0)</f>
        <v>5050973176447874</v>
      </c>
      <c r="J15" s="240">
        <f>VLOOKUP($B15,'Product Output &amp; Intensity'!$B$1:$AT$21,COLUMN('Product Output &amp; Intensity'!K$1)-1,0)*VLOOKUP($B15,'Energy Efficiency'!$B$1:$AS$21,COLUMN('Energy Efficiency'!J$1)-1,0)</f>
        <v>5226711238913029</v>
      </c>
      <c r="K15" s="240">
        <f>VLOOKUP($B15,'Product Output &amp; Intensity'!$B$1:$AT$21,COLUMN('Product Output &amp; Intensity'!L$1)-1,0)*VLOOKUP($B15,'Energy Efficiency'!$B$1:$AS$21,COLUMN('Energy Efficiency'!K$1)-1,0)</f>
        <v>5356692080694454</v>
      </c>
      <c r="L15" s="240">
        <f>VLOOKUP($B15,'Product Output &amp; Intensity'!$B$1:$AT$21,COLUMN('Product Output &amp; Intensity'!M$1)-1,0)*VLOOKUP($B15,'Energy Efficiency'!$B$1:$AS$21,COLUMN('Energy Efficiency'!L$1)-1,0)</f>
        <v>5485597713306732</v>
      </c>
      <c r="M15" s="240">
        <f>VLOOKUP($B15,'Product Output &amp; Intensity'!$B$1:$AT$21,COLUMN('Product Output &amp; Intensity'!N$1)-1,0)*VLOOKUP($B15,'Energy Efficiency'!$B$1:$AS$21,COLUMN('Energy Efficiency'!M$1)-1,0)</f>
        <v>5613428136749862</v>
      </c>
      <c r="N15" s="240">
        <f>VLOOKUP($B15,'Product Output &amp; Intensity'!$B$1:$AT$21,COLUMN('Product Output &amp; Intensity'!O$1)-1,0)*VLOOKUP($B15,'Energy Efficiency'!$B$1:$AS$21,COLUMN('Energy Efficiency'!N$1)-1,0)</f>
        <v>5740183351023845</v>
      </c>
      <c r="O15" s="240">
        <f>VLOOKUP($B15,'Product Output &amp; Intensity'!$B$1:$AT$21,COLUMN('Product Output &amp; Intensity'!P$1)-1,0)*VLOOKUP($B15,'Energy Efficiency'!$B$1:$AS$21,COLUMN('Energy Efficiency'!O$1)-1,0)</f>
        <v>5865863356128679</v>
      </c>
      <c r="P15" s="240">
        <f>VLOOKUP($B15,'Product Output &amp; Intensity'!$B$1:$AT$21,COLUMN('Product Output &amp; Intensity'!Q$1)-1,0)*VLOOKUP($B15,'Energy Efficiency'!$B$1:$AS$21,COLUMN('Energy Efficiency'!P$1)-1,0)</f>
        <v>5929491679477797</v>
      </c>
      <c r="Q15" s="240">
        <f>VLOOKUP($B15,'Product Output &amp; Intensity'!$B$1:$AT$21,COLUMN('Product Output &amp; Intensity'!R$1)-1,0)*VLOOKUP($B15,'Energy Efficiency'!$B$1:$AS$21,COLUMN('Energy Efficiency'!Q$1)-1,0)</f>
        <v>5992631180880570</v>
      </c>
      <c r="R15" s="240">
        <f>VLOOKUP($B15,'Product Output &amp; Intensity'!$B$1:$AT$21,COLUMN('Product Output &amp; Intensity'!S$1)-1,0)*VLOOKUP($B15,'Energy Efficiency'!$B$1:$AS$21,COLUMN('Energy Efficiency'!R$1)-1,0)</f>
        <v>6055281860337000</v>
      </c>
      <c r="S15" s="240">
        <f>VLOOKUP($B15,'Product Output &amp; Intensity'!$B$1:$AT$21,COLUMN('Product Output &amp; Intensity'!T$1)-1,0)*VLOOKUP($B15,'Energy Efficiency'!$B$1:$AS$21,COLUMN('Energy Efficiency'!S$1)-1,0)</f>
        <v>6117443717847085</v>
      </c>
      <c r="T15" s="240">
        <f>VLOOKUP($B15,'Product Output &amp; Intensity'!$B$1:$AT$21,COLUMN('Product Output &amp; Intensity'!U$1)-1,0)*VLOOKUP($B15,'Energy Efficiency'!$B$1:$AS$21,COLUMN('Energy Efficiency'!T$1)-1,0)</f>
        <v>6179116753410829</v>
      </c>
      <c r="U15" s="240">
        <f>VLOOKUP($B15,'Product Output &amp; Intensity'!$B$1:$AT$21,COLUMN('Product Output &amp; Intensity'!V$1)-1,0)*VLOOKUP($B15,'Energy Efficiency'!$B$1:$AS$21,COLUMN('Energy Efficiency'!U$1)-1,0)</f>
        <v>6221038449410592</v>
      </c>
      <c r="V15" s="240">
        <f>VLOOKUP($B15,'Product Output &amp; Intensity'!$B$1:$AT$21,COLUMN('Product Output &amp; Intensity'!W$1)-1,0)*VLOOKUP($B15,'Energy Efficiency'!$B$1:$AS$21,COLUMN('Energy Efficiency'!V$1)-1,0)</f>
        <v>6262863847486926</v>
      </c>
      <c r="W15" s="240">
        <f>VLOOKUP($B15,'Product Output &amp; Intensity'!$B$1:$AT$21,COLUMN('Product Output &amp; Intensity'!X$1)-1,0)*VLOOKUP($B15,'Energy Efficiency'!$B$1:$AS$21,COLUMN('Energy Efficiency'!W$1)-1,0)</f>
        <v>6304592947639831</v>
      </c>
      <c r="X15" s="240">
        <f>VLOOKUP($B15,'Product Output &amp; Intensity'!$B$1:$AT$21,COLUMN('Product Output &amp; Intensity'!Y$1)-1,0)*VLOOKUP($B15,'Energy Efficiency'!$B$1:$AS$21,COLUMN('Energy Efficiency'!X$1)-1,0)</f>
        <v>6346225749869305</v>
      </c>
      <c r="Y15" s="240">
        <f>VLOOKUP($B15,'Product Output &amp; Intensity'!$B$1:$AT$21,COLUMN('Product Output &amp; Intensity'!Z$1)-1,0)*VLOOKUP($B15,'Energy Efficiency'!$B$1:$AS$21,COLUMN('Energy Efficiency'!Y$1)-1,0)</f>
        <v>6387762254175350</v>
      </c>
      <c r="Z15" s="240">
        <f>VLOOKUP($B15,'Product Output &amp; Intensity'!$B$1:$AT$21,COLUMN('Product Output &amp; Intensity'!AA$1)-1,0)*VLOOKUP($B15,'Energy Efficiency'!$B$1:$AS$21,COLUMN('Energy Efficiency'!Z$1)-1,0)</f>
        <v>6413249104576431</v>
      </c>
      <c r="AA15" s="240">
        <f>VLOOKUP($B15,'Product Output &amp; Intensity'!$B$1:$AT$21,COLUMN('Product Output &amp; Intensity'!AB$1)-1,0)*VLOOKUP($B15,'Energy Efficiency'!$B$1:$AS$21,COLUMN('Energy Efficiency'!AA$1)-1,0)</f>
        <v>6438671756361893</v>
      </c>
      <c r="AB15" s="240">
        <f>VLOOKUP($B15,'Product Output &amp; Intensity'!$B$1:$AT$21,COLUMN('Product Output &amp; Intensity'!AC$1)-1,0)*VLOOKUP($B15,'Energy Efficiency'!$B$1:$AS$21,COLUMN('Energy Efficiency'!AB$1)-1,0)</f>
        <v>6464030209531734</v>
      </c>
      <c r="AC15" s="240">
        <f>VLOOKUP($B15,'Product Output &amp; Intensity'!$B$1:$AT$21,COLUMN('Product Output &amp; Intensity'!AD$1)-1,0)*VLOOKUP($B15,'Energy Efficiency'!$B$1:$AS$21,COLUMN('Energy Efficiency'!AC$1)-1,0)</f>
        <v>6489324464085956</v>
      </c>
      <c r="AD15" s="240">
        <f>VLOOKUP($B15,'Product Output &amp; Intensity'!$B$1:$AT$21,COLUMN('Product Output &amp; Intensity'!AE$1)-1,0)*VLOOKUP($B15,'Energy Efficiency'!$B$1:$AS$21,COLUMN('Energy Efficiency'!AD$1)-1,0)</f>
        <v>6514554520024558</v>
      </c>
      <c r="AE15" s="240">
        <f>VLOOKUP($B15,'Product Output &amp; Intensity'!$B$1:$AT$21,COLUMN('Product Output &amp; Intensity'!AF$1)-1,0)*VLOOKUP($B15,'Energy Efficiency'!$B$1:$AS$21,COLUMN('Energy Efficiency'!AE$1)-1,0)</f>
        <v>6539720377347541</v>
      </c>
      <c r="AF15" s="240">
        <f>VLOOKUP($B15,'Product Output &amp; Intensity'!$B$1:$AT$21,COLUMN('Product Output &amp; Intensity'!AG$1)-1,0)*VLOOKUP($B15,'Energy Efficiency'!$B$1:$AS$21,COLUMN('Energy Efficiency'!AF$1)-1,0)</f>
        <v>6564822036054903</v>
      </c>
      <c r="AG15" s="240">
        <f>VLOOKUP($B15,'Product Output &amp; Intensity'!$B$1:$AT$21,COLUMN('Product Output &amp; Intensity'!AH$1)-1,0)*VLOOKUP($B15,'Energy Efficiency'!$B$1:$AS$21,COLUMN('Energy Efficiency'!AG$1)-1,0)</f>
        <v>6589859496146645</v>
      </c>
      <c r="AH15" s="240">
        <f>VLOOKUP($B15,'Product Output &amp; Intensity'!$B$1:$AT$21,COLUMN('Product Output &amp; Intensity'!AI$1)-1,0)*VLOOKUP($B15,'Energy Efficiency'!$B$1:$AS$21,COLUMN('Energy Efficiency'!AH$1)-1,0)</f>
        <v>6614832757622768</v>
      </c>
      <c r="AI15" s="240">
        <f>VLOOKUP($B15,'Product Output &amp; Intensity'!$B$1:$AT$21,COLUMN('Product Output &amp; Intensity'!AJ$1)-1,0)*VLOOKUP($B15,'Energy Efficiency'!$B$1:$AS$21,COLUMN('Energy Efficiency'!AI$1)-1,0)</f>
        <v>6639741820483271</v>
      </c>
      <c r="AJ15" s="240">
        <f>VLOOKUP($B15,'Product Output &amp; Intensity'!$B$1:$AT$21,COLUMN('Product Output &amp; Intensity'!AK$1)-1,0)*VLOOKUP($B15,'Energy Efficiency'!$B$1:$AS$21,COLUMN('Energy Efficiency'!AJ$1)-1,0)</f>
        <v>6648793825285670</v>
      </c>
      <c r="AK15" s="240">
        <f>VLOOKUP($B15,'Product Output &amp; Intensity'!$B$1:$AT$21,COLUMN('Product Output &amp; Intensity'!AL$1)-1,0)*VLOOKUP($B15,'Energy Efficiency'!$B$1:$AS$21,COLUMN('Energy Efficiency'!AK$1)-1,0)</f>
        <v>6657813730780259</v>
      </c>
      <c r="AL15" s="240">
        <f>VLOOKUP($B15,'Product Output &amp; Intensity'!$B$1:$AT$21,COLUMN('Product Output &amp; Intensity'!AM$1)-1,0)*VLOOKUP($B15,'Energy Efficiency'!$B$1:$AS$21,COLUMN('Energy Efficiency'!AL$1)-1,0)</f>
        <v>6666801536967039</v>
      </c>
      <c r="AM15" s="240">
        <f>VLOOKUP($B15,'Product Output &amp; Intensity'!$B$1:$AT$21,COLUMN('Product Output &amp; Intensity'!AN$1)-1,0)*VLOOKUP($B15,'Energy Efficiency'!$B$1:$AS$21,COLUMN('Energy Efficiency'!AM$1)-1,0)</f>
        <v>6675757243846008</v>
      </c>
      <c r="AN15" s="240">
        <f>VLOOKUP($B15,'Product Output &amp; Intensity'!$B$1:$AT$21,COLUMN('Product Output &amp; Intensity'!AO$1)-1,0)*VLOOKUP($B15,'Energy Efficiency'!$B$1:$AS$21,COLUMN('Energy Efficiency'!AN$1)-1,0)</f>
        <v>6684680851417167</v>
      </c>
      <c r="AO15" s="240">
        <f>VLOOKUP($B15,'Product Output &amp; Intensity'!$B$1:$AT$21,COLUMN('Product Output &amp; Intensity'!AP$1)-1,0)*VLOOKUP($B15,'Energy Efficiency'!$B$1:$AS$21,COLUMN('Energy Efficiency'!AO$1)-1,0)</f>
        <v>6693572359680517</v>
      </c>
      <c r="AP15" s="240">
        <f>VLOOKUP($B15,'Product Output &amp; Intensity'!$B$1:$AT$21,COLUMN('Product Output &amp; Intensity'!AQ$1)-1,0)*VLOOKUP($B15,'Energy Efficiency'!$B$1:$AS$21,COLUMN('Energy Efficiency'!AP$1)-1,0)</f>
        <v>6702431768636057</v>
      </c>
      <c r="AQ15" s="240">
        <f>VLOOKUP($B15,'Product Output &amp; Intensity'!$B$1:$AT$21,COLUMN('Product Output &amp; Intensity'!AR$1)-1,0)*VLOOKUP($B15,'Energy Efficiency'!$B$1:$AS$21,COLUMN('Energy Efficiency'!AQ$1)-1,0)</f>
        <v>6711259078283786</v>
      </c>
      <c r="AR15" s="240">
        <f>VLOOKUP($B15,'Product Output &amp; Intensity'!$B$1:$AT$21,COLUMN('Product Output &amp; Intensity'!AS$1)-1,0)*VLOOKUP($B15,'Energy Efficiency'!$B$1:$AS$21,COLUMN('Energy Efficiency'!AR$1)-1,0)</f>
        <v>6720054288623706</v>
      </c>
      <c r="AS15" s="240">
        <f>VLOOKUP($B15,'Product Output &amp; Intensity'!$B$1:$AT$21,COLUMN('Product Output &amp; Intensity'!AT$1)-1,0)*VLOOKUP($B15,'Energy Efficiency'!$B$1:$AS$21,COLUMN('Energy Efficiency'!AS$1)-1,0)</f>
        <v>6694310643760147</v>
      </c>
    </row>
    <row r="16" spans="1:45" x14ac:dyDescent="0.2">
      <c r="A16" s="179" t="s">
        <v>25</v>
      </c>
      <c r="B16" s="183" t="s">
        <v>366</v>
      </c>
      <c r="C16" s="183" t="s">
        <v>421</v>
      </c>
      <c r="D16" s="247">
        <f>VLOOKUP($B16,'Product Output &amp; Intensity'!$B$1:$AT$21,COLUMN('Product Output &amp; Intensity'!E$1)-1,0)*VLOOKUP($B16,'Energy Efficiency'!$B$1:$AS$21,COLUMN('Energy Efficiency'!D$1)-1,0)</f>
        <v>5762488063857928</v>
      </c>
      <c r="E16" s="240">
        <f>VLOOKUP($B16,'Product Output &amp; Intensity'!$B$1:$AT$21,COLUMN('Product Output &amp; Intensity'!F$1)-1,0)*VLOOKUP($B16,'Energy Efficiency'!$B$1:$AS$21,COLUMN('Energy Efficiency'!E$1)-1,0)</f>
        <v>6105361494729295</v>
      </c>
      <c r="F16" s="240">
        <f>VLOOKUP($B16,'Product Output &amp; Intensity'!$B$1:$AT$21,COLUMN('Product Output &amp; Intensity'!G$1)-1,0)*VLOOKUP($B16,'Energy Efficiency'!$B$1:$AS$21,COLUMN('Energy Efficiency'!F$1)-1,0)</f>
        <v>6089735576575378</v>
      </c>
      <c r="G16" s="240">
        <f>VLOOKUP($B16,'Product Output &amp; Intensity'!$B$1:$AT$21,COLUMN('Product Output &amp; Intensity'!H$1)-1,0)*VLOOKUP($B16,'Energy Efficiency'!$B$1:$AS$21,COLUMN('Energy Efficiency'!G$1)-1,0)</f>
        <v>6074093468854779</v>
      </c>
      <c r="H16" s="240">
        <f>VLOOKUP($B16,'Product Output &amp; Intensity'!$B$1:$AT$21,COLUMN('Product Output &amp; Intensity'!I$1)-1,0)*VLOOKUP($B16,'Energy Efficiency'!$B$1:$AS$21,COLUMN('Energy Efficiency'!H$1)-1,0)</f>
        <v>6058435171567499</v>
      </c>
      <c r="I16" s="240">
        <f>VLOOKUP($B16,'Product Output &amp; Intensity'!$B$1:$AT$21,COLUMN('Product Output &amp; Intensity'!J$1)-1,0)*VLOOKUP($B16,'Energy Efficiency'!$B$1:$AS$21,COLUMN('Energy Efficiency'!I$1)-1,0)</f>
        <v>6042760684713537</v>
      </c>
      <c r="J16" s="240">
        <f>VLOOKUP($B16,'Product Output &amp; Intensity'!$B$1:$AT$21,COLUMN('Product Output &amp; Intensity'!K$1)-1,0)*VLOOKUP($B16,'Energy Efficiency'!$B$1:$AS$21,COLUMN('Energy Efficiency'!J$1)-1,0)</f>
        <v>6027070008292891</v>
      </c>
      <c r="K16" s="240">
        <f>VLOOKUP($B16,'Product Output &amp; Intensity'!$B$1:$AT$21,COLUMN('Product Output &amp; Intensity'!L$1)-1,0)*VLOOKUP($B16,'Energy Efficiency'!$B$1:$AS$21,COLUMN('Energy Efficiency'!K$1)-1,0)</f>
        <v>6085321639923042</v>
      </c>
      <c r="L16" s="240">
        <f>VLOOKUP($B16,'Product Output &amp; Intensity'!$B$1:$AT$21,COLUMN('Product Output &amp; Intensity'!M$1)-1,0)*VLOOKUP($B16,'Energy Efficiency'!$B$1:$AS$21,COLUMN('Energy Efficiency'!L$1)-1,0)</f>
        <v>6143151376652612</v>
      </c>
      <c r="M16" s="240">
        <f>VLOOKUP($B16,'Product Output &amp; Intensity'!$B$1:$AT$21,COLUMN('Product Output &amp; Intensity'!N$1)-1,0)*VLOOKUP($B16,'Energy Efficiency'!$B$1:$AS$21,COLUMN('Energy Efficiency'!M$1)-1,0)</f>
        <v>6200559218481602</v>
      </c>
      <c r="N16" s="240">
        <f>VLOOKUP($B16,'Product Output &amp; Intensity'!$B$1:$AT$21,COLUMN('Product Output &amp; Intensity'!O$1)-1,0)*VLOOKUP($B16,'Energy Efficiency'!$B$1:$AS$21,COLUMN('Energy Efficiency'!N$1)-1,0)</f>
        <v>6257545165410012</v>
      </c>
      <c r="O16" s="240">
        <f>VLOOKUP($B16,'Product Output &amp; Intensity'!$B$1:$AT$21,COLUMN('Product Output &amp; Intensity'!P$1)-1,0)*VLOOKUP($B16,'Energy Efficiency'!$B$1:$AS$21,COLUMN('Energy Efficiency'!O$1)-1,0)</f>
        <v>6314109217437840</v>
      </c>
      <c r="P16" s="240">
        <f>VLOOKUP($B16,'Product Output &amp; Intensity'!$B$1:$AT$21,COLUMN('Product Output &amp; Intensity'!Q$1)-1,0)*VLOOKUP($B16,'Energy Efficiency'!$B$1:$AS$21,COLUMN('Energy Efficiency'!P$1)-1,0)</f>
        <v>6223602033078707</v>
      </c>
      <c r="Q16" s="240">
        <f>VLOOKUP($B16,'Product Output &amp; Intensity'!$B$1:$AT$21,COLUMN('Product Output &amp; Intensity'!R$1)-1,0)*VLOOKUP($B16,'Energy Efficiency'!$B$1:$AS$21,COLUMN('Energy Efficiency'!Q$1)-1,0)</f>
        <v>6133481123636406</v>
      </c>
      <c r="R16" s="240">
        <f>VLOOKUP($B16,'Product Output &amp; Intensity'!$B$1:$AT$21,COLUMN('Product Output &amp; Intensity'!S$1)-1,0)*VLOOKUP($B16,'Energy Efficiency'!$B$1:$AS$21,COLUMN('Energy Efficiency'!R$1)-1,0)</f>
        <v>6043746489110937</v>
      </c>
      <c r="S16" s="240">
        <f>VLOOKUP($B16,'Product Output &amp; Intensity'!$B$1:$AT$21,COLUMN('Product Output &amp; Intensity'!T$1)-1,0)*VLOOKUP($B16,'Energy Efficiency'!$B$1:$AS$21,COLUMN('Energy Efficiency'!S$1)-1,0)</f>
        <v>5954398129502299</v>
      </c>
      <c r="T16" s="240">
        <f>VLOOKUP($B16,'Product Output &amp; Intensity'!$B$1:$AT$21,COLUMN('Product Output &amp; Intensity'!U$1)-1,0)*VLOOKUP($B16,'Energy Efficiency'!$B$1:$AS$21,COLUMN('Energy Efficiency'!T$1)-1,0)</f>
        <v>5865436044810493</v>
      </c>
      <c r="U16" s="240">
        <f>VLOOKUP($B16,'Product Output &amp; Intensity'!$B$1:$AT$21,COLUMN('Product Output &amp; Intensity'!V$1)-1,0)*VLOOKUP($B16,'Energy Efficiency'!$B$1:$AS$21,COLUMN('Energy Efficiency'!U$1)-1,0)</f>
        <v>5759909518569296</v>
      </c>
      <c r="V16" s="240">
        <f>VLOOKUP($B16,'Product Output &amp; Intensity'!$B$1:$AT$21,COLUMN('Product Output &amp; Intensity'!W$1)-1,0)*VLOOKUP($B16,'Energy Efficiency'!$B$1:$AS$21,COLUMN('Energy Efficiency'!V$1)-1,0)</f>
        <v>5654485637458883</v>
      </c>
      <c r="W16" s="240">
        <f>VLOOKUP($B16,'Product Output &amp; Intensity'!$B$1:$AT$21,COLUMN('Product Output &amp; Intensity'!X$1)-1,0)*VLOOKUP($B16,'Energy Efficiency'!$B$1:$AS$21,COLUMN('Energy Efficiency'!W$1)-1,0)</f>
        <v>5549164401479254</v>
      </c>
      <c r="X16" s="240">
        <f>VLOOKUP($B16,'Product Output &amp; Intensity'!$B$1:$AT$21,COLUMN('Product Output &amp; Intensity'!Y$1)-1,0)*VLOOKUP($B16,'Energy Efficiency'!$B$1:$AS$21,COLUMN('Energy Efficiency'!X$1)-1,0)</f>
        <v>5443945810630410</v>
      </c>
      <c r="Y16" s="240">
        <f>VLOOKUP($B16,'Product Output &amp; Intensity'!$B$1:$AT$21,COLUMN('Product Output &amp; Intensity'!Z$1)-1,0)*VLOOKUP($B16,'Energy Efficiency'!$B$1:$AS$21,COLUMN('Energy Efficiency'!Y$1)-1,0)</f>
        <v>5338829864912350</v>
      </c>
      <c r="Z16" s="240">
        <f>VLOOKUP($B16,'Product Output &amp; Intensity'!$B$1:$AT$21,COLUMN('Product Output &amp; Intensity'!AA$1)-1,0)*VLOOKUP($B16,'Energy Efficiency'!$B$1:$AS$21,COLUMN('Energy Efficiency'!Z$1)-1,0)</f>
        <v>5194830966080567</v>
      </c>
      <c r="AA16" s="240">
        <f>VLOOKUP($B16,'Product Output &amp; Intensity'!$B$1:$AT$21,COLUMN('Product Output &amp; Intensity'!AB$1)-1,0)*VLOOKUP($B16,'Energy Efficiency'!$B$1:$AS$21,COLUMN('Energy Efficiency'!AA$1)-1,0)</f>
        <v>5050973815286533</v>
      </c>
      <c r="AB16" s="240">
        <f>VLOOKUP($B16,'Product Output &amp; Intensity'!$B$1:$AT$21,COLUMN('Product Output &amp; Intensity'!AC$1)-1,0)*VLOOKUP($B16,'Energy Efficiency'!$B$1:$AS$21,COLUMN('Energy Efficiency'!AB$1)-1,0)</f>
        <v>4907258412530249</v>
      </c>
      <c r="AC16" s="240">
        <f>VLOOKUP($B16,'Product Output &amp; Intensity'!$B$1:$AT$21,COLUMN('Product Output &amp; Intensity'!AD$1)-1,0)*VLOOKUP($B16,'Energy Efficiency'!$B$1:$AS$21,COLUMN('Energy Efficiency'!AC$1)-1,0)</f>
        <v>4763684757811715</v>
      </c>
      <c r="AD16" s="240">
        <f>VLOOKUP($B16,'Product Output &amp; Intensity'!$B$1:$AT$21,COLUMN('Product Output &amp; Intensity'!AE$1)-1,0)*VLOOKUP($B16,'Energy Efficiency'!$B$1:$AS$21,COLUMN('Energy Efficiency'!AD$1)-1,0)</f>
        <v>4620252851130931</v>
      </c>
      <c r="AE16" s="240">
        <f>VLOOKUP($B16,'Product Output &amp; Intensity'!$B$1:$AT$21,COLUMN('Product Output &amp; Intensity'!AF$1)-1,0)*VLOOKUP($B16,'Energy Efficiency'!$B$1:$AS$21,COLUMN('Energy Efficiency'!AE$1)-1,0)</f>
        <v>4510989553342852</v>
      </c>
      <c r="AF16" s="240">
        <f>VLOOKUP($B16,'Product Output &amp; Intensity'!$B$1:$AT$21,COLUMN('Product Output &amp; Intensity'!AG$1)-1,0)*VLOOKUP($B16,'Energy Efficiency'!$B$1:$AS$21,COLUMN('Energy Efficiency'!AF$1)-1,0)</f>
        <v>4401833788548929</v>
      </c>
      <c r="AG16" s="240">
        <f>VLOOKUP($B16,'Product Output &amp; Intensity'!$B$1:$AT$21,COLUMN('Product Output &amp; Intensity'!AH$1)-1,0)*VLOOKUP($B16,'Energy Efficiency'!$B$1:$AS$21,COLUMN('Energy Efficiency'!AG$1)-1,0)</f>
        <v>4292785556749160.5</v>
      </c>
      <c r="AH16" s="240">
        <f>VLOOKUP($B16,'Product Output &amp; Intensity'!$B$1:$AT$21,COLUMN('Product Output &amp; Intensity'!AI$1)-1,0)*VLOOKUP($B16,'Energy Efficiency'!$B$1:$AS$21,COLUMN('Energy Efficiency'!AH$1)-1,0)</f>
        <v>4183844857943547</v>
      </c>
      <c r="AI16" s="240">
        <f>VLOOKUP($B16,'Product Output &amp; Intensity'!$B$1:$AT$21,COLUMN('Product Output &amp; Intensity'!AJ$1)-1,0)*VLOOKUP($B16,'Energy Efficiency'!$B$1:$AS$21,COLUMN('Energy Efficiency'!AI$1)-1,0)</f>
        <v>4075011692132088</v>
      </c>
      <c r="AJ16" s="240">
        <f>VLOOKUP($B16,'Product Output &amp; Intensity'!$B$1:$AT$21,COLUMN('Product Output &amp; Intensity'!AK$1)-1,0)*VLOOKUP($B16,'Energy Efficiency'!$B$1:$AS$21,COLUMN('Energy Efficiency'!AJ$1)-1,0)</f>
        <v>4009924903488174.5</v>
      </c>
      <c r="AK16" s="240">
        <f>VLOOKUP($B16,'Product Output &amp; Intensity'!$B$1:$AT$21,COLUMN('Product Output &amp; Intensity'!AL$1)-1,0)*VLOOKUP($B16,'Energy Efficiency'!$B$1:$AS$21,COLUMN('Energy Efficiency'!AK$1)-1,0)</f>
        <v>3944901657068079</v>
      </c>
      <c r="AL16" s="240">
        <f>VLOOKUP($B16,'Product Output &amp; Intensity'!$B$1:$AT$21,COLUMN('Product Output &amp; Intensity'!AM$1)-1,0)*VLOOKUP($B16,'Energy Efficiency'!$B$1:$AS$21,COLUMN('Energy Efficiency'!AL$1)-1,0)</f>
        <v>3879941952871803</v>
      </c>
      <c r="AM16" s="240">
        <f>VLOOKUP($B16,'Product Output &amp; Intensity'!$B$1:$AT$21,COLUMN('Product Output &amp; Intensity'!AN$1)-1,0)*VLOOKUP($B16,'Energy Efficiency'!$B$1:$AS$21,COLUMN('Energy Efficiency'!AM$1)-1,0)</f>
        <v>3815045790899345.5</v>
      </c>
      <c r="AN16" s="240">
        <f>VLOOKUP($B16,'Product Output &amp; Intensity'!$B$1:$AT$21,COLUMN('Product Output &amp; Intensity'!AO$1)-1,0)*VLOOKUP($B16,'Energy Efficiency'!$B$1:$AS$21,COLUMN('Energy Efficiency'!AN$1)-1,0)</f>
        <v>3750213171150706.5</v>
      </c>
      <c r="AO16" s="240">
        <f>VLOOKUP($B16,'Product Output &amp; Intensity'!$B$1:$AT$21,COLUMN('Product Output &amp; Intensity'!AP$1)-1,0)*VLOOKUP($B16,'Energy Efficiency'!$B$1:$AS$21,COLUMN('Energy Efficiency'!AO$1)-1,0)</f>
        <v>3719536995512390</v>
      </c>
      <c r="AP16" s="240">
        <f>VLOOKUP($B16,'Product Output &amp; Intensity'!$B$1:$AT$21,COLUMN('Product Output &amp; Intensity'!AQ$1)-1,0)*VLOOKUP($B16,'Energy Efficiency'!$B$1:$AS$21,COLUMN('Energy Efficiency'!AP$1)-1,0)</f>
        <v>3688889907421907.5</v>
      </c>
      <c r="AQ16" s="240">
        <f>VLOOKUP($B16,'Product Output &amp; Intensity'!$B$1:$AT$21,COLUMN('Product Output &amp; Intensity'!AR$1)-1,0)*VLOOKUP($B16,'Energy Efficiency'!$B$1:$AS$21,COLUMN('Energy Efficiency'!AQ$1)-1,0)</f>
        <v>3658271906879259.5</v>
      </c>
      <c r="AR16" s="240">
        <f>VLOOKUP($B16,'Product Output &amp; Intensity'!$B$1:$AT$21,COLUMN('Product Output &amp; Intensity'!AS$1)-1,0)*VLOOKUP($B16,'Energy Efficiency'!$B$1:$AS$21,COLUMN('Energy Efficiency'!AR$1)-1,0)</f>
        <v>3627682993884446</v>
      </c>
      <c r="AS16" s="240">
        <f>VLOOKUP($B16,'Product Output &amp; Intensity'!$B$1:$AT$21,COLUMN('Product Output &amp; Intensity'!AT$1)-1,0)*VLOOKUP($B16,'Energy Efficiency'!$B$1:$AS$21,COLUMN('Energy Efficiency'!AS$1)-1,0)</f>
        <v>3588016527504715.5</v>
      </c>
    </row>
    <row r="17" spans="1:45" x14ac:dyDescent="0.2">
      <c r="A17" s="179" t="s">
        <v>25</v>
      </c>
      <c r="B17" s="183" t="s">
        <v>367</v>
      </c>
      <c r="C17" s="183" t="s">
        <v>421</v>
      </c>
      <c r="D17" s="247">
        <f>VLOOKUP($B17,'Product Output &amp; Intensity'!$B$1:$AT$21,COLUMN('Product Output &amp; Intensity'!E$1)-1,0)*VLOOKUP($B17,'Energy Efficiency'!$B$1:$AS$21,COLUMN('Energy Efficiency'!D$1)-1,0)</f>
        <v>208610961002148.19</v>
      </c>
      <c r="E17" s="240">
        <f>VLOOKUP($B17,'Product Output &amp; Intensity'!$B$1:$AT$21,COLUMN('Product Output &amp; Intensity'!F$1)-1,0)*VLOOKUP($B17,'Energy Efficiency'!$B$1:$AS$21,COLUMN('Energy Efficiency'!E$1)-1,0)</f>
        <v>218127458962816.5</v>
      </c>
      <c r="F17" s="240">
        <f>VLOOKUP($B17,'Product Output &amp; Intensity'!$B$1:$AT$21,COLUMN('Product Output &amp; Intensity'!G$1)-1,0)*VLOOKUP($B17,'Energy Efficiency'!$B$1:$AS$21,COLUMN('Energy Efficiency'!F$1)-1,0)</f>
        <v>228833502399090.5</v>
      </c>
      <c r="G17" s="240">
        <f>VLOOKUP($B17,'Product Output &amp; Intensity'!$B$1:$AT$21,COLUMN('Product Output &amp; Intensity'!H$1)-1,0)*VLOOKUP($B17,'Energy Efficiency'!$B$1:$AS$21,COLUMN('Energy Efficiency'!G$1)-1,0)</f>
        <v>239475993807887.91</v>
      </c>
      <c r="H17" s="240">
        <f>VLOOKUP($B17,'Product Output &amp; Intensity'!$B$1:$AT$21,COLUMN('Product Output &amp; Intensity'!I$1)-1,0)*VLOOKUP($B17,'Energy Efficiency'!$B$1:$AS$21,COLUMN('Energy Efficiency'!H$1)-1,0)</f>
        <v>250054933189208.69</v>
      </c>
      <c r="I17" s="240">
        <f>VLOOKUP($B17,'Product Output &amp; Intensity'!$B$1:$AT$21,COLUMN('Product Output &amp; Intensity'!J$1)-1,0)*VLOOKUP($B17,'Energy Efficiency'!$B$1:$AS$21,COLUMN('Energy Efficiency'!I$1)-1,0)</f>
        <v>260570320543052.84</v>
      </c>
      <c r="J17" s="240">
        <f>VLOOKUP($B17,'Product Output &amp; Intensity'!$B$1:$AT$21,COLUMN('Product Output &amp; Intensity'!K$1)-1,0)*VLOOKUP($B17,'Energy Efficiency'!$B$1:$AS$21,COLUMN('Energy Efficiency'!J$1)-1,0)</f>
        <v>271022155869420.59</v>
      </c>
      <c r="K17" s="240">
        <f>VLOOKUP($B17,'Product Output &amp; Intensity'!$B$1:$AT$21,COLUMN('Product Output &amp; Intensity'!L$1)-1,0)*VLOOKUP($B17,'Energy Efficiency'!$B$1:$AS$21,COLUMN('Energy Efficiency'!K$1)-1,0)</f>
        <v>274822789901896.13</v>
      </c>
      <c r="L17" s="240">
        <f>VLOOKUP($B17,'Product Output &amp; Intensity'!$B$1:$AT$21,COLUMN('Product Output &amp; Intensity'!M$1)-1,0)*VLOOKUP($B17,'Energy Efficiency'!$B$1:$AS$21,COLUMN('Energy Efficiency'!L$1)-1,0)</f>
        <v>278599935347529.63</v>
      </c>
      <c r="M17" s="240">
        <f>VLOOKUP($B17,'Product Output &amp; Intensity'!$B$1:$AT$21,COLUMN('Product Output &amp; Intensity'!N$1)-1,0)*VLOOKUP($B17,'Energy Efficiency'!$B$1:$AS$21,COLUMN('Energy Efficiency'!M$1)-1,0)</f>
        <v>282353592206321.13</v>
      </c>
      <c r="N17" s="240">
        <f>VLOOKUP($B17,'Product Output &amp; Intensity'!$B$1:$AT$21,COLUMN('Product Output &amp; Intensity'!O$1)-1,0)*VLOOKUP($B17,'Energy Efficiency'!$B$1:$AS$21,COLUMN('Energy Efficiency'!N$1)-1,0)</f>
        <v>286083760478270.56</v>
      </c>
      <c r="O17" s="240">
        <f>VLOOKUP($B17,'Product Output &amp; Intensity'!$B$1:$AT$21,COLUMN('Product Output &amp; Intensity'!P$1)-1,0)*VLOOKUP($B17,'Energy Efficiency'!$B$1:$AS$21,COLUMN('Energy Efficiency'!O$1)-1,0)</f>
        <v>289790440163377.94</v>
      </c>
      <c r="P17" s="240">
        <f>VLOOKUP($B17,'Product Output &amp; Intensity'!$B$1:$AT$21,COLUMN('Product Output &amp; Intensity'!Q$1)-1,0)*VLOOKUP($B17,'Energy Efficiency'!$B$1:$AS$21,COLUMN('Energy Efficiency'!P$1)-1,0)</f>
        <v>288650181656052</v>
      </c>
      <c r="Q17" s="240">
        <f>VLOOKUP($B17,'Product Output &amp; Intensity'!$B$1:$AT$21,COLUMN('Product Output &amp; Intensity'!R$1)-1,0)*VLOOKUP($B17,'Energy Efficiency'!$B$1:$AS$21,COLUMN('Energy Efficiency'!Q$1)-1,0)</f>
        <v>287512063139668.81</v>
      </c>
      <c r="R17" s="240">
        <f>VLOOKUP($B17,'Product Output &amp; Intensity'!$B$1:$AT$21,COLUMN('Product Output &amp; Intensity'!S$1)-1,0)*VLOOKUP($B17,'Energy Efficiency'!$B$1:$AS$21,COLUMN('Energy Efficiency'!R$1)-1,0)</f>
        <v>286376084614228.31</v>
      </c>
      <c r="S17" s="240">
        <f>VLOOKUP($B17,'Product Output &amp; Intensity'!$B$1:$AT$21,COLUMN('Product Output &amp; Intensity'!T$1)-1,0)*VLOOKUP($B17,'Energy Efficiency'!$B$1:$AS$21,COLUMN('Energy Efficiency'!S$1)-1,0)</f>
        <v>285242246079730.63</v>
      </c>
      <c r="T17" s="240">
        <f>VLOOKUP($B17,'Product Output &amp; Intensity'!$B$1:$AT$21,COLUMN('Product Output &amp; Intensity'!U$1)-1,0)*VLOOKUP($B17,'Energy Efficiency'!$B$1:$AS$21,COLUMN('Energy Efficiency'!T$1)-1,0)</f>
        <v>284110547536175.75</v>
      </c>
      <c r="U17" s="240">
        <f>VLOOKUP($B17,'Product Output &amp; Intensity'!$B$1:$AT$21,COLUMN('Product Output &amp; Intensity'!V$1)-1,0)*VLOOKUP($B17,'Energy Efficiency'!$B$1:$AS$21,COLUMN('Energy Efficiency'!U$1)-1,0)</f>
        <v>281373836168978.44</v>
      </c>
      <c r="V17" s="240">
        <f>VLOOKUP($B17,'Product Output &amp; Intensity'!$B$1:$AT$21,COLUMN('Product Output &amp; Intensity'!W$1)-1,0)*VLOOKUP($B17,'Energy Efficiency'!$B$1:$AS$21,COLUMN('Energy Efficiency'!V$1)-1,0)</f>
        <v>278638886727657.31</v>
      </c>
      <c r="W17" s="240">
        <f>VLOOKUP($B17,'Product Output &amp; Intensity'!$B$1:$AT$21,COLUMN('Product Output &amp; Intensity'!X$1)-1,0)*VLOOKUP($B17,'Energy Efficiency'!$B$1:$AS$21,COLUMN('Energy Efficiency'!W$1)-1,0)</f>
        <v>275905699212212.38</v>
      </c>
      <c r="X17" s="240">
        <f>VLOOKUP($B17,'Product Output &amp; Intensity'!$B$1:$AT$21,COLUMN('Product Output &amp; Intensity'!Y$1)-1,0)*VLOOKUP($B17,'Energy Efficiency'!$B$1:$AS$21,COLUMN('Energy Efficiency'!X$1)-1,0)</f>
        <v>273174273622643.66</v>
      </c>
      <c r="Y17" s="240">
        <f>VLOOKUP($B17,'Product Output &amp; Intensity'!$B$1:$AT$21,COLUMN('Product Output &amp; Intensity'!Z$1)-1,0)*VLOOKUP($B17,'Energy Efficiency'!$B$1:$AS$21,COLUMN('Energy Efficiency'!Y$1)-1,0)</f>
        <v>270444609958951.09</v>
      </c>
      <c r="Z17" s="240">
        <f>VLOOKUP($B17,'Product Output &amp; Intensity'!$B$1:$AT$21,COLUMN('Product Output &amp; Intensity'!AA$1)-1,0)*VLOOKUP($B17,'Energy Efficiency'!$B$1:$AS$21,COLUMN('Energy Efficiency'!Z$1)-1,0)</f>
        <v>267716708221134.75</v>
      </c>
      <c r="AA17" s="240">
        <f>VLOOKUP($B17,'Product Output &amp; Intensity'!$B$1:$AT$21,COLUMN('Product Output &amp; Intensity'!AB$1)-1,0)*VLOOKUP($B17,'Energy Efficiency'!$B$1:$AS$21,COLUMN('Energy Efficiency'!AA$1)-1,0)</f>
        <v>264990568409194.59</v>
      </c>
      <c r="AB17" s="240">
        <f>VLOOKUP($B17,'Product Output &amp; Intensity'!$B$1:$AT$21,COLUMN('Product Output &amp; Intensity'!AC$1)-1,0)*VLOOKUP($B17,'Energy Efficiency'!$B$1:$AS$21,COLUMN('Energy Efficiency'!AB$1)-1,0)</f>
        <v>262266190523130.63</v>
      </c>
      <c r="AC17" s="240">
        <f>VLOOKUP($B17,'Product Output &amp; Intensity'!$B$1:$AT$21,COLUMN('Product Output &amp; Intensity'!AD$1)-1,0)*VLOOKUP($B17,'Energy Efficiency'!$B$1:$AS$21,COLUMN('Energy Efficiency'!AC$1)-1,0)</f>
        <v>259543574562942.88</v>
      </c>
      <c r="AD17" s="240">
        <f>VLOOKUP($B17,'Product Output &amp; Intensity'!$B$1:$AT$21,COLUMN('Product Output &amp; Intensity'!AE$1)-1,0)*VLOOKUP($B17,'Energy Efficiency'!$B$1:$AS$21,COLUMN('Energy Efficiency'!AD$1)-1,0)</f>
        <v>256822720528631.28</v>
      </c>
      <c r="AE17" s="240">
        <f>VLOOKUP($B17,'Product Output &amp; Intensity'!$B$1:$AT$21,COLUMN('Product Output &amp; Intensity'!AF$1)-1,0)*VLOOKUP($B17,'Energy Efficiency'!$B$1:$AS$21,COLUMN('Energy Efficiency'!AE$1)-1,0)</f>
        <v>252787029309210.44</v>
      </c>
      <c r="AF17" s="240">
        <f>VLOOKUP($B17,'Product Output &amp; Intensity'!$B$1:$AT$21,COLUMN('Product Output &amp; Intensity'!AG$1)-1,0)*VLOOKUP($B17,'Energy Efficiency'!$B$1:$AS$21,COLUMN('Energy Efficiency'!AF$1)-1,0)</f>
        <v>248753980978603.88</v>
      </c>
      <c r="AG17" s="240">
        <f>VLOOKUP($B17,'Product Output &amp; Intensity'!$B$1:$AT$21,COLUMN('Product Output &amp; Intensity'!AH$1)-1,0)*VLOOKUP($B17,'Energy Efficiency'!$B$1:$AS$21,COLUMN('Energy Efficiency'!AG$1)-1,0)</f>
        <v>244723575536811.63</v>
      </c>
      <c r="AH17" s="240">
        <f>VLOOKUP($B17,'Product Output &amp; Intensity'!$B$1:$AT$21,COLUMN('Product Output &amp; Intensity'!AI$1)-1,0)*VLOOKUP($B17,'Energy Efficiency'!$B$1:$AS$21,COLUMN('Energy Efficiency'!AH$1)-1,0)</f>
        <v>240695812983833.63</v>
      </c>
      <c r="AI17" s="240">
        <f>VLOOKUP($B17,'Product Output &amp; Intensity'!$B$1:$AT$21,COLUMN('Product Output &amp; Intensity'!AJ$1)-1,0)*VLOOKUP($B17,'Energy Efficiency'!$B$1:$AS$21,COLUMN('Energy Efficiency'!AI$1)-1,0)</f>
        <v>236670693319669.94</v>
      </c>
      <c r="AJ17" s="240">
        <f>VLOOKUP($B17,'Product Output &amp; Intensity'!$B$1:$AT$21,COLUMN('Product Output &amp; Intensity'!AK$1)-1,0)*VLOOKUP($B17,'Energy Efficiency'!$B$1:$AS$21,COLUMN('Energy Efficiency'!AJ$1)-1,0)</f>
        <v>233086348778867.28</v>
      </c>
      <c r="AK17" s="240">
        <f>VLOOKUP($B17,'Product Output &amp; Intensity'!$B$1:$AT$21,COLUMN('Product Output &amp; Intensity'!AL$1)-1,0)*VLOOKUP($B17,'Energy Efficiency'!$B$1:$AS$21,COLUMN('Energy Efficiency'!AK$1)-1,0)</f>
        <v>229504353472566.22</v>
      </c>
      <c r="AL17" s="240">
        <f>VLOOKUP($B17,'Product Output &amp; Intensity'!$B$1:$AT$21,COLUMN('Product Output &amp; Intensity'!AM$1)-1,0)*VLOOKUP($B17,'Energy Efficiency'!$B$1:$AS$21,COLUMN('Energy Efficiency'!AL$1)-1,0)</f>
        <v>225924707400766.75</v>
      </c>
      <c r="AM17" s="240">
        <f>VLOOKUP($B17,'Product Output &amp; Intensity'!$B$1:$AT$21,COLUMN('Product Output &amp; Intensity'!AN$1)-1,0)*VLOOKUP($B17,'Energy Efficiency'!$B$1:$AS$21,COLUMN('Energy Efficiency'!AM$1)-1,0)</f>
        <v>222347410563468.88</v>
      </c>
      <c r="AN17" s="240">
        <f>VLOOKUP($B17,'Product Output &amp; Intensity'!$B$1:$AT$21,COLUMN('Product Output &amp; Intensity'!AO$1)-1,0)*VLOOKUP($B17,'Energy Efficiency'!$B$1:$AS$21,COLUMN('Energy Efficiency'!AN$1)-1,0)</f>
        <v>218772462960672.56</v>
      </c>
      <c r="AO17" s="240">
        <f>VLOOKUP($B17,'Product Output &amp; Intensity'!$B$1:$AT$21,COLUMN('Product Output &amp; Intensity'!AP$1)-1,0)*VLOOKUP($B17,'Energy Efficiency'!$B$1:$AS$21,COLUMN('Energy Efficiency'!AO$1)-1,0)</f>
        <v>214325068394847.88</v>
      </c>
      <c r="AP17" s="240">
        <f>VLOOKUP($B17,'Product Output &amp; Intensity'!$B$1:$AT$21,COLUMN('Product Output &amp; Intensity'!AQ$1)-1,0)*VLOOKUP($B17,'Energy Efficiency'!$B$1:$AS$21,COLUMN('Energy Efficiency'!AP$1)-1,0)</f>
        <v>209880610372150.19</v>
      </c>
      <c r="AQ17" s="240">
        <f>VLOOKUP($B17,'Product Output &amp; Intensity'!$B$1:$AT$21,COLUMN('Product Output &amp; Intensity'!AR$1)-1,0)*VLOOKUP($B17,'Energy Efficiency'!$B$1:$AS$21,COLUMN('Energy Efficiency'!AQ$1)-1,0)</f>
        <v>205439088892579.47</v>
      </c>
      <c r="AR17" s="240">
        <f>VLOOKUP($B17,'Product Output &amp; Intensity'!$B$1:$AT$21,COLUMN('Product Output &amp; Intensity'!AS$1)-1,0)*VLOOKUP($B17,'Energy Efficiency'!$B$1:$AS$21,COLUMN('Energy Efficiency'!AR$1)-1,0)</f>
        <v>201000503956135.75</v>
      </c>
      <c r="AS17" s="240">
        <f>VLOOKUP($B17,'Product Output &amp; Intensity'!$B$1:$AT$21,COLUMN('Product Output &amp; Intensity'!AT$1)-1,0)*VLOOKUP($B17,'Energy Efficiency'!$B$1:$AS$21,COLUMN('Energy Efficiency'!AS$1)-1,0)</f>
        <v>196234494461033</v>
      </c>
    </row>
    <row r="18" spans="1:45" x14ac:dyDescent="0.2">
      <c r="A18" s="180" t="s">
        <v>26</v>
      </c>
      <c r="B18" s="183" t="s">
        <v>511</v>
      </c>
      <c r="C18" s="183" t="s">
        <v>421</v>
      </c>
      <c r="D18" s="247">
        <f>VLOOKUP($B18,'Product Output &amp; Intensity'!$B$1:$AT$21,COLUMN('Product Output &amp; Intensity'!E$1)-1,0)*VLOOKUP($B18,'Energy Efficiency'!$B$1:$AS$21,COLUMN('Energy Efficiency'!D$1)-1,0)</f>
        <v>1.7914064031033718E+16</v>
      </c>
      <c r="E18" s="240">
        <f>VLOOKUP($B18,'Product Output &amp; Intensity'!$B$1:$AT$21,COLUMN('Product Output &amp; Intensity'!F$1)-1,0)*VLOOKUP($B18,'Energy Efficiency'!$B$1:$AS$21,COLUMN('Energy Efficiency'!E$1)-1,0)</f>
        <v>1.8431023165724312E+16</v>
      </c>
      <c r="F18" s="240">
        <f>VLOOKUP($B18,'Product Output &amp; Intensity'!$B$1:$AT$21,COLUMN('Product Output &amp; Intensity'!G$1)-1,0)*VLOOKUP($B18,'Energy Efficiency'!$B$1:$AS$21,COLUMN('Energy Efficiency'!F$1)-1,0)</f>
        <v>1.9049596446872692E+16</v>
      </c>
      <c r="G18" s="240">
        <f>VLOOKUP($B18,'Product Output &amp; Intensity'!$B$1:$AT$21,COLUMN('Product Output &amp; Intensity'!H$1)-1,0)*VLOOKUP($B18,'Energy Efficiency'!$B$1:$AS$21,COLUMN('Energy Efficiency'!G$1)-1,0)</f>
        <v>1.9664114363824612E+16</v>
      </c>
      <c r="H18" s="240">
        <f>VLOOKUP($B18,'Product Output &amp; Intensity'!$B$1:$AT$21,COLUMN('Product Output &amp; Intensity'!I$1)-1,0)*VLOOKUP($B18,'Energy Efficiency'!$B$1:$AS$21,COLUMN('Energy Efficiency'!H$1)-1,0)</f>
        <v>2.0274576916580068E+16</v>
      </c>
      <c r="I18" s="240">
        <f>VLOOKUP($B18,'Product Output &amp; Intensity'!$B$1:$AT$21,COLUMN('Product Output &amp; Intensity'!J$1)-1,0)*VLOOKUP($B18,'Energy Efficiency'!$B$1:$AS$21,COLUMN('Energy Efficiency'!I$1)-1,0)</f>
        <v>2.0880984105139064E+16</v>
      </c>
      <c r="J18" s="240">
        <f>VLOOKUP($B18,'Product Output &amp; Intensity'!$B$1:$AT$21,COLUMN('Product Output &amp; Intensity'!K$1)-1,0)*VLOOKUP($B18,'Energy Efficiency'!$B$1:$AS$21,COLUMN('Energy Efficiency'!J$1)-1,0)</f>
        <v>2.14833359295016E+16</v>
      </c>
      <c r="K18" s="240">
        <f>VLOOKUP($B18,'Product Output &amp; Intensity'!$B$1:$AT$21,COLUMN('Product Output &amp; Intensity'!L$1)-1,0)*VLOOKUP($B18,'Energy Efficiency'!$B$1:$AS$21,COLUMN('Energy Efficiency'!K$1)-1,0)</f>
        <v>2.1899253313096748E+16</v>
      </c>
      <c r="L18" s="240">
        <f>VLOOKUP($B18,'Product Output &amp; Intensity'!$B$1:$AT$21,COLUMN('Product Output &amp; Intensity'!M$1)-1,0)*VLOOKUP($B18,'Energy Efficiency'!$B$1:$AS$21,COLUMN('Energy Efficiency'!L$1)-1,0)</f>
        <v>2.231249721488734E+16</v>
      </c>
      <c r="M18" s="240">
        <f>VLOOKUP($B18,'Product Output &amp; Intensity'!$B$1:$AT$21,COLUMN('Product Output &amp; Intensity'!N$1)-1,0)*VLOOKUP($B18,'Energy Efficiency'!$B$1:$AS$21,COLUMN('Energy Efficiency'!M$1)-1,0)</f>
        <v>2.2723067634873372E+16</v>
      </c>
      <c r="N18" s="240">
        <f>VLOOKUP($B18,'Product Output &amp; Intensity'!$B$1:$AT$21,COLUMN('Product Output &amp; Intensity'!O$1)-1,0)*VLOOKUP($B18,'Energy Efficiency'!$B$1:$AS$21,COLUMN('Energy Efficiency'!N$1)-1,0)</f>
        <v>2.313096457305484E+16</v>
      </c>
      <c r="O18" s="240">
        <f>VLOOKUP($B18,'Product Output &amp; Intensity'!$B$1:$AT$21,COLUMN('Product Output &amp; Intensity'!P$1)-1,0)*VLOOKUP($B18,'Energy Efficiency'!$B$1:$AS$21,COLUMN('Energy Efficiency'!O$1)-1,0)</f>
        <v>2.3536188029431752E+16</v>
      </c>
      <c r="P18" s="240">
        <f>VLOOKUP($B18,'Product Output &amp; Intensity'!$B$1:$AT$21,COLUMN('Product Output &amp; Intensity'!Q$1)-1,0)*VLOOKUP($B18,'Energy Efficiency'!$B$1:$AS$21,COLUMN('Energy Efficiency'!P$1)-1,0)</f>
        <v>2.3508529646184592E+16</v>
      </c>
      <c r="Q18" s="240">
        <f>VLOOKUP($B18,'Product Output &amp; Intensity'!$B$1:$AT$21,COLUMN('Product Output &amp; Intensity'!R$1)-1,0)*VLOOKUP($B18,'Energy Efficiency'!$B$1:$AS$21,COLUMN('Energy Efficiency'!Q$1)-1,0)</f>
        <v>2.34806964226835E+16</v>
      </c>
      <c r="R18" s="240">
        <f>VLOOKUP($B18,'Product Output &amp; Intensity'!$B$1:$AT$21,COLUMN('Product Output &amp; Intensity'!S$1)-1,0)*VLOOKUP($B18,'Energy Efficiency'!$B$1:$AS$21,COLUMN('Energy Efficiency'!R$1)-1,0)</f>
        <v>2.3452688358928476E+16</v>
      </c>
      <c r="S18" s="240">
        <f>VLOOKUP($B18,'Product Output &amp; Intensity'!$B$1:$AT$21,COLUMN('Product Output &amp; Intensity'!T$1)-1,0)*VLOOKUP($B18,'Energy Efficiency'!$B$1:$AS$21,COLUMN('Energy Efficiency'!S$1)-1,0)</f>
        <v>2.342450545491952E+16</v>
      </c>
      <c r="T18" s="240">
        <f>VLOOKUP($B18,'Product Output &amp; Intensity'!$B$1:$AT$21,COLUMN('Product Output &amp; Intensity'!U$1)-1,0)*VLOOKUP($B18,'Energy Efficiency'!$B$1:$AS$21,COLUMN('Energy Efficiency'!T$1)-1,0)</f>
        <v>2.3396147710656632E+16</v>
      </c>
      <c r="U18" s="240">
        <f>VLOOKUP($B18,'Product Output &amp; Intensity'!$B$1:$AT$21,COLUMN('Product Output &amp; Intensity'!V$1)-1,0)*VLOOKUP($B18,'Energy Efficiency'!$B$1:$AS$21,COLUMN('Energy Efficiency'!U$1)-1,0)</f>
        <v>2.31190941799298E+16</v>
      </c>
      <c r="V18" s="240">
        <f>VLOOKUP($B18,'Product Output &amp; Intensity'!$B$1:$AT$21,COLUMN('Product Output &amp; Intensity'!W$1)-1,0)*VLOOKUP($B18,'Energy Efficiency'!$B$1:$AS$21,COLUMN('Energy Efficiency'!V$1)-1,0)</f>
        <v>2.284230613740394E+16</v>
      </c>
      <c r="W18" s="240">
        <f>VLOOKUP($B18,'Product Output &amp; Intensity'!$B$1:$AT$21,COLUMN('Product Output &amp; Intensity'!X$1)-1,0)*VLOOKUP($B18,'Energy Efficiency'!$B$1:$AS$21,COLUMN('Energy Efficiency'!W$1)-1,0)</f>
        <v>2.2565783583079052E+16</v>
      </c>
      <c r="X18" s="240">
        <f>VLOOKUP($B18,'Product Output &amp; Intensity'!$B$1:$AT$21,COLUMN('Product Output &amp; Intensity'!Y$1)-1,0)*VLOOKUP($B18,'Energy Efficiency'!$B$1:$AS$21,COLUMN('Energy Efficiency'!X$1)-1,0)</f>
        <v>2.2289526516955136E+16</v>
      </c>
      <c r="Y18" s="240">
        <f>VLOOKUP($B18,'Product Output &amp; Intensity'!$B$1:$AT$21,COLUMN('Product Output &amp; Intensity'!Z$1)-1,0)*VLOOKUP($B18,'Energy Efficiency'!$B$1:$AS$21,COLUMN('Energy Efficiency'!Y$1)-1,0)</f>
        <v>2.2013534939032192E+16</v>
      </c>
      <c r="Z18" s="240">
        <f>VLOOKUP($B18,'Product Output &amp; Intensity'!$B$1:$AT$21,COLUMN('Product Output &amp; Intensity'!AA$1)-1,0)*VLOOKUP($B18,'Energy Efficiency'!$B$1:$AS$21,COLUMN('Energy Efficiency'!Z$1)-1,0)</f>
        <v>2.150620357998728E+16</v>
      </c>
      <c r="AA18" s="240">
        <f>VLOOKUP($B18,'Product Output &amp; Intensity'!$B$1:$AT$21,COLUMN('Product Output &amp; Intensity'!AB$1)-1,0)*VLOOKUP($B18,'Energy Efficiency'!$B$1:$AS$21,COLUMN('Energy Efficiency'!AA$1)-1,0)</f>
        <v>2.0999370011319192E+16</v>
      </c>
      <c r="AB18" s="240">
        <f>VLOOKUP($B18,'Product Output &amp; Intensity'!$B$1:$AT$21,COLUMN('Product Output &amp; Intensity'!AC$1)-1,0)*VLOOKUP($B18,'Energy Efficiency'!$B$1:$AS$21,COLUMN('Energy Efficiency'!AB$1)-1,0)</f>
        <v>2.0493034233027924E+16</v>
      </c>
      <c r="AC18" s="240">
        <f>VLOOKUP($B18,'Product Output &amp; Intensity'!$B$1:$AT$21,COLUMN('Product Output &amp; Intensity'!AD$1)-1,0)*VLOOKUP($B18,'Energy Efficiency'!$B$1:$AS$21,COLUMN('Energy Efficiency'!AC$1)-1,0)</f>
        <v>1.998719624511348E+16</v>
      </c>
      <c r="AD18" s="240">
        <f>VLOOKUP($B18,'Product Output &amp; Intensity'!$B$1:$AT$21,COLUMN('Product Output &amp; Intensity'!AE$1)-1,0)*VLOOKUP($B18,'Energy Efficiency'!$B$1:$AS$21,COLUMN('Energy Efficiency'!AD$1)-1,0)</f>
        <v>1.9481856047575856E+16</v>
      </c>
      <c r="AE18" s="240">
        <f>VLOOKUP($B18,'Product Output &amp; Intensity'!$B$1:$AT$21,COLUMN('Product Output &amp; Intensity'!AF$1)-1,0)*VLOOKUP($B18,'Energy Efficiency'!$B$1:$AS$21,COLUMN('Energy Efficiency'!AE$1)-1,0)</f>
        <v>1.897701364041506E+16</v>
      </c>
      <c r="AF18" s="240">
        <f>VLOOKUP($B18,'Product Output &amp; Intensity'!$B$1:$AT$21,COLUMN('Product Output &amp; Intensity'!AG$1)-1,0)*VLOOKUP($B18,'Energy Efficiency'!$B$1:$AS$21,COLUMN('Energy Efficiency'!AF$1)-1,0)</f>
        <v>1.847266902363108E+16</v>
      </c>
      <c r="AG18" s="240">
        <f>VLOOKUP($B18,'Product Output &amp; Intensity'!$B$1:$AT$21,COLUMN('Product Output &amp; Intensity'!AH$1)-1,0)*VLOOKUP($B18,'Energy Efficiency'!$B$1:$AS$21,COLUMN('Energy Efficiency'!AG$1)-1,0)</f>
        <v>1.7968822197223926E+16</v>
      </c>
      <c r="AH18" s="240">
        <f>VLOOKUP($B18,'Product Output &amp; Intensity'!$B$1:$AT$21,COLUMN('Product Output &amp; Intensity'!AI$1)-1,0)*VLOOKUP($B18,'Energy Efficiency'!$B$1:$AS$21,COLUMN('Energy Efficiency'!AH$1)-1,0)</f>
        <v>1.7465473161193594E+16</v>
      </c>
      <c r="AI18" s="240">
        <f>VLOOKUP($B18,'Product Output &amp; Intensity'!$B$1:$AT$21,COLUMN('Product Output &amp; Intensity'!AJ$1)-1,0)*VLOOKUP($B18,'Energy Efficiency'!$B$1:$AS$21,COLUMN('Energy Efficiency'!AI$1)-1,0)</f>
        <v>1.6962621915540084E+16</v>
      </c>
      <c r="AJ18" s="240">
        <f>VLOOKUP($B18,'Product Output &amp; Intensity'!$B$1:$AT$21,COLUMN('Product Output &amp; Intensity'!AK$1)-1,0)*VLOOKUP($B18,'Energy Efficiency'!$B$1:$AS$21,COLUMN('Energy Efficiency'!AJ$1)-1,0)</f>
        <v>1.652610953410445E+16</v>
      </c>
      <c r="AK18" s="240">
        <f>VLOOKUP($B18,'Product Output &amp; Intensity'!$B$1:$AT$21,COLUMN('Product Output &amp; Intensity'!AL$1)-1,0)*VLOOKUP($B18,'Energy Efficiency'!$B$1:$AS$21,COLUMN('Energy Efficiency'!AK$1)-1,0)</f>
        <v>1.6090028570995396E+16</v>
      </c>
      <c r="AL18" s="240">
        <f>VLOOKUP($B18,'Product Output &amp; Intensity'!$B$1:$AT$21,COLUMN('Product Output &amp; Intensity'!AM$1)-1,0)*VLOOKUP($B18,'Energy Efficiency'!$B$1:$AS$21,COLUMN('Energy Efficiency'!AL$1)-1,0)</f>
        <v>1.5654379026212922E+16</v>
      </c>
      <c r="AM18" s="240">
        <f>VLOOKUP($B18,'Product Output &amp; Intensity'!$B$1:$AT$21,COLUMN('Product Output &amp; Intensity'!AN$1)-1,0)*VLOOKUP($B18,'Energy Efficiency'!$B$1:$AS$21,COLUMN('Energy Efficiency'!AM$1)-1,0)</f>
        <v>1.5219160899757026E+16</v>
      </c>
      <c r="AN18" s="240">
        <f>VLOOKUP($B18,'Product Output &amp; Intensity'!$B$1:$AT$21,COLUMN('Product Output &amp; Intensity'!AO$1)-1,0)*VLOOKUP($B18,'Energy Efficiency'!$B$1:$AS$21,COLUMN('Energy Efficiency'!AN$1)-1,0)</f>
        <v>1.478437419162771E+16</v>
      </c>
      <c r="AO18" s="240">
        <f>VLOOKUP($B18,'Product Output &amp; Intensity'!$B$1:$AT$21,COLUMN('Product Output &amp; Intensity'!AP$1)-1,0)*VLOOKUP($B18,'Energy Efficiency'!$B$1:$AS$21,COLUMN('Energy Efficiency'!AO$1)-1,0)</f>
        <v>1.432857350458399E+16</v>
      </c>
      <c r="AP18" s="240">
        <f>VLOOKUP($B18,'Product Output &amp; Intensity'!$B$1:$AT$21,COLUMN('Product Output &amp; Intensity'!AQ$1)-1,0)*VLOOKUP($B18,'Energy Efficiency'!$B$1:$AS$21,COLUMN('Energy Efficiency'!AP$1)-1,0)</f>
        <v>1.3873225908830206E+16</v>
      </c>
      <c r="AQ18" s="240">
        <f>VLOOKUP($B18,'Product Output &amp; Intensity'!$B$1:$AT$21,COLUMN('Product Output &amp; Intensity'!AR$1)-1,0)*VLOOKUP($B18,'Energy Efficiency'!$B$1:$AS$21,COLUMN('Energy Efficiency'!AQ$1)-1,0)</f>
        <v>1.3418331404366358E+16</v>
      </c>
      <c r="AR18" s="240">
        <f>VLOOKUP($B18,'Product Output &amp; Intensity'!$B$1:$AT$21,COLUMN('Product Output &amp; Intensity'!AS$1)-1,0)*VLOOKUP($B18,'Energy Efficiency'!$B$1:$AS$21,COLUMN('Energy Efficiency'!AR$1)-1,0)</f>
        <v>1.2963889991192446E+16</v>
      </c>
      <c r="AS18" s="240">
        <f>VLOOKUP($B18,'Product Output &amp; Intensity'!$B$1:$AT$21,COLUMN('Product Output &amp; Intensity'!AT$1)-1,0)*VLOOKUP($B18,'Energy Efficiency'!$B$1:$AS$21,COLUMN('Energy Efficiency'!AS$1)-1,0)</f>
        <v>1.2478231032170972E+16</v>
      </c>
    </row>
    <row r="19" spans="1:45" x14ac:dyDescent="0.2">
      <c r="A19" s="179" t="s">
        <v>27</v>
      </c>
      <c r="B19" s="183" t="s">
        <v>368</v>
      </c>
      <c r="C19" s="183" t="s">
        <v>421</v>
      </c>
      <c r="D19" s="247">
        <f>VLOOKUP($B19,'Product Output &amp; Intensity'!$B$1:$AT$21,COLUMN('Product Output &amp; Intensity'!E$1)-1,0)*VLOOKUP($B19,'Energy Efficiency'!$B$1:$AS$21,COLUMN('Energy Efficiency'!D$1)-1,0)</f>
        <v>3230122466722230.5</v>
      </c>
      <c r="E19" s="240">
        <f>VLOOKUP($B19,'Product Output &amp; Intensity'!$B$1:$AT$21,COLUMN('Product Output &amp; Intensity'!F$1)-1,0)*VLOOKUP($B19,'Energy Efficiency'!$B$1:$AS$21,COLUMN('Energy Efficiency'!E$1)-1,0)</f>
        <v>3345258354845101.5</v>
      </c>
      <c r="F19" s="240">
        <f>VLOOKUP($B19,'Product Output &amp; Intensity'!$B$1:$AT$21,COLUMN('Product Output &amp; Intensity'!G$1)-1,0)*VLOOKUP($B19,'Energy Efficiency'!$B$1:$AS$21,COLUMN('Energy Efficiency'!F$1)-1,0)</f>
        <v>3567635076095239</v>
      </c>
      <c r="G19" s="240">
        <f>VLOOKUP($B19,'Product Output &amp; Intensity'!$B$1:$AT$21,COLUMN('Product Output &amp; Intensity'!H$1)-1,0)*VLOOKUP($B19,'Energy Efficiency'!$B$1:$AS$21,COLUMN('Energy Efficiency'!G$1)-1,0)</f>
        <v>3788613126354516</v>
      </c>
      <c r="H19" s="240">
        <f>VLOOKUP($B19,'Product Output &amp; Intensity'!$B$1:$AT$21,COLUMN('Product Output &amp; Intensity'!I$1)-1,0)*VLOOKUP($B19,'Energy Efficiency'!$B$1:$AS$21,COLUMN('Energy Efficiency'!H$1)-1,0)</f>
        <v>4008192505622932</v>
      </c>
      <c r="I19" s="240">
        <f>VLOOKUP($B19,'Product Output &amp; Intensity'!$B$1:$AT$21,COLUMN('Product Output &amp; Intensity'!J$1)-1,0)*VLOOKUP($B19,'Energy Efficiency'!$B$1:$AS$21,COLUMN('Energy Efficiency'!I$1)-1,0)</f>
        <v>4226373213900487.5</v>
      </c>
      <c r="J19" s="240">
        <f>VLOOKUP($B19,'Product Output &amp; Intensity'!$B$1:$AT$21,COLUMN('Product Output &amp; Intensity'!K$1)-1,0)*VLOOKUP($B19,'Energy Efficiency'!$B$1:$AS$21,COLUMN('Energy Efficiency'!J$1)-1,0)</f>
        <v>4443155251187184</v>
      </c>
      <c r="K19" s="240">
        <f>VLOOKUP($B19,'Product Output &amp; Intensity'!$B$1:$AT$21,COLUMN('Product Output &amp; Intensity'!L$1)-1,0)*VLOOKUP($B19,'Energy Efficiency'!$B$1:$AS$21,COLUMN('Energy Efficiency'!K$1)-1,0)</f>
        <v>4661111566141021</v>
      </c>
      <c r="L19" s="240">
        <f>VLOOKUP($B19,'Product Output &amp; Intensity'!$B$1:$AT$21,COLUMN('Product Output &amp; Intensity'!M$1)-1,0)*VLOOKUP($B19,'Energy Efficiency'!$B$1:$AS$21,COLUMN('Energy Efficiency'!L$1)-1,0)</f>
        <v>4877774034285712</v>
      </c>
      <c r="M19" s="240">
        <f>VLOOKUP($B19,'Product Output &amp; Intensity'!$B$1:$AT$21,COLUMN('Product Output &amp; Intensity'!N$1)-1,0)*VLOOKUP($B19,'Energy Efficiency'!$B$1:$AS$21,COLUMN('Energy Efficiency'!M$1)-1,0)</f>
        <v>5093142655621257</v>
      </c>
      <c r="N19" s="240">
        <f>VLOOKUP($B19,'Product Output &amp; Intensity'!$B$1:$AT$21,COLUMN('Product Output &amp; Intensity'!O$1)-1,0)*VLOOKUP($B19,'Energy Efficiency'!$B$1:$AS$21,COLUMN('Energy Efficiency'!N$1)-1,0)</f>
        <v>5307217430147657</v>
      </c>
      <c r="O19" s="240">
        <f>VLOOKUP($B19,'Product Output &amp; Intensity'!$B$1:$AT$21,COLUMN('Product Output &amp; Intensity'!P$1)-1,0)*VLOOKUP($B19,'Energy Efficiency'!$B$1:$AS$21,COLUMN('Energy Efficiency'!O$1)-1,0)</f>
        <v>5519998357864910</v>
      </c>
      <c r="P19" s="240">
        <f>VLOOKUP($B19,'Product Output &amp; Intensity'!$B$1:$AT$21,COLUMN('Product Output &amp; Intensity'!Q$1)-1,0)*VLOOKUP($B19,'Energy Efficiency'!$B$1:$AS$21,COLUMN('Energy Efficiency'!P$1)-1,0)</f>
        <v>5627994059070783</v>
      </c>
      <c r="Q19" s="240">
        <f>VLOOKUP($B19,'Product Output &amp; Intensity'!$B$1:$AT$21,COLUMN('Product Output &amp; Intensity'!R$1)-1,0)*VLOOKUP($B19,'Energy Efficiency'!$B$1:$AS$21,COLUMN('Energy Efficiency'!Q$1)-1,0)</f>
        <v>5735351893799746</v>
      </c>
      <c r="R19" s="240">
        <f>VLOOKUP($B19,'Product Output &amp; Intensity'!$B$1:$AT$21,COLUMN('Product Output &amp; Intensity'!S$1)-1,0)*VLOOKUP($B19,'Energy Efficiency'!$B$1:$AS$21,COLUMN('Energy Efficiency'!R$1)-1,0)</f>
        <v>5842071862051802</v>
      </c>
      <c r="S19" s="240">
        <f>VLOOKUP($B19,'Product Output &amp; Intensity'!$B$1:$AT$21,COLUMN('Product Output &amp; Intensity'!T$1)-1,0)*VLOOKUP($B19,'Energy Efficiency'!$B$1:$AS$21,COLUMN('Energy Efficiency'!S$1)-1,0)</f>
        <v>5948153963826948</v>
      </c>
      <c r="T19" s="240">
        <f>VLOOKUP($B19,'Product Output &amp; Intensity'!$B$1:$AT$21,COLUMN('Product Output &amp; Intensity'!U$1)-1,0)*VLOOKUP($B19,'Energy Efficiency'!$B$1:$AS$21,COLUMN('Energy Efficiency'!T$1)-1,0)</f>
        <v>6053598199125184</v>
      </c>
      <c r="U19" s="240">
        <f>VLOOKUP($B19,'Product Output &amp; Intensity'!$B$1:$AT$21,COLUMN('Product Output &amp; Intensity'!V$1)-1,0)*VLOOKUP($B19,'Energy Efficiency'!$B$1:$AS$21,COLUMN('Energy Efficiency'!U$1)-1,0)</f>
        <v>6085146093740054</v>
      </c>
      <c r="V19" s="240">
        <f>VLOOKUP($B19,'Product Output &amp; Intensity'!$B$1:$AT$21,COLUMN('Product Output &amp; Intensity'!W$1)-1,0)*VLOOKUP($B19,'Energy Efficiency'!$B$1:$AS$21,COLUMN('Energy Efficiency'!V$1)-1,0)</f>
        <v>6116659396365214</v>
      </c>
      <c r="W19" s="240">
        <f>VLOOKUP($B19,'Product Output &amp; Intensity'!$B$1:$AT$21,COLUMN('Product Output &amp; Intensity'!X$1)-1,0)*VLOOKUP($B19,'Energy Efficiency'!$B$1:$AS$21,COLUMN('Energy Efficiency'!W$1)-1,0)</f>
        <v>6148138107000665</v>
      </c>
      <c r="X19" s="240">
        <f>VLOOKUP($B19,'Product Output &amp; Intensity'!$B$1:$AT$21,COLUMN('Product Output &amp; Intensity'!Y$1)-1,0)*VLOOKUP($B19,'Energy Efficiency'!$B$1:$AS$21,COLUMN('Energy Efficiency'!X$1)-1,0)</f>
        <v>6179582225646407</v>
      </c>
      <c r="Y19" s="240">
        <f>VLOOKUP($B19,'Product Output &amp; Intensity'!$B$1:$AT$21,COLUMN('Product Output &amp; Intensity'!Z$1)-1,0)*VLOOKUP($B19,'Energy Efficiency'!$B$1:$AS$21,COLUMN('Energy Efficiency'!Y$1)-1,0)</f>
        <v>6210991752302439</v>
      </c>
      <c r="Z19" s="240">
        <f>VLOOKUP($B19,'Product Output &amp; Intensity'!$B$1:$AT$21,COLUMN('Product Output &amp; Intensity'!AA$1)-1,0)*VLOOKUP($B19,'Energy Efficiency'!$B$1:$AS$21,COLUMN('Energy Efficiency'!Z$1)-1,0)</f>
        <v>6190634366358524</v>
      </c>
      <c r="AA19" s="240">
        <f>VLOOKUP($B19,'Product Output &amp; Intensity'!$B$1:$AT$21,COLUMN('Product Output &amp; Intensity'!AB$1)-1,0)*VLOOKUP($B19,'Energy Efficiency'!$B$1:$AS$21,COLUMN('Energy Efficiency'!AA$1)-1,0)</f>
        <v>6170294276409463</v>
      </c>
      <c r="AB19" s="240">
        <f>VLOOKUP($B19,'Product Output &amp; Intensity'!$B$1:$AT$21,COLUMN('Product Output &amp; Intensity'!AC$1)-1,0)*VLOOKUP($B19,'Energy Efficiency'!$B$1:$AS$21,COLUMN('Energy Efficiency'!AB$1)-1,0)</f>
        <v>6149971482455257</v>
      </c>
      <c r="AC19" s="240">
        <f>VLOOKUP($B19,'Product Output &amp; Intensity'!$B$1:$AT$21,COLUMN('Product Output &amp; Intensity'!AD$1)-1,0)*VLOOKUP($B19,'Energy Efficiency'!$B$1:$AS$21,COLUMN('Energy Efficiency'!AC$1)-1,0)</f>
        <v>6129665984495906</v>
      </c>
      <c r="AD19" s="240">
        <f>VLOOKUP($B19,'Product Output &amp; Intensity'!$B$1:$AT$21,COLUMN('Product Output &amp; Intensity'!AE$1)-1,0)*VLOOKUP($B19,'Energy Efficiency'!$B$1:$AS$21,COLUMN('Energy Efficiency'!AD$1)-1,0)</f>
        <v>6109377782531409</v>
      </c>
      <c r="AE19" s="240">
        <f>VLOOKUP($B19,'Product Output &amp; Intensity'!$B$1:$AT$21,COLUMN('Product Output &amp; Intensity'!AF$1)-1,0)*VLOOKUP($B19,'Energy Efficiency'!$B$1:$AS$21,COLUMN('Energy Efficiency'!AE$1)-1,0)</f>
        <v>6020303409029995</v>
      </c>
      <c r="AF19" s="240">
        <f>VLOOKUP($B19,'Product Output &amp; Intensity'!$B$1:$AT$21,COLUMN('Product Output &amp; Intensity'!AG$1)-1,0)*VLOOKUP($B19,'Energy Efficiency'!$B$1:$AS$21,COLUMN('Energy Efficiency'!AF$1)-1,0)</f>
        <v>5931315515502855</v>
      </c>
      <c r="AG19" s="240">
        <f>VLOOKUP($B19,'Product Output &amp; Intensity'!$B$1:$AT$21,COLUMN('Product Output &amp; Intensity'!AH$1)-1,0)*VLOOKUP($B19,'Energy Efficiency'!$B$1:$AS$21,COLUMN('Energy Efficiency'!AG$1)-1,0)</f>
        <v>5842414101949988</v>
      </c>
      <c r="AH19" s="240">
        <f>VLOOKUP($B19,'Product Output &amp; Intensity'!$B$1:$AT$21,COLUMN('Product Output &amp; Intensity'!AI$1)-1,0)*VLOOKUP($B19,'Energy Efficiency'!$B$1:$AS$21,COLUMN('Energy Efficiency'!AH$1)-1,0)</f>
        <v>5753599168371394</v>
      </c>
      <c r="AI19" s="240">
        <f>VLOOKUP($B19,'Product Output &amp; Intensity'!$B$1:$AT$21,COLUMN('Product Output &amp; Intensity'!AJ$1)-1,0)*VLOOKUP($B19,'Energy Efficiency'!$B$1:$AS$21,COLUMN('Energy Efficiency'!AI$1)-1,0)</f>
        <v>5664870714767074</v>
      </c>
      <c r="AJ19" s="240">
        <f>VLOOKUP($B19,'Product Output &amp; Intensity'!$B$1:$AT$21,COLUMN('Product Output &amp; Intensity'!AK$1)-1,0)*VLOOKUP($B19,'Energy Efficiency'!$B$1:$AS$21,COLUMN('Energy Efficiency'!AJ$1)-1,0)</f>
        <v>5524755860449608</v>
      </c>
      <c r="AK19" s="240">
        <f>VLOOKUP($B19,'Product Output &amp; Intensity'!$B$1:$AT$21,COLUMN('Product Output &amp; Intensity'!AL$1)-1,0)*VLOOKUP($B19,'Energy Efficiency'!$B$1:$AS$21,COLUMN('Energy Efficiency'!AK$1)-1,0)</f>
        <v>5384779374090979</v>
      </c>
      <c r="AL19" s="240">
        <f>VLOOKUP($B19,'Product Output &amp; Intensity'!$B$1:$AT$21,COLUMN('Product Output &amp; Intensity'!AM$1)-1,0)*VLOOKUP($B19,'Energy Efficiency'!$B$1:$AS$21,COLUMN('Energy Efficiency'!AL$1)-1,0)</f>
        <v>5244941255691187</v>
      </c>
      <c r="AM19" s="240">
        <f>VLOOKUP($B19,'Product Output &amp; Intensity'!$B$1:$AT$21,COLUMN('Product Output &amp; Intensity'!AN$1)-1,0)*VLOOKUP($B19,'Energy Efficiency'!$B$1:$AS$21,COLUMN('Energy Efficiency'!AM$1)-1,0)</f>
        <v>5105241505250232</v>
      </c>
      <c r="AN19" s="240">
        <f>VLOOKUP($B19,'Product Output &amp; Intensity'!$B$1:$AT$21,COLUMN('Product Output &amp; Intensity'!AO$1)-1,0)*VLOOKUP($B19,'Energy Efficiency'!$B$1:$AS$21,COLUMN('Energy Efficiency'!AN$1)-1,0)</f>
        <v>4965680122768115</v>
      </c>
      <c r="AO19" s="240">
        <f>VLOOKUP($B19,'Product Output &amp; Intensity'!$B$1:$AT$21,COLUMN('Product Output &amp; Intensity'!AP$1)-1,0)*VLOOKUP($B19,'Energy Efficiency'!$B$1:$AS$21,COLUMN('Energy Efficiency'!AO$1)-1,0)</f>
        <v>4826257108244835</v>
      </c>
      <c r="AP19" s="240">
        <f>VLOOKUP($B19,'Product Output &amp; Intensity'!$B$1:$AT$21,COLUMN('Product Output &amp; Intensity'!AQ$1)-1,0)*VLOOKUP($B19,'Energy Efficiency'!$B$1:$AS$21,COLUMN('Energy Efficiency'!AP$1)-1,0)</f>
        <v>4686972461680391</v>
      </c>
      <c r="AQ19" s="240">
        <f>VLOOKUP($B19,'Product Output &amp; Intensity'!$B$1:$AT$21,COLUMN('Product Output &amp; Intensity'!AR$1)-1,0)*VLOOKUP($B19,'Energy Efficiency'!$B$1:$AS$21,COLUMN('Energy Efficiency'!AQ$1)-1,0)</f>
        <v>4547826183074785</v>
      </c>
      <c r="AR19" s="240">
        <f>VLOOKUP($B19,'Product Output &amp; Intensity'!$B$1:$AT$21,COLUMN('Product Output &amp; Intensity'!AS$1)-1,0)*VLOOKUP($B19,'Energy Efficiency'!$B$1:$AS$21,COLUMN('Energy Efficiency'!AR$1)-1,0)</f>
        <v>4408818272428016.5</v>
      </c>
      <c r="AS19" s="240">
        <f>VLOOKUP($B19,'Product Output &amp; Intensity'!$B$1:$AT$21,COLUMN('Product Output &amp; Intensity'!AT$1)-1,0)*VLOOKUP($B19,'Energy Efficiency'!$B$1:$AS$21,COLUMN('Energy Efficiency'!AS$1)-1,0)</f>
        <v>4259138732955933</v>
      </c>
    </row>
    <row r="20" spans="1:45" x14ac:dyDescent="0.2">
      <c r="A20" s="179" t="s">
        <v>27</v>
      </c>
      <c r="B20" s="183" t="s">
        <v>375</v>
      </c>
      <c r="C20" s="183" t="s">
        <v>421</v>
      </c>
      <c r="D20" s="247">
        <f>VLOOKUP($B20,'Product Output &amp; Intensity'!$B$1:$AT$21,COLUMN('Product Output &amp; Intensity'!E$1)-1,0)*VLOOKUP($B20,'Energy Efficiency'!$B$1:$AS$21,COLUMN('Energy Efficiency'!D$1)-1,0)</f>
        <v>115365963321021.06</v>
      </c>
      <c r="E20" s="240">
        <f>VLOOKUP($B20,'Product Output &amp; Intensity'!$B$1:$AT$21,COLUMN('Product Output &amp; Intensity'!F$1)-1,0)*VLOOKUP($B20,'Energy Efficiency'!$B$1:$AS$21,COLUMN('Energy Efficiency'!E$1)-1,0)</f>
        <v>115979320128416.08</v>
      </c>
      <c r="F20" s="240">
        <f>VLOOKUP($B20,'Product Output &amp; Intensity'!$B$1:$AT$21,COLUMN('Product Output &amp; Intensity'!G$1)-1,0)*VLOOKUP($B20,'Energy Efficiency'!$B$1:$AS$21,COLUMN('Energy Efficiency'!F$1)-1,0)</f>
        <v>128183898477638.34</v>
      </c>
      <c r="G20" s="240">
        <f>VLOOKUP($B20,'Product Output &amp; Intensity'!$B$1:$AT$21,COLUMN('Product Output &amp; Intensity'!H$1)-1,0)*VLOOKUP($B20,'Energy Efficiency'!$B$1:$AS$21,COLUMN('Energy Efficiency'!G$1)-1,0)</f>
        <v>140297269331786.22</v>
      </c>
      <c r="H20" s="240">
        <f>VLOOKUP($B20,'Product Output &amp; Intensity'!$B$1:$AT$21,COLUMN('Product Output &amp; Intensity'!I$1)-1,0)*VLOOKUP($B20,'Energy Efficiency'!$B$1:$AS$21,COLUMN('Energy Efficiency'!H$1)-1,0)</f>
        <v>152319432690859.69</v>
      </c>
      <c r="I20" s="240">
        <f>VLOOKUP($B20,'Product Output &amp; Intensity'!$B$1:$AT$21,COLUMN('Product Output &amp; Intensity'!J$1)-1,0)*VLOOKUP($B20,'Energy Efficiency'!$B$1:$AS$21,COLUMN('Energy Efficiency'!I$1)-1,0)</f>
        <v>164250388554858.78</v>
      </c>
      <c r="J20" s="240">
        <f>VLOOKUP($B20,'Product Output &amp; Intensity'!$B$1:$AT$21,COLUMN('Product Output &amp; Intensity'!K$1)-1,0)*VLOOKUP($B20,'Energy Efficiency'!$B$1:$AS$21,COLUMN('Energy Efficiency'!J$1)-1,0)</f>
        <v>176090136923783.44</v>
      </c>
      <c r="K20" s="240">
        <f>VLOOKUP($B20,'Product Output &amp; Intensity'!$B$1:$AT$21,COLUMN('Product Output &amp; Intensity'!L$1)-1,0)*VLOOKUP($B20,'Energy Efficiency'!$B$1:$AS$21,COLUMN('Energy Efficiency'!K$1)-1,0)</f>
        <v>183490466936180.38</v>
      </c>
      <c r="L20" s="240">
        <f>VLOOKUP($B20,'Product Output &amp; Intensity'!$B$1:$AT$21,COLUMN('Product Output &amp; Intensity'!M$1)-1,0)*VLOOKUP($B20,'Energy Efficiency'!$B$1:$AS$21,COLUMN('Energy Efficiency'!L$1)-1,0)</f>
        <v>190843082201797.97</v>
      </c>
      <c r="M20" s="240">
        <f>VLOOKUP($B20,'Product Output &amp; Intensity'!$B$1:$AT$21,COLUMN('Product Output &amp; Intensity'!N$1)-1,0)*VLOOKUP($B20,'Energy Efficiency'!$B$1:$AS$21,COLUMN('Energy Efficiency'!M$1)-1,0)</f>
        <v>198147982720636.22</v>
      </c>
      <c r="N20" s="240">
        <f>VLOOKUP($B20,'Product Output &amp; Intensity'!$B$1:$AT$21,COLUMN('Product Output &amp; Intensity'!O$1)-1,0)*VLOOKUP($B20,'Energy Efficiency'!$B$1:$AS$21,COLUMN('Energy Efficiency'!N$1)-1,0)</f>
        <v>205405168492695.13</v>
      </c>
      <c r="O20" s="240">
        <f>VLOOKUP($B20,'Product Output &amp; Intensity'!$B$1:$AT$21,COLUMN('Product Output &amp; Intensity'!P$1)-1,0)*VLOOKUP($B20,'Energy Efficiency'!$B$1:$AS$21,COLUMN('Energy Efficiency'!O$1)-1,0)</f>
        <v>212614639517974.63</v>
      </c>
      <c r="P20" s="240">
        <f>VLOOKUP($B20,'Product Output &amp; Intensity'!$B$1:$AT$21,COLUMN('Product Output &amp; Intensity'!Q$1)-1,0)*VLOOKUP($B20,'Energy Efficiency'!$B$1:$AS$21,COLUMN('Energy Efficiency'!P$1)-1,0)</f>
        <v>216526301275337.97</v>
      </c>
      <c r="Q20" s="240">
        <f>VLOOKUP($B20,'Product Output &amp; Intensity'!$B$1:$AT$21,COLUMN('Product Output &amp; Intensity'!R$1)-1,0)*VLOOKUP($B20,'Energy Efficiency'!$B$1:$AS$21,COLUMN('Energy Efficiency'!Q$1)-1,0)</f>
        <v>220414687324796.16</v>
      </c>
      <c r="R20" s="240">
        <f>VLOOKUP($B20,'Product Output &amp; Intensity'!$B$1:$AT$21,COLUMN('Product Output &amp; Intensity'!S$1)-1,0)*VLOOKUP($B20,'Energy Efficiency'!$B$1:$AS$21,COLUMN('Energy Efficiency'!R$1)-1,0)</f>
        <v>224279797666349.22</v>
      </c>
      <c r="S20" s="240">
        <f>VLOOKUP($B20,'Product Output &amp; Intensity'!$B$1:$AT$21,COLUMN('Product Output &amp; Intensity'!T$1)-1,0)*VLOOKUP($B20,'Energy Efficiency'!$B$1:$AS$21,COLUMN('Energy Efficiency'!S$1)-1,0)</f>
        <v>228121632299997.19</v>
      </c>
      <c r="T20" s="240">
        <f>VLOOKUP($B20,'Product Output &amp; Intensity'!$B$1:$AT$21,COLUMN('Product Output &amp; Intensity'!U$1)-1,0)*VLOOKUP($B20,'Energy Efficiency'!$B$1:$AS$21,COLUMN('Energy Efficiency'!T$1)-1,0)</f>
        <v>231940191225740</v>
      </c>
      <c r="U20" s="240">
        <f>VLOOKUP($B20,'Product Output &amp; Intensity'!$B$1:$AT$21,COLUMN('Product Output &amp; Intensity'!V$1)-1,0)*VLOOKUP($B20,'Energy Efficiency'!$B$1:$AS$21,COLUMN('Energy Efficiency'!U$1)-1,0)</f>
        <v>233993045997604.66</v>
      </c>
      <c r="V20" s="240">
        <f>VLOOKUP($B20,'Product Output &amp; Intensity'!$B$1:$AT$21,COLUMN('Product Output &amp; Intensity'!W$1)-1,0)*VLOOKUP($B20,'Energy Efficiency'!$B$1:$AS$21,COLUMN('Energy Efficiency'!V$1)-1,0)</f>
        <v>236042955497199.78</v>
      </c>
      <c r="W20" s="240">
        <f>VLOOKUP($B20,'Product Output &amp; Intensity'!$B$1:$AT$21,COLUMN('Product Output &amp; Intensity'!X$1)-1,0)*VLOOKUP($B20,'Energy Efficiency'!$B$1:$AS$21,COLUMN('Energy Efficiency'!W$1)-1,0)</f>
        <v>238089919724525.34</v>
      </c>
      <c r="X20" s="240">
        <f>VLOOKUP($B20,'Product Output &amp; Intensity'!$B$1:$AT$21,COLUMN('Product Output &amp; Intensity'!Y$1)-1,0)*VLOOKUP($B20,'Energy Efficiency'!$B$1:$AS$21,COLUMN('Energy Efficiency'!X$1)-1,0)</f>
        <v>240133938679581.41</v>
      </c>
      <c r="Y20" s="240">
        <f>VLOOKUP($B20,'Product Output &amp; Intensity'!$B$1:$AT$21,COLUMN('Product Output &amp; Intensity'!Z$1)-1,0)*VLOOKUP($B20,'Energy Efficiency'!$B$1:$AS$21,COLUMN('Energy Efficiency'!Y$1)-1,0)</f>
        <v>242175012362367.94</v>
      </c>
      <c r="Z20" s="240">
        <f>VLOOKUP($B20,'Product Output &amp; Intensity'!$B$1:$AT$21,COLUMN('Product Output &amp; Intensity'!AA$1)-1,0)*VLOOKUP($B20,'Energy Efficiency'!$B$1:$AS$21,COLUMN('Energy Efficiency'!Z$1)-1,0)</f>
        <v>243113081580214.25</v>
      </c>
      <c r="AA20" s="240">
        <f>VLOOKUP($B20,'Product Output &amp; Intensity'!$B$1:$AT$21,COLUMN('Product Output &amp; Intensity'!AB$1)-1,0)*VLOOKUP($B20,'Energy Efficiency'!$B$1:$AS$21,COLUMN('Energy Efficiency'!AA$1)-1,0)</f>
        <v>244049678161925.84</v>
      </c>
      <c r="AB20" s="240">
        <f>VLOOKUP($B20,'Product Output &amp; Intensity'!$B$1:$AT$21,COLUMN('Product Output &amp; Intensity'!AC$1)-1,0)*VLOOKUP($B20,'Energy Efficiency'!$B$1:$AS$21,COLUMN('Energy Efficiency'!AB$1)-1,0)</f>
        <v>244984802107502.63</v>
      </c>
      <c r="AC20" s="240">
        <f>VLOOKUP($B20,'Product Output &amp; Intensity'!$B$1:$AT$21,COLUMN('Product Output &amp; Intensity'!AD$1)-1,0)*VLOOKUP($B20,'Energy Efficiency'!$B$1:$AS$21,COLUMN('Energy Efficiency'!AC$1)-1,0)</f>
        <v>245918453416944.66</v>
      </c>
      <c r="AD20" s="240">
        <f>VLOOKUP($B20,'Product Output &amp; Intensity'!$B$1:$AT$21,COLUMN('Product Output &amp; Intensity'!AE$1)-1,0)*VLOOKUP($B20,'Energy Efficiency'!$B$1:$AS$21,COLUMN('Energy Efficiency'!AD$1)-1,0)</f>
        <v>246850632090251.94</v>
      </c>
      <c r="AE20" s="240">
        <f>VLOOKUP($B20,'Product Output &amp; Intensity'!$B$1:$AT$21,COLUMN('Product Output &amp; Intensity'!AF$1)-1,0)*VLOOKUP($B20,'Energy Efficiency'!$B$1:$AS$21,COLUMN('Energy Efficiency'!AE$1)-1,0)</f>
        <v>247781338127424.44</v>
      </c>
      <c r="AF20" s="240">
        <f>VLOOKUP($B20,'Product Output &amp; Intensity'!$B$1:$AT$21,COLUMN('Product Output &amp; Intensity'!AG$1)-1,0)*VLOOKUP($B20,'Energy Efficiency'!$B$1:$AS$21,COLUMN('Energy Efficiency'!AF$1)-1,0)</f>
        <v>248710571528462.16</v>
      </c>
      <c r="AG20" s="240">
        <f>VLOOKUP($B20,'Product Output &amp; Intensity'!$B$1:$AT$21,COLUMN('Product Output &amp; Intensity'!AH$1)-1,0)*VLOOKUP($B20,'Energy Efficiency'!$B$1:$AS$21,COLUMN('Energy Efficiency'!AG$1)-1,0)</f>
        <v>249638332293365.13</v>
      </c>
      <c r="AH20" s="240">
        <f>VLOOKUP($B20,'Product Output &amp; Intensity'!$B$1:$AT$21,COLUMN('Product Output &amp; Intensity'!AI$1)-1,0)*VLOOKUP($B20,'Energy Efficiency'!$B$1:$AS$21,COLUMN('Energy Efficiency'!AH$1)-1,0)</f>
        <v>250564620422133.34</v>
      </c>
      <c r="AI20" s="240">
        <f>VLOOKUP($B20,'Product Output &amp; Intensity'!$B$1:$AT$21,COLUMN('Product Output &amp; Intensity'!AJ$1)-1,0)*VLOOKUP($B20,'Energy Efficiency'!$B$1:$AS$21,COLUMN('Energy Efficiency'!AI$1)-1,0)</f>
        <v>251489435914766.78</v>
      </c>
      <c r="AJ20" s="240">
        <f>VLOOKUP($B20,'Product Output &amp; Intensity'!$B$1:$AT$21,COLUMN('Product Output &amp; Intensity'!AK$1)-1,0)*VLOOKUP($B20,'Energy Efficiency'!$B$1:$AS$21,COLUMN('Energy Efficiency'!AJ$1)-1,0)</f>
        <v>252412778771265.44</v>
      </c>
      <c r="AK20" s="240">
        <f>VLOOKUP($B20,'Product Output &amp; Intensity'!$B$1:$AT$21,COLUMN('Product Output &amp; Intensity'!AL$1)-1,0)*VLOOKUP($B20,'Energy Efficiency'!$B$1:$AS$21,COLUMN('Energy Efficiency'!AK$1)-1,0)</f>
        <v>253334648991629.34</v>
      </c>
      <c r="AL20" s="240">
        <f>VLOOKUP($B20,'Product Output &amp; Intensity'!$B$1:$AT$21,COLUMN('Product Output &amp; Intensity'!AM$1)-1,0)*VLOOKUP($B20,'Energy Efficiency'!$B$1:$AS$21,COLUMN('Energy Efficiency'!AL$1)-1,0)</f>
        <v>254255046575858.47</v>
      </c>
      <c r="AM20" s="240">
        <f>VLOOKUP($B20,'Product Output &amp; Intensity'!$B$1:$AT$21,COLUMN('Product Output &amp; Intensity'!AN$1)-1,0)*VLOOKUP($B20,'Energy Efficiency'!$B$1:$AS$21,COLUMN('Energy Efficiency'!AM$1)-1,0)</f>
        <v>255173971523952.84</v>
      </c>
      <c r="AN20" s="240">
        <f>VLOOKUP($B20,'Product Output &amp; Intensity'!$B$1:$AT$21,COLUMN('Product Output &amp; Intensity'!AO$1)-1,0)*VLOOKUP($B20,'Energy Efficiency'!$B$1:$AS$21,COLUMN('Energy Efficiency'!AN$1)-1,0)</f>
        <v>256091423835912.44</v>
      </c>
      <c r="AO20" s="240">
        <f>VLOOKUP($B20,'Product Output &amp; Intensity'!$B$1:$AT$21,COLUMN('Product Output &amp; Intensity'!AP$1)-1,0)*VLOOKUP($B20,'Energy Efficiency'!$B$1:$AS$21,COLUMN('Energy Efficiency'!AO$1)-1,0)</f>
        <v>256789600627405.28</v>
      </c>
      <c r="AP20" s="240">
        <f>VLOOKUP($B20,'Product Output &amp; Intensity'!$B$1:$AT$21,COLUMN('Product Output &amp; Intensity'!AQ$1)-1,0)*VLOOKUP($B20,'Energy Efficiency'!$B$1:$AS$21,COLUMN('Energy Efficiency'!AP$1)-1,0)</f>
        <v>257486599309990.34</v>
      </c>
      <c r="AQ20" s="240">
        <f>VLOOKUP($B20,'Product Output &amp; Intensity'!$B$1:$AT$21,COLUMN('Product Output &amp; Intensity'!AR$1)-1,0)*VLOOKUP($B20,'Energy Efficiency'!$B$1:$AS$21,COLUMN('Energy Efficiency'!AQ$1)-1,0)</f>
        <v>258182419883667.56</v>
      </c>
      <c r="AR20" s="240">
        <f>VLOOKUP($B20,'Product Output &amp; Intensity'!$B$1:$AT$21,COLUMN('Product Output &amp; Intensity'!AS$1)-1,0)*VLOOKUP($B20,'Energy Efficiency'!$B$1:$AS$21,COLUMN('Energy Efficiency'!AR$1)-1,0)</f>
        <v>258877062348436.97</v>
      </c>
      <c r="AS20" s="240">
        <f>VLOOKUP($B20,'Product Output &amp; Intensity'!$B$1:$AT$21,COLUMN('Product Output &amp; Intensity'!AT$1)-1,0)*VLOOKUP($B20,'Energy Efficiency'!$B$1:$AS$21,COLUMN('Energy Efficiency'!AS$1)-1,0)</f>
        <v>258690626613775.34</v>
      </c>
    </row>
    <row r="21" spans="1:45" x14ac:dyDescent="0.2">
      <c r="A21" s="195" t="s">
        <v>31</v>
      </c>
      <c r="B21" s="196" t="s">
        <v>377</v>
      </c>
      <c r="C21" s="196" t="s">
        <v>421</v>
      </c>
      <c r="D21" s="248">
        <f>VLOOKUP($B21,'Product Output &amp; Intensity'!$B$1:$AT$21,COLUMN('Product Output &amp; Intensity'!E$1)-1,0)*VLOOKUP($B21,'Energy Efficiency'!$B$1:$AS$21,COLUMN('Energy Efficiency'!D$1)-1,0)</f>
        <v>494559050818333.13</v>
      </c>
      <c r="E21" s="252">
        <f>VLOOKUP($B21,'Product Output &amp; Intensity'!$B$1:$AT$21,COLUMN('Product Output &amp; Intensity'!F$1)-1,0)*VLOOKUP($B21,'Energy Efficiency'!$B$1:$AS$21,COLUMN('Energy Efficiency'!E$1)-1,0)</f>
        <v>543951608035796.88</v>
      </c>
      <c r="F21" s="252">
        <f>VLOOKUP($B21,'Product Output &amp; Intensity'!$B$1:$AT$21,COLUMN('Product Output &amp; Intensity'!G$1)-1,0)*VLOOKUP($B21,'Energy Efficiency'!$B$1:$AS$21,COLUMN('Energy Efficiency'!F$1)-1,0)</f>
        <v>579932919004148.75</v>
      </c>
      <c r="G21" s="252">
        <f>VLOOKUP($B21,'Product Output &amp; Intensity'!$B$1:$AT$21,COLUMN('Product Output &amp; Intensity'!H$1)-1,0)*VLOOKUP($B21,'Energy Efficiency'!$B$1:$AS$21,COLUMN('Energy Efficiency'!G$1)-1,0)</f>
        <v>615640078362050.63</v>
      </c>
      <c r="H21" s="252">
        <f>VLOOKUP($B21,'Product Output &amp; Intensity'!$B$1:$AT$21,COLUMN('Product Output &amp; Intensity'!I$1)-1,0)*VLOOKUP($B21,'Energy Efficiency'!$B$1:$AS$21,COLUMN('Energy Efficiency'!H$1)-1,0)</f>
        <v>651073086109502.38</v>
      </c>
      <c r="I21" s="252">
        <f>VLOOKUP($B21,'Product Output &amp; Intensity'!$B$1:$AT$21,COLUMN('Product Output &amp; Intensity'!J$1)-1,0)*VLOOKUP($B21,'Energy Efficiency'!$B$1:$AS$21,COLUMN('Energy Efficiency'!I$1)-1,0)</f>
        <v>686231942246504.13</v>
      </c>
      <c r="J21" s="252">
        <f>VLOOKUP($B21,'Product Output &amp; Intensity'!$B$1:$AT$21,COLUMN('Product Output &amp; Intensity'!K$1)-1,0)*VLOOKUP($B21,'Energy Efficiency'!$B$1:$AS$21,COLUMN('Energy Efficiency'!J$1)-1,0)</f>
        <v>721116646773056</v>
      </c>
      <c r="K21" s="252">
        <f>VLOOKUP($B21,'Product Output &amp; Intensity'!$B$1:$AT$21,COLUMN('Product Output &amp; Intensity'!L$1)-1,0)*VLOOKUP($B21,'Energy Efficiency'!$B$1:$AS$21,COLUMN('Energy Efficiency'!K$1)-1,0)</f>
        <v>740255616738891.88</v>
      </c>
      <c r="L21" s="252">
        <f>VLOOKUP($B21,'Product Output &amp; Intensity'!$B$1:$AT$21,COLUMN('Product Output &amp; Intensity'!M$1)-1,0)*VLOOKUP($B21,'Energy Efficiency'!$B$1:$AS$21,COLUMN('Energy Efficiency'!L$1)-1,0)</f>
        <v>759266388189746</v>
      </c>
      <c r="M21" s="252">
        <f>VLOOKUP($B21,'Product Output &amp; Intensity'!$B$1:$AT$21,COLUMN('Product Output &amp; Intensity'!N$1)-1,0)*VLOOKUP($B21,'Energy Efficiency'!$B$1:$AS$21,COLUMN('Energy Efficiency'!M$1)-1,0)</f>
        <v>778148961125618.13</v>
      </c>
      <c r="N21" s="252">
        <f>VLOOKUP($B21,'Product Output &amp; Intensity'!$B$1:$AT$21,COLUMN('Product Output &amp; Intensity'!O$1)-1,0)*VLOOKUP($B21,'Energy Efficiency'!$B$1:$AS$21,COLUMN('Energy Efficiency'!N$1)-1,0)</f>
        <v>796903335546508.5</v>
      </c>
      <c r="O21" s="252">
        <f>VLOOKUP($B21,'Product Output &amp; Intensity'!$B$1:$AT$21,COLUMN('Product Output &amp; Intensity'!P$1)-1,0)*VLOOKUP($B21,'Energy Efficiency'!$B$1:$AS$21,COLUMN('Energy Efficiency'!O$1)-1,0)</f>
        <v>815529511452417.13</v>
      </c>
      <c r="P21" s="252">
        <f>VLOOKUP($B21,'Product Output &amp; Intensity'!$B$1:$AT$21,COLUMN('Product Output &amp; Intensity'!Q$1)-1,0)*VLOOKUP($B21,'Energy Efficiency'!$B$1:$AS$21,COLUMN('Energy Efficiency'!P$1)-1,0)</f>
        <v>823904736460997.5</v>
      </c>
      <c r="Q21" s="252">
        <f>VLOOKUP($B21,'Product Output &amp; Intensity'!$B$1:$AT$21,COLUMN('Product Output &amp; Intensity'!R$1)-1,0)*VLOOKUP($B21,'Energy Efficiency'!$B$1:$AS$21,COLUMN('Energy Efficiency'!Q$1)-1,0)</f>
        <v>832225242070099.63</v>
      </c>
      <c r="R21" s="252">
        <f>VLOOKUP($B21,'Product Output &amp; Intensity'!$B$1:$AT$21,COLUMN('Product Output &amp; Intensity'!S$1)-1,0)*VLOOKUP($B21,'Energy Efficiency'!$B$1:$AS$21,COLUMN('Energy Efficiency'!R$1)-1,0)</f>
        <v>840491028279723.75</v>
      </c>
      <c r="S21" s="252">
        <f>VLOOKUP($B21,'Product Output &amp; Intensity'!$B$1:$AT$21,COLUMN('Product Output &amp; Intensity'!T$1)-1,0)*VLOOKUP($B21,'Energy Efficiency'!$B$1:$AS$21,COLUMN('Energy Efficiency'!S$1)-1,0)</f>
        <v>848702095089869.75</v>
      </c>
      <c r="T21" s="252">
        <f>VLOOKUP($B21,'Product Output &amp; Intensity'!$B$1:$AT$21,COLUMN('Product Output &amp; Intensity'!U$1)-1,0)*VLOOKUP($B21,'Energy Efficiency'!$B$1:$AS$21,COLUMN('Energy Efficiency'!T$1)-1,0)</f>
        <v>856858442500537.88</v>
      </c>
      <c r="U21" s="252">
        <f>VLOOKUP($B21,'Product Output &amp; Intensity'!$B$1:$AT$21,COLUMN('Product Output &amp; Intensity'!V$1)-1,0)*VLOOKUP($B21,'Energy Efficiency'!$B$1:$AS$21,COLUMN('Energy Efficiency'!U$1)-1,0)</f>
        <v>853692393831177.38</v>
      </c>
      <c r="V21" s="252">
        <f>VLOOKUP($B21,'Product Output &amp; Intensity'!$B$1:$AT$21,COLUMN('Product Output &amp; Intensity'!W$1)-1,0)*VLOOKUP($B21,'Energy Efficiency'!$B$1:$AS$21,COLUMN('Energy Efficiency'!V$1)-1,0)</f>
        <v>850529807216130</v>
      </c>
      <c r="W21" s="252">
        <f>VLOOKUP($B21,'Product Output &amp; Intensity'!$B$1:$AT$21,COLUMN('Product Output &amp; Intensity'!X$1)-1,0)*VLOOKUP($B21,'Energy Efficiency'!$B$1:$AS$21,COLUMN('Energy Efficiency'!W$1)-1,0)</f>
        <v>847370682655395.75</v>
      </c>
      <c r="X21" s="252">
        <f>VLOOKUP($B21,'Product Output &amp; Intensity'!$B$1:$AT$21,COLUMN('Product Output &amp; Intensity'!Y$1)-1,0)*VLOOKUP($B21,'Energy Efficiency'!$B$1:$AS$21,COLUMN('Energy Efficiency'!X$1)-1,0)</f>
        <v>844215020148974.63</v>
      </c>
      <c r="Y21" s="252">
        <f>VLOOKUP($B21,'Product Output &amp; Intensity'!$B$1:$AT$21,COLUMN('Product Output &amp; Intensity'!Z$1)-1,0)*VLOOKUP($B21,'Energy Efficiency'!$B$1:$AS$21,COLUMN('Energy Efficiency'!Y$1)-1,0)</f>
        <v>841062819696866.38</v>
      </c>
      <c r="Z21" s="252">
        <f>VLOOKUP($B21,'Product Output &amp; Intensity'!$B$1:$AT$21,COLUMN('Product Output &amp; Intensity'!AA$1)-1,0)*VLOOKUP($B21,'Energy Efficiency'!$B$1:$AS$21,COLUMN('Energy Efficiency'!Z$1)-1,0)</f>
        <v>837914081299071.63</v>
      </c>
      <c r="AA21" s="252">
        <f>VLOOKUP($B21,'Product Output &amp; Intensity'!$B$1:$AT$21,COLUMN('Product Output &amp; Intensity'!AB$1)-1,0)*VLOOKUP($B21,'Energy Efficiency'!$B$1:$AS$21,COLUMN('Energy Efficiency'!AA$1)-1,0)</f>
        <v>834768804955589.88</v>
      </c>
      <c r="AB21" s="252">
        <f>VLOOKUP($B21,'Product Output &amp; Intensity'!$B$1:$AT$21,COLUMN('Product Output &amp; Intensity'!AC$1)-1,0)*VLOOKUP($B21,'Energy Efficiency'!$B$1:$AS$21,COLUMN('Energy Efficiency'!AB$1)-1,0)</f>
        <v>831626990666421.25</v>
      </c>
      <c r="AC21" s="252">
        <f>VLOOKUP($B21,'Product Output &amp; Intensity'!$B$1:$AT$21,COLUMN('Product Output &amp; Intensity'!AD$1)-1,0)*VLOOKUP($B21,'Energy Efficiency'!$B$1:$AS$21,COLUMN('Energy Efficiency'!AC$1)-1,0)</f>
        <v>828488638431565.75</v>
      </c>
      <c r="AD21" s="252">
        <f>VLOOKUP($B21,'Product Output &amp; Intensity'!$B$1:$AT$21,COLUMN('Product Output &amp; Intensity'!AE$1)-1,0)*VLOOKUP($B21,'Energy Efficiency'!$B$1:$AS$21,COLUMN('Energy Efficiency'!AD$1)-1,0)</f>
        <v>825353748251023.25</v>
      </c>
      <c r="AE21" s="252">
        <f>VLOOKUP($B21,'Product Output &amp; Intensity'!$B$1:$AT$21,COLUMN('Product Output &amp; Intensity'!AF$1)-1,0)*VLOOKUP($B21,'Energy Efficiency'!$B$1:$AS$21,COLUMN('Energy Efficiency'!AE$1)-1,0)</f>
        <v>822222320124794.13</v>
      </c>
      <c r="AF21" s="252">
        <f>VLOOKUP($B21,'Product Output &amp; Intensity'!$B$1:$AT$21,COLUMN('Product Output &amp; Intensity'!AG$1)-1,0)*VLOOKUP($B21,'Energy Efficiency'!$B$1:$AS$21,COLUMN('Energy Efficiency'!AF$1)-1,0)</f>
        <v>819094354052878</v>
      </c>
      <c r="AG21" s="252">
        <f>VLOOKUP($B21,'Product Output &amp; Intensity'!$B$1:$AT$21,COLUMN('Product Output &amp; Intensity'!AH$1)-1,0)*VLOOKUP($B21,'Energy Efficiency'!$B$1:$AS$21,COLUMN('Energy Efficiency'!AG$1)-1,0)</f>
        <v>815969850035275.13</v>
      </c>
      <c r="AH21" s="252">
        <f>VLOOKUP($B21,'Product Output &amp; Intensity'!$B$1:$AT$21,COLUMN('Product Output &amp; Intensity'!AI$1)-1,0)*VLOOKUP($B21,'Energy Efficiency'!$B$1:$AS$21,COLUMN('Energy Efficiency'!AH$1)-1,0)</f>
        <v>812848808071985.38</v>
      </c>
      <c r="AI21" s="252">
        <f>VLOOKUP($B21,'Product Output &amp; Intensity'!$B$1:$AT$21,COLUMN('Product Output &amp; Intensity'!AJ$1)-1,0)*VLOOKUP($B21,'Energy Efficiency'!$B$1:$AS$21,COLUMN('Energy Efficiency'!AI$1)-1,0)</f>
        <v>809731228163008.5</v>
      </c>
      <c r="AJ21" s="252">
        <f>VLOOKUP($B21,'Product Output &amp; Intensity'!$B$1:$AT$21,COLUMN('Product Output &amp; Intensity'!AK$1)-1,0)*VLOOKUP($B21,'Energy Efficiency'!$B$1:$AS$21,COLUMN('Energy Efficiency'!AJ$1)-1,0)</f>
        <v>808158416888552</v>
      </c>
      <c r="AK21" s="252">
        <f>VLOOKUP($B21,'Product Output &amp; Intensity'!$B$1:$AT$21,COLUMN('Product Output &amp; Intensity'!AL$1)-1,0)*VLOOKUP($B21,'Energy Efficiency'!$B$1:$AS$21,COLUMN('Energy Efficiency'!AK$1)-1,0)</f>
        <v>806586990435820.63</v>
      </c>
      <c r="AL21" s="252">
        <f>VLOOKUP($B21,'Product Output &amp; Intensity'!$B$1:$AT$21,COLUMN('Product Output &amp; Intensity'!AM$1)-1,0)*VLOOKUP($B21,'Energy Efficiency'!$B$1:$AS$21,COLUMN('Energy Efficiency'!AL$1)-1,0)</f>
        <v>805016948804814.63</v>
      </c>
      <c r="AM21" s="252">
        <f>VLOOKUP($B21,'Product Output &amp; Intensity'!$B$1:$AT$21,COLUMN('Product Output &amp; Intensity'!AN$1)-1,0)*VLOOKUP($B21,'Energy Efficiency'!$B$1:$AS$21,COLUMN('Energy Efficiency'!AM$1)-1,0)</f>
        <v>803448291995533.75</v>
      </c>
      <c r="AN21" s="252">
        <f>VLOOKUP($B21,'Product Output &amp; Intensity'!$B$1:$AT$21,COLUMN('Product Output &amp; Intensity'!AO$1)-1,0)*VLOOKUP($B21,'Energy Efficiency'!$B$1:$AS$21,COLUMN('Energy Efficiency'!AN$1)-1,0)</f>
        <v>801881020007978.38</v>
      </c>
      <c r="AO21" s="252">
        <f>VLOOKUP($B21,'Product Output &amp; Intensity'!$B$1:$AT$21,COLUMN('Product Output &amp; Intensity'!AP$1)-1,0)*VLOOKUP($B21,'Energy Efficiency'!$B$1:$AS$21,COLUMN('Energy Efficiency'!AO$1)-1,0)</f>
        <v>799803095009235.63</v>
      </c>
      <c r="AP21" s="252">
        <f>VLOOKUP($B21,'Product Output &amp; Intensity'!$B$1:$AT$21,COLUMN('Product Output &amp; Intensity'!AQ$1)-1,0)*VLOOKUP($B21,'Energy Efficiency'!$B$1:$AS$21,COLUMN('Energy Efficiency'!AP$1)-1,0)</f>
        <v>797727247243080.75</v>
      </c>
      <c r="AQ21" s="252">
        <f>VLOOKUP($B21,'Product Output &amp; Intensity'!$B$1:$AT$21,COLUMN('Product Output &amp; Intensity'!AR$1)-1,0)*VLOOKUP($B21,'Energy Efficiency'!$B$1:$AS$21,COLUMN('Energy Efficiency'!AQ$1)-1,0)</f>
        <v>795653476709513.75</v>
      </c>
      <c r="AR21" s="252">
        <f>VLOOKUP($B21,'Product Output &amp; Intensity'!$B$1:$AT$21,COLUMN('Product Output &amp; Intensity'!AS$1)-1,0)*VLOOKUP($B21,'Energy Efficiency'!$B$1:$AS$21,COLUMN('Energy Efficiency'!AR$1)-1,0)</f>
        <v>793581783408534.75</v>
      </c>
      <c r="AS21" s="252">
        <f>VLOOKUP($B21,'Product Output &amp; Intensity'!$B$1:$AT$21,COLUMN('Product Output &amp; Intensity'!AT$1)-1,0)*VLOOKUP($B21,'Energy Efficiency'!$B$1:$AS$21,COLUMN('Energy Efficiency'!AS$1)-1,0)</f>
        <v>788829075247464.88</v>
      </c>
    </row>
    <row r="22" spans="1:45" x14ac:dyDescent="0.2">
      <c r="A22" s="160" t="s">
        <v>351</v>
      </c>
      <c r="B22" s="160" t="s">
        <v>378</v>
      </c>
      <c r="C22" s="160" t="s">
        <v>421</v>
      </c>
      <c r="D22" s="246">
        <f>VLOOKUP($A22,'Value Added'!$A$1:$AX$44,COLUMN('Value Added'!I$1),0)*VLOOKUP($A22,'Energy Efficiency'!$A$22:$AS$52,COLUMN('Energy Efficiency'!D$1),0)</f>
        <v>1655905952087749.8</v>
      </c>
      <c r="E22" s="253">
        <f>VLOOKUP($A22,'Value Added'!$A$1:$AX$44,COLUMN('Value Added'!J$1),0)*VLOOKUP($A22,'Energy Efficiency'!$A$22:$AS$52,COLUMN('Energy Efficiency'!E$1),0)</f>
        <v>1692415509188447.3</v>
      </c>
      <c r="F22" s="253">
        <f>VLOOKUP($A22,'Value Added'!$A$1:$AX$44,COLUMN('Value Added'!K$1),0)*VLOOKUP($A22,'Energy Efficiency'!$A$22:$AS$52,COLUMN('Energy Efficiency'!F$1),0)</f>
        <v>1716291743999729.5</v>
      </c>
      <c r="G22" s="253">
        <f>VLOOKUP($A22,'Value Added'!$A$1:$AX$44,COLUMN('Value Added'!L$1),0)*VLOOKUP($A22,'Energy Efficiency'!$A$22:$AS$52,COLUMN('Energy Efficiency'!G$1),0)</f>
        <v>1782067425215856.5</v>
      </c>
      <c r="H22" s="253">
        <f>VLOOKUP($A22,'Value Added'!$A$1:$AX$44,COLUMN('Value Added'!M$1),0)*VLOOKUP($A22,'Energy Efficiency'!$A$22:$AS$52,COLUMN('Energy Efficiency'!H$1),0)</f>
        <v>1853640567488169</v>
      </c>
      <c r="I22" s="253">
        <f>VLOOKUP($A22,'Value Added'!$A$1:$AX$44,COLUMN('Value Added'!N$1),0)*VLOOKUP($A22,'Energy Efficiency'!$A$22:$AS$52,COLUMN('Energy Efficiency'!I$1),0)</f>
        <v>1938230627983082.3</v>
      </c>
      <c r="J22" s="253">
        <f>VLOOKUP($A22,'Value Added'!$A$1:$AX$44,COLUMN('Value Added'!O$1),0)*VLOOKUP($A22,'Energy Efficiency'!$A$22:$AS$52,COLUMN('Energy Efficiency'!J$1),0)</f>
        <v>1982173582441683.8</v>
      </c>
      <c r="K22" s="253">
        <f>VLOOKUP($A22,'Value Added'!$A$1:$AX$44,COLUMN('Value Added'!P$1),0)*VLOOKUP($A22,'Energy Efficiency'!$A$22:$AS$52,COLUMN('Energy Efficiency'!K$1),0)</f>
        <v>2101219430748356.8</v>
      </c>
      <c r="L22" s="253">
        <f>VLOOKUP($A22,'Value Added'!$A$1:$AX$44,COLUMN('Value Added'!Q$1),0)*VLOOKUP($A22,'Energy Efficiency'!$A$22:$AS$52,COLUMN('Energy Efficiency'!L$1),0)</f>
        <v>2178937887741666.3</v>
      </c>
      <c r="M22" s="253">
        <f>VLOOKUP($A22,'Value Added'!$A$1:$AX$44,COLUMN('Value Added'!R$1),0)*VLOOKUP($A22,'Energy Efficiency'!$A$22:$AS$52,COLUMN('Energy Efficiency'!M$1),0)</f>
        <v>2253183920344091</v>
      </c>
      <c r="N22" s="253">
        <f>VLOOKUP($A22,'Value Added'!$A$1:$AX$44,COLUMN('Value Added'!S$1),0)*VLOOKUP($A22,'Energy Efficiency'!$A$22:$AS$52,COLUMN('Energy Efficiency'!N$1),0)</f>
        <v>2323640860962861.5</v>
      </c>
      <c r="O22" s="253">
        <f>VLOOKUP($A22,'Value Added'!$A$1:$AX$44,COLUMN('Value Added'!T$1),0)*VLOOKUP($A22,'Energy Efficiency'!$A$22:$AS$52,COLUMN('Energy Efficiency'!O$1),0)</f>
        <v>2430300713119251</v>
      </c>
      <c r="P22" s="253">
        <f>VLOOKUP($A22,'Value Added'!$A$1:$AX$44,COLUMN('Value Added'!U$1),0)*VLOOKUP($A22,'Energy Efficiency'!$A$22:$AS$52,COLUMN('Energy Efficiency'!P$1),0)</f>
        <v>2453363678923104.5</v>
      </c>
      <c r="Q22" s="253">
        <f>VLOOKUP($A22,'Value Added'!$A$1:$AX$44,COLUMN('Value Added'!V$1),0)*VLOOKUP($A22,'Energy Efficiency'!$A$22:$AS$52,COLUMN('Energy Efficiency'!Q$1),0)</f>
        <v>2512284353214458.5</v>
      </c>
      <c r="R22" s="253">
        <f>VLOOKUP($A22,'Value Added'!$A$1:$AX$44,COLUMN('Value Added'!W$1),0)*VLOOKUP($A22,'Energy Efficiency'!$A$22:$AS$52,COLUMN('Energy Efficiency'!R$1),0)</f>
        <v>2566651933094393.5</v>
      </c>
      <c r="S22" s="253">
        <f>VLOOKUP($A22,'Value Added'!$A$1:$AX$44,COLUMN('Value Added'!X$1),0)*VLOOKUP($A22,'Energy Efficiency'!$A$22:$AS$52,COLUMN('Energy Efficiency'!S$1),0)</f>
        <v>2616367349780268</v>
      </c>
      <c r="T22" s="253">
        <f>VLOOKUP($A22,'Value Added'!$A$1:$AX$44,COLUMN('Value Added'!Y$1),0)*VLOOKUP($A22,'Energy Efficiency'!$A$22:$AS$52,COLUMN('Energy Efficiency'!T$1),0)</f>
        <v>2645009117025075.5</v>
      </c>
      <c r="U22" s="253">
        <f>VLOOKUP($A22,'Value Added'!$A$1:$AX$44,COLUMN('Value Added'!Z$1),0)*VLOOKUP($A22,'Energy Efficiency'!$A$22:$AS$52,COLUMN('Energy Efficiency'!U$1),0)</f>
        <v>2710026760507549</v>
      </c>
      <c r="V22" s="253">
        <f>VLOOKUP($A22,'Value Added'!$A$1:$AX$44,COLUMN('Value Added'!AA$1),0)*VLOOKUP($A22,'Energy Efficiency'!$A$22:$AS$52,COLUMN('Energy Efficiency'!V$1),0)</f>
        <v>2754279602525153</v>
      </c>
      <c r="W22" s="253">
        <f>VLOOKUP($A22,'Value Added'!$A$1:$AX$44,COLUMN('Value Added'!AB$1),0)*VLOOKUP($A22,'Energy Efficiency'!$A$22:$AS$52,COLUMN('Energy Efficiency'!W$1),0)</f>
        <v>2794164007739350</v>
      </c>
      <c r="X22" s="253">
        <f>VLOOKUP($A22,'Value Added'!$A$1:$AX$44,COLUMN('Value Added'!AC$1),0)*VLOOKUP($A22,'Energy Efficiency'!$A$22:$AS$52,COLUMN('Energy Efficiency'!X$1),0)</f>
        <v>2829746153306370.5</v>
      </c>
      <c r="Y22" s="253">
        <f>VLOOKUP($A22,'Value Added'!$A$1:$AX$44,COLUMN('Value Added'!AD$1),0)*VLOOKUP($A22,'Energy Efficiency'!$A$22:$AS$52,COLUMN('Energy Efficiency'!Y$1),0)</f>
        <v>2861126581816516.5</v>
      </c>
      <c r="Z22" s="253">
        <f>VLOOKUP($A22,'Value Added'!$A$1:$AX$44,COLUMN('Value Added'!AE$1),0)*VLOOKUP($A22,'Energy Efficiency'!$A$22:$AS$52,COLUMN('Energy Efficiency'!Z$1),0)</f>
        <v>2888437470579963.5</v>
      </c>
      <c r="AA22" s="253">
        <f>VLOOKUP($A22,'Value Added'!$A$1:$AX$44,COLUMN('Value Added'!AF$1),0)*VLOOKUP($A22,'Energy Efficiency'!$A$22:$AS$52,COLUMN('Energy Efficiency'!AA$1),0)</f>
        <v>2911839723200267.5</v>
      </c>
      <c r="AB22" s="253">
        <f>VLOOKUP($A22,'Value Added'!$A$1:$AX$44,COLUMN('Value Added'!AG$1),0)*VLOOKUP($A22,'Energy Efficiency'!$A$22:$AS$52,COLUMN('Energy Efficiency'!AB$1),0)</f>
        <v>2931519953297716</v>
      </c>
      <c r="AC22" s="253">
        <f>VLOOKUP($A22,'Value Added'!$A$1:$AX$44,COLUMN('Value Added'!AH$1),0)*VLOOKUP($A22,'Energy Efficiency'!$A$22:$AS$52,COLUMN('Energy Efficiency'!AC$1),0)</f>
        <v>2947687426076829</v>
      </c>
      <c r="AD22" s="253">
        <f>VLOOKUP($A22,'Value Added'!$A$1:$AX$44,COLUMN('Value Added'!AI$1),0)*VLOOKUP($A22,'Energy Efficiency'!$A$22:$AS$52,COLUMN('Energy Efficiency'!AD$1),0)</f>
        <v>2960571018236863</v>
      </c>
      <c r="AE22" s="253">
        <f>VLOOKUP($A22,'Value Added'!$A$1:$AX$44,COLUMN('Value Added'!AJ$1),0)*VLOOKUP($A22,'Energy Efficiency'!$A$22:$AS$52,COLUMN('Energy Efficiency'!AE$1),0)</f>
        <v>2970416250780083</v>
      </c>
      <c r="AF22" s="253">
        <f>VLOOKUP($A22,'Value Added'!$A$1:$AX$44,COLUMN('Value Added'!AK$1),0)*VLOOKUP($A22,'Energy Efficiency'!$A$22:$AS$52,COLUMN('Energy Efficiency'!AF$1),0)</f>
        <v>2977482442847458</v>
      </c>
      <c r="AG22" s="253">
        <f>VLOOKUP($A22,'Value Added'!$A$1:$AX$44,COLUMN('Value Added'!AL$1),0)*VLOOKUP($A22,'Energy Efficiency'!$A$22:$AS$52,COLUMN('Energy Efficiency'!AG$1),0)</f>
        <v>2982040028053948.5</v>
      </c>
      <c r="AH22" s="253">
        <f>VLOOKUP($A22,'Value Added'!$A$1:$AX$44,COLUMN('Value Added'!AM$1),0)*VLOOKUP($A22,'Energy Efficiency'!$A$22:$AS$52,COLUMN('Energy Efficiency'!AH$1),0)</f>
        <v>2984368068129380</v>
      </c>
      <c r="AI22" s="253">
        <f>VLOOKUP($A22,'Value Added'!$A$1:$AX$44,COLUMN('Value Added'!AN$1),0)*VLOOKUP($A22,'Energy Efficiency'!$A$22:$AS$52,COLUMN('Energy Efficiency'!AI$1),0)</f>
        <v>2984751992193441</v>
      </c>
      <c r="AJ22" s="253">
        <f>VLOOKUP($A22,'Value Added'!$A$1:$AX$44,COLUMN('Value Added'!AO$1),0)*VLOOKUP($A22,'Energy Efficiency'!$A$22:$AS$52,COLUMN('Energy Efficiency'!AJ$1),0)</f>
        <v>2983481583869279</v>
      </c>
      <c r="AK22" s="253">
        <f>VLOOKUP($A22,'Value Added'!$A$1:$AX$44,COLUMN('Value Added'!AP$1),0)*VLOOKUP($A22,'Energy Efficiency'!$A$22:$AS$52,COLUMN('Energy Efficiency'!AK$1),0)</f>
        <v>2980849232807684.5</v>
      </c>
      <c r="AL22" s="253">
        <f>VLOOKUP($A22,'Value Added'!$A$1:$AX$44,COLUMN('Value Added'!AQ$1),0)*VLOOKUP($A22,'Energy Efficiency'!$A$22:$AS$52,COLUMN('Energy Efficiency'!AL$1),0)</f>
        <v>2977148462158235</v>
      </c>
      <c r="AM22" s="253">
        <f>VLOOKUP($A22,'Value Added'!$A$1:$AX$44,COLUMN('Value Added'!AR$1),0)*VLOOKUP($A22,'Energy Efficiency'!$A$22:$AS$52,COLUMN('Energy Efficiency'!AM$1),0)</f>
        <v>2972672739165513.5</v>
      </c>
      <c r="AN22" s="253">
        <f>VLOOKUP($A22,'Value Added'!$A$1:$AX$44,COLUMN('Value Added'!AS$1),0)*VLOOKUP($A22,'Energy Efficiency'!$A$22:$AS$52,COLUMN('Energy Efficiency'!AN$1),0)</f>
        <v>2967714572441858</v>
      </c>
      <c r="AO22" s="253">
        <f>VLOOKUP($A22,'Value Added'!$A$1:$AX$44,COLUMN('Value Added'!AT$1),0)*VLOOKUP($A22,'Energy Efficiency'!$A$22:$AS$52,COLUMN('Energy Efficiency'!AO$1),0)</f>
        <v>2962564896607262.5</v>
      </c>
      <c r="AP22" s="253">
        <f>VLOOKUP($A22,'Value Added'!$A$1:$AX$44,COLUMN('Value Added'!AU$1),0)*VLOOKUP($A22,'Energy Efficiency'!$A$22:$AS$52,COLUMN('Energy Efficiency'!AP$1),0)</f>
        <v>2957512742908538</v>
      </c>
      <c r="AQ22" s="253">
        <f>VLOOKUP($A22,'Value Added'!$A$1:$AX$44,COLUMN('Value Added'!AV$1),0)*VLOOKUP($A22,'Energy Efficiency'!$A$22:$AS$52,COLUMN('Energy Efficiency'!AQ$1),0)</f>
        <v>2952845193136365.5</v>
      </c>
      <c r="AR22" s="253">
        <f>VLOOKUP($A22,'Value Added'!$A$1:$AX$44,COLUMN('Value Added'!AW$1),0)*VLOOKUP($A22,'Energy Efficiency'!$A$22:$AS$52,COLUMN('Energy Efficiency'!AR$1),0)</f>
        <v>2948847613645019.5</v>
      </c>
      <c r="AS22" s="253">
        <f>VLOOKUP($A22,'Value Added'!$A$1:$AX$44,COLUMN('Value Added'!AX$1),0)*VLOOKUP($A22,'Energy Efficiency'!$A$22:$AS$52,COLUMN('Energy Efficiency'!AS$1),0)</f>
        <v>2930992012769694.5</v>
      </c>
    </row>
    <row r="23" spans="1:45" x14ac:dyDescent="0.2">
      <c r="A23" s="74" t="s">
        <v>7</v>
      </c>
      <c r="B23" s="161" t="s">
        <v>378</v>
      </c>
      <c r="C23" s="161" t="s">
        <v>421</v>
      </c>
      <c r="D23" s="247">
        <f>VLOOKUP($A23,'Value Added'!$A$1:$AX$44,COLUMN('Value Added'!I$1),0)*VLOOKUP($A23,'Energy Efficiency'!$A$22:$AS$52,COLUMN('Energy Efficiency'!D$1),0)</f>
        <v>73087612205552.922</v>
      </c>
      <c r="E23" s="240">
        <f>VLOOKUP($A23,'Value Added'!$A$1:$AX$44,COLUMN('Value Added'!J$1),0)*VLOOKUP($A23,'Energy Efficiency'!$A$22:$AS$52,COLUMN('Energy Efficiency'!E$1),0)</f>
        <v>55392187101753.898</v>
      </c>
      <c r="F23" s="240">
        <f>VLOOKUP($A23,'Value Added'!$A$1:$AX$44,COLUMN('Value Added'!K$1),0)*VLOOKUP($A23,'Energy Efficiency'!$A$22:$AS$52,COLUMN('Energy Efficiency'!F$1),0)</f>
        <v>60598965616276.219</v>
      </c>
      <c r="G23" s="240">
        <f>VLOOKUP($A23,'Value Added'!$A$1:$AX$44,COLUMN('Value Added'!L$1),0)*VLOOKUP($A23,'Energy Efficiency'!$A$22:$AS$52,COLUMN('Energy Efficiency'!G$1),0)</f>
        <v>67067686392893.156</v>
      </c>
      <c r="H23" s="240">
        <f>VLOOKUP($A23,'Value Added'!$A$1:$AX$44,COLUMN('Value Added'!M$1),0)*VLOOKUP($A23,'Energy Efficiency'!$A$22:$AS$52,COLUMN('Energy Efficiency'!H$1),0)</f>
        <v>69150924763253.516</v>
      </c>
      <c r="I23" s="240">
        <f>VLOOKUP($A23,'Value Added'!$A$1:$AX$44,COLUMN('Value Added'!N$1),0)*VLOOKUP($A23,'Energy Efficiency'!$A$22:$AS$52,COLUMN('Energy Efficiency'!I$1),0)</f>
        <v>74950655347714.203</v>
      </c>
      <c r="J23" s="240">
        <f>VLOOKUP($A23,'Value Added'!$A$1:$AX$44,COLUMN('Value Added'!O$1),0)*VLOOKUP($A23,'Energy Efficiency'!$A$22:$AS$52,COLUMN('Energy Efficiency'!J$1),0)</f>
        <v>82708584950780.313</v>
      </c>
      <c r="K23" s="240">
        <f>VLOOKUP($A23,'Value Added'!$A$1:$AX$44,COLUMN('Value Added'!P$1),0)*VLOOKUP($A23,'Energy Efficiency'!$A$22:$AS$52,COLUMN('Energy Efficiency'!K$1),0)</f>
        <v>90581407000363.609</v>
      </c>
      <c r="L23" s="240">
        <f>VLOOKUP($A23,'Value Added'!$A$1:$AX$44,COLUMN('Value Added'!Q$1),0)*VLOOKUP($A23,'Energy Efficiency'!$A$22:$AS$52,COLUMN('Energy Efficiency'!L$1),0)</f>
        <v>98060826214595.703</v>
      </c>
      <c r="M23" s="240">
        <f>VLOOKUP($A23,'Value Added'!$A$1:$AX$44,COLUMN('Value Added'!R$1),0)*VLOOKUP($A23,'Energy Efficiency'!$A$22:$AS$52,COLUMN('Energy Efficiency'!M$1),0)</f>
        <v>105191923492973.66</v>
      </c>
      <c r="N23" s="240">
        <f>VLOOKUP($A23,'Value Added'!$A$1:$AX$44,COLUMN('Value Added'!S$1),0)*VLOOKUP($A23,'Energy Efficiency'!$A$22:$AS$52,COLUMN('Energy Efficiency'!N$1),0)</f>
        <v>112088731683218.64</v>
      </c>
      <c r="O23" s="240">
        <f>VLOOKUP($A23,'Value Added'!$A$1:$AX$44,COLUMN('Value Added'!T$1),0)*VLOOKUP($A23,'Energy Efficiency'!$A$22:$AS$52,COLUMN('Energy Efficiency'!O$1),0)</f>
        <v>118931410657415.13</v>
      </c>
      <c r="P23" s="240">
        <f>VLOOKUP($A23,'Value Added'!$A$1:$AX$44,COLUMN('Value Added'!U$1),0)*VLOOKUP($A23,'Energy Efficiency'!$A$22:$AS$52,COLUMN('Energy Efficiency'!P$1),0)</f>
        <v>125970902507902.17</v>
      </c>
      <c r="Q23" s="240">
        <f>VLOOKUP($A23,'Value Added'!$A$1:$AX$44,COLUMN('Value Added'!V$1),0)*VLOOKUP($A23,'Energy Efficiency'!$A$22:$AS$52,COLUMN('Energy Efficiency'!Q$1),0)</f>
        <v>133152607987300.63</v>
      </c>
      <c r="R23" s="240">
        <f>VLOOKUP($A23,'Value Added'!$A$1:$AX$44,COLUMN('Value Added'!W$1),0)*VLOOKUP($A23,'Energy Efficiency'!$A$22:$AS$52,COLUMN('Energy Efficiency'!R$1),0)</f>
        <v>140417552906530.11</v>
      </c>
      <c r="S23" s="240">
        <f>VLOOKUP($A23,'Value Added'!$A$1:$AX$44,COLUMN('Value Added'!X$1),0)*VLOOKUP($A23,'Energy Efficiency'!$A$22:$AS$52,COLUMN('Energy Efficiency'!S$1),0)</f>
        <v>147697087189165.09</v>
      </c>
      <c r="T23" s="240">
        <f>VLOOKUP($A23,'Value Added'!$A$1:$AX$44,COLUMN('Value Added'!Y$1),0)*VLOOKUP($A23,'Energy Efficiency'!$A$22:$AS$52,COLUMN('Energy Efficiency'!T$1),0)</f>
        <v>154912972606145.56</v>
      </c>
      <c r="U23" s="240">
        <f>VLOOKUP($A23,'Value Added'!$A$1:$AX$44,COLUMN('Value Added'!Z$1),0)*VLOOKUP($A23,'Energy Efficiency'!$A$22:$AS$52,COLUMN('Energy Efficiency'!U$1),0)</f>
        <v>162488404864677.28</v>
      </c>
      <c r="V23" s="240">
        <f>VLOOKUP($A23,'Value Added'!$A$1:$AX$44,COLUMN('Value Added'!AA$1),0)*VLOOKUP($A23,'Energy Efficiency'!$A$22:$AS$52,COLUMN('Energy Efficiency'!V$1),0)</f>
        <v>169923332140549.06</v>
      </c>
      <c r="W23" s="240">
        <f>VLOOKUP($A23,'Value Added'!$A$1:$AX$44,COLUMN('Value Added'!AB$1),0)*VLOOKUP($A23,'Energy Efficiency'!$A$22:$AS$52,COLUMN('Energy Efficiency'!W$1),0)</f>
        <v>177180986502096.44</v>
      </c>
      <c r="X23" s="240">
        <f>VLOOKUP($A23,'Value Added'!$A$1:$AX$44,COLUMN('Value Added'!AC$1),0)*VLOOKUP($A23,'Energy Efficiency'!$A$22:$AS$52,COLUMN('Energy Efficiency'!X$1),0)</f>
        <v>184226490920559.44</v>
      </c>
      <c r="Y23" s="240">
        <f>VLOOKUP($A23,'Value Added'!$A$1:$AX$44,COLUMN('Value Added'!AD$1),0)*VLOOKUP($A23,'Energy Efficiency'!$A$22:$AS$52,COLUMN('Energy Efficiency'!Y$1),0)</f>
        <v>191027246315721.78</v>
      </c>
      <c r="Z23" s="240">
        <f>VLOOKUP($A23,'Value Added'!$A$1:$AX$44,COLUMN('Value Added'!AE$1),0)*VLOOKUP($A23,'Energy Efficiency'!$A$22:$AS$52,COLUMN('Energy Efficiency'!Z$1),0)</f>
        <v>197553272229702.84</v>
      </c>
      <c r="AA23" s="240">
        <f>VLOOKUP($A23,'Value Added'!$A$1:$AX$44,COLUMN('Value Added'!AF$1),0)*VLOOKUP($A23,'Energy Efficiency'!$A$22:$AS$52,COLUMN('Energy Efficiency'!AA$1),0)</f>
        <v>203777496693460.22</v>
      </c>
      <c r="AB23" s="240">
        <f>VLOOKUP($A23,'Value Added'!$A$1:$AX$44,COLUMN('Value Added'!AG$1),0)*VLOOKUP($A23,'Energy Efficiency'!$A$22:$AS$52,COLUMN('Energy Efficiency'!AB$1),0)</f>
        <v>209675992249741.44</v>
      </c>
      <c r="AC23" s="240">
        <f>VLOOKUP($A23,'Value Added'!$A$1:$AX$44,COLUMN('Value Added'!AH$1),0)*VLOOKUP($A23,'Energy Efficiency'!$A$22:$AS$52,COLUMN('Energy Efficiency'!AC$1),0)</f>
        <v>215228156486381.81</v>
      </c>
      <c r="AD23" s="240">
        <f>VLOOKUP($A23,'Value Added'!$A$1:$AX$44,COLUMN('Value Added'!AI$1),0)*VLOOKUP($A23,'Energy Efficiency'!$A$22:$AS$52,COLUMN('Energy Efficiency'!AD$1),0)</f>
        <v>220416836773417.69</v>
      </c>
      <c r="AE23" s="240">
        <f>VLOOKUP($A23,'Value Added'!$A$1:$AX$44,COLUMN('Value Added'!AJ$1),0)*VLOOKUP($A23,'Energy Efficiency'!$A$22:$AS$52,COLUMN('Energy Efficiency'!AE$1),0)</f>
        <v>225228400150441.94</v>
      </c>
      <c r="AF23" s="240">
        <f>VLOOKUP($A23,'Value Added'!$A$1:$AX$44,COLUMN('Value Added'!AK$1),0)*VLOOKUP($A23,'Energy Efficiency'!$A$22:$AS$52,COLUMN('Energy Efficiency'!AF$1),0)</f>
        <v>229652750446841.19</v>
      </c>
      <c r="AG23" s="240">
        <f>VLOOKUP($A23,'Value Added'!$A$1:$AX$44,COLUMN('Value Added'!AL$1),0)*VLOOKUP($A23,'Energy Efficiency'!$A$22:$AS$52,COLUMN('Energy Efficiency'!AG$1),0)</f>
        <v>233683295713716.94</v>
      </c>
      <c r="AH23" s="240">
        <f>VLOOKUP($A23,'Value Added'!$A$1:$AX$44,COLUMN('Value Added'!AM$1),0)*VLOOKUP($A23,'Energy Efficiency'!$A$22:$AS$52,COLUMN('Energy Efficiency'!AH$1),0)</f>
        <v>237316869885885.56</v>
      </c>
      <c r="AI23" s="240">
        <f>VLOOKUP($A23,'Value Added'!$A$1:$AX$44,COLUMN('Value Added'!AN$1),0)*VLOOKUP($A23,'Energy Efficiency'!$A$22:$AS$52,COLUMN('Energy Efficiency'!AI$1),0)</f>
        <v>240553613265635.81</v>
      </c>
      <c r="AJ23" s="240">
        <f>VLOOKUP($A23,'Value Added'!$A$1:$AX$44,COLUMN('Value Added'!AO$1),0)*VLOOKUP($A23,'Energy Efficiency'!$A$22:$AS$52,COLUMN('Energy Efficiency'!AJ$1),0)</f>
        <v>243396816923577.53</v>
      </c>
      <c r="AK23" s="240">
        <f>VLOOKUP($A23,'Value Added'!$A$1:$AX$44,COLUMN('Value Added'!AP$1),0)*VLOOKUP($A23,'Energy Efficiency'!$A$22:$AS$52,COLUMN('Energy Efficiency'!AK$1),0)</f>
        <v>245852736448398.75</v>
      </c>
      <c r="AL23" s="240">
        <f>VLOOKUP($A23,'Value Added'!$A$1:$AX$44,COLUMN('Value Added'!AQ$1),0)*VLOOKUP($A23,'Energy Efficiency'!$A$22:$AS$52,COLUMN('Energy Efficiency'!AL$1),0)</f>
        <v>247930380654195.13</v>
      </c>
      <c r="AM23" s="240">
        <f>VLOOKUP($A23,'Value Added'!$A$1:$AX$44,COLUMN('Value Added'!AR$1),0)*VLOOKUP($A23,'Energy Efficiency'!$A$22:$AS$52,COLUMN('Energy Efficiency'!AM$1),0)</f>
        <v>249641280883002.81</v>
      </c>
      <c r="AN23" s="240">
        <f>VLOOKUP($A23,'Value Added'!$A$1:$AX$44,COLUMN('Value Added'!AS$1),0)*VLOOKUP($A23,'Energy Efficiency'!$A$22:$AS$52,COLUMN('Energy Efficiency'!AN$1),0)</f>
        <v>250999246436306.25</v>
      </c>
      <c r="AO23" s="240">
        <f>VLOOKUP($A23,'Value Added'!$A$1:$AX$44,COLUMN('Value Added'!AT$1),0)*VLOOKUP($A23,'Energy Efficiency'!$A$22:$AS$52,COLUMN('Energy Efficiency'!AO$1),0)</f>
        <v>252020111450042.44</v>
      </c>
      <c r="AP23" s="240">
        <f>VLOOKUP($A23,'Value Added'!$A$1:$AX$44,COLUMN('Value Added'!AU$1),0)*VLOOKUP($A23,'Energy Efficiency'!$A$22:$AS$52,COLUMN('Energy Efficiency'!AP$1),0)</f>
        <v>252721478211876.75</v>
      </c>
      <c r="AQ23" s="240">
        <f>VLOOKUP($A23,'Value Added'!$A$1:$AX$44,COLUMN('Value Added'!AV$1),0)*VLOOKUP($A23,'Energy Efficiency'!$A$22:$AS$52,COLUMN('Energy Efficiency'!AQ$1),0)</f>
        <v>253122461526955.09</v>
      </c>
      <c r="AR23" s="240">
        <f>VLOOKUP($A23,'Value Added'!$A$1:$AX$44,COLUMN('Value Added'!AW$1),0)*VLOOKUP($A23,'Energy Efficiency'!$A$22:$AS$52,COLUMN('Energy Efficiency'!AR$1),0)</f>
        <v>253243438288343.91</v>
      </c>
      <c r="AS23" s="240">
        <f>VLOOKUP($A23,'Value Added'!$A$1:$AX$44,COLUMN('Value Added'!AX$1),0)*VLOOKUP($A23,'Energy Efficiency'!$A$22:$AS$52,COLUMN('Energy Efficiency'!AS$1),0)</f>
        <v>251807827427987.41</v>
      </c>
    </row>
    <row r="24" spans="1:45" x14ac:dyDescent="0.2">
      <c r="A24" s="74" t="s">
        <v>8</v>
      </c>
      <c r="B24" s="161" t="s">
        <v>378</v>
      </c>
      <c r="C24" s="161" t="s">
        <v>421</v>
      </c>
      <c r="D24" s="247">
        <f>VLOOKUP($A24,'Value Added'!$A$1:$AX$44,COLUMN('Value Added'!I$1),0)*VLOOKUP($A24,'Energy Efficiency'!$A$22:$AS$52,COLUMN('Energy Efficiency'!D$1),0)</f>
        <v>72261437231024.313</v>
      </c>
      <c r="E24" s="240">
        <f>VLOOKUP($A24,'Value Added'!$A$1:$AX$44,COLUMN('Value Added'!J$1),0)*VLOOKUP($A24,'Energy Efficiency'!$A$22:$AS$52,COLUMN('Energy Efficiency'!E$1),0)</f>
        <v>56889374059202.656</v>
      </c>
      <c r="F24" s="240">
        <f>VLOOKUP($A24,'Value Added'!$A$1:$AX$44,COLUMN('Value Added'!K$1),0)*VLOOKUP($A24,'Energy Efficiency'!$A$22:$AS$52,COLUMN('Energy Efficiency'!F$1),0)</f>
        <v>52571308833771.945</v>
      </c>
      <c r="G24" s="240">
        <f>VLOOKUP($A24,'Value Added'!$A$1:$AX$44,COLUMN('Value Added'!L$1),0)*VLOOKUP($A24,'Energy Efficiency'!$A$22:$AS$52,COLUMN('Energy Efficiency'!G$1),0)</f>
        <v>67906858234847.703</v>
      </c>
      <c r="H24" s="240">
        <f>VLOOKUP($A24,'Value Added'!$A$1:$AX$44,COLUMN('Value Added'!M$1),0)*VLOOKUP($A24,'Energy Efficiency'!$A$22:$AS$52,COLUMN('Energy Efficiency'!H$1),0)</f>
        <v>68713693149155.313</v>
      </c>
      <c r="I24" s="240">
        <f>VLOOKUP($A24,'Value Added'!$A$1:$AX$44,COLUMN('Value Added'!N$1),0)*VLOOKUP($A24,'Energy Efficiency'!$A$22:$AS$52,COLUMN('Energy Efficiency'!I$1),0)</f>
        <v>71243388299707.766</v>
      </c>
      <c r="J24" s="240">
        <f>VLOOKUP($A24,'Value Added'!$A$1:$AX$44,COLUMN('Value Added'!O$1),0)*VLOOKUP($A24,'Energy Efficiency'!$A$22:$AS$52,COLUMN('Energy Efficiency'!J$1),0)</f>
        <v>74628672266777.563</v>
      </c>
      <c r="K24" s="240">
        <f>VLOOKUP($A24,'Value Added'!$A$1:$AX$44,COLUMN('Value Added'!P$1),0)*VLOOKUP($A24,'Energy Efficiency'!$A$22:$AS$52,COLUMN('Energy Efficiency'!K$1),0)</f>
        <v>78120134998075.75</v>
      </c>
      <c r="L24" s="240">
        <f>VLOOKUP($A24,'Value Added'!$A$1:$AX$44,COLUMN('Value Added'!Q$1),0)*VLOOKUP($A24,'Energy Efficiency'!$A$22:$AS$52,COLUMN('Energy Efficiency'!L$1),0)</f>
        <v>81478129170027.609</v>
      </c>
      <c r="M24" s="240">
        <f>VLOOKUP($A24,'Value Added'!$A$1:$AX$44,COLUMN('Value Added'!R$1),0)*VLOOKUP($A24,'Energy Efficiency'!$A$22:$AS$52,COLUMN('Energy Efficiency'!M$1),0)</f>
        <v>84685598243557.547</v>
      </c>
      <c r="N24" s="240">
        <f>VLOOKUP($A24,'Value Added'!$A$1:$AX$44,COLUMN('Value Added'!S$1),0)*VLOOKUP($A24,'Energy Efficiency'!$A$22:$AS$52,COLUMN('Energy Efficiency'!N$1),0)</f>
        <v>87727988678962.906</v>
      </c>
      <c r="O24" s="240">
        <f>VLOOKUP($A24,'Value Added'!$A$1:$AX$44,COLUMN('Value Added'!T$1),0)*VLOOKUP($A24,'Energy Efficiency'!$A$22:$AS$52,COLUMN('Energy Efficiency'!O$1),0)</f>
        <v>90593395769581.75</v>
      </c>
      <c r="P24" s="240">
        <f>VLOOKUP($A24,'Value Added'!$A$1:$AX$44,COLUMN('Value Added'!U$1),0)*VLOOKUP($A24,'Energy Efficiency'!$A$22:$AS$52,COLUMN('Energy Efficiency'!P$1),0)</f>
        <v>93316756729634.094</v>
      </c>
      <c r="Q24" s="240">
        <f>VLOOKUP($A24,'Value Added'!$A$1:$AX$44,COLUMN('Value Added'!V$1),0)*VLOOKUP($A24,'Energy Efficiency'!$A$22:$AS$52,COLUMN('Energy Efficiency'!Q$1),0)</f>
        <v>95834049884358.313</v>
      </c>
      <c r="R24" s="240">
        <f>VLOOKUP($A24,'Value Added'!$A$1:$AX$44,COLUMN('Value Added'!W$1),0)*VLOOKUP($A24,'Energy Efficiency'!$A$22:$AS$52,COLUMN('Energy Efficiency'!R$1),0)</f>
        <v>98123496432172.906</v>
      </c>
      <c r="S24" s="240">
        <f>VLOOKUP($A24,'Value Added'!$A$1:$AX$44,COLUMN('Value Added'!X$1),0)*VLOOKUP($A24,'Energy Efficiency'!$A$22:$AS$52,COLUMN('Energy Efficiency'!S$1),0)</f>
        <v>100164774191330.14</v>
      </c>
      <c r="T24" s="240">
        <f>VLOOKUP($A24,'Value Added'!$A$1:$AX$44,COLUMN('Value Added'!Y$1),0)*VLOOKUP($A24,'Energy Efficiency'!$A$22:$AS$52,COLUMN('Energy Efficiency'!T$1),0)</f>
        <v>101939313441476.56</v>
      </c>
      <c r="U24" s="240">
        <f>VLOOKUP($A24,'Value Added'!$A$1:$AX$44,COLUMN('Value Added'!Z$1),0)*VLOOKUP($A24,'Energy Efficiency'!$A$22:$AS$52,COLUMN('Energy Efficiency'!U$1),0)</f>
        <v>103753844668769.2</v>
      </c>
      <c r="V24" s="240">
        <f>VLOOKUP($A24,'Value Added'!$A$1:$AX$44,COLUMN('Value Added'!AA$1),0)*VLOOKUP($A24,'Energy Efficiency'!$A$22:$AS$52,COLUMN('Energy Efficiency'!V$1),0)</f>
        <v>105300648768434.16</v>
      </c>
      <c r="W24" s="240">
        <f>VLOOKUP($A24,'Value Added'!$A$1:$AX$44,COLUMN('Value Added'!AB$1),0)*VLOOKUP($A24,'Energy Efficiency'!$A$22:$AS$52,COLUMN('Energy Efficiency'!W$1),0)</f>
        <v>106585777273068.09</v>
      </c>
      <c r="X24" s="240">
        <f>VLOOKUP($A24,'Value Added'!$A$1:$AX$44,COLUMN('Value Added'!AC$1),0)*VLOOKUP($A24,'Energy Efficiency'!$A$22:$AS$52,COLUMN('Energy Efficiency'!X$1),0)</f>
        <v>107618227704873.23</v>
      </c>
      <c r="Y24" s="240">
        <f>VLOOKUP($A24,'Value Added'!$A$1:$AX$44,COLUMN('Value Added'!AD$1),0)*VLOOKUP($A24,'Energy Efficiency'!$A$22:$AS$52,COLUMN('Energy Efficiency'!Y$1),0)</f>
        <v>108409612436542.75</v>
      </c>
      <c r="Z24" s="240">
        <f>VLOOKUP($A24,'Value Added'!$A$1:$AX$44,COLUMN('Value Added'!AE$1),0)*VLOOKUP($A24,'Energy Efficiency'!$A$22:$AS$52,COLUMN('Energy Efficiency'!Z$1),0)</f>
        <v>108973809433938.78</v>
      </c>
      <c r="AA24" s="240">
        <f>VLOOKUP($A24,'Value Added'!$A$1:$AX$44,COLUMN('Value Added'!AF$1),0)*VLOOKUP($A24,'Energy Efficiency'!$A$22:$AS$52,COLUMN('Energy Efficiency'!AA$1),0)</f>
        <v>109326606247282.56</v>
      </c>
      <c r="AB24" s="240">
        <f>VLOOKUP($A24,'Value Added'!$A$1:$AX$44,COLUMN('Value Added'!AG$1),0)*VLOOKUP($A24,'Energy Efficiency'!$A$22:$AS$52,COLUMN('Energy Efficiency'!AB$1),0)</f>
        <v>109485347518217.31</v>
      </c>
      <c r="AC24" s="240">
        <f>VLOOKUP($A24,'Value Added'!$A$1:$AX$44,COLUMN('Value Added'!AH$1),0)*VLOOKUP($A24,'Energy Efficiency'!$A$22:$AS$52,COLUMN('Energy Efficiency'!AC$1),0)</f>
        <v>109468594970432.39</v>
      </c>
      <c r="AD24" s="240">
        <f>VLOOKUP($A24,'Value Added'!$A$1:$AX$44,COLUMN('Value Added'!AI$1),0)*VLOOKUP($A24,'Energy Efficiency'!$A$22:$AS$52,COLUMN('Energy Efficiency'!AD$1),0)</f>
        <v>109295807436425.94</v>
      </c>
      <c r="AE24" s="240">
        <f>VLOOKUP($A24,'Value Added'!$A$1:$AX$44,COLUMN('Value Added'!AJ$1),0)*VLOOKUP($A24,'Energy Efficiency'!$A$22:$AS$52,COLUMN('Energy Efficiency'!AE$1),0)</f>
        <v>108987047019458.33</v>
      </c>
      <c r="AF24" s="240">
        <f>VLOOKUP($A24,'Value Added'!$A$1:$AX$44,COLUMN('Value Added'!AK$1),0)*VLOOKUP($A24,'Energy Efficiency'!$A$22:$AS$52,COLUMN('Energy Efficiency'!AF$1),0)</f>
        <v>108562716064464.98</v>
      </c>
      <c r="AG24" s="240">
        <f>VLOOKUP($A24,'Value Added'!$A$1:$AX$44,COLUMN('Value Added'!AL$1),0)*VLOOKUP($A24,'Energy Efficiency'!$A$22:$AS$52,COLUMN('Energy Efficiency'!AG$1),0)</f>
        <v>108043328269591.83</v>
      </c>
      <c r="AH24" s="240">
        <f>VLOOKUP($A24,'Value Added'!$A$1:$AX$44,COLUMN('Value Added'!AM$1),0)*VLOOKUP($A24,'Energy Efficiency'!$A$22:$AS$52,COLUMN('Energy Efficiency'!AH$1),0)</f>
        <v>107449316053838.83</v>
      </c>
      <c r="AI24" s="240">
        <f>VLOOKUP($A24,'Value Added'!$A$1:$AX$44,COLUMN('Value Added'!AN$1),0)*VLOOKUP($A24,'Energy Efficiency'!$A$22:$AS$52,COLUMN('Energy Efficiency'!AI$1),0)</f>
        <v>106800875236909.13</v>
      </c>
      <c r="AJ24" s="240">
        <f>VLOOKUP($A24,'Value Added'!$A$1:$AX$44,COLUMN('Value Added'!AO$1),0)*VLOOKUP($A24,'Energy Efficiency'!$A$22:$AS$52,COLUMN('Energy Efficiency'!AJ$1),0)</f>
        <v>106117847204757.64</v>
      </c>
      <c r="AK24" s="240">
        <f>VLOOKUP($A24,'Value Added'!$A$1:$AX$44,COLUMN('Value Added'!AP$1),0)*VLOOKUP($A24,'Energy Efficiency'!$A$22:$AS$52,COLUMN('Energy Efficiency'!AK$1),0)</f>
        <v>105419638038971.94</v>
      </c>
      <c r="AL24" s="240">
        <f>VLOOKUP($A24,'Value Added'!$A$1:$AX$44,COLUMN('Value Added'!AQ$1),0)*VLOOKUP($A24,'Energy Efficiency'!$A$22:$AS$52,COLUMN('Energy Efficiency'!AL$1),0)</f>
        <v>104725173582666.2</v>
      </c>
      <c r="AM24" s="240">
        <f>VLOOKUP($A24,'Value Added'!$A$1:$AX$44,COLUMN('Value Added'!AR$1),0)*VLOOKUP($A24,'Energy Efficiency'!$A$22:$AS$52,COLUMN('Energy Efficiency'!AM$1),0)</f>
        <v>104052889096710.69</v>
      </c>
      <c r="AN24" s="240">
        <f>VLOOKUP($A24,'Value Added'!$A$1:$AX$44,COLUMN('Value Added'!AS$1),0)*VLOOKUP($A24,'Energy Efficiency'!$A$22:$AS$52,COLUMN('Energy Efficiency'!AN$1),0)</f>
        <v>103420752020424.39</v>
      </c>
      <c r="AO24" s="240">
        <f>VLOOKUP($A24,'Value Added'!$A$1:$AX$44,COLUMN('Value Added'!AT$1),0)*VLOOKUP($A24,'Energy Efficiency'!$A$22:$AS$52,COLUMN('Energy Efficiency'!AO$1),0)</f>
        <v>102846316380638.81</v>
      </c>
      <c r="AP24" s="240">
        <f>VLOOKUP($A24,'Value Added'!$A$1:$AX$44,COLUMN('Value Added'!AU$1),0)*VLOOKUP($A24,'Energy Efficiency'!$A$22:$AS$52,COLUMN('Energy Efficiency'!AP$1),0)</f>
        <v>102346807582042.78</v>
      </c>
      <c r="AQ24" s="240">
        <f>VLOOKUP($A24,'Value Added'!$A$1:$AX$44,COLUMN('Value Added'!AV$1),0)*VLOOKUP($A24,'Energy Efficiency'!$A$22:$AS$52,COLUMN('Energy Efficiency'!AQ$1),0)</f>
        <v>101939236650729.52</v>
      </c>
      <c r="AR24" s="240">
        <f>VLOOKUP($A24,'Value Added'!$A$1:$AX$44,COLUMN('Value Added'!AW$1),0)*VLOOKUP($A24,'Energy Efficiency'!$A$22:$AS$52,COLUMN('Energy Efficiency'!AR$1),0)</f>
        <v>101640543485238.86</v>
      </c>
      <c r="AS24" s="240">
        <f>VLOOKUP($A24,'Value Added'!$A$1:$AX$44,COLUMN('Value Added'!AX$1),0)*VLOOKUP($A24,'Energy Efficiency'!$A$22:$AS$52,COLUMN('Energy Efficiency'!AS$1),0)</f>
        <v>100947421757519.72</v>
      </c>
    </row>
    <row r="25" spans="1:45" x14ac:dyDescent="0.2">
      <c r="A25" s="74" t="s">
        <v>9</v>
      </c>
      <c r="B25" s="161" t="s">
        <v>378</v>
      </c>
      <c r="C25" s="161" t="s">
        <v>421</v>
      </c>
      <c r="D25" s="247">
        <f>VLOOKUP($A25,'Value Added'!$A$1:$AX$44,COLUMN('Value Added'!I$1),0)*VLOOKUP($A25,'Energy Efficiency'!$A$22:$AS$52,COLUMN('Energy Efficiency'!D$1),0)</f>
        <v>754962011800607.63</v>
      </c>
      <c r="E25" s="240">
        <f>VLOOKUP($A25,'Value Added'!$A$1:$AX$44,COLUMN('Value Added'!J$1),0)*VLOOKUP($A25,'Energy Efficiency'!$A$22:$AS$52,COLUMN('Energy Efficiency'!E$1),0)</f>
        <v>671147976617857.75</v>
      </c>
      <c r="F25" s="240">
        <f>VLOOKUP($A25,'Value Added'!$A$1:$AX$44,COLUMN('Value Added'!K$1),0)*VLOOKUP($A25,'Energy Efficiency'!$A$22:$AS$52,COLUMN('Energy Efficiency'!F$1),0)</f>
        <v>748836092269479.5</v>
      </c>
      <c r="G25" s="240">
        <f>VLOOKUP($A25,'Value Added'!$A$1:$AX$44,COLUMN('Value Added'!L$1),0)*VLOOKUP($A25,'Energy Efficiency'!$A$22:$AS$52,COLUMN('Energy Efficiency'!G$1),0)</f>
        <v>762167162381555.88</v>
      </c>
      <c r="H25" s="240">
        <f>VLOOKUP($A25,'Value Added'!$A$1:$AX$44,COLUMN('Value Added'!M$1),0)*VLOOKUP($A25,'Energy Efficiency'!$A$22:$AS$52,COLUMN('Energy Efficiency'!H$1),0)</f>
        <v>763196303463462.63</v>
      </c>
      <c r="I25" s="240">
        <f>VLOOKUP($A25,'Value Added'!$A$1:$AX$44,COLUMN('Value Added'!N$1),0)*VLOOKUP($A25,'Energy Efficiency'!$A$22:$AS$52,COLUMN('Energy Efficiency'!I$1),0)</f>
        <v>771952207662277.5</v>
      </c>
      <c r="J25" s="240">
        <f>VLOOKUP($A25,'Value Added'!$A$1:$AX$44,COLUMN('Value Added'!O$1),0)*VLOOKUP($A25,'Energy Efficiency'!$A$22:$AS$52,COLUMN('Energy Efficiency'!J$1),0)</f>
        <v>785464570875633.63</v>
      </c>
      <c r="K25" s="240">
        <f>VLOOKUP($A25,'Value Added'!$A$1:$AX$44,COLUMN('Value Added'!P$1),0)*VLOOKUP($A25,'Energy Efficiency'!$A$22:$AS$52,COLUMN('Energy Efficiency'!K$1),0)</f>
        <v>801662398416997</v>
      </c>
      <c r="L25" s="240">
        <f>VLOOKUP($A25,'Value Added'!$A$1:$AX$44,COLUMN('Value Added'!Q$1),0)*VLOOKUP($A25,'Energy Efficiency'!$A$22:$AS$52,COLUMN('Energy Efficiency'!L$1),0)</f>
        <v>818765373626888.13</v>
      </c>
      <c r="M25" s="240">
        <f>VLOOKUP($A25,'Value Added'!$A$1:$AX$44,COLUMN('Value Added'!R$1),0)*VLOOKUP($A25,'Energy Efficiency'!$A$22:$AS$52,COLUMN('Energy Efficiency'!M$1),0)</f>
        <v>835861954062945</v>
      </c>
      <c r="N25" s="240">
        <f>VLOOKUP($A25,'Value Added'!$A$1:$AX$44,COLUMN('Value Added'!S$1),0)*VLOOKUP($A25,'Energy Efficiency'!$A$22:$AS$52,COLUMN('Energy Efficiency'!N$1),0)</f>
        <v>851963284036553.13</v>
      </c>
      <c r="O25" s="240">
        <f>VLOOKUP($A25,'Value Added'!$A$1:$AX$44,COLUMN('Value Added'!T$1),0)*VLOOKUP($A25,'Energy Efficiency'!$A$22:$AS$52,COLUMN('Energy Efficiency'!O$1),0)</f>
        <v>866009236908492.5</v>
      </c>
      <c r="P25" s="240">
        <f>VLOOKUP($A25,'Value Added'!$A$1:$AX$44,COLUMN('Value Added'!U$1),0)*VLOOKUP($A25,'Energy Efficiency'!$A$22:$AS$52,COLUMN('Energy Efficiency'!P$1),0)</f>
        <v>877532275402015.75</v>
      </c>
      <c r="Q25" s="240">
        <f>VLOOKUP($A25,'Value Added'!$A$1:$AX$44,COLUMN('Value Added'!V$1),0)*VLOOKUP($A25,'Energy Efficiency'!$A$22:$AS$52,COLUMN('Energy Efficiency'!Q$1),0)</f>
        <v>886013528480755.13</v>
      </c>
      <c r="R25" s="240">
        <f>VLOOKUP($A25,'Value Added'!$A$1:$AX$44,COLUMN('Value Added'!W$1),0)*VLOOKUP($A25,'Energy Efficiency'!$A$22:$AS$52,COLUMN('Energy Efficiency'!R$1),0)</f>
        <v>891599279029239.13</v>
      </c>
      <c r="S25" s="240">
        <f>VLOOKUP($A25,'Value Added'!$A$1:$AX$44,COLUMN('Value Added'!X$1),0)*VLOOKUP($A25,'Energy Efficiency'!$A$22:$AS$52,COLUMN('Energy Efficiency'!S$1),0)</f>
        <v>894471660358740.5</v>
      </c>
      <c r="T25" s="240">
        <f>VLOOKUP($A25,'Value Added'!$A$1:$AX$44,COLUMN('Value Added'!Y$1),0)*VLOOKUP($A25,'Energy Efficiency'!$A$22:$AS$52,COLUMN('Energy Efficiency'!T$1),0)</f>
        <v>894842088535464.38</v>
      </c>
      <c r="U25" s="240">
        <f>VLOOKUP($A25,'Value Added'!$A$1:$AX$44,COLUMN('Value Added'!Z$1),0)*VLOOKUP($A25,'Energy Efficiency'!$A$22:$AS$52,COLUMN('Energy Efficiency'!U$1),0)</f>
        <v>895696618377865.88</v>
      </c>
      <c r="V25" s="240">
        <f>VLOOKUP($A25,'Value Added'!$A$1:$AX$44,COLUMN('Value Added'!AA$1),0)*VLOOKUP($A25,'Energy Efficiency'!$A$22:$AS$52,COLUMN('Energy Efficiency'!V$1),0)</f>
        <v>894465830714971.88</v>
      </c>
      <c r="W25" s="240">
        <f>VLOOKUP($A25,'Value Added'!$A$1:$AX$44,COLUMN('Value Added'!AB$1),0)*VLOOKUP($A25,'Energy Efficiency'!$A$22:$AS$52,COLUMN('Energy Efficiency'!W$1),0)</f>
        <v>891328906842136.75</v>
      </c>
      <c r="X25" s="240">
        <f>VLOOKUP($A25,'Value Added'!$A$1:$AX$44,COLUMN('Value Added'!AC$1),0)*VLOOKUP($A25,'Energy Efficiency'!$A$22:$AS$52,COLUMN('Energy Efficiency'!X$1),0)</f>
        <v>886475571390882.13</v>
      </c>
      <c r="Y25" s="240">
        <f>VLOOKUP($A25,'Value Added'!$A$1:$AX$44,COLUMN('Value Added'!AD$1),0)*VLOOKUP($A25,'Energy Efficiency'!$A$22:$AS$52,COLUMN('Energy Efficiency'!Y$1),0)</f>
        <v>880102440270663.88</v>
      </c>
      <c r="Z25" s="240">
        <f>VLOOKUP($A25,'Value Added'!$A$1:$AX$44,COLUMN('Value Added'!AE$1),0)*VLOOKUP($A25,'Energy Efficiency'!$A$22:$AS$52,COLUMN('Energy Efficiency'!Z$1),0)</f>
        <v>872409684683036.38</v>
      </c>
      <c r="AA25" s="240">
        <f>VLOOKUP($A25,'Value Added'!$A$1:$AX$44,COLUMN('Value Added'!AF$1),0)*VLOOKUP($A25,'Energy Efficiency'!$A$22:$AS$52,COLUMN('Energy Efficiency'!AA$1),0)</f>
        <v>863598061528353.38</v>
      </c>
      <c r="AB25" s="240">
        <f>VLOOKUP($A25,'Value Added'!$A$1:$AX$44,COLUMN('Value Added'!AG$1),0)*VLOOKUP($A25,'Energy Efficiency'!$A$22:$AS$52,COLUMN('Energy Efficiency'!AB$1),0)</f>
        <v>853866343163670.75</v>
      </c>
      <c r="AC25" s="240">
        <f>VLOOKUP($A25,'Value Added'!$A$1:$AX$44,COLUMN('Value Added'!AH$1),0)*VLOOKUP($A25,'Energy Efficiency'!$A$22:$AS$52,COLUMN('Energy Efficiency'!AC$1),0)</f>
        <v>843409163818845.88</v>
      </c>
      <c r="AD25" s="240">
        <f>VLOOKUP($A25,'Value Added'!$A$1:$AX$44,COLUMN('Value Added'!AI$1),0)*VLOOKUP($A25,'Energy Efficiency'!$A$22:$AS$52,COLUMN('Energy Efficiency'!AD$1),0)</f>
        <v>832415286415900.88</v>
      </c>
      <c r="AE25" s="240">
        <f>VLOOKUP($A25,'Value Added'!$A$1:$AX$44,COLUMN('Value Added'!AJ$1),0)*VLOOKUP($A25,'Energy Efficiency'!$A$22:$AS$52,COLUMN('Energy Efficiency'!AE$1),0)</f>
        <v>821066282286458.63</v>
      </c>
      <c r="AF25" s="240">
        <f>VLOOKUP($A25,'Value Added'!$A$1:$AX$44,COLUMN('Value Added'!AK$1),0)*VLOOKUP($A25,'Energy Efficiency'!$A$22:$AS$52,COLUMN('Energy Efficiency'!AF$1),0)</f>
        <v>809535607428094.88</v>
      </c>
      <c r="AG25" s="240">
        <f>VLOOKUP($A25,'Value Added'!$A$1:$AX$44,COLUMN('Value Added'!AL$1),0)*VLOOKUP($A25,'Energy Efficiency'!$A$22:$AS$52,COLUMN('Energy Efficiency'!AG$1),0)</f>
        <v>797988052454631.88</v>
      </c>
      <c r="AH25" s="240">
        <f>VLOOKUP($A25,'Value Added'!$A$1:$AX$44,COLUMN('Value Added'!AM$1),0)*VLOOKUP($A25,'Energy Efficiency'!$A$22:$AS$52,COLUMN('Energy Efficiency'!AH$1),0)</f>
        <v>786579539163461.13</v>
      </c>
      <c r="AI25" s="240">
        <f>VLOOKUP($A25,'Value Added'!$A$1:$AX$44,COLUMN('Value Added'!AN$1),0)*VLOOKUP($A25,'Energy Efficiency'!$A$22:$AS$52,COLUMN('Energy Efficiency'!AI$1),0)</f>
        <v>775457234490198.75</v>
      </c>
      <c r="AJ25" s="240">
        <f>VLOOKUP($A25,'Value Added'!$A$1:$AX$44,COLUMN('Value Added'!AO$1),0)*VLOOKUP($A25,'Energy Efficiency'!$A$22:$AS$52,COLUMN('Energy Efficiency'!AJ$1),0)</f>
        <v>764759952337025.38</v>
      </c>
      <c r="AK25" s="240">
        <f>VLOOKUP($A25,'Value Added'!$A$1:$AX$44,COLUMN('Value Added'!AP$1),0)*VLOOKUP($A25,'Energy Efficiency'!$A$22:$AS$52,COLUMN('Energy Efficiency'!AK$1),0)</f>
        <v>754618815121617.38</v>
      </c>
      <c r="AL25" s="240">
        <f>VLOOKUP($A25,'Value Added'!$A$1:$AX$44,COLUMN('Value Added'!AQ$1),0)*VLOOKUP($A25,'Energy Efficiency'!$A$22:$AS$52,COLUMN('Energy Efficiency'!AL$1),0)</f>
        <v>745158149679989</v>
      </c>
      <c r="AM25" s="240">
        <f>VLOOKUP($A25,'Value Added'!$A$1:$AX$44,COLUMN('Value Added'!AR$1),0)*VLOOKUP($A25,'Energy Efficiency'!$A$22:$AS$52,COLUMN('Energy Efficiency'!AM$1),0)</f>
        <v>736496596171167.88</v>
      </c>
      <c r="AN25" s="240">
        <f>VLOOKUP($A25,'Value Added'!$A$1:$AX$44,COLUMN('Value Added'!AS$1),0)*VLOOKUP($A25,'Energy Efficiency'!$A$22:$AS$52,COLUMN('Energy Efficiency'!AN$1),0)</f>
        <v>728748413711696.63</v>
      </c>
      <c r="AO25" s="240">
        <f>VLOOKUP($A25,'Value Added'!$A$1:$AX$44,COLUMN('Value Added'!AT$1),0)*VLOOKUP($A25,'Energy Efficiency'!$A$22:$AS$52,COLUMN('Energy Efficiency'!AO$1),0)</f>
        <v>722024972496530.25</v>
      </c>
      <c r="AP25" s="240">
        <f>VLOOKUP($A25,'Value Added'!$A$1:$AX$44,COLUMN('Value Added'!AU$1),0)*VLOOKUP($A25,'Energy Efficiency'!$A$22:$AS$52,COLUMN('Energy Efficiency'!AP$1),0)</f>
        <v>716436429077423.75</v>
      </c>
      <c r="AQ25" s="240">
        <f>VLOOKUP($A25,'Value Added'!$A$1:$AX$44,COLUMN('Value Added'!AV$1),0)*VLOOKUP($A25,'Energy Efficiency'!$A$22:$AS$52,COLUMN('Energy Efficiency'!AQ$1),0)</f>
        <v>712093589272302.13</v>
      </c>
      <c r="AR25" s="240">
        <f>VLOOKUP($A25,'Value Added'!$A$1:$AX$44,COLUMN('Value Added'!AW$1),0)*VLOOKUP($A25,'Energy Efficiency'!$A$22:$AS$52,COLUMN('Energy Efficiency'!AR$1),0)</f>
        <v>709109971942396.63</v>
      </c>
      <c r="AS25" s="240">
        <f>VLOOKUP($A25,'Value Added'!$A$1:$AX$44,COLUMN('Value Added'!AX$1),0)*VLOOKUP($A25,'Energy Efficiency'!$A$22:$AS$52,COLUMN('Energy Efficiency'!AS$1),0)</f>
        <v>703975357796545</v>
      </c>
    </row>
    <row r="26" spans="1:45" x14ac:dyDescent="0.2">
      <c r="A26" s="74" t="s">
        <v>10</v>
      </c>
      <c r="B26" s="161" t="s">
        <v>378</v>
      </c>
      <c r="C26" s="161" t="s">
        <v>421</v>
      </c>
      <c r="D26" s="247">
        <f>VLOOKUP($A26,'Value Added'!$A$1:$AX$44,COLUMN('Value Added'!I$1),0)*VLOOKUP($A26,'Energy Efficiency'!$A$22:$AS$52,COLUMN('Energy Efficiency'!D$1),0)</f>
        <v>450767816167175.31</v>
      </c>
      <c r="E26" s="240">
        <f>VLOOKUP($A26,'Value Added'!$A$1:$AX$44,COLUMN('Value Added'!J$1),0)*VLOOKUP($A26,'Energy Efficiency'!$A$22:$AS$52,COLUMN('Energy Efficiency'!E$1),0)</f>
        <v>468022382111809.63</v>
      </c>
      <c r="F26" s="240">
        <f>VLOOKUP($A26,'Value Added'!$A$1:$AX$44,COLUMN('Value Added'!K$1),0)*VLOOKUP($A26,'Energy Efficiency'!$A$22:$AS$52,COLUMN('Energy Efficiency'!F$1),0)</f>
        <v>523652471926876.06</v>
      </c>
      <c r="G26" s="240">
        <f>VLOOKUP($A26,'Value Added'!$A$1:$AX$44,COLUMN('Value Added'!L$1),0)*VLOOKUP($A26,'Energy Efficiency'!$A$22:$AS$52,COLUMN('Energy Efficiency'!G$1),0)</f>
        <v>541443053577543.19</v>
      </c>
      <c r="H26" s="240">
        <f>VLOOKUP($A26,'Value Added'!$A$1:$AX$44,COLUMN('Value Added'!M$1),0)*VLOOKUP($A26,'Energy Efficiency'!$A$22:$AS$52,COLUMN('Energy Efficiency'!H$1),0)</f>
        <v>545644982837767.69</v>
      </c>
      <c r="I26" s="240">
        <f>VLOOKUP($A26,'Value Added'!$A$1:$AX$44,COLUMN('Value Added'!N$1),0)*VLOOKUP($A26,'Energy Efficiency'!$A$22:$AS$52,COLUMN('Energy Efficiency'!I$1),0)</f>
        <v>560283621585981.56</v>
      </c>
      <c r="J26" s="240">
        <f>VLOOKUP($A26,'Value Added'!$A$1:$AX$44,COLUMN('Value Added'!O$1),0)*VLOOKUP($A26,'Energy Efficiency'!$A$22:$AS$52,COLUMN('Energy Efficiency'!J$1),0)</f>
        <v>580235478412491.75</v>
      </c>
      <c r="K26" s="240">
        <f>VLOOKUP($A26,'Value Added'!$A$1:$AX$44,COLUMN('Value Added'!P$1),0)*VLOOKUP($A26,'Energy Efficiency'!$A$22:$AS$52,COLUMN('Energy Efficiency'!K$1),0)</f>
        <v>601295922783065.5</v>
      </c>
      <c r="L26" s="240">
        <f>VLOOKUP($A26,'Value Added'!$A$1:$AX$44,COLUMN('Value Added'!Q$1),0)*VLOOKUP($A26,'Energy Efficiency'!$A$22:$AS$52,COLUMN('Energy Efficiency'!L$1),0)</f>
        <v>621825654271614</v>
      </c>
      <c r="M26" s="240">
        <f>VLOOKUP($A26,'Value Added'!$A$1:$AX$44,COLUMN('Value Added'!R$1),0)*VLOOKUP($A26,'Energy Efficiency'!$A$22:$AS$52,COLUMN('Energy Efficiency'!M$1),0)</f>
        <v>641478332332119.5</v>
      </c>
      <c r="N26" s="240">
        <f>VLOOKUP($A26,'Value Added'!$A$1:$AX$44,COLUMN('Value Added'!S$1),0)*VLOOKUP($A26,'Energy Efficiency'!$A$22:$AS$52,COLUMN('Energy Efficiency'!N$1),0)</f>
        <v>659879912195294.75</v>
      </c>
      <c r="O26" s="240">
        <f>VLOOKUP($A26,'Value Added'!$A$1:$AX$44,COLUMN('Value Added'!T$1),0)*VLOOKUP($A26,'Energy Efficiency'!$A$22:$AS$52,COLUMN('Energy Efficiency'!O$1),0)</f>
        <v>676634230603462.63</v>
      </c>
      <c r="P26" s="240">
        <f>VLOOKUP($A26,'Value Added'!$A$1:$AX$44,COLUMN('Value Added'!U$1),0)*VLOOKUP($A26,'Energy Efficiency'!$A$22:$AS$52,COLUMN('Energy Efficiency'!P$1),0)</f>
        <v>691749442116958.13</v>
      </c>
      <c r="Q26" s="240">
        <f>VLOOKUP($A26,'Value Added'!$A$1:$AX$44,COLUMN('Value Added'!V$1),0)*VLOOKUP($A26,'Energy Efficiency'!$A$22:$AS$52,COLUMN('Energy Efficiency'!Q$1),0)</f>
        <v>704851333250408.13</v>
      </c>
      <c r="R26" s="240">
        <f>VLOOKUP($A26,'Value Added'!$A$1:$AX$44,COLUMN('Value Added'!W$1),0)*VLOOKUP($A26,'Energy Efficiency'!$A$22:$AS$52,COLUMN('Energy Efficiency'!R$1),0)</f>
        <v>715993998876345.13</v>
      </c>
      <c r="S26" s="240">
        <f>VLOOKUP($A26,'Value Added'!$A$1:$AX$44,COLUMN('Value Added'!X$1),0)*VLOOKUP($A26,'Energy Efficiency'!$A$22:$AS$52,COLUMN('Energy Efficiency'!S$1),0)</f>
        <v>725259924650120.88</v>
      </c>
      <c r="T26" s="240">
        <f>VLOOKUP($A26,'Value Added'!$A$1:$AX$44,COLUMN('Value Added'!Y$1),0)*VLOOKUP($A26,'Energy Efficiency'!$A$22:$AS$52,COLUMN('Energy Efficiency'!T$1),0)</f>
        <v>732756555402800.88</v>
      </c>
      <c r="U26" s="240">
        <f>VLOOKUP($A26,'Value Added'!$A$1:$AX$44,COLUMN('Value Added'!Z$1),0)*VLOOKUP($A26,'Energy Efficiency'!$A$22:$AS$52,COLUMN('Energy Efficiency'!U$1),0)</f>
        <v>740884652892691.75</v>
      </c>
      <c r="V26" s="240">
        <f>VLOOKUP($A26,'Value Added'!$A$1:$AX$44,COLUMN('Value Added'!AA$1),0)*VLOOKUP($A26,'Energy Efficiency'!$A$22:$AS$52,COLUMN('Energy Efficiency'!V$1),0)</f>
        <v>747482721562426.25</v>
      </c>
      <c r="W26" s="240">
        <f>VLOOKUP($A26,'Value Added'!$A$1:$AX$44,COLUMN('Value Added'!AB$1),0)*VLOOKUP($A26,'Energy Efficiency'!$A$22:$AS$52,COLUMN('Energy Efficiency'!W$1),0)</f>
        <v>752615638505511.38</v>
      </c>
      <c r="X26" s="240">
        <f>VLOOKUP($A26,'Value Added'!$A$1:$AX$44,COLUMN('Value Added'!AC$1),0)*VLOOKUP($A26,'Energy Efficiency'!$A$22:$AS$52,COLUMN('Energy Efficiency'!X$1),0)</f>
        <v>756360231374750.88</v>
      </c>
      <c r="Y26" s="240">
        <f>VLOOKUP($A26,'Value Added'!$A$1:$AX$44,COLUMN('Value Added'!AD$1),0)*VLOOKUP($A26,'Energy Efficiency'!$A$22:$AS$52,COLUMN('Energy Efficiency'!Y$1),0)</f>
        <v>758803540849410.63</v>
      </c>
      <c r="Z26" s="240">
        <f>VLOOKUP($A26,'Value Added'!$A$1:$AX$44,COLUMN('Value Added'!AE$1),0)*VLOOKUP($A26,'Energy Efficiency'!$A$22:$AS$52,COLUMN('Energy Efficiency'!Z$1),0)</f>
        <v>760041092858721</v>
      </c>
      <c r="AA26" s="240">
        <f>VLOOKUP($A26,'Value Added'!$A$1:$AX$44,COLUMN('Value Added'!AF$1),0)*VLOOKUP($A26,'Energy Efficiency'!$A$22:$AS$52,COLUMN('Energy Efficiency'!AA$1),0)</f>
        <v>760175219374124.88</v>
      </c>
      <c r="AB26" s="240">
        <f>VLOOKUP($A26,'Value Added'!$A$1:$AX$44,COLUMN('Value Added'!AG$1),0)*VLOOKUP($A26,'Energy Efficiency'!$A$22:$AS$52,COLUMN('Energy Efficiency'!AB$1),0)</f>
        <v>759313461081969.25</v>
      </c>
      <c r="AC26" s="240">
        <f>VLOOKUP($A26,'Value Added'!$A$1:$AX$44,COLUMN('Value Added'!AH$1),0)*VLOOKUP($A26,'Energy Efficiency'!$A$22:$AS$52,COLUMN('Energy Efficiency'!AC$1),0)</f>
        <v>757567079540717.75</v>
      </c>
      <c r="AD26" s="240">
        <f>VLOOKUP($A26,'Value Added'!$A$1:$AX$44,COLUMN('Value Added'!AI$1),0)*VLOOKUP($A26,'Energy Efficiency'!$A$22:$AS$52,COLUMN('Energy Efficiency'!AD$1),0)</f>
        <v>755049700749652</v>
      </c>
      <c r="AE26" s="240">
        <f>VLOOKUP($A26,'Value Added'!$A$1:$AX$44,COLUMN('Value Added'!AJ$1),0)*VLOOKUP($A26,'Energy Efficiency'!$A$22:$AS$52,COLUMN('Energy Efficiency'!AE$1),0)</f>
        <v>751876106610202.88</v>
      </c>
      <c r="AF26" s="240">
        <f>VLOOKUP($A26,'Value Added'!$A$1:$AX$44,COLUMN('Value Added'!AK$1),0)*VLOOKUP($A26,'Energy Efficiency'!$A$22:$AS$52,COLUMN('Energy Efficiency'!AF$1),0)</f>
        <v>748161185709293</v>
      </c>
      <c r="AG26" s="240">
        <f>VLOOKUP($A26,'Value Added'!$A$1:$AX$44,COLUMN('Value Added'!AL$1),0)*VLOOKUP($A26,'Energy Efficiency'!$A$22:$AS$52,COLUMN('Energy Efficiency'!AG$1),0)</f>
        <v>744019050320285.75</v>
      </c>
      <c r="AH26" s="240">
        <f>VLOOKUP($A26,'Value Added'!$A$1:$AX$44,COLUMN('Value Added'!AM$1),0)*VLOOKUP($A26,'Energy Efficiency'!$A$22:$AS$52,COLUMN('Energy Efficiency'!AH$1),0)</f>
        <v>739562322589354.25</v>
      </c>
      <c r="AI26" s="240">
        <f>VLOOKUP($A26,'Value Added'!$A$1:$AX$44,COLUMN('Value Added'!AN$1),0)*VLOOKUP($A26,'Energy Efficiency'!$A$22:$AS$52,COLUMN('Energy Efficiency'!AI$1),0)</f>
        <v>734901589607706.5</v>
      </c>
      <c r="AJ26" s="240">
        <f>VLOOKUP($A26,'Value Added'!$A$1:$AX$44,COLUMN('Value Added'!AO$1),0)*VLOOKUP($A26,'Energy Efficiency'!$A$22:$AS$52,COLUMN('Energy Efficiency'!AJ$1),0)</f>
        <v>730145024489666.88</v>
      </c>
      <c r="AK26" s="240">
        <f>VLOOKUP($A26,'Value Added'!$A$1:$AX$44,COLUMN('Value Added'!AP$1),0)*VLOOKUP($A26,'Energy Efficiency'!$A$22:$AS$52,COLUMN('Energy Efficiency'!AK$1),0)</f>
        <v>725398168685801.13</v>
      </c>
      <c r="AL26" s="240">
        <f>VLOOKUP($A26,'Value Added'!$A$1:$AX$44,COLUMN('Value Added'!AQ$1),0)*VLOOKUP($A26,'Energy Efficiency'!$A$22:$AS$52,COLUMN('Energy Efficiency'!AL$1),0)</f>
        <v>720763869544245</v>
      </c>
      <c r="AM26" s="240">
        <f>VLOOKUP($A26,'Value Added'!$A$1:$AX$44,COLUMN('Value Added'!AR$1),0)*VLOOKUP($A26,'Energy Efficiency'!$A$22:$AS$52,COLUMN('Energy Efficiency'!AM$1),0)</f>
        <v>716342366564404.88</v>
      </c>
      <c r="AN26" s="240">
        <f>VLOOKUP($A26,'Value Added'!$A$1:$AX$44,COLUMN('Value Added'!AS$1),0)*VLOOKUP($A26,'Energy Efficiency'!$A$22:$AS$52,COLUMN('Energy Efficiency'!AN$1),0)</f>
        <v>712231519831013.38</v>
      </c>
      <c r="AO26" s="240">
        <f>VLOOKUP($A26,'Value Added'!$A$1:$AX$44,COLUMN('Value Added'!AT$1),0)*VLOOKUP($A26,'Energy Efficiency'!$A$22:$AS$52,COLUMN('Energy Efficiency'!AO$1),0)</f>
        <v>708527174735984.63</v>
      </c>
      <c r="AP26" s="240">
        <f>VLOOKUP($A26,'Value Added'!$A$1:$AX$44,COLUMN('Value Added'!AU$1),0)*VLOOKUP($A26,'Energy Efficiency'!$A$22:$AS$52,COLUMN('Energy Efficiency'!AP$1),0)</f>
        <v>705323658256867.88</v>
      </c>
      <c r="AQ26" s="240">
        <f>VLOOKUP($A26,'Value Added'!$A$1:$AX$44,COLUMN('Value Added'!AV$1),0)*VLOOKUP($A26,'Energy Efficiency'!$A$22:$AS$52,COLUMN('Energy Efficiency'!AQ$1),0)</f>
        <v>702714403736380.63</v>
      </c>
      <c r="AR26" s="240">
        <f>VLOOKUP($A26,'Value Added'!$A$1:$AX$44,COLUMN('Value Added'!AW$1),0)*VLOOKUP($A26,'Energy Efficiency'!$A$22:$AS$52,COLUMN('Energy Efficiency'!AR$1),0)</f>
        <v>700792703281126</v>
      </c>
      <c r="AS26" s="240">
        <f>VLOOKUP($A26,'Value Added'!$A$1:$AX$44,COLUMN('Value Added'!AX$1),0)*VLOOKUP($A26,'Energy Efficiency'!$A$22:$AS$52,COLUMN('Energy Efficiency'!AS$1),0)</f>
        <v>696064627569914.75</v>
      </c>
    </row>
    <row r="27" spans="1:45" x14ac:dyDescent="0.2">
      <c r="A27" s="74" t="s">
        <v>11</v>
      </c>
      <c r="B27" s="161" t="s">
        <v>378</v>
      </c>
      <c r="C27" s="161" t="s">
        <v>421</v>
      </c>
      <c r="D27" s="247">
        <f>VLOOKUP($A27,'Value Added'!$A$1:$AX$44,COLUMN('Value Added'!I$1),0)*VLOOKUP($A27,'Energy Efficiency'!$A$22:$AS$52,COLUMN('Energy Efficiency'!D$1),0)</f>
        <v>276865426248288.19</v>
      </c>
      <c r="E27" s="240">
        <f>VLOOKUP($A27,'Value Added'!$A$1:$AX$44,COLUMN('Value Added'!J$1),0)*VLOOKUP($A27,'Energy Efficiency'!$A$22:$AS$52,COLUMN('Energy Efficiency'!E$1),0)</f>
        <v>251327435047158.91</v>
      </c>
      <c r="F27" s="240">
        <f>VLOOKUP($A27,'Value Added'!$A$1:$AX$44,COLUMN('Value Added'!K$1),0)*VLOOKUP($A27,'Energy Efficiency'!$A$22:$AS$52,COLUMN('Energy Efficiency'!F$1),0)</f>
        <v>287970370900493.06</v>
      </c>
      <c r="G27" s="240">
        <f>VLOOKUP($A27,'Value Added'!$A$1:$AX$44,COLUMN('Value Added'!L$1),0)*VLOOKUP($A27,'Energy Efficiency'!$A$22:$AS$52,COLUMN('Energy Efficiency'!G$1),0)</f>
        <v>309396263768260.13</v>
      </c>
      <c r="H27" s="240">
        <f>VLOOKUP($A27,'Value Added'!$A$1:$AX$44,COLUMN('Value Added'!M$1),0)*VLOOKUP($A27,'Energy Efficiency'!$A$22:$AS$52,COLUMN('Energy Efficiency'!H$1),0)</f>
        <v>313269176055663.25</v>
      </c>
      <c r="I27" s="240">
        <f>VLOOKUP($A27,'Value Added'!$A$1:$AX$44,COLUMN('Value Added'!N$1),0)*VLOOKUP($A27,'Energy Efficiency'!$A$22:$AS$52,COLUMN('Energy Efficiency'!I$1),0)</f>
        <v>325292858805329.63</v>
      </c>
      <c r="J27" s="240">
        <f>VLOOKUP($A27,'Value Added'!$A$1:$AX$44,COLUMN('Value Added'!O$1),0)*VLOOKUP($A27,'Energy Efficiency'!$A$22:$AS$52,COLUMN('Energy Efficiency'!J$1),0)</f>
        <v>341372894513795</v>
      </c>
      <c r="K27" s="240">
        <f>VLOOKUP($A27,'Value Added'!$A$1:$AX$44,COLUMN('Value Added'!P$1),0)*VLOOKUP($A27,'Energy Efficiency'!$A$22:$AS$52,COLUMN('Energy Efficiency'!K$1),0)</f>
        <v>357942323268054.63</v>
      </c>
      <c r="L27" s="240">
        <f>VLOOKUP($A27,'Value Added'!$A$1:$AX$44,COLUMN('Value Added'!Q$1),0)*VLOOKUP($A27,'Energy Efficiency'!$A$22:$AS$52,COLUMN('Energy Efficiency'!L$1),0)</f>
        <v>373859898499652.25</v>
      </c>
      <c r="M27" s="240">
        <f>VLOOKUP($A27,'Value Added'!$A$1:$AX$44,COLUMN('Value Added'!R$1),0)*VLOOKUP($A27,'Energy Efficiency'!$A$22:$AS$52,COLUMN('Energy Efficiency'!M$1),0)</f>
        <v>389031091050575.19</v>
      </c>
      <c r="N27" s="240">
        <f>VLOOKUP($A27,'Value Added'!$A$1:$AX$44,COLUMN('Value Added'!S$1),0)*VLOOKUP($A27,'Energy Efficiency'!$A$22:$AS$52,COLUMN('Energy Efficiency'!N$1),0)</f>
        <v>403373271293223.56</v>
      </c>
      <c r="O27" s="240">
        <f>VLOOKUP($A27,'Value Added'!$A$1:$AX$44,COLUMN('Value Added'!T$1),0)*VLOOKUP($A27,'Energy Efficiency'!$A$22:$AS$52,COLUMN('Energy Efficiency'!O$1),0)</f>
        <v>416816673216629.06</v>
      </c>
      <c r="P27" s="240">
        <f>VLOOKUP($A27,'Value Added'!$A$1:$AX$44,COLUMN('Value Added'!U$1),0)*VLOOKUP($A27,'Energy Efficiency'!$A$22:$AS$52,COLUMN('Energy Efficiency'!P$1),0)</f>
        <v>429528336081982.75</v>
      </c>
      <c r="Q27" s="240">
        <f>VLOOKUP($A27,'Value Added'!$A$1:$AX$44,COLUMN('Value Added'!V$1),0)*VLOOKUP($A27,'Energy Efficiency'!$A$22:$AS$52,COLUMN('Energy Efficiency'!Q$1),0)</f>
        <v>441306534468093.69</v>
      </c>
      <c r="R27" s="240">
        <f>VLOOKUP($A27,'Value Added'!$A$1:$AX$44,COLUMN('Value Added'!W$1),0)*VLOOKUP($A27,'Energy Efficiency'!$A$22:$AS$52,COLUMN('Energy Efficiency'!R$1),0)</f>
        <v>452176218962134.81</v>
      </c>
      <c r="S27" s="240">
        <f>VLOOKUP($A27,'Value Added'!$A$1:$AX$44,COLUMN('Value Added'!X$1),0)*VLOOKUP($A27,'Energy Efficiency'!$A$22:$AS$52,COLUMN('Energy Efficiency'!S$1),0)</f>
        <v>462179755021250.94</v>
      </c>
      <c r="T27" s="240">
        <f>VLOOKUP($A27,'Value Added'!$A$1:$AX$44,COLUMN('Value Added'!Y$1),0)*VLOOKUP($A27,'Energy Efficiency'!$A$22:$AS$52,COLUMN('Energy Efficiency'!T$1),0)</f>
        <v>471375467690682.38</v>
      </c>
      <c r="U27" s="240">
        <f>VLOOKUP($A27,'Value Added'!$A$1:$AX$44,COLUMN('Value Added'!Z$1),0)*VLOOKUP($A27,'Energy Efficiency'!$A$22:$AS$52,COLUMN('Energy Efficiency'!U$1),0)</f>
        <v>481305515794416.38</v>
      </c>
      <c r="V27" s="240">
        <f>VLOOKUP($A27,'Value Added'!$A$1:$AX$44,COLUMN('Value Added'!AA$1),0)*VLOOKUP($A27,'Energy Efficiency'!$A$22:$AS$52,COLUMN('Energy Efficiency'!V$1),0)</f>
        <v>490552560435653.63</v>
      </c>
      <c r="W27" s="240">
        <f>VLOOKUP($A27,'Value Added'!$A$1:$AX$44,COLUMN('Value Added'!AB$1),0)*VLOOKUP($A27,'Energy Efficiency'!$A$22:$AS$52,COLUMN('Energy Efficiency'!W$1),0)</f>
        <v>499108848857269.19</v>
      </c>
      <c r="X27" s="240">
        <f>VLOOKUP($A27,'Value Added'!$A$1:$AX$44,COLUMN('Value Added'!AC$1),0)*VLOOKUP($A27,'Energy Efficiency'!$A$22:$AS$52,COLUMN('Energy Efficiency'!X$1),0)</f>
        <v>506972236175091.38</v>
      </c>
      <c r="Y27" s="240">
        <f>VLOOKUP($A27,'Value Added'!$A$1:$AX$44,COLUMN('Value Added'!AD$1),0)*VLOOKUP($A27,'Energy Efficiency'!$A$22:$AS$52,COLUMN('Energy Efficiency'!Y$1),0)</f>
        <v>514145969617067</v>
      </c>
      <c r="Z27" s="240">
        <f>VLOOKUP($A27,'Value Added'!$A$1:$AX$44,COLUMN('Value Added'!AE$1),0)*VLOOKUP($A27,'Energy Efficiency'!$A$22:$AS$52,COLUMN('Energy Efficiency'!Z$1),0)</f>
        <v>520638424513318</v>
      </c>
      <c r="AA27" s="240">
        <f>VLOOKUP($A27,'Value Added'!$A$1:$AX$44,COLUMN('Value Added'!AF$1),0)*VLOOKUP($A27,'Energy Efficiency'!$A$22:$AS$52,COLUMN('Energy Efficiency'!AA$1),0)</f>
        <v>526462800092914.88</v>
      </c>
      <c r="AB27" s="240">
        <f>VLOOKUP($A27,'Value Added'!$A$1:$AX$44,COLUMN('Value Added'!AG$1),0)*VLOOKUP($A27,'Energy Efficiency'!$A$22:$AS$52,COLUMN('Energy Efficiency'!AB$1),0)</f>
        <v>531636783242065.63</v>
      </c>
      <c r="AC27" s="240">
        <f>VLOOKUP($A27,'Value Added'!$A$1:$AX$44,COLUMN('Value Added'!AH$1),0)*VLOOKUP($A27,'Energy Efficiency'!$A$22:$AS$52,COLUMN('Energy Efficiency'!AC$1),0)</f>
        <v>536182188297630.81</v>
      </c>
      <c r="AD27" s="240">
        <f>VLOOKUP($A27,'Value Added'!$A$1:$AX$44,COLUMN('Value Added'!AI$1),0)*VLOOKUP($A27,'Energy Efficiency'!$A$22:$AS$52,COLUMN('Energy Efficiency'!AD$1),0)</f>
        <v>540124580711088.69</v>
      </c>
      <c r="AE27" s="240">
        <f>VLOOKUP($A27,'Value Added'!$A$1:$AX$44,COLUMN('Value Added'!AJ$1),0)*VLOOKUP($A27,'Energy Efficiency'!$A$22:$AS$52,COLUMN('Energy Efficiency'!AE$1),0)</f>
        <v>543492892045095.38</v>
      </c>
      <c r="AF27" s="240">
        <f>VLOOKUP($A27,'Value Added'!$A$1:$AX$44,COLUMN('Value Added'!AK$1),0)*VLOOKUP($A27,'Energy Efficiency'!$A$22:$AS$52,COLUMN('Energy Efficiency'!AF$1),0)</f>
        <v>546319033282284.13</v>
      </c>
      <c r="AG27" s="240">
        <f>VLOOKUP($A27,'Value Added'!$A$1:$AX$44,COLUMN('Value Added'!AL$1),0)*VLOOKUP($A27,'Energy Efficiency'!$A$22:$AS$52,COLUMN('Energy Efficiency'!AG$1),0)</f>
        <v>548637512858939.19</v>
      </c>
      <c r="AH27" s="240">
        <f>VLOOKUP($A27,'Value Added'!$A$1:$AX$44,COLUMN('Value Added'!AM$1),0)*VLOOKUP($A27,'Energy Efficiency'!$A$22:$AS$52,COLUMN('Energy Efficiency'!AH$1),0)</f>
        <v>550485065209020.44</v>
      </c>
      <c r="AI27" s="240">
        <f>VLOOKUP($A27,'Value Added'!$A$1:$AX$44,COLUMN('Value Added'!AN$1),0)*VLOOKUP($A27,'Energy Efficiency'!$A$22:$AS$52,COLUMN('Energy Efficiency'!AI$1),0)</f>
        <v>551900294939869.31</v>
      </c>
      <c r="AJ27" s="240">
        <f>VLOOKUP($A27,'Value Added'!$A$1:$AX$44,COLUMN('Value Added'!AO$1),0)*VLOOKUP($A27,'Energy Efficiency'!$A$22:$AS$52,COLUMN('Energy Efficiency'!AJ$1),0)</f>
        <v>552923341081067.94</v>
      </c>
      <c r="AK27" s="240">
        <f>VLOOKUP($A27,'Value Added'!$A$1:$AX$44,COLUMN('Value Added'!AP$1),0)*VLOOKUP($A27,'Energy Efficiency'!$A$22:$AS$52,COLUMN('Energy Efficiency'!AK$1),0)</f>
        <v>553595565171916.63</v>
      </c>
      <c r="AL27" s="240">
        <f>VLOOKUP($A27,'Value Added'!$A$1:$AX$44,COLUMN('Value Added'!AQ$1),0)*VLOOKUP($A27,'Energy Efficiency'!$A$22:$AS$52,COLUMN('Energy Efficiency'!AL$1),0)</f>
        <v>553959266297438.44</v>
      </c>
      <c r="AM27" s="240">
        <f>VLOOKUP($A27,'Value Added'!$A$1:$AX$44,COLUMN('Value Added'!AR$1),0)*VLOOKUP($A27,'Energy Efficiency'!$A$22:$AS$52,COLUMN('Energy Efficiency'!AM$1),0)</f>
        <v>554057425562675.06</v>
      </c>
      <c r="AN27" s="240">
        <f>VLOOKUP($A27,'Value Added'!$A$1:$AX$44,COLUMN('Value Added'!AS$1),0)*VLOOKUP($A27,'Energy Efficiency'!$A$22:$AS$52,COLUMN('Energy Efficiency'!AN$1),0)</f>
        <v>553933481921806.81</v>
      </c>
      <c r="AO27" s="240">
        <f>VLOOKUP($A27,'Value Added'!$A$1:$AX$44,COLUMN('Value Added'!AT$1),0)*VLOOKUP($A27,'Energy Efficiency'!$A$22:$AS$52,COLUMN('Energy Efficiency'!AO$1),0)</f>
        <v>553631140762468.06</v>
      </c>
      <c r="AP27" s="240">
        <f>VLOOKUP($A27,'Value Added'!$A$1:$AX$44,COLUMN('Value Added'!AU$1),0)*VLOOKUP($A27,'Energy Efficiency'!$A$22:$AS$52,COLUMN('Energy Efficiency'!AP$1),0)</f>
        <v>553194216193492.25</v>
      </c>
      <c r="AQ27" s="240">
        <f>VLOOKUP($A27,'Value Added'!$A$1:$AX$44,COLUMN('Value Added'!AV$1),0)*VLOOKUP($A27,'Energy Efficiency'!$A$22:$AS$52,COLUMN('Energy Efficiency'!AQ$1),0)</f>
        <v>552666507601781.44</v>
      </c>
      <c r="AR27" s="240">
        <f>VLOOKUP($A27,'Value Added'!$A$1:$AX$44,COLUMN('Value Added'!AW$1),0)*VLOOKUP($A27,'Energy Efficiency'!$A$22:$AS$52,COLUMN('Energy Efficiency'!AR$1),0)</f>
        <v>552091710734600.38</v>
      </c>
      <c r="AS27" s="240">
        <f>VLOOKUP($A27,'Value Added'!$A$1:$AX$44,COLUMN('Value Added'!AX$1),0)*VLOOKUP($A27,'Energy Efficiency'!$A$22:$AS$52,COLUMN('Energy Efficiency'!AS$1),0)</f>
        <v>548685089671175.81</v>
      </c>
    </row>
    <row r="28" spans="1:45" x14ac:dyDescent="0.2">
      <c r="A28" s="74" t="s">
        <v>12</v>
      </c>
      <c r="B28" s="161" t="s">
        <v>378</v>
      </c>
      <c r="C28" s="161" t="s">
        <v>421</v>
      </c>
      <c r="D28" s="247">
        <f>VLOOKUP($A28,'Value Added'!$A$1:$AX$44,COLUMN('Value Added'!I$1),0)*VLOOKUP($A28,'Energy Efficiency'!$A$22:$AS$52,COLUMN('Energy Efficiency'!D$1),0)</f>
        <v>26885550420861.609</v>
      </c>
      <c r="E28" s="240">
        <f>VLOOKUP($A28,'Value Added'!$A$1:$AX$44,COLUMN('Value Added'!J$1),0)*VLOOKUP($A28,'Energy Efficiency'!$A$22:$AS$52,COLUMN('Energy Efficiency'!E$1),0)</f>
        <v>24854639590880.426</v>
      </c>
      <c r="F28" s="240">
        <f>VLOOKUP($A28,'Value Added'!$A$1:$AX$44,COLUMN('Value Added'!K$1),0)*VLOOKUP($A28,'Energy Efficiency'!$A$22:$AS$52,COLUMN('Energy Efficiency'!F$1),0)</f>
        <v>26650207788803.379</v>
      </c>
      <c r="G28" s="240">
        <f>VLOOKUP($A28,'Value Added'!$A$1:$AX$44,COLUMN('Value Added'!L$1),0)*VLOOKUP($A28,'Energy Efficiency'!$A$22:$AS$52,COLUMN('Energy Efficiency'!G$1),0)</f>
        <v>28821618933596.301</v>
      </c>
      <c r="H28" s="240">
        <f>VLOOKUP($A28,'Value Added'!$A$1:$AX$44,COLUMN('Value Added'!M$1),0)*VLOOKUP($A28,'Energy Efficiency'!$A$22:$AS$52,COLUMN('Energy Efficiency'!H$1),0)</f>
        <v>29038335319293.508</v>
      </c>
      <c r="I28" s="240">
        <f>VLOOKUP($A28,'Value Added'!$A$1:$AX$44,COLUMN('Value Added'!N$1),0)*VLOOKUP($A28,'Energy Efficiency'!$A$22:$AS$52,COLUMN('Energy Efficiency'!I$1),0)</f>
        <v>29802108726062.227</v>
      </c>
      <c r="J28" s="240">
        <f>VLOOKUP($A28,'Value Added'!$A$1:$AX$44,COLUMN('Value Added'!O$1),0)*VLOOKUP($A28,'Energy Efficiency'!$A$22:$AS$52,COLUMN('Energy Efficiency'!J$1),0)</f>
        <v>30848699320426.922</v>
      </c>
      <c r="K28" s="240">
        <f>VLOOKUP($A28,'Value Added'!$A$1:$AX$44,COLUMN('Value Added'!P$1),0)*VLOOKUP($A28,'Energy Efficiency'!$A$22:$AS$52,COLUMN('Energy Efficiency'!K$1),0)</f>
        <v>31962333104025.973</v>
      </c>
      <c r="L28" s="240">
        <f>VLOOKUP($A28,'Value Added'!$A$1:$AX$44,COLUMN('Value Added'!Q$1),0)*VLOOKUP($A28,'Energy Efficiency'!$A$22:$AS$52,COLUMN('Energy Efficiency'!L$1),0)</f>
        <v>33057007631074.855</v>
      </c>
      <c r="M28" s="240">
        <f>VLOOKUP($A28,'Value Added'!$A$1:$AX$44,COLUMN('Value Added'!R$1),0)*VLOOKUP($A28,'Energy Efficiency'!$A$22:$AS$52,COLUMN('Energy Efficiency'!M$1),0)</f>
        <v>34113419513117.516</v>
      </c>
      <c r="N28" s="240">
        <f>VLOOKUP($A28,'Value Added'!$A$1:$AX$44,COLUMN('Value Added'!S$1),0)*VLOOKUP($A28,'Energy Efficiency'!$A$22:$AS$52,COLUMN('Energy Efficiency'!N$1),0)</f>
        <v>35110484844362.25</v>
      </c>
      <c r="O28" s="240">
        <f>VLOOKUP($A28,'Value Added'!$A$1:$AX$44,COLUMN('Value Added'!T$1),0)*VLOOKUP($A28,'Energy Efficiency'!$A$22:$AS$52,COLUMN('Energy Efficiency'!O$1),0)</f>
        <v>36025619219308.906</v>
      </c>
      <c r="P28" s="240">
        <f>VLOOKUP($A28,'Value Added'!$A$1:$AX$44,COLUMN('Value Added'!U$1),0)*VLOOKUP($A28,'Energy Efficiency'!$A$22:$AS$52,COLUMN('Energy Efficiency'!P$1),0)</f>
        <v>36857929170939.711</v>
      </c>
      <c r="Q28" s="240">
        <f>VLOOKUP($A28,'Value Added'!$A$1:$AX$44,COLUMN('Value Added'!V$1),0)*VLOOKUP($A28,'Energy Efficiency'!$A$22:$AS$52,COLUMN('Energy Efficiency'!Q$1),0)</f>
        <v>37587852911052.875</v>
      </c>
      <c r="R28" s="240">
        <f>VLOOKUP($A28,'Value Added'!$A$1:$AX$44,COLUMN('Value Added'!W$1),0)*VLOOKUP($A28,'Energy Efficiency'!$A$22:$AS$52,COLUMN('Energy Efficiency'!R$1),0)</f>
        <v>38219080047171.141</v>
      </c>
      <c r="S28" s="240">
        <f>VLOOKUP($A28,'Value Added'!$A$1:$AX$44,COLUMN('Value Added'!X$1),0)*VLOOKUP($A28,'Energy Efficiency'!$A$22:$AS$52,COLUMN('Energy Efficiency'!S$1),0)</f>
        <v>38756814462139.938</v>
      </c>
      <c r="T28" s="240">
        <f>VLOOKUP($A28,'Value Added'!$A$1:$AX$44,COLUMN('Value Added'!Y$1),0)*VLOOKUP($A28,'Energy Efficiency'!$A$22:$AS$52,COLUMN('Energy Efficiency'!T$1),0)</f>
        <v>39207582378538.203</v>
      </c>
      <c r="U28" s="240">
        <f>VLOOKUP($A28,'Value Added'!$A$1:$AX$44,COLUMN('Value Added'!Z$1),0)*VLOOKUP($A28,'Energy Efficiency'!$A$22:$AS$52,COLUMN('Energy Efficiency'!U$1),0)</f>
        <v>39700502630891.531</v>
      </c>
      <c r="V28" s="240">
        <f>VLOOKUP($A28,'Value Added'!$A$1:$AX$44,COLUMN('Value Added'!AA$1),0)*VLOOKUP($A28,'Energy Efficiency'!$A$22:$AS$52,COLUMN('Energy Efficiency'!V$1),0)</f>
        <v>40119478056722.836</v>
      </c>
      <c r="W28" s="240">
        <f>VLOOKUP($A28,'Value Added'!$A$1:$AX$44,COLUMN('Value Added'!AB$1),0)*VLOOKUP($A28,'Energy Efficiency'!$A$22:$AS$52,COLUMN('Energy Efficiency'!W$1),0)</f>
        <v>40467021723797.211</v>
      </c>
      <c r="X28" s="240">
        <f>VLOOKUP($A28,'Value Added'!$A$1:$AX$44,COLUMN('Value Added'!AC$1),0)*VLOOKUP($A28,'Energy Efficiency'!$A$22:$AS$52,COLUMN('Energy Efficiency'!X$1),0)</f>
        <v>40746215835333.594</v>
      </c>
      <c r="Y28" s="240">
        <f>VLOOKUP($A28,'Value Added'!$A$1:$AX$44,COLUMN('Value Added'!AD$1),0)*VLOOKUP($A28,'Energy Efficiency'!$A$22:$AS$52,COLUMN('Energy Efficiency'!Y$1),0)</f>
        <v>40960642692034.211</v>
      </c>
      <c r="Z28" s="240">
        <f>VLOOKUP($A28,'Value Added'!$A$1:$AX$44,COLUMN('Value Added'!AE$1),0)*VLOOKUP($A28,'Energy Efficiency'!$A$22:$AS$52,COLUMN('Energy Efficiency'!Z$1),0)</f>
        <v>41114314813718.711</v>
      </c>
      <c r="AA28" s="240">
        <f>VLOOKUP($A28,'Value Added'!$A$1:$AX$44,COLUMN('Value Added'!AF$1),0)*VLOOKUP($A28,'Energy Efficiency'!$A$22:$AS$52,COLUMN('Energy Efficiency'!AA$1),0)</f>
        <v>41211605782711.867</v>
      </c>
      <c r="AB28" s="240">
        <f>VLOOKUP($A28,'Value Added'!$A$1:$AX$44,COLUMN('Value Added'!AG$1),0)*VLOOKUP($A28,'Energy Efficiency'!$A$22:$AS$52,COLUMN('Energy Efficiency'!AB$1),0)</f>
        <v>41257183193685.492</v>
      </c>
      <c r="AC28" s="240">
        <f>VLOOKUP($A28,'Value Added'!$A$1:$AX$44,COLUMN('Value Added'!AH$1),0)*VLOOKUP($A28,'Energy Efficiency'!$A$22:$AS$52,COLUMN('Energy Efficiency'!AC$1),0)</f>
        <v>41255944903648.82</v>
      </c>
      <c r="AD28" s="240">
        <f>VLOOKUP($A28,'Value Added'!$A$1:$AX$44,COLUMN('Value Added'!AI$1),0)*VLOOKUP($A28,'Energy Efficiency'!$A$22:$AS$52,COLUMN('Energy Efficiency'!AD$1),0)</f>
        <v>41212959579429.93</v>
      </c>
      <c r="AE28" s="240">
        <f>VLOOKUP($A28,'Value Added'!$A$1:$AX$44,COLUMN('Value Added'!AJ$1),0)*VLOOKUP($A28,'Energy Efficiency'!$A$22:$AS$52,COLUMN('Energy Efficiency'!AE$1),0)</f>
        <v>41133412345564.016</v>
      </c>
      <c r="AF28" s="240">
        <f>VLOOKUP($A28,'Value Added'!$A$1:$AX$44,COLUMN('Value Added'!AK$1),0)*VLOOKUP($A28,'Energy Efficiency'!$A$22:$AS$52,COLUMN('Energy Efficiency'!AF$1),0)</f>
        <v>41022556149189.539</v>
      </c>
      <c r="AG28" s="240">
        <f>VLOOKUP($A28,'Value Added'!$A$1:$AX$44,COLUMN('Value Added'!AL$1),0)*VLOOKUP($A28,'Energy Efficiency'!$A$22:$AS$52,COLUMN('Energy Efficiency'!AG$1),0)</f>
        <v>40885669285388.953</v>
      </c>
      <c r="AH28" s="240">
        <f>VLOOKUP($A28,'Value Added'!$A$1:$AX$44,COLUMN('Value Added'!AM$1),0)*VLOOKUP($A28,'Energy Efficiency'!$A$22:$AS$52,COLUMN('Energy Efficiency'!AH$1),0)</f>
        <v>40728019370340.07</v>
      </c>
      <c r="AI28" s="240">
        <f>VLOOKUP($A28,'Value Added'!$A$1:$AX$44,COLUMN('Value Added'!AN$1),0)*VLOOKUP($A28,'Energy Efficiency'!$A$22:$AS$52,COLUMN('Energy Efficiency'!AI$1),0)</f>
        <v>40554833913496.789</v>
      </c>
      <c r="AJ28" s="240">
        <f>VLOOKUP($A28,'Value Added'!$A$1:$AX$44,COLUMN('Value Added'!AO$1),0)*VLOOKUP($A28,'Energy Efficiency'!$A$22:$AS$52,COLUMN('Energy Efficiency'!AJ$1),0)</f>
        <v>40371277525691.891</v>
      </c>
      <c r="AK28" s="240">
        <f>VLOOKUP($A28,'Value Added'!$A$1:$AX$44,COLUMN('Value Added'!AP$1),0)*VLOOKUP($A28,'Energy Efficiency'!$A$22:$AS$52,COLUMN('Energy Efficiency'!AK$1),0)</f>
        <v>40182435708566.289</v>
      </c>
      <c r="AL28" s="240">
        <f>VLOOKUP($A28,'Value Added'!$A$1:$AX$44,COLUMN('Value Added'!AQ$1),0)*VLOOKUP($A28,'Energy Efficiency'!$A$22:$AS$52,COLUMN('Energy Efficiency'!AL$1),0)</f>
        <v>39993305102417.242</v>
      </c>
      <c r="AM28" s="240">
        <f>VLOOKUP($A28,'Value Added'!$A$1:$AX$44,COLUMN('Value Added'!AR$1),0)*VLOOKUP($A28,'Energy Efficiency'!$A$22:$AS$52,COLUMN('Energy Efficiency'!AM$1),0)</f>
        <v>39808790024196.523</v>
      </c>
      <c r="AN28" s="240">
        <f>VLOOKUP($A28,'Value Added'!$A$1:$AX$44,COLUMN('Value Added'!AS$1),0)*VLOOKUP($A28,'Energy Efficiency'!$A$22:$AS$52,COLUMN('Energy Efficiency'!AN$1),0)</f>
        <v>39633705104372.492</v>
      </c>
      <c r="AO28" s="240">
        <f>VLOOKUP($A28,'Value Added'!$A$1:$AX$44,COLUMN('Value Added'!AT$1),0)*VLOOKUP($A28,'Energy Efficiency'!$A$22:$AS$52,COLUMN('Energy Efficiency'!AO$1),0)</f>
        <v>39472783829848.891</v>
      </c>
      <c r="AP28" s="240">
        <f>VLOOKUP($A28,'Value Added'!$A$1:$AX$44,COLUMN('Value Added'!AU$1),0)*VLOOKUP($A28,'Energy Efficiency'!$A$22:$AS$52,COLUMN('Energy Efficiency'!AP$1),0)</f>
        <v>39330692819189.375</v>
      </c>
      <c r="AQ28" s="240">
        <f>VLOOKUP($A28,'Value Added'!$A$1:$AX$44,COLUMN('Value Added'!AV$1),0)*VLOOKUP($A28,'Energy Efficiency'!$A$22:$AS$52,COLUMN('Energy Efficiency'!AQ$1),0)</f>
        <v>39212051695143.938</v>
      </c>
      <c r="AR28" s="240">
        <f>VLOOKUP($A28,'Value Added'!$A$1:$AX$44,COLUMN('Value Added'!AW$1),0)*VLOOKUP($A28,'Energy Efficiency'!$A$22:$AS$52,COLUMN('Energy Efficiency'!AR$1),0)</f>
        <v>39121458477256.633</v>
      </c>
      <c r="AS28" s="240">
        <f>VLOOKUP($A28,'Value Added'!$A$1:$AX$44,COLUMN('Value Added'!AX$1),0)*VLOOKUP($A28,'Energy Efficiency'!$A$22:$AS$52,COLUMN('Energy Efficiency'!AS$1),0)</f>
        <v>38863194747655.938</v>
      </c>
    </row>
    <row r="29" spans="1:45" x14ac:dyDescent="0.2">
      <c r="A29" s="74" t="s">
        <v>13</v>
      </c>
      <c r="B29" s="161" t="s">
        <v>378</v>
      </c>
      <c r="C29" s="161" t="s">
        <v>421</v>
      </c>
      <c r="D29" s="247">
        <f>VLOOKUP($A29,'Value Added'!$A$1:$AX$44,COLUMN('Value Added'!I$1),0)*VLOOKUP($A29,'Energy Efficiency'!$A$22:$AS$52,COLUMN('Energy Efficiency'!D$1),0)</f>
        <v>1162121412907193.8</v>
      </c>
      <c r="E29" s="240">
        <f>VLOOKUP($A29,'Value Added'!$A$1:$AX$44,COLUMN('Value Added'!J$1),0)*VLOOKUP($A29,'Energy Efficiency'!$A$22:$AS$52,COLUMN('Energy Efficiency'!E$1),0)</f>
        <v>1108961395768764.4</v>
      </c>
      <c r="F29" s="240">
        <f>VLOOKUP($A29,'Value Added'!$A$1:$AX$44,COLUMN('Value Added'!K$1),0)*VLOOKUP($A29,'Energy Efficiency'!$A$22:$AS$52,COLUMN('Energy Efficiency'!F$1),0)</f>
        <v>1164949670535835.3</v>
      </c>
      <c r="G29" s="240">
        <f>VLOOKUP($A29,'Value Added'!$A$1:$AX$44,COLUMN('Value Added'!L$1),0)*VLOOKUP($A29,'Energy Efficiency'!$A$22:$AS$52,COLUMN('Energy Efficiency'!G$1),0)</f>
        <v>1145655377070374</v>
      </c>
      <c r="H29" s="240">
        <f>VLOOKUP($A29,'Value Added'!$A$1:$AX$44,COLUMN('Value Added'!M$1),0)*VLOOKUP($A29,'Energy Efficiency'!$A$22:$AS$52,COLUMN('Energy Efficiency'!H$1),0)</f>
        <v>1144860779591227.5</v>
      </c>
      <c r="I29" s="240">
        <f>VLOOKUP($A29,'Value Added'!$A$1:$AX$44,COLUMN('Value Added'!N$1),0)*VLOOKUP($A29,'Energy Efficiency'!$A$22:$AS$52,COLUMN('Energy Efficiency'!I$1),0)</f>
        <v>1151584537466865.3</v>
      </c>
      <c r="J29" s="240">
        <f>VLOOKUP($A29,'Value Added'!$A$1:$AX$44,COLUMN('Value Added'!O$1),0)*VLOOKUP($A29,'Energy Efficiency'!$A$22:$AS$52,COLUMN('Energy Efficiency'!J$1),0)</f>
        <v>1162181292145885.8</v>
      </c>
      <c r="K29" s="240">
        <f>VLOOKUP($A29,'Value Added'!$A$1:$AX$44,COLUMN('Value Added'!P$1),0)*VLOOKUP($A29,'Energy Efficiency'!$A$22:$AS$52,COLUMN('Energy Efficiency'!K$1),0)</f>
        <v>1174194171404515.3</v>
      </c>
      <c r="L29" s="240">
        <f>VLOOKUP($A29,'Value Added'!$A$1:$AX$44,COLUMN('Value Added'!Q$1),0)*VLOOKUP($A29,'Energy Efficiency'!$A$22:$AS$52,COLUMN('Energy Efficiency'!L$1),0)</f>
        <v>1184933590081032.3</v>
      </c>
      <c r="M29" s="240">
        <f>VLOOKUP($A29,'Value Added'!$A$1:$AX$44,COLUMN('Value Added'!R$1),0)*VLOOKUP($A29,'Energy Efficiency'!$A$22:$AS$52,COLUMN('Energy Efficiency'!M$1),0)</f>
        <v>1192877484229151</v>
      </c>
      <c r="N29" s="240">
        <f>VLOOKUP($A29,'Value Added'!$A$1:$AX$44,COLUMN('Value Added'!S$1),0)*VLOOKUP($A29,'Energy Efficiency'!$A$22:$AS$52,COLUMN('Energy Efficiency'!N$1),0)</f>
        <v>1196479052572215.5</v>
      </c>
      <c r="O29" s="240">
        <f>VLOOKUP($A29,'Value Added'!$A$1:$AX$44,COLUMN('Value Added'!T$1),0)*VLOOKUP($A29,'Energy Efficiency'!$A$22:$AS$52,COLUMN('Energy Efficiency'!O$1),0)</f>
        <v>1194212115576638.8</v>
      </c>
      <c r="P29" s="240">
        <f>VLOOKUP($A29,'Value Added'!$A$1:$AX$44,COLUMN('Value Added'!U$1),0)*VLOOKUP($A29,'Energy Efficiency'!$A$22:$AS$52,COLUMN('Energy Efficiency'!P$1),0)</f>
        <v>1185736236052597.5</v>
      </c>
      <c r="Q29" s="240">
        <f>VLOOKUP($A29,'Value Added'!$A$1:$AX$44,COLUMN('Value Added'!V$1),0)*VLOOKUP($A29,'Energy Efficiency'!$A$22:$AS$52,COLUMN('Energy Efficiency'!Q$1),0)</f>
        <v>1171650180640127.5</v>
      </c>
      <c r="R29" s="240">
        <f>VLOOKUP($A29,'Value Added'!$A$1:$AX$44,COLUMN('Value Added'!W$1),0)*VLOOKUP($A29,'Energy Efficiency'!$A$22:$AS$52,COLUMN('Energy Efficiency'!R$1),0)</f>
        <v>1153680885205067</v>
      </c>
      <c r="S29" s="240">
        <f>VLOOKUP($A29,'Value Added'!$A$1:$AX$44,COLUMN('Value Added'!X$1),0)*VLOOKUP($A29,'Energy Efficiency'!$A$22:$AS$52,COLUMN('Energy Efficiency'!S$1),0)</f>
        <v>1133511420508293</v>
      </c>
      <c r="T29" s="240">
        <f>VLOOKUP($A29,'Value Added'!$A$1:$AX$44,COLUMN('Value Added'!Y$1),0)*VLOOKUP($A29,'Energy Efficiency'!$A$22:$AS$52,COLUMN('Energy Efficiency'!T$1),0)</f>
        <v>1112738669244802.4</v>
      </c>
      <c r="U29" s="240">
        <f>VLOOKUP($A29,'Value Added'!$A$1:$AX$44,COLUMN('Value Added'!Z$1),0)*VLOOKUP($A29,'Energy Efficiency'!$A$22:$AS$52,COLUMN('Energy Efficiency'!U$1),0)</f>
        <v>1095995231388471</v>
      </c>
      <c r="V29" s="240">
        <f>VLOOKUP($A29,'Value Added'!$A$1:$AX$44,COLUMN('Value Added'!AA$1),0)*VLOOKUP($A29,'Energy Efficiency'!$A$22:$AS$52,COLUMN('Energy Efficiency'!V$1),0)</f>
        <v>1080030289315789</v>
      </c>
      <c r="W29" s="240">
        <f>VLOOKUP($A29,'Value Added'!$A$1:$AX$44,COLUMN('Value Added'!AB$1),0)*VLOOKUP($A29,'Energy Efficiency'!$A$22:$AS$52,COLUMN('Energy Efficiency'!W$1),0)</f>
        <v>1064825136780912.8</v>
      </c>
      <c r="X29" s="240">
        <f>VLOOKUP($A29,'Value Added'!$A$1:$AX$44,COLUMN('Value Added'!AC$1),0)*VLOOKUP($A29,'Energy Efficiency'!$A$22:$AS$52,COLUMN('Energy Efficiency'!X$1),0)</f>
        <v>1050362103495279.6</v>
      </c>
      <c r="Y29" s="240">
        <f>VLOOKUP($A29,'Value Added'!$A$1:$AX$44,COLUMN('Value Added'!AD$1),0)*VLOOKUP($A29,'Energy Efficiency'!$A$22:$AS$52,COLUMN('Energy Efficiency'!Y$1),0)</f>
        <v>1036624539539694.4</v>
      </c>
      <c r="Z29" s="240">
        <f>VLOOKUP($A29,'Value Added'!$A$1:$AX$44,COLUMN('Value Added'!AE$1),0)*VLOOKUP($A29,'Energy Efficiency'!$A$22:$AS$52,COLUMN('Energy Efficiency'!Z$1),0)</f>
        <v>1023596801244625.8</v>
      </c>
      <c r="AA29" s="240">
        <f>VLOOKUP($A29,'Value Added'!$A$1:$AX$44,COLUMN('Value Added'!AF$1),0)*VLOOKUP($A29,'Energy Efficiency'!$A$22:$AS$52,COLUMN('Energy Efficiency'!AA$1),0)</f>
        <v>1011264238591054.8</v>
      </c>
      <c r="AB29" s="240">
        <f>VLOOKUP($A29,'Value Added'!$A$1:$AX$44,COLUMN('Value Added'!AG$1),0)*VLOOKUP($A29,'Energy Efficiency'!$A$22:$AS$52,COLUMN('Energy Efficiency'!AB$1),0)</f>
        <v>999613184186660.75</v>
      </c>
      <c r="AC29" s="240">
        <f>VLOOKUP($A29,'Value Added'!$A$1:$AX$44,COLUMN('Value Added'!AH$1),0)*VLOOKUP($A29,'Energy Efficiency'!$A$22:$AS$52,COLUMN('Energy Efficiency'!AC$1),0)</f>
        <v>988630943875343.63</v>
      </c>
      <c r="AD29" s="240">
        <f>VLOOKUP($A29,'Value Added'!$A$1:$AX$44,COLUMN('Value Added'!AI$1),0)*VLOOKUP($A29,'Energy Efficiency'!$A$22:$AS$52,COLUMN('Energy Efficiency'!AD$1),0)</f>
        <v>978305789041646</v>
      </c>
      <c r="AE29" s="240">
        <f>VLOOKUP($A29,'Value Added'!$A$1:$AX$44,COLUMN('Value Added'!AJ$1),0)*VLOOKUP($A29,'Energy Efficiency'!$A$22:$AS$52,COLUMN('Energy Efficiency'!AE$1),0)</f>
        <v>968626950675961.63</v>
      </c>
      <c r="AF29" s="240">
        <f>VLOOKUP($A29,'Value Added'!$A$1:$AX$44,COLUMN('Value Added'!AK$1),0)*VLOOKUP($A29,'Energy Efficiency'!$A$22:$AS$52,COLUMN('Energy Efficiency'!AF$1),0)</f>
        <v>959584615271041.13</v>
      </c>
      <c r="AG29" s="240">
        <f>VLOOKUP($A29,'Value Added'!$A$1:$AX$44,COLUMN('Value Added'!AL$1),0)*VLOOKUP($A29,'Energy Efficiency'!$A$22:$AS$52,COLUMN('Energy Efficiency'!AG$1),0)</f>
        <v>951169922625981.88</v>
      </c>
      <c r="AH29" s="240">
        <f>VLOOKUP($A29,'Value Added'!$A$1:$AX$44,COLUMN('Value Added'!AM$1),0)*VLOOKUP($A29,'Energy Efficiency'!$A$22:$AS$52,COLUMN('Energy Efficiency'!AH$1),0)</f>
        <v>943374965639851.25</v>
      </c>
      <c r="AI29" s="240">
        <f>VLOOKUP($A29,'Value Added'!$A$1:$AX$44,COLUMN('Value Added'!AN$1),0)*VLOOKUP($A29,'Energy Efficiency'!$A$22:$AS$52,COLUMN('Energy Efficiency'!AI$1),0)</f>
        <v>936192792183931.75</v>
      </c>
      <c r="AJ29" s="240">
        <f>VLOOKUP($A29,'Value Added'!$A$1:$AX$44,COLUMN('Value Added'!AO$1),0)*VLOOKUP($A29,'Energy Efficiency'!$A$22:$AS$52,COLUMN('Energy Efficiency'!AJ$1),0)</f>
        <v>929617409149333.38</v>
      </c>
      <c r="AK29" s="240">
        <f>VLOOKUP($A29,'Value Added'!$A$1:$AX$44,COLUMN('Value Added'!AP$1),0)*VLOOKUP($A29,'Energy Efficiency'!$A$22:$AS$52,COLUMN('Energy Efficiency'!AK$1),0)</f>
        <v>923643788774947.5</v>
      </c>
      <c r="AL29" s="240">
        <f>VLOOKUP($A29,'Value Added'!$A$1:$AX$44,COLUMN('Value Added'!AQ$1),0)*VLOOKUP($A29,'Energy Efficiency'!$A$22:$AS$52,COLUMN('Energy Efficiency'!AL$1),0)</f>
        <v>918267877370252.25</v>
      </c>
      <c r="AM29" s="240">
        <f>VLOOKUP($A29,'Value Added'!$A$1:$AX$44,COLUMN('Value Added'!AR$1),0)*VLOOKUP($A29,'Energy Efficiency'!$A$22:$AS$52,COLUMN('Energy Efficiency'!AM$1),0)</f>
        <v>913486606557598.38</v>
      </c>
      <c r="AN29" s="240">
        <f>VLOOKUP($A29,'Value Added'!$A$1:$AX$44,COLUMN('Value Added'!AS$1),0)*VLOOKUP($A29,'Energy Efficiency'!$A$22:$AS$52,COLUMN('Energy Efficiency'!AN$1),0)</f>
        <v>909297907170078.38</v>
      </c>
      <c r="AO29" s="240">
        <f>VLOOKUP($A29,'Value Added'!$A$1:$AX$44,COLUMN('Value Added'!AT$1),0)*VLOOKUP($A29,'Energy Efficiency'!$A$22:$AS$52,COLUMN('Energy Efficiency'!AO$1),0)</f>
        <v>905700725953463.88</v>
      </c>
      <c r="AP29" s="240">
        <f>VLOOKUP($A29,'Value Added'!$A$1:$AX$44,COLUMN('Value Added'!AU$1),0)*VLOOKUP($A29,'Energy Efficiency'!$A$22:$AS$52,COLUMN('Energy Efficiency'!AP$1),0)</f>
        <v>902695045234484</v>
      </c>
      <c r="AQ29" s="240">
        <f>VLOOKUP($A29,'Value Added'!$A$1:$AX$44,COLUMN('Value Added'!AV$1),0)*VLOOKUP($A29,'Energy Efficiency'!$A$22:$AS$52,COLUMN('Energy Efficiency'!AQ$1),0)</f>
        <v>900281905732671</v>
      </c>
      <c r="AR29" s="240">
        <f>VLOOKUP($A29,'Value Added'!$A$1:$AX$44,COLUMN('Value Added'!AW$1),0)*VLOOKUP($A29,'Energy Efficiency'!$A$22:$AS$52,COLUMN('Energy Efficiency'!AR$1),0)</f>
        <v>898463432709649.88</v>
      </c>
      <c r="AS29" s="240">
        <f>VLOOKUP($A29,'Value Added'!$A$1:$AX$44,COLUMN('Value Added'!AX$1),0)*VLOOKUP($A29,'Energy Efficiency'!$A$22:$AS$52,COLUMN('Energy Efficiency'!AS$1),0)</f>
        <v>892641620202803.13</v>
      </c>
    </row>
    <row r="30" spans="1:45" x14ac:dyDescent="0.2">
      <c r="A30" s="74" t="s">
        <v>14</v>
      </c>
      <c r="B30" s="161" t="s">
        <v>378</v>
      </c>
      <c r="C30" s="161" t="s">
        <v>421</v>
      </c>
      <c r="D30" s="247">
        <f>VLOOKUP($A30,'Value Added'!$A$1:$AX$44,COLUMN('Value Added'!I$1),0)*VLOOKUP($A30,'Energy Efficiency'!$A$22:$AS$52,COLUMN('Energy Efficiency'!D$1),0)</f>
        <v>134640952235846.11</v>
      </c>
      <c r="E30" s="240">
        <f>VLOOKUP($A30,'Value Added'!$A$1:$AX$44,COLUMN('Value Added'!J$1),0)*VLOOKUP($A30,'Energy Efficiency'!$A$22:$AS$52,COLUMN('Energy Efficiency'!E$1),0)</f>
        <v>127461977769233.73</v>
      </c>
      <c r="F30" s="240">
        <f>VLOOKUP($A30,'Value Added'!$A$1:$AX$44,COLUMN('Value Added'!K$1),0)*VLOOKUP($A30,'Energy Efficiency'!$A$22:$AS$52,COLUMN('Energy Efficiency'!F$1),0)</f>
        <v>143272609469016.75</v>
      </c>
      <c r="G30" s="240">
        <f>VLOOKUP($A30,'Value Added'!$A$1:$AX$44,COLUMN('Value Added'!L$1),0)*VLOOKUP($A30,'Energy Efficiency'!$A$22:$AS$52,COLUMN('Energy Efficiency'!G$1),0)</f>
        <v>142058155980294.91</v>
      </c>
      <c r="H30" s="240">
        <f>VLOOKUP($A30,'Value Added'!$A$1:$AX$44,COLUMN('Value Added'!M$1),0)*VLOOKUP($A30,'Energy Efficiency'!$A$22:$AS$52,COLUMN('Energy Efficiency'!H$1),0)</f>
        <v>142135080713290.06</v>
      </c>
      <c r="I30" s="240">
        <f>VLOOKUP($A30,'Value Added'!$A$1:$AX$44,COLUMN('Value Added'!N$1),0)*VLOOKUP($A30,'Energy Efficiency'!$A$22:$AS$52,COLUMN('Energy Efficiency'!I$1),0)</f>
        <v>143387104039796.63</v>
      </c>
      <c r="J30" s="240">
        <f>VLOOKUP($A30,'Value Added'!$A$1:$AX$44,COLUMN('Value Added'!O$1),0)*VLOOKUP($A30,'Energy Efficiency'!$A$22:$AS$52,COLUMN('Energy Efficiency'!J$1),0)</f>
        <v>145200337820631.47</v>
      </c>
      <c r="K30" s="240">
        <f>VLOOKUP($A30,'Value Added'!$A$1:$AX$44,COLUMN('Value Added'!P$1),0)*VLOOKUP($A30,'Energy Efficiency'!$A$22:$AS$52,COLUMN('Energy Efficiency'!K$1),0)</f>
        <v>147132479976874</v>
      </c>
      <c r="L30" s="240">
        <f>VLOOKUP($A30,'Value Added'!$A$1:$AX$44,COLUMN('Value Added'!Q$1),0)*VLOOKUP($A30,'Energy Efficiency'!$A$22:$AS$52,COLUMN('Energy Efficiency'!L$1),0)</f>
        <v>148834166557086.19</v>
      </c>
      <c r="M30" s="240">
        <f>VLOOKUP($A30,'Value Added'!$A$1:$AX$44,COLUMN('Value Added'!R$1),0)*VLOOKUP($A30,'Energy Efficiency'!$A$22:$AS$52,COLUMN('Energy Efficiency'!M$1),0)</f>
        <v>150133043587155.38</v>
      </c>
      <c r="N30" s="240">
        <f>VLOOKUP($A30,'Value Added'!$A$1:$AX$44,COLUMN('Value Added'!S$1),0)*VLOOKUP($A30,'Energy Efficiency'!$A$22:$AS$52,COLUMN('Energy Efficiency'!N$1),0)</f>
        <v>150853680334384.84</v>
      </c>
      <c r="O30" s="240">
        <f>VLOOKUP($A30,'Value Added'!$A$1:$AX$44,COLUMN('Value Added'!T$1),0)*VLOOKUP($A30,'Energy Efficiency'!$A$22:$AS$52,COLUMN('Energy Efficiency'!O$1),0)</f>
        <v>150823116078881.16</v>
      </c>
      <c r="P30" s="240">
        <f>VLOOKUP($A30,'Value Added'!$A$1:$AX$44,COLUMN('Value Added'!U$1),0)*VLOOKUP($A30,'Energy Efficiency'!$A$22:$AS$52,COLUMN('Energy Efficiency'!P$1),0)</f>
        <v>150013213754727.59</v>
      </c>
      <c r="Q30" s="240">
        <f>VLOOKUP($A30,'Value Added'!$A$1:$AX$44,COLUMN('Value Added'!V$1),0)*VLOOKUP($A30,'Energy Efficiency'!$A$22:$AS$52,COLUMN('Energy Efficiency'!Q$1),0)</f>
        <v>148496885237292.63</v>
      </c>
      <c r="R30" s="240">
        <f>VLOOKUP($A30,'Value Added'!$A$1:$AX$44,COLUMN('Value Added'!W$1),0)*VLOOKUP($A30,'Energy Efficiency'!$A$22:$AS$52,COLUMN('Energy Efficiency'!R$1),0)</f>
        <v>146486294816236.03</v>
      </c>
      <c r="S30" s="240">
        <f>VLOOKUP($A30,'Value Added'!$A$1:$AX$44,COLUMN('Value Added'!X$1),0)*VLOOKUP($A30,'Energy Efficiency'!$A$22:$AS$52,COLUMN('Energy Efficiency'!S$1),0)</f>
        <v>144189641327169.25</v>
      </c>
      <c r="T30" s="240">
        <f>VLOOKUP($A30,'Value Added'!$A$1:$AX$44,COLUMN('Value Added'!Y$1),0)*VLOOKUP($A30,'Energy Efficiency'!$A$22:$AS$52,COLUMN('Energy Efficiency'!T$1),0)</f>
        <v>141805848287102.94</v>
      </c>
      <c r="U30" s="240">
        <f>VLOOKUP($A30,'Value Added'!$A$1:$AX$44,COLUMN('Value Added'!Z$1),0)*VLOOKUP($A30,'Energy Efficiency'!$A$22:$AS$52,COLUMN('Energy Efficiency'!U$1),0)</f>
        <v>139923482841067.14</v>
      </c>
      <c r="V30" s="240">
        <f>VLOOKUP($A30,'Value Added'!$A$1:$AX$44,COLUMN('Value Added'!AA$1),0)*VLOOKUP($A30,'Energy Efficiency'!$A$22:$AS$52,COLUMN('Energy Efficiency'!V$1),0)</f>
        <v>138128821838020.39</v>
      </c>
      <c r="W30" s="240">
        <f>VLOOKUP($A30,'Value Added'!$A$1:$AX$44,COLUMN('Value Added'!AB$1),0)*VLOOKUP($A30,'Energy Efficiency'!$A$22:$AS$52,COLUMN('Energy Efficiency'!W$1),0)</f>
        <v>136419694196411.86</v>
      </c>
      <c r="X30" s="240">
        <f>VLOOKUP($A30,'Value Added'!$A$1:$AX$44,COLUMN('Value Added'!AC$1),0)*VLOOKUP($A30,'Energy Efficiency'!$A$22:$AS$52,COLUMN('Energy Efficiency'!X$1),0)</f>
        <v>134794051115591.61</v>
      </c>
      <c r="Y30" s="240">
        <f>VLOOKUP($A30,'Value Added'!$A$1:$AX$44,COLUMN('Value Added'!AD$1),0)*VLOOKUP($A30,'Energy Efficiency'!$A$22:$AS$52,COLUMN('Energy Efficiency'!Y$1),0)</f>
        <v>133249962932308.86</v>
      </c>
      <c r="Z30" s="240">
        <f>VLOOKUP($A30,'Value Added'!$A$1:$AX$44,COLUMN('Value Added'!AE$1),0)*VLOOKUP($A30,'Energy Efficiency'!$A$22:$AS$52,COLUMN('Energy Efficiency'!Z$1),0)</f>
        <v>131785616206146.95</v>
      </c>
      <c r="AA30" s="240">
        <f>VLOOKUP($A30,'Value Added'!$A$1:$AX$44,COLUMN('Value Added'!AF$1),0)*VLOOKUP($A30,'Energy Efficiency'!$A$22:$AS$52,COLUMN('Energy Efficiency'!AA$1),0)</f>
        <v>130399311030477.56</v>
      </c>
      <c r="AB30" s="240">
        <f>VLOOKUP($A30,'Value Added'!$A$1:$AX$44,COLUMN('Value Added'!AG$1),0)*VLOOKUP($A30,'Energy Efficiency'!$A$22:$AS$52,COLUMN('Energy Efficiency'!AB$1),0)</f>
        <v>129089458566031.98</v>
      </c>
      <c r="AC30" s="240">
        <f>VLOOKUP($A30,'Value Added'!$A$1:$AX$44,COLUMN('Value Added'!AH$1),0)*VLOOKUP($A30,'Energy Efficiency'!$A$22:$AS$52,COLUMN('Energy Efficiency'!AC$1),0)</f>
        <v>127854578794735.59</v>
      </c>
      <c r="AD30" s="240">
        <f>VLOOKUP($A30,'Value Added'!$A$1:$AX$44,COLUMN('Value Added'!AI$1),0)*VLOOKUP($A30,'Energy Efficiency'!$A$22:$AS$52,COLUMN('Energy Efficiency'!AD$1),0)</f>
        <v>126693298491992.38</v>
      </c>
      <c r="AE30" s="240">
        <f>VLOOKUP($A30,'Value Added'!$A$1:$AX$44,COLUMN('Value Added'!AJ$1),0)*VLOOKUP($A30,'Energy Efficiency'!$A$22:$AS$52,COLUMN('Energy Efficiency'!AE$1),0)</f>
        <v>125604349416166.16</v>
      </c>
      <c r="AF30" s="240">
        <f>VLOOKUP($A30,'Value Added'!$A$1:$AX$44,COLUMN('Value Added'!AK$1),0)*VLOOKUP($A30,'Energy Efficiency'!$A$22:$AS$52,COLUMN('Energy Efficiency'!AF$1),0)</f>
        <v>124586566714582.39</v>
      </c>
      <c r="AG30" s="240">
        <f>VLOOKUP($A30,'Value Added'!$A$1:$AX$44,COLUMN('Value Added'!AL$1),0)*VLOOKUP($A30,'Energy Efficiency'!$A$22:$AS$52,COLUMN('Energy Efficiency'!AG$1),0)</f>
        <v>123638887545972.28</v>
      </c>
      <c r="AH30" s="240">
        <f>VLOOKUP($A30,'Value Added'!$A$1:$AX$44,COLUMN('Value Added'!AM$1),0)*VLOOKUP($A30,'Energy Efficiency'!$A$22:$AS$52,COLUMN('Energy Efficiency'!AH$1),0)</f>
        <v>122760349919882.52</v>
      </c>
      <c r="AI30" s="240">
        <f>VLOOKUP($A30,'Value Added'!$A$1:$AX$44,COLUMN('Value Added'!AN$1),0)*VLOOKUP($A30,'Energy Efficiency'!$A$22:$AS$52,COLUMN('Energy Efficiency'!AI$1),0)</f>
        <v>121950091754216.58</v>
      </c>
      <c r="AJ30" s="240">
        <f>VLOOKUP($A30,'Value Added'!$A$1:$AX$44,COLUMN('Value Added'!AO$1),0)*VLOOKUP($A30,'Energy Efficiency'!$A$22:$AS$52,COLUMN('Energy Efficiency'!AJ$1),0)</f>
        <v>121207350152737.3</v>
      </c>
      <c r="AK30" s="240">
        <f>VLOOKUP($A30,'Value Added'!$A$1:$AX$44,COLUMN('Value Added'!AP$1),0)*VLOOKUP($A30,'Energy Efficiency'!$A$22:$AS$52,COLUMN('Energy Efficiency'!AK$1),0)</f>
        <v>120531460905032.69</v>
      </c>
      <c r="AL30" s="240">
        <f>VLOOKUP($A30,'Value Added'!$A$1:$AX$44,COLUMN('Value Added'!AQ$1),0)*VLOOKUP($A30,'Energy Efficiency'!$A$22:$AS$52,COLUMN('Energy Efficiency'!AL$1),0)</f>
        <v>119921858212185.98</v>
      </c>
      <c r="AM30" s="240">
        <f>VLOOKUP($A30,'Value Added'!$A$1:$AX$44,COLUMN('Value Added'!AR$1),0)*VLOOKUP($A30,'Energy Efficiency'!$A$22:$AS$52,COLUMN('Energy Efficiency'!AM$1),0)</f>
        <v>119378074642129.91</v>
      </c>
      <c r="AN30" s="240">
        <f>VLOOKUP($A30,'Value Added'!$A$1:$AX$44,COLUMN('Value Added'!AS$1),0)*VLOOKUP($A30,'Energy Efficiency'!$A$22:$AS$52,COLUMN('Energy Efficiency'!AN$1),0)</f>
        <v>118899741319462.92</v>
      </c>
      <c r="AO30" s="240">
        <f>VLOOKUP($A30,'Value Added'!$A$1:$AX$44,COLUMN('Value Added'!AT$1),0)*VLOOKUP($A30,'Energy Efficiency'!$A$22:$AS$52,COLUMN('Energy Efficiency'!AO$1),0)</f>
        <v>118486588355344.14</v>
      </c>
      <c r="AP30" s="240">
        <f>VLOOKUP($A30,'Value Added'!$A$1:$AX$44,COLUMN('Value Added'!AU$1),0)*VLOOKUP($A30,'Energy Efficiency'!$A$22:$AS$52,COLUMN('Energy Efficiency'!AP$1),0)</f>
        <v>118138445523956.64</v>
      </c>
      <c r="AQ30" s="240">
        <f>VLOOKUP($A30,'Value Added'!$A$1:$AX$44,COLUMN('Value Added'!AV$1),0)*VLOOKUP($A30,'Energy Efficiency'!$A$22:$AS$52,COLUMN('Energy Efficiency'!AQ$1),0)</f>
        <v>117855243192973.72</v>
      </c>
      <c r="AR30" s="240">
        <f>VLOOKUP($A30,'Value Added'!$A$1:$AX$44,COLUMN('Value Added'!AW$1),0)*VLOOKUP($A30,'Energy Efficiency'!$A$22:$AS$52,COLUMN('Energy Efficiency'!AR$1),0)</f>
        <v>117637013516447.72</v>
      </c>
      <c r="AS30" s="240">
        <f>VLOOKUP($A30,'Value Added'!$A$1:$AX$44,COLUMN('Value Added'!AX$1),0)*VLOOKUP($A30,'Energy Efficiency'!$A$22:$AS$52,COLUMN('Energy Efficiency'!AS$1),0)</f>
        <v>116881410402674.86</v>
      </c>
    </row>
    <row r="31" spans="1:45" x14ac:dyDescent="0.2">
      <c r="A31" s="74" t="s">
        <v>15</v>
      </c>
      <c r="B31" s="161" t="s">
        <v>378</v>
      </c>
      <c r="C31" s="161" t="s">
        <v>421</v>
      </c>
      <c r="D31" s="247">
        <f>VLOOKUP($A31,'Value Added'!$A$1:$AX$44,COLUMN('Value Added'!I$1),0)*VLOOKUP($A31,'Energy Efficiency'!$A$22:$AS$52,COLUMN('Energy Efficiency'!D$1),0)</f>
        <v>71197328209686.719</v>
      </c>
      <c r="E31" s="240">
        <f>VLOOKUP($A31,'Value Added'!$A$1:$AX$44,COLUMN('Value Added'!J$1),0)*VLOOKUP($A31,'Energy Efficiency'!$A$22:$AS$52,COLUMN('Energy Efficiency'!E$1),0)</f>
        <v>66128615485142.344</v>
      </c>
      <c r="F31" s="240">
        <f>VLOOKUP($A31,'Value Added'!$A$1:$AX$44,COLUMN('Value Added'!K$1),0)*VLOOKUP($A31,'Energy Efficiency'!$A$22:$AS$52,COLUMN('Energy Efficiency'!F$1),0)</f>
        <v>74399845748402.125</v>
      </c>
      <c r="G31" s="240">
        <f>VLOOKUP($A31,'Value Added'!$A$1:$AX$44,COLUMN('Value Added'!L$1),0)*VLOOKUP($A31,'Energy Efficiency'!$A$22:$AS$52,COLUMN('Energy Efficiency'!G$1),0)</f>
        <v>74897163110586.953</v>
      </c>
      <c r="H31" s="240">
        <f>VLOOKUP($A31,'Value Added'!$A$1:$AX$44,COLUMN('Value Added'!M$1),0)*VLOOKUP($A31,'Energy Efficiency'!$A$22:$AS$52,COLUMN('Energy Efficiency'!H$1),0)</f>
        <v>74390949083595.828</v>
      </c>
      <c r="I31" s="240">
        <f>VLOOKUP($A31,'Value Added'!$A$1:$AX$44,COLUMN('Value Added'!N$1),0)*VLOOKUP($A31,'Energy Efficiency'!$A$22:$AS$52,COLUMN('Energy Efficiency'!I$1),0)</f>
        <v>73813782178481.234</v>
      </c>
      <c r="J31" s="240">
        <f>VLOOKUP($A31,'Value Added'!$A$1:$AX$44,COLUMN('Value Added'!O$1),0)*VLOOKUP($A31,'Energy Efficiency'!$A$22:$AS$52,COLUMN('Energy Efficiency'!J$1),0)</f>
        <v>73437346119632.406</v>
      </c>
      <c r="K31" s="240">
        <f>VLOOKUP($A31,'Value Added'!$A$1:$AX$44,COLUMN('Value Added'!P$1),0)*VLOOKUP($A31,'Energy Efficiency'!$A$22:$AS$52,COLUMN('Energy Efficiency'!K$1),0)</f>
        <v>73511614496845.844</v>
      </c>
      <c r="L31" s="240">
        <f>VLOOKUP($A31,'Value Added'!$A$1:$AX$44,COLUMN('Value Added'!Q$1),0)*VLOOKUP($A31,'Energy Efficiency'!$A$22:$AS$52,COLUMN('Energy Efficiency'!L$1),0)</f>
        <v>73899132227327.25</v>
      </c>
      <c r="M31" s="240">
        <f>VLOOKUP($A31,'Value Added'!$A$1:$AX$44,COLUMN('Value Added'!R$1),0)*VLOOKUP($A31,'Energy Efficiency'!$A$22:$AS$52,COLUMN('Energy Efficiency'!M$1),0)</f>
        <v>74446931419352.531</v>
      </c>
      <c r="N31" s="240">
        <f>VLOOKUP($A31,'Value Added'!$A$1:$AX$44,COLUMN('Value Added'!S$1),0)*VLOOKUP($A31,'Energy Efficiency'!$A$22:$AS$52,COLUMN('Energy Efficiency'!N$1),0)</f>
        <v>74999443944619.5</v>
      </c>
      <c r="O31" s="240">
        <f>VLOOKUP($A31,'Value Added'!$A$1:$AX$44,COLUMN('Value Added'!T$1),0)*VLOOKUP($A31,'Energy Efficiency'!$A$22:$AS$52,COLUMN('Energy Efficiency'!O$1),0)</f>
        <v>75396772798324.188</v>
      </c>
      <c r="P31" s="240">
        <f>VLOOKUP($A31,'Value Added'!$A$1:$AX$44,COLUMN('Value Added'!U$1),0)*VLOOKUP($A31,'Energy Efficiency'!$A$22:$AS$52,COLUMN('Energy Efficiency'!P$1),0)</f>
        <v>75544391019883.781</v>
      </c>
      <c r="Q31" s="240">
        <f>VLOOKUP($A31,'Value Added'!$A$1:$AX$44,COLUMN('Value Added'!V$1),0)*VLOOKUP($A31,'Energy Efficiency'!$A$22:$AS$52,COLUMN('Energy Efficiency'!Q$1),0)</f>
        <v>75394590225974.047</v>
      </c>
      <c r="R31" s="240">
        <f>VLOOKUP($A31,'Value Added'!$A$1:$AX$44,COLUMN('Value Added'!W$1),0)*VLOOKUP($A31,'Energy Efficiency'!$A$22:$AS$52,COLUMN('Energy Efficiency'!R$1),0)</f>
        <v>74970451442699.734</v>
      </c>
      <c r="S31" s="240">
        <f>VLOOKUP($A31,'Value Added'!$A$1:$AX$44,COLUMN('Value Added'!X$1),0)*VLOOKUP($A31,'Energy Efficiency'!$A$22:$AS$52,COLUMN('Energy Efficiency'!S$1),0)</f>
        <v>74297728060154.266</v>
      </c>
      <c r="T31" s="240">
        <f>VLOOKUP($A31,'Value Added'!$A$1:$AX$44,COLUMN('Value Added'!Y$1),0)*VLOOKUP($A31,'Energy Efficiency'!$A$22:$AS$52,COLUMN('Energy Efficiency'!T$1),0)</f>
        <v>73404028327149.016</v>
      </c>
      <c r="U31" s="240">
        <f>VLOOKUP($A31,'Value Added'!$A$1:$AX$44,COLUMN('Value Added'!Z$1),0)*VLOOKUP($A31,'Energy Efficiency'!$A$22:$AS$52,COLUMN('Energy Efficiency'!U$1),0)</f>
        <v>72541441090398.875</v>
      </c>
      <c r="V31" s="240">
        <f>VLOOKUP($A31,'Value Added'!$A$1:$AX$44,COLUMN('Value Added'!AA$1),0)*VLOOKUP($A31,'Energy Efficiency'!$A$22:$AS$52,COLUMN('Energy Efficiency'!V$1),0)</f>
        <v>71507515241813.938</v>
      </c>
      <c r="W31" s="240">
        <f>VLOOKUP($A31,'Value Added'!$A$1:$AX$44,COLUMN('Value Added'!AB$1),0)*VLOOKUP($A31,'Energy Efficiency'!$A$22:$AS$52,COLUMN('Energy Efficiency'!W$1),0)</f>
        <v>70327698354600.031</v>
      </c>
      <c r="X31" s="240">
        <f>VLOOKUP($A31,'Value Added'!$A$1:$AX$44,COLUMN('Value Added'!AC$1),0)*VLOOKUP($A31,'Energy Efficiency'!$A$22:$AS$52,COLUMN('Energy Efficiency'!X$1),0)</f>
        <v>69027209138542.633</v>
      </c>
      <c r="Y31" s="240">
        <f>VLOOKUP($A31,'Value Added'!$A$1:$AX$44,COLUMN('Value Added'!AD$1),0)*VLOOKUP($A31,'Energy Efficiency'!$A$22:$AS$52,COLUMN('Energy Efficiency'!Y$1),0)</f>
        <v>67630625360381.328</v>
      </c>
      <c r="Z31" s="240">
        <f>VLOOKUP($A31,'Value Added'!$A$1:$AX$44,COLUMN('Value Added'!AE$1),0)*VLOOKUP($A31,'Energy Efficiency'!$A$22:$AS$52,COLUMN('Energy Efficiency'!Z$1),0)</f>
        <v>66161547538644.844</v>
      </c>
      <c r="AA31" s="240">
        <f>VLOOKUP($A31,'Value Added'!$A$1:$AX$44,COLUMN('Value Added'!AF$1),0)*VLOOKUP($A31,'Energy Efficiency'!$A$22:$AS$52,COLUMN('Energy Efficiency'!AA$1),0)</f>
        <v>64642337836068.586</v>
      </c>
      <c r="AB31" s="240">
        <f>VLOOKUP($A31,'Value Added'!$A$1:$AX$44,COLUMN('Value Added'!AG$1),0)*VLOOKUP($A31,'Energy Efficiency'!$A$22:$AS$52,COLUMN('Energy Efficiency'!AB$1),0)</f>
        <v>63093931089650.203</v>
      </c>
      <c r="AC31" s="240">
        <f>VLOOKUP($A31,'Value Added'!$A$1:$AX$44,COLUMN('Value Added'!AH$1),0)*VLOOKUP($A31,'Energy Efficiency'!$A$22:$AS$52,COLUMN('Energy Efficiency'!AC$1),0)</f>
        <v>61535713037728.602</v>
      </c>
      <c r="AD31" s="240">
        <f>VLOOKUP($A31,'Value Added'!$A$1:$AX$44,COLUMN('Value Added'!AI$1),0)*VLOOKUP($A31,'Energy Efficiency'!$A$22:$AS$52,COLUMN('Energy Efficiency'!AD$1),0)</f>
        <v>59985459503126.57</v>
      </c>
      <c r="AE31" s="240">
        <f>VLOOKUP($A31,'Value Added'!$A$1:$AX$44,COLUMN('Value Added'!AJ$1),0)*VLOOKUP($A31,'Energy Efficiency'!$A$22:$AS$52,COLUMN('Energy Efficiency'!AE$1),0)</f>
        <v>58459329523802.984</v>
      </c>
      <c r="AF31" s="240">
        <f>VLOOKUP($A31,'Value Added'!$A$1:$AX$44,COLUMN('Value Added'!AK$1),0)*VLOOKUP($A31,'Energy Efficiency'!$A$22:$AS$52,COLUMN('Energy Efficiency'!AF$1),0)</f>
        <v>56971905123428.711</v>
      </c>
      <c r="AG31" s="240">
        <f>VLOOKUP($A31,'Value Added'!$A$1:$AX$44,COLUMN('Value Added'!AL$1),0)*VLOOKUP($A31,'Energy Efficiency'!$A$22:$AS$52,COLUMN('Energy Efficiency'!AG$1),0)</f>
        <v>55536270510893.047</v>
      </c>
      <c r="AH31" s="240">
        <f>VLOOKUP($A31,'Value Added'!$A$1:$AX$44,COLUMN('Value Added'!AM$1),0)*VLOOKUP($A31,'Energy Efficiency'!$A$22:$AS$52,COLUMN('Energy Efficiency'!AH$1),0)</f>
        <v>54164123915071.453</v>
      </c>
      <c r="AI31" s="240">
        <f>VLOOKUP($A31,'Value Added'!$A$1:$AX$44,COLUMN('Value Added'!AN$1),0)*VLOOKUP($A31,'Energy Efficiency'!$A$22:$AS$52,COLUMN('Energy Efficiency'!AI$1),0)</f>
        <v>52865915927714.875</v>
      </c>
      <c r="AJ31" s="240">
        <f>VLOOKUP($A31,'Value Added'!$A$1:$AX$44,COLUMN('Value Added'!AO$1),0)*VLOOKUP($A31,'Energy Efficiency'!$A$22:$AS$52,COLUMN('Energy Efficiency'!AJ$1),0)</f>
        <v>51651009079015.547</v>
      </c>
      <c r="AK31" s="240">
        <f>VLOOKUP($A31,'Value Added'!$A$1:$AX$44,COLUMN('Value Added'!AP$1),0)*VLOOKUP($A31,'Energy Efficiency'!$A$22:$AS$52,COLUMN('Energy Efficiency'!AK$1),0)</f>
        <v>50527854353437.273</v>
      </c>
      <c r="AL31" s="240">
        <f>VLOOKUP($A31,'Value Added'!$A$1:$AX$44,COLUMN('Value Added'!AQ$1),0)*VLOOKUP($A31,'Energy Efficiency'!$A$22:$AS$52,COLUMN('Energy Efficiency'!AL$1),0)</f>
        <v>49504181426060.164</v>
      </c>
      <c r="AM31" s="240">
        <f>VLOOKUP($A31,'Value Added'!$A$1:$AX$44,COLUMN('Value Added'!AR$1),0)*VLOOKUP($A31,'Energy Efficiency'!$A$22:$AS$52,COLUMN('Energy Efficiency'!AM$1),0)</f>
        <v>48587200533314.773</v>
      </c>
      <c r="AN31" s="240">
        <f>VLOOKUP($A31,'Value Added'!$A$1:$AX$44,COLUMN('Value Added'!AS$1),0)*VLOOKUP($A31,'Energy Efficiency'!$A$22:$AS$52,COLUMN('Energy Efficiency'!AN$1),0)</f>
        <v>47783815071544.922</v>
      </c>
      <c r="AO31" s="240">
        <f>VLOOKUP($A31,'Value Added'!$A$1:$AX$44,COLUMN('Value Added'!AT$1),0)*VLOOKUP($A31,'Energy Efficiency'!$A$22:$AS$52,COLUMN('Energy Efficiency'!AO$1),0)</f>
        <v>47100845241201.164</v>
      </c>
      <c r="AP31" s="240">
        <f>VLOOKUP($A31,'Value Added'!$A$1:$AX$44,COLUMN('Value Added'!AU$1),0)*VLOOKUP($A31,'Energy Efficiency'!$A$22:$AS$52,COLUMN('Energy Efficiency'!AP$1),0)</f>
        <v>46545264336732.008</v>
      </c>
      <c r="AQ31" s="240">
        <f>VLOOKUP($A31,'Value Added'!$A$1:$AX$44,COLUMN('Value Added'!AV$1),0)*VLOOKUP($A31,'Energy Efficiency'!$A$22:$AS$52,COLUMN('Energy Efficiency'!AQ$1),0)</f>
        <v>46124450650418.594</v>
      </c>
      <c r="AR31" s="240">
        <f>VLOOKUP($A31,'Value Added'!$A$1:$AX$44,COLUMN('Value Added'!AW$1),0)*VLOOKUP($A31,'Energy Efficiency'!$A$22:$AS$52,COLUMN('Energy Efficiency'!AR$1),0)</f>
        <v>45846459456702.93</v>
      </c>
      <c r="AS31" s="240">
        <f>VLOOKUP($A31,'Value Added'!$A$1:$AX$44,COLUMN('Value Added'!AX$1),0)*VLOOKUP($A31,'Energy Efficiency'!$A$22:$AS$52,COLUMN('Energy Efficiency'!AS$1),0)</f>
        <v>45485858048831.633</v>
      </c>
    </row>
    <row r="32" spans="1:45" x14ac:dyDescent="0.2">
      <c r="A32" s="74" t="s">
        <v>317</v>
      </c>
      <c r="B32" s="161" t="s">
        <v>378</v>
      </c>
      <c r="C32" s="161" t="s">
        <v>421</v>
      </c>
      <c r="D32" s="247">
        <f>VLOOKUP($A32,'Value Added'!$A$1:$AX$44,COLUMN('Value Added'!I$1),0)*VLOOKUP($A32,'Energy Efficiency'!$A$22:$AS$52,COLUMN('Energy Efficiency'!D$1),0)</f>
        <v>152014221473525.44</v>
      </c>
      <c r="E32" s="240">
        <f>VLOOKUP($A32,'Value Added'!$A$1:$AX$44,COLUMN('Value Added'!J$1),0)*VLOOKUP($A32,'Energy Efficiency'!$A$22:$AS$52,COLUMN('Energy Efficiency'!E$1),0)</f>
        <v>144695328964184</v>
      </c>
      <c r="F32" s="240">
        <f>VLOOKUP($A32,'Value Added'!$A$1:$AX$44,COLUMN('Value Added'!K$1),0)*VLOOKUP($A32,'Energy Efficiency'!$A$22:$AS$52,COLUMN('Energy Efficiency'!F$1),0)</f>
        <v>165491756181877.31</v>
      </c>
      <c r="G32" s="240">
        <f>VLOOKUP($A32,'Value Added'!$A$1:$AX$44,COLUMN('Value Added'!L$1),0)*VLOOKUP($A32,'Energy Efficiency'!$A$22:$AS$52,COLUMN('Energy Efficiency'!G$1),0)</f>
        <v>166430700091267.16</v>
      </c>
      <c r="H32" s="240">
        <f>VLOOKUP($A32,'Value Added'!$A$1:$AX$44,COLUMN('Value Added'!M$1),0)*VLOOKUP($A32,'Energy Efficiency'!$A$22:$AS$52,COLUMN('Energy Efficiency'!H$1),0)</f>
        <v>166427473138513.47</v>
      </c>
      <c r="I32" s="240">
        <f>VLOOKUP($A32,'Value Added'!$A$1:$AX$44,COLUMN('Value Added'!N$1),0)*VLOOKUP($A32,'Energy Efficiency'!$A$22:$AS$52,COLUMN('Energy Efficiency'!I$1),0)</f>
        <v>167793718251341.63</v>
      </c>
      <c r="J32" s="240">
        <f>VLOOKUP($A32,'Value Added'!$A$1:$AX$44,COLUMN('Value Added'!O$1),0)*VLOOKUP($A32,'Energy Efficiency'!$A$22:$AS$52,COLUMN('Energy Efficiency'!J$1),0)</f>
        <v>170086234377903.88</v>
      </c>
      <c r="K32" s="240">
        <f>VLOOKUP($A32,'Value Added'!$A$1:$AX$44,COLUMN('Value Added'!P$1),0)*VLOOKUP($A32,'Energy Efficiency'!$A$22:$AS$52,COLUMN('Energy Efficiency'!K$1),0)</f>
        <v>173027465268668.13</v>
      </c>
      <c r="L32" s="240">
        <f>VLOOKUP($A32,'Value Added'!$A$1:$AX$44,COLUMN('Value Added'!Q$1),0)*VLOOKUP($A32,'Energy Efficiency'!$A$22:$AS$52,COLUMN('Energy Efficiency'!L$1),0)</f>
        <v>176247566714316.81</v>
      </c>
      <c r="M32" s="240">
        <f>VLOOKUP($A32,'Value Added'!$A$1:$AX$44,COLUMN('Value Added'!R$1),0)*VLOOKUP($A32,'Energy Efficiency'!$A$22:$AS$52,COLUMN('Energy Efficiency'!M$1),0)</f>
        <v>179525494009543.31</v>
      </c>
      <c r="N32" s="240">
        <f>VLOOKUP($A32,'Value Added'!$A$1:$AX$44,COLUMN('Value Added'!S$1),0)*VLOOKUP($A32,'Energy Efficiency'!$A$22:$AS$52,COLUMN('Energy Efficiency'!N$1),0)</f>
        <v>182623540740533.97</v>
      </c>
      <c r="O32" s="240">
        <f>VLOOKUP($A32,'Value Added'!$A$1:$AX$44,COLUMN('Value Added'!T$1),0)*VLOOKUP($A32,'Energy Efficiency'!$A$22:$AS$52,COLUMN('Energy Efficiency'!O$1),0)</f>
        <v>185288183853841.63</v>
      </c>
      <c r="P32" s="240">
        <f>VLOOKUP($A32,'Value Added'!$A$1:$AX$44,COLUMN('Value Added'!U$1),0)*VLOOKUP($A32,'Energy Efficiency'!$A$22:$AS$52,COLUMN('Energy Efficiency'!P$1),0)</f>
        <v>187397317258476.84</v>
      </c>
      <c r="Q32" s="240">
        <f>VLOOKUP($A32,'Value Added'!$A$1:$AX$44,COLUMN('Value Added'!V$1),0)*VLOOKUP($A32,'Energy Efficiency'!$A$22:$AS$52,COLUMN('Energy Efficiency'!Q$1),0)</f>
        <v>188838551952312.25</v>
      </c>
      <c r="R32" s="240">
        <f>VLOOKUP($A32,'Value Added'!$A$1:$AX$44,COLUMN('Value Added'!W$1),0)*VLOOKUP($A32,'Energy Efficiency'!$A$22:$AS$52,COLUMN('Energy Efficiency'!R$1),0)</f>
        <v>189647167022217.91</v>
      </c>
      <c r="S32" s="240">
        <f>VLOOKUP($A32,'Value Added'!$A$1:$AX$44,COLUMN('Value Added'!X$1),0)*VLOOKUP($A32,'Energy Efficiency'!$A$22:$AS$52,COLUMN('Energy Efficiency'!S$1),0)</f>
        <v>189866008787304.91</v>
      </c>
      <c r="T32" s="240">
        <f>VLOOKUP($A32,'Value Added'!$A$1:$AX$44,COLUMN('Value Added'!Y$1),0)*VLOOKUP($A32,'Energy Efficiency'!$A$22:$AS$52,COLUMN('Energy Efficiency'!T$1),0)</f>
        <v>189543983347542.03</v>
      </c>
      <c r="U32" s="240">
        <f>VLOOKUP($A32,'Value Added'!$A$1:$AX$44,COLUMN('Value Added'!Z$1),0)*VLOOKUP($A32,'Energy Efficiency'!$A$22:$AS$52,COLUMN('Energy Efficiency'!U$1),0)</f>
        <v>189316449573264.94</v>
      </c>
      <c r="V32" s="240">
        <f>VLOOKUP($A32,'Value Added'!$A$1:$AX$44,COLUMN('Value Added'!AA$1),0)*VLOOKUP($A32,'Energy Efficiency'!$A$22:$AS$52,COLUMN('Energy Efficiency'!V$1),0)</f>
        <v>188642631554914.06</v>
      </c>
      <c r="W32" s="240">
        <f>VLOOKUP($A32,'Value Added'!$A$1:$AX$44,COLUMN('Value Added'!AB$1),0)*VLOOKUP($A32,'Energy Efficiency'!$A$22:$AS$52,COLUMN('Energy Efficiency'!W$1),0)</f>
        <v>187565153832335.69</v>
      </c>
      <c r="X32" s="240">
        <f>VLOOKUP($A32,'Value Added'!$A$1:$AX$44,COLUMN('Value Added'!AC$1),0)*VLOOKUP($A32,'Energy Efficiency'!$A$22:$AS$52,COLUMN('Energy Efficiency'!X$1),0)</f>
        <v>186128533071556.69</v>
      </c>
      <c r="Y32" s="240">
        <f>VLOOKUP($A32,'Value Added'!$A$1:$AX$44,COLUMN('Value Added'!AD$1),0)*VLOOKUP($A32,'Energy Efficiency'!$A$22:$AS$52,COLUMN('Energy Efficiency'!Y$1),0)</f>
        <v>184378342437883.19</v>
      </c>
      <c r="Z32" s="240">
        <f>VLOOKUP($A32,'Value Added'!$A$1:$AX$44,COLUMN('Value Added'!AE$1),0)*VLOOKUP($A32,'Energy Efficiency'!$A$22:$AS$52,COLUMN('Energy Efficiency'!Z$1),0)</f>
        <v>182360461300871.34</v>
      </c>
      <c r="AA32" s="240">
        <f>VLOOKUP($A32,'Value Added'!$A$1:$AX$44,COLUMN('Value Added'!AF$1),0)*VLOOKUP($A32,'Energy Efficiency'!$A$22:$AS$52,COLUMN('Energy Efficiency'!AA$1),0)</f>
        <v>180120420058641.53</v>
      </c>
      <c r="AB32" s="240">
        <f>VLOOKUP($A32,'Value Added'!$A$1:$AX$44,COLUMN('Value Added'!AG$1),0)*VLOOKUP($A32,'Energy Efficiency'!$A$22:$AS$52,COLUMN('Energy Efficiency'!AB$1),0)</f>
        <v>177702845670091.19</v>
      </c>
      <c r="AC32" s="240">
        <f>VLOOKUP($A32,'Value Added'!$A$1:$AX$44,COLUMN('Value Added'!AH$1),0)*VLOOKUP($A32,'Energy Efficiency'!$A$22:$AS$52,COLUMN('Energy Efficiency'!AC$1),0)</f>
        <v>175151009795016.81</v>
      </c>
      <c r="AD32" s="240">
        <f>VLOOKUP($A32,'Value Added'!$A$1:$AX$44,COLUMN('Value Added'!AI$1),0)*VLOOKUP($A32,'Energy Efficiency'!$A$22:$AS$52,COLUMN('Energy Efficiency'!AD$1),0)</f>
        <v>172506478337969.47</v>
      </c>
      <c r="AE32" s="240">
        <f>VLOOKUP($A32,'Value Added'!$A$1:$AX$44,COLUMN('Value Added'!AJ$1),0)*VLOOKUP($A32,'Energy Efficiency'!$A$22:$AS$52,COLUMN('Energy Efficiency'!AE$1),0)</f>
        <v>169808858705999.78</v>
      </c>
      <c r="AF32" s="240">
        <f>VLOOKUP($A32,'Value Added'!$A$1:$AX$44,COLUMN('Value Added'!AK$1),0)*VLOOKUP($A32,'Energy Efficiency'!$A$22:$AS$52,COLUMN('Energy Efficiency'!AF$1),0)</f>
        <v>167095639224234.63</v>
      </c>
      <c r="AG32" s="240">
        <f>VLOOKUP($A32,'Value Added'!$A$1:$AX$44,COLUMN('Value Added'!AL$1),0)*VLOOKUP($A32,'Energy Efficiency'!$A$22:$AS$52,COLUMN('Energy Efficiency'!AG$1),0)</f>
        <v>164402113881412.59</v>
      </c>
      <c r="AH32" s="240">
        <f>VLOOKUP($A32,'Value Added'!$A$1:$AX$44,COLUMN('Value Added'!AM$1),0)*VLOOKUP($A32,'Energy Efficiency'!$A$22:$AS$52,COLUMN('Energy Efficiency'!AH$1),0)</f>
        <v>161761384855931.38</v>
      </c>
      <c r="AI32" s="240">
        <f>VLOOKUP($A32,'Value Added'!$A$1:$AX$44,COLUMN('Value Added'!AN$1),0)*VLOOKUP($A32,'Energy Efficiency'!$A$22:$AS$52,COLUMN('Energy Efficiency'!AI$1),0)</f>
        <v>159204435045933.38</v>
      </c>
      <c r="AJ32" s="240">
        <f>VLOOKUP($A32,'Value Added'!$A$1:$AX$44,COLUMN('Value Added'!AO$1),0)*VLOOKUP($A32,'Energy Efficiency'!$A$22:$AS$52,COLUMN('Energy Efficiency'!AJ$1),0)</f>
        <v>156760263032649.38</v>
      </c>
      <c r="AK32" s="240">
        <f>VLOOKUP($A32,'Value Added'!$A$1:$AX$44,COLUMN('Value Added'!AP$1),0)*VLOOKUP($A32,'Energy Efficiency'!$A$22:$AS$52,COLUMN('Energy Efficiency'!AK$1),0)</f>
        <v>154456073482894.25</v>
      </c>
      <c r="AL32" s="240">
        <f>VLOOKUP($A32,'Value Added'!$A$1:$AX$44,COLUMN('Value Added'!AQ$1),0)*VLOOKUP($A32,'Energy Efficiency'!$A$22:$AS$52,COLUMN('Energy Efficiency'!AL$1),0)</f>
        <v>152317516886556.19</v>
      </c>
      <c r="AM32" s="240">
        <f>VLOOKUP($A32,'Value Added'!$A$1:$AX$44,COLUMN('Value Added'!AR$1),0)*VLOOKUP($A32,'Energy Efficiency'!$A$22:$AS$52,COLUMN('Energy Efficiency'!AM$1),0)</f>
        <v>150368973678466.22</v>
      </c>
      <c r="AN32" s="240">
        <f>VLOOKUP($A32,'Value Added'!$A$1:$AX$44,COLUMN('Value Added'!AS$1),0)*VLOOKUP($A32,'Energy Efficiency'!$A$22:$AS$52,COLUMN('Energy Efficiency'!AN$1),0)</f>
        <v>148633879172321.53</v>
      </c>
      <c r="AO32" s="240">
        <f>VLOOKUP($A32,'Value Added'!$A$1:$AX$44,COLUMN('Value Added'!AT$1),0)*VLOOKUP($A32,'Energy Efficiency'!$A$22:$AS$52,COLUMN('Energy Efficiency'!AO$1),0)</f>
        <v>147135087311759.09</v>
      </c>
      <c r="AP32" s="240">
        <f>VLOOKUP($A32,'Value Added'!$A$1:$AX$44,COLUMN('Value Added'!AU$1),0)*VLOOKUP($A32,'Energy Efficiency'!$A$22:$AS$52,COLUMN('Energy Efficiency'!AP$1),0)</f>
        <v>145895273009795.63</v>
      </c>
      <c r="AQ32" s="240">
        <f>VLOOKUP($A32,'Value Added'!$A$1:$AX$44,COLUMN('Value Added'!AV$1),0)*VLOOKUP($A32,'Energy Efficiency'!$A$22:$AS$52,COLUMN('Energy Efficiency'!AQ$1),0)</f>
        <v>144937374809312.44</v>
      </c>
      <c r="AR32" s="240">
        <f>VLOOKUP($A32,'Value Added'!$A$1:$AX$44,COLUMN('Value Added'!AW$1),0)*VLOOKUP($A32,'Energy Efficiency'!$A$22:$AS$52,COLUMN('Energy Efficiency'!AR$1),0)</f>
        <v>144285081779790.69</v>
      </c>
      <c r="AS32" s="240">
        <f>VLOOKUP($A32,'Value Added'!$A$1:$AX$44,COLUMN('Value Added'!AX$1),0)*VLOOKUP($A32,'Energy Efficiency'!$A$22:$AS$52,COLUMN('Energy Efficiency'!AS$1),0)</f>
        <v>143225097318841.22</v>
      </c>
    </row>
    <row r="33" spans="1:45" x14ac:dyDescent="0.2">
      <c r="A33" s="74" t="s">
        <v>17</v>
      </c>
      <c r="B33" s="161" t="s">
        <v>378</v>
      </c>
      <c r="C33" s="161" t="s">
        <v>421</v>
      </c>
      <c r="D33" s="247">
        <f>VLOOKUP($A33,'Value Added'!$A$1:$AX$44,COLUMN('Value Added'!I$1),0)*VLOOKUP($A33,'Energy Efficiency'!$A$22:$AS$52,COLUMN('Energy Efficiency'!D$1),0)</f>
        <v>48832328119881.047</v>
      </c>
      <c r="E33" s="240">
        <f>VLOOKUP($A33,'Value Added'!$A$1:$AX$44,COLUMN('Value Added'!J$1),0)*VLOOKUP($A33,'Energy Efficiency'!$A$22:$AS$52,COLUMN('Energy Efficiency'!E$1),0)</f>
        <v>49707423482842.164</v>
      </c>
      <c r="F33" s="240">
        <f>VLOOKUP($A33,'Value Added'!$A$1:$AX$44,COLUMN('Value Added'!K$1),0)*VLOOKUP($A33,'Energy Efficiency'!$A$22:$AS$52,COLUMN('Energy Efficiency'!F$1),0)</f>
        <v>57778583350358.43</v>
      </c>
      <c r="G33" s="240">
        <f>VLOOKUP($A33,'Value Added'!$A$1:$AX$44,COLUMN('Value Added'!L$1),0)*VLOOKUP($A33,'Energy Efficiency'!$A$22:$AS$52,COLUMN('Energy Efficiency'!G$1),0)</f>
        <v>54485699108513.406</v>
      </c>
      <c r="H33" s="240">
        <f>VLOOKUP($A33,'Value Added'!$A$1:$AX$44,COLUMN('Value Added'!M$1),0)*VLOOKUP($A33,'Energy Efficiency'!$A$22:$AS$52,COLUMN('Energy Efficiency'!H$1),0)</f>
        <v>54454327222523.18</v>
      </c>
      <c r="I33" s="240">
        <f>VLOOKUP($A33,'Value Added'!$A$1:$AX$44,COLUMN('Value Added'!N$1),0)*VLOOKUP($A33,'Energy Efficiency'!$A$22:$AS$52,COLUMN('Energy Efficiency'!I$1),0)</f>
        <v>54829263397086.07</v>
      </c>
      <c r="J33" s="240">
        <f>VLOOKUP($A33,'Value Added'!$A$1:$AX$44,COLUMN('Value Added'!O$1),0)*VLOOKUP($A33,'Energy Efficiency'!$A$22:$AS$52,COLUMN('Energy Efficiency'!J$1),0)</f>
        <v>55492969143300.297</v>
      </c>
      <c r="K33" s="240">
        <f>VLOOKUP($A33,'Value Added'!$A$1:$AX$44,COLUMN('Value Added'!P$1),0)*VLOOKUP($A33,'Energy Efficiency'!$A$22:$AS$52,COLUMN('Energy Efficiency'!K$1),0)</f>
        <v>56377643104308.539</v>
      </c>
      <c r="L33" s="240">
        <f>VLOOKUP($A33,'Value Added'!$A$1:$AX$44,COLUMN('Value Added'!Q$1),0)*VLOOKUP($A33,'Energy Efficiency'!$A$22:$AS$52,COLUMN('Energy Efficiency'!L$1),0)</f>
        <v>57364536506402.625</v>
      </c>
      <c r="M33" s="240">
        <f>VLOOKUP($A33,'Value Added'!$A$1:$AX$44,COLUMN('Value Added'!R$1),0)*VLOOKUP($A33,'Energy Efficiency'!$A$22:$AS$52,COLUMN('Energy Efficiency'!M$1),0)</f>
        <v>58378288802520.375</v>
      </c>
      <c r="N33" s="240">
        <f>VLOOKUP($A33,'Value Added'!$A$1:$AX$44,COLUMN('Value Added'!S$1),0)*VLOOKUP($A33,'Energy Efficiency'!$A$22:$AS$52,COLUMN('Energy Efficiency'!N$1),0)</f>
        <v>59338178408386.75</v>
      </c>
      <c r="O33" s="240">
        <f>VLOOKUP($A33,'Value Added'!$A$1:$AX$44,COLUMN('Value Added'!T$1),0)*VLOOKUP($A33,'Energy Efficiency'!$A$22:$AS$52,COLUMN('Energy Efficiency'!O$1),0)</f>
        <v>60158322072891.727</v>
      </c>
      <c r="P33" s="240">
        <f>VLOOKUP($A33,'Value Added'!$A$1:$AX$44,COLUMN('Value Added'!U$1),0)*VLOOKUP($A33,'Energy Efficiency'!$A$22:$AS$52,COLUMN('Energy Efficiency'!P$1),0)</f>
        <v>60796154924736.508</v>
      </c>
      <c r="Q33" s="240">
        <f>VLOOKUP($A33,'Value Added'!$A$1:$AX$44,COLUMN('Value Added'!V$1),0)*VLOOKUP($A33,'Energy Efficiency'!$A$22:$AS$52,COLUMN('Energy Efficiency'!Q$1),0)</f>
        <v>61215019255001.617</v>
      </c>
      <c r="R33" s="240">
        <f>VLOOKUP($A33,'Value Added'!$A$1:$AX$44,COLUMN('Value Added'!W$1),0)*VLOOKUP($A33,'Energy Efficiency'!$A$22:$AS$52,COLUMN('Energy Efficiency'!R$1),0)</f>
        <v>61426907466586.734</v>
      </c>
      <c r="S33" s="240">
        <f>VLOOKUP($A33,'Value Added'!$A$1:$AX$44,COLUMN('Value Added'!X$1),0)*VLOOKUP($A33,'Energy Efficiency'!$A$22:$AS$52,COLUMN('Energy Efficiency'!S$1),0)</f>
        <v>61446252293970.141</v>
      </c>
      <c r="T33" s="240">
        <f>VLOOKUP($A33,'Value Added'!$A$1:$AX$44,COLUMN('Value Added'!Y$1),0)*VLOOKUP($A33,'Energy Efficiency'!$A$22:$AS$52,COLUMN('Energy Efficiency'!T$1),0)</f>
        <v>61289423848678.227</v>
      </c>
      <c r="U33" s="240">
        <f>VLOOKUP($A33,'Value Added'!$A$1:$AX$44,COLUMN('Value Added'!Z$1),0)*VLOOKUP($A33,'Energy Efficiency'!$A$22:$AS$52,COLUMN('Energy Efficiency'!U$1),0)</f>
        <v>61162253184584.039</v>
      </c>
      <c r="V33" s="240">
        <f>VLOOKUP($A33,'Value Added'!$A$1:$AX$44,COLUMN('Value Added'!AA$1),0)*VLOOKUP($A33,'Energy Efficiency'!$A$22:$AS$52,COLUMN('Energy Efficiency'!V$1),0)</f>
        <v>60890343118174.297</v>
      </c>
      <c r="W33" s="240">
        <f>VLOOKUP($A33,'Value Added'!$A$1:$AX$44,COLUMN('Value Added'!AB$1),0)*VLOOKUP($A33,'Energy Efficiency'!$A$22:$AS$52,COLUMN('Energy Efficiency'!W$1),0)</f>
        <v>60488092270648.273</v>
      </c>
      <c r="X33" s="240">
        <f>VLOOKUP($A33,'Value Added'!$A$1:$AX$44,COLUMN('Value Added'!AC$1),0)*VLOOKUP($A33,'Energy Efficiency'!$A$22:$AS$52,COLUMN('Energy Efficiency'!X$1),0)</f>
        <v>59970461136707.516</v>
      </c>
      <c r="Y33" s="240">
        <f>VLOOKUP($A33,'Value Added'!$A$1:$AX$44,COLUMN('Value Added'!AD$1),0)*VLOOKUP($A33,'Energy Efficiency'!$A$22:$AS$52,COLUMN('Energy Efficiency'!Y$1),0)</f>
        <v>59352694113721.055</v>
      </c>
      <c r="Z33" s="240">
        <f>VLOOKUP($A33,'Value Added'!$A$1:$AX$44,COLUMN('Value Added'!AE$1),0)*VLOOKUP($A33,'Energy Efficiency'!$A$22:$AS$52,COLUMN('Energy Efficiency'!Z$1),0)</f>
        <v>58650071676547.297</v>
      </c>
      <c r="AA33" s="240">
        <f>VLOOKUP($A33,'Value Added'!$A$1:$AX$44,COLUMN('Value Added'!AF$1),0)*VLOOKUP($A33,'Energy Efficiency'!$A$22:$AS$52,COLUMN('Energy Efficiency'!AA$1),0)</f>
        <v>57877695708589.594</v>
      </c>
      <c r="AB33" s="240">
        <f>VLOOKUP($A33,'Value Added'!$A$1:$AX$44,COLUMN('Value Added'!AG$1),0)*VLOOKUP($A33,'Energy Efficiency'!$A$22:$AS$52,COLUMN('Energy Efficiency'!AB$1),0)</f>
        <v>57050309573988.914</v>
      </c>
      <c r="AC33" s="240">
        <f>VLOOKUP($A33,'Value Added'!$A$1:$AX$44,COLUMN('Value Added'!AH$1),0)*VLOOKUP($A33,'Energy Efficiency'!$A$22:$AS$52,COLUMN('Energy Efficiency'!AC$1),0)</f>
        <v>56182153276746.594</v>
      </c>
      <c r="AD33" s="240">
        <f>VLOOKUP($A33,'Value Added'!$A$1:$AX$44,COLUMN('Value Added'!AI$1),0)*VLOOKUP($A33,'Energy Efficiency'!$A$22:$AS$52,COLUMN('Energy Efficiency'!AD$1),0)</f>
        <v>55286853022545.867</v>
      </c>
      <c r="AE33" s="240">
        <f>VLOOKUP($A33,'Value Added'!$A$1:$AX$44,COLUMN('Value Added'!AJ$1),0)*VLOOKUP($A33,'Energy Efficiency'!$A$22:$AS$52,COLUMN('Energy Efficiency'!AE$1),0)</f>
        <v>54377343686979.836</v>
      </c>
      <c r="AF33" s="240">
        <f>VLOOKUP($A33,'Value Added'!$A$1:$AX$44,COLUMN('Value Added'!AK$1),0)*VLOOKUP($A33,'Energy Efficiency'!$A$22:$AS$52,COLUMN('Energy Efficiency'!AF$1),0)</f>
        <v>53465822097385.602</v>
      </c>
      <c r="AG33" s="240">
        <f>VLOOKUP($A33,'Value Added'!$A$1:$AX$44,COLUMN('Value Added'!AL$1),0)*VLOOKUP($A33,'Energy Efficiency'!$A$22:$AS$52,COLUMN('Energy Efficiency'!AG$1),0)</f>
        <v>52563728643458.813</v>
      </c>
      <c r="AH33" s="240">
        <f>VLOOKUP($A33,'Value Added'!$A$1:$AX$44,COLUMN('Value Added'!AM$1),0)*VLOOKUP($A33,'Energy Efficiency'!$A$22:$AS$52,COLUMN('Energy Efficiency'!AH$1),0)</f>
        <v>51681754527133.359</v>
      </c>
      <c r="AI33" s="240">
        <f>VLOOKUP($A33,'Value Added'!$A$1:$AX$44,COLUMN('Value Added'!AN$1),0)*VLOOKUP($A33,'Energy Efficiency'!$A$22:$AS$52,COLUMN('Energy Efficiency'!AI$1),0)</f>
        <v>50829871924011.945</v>
      </c>
      <c r="AJ33" s="240">
        <f>VLOOKUP($A33,'Value Added'!$A$1:$AX$44,COLUMN('Value Added'!AO$1),0)*VLOOKUP($A33,'Energy Efficiency'!$A$22:$AS$52,COLUMN('Energy Efficiency'!AJ$1),0)</f>
        <v>50017384434620.148</v>
      </c>
      <c r="AK33" s="240">
        <f>VLOOKUP($A33,'Value Added'!$A$1:$AX$44,COLUMN('Value Added'!AP$1),0)*VLOOKUP($A33,'Energy Efficiency'!$A$22:$AS$52,COLUMN('Energy Efficiency'!AK$1),0)</f>
        <v>49252995431909.383</v>
      </c>
      <c r="AL33" s="240">
        <f>VLOOKUP($A33,'Value Added'!$A$1:$AX$44,COLUMN('Value Added'!AQ$1),0)*VLOOKUP($A33,'Energy Efficiency'!$A$22:$AS$52,COLUMN('Energy Efficiency'!AL$1),0)</f>
        <v>48544892241640.633</v>
      </c>
      <c r="AM33" s="240">
        <f>VLOOKUP($A33,'Value Added'!$A$1:$AX$44,COLUMN('Value Added'!AR$1),0)*VLOOKUP($A33,'Energy Efficiency'!$A$22:$AS$52,COLUMN('Energy Efficiency'!AM$1),0)</f>
        <v>47900844507459.234</v>
      </c>
      <c r="AN33" s="240">
        <f>VLOOKUP($A33,'Value Added'!$A$1:$AX$44,COLUMN('Value Added'!AS$1),0)*VLOOKUP($A33,'Energy Efficiency'!$A$22:$AS$52,COLUMN('Energy Efficiency'!AN$1),0)</f>
        <v>47328315579596.422</v>
      </c>
      <c r="AO33" s="240">
        <f>VLOOKUP($A33,'Value Added'!$A$1:$AX$44,COLUMN('Value Added'!AT$1),0)*VLOOKUP($A33,'Energy Efficiency'!$A$22:$AS$52,COLUMN('Energy Efficiency'!AO$1),0)</f>
        <v>46834586316936.305</v>
      </c>
      <c r="AP33" s="240">
        <f>VLOOKUP($A33,'Value Added'!$A$1:$AX$44,COLUMN('Value Added'!AU$1),0)*VLOOKUP($A33,'Energy Efficiency'!$A$22:$AS$52,COLUMN('Energy Efficiency'!AP$1),0)</f>
        <v>46426891303832.414</v>
      </c>
      <c r="AQ33" s="240">
        <f>VLOOKUP($A33,'Value Added'!$A$1:$AX$44,COLUMN('Value Added'!AV$1),0)*VLOOKUP($A33,'Energy Efficiency'!$A$22:$AS$52,COLUMN('Energy Efficiency'!AQ$1),0)</f>
        <v>46112568158719.055</v>
      </c>
      <c r="AR33" s="240">
        <f>VLOOKUP($A33,'Value Added'!$A$1:$AX$44,COLUMN('Value Added'!AW$1),0)*VLOOKUP($A33,'Energy Efficiency'!$A$22:$AS$52,COLUMN('Energy Efficiency'!AR$1),0)</f>
        <v>45899221361120.453</v>
      </c>
      <c r="AS33" s="240">
        <f>VLOOKUP($A33,'Value Added'!$A$1:$AX$44,COLUMN('Value Added'!AX$1),0)*VLOOKUP($A33,'Energy Efficiency'!$A$22:$AS$52,COLUMN('Energy Efficiency'!AS$1),0)</f>
        <v>45560057208824.703</v>
      </c>
    </row>
    <row r="34" spans="1:45" x14ac:dyDescent="0.2">
      <c r="A34" s="74" t="s">
        <v>19</v>
      </c>
      <c r="B34" s="161" t="s">
        <v>378</v>
      </c>
      <c r="C34" s="161" t="s">
        <v>421</v>
      </c>
      <c r="D34" s="247">
        <f>VLOOKUP($A34,'Value Added'!$A$1:$AX$44,COLUMN('Value Added'!I$1),0)*VLOOKUP($A34,'Energy Efficiency'!$A$22:$AS$52,COLUMN('Energy Efficiency'!D$1),0)</f>
        <v>74117463720996.391</v>
      </c>
      <c r="E34" s="240">
        <f>VLOOKUP($A34,'Value Added'!$A$1:$AX$44,COLUMN('Value Added'!J$1),0)*VLOOKUP($A34,'Energy Efficiency'!$A$22:$AS$52,COLUMN('Energy Efficiency'!E$1),0)</f>
        <v>72697109149245.531</v>
      </c>
      <c r="F34" s="240">
        <f>VLOOKUP($A34,'Value Added'!$A$1:$AX$44,COLUMN('Value Added'!K$1),0)*VLOOKUP($A34,'Energy Efficiency'!$A$22:$AS$52,COLUMN('Energy Efficiency'!F$1),0)</f>
        <v>83748050875933.969</v>
      </c>
      <c r="G34" s="240">
        <f>VLOOKUP($A34,'Value Added'!$A$1:$AX$44,COLUMN('Value Added'!L$1),0)*VLOOKUP($A34,'Energy Efficiency'!$A$22:$AS$52,COLUMN('Energy Efficiency'!G$1),0)</f>
        <v>84985026787189.438</v>
      </c>
      <c r="H34" s="240">
        <f>VLOOKUP($A34,'Value Added'!$A$1:$AX$44,COLUMN('Value Added'!M$1),0)*VLOOKUP($A34,'Energy Efficiency'!$A$22:$AS$52,COLUMN('Energy Efficiency'!H$1),0)</f>
        <v>85425047851601.453</v>
      </c>
      <c r="I34" s="240">
        <f>VLOOKUP($A34,'Value Added'!$A$1:$AX$44,COLUMN('Value Added'!N$1),0)*VLOOKUP($A34,'Energy Efficiency'!$A$22:$AS$52,COLUMN('Energy Efficiency'!I$1),0)</f>
        <v>87186899656236.688</v>
      </c>
      <c r="J34" s="240">
        <f>VLOOKUP($A34,'Value Added'!$A$1:$AX$44,COLUMN('Value Added'!O$1),0)*VLOOKUP($A34,'Energy Efficiency'!$A$22:$AS$52,COLUMN('Energy Efficiency'!J$1),0)</f>
        <v>89653354518182.141</v>
      </c>
      <c r="K34" s="240">
        <f>VLOOKUP($A34,'Value Added'!$A$1:$AX$44,COLUMN('Value Added'!P$1),0)*VLOOKUP($A34,'Energy Efficiency'!$A$22:$AS$52,COLUMN('Energy Efficiency'!K$1),0)</f>
        <v>92339568055238.734</v>
      </c>
      <c r="L34" s="240">
        <f>VLOOKUP($A34,'Value Added'!$A$1:$AX$44,COLUMN('Value Added'!Q$1),0)*VLOOKUP($A34,'Energy Efficiency'!$A$22:$AS$52,COLUMN('Energy Efficiency'!L$1),0)</f>
        <v>95014632842543.344</v>
      </c>
      <c r="M34" s="240">
        <f>VLOOKUP($A34,'Value Added'!$A$1:$AX$44,COLUMN('Value Added'!R$1),0)*VLOOKUP($A34,'Energy Efficiency'!$A$22:$AS$52,COLUMN('Energy Efficiency'!M$1),0)</f>
        <v>97606207202789.156</v>
      </c>
      <c r="N34" s="240">
        <f>VLOOKUP($A34,'Value Added'!$A$1:$AX$44,COLUMN('Value Added'!S$1),0)*VLOOKUP($A34,'Energy Efficiency'!$A$22:$AS$52,COLUMN('Energy Efficiency'!N$1),0)</f>
        <v>100034911371256.72</v>
      </c>
      <c r="O34" s="240">
        <f>VLOOKUP($A34,'Value Added'!$A$1:$AX$44,COLUMN('Value Added'!T$1),0)*VLOOKUP($A34,'Energy Efficiency'!$A$22:$AS$52,COLUMN('Energy Efficiency'!O$1),0)</f>
        <v>102215293900541.63</v>
      </c>
      <c r="P34" s="240">
        <f>VLOOKUP($A34,'Value Added'!$A$1:$AX$44,COLUMN('Value Added'!U$1),0)*VLOOKUP($A34,'Energy Efficiency'!$A$22:$AS$52,COLUMN('Energy Efficiency'!P$1),0)</f>
        <v>104125953155279.34</v>
      </c>
      <c r="Q34" s="240">
        <f>VLOOKUP($A34,'Value Added'!$A$1:$AX$44,COLUMN('Value Added'!V$1),0)*VLOOKUP($A34,'Energy Efficiency'!$A$22:$AS$52,COLUMN('Energy Efficiency'!Q$1),0)</f>
        <v>105708213997409</v>
      </c>
      <c r="R34" s="240">
        <f>VLOOKUP($A34,'Value Added'!$A$1:$AX$44,COLUMN('Value Added'!W$1),0)*VLOOKUP($A34,'Energy Efficiency'!$A$22:$AS$52,COLUMN('Energy Efficiency'!R$1),0)</f>
        <v>106973659762864.47</v>
      </c>
      <c r="S34" s="240">
        <f>VLOOKUP($A34,'Value Added'!$A$1:$AX$44,COLUMN('Value Added'!X$1),0)*VLOOKUP($A34,'Energy Efficiency'!$A$22:$AS$52,COLUMN('Energy Efficiency'!S$1),0)</f>
        <v>107938177807477.16</v>
      </c>
      <c r="T34" s="240">
        <f>VLOOKUP($A34,'Value Added'!$A$1:$AX$44,COLUMN('Value Added'!Y$1),0)*VLOOKUP($A34,'Energy Efficiency'!$A$22:$AS$52,COLUMN('Energy Efficiency'!T$1),0)</f>
        <v>108621339562861.08</v>
      </c>
      <c r="U34" s="240">
        <f>VLOOKUP($A34,'Value Added'!$A$1:$AX$44,COLUMN('Value Added'!Z$1),0)*VLOOKUP($A34,'Energy Efficiency'!$A$22:$AS$52,COLUMN('Energy Efficiency'!U$1),0)</f>
        <v>109381445225897.05</v>
      </c>
      <c r="V34" s="240">
        <f>VLOOKUP($A34,'Value Added'!$A$1:$AX$44,COLUMN('Value Added'!AA$1),0)*VLOOKUP($A34,'Energy Efficiency'!$A$22:$AS$52,COLUMN('Energy Efficiency'!V$1),0)</f>
        <v>109901334745693.81</v>
      </c>
      <c r="W34" s="240">
        <f>VLOOKUP($A34,'Value Added'!$A$1:$AX$44,COLUMN('Value Added'!AB$1),0)*VLOOKUP($A34,'Energy Efficiency'!$A$22:$AS$52,COLUMN('Energy Efficiency'!W$1),0)</f>
        <v>110195411390479.59</v>
      </c>
      <c r="X34" s="240">
        <f>VLOOKUP($A34,'Value Added'!$A$1:$AX$44,COLUMN('Value Added'!AC$1),0)*VLOOKUP($A34,'Energy Efficiency'!$A$22:$AS$52,COLUMN('Energy Efficiency'!X$1),0)</f>
        <v>110279735412953.23</v>
      </c>
      <c r="Y34" s="240">
        <f>VLOOKUP($A34,'Value Added'!$A$1:$AX$44,COLUMN('Value Added'!AD$1),0)*VLOOKUP($A34,'Energy Efficiency'!$A$22:$AS$52,COLUMN('Energy Efficiency'!Y$1),0)</f>
        <v>110171689333857.84</v>
      </c>
      <c r="Z34" s="240">
        <f>VLOOKUP($A34,'Value Added'!$A$1:$AX$44,COLUMN('Value Added'!AE$1),0)*VLOOKUP($A34,'Energy Efficiency'!$A$22:$AS$52,COLUMN('Energy Efficiency'!Z$1),0)</f>
        <v>109889657005789.73</v>
      </c>
      <c r="AA34" s="240">
        <f>VLOOKUP($A34,'Value Added'!$A$1:$AX$44,COLUMN('Value Added'!AF$1),0)*VLOOKUP($A34,'Energy Efficiency'!$A$22:$AS$52,COLUMN('Energy Efficiency'!AA$1),0)</f>
        <v>109452722810749.94</v>
      </c>
      <c r="AB34" s="240">
        <f>VLOOKUP($A34,'Value Added'!$A$1:$AX$44,COLUMN('Value Added'!AG$1),0)*VLOOKUP($A34,'Energy Efficiency'!$A$22:$AS$52,COLUMN('Energy Efficiency'!AB$1),0)</f>
        <v>108880396047024.38</v>
      </c>
      <c r="AC34" s="240">
        <f>VLOOKUP($A34,'Value Added'!$A$1:$AX$44,COLUMN('Value Added'!AH$1),0)*VLOOKUP($A34,'Energy Efficiency'!$A$22:$AS$52,COLUMN('Energy Efficiency'!AC$1),0)</f>
        <v>108192364298516.66</v>
      </c>
      <c r="AD34" s="240">
        <f>VLOOKUP($A34,'Value Added'!$A$1:$AX$44,COLUMN('Value Added'!AI$1),0)*VLOOKUP($A34,'Energy Efficiency'!$A$22:$AS$52,COLUMN('Energy Efficiency'!AD$1),0)</f>
        <v>107408278396320.45</v>
      </c>
      <c r="AE34" s="240">
        <f>VLOOKUP($A34,'Value Added'!$A$1:$AX$44,COLUMN('Value Added'!AJ$1),0)*VLOOKUP($A34,'Energy Efficiency'!$A$22:$AS$52,COLUMN('Energy Efficiency'!AE$1),0)</f>
        <v>106547570511659.63</v>
      </c>
      <c r="AF34" s="240">
        <f>VLOOKUP($A34,'Value Added'!$A$1:$AX$44,COLUMN('Value Added'!AK$1),0)*VLOOKUP($A34,'Energy Efficiency'!$A$22:$AS$52,COLUMN('Energy Efficiency'!AF$1),0)</f>
        <v>105629305985110.91</v>
      </c>
      <c r="AG34" s="240">
        <f>VLOOKUP($A34,'Value Added'!$A$1:$AX$44,COLUMN('Value Added'!AL$1),0)*VLOOKUP($A34,'Energy Efficiency'!$A$22:$AS$52,COLUMN('Energy Efficiency'!AG$1),0)</f>
        <v>104672068714062.27</v>
      </c>
      <c r="AH34" s="240">
        <f>VLOOKUP($A34,'Value Added'!$A$1:$AX$44,COLUMN('Value Added'!AM$1),0)*VLOOKUP($A34,'Energy Efficiency'!$A$22:$AS$52,COLUMN('Energy Efficiency'!AH$1),0)</f>
        <v>103693879295591.92</v>
      </c>
      <c r="AI34" s="240">
        <f>VLOOKUP($A34,'Value Added'!$A$1:$AX$44,COLUMN('Value Added'!AN$1),0)*VLOOKUP($A34,'Energy Efficiency'!$A$22:$AS$52,COLUMN('Energy Efficiency'!AI$1),0)</f>
        <v>102712144655850.55</v>
      </c>
      <c r="AJ34" s="240">
        <f>VLOOKUP($A34,'Value Added'!$A$1:$AX$44,COLUMN('Value Added'!AO$1),0)*VLOOKUP($A34,'Energy Efficiency'!$A$22:$AS$52,COLUMN('Energy Efficiency'!AJ$1),0)</f>
        <v>101743637584995.94</v>
      </c>
      <c r="AK34" s="240">
        <f>VLOOKUP($A34,'Value Added'!$A$1:$AX$44,COLUMN('Value Added'!AP$1),0)*VLOOKUP($A34,'Energy Efficiency'!$A$22:$AS$52,COLUMN('Energy Efficiency'!AK$1),0)</f>
        <v>100804504430551.39</v>
      </c>
      <c r="AL34" s="240">
        <f>VLOOKUP($A34,'Value Added'!$A$1:$AX$44,COLUMN('Value Added'!AQ$1),0)*VLOOKUP($A34,'Energy Efficiency'!$A$22:$AS$52,COLUMN('Energy Efficiency'!AL$1),0)</f>
        <v>99910299171355.844</v>
      </c>
      <c r="AM34" s="240">
        <f>VLOOKUP($A34,'Value Added'!$A$1:$AX$44,COLUMN('Value Added'!AR$1),0)*VLOOKUP($A34,'Energy Efficiency'!$A$22:$AS$52,COLUMN('Energy Efficiency'!AM$1),0)</f>
        <v>99076042187695.297</v>
      </c>
      <c r="AN34" s="240">
        <f>VLOOKUP($A34,'Value Added'!$A$1:$AX$44,COLUMN('Value Added'!AS$1),0)*VLOOKUP($A34,'Energy Efficiency'!$A$22:$AS$52,COLUMN('Energy Efficiency'!AN$1),0)</f>
        <v>98316302249727.359</v>
      </c>
      <c r="AO34" s="240">
        <f>VLOOKUP($A34,'Value Added'!$A$1:$AX$44,COLUMN('Value Added'!AT$1),0)*VLOOKUP($A34,'Energy Efficiency'!$A$22:$AS$52,COLUMN('Energy Efficiency'!AO$1),0)</f>
        <v>97645300556183.703</v>
      </c>
      <c r="AP34" s="240">
        <f>VLOOKUP($A34,'Value Added'!$A$1:$AX$44,COLUMN('Value Added'!AU$1),0)*VLOOKUP($A34,'Energy Efficiency'!$A$22:$AS$52,COLUMN('Energy Efficiency'!AP$1),0)</f>
        <v>97077036061065.891</v>
      </c>
      <c r="AQ34" s="240">
        <f>VLOOKUP($A34,'Value Added'!$A$1:$AX$44,COLUMN('Value Added'!AV$1),0)*VLOOKUP($A34,'Energy Efficiency'!$A$22:$AS$52,COLUMN('Energy Efficiency'!AQ$1),0)</f>
        <v>96625431823233.469</v>
      </c>
      <c r="AR34" s="240">
        <f>VLOOKUP($A34,'Value Added'!$A$1:$AX$44,COLUMN('Value Added'!AW$1),0)*VLOOKUP($A34,'Energy Efficiency'!$A$22:$AS$52,COLUMN('Energy Efficiency'!AR$1),0)</f>
        <v>96304502701870.844</v>
      </c>
      <c r="AS34" s="240">
        <f>VLOOKUP($A34,'Value Added'!$A$1:$AX$44,COLUMN('Value Added'!AX$1),0)*VLOOKUP($A34,'Energy Efficiency'!$A$22:$AS$52,COLUMN('Energy Efficiency'!AS$1),0)</f>
        <v>95635578504424.641</v>
      </c>
    </row>
    <row r="35" spans="1:45" x14ac:dyDescent="0.2">
      <c r="A35" s="74" t="s">
        <v>20</v>
      </c>
      <c r="B35" s="161" t="s">
        <v>378</v>
      </c>
      <c r="C35" s="161" t="s">
        <v>421</v>
      </c>
      <c r="D35" s="247">
        <f>VLOOKUP($A35,'Value Added'!$A$1:$AX$44,COLUMN('Value Added'!I$1),0)*VLOOKUP($A35,'Energy Efficiency'!$A$22:$AS$52,COLUMN('Energy Efficiency'!D$1),0)</f>
        <v>90721376136093.047</v>
      </c>
      <c r="E35" s="240">
        <f>VLOOKUP($A35,'Value Added'!$A$1:$AX$44,COLUMN('Value Added'!J$1),0)*VLOOKUP($A35,'Energy Efficiency'!$A$22:$AS$52,COLUMN('Energy Efficiency'!E$1),0)</f>
        <v>95958308037331.5</v>
      </c>
      <c r="F35" s="240">
        <f>VLOOKUP($A35,'Value Added'!$A$1:$AX$44,COLUMN('Value Added'!K$1),0)*VLOOKUP($A35,'Energy Efficiency'!$A$22:$AS$52,COLUMN('Energy Efficiency'!F$1),0)</f>
        <v>114223480716959.48</v>
      </c>
      <c r="G35" s="240">
        <f>VLOOKUP($A35,'Value Added'!$A$1:$AX$44,COLUMN('Value Added'!L$1),0)*VLOOKUP($A35,'Energy Efficiency'!$A$22:$AS$52,COLUMN('Energy Efficiency'!G$1),0)</f>
        <v>112447121291083.63</v>
      </c>
      <c r="H35" s="240">
        <f>VLOOKUP($A35,'Value Added'!$A$1:$AX$44,COLUMN('Value Added'!M$1),0)*VLOOKUP($A35,'Energy Efficiency'!$A$22:$AS$52,COLUMN('Energy Efficiency'!H$1),0)</f>
        <v>112900153029857.98</v>
      </c>
      <c r="I35" s="240">
        <f>VLOOKUP($A35,'Value Added'!$A$1:$AX$44,COLUMN('Value Added'!N$1),0)*VLOOKUP($A35,'Energy Efficiency'!$A$22:$AS$52,COLUMN('Energy Efficiency'!I$1),0)</f>
        <v>114922911822670.38</v>
      </c>
      <c r="J35" s="240">
        <f>VLOOKUP($A35,'Value Added'!$A$1:$AX$44,COLUMN('Value Added'!O$1),0)*VLOOKUP($A35,'Energy Efficiency'!$A$22:$AS$52,COLUMN('Energy Efficiency'!J$1),0)</f>
        <v>117818822816569.06</v>
      </c>
      <c r="K35" s="240">
        <f>VLOOKUP($A35,'Value Added'!$A$1:$AX$44,COLUMN('Value Added'!P$1),0)*VLOOKUP($A35,'Energy Efficiency'!$A$22:$AS$52,COLUMN('Energy Efficiency'!K$1),0)</f>
        <v>121055336956329.92</v>
      </c>
      <c r="L35" s="240">
        <f>VLOOKUP($A35,'Value Added'!$A$1:$AX$44,COLUMN('Value Added'!Q$1),0)*VLOOKUP($A35,'Energy Efficiency'!$A$22:$AS$52,COLUMN('Energy Efficiency'!L$1),0)</f>
        <v>124341692183016.8</v>
      </c>
      <c r="M35" s="240">
        <f>VLOOKUP($A35,'Value Added'!$A$1:$AX$44,COLUMN('Value Added'!R$1),0)*VLOOKUP($A35,'Energy Efficiency'!$A$22:$AS$52,COLUMN('Energy Efficiency'!M$1),0)</f>
        <v>127569749369517.69</v>
      </c>
      <c r="N35" s="240">
        <f>VLOOKUP($A35,'Value Added'!$A$1:$AX$44,COLUMN('Value Added'!S$1),0)*VLOOKUP($A35,'Energy Efficiency'!$A$22:$AS$52,COLUMN('Energy Efficiency'!N$1),0)</f>
        <v>130620472946835.25</v>
      </c>
      <c r="O35" s="240">
        <f>VLOOKUP($A35,'Value Added'!$A$1:$AX$44,COLUMN('Value Added'!T$1),0)*VLOOKUP($A35,'Energy Efficiency'!$A$22:$AS$52,COLUMN('Energy Efficiency'!O$1),0)</f>
        <v>133365023474769.92</v>
      </c>
      <c r="P35" s="240">
        <f>VLOOKUP($A35,'Value Added'!$A$1:$AX$44,COLUMN('Value Added'!U$1),0)*VLOOKUP($A35,'Energy Efficiency'!$A$22:$AS$52,COLUMN('Energy Efficiency'!P$1),0)</f>
        <v>135760341634471</v>
      </c>
      <c r="Q35" s="240">
        <f>VLOOKUP($A35,'Value Added'!$A$1:$AX$44,COLUMN('Value Added'!V$1),0)*VLOOKUP($A35,'Energy Efficiency'!$A$22:$AS$52,COLUMN('Energy Efficiency'!Q$1),0)</f>
        <v>137729788359546.05</v>
      </c>
      <c r="R35" s="240">
        <f>VLOOKUP($A35,'Value Added'!$A$1:$AX$44,COLUMN('Value Added'!W$1),0)*VLOOKUP($A35,'Energy Efficiency'!$A$22:$AS$52,COLUMN('Energy Efficiency'!R$1),0)</f>
        <v>139292358518666.7</v>
      </c>
      <c r="S35" s="240">
        <f>VLOOKUP($A35,'Value Added'!$A$1:$AX$44,COLUMN('Value Added'!X$1),0)*VLOOKUP($A35,'Energy Efficiency'!$A$22:$AS$52,COLUMN('Energy Efficiency'!S$1),0)</f>
        <v>140472602796625.7</v>
      </c>
      <c r="T35" s="240">
        <f>VLOOKUP($A35,'Value Added'!$A$1:$AX$44,COLUMN('Value Added'!Y$1),0)*VLOOKUP($A35,'Energy Efficiency'!$A$22:$AS$52,COLUMN('Energy Efficiency'!T$1),0)</f>
        <v>141299740296103.09</v>
      </c>
      <c r="U35" s="240">
        <f>VLOOKUP($A35,'Value Added'!$A$1:$AX$44,COLUMN('Value Added'!Z$1),0)*VLOOKUP($A35,'Energy Efficiency'!$A$22:$AS$52,COLUMN('Energy Efficiency'!U$1),0)</f>
        <v>142242622936047.41</v>
      </c>
      <c r="V35" s="240">
        <f>VLOOKUP($A35,'Value Added'!$A$1:$AX$44,COLUMN('Value Added'!AA$1),0)*VLOOKUP($A35,'Energy Efficiency'!$A$22:$AS$52,COLUMN('Energy Efficiency'!V$1),0)</f>
        <v>142888600511549.72</v>
      </c>
      <c r="W35" s="240">
        <f>VLOOKUP($A35,'Value Added'!$A$1:$AX$44,COLUMN('Value Added'!AB$1),0)*VLOOKUP($A35,'Energy Efficiency'!$A$22:$AS$52,COLUMN('Energy Efficiency'!W$1),0)</f>
        <v>143255607183853.22</v>
      </c>
      <c r="X35" s="240">
        <f>VLOOKUP($A35,'Value Added'!$A$1:$AX$44,COLUMN('Value Added'!AC$1),0)*VLOOKUP($A35,'Energy Efficiency'!$A$22:$AS$52,COLUMN('Energy Efficiency'!X$1),0)</f>
        <v>143363523914335.5</v>
      </c>
      <c r="Y35" s="240">
        <f>VLOOKUP($A35,'Value Added'!$A$1:$AX$44,COLUMN('Value Added'!AD$1),0)*VLOOKUP($A35,'Energy Efficiency'!$A$22:$AS$52,COLUMN('Energy Efficiency'!Y$1),0)</f>
        <v>143233785592854.53</v>
      </c>
      <c r="Z35" s="240">
        <f>VLOOKUP($A35,'Value Added'!$A$1:$AX$44,COLUMN('Value Added'!AE$1),0)*VLOOKUP($A35,'Energy Efficiency'!$A$22:$AS$52,COLUMN('Energy Efficiency'!Z$1),0)</f>
        <v>142889005028740.94</v>
      </c>
      <c r="AA35" s="240">
        <f>VLOOKUP($A35,'Value Added'!$A$1:$AX$44,COLUMN('Value Added'!AF$1),0)*VLOOKUP($A35,'Energy Efficiency'!$A$22:$AS$52,COLUMN('Energy Efficiency'!AA$1),0)</f>
        <v>142352620883501.72</v>
      </c>
      <c r="AB35" s="240">
        <f>VLOOKUP($A35,'Value Added'!$A$1:$AX$44,COLUMN('Value Added'!AG$1),0)*VLOOKUP($A35,'Energy Efficiency'!$A$22:$AS$52,COLUMN('Energy Efficiency'!AB$1),0)</f>
        <v>141648575178175.94</v>
      </c>
      <c r="AC35" s="240">
        <f>VLOOKUP($A35,'Value Added'!$A$1:$AX$44,COLUMN('Value Added'!AH$1),0)*VLOOKUP($A35,'Energy Efficiency'!$A$22:$AS$52,COLUMN('Energy Efficiency'!AC$1),0)</f>
        <v>140801024605917.78</v>
      </c>
      <c r="AD35" s="240">
        <f>VLOOKUP($A35,'Value Added'!$A$1:$AX$44,COLUMN('Value Added'!AI$1),0)*VLOOKUP($A35,'Energy Efficiency'!$A$22:$AS$52,COLUMN('Energy Efficiency'!AD$1),0)</f>
        <v>139834088567881.42</v>
      </c>
      <c r="AE35" s="240">
        <f>VLOOKUP($A35,'Value Added'!$A$1:$AX$44,COLUMN('Value Added'!AJ$1),0)*VLOOKUP($A35,'Energy Efficiency'!$A$22:$AS$52,COLUMN('Energy Efficiency'!AE$1),0)</f>
        <v>138771635663325.81</v>
      </c>
      <c r="AF35" s="240">
        <f>VLOOKUP($A35,'Value Added'!$A$1:$AX$44,COLUMN('Value Added'!AK$1),0)*VLOOKUP($A35,'Energy Efficiency'!$A$22:$AS$52,COLUMN('Energy Efficiency'!AF$1),0)</f>
        <v>137637109328217.17</v>
      </c>
      <c r="AG35" s="240">
        <f>VLOOKUP($A35,'Value Added'!$A$1:$AX$44,COLUMN('Value Added'!AL$1),0)*VLOOKUP($A35,'Energy Efficiency'!$A$22:$AS$52,COLUMN('Energy Efficiency'!AG$1),0)</f>
        <v>136453392446192.3</v>
      </c>
      <c r="AH35" s="240">
        <f>VLOOKUP($A35,'Value Added'!$A$1:$AX$44,COLUMN('Value Added'!AM$1),0)*VLOOKUP($A35,'Energy Efficiency'!$A$22:$AS$52,COLUMN('Energy Efficiency'!AH$1),0)</f>
        <v>135242710059103.06</v>
      </c>
      <c r="AI35" s="240">
        <f>VLOOKUP($A35,'Value Added'!$A$1:$AX$44,COLUMN('Value Added'!AN$1),0)*VLOOKUP($A35,'Energy Efficiency'!$A$22:$AS$52,COLUMN('Energy Efficiency'!AI$1),0)</f>
        <v>134026568782084.58</v>
      </c>
      <c r="AJ35" s="240">
        <f>VLOOKUP($A35,'Value Added'!$A$1:$AX$44,COLUMN('Value Added'!AO$1),0)*VLOOKUP($A35,'Energy Efficiency'!$A$22:$AS$52,COLUMN('Energy Efficiency'!AJ$1),0)</f>
        <v>132825731175528.75</v>
      </c>
      <c r="AK35" s="240">
        <f>VLOOKUP($A35,'Value Added'!$A$1:$AX$44,COLUMN('Value Added'!AP$1),0)*VLOOKUP($A35,'Energy Efficiency'!$A$22:$AS$52,COLUMN('Energy Efficiency'!AK$1),0)</f>
        <v>131660223134937.09</v>
      </c>
      <c r="AL35" s="240">
        <f>VLOOKUP($A35,'Value Added'!$A$1:$AX$44,COLUMN('Value Added'!AQ$1),0)*VLOOKUP($A35,'Energy Efficiency'!$A$22:$AS$52,COLUMN('Energy Efficiency'!AL$1),0)</f>
        <v>130549372318485.39</v>
      </c>
      <c r="AM35" s="240">
        <f>VLOOKUP($A35,'Value Added'!$A$1:$AX$44,COLUMN('Value Added'!AR$1),0)*VLOOKUP($A35,'Energy Efficiency'!$A$22:$AS$52,COLUMN('Energy Efficiency'!AM$1),0)</f>
        <v>129511875729326.94</v>
      </c>
      <c r="AN35" s="240">
        <f>VLOOKUP($A35,'Value Added'!$A$1:$AX$44,COLUMN('Value Added'!AS$1),0)*VLOOKUP($A35,'Energy Efficiency'!$A$22:$AS$52,COLUMN('Energy Efficiency'!AN$1),0)</f>
        <v>128565894793488.45</v>
      </c>
      <c r="AO35" s="240">
        <f>VLOOKUP($A35,'Value Added'!$A$1:$AX$44,COLUMN('Value Added'!AT$1),0)*VLOOKUP($A35,'Energy Efficiency'!$A$22:$AS$52,COLUMN('Energy Efficiency'!AO$1),0)</f>
        <v>127729176614318.67</v>
      </c>
      <c r="AP35" s="240">
        <f>VLOOKUP($A35,'Value Added'!$A$1:$AX$44,COLUMN('Value Added'!AU$1),0)*VLOOKUP($A35,'Energy Efficiency'!$A$22:$AS$52,COLUMN('Energy Efficiency'!AP$1),0)</f>
        <v>127019200532772.8</v>
      </c>
      <c r="AQ35" s="240">
        <f>VLOOKUP($A35,'Value Added'!$A$1:$AX$44,COLUMN('Value Added'!AV$1),0)*VLOOKUP($A35,'Energy Efficiency'!$A$22:$AS$52,COLUMN('Energy Efficiency'!AQ$1),0)</f>
        <v>126453349674580.38</v>
      </c>
      <c r="AR35" s="240">
        <f>VLOOKUP($A35,'Value Added'!$A$1:$AX$44,COLUMN('Value Added'!AW$1),0)*VLOOKUP($A35,'Energy Efficiency'!$A$22:$AS$52,COLUMN('Energy Efficiency'!AR$1),0)</f>
        <v>126049107819767.61</v>
      </c>
      <c r="AS35" s="240">
        <f>VLOOKUP($A35,'Value Added'!$A$1:$AX$44,COLUMN('Value Added'!AX$1),0)*VLOOKUP($A35,'Energy Efficiency'!$A$22:$AS$52,COLUMN('Energy Efficiency'!AS$1),0)</f>
        <v>125179029959544.59</v>
      </c>
    </row>
    <row r="36" spans="1:45" x14ac:dyDescent="0.2">
      <c r="A36" s="74" t="s">
        <v>22</v>
      </c>
      <c r="B36" s="161" t="s">
        <v>378</v>
      </c>
      <c r="C36" s="161" t="s">
        <v>421</v>
      </c>
      <c r="D36" s="247">
        <f>VLOOKUP($A36,'Value Added'!$A$1:$AX$44,COLUMN('Value Added'!I$1),0)*VLOOKUP($A36,'Energy Efficiency'!$A$22:$AS$52,COLUMN('Energy Efficiency'!D$1),0)</f>
        <v>390748630426894.63</v>
      </c>
      <c r="E36" s="240">
        <f>VLOOKUP($A36,'Value Added'!$A$1:$AX$44,COLUMN('Value Added'!J$1),0)*VLOOKUP($A36,'Energy Efficiency'!$A$22:$AS$52,COLUMN('Energy Efficiency'!E$1),0)</f>
        <v>407084071184360.31</v>
      </c>
      <c r="F36" s="240">
        <f>VLOOKUP($A36,'Value Added'!$A$1:$AX$44,COLUMN('Value Added'!K$1),0)*VLOOKUP($A36,'Energy Efficiency'!$A$22:$AS$52,COLUMN('Energy Efficiency'!F$1),0)</f>
        <v>526321940140540.75</v>
      </c>
      <c r="G36" s="240">
        <f>VLOOKUP($A36,'Value Added'!$A$1:$AX$44,COLUMN('Value Added'!L$1),0)*VLOOKUP($A36,'Energy Efficiency'!$A$22:$AS$52,COLUMN('Energy Efficiency'!G$1),0)</f>
        <v>513881041133773.5</v>
      </c>
      <c r="H36" s="240">
        <f>VLOOKUP($A36,'Value Added'!$A$1:$AX$44,COLUMN('Value Added'!M$1),0)*VLOOKUP($A36,'Energy Efficiency'!$A$22:$AS$52,COLUMN('Energy Efficiency'!H$1),0)</f>
        <v>521516936073688.19</v>
      </c>
      <c r="I36" s="240">
        <f>VLOOKUP($A36,'Value Added'!$A$1:$AX$44,COLUMN('Value Added'!N$1),0)*VLOOKUP($A36,'Energy Efficiency'!$A$22:$AS$52,COLUMN('Energy Efficiency'!I$1),0)</f>
        <v>543455372300593.81</v>
      </c>
      <c r="J36" s="240">
        <f>VLOOKUP($A36,'Value Added'!$A$1:$AX$44,COLUMN('Value Added'!O$1),0)*VLOOKUP($A36,'Energy Efficiency'!$A$22:$AS$52,COLUMN('Energy Efficiency'!J$1),0)</f>
        <v>570145621036317.5</v>
      </c>
      <c r="K36" s="240">
        <f>VLOOKUP($A36,'Value Added'!$A$1:$AX$44,COLUMN('Value Added'!P$1),0)*VLOOKUP($A36,'Energy Efficiency'!$A$22:$AS$52,COLUMN('Energy Efficiency'!K$1),0)</f>
        <v>593121840846046.38</v>
      </c>
      <c r="L36" s="240">
        <f>VLOOKUP($A36,'Value Added'!$A$1:$AX$44,COLUMN('Value Added'!Q$1),0)*VLOOKUP($A36,'Energy Efficiency'!$A$22:$AS$52,COLUMN('Energy Efficiency'!L$1),0)</f>
        <v>610993298917966</v>
      </c>
      <c r="M36" s="240">
        <f>VLOOKUP($A36,'Value Added'!$A$1:$AX$44,COLUMN('Value Added'!R$1),0)*VLOOKUP($A36,'Energy Efficiency'!$A$22:$AS$52,COLUMN('Energy Efficiency'!M$1),0)</f>
        <v>625218116313541.5</v>
      </c>
      <c r="N36" s="240">
        <f>VLOOKUP($A36,'Value Added'!$A$1:$AX$44,COLUMN('Value Added'!S$1),0)*VLOOKUP($A36,'Energy Efficiency'!$A$22:$AS$52,COLUMN('Energy Efficiency'!N$1),0)</f>
        <v>637525270204524.63</v>
      </c>
      <c r="O36" s="240">
        <f>VLOOKUP($A36,'Value Added'!$A$1:$AX$44,COLUMN('Value Added'!T$1),0)*VLOOKUP($A36,'Energy Efficiency'!$A$22:$AS$52,COLUMN('Energy Efficiency'!O$1),0)</f>
        <v>649833603044551.25</v>
      </c>
      <c r="P36" s="240">
        <f>VLOOKUP($A36,'Value Added'!$A$1:$AX$44,COLUMN('Value Added'!U$1),0)*VLOOKUP($A36,'Energy Efficiency'!$A$22:$AS$52,COLUMN('Energy Efficiency'!P$1),0)</f>
        <v>664141791703747.38</v>
      </c>
      <c r="Q36" s="240">
        <f>VLOOKUP($A36,'Value Added'!$A$1:$AX$44,COLUMN('Value Added'!V$1),0)*VLOOKUP($A36,'Energy Efficiency'!$A$22:$AS$52,COLUMN('Energy Efficiency'!Q$1),0)</f>
        <v>680254829334605</v>
      </c>
      <c r="R36" s="240">
        <f>VLOOKUP($A36,'Value Added'!$A$1:$AX$44,COLUMN('Value Added'!W$1),0)*VLOOKUP($A36,'Energy Efficiency'!$A$22:$AS$52,COLUMN('Energy Efficiency'!R$1),0)</f>
        <v>697875413910715.38</v>
      </c>
      <c r="S36" s="240">
        <f>VLOOKUP($A36,'Value Added'!$A$1:$AX$44,COLUMN('Value Added'!X$1),0)*VLOOKUP($A36,'Energy Efficiency'!$A$22:$AS$52,COLUMN('Energy Efficiency'!S$1),0)</f>
        <v>716676004715351.63</v>
      </c>
      <c r="T36" s="240">
        <f>VLOOKUP($A36,'Value Added'!$A$1:$AX$44,COLUMN('Value Added'!Y$1),0)*VLOOKUP($A36,'Energy Efficiency'!$A$22:$AS$52,COLUMN('Energy Efficiency'!T$1),0)</f>
        <v>736291504619096.38</v>
      </c>
      <c r="U36" s="240">
        <f>VLOOKUP($A36,'Value Added'!$A$1:$AX$44,COLUMN('Value Added'!Z$1),0)*VLOOKUP($A36,'Energy Efficiency'!$A$22:$AS$52,COLUMN('Energy Efficiency'!U$1),0)</f>
        <v>758717600346890</v>
      </c>
      <c r="V36" s="240">
        <f>VLOOKUP($A36,'Value Added'!$A$1:$AX$44,COLUMN('Value Added'!AA$1),0)*VLOOKUP($A36,'Energy Efficiency'!$A$22:$AS$52,COLUMN('Energy Efficiency'!V$1),0)</f>
        <v>781636325871442.63</v>
      </c>
      <c r="W36" s="240">
        <f>VLOOKUP($A36,'Value Added'!$A$1:$AX$44,COLUMN('Value Added'!AB$1),0)*VLOOKUP($A36,'Energy Efficiency'!$A$22:$AS$52,COLUMN('Energy Efficiency'!W$1),0)</f>
        <v>804981138000304.13</v>
      </c>
      <c r="X36" s="240">
        <f>VLOOKUP($A36,'Value Added'!$A$1:$AX$44,COLUMN('Value Added'!AC$1),0)*VLOOKUP($A36,'Energy Efficiency'!$A$22:$AS$52,COLUMN('Energy Efficiency'!X$1),0)</f>
        <v>828676941653045.63</v>
      </c>
      <c r="Y36" s="240">
        <f>VLOOKUP($A36,'Value Added'!$A$1:$AX$44,COLUMN('Value Added'!AD$1),0)*VLOOKUP($A36,'Energy Efficiency'!$A$22:$AS$52,COLUMN('Energy Efficiency'!Y$1),0)</f>
        <v>852639743834796.13</v>
      </c>
      <c r="Z36" s="240">
        <f>VLOOKUP($A36,'Value Added'!$A$1:$AX$44,COLUMN('Value Added'!AE$1),0)*VLOOKUP($A36,'Energy Efficiency'!$A$22:$AS$52,COLUMN('Energy Efficiency'!Z$1),0)</f>
        <v>876776386496450.5</v>
      </c>
      <c r="AA36" s="240">
        <f>VLOOKUP($A36,'Value Added'!$A$1:$AX$44,COLUMN('Value Added'!AF$1),0)*VLOOKUP($A36,'Energy Efficiency'!$A$22:$AS$52,COLUMN('Energy Efficiency'!AA$1),0)</f>
        <v>900984373285239.75</v>
      </c>
      <c r="AB36" s="240">
        <f>VLOOKUP($A36,'Value Added'!$A$1:$AX$44,COLUMN('Value Added'!AG$1),0)*VLOOKUP($A36,'Energy Efficiency'!$A$22:$AS$52,COLUMN('Energy Efficiency'!AB$1),0)</f>
        <v>925151805692752</v>
      </c>
      <c r="AC36" s="240">
        <f>VLOOKUP($A36,'Value Added'!$A$1:$AX$44,COLUMN('Value Added'!AH$1),0)*VLOOKUP($A36,'Energy Efficiency'!$A$22:$AS$52,COLUMN('Energy Efficiency'!AC$1),0)</f>
        <v>949157444305421.63</v>
      </c>
      <c r="AD36" s="240">
        <f>VLOOKUP($A36,'Value Added'!$A$1:$AX$44,COLUMN('Value Added'!AI$1),0)*VLOOKUP($A36,'Energy Efficiency'!$A$22:$AS$52,COLUMN('Energy Efficiency'!AD$1),0)</f>
        <v>972870910695497.63</v>
      </c>
      <c r="AE36" s="240">
        <f>VLOOKUP($A36,'Value Added'!$A$1:$AX$44,COLUMN('Value Added'!AJ$1),0)*VLOOKUP($A36,'Energy Efficiency'!$A$22:$AS$52,COLUMN('Energy Efficiency'!AE$1),0)</f>
        <v>996153044900326.75</v>
      </c>
      <c r="AF36" s="240">
        <f>VLOOKUP($A36,'Value Added'!$A$1:$AX$44,COLUMN('Value Added'!AK$1),0)*VLOOKUP($A36,'Energy Efficiency'!$A$22:$AS$52,COLUMN('Energy Efficiency'!AF$1),0)</f>
        <v>1018856432368819.1</v>
      </c>
      <c r="AG36" s="240">
        <f>VLOOKUP($A36,'Value Added'!$A$1:$AX$44,COLUMN('Value Added'!AL$1),0)*VLOOKUP($A36,'Energy Efficiency'!$A$22:$AS$52,COLUMN('Energy Efficiency'!AG$1),0)</f>
        <v>1040826112656647</v>
      </c>
      <c r="AH36" s="240">
        <f>VLOOKUP($A36,'Value Added'!$A$1:$AX$44,COLUMN('Value Added'!AM$1),0)*VLOOKUP($A36,'Energy Efficiency'!$A$22:$AS$52,COLUMN('Energy Efficiency'!AH$1),0)</f>
        <v>1061900479984926.5</v>
      </c>
      <c r="AI36" s="240">
        <f>VLOOKUP($A36,'Value Added'!$A$1:$AX$44,COLUMN('Value Added'!AN$1),0)*VLOOKUP($A36,'Energy Efficiency'!$A$22:$AS$52,COLUMN('Energy Efficiency'!AI$1),0)</f>
        <v>1081912383012591.8</v>
      </c>
      <c r="AJ36" s="240">
        <f>VLOOKUP($A36,'Value Added'!$A$1:$AX$44,COLUMN('Value Added'!AO$1),0)*VLOOKUP($A36,'Energy Efficiency'!$A$22:$AS$52,COLUMN('Energy Efficiency'!AJ$1),0)</f>
        <v>1100690427796482.6</v>
      </c>
      <c r="AK36" s="240">
        <f>VLOOKUP($A36,'Value Added'!$A$1:$AX$44,COLUMN('Value Added'!AP$1),0)*VLOOKUP($A36,'Energy Efficiency'!$A$22:$AS$52,COLUMN('Energy Efficiency'!AK$1),0)</f>
        <v>1118060483931766.4</v>
      </c>
      <c r="AL36" s="240">
        <f>VLOOKUP($A36,'Value Added'!$A$1:$AX$44,COLUMN('Value Added'!AQ$1),0)*VLOOKUP($A36,'Energy Efficiency'!$A$22:$AS$52,COLUMN('Energy Efficiency'!AL$1),0)</f>
        <v>1133847389306351.8</v>
      </c>
      <c r="AM36" s="240">
        <f>VLOOKUP($A36,'Value Added'!$A$1:$AX$44,COLUMN('Value Added'!AR$1),0)*VLOOKUP($A36,'Energy Efficiency'!$A$22:$AS$52,COLUMN('Energy Efficiency'!AM$1),0)</f>
        <v>1147876843819540.3</v>
      </c>
      <c r="AN36" s="240">
        <f>VLOOKUP($A36,'Value Added'!$A$1:$AX$44,COLUMN('Value Added'!AS$1),0)*VLOOKUP($A36,'Energy Efficiency'!$A$22:$AS$52,COLUMN('Energy Efficiency'!AN$1),0)</f>
        <v>1159977476888181</v>
      </c>
      <c r="AO36" s="240">
        <f>VLOOKUP($A36,'Value Added'!$A$1:$AX$44,COLUMN('Value Added'!AT$1),0)*VLOOKUP($A36,'Energy Efficiency'!$A$22:$AS$52,COLUMN('Energy Efficiency'!AO$1),0)</f>
        <v>1169983067702466.8</v>
      </c>
      <c r="AP36" s="240">
        <f>VLOOKUP($A36,'Value Added'!$A$1:$AX$44,COLUMN('Value Added'!AU$1),0)*VLOOKUP($A36,'Energy Efficiency'!$A$22:$AS$52,COLUMN('Energy Efficiency'!AP$1),0)</f>
        <v>1177734891136910</v>
      </c>
      <c r="AQ36" s="240">
        <f>VLOOKUP($A36,'Value Added'!$A$1:$AX$44,COLUMN('Value Added'!AV$1),0)*VLOOKUP($A36,'Energy Efficiency'!$A$22:$AS$52,COLUMN('Energy Efficiency'!AQ$1),0)</f>
        <v>1183084156138112.5</v>
      </c>
      <c r="AR36" s="240">
        <f>VLOOKUP($A36,'Value Added'!$A$1:$AX$44,COLUMN('Value Added'!AW$1),0)*VLOOKUP($A36,'Energy Efficiency'!$A$22:$AS$52,COLUMN('Energy Efficiency'!AR$1),0)</f>
        <v>1185894497492713.3</v>
      </c>
      <c r="AS36" s="240">
        <f>VLOOKUP($A36,'Value Added'!$A$1:$AX$44,COLUMN('Value Added'!AX$1),0)*VLOOKUP($A36,'Energy Efficiency'!$A$22:$AS$52,COLUMN('Energy Efficiency'!AS$1),0)</f>
        <v>1179962196977273.5</v>
      </c>
    </row>
    <row r="37" spans="1:45" x14ac:dyDescent="0.2">
      <c r="A37" s="74" t="s">
        <v>23</v>
      </c>
      <c r="B37" s="161" t="s">
        <v>378</v>
      </c>
      <c r="C37" s="161" t="s">
        <v>421</v>
      </c>
      <c r="D37" s="247">
        <f>VLOOKUP($A37,'Value Added'!$A$1:$AX$44,COLUMN('Value Added'!I$1),0)*VLOOKUP($A37,'Energy Efficiency'!$A$22:$AS$52,COLUMN('Energy Efficiency'!D$1),0)</f>
        <v>418181292243439.13</v>
      </c>
      <c r="E37" s="240">
        <f>VLOOKUP($A37,'Value Added'!$A$1:$AX$44,COLUMN('Value Added'!J$1),0)*VLOOKUP($A37,'Energy Efficiency'!$A$22:$AS$52,COLUMN('Energy Efficiency'!E$1),0)</f>
        <v>399006955241279.44</v>
      </c>
      <c r="F37" s="240">
        <f>VLOOKUP($A37,'Value Added'!$A$1:$AX$44,COLUMN('Value Added'!K$1),0)*VLOOKUP($A37,'Energy Efficiency'!$A$22:$AS$52,COLUMN('Energy Efficiency'!F$1),0)</f>
        <v>443126814877941.69</v>
      </c>
      <c r="G37" s="240">
        <f>VLOOKUP($A37,'Value Added'!$A$1:$AX$44,COLUMN('Value Added'!L$1),0)*VLOOKUP($A37,'Energy Efficiency'!$A$22:$AS$52,COLUMN('Energy Efficiency'!G$1),0)</f>
        <v>452807051513485.63</v>
      </c>
      <c r="H37" s="240">
        <f>VLOOKUP($A37,'Value Added'!$A$1:$AX$44,COLUMN('Value Added'!M$1),0)*VLOOKUP($A37,'Energy Efficiency'!$A$22:$AS$52,COLUMN('Energy Efficiency'!H$1),0)</f>
        <v>461501854510290.13</v>
      </c>
      <c r="I37" s="240">
        <f>VLOOKUP($A37,'Value Added'!$A$1:$AX$44,COLUMN('Value Added'!N$1),0)*VLOOKUP($A37,'Energy Efficiency'!$A$22:$AS$52,COLUMN('Energy Efficiency'!I$1),0)</f>
        <v>486137209090146.19</v>
      </c>
      <c r="J37" s="240">
        <f>VLOOKUP($A37,'Value Added'!$A$1:$AX$44,COLUMN('Value Added'!O$1),0)*VLOOKUP($A37,'Energy Efficiency'!$A$22:$AS$52,COLUMN('Energy Efficiency'!J$1),0)</f>
        <v>517363883089597.81</v>
      </c>
      <c r="K37" s="240">
        <f>VLOOKUP($A37,'Value Added'!$A$1:$AX$44,COLUMN('Value Added'!P$1),0)*VLOOKUP($A37,'Energy Efficiency'!$A$22:$AS$52,COLUMN('Energy Efficiency'!K$1),0)</f>
        <v>546347623942470.75</v>
      </c>
      <c r="L37" s="240">
        <f>VLOOKUP($A37,'Value Added'!$A$1:$AX$44,COLUMN('Value Added'!Q$1),0)*VLOOKUP($A37,'Energy Efficiency'!$A$22:$AS$52,COLUMN('Energy Efficiency'!L$1),0)</f>
        <v>570540909710210.88</v>
      </c>
      <c r="M37" s="240">
        <f>VLOOKUP($A37,'Value Added'!$A$1:$AX$44,COLUMN('Value Added'!R$1),0)*VLOOKUP($A37,'Energy Efficiency'!$A$22:$AS$52,COLUMN('Energy Efficiency'!M$1),0)</f>
        <v>589946394357032.38</v>
      </c>
      <c r="N37" s="240">
        <f>VLOOKUP($A37,'Value Added'!$A$1:$AX$44,COLUMN('Value Added'!S$1),0)*VLOOKUP($A37,'Energy Efficiency'!$A$22:$AS$52,COLUMN('Energy Efficiency'!N$1),0)</f>
        <v>604796945630119.63</v>
      </c>
      <c r="O37" s="240">
        <f>VLOOKUP($A37,'Value Added'!$A$1:$AX$44,COLUMN('Value Added'!T$1),0)*VLOOKUP($A37,'Energy Efficiency'!$A$22:$AS$52,COLUMN('Energy Efficiency'!O$1),0)</f>
        <v>615518557614011.38</v>
      </c>
      <c r="P37" s="240">
        <f>VLOOKUP($A37,'Value Added'!$A$1:$AX$44,COLUMN('Value Added'!U$1),0)*VLOOKUP($A37,'Energy Efficiency'!$A$22:$AS$52,COLUMN('Energy Efficiency'!P$1),0)</f>
        <v>622985316469828.63</v>
      </c>
      <c r="Q37" s="240">
        <f>VLOOKUP($A37,'Value Added'!$A$1:$AX$44,COLUMN('Value Added'!V$1),0)*VLOOKUP($A37,'Energy Efficiency'!$A$22:$AS$52,COLUMN('Energy Efficiency'!Q$1),0)</f>
        <v>627502625742023.88</v>
      </c>
      <c r="R37" s="240">
        <f>VLOOKUP($A37,'Value Added'!$A$1:$AX$44,COLUMN('Value Added'!W$1),0)*VLOOKUP($A37,'Energy Efficiency'!$A$22:$AS$52,COLUMN('Energy Efficiency'!R$1),0)</f>
        <v>629732093168094.5</v>
      </c>
      <c r="S37" s="240">
        <f>VLOOKUP($A37,'Value Added'!$A$1:$AX$44,COLUMN('Value Added'!X$1),0)*VLOOKUP($A37,'Energy Efficiency'!$A$22:$AS$52,COLUMN('Energy Efficiency'!S$1),0)</f>
        <v>630376643684456.75</v>
      </c>
      <c r="T37" s="240">
        <f>VLOOKUP($A37,'Value Added'!$A$1:$AX$44,COLUMN('Value Added'!Y$1),0)*VLOOKUP($A37,'Energy Efficiency'!$A$22:$AS$52,COLUMN('Energy Efficiency'!T$1),0)</f>
        <v>630158605321339.88</v>
      </c>
      <c r="U37" s="240">
        <f>VLOOKUP($A37,'Value Added'!$A$1:$AX$44,COLUMN('Value Added'!Z$1),0)*VLOOKUP($A37,'Energy Efficiency'!$A$22:$AS$52,COLUMN('Energy Efficiency'!U$1),0)</f>
        <v>631633376765004</v>
      </c>
      <c r="V37" s="240">
        <f>VLOOKUP($A37,'Value Added'!$A$1:$AX$44,COLUMN('Value Added'!AA$1),0)*VLOOKUP($A37,'Energy Efficiency'!$A$22:$AS$52,COLUMN('Energy Efficiency'!V$1),0)</f>
        <v>632988902401698.5</v>
      </c>
      <c r="W37" s="240">
        <f>VLOOKUP($A37,'Value Added'!$A$1:$AX$44,COLUMN('Value Added'!AB$1),0)*VLOOKUP($A37,'Energy Efficiency'!$A$22:$AS$52,COLUMN('Energy Efficiency'!W$1),0)</f>
        <v>634227452918931.88</v>
      </c>
      <c r="X37" s="240">
        <f>VLOOKUP($A37,'Value Added'!$A$1:$AX$44,COLUMN('Value Added'!AC$1),0)*VLOOKUP($A37,'Energy Efficiency'!$A$22:$AS$52,COLUMN('Energy Efficiency'!X$1),0)</f>
        <v>635351388802866.13</v>
      </c>
      <c r="Y37" s="240">
        <f>VLOOKUP($A37,'Value Added'!$A$1:$AX$44,COLUMN('Value Added'!AD$1),0)*VLOOKUP($A37,'Energy Efficiency'!$A$22:$AS$52,COLUMN('Energy Efficiency'!Y$1),0)</f>
        <v>636363155404621.5</v>
      </c>
      <c r="Z37" s="240">
        <f>VLOOKUP($A37,'Value Added'!$A$1:$AX$44,COLUMN('Value Added'!AE$1),0)*VLOOKUP($A37,'Energy Efficiency'!$A$22:$AS$52,COLUMN('Energy Efficiency'!Z$1),0)</f>
        <v>637265278034855</v>
      </c>
      <c r="AA37" s="240">
        <f>VLOOKUP($A37,'Value Added'!$A$1:$AX$44,COLUMN('Value Added'!AF$1),0)*VLOOKUP($A37,'Energy Efficiency'!$A$22:$AS$52,COLUMN('Energy Efficiency'!AA$1),0)</f>
        <v>638060357097962.25</v>
      </c>
      <c r="AB37" s="240">
        <f>VLOOKUP($A37,'Value Added'!$A$1:$AX$44,COLUMN('Value Added'!AG$1),0)*VLOOKUP($A37,'Energy Efficiency'!$A$22:$AS$52,COLUMN('Energy Efficiency'!AB$1),0)</f>
        <v>638751063276751.13</v>
      </c>
      <c r="AC37" s="240">
        <f>VLOOKUP($A37,'Value Added'!$A$1:$AX$44,COLUMN('Value Added'!AH$1),0)*VLOOKUP($A37,'Energy Efficiency'!$A$22:$AS$52,COLUMN('Energy Efficiency'!AC$1),0)</f>
        <v>639340132777876</v>
      </c>
      <c r="AD37" s="240">
        <f>VLOOKUP($A37,'Value Added'!$A$1:$AX$44,COLUMN('Value Added'!AI$1),0)*VLOOKUP($A37,'Energy Efficiency'!$A$22:$AS$52,COLUMN('Energy Efficiency'!AD$1),0)</f>
        <v>639830362647786.75</v>
      </c>
      <c r="AE37" s="240">
        <f>VLOOKUP($A37,'Value Added'!$A$1:$AX$44,COLUMN('Value Added'!AJ$1),0)*VLOOKUP($A37,'Energy Efficiency'!$A$22:$AS$52,COLUMN('Energy Efficiency'!AE$1),0)</f>
        <v>640224606168417</v>
      </c>
      <c r="AF37" s="240">
        <f>VLOOKUP($A37,'Value Added'!$A$1:$AX$44,COLUMN('Value Added'!AK$1),0)*VLOOKUP($A37,'Energy Efficiency'!$A$22:$AS$52,COLUMN('Energy Efficiency'!AF$1),0)</f>
        <v>640525768341258.25</v>
      </c>
      <c r="AG37" s="240">
        <f>VLOOKUP($A37,'Value Added'!$A$1:$AX$44,COLUMN('Value Added'!AL$1),0)*VLOOKUP($A37,'Energy Efficiency'!$A$22:$AS$52,COLUMN('Energy Efficiency'!AG$1),0)</f>
        <v>640736801467940</v>
      </c>
      <c r="AH37" s="240">
        <f>VLOOKUP($A37,'Value Added'!$A$1:$AX$44,COLUMN('Value Added'!AM$1),0)*VLOOKUP($A37,'Energy Efficiency'!$A$22:$AS$52,COLUMN('Energy Efficiency'!AH$1),0)</f>
        <v>640860700834863.88</v>
      </c>
      <c r="AI37" s="240">
        <f>VLOOKUP($A37,'Value Added'!$A$1:$AX$44,COLUMN('Value Added'!AN$1),0)*VLOOKUP($A37,'Energy Efficiency'!$A$22:$AS$52,COLUMN('Energy Efficiency'!AI$1),0)</f>
        <v>640900500508942.88</v>
      </c>
      <c r="AJ37" s="240">
        <f>VLOOKUP($A37,'Value Added'!$A$1:$AX$44,COLUMN('Value Added'!AO$1),0)*VLOOKUP($A37,'Energy Efficiency'!$A$22:$AS$52,COLUMN('Energy Efficiency'!AJ$1),0)</f>
        <v>640859269250889.88</v>
      </c>
      <c r="AK37" s="240">
        <f>VLOOKUP($A37,'Value Added'!$A$1:$AX$44,COLUMN('Value Added'!AP$1),0)*VLOOKUP($A37,'Energy Efficiency'!$A$22:$AS$52,COLUMN('Energy Efficiency'!AK$1),0)</f>
        <v>640740106552039.38</v>
      </c>
      <c r="AL37" s="240">
        <f>VLOOKUP($A37,'Value Added'!$A$1:$AX$44,COLUMN('Value Added'!AQ$1),0)*VLOOKUP($A37,'Energy Efficiency'!$A$22:$AS$52,COLUMN('Energy Efficiency'!AL$1),0)</f>
        <v>640546138800123.38</v>
      </c>
      <c r="AM37" s="240">
        <f>VLOOKUP($A37,'Value Added'!$A$1:$AX$44,COLUMN('Value Added'!AR$1),0)*VLOOKUP($A37,'Energy Efficiency'!$A$22:$AS$52,COLUMN('Energy Efficiency'!AM$1),0)</f>
        <v>640280515578930.38</v>
      </c>
      <c r="AN37" s="240">
        <f>VLOOKUP($A37,'Value Added'!$A$1:$AX$44,COLUMN('Value Added'!AS$1),0)*VLOOKUP($A37,'Energy Efficiency'!$A$22:$AS$52,COLUMN('Energy Efficiency'!AN$1),0)</f>
        <v>639946406106275.63</v>
      </c>
      <c r="AO37" s="240">
        <f>VLOOKUP($A37,'Value Added'!$A$1:$AX$44,COLUMN('Value Added'!AT$1),0)*VLOOKUP($A37,'Energy Efficiency'!$A$22:$AS$52,COLUMN('Energy Efficiency'!AO$1),0)</f>
        <v>639546995814240.25</v>
      </c>
      <c r="AP37" s="240">
        <f>VLOOKUP($A37,'Value Added'!$A$1:$AX$44,COLUMN('Value Added'!AU$1),0)*VLOOKUP($A37,'Energy Efficiency'!$A$22:$AS$52,COLUMN('Energy Efficiency'!AP$1),0)</f>
        <v>639085483075156.25</v>
      </c>
      <c r="AQ37" s="240">
        <f>VLOOKUP($A37,'Value Added'!$A$1:$AX$44,COLUMN('Value Added'!AV$1),0)*VLOOKUP($A37,'Energy Efficiency'!$A$22:$AS$52,COLUMN('Energy Efficiency'!AQ$1),0)</f>
        <v>638565076076383.5</v>
      </c>
      <c r="AR37" s="240">
        <f>VLOOKUP($A37,'Value Added'!$A$1:$AX$44,COLUMN('Value Added'!AW$1),0)*VLOOKUP($A37,'Energy Efficiency'!$A$22:$AS$52,COLUMN('Energy Efficiency'!AR$1),0)</f>
        <v>637988989846462</v>
      </c>
      <c r="AS37" s="240">
        <f>VLOOKUP($A37,'Value Added'!$A$1:$AX$44,COLUMN('Value Added'!AX$1),0)*VLOOKUP($A37,'Energy Efficiency'!$A$22:$AS$52,COLUMN('Energy Efficiency'!AS$1),0)</f>
        <v>634091928340326.25</v>
      </c>
    </row>
    <row r="38" spans="1:45" x14ac:dyDescent="0.2">
      <c r="A38" s="74" t="s">
        <v>24</v>
      </c>
      <c r="B38" s="161" t="s">
        <v>378</v>
      </c>
      <c r="C38" s="161" t="s">
        <v>421</v>
      </c>
      <c r="D38" s="247">
        <f>VLOOKUP($A38,'Value Added'!$A$1:$AX$44,COLUMN('Value Added'!I$1),0)*VLOOKUP($A38,'Energy Efficiency'!$A$22:$AS$52,COLUMN('Energy Efficiency'!D$1),0)</f>
        <v>638355753175675.13</v>
      </c>
      <c r="E38" s="240">
        <f>VLOOKUP($A38,'Value Added'!$A$1:$AX$44,COLUMN('Value Added'!J$1),0)*VLOOKUP($A38,'Energy Efficiency'!$A$22:$AS$52,COLUMN('Energy Efficiency'!E$1),0)</f>
        <v>653864998793523.38</v>
      </c>
      <c r="F38" s="240">
        <f>VLOOKUP($A38,'Value Added'!$A$1:$AX$44,COLUMN('Value Added'!K$1),0)*VLOOKUP($A38,'Energy Efficiency'!$A$22:$AS$52,COLUMN('Energy Efficiency'!F$1),0)</f>
        <v>720069033653997.63</v>
      </c>
      <c r="G38" s="240">
        <f>VLOOKUP($A38,'Value Added'!$A$1:$AX$44,COLUMN('Value Added'!L$1),0)*VLOOKUP($A38,'Energy Efficiency'!$A$22:$AS$52,COLUMN('Energy Efficiency'!G$1),0)</f>
        <v>714693145761746.88</v>
      </c>
      <c r="H38" s="240">
        <f>VLOOKUP($A38,'Value Added'!$A$1:$AX$44,COLUMN('Value Added'!M$1),0)*VLOOKUP($A38,'Energy Efficiency'!$A$22:$AS$52,COLUMN('Energy Efficiency'!H$1),0)</f>
        <v>721420147529174.25</v>
      </c>
      <c r="I38" s="240">
        <f>VLOOKUP($A38,'Value Added'!$A$1:$AX$44,COLUMN('Value Added'!N$1),0)*VLOOKUP($A38,'Energy Efficiency'!$A$22:$AS$52,COLUMN('Energy Efficiency'!I$1),0)</f>
        <v>742933008811569.75</v>
      </c>
      <c r="J38" s="240">
        <f>VLOOKUP($A38,'Value Added'!$A$1:$AX$44,COLUMN('Value Added'!O$1),0)*VLOOKUP($A38,'Energy Efficiency'!$A$22:$AS$52,COLUMN('Energy Efficiency'!J$1),0)</f>
        <v>770294357042705.38</v>
      </c>
      <c r="K38" s="240">
        <f>VLOOKUP($A38,'Value Added'!$A$1:$AX$44,COLUMN('Value Added'!P$1),0)*VLOOKUP($A38,'Energy Efficiency'!$A$22:$AS$52,COLUMN('Energy Efficiency'!K$1),0)</f>
        <v>795870615195431.5</v>
      </c>
      <c r="L38" s="240">
        <f>VLOOKUP($A38,'Value Added'!$A$1:$AX$44,COLUMN('Value Added'!Q$1),0)*VLOOKUP($A38,'Energy Efficiency'!$A$22:$AS$52,COLUMN('Energy Efficiency'!L$1),0)</f>
        <v>817065188972686.88</v>
      </c>
      <c r="M38" s="240">
        <f>VLOOKUP($A38,'Value Added'!$A$1:$AX$44,COLUMN('Value Added'!R$1),0)*VLOOKUP($A38,'Energy Efficiency'!$A$22:$AS$52,COLUMN('Energy Efficiency'!M$1),0)</f>
        <v>833539701789206.75</v>
      </c>
      <c r="N38" s="240">
        <f>VLOOKUP($A38,'Value Added'!$A$1:$AX$44,COLUMN('Value Added'!S$1),0)*VLOOKUP($A38,'Energy Efficiency'!$A$22:$AS$52,COLUMN('Energy Efficiency'!N$1),0)</f>
        <v>845041577504818.75</v>
      </c>
      <c r="O38" s="240">
        <f>VLOOKUP($A38,'Value Added'!$A$1:$AX$44,COLUMN('Value Added'!T$1),0)*VLOOKUP($A38,'Energy Efficiency'!$A$22:$AS$52,COLUMN('Energy Efficiency'!O$1),0)</f>
        <v>851410356327499.88</v>
      </c>
      <c r="P38" s="240">
        <f>VLOOKUP($A38,'Value Added'!$A$1:$AX$44,COLUMN('Value Added'!U$1),0)*VLOOKUP($A38,'Energy Efficiency'!$A$22:$AS$52,COLUMN('Energy Efficiency'!P$1),0)</f>
        <v>853176940510973.75</v>
      </c>
      <c r="Q38" s="240">
        <f>VLOOKUP($A38,'Value Added'!$A$1:$AX$44,COLUMN('Value Added'!V$1),0)*VLOOKUP($A38,'Energy Efficiency'!$A$22:$AS$52,COLUMN('Energy Efficiency'!Q$1),0)</f>
        <v>850782624812672.75</v>
      </c>
      <c r="R38" s="240">
        <f>VLOOKUP($A38,'Value Added'!$A$1:$AX$44,COLUMN('Value Added'!W$1),0)*VLOOKUP($A38,'Energy Efficiency'!$A$22:$AS$52,COLUMN('Energy Efficiency'!R$1),0)</f>
        <v>845315818300541.13</v>
      </c>
      <c r="S38" s="240">
        <f>VLOOKUP($A38,'Value Added'!$A$1:$AX$44,COLUMN('Value Added'!X$1),0)*VLOOKUP($A38,'Energy Efficiency'!$A$22:$AS$52,COLUMN('Energy Efficiency'!S$1),0)</f>
        <v>837879990030168.88</v>
      </c>
      <c r="T38" s="240">
        <f>VLOOKUP($A38,'Value Added'!$A$1:$AX$44,COLUMN('Value Added'!Y$1),0)*VLOOKUP($A38,'Energy Efficiency'!$A$22:$AS$52,COLUMN('Energy Efficiency'!T$1),0)</f>
        <v>829561594584626.88</v>
      </c>
      <c r="U38" s="240">
        <f>VLOOKUP($A38,'Value Added'!$A$1:$AX$44,COLUMN('Value Added'!Z$1),0)*VLOOKUP($A38,'Energy Efficiency'!$A$22:$AS$52,COLUMN('Energy Efficiency'!U$1),0)</f>
        <v>823783679799510.63</v>
      </c>
      <c r="V38" s="240">
        <f>VLOOKUP($A38,'Value Added'!$A$1:$AX$44,COLUMN('Value Added'!AA$1),0)*VLOOKUP($A38,'Energy Efficiency'!$A$22:$AS$52,COLUMN('Energy Efficiency'!V$1),0)</f>
        <v>818152513558141.88</v>
      </c>
      <c r="W38" s="240">
        <f>VLOOKUP($A38,'Value Added'!$A$1:$AX$44,COLUMN('Value Added'!AB$1),0)*VLOOKUP($A38,'Energy Efficiency'!$A$22:$AS$52,COLUMN('Energy Efficiency'!W$1),0)</f>
        <v>812673464130922.38</v>
      </c>
      <c r="X38" s="240">
        <f>VLOOKUP($A38,'Value Added'!$A$1:$AX$44,COLUMN('Value Added'!AC$1),0)*VLOOKUP($A38,'Energy Efficiency'!$A$22:$AS$52,COLUMN('Energy Efficiency'!X$1),0)</f>
        <v>807351767019597.38</v>
      </c>
      <c r="Y38" s="240">
        <f>VLOOKUP($A38,'Value Added'!$A$1:$AX$44,COLUMN('Value Added'!AD$1),0)*VLOOKUP($A38,'Energy Efficiency'!$A$22:$AS$52,COLUMN('Energy Efficiency'!Y$1),0)</f>
        <v>802192537783060.25</v>
      </c>
      <c r="Z38" s="240">
        <f>VLOOKUP($A38,'Value Added'!$A$1:$AX$44,COLUMN('Value Added'!AE$1),0)*VLOOKUP($A38,'Energy Efficiency'!$A$22:$AS$52,COLUMN('Energy Efficiency'!Z$1),0)</f>
        <v>797200785186406.25</v>
      </c>
      <c r="AA38" s="240">
        <f>VLOOKUP($A38,'Value Added'!$A$1:$AX$44,COLUMN('Value Added'!AF$1),0)*VLOOKUP($A38,'Energy Efficiency'!$A$22:$AS$52,COLUMN('Energy Efficiency'!AA$1),0)</f>
        <v>792381424666929.75</v>
      </c>
      <c r="AB38" s="240">
        <f>VLOOKUP($A38,'Value Added'!$A$1:$AX$44,COLUMN('Value Added'!AG$1),0)*VLOOKUP($A38,'Energy Efficiency'!$A$22:$AS$52,COLUMN('Energy Efficiency'!AB$1),0)</f>
        <v>787739292113823.63</v>
      </c>
      <c r="AC38" s="240">
        <f>VLOOKUP($A38,'Value Added'!$A$1:$AX$44,COLUMN('Value Added'!AH$1),0)*VLOOKUP($A38,'Energy Efficiency'!$A$22:$AS$52,COLUMN('Energy Efficiency'!AC$1),0)</f>
        <v>783279157961505.13</v>
      </c>
      <c r="AD38" s="240">
        <f>VLOOKUP($A38,'Value Added'!$A$1:$AX$44,COLUMN('Value Added'!AI$1),0)*VLOOKUP($A38,'Energy Efficiency'!$A$22:$AS$52,COLUMN('Energy Efficiency'!AD$1),0)</f>
        <v>779005741599670.13</v>
      </c>
      <c r="AE38" s="240">
        <f>VLOOKUP($A38,'Value Added'!$A$1:$AX$44,COLUMN('Value Added'!AJ$1),0)*VLOOKUP($A38,'Energy Efficiency'!$A$22:$AS$52,COLUMN('Energy Efficiency'!AE$1),0)</f>
        <v>774923726106454</v>
      </c>
      <c r="AF38" s="240">
        <f>VLOOKUP($A38,'Value Added'!$A$1:$AX$44,COLUMN('Value Added'!AK$1),0)*VLOOKUP($A38,'Energy Efficiency'!$A$22:$AS$52,COLUMN('Energy Efficiency'!AF$1),0)</f>
        <v>771037773314443.63</v>
      </c>
      <c r="AG38" s="240">
        <f>VLOOKUP($A38,'Value Added'!$A$1:$AX$44,COLUMN('Value Added'!AL$1),0)*VLOOKUP($A38,'Energy Efficiency'!$A$22:$AS$52,COLUMN('Energy Efficiency'!AG$1),0)</f>
        <v>767352539222719.88</v>
      </c>
      <c r="AH38" s="240">
        <f>VLOOKUP($A38,'Value Added'!$A$1:$AX$44,COLUMN('Value Added'!AM$1),0)*VLOOKUP($A38,'Energy Efficiency'!$A$22:$AS$52,COLUMN('Energy Efficiency'!AH$1),0)</f>
        <v>763872689771620.38</v>
      </c>
      <c r="AI38" s="240">
        <f>VLOOKUP($A38,'Value Added'!$A$1:$AX$44,COLUMN('Value Added'!AN$1),0)*VLOOKUP($A38,'Energy Efficiency'!$A$22:$AS$52,COLUMN('Energy Efficiency'!AI$1),0)</f>
        <v>760602917000570.38</v>
      </c>
      <c r="AJ38" s="240">
        <f>VLOOKUP($A38,'Value Added'!$A$1:$AX$44,COLUMN('Value Added'!AO$1),0)*VLOOKUP($A38,'Energy Efficiency'!$A$22:$AS$52,COLUMN('Energy Efficiency'!AJ$1),0)</f>
        <v>757547955613081.25</v>
      </c>
      <c r="AK38" s="240">
        <f>VLOOKUP($A38,'Value Added'!$A$1:$AX$44,COLUMN('Value Added'!AP$1),0)*VLOOKUP($A38,'Energy Efficiency'!$A$22:$AS$52,COLUMN('Energy Efficiency'!AK$1),0)</f>
        <v>754712599976921.75</v>
      </c>
      <c r="AL38" s="240">
        <f>VLOOKUP($A38,'Value Added'!$A$1:$AX$44,COLUMN('Value Added'!AQ$1),0)*VLOOKUP($A38,'Energy Efficiency'!$A$22:$AS$52,COLUMN('Energy Efficiency'!AL$1),0)</f>
        <v>752101721591484.38</v>
      </c>
      <c r="AM38" s="240">
        <f>VLOOKUP($A38,'Value Added'!$A$1:$AX$44,COLUMN('Value Added'!AR$1),0)*VLOOKUP($A38,'Energy Efficiency'!$A$22:$AS$52,COLUMN('Energy Efficiency'!AM$1),0)</f>
        <v>749720287058603</v>
      </c>
      <c r="AN38" s="240">
        <f>VLOOKUP($A38,'Value Added'!$A$1:$AX$44,COLUMN('Value Added'!AS$1),0)*VLOOKUP($A38,'Energy Efficiency'!$A$22:$AS$52,COLUMN('Energy Efficiency'!AN$1),0)</f>
        <v>747573376597496.5</v>
      </c>
      <c r="AO38" s="240">
        <f>VLOOKUP($A38,'Value Added'!$A$1:$AX$44,COLUMN('Value Added'!AT$1),0)*VLOOKUP($A38,'Energy Efficiency'!$A$22:$AS$52,COLUMN('Energy Efficiency'!AO$1),0)</f>
        <v>745666203149116.38</v>
      </c>
      <c r="AP38" s="240">
        <f>VLOOKUP($A38,'Value Added'!$A$1:$AX$44,COLUMN('Value Added'!AU$1),0)*VLOOKUP($A38,'Energy Efficiency'!$A$22:$AS$52,COLUMN('Energy Efficiency'!AP$1),0)</f>
        <v>744004132120062.5</v>
      </c>
      <c r="AQ38" s="240">
        <f>VLOOKUP($A38,'Value Added'!$A$1:$AX$44,COLUMN('Value Added'!AV$1),0)*VLOOKUP($A38,'Energy Efficiency'!$A$22:$AS$52,COLUMN('Energy Efficiency'!AQ$1),0)</f>
        <v>742592701821341.63</v>
      </c>
      <c r="AR38" s="240">
        <f>VLOOKUP($A38,'Value Added'!$A$1:$AX$44,COLUMN('Value Added'!AW$1),0)*VLOOKUP($A38,'Energy Efficiency'!$A$22:$AS$52,COLUMN('Energy Efficiency'!AR$1),0)</f>
        <v>741437644662696.63</v>
      </c>
      <c r="AS38" s="240">
        <f>VLOOKUP($A38,'Value Added'!$A$1:$AX$44,COLUMN('Value Added'!AX$1),0)*VLOOKUP($A38,'Energy Efficiency'!$A$22:$AS$52,COLUMN('Energy Efficiency'!AS$1),0)</f>
        <v>736747242968173.13</v>
      </c>
    </row>
    <row r="39" spans="1:45" x14ac:dyDescent="0.2">
      <c r="A39" s="74" t="s">
        <v>28</v>
      </c>
      <c r="B39" s="161" t="s">
        <v>378</v>
      </c>
      <c r="C39" s="161" t="s">
        <v>421</v>
      </c>
      <c r="D39" s="247">
        <f>VLOOKUP($A39,'Value Added'!$A$1:$AX$44,COLUMN('Value Added'!I$1),0)*VLOOKUP($A39,'Energy Efficiency'!$A$22:$AS$52,COLUMN('Energy Efficiency'!D$1),0)</f>
        <v>1008234159922434.6</v>
      </c>
      <c r="E39" s="240">
        <f>VLOOKUP($A39,'Value Added'!$A$1:$AX$44,COLUMN('Value Added'!J$1),0)*VLOOKUP($A39,'Energy Efficiency'!$A$22:$AS$52,COLUMN('Energy Efficiency'!E$1),0)</f>
        <v>1048127730402139.3</v>
      </c>
      <c r="F39" s="240">
        <f>VLOOKUP($A39,'Value Added'!$A$1:$AX$44,COLUMN('Value Added'!K$1),0)*VLOOKUP($A39,'Energy Efficiency'!$A$22:$AS$52,COLUMN('Energy Efficiency'!F$1),0)</f>
        <v>1259577749795397.3</v>
      </c>
      <c r="G39" s="240">
        <f>VLOOKUP($A39,'Value Added'!$A$1:$AX$44,COLUMN('Value Added'!L$1),0)*VLOOKUP($A39,'Energy Efficiency'!$A$22:$AS$52,COLUMN('Energy Efficiency'!G$1),0)</f>
        <v>1267997254939444.3</v>
      </c>
      <c r="H39" s="240">
        <f>VLOOKUP($A39,'Value Added'!$A$1:$AX$44,COLUMN('Value Added'!M$1),0)*VLOOKUP($A39,'Energy Efficiency'!$A$22:$AS$52,COLUMN('Energy Efficiency'!H$1),0)</f>
        <v>1278612985941683</v>
      </c>
      <c r="I39" s="240">
        <f>VLOOKUP($A39,'Value Added'!$A$1:$AX$44,COLUMN('Value Added'!N$1),0)*VLOOKUP($A39,'Energy Efficiency'!$A$22:$AS$52,COLUMN('Energy Efficiency'!I$1),0)</f>
        <v>1313583604829439.8</v>
      </c>
      <c r="J39" s="240">
        <f>VLOOKUP($A39,'Value Added'!$A$1:$AX$44,COLUMN('Value Added'!O$1),0)*VLOOKUP($A39,'Energy Efficiency'!$A$22:$AS$52,COLUMN('Energy Efficiency'!J$1),0)</f>
        <v>1358245394210047</v>
      </c>
      <c r="K39" s="240">
        <f>VLOOKUP($A39,'Value Added'!$A$1:$AX$44,COLUMN('Value Added'!P$1),0)*VLOOKUP($A39,'Energy Efficiency'!$A$22:$AS$52,COLUMN('Energy Efficiency'!K$1),0)</f>
        <v>1400384252374617.8</v>
      </c>
      <c r="L39" s="240">
        <f>VLOOKUP($A39,'Value Added'!$A$1:$AX$44,COLUMN('Value Added'!Q$1),0)*VLOOKUP($A39,'Energy Efficiency'!$A$22:$AS$52,COLUMN('Energy Efficiency'!L$1),0)</f>
        <v>1436406619034591</v>
      </c>
      <c r="M39" s="240">
        <f>VLOOKUP($A39,'Value Added'!$A$1:$AX$44,COLUMN('Value Added'!R$1),0)*VLOOKUP($A39,'Energy Efficiency'!$A$22:$AS$52,COLUMN('Energy Efficiency'!M$1),0)</f>
        <v>1466631310187348</v>
      </c>
      <c r="N39" s="240">
        <f>VLOOKUP($A39,'Value Added'!$A$1:$AX$44,COLUMN('Value Added'!S$1),0)*VLOOKUP($A39,'Energy Efficiency'!$A$22:$AS$52,COLUMN('Energy Efficiency'!N$1),0)</f>
        <v>1491523341437955.5</v>
      </c>
      <c r="O39" s="240">
        <f>VLOOKUP($A39,'Value Added'!$A$1:$AX$44,COLUMN('Value Added'!T$1),0)*VLOOKUP($A39,'Energy Efficiency'!$A$22:$AS$52,COLUMN('Energy Efficiency'!O$1),0)</f>
        <v>1511669583913565.3</v>
      </c>
      <c r="P39" s="240">
        <f>VLOOKUP($A39,'Value Added'!$A$1:$AX$44,COLUMN('Value Added'!U$1),0)*VLOOKUP($A39,'Energy Efficiency'!$A$22:$AS$52,COLUMN('Energy Efficiency'!P$1),0)</f>
        <v>1528487414442388</v>
      </c>
      <c r="Q39" s="240">
        <f>VLOOKUP($A39,'Value Added'!$A$1:$AX$44,COLUMN('Value Added'!V$1),0)*VLOOKUP($A39,'Energy Efficiency'!$A$22:$AS$52,COLUMN('Energy Efficiency'!Q$1),0)</f>
        <v>1541823683622928</v>
      </c>
      <c r="R39" s="240">
        <f>VLOOKUP($A39,'Value Added'!$A$1:$AX$44,COLUMN('Value Added'!W$1),0)*VLOOKUP($A39,'Energy Efficiency'!$A$22:$AS$52,COLUMN('Energy Efficiency'!R$1),0)</f>
        <v>1552285257189138.3</v>
      </c>
      <c r="S39" s="240">
        <f>VLOOKUP($A39,'Value Added'!$A$1:$AX$44,COLUMN('Value Added'!X$1),0)*VLOOKUP($A39,'Energy Efficiency'!$A$22:$AS$52,COLUMN('Energy Efficiency'!S$1),0)</f>
        <v>1560516802410451.5</v>
      </c>
      <c r="T39" s="240">
        <f>VLOOKUP($A39,'Value Added'!$A$1:$AX$44,COLUMN('Value Added'!Y$1),0)*VLOOKUP($A39,'Energy Efficiency'!$A$22:$AS$52,COLUMN('Energy Efficiency'!T$1),0)</f>
        <v>1567189748159211.3</v>
      </c>
      <c r="U39" s="240">
        <f>VLOOKUP($A39,'Value Added'!$A$1:$AX$44,COLUMN('Value Added'!Z$1),0)*VLOOKUP($A39,'Energy Efficiency'!$A$22:$AS$52,COLUMN('Energy Efficiency'!U$1),0)</f>
        <v>1577747339263899.5</v>
      </c>
      <c r="V39" s="240">
        <f>VLOOKUP($A39,'Value Added'!$A$1:$AX$44,COLUMN('Value Added'!AA$1),0)*VLOOKUP($A39,'Energy Efficiency'!$A$22:$AS$52,COLUMN('Energy Efficiency'!V$1),0)</f>
        <v>1587525097660713.3</v>
      </c>
      <c r="W39" s="240">
        <f>VLOOKUP($A39,'Value Added'!$A$1:$AX$44,COLUMN('Value Added'!AB$1),0)*VLOOKUP($A39,'Energy Efficiency'!$A$22:$AS$52,COLUMN('Energy Efficiency'!W$1),0)</f>
        <v>1596537575005107.5</v>
      </c>
      <c r="X39" s="240">
        <f>VLOOKUP($A39,'Value Added'!$A$1:$AX$44,COLUMN('Value Added'!AC$1),0)*VLOOKUP($A39,'Energy Efficiency'!$A$22:$AS$52,COLUMN('Energy Efficiency'!X$1),0)</f>
        <v>1604801129289962</v>
      </c>
      <c r="Y39" s="240">
        <f>VLOOKUP($A39,'Value Added'!$A$1:$AX$44,COLUMN('Value Added'!AD$1),0)*VLOOKUP($A39,'Energy Efficiency'!$A$22:$AS$52,COLUMN('Energy Efficiency'!Y$1),0)</f>
        <v>1612333816583947.5</v>
      </c>
      <c r="Z39" s="240">
        <f>VLOOKUP($A39,'Value Added'!$A$1:$AX$44,COLUMN('Value Added'!AE$1),0)*VLOOKUP($A39,'Energy Efficiency'!$A$22:$AS$52,COLUMN('Energy Efficiency'!Z$1),0)</f>
        <v>1619155281164870.3</v>
      </c>
      <c r="AA39" s="240">
        <f>VLOOKUP($A39,'Value Added'!$A$1:$AX$44,COLUMN('Value Added'!AF$1),0)*VLOOKUP($A39,'Energy Efficiency'!$A$22:$AS$52,COLUMN('Energy Efficiency'!AA$1),0)</f>
        <v>1625286644824952.3</v>
      </c>
      <c r="AB39" s="240">
        <f>VLOOKUP($A39,'Value Added'!$A$1:$AX$44,COLUMN('Value Added'!AG$1),0)*VLOOKUP($A39,'Energy Efficiency'!$A$22:$AS$52,COLUMN('Energy Efficiency'!AB$1),0)</f>
        <v>1630750396088573</v>
      </c>
      <c r="AC39" s="240">
        <f>VLOOKUP($A39,'Value Added'!$A$1:$AX$44,COLUMN('Value Added'!AH$1),0)*VLOOKUP($A39,'Energy Efficiency'!$A$22:$AS$52,COLUMN('Energy Efficiency'!AC$1),0)</f>
        <v>1635570280042776</v>
      </c>
      <c r="AD39" s="240">
        <f>VLOOKUP($A39,'Value Added'!$A$1:$AX$44,COLUMN('Value Added'!AI$1),0)*VLOOKUP($A39,'Energy Efficiency'!$A$22:$AS$52,COLUMN('Energy Efficiency'!AD$1),0)</f>
        <v>1639771189438469.8</v>
      </c>
      <c r="AE39" s="240">
        <f>VLOOKUP($A39,'Value Added'!$A$1:$AX$44,COLUMN('Value Added'!AJ$1),0)*VLOOKUP($A39,'Energy Efficiency'!$A$22:$AS$52,COLUMN('Energy Efficiency'!AE$1),0)</f>
        <v>1643379057675721</v>
      </c>
      <c r="AF39" s="240">
        <f>VLOOKUP($A39,'Value Added'!$A$1:$AX$44,COLUMN('Value Added'!AK$1),0)*VLOOKUP($A39,'Energy Efficiency'!$A$22:$AS$52,COLUMN('Energy Efficiency'!AF$1),0)</f>
        <v>1646420754240591.8</v>
      </c>
      <c r="AG39" s="240">
        <f>VLOOKUP($A39,'Value Added'!$A$1:$AX$44,COLUMN('Value Added'!AL$1),0)*VLOOKUP($A39,'Energy Efficiency'!$A$22:$AS$52,COLUMN('Energy Efficiency'!AG$1),0)</f>
        <v>1648923983114545</v>
      </c>
      <c r="AH39" s="240">
        <f>VLOOKUP($A39,'Value Added'!$A$1:$AX$44,COLUMN('Value Added'!AM$1),0)*VLOOKUP($A39,'Energy Efficiency'!$A$22:$AS$52,COLUMN('Energy Efficiency'!AH$1),0)</f>
        <v>1650917184630251.5</v>
      </c>
      <c r="AI39" s="240">
        <f>VLOOKUP($A39,'Value Added'!$A$1:$AX$44,COLUMN('Value Added'!AN$1),0)*VLOOKUP($A39,'Energy Efficiency'!$A$22:$AS$52,COLUMN('Energy Efficiency'!AI$1),0)</f>
        <v>1652429441201142.3</v>
      </c>
      <c r="AJ39" s="240">
        <f>VLOOKUP($A39,'Value Added'!$A$1:$AX$44,COLUMN('Value Added'!AO$1),0)*VLOOKUP($A39,'Energy Efficiency'!$A$22:$AS$52,COLUMN('Energy Efficiency'!AJ$1),0)</f>
        <v>1653490387305868</v>
      </c>
      <c r="AK39" s="240">
        <f>VLOOKUP($A39,'Value Added'!$A$1:$AX$44,COLUMN('Value Added'!AP$1),0)*VLOOKUP($A39,'Energy Efficiency'!$A$22:$AS$52,COLUMN('Energy Efficiency'!AK$1),0)</f>
        <v>1654130124063992.3</v>
      </c>
      <c r="AL39" s="240">
        <f>VLOOKUP($A39,'Value Added'!$A$1:$AX$44,COLUMN('Value Added'!AQ$1),0)*VLOOKUP($A39,'Energy Efficiency'!$A$22:$AS$52,COLUMN('Energy Efficiency'!AL$1),0)</f>
        <v>1654379138695571</v>
      </c>
      <c r="AM39" s="240">
        <f>VLOOKUP($A39,'Value Added'!$A$1:$AX$44,COLUMN('Value Added'!AR$1),0)*VLOOKUP($A39,'Energy Efficiency'!$A$22:$AS$52,COLUMN('Energy Efficiency'!AM$1),0)</f>
        <v>1654268229115707.8</v>
      </c>
      <c r="AN39" s="240">
        <f>VLOOKUP($A39,'Value Added'!$A$1:$AX$44,COLUMN('Value Added'!AS$1),0)*VLOOKUP($A39,'Energy Efficiency'!$A$22:$AS$52,COLUMN('Energy Efficiency'!AN$1),0)</f>
        <v>1653828433875330.8</v>
      </c>
      <c r="AO39" s="240">
        <f>VLOOKUP($A39,'Value Added'!$A$1:$AX$44,COLUMN('Value Added'!AT$1),0)*VLOOKUP($A39,'Energy Efficiency'!$A$22:$AS$52,COLUMN('Energy Efficiency'!AO$1),0)</f>
        <v>1653090967622295.8</v>
      </c>
      <c r="AP39" s="240">
        <f>VLOOKUP($A39,'Value Added'!$A$1:$AX$44,COLUMN('Value Added'!AU$1),0)*VLOOKUP($A39,'Energy Efficiency'!$A$22:$AS$52,COLUMN('Energy Efficiency'!AP$1),0)</f>
        <v>1652087162221776</v>
      </c>
      <c r="AQ39" s="240">
        <f>VLOOKUP($A39,'Value Added'!$A$1:$AX$44,COLUMN('Value Added'!AV$1),0)*VLOOKUP($A39,'Energy Efficiency'!$A$22:$AS$52,COLUMN('Energy Efficiency'!AQ$1),0)</f>
        <v>1650848413643038.5</v>
      </c>
      <c r="AR39" s="240">
        <f>VLOOKUP($A39,'Value Added'!$A$1:$AX$44,COLUMN('Value Added'!AW$1),0)*VLOOKUP($A39,'Energy Efficiency'!$A$22:$AS$52,COLUMN('Energy Efficiency'!AR$1),0)</f>
        <v>1649406134690303</v>
      </c>
      <c r="AS39" s="240">
        <f>VLOOKUP($A39,'Value Added'!$A$1:$AX$44,COLUMN('Value Added'!AX$1),0)*VLOOKUP($A39,'Energy Efficiency'!$A$22:$AS$52,COLUMN('Energy Efficiency'!AS$1),0)</f>
        <v>1639341499712833.5</v>
      </c>
    </row>
    <row r="40" spans="1:45" x14ac:dyDescent="0.2">
      <c r="A40" s="74" t="s">
        <v>29</v>
      </c>
      <c r="B40" s="161" t="s">
        <v>378</v>
      </c>
      <c r="C40" s="161" t="s">
        <v>421</v>
      </c>
      <c r="D40" s="247">
        <f>VLOOKUP($A40,'Value Added'!$A$1:$AX$44,COLUMN('Value Added'!I$1),0)*VLOOKUP($A40,'Energy Efficiency'!$A$22:$AS$52,COLUMN('Energy Efficiency'!D$1),0)</f>
        <v>503840925659767.69</v>
      </c>
      <c r="E40" s="240">
        <f>VLOOKUP($A40,'Value Added'!$A$1:$AX$44,COLUMN('Value Added'!J$1),0)*VLOOKUP($A40,'Energy Efficiency'!$A$22:$AS$52,COLUMN('Energy Efficiency'!E$1),0)</f>
        <v>572719074510062.75</v>
      </c>
      <c r="F40" s="240">
        <f>VLOOKUP($A40,'Value Added'!$A$1:$AX$44,COLUMN('Value Added'!K$1),0)*VLOOKUP($A40,'Energy Efficiency'!$A$22:$AS$52,COLUMN('Energy Efficiency'!F$1),0)</f>
        <v>666900032549970.25</v>
      </c>
      <c r="G40" s="240">
        <f>VLOOKUP($A40,'Value Added'!$A$1:$AX$44,COLUMN('Value Added'!L$1),0)*VLOOKUP($A40,'Energy Efficiency'!$A$22:$AS$52,COLUMN('Energy Efficiency'!G$1),0)</f>
        <v>665965417928158.88</v>
      </c>
      <c r="H40" s="240">
        <f>VLOOKUP($A40,'Value Added'!$A$1:$AX$44,COLUMN('Value Added'!M$1),0)*VLOOKUP($A40,'Energy Efficiency'!$A$22:$AS$52,COLUMN('Energy Efficiency'!H$1),0)</f>
        <v>672102411634440.75</v>
      </c>
      <c r="I40" s="240">
        <f>VLOOKUP($A40,'Value Added'!$A$1:$AX$44,COLUMN('Value Added'!N$1),0)*VLOOKUP($A40,'Energy Efficiency'!$A$22:$AS$52,COLUMN('Energy Efficiency'!I$1),0)</f>
        <v>691850582079198</v>
      </c>
      <c r="J40" s="240">
        <f>VLOOKUP($A40,'Value Added'!$A$1:$AX$44,COLUMN('Value Added'!O$1),0)*VLOOKUP($A40,'Energy Efficiency'!$A$22:$AS$52,COLUMN('Energy Efficiency'!J$1),0)</f>
        <v>717034944969283.25</v>
      </c>
      <c r="K40" s="240">
        <f>VLOOKUP($A40,'Value Added'!$A$1:$AX$44,COLUMN('Value Added'!P$1),0)*VLOOKUP($A40,'Energy Efficiency'!$A$22:$AS$52,COLUMN('Energy Efficiency'!K$1),0)</f>
        <v>740772467609476.38</v>
      </c>
      <c r="L40" s="240">
        <f>VLOOKUP($A40,'Value Added'!$A$1:$AX$44,COLUMN('Value Added'!Q$1),0)*VLOOKUP($A40,'Energy Efficiency'!$A$22:$AS$52,COLUMN('Energy Efficiency'!L$1),0)</f>
        <v>761091243203405.63</v>
      </c>
      <c r="M40" s="240">
        <f>VLOOKUP($A40,'Value Added'!$A$1:$AX$44,COLUMN('Value Added'!R$1),0)*VLOOKUP($A40,'Energy Efficiency'!$A$22:$AS$52,COLUMN('Energy Efficiency'!M$1),0)</f>
        <v>778199848166589.13</v>
      </c>
      <c r="N40" s="240">
        <f>VLOOKUP($A40,'Value Added'!$A$1:$AX$44,COLUMN('Value Added'!S$1),0)*VLOOKUP($A40,'Energy Efficiency'!$A$22:$AS$52,COLUMN('Energy Efficiency'!N$1),0)</f>
        <v>792397730921038.38</v>
      </c>
      <c r="O40" s="240">
        <f>VLOOKUP($A40,'Value Added'!$A$1:$AX$44,COLUMN('Value Added'!T$1),0)*VLOOKUP($A40,'Energy Efficiency'!$A$22:$AS$52,COLUMN('Energy Efficiency'!O$1),0)</f>
        <v>804059355896948.88</v>
      </c>
      <c r="P40" s="240">
        <f>VLOOKUP($A40,'Value Added'!$A$1:$AX$44,COLUMN('Value Added'!U$1),0)*VLOOKUP($A40,'Energy Efficiency'!$A$22:$AS$52,COLUMN('Energy Efficiency'!P$1),0)</f>
        <v>813995505940917.5</v>
      </c>
      <c r="Q40" s="240">
        <f>VLOOKUP($A40,'Value Added'!$A$1:$AX$44,COLUMN('Value Added'!V$1),0)*VLOOKUP($A40,'Energy Efficiency'!$A$22:$AS$52,COLUMN('Energy Efficiency'!Q$1),0)</f>
        <v>822131875627628.38</v>
      </c>
      <c r="R40" s="240">
        <f>VLOOKUP($A40,'Value Added'!$A$1:$AX$44,COLUMN('Value Added'!W$1),0)*VLOOKUP($A40,'Energy Efficiency'!$A$22:$AS$52,COLUMN('Energy Efficiency'!R$1),0)</f>
        <v>828785883131219.25</v>
      </c>
      <c r="S40" s="240">
        <f>VLOOKUP($A40,'Value Added'!$A$1:$AX$44,COLUMN('Value Added'!X$1),0)*VLOOKUP($A40,'Energy Efficiency'!$A$22:$AS$52,COLUMN('Energy Efficiency'!S$1),0)</f>
        <v>834296413613190.63</v>
      </c>
      <c r="T40" s="240">
        <f>VLOOKUP($A40,'Value Added'!$A$1:$AX$44,COLUMN('Value Added'!Y$1),0)*VLOOKUP($A40,'Energy Efficiency'!$A$22:$AS$52,COLUMN('Energy Efficiency'!T$1),0)</f>
        <v>839018189989080.38</v>
      </c>
      <c r="U40" s="240">
        <f>VLOOKUP($A40,'Value Added'!$A$1:$AX$44,COLUMN('Value Added'!Z$1),0)*VLOOKUP($A40,'Energy Efficiency'!$A$22:$AS$52,COLUMN('Energy Efficiency'!U$1),0)</f>
        <v>845865000767460.75</v>
      </c>
      <c r="V40" s="240">
        <f>VLOOKUP($A40,'Value Added'!$A$1:$AX$44,COLUMN('Value Added'!AA$1),0)*VLOOKUP($A40,'Energy Efficiency'!$A$22:$AS$52,COLUMN('Energy Efficiency'!V$1),0)</f>
        <v>852336674689794.13</v>
      </c>
      <c r="W40" s="240">
        <f>VLOOKUP($A40,'Value Added'!$A$1:$AX$44,COLUMN('Value Added'!AB$1),0)*VLOOKUP($A40,'Energy Efficiency'!$A$22:$AS$52,COLUMN('Energy Efficiency'!W$1),0)</f>
        <v>858433416818514.5</v>
      </c>
      <c r="X40" s="240">
        <f>VLOOKUP($A40,'Value Added'!$A$1:$AX$44,COLUMN('Value Added'!AC$1),0)*VLOOKUP($A40,'Energy Efficiency'!$A$22:$AS$52,COLUMN('Energy Efficiency'!X$1),0)</f>
        <v>864156204134362.5</v>
      </c>
      <c r="Y40" s="240">
        <f>VLOOKUP($A40,'Value Added'!$A$1:$AX$44,COLUMN('Value Added'!AD$1),0)*VLOOKUP($A40,'Energy Efficiency'!$A$22:$AS$52,COLUMN('Energy Efficiency'!Y$1),0)</f>
        <v>869506763840519.75</v>
      </c>
      <c r="Z40" s="240">
        <f>VLOOKUP($A40,'Value Added'!$A$1:$AX$44,COLUMN('Value Added'!AE$1),0)*VLOOKUP($A40,'Energy Efficiency'!$A$22:$AS$52,COLUMN('Energy Efficiency'!Z$1),0)</f>
        <v>874487549850928.38</v>
      </c>
      <c r="AA40" s="240">
        <f>VLOOKUP($A40,'Value Added'!$A$1:$AX$44,COLUMN('Value Added'!AF$1),0)*VLOOKUP($A40,'Energy Efficiency'!$A$22:$AS$52,COLUMN('Energy Efficiency'!AA$1),0)</f>
        <v>879101717642915</v>
      </c>
      <c r="AB40" s="240">
        <f>VLOOKUP($A40,'Value Added'!$A$1:$AX$44,COLUMN('Value Added'!AG$1),0)*VLOOKUP($A40,'Energy Efficiency'!$A$22:$AS$52,COLUMN('Energy Efficiency'!AB$1),0)</f>
        <v>883353097655111.75</v>
      </c>
      <c r="AC40" s="240">
        <f>VLOOKUP($A40,'Value Added'!$A$1:$AX$44,COLUMN('Value Added'!AH$1),0)*VLOOKUP($A40,'Energy Efficiency'!$A$22:$AS$52,COLUMN('Energy Efficiency'!AC$1),0)</f>
        <v>887246167411295.5</v>
      </c>
      <c r="AD40" s="240">
        <f>VLOOKUP($A40,'Value Added'!$A$1:$AX$44,COLUMN('Value Added'!AI$1),0)*VLOOKUP($A40,'Energy Efficiency'!$A$22:$AS$52,COLUMN('Energy Efficiency'!AD$1),0)</f>
        <v>890786022549418.38</v>
      </c>
      <c r="AE40" s="240">
        <f>VLOOKUP($A40,'Value Added'!$A$1:$AX$44,COLUMN('Value Added'!AJ$1),0)*VLOOKUP($A40,'Energy Efficiency'!$A$22:$AS$52,COLUMN('Energy Efficiency'!AE$1),0)</f>
        <v>893978346932558.63</v>
      </c>
      <c r="AF40" s="240">
        <f>VLOOKUP($A40,'Value Added'!$A$1:$AX$44,COLUMN('Value Added'!AK$1),0)*VLOOKUP($A40,'Energy Efficiency'!$A$22:$AS$52,COLUMN('Energy Efficiency'!AF$1),0)</f>
        <v>896829382015264.38</v>
      </c>
      <c r="AG40" s="240">
        <f>VLOOKUP($A40,'Value Added'!$A$1:$AX$44,COLUMN('Value Added'!AL$1),0)*VLOOKUP($A40,'Energy Efficiency'!$A$22:$AS$52,COLUMN('Energy Efficiency'!AG$1),0)</f>
        <v>899345895634419.75</v>
      </c>
      <c r="AH40" s="240">
        <f>VLOOKUP($A40,'Value Added'!$A$1:$AX$44,COLUMN('Value Added'!AM$1),0)*VLOOKUP($A40,'Energy Efficiency'!$A$22:$AS$52,COLUMN('Energy Efficiency'!AH$1),0)</f>
        <v>901535150388777.38</v>
      </c>
      <c r="AI40" s="240">
        <f>VLOOKUP($A40,'Value Added'!$A$1:$AX$44,COLUMN('Value Added'!AN$1),0)*VLOOKUP($A40,'Energy Efficiency'!$A$22:$AS$52,COLUMN('Energy Efficiency'!AI$1),0)</f>
        <v>903404871765619</v>
      </c>
      <c r="AJ40" s="240">
        <f>VLOOKUP($A40,'Value Added'!$A$1:$AX$44,COLUMN('Value Added'!AO$1),0)*VLOOKUP($A40,'Energy Efficiency'!$A$22:$AS$52,COLUMN('Energy Efficiency'!AJ$1),0)</f>
        <v>904963216166594</v>
      </c>
      <c r="AK40" s="240">
        <f>VLOOKUP($A40,'Value Added'!$A$1:$AX$44,COLUMN('Value Added'!AP$1),0)*VLOOKUP($A40,'Energy Efficiency'!$A$22:$AS$52,COLUMN('Energy Efficiency'!AK$1),0)</f>
        <v>906218738977978.25</v>
      </c>
      <c r="AL40" s="240">
        <f>VLOOKUP($A40,'Value Added'!$A$1:$AX$44,COLUMN('Value Added'!AQ$1),0)*VLOOKUP($A40,'Energy Efficiency'!$A$22:$AS$52,COLUMN('Energy Efficiency'!AL$1),0)</f>
        <v>907180362823247.25</v>
      </c>
      <c r="AM40" s="240">
        <f>VLOOKUP($A40,'Value Added'!$A$1:$AX$44,COLUMN('Value Added'!AR$1),0)*VLOOKUP($A40,'Energy Efficiency'!$A$22:$AS$52,COLUMN('Energy Efficiency'!AM$1),0)</f>
        <v>907857346128180.38</v>
      </c>
      <c r="AN40" s="240">
        <f>VLOOKUP($A40,'Value Added'!$A$1:$AX$44,COLUMN('Value Added'!AS$1),0)*VLOOKUP($A40,'Energy Efficiency'!$A$22:$AS$52,COLUMN('Energy Efficiency'!AN$1),0)</f>
        <v>908259252120725.75</v>
      </c>
      <c r="AO40" s="240">
        <f>VLOOKUP($A40,'Value Added'!$A$1:$AX$44,COLUMN('Value Added'!AT$1),0)*VLOOKUP($A40,'Energy Efficiency'!$A$22:$AS$52,COLUMN('Energy Efficiency'!AO$1),0)</f>
        <v>908395918379650.63</v>
      </c>
      <c r="AP40" s="240">
        <f>VLOOKUP($A40,'Value Added'!$A$1:$AX$44,COLUMN('Value Added'!AU$1),0)*VLOOKUP($A40,'Energy Efficiency'!$A$22:$AS$52,COLUMN('Energy Efficiency'!AP$1),0)</f>
        <v>908277427037675</v>
      </c>
      <c r="AQ40" s="240">
        <f>VLOOKUP($A40,'Value Added'!$A$1:$AX$44,COLUMN('Value Added'!AV$1),0)*VLOOKUP($A40,'Energy Efficiency'!$A$22:$AS$52,COLUMN('Energy Efficiency'!AQ$1),0)</f>
        <v>907914075736306.13</v>
      </c>
      <c r="AR40" s="240">
        <f>VLOOKUP($A40,'Value Added'!$A$1:$AX$44,COLUMN('Value Added'!AW$1),0)*VLOOKUP($A40,'Energy Efficiency'!$A$22:$AS$52,COLUMN('Energy Efficiency'!AR$1),0)</f>
        <v>907316349421241.25</v>
      </c>
      <c r="AS40" s="240">
        <f>VLOOKUP($A40,'Value Added'!$A$1:$AX$44,COLUMN('Value Added'!AX$1),0)*VLOOKUP($A40,'Energy Efficiency'!$A$22:$AS$52,COLUMN('Energy Efficiency'!AS$1),0)</f>
        <v>901846201299425.38</v>
      </c>
    </row>
    <row r="41" spans="1:45" x14ac:dyDescent="0.2">
      <c r="A41" s="74" t="s">
        <v>30</v>
      </c>
      <c r="B41" s="161" t="s">
        <v>378</v>
      </c>
      <c r="C41" s="161" t="s">
        <v>421</v>
      </c>
      <c r="D41" s="247">
        <f>VLOOKUP($A41,'Value Added'!$A$1:$AX$44,COLUMN('Value Added'!I$1),0)*VLOOKUP($A41,'Energy Efficiency'!$A$22:$AS$52,COLUMN('Energy Efficiency'!D$1),0)</f>
        <v>272144783296688.38</v>
      </c>
      <c r="E41" s="240">
        <f>VLOOKUP($A41,'Value Added'!$A$1:$AX$44,COLUMN('Value Added'!J$1),0)*VLOOKUP($A41,'Energy Efficiency'!$A$22:$AS$52,COLUMN('Energy Efficiency'!E$1),0)</f>
        <v>255199145166211.34</v>
      </c>
      <c r="F41" s="240">
        <f>VLOOKUP($A41,'Value Added'!$A$1:$AX$44,COLUMN('Value Added'!K$1),0)*VLOOKUP($A41,'Energy Efficiency'!$A$22:$AS$52,COLUMN('Energy Efficiency'!F$1),0)</f>
        <v>297694208404635.81</v>
      </c>
      <c r="G41" s="240">
        <f>VLOOKUP($A41,'Value Added'!$A$1:$AX$44,COLUMN('Value Added'!L$1),0)*VLOOKUP($A41,'Energy Efficiency'!$A$22:$AS$52,COLUMN('Energy Efficiency'!G$1),0)</f>
        <v>311719618197221.69</v>
      </c>
      <c r="H41" s="240">
        <f>VLOOKUP($A41,'Value Added'!$A$1:$AX$44,COLUMN('Value Added'!M$1),0)*VLOOKUP($A41,'Energy Efficiency'!$A$22:$AS$52,COLUMN('Energy Efficiency'!H$1),0)</f>
        <v>317322257279344.94</v>
      </c>
      <c r="I41" s="240">
        <f>VLOOKUP($A41,'Value Added'!$A$1:$AX$44,COLUMN('Value Added'!N$1),0)*VLOOKUP($A41,'Energy Efficiency'!$A$22:$AS$52,COLUMN('Energy Efficiency'!I$1),0)</f>
        <v>333388809271837.31</v>
      </c>
      <c r="J41" s="240">
        <f>VLOOKUP($A41,'Value Added'!$A$1:$AX$44,COLUMN('Value Added'!O$1),0)*VLOOKUP($A41,'Energy Efficiency'!$A$22:$AS$52,COLUMN('Energy Efficiency'!J$1),0)</f>
        <v>353913632044315.5</v>
      </c>
      <c r="K41" s="240">
        <f>VLOOKUP($A41,'Value Added'!$A$1:$AX$44,COLUMN('Value Added'!P$1),0)*VLOOKUP($A41,'Energy Efficiency'!$A$22:$AS$52,COLUMN('Energy Efficiency'!K$1),0)</f>
        <v>373334703682425.63</v>
      </c>
      <c r="L41" s="240">
        <f>VLOOKUP($A41,'Value Added'!$A$1:$AX$44,COLUMN('Value Added'!Q$1),0)*VLOOKUP($A41,'Energy Efficiency'!$A$22:$AS$52,COLUMN('Energy Efficiency'!L$1),0)</f>
        <v>390228413507265.81</v>
      </c>
      <c r="M41" s="240">
        <f>VLOOKUP($A41,'Value Added'!$A$1:$AX$44,COLUMN('Value Added'!R$1),0)*VLOOKUP($A41,'Energy Efficiency'!$A$22:$AS$52,COLUMN('Energy Efficiency'!M$1),0)</f>
        <v>404853423035190.81</v>
      </c>
      <c r="N41" s="240">
        <f>VLOOKUP($A41,'Value Added'!$A$1:$AX$44,COLUMN('Value Added'!S$1),0)*VLOOKUP($A41,'Energy Efficiency'!$A$22:$AS$52,COLUMN('Energy Efficiency'!N$1),0)</f>
        <v>417613076259926.69</v>
      </c>
      <c r="O41" s="240">
        <f>VLOOKUP($A41,'Value Added'!$A$1:$AX$44,COLUMN('Value Added'!T$1),0)*VLOOKUP($A41,'Energy Efficiency'!$A$22:$AS$52,COLUMN('Energy Efficiency'!O$1),0)</f>
        <v>429029002548056.5</v>
      </c>
      <c r="P41" s="240">
        <f>VLOOKUP($A41,'Value Added'!$A$1:$AX$44,COLUMN('Value Added'!U$1),0)*VLOOKUP($A41,'Energy Efficiency'!$A$22:$AS$52,COLUMN('Energy Efficiency'!P$1),0)</f>
        <v>439846372475317</v>
      </c>
      <c r="Q41" s="240">
        <f>VLOOKUP($A41,'Value Added'!$A$1:$AX$44,COLUMN('Value Added'!V$1),0)*VLOOKUP($A41,'Energy Efficiency'!$A$22:$AS$52,COLUMN('Energy Efficiency'!Q$1),0)</f>
        <v>450075170721973.69</v>
      </c>
      <c r="R41" s="240">
        <f>VLOOKUP($A41,'Value Added'!$A$1:$AX$44,COLUMN('Value Added'!W$1),0)*VLOOKUP($A41,'Energy Efficiency'!$A$22:$AS$52,COLUMN('Energy Efficiency'!R$1),0)</f>
        <v>459866078093421.94</v>
      </c>
      <c r="S41" s="240">
        <f>VLOOKUP($A41,'Value Added'!$A$1:$AX$44,COLUMN('Value Added'!X$1),0)*VLOOKUP($A41,'Energy Efficiency'!$A$22:$AS$52,COLUMN('Energy Efficiency'!S$1),0)</f>
        <v>469388642605311.81</v>
      </c>
      <c r="T41" s="240">
        <f>VLOOKUP($A41,'Value Added'!$A$1:$AX$44,COLUMN('Value Added'!Y$1),0)*VLOOKUP($A41,'Energy Efficiency'!$A$22:$AS$52,COLUMN('Energy Efficiency'!T$1),0)</f>
        <v>478829900484392.63</v>
      </c>
      <c r="U41" s="240">
        <f>VLOOKUP($A41,'Value Added'!$A$1:$AX$44,COLUMN('Value Added'!Z$1),0)*VLOOKUP($A41,'Energy Efficiency'!$A$22:$AS$52,COLUMN('Energy Efficiency'!U$1),0)</f>
        <v>489863232732478.19</v>
      </c>
      <c r="V41" s="240">
        <f>VLOOKUP($A41,'Value Added'!$A$1:$AX$44,COLUMN('Value Added'!AA$1),0)*VLOOKUP($A41,'Energy Efficiency'!$A$22:$AS$52,COLUMN('Energy Efficiency'!V$1),0)</f>
        <v>501056124171214.94</v>
      </c>
      <c r="W41" s="240">
        <f>VLOOKUP($A41,'Value Added'!$A$1:$AX$44,COLUMN('Value Added'!AB$1),0)*VLOOKUP($A41,'Energy Efficiency'!$A$22:$AS$52,COLUMN('Energy Efficiency'!W$1),0)</f>
        <v>512373803931890.44</v>
      </c>
      <c r="X41" s="240">
        <f>VLOOKUP($A41,'Value Added'!$A$1:$AX$44,COLUMN('Value Added'!AC$1),0)*VLOOKUP($A41,'Energy Efficiency'!$A$22:$AS$52,COLUMN('Energy Efficiency'!X$1),0)</f>
        <v>523778342204578.75</v>
      </c>
      <c r="Y41" s="240">
        <f>VLOOKUP($A41,'Value Added'!$A$1:$AX$44,COLUMN('Value Added'!AD$1),0)*VLOOKUP($A41,'Energy Efficiency'!$A$22:$AS$52,COLUMN('Energy Efficiency'!Y$1),0)</f>
        <v>535228580778474.94</v>
      </c>
      <c r="Z41" s="240">
        <f>VLOOKUP($A41,'Value Added'!$A$1:$AX$44,COLUMN('Value Added'!AE$1),0)*VLOOKUP($A41,'Energy Efficiency'!$A$22:$AS$52,COLUMN('Energy Efficiency'!Z$1),0)</f>
        <v>546680093919295.75</v>
      </c>
      <c r="AA41" s="240">
        <f>VLOOKUP($A41,'Value Added'!$A$1:$AX$44,COLUMN('Value Added'!AF$1),0)*VLOOKUP($A41,'Energy Efficiency'!$A$22:$AS$52,COLUMN('Energy Efficiency'!AA$1),0)</f>
        <v>558085183615709.81</v>
      </c>
      <c r="AB41" s="240">
        <f>VLOOKUP($A41,'Value Added'!$A$1:$AX$44,COLUMN('Value Added'!AG$1),0)*VLOOKUP($A41,'Energy Efficiency'!$A$22:$AS$52,COLUMN('Energy Efficiency'!AB$1),0)</f>
        <v>569392913250999.63</v>
      </c>
      <c r="AC41" s="240">
        <f>VLOOKUP($A41,'Value Added'!$A$1:$AX$44,COLUMN('Value Added'!AH$1),0)*VLOOKUP($A41,'Energy Efficiency'!$A$22:$AS$52,COLUMN('Energy Efficiency'!AC$1),0)</f>
        <v>580549183698503.5</v>
      </c>
      <c r="AD41" s="240">
        <f>VLOOKUP($A41,'Value Added'!$A$1:$AX$44,COLUMN('Value Added'!AI$1),0)*VLOOKUP($A41,'Energy Efficiency'!$A$22:$AS$52,COLUMN('Energy Efficiency'!AD$1),0)</f>
        <v>591496855688591.88</v>
      </c>
      <c r="AE41" s="240">
        <f>VLOOKUP($A41,'Value Added'!$A$1:$AX$44,COLUMN('Value Added'!AJ$1),0)*VLOOKUP($A41,'Energy Efficiency'!$A$22:$AS$52,COLUMN('Energy Efficiency'!AE$1),0)</f>
        <v>602175922040257.88</v>
      </c>
      <c r="AF41" s="240">
        <f>VLOOKUP($A41,'Value Added'!$A$1:$AX$44,COLUMN('Value Added'!AK$1),0)*VLOOKUP($A41,'Energy Efficiency'!$A$22:$AS$52,COLUMN('Energy Efficiency'!AF$1),0)</f>
        <v>612523732982314.75</v>
      </c>
      <c r="AG41" s="240">
        <f>VLOOKUP($A41,'Value Added'!$A$1:$AX$44,COLUMN('Value Added'!AL$1),0)*VLOOKUP($A41,'Energy Efficiency'!$A$22:$AS$52,COLUMN('Energy Efficiency'!AG$1),0)</f>
        <v>622475277299108</v>
      </c>
      <c r="AH41" s="240">
        <f>VLOOKUP($A41,'Value Added'!$A$1:$AX$44,COLUMN('Value Added'!AM$1),0)*VLOOKUP($A41,'Energy Efficiency'!$A$22:$AS$52,COLUMN('Energy Efficiency'!AH$1),0)</f>
        <v>631963521417617</v>
      </c>
      <c r="AI41" s="240">
        <f>VLOOKUP($A41,'Value Added'!$A$1:$AX$44,COLUMN('Value Added'!AN$1),0)*VLOOKUP($A41,'Energy Efficiency'!$A$22:$AS$52,COLUMN('Energy Efficiency'!AI$1),0)</f>
        <v>640919807802899.13</v>
      </c>
      <c r="AJ41" s="240">
        <f>VLOOKUP($A41,'Value Added'!$A$1:$AX$44,COLUMN('Value Added'!AO$1),0)*VLOOKUP($A41,'Energy Efficiency'!$A$22:$AS$52,COLUMN('Energy Efficiency'!AJ$1),0)</f>
        <v>649274313146426.75</v>
      </c>
      <c r="AK41" s="240">
        <f>VLOOKUP($A41,'Value Added'!$A$1:$AX$44,COLUMN('Value Added'!AP$1),0)*VLOOKUP($A41,'Energy Efficiency'!$A$22:$AS$52,COLUMN('Energy Efficiency'!AK$1),0)</f>
        <v>656956565819959.13</v>
      </c>
      <c r="AL41" s="240">
        <f>VLOOKUP($A41,'Value Added'!$A$1:$AX$44,COLUMN('Value Added'!AQ$1),0)*VLOOKUP($A41,'Energy Efficiency'!$A$22:$AS$52,COLUMN('Energy Efficiency'!AL$1),0)</f>
        <v>663896020933381.75</v>
      </c>
      <c r="AM41" s="240">
        <f>VLOOKUP($A41,'Value Added'!$A$1:$AX$44,COLUMN('Value Added'!AR$1),0)*VLOOKUP($A41,'Energy Efficiency'!$A$22:$AS$52,COLUMN('Energy Efficiency'!AM$1),0)</f>
        <v>670022690090012.38</v>
      </c>
      <c r="AN41" s="240">
        <f>VLOOKUP($A41,'Value Added'!$A$1:$AX$44,COLUMN('Value Added'!AS$1),0)*VLOOKUP($A41,'Energy Efficiency'!$A$22:$AS$52,COLUMN('Energy Efficiency'!AN$1),0)</f>
        <v>675267821594081.75</v>
      </c>
      <c r="AO41" s="240">
        <f>VLOOKUP($A41,'Value Added'!$A$1:$AX$44,COLUMN('Value Added'!AT$1),0)*VLOOKUP($A41,'Energy Efficiency'!$A$22:$AS$52,COLUMN('Energy Efficiency'!AO$1),0)</f>
        <v>679564625454170</v>
      </c>
      <c r="AP41" s="240">
        <f>VLOOKUP($A41,'Value Added'!$A$1:$AX$44,COLUMN('Value Added'!AU$1),0)*VLOOKUP($A41,'Energy Efficiency'!$A$22:$AS$52,COLUMN('Energy Efficiency'!AP$1),0)</f>
        <v>682849036070485.25</v>
      </c>
      <c r="AQ41" s="240">
        <f>VLOOKUP($A41,'Value Added'!$A$1:$AX$44,COLUMN('Value Added'!AV$1),0)*VLOOKUP($A41,'Energy Efficiency'!$A$22:$AS$52,COLUMN('Energy Efficiency'!AQ$1),0)</f>
        <v>685060504025404.63</v>
      </c>
      <c r="AR41" s="240">
        <f>VLOOKUP($A41,'Value Added'!$A$1:$AX$44,COLUMN('Value Added'!AW$1),0)*VLOOKUP($A41,'Energy Efficiency'!$A$22:$AS$52,COLUMN('Energy Efficiency'!AR$1),0)</f>
        <v>686142806952571.5</v>
      </c>
      <c r="AS41" s="240">
        <f>VLOOKUP($A41,'Value Added'!$A$1:$AX$44,COLUMN('Value Added'!AX$1),0)*VLOOKUP($A41,'Energy Efficiency'!$A$22:$AS$52,COLUMN('Energy Efficiency'!AS$1),0)</f>
        <v>682526689271051</v>
      </c>
    </row>
    <row r="42" spans="1:45" x14ac:dyDescent="0.2">
      <c r="A42" s="74" t="s">
        <v>32</v>
      </c>
      <c r="B42" s="161" t="s">
        <v>378</v>
      </c>
      <c r="C42" s="161" t="s">
        <v>421</v>
      </c>
      <c r="D42" s="247">
        <f>VLOOKUP($A42,'Value Added'!$A$1:$AX$44,COLUMN('Value Added'!I$1),0)*VLOOKUP($A42,'Energy Efficiency'!$A$22:$AS$52,COLUMN('Energy Efficiency'!D$1),0)</f>
        <v>152047952814277.72</v>
      </c>
      <c r="E42" s="240">
        <f>VLOOKUP($A42,'Value Added'!$A$1:$AX$44,COLUMN('Value Added'!J$1),0)*VLOOKUP($A42,'Energy Efficiency'!$A$22:$AS$52,COLUMN('Energy Efficiency'!E$1),0)</f>
        <v>148497077435502.91</v>
      </c>
      <c r="F42" s="240">
        <f>VLOOKUP($A42,'Value Added'!$A$1:$AX$44,COLUMN('Value Added'!K$1),0)*VLOOKUP($A42,'Energy Efficiency'!$A$22:$AS$52,COLUMN('Energy Efficiency'!F$1),0)</f>
        <v>166763103320459.84</v>
      </c>
      <c r="G42" s="240">
        <f>VLOOKUP($A42,'Value Added'!$A$1:$AX$44,COLUMN('Value Added'!L$1),0)*VLOOKUP($A42,'Energy Efficiency'!$A$22:$AS$52,COLUMN('Energy Efficiency'!G$1),0)</f>
        <v>172597269016068.88</v>
      </c>
      <c r="H42" s="240">
        <f>VLOOKUP($A42,'Value Added'!$A$1:$AX$44,COLUMN('Value Added'!M$1),0)*VLOOKUP($A42,'Energy Efficiency'!$A$22:$AS$52,COLUMN('Energy Efficiency'!H$1),0)</f>
        <v>173256790282526.28</v>
      </c>
      <c r="I42" s="240">
        <f>VLOOKUP($A42,'Value Added'!$A$1:$AX$44,COLUMN('Value Added'!N$1),0)*VLOOKUP($A42,'Energy Efficiency'!$A$22:$AS$52,COLUMN('Energy Efficiency'!I$1),0)</f>
        <v>176101965756181.84</v>
      </c>
      <c r="J42" s="240">
        <f>VLOOKUP($A42,'Value Added'!$A$1:$AX$44,COLUMN('Value Added'!O$1),0)*VLOOKUP($A42,'Energy Efficiency'!$A$22:$AS$52,COLUMN('Energy Efficiency'!J$1),0)</f>
        <v>179817880448288.22</v>
      </c>
      <c r="K42" s="240">
        <f>VLOOKUP($A42,'Value Added'!$A$1:$AX$44,COLUMN('Value Added'!P$1),0)*VLOOKUP($A42,'Energy Efficiency'!$A$22:$AS$52,COLUMN('Energy Efficiency'!K$1),0)</f>
        <v>183385460428423.84</v>
      </c>
      <c r="L42" s="240">
        <f>VLOOKUP($A42,'Value Added'!$A$1:$AX$44,COLUMN('Value Added'!Q$1),0)*VLOOKUP($A42,'Energy Efficiency'!$A$22:$AS$52,COLUMN('Energy Efficiency'!L$1),0)</f>
        <v>186419484574610</v>
      </c>
      <c r="M42" s="240">
        <f>VLOOKUP($A42,'Value Added'!$A$1:$AX$44,COLUMN('Value Added'!R$1),0)*VLOOKUP($A42,'Energy Efficiency'!$A$22:$AS$52,COLUMN('Energy Efficiency'!M$1),0)</f>
        <v>188899835516766.19</v>
      </c>
      <c r="N42" s="240">
        <f>VLOOKUP($A42,'Value Added'!$A$1:$AX$44,COLUMN('Value Added'!S$1),0)*VLOOKUP($A42,'Energy Efficiency'!$A$22:$AS$52,COLUMN('Energy Efficiency'!N$1),0)</f>
        <v>190811799190463.91</v>
      </c>
      <c r="O42" s="240">
        <f>VLOOKUP($A42,'Value Added'!$A$1:$AX$44,COLUMN('Value Added'!T$1),0)*VLOOKUP($A42,'Energy Efficiency'!$A$22:$AS$52,COLUMN('Energy Efficiency'!O$1),0)</f>
        <v>192146172648356.75</v>
      </c>
      <c r="P42" s="240">
        <f>VLOOKUP($A42,'Value Added'!$A$1:$AX$44,COLUMN('Value Added'!U$1),0)*VLOOKUP($A42,'Energy Efficiency'!$A$22:$AS$52,COLUMN('Energy Efficiency'!P$1),0)</f>
        <v>193009183446217.91</v>
      </c>
      <c r="Q42" s="240">
        <f>VLOOKUP($A42,'Value Added'!$A$1:$AX$44,COLUMN('Value Added'!V$1),0)*VLOOKUP($A42,'Energy Efficiency'!$A$22:$AS$52,COLUMN('Energy Efficiency'!Q$1),0)</f>
        <v>193373228104789.34</v>
      </c>
      <c r="R42" s="240">
        <f>VLOOKUP($A42,'Value Added'!$A$1:$AX$44,COLUMN('Value Added'!W$1),0)*VLOOKUP($A42,'Energy Efficiency'!$A$22:$AS$52,COLUMN('Energy Efficiency'!R$1),0)</f>
        <v>193323565965308.16</v>
      </c>
      <c r="S42" s="240">
        <f>VLOOKUP($A42,'Value Added'!$A$1:$AX$44,COLUMN('Value Added'!X$1),0)*VLOOKUP($A42,'Energy Efficiency'!$A$22:$AS$52,COLUMN('Energy Efficiency'!S$1),0)</f>
        <v>192948435098059.69</v>
      </c>
      <c r="T42" s="240">
        <f>VLOOKUP($A42,'Value Added'!$A$1:$AX$44,COLUMN('Value Added'!Y$1),0)*VLOOKUP($A42,'Energy Efficiency'!$A$22:$AS$52,COLUMN('Energy Efficiency'!T$1),0)</f>
        <v>192337369950511.13</v>
      </c>
      <c r="U42" s="240">
        <f>VLOOKUP($A42,'Value Added'!$A$1:$AX$44,COLUMN('Value Added'!Z$1),0)*VLOOKUP($A42,'Energy Efficiency'!$A$22:$AS$52,COLUMN('Energy Efficiency'!U$1),0)</f>
        <v>192160004094504.75</v>
      </c>
      <c r="V42" s="240">
        <f>VLOOKUP($A42,'Value Added'!$A$1:$AX$44,COLUMN('Value Added'!AA$1),0)*VLOOKUP($A42,'Energy Efficiency'!$A$22:$AS$52,COLUMN('Energy Efficiency'!V$1),0)</f>
        <v>191848629016337.78</v>
      </c>
      <c r="W42" s="240">
        <f>VLOOKUP($A42,'Value Added'!$A$1:$AX$44,COLUMN('Value Added'!AB$1),0)*VLOOKUP($A42,'Energy Efficiency'!$A$22:$AS$52,COLUMN('Energy Efficiency'!W$1),0)</f>
        <v>191415218708173.13</v>
      </c>
      <c r="X42" s="240">
        <f>VLOOKUP($A42,'Value Added'!$A$1:$AX$44,COLUMN('Value Added'!AC$1),0)*VLOOKUP($A42,'Energy Efficiency'!$A$22:$AS$52,COLUMN('Energy Efficiency'!X$1),0)</f>
        <v>190871892632544.13</v>
      </c>
      <c r="Y42" s="240">
        <f>VLOOKUP($A42,'Value Added'!$A$1:$AX$44,COLUMN('Value Added'!AD$1),0)*VLOOKUP($A42,'Energy Efficiency'!$A$22:$AS$52,COLUMN('Energy Efficiency'!Y$1),0)</f>
        <v>190230844768471.97</v>
      </c>
      <c r="Z42" s="240">
        <f>VLOOKUP($A42,'Value Added'!$A$1:$AX$44,COLUMN('Value Added'!AE$1),0)*VLOOKUP($A42,'Energy Efficiency'!$A$22:$AS$52,COLUMN('Energy Efficiency'!Z$1),0)</f>
        <v>189504279789888.06</v>
      </c>
      <c r="AA42" s="240">
        <f>VLOOKUP($A42,'Value Added'!$A$1:$AX$44,COLUMN('Value Added'!AF$1),0)*VLOOKUP($A42,'Energy Efficiency'!$A$22:$AS$52,COLUMN('Energy Efficiency'!AA$1),0)</f>
        <v>188704356606096.91</v>
      </c>
      <c r="AB42" s="240">
        <f>VLOOKUP($A42,'Value Added'!$A$1:$AX$44,COLUMN('Value Added'!AG$1),0)*VLOOKUP($A42,'Energy Efficiency'!$A$22:$AS$52,COLUMN('Energy Efficiency'!AB$1),0)</f>
        <v>187843139391990.91</v>
      </c>
      <c r="AC42" s="240">
        <f>VLOOKUP($A42,'Value Added'!$A$1:$AX$44,COLUMN('Value Added'!AH$1),0)*VLOOKUP($A42,'Energy Efficiency'!$A$22:$AS$52,COLUMN('Energy Efficiency'!AC$1),0)</f>
        <v>186932556145780.28</v>
      </c>
      <c r="AD42" s="240">
        <f>VLOOKUP($A42,'Value Added'!$A$1:$AX$44,COLUMN('Value Added'!AI$1),0)*VLOOKUP($A42,'Energy Efficiency'!$A$22:$AS$52,COLUMN('Energy Efficiency'!AD$1),0)</f>
        <v>185984364734650.44</v>
      </c>
      <c r="AE42" s="240">
        <f>VLOOKUP($A42,'Value Added'!$A$1:$AX$44,COLUMN('Value Added'!AJ$1),0)*VLOOKUP($A42,'Energy Efficiency'!$A$22:$AS$52,COLUMN('Energy Efficiency'!AE$1),0)</f>
        <v>185010126324198.66</v>
      </c>
      <c r="AF42" s="240">
        <f>VLOOKUP($A42,'Value Added'!$A$1:$AX$44,COLUMN('Value Added'!AK$1),0)*VLOOKUP($A42,'Energy Efficiency'!$A$22:$AS$52,COLUMN('Energy Efficiency'!AF$1),0)</f>
        <v>184021186035800.25</v>
      </c>
      <c r="AG42" s="240">
        <f>VLOOKUP($A42,'Value Added'!$A$1:$AX$44,COLUMN('Value Added'!AL$1),0)*VLOOKUP($A42,'Energy Efficiency'!$A$22:$AS$52,COLUMN('Energy Efficiency'!AG$1),0)</f>
        <v>183028660636919.5</v>
      </c>
      <c r="AH42" s="240">
        <f>VLOOKUP($A42,'Value Added'!$A$1:$AX$44,COLUMN('Value Added'!AM$1),0)*VLOOKUP($A42,'Energy Efficiency'!$A$22:$AS$52,COLUMN('Energy Efficiency'!AH$1),0)</f>
        <v>182043433042564.59</v>
      </c>
      <c r="AI42" s="240">
        <f>VLOOKUP($A42,'Value Added'!$A$1:$AX$44,COLUMN('Value Added'!AN$1),0)*VLOOKUP($A42,'Energy Efficiency'!$A$22:$AS$52,COLUMN('Energy Efficiency'!AI$1),0)</f>
        <v>181076153391035.47</v>
      </c>
      <c r="AJ42" s="240">
        <f>VLOOKUP($A42,'Value Added'!$A$1:$AX$44,COLUMN('Value Added'!AO$1),0)*VLOOKUP($A42,'Energy Efficiency'!$A$22:$AS$52,COLUMN('Energy Efficiency'!AJ$1),0)</f>
        <v>180137246453370.59</v>
      </c>
      <c r="AK42" s="240">
        <f>VLOOKUP($A42,'Value Added'!$A$1:$AX$44,COLUMN('Value Added'!AP$1),0)*VLOOKUP($A42,'Energy Efficiency'!$A$22:$AS$52,COLUMN('Energy Efficiency'!AK$1),0)</f>
        <v>179236925142845.75</v>
      </c>
      <c r="AL42" s="240">
        <f>VLOOKUP($A42,'Value Added'!$A$1:$AX$44,COLUMN('Value Added'!AQ$1),0)*VLOOKUP($A42,'Energy Efficiency'!$A$22:$AS$52,COLUMN('Energy Efficiency'!AL$1),0)</f>
        <v>178385209908017.28</v>
      </c>
      <c r="AM42" s="240">
        <f>VLOOKUP($A42,'Value Added'!$A$1:$AX$44,COLUMN('Value Added'!AR$1),0)*VLOOKUP($A42,'Energy Efficiency'!$A$22:$AS$52,COLUMN('Energy Efficiency'!AM$1),0)</f>
        <v>177591953819556.88</v>
      </c>
      <c r="AN42" s="240">
        <f>VLOOKUP($A42,'Value Added'!$A$1:$AX$44,COLUMN('Value Added'!AS$1),0)*VLOOKUP($A42,'Energy Efficiency'!$A$22:$AS$52,COLUMN('Energy Efficiency'!AN$1),0)</f>
        <v>176866873197093.53</v>
      </c>
      <c r="AO42" s="240">
        <f>VLOOKUP($A42,'Value Added'!$A$1:$AX$44,COLUMN('Value Added'!AT$1),0)*VLOOKUP($A42,'Energy Efficiency'!$A$22:$AS$52,COLUMN('Energy Efficiency'!AO$1),0)</f>
        <v>176219583667089.03</v>
      </c>
      <c r="AP42" s="240">
        <f>VLOOKUP($A42,'Value Added'!$A$1:$AX$44,COLUMN('Value Added'!AU$1),0)*VLOOKUP($A42,'Energy Efficiency'!$A$22:$AS$52,COLUMN('Energy Efficiency'!AP$1),0)</f>
        <v>175659641596228.13</v>
      </c>
      <c r="AQ42" s="240">
        <f>VLOOKUP($A42,'Value Added'!$A$1:$AX$44,COLUMN('Value Added'!AV$1),0)*VLOOKUP($A42,'Energy Efficiency'!$A$22:$AS$52,COLUMN('Energy Efficiency'!AQ$1),0)</f>
        <v>175196590906799.91</v>
      </c>
      <c r="AR42" s="240">
        <f>VLOOKUP($A42,'Value Added'!$A$1:$AX$44,COLUMN('Value Added'!AW$1),0)*VLOOKUP($A42,'Energy Efficiency'!$A$22:$AS$52,COLUMN('Energy Efficiency'!AR$1),0)</f>
        <v>174840015351274.34</v>
      </c>
      <c r="AS42" s="240">
        <f>VLOOKUP($A42,'Value Added'!$A$1:$AX$44,COLUMN('Value Added'!AX$1),0)*VLOOKUP($A42,'Energy Efficiency'!$A$22:$AS$52,COLUMN('Energy Efficiency'!AS$1),0)</f>
        <v>173704213857310.25</v>
      </c>
    </row>
    <row r="43" spans="1:45" x14ac:dyDescent="0.2">
      <c r="A43" s="74" t="s">
        <v>33</v>
      </c>
      <c r="B43" s="161" t="s">
        <v>378</v>
      </c>
      <c r="C43" s="161" t="s">
        <v>421</v>
      </c>
      <c r="D43" s="247">
        <f>VLOOKUP($A43,'Value Added'!$A$1:$AX$44,COLUMN('Value Added'!I$1),0)*VLOOKUP($A43,'Energy Efficiency'!$A$22:$AS$52,COLUMN('Energy Efficiency'!D$1),0)</f>
        <v>361835974309795.94</v>
      </c>
      <c r="E43" s="240">
        <f>VLOOKUP($A43,'Value Added'!$A$1:$AX$44,COLUMN('Value Added'!J$1),0)*VLOOKUP($A43,'Energy Efficiency'!$A$22:$AS$52,COLUMN('Energy Efficiency'!E$1),0)</f>
        <v>398913075333405.5</v>
      </c>
      <c r="F43" s="240">
        <f>VLOOKUP($A43,'Value Added'!$A$1:$AX$44,COLUMN('Value Added'!K$1),0)*VLOOKUP($A43,'Energy Efficiency'!$A$22:$AS$52,COLUMN('Energy Efficiency'!F$1),0)</f>
        <v>482696215855071.94</v>
      </c>
      <c r="G43" s="240">
        <f>VLOOKUP($A43,'Value Added'!$A$1:$AX$44,COLUMN('Value Added'!L$1),0)*VLOOKUP($A43,'Energy Efficiency'!$A$22:$AS$52,COLUMN('Energy Efficiency'!G$1),0)</f>
        <v>545931275827617.5</v>
      </c>
      <c r="H43" s="240">
        <f>VLOOKUP($A43,'Value Added'!$A$1:$AX$44,COLUMN('Value Added'!M$1),0)*VLOOKUP($A43,'Energy Efficiency'!$A$22:$AS$52,COLUMN('Energy Efficiency'!H$1),0)</f>
        <v>560587225527112</v>
      </c>
      <c r="I43" s="240">
        <f>VLOOKUP($A43,'Value Added'!$A$1:$AX$44,COLUMN('Value Added'!N$1),0)*VLOOKUP($A43,'Energy Efficiency'!$A$22:$AS$52,COLUMN('Energy Efficiency'!I$1),0)</f>
        <v>601157047655487.5</v>
      </c>
      <c r="J43" s="240">
        <f>VLOOKUP($A43,'Value Added'!$A$1:$AX$44,COLUMN('Value Added'!O$1),0)*VLOOKUP($A43,'Energy Efficiency'!$A$22:$AS$52,COLUMN('Energy Efficiency'!J$1),0)</f>
        <v>653635473342439.38</v>
      </c>
      <c r="K43" s="240">
        <f>VLOOKUP($A43,'Value Added'!$A$1:$AX$44,COLUMN('Value Added'!P$1),0)*VLOOKUP($A43,'Energy Efficiency'!$A$22:$AS$52,COLUMN('Energy Efficiency'!K$1),0)</f>
        <v>703905985029343.38</v>
      </c>
      <c r="L43" s="240">
        <f>VLOOKUP($A43,'Value Added'!$A$1:$AX$44,COLUMN('Value Added'!Q$1),0)*VLOOKUP($A43,'Energy Efficiency'!$A$22:$AS$52,COLUMN('Energy Efficiency'!L$1),0)</f>
        <v>748359303156959.75</v>
      </c>
      <c r="M43" s="240">
        <f>VLOOKUP($A43,'Value Added'!$A$1:$AX$44,COLUMN('Value Added'!R$1),0)*VLOOKUP($A43,'Energy Efficiency'!$A$22:$AS$52,COLUMN('Energy Efficiency'!M$1),0)</f>
        <v>787715239737831.25</v>
      </c>
      <c r="N43" s="240">
        <f>VLOOKUP($A43,'Value Added'!$A$1:$AX$44,COLUMN('Value Added'!S$1),0)*VLOOKUP($A43,'Energy Efficiency'!$A$22:$AS$52,COLUMN('Energy Efficiency'!N$1),0)</f>
        <v>823263831900889.88</v>
      </c>
      <c r="O43" s="240">
        <f>VLOOKUP($A43,'Value Added'!$A$1:$AX$44,COLUMN('Value Added'!T$1),0)*VLOOKUP($A43,'Energy Efficiency'!$A$22:$AS$52,COLUMN('Energy Efficiency'!O$1),0)</f>
        <v>856774726414088.25</v>
      </c>
      <c r="P43" s="240">
        <f>VLOOKUP($A43,'Value Added'!$A$1:$AX$44,COLUMN('Value Added'!U$1),0)*VLOOKUP($A43,'Energy Efficiency'!$A$22:$AS$52,COLUMN('Energy Efficiency'!P$1),0)</f>
        <v>890436945287392.5</v>
      </c>
      <c r="Q43" s="240">
        <f>VLOOKUP($A43,'Value Added'!$A$1:$AX$44,COLUMN('Value Added'!V$1),0)*VLOOKUP($A43,'Energy Efficiency'!$A$22:$AS$52,COLUMN('Energy Efficiency'!Q$1),0)</f>
        <v>924084497551445</v>
      </c>
      <c r="R43" s="240">
        <f>VLOOKUP($A43,'Value Added'!$A$1:$AX$44,COLUMN('Value Added'!W$1),0)*VLOOKUP($A43,'Energy Efficiency'!$A$22:$AS$52,COLUMN('Energy Efficiency'!R$1),0)</f>
        <v>957541031942152.88</v>
      </c>
      <c r="S43" s="240">
        <f>VLOOKUP($A43,'Value Added'!$A$1:$AX$44,COLUMN('Value Added'!X$1),0)*VLOOKUP($A43,'Energy Efficiency'!$A$22:$AS$52,COLUMN('Energy Efficiency'!S$1),0)</f>
        <v>990616373218929.13</v>
      </c>
      <c r="T43" s="240">
        <f>VLOOKUP($A43,'Value Added'!$A$1:$AX$44,COLUMN('Value Added'!Y$1),0)*VLOOKUP($A43,'Energy Efficiency'!$A$22:$AS$52,COLUMN('Energy Efficiency'!T$1),0)</f>
        <v>1023107374512779.5</v>
      </c>
      <c r="U43" s="240">
        <f>VLOOKUP($A43,'Value Added'!$A$1:$AX$44,COLUMN('Value Added'!Z$1),0)*VLOOKUP($A43,'Energy Efficiency'!$A$22:$AS$52,COLUMN('Energy Efficiency'!U$1),0)</f>
        <v>1058081658298623.3</v>
      </c>
      <c r="V43" s="240">
        <f>VLOOKUP($A43,'Value Added'!$A$1:$AX$44,COLUMN('Value Added'!AA$1),0)*VLOOKUP($A43,'Energy Efficiency'!$A$22:$AS$52,COLUMN('Energy Efficiency'!V$1),0)</f>
        <v>1092366185564689.1</v>
      </c>
      <c r="W43" s="240">
        <f>VLOOKUP($A43,'Value Added'!$A$1:$AX$44,COLUMN('Value Added'!AB$1),0)*VLOOKUP($A43,'Energy Efficiency'!$A$22:$AS$52,COLUMN('Energy Efficiency'!W$1),0)</f>
        <v>1125848316866010.5</v>
      </c>
      <c r="X43" s="240">
        <f>VLOOKUP($A43,'Value Added'!$A$1:$AX$44,COLUMN('Value Added'!AC$1),0)*VLOOKUP($A43,'Energy Efficiency'!$A$22:$AS$52,COLUMN('Energy Efficiency'!X$1),0)</f>
        <v>1158418734710024</v>
      </c>
      <c r="Y43" s="240">
        <f>VLOOKUP($A43,'Value Added'!$A$1:$AX$44,COLUMN('Value Added'!AD$1),0)*VLOOKUP($A43,'Energy Efficiency'!$A$22:$AS$52,COLUMN('Energy Efficiency'!Y$1),0)</f>
        <v>1189972154704609.3</v>
      </c>
      <c r="Z43" s="240">
        <f>VLOOKUP($A43,'Value Added'!$A$1:$AX$44,COLUMN('Value Added'!AE$1),0)*VLOOKUP($A43,'Energy Efficiency'!$A$22:$AS$52,COLUMN('Energy Efficiency'!Z$1),0)</f>
        <v>1220407995021206.5</v>
      </c>
      <c r="AA43" s="240">
        <f>VLOOKUP($A43,'Value Added'!$A$1:$AX$44,COLUMN('Value Added'!AF$1),0)*VLOOKUP($A43,'Energy Efficiency'!$A$22:$AS$52,COLUMN('Energy Efficiency'!AA$1),0)</f>
        <v>1249630997971785.5</v>
      </c>
      <c r="AB43" s="240">
        <f>VLOOKUP($A43,'Value Added'!$A$1:$AX$44,COLUMN('Value Added'!AG$1),0)*VLOOKUP($A43,'Energy Efficiency'!$A$22:$AS$52,COLUMN('Energy Efficiency'!AB$1),0)</f>
        <v>1277551798244361.3</v>
      </c>
      <c r="AC43" s="240">
        <f>VLOOKUP($A43,'Value Added'!$A$1:$AX$44,COLUMN('Value Added'!AH$1),0)*VLOOKUP($A43,'Energy Efficiency'!$A$22:$AS$52,COLUMN('Energy Efficiency'!AC$1),0)</f>
        <v>1304087433142502.8</v>
      </c>
      <c r="AD43" s="240">
        <f>VLOOKUP($A43,'Value Added'!$A$1:$AX$44,COLUMN('Value Added'!AI$1),0)*VLOOKUP($A43,'Energy Efficiency'!$A$22:$AS$52,COLUMN('Energy Efficiency'!AD$1),0)</f>
        <v>1329161791014001</v>
      </c>
      <c r="AE43" s="240">
        <f>VLOOKUP($A43,'Value Added'!$A$1:$AX$44,COLUMN('Value Added'!AJ$1),0)*VLOOKUP($A43,'Energy Efficiency'!$A$22:$AS$52,COLUMN('Energy Efficiency'!AE$1),0)</f>
        <v>1352705994918073.5</v>
      </c>
      <c r="AF43" s="240">
        <f>VLOOKUP($A43,'Value Added'!$A$1:$AX$44,COLUMN('Value Added'!AK$1),0)*VLOOKUP($A43,'Energy Efficiency'!$A$22:$AS$52,COLUMN('Energy Efficiency'!AF$1),0)</f>
        <v>1374658719453587.3</v>
      </c>
      <c r="AG43" s="240">
        <f>VLOOKUP($A43,'Value Added'!$A$1:$AX$44,COLUMN('Value Added'!AL$1),0)*VLOOKUP($A43,'Energy Efficiency'!$A$22:$AS$52,COLUMN('Energy Efficiency'!AG$1),0)</f>
        <v>1394966439538795.8</v>
      </c>
      <c r="AH43" s="240">
        <f>VLOOKUP($A43,'Value Added'!$A$1:$AX$44,COLUMN('Value Added'!AM$1),0)*VLOOKUP($A43,'Energy Efficiency'!$A$22:$AS$52,COLUMN('Energy Efficiency'!AH$1),0)</f>
        <v>1413583610782070</v>
      </c>
      <c r="AI43" s="240">
        <f>VLOOKUP($A43,'Value Added'!$A$1:$AX$44,COLUMN('Value Added'!AN$1),0)*VLOOKUP($A43,'Energy Efficiency'!$A$22:$AS$52,COLUMN('Energy Efficiency'!AI$1),0)</f>
        <v>1430472781900849.5</v>
      </c>
      <c r="AJ43" s="240">
        <f>VLOOKUP($A43,'Value Added'!$A$1:$AX$44,COLUMN('Value Added'!AO$1),0)*VLOOKUP($A43,'Energy Efficiency'!$A$22:$AS$52,COLUMN('Energy Efficiency'!AJ$1),0)</f>
        <v>1445604640420998.3</v>
      </c>
      <c r="AK43" s="240">
        <f>VLOOKUP($A43,'Value Added'!$A$1:$AX$44,COLUMN('Value Added'!AP$1),0)*VLOOKUP($A43,'Energy Efficiency'!$A$22:$AS$52,COLUMN('Energy Efficiency'!AK$1),0)</f>
        <v>1458957993611025</v>
      </c>
      <c r="AL43" s="240">
        <f>VLOOKUP($A43,'Value Added'!$A$1:$AX$44,COLUMN('Value Added'!AQ$1),0)*VLOOKUP($A43,'Energy Efficiency'!$A$22:$AS$52,COLUMN('Energy Efficiency'!AL$1),0)</f>
        <v>1470519687266972</v>
      </c>
      <c r="AM43" s="240">
        <f>VLOOKUP($A43,'Value Added'!$A$1:$AX$44,COLUMN('Value Added'!AR$1),0)*VLOOKUP($A43,'Energy Efficiency'!$A$22:$AS$52,COLUMN('Energy Efficiency'!AM$1),0)</f>
        <v>1480284465557175.3</v>
      </c>
      <c r="AN43" s="240">
        <f>VLOOKUP($A43,'Value Added'!$A$1:$AX$44,COLUMN('Value Added'!AS$1),0)*VLOOKUP($A43,'Energy Efficiency'!$A$22:$AS$52,COLUMN('Energy Efficiency'!AN$1),0)</f>
        <v>1488254775656319.3</v>
      </c>
      <c r="AO43" s="240">
        <f>VLOOKUP($A43,'Value Added'!$A$1:$AX$44,COLUMN('Value Added'!AT$1),0)*VLOOKUP($A43,'Energy Efficiency'!$A$22:$AS$52,COLUMN('Energy Efficiency'!AO$1),0)</f>
        <v>1494440521341596.8</v>
      </c>
      <c r="AP43" s="240">
        <f>VLOOKUP($A43,'Value Added'!$A$1:$AX$44,COLUMN('Value Added'!AU$1),0)*VLOOKUP($A43,'Energy Efficiency'!$A$22:$AS$52,COLUMN('Energy Efficiency'!AP$1),0)</f>
        <v>1498858770088353</v>
      </c>
      <c r="AQ43" s="240">
        <f>VLOOKUP($A43,'Value Added'!$A$1:$AX$44,COLUMN('Value Added'!AV$1),0)*VLOOKUP($A43,'Energy Efficiency'!$A$22:$AS$52,COLUMN('Energy Efficiency'!AQ$1),0)</f>
        <v>1501533418487475.5</v>
      </c>
      <c r="AR43" s="240">
        <f>VLOOKUP($A43,'Value Added'!$A$1:$AX$44,COLUMN('Value Added'!AW$1),0)*VLOOKUP($A43,'Energy Efficiency'!$A$22:$AS$52,COLUMN('Energy Efficiency'!AR$1),0)</f>
        <v>1502494821012952</v>
      </c>
      <c r="AS43" s="240">
        <f>VLOOKUP($A43,'Value Added'!$A$1:$AX$44,COLUMN('Value Added'!AX$1),0)*VLOOKUP($A43,'Energy Efficiency'!$A$22:$AS$52,COLUMN('Energy Efficiency'!AS$1),0)</f>
        <v>1494077954541992.3</v>
      </c>
    </row>
    <row r="44" spans="1:45" x14ac:dyDescent="0.2">
      <c r="A44" s="74" t="s">
        <v>34</v>
      </c>
      <c r="B44" s="161" t="s">
        <v>378</v>
      </c>
      <c r="C44" s="161" t="s">
        <v>421</v>
      </c>
      <c r="D44" s="247">
        <f>VLOOKUP($A44,'Value Added'!$A$1:$AX$44,COLUMN('Value Added'!I$1),0)*VLOOKUP($A44,'Energy Efficiency'!$A$22:$AS$52,COLUMN('Energy Efficiency'!D$1),0)</f>
        <v>654192746378308</v>
      </c>
      <c r="E44" s="240">
        <f>VLOOKUP($A44,'Value Added'!$A$1:$AX$44,COLUMN('Value Added'!J$1),0)*VLOOKUP($A44,'Energy Efficiency'!$A$22:$AS$52,COLUMN('Energy Efficiency'!E$1),0)</f>
        <v>651881773297593.75</v>
      </c>
      <c r="F44" s="240">
        <f>VLOOKUP($A44,'Value Added'!$A$1:$AX$44,COLUMN('Value Added'!K$1),0)*VLOOKUP($A44,'Energy Efficiency'!$A$22:$AS$52,COLUMN('Energy Efficiency'!F$1),0)</f>
        <v>781366840916442.75</v>
      </c>
      <c r="G44" s="240">
        <f>VLOOKUP($A44,'Value Added'!$A$1:$AX$44,COLUMN('Value Added'!L$1),0)*VLOOKUP($A44,'Energy Efficiency'!$A$22:$AS$52,COLUMN('Energy Efficiency'!G$1),0)</f>
        <v>849769702831171</v>
      </c>
      <c r="H44" s="240">
        <f>VLOOKUP($A44,'Value Added'!$A$1:$AX$44,COLUMN('Value Added'!M$1),0)*VLOOKUP($A44,'Energy Efficiency'!$A$22:$AS$52,COLUMN('Energy Efficiency'!H$1),0)</f>
        <v>869134493085133.38</v>
      </c>
      <c r="I44" s="240">
        <f>VLOOKUP($A44,'Value Added'!$A$1:$AX$44,COLUMN('Value Added'!N$1),0)*VLOOKUP($A44,'Energy Efficiency'!$A$22:$AS$52,COLUMN('Energy Efficiency'!I$1),0)</f>
        <v>922479821538800.13</v>
      </c>
      <c r="J44" s="240">
        <f>VLOOKUP($A44,'Value Added'!$A$1:$AX$44,COLUMN('Value Added'!O$1),0)*VLOOKUP($A44,'Energy Efficiency'!$A$22:$AS$52,COLUMN('Energy Efficiency'!J$1),0)</f>
        <v>988780014417847</v>
      </c>
      <c r="K44" s="240">
        <f>VLOOKUP($A44,'Value Added'!$A$1:$AX$44,COLUMN('Value Added'!P$1),0)*VLOOKUP($A44,'Energy Efficiency'!$A$22:$AS$52,COLUMN('Energy Efficiency'!K$1),0)</f>
        <v>1047841637952045.4</v>
      </c>
      <c r="L44" s="240">
        <f>VLOOKUP($A44,'Value Added'!$A$1:$AX$44,COLUMN('Value Added'!Q$1),0)*VLOOKUP($A44,'Energy Efficiency'!$A$22:$AS$52,COLUMN('Energy Efficiency'!L$1),0)</f>
        <v>1095941622656718</v>
      </c>
      <c r="M44" s="240">
        <f>VLOOKUP($A44,'Value Added'!$A$1:$AX$44,COLUMN('Value Added'!R$1),0)*VLOOKUP($A44,'Energy Efficiency'!$A$22:$AS$52,COLUMN('Energy Efficiency'!M$1),0)</f>
        <v>1136072604331658</v>
      </c>
      <c r="N44" s="240">
        <f>VLOOKUP($A44,'Value Added'!$A$1:$AX$44,COLUMN('Value Added'!S$1),0)*VLOOKUP($A44,'Energy Efficiency'!$A$22:$AS$52,COLUMN('Energy Efficiency'!N$1),0)</f>
        <v>1172148803066172.3</v>
      </c>
      <c r="O44" s="240">
        <f>VLOOKUP($A44,'Value Added'!$A$1:$AX$44,COLUMN('Value Added'!T$1),0)*VLOOKUP($A44,'Energy Efficiency'!$A$22:$AS$52,COLUMN('Energy Efficiency'!O$1),0)</f>
        <v>1208783441947154.5</v>
      </c>
      <c r="P44" s="240">
        <f>VLOOKUP($A44,'Value Added'!$A$1:$AX$44,COLUMN('Value Added'!U$1),0)*VLOOKUP($A44,'Energy Efficiency'!$A$22:$AS$52,COLUMN('Energy Efficiency'!P$1),0)</f>
        <v>1250736470035060.8</v>
      </c>
      <c r="Q44" s="240">
        <f>VLOOKUP($A44,'Value Added'!$A$1:$AX$44,COLUMN('Value Added'!V$1),0)*VLOOKUP($A44,'Energy Efficiency'!$A$22:$AS$52,COLUMN('Energy Efficiency'!Q$1),0)</f>
        <v>1297533905238707</v>
      </c>
      <c r="R44" s="240">
        <f>VLOOKUP($A44,'Value Added'!$A$1:$AX$44,COLUMN('Value Added'!W$1),0)*VLOOKUP($A44,'Energy Efficiency'!$A$22:$AS$52,COLUMN('Energy Efficiency'!R$1),0)</f>
        <v>1348095829780311</v>
      </c>
      <c r="S44" s="240">
        <f>VLOOKUP($A44,'Value Added'!$A$1:$AX$44,COLUMN('Value Added'!X$1),0)*VLOOKUP($A44,'Energy Efficiency'!$A$22:$AS$52,COLUMN('Energy Efficiency'!S$1),0)</f>
        <v>1401152874499023</v>
      </c>
      <c r="T44" s="240">
        <f>VLOOKUP($A44,'Value Added'!$A$1:$AX$44,COLUMN('Value Added'!Y$1),0)*VLOOKUP($A44,'Energy Efficiency'!$A$22:$AS$52,COLUMN('Energy Efficiency'!T$1),0)</f>
        <v>1455212922673348.8</v>
      </c>
      <c r="U44" s="240">
        <f>VLOOKUP($A44,'Value Added'!$A$1:$AX$44,COLUMN('Value Added'!Z$1),0)*VLOOKUP($A44,'Energy Efficiency'!$A$22:$AS$52,COLUMN('Energy Efficiency'!U$1),0)</f>
        <v>1513496283032313.5</v>
      </c>
      <c r="V44" s="240">
        <f>VLOOKUP($A44,'Value Added'!$A$1:$AX$44,COLUMN('Value Added'!AA$1),0)*VLOOKUP($A44,'Energy Efficiency'!$A$22:$AS$52,COLUMN('Energy Efficiency'!V$1),0)</f>
        <v>1571230076378814.3</v>
      </c>
      <c r="W44" s="240">
        <f>VLOOKUP($A44,'Value Added'!$A$1:$AX$44,COLUMN('Value Added'!AB$1),0)*VLOOKUP($A44,'Energy Efficiency'!$A$22:$AS$52,COLUMN('Energy Efficiency'!W$1),0)</f>
        <v>1628203956361696</v>
      </c>
      <c r="X44" s="240">
        <f>VLOOKUP($A44,'Value Added'!$A$1:$AX$44,COLUMN('Value Added'!AC$1),0)*VLOOKUP($A44,'Energy Efficiency'!$A$22:$AS$52,COLUMN('Energy Efficiency'!X$1),0)</f>
        <v>1684206784102447</v>
      </c>
      <c r="Y44" s="240">
        <f>VLOOKUP($A44,'Value Added'!$A$1:$AX$44,COLUMN('Value Added'!AD$1),0)*VLOOKUP($A44,'Energy Efficiency'!$A$22:$AS$52,COLUMN('Energy Efficiency'!Y$1),0)</f>
        <v>1739028068375120</v>
      </c>
      <c r="Z44" s="240">
        <f>VLOOKUP($A44,'Value Added'!$A$1:$AX$44,COLUMN('Value Added'!AE$1),0)*VLOOKUP($A44,'Energy Efficiency'!$A$22:$AS$52,COLUMN('Energy Efficiency'!Z$1),0)</f>
        <v>1792459416300948.8</v>
      </c>
      <c r="AA44" s="240">
        <f>VLOOKUP($A44,'Value Added'!$A$1:$AX$44,COLUMN('Value Added'!AF$1),0)*VLOOKUP($A44,'Energy Efficiency'!$A$22:$AS$52,COLUMN('Energy Efficiency'!AA$1),0)</f>
        <v>1844295979407133</v>
      </c>
      <c r="AB44" s="240">
        <f>VLOOKUP($A44,'Value Added'!$A$1:$AX$44,COLUMN('Value Added'!AG$1),0)*VLOOKUP($A44,'Energy Efficiency'!$A$22:$AS$52,COLUMN('Energy Efficiency'!AB$1),0)</f>
        <v>1894337879946494</v>
      </c>
      <c r="AC44" s="240">
        <f>VLOOKUP($A44,'Value Added'!$A$1:$AX$44,COLUMN('Value Added'!AH$1),0)*VLOOKUP($A44,'Energy Efficiency'!$A$22:$AS$52,COLUMN('Energy Efficiency'!AC$1),0)</f>
        <v>1942391602636039.3</v>
      </c>
      <c r="AD44" s="240">
        <f>VLOOKUP($A44,'Value Added'!$A$1:$AX$44,COLUMN('Value Added'!AI$1),0)*VLOOKUP($A44,'Energy Efficiency'!$A$22:$AS$52,COLUMN('Energy Efficiency'!AD$1),0)</f>
        <v>1988271337440872.5</v>
      </c>
      <c r="AE44" s="240">
        <f>VLOOKUP($A44,'Value Added'!$A$1:$AX$44,COLUMN('Value Added'!AJ$1),0)*VLOOKUP($A44,'Energy Efficiency'!$A$22:$AS$52,COLUMN('Energy Efficiency'!AE$1),0)</f>
        <v>2031800259696292.8</v>
      </c>
      <c r="AF44" s="240">
        <f>VLOOKUP($A44,'Value Added'!$A$1:$AX$44,COLUMN('Value Added'!AK$1),0)*VLOOKUP($A44,'Energy Efficiency'!$A$22:$AS$52,COLUMN('Energy Efficiency'!AF$1),0)</f>
        <v>2072811734711439.3</v>
      </c>
      <c r="AG44" s="240">
        <f>VLOOKUP($A44,'Value Added'!$A$1:$AX$44,COLUMN('Value Added'!AL$1),0)*VLOOKUP($A44,'Energy Efficiency'!$A$22:$AS$52,COLUMN('Energy Efficiency'!AG$1),0)</f>
        <v>2111150435016900</v>
      </c>
      <c r="AH44" s="240">
        <f>VLOOKUP($A44,'Value Added'!$A$1:$AX$44,COLUMN('Value Added'!AM$1),0)*VLOOKUP($A44,'Energy Efficiency'!$A$22:$AS$52,COLUMN('Energy Efficiency'!AH$1),0)</f>
        <v>2146673359586745.8</v>
      </c>
      <c r="AI44" s="240">
        <f>VLOOKUP($A44,'Value Added'!$A$1:$AX$44,COLUMN('Value Added'!AN$1),0)*VLOOKUP($A44,'Energy Efficiency'!$A$22:$AS$52,COLUMN('Energy Efficiency'!AI$1),0)</f>
        <v>2179250745662057.3</v>
      </c>
      <c r="AJ44" s="240">
        <f>VLOOKUP($A44,'Value Added'!$A$1:$AX$44,COLUMN('Value Added'!AO$1),0)*VLOOKUP($A44,'Energy Efficiency'!$A$22:$AS$52,COLUMN('Energy Efficiency'!AJ$1),0)</f>
        <v>2208766865204920.8</v>
      </c>
      <c r="AK44" s="240">
        <f>VLOOKUP($A44,'Value Added'!$A$1:$AX$44,COLUMN('Value Added'!AP$1),0)*VLOOKUP($A44,'Energy Efficiency'!$A$22:$AS$52,COLUMN('Energy Efficiency'!AK$1),0)</f>
        <v>2235120699495125.3</v>
      </c>
      <c r="AL44" s="240">
        <f>VLOOKUP($A44,'Value Added'!$A$1:$AX$44,COLUMN('Value Added'!AQ$1),0)*VLOOKUP($A44,'Energy Efficiency'!$A$22:$AS$52,COLUMN('Energy Efficiency'!AL$1),0)</f>
        <v>2258226486921831.5</v>
      </c>
      <c r="AM44" s="240">
        <f>VLOOKUP($A44,'Value Added'!$A$1:$AX$44,COLUMN('Value Added'!AR$1),0)*VLOOKUP($A44,'Energy Efficiency'!$A$22:$AS$52,COLUMN('Energy Efficiency'!AM$1),0)</f>
        <v>2278014140593752</v>
      </c>
      <c r="AN44" s="240">
        <f>VLOOKUP($A44,'Value Added'!$A$1:$AX$44,COLUMN('Value Added'!AS$1),0)*VLOOKUP($A44,'Energy Efficiency'!$A$22:$AS$52,COLUMN('Energy Efficiency'!AN$1),0)</f>
        <v>2294429533969603</v>
      </c>
      <c r="AO44" s="240">
        <f>VLOOKUP($A44,'Value Added'!$A$1:$AX$44,COLUMN('Value Added'!AT$1),0)*VLOOKUP($A44,'Energy Efficiency'!$A$22:$AS$52,COLUMN('Energy Efficiency'!AO$1),0)</f>
        <v>2307434654271286.5</v>
      </c>
      <c r="AP44" s="240">
        <f>VLOOKUP($A44,'Value Added'!$A$1:$AX$44,COLUMN('Value Added'!AU$1),0)*VLOOKUP($A44,'Energy Efficiency'!$A$22:$AS$52,COLUMN('Energy Efficiency'!AP$1),0)</f>
        <v>2317007624962505</v>
      </c>
      <c r="AQ44" s="240">
        <f>VLOOKUP($A44,'Value Added'!$A$1:$AX$44,COLUMN('Value Added'!AV$1),0)*VLOOKUP($A44,'Energy Efficiency'!$A$22:$AS$52,COLUMN('Energy Efficiency'!AQ$1),0)</f>
        <v>2323142600033836.5</v>
      </c>
      <c r="AR44" s="240">
        <f>VLOOKUP($A44,'Value Added'!$A$1:$AX$44,COLUMN('Value Added'!AW$1),0)*VLOOKUP($A44,'Energy Efficiency'!$A$22:$AS$52,COLUMN('Energy Efficiency'!AR$1),0)</f>
        <v>2325849534212235.5</v>
      </c>
      <c r="AS44" s="240">
        <f>VLOOKUP($A44,'Value Added'!$A$1:$AX$44,COLUMN('Value Added'!AX$1),0)*VLOOKUP($A44,'Energy Efficiency'!$A$22:$AS$52,COLUMN('Energy Efficiency'!AS$1),0)</f>
        <v>2313229968672716</v>
      </c>
    </row>
    <row r="45" spans="1:45" x14ac:dyDescent="0.2">
      <c r="A45" s="74" t="s">
        <v>35</v>
      </c>
      <c r="B45" s="161" t="s">
        <v>378</v>
      </c>
      <c r="C45" s="161" t="s">
        <v>421</v>
      </c>
      <c r="D45" s="247">
        <f>VLOOKUP($A45,'Value Added'!$A$1:$AX$44,COLUMN('Value Added'!I$1),0)*VLOOKUP($A45,'Energy Efficiency'!$A$22:$AS$52,COLUMN('Energy Efficiency'!D$1),0)</f>
        <v>31346416521931.039</v>
      </c>
      <c r="E45" s="240">
        <f>VLOOKUP($A45,'Value Added'!$A$1:$AX$44,COLUMN('Value Added'!J$1),0)*VLOOKUP($A45,'Energy Efficiency'!$A$22:$AS$52,COLUMN('Energy Efficiency'!E$1),0)</f>
        <v>31445888774513.695</v>
      </c>
      <c r="F45" s="240">
        <f>VLOOKUP($A45,'Value Added'!$A$1:$AX$44,COLUMN('Value Added'!K$1),0)*VLOOKUP($A45,'Energy Efficiency'!$A$22:$AS$52,COLUMN('Energy Efficiency'!F$1),0)</f>
        <v>36486707608860.219</v>
      </c>
      <c r="G45" s="240">
        <f>VLOOKUP($A45,'Value Added'!$A$1:$AX$44,COLUMN('Value Added'!L$1),0)*VLOOKUP($A45,'Energy Efficiency'!$A$22:$AS$52,COLUMN('Energy Efficiency'!G$1),0)</f>
        <v>38574504449521.063</v>
      </c>
      <c r="H45" s="240">
        <f>VLOOKUP($A45,'Value Added'!$A$1:$AX$44,COLUMN('Value Added'!M$1),0)*VLOOKUP($A45,'Energy Efficiency'!$A$22:$AS$52,COLUMN('Energy Efficiency'!H$1),0)</f>
        <v>39023342899810.625</v>
      </c>
      <c r="I45" s="240">
        <f>VLOOKUP($A45,'Value Added'!$A$1:$AX$44,COLUMN('Value Added'!N$1),0)*VLOOKUP($A45,'Energy Efficiency'!$A$22:$AS$52,COLUMN('Energy Efficiency'!I$1),0)</f>
        <v>40360122323972.625</v>
      </c>
      <c r="J45" s="240">
        <f>VLOOKUP($A45,'Value Added'!$A$1:$AX$44,COLUMN('Value Added'!O$1),0)*VLOOKUP($A45,'Energy Efficiency'!$A$22:$AS$52,COLUMN('Energy Efficiency'!J$1),0)</f>
        <v>41969871184073.617</v>
      </c>
      <c r="K45" s="240">
        <f>VLOOKUP($A45,'Value Added'!$A$1:$AX$44,COLUMN('Value Added'!P$1),0)*VLOOKUP($A45,'Energy Efficiency'!$A$22:$AS$52,COLUMN('Energy Efficiency'!K$1),0)</f>
        <v>43327097100863.547</v>
      </c>
      <c r="L45" s="240">
        <f>VLOOKUP($A45,'Value Added'!$A$1:$AX$44,COLUMN('Value Added'!Q$1),0)*VLOOKUP($A45,'Energy Efficiency'!$A$22:$AS$52,COLUMN('Energy Efficiency'!L$1),0)</f>
        <v>44350639441311.531</v>
      </c>
      <c r="M45" s="240">
        <f>VLOOKUP($A45,'Value Added'!$A$1:$AX$44,COLUMN('Value Added'!R$1),0)*VLOOKUP($A45,'Energy Efficiency'!$A$22:$AS$52,COLUMN('Energy Efficiency'!M$1),0)</f>
        <v>45140193115206.523</v>
      </c>
      <c r="N45" s="240">
        <f>VLOOKUP($A45,'Value Added'!$A$1:$AX$44,COLUMN('Value Added'!S$1),0)*VLOOKUP($A45,'Energy Efficiency'!$A$22:$AS$52,COLUMN('Energy Efficiency'!N$1),0)</f>
        <v>45809449043030.844</v>
      </c>
      <c r="O45" s="240">
        <f>VLOOKUP($A45,'Value Added'!$A$1:$AX$44,COLUMN('Value Added'!T$1),0)*VLOOKUP($A45,'Energy Efficiency'!$A$22:$AS$52,COLUMN('Energy Efficiency'!O$1),0)</f>
        <v>46481458554518.93</v>
      </c>
      <c r="P45" s="240">
        <f>VLOOKUP($A45,'Value Added'!$A$1:$AX$44,COLUMN('Value Added'!U$1),0)*VLOOKUP($A45,'Energy Efficiency'!$A$22:$AS$52,COLUMN('Energy Efficiency'!P$1),0)</f>
        <v>47284254743021.148</v>
      </c>
      <c r="Q45" s="240">
        <f>VLOOKUP($A45,'Value Added'!$A$1:$AX$44,COLUMN('Value Added'!V$1),0)*VLOOKUP($A45,'Energy Efficiency'!$A$22:$AS$52,COLUMN('Energy Efficiency'!Q$1),0)</f>
        <v>48198940197463.836</v>
      </c>
      <c r="R45" s="240">
        <f>VLOOKUP($A45,'Value Added'!$A$1:$AX$44,COLUMN('Value Added'!W$1),0)*VLOOKUP($A45,'Energy Efficiency'!$A$22:$AS$52,COLUMN('Energy Efficiency'!R$1),0)</f>
        <v>49202475076407.352</v>
      </c>
      <c r="S45" s="240">
        <f>VLOOKUP($A45,'Value Added'!$A$1:$AX$44,COLUMN('Value Added'!X$1),0)*VLOOKUP($A45,'Energy Efficiency'!$A$22:$AS$52,COLUMN('Energy Efficiency'!S$1),0)</f>
        <v>50270049331255.195</v>
      </c>
      <c r="T45" s="240">
        <f>VLOOKUP($A45,'Value Added'!$A$1:$AX$44,COLUMN('Value Added'!Y$1),0)*VLOOKUP($A45,'Energy Efficiency'!$A$22:$AS$52,COLUMN('Energy Efficiency'!T$1),0)</f>
        <v>51374659033743.578</v>
      </c>
      <c r="U45" s="240">
        <f>VLOOKUP($A45,'Value Added'!$A$1:$AX$44,COLUMN('Value Added'!Z$1),0)*VLOOKUP($A45,'Energy Efficiency'!$A$22:$AS$52,COLUMN('Energy Efficiency'!U$1),0)</f>
        <v>52653879408155.789</v>
      </c>
      <c r="V45" s="240">
        <f>VLOOKUP($A45,'Value Added'!$A$1:$AX$44,COLUMN('Value Added'!AA$1),0)*VLOOKUP($A45,'Energy Efficiency'!$A$22:$AS$52,COLUMN('Energy Efficiency'!V$1),0)</f>
        <v>53945466007178.93</v>
      </c>
      <c r="W45" s="240">
        <f>VLOOKUP($A45,'Value Added'!$A$1:$AX$44,COLUMN('Value Added'!AB$1),0)*VLOOKUP($A45,'Energy Efficiency'!$A$22:$AS$52,COLUMN('Energy Efficiency'!W$1),0)</f>
        <v>55245558687731.133</v>
      </c>
      <c r="X45" s="240">
        <f>VLOOKUP($A45,'Value Added'!$A$1:$AX$44,COLUMN('Value Added'!AC$1),0)*VLOOKUP($A45,'Energy Efficiency'!$A$22:$AS$52,COLUMN('Energy Efficiency'!X$1),0)</f>
        <v>56549963655935.891</v>
      </c>
      <c r="Y45" s="240">
        <f>VLOOKUP($A45,'Value Added'!$A$1:$AX$44,COLUMN('Value Added'!AD$1),0)*VLOOKUP($A45,'Energy Efficiency'!$A$22:$AS$52,COLUMN('Energy Efficiency'!Y$1),0)</f>
        <v>57854150804072.953</v>
      </c>
      <c r="Z45" s="240">
        <f>VLOOKUP($A45,'Value Added'!$A$1:$AX$44,COLUMN('Value Added'!AE$1),0)*VLOOKUP($A45,'Energy Efficiency'!$A$22:$AS$52,COLUMN('Energy Efficiency'!Z$1),0)</f>
        <v>59153254366854.305</v>
      </c>
      <c r="AA45" s="240">
        <f>VLOOKUP($A45,'Value Added'!$A$1:$AX$44,COLUMN('Value Added'!AF$1),0)*VLOOKUP($A45,'Energy Efficiency'!$A$22:$AS$52,COLUMN('Energy Efficiency'!AA$1),0)</f>
        <v>60442077269546.977</v>
      </c>
      <c r="AB45" s="240">
        <f>VLOOKUP($A45,'Value Added'!$A$1:$AX$44,COLUMN('Value Added'!AG$1),0)*VLOOKUP($A45,'Energy Efficiency'!$A$22:$AS$52,COLUMN('Energy Efficiency'!AB$1),0)</f>
        <v>61715099531965.211</v>
      </c>
      <c r="AC45" s="240">
        <f>VLOOKUP($A45,'Value Added'!$A$1:$AX$44,COLUMN('Value Added'!AH$1),0)*VLOOKUP($A45,'Energy Efficiency'!$A$22:$AS$52,COLUMN('Energy Efficiency'!AC$1),0)</f>
        <v>62966491075614.539</v>
      </c>
      <c r="AD45" s="240">
        <f>VLOOKUP($A45,'Value Added'!$A$1:$AX$44,COLUMN('Value Added'!AI$1),0)*VLOOKUP($A45,'Energy Efficiency'!$A$22:$AS$52,COLUMN('Energy Efficiency'!AD$1),0)</f>
        <v>64190129255439.414</v>
      </c>
      <c r="AE45" s="240">
        <f>VLOOKUP($A45,'Value Added'!$A$1:$AX$44,COLUMN('Value Added'!AJ$1),0)*VLOOKUP($A45,'Energy Efficiency'!$A$22:$AS$52,COLUMN('Energy Efficiency'!AE$1),0)</f>
        <v>65379621401957.031</v>
      </c>
      <c r="AF45" s="240">
        <f>VLOOKUP($A45,'Value Added'!$A$1:$AX$44,COLUMN('Value Added'!AK$1),0)*VLOOKUP($A45,'Energy Efficiency'!$A$22:$AS$52,COLUMN('Energy Efficiency'!AF$1),0)</f>
        <v>66528332613433.797</v>
      </c>
      <c r="AG45" s="240">
        <f>VLOOKUP($A45,'Value Added'!$A$1:$AX$44,COLUMN('Value Added'!AL$1),0)*VLOOKUP($A45,'Energy Efficiency'!$A$22:$AS$52,COLUMN('Energy Efficiency'!AG$1),0)</f>
        <v>67629418980722.555</v>
      </c>
      <c r="AH45" s="240">
        <f>VLOOKUP($A45,'Value Added'!$A$1:$AX$44,COLUMN('Value Added'!AM$1),0)*VLOOKUP($A45,'Energy Efficiency'!$A$22:$AS$52,COLUMN('Energy Efficiency'!AH$1),0)</f>
        <v>68675866359223.602</v>
      </c>
      <c r="AI45" s="240">
        <f>VLOOKUP($A45,'Value Added'!$A$1:$AX$44,COLUMN('Value Added'!AN$1),0)*VLOOKUP($A45,'Energy Efficiency'!$A$22:$AS$52,COLUMN('Energy Efficiency'!AI$1),0)</f>
        <v>69660534723145.563</v>
      </c>
      <c r="AJ45" s="240">
        <f>VLOOKUP($A45,'Value Added'!$A$1:$AX$44,COLUMN('Value Added'!AO$1),0)*VLOOKUP($A45,'Energy Efficiency'!$A$22:$AS$52,COLUMN('Energy Efficiency'!AJ$1),0)</f>
        <v>70576208047197.844</v>
      </c>
      <c r="AK45" s="240">
        <f>VLOOKUP($A45,'Value Added'!$A$1:$AX$44,COLUMN('Value Added'!AP$1),0)*VLOOKUP($A45,'Energy Efficiency'!$A$22:$AS$52,COLUMN('Energy Efficiency'!AK$1),0)</f>
        <v>71415649560658.938</v>
      </c>
      <c r="AL45" s="240">
        <f>VLOOKUP($A45,'Value Added'!$A$1:$AX$44,COLUMN('Value Added'!AQ$1),0)*VLOOKUP($A45,'Energy Efficiency'!$A$22:$AS$52,COLUMN('Energy Efficiency'!AL$1),0)</f>
        <v>72171662109497.75</v>
      </c>
      <c r="AM45" s="240">
        <f>VLOOKUP($A45,'Value Added'!$A$1:$AX$44,COLUMN('Value Added'!AR$1),0)*VLOOKUP($A45,'Energy Efficiency'!$A$22:$AS$52,COLUMN('Energy Efficiency'!AM$1),0)</f>
        <v>72837153245256.75</v>
      </c>
      <c r="AN45" s="240">
        <f>VLOOKUP($A45,'Value Added'!$A$1:$AX$44,COLUMN('Value Added'!AS$1),0)*VLOOKUP($A45,'Energy Efficiency'!$A$22:$AS$52,COLUMN('Energy Efficiency'!AN$1),0)</f>
        <v>73405204536601.641</v>
      </c>
      <c r="AO45" s="240">
        <f>VLOOKUP($A45,'Value Added'!$A$1:$AX$44,COLUMN('Value Added'!AT$1),0)*VLOOKUP($A45,'Energy Efficiency'!$A$22:$AS$52,COLUMN('Energy Efficiency'!AO$1),0)</f>
        <v>73869144472997.609</v>
      </c>
      <c r="AP45" s="240">
        <f>VLOOKUP($A45,'Value Added'!$A$1:$AX$44,COLUMN('Value Added'!AU$1),0)*VLOOKUP($A45,'Energy Efficiency'!$A$22:$AS$52,COLUMN('Energy Efficiency'!AP$1),0)</f>
        <v>74222624202535.781</v>
      </c>
      <c r="AQ45" s="240">
        <f>VLOOKUP($A45,'Value Added'!$A$1:$AX$44,COLUMN('Value Added'!AV$1),0)*VLOOKUP($A45,'Energy Efficiency'!$A$22:$AS$52,COLUMN('Energy Efficiency'!AQ$1),0)</f>
        <v>74459695220514.375</v>
      </c>
      <c r="AR45" s="240">
        <f>VLOOKUP($A45,'Value Added'!$A$1:$AX$44,COLUMN('Value Added'!AW$1),0)*VLOOKUP($A45,'Energy Efficiency'!$A$22:$AS$52,COLUMN('Energy Efficiency'!AR$1),0)</f>
        <v>74574888005301.656</v>
      </c>
      <c r="AS45" s="240">
        <f>VLOOKUP($A45,'Value Added'!$A$1:$AX$44,COLUMN('Value Added'!AX$1),0)*VLOOKUP($A45,'Energy Efficiency'!$A$22:$AS$52,COLUMN('Energy Efficiency'!AS$1),0)</f>
        <v>74180914638224.844</v>
      </c>
    </row>
    <row r="46" spans="1:45" x14ac:dyDescent="0.2">
      <c r="A46" s="74" t="s">
        <v>36</v>
      </c>
      <c r="B46" s="161" t="s">
        <v>378</v>
      </c>
      <c r="C46" s="161" t="s">
        <v>421</v>
      </c>
      <c r="D46" s="247">
        <f>VLOOKUP($A46,'Value Added'!$A$1:$AX$44,COLUMN('Value Added'!I$1),0)*VLOOKUP($A46,'Energy Efficiency'!$A$22:$AS$52,COLUMN('Energy Efficiency'!D$1),0)</f>
        <v>216448024513583.81</v>
      </c>
      <c r="E46" s="240">
        <f>VLOOKUP($A46,'Value Added'!$A$1:$AX$44,COLUMN('Value Added'!J$1),0)*VLOOKUP($A46,'Energy Efficiency'!$A$22:$AS$52,COLUMN('Energy Efficiency'!E$1),0)</f>
        <v>223261269945093.47</v>
      </c>
      <c r="F46" s="240">
        <f>VLOOKUP($A46,'Value Added'!$A$1:$AX$44,COLUMN('Value Added'!K$1),0)*VLOOKUP($A46,'Energy Efficiency'!$A$22:$AS$52,COLUMN('Energy Efficiency'!F$1),0)</f>
        <v>252574096947925.41</v>
      </c>
      <c r="G46" s="240">
        <f>VLOOKUP($A46,'Value Added'!$A$1:$AX$44,COLUMN('Value Added'!L$1),0)*VLOOKUP($A46,'Energy Efficiency'!$A$22:$AS$52,COLUMN('Energy Efficiency'!G$1),0)</f>
        <v>275961500357834.63</v>
      </c>
      <c r="H46" s="240">
        <f>VLOOKUP($A46,'Value Added'!$A$1:$AX$44,COLUMN('Value Added'!M$1),0)*VLOOKUP($A46,'Energy Efficiency'!$A$22:$AS$52,COLUMN('Energy Efficiency'!H$1),0)</f>
        <v>277450653484964.03</v>
      </c>
      <c r="I46" s="240">
        <f>VLOOKUP($A46,'Value Added'!$A$1:$AX$44,COLUMN('Value Added'!N$1),0)*VLOOKUP($A46,'Energy Efficiency'!$A$22:$AS$52,COLUMN('Energy Efficiency'!I$1),0)</f>
        <v>283331724308304.13</v>
      </c>
      <c r="J46" s="240">
        <f>VLOOKUP($A46,'Value Added'!$A$1:$AX$44,COLUMN('Value Added'!O$1),0)*VLOOKUP($A46,'Energy Efficiency'!$A$22:$AS$52,COLUMN('Energy Efficiency'!J$1),0)</f>
        <v>291570222243334.63</v>
      </c>
      <c r="K46" s="240">
        <f>VLOOKUP($A46,'Value Added'!$A$1:$AX$44,COLUMN('Value Added'!P$1),0)*VLOOKUP($A46,'Energy Efficiency'!$A$22:$AS$52,COLUMN('Energy Efficiency'!K$1),0)</f>
        <v>300563864129886.06</v>
      </c>
      <c r="L46" s="240">
        <f>VLOOKUP($A46,'Value Added'!$A$1:$AX$44,COLUMN('Value Added'!Q$1),0)*VLOOKUP($A46,'Energy Efficiency'!$A$22:$AS$52,COLUMN('Energy Efficiency'!L$1),0)</f>
        <v>309558556169719.5</v>
      </c>
      <c r="M46" s="240">
        <f>VLOOKUP($A46,'Value Added'!$A$1:$AX$44,COLUMN('Value Added'!R$1),0)*VLOOKUP($A46,'Energy Efficiency'!$A$22:$AS$52,COLUMN('Energy Efficiency'!M$1),0)</f>
        <v>318321462854619.81</v>
      </c>
      <c r="N46" s="240">
        <f>VLOOKUP($A46,'Value Added'!$A$1:$AX$44,COLUMN('Value Added'!S$1),0)*VLOOKUP($A46,'Energy Efficiency'!$A$22:$AS$52,COLUMN('Energy Efficiency'!N$1),0)</f>
        <v>326595883652987.06</v>
      </c>
      <c r="O46" s="240">
        <f>VLOOKUP($A46,'Value Added'!$A$1:$AX$44,COLUMN('Value Added'!T$1),0)*VLOOKUP($A46,'Energy Efficiency'!$A$22:$AS$52,COLUMN('Energy Efficiency'!O$1),0)</f>
        <v>334104079059376.81</v>
      </c>
      <c r="P46" s="240">
        <f>VLOOKUP($A46,'Value Added'!$A$1:$AX$44,COLUMN('Value Added'!U$1),0)*VLOOKUP($A46,'Energy Efficiency'!$A$22:$AS$52,COLUMN('Energy Efficiency'!P$1),0)</f>
        <v>340777242456627.94</v>
      </c>
      <c r="Q46" s="240">
        <f>VLOOKUP($A46,'Value Added'!$A$1:$AX$44,COLUMN('Value Added'!V$1),0)*VLOOKUP($A46,'Energy Efficiency'!$A$22:$AS$52,COLUMN('Energy Efficiency'!Q$1),0)</f>
        <v>346427231848634.31</v>
      </c>
      <c r="R46" s="240">
        <f>VLOOKUP($A46,'Value Added'!$A$1:$AX$44,COLUMN('Value Added'!W$1),0)*VLOOKUP($A46,'Energy Efficiency'!$A$22:$AS$52,COLUMN('Energy Efficiency'!R$1),0)</f>
        <v>351096087007930.69</v>
      </c>
      <c r="S46" s="240">
        <f>VLOOKUP($A46,'Value Added'!$A$1:$AX$44,COLUMN('Value Added'!X$1),0)*VLOOKUP($A46,'Energy Efficiency'!$A$22:$AS$52,COLUMN('Energy Efficiency'!S$1),0)</f>
        <v>354839839515989.69</v>
      </c>
      <c r="T46" s="240">
        <f>VLOOKUP($A46,'Value Added'!$A$1:$AX$44,COLUMN('Value Added'!Y$1),0)*VLOOKUP($A46,'Energy Efficiency'!$A$22:$AS$52,COLUMN('Energy Efficiency'!T$1),0)</f>
        <v>357726464590277.75</v>
      </c>
      <c r="U46" s="240">
        <f>VLOOKUP($A46,'Value Added'!$A$1:$AX$44,COLUMN('Value Added'!Z$1),0)*VLOOKUP($A46,'Energy Efficiency'!$A$22:$AS$52,COLUMN('Energy Efficiency'!U$1),0)</f>
        <v>360939139182036.75</v>
      </c>
      <c r="V46" s="240">
        <f>VLOOKUP($A46,'Value Added'!$A$1:$AX$44,COLUMN('Value Added'!AA$1),0)*VLOOKUP($A46,'Energy Efficiency'!$A$22:$AS$52,COLUMN('Energy Efficiency'!V$1),0)</f>
        <v>363427188249691.38</v>
      </c>
      <c r="W46" s="240">
        <f>VLOOKUP($A46,'Value Added'!$A$1:$AX$44,COLUMN('Value Added'!AB$1),0)*VLOOKUP($A46,'Energy Efficiency'!$A$22:$AS$52,COLUMN('Energy Efficiency'!W$1),0)</f>
        <v>365227022047036</v>
      </c>
      <c r="X46" s="240">
        <f>VLOOKUP($A46,'Value Added'!$A$1:$AX$44,COLUMN('Value Added'!AC$1),0)*VLOOKUP($A46,'Energy Efficiency'!$A$22:$AS$52,COLUMN('Energy Efficiency'!X$1),0)</f>
        <v>366380175919662.31</v>
      </c>
      <c r="Y46" s="240">
        <f>VLOOKUP($A46,'Value Added'!$A$1:$AX$44,COLUMN('Value Added'!AD$1),0)*VLOOKUP($A46,'Energy Efficiency'!$A$22:$AS$52,COLUMN('Energy Efficiency'!Y$1),0)</f>
        <v>366932459809788.06</v>
      </c>
      <c r="Z46" s="240">
        <f>VLOOKUP($A46,'Value Added'!$A$1:$AX$44,COLUMN('Value Added'!AE$1),0)*VLOOKUP($A46,'Energy Efficiency'!$A$22:$AS$52,COLUMN('Energy Efficiency'!Z$1),0)</f>
        <v>366933127671855.31</v>
      </c>
      <c r="AA46" s="240">
        <f>VLOOKUP($A46,'Value Added'!$A$1:$AX$44,COLUMN('Value Added'!AF$1),0)*VLOOKUP($A46,'Energy Efficiency'!$A$22:$AS$52,COLUMN('Energy Efficiency'!AA$1),0)</f>
        <v>366434083630019.56</v>
      </c>
      <c r="AB46" s="240">
        <f>VLOOKUP($A46,'Value Added'!$A$1:$AX$44,COLUMN('Value Added'!AG$1),0)*VLOOKUP($A46,'Energy Efficiency'!$A$22:$AS$52,COLUMN('Energy Efficiency'!AB$1),0)</f>
        <v>365489138921308.06</v>
      </c>
      <c r="AC46" s="240">
        <f>VLOOKUP($A46,'Value Added'!$A$1:$AX$44,COLUMN('Value Added'!AH$1),0)*VLOOKUP($A46,'Energy Efficiency'!$A$22:$AS$52,COLUMN('Energy Efficiency'!AC$1),0)</f>
        <v>364153330870710.31</v>
      </c>
      <c r="AD46" s="240">
        <f>VLOOKUP($A46,'Value Added'!$A$1:$AX$44,COLUMN('Value Added'!AI$1),0)*VLOOKUP($A46,'Energy Efficiency'!$A$22:$AS$52,COLUMN('Energy Efficiency'!AD$1),0)</f>
        <v>362482312439096.69</v>
      </c>
      <c r="AE46" s="240">
        <f>VLOOKUP($A46,'Value Added'!$A$1:$AX$44,COLUMN('Value Added'!AJ$1),0)*VLOOKUP($A46,'Energy Efficiency'!$A$22:$AS$52,COLUMN('Energy Efficiency'!AE$1),0)</f>
        <v>360531818355099.31</v>
      </c>
      <c r="AF46" s="240">
        <f>VLOOKUP($A46,'Value Added'!$A$1:$AX$44,COLUMN('Value Added'!AK$1),0)*VLOOKUP($A46,'Energy Efficiency'!$A$22:$AS$52,COLUMN('Energy Efficiency'!AF$1),0)</f>
        <v>358357211552536.63</v>
      </c>
      <c r="AG46" s="240">
        <f>VLOOKUP($A46,'Value Added'!$A$1:$AX$44,COLUMN('Value Added'!AL$1),0)*VLOOKUP($A46,'Energy Efficiency'!$A$22:$AS$52,COLUMN('Energy Efficiency'!AG$1),0)</f>
        <v>356013111632094.75</v>
      </c>
      <c r="AH46" s="240">
        <f>VLOOKUP($A46,'Value Added'!$A$1:$AX$44,COLUMN('Value Added'!AM$1),0)*VLOOKUP($A46,'Energy Efficiency'!$A$22:$AS$52,COLUMN('Energy Efficiency'!AH$1),0)</f>
        <v>353553105379569.25</v>
      </c>
      <c r="AI46" s="240">
        <f>VLOOKUP($A46,'Value Added'!$A$1:$AX$44,COLUMN('Value Added'!AN$1),0)*VLOOKUP($A46,'Energy Efficiency'!$A$22:$AS$52,COLUMN('Energy Efficiency'!AI$1),0)</f>
        <v>351029538018299.19</v>
      </c>
      <c r="AJ46" s="240">
        <f>VLOOKUP($A46,'Value Added'!$A$1:$AX$44,COLUMN('Value Added'!AO$1),0)*VLOOKUP($A46,'Energy Efficiency'!$A$22:$AS$52,COLUMN('Energy Efficiency'!AJ$1),0)</f>
        <v>348493382853652.19</v>
      </c>
      <c r="AK46" s="240">
        <f>VLOOKUP($A46,'Value Added'!$A$1:$AX$44,COLUMN('Value Added'!AP$1),0)*VLOOKUP($A46,'Energy Efficiency'!$A$22:$AS$52,COLUMN('Energy Efficiency'!AK$1),0)</f>
        <v>345994186276125.13</v>
      </c>
      <c r="AL46" s="240">
        <f>VLOOKUP($A46,'Value Added'!$A$1:$AX$44,COLUMN('Value Added'!AQ$1),0)*VLOOKUP($A46,'Energy Efficiency'!$A$22:$AS$52,COLUMN('Energy Efficiency'!AL$1),0)</f>
        <v>343580084713674.63</v>
      </c>
      <c r="AM46" s="240">
        <f>VLOOKUP($A46,'Value Added'!$A$1:$AX$44,COLUMN('Value Added'!AR$1),0)*VLOOKUP($A46,'Energy Efficiency'!$A$22:$AS$52,COLUMN('Energy Efficiency'!AM$1),0)</f>
        <v>341297890045716.81</v>
      </c>
      <c r="AN46" s="240">
        <f>VLOOKUP($A46,'Value Added'!$A$1:$AX$44,COLUMN('Value Added'!AS$1),0)*VLOOKUP($A46,'Energy Efficiency'!$A$22:$AS$52,COLUMN('Energy Efficiency'!AN$1),0)</f>
        <v>339193240191665.38</v>
      </c>
      <c r="AO46" s="240">
        <f>VLOOKUP($A46,'Value Added'!$A$1:$AX$44,COLUMN('Value Added'!AT$1),0)*VLOOKUP($A46,'Energy Efficiency'!$A$22:$AS$52,COLUMN('Energy Efficiency'!AO$1),0)</f>
        <v>337310812046971.75</v>
      </c>
      <c r="AP46" s="240">
        <f>VLOOKUP($A46,'Value Added'!$A$1:$AX$44,COLUMN('Value Added'!AU$1),0)*VLOOKUP($A46,'Energy Efficiency'!$A$22:$AS$52,COLUMN('Energy Efficiency'!AP$1),0)</f>
        <v>335694594643184.38</v>
      </c>
      <c r="AQ46" s="240">
        <f>VLOOKUP($A46,'Value Added'!$A$1:$AX$44,COLUMN('Value Added'!AV$1),0)*VLOOKUP($A46,'Energy Efficiency'!$A$22:$AS$52,COLUMN('Energy Efficiency'!AQ$1),0)</f>
        <v>334388221343647.13</v>
      </c>
      <c r="AR46" s="240">
        <f>VLOOKUP($A46,'Value Added'!$A$1:$AX$44,COLUMN('Value Added'!AW$1),0)*VLOOKUP($A46,'Energy Efficiency'!$A$22:$AS$52,COLUMN('Energy Efficiency'!AR$1),0)</f>
        <v>333435361047505.69</v>
      </c>
      <c r="AS46" s="240">
        <f>VLOOKUP($A46,'Value Added'!$A$1:$AX$44,COLUMN('Value Added'!AX$1),0)*VLOOKUP($A46,'Energy Efficiency'!$A$22:$AS$52,COLUMN('Energy Efficiency'!AS$1),0)</f>
        <v>331173091970310.44</v>
      </c>
    </row>
    <row r="47" spans="1:45" x14ac:dyDescent="0.2">
      <c r="A47" s="74" t="s">
        <v>37</v>
      </c>
      <c r="B47" s="161" t="s">
        <v>378</v>
      </c>
      <c r="C47" s="161" t="s">
        <v>421</v>
      </c>
      <c r="D47" s="247">
        <f>VLOOKUP($A47,'Value Added'!$A$1:$AX$44,COLUMN('Value Added'!I$1),0)*VLOOKUP($A47,'Energy Efficiency'!$A$22:$AS$52,COLUMN('Energy Efficiency'!D$1),0)</f>
        <v>144690664625953.22</v>
      </c>
      <c r="E47" s="240">
        <f>VLOOKUP($A47,'Value Added'!$A$1:$AX$44,COLUMN('Value Added'!J$1),0)*VLOOKUP($A47,'Energy Efficiency'!$A$22:$AS$52,COLUMN('Energy Efficiency'!E$1),0)</f>
        <v>143322976799758.97</v>
      </c>
      <c r="F47" s="240">
        <f>VLOOKUP($A47,'Value Added'!$A$1:$AX$44,COLUMN('Value Added'!K$1),0)*VLOOKUP($A47,'Energy Efficiency'!$A$22:$AS$52,COLUMN('Energy Efficiency'!F$1),0)</f>
        <v>193321245212235.78</v>
      </c>
      <c r="G47" s="240">
        <f>VLOOKUP($A47,'Value Added'!$A$1:$AX$44,COLUMN('Value Added'!L$1),0)*VLOOKUP($A47,'Energy Efficiency'!$A$22:$AS$52,COLUMN('Energy Efficiency'!G$1),0)</f>
        <v>239554342909773.56</v>
      </c>
      <c r="H47" s="240">
        <f>VLOOKUP($A47,'Value Added'!$A$1:$AX$44,COLUMN('Value Added'!M$1),0)*VLOOKUP($A47,'Energy Efficiency'!$A$22:$AS$52,COLUMN('Energy Efficiency'!H$1),0)</f>
        <v>247949400877386.25</v>
      </c>
      <c r="I47" s="240">
        <f>VLOOKUP($A47,'Value Added'!$A$1:$AX$44,COLUMN('Value Added'!N$1),0)*VLOOKUP($A47,'Energy Efficiency'!$A$22:$AS$52,COLUMN('Energy Efficiency'!I$1),0)</f>
        <v>271218667153838.28</v>
      </c>
      <c r="J47" s="240">
        <f>VLOOKUP($A47,'Value Added'!$A$1:$AX$44,COLUMN('Value Added'!O$1),0)*VLOOKUP($A47,'Energy Efficiency'!$A$22:$AS$52,COLUMN('Energy Efficiency'!J$1),0)</f>
        <v>302560741546095.19</v>
      </c>
      <c r="K47" s="240">
        <f>VLOOKUP($A47,'Value Added'!$A$1:$AX$44,COLUMN('Value Added'!P$1),0)*VLOOKUP($A47,'Energy Efficiency'!$A$22:$AS$52,COLUMN('Energy Efficiency'!K$1),0)</f>
        <v>334560824993475.63</v>
      </c>
      <c r="L47" s="240">
        <f>VLOOKUP($A47,'Value Added'!$A$1:$AX$44,COLUMN('Value Added'!Q$1),0)*VLOOKUP($A47,'Energy Efficiency'!$A$22:$AS$52,COLUMN('Energy Efficiency'!L$1),0)</f>
        <v>365100773906412.25</v>
      </c>
      <c r="M47" s="240">
        <f>VLOOKUP($A47,'Value Added'!$A$1:$AX$44,COLUMN('Value Added'!R$1),0)*VLOOKUP($A47,'Energy Efficiency'!$A$22:$AS$52,COLUMN('Energy Efficiency'!M$1),0)</f>
        <v>394295891747651.25</v>
      </c>
      <c r="N47" s="240">
        <f>VLOOKUP($A47,'Value Added'!$A$1:$AX$44,COLUMN('Value Added'!S$1),0)*VLOOKUP($A47,'Energy Efficiency'!$A$22:$AS$52,COLUMN('Energy Efficiency'!N$1),0)</f>
        <v>422571551395323.81</v>
      </c>
      <c r="O47" s="240">
        <f>VLOOKUP($A47,'Value Added'!$A$1:$AX$44,COLUMN('Value Added'!T$1),0)*VLOOKUP($A47,'Energy Efficiency'!$A$22:$AS$52,COLUMN('Energy Efficiency'!O$1),0)</f>
        <v>450654215246910.69</v>
      </c>
      <c r="P47" s="240">
        <f>VLOOKUP($A47,'Value Added'!$A$1:$AX$44,COLUMN('Value Added'!U$1),0)*VLOOKUP($A47,'Energy Efficiency'!$A$22:$AS$52,COLUMN('Energy Efficiency'!P$1),0)</f>
        <v>479606307733075.81</v>
      </c>
      <c r="Q47" s="240">
        <f>VLOOKUP($A47,'Value Added'!$A$1:$AX$44,COLUMN('Value Added'!V$1),0)*VLOOKUP($A47,'Energy Efficiency'!$A$22:$AS$52,COLUMN('Energy Efficiency'!Q$1),0)</f>
        <v>509447523861417</v>
      </c>
      <c r="R47" s="240">
        <f>VLOOKUP($A47,'Value Added'!$A$1:$AX$44,COLUMN('Value Added'!W$1),0)*VLOOKUP($A47,'Energy Efficiency'!$A$22:$AS$52,COLUMN('Energy Efficiency'!R$1),0)</f>
        <v>540252238103786.88</v>
      </c>
      <c r="S47" s="240">
        <f>VLOOKUP($A47,'Value Added'!$A$1:$AX$44,COLUMN('Value Added'!X$1),0)*VLOOKUP($A47,'Energy Efficiency'!$A$22:$AS$52,COLUMN('Energy Efficiency'!S$1),0)</f>
        <v>572118078334234.38</v>
      </c>
      <c r="T47" s="240">
        <f>VLOOKUP($A47,'Value Added'!$A$1:$AX$44,COLUMN('Value Added'!Y$1),0)*VLOOKUP($A47,'Energy Efficiency'!$A$22:$AS$52,COLUMN('Energy Efficiency'!T$1),0)</f>
        <v>605168302661150.5</v>
      </c>
      <c r="U47" s="240">
        <f>VLOOKUP($A47,'Value Added'!$A$1:$AX$44,COLUMN('Value Added'!Z$1),0)*VLOOKUP($A47,'Energy Efficiency'!$A$22:$AS$52,COLUMN('Energy Efficiency'!U$1),0)</f>
        <v>641493494309245.88</v>
      </c>
      <c r="V47" s="240">
        <f>VLOOKUP($A47,'Value Added'!$A$1:$AX$44,COLUMN('Value Added'!AA$1),0)*VLOOKUP($A47,'Energy Efficiency'!$A$22:$AS$52,COLUMN('Energy Efficiency'!V$1),0)</f>
        <v>679318567802399.13</v>
      </c>
      <c r="W47" s="240">
        <f>VLOOKUP($A47,'Value Added'!$A$1:$AX$44,COLUMN('Value Added'!AB$1),0)*VLOOKUP($A47,'Energy Efficiency'!$A$22:$AS$52,COLUMN('Energy Efficiency'!W$1),0)</f>
        <v>718567171797120.38</v>
      </c>
      <c r="X47" s="240">
        <f>VLOOKUP($A47,'Value Added'!$A$1:$AX$44,COLUMN('Value Added'!AC$1),0)*VLOOKUP($A47,'Energy Efficiency'!$A$22:$AS$52,COLUMN('Energy Efficiency'!X$1),0)</f>
        <v>759139221386498.5</v>
      </c>
      <c r="Y47" s="240">
        <f>VLOOKUP($A47,'Value Added'!$A$1:$AX$44,COLUMN('Value Added'!AD$1),0)*VLOOKUP($A47,'Energy Efficiency'!$A$22:$AS$52,COLUMN('Energy Efficiency'!Y$1),0)</f>
        <v>800908995445814.38</v>
      </c>
      <c r="Z47" s="240">
        <f>VLOOKUP($A47,'Value Added'!$A$1:$AX$44,COLUMN('Value Added'!AE$1),0)*VLOOKUP($A47,'Energy Efficiency'!$A$22:$AS$52,COLUMN('Energy Efficiency'!Z$1),0)</f>
        <v>843723429515476.5</v>
      </c>
      <c r="AA47" s="240">
        <f>VLOOKUP($A47,'Value Added'!$A$1:$AX$44,COLUMN('Value Added'!AF$1),0)*VLOOKUP($A47,'Energy Efficiency'!$A$22:$AS$52,COLUMN('Energy Efficiency'!AA$1),0)</f>
        <v>887400678125347.75</v>
      </c>
      <c r="AB47" s="240">
        <f>VLOOKUP($A47,'Value Added'!$A$1:$AX$44,COLUMN('Value Added'!AG$1),0)*VLOOKUP($A47,'Energy Efficiency'!$A$22:$AS$52,COLUMN('Energy Efficiency'!AB$1),0)</f>
        <v>931729025994004.25</v>
      </c>
      <c r="AC47" s="240">
        <f>VLOOKUP($A47,'Value Added'!$A$1:$AX$44,COLUMN('Value Added'!AH$1),0)*VLOOKUP($A47,'Energy Efficiency'!$A$22:$AS$52,COLUMN('Energy Efficiency'!AC$1),0)</f>
        <v>976466231367372.25</v>
      </c>
      <c r="AD47" s="240">
        <f>VLOOKUP($A47,'Value Added'!$A$1:$AX$44,COLUMN('Value Added'!AI$1),0)*VLOOKUP($A47,'Energy Efficiency'!$A$22:$AS$52,COLUMN('Energy Efficiency'!AD$1),0)</f>
        <v>1021339386388520.3</v>
      </c>
      <c r="AE47" s="240">
        <f>VLOOKUP($A47,'Value Added'!$A$1:$AX$44,COLUMN('Value Added'!AJ$1),0)*VLOOKUP($A47,'Energy Efficiency'!$A$22:$AS$52,COLUMN('Energy Efficiency'!AE$1),0)</f>
        <v>1066045378302141.8</v>
      </c>
      <c r="AF47" s="240">
        <f>VLOOKUP($A47,'Value Added'!$A$1:$AX$44,COLUMN('Value Added'!AK$1),0)*VLOOKUP($A47,'Energy Efficiency'!$A$22:$AS$52,COLUMN('Energy Efficiency'!AF$1),0)</f>
        <v>1110252031000561.8</v>
      </c>
      <c r="AG47" s="240">
        <f>VLOOKUP($A47,'Value Added'!$A$1:$AX$44,COLUMN('Value Added'!AL$1),0)*VLOOKUP($A47,'Energy Efficiency'!$A$22:$AS$52,COLUMN('Energy Efficiency'!AG$1),0)</f>
        <v>1153599998469198</v>
      </c>
      <c r="AH47" s="240">
        <f>VLOOKUP($A47,'Value Added'!$A$1:$AX$44,COLUMN('Value Added'!AM$1),0)*VLOOKUP($A47,'Energy Efficiency'!$A$22:$AS$52,COLUMN('Energy Efficiency'!AH$1),0)</f>
        <v>1195705469728979</v>
      </c>
      <c r="AI47" s="240">
        <f>VLOOKUP($A47,'Value Added'!$A$1:$AX$44,COLUMN('Value Added'!AN$1),0)*VLOOKUP($A47,'Energy Efficiency'!$A$22:$AS$52,COLUMN('Energy Efficiency'!AI$1),0)</f>
        <v>1236163728663625.5</v>
      </c>
      <c r="AJ47" s="240">
        <f>VLOOKUP($A47,'Value Added'!$A$1:$AX$44,COLUMN('Value Added'!AO$1),0)*VLOOKUP($A47,'Energy Efficiency'!$A$22:$AS$52,COLUMN('Energy Efficiency'!AJ$1),0)</f>
        <v>1274553591583948.5</v>
      </c>
      <c r="AK47" s="240">
        <f>VLOOKUP($A47,'Value Added'!$A$1:$AX$44,COLUMN('Value Added'!AP$1),0)*VLOOKUP($A47,'Energy Efficiency'!$A$22:$AS$52,COLUMN('Energy Efficiency'!AK$1),0)</f>
        <v>1310442720640822.3</v>
      </c>
      <c r="AL47" s="240">
        <f>VLOOKUP($A47,'Value Added'!$A$1:$AX$44,COLUMN('Value Added'!AQ$1),0)*VLOOKUP($A47,'Energy Efficiency'!$A$22:$AS$52,COLUMN('Energy Efficiency'!AL$1),0)</f>
        <v>1343393782605492.5</v>
      </c>
      <c r="AM47" s="240">
        <f>VLOOKUP($A47,'Value Added'!$A$1:$AX$44,COLUMN('Value Added'!AR$1),0)*VLOOKUP($A47,'Energy Efficiency'!$A$22:$AS$52,COLUMN('Energy Efficiency'!AM$1),0)</f>
        <v>1372971390700522</v>
      </c>
      <c r="AN47" s="240">
        <f>VLOOKUP($A47,'Value Added'!$A$1:$AX$44,COLUMN('Value Added'!AS$1),0)*VLOOKUP($A47,'Energy Efficiency'!$A$22:$AS$52,COLUMN('Energy Efficiency'!AN$1),0)</f>
        <v>1398749732969063.3</v>
      </c>
      <c r="AO47" s="240">
        <f>VLOOKUP($A47,'Value Added'!$A$1:$AX$44,COLUMN('Value Added'!AT$1),0)*VLOOKUP($A47,'Energy Efficiency'!$A$22:$AS$52,COLUMN('Energy Efficiency'!AO$1),0)</f>
        <v>1420320755269736.5</v>
      </c>
      <c r="AP47" s="240">
        <f>VLOOKUP($A47,'Value Added'!$A$1:$AX$44,COLUMN('Value Added'!AU$1),0)*VLOOKUP($A47,'Energy Efficiency'!$A$22:$AS$52,COLUMN('Energy Efficiency'!AP$1),0)</f>
        <v>1437302731791601.3</v>
      </c>
      <c r="AQ47" s="240">
        <f>VLOOKUP($A47,'Value Added'!$A$1:$AX$44,COLUMN('Value Added'!AV$1),0)*VLOOKUP($A47,'Energy Efficiency'!$A$22:$AS$52,COLUMN('Energy Efficiency'!AQ$1),0)</f>
        <v>1449349022631316.5</v>
      </c>
      <c r="AR47" s="240">
        <f>VLOOKUP($A47,'Value Added'!$A$1:$AX$44,COLUMN('Value Added'!AW$1),0)*VLOOKUP($A47,'Energy Efficiency'!$A$22:$AS$52,COLUMN('Energy Efficiency'!AR$1),0)</f>
        <v>1456156788259357.3</v>
      </c>
      <c r="AS47" s="240">
        <f>VLOOKUP($A47,'Value Added'!$A$1:$AX$44,COLUMN('Value Added'!AX$1),0)*VLOOKUP($A47,'Energy Efficiency'!$A$22:$AS$52,COLUMN('Energy Efficiency'!AS$1),0)</f>
        <v>1450001173652589.3</v>
      </c>
    </row>
    <row r="48" spans="1:45" x14ac:dyDescent="0.2">
      <c r="A48" s="74" t="s">
        <v>38</v>
      </c>
      <c r="B48" s="161" t="s">
        <v>378</v>
      </c>
      <c r="C48" s="161" t="s">
        <v>421</v>
      </c>
      <c r="D48" s="247">
        <f>VLOOKUP($A48,'Value Added'!$A$1:$AX$44,COLUMN('Value Added'!I$1),0)*VLOOKUP($A48,'Energy Efficiency'!$A$22:$AS$52,COLUMN('Energy Efficiency'!D$1),0)</f>
        <v>10106523744690.861</v>
      </c>
      <c r="E48" s="240">
        <f>VLOOKUP($A48,'Value Added'!$A$1:$AX$44,COLUMN('Value Added'!J$1),0)*VLOOKUP($A48,'Energy Efficiency'!$A$22:$AS$52,COLUMN('Energy Efficiency'!E$1),0)</f>
        <v>9717130019230.7363</v>
      </c>
      <c r="F48" s="240">
        <f>VLOOKUP($A48,'Value Added'!$A$1:$AX$44,COLUMN('Value Added'!K$1),0)*VLOOKUP($A48,'Energy Efficiency'!$A$22:$AS$52,COLUMN('Energy Efficiency'!F$1),0)</f>
        <v>10620458181313.758</v>
      </c>
      <c r="G48" s="240">
        <f>VLOOKUP($A48,'Value Added'!$A$1:$AX$44,COLUMN('Value Added'!L$1),0)*VLOOKUP($A48,'Energy Efficiency'!$A$22:$AS$52,COLUMN('Energy Efficiency'!G$1),0)</f>
        <v>12043982193701.438</v>
      </c>
      <c r="H48" s="240">
        <f>VLOOKUP($A48,'Value Added'!$A$1:$AX$44,COLUMN('Value Added'!M$1),0)*VLOOKUP($A48,'Energy Efficiency'!$A$22:$AS$52,COLUMN('Energy Efficiency'!H$1),0)</f>
        <v>12290105614973.51</v>
      </c>
      <c r="I48" s="240">
        <f>VLOOKUP($A48,'Value Added'!$A$1:$AX$44,COLUMN('Value Added'!N$1),0)*VLOOKUP($A48,'Energy Efficiency'!$A$22:$AS$52,COLUMN('Energy Efficiency'!I$1),0)</f>
        <v>12999052281284.066</v>
      </c>
      <c r="J48" s="240">
        <f>VLOOKUP($A48,'Value Added'!$A$1:$AX$44,COLUMN('Value Added'!O$1),0)*VLOOKUP($A48,'Energy Efficiency'!$A$22:$AS$52,COLUMN('Energy Efficiency'!J$1),0)</f>
        <v>13939828394834.896</v>
      </c>
      <c r="K48" s="240">
        <f>VLOOKUP($A48,'Value Added'!$A$1:$AX$44,COLUMN('Value Added'!P$1),0)*VLOOKUP($A48,'Energy Efficiency'!$A$22:$AS$52,COLUMN('Energy Efficiency'!K$1),0)</f>
        <v>14893764955332.127</v>
      </c>
      <c r="L48" s="240">
        <f>VLOOKUP($A48,'Value Added'!$A$1:$AX$44,COLUMN('Value Added'!Q$1),0)*VLOOKUP($A48,'Energy Efficiency'!$A$22:$AS$52,COLUMN('Energy Efficiency'!L$1),0)</f>
        <v>15799062065771.432</v>
      </c>
      <c r="M48" s="240">
        <f>VLOOKUP($A48,'Value Added'!$A$1:$AX$44,COLUMN('Value Added'!R$1),0)*VLOOKUP($A48,'Energy Efficiency'!$A$22:$AS$52,COLUMN('Energy Efficiency'!M$1),0)</f>
        <v>16657346745375.457</v>
      </c>
      <c r="N48" s="240">
        <f>VLOOKUP($A48,'Value Added'!$A$1:$AX$44,COLUMN('Value Added'!S$1),0)*VLOOKUP($A48,'Energy Efficiency'!$A$22:$AS$52,COLUMN('Energy Efficiency'!N$1),0)</f>
        <v>17474148757363.863</v>
      </c>
      <c r="O48" s="240">
        <f>VLOOKUP($A48,'Value Added'!$A$1:$AX$44,COLUMN('Value Added'!T$1),0)*VLOOKUP($A48,'Energy Efficiency'!$A$22:$AS$52,COLUMN('Energy Efficiency'!O$1),0)</f>
        <v>18258701158138.57</v>
      </c>
      <c r="P48" s="240">
        <f>VLOOKUP($A48,'Value Added'!$A$1:$AX$44,COLUMN('Value Added'!U$1),0)*VLOOKUP($A48,'Energy Efficiency'!$A$22:$AS$52,COLUMN('Energy Efficiency'!P$1),0)</f>
        <v>19030666365594.223</v>
      </c>
      <c r="Q48" s="240">
        <f>VLOOKUP($A48,'Value Added'!$A$1:$AX$44,COLUMN('Value Added'!V$1),0)*VLOOKUP($A48,'Energy Efficiency'!$A$22:$AS$52,COLUMN('Energy Efficiency'!Q$1),0)</f>
        <v>19783615662841.887</v>
      </c>
      <c r="R48" s="240">
        <f>VLOOKUP($A48,'Value Added'!$A$1:$AX$44,COLUMN('Value Added'!W$1),0)*VLOOKUP($A48,'Energy Efficiency'!$A$22:$AS$52,COLUMN('Energy Efficiency'!R$1),0)</f>
        <v>20518187267913.707</v>
      </c>
      <c r="S48" s="240">
        <f>VLOOKUP($A48,'Value Added'!$A$1:$AX$44,COLUMN('Value Added'!X$1),0)*VLOOKUP($A48,'Energy Efficiency'!$A$22:$AS$52,COLUMN('Energy Efficiency'!S$1),0)</f>
        <v>21235772286451.906</v>
      </c>
      <c r="T48" s="240">
        <f>VLOOKUP($A48,'Value Added'!$A$1:$AX$44,COLUMN('Value Added'!Y$1),0)*VLOOKUP($A48,'Energy Efficiency'!$A$22:$AS$52,COLUMN('Energy Efficiency'!T$1),0)</f>
        <v>21938502132958.359</v>
      </c>
      <c r="U48" s="240">
        <f>VLOOKUP($A48,'Value Added'!$A$1:$AX$44,COLUMN('Value Added'!Z$1),0)*VLOOKUP($A48,'Energy Efficiency'!$A$22:$AS$52,COLUMN('Energy Efficiency'!U$1),0)</f>
        <v>22698291257772.02</v>
      </c>
      <c r="V48" s="240">
        <f>VLOOKUP($A48,'Value Added'!$A$1:$AX$44,COLUMN('Value Added'!AA$1),0)*VLOOKUP($A48,'Energy Efficiency'!$A$22:$AS$52,COLUMN('Energy Efficiency'!V$1),0)</f>
        <v>23448432980277.039</v>
      </c>
      <c r="W48" s="240">
        <f>VLOOKUP($A48,'Value Added'!$A$1:$AX$44,COLUMN('Value Added'!AB$1),0)*VLOOKUP($A48,'Energy Efficiency'!$A$22:$AS$52,COLUMN('Energy Efficiency'!W$1),0)</f>
        <v>24186480953578.305</v>
      </c>
      <c r="X48" s="240">
        <f>VLOOKUP($A48,'Value Added'!$A$1:$AX$44,COLUMN('Value Added'!AC$1),0)*VLOOKUP($A48,'Energy Efficiency'!$A$22:$AS$52,COLUMN('Energy Efficiency'!X$1),0)</f>
        <v>24909985510347.559</v>
      </c>
      <c r="Y48" s="240">
        <f>VLOOKUP($A48,'Value Added'!$A$1:$AX$44,COLUMN('Value Added'!AD$1),0)*VLOOKUP($A48,'Energy Efficiency'!$A$22:$AS$52,COLUMN('Energy Efficiency'!Y$1),0)</f>
        <v>25616507967905.605</v>
      </c>
      <c r="Z48" s="240">
        <f>VLOOKUP($A48,'Value Added'!$A$1:$AX$44,COLUMN('Value Added'!AE$1),0)*VLOOKUP($A48,'Energy Efficiency'!$A$22:$AS$52,COLUMN('Energy Efficiency'!Z$1),0)</f>
        <v>26303635075165.223</v>
      </c>
      <c r="AA48" s="240">
        <f>VLOOKUP($A48,'Value Added'!$A$1:$AX$44,COLUMN('Value Added'!AF$1),0)*VLOOKUP($A48,'Energy Efficiency'!$A$22:$AS$52,COLUMN('Energy Efficiency'!AA$1),0)</f>
        <v>26968993475344.855</v>
      </c>
      <c r="AB48" s="240">
        <f>VLOOKUP($A48,'Value Added'!$A$1:$AX$44,COLUMN('Value Added'!AG$1),0)*VLOOKUP($A48,'Energy Efficiency'!$A$22:$AS$52,COLUMN('Energy Efficiency'!AB$1),0)</f>
        <v>27610264057159.707</v>
      </c>
      <c r="AC48" s="240">
        <f>VLOOKUP($A48,'Value Added'!$A$1:$AX$44,COLUMN('Value Added'!AH$1),0)*VLOOKUP($A48,'Energy Efficiency'!$A$22:$AS$52,COLUMN('Energy Efficiency'!AC$1),0)</f>
        <v>28225196067496.07</v>
      </c>
      <c r="AD48" s="240">
        <f>VLOOKUP($A48,'Value Added'!$A$1:$AX$44,COLUMN('Value Added'!AI$1),0)*VLOOKUP($A48,'Energy Efficiency'!$A$22:$AS$52,COLUMN('Energy Efficiency'!AD$1),0)</f>
        <v>28811620860372.004</v>
      </c>
      <c r="AE48" s="240">
        <f>VLOOKUP($A48,'Value Added'!$A$1:$AX$44,COLUMN('Value Added'!AJ$1),0)*VLOOKUP($A48,'Energy Efficiency'!$A$22:$AS$52,COLUMN('Energy Efficiency'!AE$1),0)</f>
        <v>29367465160263.773</v>
      </c>
      <c r="AF48" s="240">
        <f>VLOOKUP($A48,'Value Added'!$A$1:$AX$44,COLUMN('Value Added'!AK$1),0)*VLOOKUP($A48,'Energy Efficiency'!$A$22:$AS$52,COLUMN('Energy Efficiency'!AF$1),0)</f>
        <v>29890763722579.492</v>
      </c>
      <c r="AG48" s="240">
        <f>VLOOKUP($A48,'Value Added'!$A$1:$AX$44,COLUMN('Value Added'!AL$1),0)*VLOOKUP($A48,'Energy Efficiency'!$A$22:$AS$52,COLUMN('Energy Efficiency'!AG$1),0)</f>
        <v>30379671280127.246</v>
      </c>
      <c r="AH48" s="240">
        <f>VLOOKUP($A48,'Value Added'!$A$1:$AX$44,COLUMN('Value Added'!AM$1),0)*VLOOKUP($A48,'Energy Efficiency'!$A$22:$AS$52,COLUMN('Energy Efficiency'!AH$1),0)</f>
        <v>30832473671766.039</v>
      </c>
      <c r="AI48" s="240">
        <f>VLOOKUP($A48,'Value Added'!$A$1:$AX$44,COLUMN('Value Added'!AN$1),0)*VLOOKUP($A48,'Energy Efficiency'!$A$22:$AS$52,COLUMN('Energy Efficiency'!AI$1),0)</f>
        <v>31247598057937.754</v>
      </c>
      <c r="AJ48" s="240">
        <f>VLOOKUP($A48,'Value Added'!$A$1:$AX$44,COLUMN('Value Added'!AO$1),0)*VLOOKUP($A48,'Energy Efficiency'!$A$22:$AS$52,COLUMN('Energy Efficiency'!AJ$1),0)</f>
        <v>31623622137339.523</v>
      </c>
      <c r="AK48" s="240">
        <f>VLOOKUP($A48,'Value Added'!$A$1:$AX$44,COLUMN('Value Added'!AP$1),0)*VLOOKUP($A48,'Energy Efficiency'!$A$22:$AS$52,COLUMN('Energy Efficiency'!AK$1),0)</f>
        <v>31959282289470.813</v>
      </c>
      <c r="AL48" s="240">
        <f>VLOOKUP($A48,'Value Added'!$A$1:$AX$44,COLUMN('Value Added'!AQ$1),0)*VLOOKUP($A48,'Energy Efficiency'!$A$22:$AS$52,COLUMN('Energy Efficiency'!AL$1),0)</f>
        <v>32253480579032.691</v>
      </c>
      <c r="AM48" s="240">
        <f>VLOOKUP($A48,'Value Added'!$A$1:$AX$44,COLUMN('Value Added'!AR$1),0)*VLOOKUP($A48,'Energy Efficiency'!$A$22:$AS$52,COLUMN('Energy Efficiency'!AM$1),0)</f>
        <v>32505290570015.633</v>
      </c>
      <c r="AN48" s="240">
        <f>VLOOKUP($A48,'Value Added'!$A$1:$AX$44,COLUMN('Value Added'!AS$1),0)*VLOOKUP($A48,'Energy Efficiency'!$A$22:$AS$52,COLUMN('Energy Efficiency'!AN$1),0)</f>
        <v>32713961909618.953</v>
      </c>
      <c r="AO48" s="240">
        <f>VLOOKUP($A48,'Value Added'!$A$1:$AX$44,COLUMN('Value Added'!AT$1),0)*VLOOKUP($A48,'Energy Efficiency'!$A$22:$AS$52,COLUMN('Energy Efficiency'!AO$1),0)</f>
        <v>32878923654743.375</v>
      </c>
      <c r="AP48" s="240">
        <f>VLOOKUP($A48,'Value Added'!$A$1:$AX$44,COLUMN('Value Added'!AU$1),0)*VLOOKUP($A48,'Energy Efficiency'!$A$22:$AS$52,COLUMN('Energy Efficiency'!AP$1),0)</f>
        <v>32999786326513.426</v>
      </c>
      <c r="AQ48" s="240">
        <f>VLOOKUP($A48,'Value Added'!$A$1:$AX$44,COLUMN('Value Added'!AV$1),0)*VLOOKUP($A48,'Energy Efficiency'!$A$22:$AS$52,COLUMN('Energy Efficiency'!AQ$1),0)</f>
        <v>33076342690959.266</v>
      </c>
      <c r="AR48" s="240">
        <f>VLOOKUP($A48,'Value Added'!$A$1:$AX$44,COLUMN('Value Added'!AW$1),0)*VLOOKUP($A48,'Energy Efficiency'!$A$22:$AS$52,COLUMN('Energy Efficiency'!AR$1),0)</f>
        <v>33108567276456.535</v>
      </c>
      <c r="AS48" s="240">
        <f>VLOOKUP($A48,'Value Added'!$A$1:$AX$44,COLUMN('Value Added'!AX$1),0)*VLOOKUP($A48,'Energy Efficiency'!$A$22:$AS$52,COLUMN('Energy Efficiency'!AS$1),0)</f>
        <v>32926888421656.793</v>
      </c>
    </row>
    <row r="49" spans="1:45" x14ac:dyDescent="0.2">
      <c r="A49" s="74" t="s">
        <v>39</v>
      </c>
      <c r="B49" s="161" t="s">
        <v>378</v>
      </c>
      <c r="C49" s="161" t="s">
        <v>421</v>
      </c>
      <c r="D49" s="247">
        <f>VLOOKUP($A49,'Value Added'!$A$1:$AX$44,COLUMN('Value Added'!I$1),0)*VLOOKUP($A49,'Energy Efficiency'!$A$22:$AS$52,COLUMN('Energy Efficiency'!D$1),0)</f>
        <v>2259529214784222.5</v>
      </c>
      <c r="E49" s="240">
        <f>VLOOKUP($A49,'Value Added'!$A$1:$AX$44,COLUMN('Value Added'!J$1),0)*VLOOKUP($A49,'Energy Efficiency'!$A$22:$AS$52,COLUMN('Energy Efficiency'!E$1),0)</f>
        <v>2232246572053981.8</v>
      </c>
      <c r="F49" s="240">
        <f>VLOOKUP($A49,'Value Added'!$A$1:$AX$44,COLUMN('Value Added'!K$1),0)*VLOOKUP($A49,'Energy Efficiency'!$A$22:$AS$52,COLUMN('Energy Efficiency'!F$1),0)</f>
        <v>2564640466980055.5</v>
      </c>
      <c r="G49" s="240">
        <f>VLOOKUP($A49,'Value Added'!$A$1:$AX$44,COLUMN('Value Added'!L$1),0)*VLOOKUP($A49,'Energy Efficiency'!$A$22:$AS$52,COLUMN('Energy Efficiency'!G$1),0)</f>
        <v>2724351883262244</v>
      </c>
      <c r="H49" s="240">
        <f>VLOOKUP($A49,'Value Added'!$A$1:$AX$44,COLUMN('Value Added'!M$1),0)*VLOOKUP($A49,'Energy Efficiency'!$A$22:$AS$52,COLUMN('Energy Efficiency'!H$1),0)</f>
        <v>2795633739715916.5</v>
      </c>
      <c r="I49" s="240">
        <f>VLOOKUP($A49,'Value Added'!$A$1:$AX$44,COLUMN('Value Added'!N$1),0)*VLOOKUP($A49,'Energy Efficiency'!$A$22:$AS$52,COLUMN('Energy Efficiency'!I$1),0)</f>
        <v>2988711380410014.5</v>
      </c>
      <c r="J49" s="240">
        <f>VLOOKUP($A49,'Value Added'!$A$1:$AX$44,COLUMN('Value Added'!O$1),0)*VLOOKUP($A49,'Energy Efficiency'!$A$22:$AS$52,COLUMN('Energy Efficiency'!J$1),0)</f>
        <v>3226434294645077</v>
      </c>
      <c r="K49" s="240">
        <f>VLOOKUP($A49,'Value Added'!$A$1:$AX$44,COLUMN('Value Added'!P$1),0)*VLOOKUP($A49,'Energy Efficiency'!$A$22:$AS$52,COLUMN('Energy Efficiency'!K$1),0)</f>
        <v>3432638707706053.5</v>
      </c>
      <c r="L49" s="240">
        <f>VLOOKUP($A49,'Value Added'!$A$1:$AX$44,COLUMN('Value Added'!Q$1),0)*VLOOKUP($A49,'Energy Efficiency'!$A$22:$AS$52,COLUMN('Energy Efficiency'!L$1),0)</f>
        <v>3594666285780504</v>
      </c>
      <c r="M49" s="240">
        <f>VLOOKUP($A49,'Value Added'!$A$1:$AX$44,COLUMN('Value Added'!R$1),0)*VLOOKUP($A49,'Energy Efficiency'!$A$22:$AS$52,COLUMN('Energy Efficiency'!M$1),0)</f>
        <v>3726085523098332</v>
      </c>
      <c r="N49" s="240">
        <f>VLOOKUP($A49,'Value Added'!$A$1:$AX$44,COLUMN('Value Added'!S$1),0)*VLOOKUP($A49,'Energy Efficiency'!$A$22:$AS$52,COLUMN('Energy Efficiency'!N$1),0)</f>
        <v>3844584052203343</v>
      </c>
      <c r="O49" s="240">
        <f>VLOOKUP($A49,'Value Added'!$A$1:$AX$44,COLUMN('Value Added'!T$1),0)*VLOOKUP($A49,'Energy Efficiency'!$A$22:$AS$52,COLUMN('Energy Efficiency'!O$1),0)</f>
        <v>3970879834381414</v>
      </c>
      <c r="P49" s="240">
        <f>VLOOKUP($A49,'Value Added'!$A$1:$AX$44,COLUMN('Value Added'!U$1),0)*VLOOKUP($A49,'Energy Efficiency'!$A$22:$AS$52,COLUMN('Energy Efficiency'!P$1),0)</f>
        <v>4125499529943783</v>
      </c>
      <c r="Q49" s="240">
        <f>VLOOKUP($A49,'Value Added'!$A$1:$AX$44,COLUMN('Value Added'!V$1),0)*VLOOKUP($A49,'Energy Efficiency'!$A$22:$AS$52,COLUMN('Energy Efficiency'!Q$1),0)</f>
        <v>4306441263227024.5</v>
      </c>
      <c r="R49" s="240">
        <f>VLOOKUP($A49,'Value Added'!$A$1:$AX$44,COLUMN('Value Added'!W$1),0)*VLOOKUP($A49,'Energy Efficiency'!$A$22:$AS$52,COLUMN('Energy Efficiency'!R$1),0)</f>
        <v>4507997483094816</v>
      </c>
      <c r="S49" s="240">
        <f>VLOOKUP($A49,'Value Added'!$A$1:$AX$44,COLUMN('Value Added'!X$1),0)*VLOOKUP($A49,'Energy Efficiency'!$A$22:$AS$52,COLUMN('Energy Efficiency'!S$1),0)</f>
        <v>4723271533957421</v>
      </c>
      <c r="T49" s="240">
        <f>VLOOKUP($A49,'Value Added'!$A$1:$AX$44,COLUMN('Value Added'!Y$1),0)*VLOOKUP($A49,'Energy Efficiency'!$A$22:$AS$52,COLUMN('Energy Efficiency'!T$1),0)</f>
        <v>4943872174993263</v>
      </c>
      <c r="U49" s="240">
        <f>VLOOKUP($A49,'Value Added'!$A$1:$AX$44,COLUMN('Value Added'!Z$1),0)*VLOOKUP($A49,'Energy Efficiency'!$A$22:$AS$52,COLUMN('Energy Efficiency'!U$1),0)</f>
        <v>5177415223178119</v>
      </c>
      <c r="V49" s="240">
        <f>VLOOKUP($A49,'Value Added'!$A$1:$AX$44,COLUMN('Value Added'!AA$1),0)*VLOOKUP($A49,'Energy Efficiency'!$A$22:$AS$52,COLUMN('Energy Efficiency'!V$1),0)</f>
        <v>5406728965944410</v>
      </c>
      <c r="W49" s="240">
        <f>VLOOKUP($A49,'Value Added'!$A$1:$AX$44,COLUMN('Value Added'!AB$1),0)*VLOOKUP($A49,'Energy Efficiency'!$A$22:$AS$52,COLUMN('Energy Efficiency'!W$1),0)</f>
        <v>5630734503498111</v>
      </c>
      <c r="X49" s="240">
        <f>VLOOKUP($A49,'Value Added'!$A$1:$AX$44,COLUMN('Value Added'!AC$1),0)*VLOOKUP($A49,'Energy Efficiency'!$A$22:$AS$52,COLUMN('Energy Efficiency'!X$1),0)</f>
        <v>5848403883212460</v>
      </c>
      <c r="Y49" s="240">
        <f>VLOOKUP($A49,'Value Added'!$A$1:$AX$44,COLUMN('Value Added'!AD$1),0)*VLOOKUP($A49,'Energy Efficiency'!$A$22:$AS$52,COLUMN('Energy Efficiency'!Y$1),0)</f>
        <v>6058770841993519</v>
      </c>
      <c r="Z49" s="240">
        <f>VLOOKUP($A49,'Value Added'!$A$1:$AX$44,COLUMN('Value Added'!AE$1),0)*VLOOKUP($A49,'Energy Efficiency'!$A$22:$AS$52,COLUMN('Energy Efficiency'!Z$1),0)</f>
        <v>6260940372270223</v>
      </c>
      <c r="AA49" s="240">
        <f>VLOOKUP($A49,'Value Added'!$A$1:$AX$44,COLUMN('Value Added'!AF$1),0)*VLOOKUP($A49,'Energy Efficiency'!$A$22:$AS$52,COLUMN('Energy Efficiency'!AA$1),0)</f>
        <v>6454096989467184</v>
      </c>
      <c r="AB49" s="240">
        <f>VLOOKUP($A49,'Value Added'!$A$1:$AX$44,COLUMN('Value Added'!AG$1),0)*VLOOKUP($A49,'Energy Efficiency'!$A$22:$AS$52,COLUMN('Energy Efficiency'!AB$1),0)</f>
        <v>6637511612592880</v>
      </c>
      <c r="AC49" s="240">
        <f>VLOOKUP($A49,'Value Added'!$A$1:$AX$44,COLUMN('Value Added'!AH$1),0)*VLOOKUP($A49,'Energy Efficiency'!$A$22:$AS$52,COLUMN('Energy Efficiency'!AC$1),0)</f>
        <v>6810547003512338</v>
      </c>
      <c r="AD49" s="240">
        <f>VLOOKUP($A49,'Value Added'!$A$1:$AX$44,COLUMN('Value Added'!AI$1),0)*VLOOKUP($A49,'Energy Efficiency'!$A$22:$AS$52,COLUMN('Energy Efficiency'!AD$1),0)</f>
        <v>6972661743601474</v>
      </c>
      <c r="AE49" s="240">
        <f>VLOOKUP($A49,'Value Added'!$A$1:$AX$44,COLUMN('Value Added'!AJ$1),0)*VLOOKUP($A49,'Energy Efficiency'!$A$22:$AS$52,COLUMN('Energy Efficiency'!AE$1),0)</f>
        <v>7123412757931983</v>
      </c>
      <c r="AF49" s="240">
        <f>VLOOKUP($A49,'Value Added'!$A$1:$AX$44,COLUMN('Value Added'!AK$1),0)*VLOOKUP($A49,'Energy Efficiency'!$A$22:$AS$52,COLUMN('Energy Efficiency'!AF$1),0)</f>
        <v>7262456426168146</v>
      </c>
      <c r="AG49" s="240">
        <f>VLOOKUP($A49,'Value Added'!$A$1:$AX$44,COLUMN('Value Added'!AL$1),0)*VLOOKUP($A49,'Energy Efficiency'!$A$22:$AS$52,COLUMN('Energy Efficiency'!AG$1),0)</f>
        <v>7389548345367926</v>
      </c>
      <c r="AH49" s="240">
        <f>VLOOKUP($A49,'Value Added'!$A$1:$AX$44,COLUMN('Value Added'!AM$1),0)*VLOOKUP($A49,'Energy Efficiency'!$A$22:$AS$52,COLUMN('Energy Efficiency'!AH$1),0)</f>
        <v>7504541832414205</v>
      </c>
      <c r="AI49" s="240">
        <f>VLOOKUP($A49,'Value Added'!$A$1:$AX$44,COLUMN('Value Added'!AN$1),0)*VLOOKUP($A49,'Energy Efficiency'!$A$22:$AS$52,COLUMN('Energy Efficiency'!AI$1),0)</f>
        <v>7607385272552012</v>
      </c>
      <c r="AJ49" s="240">
        <f>VLOOKUP($A49,'Value Added'!$A$1:$AX$44,COLUMN('Value Added'!AO$1),0)*VLOOKUP($A49,'Energy Efficiency'!$A$22:$AS$52,COLUMN('Energy Efficiency'!AJ$1),0)</f>
        <v>7698118435310559</v>
      </c>
      <c r="AK49" s="240">
        <f>VLOOKUP($A49,'Value Added'!$A$1:$AX$44,COLUMN('Value Added'!AP$1),0)*VLOOKUP($A49,'Energy Efficiency'!$A$22:$AS$52,COLUMN('Energy Efficiency'!AK$1),0)</f>
        <v>7776867889919057</v>
      </c>
      <c r="AL49" s="240">
        <f>VLOOKUP($A49,'Value Added'!$A$1:$AX$44,COLUMN('Value Added'!AQ$1),0)*VLOOKUP($A49,'Energy Efficiency'!$A$22:$AS$52,COLUMN('Energy Efficiency'!AL$1),0)</f>
        <v>7843841659274086</v>
      </c>
      <c r="AM49" s="240">
        <f>VLOOKUP($A49,'Value Added'!$A$1:$AX$44,COLUMN('Value Added'!AR$1),0)*VLOOKUP($A49,'Energy Efficiency'!$A$22:$AS$52,COLUMN('Energy Efficiency'!AM$1),0)</f>
        <v>7899323254784121</v>
      </c>
      <c r="AN49" s="240">
        <f>VLOOKUP($A49,'Value Added'!$A$1:$AX$44,COLUMN('Value Added'!AS$1),0)*VLOOKUP($A49,'Energy Efficiency'!$A$22:$AS$52,COLUMN('Energy Efficiency'!AN$1),0)</f>
        <v>7943665234288297</v>
      </c>
      <c r="AO49" s="240">
        <f>VLOOKUP($A49,'Value Added'!$A$1:$AX$44,COLUMN('Value Added'!AT$1),0)*VLOOKUP($A49,'Energy Efficiency'!$A$22:$AS$52,COLUMN('Energy Efficiency'!AO$1),0)</f>
        <v>7977282422074044</v>
      </c>
      <c r="AP49" s="240">
        <f>VLOOKUP($A49,'Value Added'!$A$1:$AX$44,COLUMN('Value Added'!AU$1),0)*VLOOKUP($A49,'Energy Efficiency'!$A$22:$AS$52,COLUMN('Energy Efficiency'!AP$1),0)</f>
        <v>8000644924204100</v>
      </c>
      <c r="AQ49" s="240">
        <f>VLOOKUP($A49,'Value Added'!$A$1:$AX$44,COLUMN('Value Added'!AV$1),0)*VLOOKUP($A49,'Energy Efficiency'!$A$22:$AS$52,COLUMN('Energy Efficiency'!AQ$1),0)</f>
        <v>8014271064336940</v>
      </c>
      <c r="AR49" s="240">
        <f>VLOOKUP($A49,'Value Added'!$A$1:$AX$44,COLUMN('Value Added'!AW$1),0)*VLOOKUP($A49,'Energy Efficiency'!$A$22:$AS$52,COLUMN('Energy Efficiency'!AR$1),0)</f>
        <v>8018720355431014</v>
      </c>
      <c r="AS49" s="240">
        <f>VLOOKUP($A49,'Value Added'!$A$1:$AX$44,COLUMN('Value Added'!AX$1),0)*VLOOKUP($A49,'Energy Efficiency'!$A$22:$AS$52,COLUMN('Energy Efficiency'!AS$1),0)</f>
        <v>7973486167439636</v>
      </c>
    </row>
    <row r="50" spans="1:45" x14ac:dyDescent="0.2">
      <c r="A50" s="74" t="s">
        <v>40</v>
      </c>
      <c r="B50" s="161" t="s">
        <v>378</v>
      </c>
      <c r="C50" s="161" t="s">
        <v>421</v>
      </c>
      <c r="D50" s="247">
        <f>VLOOKUP($A50,'Value Added'!$A$1:$AX$44,COLUMN('Value Added'!I$1),0)*VLOOKUP($A50,'Energy Efficiency'!$A$22:$AS$52,COLUMN('Energy Efficiency'!D$1),0)</f>
        <v>166413890197376.75</v>
      </c>
      <c r="E50" s="240">
        <f>VLOOKUP($A50,'Value Added'!$A$1:$AX$44,COLUMN('Value Added'!J$1),0)*VLOOKUP($A50,'Energy Efficiency'!$A$22:$AS$52,COLUMN('Energy Efficiency'!E$1),0)</f>
        <v>182460690694241.47</v>
      </c>
      <c r="F50" s="240">
        <f>VLOOKUP($A50,'Value Added'!$A$1:$AX$44,COLUMN('Value Added'!K$1),0)*VLOOKUP($A50,'Energy Efficiency'!$A$22:$AS$52,COLUMN('Energy Efficiency'!F$1),0)</f>
        <v>223239988727310.19</v>
      </c>
      <c r="G50" s="240">
        <f>VLOOKUP($A50,'Value Added'!$A$1:$AX$44,COLUMN('Value Added'!L$1),0)*VLOOKUP($A50,'Energy Efficiency'!$A$22:$AS$52,COLUMN('Energy Efficiency'!G$1),0)</f>
        <v>239849739471166.03</v>
      </c>
      <c r="H50" s="240">
        <f>VLOOKUP($A50,'Value Added'!$A$1:$AX$44,COLUMN('Value Added'!M$1),0)*VLOOKUP($A50,'Energy Efficiency'!$A$22:$AS$52,COLUMN('Energy Efficiency'!H$1),0)</f>
        <v>249517332873581.78</v>
      </c>
      <c r="I50" s="240">
        <f>VLOOKUP($A50,'Value Added'!$A$1:$AX$44,COLUMN('Value Added'!N$1),0)*VLOOKUP($A50,'Energy Efficiency'!$A$22:$AS$52,COLUMN('Energy Efficiency'!I$1),0)</f>
        <v>275978481451247.31</v>
      </c>
      <c r="J50" s="240">
        <f>VLOOKUP($A50,'Value Added'!$A$1:$AX$44,COLUMN('Value Added'!O$1),0)*VLOOKUP($A50,'Energy Efficiency'!$A$22:$AS$52,COLUMN('Energy Efficiency'!J$1),0)</f>
        <v>311255960748526.06</v>
      </c>
      <c r="K50" s="240">
        <f>VLOOKUP($A50,'Value Added'!$A$1:$AX$44,COLUMN('Value Added'!P$1),0)*VLOOKUP($A50,'Energy Efficiency'!$A$22:$AS$52,COLUMN('Energy Efficiency'!K$1),0)</f>
        <v>346203610796703.06</v>
      </c>
      <c r="L50" s="240">
        <f>VLOOKUP($A50,'Value Added'!$A$1:$AX$44,COLUMN('Value Added'!Q$1),0)*VLOOKUP($A50,'Energy Efficiency'!$A$22:$AS$52,COLUMN('Energy Efficiency'!L$1),0)</f>
        <v>378191046482288.31</v>
      </c>
      <c r="M50" s="240">
        <f>VLOOKUP($A50,'Value Added'!$A$1:$AX$44,COLUMN('Value Added'!R$1),0)*VLOOKUP($A50,'Energy Efficiency'!$A$22:$AS$52,COLUMN('Energy Efficiency'!M$1),0)</f>
        <v>407470778878899.5</v>
      </c>
      <c r="N50" s="240">
        <f>VLOOKUP($A50,'Value Added'!$A$1:$AX$44,COLUMN('Value Added'!S$1),0)*VLOOKUP($A50,'Energy Efficiency'!$A$22:$AS$52,COLUMN('Energy Efficiency'!N$1),0)</f>
        <v>434837624713209.56</v>
      </c>
      <c r="O50" s="240">
        <f>VLOOKUP($A50,'Value Added'!$A$1:$AX$44,COLUMN('Value Added'!T$1),0)*VLOOKUP($A50,'Energy Efficiency'!$A$22:$AS$52,COLUMN('Energy Efficiency'!O$1),0)</f>
        <v>461575787921409.81</v>
      </c>
      <c r="P50" s="240">
        <f>VLOOKUP($A50,'Value Added'!$A$1:$AX$44,COLUMN('Value Added'!U$1),0)*VLOOKUP($A50,'Energy Efficiency'!$A$22:$AS$52,COLUMN('Energy Efficiency'!P$1),0)</f>
        <v>489316941239048.88</v>
      </c>
      <c r="Q50" s="240">
        <f>VLOOKUP($A50,'Value Added'!$A$1:$AX$44,COLUMN('Value Added'!V$1),0)*VLOOKUP($A50,'Energy Efficiency'!$A$22:$AS$52,COLUMN('Energy Efficiency'!Q$1),0)</f>
        <v>518126600110531.5</v>
      </c>
      <c r="R50" s="240">
        <f>VLOOKUP($A50,'Value Added'!$A$1:$AX$44,COLUMN('Value Added'!W$1),0)*VLOOKUP($A50,'Energy Efficiency'!$A$22:$AS$52,COLUMN('Energy Efficiency'!R$1),0)</f>
        <v>547963199231377.63</v>
      </c>
      <c r="S50" s="240">
        <f>VLOOKUP($A50,'Value Added'!$A$1:$AX$44,COLUMN('Value Added'!X$1),0)*VLOOKUP($A50,'Energy Efficiency'!$A$22:$AS$52,COLUMN('Energy Efficiency'!S$1),0)</f>
        <v>578772948617001.38</v>
      </c>
      <c r="T50" s="240">
        <f>VLOOKUP($A50,'Value Added'!$A$1:$AX$44,COLUMN('Value Added'!Y$1),0)*VLOOKUP($A50,'Energy Efficiency'!$A$22:$AS$52,COLUMN('Energy Efficiency'!T$1),0)</f>
        <v>610489003114311.63</v>
      </c>
      <c r="U50" s="240">
        <f>VLOOKUP($A50,'Value Added'!$A$1:$AX$44,COLUMN('Value Added'!Z$1),0)*VLOOKUP($A50,'Energy Efficiency'!$A$22:$AS$52,COLUMN('Energy Efficiency'!U$1),0)</f>
        <v>645020000776566.88</v>
      </c>
      <c r="V50" s="240">
        <f>VLOOKUP($A50,'Value Added'!$A$1:$AX$44,COLUMN('Value Added'!AA$1),0)*VLOOKUP($A50,'Energy Efficiency'!$A$22:$AS$52,COLUMN('Energy Efficiency'!V$1),0)</f>
        <v>680501995614830.88</v>
      </c>
      <c r="W50" s="240">
        <f>VLOOKUP($A50,'Value Added'!$A$1:$AX$44,COLUMN('Value Added'!AB$1),0)*VLOOKUP($A50,'Energy Efficiency'!$A$22:$AS$52,COLUMN('Energy Efficiency'!W$1),0)</f>
        <v>716830285284061.63</v>
      </c>
      <c r="X50" s="240">
        <f>VLOOKUP($A50,'Value Added'!$A$1:$AX$44,COLUMN('Value Added'!AC$1),0)*VLOOKUP($A50,'Energy Efficiency'!$A$22:$AS$52,COLUMN('Energy Efficiency'!X$1),0)</f>
        <v>753882815204093.13</v>
      </c>
      <c r="Y50" s="240">
        <f>VLOOKUP($A50,'Value Added'!$A$1:$AX$44,COLUMN('Value Added'!AD$1),0)*VLOOKUP($A50,'Energy Efficiency'!$A$22:$AS$52,COLUMN('Energy Efficiency'!Y$1),0)</f>
        <v>791519707873674.75</v>
      </c>
      <c r="Z50" s="240">
        <f>VLOOKUP($A50,'Value Added'!$A$1:$AX$44,COLUMN('Value Added'!AE$1),0)*VLOOKUP($A50,'Energy Efficiency'!$A$22:$AS$52,COLUMN('Energy Efficiency'!Z$1),0)</f>
        <v>829583007694475.63</v>
      </c>
      <c r="AA50" s="240">
        <f>VLOOKUP($A50,'Value Added'!$A$1:$AX$44,COLUMN('Value Added'!AF$1),0)*VLOOKUP($A50,'Energy Efficiency'!$A$22:$AS$52,COLUMN('Energy Efficiency'!AA$1),0)</f>
        <v>867896674097334</v>
      </c>
      <c r="AB50" s="240">
        <f>VLOOKUP($A50,'Value Added'!$A$1:$AX$44,COLUMN('Value Added'!AG$1),0)*VLOOKUP($A50,'Energy Efficiency'!$A$22:$AS$52,COLUMN('Energy Efficiency'!AB$1),0)</f>
        <v>906266854626688.88</v>
      </c>
      <c r="AC50" s="240">
        <f>VLOOKUP($A50,'Value Added'!$A$1:$AX$44,COLUMN('Value Added'!AH$1),0)*VLOOKUP($A50,'Energy Efficiency'!$A$22:$AS$52,COLUMN('Energy Efficiency'!AC$1),0)</f>
        <v>944482467478121.25</v>
      </c>
      <c r="AD50" s="240">
        <f>VLOOKUP($A50,'Value Added'!$A$1:$AX$44,COLUMN('Value Added'!AI$1),0)*VLOOKUP($A50,'Energy Efficiency'!$A$22:$AS$52,COLUMN('Energy Efficiency'!AD$1),0)</f>
        <v>982316119705398.38</v>
      </c>
      <c r="AE50" s="240">
        <f>VLOOKUP($A50,'Value Added'!$A$1:$AX$44,COLUMN('Value Added'!AJ$1),0)*VLOOKUP($A50,'Energy Efficiency'!$A$22:$AS$52,COLUMN('Energy Efficiency'!AE$1),0)</f>
        <v>1019525382849061.1</v>
      </c>
      <c r="AF50" s="240">
        <f>VLOOKUP($A50,'Value Added'!$A$1:$AX$44,COLUMN('Value Added'!AK$1),0)*VLOOKUP($A50,'Energy Efficiency'!$A$22:$AS$52,COLUMN('Energy Efficiency'!AF$1),0)</f>
        <v>1055854442051587.6</v>
      </c>
      <c r="AG50" s="240">
        <f>VLOOKUP($A50,'Value Added'!$A$1:$AX$44,COLUMN('Value Added'!AL$1),0)*VLOOKUP($A50,'Energy Efficiency'!$A$22:$AS$52,COLUMN('Energy Efficiency'!AG$1),0)</f>
        <v>1091036127816533.3</v>
      </c>
      <c r="AH50" s="240">
        <f>VLOOKUP($A50,'Value Added'!$A$1:$AX$44,COLUMN('Value Added'!AM$1),0)*VLOOKUP($A50,'Energy Efficiency'!$A$22:$AS$52,COLUMN('Energy Efficiency'!AH$1),0)</f>
        <v>1124794331487072.3</v>
      </c>
      <c r="AI50" s="240">
        <f>VLOOKUP($A50,'Value Added'!$A$1:$AX$44,COLUMN('Value Added'!AN$1),0)*VLOOKUP($A50,'Energy Efficiency'!$A$22:$AS$52,COLUMN('Energy Efficiency'!AI$1),0)</f>
        <v>1156846796360104.8</v>
      </c>
      <c r="AJ50" s="240">
        <f>VLOOKUP($A50,'Value Added'!$A$1:$AX$44,COLUMN('Value Added'!AO$1),0)*VLOOKUP($A50,'Energy Efficiency'!$A$22:$AS$52,COLUMN('Energy Efficiency'!AJ$1),0)</f>
        <v>1186908266266384.5</v>
      </c>
      <c r="AK50" s="240">
        <f>VLOOKUP($A50,'Value Added'!$A$1:$AX$44,COLUMN('Value Added'!AP$1),0)*VLOOKUP($A50,'Energy Efficiency'!$A$22:$AS$52,COLUMN('Energy Efficiency'!AK$1),0)</f>
        <v>1214693962642590.3</v>
      </c>
      <c r="AL50" s="240">
        <f>VLOOKUP($A50,'Value Added'!$A$1:$AX$44,COLUMN('Value Added'!AQ$1),0)*VLOOKUP($A50,'Energy Efficiency'!$A$22:$AS$52,COLUMN('Energy Efficiency'!AL$1),0)</f>
        <v>1239923349861324</v>
      </c>
      <c r="AM50" s="240">
        <f>VLOOKUP($A50,'Value Added'!$A$1:$AX$44,COLUMN('Value Added'!AR$1),0)*VLOOKUP($A50,'Energy Efficiency'!$A$22:$AS$52,COLUMN('Energy Efficiency'!AM$1),0)</f>
        <v>1262324137187378</v>
      </c>
      <c r="AN50" s="240">
        <f>VLOOKUP($A50,'Value Added'!$A$1:$AX$44,COLUMN('Value Added'!AS$1),0)*VLOOKUP($A50,'Energy Efficiency'!$A$22:$AS$52,COLUMN('Energy Efficiency'!AN$1),0)</f>
        <v>1281636454558145.3</v>
      </c>
      <c r="AO50" s="240">
        <f>VLOOKUP($A50,'Value Added'!$A$1:$AX$44,COLUMN('Value Added'!AT$1),0)*VLOOKUP($A50,'Energy Efficiency'!$A$22:$AS$52,COLUMN('Energy Efficiency'!AO$1),0)</f>
        <v>1297617128847336.3</v>
      </c>
      <c r="AP50" s="240">
        <f>VLOOKUP($A50,'Value Added'!$A$1:$AX$44,COLUMN('Value Added'!AU$1),0)*VLOOKUP($A50,'Energy Efficiency'!$A$22:$AS$52,COLUMN('Energy Efficiency'!AP$1),0)</f>
        <v>1310043977795499.8</v>
      </c>
      <c r="AQ50" s="240">
        <f>VLOOKUP($A50,'Value Added'!$A$1:$AX$44,COLUMN('Value Added'!AV$1),0)*VLOOKUP($A50,'Energy Efficiency'!$A$22:$AS$52,COLUMN('Energy Efficiency'!AQ$1),0)</f>
        <v>1318720030821843.3</v>
      </c>
      <c r="AR50" s="240">
        <f>VLOOKUP($A50,'Value Added'!$A$1:$AX$44,COLUMN('Value Added'!AW$1),0)*VLOOKUP($A50,'Energy Efficiency'!$A$22:$AS$52,COLUMN('Energy Efficiency'!AR$1),0)</f>
        <v>1323477579907649.5</v>
      </c>
      <c r="AS50" s="240">
        <f>VLOOKUP($A50,'Value Added'!$A$1:$AX$44,COLUMN('Value Added'!AX$1),0)*VLOOKUP($A50,'Energy Efficiency'!$A$22:$AS$52,COLUMN('Energy Efficiency'!AS$1),0)</f>
        <v>1317391283356170.3</v>
      </c>
    </row>
    <row r="51" spans="1:45" x14ac:dyDescent="0.2">
      <c r="A51" s="74" t="s">
        <v>41</v>
      </c>
      <c r="B51" s="161" t="s">
        <v>378</v>
      </c>
      <c r="C51" s="161" t="s">
        <v>421</v>
      </c>
      <c r="D51" s="247">
        <f>VLOOKUP($A51,'Value Added'!$A$1:$AX$44,COLUMN('Value Added'!I$1),0)*VLOOKUP($A51,'Energy Efficiency'!$A$22:$AS$52,COLUMN('Energy Efficiency'!D$1),0)</f>
        <v>207348998368190.66</v>
      </c>
      <c r="E51" s="240">
        <f>VLOOKUP($A51,'Value Added'!$A$1:$AX$44,COLUMN('Value Added'!J$1),0)*VLOOKUP($A51,'Energy Efficiency'!$A$22:$AS$52,COLUMN('Energy Efficiency'!E$1),0)</f>
        <v>224945772910505.16</v>
      </c>
      <c r="F51" s="240">
        <f>VLOOKUP($A51,'Value Added'!$A$1:$AX$44,COLUMN('Value Added'!K$1),0)*VLOOKUP($A51,'Energy Efficiency'!$A$22:$AS$52,COLUMN('Energy Efficiency'!F$1),0)</f>
        <v>255178884990511.28</v>
      </c>
      <c r="G51" s="240">
        <f>VLOOKUP($A51,'Value Added'!$A$1:$AX$44,COLUMN('Value Added'!L$1),0)*VLOOKUP($A51,'Energy Efficiency'!$A$22:$AS$52,COLUMN('Energy Efficiency'!G$1),0)</f>
        <v>264880003612217.88</v>
      </c>
      <c r="H51" s="240">
        <f>VLOOKUP($A51,'Value Added'!$A$1:$AX$44,COLUMN('Value Added'!M$1),0)*VLOOKUP($A51,'Energy Efficiency'!$A$22:$AS$52,COLUMN('Energy Efficiency'!H$1),0)</f>
        <v>270967957163314.44</v>
      </c>
      <c r="I51" s="240">
        <f>VLOOKUP($A51,'Value Added'!$A$1:$AX$44,COLUMN('Value Added'!N$1),0)*VLOOKUP($A51,'Energy Efficiency'!$A$22:$AS$52,COLUMN('Energy Efficiency'!I$1),0)</f>
        <v>288028765898079.63</v>
      </c>
      <c r="J51" s="240">
        <f>VLOOKUP($A51,'Value Added'!$A$1:$AX$44,COLUMN('Value Added'!O$1),0)*VLOOKUP($A51,'Energy Efficiency'!$A$22:$AS$52,COLUMN('Energy Efficiency'!J$1),0)</f>
        <v>310020338452753.25</v>
      </c>
      <c r="K51" s="240">
        <f>VLOOKUP($A51,'Value Added'!$A$1:$AX$44,COLUMN('Value Added'!P$1),0)*VLOOKUP($A51,'Energy Efficiency'!$A$22:$AS$52,COLUMN('Energy Efficiency'!K$1),0)</f>
        <v>331066527715800.63</v>
      </c>
      <c r="L51" s="240">
        <f>VLOOKUP($A51,'Value Added'!$A$1:$AX$44,COLUMN('Value Added'!Q$1),0)*VLOOKUP($A51,'Energy Efficiency'!$A$22:$AS$52,COLUMN('Energy Efficiency'!L$1),0)</f>
        <v>349647548610870.75</v>
      </c>
      <c r="M51" s="240">
        <f>VLOOKUP($A51,'Value Added'!$A$1:$AX$44,COLUMN('Value Added'!R$1),0)*VLOOKUP($A51,'Energy Efficiency'!$A$22:$AS$52,COLUMN('Energy Efficiency'!M$1),0)</f>
        <v>366015360620499.19</v>
      </c>
      <c r="N51" s="240">
        <f>VLOOKUP($A51,'Value Added'!$A$1:$AX$44,COLUMN('Value Added'!S$1),0)*VLOOKUP($A51,'Energy Efficiency'!$A$22:$AS$52,COLUMN('Energy Efficiency'!N$1),0)</f>
        <v>380614412624370.19</v>
      </c>
      <c r="O51" s="240">
        <f>VLOOKUP($A51,'Value Added'!$A$1:$AX$44,COLUMN('Value Added'!T$1),0)*VLOOKUP($A51,'Energy Efficiency'!$A$22:$AS$52,COLUMN('Energy Efficiency'!O$1),0)</f>
        <v>394050354969957.94</v>
      </c>
      <c r="P51" s="240">
        <f>VLOOKUP($A51,'Value Added'!$A$1:$AX$44,COLUMN('Value Added'!U$1),0)*VLOOKUP($A51,'Energy Efficiency'!$A$22:$AS$52,COLUMN('Energy Efficiency'!P$1),0)</f>
        <v>407125069141819.44</v>
      </c>
      <c r="Q51" s="240">
        <f>VLOOKUP($A51,'Value Added'!$A$1:$AX$44,COLUMN('Value Added'!V$1),0)*VLOOKUP($A51,'Energy Efficiency'!$A$22:$AS$52,COLUMN('Energy Efficiency'!Q$1),0)</f>
        <v>419759982458217.19</v>
      </c>
      <c r="R51" s="240">
        <f>VLOOKUP($A51,'Value Added'!$A$1:$AX$44,COLUMN('Value Added'!W$1),0)*VLOOKUP($A51,'Energy Efficiency'!$A$22:$AS$52,COLUMN('Energy Efficiency'!R$1),0)</f>
        <v>431939033527822.06</v>
      </c>
      <c r="S51" s="240">
        <f>VLOOKUP($A51,'Value Added'!$A$1:$AX$44,COLUMN('Value Added'!X$1),0)*VLOOKUP($A51,'Energy Efficiency'!$A$22:$AS$52,COLUMN('Energy Efficiency'!S$1),0)</f>
        <v>443652842230138.69</v>
      </c>
      <c r="T51" s="240">
        <f>VLOOKUP($A51,'Value Added'!$A$1:$AX$44,COLUMN('Value Added'!Y$1),0)*VLOOKUP($A51,'Energy Efficiency'!$A$22:$AS$52,COLUMN('Energy Efficiency'!T$1),0)</f>
        <v>454898647361106.88</v>
      </c>
      <c r="U51" s="240">
        <f>VLOOKUP($A51,'Value Added'!$A$1:$AX$44,COLUMN('Value Added'!Z$1),0)*VLOOKUP($A51,'Energy Efficiency'!$A$22:$AS$52,COLUMN('Energy Efficiency'!U$1),0)</f>
        <v>467114790028538.25</v>
      </c>
      <c r="V51" s="240">
        <f>VLOOKUP($A51,'Value Added'!$A$1:$AX$44,COLUMN('Value Added'!AA$1),0)*VLOOKUP($A51,'Energy Efficiency'!$A$22:$AS$52,COLUMN('Energy Efficiency'!V$1),0)</f>
        <v>478913504488803.19</v>
      </c>
      <c r="W51" s="240">
        <f>VLOOKUP($A51,'Value Added'!$A$1:$AX$44,COLUMN('Value Added'!AB$1),0)*VLOOKUP($A51,'Energy Efficiency'!$A$22:$AS$52,COLUMN('Energy Efficiency'!W$1),0)</f>
        <v>490265131922086.38</v>
      </c>
      <c r="X51" s="240">
        <f>VLOOKUP($A51,'Value Added'!$A$1:$AX$44,COLUMN('Value Added'!AC$1),0)*VLOOKUP($A51,'Energy Efficiency'!$A$22:$AS$52,COLUMN('Energy Efficiency'!X$1),0)</f>
        <v>501142637801113.13</v>
      </c>
      <c r="Y51" s="240">
        <f>VLOOKUP($A51,'Value Added'!$A$1:$AX$44,COLUMN('Value Added'!AD$1),0)*VLOOKUP($A51,'Energy Efficiency'!$A$22:$AS$52,COLUMN('Energy Efficiency'!Y$1),0)</f>
        <v>511521735548909.56</v>
      </c>
      <c r="Z51" s="240">
        <f>VLOOKUP($A51,'Value Added'!$A$1:$AX$44,COLUMN('Value Added'!AE$1),0)*VLOOKUP($A51,'Energy Efficiency'!$A$22:$AS$52,COLUMN('Energy Efficiency'!Z$1),0)</f>
        <v>521380982945990.88</v>
      </c>
      <c r="AA51" s="240">
        <f>VLOOKUP($A51,'Value Added'!$A$1:$AX$44,COLUMN('Value Added'!AF$1),0)*VLOOKUP($A51,'Energy Efficiency'!$A$22:$AS$52,COLUMN('Energy Efficiency'!AA$1),0)</f>
        <v>530701851380836.75</v>
      </c>
      <c r="AB51" s="240">
        <f>VLOOKUP($A51,'Value Added'!$A$1:$AX$44,COLUMN('Value Added'!AG$1),0)*VLOOKUP($A51,'Energy Efficiency'!$A$22:$AS$52,COLUMN('Energy Efficiency'!AB$1),0)</f>
        <v>539468768381273.81</v>
      </c>
      <c r="AC51" s="240">
        <f>VLOOKUP($A51,'Value Added'!$A$1:$AX$44,COLUMN('Value Added'!AH$1),0)*VLOOKUP($A51,'Energy Efficiency'!$A$22:$AS$52,COLUMN('Energy Efficiency'!AC$1),0)</f>
        <v>547669134182343.31</v>
      </c>
      <c r="AD51" s="240">
        <f>VLOOKUP($A51,'Value Added'!$A$1:$AX$44,COLUMN('Value Added'!AI$1),0)*VLOOKUP($A51,'Energy Efficiency'!$A$22:$AS$52,COLUMN('Energy Efficiency'!AD$1),0)</f>
        <v>555293313374604.5</v>
      </c>
      <c r="AE51" s="240">
        <f>VLOOKUP($A51,'Value Added'!$A$1:$AX$44,COLUMN('Value Added'!AJ$1),0)*VLOOKUP($A51,'Energy Efficiency'!$A$22:$AS$52,COLUMN('Energy Efficiency'!AE$1),0)</f>
        <v>562334602932647</v>
      </c>
      <c r="AF51" s="240">
        <f>VLOOKUP($A51,'Value Added'!$A$1:$AX$44,COLUMN('Value Added'!AK$1),0)*VLOOKUP($A51,'Energy Efficiency'!$A$22:$AS$52,COLUMN('Energy Efficiency'!AF$1),0)</f>
        <v>568789178144780.88</v>
      </c>
      <c r="AG51" s="240">
        <f>VLOOKUP($A51,'Value Added'!$A$1:$AX$44,COLUMN('Value Added'!AL$1),0)*VLOOKUP($A51,'Energy Efficiency'!$A$22:$AS$52,COLUMN('Energy Efficiency'!AG$1),0)</f>
        <v>574656018150127.63</v>
      </c>
      <c r="AH51" s="240">
        <f>VLOOKUP($A51,'Value Added'!$A$1:$AX$44,COLUMN('Value Added'!AM$1),0)*VLOOKUP($A51,'Energy Efficiency'!$A$22:$AS$52,COLUMN('Energy Efficiency'!AH$1),0)</f>
        <v>579936812938169.5</v>
      </c>
      <c r="AI51" s="240">
        <f>VLOOKUP($A51,'Value Added'!$A$1:$AX$44,COLUMN('Value Added'!AN$1),0)*VLOOKUP($A51,'Energy Efficiency'!$A$22:$AS$52,COLUMN('Energy Efficiency'!AI$1),0)</f>
        <v>584635853778507.38</v>
      </c>
      <c r="AJ51" s="240">
        <f>VLOOKUP($A51,'Value Added'!$A$1:$AX$44,COLUMN('Value Added'!AO$1),0)*VLOOKUP($A51,'Energy Efficiency'!$A$22:$AS$52,COLUMN('Energy Efficiency'!AJ$1),0)</f>
        <v>588759909125832.75</v>
      </c>
      <c r="AK51" s="240">
        <f>VLOOKUP($A51,'Value Added'!$A$1:$AX$44,COLUMN('Value Added'!AP$1),0)*VLOOKUP($A51,'Energy Efficiency'!$A$22:$AS$52,COLUMN('Energy Efficiency'!AK$1),0)</f>
        <v>592318088088659.5</v>
      </c>
      <c r="AL51" s="240">
        <f>VLOOKUP($A51,'Value Added'!$A$1:$AX$44,COLUMN('Value Added'!AQ$1),0)*VLOOKUP($A51,'Energy Efficiency'!$A$22:$AS$52,COLUMN('Energy Efficiency'!AL$1),0)</f>
        <v>595321693561959.63</v>
      </c>
      <c r="AM51" s="240">
        <f>VLOOKUP($A51,'Value Added'!$A$1:$AX$44,COLUMN('Value Added'!AR$1),0)*VLOOKUP($A51,'Energy Efficiency'!$A$22:$AS$52,COLUMN('Energy Efficiency'!AM$1),0)</f>
        <v>597784067105919</v>
      </c>
      <c r="AN51" s="240">
        <f>VLOOKUP($A51,'Value Added'!$A$1:$AX$44,COLUMN('Value Added'!AS$1),0)*VLOOKUP($A51,'Energy Efficiency'!$A$22:$AS$52,COLUMN('Energy Efficiency'!AN$1),0)</f>
        <v>599720427608382.5</v>
      </c>
      <c r="AO51" s="240">
        <f>VLOOKUP($A51,'Value Added'!$A$1:$AX$44,COLUMN('Value Added'!AT$1),0)*VLOOKUP($A51,'Energy Efficiency'!$A$22:$AS$52,COLUMN('Energy Efficiency'!AO$1),0)</f>
        <v>601147705700007.5</v>
      </c>
      <c r="AP51" s="240">
        <f>VLOOKUP($A51,'Value Added'!$A$1:$AX$44,COLUMN('Value Added'!AU$1),0)*VLOOKUP($A51,'Energy Efficiency'!$A$22:$AS$52,COLUMN('Energy Efficiency'!AP$1),0)</f>
        <v>602084375801952.5</v>
      </c>
      <c r="AQ51" s="240">
        <f>VLOOKUP($A51,'Value Added'!$A$1:$AX$44,COLUMN('Value Added'!AV$1),0)*VLOOKUP($A51,'Energy Efficiency'!$A$22:$AS$52,COLUMN('Energy Efficiency'!AQ$1),0)</f>
        <v>602550287579078.63</v>
      </c>
      <c r="AR51" s="240">
        <f>VLOOKUP($A51,'Value Added'!$A$1:$AX$44,COLUMN('Value Added'!AW$1),0)*VLOOKUP($A51,'Energy Efficiency'!$A$22:$AS$52,COLUMN('Energy Efficiency'!AR$1),0)</f>
        <v>602566498450655.38</v>
      </c>
      <c r="AS51" s="240">
        <f>VLOOKUP($A51,'Value Added'!$A$1:$AX$44,COLUMN('Value Added'!AX$1),0)*VLOOKUP($A51,'Energy Efficiency'!$A$22:$AS$52,COLUMN('Energy Efficiency'!AS$1),0)</f>
        <v>599067133761935.5</v>
      </c>
    </row>
    <row r="52" spans="1:45" x14ac:dyDescent="0.2">
      <c r="A52" s="221" t="s">
        <v>123</v>
      </c>
      <c r="B52" s="162" t="s">
        <v>378</v>
      </c>
      <c r="C52" s="162" t="s">
        <v>421</v>
      </c>
      <c r="D52" s="248">
        <f>VLOOKUP($A52,'Value Added'!$A$1:$AX$44,COLUMN('Value Added'!I$1),0)*VLOOKUP($A52,'Energy Efficiency'!$A$22:$AS$52,COLUMN('Energy Efficiency'!D$1),0)</f>
        <v>980730583504181.63</v>
      </c>
      <c r="E52" s="252">
        <f>VLOOKUP($A52,'Value Added'!$A$1:$AX$44,COLUMN('Value Added'!J$1),0)*VLOOKUP($A52,'Energy Efficiency'!$A$22:$AS$52,COLUMN('Energy Efficiency'!E$1),0)</f>
        <v>973453355573546.25</v>
      </c>
      <c r="F52" s="252">
        <f>VLOOKUP($A52,'Value Added'!$A$1:$AX$44,COLUMN('Value Added'!K$1),0)*VLOOKUP($A52,'Energy Efficiency'!$A$22:$AS$52,COLUMN('Energy Efficiency'!F$1),0)</f>
        <v>1024341959484151.1</v>
      </c>
      <c r="G52" s="252">
        <f>VLOOKUP($A52,'Value Added'!$A$1:$AX$44,COLUMN('Value Added'!L$1),0)*VLOOKUP($A52,'Energy Efficiency'!$A$22:$AS$52,COLUMN('Energy Efficiency'!G$1),0)</f>
        <v>1037244156263824.5</v>
      </c>
      <c r="H52" s="252">
        <f>VLOOKUP($A52,'Value Added'!$A$1:$AX$44,COLUMN('Value Added'!M$1),0)*VLOOKUP($A52,'Energy Efficiency'!$A$22:$AS$52,COLUMN('Energy Efficiency'!H$1),0)</f>
        <v>1085450727819711.6</v>
      </c>
      <c r="I52" s="252">
        <f>VLOOKUP($A52,'Value Added'!$A$1:$AX$44,COLUMN('Value Added'!N$1),0)*VLOOKUP($A52,'Energy Efficiency'!$A$22:$AS$52,COLUMN('Energy Efficiency'!I$1),0)</f>
        <v>1135661858488217</v>
      </c>
      <c r="J52" s="252">
        <f>VLOOKUP($A52,'Value Added'!$A$1:$AX$44,COLUMN('Value Added'!O$1),0)*VLOOKUP($A52,'Energy Efficiency'!$A$22:$AS$52,COLUMN('Energy Efficiency'!J$1),0)</f>
        <v>1177134637950985.3</v>
      </c>
      <c r="K52" s="252">
        <f>VLOOKUP($A52,'Value Added'!$A$1:$AX$44,COLUMN('Value Added'!P$1),0)*VLOOKUP($A52,'Energy Efficiency'!$A$22:$AS$52,COLUMN('Energy Efficiency'!K$1),0)</f>
        <v>1233223599954587.5</v>
      </c>
      <c r="L52" s="252">
        <f>VLOOKUP($A52,'Value Added'!$A$1:$AX$44,COLUMN('Value Added'!Q$1),0)*VLOOKUP($A52,'Energy Efficiency'!$A$22:$AS$52,COLUMN('Energy Efficiency'!L$1),0)</f>
        <v>1280205332289202.5</v>
      </c>
      <c r="M52" s="252">
        <f>VLOOKUP($A52,'Value Added'!$A$1:$AX$44,COLUMN('Value Added'!R$1),0)*VLOOKUP($A52,'Energy Efficiency'!$A$22:$AS$52,COLUMN('Energy Efficiency'!M$1),0)</f>
        <v>1325442134130117.8</v>
      </c>
      <c r="N52" s="252">
        <f>VLOOKUP($A52,'Value Added'!$A$1:$AX$44,COLUMN('Value Added'!S$1),0)*VLOOKUP($A52,'Energy Efficiency'!$A$22:$AS$52,COLUMN('Energy Efficiency'!N$1),0)</f>
        <v>1368755042728036.3</v>
      </c>
      <c r="O52" s="252">
        <f>VLOOKUP($A52,'Value Added'!$A$1:$AX$44,COLUMN('Value Added'!T$1),0)*VLOOKUP($A52,'Energy Efficiency'!$A$22:$AS$52,COLUMN('Energy Efficiency'!O$1),0)</f>
        <v>1417908275040155.5</v>
      </c>
      <c r="P52" s="252">
        <f>VLOOKUP($A52,'Value Added'!$A$1:$AX$44,COLUMN('Value Added'!U$1),0)*VLOOKUP($A52,'Energy Efficiency'!$A$22:$AS$52,COLUMN('Energy Efficiency'!P$1),0)</f>
        <v>1449728477652848.3</v>
      </c>
      <c r="Q52" s="252">
        <f>VLOOKUP($A52,'Value Added'!$A$1:$AX$44,COLUMN('Value Added'!V$1),0)*VLOOKUP($A52,'Energy Efficiency'!$A$22:$AS$52,COLUMN('Energy Efficiency'!Q$1),0)</f>
        <v>1487186642227963.3</v>
      </c>
      <c r="R52" s="252">
        <f>VLOOKUP($A52,'Value Added'!$A$1:$AX$44,COLUMN('Value Added'!W$1),0)*VLOOKUP($A52,'Energy Efficiency'!$A$22:$AS$52,COLUMN('Energy Efficiency'!R$1),0)</f>
        <v>1522270799009843</v>
      </c>
      <c r="S52" s="252">
        <f>VLOOKUP($A52,'Value Added'!$A$1:$AX$44,COLUMN('Value Added'!X$1),0)*VLOOKUP($A52,'Energy Efficiency'!$A$22:$AS$52,COLUMN('Energy Efficiency'!S$1),0)</f>
        <v>1554914433813566</v>
      </c>
      <c r="T52" s="252">
        <f>VLOOKUP($A52,'Value Added'!$A$1:$AX$44,COLUMN('Value Added'!Y$1),0)*VLOOKUP($A52,'Energy Efficiency'!$A$22:$AS$52,COLUMN('Energy Efficiency'!T$1),0)</f>
        <v>1581799094868217.5</v>
      </c>
      <c r="U52" s="252">
        <f>VLOOKUP($A52,'Value Added'!$A$1:$AX$44,COLUMN('Value Added'!Z$1),0)*VLOOKUP($A52,'Energy Efficiency'!$A$22:$AS$52,COLUMN('Energy Efficiency'!U$1),0)</f>
        <v>1617721735233564.5</v>
      </c>
      <c r="V52" s="252">
        <f>VLOOKUP($A52,'Value Added'!$A$1:$AX$44,COLUMN('Value Added'!AA$1),0)*VLOOKUP($A52,'Energy Efficiency'!$A$22:$AS$52,COLUMN('Energy Efficiency'!V$1),0)</f>
        <v>1648065355613570.3</v>
      </c>
      <c r="W52" s="252">
        <f>VLOOKUP($A52,'Value Added'!$A$1:$AX$44,COLUMN('Value Added'!AB$1),0)*VLOOKUP($A52,'Energy Efficiency'!$A$22:$AS$52,COLUMN('Energy Efficiency'!W$1),0)</f>
        <v>1676108396489761.8</v>
      </c>
      <c r="X52" s="252">
        <f>VLOOKUP($A52,'Value Added'!$A$1:$AX$44,COLUMN('Value Added'!AC$1),0)*VLOOKUP($A52,'Energy Efficiency'!$A$22:$AS$52,COLUMN('Energy Efficiency'!X$1),0)</f>
        <v>1701873966798066.3</v>
      </c>
      <c r="Y52" s="252">
        <f>VLOOKUP($A52,'Value Added'!$A$1:$AX$44,COLUMN('Value Added'!AD$1),0)*VLOOKUP($A52,'Energy Efficiency'!$A$22:$AS$52,COLUMN('Energy Efficiency'!Y$1),0)</f>
        <v>1725404274589114.8</v>
      </c>
      <c r="Z52" s="252">
        <f>VLOOKUP($A52,'Value Added'!$A$1:$AX$44,COLUMN('Value Added'!AE$1),0)*VLOOKUP($A52,'Energy Efficiency'!$A$22:$AS$52,COLUMN('Energy Efficiency'!Z$1),0)</f>
        <v>1746759384175347.5</v>
      </c>
      <c r="AA52" s="252">
        <f>VLOOKUP($A52,'Value Added'!$A$1:$AX$44,COLUMN('Value Added'!AF$1),0)*VLOOKUP($A52,'Energy Efficiency'!$A$22:$AS$52,COLUMN('Energy Efficiency'!AA$1),0)</f>
        <v>1766015865983655.5</v>
      </c>
      <c r="AB52" s="252">
        <f>VLOOKUP($A52,'Value Added'!$A$1:$AX$44,COLUMN('Value Added'!AG$1),0)*VLOOKUP($A52,'Energy Efficiency'!$A$22:$AS$52,COLUMN('Energy Efficiency'!AB$1),0)</f>
        <v>1783265373827961.5</v>
      </c>
      <c r="AC52" s="252">
        <f>VLOOKUP($A52,'Value Added'!$A$1:$AX$44,COLUMN('Value Added'!AH$1),0)*VLOOKUP($A52,'Energy Efficiency'!$A$22:$AS$52,COLUMN('Energy Efficiency'!AC$1),0)</f>
        <v>1798613182784978.8</v>
      </c>
      <c r="AD52" s="252">
        <f>VLOOKUP($A52,'Value Added'!$A$1:$AX$44,COLUMN('Value Added'!AI$1),0)*VLOOKUP($A52,'Energy Efficiency'!$A$22:$AS$52,COLUMN('Energy Efficiency'!AD$1),0)</f>
        <v>1812176718788190.3</v>
      </c>
      <c r="AE52" s="252">
        <f>VLOOKUP($A52,'Value Added'!$A$1:$AX$44,COLUMN('Value Added'!AJ$1),0)*VLOOKUP($A52,'Energy Efficiency'!$A$22:$AS$52,COLUMN('Energy Efficiency'!AE$1),0)</f>
        <v>1824084108578426.8</v>
      </c>
      <c r="AF52" s="252">
        <f>VLOOKUP($A52,'Value Added'!$A$1:$AX$44,COLUMN('Value Added'!AK$1),0)*VLOOKUP($A52,'Energy Efficiency'!$A$22:$AS$52,COLUMN('Energy Efficiency'!AF$1),0)</f>
        <v>1834472775887179.5</v>
      </c>
      <c r="AG52" s="252">
        <f>VLOOKUP($A52,'Value Added'!$A$1:$AX$44,COLUMN('Value Added'!AL$1),0)*VLOOKUP($A52,'Energy Efficiency'!$A$22:$AS$52,COLUMN('Energy Efficiency'!AG$1),0)</f>
        <v>1843488106799588</v>
      </c>
      <c r="AH52" s="252">
        <f>VLOOKUP($A52,'Value Added'!$A$1:$AX$44,COLUMN('Value Added'!AM$1),0)*VLOOKUP($A52,'Energy Efficiency'!$A$22:$AS$52,COLUMN('Energy Efficiency'!AH$1),0)</f>
        <v>1851282204256112.8</v>
      </c>
      <c r="AI52" s="252">
        <f>VLOOKUP($A52,'Value Added'!$A$1:$AX$44,COLUMN('Value Added'!AN$1),0)*VLOOKUP($A52,'Energy Efficiency'!$A$22:$AS$52,COLUMN('Energy Efficiency'!AI$1),0)</f>
        <v>1858012748703500</v>
      </c>
      <c r="AJ52" s="252">
        <f>VLOOKUP($A52,'Value Added'!$A$1:$AX$44,COLUMN('Value Added'!AO$1),0)*VLOOKUP($A52,'Energy Efficiency'!$A$22:$AS$52,COLUMN('Energy Efficiency'!AJ$1),0)</f>
        <v>1863841979081848.8</v>
      </c>
      <c r="AK52" s="252">
        <f>VLOOKUP($A52,'Value Added'!$A$1:$AX$44,COLUMN('Value Added'!AP$1),0)*VLOOKUP($A52,'Energy Efficiency'!$A$22:$AS$52,COLUMN('Energy Efficiency'!AK$1),0)</f>
        <v>1868935805709402.8</v>
      </c>
      <c r="AL52" s="252">
        <f>VLOOKUP($A52,'Value Added'!$A$1:$AX$44,COLUMN('Value Added'!AQ$1),0)*VLOOKUP($A52,'Energy Efficiency'!$A$22:$AS$52,COLUMN('Energy Efficiency'!AL$1),0)</f>
        <v>1873463064259658.8</v>
      </c>
      <c r="AM52" s="252">
        <f>VLOOKUP($A52,'Value Added'!$A$1:$AX$44,COLUMN('Value Added'!AR$1),0)*VLOOKUP($A52,'Energy Efficiency'!$A$22:$AS$52,COLUMN('Energy Efficiency'!AM$1),0)</f>
        <v>1877594917965984</v>
      </c>
      <c r="AN52" s="252">
        <f>VLOOKUP($A52,'Value Added'!$A$1:$AX$44,COLUMN('Value Added'!AS$1),0)*VLOOKUP($A52,'Energy Efficiency'!$A$22:$AS$52,COLUMN('Energy Efficiency'!AN$1),0)</f>
        <v>1881504413474867</v>
      </c>
      <c r="AO52" s="252">
        <f>VLOOKUP($A52,'Value Added'!$A$1:$AX$44,COLUMN('Value Added'!AT$1),0)*VLOOKUP($A52,'Energy Efficiency'!$A$22:$AS$52,COLUMN('Energy Efficiency'!AO$1),0)</f>
        <v>1885366194428703.5</v>
      </c>
      <c r="AP52" s="252">
        <f>VLOOKUP($A52,'Value Added'!$A$1:$AX$44,COLUMN('Value Added'!AU$1),0)*VLOOKUP($A52,'Energy Efficiency'!$A$22:$AS$52,COLUMN('Energy Efficiency'!AP$1),0)</f>
        <v>1889356375913814</v>
      </c>
      <c r="AQ52" s="252">
        <f>VLOOKUP($A52,'Value Added'!$A$1:$AX$44,COLUMN('Value Added'!AV$1),0)*VLOOKUP($A52,'Energy Efficiency'!$A$22:$AS$52,COLUMN('Energy Efficiency'!AQ$1),0)</f>
        <v>1893652582374496</v>
      </c>
      <c r="AR52" s="252">
        <f>VLOOKUP($A52,'Value Added'!$A$1:$AX$44,COLUMN('Value Added'!AW$1),0)*VLOOKUP($A52,'Energy Efficiency'!$A$22:$AS$52,COLUMN('Energy Efficiency'!AR$1),0)</f>
        <v>1898434151480167.8</v>
      </c>
      <c r="AS52" s="252">
        <f>VLOOKUP($A52,'Value Added'!$A$1:$AX$44,COLUMN('Value Added'!AX$1),0)*VLOOKUP($A52,'Energy Efficiency'!$A$22:$AS$52,COLUMN('Energy Efficiency'!AS$1),0)</f>
        <v>1894182838371787</v>
      </c>
    </row>
    <row r="55" spans="1:45" x14ac:dyDescent="0.2">
      <c r="D55" s="240"/>
    </row>
    <row r="57" spans="1:45" x14ac:dyDescent="0.2">
      <c r="A57" s="273" t="s">
        <v>425</v>
      </c>
      <c r="B57" s="210">
        <v>2019</v>
      </c>
      <c r="C57" s="224">
        <v>2020</v>
      </c>
      <c r="D57" s="224">
        <v>2021</v>
      </c>
      <c r="E57" s="224">
        <v>2022</v>
      </c>
      <c r="F57" s="224">
        <v>2023</v>
      </c>
      <c r="G57" s="224">
        <v>2024</v>
      </c>
      <c r="H57" s="224">
        <v>2025</v>
      </c>
      <c r="I57" s="224">
        <v>2026</v>
      </c>
      <c r="J57" s="224">
        <v>2027</v>
      </c>
      <c r="K57" s="224">
        <v>2028</v>
      </c>
      <c r="L57" s="224">
        <v>2029</v>
      </c>
      <c r="M57" s="224">
        <v>2030</v>
      </c>
      <c r="N57" s="224">
        <v>2031</v>
      </c>
      <c r="O57" s="224">
        <v>2032</v>
      </c>
      <c r="P57" s="224">
        <v>2033</v>
      </c>
      <c r="Q57" s="224">
        <v>2034</v>
      </c>
      <c r="R57" s="224">
        <v>2035</v>
      </c>
      <c r="S57" s="224">
        <v>2036</v>
      </c>
      <c r="T57" s="224">
        <v>2037</v>
      </c>
      <c r="U57" s="224">
        <v>2038</v>
      </c>
      <c r="V57" s="224">
        <v>2039</v>
      </c>
      <c r="W57" s="224">
        <v>2040</v>
      </c>
      <c r="X57" s="224">
        <v>2041</v>
      </c>
      <c r="Y57" s="224">
        <v>2042</v>
      </c>
      <c r="Z57" s="224">
        <v>2043</v>
      </c>
      <c r="AA57" s="224">
        <v>2044</v>
      </c>
      <c r="AB57" s="224">
        <v>2045</v>
      </c>
      <c r="AC57" s="224">
        <v>2046</v>
      </c>
      <c r="AD57" s="224">
        <v>2047</v>
      </c>
      <c r="AE57" s="224">
        <v>2048</v>
      </c>
      <c r="AF57" s="224">
        <v>2049</v>
      </c>
      <c r="AG57" s="224">
        <v>2050</v>
      </c>
      <c r="AH57" s="224">
        <v>2051</v>
      </c>
      <c r="AI57" s="224">
        <v>2052</v>
      </c>
      <c r="AJ57" s="224">
        <v>2053</v>
      </c>
      <c r="AK57" s="224">
        <v>2054</v>
      </c>
      <c r="AL57" s="224">
        <v>2055</v>
      </c>
      <c r="AM57" s="224">
        <v>2056</v>
      </c>
      <c r="AN57" s="224">
        <v>2057</v>
      </c>
      <c r="AO57" s="224">
        <v>2058</v>
      </c>
      <c r="AP57" s="225">
        <v>2059</v>
      </c>
      <c r="AQ57" s="136">
        <v>2060</v>
      </c>
    </row>
    <row r="58" spans="1:45" x14ac:dyDescent="0.2">
      <c r="A58" s="160" t="s">
        <v>351</v>
      </c>
      <c r="B58" s="255">
        <f>SUMIFS(D$2:D$52,$A$2:$A$52,$A58)</f>
        <v>1655905952087749.8</v>
      </c>
      <c r="C58" s="256">
        <f t="shared" ref="C58:AO58" si="0">SUMIFS(E$2:E$52,$A$2:$A$52,$A58)</f>
        <v>1692415509188447.3</v>
      </c>
      <c r="D58" s="256">
        <f t="shared" si="0"/>
        <v>1716291743999729.5</v>
      </c>
      <c r="E58" s="256">
        <f t="shared" si="0"/>
        <v>1782067425215856.5</v>
      </c>
      <c r="F58" s="256">
        <f t="shared" si="0"/>
        <v>1853640567488169</v>
      </c>
      <c r="G58" s="256">
        <f t="shared" si="0"/>
        <v>1938230627983082.3</v>
      </c>
      <c r="H58" s="256">
        <f t="shared" si="0"/>
        <v>1982173582441683.8</v>
      </c>
      <c r="I58" s="256">
        <f t="shared" si="0"/>
        <v>2101219430748356.8</v>
      </c>
      <c r="J58" s="256">
        <f t="shared" si="0"/>
        <v>2178937887741666.3</v>
      </c>
      <c r="K58" s="256">
        <f t="shared" si="0"/>
        <v>2253183920344091</v>
      </c>
      <c r="L58" s="256">
        <f t="shared" si="0"/>
        <v>2323640860962861.5</v>
      </c>
      <c r="M58" s="256">
        <f t="shared" si="0"/>
        <v>2430300713119251</v>
      </c>
      <c r="N58" s="256">
        <f t="shared" si="0"/>
        <v>2453363678923104.5</v>
      </c>
      <c r="O58" s="256">
        <f t="shared" si="0"/>
        <v>2512284353214458.5</v>
      </c>
      <c r="P58" s="256">
        <f t="shared" si="0"/>
        <v>2566651933094393.5</v>
      </c>
      <c r="Q58" s="256">
        <f t="shared" si="0"/>
        <v>2616367349780268</v>
      </c>
      <c r="R58" s="256">
        <f t="shared" si="0"/>
        <v>2645009117025075.5</v>
      </c>
      <c r="S58" s="256">
        <f t="shared" si="0"/>
        <v>2710026760507549</v>
      </c>
      <c r="T58" s="256">
        <f t="shared" si="0"/>
        <v>2754279602525153</v>
      </c>
      <c r="U58" s="256">
        <f t="shared" si="0"/>
        <v>2794164007739350</v>
      </c>
      <c r="V58" s="256">
        <f t="shared" si="0"/>
        <v>2829746153306370.5</v>
      </c>
      <c r="W58" s="256">
        <f t="shared" si="0"/>
        <v>2861126581816516.5</v>
      </c>
      <c r="X58" s="256">
        <f t="shared" si="0"/>
        <v>2888437470579963.5</v>
      </c>
      <c r="Y58" s="256">
        <f t="shared" si="0"/>
        <v>2911839723200267.5</v>
      </c>
      <c r="Z58" s="256">
        <f t="shared" si="0"/>
        <v>2931519953297716</v>
      </c>
      <c r="AA58" s="256">
        <f t="shared" si="0"/>
        <v>2947687426076829</v>
      </c>
      <c r="AB58" s="256">
        <f t="shared" si="0"/>
        <v>2960571018236863</v>
      </c>
      <c r="AC58" s="256">
        <f t="shared" si="0"/>
        <v>2970416250780083</v>
      </c>
      <c r="AD58" s="256">
        <f t="shared" si="0"/>
        <v>2977482442847458</v>
      </c>
      <c r="AE58" s="256">
        <f t="shared" si="0"/>
        <v>2982040028053948.5</v>
      </c>
      <c r="AF58" s="256">
        <f t="shared" si="0"/>
        <v>2984368068129380</v>
      </c>
      <c r="AG58" s="256">
        <f t="shared" si="0"/>
        <v>2984751992193441</v>
      </c>
      <c r="AH58" s="256">
        <f t="shared" si="0"/>
        <v>2983481583869279</v>
      </c>
      <c r="AI58" s="256">
        <f t="shared" si="0"/>
        <v>2980849232807684.5</v>
      </c>
      <c r="AJ58" s="256">
        <f t="shared" si="0"/>
        <v>2977148462158235</v>
      </c>
      <c r="AK58" s="256">
        <f t="shared" si="0"/>
        <v>2972672739165513.5</v>
      </c>
      <c r="AL58" s="256">
        <f t="shared" si="0"/>
        <v>2967714572441858</v>
      </c>
      <c r="AM58" s="256">
        <f t="shared" si="0"/>
        <v>2962564896607262.5</v>
      </c>
      <c r="AN58" s="256">
        <f t="shared" si="0"/>
        <v>2957512742908538</v>
      </c>
      <c r="AO58" s="256">
        <f t="shared" si="0"/>
        <v>2952845193136365.5</v>
      </c>
      <c r="AP58" s="257">
        <f>SUMIFS(AR$2:AR$52,$A$2:$A$52,$A58)</f>
        <v>2948847613645019.5</v>
      </c>
      <c r="AQ58" s="257">
        <f>SUMIFS(AS$2:AS$52,$A$2:$A$52,$A58)</f>
        <v>2930992012769694.5</v>
      </c>
    </row>
    <row r="59" spans="1:45" x14ac:dyDescent="0.2">
      <c r="A59" s="36" t="s">
        <v>2</v>
      </c>
      <c r="B59" s="258">
        <f t="shared" ref="B59:B90" si="1">SUMIFS(D$2:D$52,$A$2:$A$52,$A59)</f>
        <v>994686497051317</v>
      </c>
      <c r="C59" s="259">
        <f t="shared" ref="C59:C91" si="2">SUMIFS(E$2:E$52,$A$2:$A$52,$A59)</f>
        <v>768760833140729</v>
      </c>
      <c r="D59" s="259">
        <f t="shared" ref="D59:D91" si="3">SUMIFS(F$2:F$52,$A$2:$A$52,$A59)</f>
        <v>805176344246657.63</v>
      </c>
      <c r="E59" s="259">
        <f t="shared" ref="E59:E91" si="4">SUMIFS(G$2:G$52,$A$2:$A$52,$A59)</f>
        <v>841308718097711</v>
      </c>
      <c r="F59" s="259">
        <f t="shared" ref="F59:F91" si="5">SUMIFS(H$2:H$52,$A$2:$A$52,$A59)</f>
        <v>877157954693889</v>
      </c>
      <c r="G59" s="259">
        <f t="shared" ref="G59:G91" si="6">SUMIFS(I$2:I$52,$A$2:$A$52,$A59)</f>
        <v>912724054035191.88</v>
      </c>
      <c r="H59" s="259">
        <f t="shared" ref="H59:H91" si="7">SUMIFS(J$2:J$52,$A$2:$A$52,$A59)</f>
        <v>948007016121619.5</v>
      </c>
      <c r="I59" s="259">
        <f t="shared" ref="I59:I91" si="8">SUMIFS(K$2:K$52,$A$2:$A$52,$A59)</f>
        <v>960594227645879.13</v>
      </c>
      <c r="J59" s="259">
        <f t="shared" ref="J59:J91" si="9">SUMIFS(L$2:L$52,$A$2:$A$52,$A59)</f>
        <v>973088573176722.88</v>
      </c>
      <c r="K59" s="259">
        <f t="shared" ref="K59:K91" si="10">SUMIFS(M$2:M$52,$A$2:$A$52,$A59)</f>
        <v>985490052714150.63</v>
      </c>
      <c r="L59" s="259">
        <f t="shared" ref="L59:L91" si="11">SUMIFS(N$2:N$52,$A$2:$A$52,$A59)</f>
        <v>997798666258162.25</v>
      </c>
      <c r="M59" s="259">
        <f t="shared" ref="M59:M91" si="12">SUMIFS(O$2:O$52,$A$2:$A$52,$A59)</f>
        <v>1010014413808758.1</v>
      </c>
      <c r="N59" s="259">
        <f t="shared" ref="N59:N91" si="13">SUMIFS(P$2:P$52,$A$2:$A$52,$A59)</f>
        <v>1013090574689456.4</v>
      </c>
      <c r="O59" s="259">
        <f t="shared" ref="O59:O91" si="14">SUMIFS(Q$2:Q$52,$A$2:$A$52,$A59)</f>
        <v>1016137006844012.5</v>
      </c>
      <c r="P59" s="259">
        <f t="shared" ref="P59:P91" si="15">SUMIFS(R$2:R$52,$A$2:$A$52,$A59)</f>
        <v>1019153710272426.3</v>
      </c>
      <c r="Q59" s="259">
        <f t="shared" ref="Q59:Q91" si="16">SUMIFS(S$2:S$52,$A$2:$A$52,$A59)</f>
        <v>1022140684974697.6</v>
      </c>
      <c r="R59" s="259">
        <f t="shared" ref="R59:R91" si="17">SUMIFS(T$2:T$52,$A$2:$A$52,$A59)</f>
        <v>1025097930950826.6</v>
      </c>
      <c r="S59" s="259">
        <f t="shared" ref="S59:S91" si="18">SUMIFS(U$2:U$52,$A$2:$A$52,$A59)</f>
        <v>1015016233868447.8</v>
      </c>
      <c r="T59" s="259">
        <f t="shared" ref="T59:T91" si="19">SUMIFS(V$2:V$52,$A$2:$A$52,$A59)</f>
        <v>1004947076210300.9</v>
      </c>
      <c r="U59" s="259">
        <f t="shared" ref="U59:U91" si="20">SUMIFS(W$2:W$52,$A$2:$A$52,$A59)</f>
        <v>994890457976385.88</v>
      </c>
      <c r="V59" s="259">
        <f t="shared" ref="V59:V91" si="21">SUMIFS(X$2:X$52,$A$2:$A$52,$A59)</f>
        <v>984846379166702.63</v>
      </c>
      <c r="W59" s="259">
        <f t="shared" ref="W59:W91" si="22">SUMIFS(Y$2:Y$52,$A$2:$A$52,$A59)</f>
        <v>974814839781251.25</v>
      </c>
      <c r="X59" s="259">
        <f t="shared" ref="X59:X91" si="23">SUMIFS(Z$2:Z$52,$A$2:$A$52,$A59)</f>
        <v>959175669879332.5</v>
      </c>
      <c r="Y59" s="259">
        <f t="shared" ref="Y59:Y91" si="24">SUMIFS(AA$2:AA$52,$A$2:$A$52,$A59)</f>
        <v>943556563056184.63</v>
      </c>
      <c r="Z59" s="259">
        <f t="shared" ref="Z59:Z91" si="25">SUMIFS(AB$2:AB$52,$A$2:$A$52,$A59)</f>
        <v>927957519311807.63</v>
      </c>
      <c r="AA59" s="259">
        <f t="shared" ref="AA59:AA91" si="26">SUMIFS(AC$2:AC$52,$A$2:$A$52,$A59)</f>
        <v>912378538646201.5</v>
      </c>
      <c r="AB59" s="259">
        <f t="shared" ref="AB59:AB91" si="27">SUMIFS(AD$2:AD$52,$A$2:$A$52,$A59)</f>
        <v>896819621059366.13</v>
      </c>
      <c r="AC59" s="259">
        <f t="shared" ref="AC59:AC91" si="28">SUMIFS(AE$2:AE$52,$A$2:$A$52,$A59)</f>
        <v>881280766551301.88</v>
      </c>
      <c r="AD59" s="259">
        <f t="shared" ref="AD59:AD91" si="29">SUMIFS(AF$2:AF$52,$A$2:$A$52,$A59)</f>
        <v>865761975122008.5</v>
      </c>
      <c r="AE59" s="259">
        <f t="shared" ref="AE59:AE91" si="30">SUMIFS(AG$2:AG$52,$A$2:$A$52,$A59)</f>
        <v>850263246771486</v>
      </c>
      <c r="AF59" s="259">
        <f t="shared" ref="AF59:AF91" si="31">SUMIFS(AH$2:AH$52,$A$2:$A$52,$A59)</f>
        <v>834784581499734.5</v>
      </c>
      <c r="AG59" s="259">
        <f t="shared" ref="AG59:AG91" si="32">SUMIFS(AI$2:AI$52,$A$2:$A$52,$A59)</f>
        <v>819325979306753.5</v>
      </c>
      <c r="AH59" s="259">
        <f t="shared" ref="AH59:AH91" si="33">SUMIFS(AJ$2:AJ$52,$A$2:$A$52,$A59)</f>
        <v>800165739080541.25</v>
      </c>
      <c r="AI59" s="259">
        <f t="shared" ref="AI59:AI91" si="34">SUMIFS(AK$2:AK$52,$A$2:$A$52,$A59)</f>
        <v>781030577702792.5</v>
      </c>
      <c r="AJ59" s="259">
        <f t="shared" ref="AJ59:AJ91" si="35">SUMIFS(AL$2:AL$52,$A$2:$A$52,$A59)</f>
        <v>761920495173507.38</v>
      </c>
      <c r="AK59" s="259">
        <f t="shared" ref="AK59:AK91" si="36">SUMIFS(AM$2:AM$52,$A$2:$A$52,$A59)</f>
        <v>742835491492686</v>
      </c>
      <c r="AL59" s="259">
        <f t="shared" ref="AL59:AL91" si="37">SUMIFS(AN$2:AN$52,$A$2:$A$52,$A59)</f>
        <v>723775566660328.13</v>
      </c>
      <c r="AM59" s="259">
        <f t="shared" ref="AM59:AM91" si="38">SUMIFS(AO$2:AO$52,$A$2:$A$52,$A59)</f>
        <v>708449882364204.63</v>
      </c>
      <c r="AN59" s="259">
        <f t="shared" ref="AN59:AN91" si="39">SUMIFS(AP$2:AP$52,$A$2:$A$52,$A59)</f>
        <v>693144261146852.13</v>
      </c>
      <c r="AO59" s="259">
        <f t="shared" ref="AO59:AO91" si="40">SUMIFS(AQ$2:AQ$52,$A$2:$A$52,$A59)</f>
        <v>677858703008270.5</v>
      </c>
      <c r="AP59" s="260">
        <f t="shared" ref="AP59:AQ91" si="41">SUMIFS(AR$2:AR$52,$A$2:$A$52,$A59)</f>
        <v>662593207948459.63</v>
      </c>
      <c r="AQ59" s="260">
        <f t="shared" si="41"/>
        <v>645153376726850.5</v>
      </c>
    </row>
    <row r="60" spans="1:45" x14ac:dyDescent="0.2">
      <c r="A60" s="12" t="s">
        <v>3</v>
      </c>
      <c r="B60" s="258">
        <f t="shared" si="1"/>
        <v>776052254786322.38</v>
      </c>
      <c r="C60" s="259">
        <f t="shared" si="2"/>
        <v>746042001520583</v>
      </c>
      <c r="D60" s="259">
        <f t="shared" si="3"/>
        <v>787201729614393.25</v>
      </c>
      <c r="E60" s="259">
        <f t="shared" si="4"/>
        <v>828044629676333.88</v>
      </c>
      <c r="F60" s="259">
        <f t="shared" si="5"/>
        <v>868570701706404.75</v>
      </c>
      <c r="G60" s="259">
        <f t="shared" si="6"/>
        <v>908779945704606.25</v>
      </c>
      <c r="H60" s="259">
        <f t="shared" si="7"/>
        <v>948672361670938.25</v>
      </c>
      <c r="I60" s="259">
        <f t="shared" si="8"/>
        <v>969103080245477.13</v>
      </c>
      <c r="J60" s="259">
        <f t="shared" si="9"/>
        <v>989393718164090.75</v>
      </c>
      <c r="K60" s="259">
        <f t="shared" si="10"/>
        <v>1009544275426779.5</v>
      </c>
      <c r="L60" s="259">
        <f t="shared" si="11"/>
        <v>1029554752033543.1</v>
      </c>
      <c r="M60" s="259">
        <f t="shared" si="12"/>
        <v>1049425147984381.4</v>
      </c>
      <c r="N60" s="259">
        <f t="shared" si="13"/>
        <v>1061643688795563</v>
      </c>
      <c r="O60" s="259">
        <f t="shared" si="14"/>
        <v>1073784302355673</v>
      </c>
      <c r="P60" s="259">
        <f t="shared" si="15"/>
        <v>1085846988664711.5</v>
      </c>
      <c r="Q60" s="259">
        <f t="shared" si="16"/>
        <v>1097831747722678.1</v>
      </c>
      <c r="R60" s="259">
        <f t="shared" si="17"/>
        <v>1109738579529573.6</v>
      </c>
      <c r="S60" s="259">
        <f t="shared" si="18"/>
        <v>1123775652083003.1</v>
      </c>
      <c r="T60" s="259">
        <f t="shared" si="19"/>
        <v>1137793008961618.8</v>
      </c>
      <c r="U60" s="259">
        <f t="shared" si="20"/>
        <v>1151790650165420.3</v>
      </c>
      <c r="V60" s="259">
        <f t="shared" si="21"/>
        <v>1165768575694407.8</v>
      </c>
      <c r="W60" s="259">
        <f t="shared" si="22"/>
        <v>1179726785548581.5</v>
      </c>
      <c r="X60" s="259">
        <f t="shared" si="23"/>
        <v>1186293375809840.5</v>
      </c>
      <c r="Y60" s="259">
        <f t="shared" si="24"/>
        <v>1192850119076229.5</v>
      </c>
      <c r="Z60" s="259">
        <f t="shared" si="25"/>
        <v>1199397015347748.5</v>
      </c>
      <c r="AA60" s="259">
        <f t="shared" si="26"/>
        <v>1205934064624397.3</v>
      </c>
      <c r="AB60" s="259">
        <f t="shared" si="27"/>
        <v>1212461266906175.8</v>
      </c>
      <c r="AC60" s="259">
        <f t="shared" si="28"/>
        <v>1218978622193084.5</v>
      </c>
      <c r="AD60" s="259">
        <f t="shared" si="29"/>
        <v>1225486130485122.8</v>
      </c>
      <c r="AE60" s="259">
        <f t="shared" si="30"/>
        <v>1231983791782291</v>
      </c>
      <c r="AF60" s="259">
        <f t="shared" si="31"/>
        <v>1238471606084589.5</v>
      </c>
      <c r="AG60" s="259">
        <f t="shared" si="32"/>
        <v>1244949573392017.5</v>
      </c>
      <c r="AH60" s="259">
        <f t="shared" si="33"/>
        <v>1251414036812586.8</v>
      </c>
      <c r="AI60" s="259">
        <f t="shared" si="34"/>
        <v>1257868658166711.5</v>
      </c>
      <c r="AJ60" s="259">
        <f t="shared" si="35"/>
        <v>1264313437454392</v>
      </c>
      <c r="AK60" s="259">
        <f t="shared" si="36"/>
        <v>1270748374675628.5</v>
      </c>
      <c r="AL60" s="259">
        <f t="shared" si="37"/>
        <v>1277173469830420.5</v>
      </c>
      <c r="AM60" s="259">
        <f t="shared" si="38"/>
        <v>1276306141298128.8</v>
      </c>
      <c r="AN60" s="259">
        <f t="shared" si="39"/>
        <v>1275438818679948.3</v>
      </c>
      <c r="AO60" s="259">
        <f t="shared" si="40"/>
        <v>1274571501975878.5</v>
      </c>
      <c r="AP60" s="260">
        <f t="shared" si="41"/>
        <v>1273704191185920</v>
      </c>
      <c r="AQ60" s="260">
        <f t="shared" si="41"/>
        <v>1268522185000547</v>
      </c>
    </row>
    <row r="61" spans="1:45" x14ac:dyDescent="0.2">
      <c r="A61" s="12" t="s">
        <v>4</v>
      </c>
      <c r="B61" s="258">
        <f t="shared" si="1"/>
        <v>243450106041305.78</v>
      </c>
      <c r="C61" s="259">
        <f t="shared" si="2"/>
        <v>252981703927806.28</v>
      </c>
      <c r="D61" s="259">
        <f>SUMIFS(F$2:F$52,$A$2:$A$52,$A61)</f>
        <v>271340491032713.56</v>
      </c>
      <c r="E61" s="259">
        <f t="shared" si="4"/>
        <v>289560036314135.13</v>
      </c>
      <c r="F61" s="259">
        <f t="shared" si="5"/>
        <v>307640339772071</v>
      </c>
      <c r="G61" s="259">
        <f t="shared" si="6"/>
        <v>325581401406521.19</v>
      </c>
      <c r="H61" s="259">
        <f t="shared" si="7"/>
        <v>343383221217485.88</v>
      </c>
      <c r="I61" s="259">
        <f t="shared" si="8"/>
        <v>349960917588363</v>
      </c>
      <c r="J61" s="259">
        <f t="shared" si="9"/>
        <v>356492829529744.5</v>
      </c>
      <c r="K61" s="259">
        <f t="shared" si="10"/>
        <v>362978957041630.31</v>
      </c>
      <c r="L61" s="259">
        <f t="shared" si="11"/>
        <v>369419300124020.5</v>
      </c>
      <c r="M61" s="259">
        <f t="shared" si="12"/>
        <v>375813858776915.06</v>
      </c>
      <c r="N61" s="259">
        <f t="shared" si="13"/>
        <v>375372223805158.06</v>
      </c>
      <c r="O61" s="259">
        <f t="shared" si="14"/>
        <v>374927797073307.31</v>
      </c>
      <c r="P61" s="259">
        <f t="shared" si="15"/>
        <v>374480578581362.75</v>
      </c>
      <c r="Q61" s="259">
        <f t="shared" si="16"/>
        <v>374030568329324.44</v>
      </c>
      <c r="R61" s="259">
        <f t="shared" si="17"/>
        <v>373577766317192.38</v>
      </c>
      <c r="S61" s="259">
        <f t="shared" si="18"/>
        <v>369092360266195.31</v>
      </c>
      <c r="T61" s="259">
        <f t="shared" si="19"/>
        <v>364612606455634.19</v>
      </c>
      <c r="U61" s="259">
        <f t="shared" si="20"/>
        <v>360138504885509.13</v>
      </c>
      <c r="V61" s="259">
        <f t="shared" si="21"/>
        <v>355670055555820.06</v>
      </c>
      <c r="W61" s="259">
        <f t="shared" si="22"/>
        <v>351207258466567.06</v>
      </c>
      <c r="X61" s="259">
        <f t="shared" si="23"/>
        <v>343055667962766.38</v>
      </c>
      <c r="Y61" s="259">
        <f t="shared" si="24"/>
        <v>334914675409783.19</v>
      </c>
      <c r="Z61" s="259">
        <f t="shared" si="25"/>
        <v>326784280807617.5</v>
      </c>
      <c r="AA61" s="259">
        <f t="shared" si="26"/>
        <v>318664484156269.38</v>
      </c>
      <c r="AB61" s="259">
        <f t="shared" si="27"/>
        <v>310555285455738.69</v>
      </c>
      <c r="AC61" s="259">
        <f t="shared" si="28"/>
        <v>302456684706025.56</v>
      </c>
      <c r="AD61" s="259">
        <f t="shared" si="29"/>
        <v>294368681907129.94</v>
      </c>
      <c r="AE61" s="259">
        <f t="shared" si="30"/>
        <v>286291277059051.81</v>
      </c>
      <c r="AF61" s="259">
        <f t="shared" si="31"/>
        <v>278224470161791.19</v>
      </c>
      <c r="AG61" s="259">
        <f t="shared" si="32"/>
        <v>270168261215348.03</v>
      </c>
      <c r="AH61" s="259">
        <f t="shared" si="33"/>
        <v>263171140820601.31</v>
      </c>
      <c r="AI61" s="259">
        <f t="shared" si="34"/>
        <v>256183205316563.13</v>
      </c>
      <c r="AJ61" s="259">
        <f t="shared" si="35"/>
        <v>249204454703233.41</v>
      </c>
      <c r="AK61" s="259">
        <f t="shared" si="36"/>
        <v>242234888980612.22</v>
      </c>
      <c r="AL61" s="259">
        <f t="shared" si="37"/>
        <v>235274508148699.59</v>
      </c>
      <c r="AM61" s="259">
        <f t="shared" si="38"/>
        <v>227982094250699.31</v>
      </c>
      <c r="AN61" s="259">
        <f t="shared" si="39"/>
        <v>220699326660522.88</v>
      </c>
      <c r="AO61" s="259">
        <f t="shared" si="40"/>
        <v>213426205378170.25</v>
      </c>
      <c r="AP61" s="260">
        <f t="shared" si="41"/>
        <v>206162730403641.5</v>
      </c>
      <c r="AQ61" s="260">
        <f t="shared" si="41"/>
        <v>198234634273421.84</v>
      </c>
    </row>
    <row r="62" spans="1:45" x14ac:dyDescent="0.2">
      <c r="A62" s="12" t="s">
        <v>5</v>
      </c>
      <c r="B62" s="258">
        <f t="shared" si="1"/>
        <v>158517067050052.38</v>
      </c>
      <c r="C62" s="259">
        <f t="shared" si="2"/>
        <v>140122319046901.63</v>
      </c>
      <c r="D62" s="259">
        <f t="shared" si="3"/>
        <v>145648878654942.91</v>
      </c>
      <c r="E62" s="259">
        <f t="shared" si="4"/>
        <v>151131858174979.81</v>
      </c>
      <c r="F62" s="259">
        <f t="shared" si="5"/>
        <v>156571257607012.28</v>
      </c>
      <c r="G62" s="259">
        <f t="shared" si="6"/>
        <v>161967076951040.34</v>
      </c>
      <c r="H62" s="259">
        <f t="shared" si="7"/>
        <v>167319316207064.03</v>
      </c>
      <c r="I62" s="259">
        <f t="shared" si="8"/>
        <v>175464977600709.53</v>
      </c>
      <c r="J62" s="259">
        <f t="shared" si="9"/>
        <v>183558597152776.66</v>
      </c>
      <c r="K62" s="259">
        <f t="shared" si="10"/>
        <v>191600174863265.5</v>
      </c>
      <c r="L62" s="259">
        <f t="shared" si="11"/>
        <v>199589710732175.94</v>
      </c>
      <c r="M62" s="259">
        <f t="shared" si="12"/>
        <v>207527204759508</v>
      </c>
      <c r="N62" s="259">
        <f t="shared" si="13"/>
        <v>211581805629884.78</v>
      </c>
      <c r="O62" s="259">
        <f t="shared" si="14"/>
        <v>215612454532811.81</v>
      </c>
      <c r="P62" s="259">
        <f t="shared" si="15"/>
        <v>219619151468289.22</v>
      </c>
      <c r="Q62" s="259">
        <f t="shared" si="16"/>
        <v>223601896436316.97</v>
      </c>
      <c r="R62" s="259">
        <f t="shared" si="17"/>
        <v>227560689436895</v>
      </c>
      <c r="S62" s="259">
        <f t="shared" si="18"/>
        <v>228728233503408.91</v>
      </c>
      <c r="T62" s="259">
        <f t="shared" si="19"/>
        <v>229894017394882.38</v>
      </c>
      <c r="U62" s="259">
        <f t="shared" si="20"/>
        <v>231058041111315.41</v>
      </c>
      <c r="V62" s="259">
        <f t="shared" si="21"/>
        <v>232220304652708</v>
      </c>
      <c r="W62" s="259">
        <f t="shared" si="22"/>
        <v>233380808019060.13</v>
      </c>
      <c r="X62" s="259">
        <f t="shared" si="23"/>
        <v>232616538441588.09</v>
      </c>
      <c r="Y62" s="259">
        <f t="shared" si="24"/>
        <v>231853083003357.81</v>
      </c>
      <c r="Z62" s="259">
        <f t="shared" si="25"/>
        <v>231090441704369.28</v>
      </c>
      <c r="AA62" s="259">
        <f t="shared" si="26"/>
        <v>230328614544622.47</v>
      </c>
      <c r="AB62" s="259">
        <f t="shared" si="27"/>
        <v>229567601524117.34</v>
      </c>
      <c r="AC62" s="259">
        <f t="shared" si="28"/>
        <v>226284698994300.38</v>
      </c>
      <c r="AD62" s="259">
        <f t="shared" si="29"/>
        <v>223005999057249.03</v>
      </c>
      <c r="AE62" s="259">
        <f t="shared" si="30"/>
        <v>219731501712963.34</v>
      </c>
      <c r="AF62" s="259">
        <f t="shared" si="31"/>
        <v>216461206961443.31</v>
      </c>
      <c r="AG62" s="259">
        <f t="shared" si="32"/>
        <v>213195114802688.94</v>
      </c>
      <c r="AH62" s="259">
        <f t="shared" si="33"/>
        <v>208047550850642.31</v>
      </c>
      <c r="AI62" s="259">
        <f t="shared" si="34"/>
        <v>202906730831504.28</v>
      </c>
      <c r="AJ62" s="259">
        <f t="shared" si="35"/>
        <v>197772654745274.84</v>
      </c>
      <c r="AK62" s="259">
        <f t="shared" si="36"/>
        <v>192645322591953.97</v>
      </c>
      <c r="AL62" s="259">
        <f t="shared" si="37"/>
        <v>187524734371541.66</v>
      </c>
      <c r="AM62" s="259">
        <f t="shared" si="38"/>
        <v>182406013208844.63</v>
      </c>
      <c r="AN62" s="259">
        <f t="shared" si="39"/>
        <v>177294042573884</v>
      </c>
      <c r="AO62" s="259">
        <f t="shared" si="40"/>
        <v>172188822466659.81</v>
      </c>
      <c r="AP62" s="260">
        <f t="shared" si="41"/>
        <v>167090352887172.06</v>
      </c>
      <c r="AQ62" s="260">
        <f t="shared" si="41"/>
        <v>161449485924114.13</v>
      </c>
    </row>
    <row r="63" spans="1:45" x14ac:dyDescent="0.2">
      <c r="A63" s="12" t="s">
        <v>6</v>
      </c>
      <c r="B63" s="258">
        <f t="shared" si="1"/>
        <v>206122036612564.19</v>
      </c>
      <c r="C63" s="259">
        <f t="shared" si="2"/>
        <v>184174775037738.53</v>
      </c>
      <c r="D63" s="259">
        <f t="shared" si="3"/>
        <v>183592848761515.13</v>
      </c>
      <c r="E63" s="259">
        <f t="shared" si="4"/>
        <v>183010336434528.78</v>
      </c>
      <c r="F63" s="259">
        <f t="shared" si="5"/>
        <v>182427238056779.53</v>
      </c>
      <c r="G63" s="259">
        <f t="shared" si="6"/>
        <v>181843553628267.38</v>
      </c>
      <c r="H63" s="259">
        <f t="shared" si="7"/>
        <v>181259283148992.34</v>
      </c>
      <c r="I63" s="259">
        <f t="shared" si="8"/>
        <v>182974449115789.69</v>
      </c>
      <c r="J63" s="259">
        <f t="shared" si="9"/>
        <v>184676020636350.81</v>
      </c>
      <c r="K63" s="259">
        <f t="shared" si="10"/>
        <v>186363997710675.78</v>
      </c>
      <c r="L63" s="259">
        <f t="shared" si="11"/>
        <v>188038380338764.59</v>
      </c>
      <c r="M63" s="259">
        <f t="shared" si="12"/>
        <v>189699168520617.31</v>
      </c>
      <c r="N63" s="259">
        <f t="shared" si="13"/>
        <v>186979998321493.56</v>
      </c>
      <c r="O63" s="259">
        <f t="shared" si="14"/>
        <v>184272433247973.44</v>
      </c>
      <c r="P63" s="259">
        <f t="shared" si="15"/>
        <v>181576473300056.91</v>
      </c>
      <c r="Q63" s="259">
        <f t="shared" si="16"/>
        <v>178892118477744</v>
      </c>
      <c r="R63" s="259">
        <f t="shared" si="17"/>
        <v>176219368781034.59</v>
      </c>
      <c r="S63" s="259">
        <f t="shared" si="18"/>
        <v>173020106140814.94</v>
      </c>
      <c r="T63" s="259">
        <f t="shared" si="19"/>
        <v>169824955285866.81</v>
      </c>
      <c r="U63" s="259">
        <f t="shared" si="20"/>
        <v>166633916216190.25</v>
      </c>
      <c r="V63" s="259">
        <f t="shared" si="21"/>
        <v>163446988931785.25</v>
      </c>
      <c r="W63" s="259">
        <f t="shared" si="22"/>
        <v>160264173432651.81</v>
      </c>
      <c r="X63" s="259">
        <f t="shared" si="23"/>
        <v>155915373110083.88</v>
      </c>
      <c r="Y63" s="259">
        <f t="shared" si="24"/>
        <v>151572250967176.63</v>
      </c>
      <c r="Z63" s="259">
        <f t="shared" si="25"/>
        <v>147234807003930.09</v>
      </c>
      <c r="AA63" s="259">
        <f t="shared" si="26"/>
        <v>142903041220344.31</v>
      </c>
      <c r="AB63" s="259">
        <f t="shared" si="27"/>
        <v>138576953616419.25</v>
      </c>
      <c r="AC63" s="259">
        <f t="shared" si="28"/>
        <v>135276952237046.42</v>
      </c>
      <c r="AD63" s="259">
        <f t="shared" si="29"/>
        <v>131981258442243.8</v>
      </c>
      <c r="AE63" s="259">
        <f t="shared" si="30"/>
        <v>128689872232011.38</v>
      </c>
      <c r="AF63" s="259">
        <f t="shared" si="31"/>
        <v>125402793606349.14</v>
      </c>
      <c r="AG63" s="259">
        <f t="shared" si="32"/>
        <v>122120022565257.11</v>
      </c>
      <c r="AH63" s="259">
        <f t="shared" si="33"/>
        <v>120149106825090.56</v>
      </c>
      <c r="AI63" s="259">
        <f t="shared" si="34"/>
        <v>118180736475806.41</v>
      </c>
      <c r="AJ63" s="259">
        <f t="shared" si="35"/>
        <v>116214911517404.64</v>
      </c>
      <c r="AK63" s="259">
        <f t="shared" si="36"/>
        <v>114251631949885.28</v>
      </c>
      <c r="AL63" s="259">
        <f t="shared" si="37"/>
        <v>112290897773248.33</v>
      </c>
      <c r="AM63" s="259">
        <f t="shared" si="38"/>
        <v>111353362707051.84</v>
      </c>
      <c r="AN63" s="259">
        <f t="shared" si="39"/>
        <v>110416992837390.83</v>
      </c>
      <c r="AO63" s="259">
        <f t="shared" si="40"/>
        <v>109481788164265.27</v>
      </c>
      <c r="AP63" s="260">
        <f t="shared" si="41"/>
        <v>108547748687675.17</v>
      </c>
      <c r="AQ63" s="260">
        <f t="shared" si="41"/>
        <v>107250078223187.69</v>
      </c>
    </row>
    <row r="64" spans="1:45" x14ac:dyDescent="0.2">
      <c r="A64" s="12" t="s">
        <v>7</v>
      </c>
      <c r="B64" s="258">
        <f t="shared" si="1"/>
        <v>73087612205552.922</v>
      </c>
      <c r="C64" s="259">
        <f t="shared" si="2"/>
        <v>55392187101753.898</v>
      </c>
      <c r="D64" s="259">
        <f t="shared" si="3"/>
        <v>60598965616276.219</v>
      </c>
      <c r="E64" s="259">
        <f t="shared" si="4"/>
        <v>67067686392893.156</v>
      </c>
      <c r="F64" s="259">
        <f t="shared" si="5"/>
        <v>69150924763253.516</v>
      </c>
      <c r="G64" s="259">
        <f t="shared" si="6"/>
        <v>74950655347714.203</v>
      </c>
      <c r="H64" s="259">
        <f t="shared" si="7"/>
        <v>82708584950780.313</v>
      </c>
      <c r="I64" s="259">
        <f t="shared" si="8"/>
        <v>90581407000363.609</v>
      </c>
      <c r="J64" s="259">
        <f t="shared" si="9"/>
        <v>98060826214595.703</v>
      </c>
      <c r="K64" s="259">
        <f t="shared" si="10"/>
        <v>105191923492973.66</v>
      </c>
      <c r="L64" s="259">
        <f t="shared" si="11"/>
        <v>112088731683218.64</v>
      </c>
      <c r="M64" s="259">
        <f t="shared" si="12"/>
        <v>118931410657415.13</v>
      </c>
      <c r="N64" s="259">
        <f t="shared" si="13"/>
        <v>125970902507902.17</v>
      </c>
      <c r="O64" s="259">
        <f t="shared" si="14"/>
        <v>133152607987300.63</v>
      </c>
      <c r="P64" s="259">
        <f t="shared" si="15"/>
        <v>140417552906530.11</v>
      </c>
      <c r="Q64" s="259">
        <f t="shared" si="16"/>
        <v>147697087189165.09</v>
      </c>
      <c r="R64" s="259">
        <f t="shared" si="17"/>
        <v>154912972606145.56</v>
      </c>
      <c r="S64" s="259">
        <f t="shared" si="18"/>
        <v>162488404864677.28</v>
      </c>
      <c r="T64" s="259">
        <f t="shared" si="19"/>
        <v>169923332140549.06</v>
      </c>
      <c r="U64" s="259">
        <f t="shared" si="20"/>
        <v>177180986502096.44</v>
      </c>
      <c r="V64" s="259">
        <f t="shared" si="21"/>
        <v>184226490920559.44</v>
      </c>
      <c r="W64" s="259">
        <f t="shared" si="22"/>
        <v>191027246315721.78</v>
      </c>
      <c r="X64" s="259">
        <f t="shared" si="23"/>
        <v>197553272229702.84</v>
      </c>
      <c r="Y64" s="259">
        <f t="shared" si="24"/>
        <v>203777496693460.22</v>
      </c>
      <c r="Z64" s="259">
        <f t="shared" si="25"/>
        <v>209675992249741.44</v>
      </c>
      <c r="AA64" s="259">
        <f t="shared" si="26"/>
        <v>215228156486381.81</v>
      </c>
      <c r="AB64" s="259">
        <f t="shared" si="27"/>
        <v>220416836773417.69</v>
      </c>
      <c r="AC64" s="259">
        <f t="shared" si="28"/>
        <v>225228400150441.94</v>
      </c>
      <c r="AD64" s="259">
        <f t="shared" si="29"/>
        <v>229652750446841.19</v>
      </c>
      <c r="AE64" s="259">
        <f t="shared" si="30"/>
        <v>233683295713716.94</v>
      </c>
      <c r="AF64" s="259">
        <f t="shared" si="31"/>
        <v>237316869885885.56</v>
      </c>
      <c r="AG64" s="259">
        <f t="shared" si="32"/>
        <v>240553613265635.81</v>
      </c>
      <c r="AH64" s="259">
        <f t="shared" si="33"/>
        <v>243396816923577.53</v>
      </c>
      <c r="AI64" s="259">
        <f t="shared" si="34"/>
        <v>245852736448398.75</v>
      </c>
      <c r="AJ64" s="259">
        <f t="shared" si="35"/>
        <v>247930380654195.13</v>
      </c>
      <c r="AK64" s="259">
        <f t="shared" si="36"/>
        <v>249641280883002.81</v>
      </c>
      <c r="AL64" s="259">
        <f t="shared" si="37"/>
        <v>250999246436306.25</v>
      </c>
      <c r="AM64" s="259">
        <f t="shared" si="38"/>
        <v>252020111450042.44</v>
      </c>
      <c r="AN64" s="259">
        <f t="shared" si="39"/>
        <v>252721478211876.75</v>
      </c>
      <c r="AO64" s="259">
        <f t="shared" si="40"/>
        <v>253122461526955.09</v>
      </c>
      <c r="AP64" s="260">
        <f t="shared" si="41"/>
        <v>253243438288343.91</v>
      </c>
      <c r="AQ64" s="260">
        <f t="shared" si="41"/>
        <v>251807827427987.41</v>
      </c>
    </row>
    <row r="65" spans="1:43" x14ac:dyDescent="0.2">
      <c r="A65" s="12" t="s">
        <v>8</v>
      </c>
      <c r="B65" s="258">
        <f t="shared" si="1"/>
        <v>72261437231024.313</v>
      </c>
      <c r="C65" s="259">
        <f t="shared" si="2"/>
        <v>56889374059202.656</v>
      </c>
      <c r="D65" s="259">
        <f t="shared" si="3"/>
        <v>52571308833771.945</v>
      </c>
      <c r="E65" s="259">
        <f t="shared" si="4"/>
        <v>67906858234847.703</v>
      </c>
      <c r="F65" s="259">
        <f t="shared" si="5"/>
        <v>68713693149155.313</v>
      </c>
      <c r="G65" s="259">
        <f t="shared" si="6"/>
        <v>71243388299707.766</v>
      </c>
      <c r="H65" s="259">
        <f t="shared" si="7"/>
        <v>74628672266777.563</v>
      </c>
      <c r="I65" s="259">
        <f t="shared" si="8"/>
        <v>78120134998075.75</v>
      </c>
      <c r="J65" s="259">
        <f t="shared" si="9"/>
        <v>81478129170027.609</v>
      </c>
      <c r="K65" s="259">
        <f t="shared" si="10"/>
        <v>84685598243557.547</v>
      </c>
      <c r="L65" s="259">
        <f t="shared" si="11"/>
        <v>87727988678962.906</v>
      </c>
      <c r="M65" s="259">
        <f t="shared" si="12"/>
        <v>90593395769581.75</v>
      </c>
      <c r="N65" s="259">
        <f t="shared" si="13"/>
        <v>93316756729634.094</v>
      </c>
      <c r="O65" s="259">
        <f t="shared" si="14"/>
        <v>95834049884358.313</v>
      </c>
      <c r="P65" s="259">
        <f t="shared" si="15"/>
        <v>98123496432172.906</v>
      </c>
      <c r="Q65" s="259">
        <f t="shared" si="16"/>
        <v>100164774191330.14</v>
      </c>
      <c r="R65" s="259">
        <f t="shared" si="17"/>
        <v>101939313441476.56</v>
      </c>
      <c r="S65" s="259">
        <f t="shared" si="18"/>
        <v>103753844668769.2</v>
      </c>
      <c r="T65" s="259">
        <f t="shared" si="19"/>
        <v>105300648768434.16</v>
      </c>
      <c r="U65" s="259">
        <f t="shared" si="20"/>
        <v>106585777273068.09</v>
      </c>
      <c r="V65" s="259">
        <f t="shared" si="21"/>
        <v>107618227704873.23</v>
      </c>
      <c r="W65" s="259">
        <f t="shared" si="22"/>
        <v>108409612436542.75</v>
      </c>
      <c r="X65" s="259">
        <f t="shared" si="23"/>
        <v>108973809433938.78</v>
      </c>
      <c r="Y65" s="259">
        <f t="shared" si="24"/>
        <v>109326606247282.56</v>
      </c>
      <c r="Z65" s="259">
        <f t="shared" si="25"/>
        <v>109485347518217.31</v>
      </c>
      <c r="AA65" s="259">
        <f t="shared" si="26"/>
        <v>109468594970432.39</v>
      </c>
      <c r="AB65" s="259">
        <f t="shared" si="27"/>
        <v>109295807436425.94</v>
      </c>
      <c r="AC65" s="259">
        <f t="shared" si="28"/>
        <v>108987047019458.33</v>
      </c>
      <c r="AD65" s="259">
        <f t="shared" si="29"/>
        <v>108562716064464.98</v>
      </c>
      <c r="AE65" s="259">
        <f t="shared" si="30"/>
        <v>108043328269591.83</v>
      </c>
      <c r="AF65" s="259">
        <f t="shared" si="31"/>
        <v>107449316053838.83</v>
      </c>
      <c r="AG65" s="259">
        <f t="shared" si="32"/>
        <v>106800875236909.13</v>
      </c>
      <c r="AH65" s="259">
        <f t="shared" si="33"/>
        <v>106117847204757.64</v>
      </c>
      <c r="AI65" s="259">
        <f t="shared" si="34"/>
        <v>105419638038971.94</v>
      </c>
      <c r="AJ65" s="259">
        <f t="shared" si="35"/>
        <v>104725173582666.2</v>
      </c>
      <c r="AK65" s="259">
        <f t="shared" si="36"/>
        <v>104052889096710.69</v>
      </c>
      <c r="AL65" s="259">
        <f t="shared" si="37"/>
        <v>103420752020424.39</v>
      </c>
      <c r="AM65" s="259">
        <f t="shared" si="38"/>
        <v>102846316380638.81</v>
      </c>
      <c r="AN65" s="259">
        <f t="shared" si="39"/>
        <v>102346807582042.78</v>
      </c>
      <c r="AO65" s="259">
        <f t="shared" si="40"/>
        <v>101939236650729.52</v>
      </c>
      <c r="AP65" s="260">
        <f t="shared" si="41"/>
        <v>101640543485238.86</v>
      </c>
      <c r="AQ65" s="260">
        <f t="shared" si="41"/>
        <v>100947421757519.72</v>
      </c>
    </row>
    <row r="66" spans="1:43" x14ac:dyDescent="0.2">
      <c r="A66" s="12" t="s">
        <v>9</v>
      </c>
      <c r="B66" s="258">
        <f t="shared" si="1"/>
        <v>754962011800607.63</v>
      </c>
      <c r="C66" s="259">
        <f t="shared" si="2"/>
        <v>671147976617857.75</v>
      </c>
      <c r="D66" s="259">
        <f t="shared" si="3"/>
        <v>748836092269479.5</v>
      </c>
      <c r="E66" s="259">
        <f t="shared" si="4"/>
        <v>762167162381555.88</v>
      </c>
      <c r="F66" s="259">
        <f t="shared" si="5"/>
        <v>763196303463462.63</v>
      </c>
      <c r="G66" s="259">
        <f t="shared" si="6"/>
        <v>771952207662277.5</v>
      </c>
      <c r="H66" s="259">
        <f t="shared" si="7"/>
        <v>785464570875633.63</v>
      </c>
      <c r="I66" s="259">
        <f t="shared" si="8"/>
        <v>801662398416997</v>
      </c>
      <c r="J66" s="259">
        <f t="shared" si="9"/>
        <v>818765373626888.13</v>
      </c>
      <c r="K66" s="259">
        <f t="shared" si="10"/>
        <v>835861954062945</v>
      </c>
      <c r="L66" s="259">
        <f t="shared" si="11"/>
        <v>851963284036553.13</v>
      </c>
      <c r="M66" s="259">
        <f t="shared" si="12"/>
        <v>866009236908492.5</v>
      </c>
      <c r="N66" s="259">
        <f t="shared" si="13"/>
        <v>877532275402015.75</v>
      </c>
      <c r="O66" s="259">
        <f t="shared" si="14"/>
        <v>886013528480755.13</v>
      </c>
      <c r="P66" s="259">
        <f t="shared" si="15"/>
        <v>891599279029239.13</v>
      </c>
      <c r="Q66" s="259">
        <f t="shared" si="16"/>
        <v>894471660358740.5</v>
      </c>
      <c r="R66" s="259">
        <f t="shared" si="17"/>
        <v>894842088535464.38</v>
      </c>
      <c r="S66" s="259">
        <f t="shared" si="18"/>
        <v>895696618377865.88</v>
      </c>
      <c r="T66" s="259">
        <f t="shared" si="19"/>
        <v>894465830714971.88</v>
      </c>
      <c r="U66" s="259">
        <f t="shared" si="20"/>
        <v>891328906842136.75</v>
      </c>
      <c r="V66" s="259">
        <f t="shared" si="21"/>
        <v>886475571390882.13</v>
      </c>
      <c r="W66" s="259">
        <f t="shared" si="22"/>
        <v>880102440270663.88</v>
      </c>
      <c r="X66" s="259">
        <f t="shared" si="23"/>
        <v>872409684683036.38</v>
      </c>
      <c r="Y66" s="259">
        <f t="shared" si="24"/>
        <v>863598061528353.38</v>
      </c>
      <c r="Z66" s="259">
        <f t="shared" si="25"/>
        <v>853866343163670.75</v>
      </c>
      <c r="AA66" s="259">
        <f t="shared" si="26"/>
        <v>843409163818845.88</v>
      </c>
      <c r="AB66" s="259">
        <f t="shared" si="27"/>
        <v>832415286415900.88</v>
      </c>
      <c r="AC66" s="259">
        <f t="shared" si="28"/>
        <v>821066282286458.63</v>
      </c>
      <c r="AD66" s="259">
        <f t="shared" si="29"/>
        <v>809535607428094.88</v>
      </c>
      <c r="AE66" s="259">
        <f t="shared" si="30"/>
        <v>797988052454631.88</v>
      </c>
      <c r="AF66" s="259">
        <f t="shared" si="31"/>
        <v>786579539163461.13</v>
      </c>
      <c r="AG66" s="259">
        <f t="shared" si="32"/>
        <v>775457234490198.75</v>
      </c>
      <c r="AH66" s="259">
        <f t="shared" si="33"/>
        <v>764759952337025.38</v>
      </c>
      <c r="AI66" s="259">
        <f t="shared" si="34"/>
        <v>754618815121617.38</v>
      </c>
      <c r="AJ66" s="259">
        <f t="shared" si="35"/>
        <v>745158149679989</v>
      </c>
      <c r="AK66" s="259">
        <f t="shared" si="36"/>
        <v>736496596171167.88</v>
      </c>
      <c r="AL66" s="259">
        <f t="shared" si="37"/>
        <v>728748413711696.63</v>
      </c>
      <c r="AM66" s="259">
        <f t="shared" si="38"/>
        <v>722024972496530.25</v>
      </c>
      <c r="AN66" s="259">
        <f t="shared" si="39"/>
        <v>716436429077423.75</v>
      </c>
      <c r="AO66" s="259">
        <f t="shared" si="40"/>
        <v>712093589272302.13</v>
      </c>
      <c r="AP66" s="260">
        <f t="shared" si="41"/>
        <v>709109971942396.63</v>
      </c>
      <c r="AQ66" s="260">
        <f t="shared" si="41"/>
        <v>703975357796545</v>
      </c>
    </row>
    <row r="67" spans="1:43" x14ac:dyDescent="0.2">
      <c r="A67" s="12" t="s">
        <v>10</v>
      </c>
      <c r="B67" s="258">
        <f t="shared" si="1"/>
        <v>450767816167175.31</v>
      </c>
      <c r="C67" s="259">
        <f t="shared" si="2"/>
        <v>468022382111809.63</v>
      </c>
      <c r="D67" s="259">
        <f t="shared" si="3"/>
        <v>523652471926876.06</v>
      </c>
      <c r="E67" s="259">
        <f t="shared" si="4"/>
        <v>541443053577543.19</v>
      </c>
      <c r="F67" s="259">
        <f t="shared" si="5"/>
        <v>545644982837767.69</v>
      </c>
      <c r="G67" s="259">
        <f t="shared" si="6"/>
        <v>560283621585981.56</v>
      </c>
      <c r="H67" s="259">
        <f t="shared" si="7"/>
        <v>580235478412491.75</v>
      </c>
      <c r="I67" s="259">
        <f t="shared" si="8"/>
        <v>601295922783065.5</v>
      </c>
      <c r="J67" s="259">
        <f t="shared" si="9"/>
        <v>621825654271614</v>
      </c>
      <c r="K67" s="259">
        <f t="shared" si="10"/>
        <v>641478332332119.5</v>
      </c>
      <c r="L67" s="259">
        <f t="shared" si="11"/>
        <v>659879912195294.75</v>
      </c>
      <c r="M67" s="259">
        <f t="shared" si="12"/>
        <v>676634230603462.63</v>
      </c>
      <c r="N67" s="259">
        <f t="shared" si="13"/>
        <v>691749442116958.13</v>
      </c>
      <c r="O67" s="259">
        <f t="shared" si="14"/>
        <v>704851333250408.13</v>
      </c>
      <c r="P67" s="259">
        <f t="shared" si="15"/>
        <v>715993998876345.13</v>
      </c>
      <c r="Q67" s="259">
        <f t="shared" si="16"/>
        <v>725259924650120.88</v>
      </c>
      <c r="R67" s="259">
        <f t="shared" si="17"/>
        <v>732756555402800.88</v>
      </c>
      <c r="S67" s="259">
        <f t="shared" si="18"/>
        <v>740884652892691.75</v>
      </c>
      <c r="T67" s="259">
        <f t="shared" si="19"/>
        <v>747482721562426.25</v>
      </c>
      <c r="U67" s="259">
        <f t="shared" si="20"/>
        <v>752615638505511.38</v>
      </c>
      <c r="V67" s="259">
        <f t="shared" si="21"/>
        <v>756360231374750.88</v>
      </c>
      <c r="W67" s="259">
        <f t="shared" si="22"/>
        <v>758803540849410.63</v>
      </c>
      <c r="X67" s="259">
        <f t="shared" si="23"/>
        <v>760041092858721</v>
      </c>
      <c r="Y67" s="259">
        <f t="shared" si="24"/>
        <v>760175219374124.88</v>
      </c>
      <c r="Z67" s="259">
        <f t="shared" si="25"/>
        <v>759313461081969.25</v>
      </c>
      <c r="AA67" s="259">
        <f t="shared" si="26"/>
        <v>757567079540717.75</v>
      </c>
      <c r="AB67" s="259">
        <f t="shared" si="27"/>
        <v>755049700749652</v>
      </c>
      <c r="AC67" s="259">
        <f t="shared" si="28"/>
        <v>751876106610202.88</v>
      </c>
      <c r="AD67" s="259">
        <f t="shared" si="29"/>
        <v>748161185709293</v>
      </c>
      <c r="AE67" s="259">
        <f t="shared" si="30"/>
        <v>744019050320285.75</v>
      </c>
      <c r="AF67" s="259">
        <f t="shared" si="31"/>
        <v>739562322589354.25</v>
      </c>
      <c r="AG67" s="259">
        <f t="shared" si="32"/>
        <v>734901589607706.5</v>
      </c>
      <c r="AH67" s="259">
        <f t="shared" si="33"/>
        <v>730145024489666.88</v>
      </c>
      <c r="AI67" s="259">
        <f t="shared" si="34"/>
        <v>725398168685801.13</v>
      </c>
      <c r="AJ67" s="259">
        <f t="shared" si="35"/>
        <v>720763869544245</v>
      </c>
      <c r="AK67" s="259">
        <f t="shared" si="36"/>
        <v>716342366564404.88</v>
      </c>
      <c r="AL67" s="259">
        <f t="shared" si="37"/>
        <v>712231519831013.38</v>
      </c>
      <c r="AM67" s="259">
        <f t="shared" si="38"/>
        <v>708527174735984.63</v>
      </c>
      <c r="AN67" s="259">
        <f t="shared" si="39"/>
        <v>705323658256867.88</v>
      </c>
      <c r="AO67" s="259">
        <f t="shared" si="40"/>
        <v>702714403736380.63</v>
      </c>
      <c r="AP67" s="260">
        <f t="shared" si="41"/>
        <v>700792703281126</v>
      </c>
      <c r="AQ67" s="260">
        <f t="shared" si="41"/>
        <v>696064627569914.75</v>
      </c>
    </row>
    <row r="68" spans="1:43" x14ac:dyDescent="0.2">
      <c r="A68" s="12" t="s">
        <v>11</v>
      </c>
      <c r="B68" s="258">
        <f t="shared" si="1"/>
        <v>276865426248288.19</v>
      </c>
      <c r="C68" s="259">
        <f t="shared" si="2"/>
        <v>251327435047158.91</v>
      </c>
      <c r="D68" s="259">
        <f t="shared" si="3"/>
        <v>287970370900493.06</v>
      </c>
      <c r="E68" s="259">
        <f t="shared" si="4"/>
        <v>309396263768260.13</v>
      </c>
      <c r="F68" s="259">
        <f t="shared" si="5"/>
        <v>313269176055663.25</v>
      </c>
      <c r="G68" s="259">
        <f t="shared" si="6"/>
        <v>325292858805329.63</v>
      </c>
      <c r="H68" s="259">
        <f t="shared" si="7"/>
        <v>341372894513795</v>
      </c>
      <c r="I68" s="259">
        <f t="shared" si="8"/>
        <v>357942323268054.63</v>
      </c>
      <c r="J68" s="259">
        <f t="shared" si="9"/>
        <v>373859898499652.25</v>
      </c>
      <c r="K68" s="259">
        <f t="shared" si="10"/>
        <v>389031091050575.19</v>
      </c>
      <c r="L68" s="259">
        <f t="shared" si="11"/>
        <v>403373271293223.56</v>
      </c>
      <c r="M68" s="259">
        <f t="shared" si="12"/>
        <v>416816673216629.06</v>
      </c>
      <c r="N68" s="259">
        <f t="shared" si="13"/>
        <v>429528336081982.75</v>
      </c>
      <c r="O68" s="259">
        <f t="shared" si="14"/>
        <v>441306534468093.69</v>
      </c>
      <c r="P68" s="259">
        <f t="shared" si="15"/>
        <v>452176218962134.81</v>
      </c>
      <c r="Q68" s="259">
        <f t="shared" si="16"/>
        <v>462179755021250.94</v>
      </c>
      <c r="R68" s="259">
        <f t="shared" si="17"/>
        <v>471375467690682.38</v>
      </c>
      <c r="S68" s="259">
        <f t="shared" si="18"/>
        <v>481305515794416.38</v>
      </c>
      <c r="T68" s="259">
        <f t="shared" si="19"/>
        <v>490552560435653.63</v>
      </c>
      <c r="U68" s="259">
        <f t="shared" si="20"/>
        <v>499108848857269.19</v>
      </c>
      <c r="V68" s="259">
        <f t="shared" si="21"/>
        <v>506972236175091.38</v>
      </c>
      <c r="W68" s="259">
        <f t="shared" si="22"/>
        <v>514145969617067</v>
      </c>
      <c r="X68" s="259">
        <f t="shared" si="23"/>
        <v>520638424513318</v>
      </c>
      <c r="Y68" s="259">
        <f t="shared" si="24"/>
        <v>526462800092914.88</v>
      </c>
      <c r="Z68" s="259">
        <f t="shared" si="25"/>
        <v>531636783242065.63</v>
      </c>
      <c r="AA68" s="259">
        <f t="shared" si="26"/>
        <v>536182188297630.81</v>
      </c>
      <c r="AB68" s="259">
        <f t="shared" si="27"/>
        <v>540124580711088.69</v>
      </c>
      <c r="AC68" s="259">
        <f t="shared" si="28"/>
        <v>543492892045095.38</v>
      </c>
      <c r="AD68" s="259">
        <f t="shared" si="29"/>
        <v>546319033282284.13</v>
      </c>
      <c r="AE68" s="259">
        <f t="shared" si="30"/>
        <v>548637512858939.19</v>
      </c>
      <c r="AF68" s="259">
        <f t="shared" si="31"/>
        <v>550485065209020.44</v>
      </c>
      <c r="AG68" s="259">
        <f t="shared" si="32"/>
        <v>551900294939869.31</v>
      </c>
      <c r="AH68" s="259">
        <f t="shared" si="33"/>
        <v>552923341081067.94</v>
      </c>
      <c r="AI68" s="259">
        <f t="shared" si="34"/>
        <v>553595565171916.63</v>
      </c>
      <c r="AJ68" s="259">
        <f t="shared" si="35"/>
        <v>553959266297438.44</v>
      </c>
      <c r="AK68" s="259">
        <f t="shared" si="36"/>
        <v>554057425562675.06</v>
      </c>
      <c r="AL68" s="259">
        <f t="shared" si="37"/>
        <v>553933481921806.81</v>
      </c>
      <c r="AM68" s="259">
        <f t="shared" si="38"/>
        <v>553631140762468.06</v>
      </c>
      <c r="AN68" s="259">
        <f t="shared" si="39"/>
        <v>553194216193492.25</v>
      </c>
      <c r="AO68" s="259">
        <f t="shared" si="40"/>
        <v>552666507601781.44</v>
      </c>
      <c r="AP68" s="260">
        <f t="shared" si="41"/>
        <v>552091710734600.38</v>
      </c>
      <c r="AQ68" s="260">
        <f t="shared" si="41"/>
        <v>548685089671175.81</v>
      </c>
    </row>
    <row r="69" spans="1:43" x14ac:dyDescent="0.2">
      <c r="A69" s="12" t="s">
        <v>12</v>
      </c>
      <c r="B69" s="258">
        <f t="shared" si="1"/>
        <v>26885550420861.609</v>
      </c>
      <c r="C69" s="259">
        <f t="shared" si="2"/>
        <v>24854639590880.426</v>
      </c>
      <c r="D69" s="259">
        <f t="shared" si="3"/>
        <v>26650207788803.379</v>
      </c>
      <c r="E69" s="259">
        <f t="shared" si="4"/>
        <v>28821618933596.301</v>
      </c>
      <c r="F69" s="259">
        <f t="shared" si="5"/>
        <v>29038335319293.508</v>
      </c>
      <c r="G69" s="259">
        <f t="shared" si="6"/>
        <v>29802108726062.227</v>
      </c>
      <c r="H69" s="259">
        <f t="shared" si="7"/>
        <v>30848699320426.922</v>
      </c>
      <c r="I69" s="259">
        <f t="shared" si="8"/>
        <v>31962333104025.973</v>
      </c>
      <c r="J69" s="259">
        <f t="shared" si="9"/>
        <v>33057007631074.855</v>
      </c>
      <c r="K69" s="259">
        <f t="shared" si="10"/>
        <v>34113419513117.516</v>
      </c>
      <c r="L69" s="259">
        <f t="shared" si="11"/>
        <v>35110484844362.25</v>
      </c>
      <c r="M69" s="259">
        <f t="shared" si="12"/>
        <v>36025619219308.906</v>
      </c>
      <c r="N69" s="259">
        <f t="shared" si="13"/>
        <v>36857929170939.711</v>
      </c>
      <c r="O69" s="259">
        <f t="shared" si="14"/>
        <v>37587852911052.875</v>
      </c>
      <c r="P69" s="259">
        <f t="shared" si="15"/>
        <v>38219080047171.141</v>
      </c>
      <c r="Q69" s="259">
        <f t="shared" si="16"/>
        <v>38756814462139.938</v>
      </c>
      <c r="R69" s="259">
        <f t="shared" si="17"/>
        <v>39207582378538.203</v>
      </c>
      <c r="S69" s="259">
        <f t="shared" si="18"/>
        <v>39700502630891.531</v>
      </c>
      <c r="T69" s="259">
        <f t="shared" si="19"/>
        <v>40119478056722.836</v>
      </c>
      <c r="U69" s="259">
        <f t="shared" si="20"/>
        <v>40467021723797.211</v>
      </c>
      <c r="V69" s="259">
        <f t="shared" si="21"/>
        <v>40746215835333.594</v>
      </c>
      <c r="W69" s="259">
        <f t="shared" si="22"/>
        <v>40960642692034.211</v>
      </c>
      <c r="X69" s="259">
        <f t="shared" si="23"/>
        <v>41114314813718.711</v>
      </c>
      <c r="Y69" s="259">
        <f t="shared" si="24"/>
        <v>41211605782711.867</v>
      </c>
      <c r="Z69" s="259">
        <f t="shared" si="25"/>
        <v>41257183193685.492</v>
      </c>
      <c r="AA69" s="259">
        <f t="shared" si="26"/>
        <v>41255944903648.82</v>
      </c>
      <c r="AB69" s="259">
        <f t="shared" si="27"/>
        <v>41212959579429.93</v>
      </c>
      <c r="AC69" s="259">
        <f t="shared" si="28"/>
        <v>41133412345564.016</v>
      </c>
      <c r="AD69" s="259">
        <f t="shared" si="29"/>
        <v>41022556149189.539</v>
      </c>
      <c r="AE69" s="259">
        <f t="shared" si="30"/>
        <v>40885669285388.953</v>
      </c>
      <c r="AF69" s="259">
        <f t="shared" si="31"/>
        <v>40728019370340.07</v>
      </c>
      <c r="AG69" s="259">
        <f t="shared" si="32"/>
        <v>40554833913496.789</v>
      </c>
      <c r="AH69" s="259">
        <f t="shared" si="33"/>
        <v>40371277525691.891</v>
      </c>
      <c r="AI69" s="259">
        <f t="shared" si="34"/>
        <v>40182435708566.289</v>
      </c>
      <c r="AJ69" s="259">
        <f t="shared" si="35"/>
        <v>39993305102417.242</v>
      </c>
      <c r="AK69" s="259">
        <f t="shared" si="36"/>
        <v>39808790024196.523</v>
      </c>
      <c r="AL69" s="259">
        <f t="shared" si="37"/>
        <v>39633705104372.492</v>
      </c>
      <c r="AM69" s="259">
        <f t="shared" si="38"/>
        <v>39472783829848.891</v>
      </c>
      <c r="AN69" s="259">
        <f t="shared" si="39"/>
        <v>39330692819189.375</v>
      </c>
      <c r="AO69" s="259">
        <f t="shared" si="40"/>
        <v>39212051695143.938</v>
      </c>
      <c r="AP69" s="260">
        <f t="shared" si="41"/>
        <v>39121458477256.633</v>
      </c>
      <c r="AQ69" s="260">
        <f t="shared" si="41"/>
        <v>38863194747655.938</v>
      </c>
    </row>
    <row r="70" spans="1:43" x14ac:dyDescent="0.2">
      <c r="A70" s="12" t="s">
        <v>13</v>
      </c>
      <c r="B70" s="258">
        <f t="shared" si="1"/>
        <v>1162121412907193.8</v>
      </c>
      <c r="C70" s="259">
        <f t="shared" si="2"/>
        <v>1108961395768764.4</v>
      </c>
      <c r="D70" s="259">
        <f t="shared" si="3"/>
        <v>1164949670535835.3</v>
      </c>
      <c r="E70" s="259">
        <f t="shared" si="4"/>
        <v>1145655377070374</v>
      </c>
      <c r="F70" s="259">
        <f t="shared" si="5"/>
        <v>1144860779591227.5</v>
      </c>
      <c r="G70" s="259">
        <f t="shared" si="6"/>
        <v>1151584537466865.3</v>
      </c>
      <c r="H70" s="259">
        <f t="shared" si="7"/>
        <v>1162181292145885.8</v>
      </c>
      <c r="I70" s="259">
        <f t="shared" si="8"/>
        <v>1174194171404515.3</v>
      </c>
      <c r="J70" s="259">
        <f t="shared" si="9"/>
        <v>1184933590081032.3</v>
      </c>
      <c r="K70" s="259">
        <f t="shared" si="10"/>
        <v>1192877484229151</v>
      </c>
      <c r="L70" s="259">
        <f t="shared" si="11"/>
        <v>1196479052572215.5</v>
      </c>
      <c r="M70" s="259">
        <f t="shared" si="12"/>
        <v>1194212115576638.8</v>
      </c>
      <c r="N70" s="259">
        <f t="shared" si="13"/>
        <v>1185736236052597.5</v>
      </c>
      <c r="O70" s="259">
        <f t="shared" si="14"/>
        <v>1171650180640127.5</v>
      </c>
      <c r="P70" s="259">
        <f t="shared" si="15"/>
        <v>1153680885205067</v>
      </c>
      <c r="Q70" s="259">
        <f t="shared" si="16"/>
        <v>1133511420508293</v>
      </c>
      <c r="R70" s="259">
        <f t="shared" si="17"/>
        <v>1112738669244802.4</v>
      </c>
      <c r="S70" s="259">
        <f t="shared" si="18"/>
        <v>1095995231388471</v>
      </c>
      <c r="T70" s="259">
        <f t="shared" si="19"/>
        <v>1080030289315789</v>
      </c>
      <c r="U70" s="259">
        <f t="shared" si="20"/>
        <v>1064825136780912.8</v>
      </c>
      <c r="V70" s="259">
        <f t="shared" si="21"/>
        <v>1050362103495279.6</v>
      </c>
      <c r="W70" s="259">
        <f t="shared" si="22"/>
        <v>1036624539539694.4</v>
      </c>
      <c r="X70" s="259">
        <f t="shared" si="23"/>
        <v>1023596801244625.8</v>
      </c>
      <c r="Y70" s="259">
        <f t="shared" si="24"/>
        <v>1011264238591054.8</v>
      </c>
      <c r="Z70" s="259">
        <f t="shared" si="25"/>
        <v>999613184186660.75</v>
      </c>
      <c r="AA70" s="259">
        <f t="shared" si="26"/>
        <v>988630943875343.63</v>
      </c>
      <c r="AB70" s="259">
        <f t="shared" si="27"/>
        <v>978305789041646</v>
      </c>
      <c r="AC70" s="259">
        <f t="shared" si="28"/>
        <v>968626950675961.63</v>
      </c>
      <c r="AD70" s="259">
        <f t="shared" si="29"/>
        <v>959584615271041.13</v>
      </c>
      <c r="AE70" s="259">
        <f t="shared" si="30"/>
        <v>951169922625981.88</v>
      </c>
      <c r="AF70" s="259">
        <f t="shared" si="31"/>
        <v>943374965639851.25</v>
      </c>
      <c r="AG70" s="259">
        <f t="shared" si="32"/>
        <v>936192792183931.75</v>
      </c>
      <c r="AH70" s="259">
        <f t="shared" si="33"/>
        <v>929617409149333.38</v>
      </c>
      <c r="AI70" s="259">
        <f t="shared" si="34"/>
        <v>923643788774947.5</v>
      </c>
      <c r="AJ70" s="259">
        <f t="shared" si="35"/>
        <v>918267877370252.25</v>
      </c>
      <c r="AK70" s="259">
        <f t="shared" si="36"/>
        <v>913486606557598.38</v>
      </c>
      <c r="AL70" s="259">
        <f t="shared" si="37"/>
        <v>909297907170078.38</v>
      </c>
      <c r="AM70" s="259">
        <f t="shared" si="38"/>
        <v>905700725953463.88</v>
      </c>
      <c r="AN70" s="259">
        <f t="shared" si="39"/>
        <v>902695045234484</v>
      </c>
      <c r="AO70" s="259">
        <f t="shared" si="40"/>
        <v>900281905732671</v>
      </c>
      <c r="AP70" s="260">
        <f t="shared" si="41"/>
        <v>898463432709649.88</v>
      </c>
      <c r="AQ70" s="260">
        <f t="shared" si="41"/>
        <v>892641620202803.13</v>
      </c>
    </row>
    <row r="71" spans="1:43" x14ac:dyDescent="0.2">
      <c r="A71" s="12" t="s">
        <v>14</v>
      </c>
      <c r="B71" s="258">
        <f t="shared" si="1"/>
        <v>134640952235846.11</v>
      </c>
      <c r="C71" s="259">
        <f t="shared" si="2"/>
        <v>127461977769233.73</v>
      </c>
      <c r="D71" s="259">
        <f t="shared" si="3"/>
        <v>143272609469016.75</v>
      </c>
      <c r="E71" s="259">
        <f t="shared" si="4"/>
        <v>142058155980294.91</v>
      </c>
      <c r="F71" s="259">
        <f t="shared" si="5"/>
        <v>142135080713290.06</v>
      </c>
      <c r="G71" s="259">
        <f t="shared" si="6"/>
        <v>143387104039796.63</v>
      </c>
      <c r="H71" s="259">
        <f t="shared" si="7"/>
        <v>145200337820631.47</v>
      </c>
      <c r="I71" s="259">
        <f t="shared" si="8"/>
        <v>147132479976874</v>
      </c>
      <c r="J71" s="259">
        <f t="shared" si="9"/>
        <v>148834166557086.19</v>
      </c>
      <c r="K71" s="259">
        <f t="shared" si="10"/>
        <v>150133043587155.38</v>
      </c>
      <c r="L71" s="259">
        <f t="shared" si="11"/>
        <v>150853680334384.84</v>
      </c>
      <c r="M71" s="259">
        <f t="shared" si="12"/>
        <v>150823116078881.16</v>
      </c>
      <c r="N71" s="259">
        <f t="shared" si="13"/>
        <v>150013213754727.59</v>
      </c>
      <c r="O71" s="259">
        <f t="shared" si="14"/>
        <v>148496885237292.63</v>
      </c>
      <c r="P71" s="259">
        <f t="shared" si="15"/>
        <v>146486294816236.03</v>
      </c>
      <c r="Q71" s="259">
        <f t="shared" si="16"/>
        <v>144189641327169.25</v>
      </c>
      <c r="R71" s="259">
        <f t="shared" si="17"/>
        <v>141805848287102.94</v>
      </c>
      <c r="S71" s="259">
        <f t="shared" si="18"/>
        <v>139923482841067.14</v>
      </c>
      <c r="T71" s="259">
        <f t="shared" si="19"/>
        <v>138128821838020.39</v>
      </c>
      <c r="U71" s="259">
        <f t="shared" si="20"/>
        <v>136419694196411.86</v>
      </c>
      <c r="V71" s="259">
        <f t="shared" si="21"/>
        <v>134794051115591.61</v>
      </c>
      <c r="W71" s="259">
        <f t="shared" si="22"/>
        <v>133249962932308.86</v>
      </c>
      <c r="X71" s="259">
        <f t="shared" si="23"/>
        <v>131785616206146.95</v>
      </c>
      <c r="Y71" s="259">
        <f t="shared" si="24"/>
        <v>130399311030477.56</v>
      </c>
      <c r="Z71" s="259">
        <f t="shared" si="25"/>
        <v>129089458566031.98</v>
      </c>
      <c r="AA71" s="259">
        <f t="shared" si="26"/>
        <v>127854578794735.59</v>
      </c>
      <c r="AB71" s="259">
        <f t="shared" si="27"/>
        <v>126693298491992.38</v>
      </c>
      <c r="AC71" s="259">
        <f t="shared" si="28"/>
        <v>125604349416166.16</v>
      </c>
      <c r="AD71" s="259">
        <f t="shared" si="29"/>
        <v>124586566714582.39</v>
      </c>
      <c r="AE71" s="259">
        <f t="shared" si="30"/>
        <v>123638887545972.28</v>
      </c>
      <c r="AF71" s="259">
        <f t="shared" si="31"/>
        <v>122760349919882.52</v>
      </c>
      <c r="AG71" s="259">
        <f t="shared" si="32"/>
        <v>121950091754216.58</v>
      </c>
      <c r="AH71" s="259">
        <f t="shared" si="33"/>
        <v>121207350152737.3</v>
      </c>
      <c r="AI71" s="259">
        <f t="shared" si="34"/>
        <v>120531460905032.69</v>
      </c>
      <c r="AJ71" s="259">
        <f t="shared" si="35"/>
        <v>119921858212185.98</v>
      </c>
      <c r="AK71" s="259">
        <f t="shared" si="36"/>
        <v>119378074642129.91</v>
      </c>
      <c r="AL71" s="259">
        <f t="shared" si="37"/>
        <v>118899741319462.92</v>
      </c>
      <c r="AM71" s="259">
        <f t="shared" si="38"/>
        <v>118486588355344.14</v>
      </c>
      <c r="AN71" s="259">
        <f t="shared" si="39"/>
        <v>118138445523956.64</v>
      </c>
      <c r="AO71" s="259">
        <f t="shared" si="40"/>
        <v>117855243192973.72</v>
      </c>
      <c r="AP71" s="260">
        <f t="shared" si="41"/>
        <v>117637013516447.72</v>
      </c>
      <c r="AQ71" s="260">
        <f t="shared" si="41"/>
        <v>116881410402674.86</v>
      </c>
    </row>
    <row r="72" spans="1:43" x14ac:dyDescent="0.2">
      <c r="A72" s="12" t="s">
        <v>15</v>
      </c>
      <c r="B72" s="258">
        <f t="shared" si="1"/>
        <v>71197328209686.719</v>
      </c>
      <c r="C72" s="259">
        <f t="shared" si="2"/>
        <v>66128615485142.344</v>
      </c>
      <c r="D72" s="259">
        <f t="shared" si="3"/>
        <v>74399845748402.125</v>
      </c>
      <c r="E72" s="259">
        <f t="shared" si="4"/>
        <v>74897163110586.953</v>
      </c>
      <c r="F72" s="259">
        <f t="shared" si="5"/>
        <v>74390949083595.828</v>
      </c>
      <c r="G72" s="259">
        <f t="shared" si="6"/>
        <v>73813782178481.234</v>
      </c>
      <c r="H72" s="259">
        <f t="shared" si="7"/>
        <v>73437346119632.406</v>
      </c>
      <c r="I72" s="259">
        <f t="shared" si="8"/>
        <v>73511614496845.844</v>
      </c>
      <c r="J72" s="259">
        <f t="shared" si="9"/>
        <v>73899132227327.25</v>
      </c>
      <c r="K72" s="259">
        <f t="shared" si="10"/>
        <v>74446931419352.531</v>
      </c>
      <c r="L72" s="259">
        <f t="shared" si="11"/>
        <v>74999443944619.5</v>
      </c>
      <c r="M72" s="259">
        <f t="shared" si="12"/>
        <v>75396772798324.188</v>
      </c>
      <c r="N72" s="259">
        <f t="shared" si="13"/>
        <v>75544391019883.781</v>
      </c>
      <c r="O72" s="259">
        <f t="shared" si="14"/>
        <v>75394590225974.047</v>
      </c>
      <c r="P72" s="259">
        <f t="shared" si="15"/>
        <v>74970451442699.734</v>
      </c>
      <c r="Q72" s="259">
        <f t="shared" si="16"/>
        <v>74297728060154.266</v>
      </c>
      <c r="R72" s="259">
        <f t="shared" si="17"/>
        <v>73404028327149.016</v>
      </c>
      <c r="S72" s="259">
        <f t="shared" si="18"/>
        <v>72541441090398.875</v>
      </c>
      <c r="T72" s="259">
        <f t="shared" si="19"/>
        <v>71507515241813.938</v>
      </c>
      <c r="U72" s="259">
        <f t="shared" si="20"/>
        <v>70327698354600.031</v>
      </c>
      <c r="V72" s="259">
        <f t="shared" si="21"/>
        <v>69027209138542.633</v>
      </c>
      <c r="W72" s="259">
        <f t="shared" si="22"/>
        <v>67630625360381.328</v>
      </c>
      <c r="X72" s="259">
        <f t="shared" si="23"/>
        <v>66161547538644.844</v>
      </c>
      <c r="Y72" s="259">
        <f t="shared" si="24"/>
        <v>64642337836068.586</v>
      </c>
      <c r="Z72" s="259">
        <f t="shared" si="25"/>
        <v>63093931089650.203</v>
      </c>
      <c r="AA72" s="259">
        <f t="shared" si="26"/>
        <v>61535713037728.602</v>
      </c>
      <c r="AB72" s="259">
        <f t="shared" si="27"/>
        <v>59985459503126.57</v>
      </c>
      <c r="AC72" s="259">
        <f t="shared" si="28"/>
        <v>58459329523802.984</v>
      </c>
      <c r="AD72" s="259">
        <f t="shared" si="29"/>
        <v>56971905123428.711</v>
      </c>
      <c r="AE72" s="259">
        <f t="shared" si="30"/>
        <v>55536270510893.047</v>
      </c>
      <c r="AF72" s="259">
        <f t="shared" si="31"/>
        <v>54164123915071.453</v>
      </c>
      <c r="AG72" s="259">
        <f t="shared" si="32"/>
        <v>52865915927714.875</v>
      </c>
      <c r="AH72" s="259">
        <f t="shared" si="33"/>
        <v>51651009079015.547</v>
      </c>
      <c r="AI72" s="259">
        <f t="shared" si="34"/>
        <v>50527854353437.273</v>
      </c>
      <c r="AJ72" s="259">
        <f t="shared" si="35"/>
        <v>49504181426060.164</v>
      </c>
      <c r="AK72" s="259">
        <f t="shared" si="36"/>
        <v>48587200533314.773</v>
      </c>
      <c r="AL72" s="259">
        <f t="shared" si="37"/>
        <v>47783815071544.922</v>
      </c>
      <c r="AM72" s="259">
        <f t="shared" si="38"/>
        <v>47100845241201.164</v>
      </c>
      <c r="AN72" s="259">
        <f t="shared" si="39"/>
        <v>46545264336732.008</v>
      </c>
      <c r="AO72" s="259">
        <f t="shared" si="40"/>
        <v>46124450650418.594</v>
      </c>
      <c r="AP72" s="260">
        <f t="shared" si="41"/>
        <v>45846459456702.93</v>
      </c>
      <c r="AQ72" s="260">
        <f t="shared" si="41"/>
        <v>45485858048831.633</v>
      </c>
    </row>
    <row r="73" spans="1:43" x14ac:dyDescent="0.2">
      <c r="A73" s="74" t="s">
        <v>317</v>
      </c>
      <c r="B73" s="258">
        <f t="shared" si="1"/>
        <v>152014221473525.44</v>
      </c>
      <c r="C73" s="259">
        <f t="shared" si="2"/>
        <v>144695328964184</v>
      </c>
      <c r="D73" s="259">
        <f t="shared" si="3"/>
        <v>165491756181877.31</v>
      </c>
      <c r="E73" s="259">
        <f t="shared" si="4"/>
        <v>166430700091267.16</v>
      </c>
      <c r="F73" s="259">
        <f t="shared" si="5"/>
        <v>166427473138513.47</v>
      </c>
      <c r="G73" s="259">
        <f t="shared" si="6"/>
        <v>167793718251341.63</v>
      </c>
      <c r="H73" s="259">
        <f t="shared" si="7"/>
        <v>170086234377903.88</v>
      </c>
      <c r="I73" s="259">
        <f t="shared" si="8"/>
        <v>173027465268668.13</v>
      </c>
      <c r="J73" s="259">
        <f t="shared" si="9"/>
        <v>176247566714316.81</v>
      </c>
      <c r="K73" s="259">
        <f t="shared" si="10"/>
        <v>179525494009543.31</v>
      </c>
      <c r="L73" s="259">
        <f t="shared" si="11"/>
        <v>182623540740533.97</v>
      </c>
      <c r="M73" s="259">
        <f t="shared" si="12"/>
        <v>185288183853841.63</v>
      </c>
      <c r="N73" s="259">
        <f t="shared" si="13"/>
        <v>187397317258476.84</v>
      </c>
      <c r="O73" s="259">
        <f t="shared" si="14"/>
        <v>188838551952312.25</v>
      </c>
      <c r="P73" s="259">
        <f t="shared" si="15"/>
        <v>189647167022217.91</v>
      </c>
      <c r="Q73" s="259">
        <f t="shared" si="16"/>
        <v>189866008787304.91</v>
      </c>
      <c r="R73" s="259">
        <f t="shared" si="17"/>
        <v>189543983347542.03</v>
      </c>
      <c r="S73" s="259">
        <f t="shared" si="18"/>
        <v>189316449573264.94</v>
      </c>
      <c r="T73" s="259">
        <f t="shared" si="19"/>
        <v>188642631554914.06</v>
      </c>
      <c r="U73" s="259">
        <f t="shared" si="20"/>
        <v>187565153832335.69</v>
      </c>
      <c r="V73" s="259">
        <f t="shared" si="21"/>
        <v>186128533071556.69</v>
      </c>
      <c r="W73" s="259">
        <f t="shared" si="22"/>
        <v>184378342437883.19</v>
      </c>
      <c r="X73" s="259">
        <f t="shared" si="23"/>
        <v>182360461300871.34</v>
      </c>
      <c r="Y73" s="259">
        <f t="shared" si="24"/>
        <v>180120420058641.53</v>
      </c>
      <c r="Z73" s="259">
        <f t="shared" si="25"/>
        <v>177702845670091.19</v>
      </c>
      <c r="AA73" s="259">
        <f t="shared" si="26"/>
        <v>175151009795016.81</v>
      </c>
      <c r="AB73" s="259">
        <f t="shared" si="27"/>
        <v>172506478337969.47</v>
      </c>
      <c r="AC73" s="259">
        <f t="shared" si="28"/>
        <v>169808858705999.78</v>
      </c>
      <c r="AD73" s="259">
        <f t="shared" si="29"/>
        <v>167095639224234.63</v>
      </c>
      <c r="AE73" s="259">
        <f t="shared" si="30"/>
        <v>164402113881412.59</v>
      </c>
      <c r="AF73" s="259">
        <f t="shared" si="31"/>
        <v>161761384855931.38</v>
      </c>
      <c r="AG73" s="259">
        <f t="shared" si="32"/>
        <v>159204435045933.38</v>
      </c>
      <c r="AH73" s="259">
        <f t="shared" si="33"/>
        <v>156760263032649.38</v>
      </c>
      <c r="AI73" s="259">
        <f t="shared" si="34"/>
        <v>154456073482894.25</v>
      </c>
      <c r="AJ73" s="259">
        <f t="shared" si="35"/>
        <v>152317516886556.19</v>
      </c>
      <c r="AK73" s="259">
        <f t="shared" si="36"/>
        <v>150368973678466.22</v>
      </c>
      <c r="AL73" s="259">
        <f t="shared" si="37"/>
        <v>148633879172321.53</v>
      </c>
      <c r="AM73" s="259">
        <f t="shared" si="38"/>
        <v>147135087311759.09</v>
      </c>
      <c r="AN73" s="259">
        <f t="shared" si="39"/>
        <v>145895273009795.63</v>
      </c>
      <c r="AO73" s="259">
        <f t="shared" si="40"/>
        <v>144937374809312.44</v>
      </c>
      <c r="AP73" s="260">
        <f t="shared" si="41"/>
        <v>144285081779790.69</v>
      </c>
      <c r="AQ73" s="260">
        <f t="shared" si="41"/>
        <v>143225097318841.22</v>
      </c>
    </row>
    <row r="74" spans="1:43" x14ac:dyDescent="0.2">
      <c r="A74" s="12" t="s">
        <v>17</v>
      </c>
      <c r="B74" s="258">
        <f t="shared" si="1"/>
        <v>48832328119881.047</v>
      </c>
      <c r="C74" s="259">
        <f t="shared" si="2"/>
        <v>49707423482842.164</v>
      </c>
      <c r="D74" s="259">
        <f t="shared" si="3"/>
        <v>57778583350358.43</v>
      </c>
      <c r="E74" s="259">
        <f t="shared" si="4"/>
        <v>54485699108513.406</v>
      </c>
      <c r="F74" s="259">
        <f t="shared" si="5"/>
        <v>54454327222523.18</v>
      </c>
      <c r="G74" s="259">
        <f t="shared" si="6"/>
        <v>54829263397086.07</v>
      </c>
      <c r="H74" s="259">
        <f t="shared" si="7"/>
        <v>55492969143300.297</v>
      </c>
      <c r="I74" s="259">
        <f t="shared" si="8"/>
        <v>56377643104308.539</v>
      </c>
      <c r="J74" s="259">
        <f t="shared" si="9"/>
        <v>57364536506402.625</v>
      </c>
      <c r="K74" s="259">
        <f t="shared" si="10"/>
        <v>58378288802520.375</v>
      </c>
      <c r="L74" s="259">
        <f t="shared" si="11"/>
        <v>59338178408386.75</v>
      </c>
      <c r="M74" s="259">
        <f t="shared" si="12"/>
        <v>60158322072891.727</v>
      </c>
      <c r="N74" s="259">
        <f t="shared" si="13"/>
        <v>60796154924736.508</v>
      </c>
      <c r="O74" s="259">
        <f t="shared" si="14"/>
        <v>61215019255001.617</v>
      </c>
      <c r="P74" s="259">
        <f t="shared" si="15"/>
        <v>61426907466586.734</v>
      </c>
      <c r="Q74" s="259">
        <f t="shared" si="16"/>
        <v>61446252293970.141</v>
      </c>
      <c r="R74" s="259">
        <f t="shared" si="17"/>
        <v>61289423848678.227</v>
      </c>
      <c r="S74" s="259">
        <f t="shared" si="18"/>
        <v>61162253184584.039</v>
      </c>
      <c r="T74" s="259">
        <f t="shared" si="19"/>
        <v>60890343118174.297</v>
      </c>
      <c r="U74" s="259">
        <f t="shared" si="20"/>
        <v>60488092270648.273</v>
      </c>
      <c r="V74" s="259">
        <f t="shared" si="21"/>
        <v>59970461136707.516</v>
      </c>
      <c r="W74" s="259">
        <f t="shared" si="22"/>
        <v>59352694113721.055</v>
      </c>
      <c r="X74" s="259">
        <f t="shared" si="23"/>
        <v>58650071676547.297</v>
      </c>
      <c r="Y74" s="259">
        <f t="shared" si="24"/>
        <v>57877695708589.594</v>
      </c>
      <c r="Z74" s="259">
        <f t="shared" si="25"/>
        <v>57050309573988.914</v>
      </c>
      <c r="AA74" s="259">
        <f t="shared" si="26"/>
        <v>56182153276746.594</v>
      </c>
      <c r="AB74" s="259">
        <f t="shared" si="27"/>
        <v>55286853022545.867</v>
      </c>
      <c r="AC74" s="259">
        <f t="shared" si="28"/>
        <v>54377343686979.836</v>
      </c>
      <c r="AD74" s="259">
        <f t="shared" si="29"/>
        <v>53465822097385.602</v>
      </c>
      <c r="AE74" s="259">
        <f t="shared" si="30"/>
        <v>52563728643458.813</v>
      </c>
      <c r="AF74" s="259">
        <f t="shared" si="31"/>
        <v>51681754527133.359</v>
      </c>
      <c r="AG74" s="259">
        <f t="shared" si="32"/>
        <v>50829871924011.945</v>
      </c>
      <c r="AH74" s="259">
        <f t="shared" si="33"/>
        <v>50017384434620.148</v>
      </c>
      <c r="AI74" s="259">
        <f t="shared" si="34"/>
        <v>49252995431909.383</v>
      </c>
      <c r="AJ74" s="259">
        <f t="shared" si="35"/>
        <v>48544892241640.633</v>
      </c>
      <c r="AK74" s="259">
        <f t="shared" si="36"/>
        <v>47900844507459.234</v>
      </c>
      <c r="AL74" s="259">
        <f t="shared" si="37"/>
        <v>47328315579596.422</v>
      </c>
      <c r="AM74" s="259">
        <f t="shared" si="38"/>
        <v>46834586316936.305</v>
      </c>
      <c r="AN74" s="259">
        <f t="shared" si="39"/>
        <v>46426891303832.414</v>
      </c>
      <c r="AO74" s="259">
        <f t="shared" si="40"/>
        <v>46112568158719.055</v>
      </c>
      <c r="AP74" s="260">
        <f t="shared" si="41"/>
        <v>45899221361120.453</v>
      </c>
      <c r="AQ74" s="260">
        <f t="shared" si="41"/>
        <v>45560057208824.703</v>
      </c>
    </row>
    <row r="75" spans="1:43" x14ac:dyDescent="0.2">
      <c r="A75" s="12" t="s">
        <v>18</v>
      </c>
      <c r="B75" s="258">
        <f t="shared" si="1"/>
        <v>701070341368184.5</v>
      </c>
      <c r="C75" s="259">
        <f t="shared" si="2"/>
        <v>691361144828494.13</v>
      </c>
      <c r="D75" s="259">
        <f t="shared" si="3"/>
        <v>724372382122931.88</v>
      </c>
      <c r="E75" s="259">
        <f t="shared" si="4"/>
        <v>757096256510753.13</v>
      </c>
      <c r="F75" s="259">
        <f t="shared" si="5"/>
        <v>789532767991957.88</v>
      </c>
      <c r="G75" s="259">
        <f t="shared" si="6"/>
        <v>821681916566546.13</v>
      </c>
      <c r="H75" s="259">
        <f t="shared" si="7"/>
        <v>853543702234518.25</v>
      </c>
      <c r="I75" s="259">
        <f t="shared" si="8"/>
        <v>871732718529135.75</v>
      </c>
      <c r="J75" s="259">
        <f t="shared" si="9"/>
        <v>889768096957351</v>
      </c>
      <c r="K75" s="259">
        <f t="shared" si="10"/>
        <v>907649837519164.13</v>
      </c>
      <c r="L75" s="259">
        <f t="shared" si="11"/>
        <v>925377940214575</v>
      </c>
      <c r="M75" s="259">
        <f t="shared" si="12"/>
        <v>942952405043584</v>
      </c>
      <c r="N75" s="259">
        <f t="shared" si="13"/>
        <v>950569365026547.25</v>
      </c>
      <c r="O75" s="259">
        <f t="shared" si="14"/>
        <v>958123461515840.88</v>
      </c>
      <c r="P75" s="259">
        <f t="shared" si="15"/>
        <v>965614694511465</v>
      </c>
      <c r="Q75" s="259">
        <f t="shared" si="16"/>
        <v>973043064013419.5</v>
      </c>
      <c r="R75" s="259">
        <f t="shared" si="17"/>
        <v>980408570021704.13</v>
      </c>
      <c r="S75" s="259">
        <f t="shared" si="18"/>
        <v>984583046511954.5</v>
      </c>
      <c r="T75" s="259">
        <f t="shared" si="19"/>
        <v>988747202911994.13</v>
      </c>
      <c r="U75" s="259">
        <f t="shared" si="20"/>
        <v>992901039221822.88</v>
      </c>
      <c r="V75" s="259">
        <f t="shared" si="21"/>
        <v>997044555441441</v>
      </c>
      <c r="W75" s="259">
        <f t="shared" si="22"/>
        <v>1001177751570848.4</v>
      </c>
      <c r="X75" s="259">
        <f t="shared" si="23"/>
        <v>995042457940554.63</v>
      </c>
      <c r="Y75" s="259">
        <f t="shared" si="24"/>
        <v>988917484400471.75</v>
      </c>
      <c r="Z75" s="259">
        <f t="shared" si="25"/>
        <v>982802830950599.5</v>
      </c>
      <c r="AA75" s="259">
        <f t="shared" si="26"/>
        <v>976698497590938.13</v>
      </c>
      <c r="AB75" s="259">
        <f t="shared" si="27"/>
        <v>970604484321487.5</v>
      </c>
      <c r="AC75" s="259">
        <f t="shared" si="28"/>
        <v>957376192689342</v>
      </c>
      <c r="AD75" s="259">
        <f t="shared" si="29"/>
        <v>944172669273702.38</v>
      </c>
      <c r="AE75" s="259">
        <f t="shared" si="30"/>
        <v>930993914074568.63</v>
      </c>
      <c r="AF75" s="259">
        <f t="shared" si="31"/>
        <v>917839927091940.5</v>
      </c>
      <c r="AG75" s="259">
        <f t="shared" si="32"/>
        <v>904710708325818.38</v>
      </c>
      <c r="AH75" s="259">
        <f t="shared" si="33"/>
        <v>890590760899463.75</v>
      </c>
      <c r="AI75" s="259">
        <f t="shared" si="34"/>
        <v>876497645707657</v>
      </c>
      <c r="AJ75" s="259">
        <f t="shared" si="35"/>
        <v>862431362750398.25</v>
      </c>
      <c r="AK75" s="259">
        <f t="shared" si="36"/>
        <v>848391912027687.5</v>
      </c>
      <c r="AL75" s="259">
        <f t="shared" si="37"/>
        <v>834379293539524.63</v>
      </c>
      <c r="AM75" s="259">
        <f t="shared" si="38"/>
        <v>818372833622644</v>
      </c>
      <c r="AN75" s="259">
        <f t="shared" si="39"/>
        <v>802397333976395.63</v>
      </c>
      <c r="AO75" s="259">
        <f t="shared" si="40"/>
        <v>786452794600779.5</v>
      </c>
      <c r="AP75" s="260">
        <f t="shared" si="41"/>
        <v>770539215495795.63</v>
      </c>
      <c r="AQ75" s="260">
        <f t="shared" si="41"/>
        <v>750786562832410.25</v>
      </c>
    </row>
    <row r="76" spans="1:43" x14ac:dyDescent="0.2">
      <c r="A76" s="12" t="s">
        <v>19</v>
      </c>
      <c r="B76" s="258">
        <f t="shared" si="1"/>
        <v>74117463720996.391</v>
      </c>
      <c r="C76" s="259">
        <f t="shared" si="2"/>
        <v>72697109149245.531</v>
      </c>
      <c r="D76" s="259">
        <f t="shared" si="3"/>
        <v>83748050875933.969</v>
      </c>
      <c r="E76" s="259">
        <f t="shared" si="4"/>
        <v>84985026787189.438</v>
      </c>
      <c r="F76" s="259">
        <f t="shared" si="5"/>
        <v>85425047851601.453</v>
      </c>
      <c r="G76" s="259">
        <f t="shared" si="6"/>
        <v>87186899656236.688</v>
      </c>
      <c r="H76" s="259">
        <f t="shared" si="7"/>
        <v>89653354518182.141</v>
      </c>
      <c r="I76" s="259">
        <f t="shared" si="8"/>
        <v>92339568055238.734</v>
      </c>
      <c r="J76" s="259">
        <f t="shared" si="9"/>
        <v>95014632842543.344</v>
      </c>
      <c r="K76" s="259">
        <f t="shared" si="10"/>
        <v>97606207202789.156</v>
      </c>
      <c r="L76" s="259">
        <f t="shared" si="11"/>
        <v>100034911371256.72</v>
      </c>
      <c r="M76" s="259">
        <f t="shared" si="12"/>
        <v>102215293900541.63</v>
      </c>
      <c r="N76" s="259">
        <f t="shared" si="13"/>
        <v>104125953155279.34</v>
      </c>
      <c r="O76" s="259">
        <f t="shared" si="14"/>
        <v>105708213997409</v>
      </c>
      <c r="P76" s="259">
        <f t="shared" si="15"/>
        <v>106973659762864.47</v>
      </c>
      <c r="Q76" s="259">
        <f t="shared" si="16"/>
        <v>107938177807477.16</v>
      </c>
      <c r="R76" s="259">
        <f t="shared" si="17"/>
        <v>108621339562861.08</v>
      </c>
      <c r="S76" s="259">
        <f t="shared" si="18"/>
        <v>109381445225897.05</v>
      </c>
      <c r="T76" s="259">
        <f t="shared" si="19"/>
        <v>109901334745693.81</v>
      </c>
      <c r="U76" s="259">
        <f t="shared" si="20"/>
        <v>110195411390479.59</v>
      </c>
      <c r="V76" s="259">
        <f t="shared" si="21"/>
        <v>110279735412953.23</v>
      </c>
      <c r="W76" s="259">
        <f t="shared" si="22"/>
        <v>110171689333857.84</v>
      </c>
      <c r="X76" s="259">
        <f t="shared" si="23"/>
        <v>109889657005789.73</v>
      </c>
      <c r="Y76" s="259">
        <f t="shared" si="24"/>
        <v>109452722810749.94</v>
      </c>
      <c r="Z76" s="259">
        <f t="shared" si="25"/>
        <v>108880396047024.38</v>
      </c>
      <c r="AA76" s="259">
        <f t="shared" si="26"/>
        <v>108192364298516.66</v>
      </c>
      <c r="AB76" s="259">
        <f t="shared" si="27"/>
        <v>107408278396320.45</v>
      </c>
      <c r="AC76" s="259">
        <f t="shared" si="28"/>
        <v>106547570511659.63</v>
      </c>
      <c r="AD76" s="259">
        <f t="shared" si="29"/>
        <v>105629305985110.91</v>
      </c>
      <c r="AE76" s="259">
        <f t="shared" si="30"/>
        <v>104672068714062.27</v>
      </c>
      <c r="AF76" s="259">
        <f t="shared" si="31"/>
        <v>103693879295591.92</v>
      </c>
      <c r="AG76" s="259">
        <f t="shared" si="32"/>
        <v>102712144655850.55</v>
      </c>
      <c r="AH76" s="259">
        <f t="shared" si="33"/>
        <v>101743637584995.94</v>
      </c>
      <c r="AI76" s="259">
        <f t="shared" si="34"/>
        <v>100804504430551.39</v>
      </c>
      <c r="AJ76" s="259">
        <f t="shared" si="35"/>
        <v>99910299171355.844</v>
      </c>
      <c r="AK76" s="259">
        <f t="shared" si="36"/>
        <v>99076042187695.297</v>
      </c>
      <c r="AL76" s="259">
        <f t="shared" si="37"/>
        <v>98316302249727.359</v>
      </c>
      <c r="AM76" s="259">
        <f t="shared" si="38"/>
        <v>97645300556183.703</v>
      </c>
      <c r="AN76" s="259">
        <f t="shared" si="39"/>
        <v>97077036061065.891</v>
      </c>
      <c r="AO76" s="259">
        <f t="shared" si="40"/>
        <v>96625431823233.469</v>
      </c>
      <c r="AP76" s="260">
        <f t="shared" si="41"/>
        <v>96304502701870.844</v>
      </c>
      <c r="AQ76" s="260">
        <f t="shared" si="41"/>
        <v>95635578504424.641</v>
      </c>
    </row>
    <row r="77" spans="1:43" x14ac:dyDescent="0.2">
      <c r="A77" s="12" t="s">
        <v>20</v>
      </c>
      <c r="B77" s="258">
        <f t="shared" si="1"/>
        <v>90721376136093.047</v>
      </c>
      <c r="C77" s="259">
        <f t="shared" si="2"/>
        <v>95958308037331.5</v>
      </c>
      <c r="D77" s="259">
        <f t="shared" si="3"/>
        <v>114223480716959.48</v>
      </c>
      <c r="E77" s="259">
        <f t="shared" si="4"/>
        <v>112447121291083.63</v>
      </c>
      <c r="F77" s="259">
        <f t="shared" si="5"/>
        <v>112900153029857.98</v>
      </c>
      <c r="G77" s="259">
        <f t="shared" si="6"/>
        <v>114922911822670.38</v>
      </c>
      <c r="H77" s="259">
        <f t="shared" si="7"/>
        <v>117818822816569.06</v>
      </c>
      <c r="I77" s="259">
        <f t="shared" si="8"/>
        <v>121055336956329.92</v>
      </c>
      <c r="J77" s="259">
        <f t="shared" si="9"/>
        <v>124341692183016.8</v>
      </c>
      <c r="K77" s="259">
        <f t="shared" si="10"/>
        <v>127569749369517.69</v>
      </c>
      <c r="L77" s="259">
        <f t="shared" si="11"/>
        <v>130620472946835.25</v>
      </c>
      <c r="M77" s="259">
        <f t="shared" si="12"/>
        <v>133365023474769.92</v>
      </c>
      <c r="N77" s="259">
        <f t="shared" si="13"/>
        <v>135760341634471</v>
      </c>
      <c r="O77" s="259">
        <f t="shared" si="14"/>
        <v>137729788359546.05</v>
      </c>
      <c r="P77" s="259">
        <f t="shared" si="15"/>
        <v>139292358518666.7</v>
      </c>
      <c r="Q77" s="259">
        <f t="shared" si="16"/>
        <v>140472602796625.7</v>
      </c>
      <c r="R77" s="259">
        <f t="shared" si="17"/>
        <v>141299740296103.09</v>
      </c>
      <c r="S77" s="259">
        <f t="shared" si="18"/>
        <v>142242622936047.41</v>
      </c>
      <c r="T77" s="259">
        <f t="shared" si="19"/>
        <v>142888600511549.72</v>
      </c>
      <c r="U77" s="259">
        <f t="shared" si="20"/>
        <v>143255607183853.22</v>
      </c>
      <c r="V77" s="259">
        <f t="shared" si="21"/>
        <v>143363523914335.5</v>
      </c>
      <c r="W77" s="259">
        <f t="shared" si="22"/>
        <v>143233785592854.53</v>
      </c>
      <c r="X77" s="259">
        <f t="shared" si="23"/>
        <v>142889005028740.94</v>
      </c>
      <c r="Y77" s="259">
        <f t="shared" si="24"/>
        <v>142352620883501.72</v>
      </c>
      <c r="Z77" s="259">
        <f t="shared" si="25"/>
        <v>141648575178175.94</v>
      </c>
      <c r="AA77" s="259">
        <f t="shared" si="26"/>
        <v>140801024605917.78</v>
      </c>
      <c r="AB77" s="259">
        <f t="shared" si="27"/>
        <v>139834088567881.42</v>
      </c>
      <c r="AC77" s="259">
        <f t="shared" si="28"/>
        <v>138771635663325.81</v>
      </c>
      <c r="AD77" s="259">
        <f t="shared" si="29"/>
        <v>137637109328217.17</v>
      </c>
      <c r="AE77" s="259">
        <f t="shared" si="30"/>
        <v>136453392446192.3</v>
      </c>
      <c r="AF77" s="259">
        <f t="shared" si="31"/>
        <v>135242710059103.06</v>
      </c>
      <c r="AG77" s="259">
        <f t="shared" si="32"/>
        <v>134026568782084.58</v>
      </c>
      <c r="AH77" s="259">
        <f t="shared" si="33"/>
        <v>132825731175528.75</v>
      </c>
      <c r="AI77" s="259">
        <f t="shared" si="34"/>
        <v>131660223134937.09</v>
      </c>
      <c r="AJ77" s="259">
        <f t="shared" si="35"/>
        <v>130549372318485.39</v>
      </c>
      <c r="AK77" s="259">
        <f t="shared" si="36"/>
        <v>129511875729326.94</v>
      </c>
      <c r="AL77" s="259">
        <f t="shared" si="37"/>
        <v>128565894793488.45</v>
      </c>
      <c r="AM77" s="259">
        <f t="shared" si="38"/>
        <v>127729176614318.67</v>
      </c>
      <c r="AN77" s="259">
        <f t="shared" si="39"/>
        <v>127019200532772.8</v>
      </c>
      <c r="AO77" s="259">
        <f t="shared" si="40"/>
        <v>126453349674580.38</v>
      </c>
      <c r="AP77" s="260">
        <f t="shared" si="41"/>
        <v>126049107819767.61</v>
      </c>
      <c r="AQ77" s="260">
        <f t="shared" si="41"/>
        <v>125179029959544.59</v>
      </c>
    </row>
    <row r="78" spans="1:43" x14ac:dyDescent="0.2">
      <c r="A78" s="12" t="s">
        <v>21</v>
      </c>
      <c r="B78" s="258">
        <f t="shared" si="1"/>
        <v>4443276018667162</v>
      </c>
      <c r="C78" s="259">
        <f t="shared" si="2"/>
        <v>4405839229675314</v>
      </c>
      <c r="D78" s="259">
        <f t="shared" si="3"/>
        <v>4602982637085242</v>
      </c>
      <c r="E78" s="259">
        <f t="shared" si="4"/>
        <v>4798586871586514</v>
      </c>
      <c r="F78" s="259">
        <f t="shared" si="5"/>
        <v>4992651933179130</v>
      </c>
      <c r="G78" s="259">
        <f t="shared" si="6"/>
        <v>5185177821863090</v>
      </c>
      <c r="H78" s="259">
        <f t="shared" si="7"/>
        <v>5376164537638396</v>
      </c>
      <c r="I78" s="259">
        <f t="shared" si="8"/>
        <v>5479147152567753</v>
      </c>
      <c r="J78" s="259">
        <f t="shared" si="9"/>
        <v>5581412950394551</v>
      </c>
      <c r="K78" s="259">
        <f t="shared" si="10"/>
        <v>5682961931118787</v>
      </c>
      <c r="L78" s="259">
        <f t="shared" si="11"/>
        <v>5783794094740461</v>
      </c>
      <c r="M78" s="259">
        <f t="shared" si="12"/>
        <v>5883909441259571</v>
      </c>
      <c r="N78" s="259">
        <f t="shared" si="13"/>
        <v>5876995248223139</v>
      </c>
      <c r="O78" s="259">
        <f t="shared" si="14"/>
        <v>5870037344888075</v>
      </c>
      <c r="P78" s="259">
        <f t="shared" si="15"/>
        <v>5863035731254376</v>
      </c>
      <c r="Q78" s="259">
        <f t="shared" si="16"/>
        <v>5855990407322046</v>
      </c>
      <c r="R78" s="259">
        <f t="shared" si="17"/>
        <v>5848901373091083</v>
      </c>
      <c r="S78" s="259">
        <f t="shared" si="18"/>
        <v>5778676394479901</v>
      </c>
      <c r="T78" s="259">
        <f t="shared" si="19"/>
        <v>5708539909145610</v>
      </c>
      <c r="U78" s="259">
        <f t="shared" si="20"/>
        <v>5638491917088210</v>
      </c>
      <c r="V78" s="259">
        <f t="shared" si="21"/>
        <v>5568532418307699</v>
      </c>
      <c r="W78" s="259">
        <f t="shared" si="22"/>
        <v>5498661412804080</v>
      </c>
      <c r="X78" s="259">
        <f t="shared" si="23"/>
        <v>5371036974169548</v>
      </c>
      <c r="Y78" s="259">
        <f t="shared" si="24"/>
        <v>5243578461109640</v>
      </c>
      <c r="Z78" s="259">
        <f t="shared" si="25"/>
        <v>5116285873624358</v>
      </c>
      <c r="AA78" s="259">
        <f t="shared" si="26"/>
        <v>4989159211713700</v>
      </c>
      <c r="AB78" s="259">
        <f t="shared" si="27"/>
        <v>4862198475377668</v>
      </c>
      <c r="AC78" s="259">
        <f t="shared" si="28"/>
        <v>4735403664616260</v>
      </c>
      <c r="AD78" s="259">
        <f t="shared" si="29"/>
        <v>4608774779429476</v>
      </c>
      <c r="AE78" s="259">
        <f t="shared" si="30"/>
        <v>4482311819817317</v>
      </c>
      <c r="AF78" s="259">
        <f t="shared" si="31"/>
        <v>4356014785779783</v>
      </c>
      <c r="AG78" s="259">
        <f t="shared" si="32"/>
        <v>4229883677316875.5</v>
      </c>
      <c r="AH78" s="259">
        <f t="shared" si="33"/>
        <v>4120333832052278</v>
      </c>
      <c r="AI78" s="259">
        <f t="shared" si="34"/>
        <v>4010927789265778.5</v>
      </c>
      <c r="AJ78" s="259">
        <f t="shared" si="35"/>
        <v>3901665548957375</v>
      </c>
      <c r="AK78" s="259">
        <f t="shared" si="36"/>
        <v>3792547111127068.5</v>
      </c>
      <c r="AL78" s="259">
        <f t="shared" si="37"/>
        <v>3683572475774859.5</v>
      </c>
      <c r="AM78" s="259">
        <f t="shared" si="38"/>
        <v>3569399749258326.5</v>
      </c>
      <c r="AN78" s="259">
        <f t="shared" si="39"/>
        <v>3455378048875931</v>
      </c>
      <c r="AO78" s="259">
        <f t="shared" si="40"/>
        <v>3341507374627673.5</v>
      </c>
      <c r="AP78" s="260">
        <f t="shared" si="41"/>
        <v>3227787726513554.5</v>
      </c>
      <c r="AQ78" s="260">
        <f t="shared" si="41"/>
        <v>3103662429602944.5</v>
      </c>
    </row>
    <row r="79" spans="1:43" x14ac:dyDescent="0.2">
      <c r="A79" s="12" t="s">
        <v>1</v>
      </c>
      <c r="B79" s="258">
        <f t="shared" si="1"/>
        <v>7507399227025048</v>
      </c>
      <c r="C79" s="259">
        <f t="shared" si="2"/>
        <v>7813232377155233</v>
      </c>
      <c r="D79" s="259">
        <f t="shared" si="3"/>
        <v>8329140004894044</v>
      </c>
      <c r="E79" s="259">
        <f t="shared" si="4"/>
        <v>8840943105480592</v>
      </c>
      <c r="F79" s="259">
        <f t="shared" si="5"/>
        <v>9348641678914878</v>
      </c>
      <c r="G79" s="259">
        <f t="shared" si="6"/>
        <v>9852235725196900</v>
      </c>
      <c r="H79" s="259">
        <f t="shared" si="7"/>
        <v>1.0351725244326668E+16</v>
      </c>
      <c r="I79" s="259">
        <f t="shared" si="8"/>
        <v>1.0693392432413292E+16</v>
      </c>
      <c r="J79" s="259">
        <f t="shared" si="9"/>
        <v>1.1032617943597644E+16</v>
      </c>
      <c r="K79" s="259">
        <f t="shared" si="10"/>
        <v>1.136940177787972E+16</v>
      </c>
      <c r="L79" s="259">
        <f t="shared" si="11"/>
        <v>1.170374393525952E+16</v>
      </c>
      <c r="M79" s="259">
        <f t="shared" si="12"/>
        <v>1.2035644415737042E+16</v>
      </c>
      <c r="N79" s="259">
        <f t="shared" si="13"/>
        <v>1.221448259914016E+16</v>
      </c>
      <c r="O79" s="259">
        <f t="shared" si="14"/>
        <v>1.23921476747415E+16</v>
      </c>
      <c r="P79" s="259">
        <f t="shared" si="15"/>
        <v>1.2568639642541068E+16</v>
      </c>
      <c r="Q79" s="259">
        <f t="shared" si="16"/>
        <v>1.2743958502538858E+16</v>
      </c>
      <c r="R79" s="259">
        <f t="shared" si="17"/>
        <v>1.2918104254734876E+16</v>
      </c>
      <c r="S79" s="259">
        <f t="shared" si="18"/>
        <v>1.3016728089848616E+16</v>
      </c>
      <c r="T79" s="259">
        <f t="shared" si="19"/>
        <v>1.3115173979543996E+16</v>
      </c>
      <c r="U79" s="259">
        <f t="shared" si="20"/>
        <v>1.3213441923821024E+16</v>
      </c>
      <c r="V79" s="259">
        <f t="shared" si="21"/>
        <v>1.3311531922679692E+16</v>
      </c>
      <c r="W79" s="259">
        <f t="shared" si="22"/>
        <v>1.3409443976120002E+16</v>
      </c>
      <c r="X79" s="259">
        <f t="shared" si="23"/>
        <v>1.344748851285318E+16</v>
      </c>
      <c r="Y79" s="259">
        <f t="shared" si="24"/>
        <v>1.3485445752626156E+16</v>
      </c>
      <c r="Z79" s="259">
        <f t="shared" si="25"/>
        <v>1.352331569543893E+16</v>
      </c>
      <c r="AA79" s="259">
        <f t="shared" si="26"/>
        <v>1.35610983412915E+16</v>
      </c>
      <c r="AB79" s="259">
        <f t="shared" si="27"/>
        <v>1.3598793690183868E+16</v>
      </c>
      <c r="AC79" s="259">
        <f t="shared" si="28"/>
        <v>1.3585206527228336E+16</v>
      </c>
      <c r="AD79" s="259">
        <f t="shared" si="29"/>
        <v>1.357160083187256E+16</v>
      </c>
      <c r="AE79" s="259">
        <f t="shared" si="30"/>
        <v>1.3557976604116536E+16</v>
      </c>
      <c r="AF79" s="259">
        <f t="shared" si="31"/>
        <v>1.3544333843960264E+16</v>
      </c>
      <c r="AG79" s="259">
        <f t="shared" si="32"/>
        <v>1.3530672551403748E+16</v>
      </c>
      <c r="AH79" s="259">
        <f t="shared" si="33"/>
        <v>1.3470835547097718E+16</v>
      </c>
      <c r="AI79" s="259">
        <f t="shared" si="34"/>
        <v>1.3411053031963276E+16</v>
      </c>
      <c r="AJ79" s="259">
        <f t="shared" si="35"/>
        <v>1.3351325006000426E+16</v>
      </c>
      <c r="AK79" s="259">
        <f t="shared" si="36"/>
        <v>1.3291651469209162E+16</v>
      </c>
      <c r="AL79" s="259">
        <f t="shared" si="37"/>
        <v>1.3232032421589488E+16</v>
      </c>
      <c r="AM79" s="259">
        <f t="shared" si="38"/>
        <v>1.3163977686922184E+16</v>
      </c>
      <c r="AN79" s="259">
        <f t="shared" si="39"/>
        <v>1.3095988922394988E+16</v>
      </c>
      <c r="AO79" s="259">
        <f t="shared" si="40"/>
        <v>1.3028066128007898E+16</v>
      </c>
      <c r="AP79" s="260">
        <f t="shared" si="41"/>
        <v>1.2960209303760916E+16</v>
      </c>
      <c r="AQ79" s="260">
        <f t="shared" si="41"/>
        <v>1.2837018130877024E+16</v>
      </c>
    </row>
    <row r="80" spans="1:43" x14ac:dyDescent="0.2">
      <c r="A80" s="12" t="s">
        <v>22</v>
      </c>
      <c r="B80" s="258">
        <f t="shared" si="1"/>
        <v>390748630426894.63</v>
      </c>
      <c r="C80" s="259">
        <f t="shared" si="2"/>
        <v>407084071184360.31</v>
      </c>
      <c r="D80" s="259">
        <f t="shared" si="3"/>
        <v>526321940140540.75</v>
      </c>
      <c r="E80" s="259">
        <f t="shared" si="4"/>
        <v>513881041133773.5</v>
      </c>
      <c r="F80" s="259">
        <f t="shared" si="5"/>
        <v>521516936073688.19</v>
      </c>
      <c r="G80" s="259">
        <f t="shared" si="6"/>
        <v>543455372300593.81</v>
      </c>
      <c r="H80" s="259">
        <f t="shared" si="7"/>
        <v>570145621036317.5</v>
      </c>
      <c r="I80" s="259">
        <f t="shared" si="8"/>
        <v>593121840846046.38</v>
      </c>
      <c r="J80" s="259">
        <f t="shared" si="9"/>
        <v>610993298917966</v>
      </c>
      <c r="K80" s="259">
        <f t="shared" si="10"/>
        <v>625218116313541.5</v>
      </c>
      <c r="L80" s="259">
        <f t="shared" si="11"/>
        <v>637525270204524.63</v>
      </c>
      <c r="M80" s="259">
        <f t="shared" si="12"/>
        <v>649833603044551.25</v>
      </c>
      <c r="N80" s="259">
        <f t="shared" si="13"/>
        <v>664141791703747.38</v>
      </c>
      <c r="O80" s="259">
        <f t="shared" si="14"/>
        <v>680254829334605</v>
      </c>
      <c r="P80" s="259">
        <f t="shared" si="15"/>
        <v>697875413910715.38</v>
      </c>
      <c r="Q80" s="259">
        <f t="shared" si="16"/>
        <v>716676004715351.63</v>
      </c>
      <c r="R80" s="259">
        <f t="shared" si="17"/>
        <v>736291504619096.38</v>
      </c>
      <c r="S80" s="259">
        <f t="shared" si="18"/>
        <v>758717600346890</v>
      </c>
      <c r="T80" s="259">
        <f t="shared" si="19"/>
        <v>781636325871442.63</v>
      </c>
      <c r="U80" s="259">
        <f t="shared" si="20"/>
        <v>804981138000304.13</v>
      </c>
      <c r="V80" s="259">
        <f t="shared" si="21"/>
        <v>828676941653045.63</v>
      </c>
      <c r="W80" s="259">
        <f t="shared" si="22"/>
        <v>852639743834796.13</v>
      </c>
      <c r="X80" s="259">
        <f t="shared" si="23"/>
        <v>876776386496450.5</v>
      </c>
      <c r="Y80" s="259">
        <f t="shared" si="24"/>
        <v>900984373285239.75</v>
      </c>
      <c r="Z80" s="259">
        <f t="shared" si="25"/>
        <v>925151805692752</v>
      </c>
      <c r="AA80" s="259">
        <f t="shared" si="26"/>
        <v>949157444305421.63</v>
      </c>
      <c r="AB80" s="259">
        <f t="shared" si="27"/>
        <v>972870910695497.63</v>
      </c>
      <c r="AC80" s="259">
        <f t="shared" si="28"/>
        <v>996153044900326.75</v>
      </c>
      <c r="AD80" s="259">
        <f t="shared" si="29"/>
        <v>1018856432368819.1</v>
      </c>
      <c r="AE80" s="259">
        <f t="shared" si="30"/>
        <v>1040826112656647</v>
      </c>
      <c r="AF80" s="259">
        <f t="shared" si="31"/>
        <v>1061900479984926.5</v>
      </c>
      <c r="AG80" s="259">
        <f t="shared" si="32"/>
        <v>1081912383012591.8</v>
      </c>
      <c r="AH80" s="259">
        <f t="shared" si="33"/>
        <v>1100690427796482.6</v>
      </c>
      <c r="AI80" s="259">
        <f t="shared" si="34"/>
        <v>1118060483931766.4</v>
      </c>
      <c r="AJ80" s="259">
        <f t="shared" si="35"/>
        <v>1133847389306351.8</v>
      </c>
      <c r="AK80" s="259">
        <f t="shared" si="36"/>
        <v>1147876843819540.3</v>
      </c>
      <c r="AL80" s="259">
        <f t="shared" si="37"/>
        <v>1159977476888181</v>
      </c>
      <c r="AM80" s="259">
        <f t="shared" si="38"/>
        <v>1169983067702466.8</v>
      </c>
      <c r="AN80" s="259">
        <f t="shared" si="39"/>
        <v>1177734891136910</v>
      </c>
      <c r="AO80" s="259">
        <f t="shared" si="40"/>
        <v>1183084156138112.5</v>
      </c>
      <c r="AP80" s="260">
        <f t="shared" si="41"/>
        <v>1185894497492713.3</v>
      </c>
      <c r="AQ80" s="260">
        <f t="shared" si="41"/>
        <v>1179962196977273.5</v>
      </c>
    </row>
    <row r="81" spans="1:43" x14ac:dyDescent="0.2">
      <c r="A81" s="12" t="s">
        <v>23</v>
      </c>
      <c r="B81" s="258">
        <f t="shared" si="1"/>
        <v>418181292243439.13</v>
      </c>
      <c r="C81" s="259">
        <f t="shared" si="2"/>
        <v>399006955241279.44</v>
      </c>
      <c r="D81" s="259">
        <f t="shared" si="3"/>
        <v>443126814877941.69</v>
      </c>
      <c r="E81" s="259">
        <f t="shared" si="4"/>
        <v>452807051513485.63</v>
      </c>
      <c r="F81" s="259">
        <f t="shared" si="5"/>
        <v>461501854510290.13</v>
      </c>
      <c r="G81" s="259">
        <f t="shared" si="6"/>
        <v>486137209090146.19</v>
      </c>
      <c r="H81" s="259">
        <f t="shared" si="7"/>
        <v>517363883089597.81</v>
      </c>
      <c r="I81" s="259">
        <f t="shared" si="8"/>
        <v>546347623942470.75</v>
      </c>
      <c r="J81" s="259">
        <f t="shared" si="9"/>
        <v>570540909710210.88</v>
      </c>
      <c r="K81" s="259">
        <f t="shared" si="10"/>
        <v>589946394357032.38</v>
      </c>
      <c r="L81" s="259">
        <f t="shared" si="11"/>
        <v>604796945630119.63</v>
      </c>
      <c r="M81" s="259">
        <f t="shared" si="12"/>
        <v>615518557614011.38</v>
      </c>
      <c r="N81" s="259">
        <f t="shared" si="13"/>
        <v>622985316469828.63</v>
      </c>
      <c r="O81" s="259">
        <f t="shared" si="14"/>
        <v>627502625742023.88</v>
      </c>
      <c r="P81" s="259">
        <f t="shared" si="15"/>
        <v>629732093168094.5</v>
      </c>
      <c r="Q81" s="259">
        <f t="shared" si="16"/>
        <v>630376643684456.75</v>
      </c>
      <c r="R81" s="259">
        <f t="shared" si="17"/>
        <v>630158605321339.88</v>
      </c>
      <c r="S81" s="259">
        <f t="shared" si="18"/>
        <v>631633376765004</v>
      </c>
      <c r="T81" s="259">
        <f t="shared" si="19"/>
        <v>632988902401698.5</v>
      </c>
      <c r="U81" s="259">
        <f t="shared" si="20"/>
        <v>634227452918931.88</v>
      </c>
      <c r="V81" s="259">
        <f t="shared" si="21"/>
        <v>635351388802866.13</v>
      </c>
      <c r="W81" s="259">
        <f t="shared" si="22"/>
        <v>636363155404621.5</v>
      </c>
      <c r="X81" s="259">
        <f t="shared" si="23"/>
        <v>637265278034855</v>
      </c>
      <c r="Y81" s="259">
        <f t="shared" si="24"/>
        <v>638060357097962.25</v>
      </c>
      <c r="Z81" s="259">
        <f t="shared" si="25"/>
        <v>638751063276751.13</v>
      </c>
      <c r="AA81" s="259">
        <f t="shared" si="26"/>
        <v>639340132777876</v>
      </c>
      <c r="AB81" s="259">
        <f t="shared" si="27"/>
        <v>639830362647786.75</v>
      </c>
      <c r="AC81" s="259">
        <f t="shared" si="28"/>
        <v>640224606168417</v>
      </c>
      <c r="AD81" s="259">
        <f t="shared" si="29"/>
        <v>640525768341258.25</v>
      </c>
      <c r="AE81" s="259">
        <f t="shared" si="30"/>
        <v>640736801467940</v>
      </c>
      <c r="AF81" s="259">
        <f t="shared" si="31"/>
        <v>640860700834863.88</v>
      </c>
      <c r="AG81" s="259">
        <f t="shared" si="32"/>
        <v>640900500508942.88</v>
      </c>
      <c r="AH81" s="259">
        <f t="shared" si="33"/>
        <v>640859269250889.88</v>
      </c>
      <c r="AI81" s="259">
        <f t="shared" si="34"/>
        <v>640740106552039.38</v>
      </c>
      <c r="AJ81" s="259">
        <f t="shared" si="35"/>
        <v>640546138800123.38</v>
      </c>
      <c r="AK81" s="259">
        <f t="shared" si="36"/>
        <v>640280515578930.38</v>
      </c>
      <c r="AL81" s="259">
        <f t="shared" si="37"/>
        <v>639946406106275.63</v>
      </c>
      <c r="AM81" s="259">
        <f t="shared" si="38"/>
        <v>639546995814240.25</v>
      </c>
      <c r="AN81" s="259">
        <f t="shared" si="39"/>
        <v>639085483075156.25</v>
      </c>
      <c r="AO81" s="259">
        <f t="shared" si="40"/>
        <v>638565076076383.5</v>
      </c>
      <c r="AP81" s="260">
        <f t="shared" si="41"/>
        <v>637988989846462</v>
      </c>
      <c r="AQ81" s="260">
        <f t="shared" si="41"/>
        <v>634091928340326.25</v>
      </c>
    </row>
    <row r="82" spans="1:43" x14ac:dyDescent="0.2">
      <c r="A82" s="12" t="s">
        <v>24</v>
      </c>
      <c r="B82" s="258">
        <f t="shared" si="1"/>
        <v>638355753175675.13</v>
      </c>
      <c r="C82" s="259">
        <f t="shared" si="2"/>
        <v>653864998793523.38</v>
      </c>
      <c r="D82" s="259">
        <f t="shared" si="3"/>
        <v>720069033653997.63</v>
      </c>
      <c r="E82" s="259">
        <f t="shared" si="4"/>
        <v>714693145761746.88</v>
      </c>
      <c r="F82" s="259">
        <f t="shared" si="5"/>
        <v>721420147529174.25</v>
      </c>
      <c r="G82" s="259">
        <f t="shared" si="6"/>
        <v>742933008811569.75</v>
      </c>
      <c r="H82" s="259">
        <f t="shared" si="7"/>
        <v>770294357042705.38</v>
      </c>
      <c r="I82" s="259">
        <f t="shared" si="8"/>
        <v>795870615195431.5</v>
      </c>
      <c r="J82" s="259">
        <f t="shared" si="9"/>
        <v>817065188972686.88</v>
      </c>
      <c r="K82" s="259">
        <f t="shared" si="10"/>
        <v>833539701789206.75</v>
      </c>
      <c r="L82" s="259">
        <f t="shared" si="11"/>
        <v>845041577504818.75</v>
      </c>
      <c r="M82" s="259">
        <f t="shared" si="12"/>
        <v>851410356327499.88</v>
      </c>
      <c r="N82" s="259">
        <f t="shared" si="13"/>
        <v>853176940510973.75</v>
      </c>
      <c r="O82" s="259">
        <f t="shared" si="14"/>
        <v>850782624812672.75</v>
      </c>
      <c r="P82" s="259">
        <f t="shared" si="15"/>
        <v>845315818300541.13</v>
      </c>
      <c r="Q82" s="259">
        <f t="shared" si="16"/>
        <v>837879990030168.88</v>
      </c>
      <c r="R82" s="259">
        <f t="shared" si="17"/>
        <v>829561594584626.88</v>
      </c>
      <c r="S82" s="259">
        <f t="shared" si="18"/>
        <v>823783679799510.63</v>
      </c>
      <c r="T82" s="259">
        <f t="shared" si="19"/>
        <v>818152513558141.88</v>
      </c>
      <c r="U82" s="259">
        <f t="shared" si="20"/>
        <v>812673464130922.38</v>
      </c>
      <c r="V82" s="259">
        <f t="shared" si="21"/>
        <v>807351767019597.38</v>
      </c>
      <c r="W82" s="259">
        <f t="shared" si="22"/>
        <v>802192537783060.25</v>
      </c>
      <c r="X82" s="259">
        <f t="shared" si="23"/>
        <v>797200785186406.25</v>
      </c>
      <c r="Y82" s="259">
        <f t="shared" si="24"/>
        <v>792381424666929.75</v>
      </c>
      <c r="Z82" s="259">
        <f t="shared" si="25"/>
        <v>787739292113823.63</v>
      </c>
      <c r="AA82" s="259">
        <f t="shared" si="26"/>
        <v>783279157961505.13</v>
      </c>
      <c r="AB82" s="259">
        <f t="shared" si="27"/>
        <v>779005741599670.13</v>
      </c>
      <c r="AC82" s="259">
        <f t="shared" si="28"/>
        <v>774923726106454</v>
      </c>
      <c r="AD82" s="259">
        <f t="shared" si="29"/>
        <v>771037773314443.63</v>
      </c>
      <c r="AE82" s="259">
        <f t="shared" si="30"/>
        <v>767352539222719.88</v>
      </c>
      <c r="AF82" s="259">
        <f t="shared" si="31"/>
        <v>763872689771620.38</v>
      </c>
      <c r="AG82" s="259">
        <f t="shared" si="32"/>
        <v>760602917000570.38</v>
      </c>
      <c r="AH82" s="259">
        <f t="shared" si="33"/>
        <v>757547955613081.25</v>
      </c>
      <c r="AI82" s="259">
        <f t="shared" si="34"/>
        <v>754712599976921.75</v>
      </c>
      <c r="AJ82" s="259">
        <f t="shared" si="35"/>
        <v>752101721591484.38</v>
      </c>
      <c r="AK82" s="259">
        <f t="shared" si="36"/>
        <v>749720287058603</v>
      </c>
      <c r="AL82" s="259">
        <f t="shared" si="37"/>
        <v>747573376597496.5</v>
      </c>
      <c r="AM82" s="259">
        <f t="shared" si="38"/>
        <v>745666203149116.38</v>
      </c>
      <c r="AN82" s="259">
        <f t="shared" si="39"/>
        <v>744004132120062.5</v>
      </c>
      <c r="AO82" s="259">
        <f t="shared" si="40"/>
        <v>742592701821341.63</v>
      </c>
      <c r="AP82" s="260">
        <f t="shared" si="41"/>
        <v>741437644662696.63</v>
      </c>
      <c r="AQ82" s="260">
        <f t="shared" si="41"/>
        <v>736747242968173.13</v>
      </c>
    </row>
    <row r="83" spans="1:43" x14ac:dyDescent="0.2">
      <c r="A83" s="12" t="s">
        <v>25</v>
      </c>
      <c r="B83" s="258">
        <f t="shared" si="1"/>
        <v>5971099024860076</v>
      </c>
      <c r="C83" s="259">
        <f t="shared" si="2"/>
        <v>6323488953692112</v>
      </c>
      <c r="D83" s="259">
        <f t="shared" si="3"/>
        <v>6318569078974468</v>
      </c>
      <c r="E83" s="259">
        <f t="shared" si="4"/>
        <v>6313569462662667</v>
      </c>
      <c r="F83" s="259">
        <f t="shared" si="5"/>
        <v>6308490104756708</v>
      </c>
      <c r="G83" s="259">
        <f t="shared" si="6"/>
        <v>6303331005256590</v>
      </c>
      <c r="H83" s="259">
        <f t="shared" si="7"/>
        <v>6298092164162312</v>
      </c>
      <c r="I83" s="259">
        <f t="shared" si="8"/>
        <v>6360144429824938</v>
      </c>
      <c r="J83" s="259">
        <f t="shared" si="9"/>
        <v>6421751312000142</v>
      </c>
      <c r="K83" s="259">
        <f t="shared" si="10"/>
        <v>6482912810687923</v>
      </c>
      <c r="L83" s="259">
        <f t="shared" si="11"/>
        <v>6543628925888283</v>
      </c>
      <c r="M83" s="259">
        <f t="shared" si="12"/>
        <v>6603899657601218</v>
      </c>
      <c r="N83" s="259">
        <f t="shared" si="13"/>
        <v>6512252214734759</v>
      </c>
      <c r="O83" s="259">
        <f t="shared" si="14"/>
        <v>6420993186776075</v>
      </c>
      <c r="P83" s="259">
        <f t="shared" si="15"/>
        <v>6330122573725165</v>
      </c>
      <c r="Q83" s="259">
        <f t="shared" si="16"/>
        <v>6239640375582030</v>
      </c>
      <c r="R83" s="259">
        <f t="shared" si="17"/>
        <v>6149546592346669</v>
      </c>
      <c r="S83" s="259">
        <f t="shared" si="18"/>
        <v>6041283354738274</v>
      </c>
      <c r="T83" s="259">
        <f t="shared" si="19"/>
        <v>5933124524186540</v>
      </c>
      <c r="U83" s="259">
        <f t="shared" si="20"/>
        <v>5825070100691466</v>
      </c>
      <c r="V83" s="259">
        <f t="shared" si="21"/>
        <v>5717120084253054</v>
      </c>
      <c r="W83" s="259">
        <f t="shared" si="22"/>
        <v>5609274474871301</v>
      </c>
      <c r="X83" s="259">
        <f t="shared" si="23"/>
        <v>5462547674301702</v>
      </c>
      <c r="Y83" s="259">
        <f t="shared" si="24"/>
        <v>5315964383695728</v>
      </c>
      <c r="Z83" s="259">
        <f t="shared" si="25"/>
        <v>5169524603053380</v>
      </c>
      <c r="AA83" s="259">
        <f t="shared" si="26"/>
        <v>5023228332374658</v>
      </c>
      <c r="AB83" s="259">
        <f t="shared" si="27"/>
        <v>4877075571659562</v>
      </c>
      <c r="AC83" s="259">
        <f t="shared" si="28"/>
        <v>4763776582652062</v>
      </c>
      <c r="AD83" s="259">
        <f t="shared" si="29"/>
        <v>4650587769527533</v>
      </c>
      <c r="AE83" s="259">
        <f t="shared" si="30"/>
        <v>4537509132285972</v>
      </c>
      <c r="AF83" s="259">
        <f t="shared" si="31"/>
        <v>4424540670927380.5</v>
      </c>
      <c r="AG83" s="259">
        <f t="shared" si="32"/>
        <v>4311682385451758</v>
      </c>
      <c r="AH83" s="259">
        <f t="shared" si="33"/>
        <v>4243011252267042</v>
      </c>
      <c r="AI83" s="259">
        <f t="shared" si="34"/>
        <v>4174406010540645</v>
      </c>
      <c r="AJ83" s="259">
        <f t="shared" si="35"/>
        <v>4105866660272570</v>
      </c>
      <c r="AK83" s="259">
        <f t="shared" si="36"/>
        <v>4037393201462814.5</v>
      </c>
      <c r="AL83" s="259">
        <f t="shared" si="37"/>
        <v>3968985634111379</v>
      </c>
      <c r="AM83" s="259">
        <f t="shared" si="38"/>
        <v>3933862063907238</v>
      </c>
      <c r="AN83" s="259">
        <f t="shared" si="39"/>
        <v>3898770517794057.5</v>
      </c>
      <c r="AO83" s="259">
        <f t="shared" si="40"/>
        <v>3863710995771839</v>
      </c>
      <c r="AP83" s="260">
        <f t="shared" si="41"/>
        <v>3828683497840582</v>
      </c>
      <c r="AQ83" s="260">
        <f t="shared" si="41"/>
        <v>3784251021965748.5</v>
      </c>
    </row>
    <row r="84" spans="1:43" x14ac:dyDescent="0.2">
      <c r="A84" s="12" t="s">
        <v>26</v>
      </c>
      <c r="B84" s="258">
        <f t="shared" si="1"/>
        <v>1.7914064031033718E+16</v>
      </c>
      <c r="C84" s="259">
        <f t="shared" si="2"/>
        <v>1.8431023165724312E+16</v>
      </c>
      <c r="D84" s="259">
        <f t="shared" si="3"/>
        <v>1.9049596446872692E+16</v>
      </c>
      <c r="E84" s="259">
        <f t="shared" si="4"/>
        <v>1.9664114363824612E+16</v>
      </c>
      <c r="F84" s="259">
        <f t="shared" si="5"/>
        <v>2.0274576916580068E+16</v>
      </c>
      <c r="G84" s="259">
        <f t="shared" si="6"/>
        <v>2.0880984105139064E+16</v>
      </c>
      <c r="H84" s="259">
        <f t="shared" si="7"/>
        <v>2.14833359295016E+16</v>
      </c>
      <c r="I84" s="259">
        <f t="shared" si="8"/>
        <v>2.1899253313096748E+16</v>
      </c>
      <c r="J84" s="259">
        <f t="shared" si="9"/>
        <v>2.231249721488734E+16</v>
      </c>
      <c r="K84" s="259">
        <f t="shared" si="10"/>
        <v>2.2723067634873372E+16</v>
      </c>
      <c r="L84" s="259">
        <f t="shared" si="11"/>
        <v>2.313096457305484E+16</v>
      </c>
      <c r="M84" s="259">
        <f t="shared" si="12"/>
        <v>2.3536188029431752E+16</v>
      </c>
      <c r="N84" s="259">
        <f t="shared" si="13"/>
        <v>2.3508529646184592E+16</v>
      </c>
      <c r="O84" s="259">
        <f t="shared" si="14"/>
        <v>2.34806964226835E+16</v>
      </c>
      <c r="P84" s="259">
        <f t="shared" si="15"/>
        <v>2.3452688358928476E+16</v>
      </c>
      <c r="Q84" s="259">
        <f t="shared" si="16"/>
        <v>2.342450545491952E+16</v>
      </c>
      <c r="R84" s="259">
        <f t="shared" si="17"/>
        <v>2.3396147710656632E+16</v>
      </c>
      <c r="S84" s="259">
        <f t="shared" si="18"/>
        <v>2.31190941799298E+16</v>
      </c>
      <c r="T84" s="259">
        <f t="shared" si="19"/>
        <v>2.284230613740394E+16</v>
      </c>
      <c r="U84" s="259">
        <f t="shared" si="20"/>
        <v>2.2565783583079052E+16</v>
      </c>
      <c r="V84" s="259">
        <f t="shared" si="21"/>
        <v>2.2289526516955136E+16</v>
      </c>
      <c r="W84" s="259">
        <f t="shared" si="22"/>
        <v>2.2013534939032192E+16</v>
      </c>
      <c r="X84" s="259">
        <f t="shared" si="23"/>
        <v>2.150620357998728E+16</v>
      </c>
      <c r="Y84" s="259">
        <f t="shared" si="24"/>
        <v>2.0999370011319192E+16</v>
      </c>
      <c r="Z84" s="259">
        <f t="shared" si="25"/>
        <v>2.0493034233027924E+16</v>
      </c>
      <c r="AA84" s="259">
        <f t="shared" si="26"/>
        <v>1.998719624511348E+16</v>
      </c>
      <c r="AB84" s="259">
        <f t="shared" si="27"/>
        <v>1.9481856047575856E+16</v>
      </c>
      <c r="AC84" s="259">
        <f t="shared" si="28"/>
        <v>1.897701364041506E+16</v>
      </c>
      <c r="AD84" s="259">
        <f t="shared" si="29"/>
        <v>1.847266902363108E+16</v>
      </c>
      <c r="AE84" s="259">
        <f t="shared" si="30"/>
        <v>1.7968822197223926E+16</v>
      </c>
      <c r="AF84" s="259">
        <f t="shared" si="31"/>
        <v>1.7465473161193594E+16</v>
      </c>
      <c r="AG84" s="259">
        <f t="shared" si="32"/>
        <v>1.6962621915540084E+16</v>
      </c>
      <c r="AH84" s="259">
        <f t="shared" si="33"/>
        <v>1.652610953410445E+16</v>
      </c>
      <c r="AI84" s="259">
        <f t="shared" si="34"/>
        <v>1.6090028570995396E+16</v>
      </c>
      <c r="AJ84" s="259">
        <f t="shared" si="35"/>
        <v>1.5654379026212922E+16</v>
      </c>
      <c r="AK84" s="259">
        <f t="shared" si="36"/>
        <v>1.5219160899757026E+16</v>
      </c>
      <c r="AL84" s="259">
        <f t="shared" si="37"/>
        <v>1.478437419162771E+16</v>
      </c>
      <c r="AM84" s="259">
        <f t="shared" si="38"/>
        <v>1.432857350458399E+16</v>
      </c>
      <c r="AN84" s="259">
        <f t="shared" si="39"/>
        <v>1.3873225908830206E+16</v>
      </c>
      <c r="AO84" s="259">
        <f t="shared" si="40"/>
        <v>1.3418331404366358E+16</v>
      </c>
      <c r="AP84" s="260">
        <f t="shared" si="41"/>
        <v>1.2963889991192446E+16</v>
      </c>
      <c r="AQ84" s="260">
        <f t="shared" si="41"/>
        <v>1.2478231032170972E+16</v>
      </c>
    </row>
    <row r="85" spans="1:43" x14ac:dyDescent="0.2">
      <c r="A85" s="12" t="s">
        <v>27</v>
      </c>
      <c r="B85" s="258">
        <f t="shared" si="1"/>
        <v>3345488430043251.5</v>
      </c>
      <c r="C85" s="259">
        <f t="shared" si="2"/>
        <v>3461237674973517.5</v>
      </c>
      <c r="D85" s="259">
        <f t="shared" si="3"/>
        <v>3695818974572877.5</v>
      </c>
      <c r="E85" s="259">
        <f t="shared" si="4"/>
        <v>3928910395686302</v>
      </c>
      <c r="F85" s="259">
        <f t="shared" si="5"/>
        <v>4160511938313791.5</v>
      </c>
      <c r="G85" s="259">
        <f t="shared" si="6"/>
        <v>4390623602455346.5</v>
      </c>
      <c r="H85" s="259">
        <f t="shared" si="7"/>
        <v>4619245388110967</v>
      </c>
      <c r="I85" s="259">
        <f t="shared" si="8"/>
        <v>4844602033077201</v>
      </c>
      <c r="J85" s="259">
        <f t="shared" si="9"/>
        <v>5068617116487510</v>
      </c>
      <c r="K85" s="259">
        <f t="shared" si="10"/>
        <v>5291290638341893</v>
      </c>
      <c r="L85" s="259">
        <f t="shared" si="11"/>
        <v>5512622598640352</v>
      </c>
      <c r="M85" s="259">
        <f t="shared" si="12"/>
        <v>5732612997382885</v>
      </c>
      <c r="N85" s="259">
        <f t="shared" si="13"/>
        <v>5844520360346121</v>
      </c>
      <c r="O85" s="259">
        <f t="shared" si="14"/>
        <v>5955766581124542</v>
      </c>
      <c r="P85" s="259">
        <f t="shared" si="15"/>
        <v>6066351659718151</v>
      </c>
      <c r="Q85" s="259">
        <f t="shared" si="16"/>
        <v>6176275596126945</v>
      </c>
      <c r="R85" s="259">
        <f t="shared" si="17"/>
        <v>6285538390350924</v>
      </c>
      <c r="S85" s="259">
        <f t="shared" si="18"/>
        <v>6319139139737659</v>
      </c>
      <c r="T85" s="259">
        <f t="shared" si="19"/>
        <v>6352702351862414</v>
      </c>
      <c r="U85" s="259">
        <f t="shared" si="20"/>
        <v>6386228026725190</v>
      </c>
      <c r="V85" s="259">
        <f t="shared" si="21"/>
        <v>6419716164325988</v>
      </c>
      <c r="W85" s="259">
        <f t="shared" si="22"/>
        <v>6453166764664807</v>
      </c>
      <c r="X85" s="259">
        <f t="shared" si="23"/>
        <v>6433747447938738</v>
      </c>
      <c r="Y85" s="259">
        <f t="shared" si="24"/>
        <v>6414343954571389</v>
      </c>
      <c r="Z85" s="259">
        <f t="shared" si="25"/>
        <v>6394956284562760</v>
      </c>
      <c r="AA85" s="259">
        <f t="shared" si="26"/>
        <v>6375584437912851</v>
      </c>
      <c r="AB85" s="259">
        <f t="shared" si="27"/>
        <v>6356228414621661</v>
      </c>
      <c r="AC85" s="259">
        <f t="shared" si="28"/>
        <v>6268084747157419</v>
      </c>
      <c r="AD85" s="259">
        <f t="shared" si="29"/>
        <v>6180026087031317</v>
      </c>
      <c r="AE85" s="259">
        <f t="shared" si="30"/>
        <v>6092052434243353</v>
      </c>
      <c r="AF85" s="259">
        <f t="shared" si="31"/>
        <v>6004163788793527</v>
      </c>
      <c r="AG85" s="259">
        <f t="shared" si="32"/>
        <v>5916360150681841</v>
      </c>
      <c r="AH85" s="259">
        <f t="shared" si="33"/>
        <v>5777168639220873</v>
      </c>
      <c r="AI85" s="259">
        <f t="shared" si="34"/>
        <v>5638114023082608</v>
      </c>
      <c r="AJ85" s="259">
        <f t="shared" si="35"/>
        <v>5499196302267045</v>
      </c>
      <c r="AK85" s="259">
        <f t="shared" si="36"/>
        <v>5360415476774185</v>
      </c>
      <c r="AL85" s="259">
        <f t="shared" si="37"/>
        <v>5221771546604027</v>
      </c>
      <c r="AM85" s="259">
        <f t="shared" si="38"/>
        <v>5083046708872240</v>
      </c>
      <c r="AN85" s="259">
        <f t="shared" si="39"/>
        <v>4944459060990381</v>
      </c>
      <c r="AO85" s="259">
        <f t="shared" si="40"/>
        <v>4806008602958453</v>
      </c>
      <c r="AP85" s="260">
        <f t="shared" si="41"/>
        <v>4667695334776453</v>
      </c>
      <c r="AQ85" s="260">
        <f t="shared" si="41"/>
        <v>4517829359569708</v>
      </c>
    </row>
    <row r="86" spans="1:43" x14ac:dyDescent="0.2">
      <c r="A86" s="12" t="s">
        <v>28</v>
      </c>
      <c r="B86" s="258">
        <f t="shared" si="1"/>
        <v>1008234159922434.6</v>
      </c>
      <c r="C86" s="259">
        <f t="shared" si="2"/>
        <v>1048127730402139.3</v>
      </c>
      <c r="D86" s="259">
        <f t="shared" si="3"/>
        <v>1259577749795397.3</v>
      </c>
      <c r="E86" s="259">
        <f t="shared" si="4"/>
        <v>1267997254939444.3</v>
      </c>
      <c r="F86" s="259">
        <f t="shared" si="5"/>
        <v>1278612985941683</v>
      </c>
      <c r="G86" s="259">
        <f t="shared" si="6"/>
        <v>1313583604829439.8</v>
      </c>
      <c r="H86" s="259">
        <f t="shared" si="7"/>
        <v>1358245394210047</v>
      </c>
      <c r="I86" s="259">
        <f t="shared" si="8"/>
        <v>1400384252374617.8</v>
      </c>
      <c r="J86" s="259">
        <f t="shared" si="9"/>
        <v>1436406619034591</v>
      </c>
      <c r="K86" s="259">
        <f t="shared" si="10"/>
        <v>1466631310187348</v>
      </c>
      <c r="L86" s="259">
        <f t="shared" si="11"/>
        <v>1491523341437955.5</v>
      </c>
      <c r="M86" s="259">
        <f t="shared" si="12"/>
        <v>1511669583913565.3</v>
      </c>
      <c r="N86" s="259">
        <f t="shared" si="13"/>
        <v>1528487414442388</v>
      </c>
      <c r="O86" s="259">
        <f t="shared" si="14"/>
        <v>1541823683622928</v>
      </c>
      <c r="P86" s="259">
        <f t="shared" si="15"/>
        <v>1552285257189138.3</v>
      </c>
      <c r="Q86" s="259">
        <f t="shared" si="16"/>
        <v>1560516802410451.5</v>
      </c>
      <c r="R86" s="259">
        <f t="shared" si="17"/>
        <v>1567189748159211.3</v>
      </c>
      <c r="S86" s="259">
        <f t="shared" si="18"/>
        <v>1577747339263899.5</v>
      </c>
      <c r="T86" s="259">
        <f t="shared" si="19"/>
        <v>1587525097660713.3</v>
      </c>
      <c r="U86" s="259">
        <f t="shared" si="20"/>
        <v>1596537575005107.5</v>
      </c>
      <c r="V86" s="259">
        <f t="shared" si="21"/>
        <v>1604801129289962</v>
      </c>
      <c r="W86" s="259">
        <f t="shared" si="22"/>
        <v>1612333816583947.5</v>
      </c>
      <c r="X86" s="259">
        <f t="shared" si="23"/>
        <v>1619155281164870.3</v>
      </c>
      <c r="Y86" s="259">
        <f t="shared" si="24"/>
        <v>1625286644824952.3</v>
      </c>
      <c r="Z86" s="259">
        <f t="shared" si="25"/>
        <v>1630750396088573</v>
      </c>
      <c r="AA86" s="259">
        <f t="shared" si="26"/>
        <v>1635570280042776</v>
      </c>
      <c r="AB86" s="259">
        <f t="shared" si="27"/>
        <v>1639771189438469.8</v>
      </c>
      <c r="AC86" s="259">
        <f t="shared" si="28"/>
        <v>1643379057675721</v>
      </c>
      <c r="AD86" s="259">
        <f t="shared" si="29"/>
        <v>1646420754240591.8</v>
      </c>
      <c r="AE86" s="259">
        <f t="shared" si="30"/>
        <v>1648923983114545</v>
      </c>
      <c r="AF86" s="259">
        <f t="shared" si="31"/>
        <v>1650917184630251.5</v>
      </c>
      <c r="AG86" s="259">
        <f t="shared" si="32"/>
        <v>1652429441201142.3</v>
      </c>
      <c r="AH86" s="259">
        <f t="shared" si="33"/>
        <v>1653490387305868</v>
      </c>
      <c r="AI86" s="259">
        <f t="shared" si="34"/>
        <v>1654130124063992.3</v>
      </c>
      <c r="AJ86" s="259">
        <f t="shared" si="35"/>
        <v>1654379138695571</v>
      </c>
      <c r="AK86" s="259">
        <f t="shared" si="36"/>
        <v>1654268229115707.8</v>
      </c>
      <c r="AL86" s="259">
        <f t="shared" si="37"/>
        <v>1653828433875330.8</v>
      </c>
      <c r="AM86" s="259">
        <f t="shared" si="38"/>
        <v>1653090967622295.8</v>
      </c>
      <c r="AN86" s="259">
        <f t="shared" si="39"/>
        <v>1652087162221776</v>
      </c>
      <c r="AO86" s="259">
        <f t="shared" si="40"/>
        <v>1650848413643038.5</v>
      </c>
      <c r="AP86" s="260">
        <f t="shared" si="41"/>
        <v>1649406134690303</v>
      </c>
      <c r="AQ86" s="260">
        <f t="shared" si="41"/>
        <v>1639341499712833.5</v>
      </c>
    </row>
    <row r="87" spans="1:43" x14ac:dyDescent="0.2">
      <c r="A87" s="12" t="s">
        <v>29</v>
      </c>
      <c r="B87" s="258">
        <f t="shared" si="1"/>
        <v>503840925659767.69</v>
      </c>
      <c r="C87" s="259">
        <f t="shared" si="2"/>
        <v>572719074510062.75</v>
      </c>
      <c r="D87" s="259">
        <f t="shared" si="3"/>
        <v>666900032549970.25</v>
      </c>
      <c r="E87" s="259">
        <f t="shared" si="4"/>
        <v>665965417928158.88</v>
      </c>
      <c r="F87" s="259">
        <f t="shared" si="5"/>
        <v>672102411634440.75</v>
      </c>
      <c r="G87" s="259">
        <f t="shared" si="6"/>
        <v>691850582079198</v>
      </c>
      <c r="H87" s="259">
        <f t="shared" si="7"/>
        <v>717034944969283.25</v>
      </c>
      <c r="I87" s="259">
        <f t="shared" si="8"/>
        <v>740772467609476.38</v>
      </c>
      <c r="J87" s="259">
        <f t="shared" si="9"/>
        <v>761091243203405.63</v>
      </c>
      <c r="K87" s="259">
        <f t="shared" si="10"/>
        <v>778199848166589.13</v>
      </c>
      <c r="L87" s="259">
        <f t="shared" si="11"/>
        <v>792397730921038.38</v>
      </c>
      <c r="M87" s="259">
        <f t="shared" si="12"/>
        <v>804059355896948.88</v>
      </c>
      <c r="N87" s="259">
        <f t="shared" si="13"/>
        <v>813995505940917.5</v>
      </c>
      <c r="O87" s="259">
        <f t="shared" si="14"/>
        <v>822131875627628.38</v>
      </c>
      <c r="P87" s="259">
        <f t="shared" si="15"/>
        <v>828785883131219.25</v>
      </c>
      <c r="Q87" s="259">
        <f t="shared" si="16"/>
        <v>834296413613190.63</v>
      </c>
      <c r="R87" s="259">
        <f t="shared" si="17"/>
        <v>839018189989080.38</v>
      </c>
      <c r="S87" s="259">
        <f t="shared" si="18"/>
        <v>845865000767460.75</v>
      </c>
      <c r="T87" s="259">
        <f t="shared" si="19"/>
        <v>852336674689794.13</v>
      </c>
      <c r="U87" s="259">
        <f t="shared" si="20"/>
        <v>858433416818514.5</v>
      </c>
      <c r="V87" s="259">
        <f t="shared" si="21"/>
        <v>864156204134362.5</v>
      </c>
      <c r="W87" s="259">
        <f t="shared" si="22"/>
        <v>869506763840519.75</v>
      </c>
      <c r="X87" s="259">
        <f t="shared" si="23"/>
        <v>874487549850928.38</v>
      </c>
      <c r="Y87" s="259">
        <f t="shared" si="24"/>
        <v>879101717642915</v>
      </c>
      <c r="Z87" s="259">
        <f t="shared" si="25"/>
        <v>883353097655111.75</v>
      </c>
      <c r="AA87" s="259">
        <f t="shared" si="26"/>
        <v>887246167411295.5</v>
      </c>
      <c r="AB87" s="259">
        <f t="shared" si="27"/>
        <v>890786022549418.38</v>
      </c>
      <c r="AC87" s="259">
        <f t="shared" si="28"/>
        <v>893978346932558.63</v>
      </c>
      <c r="AD87" s="259">
        <f t="shared" si="29"/>
        <v>896829382015264.38</v>
      </c>
      <c r="AE87" s="259">
        <f t="shared" si="30"/>
        <v>899345895634419.75</v>
      </c>
      <c r="AF87" s="259">
        <f t="shared" si="31"/>
        <v>901535150388777.38</v>
      </c>
      <c r="AG87" s="259">
        <f t="shared" si="32"/>
        <v>903404871765619</v>
      </c>
      <c r="AH87" s="259">
        <f t="shared" si="33"/>
        <v>904963216166594</v>
      </c>
      <c r="AI87" s="259">
        <f t="shared" si="34"/>
        <v>906218738977978.25</v>
      </c>
      <c r="AJ87" s="259">
        <f t="shared" si="35"/>
        <v>907180362823247.25</v>
      </c>
      <c r="AK87" s="259">
        <f t="shared" si="36"/>
        <v>907857346128180.38</v>
      </c>
      <c r="AL87" s="259">
        <f t="shared" si="37"/>
        <v>908259252120725.75</v>
      </c>
      <c r="AM87" s="259">
        <f t="shared" si="38"/>
        <v>908395918379650.63</v>
      </c>
      <c r="AN87" s="259">
        <f t="shared" si="39"/>
        <v>908277427037675</v>
      </c>
      <c r="AO87" s="259">
        <f t="shared" si="40"/>
        <v>907914075736306.13</v>
      </c>
      <c r="AP87" s="260">
        <f t="shared" si="41"/>
        <v>907316349421241.25</v>
      </c>
      <c r="AQ87" s="260">
        <f t="shared" si="41"/>
        <v>901846201299425.38</v>
      </c>
    </row>
    <row r="88" spans="1:43" x14ac:dyDescent="0.2">
      <c r="A88" s="12" t="s">
        <v>30</v>
      </c>
      <c r="B88" s="258">
        <f t="shared" si="1"/>
        <v>272144783296688.38</v>
      </c>
      <c r="C88" s="259">
        <f t="shared" si="2"/>
        <v>255199145166211.34</v>
      </c>
      <c r="D88" s="259">
        <f t="shared" si="3"/>
        <v>297694208404635.81</v>
      </c>
      <c r="E88" s="259">
        <f t="shared" si="4"/>
        <v>311719618197221.69</v>
      </c>
      <c r="F88" s="259">
        <f t="shared" si="5"/>
        <v>317322257279344.94</v>
      </c>
      <c r="G88" s="259">
        <f t="shared" si="6"/>
        <v>333388809271837.31</v>
      </c>
      <c r="H88" s="259">
        <f t="shared" si="7"/>
        <v>353913632044315.5</v>
      </c>
      <c r="I88" s="259">
        <f t="shared" si="8"/>
        <v>373334703682425.63</v>
      </c>
      <c r="J88" s="259">
        <f t="shared" si="9"/>
        <v>390228413507265.81</v>
      </c>
      <c r="K88" s="259">
        <f t="shared" si="10"/>
        <v>404853423035190.81</v>
      </c>
      <c r="L88" s="259">
        <f t="shared" si="11"/>
        <v>417613076259926.69</v>
      </c>
      <c r="M88" s="259">
        <f t="shared" si="12"/>
        <v>429029002548056.5</v>
      </c>
      <c r="N88" s="259">
        <f t="shared" si="13"/>
        <v>439846372475317</v>
      </c>
      <c r="O88" s="259">
        <f t="shared" si="14"/>
        <v>450075170721973.69</v>
      </c>
      <c r="P88" s="259">
        <f t="shared" si="15"/>
        <v>459866078093421.94</v>
      </c>
      <c r="Q88" s="259">
        <f t="shared" si="16"/>
        <v>469388642605311.81</v>
      </c>
      <c r="R88" s="259">
        <f t="shared" si="17"/>
        <v>478829900484392.63</v>
      </c>
      <c r="S88" s="259">
        <f t="shared" si="18"/>
        <v>489863232732478.19</v>
      </c>
      <c r="T88" s="259">
        <f t="shared" si="19"/>
        <v>501056124171214.94</v>
      </c>
      <c r="U88" s="259">
        <f t="shared" si="20"/>
        <v>512373803931890.44</v>
      </c>
      <c r="V88" s="259">
        <f t="shared" si="21"/>
        <v>523778342204578.75</v>
      </c>
      <c r="W88" s="259">
        <f t="shared" si="22"/>
        <v>535228580778474.94</v>
      </c>
      <c r="X88" s="259">
        <f t="shared" si="23"/>
        <v>546680093919295.75</v>
      </c>
      <c r="Y88" s="259">
        <f t="shared" si="24"/>
        <v>558085183615709.81</v>
      </c>
      <c r="Z88" s="259">
        <f t="shared" si="25"/>
        <v>569392913250999.63</v>
      </c>
      <c r="AA88" s="259">
        <f t="shared" si="26"/>
        <v>580549183698503.5</v>
      </c>
      <c r="AB88" s="259">
        <f t="shared" si="27"/>
        <v>591496855688591.88</v>
      </c>
      <c r="AC88" s="259">
        <f t="shared" si="28"/>
        <v>602175922040257.88</v>
      </c>
      <c r="AD88" s="259">
        <f t="shared" si="29"/>
        <v>612523732982314.75</v>
      </c>
      <c r="AE88" s="259">
        <f t="shared" si="30"/>
        <v>622475277299108</v>
      </c>
      <c r="AF88" s="259">
        <f t="shared" si="31"/>
        <v>631963521417617</v>
      </c>
      <c r="AG88" s="259">
        <f t="shared" si="32"/>
        <v>640919807802899.13</v>
      </c>
      <c r="AH88" s="259">
        <f t="shared" si="33"/>
        <v>649274313146426.75</v>
      </c>
      <c r="AI88" s="259">
        <f t="shared" si="34"/>
        <v>656956565819959.13</v>
      </c>
      <c r="AJ88" s="259">
        <f t="shared" si="35"/>
        <v>663896020933381.75</v>
      </c>
      <c r="AK88" s="259">
        <f t="shared" si="36"/>
        <v>670022690090012.38</v>
      </c>
      <c r="AL88" s="259">
        <f t="shared" si="37"/>
        <v>675267821594081.75</v>
      </c>
      <c r="AM88" s="259">
        <f t="shared" si="38"/>
        <v>679564625454170</v>
      </c>
      <c r="AN88" s="259">
        <f t="shared" si="39"/>
        <v>682849036070485.25</v>
      </c>
      <c r="AO88" s="259">
        <f t="shared" si="40"/>
        <v>685060504025404.63</v>
      </c>
      <c r="AP88" s="260">
        <f t="shared" si="41"/>
        <v>686142806952571.5</v>
      </c>
      <c r="AQ88" s="260">
        <f t="shared" si="41"/>
        <v>682526689271051</v>
      </c>
    </row>
    <row r="89" spans="1:43" x14ac:dyDescent="0.2">
      <c r="A89" s="12" t="s">
        <v>31</v>
      </c>
      <c r="B89" s="258">
        <f t="shared" si="1"/>
        <v>494559050818333.13</v>
      </c>
      <c r="C89" s="259">
        <f t="shared" si="2"/>
        <v>543951608035796.88</v>
      </c>
      <c r="D89" s="259">
        <f t="shared" si="3"/>
        <v>579932919004148.75</v>
      </c>
      <c r="E89" s="259">
        <f t="shared" si="4"/>
        <v>615640078362050.63</v>
      </c>
      <c r="F89" s="259">
        <f t="shared" si="5"/>
        <v>651073086109502.38</v>
      </c>
      <c r="G89" s="259">
        <f t="shared" si="6"/>
        <v>686231942246504.13</v>
      </c>
      <c r="H89" s="259">
        <f t="shared" si="7"/>
        <v>721116646773056</v>
      </c>
      <c r="I89" s="259">
        <f t="shared" si="8"/>
        <v>740255616738891.88</v>
      </c>
      <c r="J89" s="259">
        <f t="shared" si="9"/>
        <v>759266388189746</v>
      </c>
      <c r="K89" s="259">
        <f t="shared" si="10"/>
        <v>778148961125618.13</v>
      </c>
      <c r="L89" s="259">
        <f t="shared" si="11"/>
        <v>796903335546508.5</v>
      </c>
      <c r="M89" s="259">
        <f t="shared" si="12"/>
        <v>815529511452417.13</v>
      </c>
      <c r="N89" s="259">
        <f t="shared" si="13"/>
        <v>823904736460997.5</v>
      </c>
      <c r="O89" s="259">
        <f t="shared" si="14"/>
        <v>832225242070099.63</v>
      </c>
      <c r="P89" s="259">
        <f t="shared" si="15"/>
        <v>840491028279723.75</v>
      </c>
      <c r="Q89" s="259">
        <f t="shared" si="16"/>
        <v>848702095089869.75</v>
      </c>
      <c r="R89" s="259">
        <f t="shared" si="17"/>
        <v>856858442500537.88</v>
      </c>
      <c r="S89" s="259">
        <f t="shared" si="18"/>
        <v>853692393831177.38</v>
      </c>
      <c r="T89" s="259">
        <f t="shared" si="19"/>
        <v>850529807216130</v>
      </c>
      <c r="U89" s="259">
        <f t="shared" si="20"/>
        <v>847370682655395.75</v>
      </c>
      <c r="V89" s="259">
        <f t="shared" si="21"/>
        <v>844215020148974.63</v>
      </c>
      <c r="W89" s="259">
        <f t="shared" si="22"/>
        <v>841062819696866.38</v>
      </c>
      <c r="X89" s="259">
        <f t="shared" si="23"/>
        <v>837914081299071.63</v>
      </c>
      <c r="Y89" s="259">
        <f t="shared" si="24"/>
        <v>834768804955589.88</v>
      </c>
      <c r="Z89" s="259">
        <f t="shared" si="25"/>
        <v>831626990666421.25</v>
      </c>
      <c r="AA89" s="259">
        <f t="shared" si="26"/>
        <v>828488638431565.75</v>
      </c>
      <c r="AB89" s="259">
        <f t="shared" si="27"/>
        <v>825353748251023.25</v>
      </c>
      <c r="AC89" s="259">
        <f t="shared" si="28"/>
        <v>822222320124794.13</v>
      </c>
      <c r="AD89" s="259">
        <f t="shared" si="29"/>
        <v>819094354052878</v>
      </c>
      <c r="AE89" s="259">
        <f t="shared" si="30"/>
        <v>815969850035275.13</v>
      </c>
      <c r="AF89" s="259">
        <f t="shared" si="31"/>
        <v>812848808071985.38</v>
      </c>
      <c r="AG89" s="259">
        <f t="shared" si="32"/>
        <v>809731228163008.5</v>
      </c>
      <c r="AH89" s="259">
        <f t="shared" si="33"/>
        <v>808158416888552</v>
      </c>
      <c r="AI89" s="259">
        <f t="shared" si="34"/>
        <v>806586990435820.63</v>
      </c>
      <c r="AJ89" s="259">
        <f t="shared" si="35"/>
        <v>805016948804814.63</v>
      </c>
      <c r="AK89" s="259">
        <f t="shared" si="36"/>
        <v>803448291995533.75</v>
      </c>
      <c r="AL89" s="259">
        <f t="shared" si="37"/>
        <v>801881020007978.38</v>
      </c>
      <c r="AM89" s="259">
        <f t="shared" si="38"/>
        <v>799803095009235.63</v>
      </c>
      <c r="AN89" s="259">
        <f t="shared" si="39"/>
        <v>797727247243080.75</v>
      </c>
      <c r="AO89" s="259">
        <f t="shared" si="40"/>
        <v>795653476709513.75</v>
      </c>
      <c r="AP89" s="260">
        <f t="shared" si="41"/>
        <v>793581783408534.75</v>
      </c>
      <c r="AQ89" s="260">
        <f t="shared" si="41"/>
        <v>788829075247464.88</v>
      </c>
    </row>
    <row r="90" spans="1:43" x14ac:dyDescent="0.2">
      <c r="A90" s="12" t="s">
        <v>32</v>
      </c>
      <c r="B90" s="258">
        <f t="shared" si="1"/>
        <v>152047952814277.72</v>
      </c>
      <c r="C90" s="259">
        <f t="shared" si="2"/>
        <v>148497077435502.91</v>
      </c>
      <c r="D90" s="259">
        <f t="shared" si="3"/>
        <v>166763103320459.84</v>
      </c>
      <c r="E90" s="259">
        <f t="shared" si="4"/>
        <v>172597269016068.88</v>
      </c>
      <c r="F90" s="259">
        <f t="shared" si="5"/>
        <v>173256790282526.28</v>
      </c>
      <c r="G90" s="259">
        <f t="shared" si="6"/>
        <v>176101965756181.84</v>
      </c>
      <c r="H90" s="259">
        <f t="shared" si="7"/>
        <v>179817880448288.22</v>
      </c>
      <c r="I90" s="259">
        <f t="shared" si="8"/>
        <v>183385460428423.84</v>
      </c>
      <c r="J90" s="259">
        <f t="shared" si="9"/>
        <v>186419484574610</v>
      </c>
      <c r="K90" s="259">
        <f t="shared" si="10"/>
        <v>188899835516766.19</v>
      </c>
      <c r="L90" s="259">
        <f t="shared" si="11"/>
        <v>190811799190463.91</v>
      </c>
      <c r="M90" s="259">
        <f t="shared" si="12"/>
        <v>192146172648356.75</v>
      </c>
      <c r="N90" s="259">
        <f t="shared" si="13"/>
        <v>193009183446217.91</v>
      </c>
      <c r="O90" s="259">
        <f t="shared" si="14"/>
        <v>193373228104789.34</v>
      </c>
      <c r="P90" s="259">
        <f t="shared" si="15"/>
        <v>193323565965308.16</v>
      </c>
      <c r="Q90" s="259">
        <f t="shared" si="16"/>
        <v>192948435098059.69</v>
      </c>
      <c r="R90" s="259">
        <f t="shared" si="17"/>
        <v>192337369950511.13</v>
      </c>
      <c r="S90" s="259">
        <f t="shared" si="18"/>
        <v>192160004094504.75</v>
      </c>
      <c r="T90" s="259">
        <f t="shared" si="19"/>
        <v>191848629016337.78</v>
      </c>
      <c r="U90" s="259">
        <f t="shared" si="20"/>
        <v>191415218708173.13</v>
      </c>
      <c r="V90" s="259">
        <f t="shared" si="21"/>
        <v>190871892632544.13</v>
      </c>
      <c r="W90" s="259">
        <f t="shared" si="22"/>
        <v>190230844768471.97</v>
      </c>
      <c r="X90" s="259">
        <f t="shared" si="23"/>
        <v>189504279789888.06</v>
      </c>
      <c r="Y90" s="259">
        <f t="shared" si="24"/>
        <v>188704356606096.91</v>
      </c>
      <c r="Z90" s="259">
        <f t="shared" si="25"/>
        <v>187843139391990.91</v>
      </c>
      <c r="AA90" s="259">
        <f t="shared" si="26"/>
        <v>186932556145780.28</v>
      </c>
      <c r="AB90" s="259">
        <f t="shared" si="27"/>
        <v>185984364734650.44</v>
      </c>
      <c r="AC90" s="259">
        <f t="shared" si="28"/>
        <v>185010126324198.66</v>
      </c>
      <c r="AD90" s="259">
        <f t="shared" si="29"/>
        <v>184021186035800.25</v>
      </c>
      <c r="AE90" s="259">
        <f t="shared" si="30"/>
        <v>183028660636919.5</v>
      </c>
      <c r="AF90" s="259">
        <f t="shared" si="31"/>
        <v>182043433042564.59</v>
      </c>
      <c r="AG90" s="259">
        <f t="shared" si="32"/>
        <v>181076153391035.47</v>
      </c>
      <c r="AH90" s="259">
        <f t="shared" si="33"/>
        <v>180137246453370.59</v>
      </c>
      <c r="AI90" s="259">
        <f t="shared" si="34"/>
        <v>179236925142845.75</v>
      </c>
      <c r="AJ90" s="259">
        <f t="shared" si="35"/>
        <v>178385209908017.28</v>
      </c>
      <c r="AK90" s="259">
        <f t="shared" si="36"/>
        <v>177591953819556.88</v>
      </c>
      <c r="AL90" s="259">
        <f t="shared" si="37"/>
        <v>176866873197093.53</v>
      </c>
      <c r="AM90" s="259">
        <f t="shared" si="38"/>
        <v>176219583667089.03</v>
      </c>
      <c r="AN90" s="259">
        <f t="shared" si="39"/>
        <v>175659641596228.13</v>
      </c>
      <c r="AO90" s="259">
        <f t="shared" si="40"/>
        <v>175196590906799.91</v>
      </c>
      <c r="AP90" s="260">
        <f t="shared" si="41"/>
        <v>174840015351274.34</v>
      </c>
      <c r="AQ90" s="260">
        <f t="shared" si="41"/>
        <v>173704213857310.25</v>
      </c>
    </row>
    <row r="91" spans="1:43" x14ac:dyDescent="0.2">
      <c r="A91" s="12" t="s">
        <v>33</v>
      </c>
      <c r="B91" s="258">
        <f>SUMIFS(D$2:D$52,$A$2:$A$52,$A91)</f>
        <v>361835974309795.94</v>
      </c>
      <c r="C91" s="259">
        <f t="shared" si="2"/>
        <v>398913075333405.5</v>
      </c>
      <c r="D91" s="259">
        <f t="shared" si="3"/>
        <v>482696215855071.94</v>
      </c>
      <c r="E91" s="259">
        <f t="shared" si="4"/>
        <v>545931275827617.5</v>
      </c>
      <c r="F91" s="259">
        <f t="shared" si="5"/>
        <v>560587225527112</v>
      </c>
      <c r="G91" s="259">
        <f t="shared" si="6"/>
        <v>601157047655487.5</v>
      </c>
      <c r="H91" s="259">
        <f t="shared" si="7"/>
        <v>653635473342439.38</v>
      </c>
      <c r="I91" s="259">
        <f t="shared" si="8"/>
        <v>703905985029343.38</v>
      </c>
      <c r="J91" s="259">
        <f t="shared" si="9"/>
        <v>748359303156959.75</v>
      </c>
      <c r="K91" s="259">
        <f t="shared" si="10"/>
        <v>787715239737831.25</v>
      </c>
      <c r="L91" s="259">
        <f t="shared" si="11"/>
        <v>823263831900889.88</v>
      </c>
      <c r="M91" s="259">
        <f t="shared" si="12"/>
        <v>856774726414088.25</v>
      </c>
      <c r="N91" s="259">
        <f t="shared" si="13"/>
        <v>890436945287392.5</v>
      </c>
      <c r="O91" s="259">
        <f t="shared" si="14"/>
        <v>924084497551445</v>
      </c>
      <c r="P91" s="259">
        <f t="shared" si="15"/>
        <v>957541031942152.88</v>
      </c>
      <c r="Q91" s="259">
        <f t="shared" si="16"/>
        <v>990616373218929.13</v>
      </c>
      <c r="R91" s="259">
        <f t="shared" si="17"/>
        <v>1023107374512779.5</v>
      </c>
      <c r="S91" s="259">
        <f t="shared" si="18"/>
        <v>1058081658298623.3</v>
      </c>
      <c r="T91" s="259">
        <f t="shared" si="19"/>
        <v>1092366185564689.1</v>
      </c>
      <c r="U91" s="259">
        <f t="shared" si="20"/>
        <v>1125848316866010.5</v>
      </c>
      <c r="V91" s="259">
        <f t="shared" si="21"/>
        <v>1158418734710024</v>
      </c>
      <c r="W91" s="259">
        <f t="shared" si="22"/>
        <v>1189972154704609.3</v>
      </c>
      <c r="X91" s="259">
        <f t="shared" si="23"/>
        <v>1220407995021206.5</v>
      </c>
      <c r="Y91" s="259">
        <f t="shared" si="24"/>
        <v>1249630997971785.5</v>
      </c>
      <c r="Z91" s="259">
        <f t="shared" si="25"/>
        <v>1277551798244361.3</v>
      </c>
      <c r="AA91" s="259">
        <f t="shared" si="26"/>
        <v>1304087433142502.8</v>
      </c>
      <c r="AB91" s="259">
        <f t="shared" si="27"/>
        <v>1329161791014001</v>
      </c>
      <c r="AC91" s="259">
        <f t="shared" si="28"/>
        <v>1352705994918073.5</v>
      </c>
      <c r="AD91" s="259">
        <f t="shared" si="29"/>
        <v>1374658719453587.3</v>
      </c>
      <c r="AE91" s="259">
        <f t="shared" si="30"/>
        <v>1394966439538795.8</v>
      </c>
      <c r="AF91" s="259">
        <f t="shared" si="31"/>
        <v>1413583610782070</v>
      </c>
      <c r="AG91" s="259">
        <f t="shared" si="32"/>
        <v>1430472781900849.5</v>
      </c>
      <c r="AH91" s="259">
        <f t="shared" si="33"/>
        <v>1445604640420998.3</v>
      </c>
      <c r="AI91" s="259">
        <f t="shared" si="34"/>
        <v>1458957993611025</v>
      </c>
      <c r="AJ91" s="259">
        <f t="shared" si="35"/>
        <v>1470519687266972</v>
      </c>
      <c r="AK91" s="259">
        <f t="shared" si="36"/>
        <v>1480284465557175.3</v>
      </c>
      <c r="AL91" s="259">
        <f t="shared" si="37"/>
        <v>1488254775656319.3</v>
      </c>
      <c r="AM91" s="259">
        <f t="shared" si="38"/>
        <v>1494440521341596.8</v>
      </c>
      <c r="AN91" s="259">
        <f t="shared" si="39"/>
        <v>1498858770088353</v>
      </c>
      <c r="AO91" s="259">
        <f t="shared" si="40"/>
        <v>1501533418487475.5</v>
      </c>
      <c r="AP91" s="260">
        <f t="shared" si="41"/>
        <v>1502494821012952</v>
      </c>
      <c r="AQ91" s="260">
        <f t="shared" si="41"/>
        <v>1494077954541992.3</v>
      </c>
    </row>
    <row r="92" spans="1:43" x14ac:dyDescent="0.2">
      <c r="A92" s="12" t="s">
        <v>34</v>
      </c>
      <c r="B92" s="258">
        <f t="shared" ref="B92:B100" si="42">SUMIFS(D$2:D$52,$A$2:$A$52,$A92)</f>
        <v>654192746378308</v>
      </c>
      <c r="C92" s="259">
        <f t="shared" ref="C92:C100" si="43">SUMIFS(E$2:E$52,$A$2:$A$52,$A92)</f>
        <v>651881773297593.75</v>
      </c>
      <c r="D92" s="259">
        <f t="shared" ref="D92:D100" si="44">SUMIFS(F$2:F$52,$A$2:$A$52,$A92)</f>
        <v>781366840916442.75</v>
      </c>
      <c r="E92" s="259">
        <f t="shared" ref="E92:E100" si="45">SUMIFS(G$2:G$52,$A$2:$A$52,$A92)</f>
        <v>849769702831171</v>
      </c>
      <c r="F92" s="259">
        <f t="shared" ref="F92:F100" si="46">SUMIFS(H$2:H$52,$A$2:$A$52,$A92)</f>
        <v>869134493085133.38</v>
      </c>
      <c r="G92" s="259">
        <f t="shared" ref="G92:G100" si="47">SUMIFS(I$2:I$52,$A$2:$A$52,$A92)</f>
        <v>922479821538800.13</v>
      </c>
      <c r="H92" s="259">
        <f t="shared" ref="H92:H100" si="48">SUMIFS(J$2:J$52,$A$2:$A$52,$A92)</f>
        <v>988780014417847</v>
      </c>
      <c r="I92" s="259">
        <f t="shared" ref="I92:I100" si="49">SUMIFS(K$2:K$52,$A$2:$A$52,$A92)</f>
        <v>1047841637952045.4</v>
      </c>
      <c r="J92" s="259">
        <f t="shared" ref="J92:J100" si="50">SUMIFS(L$2:L$52,$A$2:$A$52,$A92)</f>
        <v>1095941622656718</v>
      </c>
      <c r="K92" s="259">
        <f t="shared" ref="K92:K100" si="51">SUMIFS(M$2:M$52,$A$2:$A$52,$A92)</f>
        <v>1136072604331658</v>
      </c>
      <c r="L92" s="259">
        <f t="shared" ref="L92:L100" si="52">SUMIFS(N$2:N$52,$A$2:$A$52,$A92)</f>
        <v>1172148803066172.3</v>
      </c>
      <c r="M92" s="259">
        <f t="shared" ref="M92:M100" si="53">SUMIFS(O$2:O$52,$A$2:$A$52,$A92)</f>
        <v>1208783441947154.5</v>
      </c>
      <c r="N92" s="259">
        <f t="shared" ref="N92:N100" si="54">SUMIFS(P$2:P$52,$A$2:$A$52,$A92)</f>
        <v>1250736470035060.8</v>
      </c>
      <c r="O92" s="259">
        <f t="shared" ref="O92:O100" si="55">SUMIFS(Q$2:Q$52,$A$2:$A$52,$A92)</f>
        <v>1297533905238707</v>
      </c>
      <c r="P92" s="259">
        <f t="shared" ref="P92:P100" si="56">SUMIFS(R$2:R$52,$A$2:$A$52,$A92)</f>
        <v>1348095829780311</v>
      </c>
      <c r="Q92" s="259">
        <f t="shared" ref="Q92:Q100" si="57">SUMIFS(S$2:S$52,$A$2:$A$52,$A92)</f>
        <v>1401152874499023</v>
      </c>
      <c r="R92" s="259">
        <f t="shared" ref="R92:R100" si="58">SUMIFS(T$2:T$52,$A$2:$A$52,$A92)</f>
        <v>1455212922673348.8</v>
      </c>
      <c r="S92" s="259">
        <f t="shared" ref="S92:S100" si="59">SUMIFS(U$2:U$52,$A$2:$A$52,$A92)</f>
        <v>1513496283032313.5</v>
      </c>
      <c r="T92" s="259">
        <f t="shared" ref="T92:T100" si="60">SUMIFS(V$2:V$52,$A$2:$A$52,$A92)</f>
        <v>1571230076378814.3</v>
      </c>
      <c r="U92" s="259">
        <f t="shared" ref="U92:U100" si="61">SUMIFS(W$2:W$52,$A$2:$A$52,$A92)</f>
        <v>1628203956361696</v>
      </c>
      <c r="V92" s="259">
        <f t="shared" ref="V92:V100" si="62">SUMIFS(X$2:X$52,$A$2:$A$52,$A92)</f>
        <v>1684206784102447</v>
      </c>
      <c r="W92" s="259">
        <f t="shared" ref="W92:W100" si="63">SUMIFS(Y$2:Y$52,$A$2:$A$52,$A92)</f>
        <v>1739028068375120</v>
      </c>
      <c r="X92" s="259">
        <f t="shared" ref="X92:X100" si="64">SUMIFS(Z$2:Z$52,$A$2:$A$52,$A92)</f>
        <v>1792459416300948.8</v>
      </c>
      <c r="Y92" s="259">
        <f t="shared" ref="Y92:Y100" si="65">SUMIFS(AA$2:AA$52,$A$2:$A$52,$A92)</f>
        <v>1844295979407133</v>
      </c>
      <c r="Z92" s="259">
        <f t="shared" ref="Z92:Z100" si="66">SUMIFS(AB$2:AB$52,$A$2:$A$52,$A92)</f>
        <v>1894337879946494</v>
      </c>
      <c r="AA92" s="259">
        <f t="shared" ref="AA92:AA100" si="67">SUMIFS(AC$2:AC$52,$A$2:$A$52,$A92)</f>
        <v>1942391602636039.3</v>
      </c>
      <c r="AB92" s="259">
        <f t="shared" ref="AB92:AB100" si="68">SUMIFS(AD$2:AD$52,$A$2:$A$52,$A92)</f>
        <v>1988271337440872.5</v>
      </c>
      <c r="AC92" s="259">
        <f t="shared" ref="AC92:AC100" si="69">SUMIFS(AE$2:AE$52,$A$2:$A$52,$A92)</f>
        <v>2031800259696292.8</v>
      </c>
      <c r="AD92" s="259">
        <f t="shared" ref="AD92:AD100" si="70">SUMIFS(AF$2:AF$52,$A$2:$A$52,$A92)</f>
        <v>2072811734711439.3</v>
      </c>
      <c r="AE92" s="259">
        <f t="shared" ref="AE92:AE100" si="71">SUMIFS(AG$2:AG$52,$A$2:$A$52,$A92)</f>
        <v>2111150435016900</v>
      </c>
      <c r="AF92" s="259">
        <f t="shared" ref="AF92:AF100" si="72">SUMIFS(AH$2:AH$52,$A$2:$A$52,$A92)</f>
        <v>2146673359586745.8</v>
      </c>
      <c r="AG92" s="259">
        <f t="shared" ref="AG92:AG100" si="73">SUMIFS(AI$2:AI$52,$A$2:$A$52,$A92)</f>
        <v>2179250745662057.3</v>
      </c>
      <c r="AH92" s="259">
        <f t="shared" ref="AH92:AH100" si="74">SUMIFS(AJ$2:AJ$52,$A$2:$A$52,$A92)</f>
        <v>2208766865204920.8</v>
      </c>
      <c r="AI92" s="259">
        <f t="shared" ref="AI92:AI100" si="75">SUMIFS(AK$2:AK$52,$A$2:$A$52,$A92)</f>
        <v>2235120699495125.3</v>
      </c>
      <c r="AJ92" s="259">
        <f t="shared" ref="AJ92:AJ100" si="76">SUMIFS(AL$2:AL$52,$A$2:$A$52,$A92)</f>
        <v>2258226486921831.5</v>
      </c>
      <c r="AK92" s="259">
        <f t="shared" ref="AK92:AK100" si="77">SUMIFS(AM$2:AM$52,$A$2:$A$52,$A92)</f>
        <v>2278014140593752</v>
      </c>
      <c r="AL92" s="259">
        <f t="shared" ref="AL92:AL100" si="78">SUMIFS(AN$2:AN$52,$A$2:$A$52,$A92)</f>
        <v>2294429533969603</v>
      </c>
      <c r="AM92" s="259">
        <f t="shared" ref="AM92:AM100" si="79">SUMIFS(AO$2:AO$52,$A$2:$A$52,$A92)</f>
        <v>2307434654271286.5</v>
      </c>
      <c r="AN92" s="259">
        <f t="shared" ref="AN92:AN100" si="80">SUMIFS(AP$2:AP$52,$A$2:$A$52,$A92)</f>
        <v>2317007624962505</v>
      </c>
      <c r="AO92" s="259">
        <f t="shared" ref="AO92:AO100" si="81">SUMIFS(AQ$2:AQ$52,$A$2:$A$52,$A92)</f>
        <v>2323142600033836.5</v>
      </c>
      <c r="AP92" s="260">
        <f t="shared" ref="AP92:AQ100" si="82">SUMIFS(AR$2:AR$52,$A$2:$A$52,$A92)</f>
        <v>2325849534212235.5</v>
      </c>
      <c r="AQ92" s="260">
        <f t="shared" si="82"/>
        <v>2313229968672716</v>
      </c>
    </row>
    <row r="93" spans="1:43" x14ac:dyDescent="0.2">
      <c r="A93" s="12" t="s">
        <v>35</v>
      </c>
      <c r="B93" s="258">
        <f t="shared" si="42"/>
        <v>31346416521931.039</v>
      </c>
      <c r="C93" s="259">
        <f t="shared" si="43"/>
        <v>31445888774513.695</v>
      </c>
      <c r="D93" s="259">
        <f t="shared" si="44"/>
        <v>36486707608860.219</v>
      </c>
      <c r="E93" s="259">
        <f t="shared" si="45"/>
        <v>38574504449521.063</v>
      </c>
      <c r="F93" s="259">
        <f t="shared" si="46"/>
        <v>39023342899810.625</v>
      </c>
      <c r="G93" s="259">
        <f t="shared" si="47"/>
        <v>40360122323972.625</v>
      </c>
      <c r="H93" s="259">
        <f t="shared" si="48"/>
        <v>41969871184073.617</v>
      </c>
      <c r="I93" s="259">
        <f t="shared" si="49"/>
        <v>43327097100863.547</v>
      </c>
      <c r="J93" s="259">
        <f t="shared" si="50"/>
        <v>44350639441311.531</v>
      </c>
      <c r="K93" s="259">
        <f t="shared" si="51"/>
        <v>45140193115206.523</v>
      </c>
      <c r="L93" s="259">
        <f t="shared" si="52"/>
        <v>45809449043030.844</v>
      </c>
      <c r="M93" s="259">
        <f t="shared" si="53"/>
        <v>46481458554518.93</v>
      </c>
      <c r="N93" s="259">
        <f t="shared" si="54"/>
        <v>47284254743021.148</v>
      </c>
      <c r="O93" s="259">
        <f t="shared" si="55"/>
        <v>48198940197463.836</v>
      </c>
      <c r="P93" s="259">
        <f t="shared" si="56"/>
        <v>49202475076407.352</v>
      </c>
      <c r="Q93" s="259">
        <f t="shared" si="57"/>
        <v>50270049331255.195</v>
      </c>
      <c r="R93" s="259">
        <f t="shared" si="58"/>
        <v>51374659033743.578</v>
      </c>
      <c r="S93" s="259">
        <f t="shared" si="59"/>
        <v>52653879408155.789</v>
      </c>
      <c r="T93" s="259">
        <f t="shared" si="60"/>
        <v>53945466007178.93</v>
      </c>
      <c r="U93" s="259">
        <f t="shared" si="61"/>
        <v>55245558687731.133</v>
      </c>
      <c r="V93" s="259">
        <f t="shared" si="62"/>
        <v>56549963655935.891</v>
      </c>
      <c r="W93" s="259">
        <f t="shared" si="63"/>
        <v>57854150804072.953</v>
      </c>
      <c r="X93" s="259">
        <f t="shared" si="64"/>
        <v>59153254366854.305</v>
      </c>
      <c r="Y93" s="259">
        <f t="shared" si="65"/>
        <v>60442077269546.977</v>
      </c>
      <c r="Z93" s="259">
        <f t="shared" si="66"/>
        <v>61715099531965.211</v>
      </c>
      <c r="AA93" s="259">
        <f t="shared" si="67"/>
        <v>62966491075614.539</v>
      </c>
      <c r="AB93" s="259">
        <f t="shared" si="68"/>
        <v>64190129255439.414</v>
      </c>
      <c r="AC93" s="259">
        <f t="shared" si="69"/>
        <v>65379621401957.031</v>
      </c>
      <c r="AD93" s="259">
        <f t="shared" si="70"/>
        <v>66528332613433.797</v>
      </c>
      <c r="AE93" s="259">
        <f t="shared" si="71"/>
        <v>67629418980722.555</v>
      </c>
      <c r="AF93" s="259">
        <f t="shared" si="72"/>
        <v>68675866359223.602</v>
      </c>
      <c r="AG93" s="259">
        <f t="shared" si="73"/>
        <v>69660534723145.563</v>
      </c>
      <c r="AH93" s="259">
        <f t="shared" si="74"/>
        <v>70576208047197.844</v>
      </c>
      <c r="AI93" s="259">
        <f t="shared" si="75"/>
        <v>71415649560658.938</v>
      </c>
      <c r="AJ93" s="259">
        <f t="shared" si="76"/>
        <v>72171662109497.75</v>
      </c>
      <c r="AK93" s="259">
        <f t="shared" si="77"/>
        <v>72837153245256.75</v>
      </c>
      <c r="AL93" s="259">
        <f t="shared" si="78"/>
        <v>73405204536601.641</v>
      </c>
      <c r="AM93" s="259">
        <f t="shared" si="79"/>
        <v>73869144472997.609</v>
      </c>
      <c r="AN93" s="259">
        <f t="shared" si="80"/>
        <v>74222624202535.781</v>
      </c>
      <c r="AO93" s="259">
        <f t="shared" si="81"/>
        <v>74459695220514.375</v>
      </c>
      <c r="AP93" s="260">
        <f t="shared" si="82"/>
        <v>74574888005301.656</v>
      </c>
      <c r="AQ93" s="260">
        <f t="shared" si="82"/>
        <v>74180914638224.844</v>
      </c>
    </row>
    <row r="94" spans="1:43" x14ac:dyDescent="0.2">
      <c r="A94" s="12" t="s">
        <v>36</v>
      </c>
      <c r="B94" s="258">
        <f t="shared" si="42"/>
        <v>216448024513583.81</v>
      </c>
      <c r="C94" s="259">
        <f t="shared" si="43"/>
        <v>223261269945093.47</v>
      </c>
      <c r="D94" s="259">
        <f t="shared" si="44"/>
        <v>252574096947925.41</v>
      </c>
      <c r="E94" s="259">
        <f t="shared" si="45"/>
        <v>275961500357834.63</v>
      </c>
      <c r="F94" s="259">
        <f t="shared" si="46"/>
        <v>277450653484964.03</v>
      </c>
      <c r="G94" s="259">
        <f t="shared" si="47"/>
        <v>283331724308304.13</v>
      </c>
      <c r="H94" s="259">
        <f t="shared" si="48"/>
        <v>291570222243334.63</v>
      </c>
      <c r="I94" s="259">
        <f t="shared" si="49"/>
        <v>300563864129886.06</v>
      </c>
      <c r="J94" s="259">
        <f t="shared" si="50"/>
        <v>309558556169719.5</v>
      </c>
      <c r="K94" s="259">
        <f t="shared" si="51"/>
        <v>318321462854619.81</v>
      </c>
      <c r="L94" s="259">
        <f t="shared" si="52"/>
        <v>326595883652987.06</v>
      </c>
      <c r="M94" s="259">
        <f t="shared" si="53"/>
        <v>334104079059376.81</v>
      </c>
      <c r="N94" s="259">
        <f t="shared" si="54"/>
        <v>340777242456627.94</v>
      </c>
      <c r="O94" s="259">
        <f t="shared" si="55"/>
        <v>346427231848634.31</v>
      </c>
      <c r="P94" s="259">
        <f t="shared" si="56"/>
        <v>351096087007930.69</v>
      </c>
      <c r="Q94" s="259">
        <f t="shared" si="57"/>
        <v>354839839515989.69</v>
      </c>
      <c r="R94" s="259">
        <f t="shared" si="58"/>
        <v>357726464590277.75</v>
      </c>
      <c r="S94" s="259">
        <f t="shared" si="59"/>
        <v>360939139182036.75</v>
      </c>
      <c r="T94" s="259">
        <f t="shared" si="60"/>
        <v>363427188249691.38</v>
      </c>
      <c r="U94" s="259">
        <f t="shared" si="61"/>
        <v>365227022047036</v>
      </c>
      <c r="V94" s="259">
        <f t="shared" si="62"/>
        <v>366380175919662.31</v>
      </c>
      <c r="W94" s="259">
        <f t="shared" si="63"/>
        <v>366932459809788.06</v>
      </c>
      <c r="X94" s="259">
        <f t="shared" si="64"/>
        <v>366933127671855.31</v>
      </c>
      <c r="Y94" s="259">
        <f t="shared" si="65"/>
        <v>366434083630019.56</v>
      </c>
      <c r="Z94" s="259">
        <f t="shared" si="66"/>
        <v>365489138921308.06</v>
      </c>
      <c r="AA94" s="259">
        <f t="shared" si="67"/>
        <v>364153330870710.31</v>
      </c>
      <c r="AB94" s="259">
        <f t="shared" si="68"/>
        <v>362482312439096.69</v>
      </c>
      <c r="AC94" s="259">
        <f t="shared" si="69"/>
        <v>360531818355099.31</v>
      </c>
      <c r="AD94" s="259">
        <f t="shared" si="70"/>
        <v>358357211552536.63</v>
      </c>
      <c r="AE94" s="259">
        <f t="shared" si="71"/>
        <v>356013111632094.75</v>
      </c>
      <c r="AF94" s="259">
        <f t="shared" si="72"/>
        <v>353553105379569.25</v>
      </c>
      <c r="AG94" s="259">
        <f t="shared" si="73"/>
        <v>351029538018299.19</v>
      </c>
      <c r="AH94" s="259">
        <f t="shared" si="74"/>
        <v>348493382853652.19</v>
      </c>
      <c r="AI94" s="259">
        <f t="shared" si="75"/>
        <v>345994186276125.13</v>
      </c>
      <c r="AJ94" s="259">
        <f t="shared" si="76"/>
        <v>343580084713674.63</v>
      </c>
      <c r="AK94" s="259">
        <f t="shared" si="77"/>
        <v>341297890045716.81</v>
      </c>
      <c r="AL94" s="259">
        <f t="shared" si="78"/>
        <v>339193240191665.38</v>
      </c>
      <c r="AM94" s="259">
        <f t="shared" si="79"/>
        <v>337310812046971.75</v>
      </c>
      <c r="AN94" s="259">
        <f t="shared" si="80"/>
        <v>335694594643184.38</v>
      </c>
      <c r="AO94" s="259">
        <f t="shared" si="81"/>
        <v>334388221343647.13</v>
      </c>
      <c r="AP94" s="260">
        <f t="shared" si="82"/>
        <v>333435361047505.69</v>
      </c>
      <c r="AQ94" s="260">
        <f t="shared" si="82"/>
        <v>331173091970310.44</v>
      </c>
    </row>
    <row r="95" spans="1:43" x14ac:dyDescent="0.2">
      <c r="A95" s="12" t="s">
        <v>37</v>
      </c>
      <c r="B95" s="258">
        <f t="shared" si="42"/>
        <v>144690664625953.22</v>
      </c>
      <c r="C95" s="259">
        <f t="shared" si="43"/>
        <v>143322976799758.97</v>
      </c>
      <c r="D95" s="259">
        <f t="shared" si="44"/>
        <v>193321245212235.78</v>
      </c>
      <c r="E95" s="259">
        <f t="shared" si="45"/>
        <v>239554342909773.56</v>
      </c>
      <c r="F95" s="259">
        <f t="shared" si="46"/>
        <v>247949400877386.25</v>
      </c>
      <c r="G95" s="259">
        <f t="shared" si="47"/>
        <v>271218667153838.28</v>
      </c>
      <c r="H95" s="259">
        <f t="shared" si="48"/>
        <v>302560741546095.19</v>
      </c>
      <c r="I95" s="259">
        <f t="shared" si="49"/>
        <v>334560824993475.63</v>
      </c>
      <c r="J95" s="259">
        <f t="shared" si="50"/>
        <v>365100773906412.25</v>
      </c>
      <c r="K95" s="259">
        <f t="shared" si="51"/>
        <v>394295891747651.25</v>
      </c>
      <c r="L95" s="259">
        <f t="shared" si="52"/>
        <v>422571551395323.81</v>
      </c>
      <c r="M95" s="259">
        <f t="shared" si="53"/>
        <v>450654215246910.69</v>
      </c>
      <c r="N95" s="259">
        <f t="shared" si="54"/>
        <v>479606307733075.81</v>
      </c>
      <c r="O95" s="259">
        <f t="shared" si="55"/>
        <v>509447523861417</v>
      </c>
      <c r="P95" s="259">
        <f t="shared" si="56"/>
        <v>540252238103786.88</v>
      </c>
      <c r="Q95" s="259">
        <f t="shared" si="57"/>
        <v>572118078334234.38</v>
      </c>
      <c r="R95" s="259">
        <f t="shared" si="58"/>
        <v>605168302661150.5</v>
      </c>
      <c r="S95" s="259">
        <f t="shared" si="59"/>
        <v>641493494309245.88</v>
      </c>
      <c r="T95" s="259">
        <f t="shared" si="60"/>
        <v>679318567802399.13</v>
      </c>
      <c r="U95" s="259">
        <f t="shared" si="61"/>
        <v>718567171797120.38</v>
      </c>
      <c r="V95" s="259">
        <f t="shared" si="62"/>
        <v>759139221386498.5</v>
      </c>
      <c r="W95" s="259">
        <f t="shared" si="63"/>
        <v>800908995445814.38</v>
      </c>
      <c r="X95" s="259">
        <f t="shared" si="64"/>
        <v>843723429515476.5</v>
      </c>
      <c r="Y95" s="259">
        <f t="shared" si="65"/>
        <v>887400678125347.75</v>
      </c>
      <c r="Z95" s="259">
        <f t="shared" si="66"/>
        <v>931729025994004.25</v>
      </c>
      <c r="AA95" s="259">
        <f t="shared" si="67"/>
        <v>976466231367372.25</v>
      </c>
      <c r="AB95" s="259">
        <f t="shared" si="68"/>
        <v>1021339386388520.3</v>
      </c>
      <c r="AC95" s="259">
        <f t="shared" si="69"/>
        <v>1066045378302141.8</v>
      </c>
      <c r="AD95" s="259">
        <f t="shared" si="70"/>
        <v>1110252031000561.8</v>
      </c>
      <c r="AE95" s="259">
        <f t="shared" si="71"/>
        <v>1153599998469198</v>
      </c>
      <c r="AF95" s="259">
        <f t="shared" si="72"/>
        <v>1195705469728979</v>
      </c>
      <c r="AG95" s="259">
        <f t="shared" si="73"/>
        <v>1236163728663625.5</v>
      </c>
      <c r="AH95" s="259">
        <f t="shared" si="74"/>
        <v>1274553591583948.5</v>
      </c>
      <c r="AI95" s="259">
        <f t="shared" si="75"/>
        <v>1310442720640822.3</v>
      </c>
      <c r="AJ95" s="259">
        <f t="shared" si="76"/>
        <v>1343393782605492.5</v>
      </c>
      <c r="AK95" s="259">
        <f t="shared" si="77"/>
        <v>1372971390700522</v>
      </c>
      <c r="AL95" s="259">
        <f t="shared" si="78"/>
        <v>1398749732969063.3</v>
      </c>
      <c r="AM95" s="259">
        <f t="shared" si="79"/>
        <v>1420320755269736.5</v>
      </c>
      <c r="AN95" s="259">
        <f t="shared" si="80"/>
        <v>1437302731791601.3</v>
      </c>
      <c r="AO95" s="259">
        <f t="shared" si="81"/>
        <v>1449349022631316.5</v>
      </c>
      <c r="AP95" s="260">
        <f t="shared" si="82"/>
        <v>1456156788259357.3</v>
      </c>
      <c r="AQ95" s="260">
        <f t="shared" si="82"/>
        <v>1450001173652589.3</v>
      </c>
    </row>
    <row r="96" spans="1:43" x14ac:dyDescent="0.2">
      <c r="A96" s="12" t="s">
        <v>38</v>
      </c>
      <c r="B96" s="258">
        <f t="shared" si="42"/>
        <v>10106523744690.861</v>
      </c>
      <c r="C96" s="259">
        <f t="shared" si="43"/>
        <v>9717130019230.7363</v>
      </c>
      <c r="D96" s="259">
        <f t="shared" si="44"/>
        <v>10620458181313.758</v>
      </c>
      <c r="E96" s="259">
        <f t="shared" si="45"/>
        <v>12043982193701.438</v>
      </c>
      <c r="F96" s="259">
        <f t="shared" si="46"/>
        <v>12290105614973.51</v>
      </c>
      <c r="G96" s="259">
        <f t="shared" si="47"/>
        <v>12999052281284.066</v>
      </c>
      <c r="H96" s="259">
        <f t="shared" si="48"/>
        <v>13939828394834.896</v>
      </c>
      <c r="I96" s="259">
        <f t="shared" si="49"/>
        <v>14893764955332.127</v>
      </c>
      <c r="J96" s="259">
        <f t="shared" si="50"/>
        <v>15799062065771.432</v>
      </c>
      <c r="K96" s="259">
        <f t="shared" si="51"/>
        <v>16657346745375.457</v>
      </c>
      <c r="L96" s="259">
        <f t="shared" si="52"/>
        <v>17474148757363.863</v>
      </c>
      <c r="M96" s="259">
        <f t="shared" si="53"/>
        <v>18258701158138.57</v>
      </c>
      <c r="N96" s="259">
        <f t="shared" si="54"/>
        <v>19030666365594.223</v>
      </c>
      <c r="O96" s="259">
        <f t="shared" si="55"/>
        <v>19783615662841.887</v>
      </c>
      <c r="P96" s="259">
        <f t="shared" si="56"/>
        <v>20518187267913.707</v>
      </c>
      <c r="Q96" s="259">
        <f t="shared" si="57"/>
        <v>21235772286451.906</v>
      </c>
      <c r="R96" s="259">
        <f t="shared" si="58"/>
        <v>21938502132958.359</v>
      </c>
      <c r="S96" s="259">
        <f t="shared" si="59"/>
        <v>22698291257772.02</v>
      </c>
      <c r="T96" s="259">
        <f t="shared" si="60"/>
        <v>23448432980277.039</v>
      </c>
      <c r="U96" s="259">
        <f t="shared" si="61"/>
        <v>24186480953578.305</v>
      </c>
      <c r="V96" s="259">
        <f t="shared" si="62"/>
        <v>24909985510347.559</v>
      </c>
      <c r="W96" s="259">
        <f t="shared" si="63"/>
        <v>25616507967905.605</v>
      </c>
      <c r="X96" s="259">
        <f t="shared" si="64"/>
        <v>26303635075165.223</v>
      </c>
      <c r="Y96" s="259">
        <f t="shared" si="65"/>
        <v>26968993475344.855</v>
      </c>
      <c r="Z96" s="259">
        <f t="shared" si="66"/>
        <v>27610264057159.707</v>
      </c>
      <c r="AA96" s="259">
        <f t="shared" si="67"/>
        <v>28225196067496.07</v>
      </c>
      <c r="AB96" s="259">
        <f t="shared" si="68"/>
        <v>28811620860372.004</v>
      </c>
      <c r="AC96" s="259">
        <f t="shared" si="69"/>
        <v>29367465160263.773</v>
      </c>
      <c r="AD96" s="259">
        <f t="shared" si="70"/>
        <v>29890763722579.492</v>
      </c>
      <c r="AE96" s="259">
        <f t="shared" si="71"/>
        <v>30379671280127.246</v>
      </c>
      <c r="AF96" s="259">
        <f t="shared" si="72"/>
        <v>30832473671766.039</v>
      </c>
      <c r="AG96" s="259">
        <f t="shared" si="73"/>
        <v>31247598057937.754</v>
      </c>
      <c r="AH96" s="259">
        <f t="shared" si="74"/>
        <v>31623622137339.523</v>
      </c>
      <c r="AI96" s="259">
        <f t="shared" si="75"/>
        <v>31959282289470.813</v>
      </c>
      <c r="AJ96" s="259">
        <f t="shared" si="76"/>
        <v>32253480579032.691</v>
      </c>
      <c r="AK96" s="259">
        <f t="shared" si="77"/>
        <v>32505290570015.633</v>
      </c>
      <c r="AL96" s="259">
        <f t="shared" si="78"/>
        <v>32713961909618.953</v>
      </c>
      <c r="AM96" s="259">
        <f t="shared" si="79"/>
        <v>32878923654743.375</v>
      </c>
      <c r="AN96" s="259">
        <f t="shared" si="80"/>
        <v>32999786326513.426</v>
      </c>
      <c r="AO96" s="259">
        <f t="shared" si="81"/>
        <v>33076342690959.266</v>
      </c>
      <c r="AP96" s="260">
        <f t="shared" si="82"/>
        <v>33108567276456.535</v>
      </c>
      <c r="AQ96" s="260">
        <f t="shared" si="82"/>
        <v>32926888421656.793</v>
      </c>
    </row>
    <row r="97" spans="1:43" x14ac:dyDescent="0.2">
      <c r="A97" s="12" t="s">
        <v>39</v>
      </c>
      <c r="B97" s="258">
        <f t="shared" si="42"/>
        <v>2259529214784222.5</v>
      </c>
      <c r="C97" s="259">
        <f t="shared" si="43"/>
        <v>2232246572053981.8</v>
      </c>
      <c r="D97" s="259">
        <f t="shared" si="44"/>
        <v>2564640466980055.5</v>
      </c>
      <c r="E97" s="259">
        <f t="shared" si="45"/>
        <v>2724351883262244</v>
      </c>
      <c r="F97" s="259">
        <f t="shared" si="46"/>
        <v>2795633739715916.5</v>
      </c>
      <c r="G97" s="259">
        <f t="shared" si="47"/>
        <v>2988711380410014.5</v>
      </c>
      <c r="H97" s="259">
        <f t="shared" si="48"/>
        <v>3226434294645077</v>
      </c>
      <c r="I97" s="259">
        <f t="shared" si="49"/>
        <v>3432638707706053.5</v>
      </c>
      <c r="J97" s="259">
        <f t="shared" si="50"/>
        <v>3594666285780504</v>
      </c>
      <c r="K97" s="259">
        <f t="shared" si="51"/>
        <v>3726085523098332</v>
      </c>
      <c r="L97" s="259">
        <f t="shared" si="52"/>
        <v>3844584052203343</v>
      </c>
      <c r="M97" s="259">
        <f t="shared" si="53"/>
        <v>3970879834381414</v>
      </c>
      <c r="N97" s="259">
        <f t="shared" si="54"/>
        <v>4125499529943783</v>
      </c>
      <c r="O97" s="259">
        <f t="shared" si="55"/>
        <v>4306441263227024.5</v>
      </c>
      <c r="P97" s="259">
        <f t="shared" si="56"/>
        <v>4507997483094816</v>
      </c>
      <c r="Q97" s="259">
        <f t="shared" si="57"/>
        <v>4723271533957421</v>
      </c>
      <c r="R97" s="259">
        <f t="shared" si="58"/>
        <v>4943872174993263</v>
      </c>
      <c r="S97" s="259">
        <f t="shared" si="59"/>
        <v>5177415223178119</v>
      </c>
      <c r="T97" s="259">
        <f t="shared" si="60"/>
        <v>5406728965944410</v>
      </c>
      <c r="U97" s="259">
        <f t="shared" si="61"/>
        <v>5630734503498111</v>
      </c>
      <c r="V97" s="259">
        <f t="shared" si="62"/>
        <v>5848403883212460</v>
      </c>
      <c r="W97" s="259">
        <f t="shared" si="63"/>
        <v>6058770841993519</v>
      </c>
      <c r="X97" s="259">
        <f t="shared" si="64"/>
        <v>6260940372270223</v>
      </c>
      <c r="Y97" s="259">
        <f t="shared" si="65"/>
        <v>6454096989467184</v>
      </c>
      <c r="Z97" s="259">
        <f t="shared" si="66"/>
        <v>6637511612592880</v>
      </c>
      <c r="AA97" s="259">
        <f t="shared" si="67"/>
        <v>6810547003512338</v>
      </c>
      <c r="AB97" s="259">
        <f t="shared" si="68"/>
        <v>6972661743601474</v>
      </c>
      <c r="AC97" s="259">
        <f t="shared" si="69"/>
        <v>7123412757931983</v>
      </c>
      <c r="AD97" s="259">
        <f t="shared" si="70"/>
        <v>7262456426168146</v>
      </c>
      <c r="AE97" s="259">
        <f t="shared" si="71"/>
        <v>7389548345367926</v>
      </c>
      <c r="AF97" s="259">
        <f t="shared" si="72"/>
        <v>7504541832414205</v>
      </c>
      <c r="AG97" s="259">
        <f t="shared" si="73"/>
        <v>7607385272552012</v>
      </c>
      <c r="AH97" s="259">
        <f t="shared" si="74"/>
        <v>7698118435310559</v>
      </c>
      <c r="AI97" s="259">
        <f t="shared" si="75"/>
        <v>7776867889919057</v>
      </c>
      <c r="AJ97" s="259">
        <f t="shared" si="76"/>
        <v>7843841659274086</v>
      </c>
      <c r="AK97" s="259">
        <f t="shared" si="77"/>
        <v>7899323254784121</v>
      </c>
      <c r="AL97" s="259">
        <f t="shared" si="78"/>
        <v>7943665234288297</v>
      </c>
      <c r="AM97" s="259">
        <f t="shared" si="79"/>
        <v>7977282422074044</v>
      </c>
      <c r="AN97" s="259">
        <f t="shared" si="80"/>
        <v>8000644924204100</v>
      </c>
      <c r="AO97" s="259">
        <f t="shared" si="81"/>
        <v>8014271064336940</v>
      </c>
      <c r="AP97" s="260">
        <f t="shared" si="82"/>
        <v>8018720355431014</v>
      </c>
      <c r="AQ97" s="260">
        <f t="shared" si="82"/>
        <v>7973486167439636</v>
      </c>
    </row>
    <row r="98" spans="1:43" x14ac:dyDescent="0.2">
      <c r="A98" s="12" t="s">
        <v>40</v>
      </c>
      <c r="B98" s="258">
        <f t="shared" si="42"/>
        <v>166413890197376.75</v>
      </c>
      <c r="C98" s="259">
        <f t="shared" si="43"/>
        <v>182460690694241.47</v>
      </c>
      <c r="D98" s="259">
        <f t="shared" si="44"/>
        <v>223239988727310.19</v>
      </c>
      <c r="E98" s="259">
        <f t="shared" si="45"/>
        <v>239849739471166.03</v>
      </c>
      <c r="F98" s="259">
        <f t="shared" si="46"/>
        <v>249517332873581.78</v>
      </c>
      <c r="G98" s="259">
        <f t="shared" si="47"/>
        <v>275978481451247.31</v>
      </c>
      <c r="H98" s="259">
        <f t="shared" si="48"/>
        <v>311255960748526.06</v>
      </c>
      <c r="I98" s="259">
        <f t="shared" si="49"/>
        <v>346203610796703.06</v>
      </c>
      <c r="J98" s="259">
        <f t="shared" si="50"/>
        <v>378191046482288.31</v>
      </c>
      <c r="K98" s="259">
        <f t="shared" si="51"/>
        <v>407470778878899.5</v>
      </c>
      <c r="L98" s="259">
        <f t="shared" si="52"/>
        <v>434837624713209.56</v>
      </c>
      <c r="M98" s="259">
        <f t="shared" si="53"/>
        <v>461575787921409.81</v>
      </c>
      <c r="N98" s="259">
        <f t="shared" si="54"/>
        <v>489316941239048.88</v>
      </c>
      <c r="O98" s="259">
        <f t="shared" si="55"/>
        <v>518126600110531.5</v>
      </c>
      <c r="P98" s="259">
        <f t="shared" si="56"/>
        <v>547963199231377.63</v>
      </c>
      <c r="Q98" s="259">
        <f t="shared" si="57"/>
        <v>578772948617001.38</v>
      </c>
      <c r="R98" s="259">
        <f t="shared" si="58"/>
        <v>610489003114311.63</v>
      </c>
      <c r="S98" s="259">
        <f t="shared" si="59"/>
        <v>645020000776566.88</v>
      </c>
      <c r="T98" s="259">
        <f t="shared" si="60"/>
        <v>680501995614830.88</v>
      </c>
      <c r="U98" s="259">
        <f t="shared" si="61"/>
        <v>716830285284061.63</v>
      </c>
      <c r="V98" s="259">
        <f t="shared" si="62"/>
        <v>753882815204093.13</v>
      </c>
      <c r="W98" s="259">
        <f t="shared" si="63"/>
        <v>791519707873674.75</v>
      </c>
      <c r="X98" s="259">
        <f t="shared" si="64"/>
        <v>829583007694475.63</v>
      </c>
      <c r="Y98" s="259">
        <f t="shared" si="65"/>
        <v>867896674097334</v>
      </c>
      <c r="Z98" s="259">
        <f t="shared" si="66"/>
        <v>906266854626688.88</v>
      </c>
      <c r="AA98" s="259">
        <f t="shared" si="67"/>
        <v>944482467478121.25</v>
      </c>
      <c r="AB98" s="259">
        <f t="shared" si="68"/>
        <v>982316119705398.38</v>
      </c>
      <c r="AC98" s="259">
        <f t="shared" si="69"/>
        <v>1019525382849061.1</v>
      </c>
      <c r="AD98" s="259">
        <f t="shared" si="70"/>
        <v>1055854442051587.6</v>
      </c>
      <c r="AE98" s="259">
        <f t="shared" si="71"/>
        <v>1091036127816533.3</v>
      </c>
      <c r="AF98" s="259">
        <f t="shared" si="72"/>
        <v>1124794331487072.3</v>
      </c>
      <c r="AG98" s="259">
        <f t="shared" si="73"/>
        <v>1156846796360104.8</v>
      </c>
      <c r="AH98" s="259">
        <f t="shared" si="74"/>
        <v>1186908266266384.5</v>
      </c>
      <c r="AI98" s="259">
        <f t="shared" si="75"/>
        <v>1214693962642590.3</v>
      </c>
      <c r="AJ98" s="259">
        <f t="shared" si="76"/>
        <v>1239923349861324</v>
      </c>
      <c r="AK98" s="259">
        <f t="shared" si="77"/>
        <v>1262324137187378</v>
      </c>
      <c r="AL98" s="259">
        <f t="shared" si="78"/>
        <v>1281636454558145.3</v>
      </c>
      <c r="AM98" s="259">
        <f t="shared" si="79"/>
        <v>1297617128847336.3</v>
      </c>
      <c r="AN98" s="259">
        <f t="shared" si="80"/>
        <v>1310043977795499.8</v>
      </c>
      <c r="AO98" s="259">
        <f t="shared" si="81"/>
        <v>1318720030821843.3</v>
      </c>
      <c r="AP98" s="260">
        <f t="shared" si="82"/>
        <v>1323477579907649.5</v>
      </c>
      <c r="AQ98" s="260">
        <f t="shared" si="82"/>
        <v>1317391283356170.3</v>
      </c>
    </row>
    <row r="99" spans="1:43" x14ac:dyDescent="0.2">
      <c r="A99" s="37" t="s">
        <v>41</v>
      </c>
      <c r="B99" s="258">
        <f t="shared" si="42"/>
        <v>207348998368190.66</v>
      </c>
      <c r="C99" s="259">
        <f t="shared" si="43"/>
        <v>224945772910505.16</v>
      </c>
      <c r="D99" s="259">
        <f t="shared" si="44"/>
        <v>255178884990511.28</v>
      </c>
      <c r="E99" s="259">
        <f t="shared" si="45"/>
        <v>264880003612217.88</v>
      </c>
      <c r="F99" s="259">
        <f t="shared" si="46"/>
        <v>270967957163314.44</v>
      </c>
      <c r="G99" s="259">
        <f t="shared" si="47"/>
        <v>288028765898079.63</v>
      </c>
      <c r="H99" s="259">
        <f t="shared" si="48"/>
        <v>310020338452753.25</v>
      </c>
      <c r="I99" s="259">
        <f t="shared" si="49"/>
        <v>331066527715800.63</v>
      </c>
      <c r="J99" s="259">
        <f t="shared" si="50"/>
        <v>349647548610870.75</v>
      </c>
      <c r="K99" s="259">
        <f t="shared" si="51"/>
        <v>366015360620499.19</v>
      </c>
      <c r="L99" s="259">
        <f t="shared" si="52"/>
        <v>380614412624370.19</v>
      </c>
      <c r="M99" s="259">
        <f t="shared" si="53"/>
        <v>394050354969957.94</v>
      </c>
      <c r="N99" s="259">
        <f t="shared" si="54"/>
        <v>407125069141819.44</v>
      </c>
      <c r="O99" s="259">
        <f t="shared" si="55"/>
        <v>419759982458217.19</v>
      </c>
      <c r="P99" s="259">
        <f t="shared" si="56"/>
        <v>431939033527822.06</v>
      </c>
      <c r="Q99" s="259">
        <f t="shared" si="57"/>
        <v>443652842230138.69</v>
      </c>
      <c r="R99" s="259">
        <f t="shared" si="58"/>
        <v>454898647361106.88</v>
      </c>
      <c r="S99" s="259">
        <f t="shared" si="59"/>
        <v>467114790028538.25</v>
      </c>
      <c r="T99" s="259">
        <f t="shared" si="60"/>
        <v>478913504488803.19</v>
      </c>
      <c r="U99" s="259">
        <f t="shared" si="61"/>
        <v>490265131922086.38</v>
      </c>
      <c r="V99" s="259">
        <f t="shared" si="62"/>
        <v>501142637801113.13</v>
      </c>
      <c r="W99" s="259">
        <f t="shared" si="63"/>
        <v>511521735548909.56</v>
      </c>
      <c r="X99" s="259">
        <f t="shared" si="64"/>
        <v>521380982945990.88</v>
      </c>
      <c r="Y99" s="259">
        <f t="shared" si="65"/>
        <v>530701851380836.75</v>
      </c>
      <c r="Z99" s="259">
        <f t="shared" si="66"/>
        <v>539468768381273.81</v>
      </c>
      <c r="AA99" s="259">
        <f t="shared" si="67"/>
        <v>547669134182343.31</v>
      </c>
      <c r="AB99" s="259">
        <f t="shared" si="68"/>
        <v>555293313374604.5</v>
      </c>
      <c r="AC99" s="259">
        <f t="shared" si="69"/>
        <v>562334602932647</v>
      </c>
      <c r="AD99" s="259">
        <f t="shared" si="70"/>
        <v>568789178144780.88</v>
      </c>
      <c r="AE99" s="259">
        <f t="shared" si="71"/>
        <v>574656018150127.63</v>
      </c>
      <c r="AF99" s="259">
        <f t="shared" si="72"/>
        <v>579936812938169.5</v>
      </c>
      <c r="AG99" s="259">
        <f t="shared" si="73"/>
        <v>584635853778507.38</v>
      </c>
      <c r="AH99" s="259">
        <f t="shared" si="74"/>
        <v>588759909125832.75</v>
      </c>
      <c r="AI99" s="259">
        <f t="shared" si="75"/>
        <v>592318088088659.5</v>
      </c>
      <c r="AJ99" s="259">
        <f t="shared" si="76"/>
        <v>595321693561959.63</v>
      </c>
      <c r="AK99" s="259">
        <f t="shared" si="77"/>
        <v>597784067105919</v>
      </c>
      <c r="AL99" s="259">
        <f t="shared" si="78"/>
        <v>599720427608382.5</v>
      </c>
      <c r="AM99" s="259">
        <f t="shared" si="79"/>
        <v>601147705700007.5</v>
      </c>
      <c r="AN99" s="259">
        <f t="shared" si="80"/>
        <v>602084375801952.5</v>
      </c>
      <c r="AO99" s="259">
        <f t="shared" si="81"/>
        <v>602550287579078.63</v>
      </c>
      <c r="AP99" s="260">
        <f t="shared" si="82"/>
        <v>602566498450655.38</v>
      </c>
      <c r="AQ99" s="260">
        <f t="shared" si="82"/>
        <v>599067133761935.5</v>
      </c>
    </row>
    <row r="100" spans="1:43" x14ac:dyDescent="0.2">
      <c r="A100" s="76" t="s">
        <v>123</v>
      </c>
      <c r="B100" s="255">
        <f t="shared" si="42"/>
        <v>980730583504181.63</v>
      </c>
      <c r="C100" s="256">
        <f t="shared" si="43"/>
        <v>973453355573546.25</v>
      </c>
      <c r="D100" s="256">
        <f t="shared" si="44"/>
        <v>1024341959484151.1</v>
      </c>
      <c r="E100" s="256">
        <f t="shared" si="45"/>
        <v>1037244156263824.5</v>
      </c>
      <c r="F100" s="256">
        <f t="shared" si="46"/>
        <v>1085450727819711.6</v>
      </c>
      <c r="G100" s="256">
        <f t="shared" si="47"/>
        <v>1135661858488217</v>
      </c>
      <c r="H100" s="256">
        <f t="shared" si="48"/>
        <v>1177134637950985.3</v>
      </c>
      <c r="I100" s="256">
        <f t="shared" si="49"/>
        <v>1233223599954587.5</v>
      </c>
      <c r="J100" s="256">
        <f t="shared" si="50"/>
        <v>1280205332289202.5</v>
      </c>
      <c r="K100" s="256">
        <f t="shared" si="51"/>
        <v>1325442134130117.8</v>
      </c>
      <c r="L100" s="256">
        <f t="shared" si="52"/>
        <v>1368755042728036.3</v>
      </c>
      <c r="M100" s="256">
        <f t="shared" si="53"/>
        <v>1417908275040155.5</v>
      </c>
      <c r="N100" s="256">
        <f t="shared" si="54"/>
        <v>1449728477652848.3</v>
      </c>
      <c r="O100" s="256">
        <f t="shared" si="55"/>
        <v>1487186642227963.3</v>
      </c>
      <c r="P100" s="256">
        <f t="shared" si="56"/>
        <v>1522270799009843</v>
      </c>
      <c r="Q100" s="256">
        <f t="shared" si="57"/>
        <v>1554914433813566</v>
      </c>
      <c r="R100" s="256">
        <f t="shared" si="58"/>
        <v>1581799094868217.5</v>
      </c>
      <c r="S100" s="256">
        <f t="shared" si="59"/>
        <v>1617721735233564.5</v>
      </c>
      <c r="T100" s="256">
        <f t="shared" si="60"/>
        <v>1648065355613570.3</v>
      </c>
      <c r="U100" s="256">
        <f t="shared" si="61"/>
        <v>1676108396489761.8</v>
      </c>
      <c r="V100" s="256">
        <f t="shared" si="62"/>
        <v>1701873966798066.3</v>
      </c>
      <c r="W100" s="256">
        <f t="shared" si="63"/>
        <v>1725404274589114.8</v>
      </c>
      <c r="X100" s="256">
        <f t="shared" si="64"/>
        <v>1746759384175347.5</v>
      </c>
      <c r="Y100" s="256">
        <f t="shared" si="65"/>
        <v>1766015865983655.5</v>
      </c>
      <c r="Z100" s="256">
        <f t="shared" si="66"/>
        <v>1783265373827961.5</v>
      </c>
      <c r="AA100" s="256">
        <f t="shared" si="67"/>
        <v>1798613182784978.8</v>
      </c>
      <c r="AB100" s="256">
        <f t="shared" si="68"/>
        <v>1812176718788190.3</v>
      </c>
      <c r="AC100" s="256">
        <f t="shared" si="69"/>
        <v>1824084108578426.8</v>
      </c>
      <c r="AD100" s="256">
        <f t="shared" si="70"/>
        <v>1834472775887179.5</v>
      </c>
      <c r="AE100" s="256">
        <f t="shared" si="71"/>
        <v>1843488106799588</v>
      </c>
      <c r="AF100" s="256">
        <f t="shared" si="72"/>
        <v>1851282204256112.8</v>
      </c>
      <c r="AG100" s="256">
        <f t="shared" si="73"/>
        <v>1858012748703500</v>
      </c>
      <c r="AH100" s="256">
        <f t="shared" si="74"/>
        <v>1863841979081848.8</v>
      </c>
      <c r="AI100" s="256">
        <f t="shared" si="75"/>
        <v>1868935805709402.8</v>
      </c>
      <c r="AJ100" s="256">
        <f t="shared" si="76"/>
        <v>1873463064259658.8</v>
      </c>
      <c r="AK100" s="256">
        <f t="shared" si="77"/>
        <v>1877594917965984</v>
      </c>
      <c r="AL100" s="256">
        <f t="shared" si="78"/>
        <v>1881504413474867</v>
      </c>
      <c r="AM100" s="256">
        <f t="shared" si="79"/>
        <v>1885366194428703.5</v>
      </c>
      <c r="AN100" s="256">
        <f t="shared" si="80"/>
        <v>1889356375913814</v>
      </c>
      <c r="AO100" s="256">
        <f t="shared" si="81"/>
        <v>1893652582374496</v>
      </c>
      <c r="AP100" s="257">
        <f t="shared" si="82"/>
        <v>1898434151480167.8</v>
      </c>
      <c r="AQ100" s="257">
        <f t="shared" si="82"/>
        <v>1894182838371787</v>
      </c>
    </row>
    <row r="101" spans="1:43" x14ac:dyDescent="0.2">
      <c r="B101" s="410">
        <f>SUM(B58:B100)</f>
        <v>5.6216361508809232E+16</v>
      </c>
      <c r="C101" s="410">
        <f t="shared" ref="C101:AP101" si="83">SUM(C58:C100)</f>
        <v>5.7204023007267344E+16</v>
      </c>
      <c r="D101" s="410">
        <f>SUM(D58:D100)</f>
        <v>6.0618727641697256E+16</v>
      </c>
      <c r="E101" s="410">
        <f>SUM(E58:E100)</f>
        <v>6.2879567314424024E+16</v>
      </c>
      <c r="F101" s="410">
        <f t="shared" si="83"/>
        <v>6.4894832073702624E+16</v>
      </c>
      <c r="G101" s="410">
        <f t="shared" si="83"/>
        <v>6.7283813309320528E+16</v>
      </c>
      <c r="H101" s="410">
        <f t="shared" si="83"/>
        <v>6.9767284746603824E+16</v>
      </c>
      <c r="I101" s="410">
        <f t="shared" si="83"/>
        <v>7.1848490162438888E+16</v>
      </c>
      <c r="J101" s="410">
        <f t="shared" si="83"/>
        <v>7.3774326183921696E+16</v>
      </c>
      <c r="K101" s="410">
        <f t="shared" si="83"/>
        <v>7.560599965158824E+16</v>
      </c>
      <c r="L101" s="410">
        <f t="shared" si="83"/>
        <v>7.7366534568077488E+16</v>
      </c>
      <c r="M101" s="410">
        <f t="shared" si="83"/>
        <v>7.91331238656948E+16</v>
      </c>
      <c r="N101" s="410">
        <f t="shared" si="83"/>
        <v>7.9802799819678256E+16</v>
      </c>
      <c r="O101" s="410">
        <f t="shared" si="83"/>
        <v>8.05177216380684E+16</v>
      </c>
      <c r="P101" s="410">
        <f t="shared" si="83"/>
        <v>8.12273403486284E+16</v>
      </c>
      <c r="Q101" s="410">
        <f t="shared" si="83"/>
        <v>8.1928159386728464E+16</v>
      </c>
      <c r="R101" s="410">
        <f t="shared" si="83"/>
        <v>8.2595419857761776E+16</v>
      </c>
      <c r="S101" s="410">
        <f t="shared" si="83"/>
        <v>8.2843653139390528E+16</v>
      </c>
      <c r="T101" s="410">
        <f t="shared" si="83"/>
        <v>8.3055799293122816E+16</v>
      </c>
      <c r="U101" s="410">
        <f t="shared" si="83"/>
        <v>8.325018571851048E+16</v>
      </c>
      <c r="V101" s="410">
        <f t="shared" si="83"/>
        <v>8.342560556414384E+16</v>
      </c>
      <c r="W101" s="410">
        <f t="shared" si="83"/>
        <v>8.3580958017423296E+16</v>
      </c>
      <c r="X101" s="410">
        <f t="shared" si="83"/>
        <v>8.324425284228768E+16</v>
      </c>
      <c r="Y101" s="410">
        <f t="shared" si="83"/>
        <v>8.2886124652577072E+16</v>
      </c>
      <c r="Z101" s="410">
        <f t="shared" si="83"/>
        <v>8.250577186315264E+16</v>
      </c>
      <c r="AA101" s="410">
        <f t="shared" si="83"/>
        <v>8.2102485784859696E+16</v>
      </c>
      <c r="AB101" s="410">
        <f t="shared" si="83"/>
        <v>8.1675647516039264E+16</v>
      </c>
      <c r="AC101" s="410">
        <f t="shared" si="83"/>
        <v>8.1128790049260096E+16</v>
      </c>
      <c r="AD101" s="410">
        <f t="shared" si="83"/>
        <v>8.0557523460108256E+16</v>
      </c>
      <c r="AE101" s="410">
        <f t="shared" si="83"/>
        <v>7.996148590576352E+16</v>
      </c>
      <c r="AF101" s="410">
        <f t="shared" si="83"/>
        <v>7.9340400239420768E+16</v>
      </c>
      <c r="AG101" s="410">
        <f t="shared" si="83"/>
        <v>7.869407549518904E+16</v>
      </c>
      <c r="AH101" s="410">
        <f t="shared" si="83"/>
        <v>7.8048383900725184E+16</v>
      </c>
      <c r="AI101" s="410">
        <f t="shared" si="83"/>
        <v>7.737733928567968E+16</v>
      </c>
      <c r="AJ101" s="410">
        <f t="shared" si="83"/>
        <v>7.6681032346716784E+16</v>
      </c>
      <c r="AK101" s="410">
        <f t="shared" si="83"/>
        <v>7.5959660350714288E+16</v>
      </c>
      <c r="AL101" s="410">
        <f t="shared" si="83"/>
        <v>7.521353592640464E+16</v>
      </c>
      <c r="AM101" s="410">
        <f t="shared" si="83"/>
        <v>7.4435388466513216E+16</v>
      </c>
      <c r="AN101" s="410">
        <f t="shared" si="83"/>
        <v>7.3633517222044064E+16</v>
      </c>
      <c r="AO101" s="410">
        <f t="shared" si="83"/>
        <v>7.2808646349564832E+16</v>
      </c>
      <c r="AP101" s="410">
        <f t="shared" si="83"/>
        <v>7.196166232680104E+16</v>
      </c>
      <c r="AQ101" s="410">
        <f>SUM(AQ58:AQ100)</f>
        <v>7.0805098943054224E+16</v>
      </c>
    </row>
  </sheetData>
  <phoneticPr fontId="3" type="noConversion"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E7B57-8391-44CA-9A87-2F20EAAD3DFB}">
  <sheetPr codeName="Sheet35"/>
  <dimension ref="A1:AV95"/>
  <sheetViews>
    <sheetView topLeftCell="A56" zoomScale="80" zoomScaleNormal="80" workbookViewId="0">
      <selection activeCell="H102" sqref="H102"/>
    </sheetView>
  </sheetViews>
  <sheetFormatPr defaultColWidth="9" defaultRowHeight="12.75" x14ac:dyDescent="0.2"/>
  <cols>
    <col min="1" max="1" width="13.125" style="136" customWidth="1"/>
    <col min="2" max="5" width="9" style="136"/>
    <col min="6" max="6" width="8.75" style="136" customWidth="1"/>
    <col min="7" max="10" width="9" style="136"/>
    <col min="11" max="11" width="9.375" style="136" customWidth="1"/>
    <col min="12" max="16384" width="9" style="136"/>
  </cols>
  <sheetData>
    <row r="1" spans="1:43" x14ac:dyDescent="0.2">
      <c r="A1" s="261" t="s">
        <v>422</v>
      </c>
    </row>
    <row r="2" spans="1:43" x14ac:dyDescent="0.2">
      <c r="B2" s="224">
        <v>2019</v>
      </c>
      <c r="C2" s="224">
        <v>2020</v>
      </c>
      <c r="D2" s="224">
        <v>2021</v>
      </c>
      <c r="E2" s="224">
        <v>2022</v>
      </c>
      <c r="F2" s="224">
        <v>2023</v>
      </c>
      <c r="G2" s="224">
        <v>2024</v>
      </c>
      <c r="H2" s="224">
        <v>2025</v>
      </c>
      <c r="I2" s="224">
        <v>2026</v>
      </c>
      <c r="J2" s="224">
        <v>2027</v>
      </c>
      <c r="K2" s="224">
        <v>2028</v>
      </c>
      <c r="L2" s="224">
        <v>2029</v>
      </c>
      <c r="M2" s="224">
        <v>2030</v>
      </c>
      <c r="N2" s="224">
        <v>2031</v>
      </c>
      <c r="O2" s="224">
        <v>2032</v>
      </c>
      <c r="P2" s="224">
        <v>2033</v>
      </c>
      <c r="Q2" s="224">
        <v>2034</v>
      </c>
      <c r="R2" s="224">
        <v>2035</v>
      </c>
      <c r="S2" s="224">
        <v>2036</v>
      </c>
      <c r="T2" s="224">
        <v>2037</v>
      </c>
      <c r="U2" s="224">
        <v>2038</v>
      </c>
      <c r="V2" s="224">
        <v>2039</v>
      </c>
      <c r="W2" s="224">
        <v>2040</v>
      </c>
      <c r="X2" s="224">
        <v>2041</v>
      </c>
      <c r="Y2" s="224">
        <v>2042</v>
      </c>
      <c r="Z2" s="224">
        <v>2043</v>
      </c>
      <c r="AA2" s="224">
        <v>2044</v>
      </c>
      <c r="AB2" s="224">
        <v>2045</v>
      </c>
      <c r="AC2" s="224">
        <v>2046</v>
      </c>
      <c r="AD2" s="224">
        <v>2047</v>
      </c>
      <c r="AE2" s="224">
        <v>2048</v>
      </c>
      <c r="AF2" s="224">
        <v>2049</v>
      </c>
      <c r="AG2" s="224">
        <v>2050</v>
      </c>
      <c r="AH2" s="224">
        <v>2051</v>
      </c>
      <c r="AI2" s="224">
        <v>2052</v>
      </c>
      <c r="AJ2" s="224">
        <v>2053</v>
      </c>
      <c r="AK2" s="224">
        <v>2054</v>
      </c>
      <c r="AL2" s="224">
        <v>2055</v>
      </c>
      <c r="AM2" s="224">
        <v>2056</v>
      </c>
      <c r="AN2" s="224">
        <v>2057</v>
      </c>
      <c r="AO2" s="224">
        <v>2058</v>
      </c>
      <c r="AP2" s="224">
        <v>2059</v>
      </c>
      <c r="AQ2" s="224">
        <v>2060</v>
      </c>
    </row>
    <row r="3" spans="1:43" x14ac:dyDescent="0.2">
      <c r="A3" s="36" t="s">
        <v>351</v>
      </c>
      <c r="B3" s="224">
        <v>0</v>
      </c>
      <c r="C3" s="224">
        <v>0</v>
      </c>
      <c r="D3" s="224">
        <f>$B3*VLOOKUP($A3,'Non-energy Multiplier'!$A$1:$AQ$44,COLUMN('Non-energy Multiplier'!G$1),0)</f>
        <v>0</v>
      </c>
      <c r="E3" s="224">
        <f>$B3*VLOOKUP($A3,'Non-energy Multiplier'!$A$1:$AQ$44,COLUMN('Non-energy Multiplier'!H$1),0)</f>
        <v>0</v>
      </c>
      <c r="F3" s="224">
        <f>$B3*VLOOKUP($A3,'Non-energy Multiplier'!$A$1:$AQ$44,COLUMN('Non-energy Multiplier'!I$1),0)</f>
        <v>0</v>
      </c>
      <c r="G3" s="224">
        <f>$B3*VLOOKUP($A3,'Non-energy Multiplier'!$A$1:$AQ$44,COLUMN('Non-energy Multiplier'!J$1),0)</f>
        <v>0</v>
      </c>
      <c r="H3" s="224">
        <f>$B3*VLOOKUP($A3,'Non-energy Multiplier'!$A$1:$AQ$44,COLUMN('Non-energy Multiplier'!K$1),0)</f>
        <v>0</v>
      </c>
      <c r="I3" s="224">
        <f>$B3*VLOOKUP($A3,'Non-energy Multiplier'!$A$1:$AQ$44,COLUMN('Non-energy Multiplier'!L$1),0)</f>
        <v>0</v>
      </c>
      <c r="J3" s="224">
        <f>$B3*VLOOKUP($A3,'Non-energy Multiplier'!$A$1:$AQ$44,COLUMN('Non-energy Multiplier'!M$1),0)</f>
        <v>0</v>
      </c>
      <c r="K3" s="224">
        <f>$B3*VLOOKUP($A3,'Non-energy Multiplier'!$A$1:$AQ$44,COLUMN('Non-energy Multiplier'!N$1),0)</f>
        <v>0</v>
      </c>
      <c r="L3" s="224">
        <f>$B3*VLOOKUP($A3,'Non-energy Multiplier'!$A$1:$AQ$44,COLUMN('Non-energy Multiplier'!O$1),0)</f>
        <v>0</v>
      </c>
      <c r="M3" s="224">
        <f>$B3*VLOOKUP($A3,'Non-energy Multiplier'!$A$1:$AQ$44,COLUMN('Non-energy Multiplier'!P$1),0)</f>
        <v>0</v>
      </c>
      <c r="N3" s="224">
        <f>$B3*VLOOKUP($A3,'Non-energy Multiplier'!$A$1:$AQ$44,COLUMN('Non-energy Multiplier'!Q$1),0)</f>
        <v>0</v>
      </c>
      <c r="O3" s="224">
        <f>$B3*VLOOKUP($A3,'Non-energy Multiplier'!$A$1:$AQ$44,COLUMN('Non-energy Multiplier'!R$1),0)</f>
        <v>0</v>
      </c>
      <c r="P3" s="224">
        <f>$B3*VLOOKUP($A3,'Non-energy Multiplier'!$A$1:$AQ$44,COLUMN('Non-energy Multiplier'!S$1),0)</f>
        <v>0</v>
      </c>
      <c r="Q3" s="224">
        <f>$B3*VLOOKUP($A3,'Non-energy Multiplier'!$A$1:$AQ$44,COLUMN('Non-energy Multiplier'!T$1),0)</f>
        <v>0</v>
      </c>
      <c r="R3" s="224">
        <f>$B3*VLOOKUP($A3,'Non-energy Multiplier'!$A$1:$AQ$44,COLUMN('Non-energy Multiplier'!U$1),0)</f>
        <v>0</v>
      </c>
      <c r="S3" s="224">
        <f>$B3*VLOOKUP($A3,'Non-energy Multiplier'!$A$1:$AQ$44,COLUMN('Non-energy Multiplier'!V$1),0)</f>
        <v>0</v>
      </c>
      <c r="T3" s="224">
        <f>$B3*VLOOKUP($A3,'Non-energy Multiplier'!$A$1:$AQ$44,COLUMN('Non-energy Multiplier'!W$1),0)</f>
        <v>0</v>
      </c>
      <c r="U3" s="224">
        <f>$B3*VLOOKUP($A3,'Non-energy Multiplier'!$A$1:$AQ$44,COLUMN('Non-energy Multiplier'!X$1),0)</f>
        <v>0</v>
      </c>
      <c r="V3" s="224">
        <f>$B3*VLOOKUP($A3,'Non-energy Multiplier'!$A$1:$AQ$44,COLUMN('Non-energy Multiplier'!Y$1),0)</f>
        <v>0</v>
      </c>
      <c r="W3" s="224">
        <f>$B3*VLOOKUP($A3,'Non-energy Multiplier'!$A$1:$AQ$44,COLUMN('Non-energy Multiplier'!Z$1),0)</f>
        <v>0</v>
      </c>
      <c r="X3" s="224">
        <f>$B3*VLOOKUP($A3,'Non-energy Multiplier'!$A$1:$AQ$44,COLUMN('Non-energy Multiplier'!AA$1),0)</f>
        <v>0</v>
      </c>
      <c r="Y3" s="224">
        <f>$B3*VLOOKUP($A3,'Non-energy Multiplier'!$A$1:$AQ$44,COLUMN('Non-energy Multiplier'!AB$1),0)</f>
        <v>0</v>
      </c>
      <c r="Z3" s="224">
        <f>$B3*VLOOKUP($A3,'Non-energy Multiplier'!$A$1:$AQ$44,COLUMN('Non-energy Multiplier'!AC$1),0)</f>
        <v>0</v>
      </c>
      <c r="AA3" s="224">
        <f>$B3*VLOOKUP($A3,'Non-energy Multiplier'!$A$1:$AQ$44,COLUMN('Non-energy Multiplier'!AD$1),0)</f>
        <v>0</v>
      </c>
      <c r="AB3" s="224">
        <f>$B3*VLOOKUP($A3,'Non-energy Multiplier'!$A$1:$AQ$44,COLUMN('Non-energy Multiplier'!AE$1),0)</f>
        <v>0</v>
      </c>
      <c r="AC3" s="224">
        <f>$B3*VLOOKUP($A3,'Non-energy Multiplier'!$A$1:$AQ$44,COLUMN('Non-energy Multiplier'!AF$1),0)</f>
        <v>0</v>
      </c>
      <c r="AD3" s="224">
        <f>$B3*VLOOKUP($A3,'Non-energy Multiplier'!$A$1:$AQ$44,COLUMN('Non-energy Multiplier'!AG$1),0)</f>
        <v>0</v>
      </c>
      <c r="AE3" s="224">
        <f>$B3*VLOOKUP($A3,'Non-energy Multiplier'!$A$1:$AQ$44,COLUMN('Non-energy Multiplier'!AH$1),0)</f>
        <v>0</v>
      </c>
      <c r="AF3" s="224">
        <f>$B3*VLOOKUP($A3,'Non-energy Multiplier'!$A$1:$AQ$44,COLUMN('Non-energy Multiplier'!AI$1),0)</f>
        <v>0</v>
      </c>
      <c r="AG3" s="224">
        <f>$B3*VLOOKUP($A3,'Non-energy Multiplier'!$A$1:$AQ$44,COLUMN('Non-energy Multiplier'!AJ$1),0)</f>
        <v>0</v>
      </c>
      <c r="AH3" s="224">
        <f>$B3*VLOOKUP($A3,'Non-energy Multiplier'!$A$1:$AQ$44,COLUMN('Non-energy Multiplier'!AK$1),0)</f>
        <v>0</v>
      </c>
      <c r="AI3" s="224">
        <f>$B3*VLOOKUP($A3,'Non-energy Multiplier'!$A$1:$AQ$44,COLUMN('Non-energy Multiplier'!AL$1),0)</f>
        <v>0</v>
      </c>
      <c r="AJ3" s="224">
        <f>$B3*VLOOKUP($A3,'Non-energy Multiplier'!$A$1:$AQ$44,COLUMN('Non-energy Multiplier'!AM$1),0)</f>
        <v>0</v>
      </c>
      <c r="AK3" s="224">
        <f>$B3*VLOOKUP($A3,'Non-energy Multiplier'!$A$1:$AQ$44,COLUMN('Non-energy Multiplier'!AN$1),0)</f>
        <v>0</v>
      </c>
      <c r="AL3" s="224">
        <f>$B3*VLOOKUP($A3,'Non-energy Multiplier'!$A$1:$AQ$44,COLUMN('Non-energy Multiplier'!AO$1),0)</f>
        <v>0</v>
      </c>
      <c r="AM3" s="224">
        <f>$B3*VLOOKUP($A3,'Non-energy Multiplier'!$A$1:$AQ$44,COLUMN('Non-energy Multiplier'!AP$1),0)</f>
        <v>0</v>
      </c>
      <c r="AN3" s="225">
        <f>$B3*VLOOKUP($A3,'Non-energy Multiplier'!$A$1:$AQ$44,COLUMN('Non-energy Multiplier'!AQ$1),0)</f>
        <v>0</v>
      </c>
    </row>
    <row r="4" spans="1:43" x14ac:dyDescent="0.2">
      <c r="A4" s="36" t="s">
        <v>2</v>
      </c>
      <c r="B4" s="136">
        <f>SUM('Non-energy Use 2019'!C5:AF5)</f>
        <v>0</v>
      </c>
      <c r="C4" s="136">
        <f>SUM('Non-energy Use 2020'!C5:AF5)</f>
        <v>0</v>
      </c>
      <c r="D4" s="354">
        <f>$C4*VLOOKUP($A4,'Non-energy Multiplier'!$A$1:$AQ$44,COLUMN('Non-energy Multiplier'!D$1),0)</f>
        <v>0</v>
      </c>
      <c r="E4" s="354">
        <f>$C4*VLOOKUP($A4,'Non-energy Multiplier'!$A$1:$AQ$44,COLUMN('Non-energy Multiplier'!E$1),0)</f>
        <v>0</v>
      </c>
      <c r="F4" s="354">
        <f>$C4*VLOOKUP($A4,'Non-energy Multiplier'!$A$1:$AQ$44,COLUMN('Non-energy Multiplier'!F$1),0)</f>
        <v>0</v>
      </c>
      <c r="G4" s="354">
        <f>$C4*VLOOKUP($A4,'Non-energy Multiplier'!$A$1:$AQ$44,COLUMN('Non-energy Multiplier'!G$1),0)</f>
        <v>0</v>
      </c>
      <c r="H4" s="354">
        <f>$C4*VLOOKUP($A4,'Non-energy Multiplier'!$A$1:$AQ$44,COLUMN('Non-energy Multiplier'!H$1),0)</f>
        <v>0</v>
      </c>
      <c r="I4" s="354">
        <f>$C4*VLOOKUP($A4,'Non-energy Multiplier'!$A$1:$AQ$44,COLUMN('Non-energy Multiplier'!I$1),0)</f>
        <v>0</v>
      </c>
      <c r="J4" s="354">
        <f>$C4*VLOOKUP($A4,'Non-energy Multiplier'!$A$1:$AQ$44,COLUMN('Non-energy Multiplier'!J$1),0)</f>
        <v>0</v>
      </c>
      <c r="K4" s="354">
        <f>$C4*VLOOKUP($A4,'Non-energy Multiplier'!$A$1:$AQ$44,COLUMN('Non-energy Multiplier'!K$1),0)</f>
        <v>0</v>
      </c>
      <c r="L4" s="354">
        <f>$C4*VLOOKUP($A4,'Non-energy Multiplier'!$A$1:$AQ$44,COLUMN('Non-energy Multiplier'!L$1),0)</f>
        <v>0</v>
      </c>
      <c r="M4" s="354">
        <f>$C4*VLOOKUP($A4,'Non-energy Multiplier'!$A$1:$AQ$44,COLUMN('Non-energy Multiplier'!M$1),0)</f>
        <v>0</v>
      </c>
      <c r="N4" s="354">
        <f>$C4*VLOOKUP($A4,'Non-energy Multiplier'!$A$1:$AQ$44,COLUMN('Non-energy Multiplier'!N$1),0)</f>
        <v>0</v>
      </c>
      <c r="O4" s="354">
        <f>$C4*VLOOKUP($A4,'Non-energy Multiplier'!$A$1:$AQ$44,COLUMN('Non-energy Multiplier'!O$1),0)</f>
        <v>0</v>
      </c>
      <c r="P4" s="354">
        <f>$C4*VLOOKUP($A4,'Non-energy Multiplier'!$A$1:$AQ$44,COLUMN('Non-energy Multiplier'!P$1),0)</f>
        <v>0</v>
      </c>
      <c r="Q4" s="354">
        <f>$C4*VLOOKUP($A4,'Non-energy Multiplier'!$A$1:$AQ$44,COLUMN('Non-energy Multiplier'!Q$1),0)</f>
        <v>0</v>
      </c>
      <c r="R4" s="354">
        <f>$C4*VLOOKUP($A4,'Non-energy Multiplier'!$A$1:$AQ$44,COLUMN('Non-energy Multiplier'!R$1),0)</f>
        <v>0</v>
      </c>
      <c r="S4" s="354">
        <f>$C4*VLOOKUP($A4,'Non-energy Multiplier'!$A$1:$AQ$44,COLUMN('Non-energy Multiplier'!S$1),0)</f>
        <v>0</v>
      </c>
      <c r="T4" s="354">
        <f>$C4*VLOOKUP($A4,'Non-energy Multiplier'!$A$1:$AQ$44,COLUMN('Non-energy Multiplier'!T$1),0)</f>
        <v>0</v>
      </c>
      <c r="U4" s="354">
        <f>$C4*VLOOKUP($A4,'Non-energy Multiplier'!$A$1:$AQ$44,COLUMN('Non-energy Multiplier'!U$1),0)</f>
        <v>0</v>
      </c>
      <c r="V4" s="354">
        <f>$C4*VLOOKUP($A4,'Non-energy Multiplier'!$A$1:$AQ$44,COLUMN('Non-energy Multiplier'!V$1),0)</f>
        <v>0</v>
      </c>
      <c r="W4" s="354">
        <f>$C4*VLOOKUP($A4,'Non-energy Multiplier'!$A$1:$AQ$44,COLUMN('Non-energy Multiplier'!W$1),0)</f>
        <v>0</v>
      </c>
      <c r="X4" s="354">
        <f>$C4*VLOOKUP($A4,'Non-energy Multiplier'!$A$1:$AQ$44,COLUMN('Non-energy Multiplier'!X$1),0)</f>
        <v>0</v>
      </c>
      <c r="Y4" s="354">
        <f>$C4*VLOOKUP($A4,'Non-energy Multiplier'!$A$1:$AQ$44,COLUMN('Non-energy Multiplier'!Y$1),0)</f>
        <v>0</v>
      </c>
      <c r="Z4" s="354">
        <f>$C4*VLOOKUP($A4,'Non-energy Multiplier'!$A$1:$AQ$44,COLUMN('Non-energy Multiplier'!Z$1),0)</f>
        <v>0</v>
      </c>
      <c r="AA4" s="354">
        <f>$C4*VLOOKUP($A4,'Non-energy Multiplier'!$A$1:$AQ$44,COLUMN('Non-energy Multiplier'!AA$1),0)</f>
        <v>0</v>
      </c>
      <c r="AB4" s="354">
        <f>$C4*VLOOKUP($A4,'Non-energy Multiplier'!$A$1:$AQ$44,COLUMN('Non-energy Multiplier'!AB$1),0)</f>
        <v>0</v>
      </c>
      <c r="AC4" s="354">
        <f>$C4*VLOOKUP($A4,'Non-energy Multiplier'!$A$1:$AQ$44,COLUMN('Non-energy Multiplier'!AC$1),0)</f>
        <v>0</v>
      </c>
      <c r="AD4" s="354">
        <f>$C4*VLOOKUP($A4,'Non-energy Multiplier'!$A$1:$AQ$44,COLUMN('Non-energy Multiplier'!AD$1),0)</f>
        <v>0</v>
      </c>
      <c r="AE4" s="354">
        <f>$C4*VLOOKUP($A4,'Non-energy Multiplier'!$A$1:$AQ$44,COLUMN('Non-energy Multiplier'!AE$1),0)</f>
        <v>0</v>
      </c>
      <c r="AF4" s="354">
        <f>$C4*VLOOKUP($A4,'Non-energy Multiplier'!$A$1:$AQ$44,COLUMN('Non-energy Multiplier'!AF$1),0)</f>
        <v>0</v>
      </c>
      <c r="AG4" s="354">
        <f>$C4*VLOOKUP($A4,'Non-energy Multiplier'!$A$1:$AQ$44,COLUMN('Non-energy Multiplier'!AG$1),0)</f>
        <v>0</v>
      </c>
      <c r="AH4" s="354">
        <f>$C4*VLOOKUP($A4,'Non-energy Multiplier'!$A$1:$AQ$44,COLUMN('Non-energy Multiplier'!AH$1),0)</f>
        <v>0</v>
      </c>
      <c r="AI4" s="354">
        <f>$C4*VLOOKUP($A4,'Non-energy Multiplier'!$A$1:$AQ$44,COLUMN('Non-energy Multiplier'!AI$1),0)</f>
        <v>0</v>
      </c>
      <c r="AJ4" s="354">
        <f>$C4*VLOOKUP($A4,'Non-energy Multiplier'!$A$1:$AQ$44,COLUMN('Non-energy Multiplier'!AJ$1),0)</f>
        <v>0</v>
      </c>
      <c r="AK4" s="354">
        <f>$C4*VLOOKUP($A4,'Non-energy Multiplier'!$A$1:$AQ$44,COLUMN('Non-energy Multiplier'!AK$1),0)</f>
        <v>0</v>
      </c>
      <c r="AL4" s="354">
        <f>$C4*VLOOKUP($A4,'Non-energy Multiplier'!$A$1:$AQ$44,COLUMN('Non-energy Multiplier'!AL$1),0)</f>
        <v>0</v>
      </c>
      <c r="AM4" s="354">
        <f>$C4*VLOOKUP($A4,'Non-energy Multiplier'!$A$1:$AQ$44,COLUMN('Non-energy Multiplier'!AM$1),0)</f>
        <v>0</v>
      </c>
      <c r="AN4" s="354">
        <f>$C4*VLOOKUP($A4,'Non-energy Multiplier'!$A$1:$AQ$44,COLUMN('Non-energy Multiplier'!AN$1),0)</f>
        <v>0</v>
      </c>
      <c r="AO4" s="354">
        <f>$C4*VLOOKUP($A4,'Non-energy Multiplier'!$A$1:$AQ$44,COLUMN('Non-energy Multiplier'!AO$1),0)</f>
        <v>0</v>
      </c>
      <c r="AP4" s="354">
        <f>$C4*VLOOKUP($A4,'Non-energy Multiplier'!$A$1:$AQ$44,COLUMN('Non-energy Multiplier'!AP$1),0)</f>
        <v>0</v>
      </c>
      <c r="AQ4" s="354">
        <f>$C4*VLOOKUP($A4,'Non-energy Multiplier'!$A$1:$AQ$44,COLUMN('Non-energy Multiplier'!AQ$1),0)</f>
        <v>0</v>
      </c>
    </row>
    <row r="5" spans="1:43" x14ac:dyDescent="0.2">
      <c r="A5" s="12" t="s">
        <v>3</v>
      </c>
      <c r="B5" s="136">
        <f>SUM('Non-energy Use 2019'!C6:AF6)</f>
        <v>0</v>
      </c>
      <c r="C5" s="136">
        <f>SUM('Non-energy Use 2020'!C6:AF6)</f>
        <v>0</v>
      </c>
      <c r="D5" s="136">
        <f>$C5*VLOOKUP($A5,'Non-energy Multiplier'!$A$1:$AQ$44,COLUMN('Non-energy Multiplier'!D$1),0)</f>
        <v>0</v>
      </c>
      <c r="E5" s="136">
        <f>$C5*VLOOKUP($A5,'Non-energy Multiplier'!$A$1:$AQ$44,COLUMN('Non-energy Multiplier'!E$1),0)</f>
        <v>0</v>
      </c>
      <c r="F5" s="136">
        <f>$C5*VLOOKUP($A5,'Non-energy Multiplier'!$A$1:$AQ$44,COLUMN('Non-energy Multiplier'!F$1),0)</f>
        <v>0</v>
      </c>
      <c r="G5" s="136">
        <f>$C5*VLOOKUP($A5,'Non-energy Multiplier'!$A$1:$AQ$44,COLUMN('Non-energy Multiplier'!G$1),0)</f>
        <v>0</v>
      </c>
      <c r="H5" s="136">
        <f>$C5*VLOOKUP($A5,'Non-energy Multiplier'!$A$1:$AQ$44,COLUMN('Non-energy Multiplier'!H$1),0)</f>
        <v>0</v>
      </c>
      <c r="I5" s="136">
        <f>$C5*VLOOKUP($A5,'Non-energy Multiplier'!$A$1:$AQ$44,COLUMN('Non-energy Multiplier'!I$1),0)</f>
        <v>0</v>
      </c>
      <c r="J5" s="136">
        <f>$C5*VLOOKUP($A5,'Non-energy Multiplier'!$A$1:$AQ$44,COLUMN('Non-energy Multiplier'!J$1),0)</f>
        <v>0</v>
      </c>
      <c r="K5" s="136">
        <f>$C5*VLOOKUP($A5,'Non-energy Multiplier'!$A$1:$AQ$44,COLUMN('Non-energy Multiplier'!K$1),0)</f>
        <v>0</v>
      </c>
      <c r="L5" s="136">
        <f>$C5*VLOOKUP($A5,'Non-energy Multiplier'!$A$1:$AQ$44,COLUMN('Non-energy Multiplier'!L$1),0)</f>
        <v>0</v>
      </c>
      <c r="M5" s="136">
        <f>$C5*VLOOKUP($A5,'Non-energy Multiplier'!$A$1:$AQ$44,COLUMN('Non-energy Multiplier'!M$1),0)</f>
        <v>0</v>
      </c>
      <c r="N5" s="136">
        <f>$C5*VLOOKUP($A5,'Non-energy Multiplier'!$A$1:$AQ$44,COLUMN('Non-energy Multiplier'!N$1),0)</f>
        <v>0</v>
      </c>
      <c r="O5" s="136">
        <f>$C5*VLOOKUP($A5,'Non-energy Multiplier'!$A$1:$AQ$44,COLUMN('Non-energy Multiplier'!O$1),0)</f>
        <v>0</v>
      </c>
      <c r="P5" s="136">
        <f>$C5*VLOOKUP($A5,'Non-energy Multiplier'!$A$1:$AQ$44,COLUMN('Non-energy Multiplier'!P$1),0)</f>
        <v>0</v>
      </c>
      <c r="Q5" s="136">
        <f>$C5*VLOOKUP($A5,'Non-energy Multiplier'!$A$1:$AQ$44,COLUMN('Non-energy Multiplier'!Q$1),0)</f>
        <v>0</v>
      </c>
      <c r="R5" s="136">
        <f>$C5*VLOOKUP($A5,'Non-energy Multiplier'!$A$1:$AQ$44,COLUMN('Non-energy Multiplier'!R$1),0)</f>
        <v>0</v>
      </c>
      <c r="S5" s="136">
        <f>$C5*VLOOKUP($A5,'Non-energy Multiplier'!$A$1:$AQ$44,COLUMN('Non-energy Multiplier'!S$1),0)</f>
        <v>0</v>
      </c>
      <c r="T5" s="136">
        <f>$C5*VLOOKUP($A5,'Non-energy Multiplier'!$A$1:$AQ$44,COLUMN('Non-energy Multiplier'!T$1),0)</f>
        <v>0</v>
      </c>
      <c r="U5" s="136">
        <f>$C5*VLOOKUP($A5,'Non-energy Multiplier'!$A$1:$AQ$44,COLUMN('Non-energy Multiplier'!U$1),0)</f>
        <v>0</v>
      </c>
      <c r="V5" s="136">
        <f>$C5*VLOOKUP($A5,'Non-energy Multiplier'!$A$1:$AQ$44,COLUMN('Non-energy Multiplier'!V$1),0)</f>
        <v>0</v>
      </c>
      <c r="W5" s="136">
        <f>$C5*VLOOKUP($A5,'Non-energy Multiplier'!$A$1:$AQ$44,COLUMN('Non-energy Multiplier'!W$1),0)</f>
        <v>0</v>
      </c>
      <c r="X5" s="136">
        <f>$C5*VLOOKUP($A5,'Non-energy Multiplier'!$A$1:$AQ$44,COLUMN('Non-energy Multiplier'!X$1),0)</f>
        <v>0</v>
      </c>
      <c r="Y5" s="136">
        <f>$C5*VLOOKUP($A5,'Non-energy Multiplier'!$A$1:$AQ$44,COLUMN('Non-energy Multiplier'!Y$1),0)</f>
        <v>0</v>
      </c>
      <c r="Z5" s="136">
        <f>$C5*VLOOKUP($A5,'Non-energy Multiplier'!$A$1:$AQ$44,COLUMN('Non-energy Multiplier'!Z$1),0)</f>
        <v>0</v>
      </c>
      <c r="AA5" s="136">
        <f>$C5*VLOOKUP($A5,'Non-energy Multiplier'!$A$1:$AQ$44,COLUMN('Non-energy Multiplier'!AA$1),0)</f>
        <v>0</v>
      </c>
      <c r="AB5" s="136">
        <f>$C5*VLOOKUP($A5,'Non-energy Multiplier'!$A$1:$AQ$44,COLUMN('Non-energy Multiplier'!AB$1),0)</f>
        <v>0</v>
      </c>
      <c r="AC5" s="136">
        <f>$C5*VLOOKUP($A5,'Non-energy Multiplier'!$A$1:$AQ$44,COLUMN('Non-energy Multiplier'!AC$1),0)</f>
        <v>0</v>
      </c>
      <c r="AD5" s="136">
        <f>$C5*VLOOKUP($A5,'Non-energy Multiplier'!$A$1:$AQ$44,COLUMN('Non-energy Multiplier'!AD$1),0)</f>
        <v>0</v>
      </c>
      <c r="AE5" s="136">
        <f>$C5*VLOOKUP($A5,'Non-energy Multiplier'!$A$1:$AQ$44,COLUMN('Non-energy Multiplier'!AE$1),0)</f>
        <v>0</v>
      </c>
      <c r="AF5" s="136">
        <f>$C5*VLOOKUP($A5,'Non-energy Multiplier'!$A$1:$AQ$44,COLUMN('Non-energy Multiplier'!AF$1),0)</f>
        <v>0</v>
      </c>
      <c r="AG5" s="136">
        <f>$C5*VLOOKUP($A5,'Non-energy Multiplier'!$A$1:$AQ$44,COLUMN('Non-energy Multiplier'!AG$1),0)</f>
        <v>0</v>
      </c>
      <c r="AH5" s="136">
        <f>$C5*VLOOKUP($A5,'Non-energy Multiplier'!$A$1:$AQ$44,COLUMN('Non-energy Multiplier'!AH$1),0)</f>
        <v>0</v>
      </c>
      <c r="AI5" s="136">
        <f>$C5*VLOOKUP($A5,'Non-energy Multiplier'!$A$1:$AQ$44,COLUMN('Non-energy Multiplier'!AI$1),0)</f>
        <v>0</v>
      </c>
      <c r="AJ5" s="136">
        <f>$C5*VLOOKUP($A5,'Non-energy Multiplier'!$A$1:$AQ$44,COLUMN('Non-energy Multiplier'!AJ$1),0)</f>
        <v>0</v>
      </c>
      <c r="AK5" s="136">
        <f>$C5*VLOOKUP($A5,'Non-energy Multiplier'!$A$1:$AQ$44,COLUMN('Non-energy Multiplier'!AK$1),0)</f>
        <v>0</v>
      </c>
      <c r="AL5" s="136">
        <f>$C5*VLOOKUP($A5,'Non-energy Multiplier'!$A$1:$AQ$44,COLUMN('Non-energy Multiplier'!AL$1),0)</f>
        <v>0</v>
      </c>
      <c r="AM5" s="136">
        <f>$C5*VLOOKUP($A5,'Non-energy Multiplier'!$A$1:$AQ$44,COLUMN('Non-energy Multiplier'!AM$1),0)</f>
        <v>0</v>
      </c>
      <c r="AN5" s="136">
        <f>$C5*VLOOKUP($A5,'Non-energy Multiplier'!$A$1:$AQ$44,COLUMN('Non-energy Multiplier'!AN$1),0)</f>
        <v>0</v>
      </c>
      <c r="AO5" s="136">
        <f>$C5*VLOOKUP($A5,'Non-energy Multiplier'!$A$1:$AQ$44,COLUMN('Non-energy Multiplier'!AO$1),0)</f>
        <v>0</v>
      </c>
      <c r="AP5" s="136">
        <f>$C5*VLOOKUP($A5,'Non-energy Multiplier'!$A$1:$AQ$44,COLUMN('Non-energy Multiplier'!AP$1),0)</f>
        <v>0</v>
      </c>
      <c r="AQ5" s="136">
        <f>$C5*VLOOKUP($A5,'Non-energy Multiplier'!$A$1:$AQ$44,COLUMN('Non-energy Multiplier'!AQ$1),0)</f>
        <v>0</v>
      </c>
    </row>
    <row r="6" spans="1:43" x14ac:dyDescent="0.2">
      <c r="A6" s="12" t="s">
        <v>4</v>
      </c>
      <c r="B6" s="136">
        <f>SUM('Non-energy Use 2019'!C7:AF7)</f>
        <v>0</v>
      </c>
      <c r="C6" s="136">
        <f>SUM('Non-energy Use 2020'!C7:AF7)</f>
        <v>0</v>
      </c>
      <c r="D6" s="136">
        <f>$C6*VLOOKUP($A6,'Non-energy Multiplier'!$A$1:$AQ$44,COLUMN('Non-energy Multiplier'!D$1),0)</f>
        <v>0</v>
      </c>
      <c r="E6" s="136">
        <f>$C6*VLOOKUP($A6,'Non-energy Multiplier'!$A$1:$AQ$44,COLUMN('Non-energy Multiplier'!E$1),0)</f>
        <v>0</v>
      </c>
      <c r="F6" s="136">
        <f>$C6*VLOOKUP($A6,'Non-energy Multiplier'!$A$1:$AQ$44,COLUMN('Non-energy Multiplier'!F$1),0)</f>
        <v>0</v>
      </c>
      <c r="G6" s="136">
        <f>$C6*VLOOKUP($A6,'Non-energy Multiplier'!$A$1:$AQ$44,COLUMN('Non-energy Multiplier'!G$1),0)</f>
        <v>0</v>
      </c>
      <c r="H6" s="136">
        <f>$C6*VLOOKUP($A6,'Non-energy Multiplier'!$A$1:$AQ$44,COLUMN('Non-energy Multiplier'!H$1),0)</f>
        <v>0</v>
      </c>
      <c r="I6" s="136">
        <f>$C6*VLOOKUP($A6,'Non-energy Multiplier'!$A$1:$AQ$44,COLUMN('Non-energy Multiplier'!I$1),0)</f>
        <v>0</v>
      </c>
      <c r="J6" s="136">
        <f>$C6*VLOOKUP($A6,'Non-energy Multiplier'!$A$1:$AQ$44,COLUMN('Non-energy Multiplier'!J$1),0)</f>
        <v>0</v>
      </c>
      <c r="K6" s="136">
        <f>$C6*VLOOKUP($A6,'Non-energy Multiplier'!$A$1:$AQ$44,COLUMN('Non-energy Multiplier'!K$1),0)</f>
        <v>0</v>
      </c>
      <c r="L6" s="136">
        <f>$C6*VLOOKUP($A6,'Non-energy Multiplier'!$A$1:$AQ$44,COLUMN('Non-energy Multiplier'!L$1),0)</f>
        <v>0</v>
      </c>
      <c r="M6" s="136">
        <f>$C6*VLOOKUP($A6,'Non-energy Multiplier'!$A$1:$AQ$44,COLUMN('Non-energy Multiplier'!M$1),0)</f>
        <v>0</v>
      </c>
      <c r="N6" s="136">
        <f>$C6*VLOOKUP($A6,'Non-energy Multiplier'!$A$1:$AQ$44,COLUMN('Non-energy Multiplier'!N$1),0)</f>
        <v>0</v>
      </c>
      <c r="O6" s="136">
        <f>$C6*VLOOKUP($A6,'Non-energy Multiplier'!$A$1:$AQ$44,COLUMN('Non-energy Multiplier'!O$1),0)</f>
        <v>0</v>
      </c>
      <c r="P6" s="136">
        <f>$C6*VLOOKUP($A6,'Non-energy Multiplier'!$A$1:$AQ$44,COLUMN('Non-energy Multiplier'!P$1),0)</f>
        <v>0</v>
      </c>
      <c r="Q6" s="136">
        <f>$C6*VLOOKUP($A6,'Non-energy Multiplier'!$A$1:$AQ$44,COLUMN('Non-energy Multiplier'!Q$1),0)</f>
        <v>0</v>
      </c>
      <c r="R6" s="136">
        <f>$C6*VLOOKUP($A6,'Non-energy Multiplier'!$A$1:$AQ$44,COLUMN('Non-energy Multiplier'!R$1),0)</f>
        <v>0</v>
      </c>
      <c r="S6" s="136">
        <f>$C6*VLOOKUP($A6,'Non-energy Multiplier'!$A$1:$AQ$44,COLUMN('Non-energy Multiplier'!S$1),0)</f>
        <v>0</v>
      </c>
      <c r="T6" s="136">
        <f>$C6*VLOOKUP($A6,'Non-energy Multiplier'!$A$1:$AQ$44,COLUMN('Non-energy Multiplier'!T$1),0)</f>
        <v>0</v>
      </c>
      <c r="U6" s="136">
        <f>$C6*VLOOKUP($A6,'Non-energy Multiplier'!$A$1:$AQ$44,COLUMN('Non-energy Multiplier'!U$1),0)</f>
        <v>0</v>
      </c>
      <c r="V6" s="136">
        <f>$C6*VLOOKUP($A6,'Non-energy Multiplier'!$A$1:$AQ$44,COLUMN('Non-energy Multiplier'!V$1),0)</f>
        <v>0</v>
      </c>
      <c r="W6" s="136">
        <f>$C6*VLOOKUP($A6,'Non-energy Multiplier'!$A$1:$AQ$44,COLUMN('Non-energy Multiplier'!W$1),0)</f>
        <v>0</v>
      </c>
      <c r="X6" s="136">
        <f>$C6*VLOOKUP($A6,'Non-energy Multiplier'!$A$1:$AQ$44,COLUMN('Non-energy Multiplier'!X$1),0)</f>
        <v>0</v>
      </c>
      <c r="Y6" s="136">
        <f>$C6*VLOOKUP($A6,'Non-energy Multiplier'!$A$1:$AQ$44,COLUMN('Non-energy Multiplier'!Y$1),0)</f>
        <v>0</v>
      </c>
      <c r="Z6" s="136">
        <f>$C6*VLOOKUP($A6,'Non-energy Multiplier'!$A$1:$AQ$44,COLUMN('Non-energy Multiplier'!Z$1),0)</f>
        <v>0</v>
      </c>
      <c r="AA6" s="136">
        <f>$C6*VLOOKUP($A6,'Non-energy Multiplier'!$A$1:$AQ$44,COLUMN('Non-energy Multiplier'!AA$1),0)</f>
        <v>0</v>
      </c>
      <c r="AB6" s="136">
        <f>$C6*VLOOKUP($A6,'Non-energy Multiplier'!$A$1:$AQ$44,COLUMN('Non-energy Multiplier'!AB$1),0)</f>
        <v>0</v>
      </c>
      <c r="AC6" s="136">
        <f>$C6*VLOOKUP($A6,'Non-energy Multiplier'!$A$1:$AQ$44,COLUMN('Non-energy Multiplier'!AC$1),0)</f>
        <v>0</v>
      </c>
      <c r="AD6" s="136">
        <f>$C6*VLOOKUP($A6,'Non-energy Multiplier'!$A$1:$AQ$44,COLUMN('Non-energy Multiplier'!AD$1),0)</f>
        <v>0</v>
      </c>
      <c r="AE6" s="136">
        <f>$C6*VLOOKUP($A6,'Non-energy Multiplier'!$A$1:$AQ$44,COLUMN('Non-energy Multiplier'!AE$1),0)</f>
        <v>0</v>
      </c>
      <c r="AF6" s="136">
        <f>$C6*VLOOKUP($A6,'Non-energy Multiplier'!$A$1:$AQ$44,COLUMN('Non-energy Multiplier'!AF$1),0)</f>
        <v>0</v>
      </c>
      <c r="AG6" s="136">
        <f>$C6*VLOOKUP($A6,'Non-energy Multiplier'!$A$1:$AQ$44,COLUMN('Non-energy Multiplier'!AG$1),0)</f>
        <v>0</v>
      </c>
      <c r="AH6" s="136">
        <f>$C6*VLOOKUP($A6,'Non-energy Multiplier'!$A$1:$AQ$44,COLUMN('Non-energy Multiplier'!AH$1),0)</f>
        <v>0</v>
      </c>
      <c r="AI6" s="136">
        <f>$C6*VLOOKUP($A6,'Non-energy Multiplier'!$A$1:$AQ$44,COLUMN('Non-energy Multiplier'!AI$1),0)</f>
        <v>0</v>
      </c>
      <c r="AJ6" s="136">
        <f>$C6*VLOOKUP($A6,'Non-energy Multiplier'!$A$1:$AQ$44,COLUMN('Non-energy Multiplier'!AJ$1),0)</f>
        <v>0</v>
      </c>
      <c r="AK6" s="136">
        <f>$C6*VLOOKUP($A6,'Non-energy Multiplier'!$A$1:$AQ$44,COLUMN('Non-energy Multiplier'!AK$1),0)</f>
        <v>0</v>
      </c>
      <c r="AL6" s="136">
        <f>$C6*VLOOKUP($A6,'Non-energy Multiplier'!$A$1:$AQ$44,COLUMN('Non-energy Multiplier'!AL$1),0)</f>
        <v>0</v>
      </c>
      <c r="AM6" s="136">
        <f>$C6*VLOOKUP($A6,'Non-energy Multiplier'!$A$1:$AQ$44,COLUMN('Non-energy Multiplier'!AM$1),0)</f>
        <v>0</v>
      </c>
      <c r="AN6" s="136">
        <f>$C6*VLOOKUP($A6,'Non-energy Multiplier'!$A$1:$AQ$44,COLUMN('Non-energy Multiplier'!AN$1),0)</f>
        <v>0</v>
      </c>
      <c r="AO6" s="136">
        <f>$C6*VLOOKUP($A6,'Non-energy Multiplier'!$A$1:$AQ$44,COLUMN('Non-energy Multiplier'!AO$1),0)</f>
        <v>0</v>
      </c>
      <c r="AP6" s="136">
        <f>$C6*VLOOKUP($A6,'Non-energy Multiplier'!$A$1:$AQ$44,COLUMN('Non-energy Multiplier'!AP$1),0)</f>
        <v>0</v>
      </c>
      <c r="AQ6" s="136">
        <f>$C6*VLOOKUP($A6,'Non-energy Multiplier'!$A$1:$AQ$44,COLUMN('Non-energy Multiplier'!AQ$1),0)</f>
        <v>0</v>
      </c>
    </row>
    <row r="7" spans="1:43" x14ac:dyDescent="0.2">
      <c r="A7" s="12" t="s">
        <v>5</v>
      </c>
      <c r="B7" s="136">
        <f>SUM('Non-energy Use 2019'!C8:AF8)</f>
        <v>0</v>
      </c>
      <c r="C7" s="136">
        <f>SUM('Non-energy Use 2020'!C8:AF8)</f>
        <v>0</v>
      </c>
      <c r="D7" s="136">
        <f>$C7*VLOOKUP($A7,'Non-energy Multiplier'!$A$1:$AQ$44,COLUMN('Non-energy Multiplier'!D$1),0)</f>
        <v>0</v>
      </c>
      <c r="E7" s="136">
        <f>$C7*VLOOKUP($A7,'Non-energy Multiplier'!$A$1:$AQ$44,COLUMN('Non-energy Multiplier'!E$1),0)</f>
        <v>0</v>
      </c>
      <c r="F7" s="136">
        <f>$C7*VLOOKUP($A7,'Non-energy Multiplier'!$A$1:$AQ$44,COLUMN('Non-energy Multiplier'!F$1),0)</f>
        <v>0</v>
      </c>
      <c r="G7" s="136">
        <f>$C7*VLOOKUP($A7,'Non-energy Multiplier'!$A$1:$AQ$44,COLUMN('Non-energy Multiplier'!G$1),0)</f>
        <v>0</v>
      </c>
      <c r="H7" s="136">
        <f>$C7*VLOOKUP($A7,'Non-energy Multiplier'!$A$1:$AQ$44,COLUMN('Non-energy Multiplier'!H$1),0)</f>
        <v>0</v>
      </c>
      <c r="I7" s="136">
        <f>$C7*VLOOKUP($A7,'Non-energy Multiplier'!$A$1:$AQ$44,COLUMN('Non-energy Multiplier'!I$1),0)</f>
        <v>0</v>
      </c>
      <c r="J7" s="136">
        <f>$C7*VLOOKUP($A7,'Non-energy Multiplier'!$A$1:$AQ$44,COLUMN('Non-energy Multiplier'!J$1),0)</f>
        <v>0</v>
      </c>
      <c r="K7" s="136">
        <f>$C7*VLOOKUP($A7,'Non-energy Multiplier'!$A$1:$AQ$44,COLUMN('Non-energy Multiplier'!K$1),0)</f>
        <v>0</v>
      </c>
      <c r="L7" s="136">
        <f>$C7*VLOOKUP($A7,'Non-energy Multiplier'!$A$1:$AQ$44,COLUMN('Non-energy Multiplier'!L$1),0)</f>
        <v>0</v>
      </c>
      <c r="M7" s="136">
        <f>$C7*VLOOKUP($A7,'Non-energy Multiplier'!$A$1:$AQ$44,COLUMN('Non-energy Multiplier'!M$1),0)</f>
        <v>0</v>
      </c>
      <c r="N7" s="136">
        <f>$C7*VLOOKUP($A7,'Non-energy Multiplier'!$A$1:$AQ$44,COLUMN('Non-energy Multiplier'!N$1),0)</f>
        <v>0</v>
      </c>
      <c r="O7" s="136">
        <f>$C7*VLOOKUP($A7,'Non-energy Multiplier'!$A$1:$AQ$44,COLUMN('Non-energy Multiplier'!O$1),0)</f>
        <v>0</v>
      </c>
      <c r="P7" s="136">
        <f>$C7*VLOOKUP($A7,'Non-energy Multiplier'!$A$1:$AQ$44,COLUMN('Non-energy Multiplier'!P$1),0)</f>
        <v>0</v>
      </c>
      <c r="Q7" s="136">
        <f>$C7*VLOOKUP($A7,'Non-energy Multiplier'!$A$1:$AQ$44,COLUMN('Non-energy Multiplier'!Q$1),0)</f>
        <v>0</v>
      </c>
      <c r="R7" s="136">
        <f>$C7*VLOOKUP($A7,'Non-energy Multiplier'!$A$1:$AQ$44,COLUMN('Non-energy Multiplier'!R$1),0)</f>
        <v>0</v>
      </c>
      <c r="S7" s="136">
        <f>$C7*VLOOKUP($A7,'Non-energy Multiplier'!$A$1:$AQ$44,COLUMN('Non-energy Multiplier'!S$1),0)</f>
        <v>0</v>
      </c>
      <c r="T7" s="136">
        <f>$C7*VLOOKUP($A7,'Non-energy Multiplier'!$A$1:$AQ$44,COLUMN('Non-energy Multiplier'!T$1),0)</f>
        <v>0</v>
      </c>
      <c r="U7" s="136">
        <f>$C7*VLOOKUP($A7,'Non-energy Multiplier'!$A$1:$AQ$44,COLUMN('Non-energy Multiplier'!U$1),0)</f>
        <v>0</v>
      </c>
      <c r="V7" s="136">
        <f>$C7*VLOOKUP($A7,'Non-energy Multiplier'!$A$1:$AQ$44,COLUMN('Non-energy Multiplier'!V$1),0)</f>
        <v>0</v>
      </c>
      <c r="W7" s="136">
        <f>$C7*VLOOKUP($A7,'Non-energy Multiplier'!$A$1:$AQ$44,COLUMN('Non-energy Multiplier'!W$1),0)</f>
        <v>0</v>
      </c>
      <c r="X7" s="136">
        <f>$C7*VLOOKUP($A7,'Non-energy Multiplier'!$A$1:$AQ$44,COLUMN('Non-energy Multiplier'!X$1),0)</f>
        <v>0</v>
      </c>
      <c r="Y7" s="136">
        <f>$C7*VLOOKUP($A7,'Non-energy Multiplier'!$A$1:$AQ$44,COLUMN('Non-energy Multiplier'!Y$1),0)</f>
        <v>0</v>
      </c>
      <c r="Z7" s="136">
        <f>$C7*VLOOKUP($A7,'Non-energy Multiplier'!$A$1:$AQ$44,COLUMN('Non-energy Multiplier'!Z$1),0)</f>
        <v>0</v>
      </c>
      <c r="AA7" s="136">
        <f>$C7*VLOOKUP($A7,'Non-energy Multiplier'!$A$1:$AQ$44,COLUMN('Non-energy Multiplier'!AA$1),0)</f>
        <v>0</v>
      </c>
      <c r="AB7" s="136">
        <f>$C7*VLOOKUP($A7,'Non-energy Multiplier'!$A$1:$AQ$44,COLUMN('Non-energy Multiplier'!AB$1),0)</f>
        <v>0</v>
      </c>
      <c r="AC7" s="136">
        <f>$C7*VLOOKUP($A7,'Non-energy Multiplier'!$A$1:$AQ$44,COLUMN('Non-energy Multiplier'!AC$1),0)</f>
        <v>0</v>
      </c>
      <c r="AD7" s="136">
        <f>$C7*VLOOKUP($A7,'Non-energy Multiplier'!$A$1:$AQ$44,COLUMN('Non-energy Multiplier'!AD$1),0)</f>
        <v>0</v>
      </c>
      <c r="AE7" s="136">
        <f>$C7*VLOOKUP($A7,'Non-energy Multiplier'!$A$1:$AQ$44,COLUMN('Non-energy Multiplier'!AE$1),0)</f>
        <v>0</v>
      </c>
      <c r="AF7" s="136">
        <f>$C7*VLOOKUP($A7,'Non-energy Multiplier'!$A$1:$AQ$44,COLUMN('Non-energy Multiplier'!AF$1),0)</f>
        <v>0</v>
      </c>
      <c r="AG7" s="136">
        <f>$C7*VLOOKUP($A7,'Non-energy Multiplier'!$A$1:$AQ$44,COLUMN('Non-energy Multiplier'!AG$1),0)</f>
        <v>0</v>
      </c>
      <c r="AH7" s="136">
        <f>$C7*VLOOKUP($A7,'Non-energy Multiplier'!$A$1:$AQ$44,COLUMN('Non-energy Multiplier'!AH$1),0)</f>
        <v>0</v>
      </c>
      <c r="AI7" s="136">
        <f>$C7*VLOOKUP($A7,'Non-energy Multiplier'!$A$1:$AQ$44,COLUMN('Non-energy Multiplier'!AI$1),0)</f>
        <v>0</v>
      </c>
      <c r="AJ7" s="136">
        <f>$C7*VLOOKUP($A7,'Non-energy Multiplier'!$A$1:$AQ$44,COLUMN('Non-energy Multiplier'!AJ$1),0)</f>
        <v>0</v>
      </c>
      <c r="AK7" s="136">
        <f>$C7*VLOOKUP($A7,'Non-energy Multiplier'!$A$1:$AQ$44,COLUMN('Non-energy Multiplier'!AK$1),0)</f>
        <v>0</v>
      </c>
      <c r="AL7" s="136">
        <f>$C7*VLOOKUP($A7,'Non-energy Multiplier'!$A$1:$AQ$44,COLUMN('Non-energy Multiplier'!AL$1),0)</f>
        <v>0</v>
      </c>
      <c r="AM7" s="136">
        <f>$C7*VLOOKUP($A7,'Non-energy Multiplier'!$A$1:$AQ$44,COLUMN('Non-energy Multiplier'!AM$1),0)</f>
        <v>0</v>
      </c>
      <c r="AN7" s="136">
        <f>$C7*VLOOKUP($A7,'Non-energy Multiplier'!$A$1:$AQ$44,COLUMN('Non-energy Multiplier'!AN$1),0)</f>
        <v>0</v>
      </c>
      <c r="AO7" s="136">
        <f>$C7*VLOOKUP($A7,'Non-energy Multiplier'!$A$1:$AQ$44,COLUMN('Non-energy Multiplier'!AO$1),0)</f>
        <v>0</v>
      </c>
      <c r="AP7" s="136">
        <f>$C7*VLOOKUP($A7,'Non-energy Multiplier'!$A$1:$AQ$44,COLUMN('Non-energy Multiplier'!AP$1),0)</f>
        <v>0</v>
      </c>
      <c r="AQ7" s="136">
        <f>$C7*VLOOKUP($A7,'Non-energy Multiplier'!$A$1:$AQ$44,COLUMN('Non-energy Multiplier'!AQ$1),0)</f>
        <v>0</v>
      </c>
    </row>
    <row r="8" spans="1:43" x14ac:dyDescent="0.2">
      <c r="A8" s="12" t="s">
        <v>6</v>
      </c>
      <c r="B8" s="136">
        <f>SUM('Non-energy Use 2019'!C9:AF9)</f>
        <v>0</v>
      </c>
      <c r="C8" s="136">
        <f>SUM('Non-energy Use 2020'!C9:AF9)</f>
        <v>0</v>
      </c>
      <c r="D8" s="136">
        <f>$C8*VLOOKUP($A8,'Non-energy Multiplier'!$A$1:$AQ$44,COLUMN('Non-energy Multiplier'!D$1),0)</f>
        <v>0</v>
      </c>
      <c r="E8" s="136">
        <f>$C8*VLOOKUP($A8,'Non-energy Multiplier'!$A$1:$AQ$44,COLUMN('Non-energy Multiplier'!E$1),0)</f>
        <v>0</v>
      </c>
      <c r="F8" s="136">
        <f>$C8*VLOOKUP($A8,'Non-energy Multiplier'!$A$1:$AQ$44,COLUMN('Non-energy Multiplier'!F$1),0)</f>
        <v>0</v>
      </c>
      <c r="G8" s="136">
        <f>$C8*VLOOKUP($A8,'Non-energy Multiplier'!$A$1:$AQ$44,COLUMN('Non-energy Multiplier'!G$1),0)</f>
        <v>0</v>
      </c>
      <c r="H8" s="136">
        <f>$C8*VLOOKUP($A8,'Non-energy Multiplier'!$A$1:$AQ$44,COLUMN('Non-energy Multiplier'!H$1),0)</f>
        <v>0</v>
      </c>
      <c r="I8" s="136">
        <f>$C8*VLOOKUP($A8,'Non-energy Multiplier'!$A$1:$AQ$44,COLUMN('Non-energy Multiplier'!I$1),0)</f>
        <v>0</v>
      </c>
      <c r="J8" s="136">
        <f>$C8*VLOOKUP($A8,'Non-energy Multiplier'!$A$1:$AQ$44,COLUMN('Non-energy Multiplier'!J$1),0)</f>
        <v>0</v>
      </c>
      <c r="K8" s="136">
        <f>$C8*VLOOKUP($A8,'Non-energy Multiplier'!$A$1:$AQ$44,COLUMN('Non-energy Multiplier'!K$1),0)</f>
        <v>0</v>
      </c>
      <c r="L8" s="136">
        <f>$C8*VLOOKUP($A8,'Non-energy Multiplier'!$A$1:$AQ$44,COLUMN('Non-energy Multiplier'!L$1),0)</f>
        <v>0</v>
      </c>
      <c r="M8" s="136">
        <f>$C8*VLOOKUP($A8,'Non-energy Multiplier'!$A$1:$AQ$44,COLUMN('Non-energy Multiplier'!M$1),0)</f>
        <v>0</v>
      </c>
      <c r="N8" s="136">
        <f>$C8*VLOOKUP($A8,'Non-energy Multiplier'!$A$1:$AQ$44,COLUMN('Non-energy Multiplier'!N$1),0)</f>
        <v>0</v>
      </c>
      <c r="O8" s="136">
        <f>$C8*VLOOKUP($A8,'Non-energy Multiplier'!$A$1:$AQ$44,COLUMN('Non-energy Multiplier'!O$1),0)</f>
        <v>0</v>
      </c>
      <c r="P8" s="136">
        <f>$C8*VLOOKUP($A8,'Non-energy Multiplier'!$A$1:$AQ$44,COLUMN('Non-energy Multiplier'!P$1),0)</f>
        <v>0</v>
      </c>
      <c r="Q8" s="136">
        <f>$C8*VLOOKUP($A8,'Non-energy Multiplier'!$A$1:$AQ$44,COLUMN('Non-energy Multiplier'!Q$1),0)</f>
        <v>0</v>
      </c>
      <c r="R8" s="136">
        <f>$C8*VLOOKUP($A8,'Non-energy Multiplier'!$A$1:$AQ$44,COLUMN('Non-energy Multiplier'!R$1),0)</f>
        <v>0</v>
      </c>
      <c r="S8" s="136">
        <f>$C8*VLOOKUP($A8,'Non-energy Multiplier'!$A$1:$AQ$44,COLUMN('Non-energy Multiplier'!S$1),0)</f>
        <v>0</v>
      </c>
      <c r="T8" s="136">
        <f>$C8*VLOOKUP($A8,'Non-energy Multiplier'!$A$1:$AQ$44,COLUMN('Non-energy Multiplier'!T$1),0)</f>
        <v>0</v>
      </c>
      <c r="U8" s="136">
        <f>$C8*VLOOKUP($A8,'Non-energy Multiplier'!$A$1:$AQ$44,COLUMN('Non-energy Multiplier'!U$1),0)</f>
        <v>0</v>
      </c>
      <c r="V8" s="136">
        <f>$C8*VLOOKUP($A8,'Non-energy Multiplier'!$A$1:$AQ$44,COLUMN('Non-energy Multiplier'!V$1),0)</f>
        <v>0</v>
      </c>
      <c r="W8" s="136">
        <f>$C8*VLOOKUP($A8,'Non-energy Multiplier'!$A$1:$AQ$44,COLUMN('Non-energy Multiplier'!W$1),0)</f>
        <v>0</v>
      </c>
      <c r="X8" s="136">
        <f>$C8*VLOOKUP($A8,'Non-energy Multiplier'!$A$1:$AQ$44,COLUMN('Non-energy Multiplier'!X$1),0)</f>
        <v>0</v>
      </c>
      <c r="Y8" s="136">
        <f>$C8*VLOOKUP($A8,'Non-energy Multiplier'!$A$1:$AQ$44,COLUMN('Non-energy Multiplier'!Y$1),0)</f>
        <v>0</v>
      </c>
      <c r="Z8" s="136">
        <f>$C8*VLOOKUP($A8,'Non-energy Multiplier'!$A$1:$AQ$44,COLUMN('Non-energy Multiplier'!Z$1),0)</f>
        <v>0</v>
      </c>
      <c r="AA8" s="136">
        <f>$C8*VLOOKUP($A8,'Non-energy Multiplier'!$A$1:$AQ$44,COLUMN('Non-energy Multiplier'!AA$1),0)</f>
        <v>0</v>
      </c>
      <c r="AB8" s="136">
        <f>$C8*VLOOKUP($A8,'Non-energy Multiplier'!$A$1:$AQ$44,COLUMN('Non-energy Multiplier'!AB$1),0)</f>
        <v>0</v>
      </c>
      <c r="AC8" s="136">
        <f>$C8*VLOOKUP($A8,'Non-energy Multiplier'!$A$1:$AQ$44,COLUMN('Non-energy Multiplier'!AC$1),0)</f>
        <v>0</v>
      </c>
      <c r="AD8" s="136">
        <f>$C8*VLOOKUP($A8,'Non-energy Multiplier'!$A$1:$AQ$44,COLUMN('Non-energy Multiplier'!AD$1),0)</f>
        <v>0</v>
      </c>
      <c r="AE8" s="136">
        <f>$C8*VLOOKUP($A8,'Non-energy Multiplier'!$A$1:$AQ$44,COLUMN('Non-energy Multiplier'!AE$1),0)</f>
        <v>0</v>
      </c>
      <c r="AF8" s="136">
        <f>$C8*VLOOKUP($A8,'Non-energy Multiplier'!$A$1:$AQ$44,COLUMN('Non-energy Multiplier'!AF$1),0)</f>
        <v>0</v>
      </c>
      <c r="AG8" s="136">
        <f>$C8*VLOOKUP($A8,'Non-energy Multiplier'!$A$1:$AQ$44,COLUMN('Non-energy Multiplier'!AG$1),0)</f>
        <v>0</v>
      </c>
      <c r="AH8" s="136">
        <f>$C8*VLOOKUP($A8,'Non-energy Multiplier'!$A$1:$AQ$44,COLUMN('Non-energy Multiplier'!AH$1),0)</f>
        <v>0</v>
      </c>
      <c r="AI8" s="136">
        <f>$C8*VLOOKUP($A8,'Non-energy Multiplier'!$A$1:$AQ$44,COLUMN('Non-energy Multiplier'!AI$1),0)</f>
        <v>0</v>
      </c>
      <c r="AJ8" s="136">
        <f>$C8*VLOOKUP($A8,'Non-energy Multiplier'!$A$1:$AQ$44,COLUMN('Non-energy Multiplier'!AJ$1),0)</f>
        <v>0</v>
      </c>
      <c r="AK8" s="136">
        <f>$C8*VLOOKUP($A8,'Non-energy Multiplier'!$A$1:$AQ$44,COLUMN('Non-energy Multiplier'!AK$1),0)</f>
        <v>0</v>
      </c>
      <c r="AL8" s="136">
        <f>$C8*VLOOKUP($A8,'Non-energy Multiplier'!$A$1:$AQ$44,COLUMN('Non-energy Multiplier'!AL$1),0)</f>
        <v>0</v>
      </c>
      <c r="AM8" s="136">
        <f>$C8*VLOOKUP($A8,'Non-energy Multiplier'!$A$1:$AQ$44,COLUMN('Non-energy Multiplier'!AM$1),0)</f>
        <v>0</v>
      </c>
      <c r="AN8" s="136">
        <f>$C8*VLOOKUP($A8,'Non-energy Multiplier'!$A$1:$AQ$44,COLUMN('Non-energy Multiplier'!AN$1),0)</f>
        <v>0</v>
      </c>
      <c r="AO8" s="136">
        <f>$C8*VLOOKUP($A8,'Non-energy Multiplier'!$A$1:$AQ$44,COLUMN('Non-energy Multiplier'!AO$1),0)</f>
        <v>0</v>
      </c>
      <c r="AP8" s="136">
        <f>$C8*VLOOKUP($A8,'Non-energy Multiplier'!$A$1:$AQ$44,COLUMN('Non-energy Multiplier'!AP$1),0)</f>
        <v>0</v>
      </c>
      <c r="AQ8" s="136">
        <f>$C8*VLOOKUP($A8,'Non-energy Multiplier'!$A$1:$AQ$44,COLUMN('Non-energy Multiplier'!AQ$1),0)</f>
        <v>0</v>
      </c>
    </row>
    <row r="9" spans="1:43" x14ac:dyDescent="0.2">
      <c r="A9" s="12" t="s">
        <v>7</v>
      </c>
      <c r="B9" s="136">
        <f>SUM('Non-energy Use 2019'!C10:AF10)</f>
        <v>0</v>
      </c>
      <c r="C9" s="136">
        <f>SUM('Non-energy Use 2020'!C10:AF10)</f>
        <v>0</v>
      </c>
      <c r="D9" s="136">
        <f>$C9*VLOOKUP($A9,'Non-energy Multiplier'!$A$1:$AQ$44,COLUMN('Non-energy Multiplier'!D$1),0)</f>
        <v>0</v>
      </c>
      <c r="E9" s="136">
        <f>$C9*VLOOKUP($A9,'Non-energy Multiplier'!$A$1:$AQ$44,COLUMN('Non-energy Multiplier'!E$1),0)</f>
        <v>0</v>
      </c>
      <c r="F9" s="136">
        <f>$C9*VLOOKUP($A9,'Non-energy Multiplier'!$A$1:$AQ$44,COLUMN('Non-energy Multiplier'!F$1),0)</f>
        <v>0</v>
      </c>
      <c r="G9" s="136">
        <f>$C9*VLOOKUP($A9,'Non-energy Multiplier'!$A$1:$AQ$44,COLUMN('Non-energy Multiplier'!G$1),0)</f>
        <v>0</v>
      </c>
      <c r="H9" s="136">
        <f>$C9*VLOOKUP($A9,'Non-energy Multiplier'!$A$1:$AQ$44,COLUMN('Non-energy Multiplier'!H$1),0)</f>
        <v>0</v>
      </c>
      <c r="I9" s="136">
        <f>$C9*VLOOKUP($A9,'Non-energy Multiplier'!$A$1:$AQ$44,COLUMN('Non-energy Multiplier'!I$1),0)</f>
        <v>0</v>
      </c>
      <c r="J9" s="136">
        <f>$C9*VLOOKUP($A9,'Non-energy Multiplier'!$A$1:$AQ$44,COLUMN('Non-energy Multiplier'!J$1),0)</f>
        <v>0</v>
      </c>
      <c r="K9" s="136">
        <f>$C9*VLOOKUP($A9,'Non-energy Multiplier'!$A$1:$AQ$44,COLUMN('Non-energy Multiplier'!K$1),0)</f>
        <v>0</v>
      </c>
      <c r="L9" s="136">
        <f>$C9*VLOOKUP($A9,'Non-energy Multiplier'!$A$1:$AQ$44,COLUMN('Non-energy Multiplier'!L$1),0)</f>
        <v>0</v>
      </c>
      <c r="M9" s="136">
        <f>$C9*VLOOKUP($A9,'Non-energy Multiplier'!$A$1:$AQ$44,COLUMN('Non-energy Multiplier'!M$1),0)</f>
        <v>0</v>
      </c>
      <c r="N9" s="136">
        <f>$C9*VLOOKUP($A9,'Non-energy Multiplier'!$A$1:$AQ$44,COLUMN('Non-energy Multiplier'!N$1),0)</f>
        <v>0</v>
      </c>
      <c r="O9" s="136">
        <f>$C9*VLOOKUP($A9,'Non-energy Multiplier'!$A$1:$AQ$44,COLUMN('Non-energy Multiplier'!O$1),0)</f>
        <v>0</v>
      </c>
      <c r="P9" s="136">
        <f>$C9*VLOOKUP($A9,'Non-energy Multiplier'!$A$1:$AQ$44,COLUMN('Non-energy Multiplier'!P$1),0)</f>
        <v>0</v>
      </c>
      <c r="Q9" s="136">
        <f>$C9*VLOOKUP($A9,'Non-energy Multiplier'!$A$1:$AQ$44,COLUMN('Non-energy Multiplier'!Q$1),0)</f>
        <v>0</v>
      </c>
      <c r="R9" s="136">
        <f>$C9*VLOOKUP($A9,'Non-energy Multiplier'!$A$1:$AQ$44,COLUMN('Non-energy Multiplier'!R$1),0)</f>
        <v>0</v>
      </c>
      <c r="S9" s="136">
        <f>$C9*VLOOKUP($A9,'Non-energy Multiplier'!$A$1:$AQ$44,COLUMN('Non-energy Multiplier'!S$1),0)</f>
        <v>0</v>
      </c>
      <c r="T9" s="136">
        <f>$C9*VLOOKUP($A9,'Non-energy Multiplier'!$A$1:$AQ$44,COLUMN('Non-energy Multiplier'!T$1),0)</f>
        <v>0</v>
      </c>
      <c r="U9" s="136">
        <f>$C9*VLOOKUP($A9,'Non-energy Multiplier'!$A$1:$AQ$44,COLUMN('Non-energy Multiplier'!U$1),0)</f>
        <v>0</v>
      </c>
      <c r="V9" s="136">
        <f>$C9*VLOOKUP($A9,'Non-energy Multiplier'!$A$1:$AQ$44,COLUMN('Non-energy Multiplier'!V$1),0)</f>
        <v>0</v>
      </c>
      <c r="W9" s="136">
        <f>$C9*VLOOKUP($A9,'Non-energy Multiplier'!$A$1:$AQ$44,COLUMN('Non-energy Multiplier'!W$1),0)</f>
        <v>0</v>
      </c>
      <c r="X9" s="136">
        <f>$C9*VLOOKUP($A9,'Non-energy Multiplier'!$A$1:$AQ$44,COLUMN('Non-energy Multiplier'!X$1),0)</f>
        <v>0</v>
      </c>
      <c r="Y9" s="136">
        <f>$C9*VLOOKUP($A9,'Non-energy Multiplier'!$A$1:$AQ$44,COLUMN('Non-energy Multiplier'!Y$1),0)</f>
        <v>0</v>
      </c>
      <c r="Z9" s="136">
        <f>$C9*VLOOKUP($A9,'Non-energy Multiplier'!$A$1:$AQ$44,COLUMN('Non-energy Multiplier'!Z$1),0)</f>
        <v>0</v>
      </c>
      <c r="AA9" s="136">
        <f>$C9*VLOOKUP($A9,'Non-energy Multiplier'!$A$1:$AQ$44,COLUMN('Non-energy Multiplier'!AA$1),0)</f>
        <v>0</v>
      </c>
      <c r="AB9" s="136">
        <f>$C9*VLOOKUP($A9,'Non-energy Multiplier'!$A$1:$AQ$44,COLUMN('Non-energy Multiplier'!AB$1),0)</f>
        <v>0</v>
      </c>
      <c r="AC9" s="136">
        <f>$C9*VLOOKUP($A9,'Non-energy Multiplier'!$A$1:$AQ$44,COLUMN('Non-energy Multiplier'!AC$1),0)</f>
        <v>0</v>
      </c>
      <c r="AD9" s="136">
        <f>$C9*VLOOKUP($A9,'Non-energy Multiplier'!$A$1:$AQ$44,COLUMN('Non-energy Multiplier'!AD$1),0)</f>
        <v>0</v>
      </c>
      <c r="AE9" s="136">
        <f>$C9*VLOOKUP($A9,'Non-energy Multiplier'!$A$1:$AQ$44,COLUMN('Non-energy Multiplier'!AE$1),0)</f>
        <v>0</v>
      </c>
      <c r="AF9" s="136">
        <f>$C9*VLOOKUP($A9,'Non-energy Multiplier'!$A$1:$AQ$44,COLUMN('Non-energy Multiplier'!AF$1),0)</f>
        <v>0</v>
      </c>
      <c r="AG9" s="136">
        <f>$C9*VLOOKUP($A9,'Non-energy Multiplier'!$A$1:$AQ$44,COLUMN('Non-energy Multiplier'!AG$1),0)</f>
        <v>0</v>
      </c>
      <c r="AH9" s="136">
        <f>$C9*VLOOKUP($A9,'Non-energy Multiplier'!$A$1:$AQ$44,COLUMN('Non-energy Multiplier'!AH$1),0)</f>
        <v>0</v>
      </c>
      <c r="AI9" s="136">
        <f>$C9*VLOOKUP($A9,'Non-energy Multiplier'!$A$1:$AQ$44,COLUMN('Non-energy Multiplier'!AI$1),0)</f>
        <v>0</v>
      </c>
      <c r="AJ9" s="136">
        <f>$C9*VLOOKUP($A9,'Non-energy Multiplier'!$A$1:$AQ$44,COLUMN('Non-energy Multiplier'!AJ$1),0)</f>
        <v>0</v>
      </c>
      <c r="AK9" s="136">
        <f>$C9*VLOOKUP($A9,'Non-energy Multiplier'!$A$1:$AQ$44,COLUMN('Non-energy Multiplier'!AK$1),0)</f>
        <v>0</v>
      </c>
      <c r="AL9" s="136">
        <f>$C9*VLOOKUP($A9,'Non-energy Multiplier'!$A$1:$AQ$44,COLUMN('Non-energy Multiplier'!AL$1),0)</f>
        <v>0</v>
      </c>
      <c r="AM9" s="136">
        <f>$C9*VLOOKUP($A9,'Non-energy Multiplier'!$A$1:$AQ$44,COLUMN('Non-energy Multiplier'!AM$1),0)</f>
        <v>0</v>
      </c>
      <c r="AN9" s="136">
        <f>$C9*VLOOKUP($A9,'Non-energy Multiplier'!$A$1:$AQ$44,COLUMN('Non-energy Multiplier'!AN$1),0)</f>
        <v>0</v>
      </c>
      <c r="AO9" s="136">
        <f>$C9*VLOOKUP($A9,'Non-energy Multiplier'!$A$1:$AQ$44,COLUMN('Non-energy Multiplier'!AO$1),0)</f>
        <v>0</v>
      </c>
      <c r="AP9" s="136">
        <f>$C9*VLOOKUP($A9,'Non-energy Multiplier'!$A$1:$AQ$44,COLUMN('Non-energy Multiplier'!AP$1),0)</f>
        <v>0</v>
      </c>
      <c r="AQ9" s="136">
        <f>$C9*VLOOKUP($A9,'Non-energy Multiplier'!$A$1:$AQ$44,COLUMN('Non-energy Multiplier'!AQ$1),0)</f>
        <v>0</v>
      </c>
    </row>
    <row r="10" spans="1:43" x14ac:dyDescent="0.2">
      <c r="A10" s="12" t="s">
        <v>8</v>
      </c>
      <c r="B10" s="136">
        <f>SUM('Non-energy Use 2019'!C11:AF11)</f>
        <v>0</v>
      </c>
      <c r="C10" s="136">
        <f>SUM('Non-energy Use 2020'!C11:AF11)</f>
        <v>0</v>
      </c>
      <c r="D10" s="136">
        <f>$C10*VLOOKUP($A10,'Non-energy Multiplier'!$A$1:$AQ$44,COLUMN('Non-energy Multiplier'!D$1),0)</f>
        <v>0</v>
      </c>
      <c r="E10" s="136">
        <f>$C10*VLOOKUP($A10,'Non-energy Multiplier'!$A$1:$AQ$44,COLUMN('Non-energy Multiplier'!E$1),0)</f>
        <v>0</v>
      </c>
      <c r="F10" s="136">
        <f>$C10*VLOOKUP($A10,'Non-energy Multiplier'!$A$1:$AQ$44,COLUMN('Non-energy Multiplier'!F$1),0)</f>
        <v>0</v>
      </c>
      <c r="G10" s="136">
        <f>$C10*VLOOKUP($A10,'Non-energy Multiplier'!$A$1:$AQ$44,COLUMN('Non-energy Multiplier'!G$1),0)</f>
        <v>0</v>
      </c>
      <c r="H10" s="136">
        <f>$C10*VLOOKUP($A10,'Non-energy Multiplier'!$A$1:$AQ$44,COLUMN('Non-energy Multiplier'!H$1),0)</f>
        <v>0</v>
      </c>
      <c r="I10" s="136">
        <f>$C10*VLOOKUP($A10,'Non-energy Multiplier'!$A$1:$AQ$44,COLUMN('Non-energy Multiplier'!I$1),0)</f>
        <v>0</v>
      </c>
      <c r="J10" s="136">
        <f>$C10*VLOOKUP($A10,'Non-energy Multiplier'!$A$1:$AQ$44,COLUMN('Non-energy Multiplier'!J$1),0)</f>
        <v>0</v>
      </c>
      <c r="K10" s="136">
        <f>$C10*VLOOKUP($A10,'Non-energy Multiplier'!$A$1:$AQ$44,COLUMN('Non-energy Multiplier'!K$1),0)</f>
        <v>0</v>
      </c>
      <c r="L10" s="136">
        <f>$C10*VLOOKUP($A10,'Non-energy Multiplier'!$A$1:$AQ$44,COLUMN('Non-energy Multiplier'!L$1),0)</f>
        <v>0</v>
      </c>
      <c r="M10" s="136">
        <f>$C10*VLOOKUP($A10,'Non-energy Multiplier'!$A$1:$AQ$44,COLUMN('Non-energy Multiplier'!M$1),0)</f>
        <v>0</v>
      </c>
      <c r="N10" s="136">
        <f>$C10*VLOOKUP($A10,'Non-energy Multiplier'!$A$1:$AQ$44,COLUMN('Non-energy Multiplier'!N$1),0)</f>
        <v>0</v>
      </c>
      <c r="O10" s="136">
        <f>$C10*VLOOKUP($A10,'Non-energy Multiplier'!$A$1:$AQ$44,COLUMN('Non-energy Multiplier'!O$1),0)</f>
        <v>0</v>
      </c>
      <c r="P10" s="136">
        <f>$C10*VLOOKUP($A10,'Non-energy Multiplier'!$A$1:$AQ$44,COLUMN('Non-energy Multiplier'!P$1),0)</f>
        <v>0</v>
      </c>
      <c r="Q10" s="136">
        <f>$C10*VLOOKUP($A10,'Non-energy Multiplier'!$A$1:$AQ$44,COLUMN('Non-energy Multiplier'!Q$1),0)</f>
        <v>0</v>
      </c>
      <c r="R10" s="136">
        <f>$C10*VLOOKUP($A10,'Non-energy Multiplier'!$A$1:$AQ$44,COLUMN('Non-energy Multiplier'!R$1),0)</f>
        <v>0</v>
      </c>
      <c r="S10" s="136">
        <f>$C10*VLOOKUP($A10,'Non-energy Multiplier'!$A$1:$AQ$44,COLUMN('Non-energy Multiplier'!S$1),0)</f>
        <v>0</v>
      </c>
      <c r="T10" s="136">
        <f>$C10*VLOOKUP($A10,'Non-energy Multiplier'!$A$1:$AQ$44,COLUMN('Non-energy Multiplier'!T$1),0)</f>
        <v>0</v>
      </c>
      <c r="U10" s="136">
        <f>$C10*VLOOKUP($A10,'Non-energy Multiplier'!$A$1:$AQ$44,COLUMN('Non-energy Multiplier'!U$1),0)</f>
        <v>0</v>
      </c>
      <c r="V10" s="136">
        <f>$C10*VLOOKUP($A10,'Non-energy Multiplier'!$A$1:$AQ$44,COLUMN('Non-energy Multiplier'!V$1),0)</f>
        <v>0</v>
      </c>
      <c r="W10" s="136">
        <f>$C10*VLOOKUP($A10,'Non-energy Multiplier'!$A$1:$AQ$44,COLUMN('Non-energy Multiplier'!W$1),0)</f>
        <v>0</v>
      </c>
      <c r="X10" s="136">
        <f>$C10*VLOOKUP($A10,'Non-energy Multiplier'!$A$1:$AQ$44,COLUMN('Non-energy Multiplier'!X$1),0)</f>
        <v>0</v>
      </c>
      <c r="Y10" s="136">
        <f>$C10*VLOOKUP($A10,'Non-energy Multiplier'!$A$1:$AQ$44,COLUMN('Non-energy Multiplier'!Y$1),0)</f>
        <v>0</v>
      </c>
      <c r="Z10" s="136">
        <f>$C10*VLOOKUP($A10,'Non-energy Multiplier'!$A$1:$AQ$44,COLUMN('Non-energy Multiplier'!Z$1),0)</f>
        <v>0</v>
      </c>
      <c r="AA10" s="136">
        <f>$C10*VLOOKUP($A10,'Non-energy Multiplier'!$A$1:$AQ$44,COLUMN('Non-energy Multiplier'!AA$1),0)</f>
        <v>0</v>
      </c>
      <c r="AB10" s="136">
        <f>$C10*VLOOKUP($A10,'Non-energy Multiplier'!$A$1:$AQ$44,COLUMN('Non-energy Multiplier'!AB$1),0)</f>
        <v>0</v>
      </c>
      <c r="AC10" s="136">
        <f>$C10*VLOOKUP($A10,'Non-energy Multiplier'!$A$1:$AQ$44,COLUMN('Non-energy Multiplier'!AC$1),0)</f>
        <v>0</v>
      </c>
      <c r="AD10" s="136">
        <f>$C10*VLOOKUP($A10,'Non-energy Multiplier'!$A$1:$AQ$44,COLUMN('Non-energy Multiplier'!AD$1),0)</f>
        <v>0</v>
      </c>
      <c r="AE10" s="136">
        <f>$C10*VLOOKUP($A10,'Non-energy Multiplier'!$A$1:$AQ$44,COLUMN('Non-energy Multiplier'!AE$1),0)</f>
        <v>0</v>
      </c>
      <c r="AF10" s="136">
        <f>$C10*VLOOKUP($A10,'Non-energy Multiplier'!$A$1:$AQ$44,COLUMN('Non-energy Multiplier'!AF$1),0)</f>
        <v>0</v>
      </c>
      <c r="AG10" s="136">
        <f>$C10*VLOOKUP($A10,'Non-energy Multiplier'!$A$1:$AQ$44,COLUMN('Non-energy Multiplier'!AG$1),0)</f>
        <v>0</v>
      </c>
      <c r="AH10" s="136">
        <f>$C10*VLOOKUP($A10,'Non-energy Multiplier'!$A$1:$AQ$44,COLUMN('Non-energy Multiplier'!AH$1),0)</f>
        <v>0</v>
      </c>
      <c r="AI10" s="136">
        <f>$C10*VLOOKUP($A10,'Non-energy Multiplier'!$A$1:$AQ$44,COLUMN('Non-energy Multiplier'!AI$1),0)</f>
        <v>0</v>
      </c>
      <c r="AJ10" s="136">
        <f>$C10*VLOOKUP($A10,'Non-energy Multiplier'!$A$1:$AQ$44,COLUMN('Non-energy Multiplier'!AJ$1),0)</f>
        <v>0</v>
      </c>
      <c r="AK10" s="136">
        <f>$C10*VLOOKUP($A10,'Non-energy Multiplier'!$A$1:$AQ$44,COLUMN('Non-energy Multiplier'!AK$1),0)</f>
        <v>0</v>
      </c>
      <c r="AL10" s="136">
        <f>$C10*VLOOKUP($A10,'Non-energy Multiplier'!$A$1:$AQ$44,COLUMN('Non-energy Multiplier'!AL$1),0)</f>
        <v>0</v>
      </c>
      <c r="AM10" s="136">
        <f>$C10*VLOOKUP($A10,'Non-energy Multiplier'!$A$1:$AQ$44,COLUMN('Non-energy Multiplier'!AM$1),0)</f>
        <v>0</v>
      </c>
      <c r="AN10" s="136">
        <f>$C10*VLOOKUP($A10,'Non-energy Multiplier'!$A$1:$AQ$44,COLUMN('Non-energy Multiplier'!AN$1),0)</f>
        <v>0</v>
      </c>
      <c r="AO10" s="136">
        <f>$C10*VLOOKUP($A10,'Non-energy Multiplier'!$A$1:$AQ$44,COLUMN('Non-energy Multiplier'!AO$1),0)</f>
        <v>0</v>
      </c>
      <c r="AP10" s="136">
        <f>$C10*VLOOKUP($A10,'Non-energy Multiplier'!$A$1:$AQ$44,COLUMN('Non-energy Multiplier'!AP$1),0)</f>
        <v>0</v>
      </c>
      <c r="AQ10" s="136">
        <f>$C10*VLOOKUP($A10,'Non-energy Multiplier'!$A$1:$AQ$44,COLUMN('Non-energy Multiplier'!AQ$1),0)</f>
        <v>0</v>
      </c>
    </row>
    <row r="11" spans="1:43" x14ac:dyDescent="0.2">
      <c r="A11" s="12" t="s">
        <v>9</v>
      </c>
      <c r="B11" s="136">
        <f>SUM('Non-energy Use 2019'!C12:AF12)</f>
        <v>0</v>
      </c>
      <c r="C11" s="136">
        <f>SUM('Non-energy Use 2020'!C12:AF12)</f>
        <v>9892160957797.6309</v>
      </c>
      <c r="D11" s="136">
        <f>$C11*VLOOKUP($A11,'Non-energy Multiplier'!$A$1:$AQ$44,COLUMN('Non-energy Multiplier'!D$1),0)</f>
        <v>11092682346770.107</v>
      </c>
      <c r="E11" s="136">
        <f>$C11*VLOOKUP($A11,'Non-energy Multiplier'!$A$1:$AQ$44,COLUMN('Non-energy Multiplier'!E$1),0)</f>
        <v>11347179576604.83</v>
      </c>
      <c r="F11" s="136">
        <f>$C11*VLOOKUP($A11,'Non-energy Multiplier'!$A$1:$AQ$44,COLUMN('Non-energy Multiplier'!F$1),0)</f>
        <v>11420179148574.805</v>
      </c>
      <c r="G11" s="136">
        <f>$C11*VLOOKUP($A11,'Non-energy Multiplier'!$A$1:$AQ$44,COLUMN('Non-energy Multiplier'!G$1),0)</f>
        <v>11610133857702.721</v>
      </c>
      <c r="H11" s="136">
        <f>$C11*VLOOKUP($A11,'Non-energy Multiplier'!$A$1:$AQ$44,COLUMN('Non-energy Multiplier'!H$1),0)</f>
        <v>11873940651626.578</v>
      </c>
      <c r="I11" s="136">
        <f>$C11*VLOOKUP($A11,'Non-energy Multiplier'!$A$1:$AQ$44,COLUMN('Non-energy Multiplier'!I$1),0)</f>
        <v>12172363108157.5</v>
      </c>
      <c r="J11" s="136">
        <f>$C11*VLOOKUP($A11,'Non-energy Multiplier'!$A$1:$AQ$44,COLUMN('Non-energy Multiplier'!J$1),0)</f>
        <v>12487239679638.896</v>
      </c>
      <c r="K11" s="136">
        <f>$C11*VLOOKUP($A11,'Non-energy Multiplier'!$A$1:$AQ$44,COLUMN('Non-energy Multiplier'!K$1),0)</f>
        <v>12804826266767.67</v>
      </c>
      <c r="L11" s="136">
        <f>$C11*VLOOKUP($A11,'Non-energy Multiplier'!$A$1:$AQ$44,COLUMN('Non-energy Multiplier'!L$1),0)</f>
        <v>13109942850401.033</v>
      </c>
      <c r="M11" s="136">
        <f>$C11*VLOOKUP($A11,'Non-energy Multiplier'!$A$1:$AQ$44,COLUMN('Non-energy Multiplier'!M$1),0)</f>
        <v>13386034587370.762</v>
      </c>
      <c r="N11" s="136">
        <f>$C11*VLOOKUP($A11,'Non-energy Multiplier'!$A$1:$AQ$44,COLUMN('Non-energy Multiplier'!N$1),0)</f>
        <v>13618622410279.02</v>
      </c>
      <c r="O11" s="136">
        <f>$C11*VLOOKUP($A11,'Non-energy Multiplier'!$A$1:$AQ$44,COLUMN('Non-energy Multiplier'!O$1),0)</f>
        <v>13805689436283.475</v>
      </c>
      <c r="P11" s="136">
        <f>$C11*VLOOKUP($A11,'Non-energy Multiplier'!$A$1:$AQ$44,COLUMN('Non-energy Multiplier'!P$1),0)</f>
        <v>13948971360637.896</v>
      </c>
      <c r="Q11" s="136">
        <f>$C11*VLOOKUP($A11,'Non-energy Multiplier'!$A$1:$AQ$44,COLUMN('Non-energy Multiplier'!Q$1),0)</f>
        <v>14050795257197.813</v>
      </c>
      <c r="R11" s="136">
        <f>$C11*VLOOKUP($A11,'Non-energy Multiplier'!$A$1:$AQ$44,COLUMN('Non-energy Multiplier'!R$1),0)</f>
        <v>14113988058098.438</v>
      </c>
      <c r="S11" s="136">
        <f>$C11*VLOOKUP($A11,'Non-energy Multiplier'!$A$1:$AQ$44,COLUMN('Non-energy Multiplier'!S$1),0)</f>
        <v>14141607824970.086</v>
      </c>
      <c r="T11" s="136">
        <f>$C11*VLOOKUP($A11,'Non-energy Multiplier'!$A$1:$AQ$44,COLUMN('Non-energy Multiplier'!T$1),0)</f>
        <v>14136326145561.607</v>
      </c>
      <c r="U11" s="136">
        <f>$C11*VLOOKUP($A11,'Non-energy Multiplier'!$A$1:$AQ$44,COLUMN('Non-energy Multiplier'!U$1),0)</f>
        <v>14100878677753.807</v>
      </c>
      <c r="V11" s="136">
        <f>$C11*VLOOKUP($A11,'Non-energy Multiplier'!$A$1:$AQ$44,COLUMN('Non-energy Multiplier'!V$1),0)</f>
        <v>14038179029704.578</v>
      </c>
      <c r="W11" s="136">
        <f>$C11*VLOOKUP($A11,'Non-energy Multiplier'!$A$1:$AQ$44,COLUMN('Non-energy Multiplier'!W$1),0)</f>
        <v>13951261762151.027</v>
      </c>
      <c r="X11" s="136">
        <f>$C11*VLOOKUP($A11,'Non-energy Multiplier'!$A$1:$AQ$44,COLUMN('Non-energy Multiplier'!X$1),0)</f>
        <v>13843230062037.482</v>
      </c>
      <c r="Y11" s="136">
        <f>$C11*VLOOKUP($A11,'Non-energy Multiplier'!$A$1:$AQ$44,COLUMN('Non-energy Multiplier'!Y$1),0)</f>
        <v>13717208919673.627</v>
      </c>
      <c r="Z11" s="136">
        <f>$C11*VLOOKUP($A11,'Non-energy Multiplier'!$A$1:$AQ$44,COLUMN('Non-energy Multiplier'!Z$1),0)</f>
        <v>13576304372294.33</v>
      </c>
      <c r="AA11" s="136">
        <f>$C11*VLOOKUP($A11,'Non-energy Multiplier'!$A$1:$AQ$44,COLUMN('Non-energy Multiplier'!AA$1),0)</f>
        <v>13423569132327.053</v>
      </c>
      <c r="AB11" s="136">
        <f>$C11*VLOOKUP($A11,'Non-energy Multiplier'!$A$1:$AQ$44,COLUMN('Non-energy Multiplier'!AB$1),0)</f>
        <v>13261974705177.436</v>
      </c>
      <c r="AC11" s="136">
        <f>$C11*VLOOKUP($A11,'Non-energy Multiplier'!$A$1:$AQ$44,COLUMN('Non-energy Multiplier'!AC$1),0)</f>
        <v>13094389922771.809</v>
      </c>
      <c r="AD11" s="136">
        <f>$C11*VLOOKUP($A11,'Non-energy Multiplier'!$A$1:$AQ$44,COLUMN('Non-energy Multiplier'!AD$1),0)</f>
        <v>12923565677152.09</v>
      </c>
      <c r="AE11" s="136">
        <f>$C11*VLOOKUP($A11,'Non-energy Multiplier'!$A$1:$AQ$44,COLUMN('Non-energy Multiplier'!AE$1),0)</f>
        <v>12752125533024.434</v>
      </c>
      <c r="AF11" s="136">
        <f>$C11*VLOOKUP($A11,'Non-energy Multiplier'!$A$1:$AQ$44,COLUMN('Non-energy Multiplier'!AF$1),0)</f>
        <v>12582561827861.34</v>
      </c>
      <c r="AG11" s="136">
        <f>$C11*VLOOKUP($A11,'Non-energy Multiplier'!$A$1:$AQ$44,COLUMN('Non-energy Multiplier'!AG$1),0)</f>
        <v>12417236830505.973</v>
      </c>
      <c r="AH11" s="136">
        <f>$C11*VLOOKUP($A11,'Non-energy Multiplier'!$A$1:$AQ$44,COLUMN('Non-energy Multiplier'!AH$1),0)</f>
        <v>12258388521187.715</v>
      </c>
      <c r="AI11" s="136">
        <f>$C11*VLOOKUP($A11,'Non-energy Multiplier'!$A$1:$AQ$44,COLUMN('Non-energy Multiplier'!AI$1),0)</f>
        <v>12108140574131.395</v>
      </c>
      <c r="AJ11" s="136">
        <f>$C11*VLOOKUP($A11,'Non-energy Multiplier'!$A$1:$AQ$44,COLUMN('Non-energy Multiplier'!AJ$1),0)</f>
        <v>11968516165285.297</v>
      </c>
      <c r="AK11" s="136">
        <f>$C11*VLOOKUP($A11,'Non-energy Multiplier'!$A$1:$AQ$44,COLUMN('Non-energy Multiplier'!AK$1),0)</f>
        <v>11841455289161.756</v>
      </c>
      <c r="AL11" s="136">
        <f>$C11*VLOOKUP($A11,'Non-energy Multiplier'!$A$1:$AQ$44,COLUMN('Non-energy Multiplier'!AL$1),0)</f>
        <v>11728835347965.83</v>
      </c>
      <c r="AM11" s="136">
        <f>$C11*VLOOKUP($A11,'Non-energy Multiplier'!$A$1:$AQ$44,COLUMN('Non-energy Multiplier'!AM$1),0)</f>
        <v>11632494871378.166</v>
      </c>
      <c r="AN11" s="136">
        <f>$C11*VLOOKUP($A11,'Non-energy Multiplier'!$A$1:$AQ$44,COLUMN('Non-energy Multiplier'!AN$1),0)</f>
        <v>11554260335712.982</v>
      </c>
      <c r="AO11" s="136">
        <f>$C11*VLOOKUP($A11,'Non-energy Multiplier'!$A$1:$AQ$44,COLUMN('Non-energy Multiplier'!AO$1),0)</f>
        <v>11495976176877.232</v>
      </c>
      <c r="AP11" s="136">
        <f>$C11*VLOOKUP($A11,'Non-energy Multiplier'!$A$1:$AQ$44,COLUMN('Non-energy Multiplier'!AP$1),0)</f>
        <v>11459538233949.736</v>
      </c>
      <c r="AQ11" s="136">
        <f>$C11*VLOOKUP($A11,'Non-energy Multiplier'!$A$1:$AQ$44,COLUMN('Non-energy Multiplier'!AQ$1),0)</f>
        <v>11446931021976.463</v>
      </c>
    </row>
    <row r="12" spans="1:43" x14ac:dyDescent="0.2">
      <c r="A12" s="12" t="s">
        <v>10</v>
      </c>
      <c r="B12" s="240">
        <f>SUM('Non-energy Use 2019'!C13:AF13)</f>
        <v>153540856720.68759</v>
      </c>
      <c r="C12" s="240">
        <f>SUM('Non-energy Use 2020'!C13:AF13)</f>
        <v>0</v>
      </c>
      <c r="D12" s="240">
        <f>$C12*VLOOKUP($A12,'Non-energy Multiplier'!$A$1:$AQ$44,COLUMN('Non-energy Multiplier'!D$1),0)</f>
        <v>0</v>
      </c>
      <c r="E12" s="240">
        <f>$C12*VLOOKUP($A12,'Non-energy Multiplier'!$A$1:$AQ$44,COLUMN('Non-energy Multiplier'!E$1),0)</f>
        <v>0</v>
      </c>
      <c r="F12" s="240">
        <f>$C12*VLOOKUP($A12,'Non-energy Multiplier'!$A$1:$AQ$44,COLUMN('Non-energy Multiplier'!F$1),0)</f>
        <v>0</v>
      </c>
      <c r="G12" s="240">
        <f>$C12*VLOOKUP($A12,'Non-energy Multiplier'!$A$1:$AQ$44,COLUMN('Non-energy Multiplier'!G$1),0)</f>
        <v>0</v>
      </c>
      <c r="H12" s="240">
        <f>$C12*VLOOKUP($A12,'Non-energy Multiplier'!$A$1:$AQ$44,COLUMN('Non-energy Multiplier'!H$1),0)</f>
        <v>0</v>
      </c>
      <c r="I12" s="240">
        <f>$C12*VLOOKUP($A12,'Non-energy Multiplier'!$A$1:$AQ$44,COLUMN('Non-energy Multiplier'!I$1),0)</f>
        <v>0</v>
      </c>
      <c r="J12" s="240">
        <f>$C12*VLOOKUP($A12,'Non-energy Multiplier'!$A$1:$AQ$44,COLUMN('Non-energy Multiplier'!J$1),0)</f>
        <v>0</v>
      </c>
      <c r="K12" s="240">
        <f>$C12*VLOOKUP($A12,'Non-energy Multiplier'!$A$1:$AQ$44,COLUMN('Non-energy Multiplier'!K$1),0)</f>
        <v>0</v>
      </c>
      <c r="L12" s="240">
        <f>$C12*VLOOKUP($A12,'Non-energy Multiplier'!$A$1:$AQ$44,COLUMN('Non-energy Multiplier'!L$1),0)</f>
        <v>0</v>
      </c>
      <c r="M12" s="240">
        <f>$C12*VLOOKUP($A12,'Non-energy Multiplier'!$A$1:$AQ$44,COLUMN('Non-energy Multiplier'!M$1),0)</f>
        <v>0</v>
      </c>
      <c r="N12" s="240">
        <f>$C12*VLOOKUP($A12,'Non-energy Multiplier'!$A$1:$AQ$44,COLUMN('Non-energy Multiplier'!N$1),0)</f>
        <v>0</v>
      </c>
      <c r="O12" s="240">
        <f>$C12*VLOOKUP($A12,'Non-energy Multiplier'!$A$1:$AQ$44,COLUMN('Non-energy Multiplier'!O$1),0)</f>
        <v>0</v>
      </c>
      <c r="P12" s="240">
        <f>$C12*VLOOKUP($A12,'Non-energy Multiplier'!$A$1:$AQ$44,COLUMN('Non-energy Multiplier'!P$1),0)</f>
        <v>0</v>
      </c>
      <c r="Q12" s="240">
        <f>$C12*VLOOKUP($A12,'Non-energy Multiplier'!$A$1:$AQ$44,COLUMN('Non-energy Multiplier'!Q$1),0)</f>
        <v>0</v>
      </c>
      <c r="R12" s="240">
        <f>$C12*VLOOKUP($A12,'Non-energy Multiplier'!$A$1:$AQ$44,COLUMN('Non-energy Multiplier'!R$1),0)</f>
        <v>0</v>
      </c>
      <c r="S12" s="240">
        <f>$C12*VLOOKUP($A12,'Non-energy Multiplier'!$A$1:$AQ$44,COLUMN('Non-energy Multiplier'!S$1),0)</f>
        <v>0</v>
      </c>
      <c r="T12" s="240">
        <f>$C12*VLOOKUP($A12,'Non-energy Multiplier'!$A$1:$AQ$44,COLUMN('Non-energy Multiplier'!T$1),0)</f>
        <v>0</v>
      </c>
      <c r="U12" s="240">
        <f>$C12*VLOOKUP($A12,'Non-energy Multiplier'!$A$1:$AQ$44,COLUMN('Non-energy Multiplier'!U$1),0)</f>
        <v>0</v>
      </c>
      <c r="V12" s="240">
        <f>$C12*VLOOKUP($A12,'Non-energy Multiplier'!$A$1:$AQ$44,COLUMN('Non-energy Multiplier'!V$1),0)</f>
        <v>0</v>
      </c>
      <c r="W12" s="240">
        <f>$C12*VLOOKUP($A12,'Non-energy Multiplier'!$A$1:$AQ$44,COLUMN('Non-energy Multiplier'!W$1),0)</f>
        <v>0</v>
      </c>
      <c r="X12" s="240">
        <f>$C12*VLOOKUP($A12,'Non-energy Multiplier'!$A$1:$AQ$44,COLUMN('Non-energy Multiplier'!X$1),0)</f>
        <v>0</v>
      </c>
      <c r="Y12" s="240">
        <f>$C12*VLOOKUP($A12,'Non-energy Multiplier'!$A$1:$AQ$44,COLUMN('Non-energy Multiplier'!Y$1),0)</f>
        <v>0</v>
      </c>
      <c r="Z12" s="240">
        <f>$C12*VLOOKUP($A12,'Non-energy Multiplier'!$A$1:$AQ$44,COLUMN('Non-energy Multiplier'!Z$1),0)</f>
        <v>0</v>
      </c>
      <c r="AA12" s="240">
        <f>$C12*VLOOKUP($A12,'Non-energy Multiplier'!$A$1:$AQ$44,COLUMN('Non-energy Multiplier'!AA$1),0)</f>
        <v>0</v>
      </c>
      <c r="AB12" s="240">
        <f>$C12*VLOOKUP($A12,'Non-energy Multiplier'!$A$1:$AQ$44,COLUMN('Non-energy Multiplier'!AB$1),0)</f>
        <v>0</v>
      </c>
      <c r="AC12" s="240">
        <f>$C12*VLOOKUP($A12,'Non-energy Multiplier'!$A$1:$AQ$44,COLUMN('Non-energy Multiplier'!AC$1),0)</f>
        <v>0</v>
      </c>
      <c r="AD12" s="240">
        <f>$C12*VLOOKUP($A12,'Non-energy Multiplier'!$A$1:$AQ$44,COLUMN('Non-energy Multiplier'!AD$1),0)</f>
        <v>0</v>
      </c>
      <c r="AE12" s="240">
        <f>$C12*VLOOKUP($A12,'Non-energy Multiplier'!$A$1:$AQ$44,COLUMN('Non-energy Multiplier'!AE$1),0)</f>
        <v>0</v>
      </c>
      <c r="AF12" s="240">
        <f>$C12*VLOOKUP($A12,'Non-energy Multiplier'!$A$1:$AQ$44,COLUMN('Non-energy Multiplier'!AF$1),0)</f>
        <v>0</v>
      </c>
      <c r="AG12" s="240">
        <f>$C12*VLOOKUP($A12,'Non-energy Multiplier'!$A$1:$AQ$44,COLUMN('Non-energy Multiplier'!AG$1),0)</f>
        <v>0</v>
      </c>
      <c r="AH12" s="240">
        <f>$C12*VLOOKUP($A12,'Non-energy Multiplier'!$A$1:$AQ$44,COLUMN('Non-energy Multiplier'!AH$1),0)</f>
        <v>0</v>
      </c>
      <c r="AI12" s="240">
        <f>$C12*VLOOKUP($A12,'Non-energy Multiplier'!$A$1:$AQ$44,COLUMN('Non-energy Multiplier'!AI$1),0)</f>
        <v>0</v>
      </c>
      <c r="AJ12" s="240">
        <f>$C12*VLOOKUP($A12,'Non-energy Multiplier'!$A$1:$AQ$44,COLUMN('Non-energy Multiplier'!AJ$1),0)</f>
        <v>0</v>
      </c>
      <c r="AK12" s="240">
        <f>$C12*VLOOKUP($A12,'Non-energy Multiplier'!$A$1:$AQ$44,COLUMN('Non-energy Multiplier'!AK$1),0)</f>
        <v>0</v>
      </c>
      <c r="AL12" s="240">
        <f>$C12*VLOOKUP($A12,'Non-energy Multiplier'!$A$1:$AQ$44,COLUMN('Non-energy Multiplier'!AL$1),0)</f>
        <v>0</v>
      </c>
      <c r="AM12" s="240">
        <f>$C12*VLOOKUP($A12,'Non-energy Multiplier'!$A$1:$AQ$44,COLUMN('Non-energy Multiplier'!AM$1),0)</f>
        <v>0</v>
      </c>
      <c r="AN12" s="240">
        <f>$C12*VLOOKUP($A12,'Non-energy Multiplier'!$A$1:$AQ$44,COLUMN('Non-energy Multiplier'!AN$1),0)</f>
        <v>0</v>
      </c>
      <c r="AO12" s="240">
        <f>$C12*VLOOKUP($A12,'Non-energy Multiplier'!$A$1:$AQ$44,COLUMN('Non-energy Multiplier'!AO$1),0)</f>
        <v>0</v>
      </c>
      <c r="AP12" s="240">
        <f>$C12*VLOOKUP($A12,'Non-energy Multiplier'!$A$1:$AQ$44,COLUMN('Non-energy Multiplier'!AP$1),0)</f>
        <v>0</v>
      </c>
      <c r="AQ12" s="240">
        <f>$C12*VLOOKUP($A12,'Non-energy Multiplier'!$A$1:$AQ$44,COLUMN('Non-energy Multiplier'!AQ$1),0)</f>
        <v>0</v>
      </c>
    </row>
    <row r="13" spans="1:43" x14ac:dyDescent="0.2">
      <c r="A13" s="12" t="s">
        <v>11</v>
      </c>
      <c r="B13" s="136">
        <f>SUM('Non-energy Use 2019'!C14:AF14)</f>
        <v>0</v>
      </c>
      <c r="C13" s="136">
        <f>SUM('Non-energy Use 2020'!C14:AF14)</f>
        <v>0</v>
      </c>
      <c r="D13" s="136">
        <f>$C13*VLOOKUP($A13,'Non-energy Multiplier'!$A$1:$AQ$44,COLUMN('Non-energy Multiplier'!D$1),0)</f>
        <v>0</v>
      </c>
      <c r="E13" s="136">
        <f>$C13*VLOOKUP($A13,'Non-energy Multiplier'!$A$1:$AQ$44,COLUMN('Non-energy Multiplier'!E$1),0)</f>
        <v>0</v>
      </c>
      <c r="F13" s="136">
        <f>$C13*VLOOKUP($A13,'Non-energy Multiplier'!$A$1:$AQ$44,COLUMN('Non-energy Multiplier'!F$1),0)</f>
        <v>0</v>
      </c>
      <c r="G13" s="136">
        <f>$C13*VLOOKUP($A13,'Non-energy Multiplier'!$A$1:$AQ$44,COLUMN('Non-energy Multiplier'!G$1),0)</f>
        <v>0</v>
      </c>
      <c r="H13" s="136">
        <f>$C13*VLOOKUP($A13,'Non-energy Multiplier'!$A$1:$AQ$44,COLUMN('Non-energy Multiplier'!H$1),0)</f>
        <v>0</v>
      </c>
      <c r="I13" s="136">
        <f>$C13*VLOOKUP($A13,'Non-energy Multiplier'!$A$1:$AQ$44,COLUMN('Non-energy Multiplier'!I$1),0)</f>
        <v>0</v>
      </c>
      <c r="J13" s="136">
        <f>$C13*VLOOKUP($A13,'Non-energy Multiplier'!$A$1:$AQ$44,COLUMN('Non-energy Multiplier'!J$1),0)</f>
        <v>0</v>
      </c>
      <c r="K13" s="136">
        <f>$C13*VLOOKUP($A13,'Non-energy Multiplier'!$A$1:$AQ$44,COLUMN('Non-energy Multiplier'!K$1),0)</f>
        <v>0</v>
      </c>
      <c r="L13" s="136">
        <f>$C13*VLOOKUP($A13,'Non-energy Multiplier'!$A$1:$AQ$44,COLUMN('Non-energy Multiplier'!L$1),0)</f>
        <v>0</v>
      </c>
      <c r="M13" s="136">
        <f>$C13*VLOOKUP($A13,'Non-energy Multiplier'!$A$1:$AQ$44,COLUMN('Non-energy Multiplier'!M$1),0)</f>
        <v>0</v>
      </c>
      <c r="N13" s="136">
        <f>$C13*VLOOKUP($A13,'Non-energy Multiplier'!$A$1:$AQ$44,COLUMN('Non-energy Multiplier'!N$1),0)</f>
        <v>0</v>
      </c>
      <c r="O13" s="136">
        <f>$C13*VLOOKUP($A13,'Non-energy Multiplier'!$A$1:$AQ$44,COLUMN('Non-energy Multiplier'!O$1),0)</f>
        <v>0</v>
      </c>
      <c r="P13" s="136">
        <f>$C13*VLOOKUP($A13,'Non-energy Multiplier'!$A$1:$AQ$44,COLUMN('Non-energy Multiplier'!P$1),0)</f>
        <v>0</v>
      </c>
      <c r="Q13" s="136">
        <f>$C13*VLOOKUP($A13,'Non-energy Multiplier'!$A$1:$AQ$44,COLUMN('Non-energy Multiplier'!Q$1),0)</f>
        <v>0</v>
      </c>
      <c r="R13" s="136">
        <f>$C13*VLOOKUP($A13,'Non-energy Multiplier'!$A$1:$AQ$44,COLUMN('Non-energy Multiplier'!R$1),0)</f>
        <v>0</v>
      </c>
      <c r="S13" s="136">
        <f>$C13*VLOOKUP($A13,'Non-energy Multiplier'!$A$1:$AQ$44,COLUMN('Non-energy Multiplier'!S$1),0)</f>
        <v>0</v>
      </c>
      <c r="T13" s="136">
        <f>$C13*VLOOKUP($A13,'Non-energy Multiplier'!$A$1:$AQ$44,COLUMN('Non-energy Multiplier'!T$1),0)</f>
        <v>0</v>
      </c>
      <c r="U13" s="136">
        <f>$C13*VLOOKUP($A13,'Non-energy Multiplier'!$A$1:$AQ$44,COLUMN('Non-energy Multiplier'!U$1),0)</f>
        <v>0</v>
      </c>
      <c r="V13" s="136">
        <f>$C13*VLOOKUP($A13,'Non-energy Multiplier'!$A$1:$AQ$44,COLUMN('Non-energy Multiplier'!V$1),0)</f>
        <v>0</v>
      </c>
      <c r="W13" s="136">
        <f>$C13*VLOOKUP($A13,'Non-energy Multiplier'!$A$1:$AQ$44,COLUMN('Non-energy Multiplier'!W$1),0)</f>
        <v>0</v>
      </c>
      <c r="X13" s="136">
        <f>$C13*VLOOKUP($A13,'Non-energy Multiplier'!$A$1:$AQ$44,COLUMN('Non-energy Multiplier'!X$1),0)</f>
        <v>0</v>
      </c>
      <c r="Y13" s="136">
        <f>$C13*VLOOKUP($A13,'Non-energy Multiplier'!$A$1:$AQ$44,COLUMN('Non-energy Multiplier'!Y$1),0)</f>
        <v>0</v>
      </c>
      <c r="Z13" s="136">
        <f>$C13*VLOOKUP($A13,'Non-energy Multiplier'!$A$1:$AQ$44,COLUMN('Non-energy Multiplier'!Z$1),0)</f>
        <v>0</v>
      </c>
      <c r="AA13" s="136">
        <f>$C13*VLOOKUP($A13,'Non-energy Multiplier'!$A$1:$AQ$44,COLUMN('Non-energy Multiplier'!AA$1),0)</f>
        <v>0</v>
      </c>
      <c r="AB13" s="136">
        <f>$C13*VLOOKUP($A13,'Non-energy Multiplier'!$A$1:$AQ$44,COLUMN('Non-energy Multiplier'!AB$1),0)</f>
        <v>0</v>
      </c>
      <c r="AC13" s="136">
        <f>$C13*VLOOKUP($A13,'Non-energy Multiplier'!$A$1:$AQ$44,COLUMN('Non-energy Multiplier'!AC$1),0)</f>
        <v>0</v>
      </c>
      <c r="AD13" s="136">
        <f>$C13*VLOOKUP($A13,'Non-energy Multiplier'!$A$1:$AQ$44,COLUMN('Non-energy Multiplier'!AD$1),0)</f>
        <v>0</v>
      </c>
      <c r="AE13" s="136">
        <f>$C13*VLOOKUP($A13,'Non-energy Multiplier'!$A$1:$AQ$44,COLUMN('Non-energy Multiplier'!AE$1),0)</f>
        <v>0</v>
      </c>
      <c r="AF13" s="136">
        <f>$C13*VLOOKUP($A13,'Non-energy Multiplier'!$A$1:$AQ$44,COLUMN('Non-energy Multiplier'!AF$1),0)</f>
        <v>0</v>
      </c>
      <c r="AG13" s="136">
        <f>$C13*VLOOKUP($A13,'Non-energy Multiplier'!$A$1:$AQ$44,COLUMN('Non-energy Multiplier'!AG$1),0)</f>
        <v>0</v>
      </c>
      <c r="AH13" s="136">
        <f>$C13*VLOOKUP($A13,'Non-energy Multiplier'!$A$1:$AQ$44,COLUMN('Non-energy Multiplier'!AH$1),0)</f>
        <v>0</v>
      </c>
      <c r="AI13" s="136">
        <f>$C13*VLOOKUP($A13,'Non-energy Multiplier'!$A$1:$AQ$44,COLUMN('Non-energy Multiplier'!AI$1),0)</f>
        <v>0</v>
      </c>
      <c r="AJ13" s="136">
        <f>$C13*VLOOKUP($A13,'Non-energy Multiplier'!$A$1:$AQ$44,COLUMN('Non-energy Multiplier'!AJ$1),0)</f>
        <v>0</v>
      </c>
      <c r="AK13" s="136">
        <f>$C13*VLOOKUP($A13,'Non-energy Multiplier'!$A$1:$AQ$44,COLUMN('Non-energy Multiplier'!AK$1),0)</f>
        <v>0</v>
      </c>
      <c r="AL13" s="136">
        <f>$C13*VLOOKUP($A13,'Non-energy Multiplier'!$A$1:$AQ$44,COLUMN('Non-energy Multiplier'!AL$1),0)</f>
        <v>0</v>
      </c>
      <c r="AM13" s="136">
        <f>$C13*VLOOKUP($A13,'Non-energy Multiplier'!$A$1:$AQ$44,COLUMN('Non-energy Multiplier'!AM$1),0)</f>
        <v>0</v>
      </c>
      <c r="AN13" s="136">
        <f>$C13*VLOOKUP($A13,'Non-energy Multiplier'!$A$1:$AQ$44,COLUMN('Non-energy Multiplier'!AN$1),0)</f>
        <v>0</v>
      </c>
      <c r="AO13" s="136">
        <f>$C13*VLOOKUP($A13,'Non-energy Multiplier'!$A$1:$AQ$44,COLUMN('Non-energy Multiplier'!AO$1),0)</f>
        <v>0</v>
      </c>
      <c r="AP13" s="136">
        <f>$C13*VLOOKUP($A13,'Non-energy Multiplier'!$A$1:$AQ$44,COLUMN('Non-energy Multiplier'!AP$1),0)</f>
        <v>0</v>
      </c>
      <c r="AQ13" s="136">
        <f>$C13*VLOOKUP($A13,'Non-energy Multiplier'!$A$1:$AQ$44,COLUMN('Non-energy Multiplier'!AQ$1),0)</f>
        <v>0</v>
      </c>
    </row>
    <row r="14" spans="1:43" x14ac:dyDescent="0.2">
      <c r="A14" s="12" t="s">
        <v>12</v>
      </c>
      <c r="B14" s="136">
        <f>SUM('Non-energy Use 2019'!C15:AF15)</f>
        <v>0</v>
      </c>
      <c r="C14" s="136">
        <f>SUM('Non-energy Use 2020'!C15:AF15)</f>
        <v>0</v>
      </c>
      <c r="D14" s="136">
        <f>$C14*VLOOKUP($A14,'Non-energy Multiplier'!$A$1:$AQ$44,COLUMN('Non-energy Multiplier'!D$1),0)</f>
        <v>0</v>
      </c>
      <c r="E14" s="136">
        <f>$C14*VLOOKUP($A14,'Non-energy Multiplier'!$A$1:$AQ$44,COLUMN('Non-energy Multiplier'!E$1),0)</f>
        <v>0</v>
      </c>
      <c r="F14" s="136">
        <f>$C14*VLOOKUP($A14,'Non-energy Multiplier'!$A$1:$AQ$44,COLUMN('Non-energy Multiplier'!F$1),0)</f>
        <v>0</v>
      </c>
      <c r="G14" s="136">
        <f>$C14*VLOOKUP($A14,'Non-energy Multiplier'!$A$1:$AQ$44,COLUMN('Non-energy Multiplier'!G$1),0)</f>
        <v>0</v>
      </c>
      <c r="H14" s="136">
        <f>$C14*VLOOKUP($A14,'Non-energy Multiplier'!$A$1:$AQ$44,COLUMN('Non-energy Multiplier'!H$1),0)</f>
        <v>0</v>
      </c>
      <c r="I14" s="136">
        <f>$C14*VLOOKUP($A14,'Non-energy Multiplier'!$A$1:$AQ$44,COLUMN('Non-energy Multiplier'!I$1),0)</f>
        <v>0</v>
      </c>
      <c r="J14" s="136">
        <f>$C14*VLOOKUP($A14,'Non-energy Multiplier'!$A$1:$AQ$44,COLUMN('Non-energy Multiplier'!J$1),0)</f>
        <v>0</v>
      </c>
      <c r="K14" s="136">
        <f>$C14*VLOOKUP($A14,'Non-energy Multiplier'!$A$1:$AQ$44,COLUMN('Non-energy Multiplier'!K$1),0)</f>
        <v>0</v>
      </c>
      <c r="L14" s="136">
        <f>$C14*VLOOKUP($A14,'Non-energy Multiplier'!$A$1:$AQ$44,COLUMN('Non-energy Multiplier'!L$1),0)</f>
        <v>0</v>
      </c>
      <c r="M14" s="136">
        <f>$C14*VLOOKUP($A14,'Non-energy Multiplier'!$A$1:$AQ$44,COLUMN('Non-energy Multiplier'!M$1),0)</f>
        <v>0</v>
      </c>
      <c r="N14" s="136">
        <f>$C14*VLOOKUP($A14,'Non-energy Multiplier'!$A$1:$AQ$44,COLUMN('Non-energy Multiplier'!N$1),0)</f>
        <v>0</v>
      </c>
      <c r="O14" s="136">
        <f>$C14*VLOOKUP($A14,'Non-energy Multiplier'!$A$1:$AQ$44,COLUMN('Non-energy Multiplier'!O$1),0)</f>
        <v>0</v>
      </c>
      <c r="P14" s="136">
        <f>$C14*VLOOKUP($A14,'Non-energy Multiplier'!$A$1:$AQ$44,COLUMN('Non-energy Multiplier'!P$1),0)</f>
        <v>0</v>
      </c>
      <c r="Q14" s="136">
        <f>$C14*VLOOKUP($A14,'Non-energy Multiplier'!$A$1:$AQ$44,COLUMN('Non-energy Multiplier'!Q$1),0)</f>
        <v>0</v>
      </c>
      <c r="R14" s="136">
        <f>$C14*VLOOKUP($A14,'Non-energy Multiplier'!$A$1:$AQ$44,COLUMN('Non-energy Multiplier'!R$1),0)</f>
        <v>0</v>
      </c>
      <c r="S14" s="136">
        <f>$C14*VLOOKUP($A14,'Non-energy Multiplier'!$A$1:$AQ$44,COLUMN('Non-energy Multiplier'!S$1),0)</f>
        <v>0</v>
      </c>
      <c r="T14" s="136">
        <f>$C14*VLOOKUP($A14,'Non-energy Multiplier'!$A$1:$AQ$44,COLUMN('Non-energy Multiplier'!T$1),0)</f>
        <v>0</v>
      </c>
      <c r="U14" s="136">
        <f>$C14*VLOOKUP($A14,'Non-energy Multiplier'!$A$1:$AQ$44,COLUMN('Non-energy Multiplier'!U$1),0)</f>
        <v>0</v>
      </c>
      <c r="V14" s="136">
        <f>$C14*VLOOKUP($A14,'Non-energy Multiplier'!$A$1:$AQ$44,COLUMN('Non-energy Multiplier'!V$1),0)</f>
        <v>0</v>
      </c>
      <c r="W14" s="136">
        <f>$C14*VLOOKUP($A14,'Non-energy Multiplier'!$A$1:$AQ$44,COLUMN('Non-energy Multiplier'!W$1),0)</f>
        <v>0</v>
      </c>
      <c r="X14" s="136">
        <f>$C14*VLOOKUP($A14,'Non-energy Multiplier'!$A$1:$AQ$44,COLUMN('Non-energy Multiplier'!X$1),0)</f>
        <v>0</v>
      </c>
      <c r="Y14" s="136">
        <f>$C14*VLOOKUP($A14,'Non-energy Multiplier'!$A$1:$AQ$44,COLUMN('Non-energy Multiplier'!Y$1),0)</f>
        <v>0</v>
      </c>
      <c r="Z14" s="136">
        <f>$C14*VLOOKUP($A14,'Non-energy Multiplier'!$A$1:$AQ$44,COLUMN('Non-energy Multiplier'!Z$1),0)</f>
        <v>0</v>
      </c>
      <c r="AA14" s="136">
        <f>$C14*VLOOKUP($A14,'Non-energy Multiplier'!$A$1:$AQ$44,COLUMN('Non-energy Multiplier'!AA$1),0)</f>
        <v>0</v>
      </c>
      <c r="AB14" s="136">
        <f>$C14*VLOOKUP($A14,'Non-energy Multiplier'!$A$1:$AQ$44,COLUMN('Non-energy Multiplier'!AB$1),0)</f>
        <v>0</v>
      </c>
      <c r="AC14" s="136">
        <f>$C14*VLOOKUP($A14,'Non-energy Multiplier'!$A$1:$AQ$44,COLUMN('Non-energy Multiplier'!AC$1),0)</f>
        <v>0</v>
      </c>
      <c r="AD14" s="136">
        <f>$C14*VLOOKUP($A14,'Non-energy Multiplier'!$A$1:$AQ$44,COLUMN('Non-energy Multiplier'!AD$1),0)</f>
        <v>0</v>
      </c>
      <c r="AE14" s="136">
        <f>$C14*VLOOKUP($A14,'Non-energy Multiplier'!$A$1:$AQ$44,COLUMN('Non-energy Multiplier'!AE$1),0)</f>
        <v>0</v>
      </c>
      <c r="AF14" s="136">
        <f>$C14*VLOOKUP($A14,'Non-energy Multiplier'!$A$1:$AQ$44,COLUMN('Non-energy Multiplier'!AF$1),0)</f>
        <v>0</v>
      </c>
      <c r="AG14" s="136">
        <f>$C14*VLOOKUP($A14,'Non-energy Multiplier'!$A$1:$AQ$44,COLUMN('Non-energy Multiplier'!AG$1),0)</f>
        <v>0</v>
      </c>
      <c r="AH14" s="136">
        <f>$C14*VLOOKUP($A14,'Non-energy Multiplier'!$A$1:$AQ$44,COLUMN('Non-energy Multiplier'!AH$1),0)</f>
        <v>0</v>
      </c>
      <c r="AI14" s="136">
        <f>$C14*VLOOKUP($A14,'Non-energy Multiplier'!$A$1:$AQ$44,COLUMN('Non-energy Multiplier'!AI$1),0)</f>
        <v>0</v>
      </c>
      <c r="AJ14" s="136">
        <f>$C14*VLOOKUP($A14,'Non-energy Multiplier'!$A$1:$AQ$44,COLUMN('Non-energy Multiplier'!AJ$1),0)</f>
        <v>0</v>
      </c>
      <c r="AK14" s="136">
        <f>$C14*VLOOKUP($A14,'Non-energy Multiplier'!$A$1:$AQ$44,COLUMN('Non-energy Multiplier'!AK$1),0)</f>
        <v>0</v>
      </c>
      <c r="AL14" s="136">
        <f>$C14*VLOOKUP($A14,'Non-energy Multiplier'!$A$1:$AQ$44,COLUMN('Non-energy Multiplier'!AL$1),0)</f>
        <v>0</v>
      </c>
      <c r="AM14" s="136">
        <f>$C14*VLOOKUP($A14,'Non-energy Multiplier'!$A$1:$AQ$44,COLUMN('Non-energy Multiplier'!AM$1),0)</f>
        <v>0</v>
      </c>
      <c r="AN14" s="136">
        <f>$C14*VLOOKUP($A14,'Non-energy Multiplier'!$A$1:$AQ$44,COLUMN('Non-energy Multiplier'!AN$1),0)</f>
        <v>0</v>
      </c>
      <c r="AO14" s="136">
        <f>$C14*VLOOKUP($A14,'Non-energy Multiplier'!$A$1:$AQ$44,COLUMN('Non-energy Multiplier'!AO$1),0)</f>
        <v>0</v>
      </c>
      <c r="AP14" s="136">
        <f>$C14*VLOOKUP($A14,'Non-energy Multiplier'!$A$1:$AQ$44,COLUMN('Non-energy Multiplier'!AP$1),0)</f>
        <v>0</v>
      </c>
      <c r="AQ14" s="136">
        <f>$C14*VLOOKUP($A14,'Non-energy Multiplier'!$A$1:$AQ$44,COLUMN('Non-energy Multiplier'!AQ$1),0)</f>
        <v>0</v>
      </c>
    </row>
    <row r="15" spans="1:43" x14ac:dyDescent="0.2">
      <c r="A15" s="12" t="s">
        <v>13</v>
      </c>
      <c r="B15" s="136">
        <f>SUM('Non-energy Use 2019'!C16:AF16)</f>
        <v>0</v>
      </c>
      <c r="C15" s="136">
        <f>SUM('Non-energy Use 2020'!C16:AF16)</f>
        <v>0</v>
      </c>
      <c r="D15" s="136">
        <f>$C15*VLOOKUP($A15,'Non-energy Multiplier'!$A$1:$AQ$44,COLUMN('Non-energy Multiplier'!D$1),0)</f>
        <v>0</v>
      </c>
      <c r="E15" s="136">
        <f>$C15*VLOOKUP($A15,'Non-energy Multiplier'!$A$1:$AQ$44,COLUMN('Non-energy Multiplier'!E$1),0)</f>
        <v>0</v>
      </c>
      <c r="F15" s="136">
        <f>$C15*VLOOKUP($A15,'Non-energy Multiplier'!$A$1:$AQ$44,COLUMN('Non-energy Multiplier'!F$1),0)</f>
        <v>0</v>
      </c>
      <c r="G15" s="136">
        <f>$C15*VLOOKUP($A15,'Non-energy Multiplier'!$A$1:$AQ$44,COLUMN('Non-energy Multiplier'!G$1),0)</f>
        <v>0</v>
      </c>
      <c r="H15" s="136">
        <f>$C15*VLOOKUP($A15,'Non-energy Multiplier'!$A$1:$AQ$44,COLUMN('Non-energy Multiplier'!H$1),0)</f>
        <v>0</v>
      </c>
      <c r="I15" s="136">
        <f>$C15*VLOOKUP($A15,'Non-energy Multiplier'!$A$1:$AQ$44,COLUMN('Non-energy Multiplier'!I$1),0)</f>
        <v>0</v>
      </c>
      <c r="J15" s="136">
        <f>$C15*VLOOKUP($A15,'Non-energy Multiplier'!$A$1:$AQ$44,COLUMN('Non-energy Multiplier'!J$1),0)</f>
        <v>0</v>
      </c>
      <c r="K15" s="136">
        <f>$C15*VLOOKUP($A15,'Non-energy Multiplier'!$A$1:$AQ$44,COLUMN('Non-energy Multiplier'!K$1),0)</f>
        <v>0</v>
      </c>
      <c r="L15" s="136">
        <f>$C15*VLOOKUP($A15,'Non-energy Multiplier'!$A$1:$AQ$44,COLUMN('Non-energy Multiplier'!L$1),0)</f>
        <v>0</v>
      </c>
      <c r="M15" s="136">
        <f>$C15*VLOOKUP($A15,'Non-energy Multiplier'!$A$1:$AQ$44,COLUMN('Non-energy Multiplier'!M$1),0)</f>
        <v>0</v>
      </c>
      <c r="N15" s="136">
        <f>$C15*VLOOKUP($A15,'Non-energy Multiplier'!$A$1:$AQ$44,COLUMN('Non-energy Multiplier'!N$1),0)</f>
        <v>0</v>
      </c>
      <c r="O15" s="136">
        <f>$C15*VLOOKUP($A15,'Non-energy Multiplier'!$A$1:$AQ$44,COLUMN('Non-energy Multiplier'!O$1),0)</f>
        <v>0</v>
      </c>
      <c r="P15" s="136">
        <f>$C15*VLOOKUP($A15,'Non-energy Multiplier'!$A$1:$AQ$44,COLUMN('Non-energy Multiplier'!P$1),0)</f>
        <v>0</v>
      </c>
      <c r="Q15" s="136">
        <f>$C15*VLOOKUP($A15,'Non-energy Multiplier'!$A$1:$AQ$44,COLUMN('Non-energy Multiplier'!Q$1),0)</f>
        <v>0</v>
      </c>
      <c r="R15" s="136">
        <f>$C15*VLOOKUP($A15,'Non-energy Multiplier'!$A$1:$AQ$44,COLUMN('Non-energy Multiplier'!R$1),0)</f>
        <v>0</v>
      </c>
      <c r="S15" s="136">
        <f>$C15*VLOOKUP($A15,'Non-energy Multiplier'!$A$1:$AQ$44,COLUMN('Non-energy Multiplier'!S$1),0)</f>
        <v>0</v>
      </c>
      <c r="T15" s="136">
        <f>$C15*VLOOKUP($A15,'Non-energy Multiplier'!$A$1:$AQ$44,COLUMN('Non-energy Multiplier'!T$1),0)</f>
        <v>0</v>
      </c>
      <c r="U15" s="136">
        <f>$C15*VLOOKUP($A15,'Non-energy Multiplier'!$A$1:$AQ$44,COLUMN('Non-energy Multiplier'!U$1),0)</f>
        <v>0</v>
      </c>
      <c r="V15" s="136">
        <f>$C15*VLOOKUP($A15,'Non-energy Multiplier'!$A$1:$AQ$44,COLUMN('Non-energy Multiplier'!V$1),0)</f>
        <v>0</v>
      </c>
      <c r="W15" s="136">
        <f>$C15*VLOOKUP($A15,'Non-energy Multiplier'!$A$1:$AQ$44,COLUMN('Non-energy Multiplier'!W$1),0)</f>
        <v>0</v>
      </c>
      <c r="X15" s="136">
        <f>$C15*VLOOKUP($A15,'Non-energy Multiplier'!$A$1:$AQ$44,COLUMN('Non-energy Multiplier'!X$1),0)</f>
        <v>0</v>
      </c>
      <c r="Y15" s="136">
        <f>$C15*VLOOKUP($A15,'Non-energy Multiplier'!$A$1:$AQ$44,COLUMN('Non-energy Multiplier'!Y$1),0)</f>
        <v>0</v>
      </c>
      <c r="Z15" s="136">
        <f>$C15*VLOOKUP($A15,'Non-energy Multiplier'!$A$1:$AQ$44,COLUMN('Non-energy Multiplier'!Z$1),0)</f>
        <v>0</v>
      </c>
      <c r="AA15" s="136">
        <f>$C15*VLOOKUP($A15,'Non-energy Multiplier'!$A$1:$AQ$44,COLUMN('Non-energy Multiplier'!AA$1),0)</f>
        <v>0</v>
      </c>
      <c r="AB15" s="136">
        <f>$C15*VLOOKUP($A15,'Non-energy Multiplier'!$A$1:$AQ$44,COLUMN('Non-energy Multiplier'!AB$1),0)</f>
        <v>0</v>
      </c>
      <c r="AC15" s="136">
        <f>$C15*VLOOKUP($A15,'Non-energy Multiplier'!$A$1:$AQ$44,COLUMN('Non-energy Multiplier'!AC$1),0)</f>
        <v>0</v>
      </c>
      <c r="AD15" s="136">
        <f>$C15*VLOOKUP($A15,'Non-energy Multiplier'!$A$1:$AQ$44,COLUMN('Non-energy Multiplier'!AD$1),0)</f>
        <v>0</v>
      </c>
      <c r="AE15" s="136">
        <f>$C15*VLOOKUP($A15,'Non-energy Multiplier'!$A$1:$AQ$44,COLUMN('Non-energy Multiplier'!AE$1),0)</f>
        <v>0</v>
      </c>
      <c r="AF15" s="136">
        <f>$C15*VLOOKUP($A15,'Non-energy Multiplier'!$A$1:$AQ$44,COLUMN('Non-energy Multiplier'!AF$1),0)</f>
        <v>0</v>
      </c>
      <c r="AG15" s="136">
        <f>$C15*VLOOKUP($A15,'Non-energy Multiplier'!$A$1:$AQ$44,COLUMN('Non-energy Multiplier'!AG$1),0)</f>
        <v>0</v>
      </c>
      <c r="AH15" s="136">
        <f>$C15*VLOOKUP($A15,'Non-energy Multiplier'!$A$1:$AQ$44,COLUMN('Non-energy Multiplier'!AH$1),0)</f>
        <v>0</v>
      </c>
      <c r="AI15" s="136">
        <f>$C15*VLOOKUP($A15,'Non-energy Multiplier'!$A$1:$AQ$44,COLUMN('Non-energy Multiplier'!AI$1),0)</f>
        <v>0</v>
      </c>
      <c r="AJ15" s="136">
        <f>$C15*VLOOKUP($A15,'Non-energy Multiplier'!$A$1:$AQ$44,COLUMN('Non-energy Multiplier'!AJ$1),0)</f>
        <v>0</v>
      </c>
      <c r="AK15" s="136">
        <f>$C15*VLOOKUP($A15,'Non-energy Multiplier'!$A$1:$AQ$44,COLUMN('Non-energy Multiplier'!AK$1),0)</f>
        <v>0</v>
      </c>
      <c r="AL15" s="136">
        <f>$C15*VLOOKUP($A15,'Non-energy Multiplier'!$A$1:$AQ$44,COLUMN('Non-energy Multiplier'!AL$1),0)</f>
        <v>0</v>
      </c>
      <c r="AM15" s="136">
        <f>$C15*VLOOKUP($A15,'Non-energy Multiplier'!$A$1:$AQ$44,COLUMN('Non-energy Multiplier'!AM$1),0)</f>
        <v>0</v>
      </c>
      <c r="AN15" s="136">
        <f>$C15*VLOOKUP($A15,'Non-energy Multiplier'!$A$1:$AQ$44,COLUMN('Non-energy Multiplier'!AN$1),0)</f>
        <v>0</v>
      </c>
      <c r="AO15" s="136">
        <f>$C15*VLOOKUP($A15,'Non-energy Multiplier'!$A$1:$AQ$44,COLUMN('Non-energy Multiplier'!AO$1),0)</f>
        <v>0</v>
      </c>
      <c r="AP15" s="136">
        <f>$C15*VLOOKUP($A15,'Non-energy Multiplier'!$A$1:$AQ$44,COLUMN('Non-energy Multiplier'!AP$1),0)</f>
        <v>0</v>
      </c>
      <c r="AQ15" s="136">
        <f>$C15*VLOOKUP($A15,'Non-energy Multiplier'!$A$1:$AQ$44,COLUMN('Non-energy Multiplier'!AQ$1),0)</f>
        <v>0</v>
      </c>
    </row>
    <row r="16" spans="1:43" x14ac:dyDescent="0.2">
      <c r="A16" s="12" t="s">
        <v>14</v>
      </c>
      <c r="B16" s="136">
        <f>SUM('Non-energy Use 2019'!C17:AF17)</f>
        <v>0</v>
      </c>
      <c r="C16" s="136">
        <f>SUM('Non-energy Use 2020'!C17:AF17)</f>
        <v>0</v>
      </c>
      <c r="D16" s="136">
        <f>$C16*VLOOKUP($A16,'Non-energy Multiplier'!$A$1:$AQ$44,COLUMN('Non-energy Multiplier'!D$1),0)</f>
        <v>0</v>
      </c>
      <c r="E16" s="136">
        <f>$C16*VLOOKUP($A16,'Non-energy Multiplier'!$A$1:$AQ$44,COLUMN('Non-energy Multiplier'!E$1),0)</f>
        <v>0</v>
      </c>
      <c r="F16" s="136">
        <f>$C16*VLOOKUP($A16,'Non-energy Multiplier'!$A$1:$AQ$44,COLUMN('Non-energy Multiplier'!F$1),0)</f>
        <v>0</v>
      </c>
      <c r="G16" s="136">
        <f>$C16*VLOOKUP($A16,'Non-energy Multiplier'!$A$1:$AQ$44,COLUMN('Non-energy Multiplier'!G$1),0)</f>
        <v>0</v>
      </c>
      <c r="H16" s="136">
        <f>$C16*VLOOKUP($A16,'Non-energy Multiplier'!$A$1:$AQ$44,COLUMN('Non-energy Multiplier'!H$1),0)</f>
        <v>0</v>
      </c>
      <c r="I16" s="136">
        <f>$C16*VLOOKUP($A16,'Non-energy Multiplier'!$A$1:$AQ$44,COLUMN('Non-energy Multiplier'!I$1),0)</f>
        <v>0</v>
      </c>
      <c r="J16" s="136">
        <f>$C16*VLOOKUP($A16,'Non-energy Multiplier'!$A$1:$AQ$44,COLUMN('Non-energy Multiplier'!J$1),0)</f>
        <v>0</v>
      </c>
      <c r="K16" s="136">
        <f>$C16*VLOOKUP($A16,'Non-energy Multiplier'!$A$1:$AQ$44,COLUMN('Non-energy Multiplier'!K$1),0)</f>
        <v>0</v>
      </c>
      <c r="L16" s="136">
        <f>$C16*VLOOKUP($A16,'Non-energy Multiplier'!$A$1:$AQ$44,COLUMN('Non-energy Multiplier'!L$1),0)</f>
        <v>0</v>
      </c>
      <c r="M16" s="136">
        <f>$C16*VLOOKUP($A16,'Non-energy Multiplier'!$A$1:$AQ$44,COLUMN('Non-energy Multiplier'!M$1),0)</f>
        <v>0</v>
      </c>
      <c r="N16" s="136">
        <f>$C16*VLOOKUP($A16,'Non-energy Multiplier'!$A$1:$AQ$44,COLUMN('Non-energy Multiplier'!N$1),0)</f>
        <v>0</v>
      </c>
      <c r="O16" s="136">
        <f>$C16*VLOOKUP($A16,'Non-energy Multiplier'!$A$1:$AQ$44,COLUMN('Non-energy Multiplier'!O$1),0)</f>
        <v>0</v>
      </c>
      <c r="P16" s="136">
        <f>$C16*VLOOKUP($A16,'Non-energy Multiplier'!$A$1:$AQ$44,COLUMN('Non-energy Multiplier'!P$1),0)</f>
        <v>0</v>
      </c>
      <c r="Q16" s="136">
        <f>$C16*VLOOKUP($A16,'Non-energy Multiplier'!$A$1:$AQ$44,COLUMN('Non-energy Multiplier'!Q$1),0)</f>
        <v>0</v>
      </c>
      <c r="R16" s="136">
        <f>$C16*VLOOKUP($A16,'Non-energy Multiplier'!$A$1:$AQ$44,COLUMN('Non-energy Multiplier'!R$1),0)</f>
        <v>0</v>
      </c>
      <c r="S16" s="136">
        <f>$C16*VLOOKUP($A16,'Non-energy Multiplier'!$A$1:$AQ$44,COLUMN('Non-energy Multiplier'!S$1),0)</f>
        <v>0</v>
      </c>
      <c r="T16" s="136">
        <f>$C16*VLOOKUP($A16,'Non-energy Multiplier'!$A$1:$AQ$44,COLUMN('Non-energy Multiplier'!T$1),0)</f>
        <v>0</v>
      </c>
      <c r="U16" s="136">
        <f>$C16*VLOOKUP($A16,'Non-energy Multiplier'!$A$1:$AQ$44,COLUMN('Non-energy Multiplier'!U$1),0)</f>
        <v>0</v>
      </c>
      <c r="V16" s="136">
        <f>$C16*VLOOKUP($A16,'Non-energy Multiplier'!$A$1:$AQ$44,COLUMN('Non-energy Multiplier'!V$1),0)</f>
        <v>0</v>
      </c>
      <c r="W16" s="136">
        <f>$C16*VLOOKUP($A16,'Non-energy Multiplier'!$A$1:$AQ$44,COLUMN('Non-energy Multiplier'!W$1),0)</f>
        <v>0</v>
      </c>
      <c r="X16" s="136">
        <f>$C16*VLOOKUP($A16,'Non-energy Multiplier'!$A$1:$AQ$44,COLUMN('Non-energy Multiplier'!X$1),0)</f>
        <v>0</v>
      </c>
      <c r="Y16" s="136">
        <f>$C16*VLOOKUP($A16,'Non-energy Multiplier'!$A$1:$AQ$44,COLUMN('Non-energy Multiplier'!Y$1),0)</f>
        <v>0</v>
      </c>
      <c r="Z16" s="136">
        <f>$C16*VLOOKUP($A16,'Non-energy Multiplier'!$A$1:$AQ$44,COLUMN('Non-energy Multiplier'!Z$1),0)</f>
        <v>0</v>
      </c>
      <c r="AA16" s="136">
        <f>$C16*VLOOKUP($A16,'Non-energy Multiplier'!$A$1:$AQ$44,COLUMN('Non-energy Multiplier'!AA$1),0)</f>
        <v>0</v>
      </c>
      <c r="AB16" s="136">
        <f>$C16*VLOOKUP($A16,'Non-energy Multiplier'!$A$1:$AQ$44,COLUMN('Non-energy Multiplier'!AB$1),0)</f>
        <v>0</v>
      </c>
      <c r="AC16" s="136">
        <f>$C16*VLOOKUP($A16,'Non-energy Multiplier'!$A$1:$AQ$44,COLUMN('Non-energy Multiplier'!AC$1),0)</f>
        <v>0</v>
      </c>
      <c r="AD16" s="136">
        <f>$C16*VLOOKUP($A16,'Non-energy Multiplier'!$A$1:$AQ$44,COLUMN('Non-energy Multiplier'!AD$1),0)</f>
        <v>0</v>
      </c>
      <c r="AE16" s="136">
        <f>$C16*VLOOKUP($A16,'Non-energy Multiplier'!$A$1:$AQ$44,COLUMN('Non-energy Multiplier'!AE$1),0)</f>
        <v>0</v>
      </c>
      <c r="AF16" s="136">
        <f>$C16*VLOOKUP($A16,'Non-energy Multiplier'!$A$1:$AQ$44,COLUMN('Non-energy Multiplier'!AF$1),0)</f>
        <v>0</v>
      </c>
      <c r="AG16" s="136">
        <f>$C16*VLOOKUP($A16,'Non-energy Multiplier'!$A$1:$AQ$44,COLUMN('Non-energy Multiplier'!AG$1),0)</f>
        <v>0</v>
      </c>
      <c r="AH16" s="136">
        <f>$C16*VLOOKUP($A16,'Non-energy Multiplier'!$A$1:$AQ$44,COLUMN('Non-energy Multiplier'!AH$1),0)</f>
        <v>0</v>
      </c>
      <c r="AI16" s="136">
        <f>$C16*VLOOKUP($A16,'Non-energy Multiplier'!$A$1:$AQ$44,COLUMN('Non-energy Multiplier'!AI$1),0)</f>
        <v>0</v>
      </c>
      <c r="AJ16" s="136">
        <f>$C16*VLOOKUP($A16,'Non-energy Multiplier'!$A$1:$AQ$44,COLUMN('Non-energy Multiplier'!AJ$1),0)</f>
        <v>0</v>
      </c>
      <c r="AK16" s="136">
        <f>$C16*VLOOKUP($A16,'Non-energy Multiplier'!$A$1:$AQ$44,COLUMN('Non-energy Multiplier'!AK$1),0)</f>
        <v>0</v>
      </c>
      <c r="AL16" s="136">
        <f>$C16*VLOOKUP($A16,'Non-energy Multiplier'!$A$1:$AQ$44,COLUMN('Non-energy Multiplier'!AL$1),0)</f>
        <v>0</v>
      </c>
      <c r="AM16" s="136">
        <f>$C16*VLOOKUP($A16,'Non-energy Multiplier'!$A$1:$AQ$44,COLUMN('Non-energy Multiplier'!AM$1),0)</f>
        <v>0</v>
      </c>
      <c r="AN16" s="136">
        <f>$C16*VLOOKUP($A16,'Non-energy Multiplier'!$A$1:$AQ$44,COLUMN('Non-energy Multiplier'!AN$1),0)</f>
        <v>0</v>
      </c>
      <c r="AO16" s="136">
        <f>$C16*VLOOKUP($A16,'Non-energy Multiplier'!$A$1:$AQ$44,COLUMN('Non-energy Multiplier'!AO$1),0)</f>
        <v>0</v>
      </c>
      <c r="AP16" s="136">
        <f>$C16*VLOOKUP($A16,'Non-energy Multiplier'!$A$1:$AQ$44,COLUMN('Non-energy Multiplier'!AP$1),0)</f>
        <v>0</v>
      </c>
      <c r="AQ16" s="136">
        <f>$C16*VLOOKUP($A16,'Non-energy Multiplier'!$A$1:$AQ$44,COLUMN('Non-energy Multiplier'!AQ$1),0)</f>
        <v>0</v>
      </c>
    </row>
    <row r="17" spans="1:43" x14ac:dyDescent="0.2">
      <c r="A17" s="12" t="s">
        <v>15</v>
      </c>
      <c r="B17" s="136">
        <f>SUM('Non-energy Use 2019'!C18:AF18)</f>
        <v>0</v>
      </c>
      <c r="C17" s="136">
        <f>SUM('Non-energy Use 2020'!C18:AF18)</f>
        <v>0</v>
      </c>
      <c r="D17" s="136">
        <f>$C17*VLOOKUP($A17,'Non-energy Multiplier'!$A$1:$AQ$44,COLUMN('Non-energy Multiplier'!D$1),0)</f>
        <v>0</v>
      </c>
      <c r="E17" s="136">
        <f>$C17*VLOOKUP($A17,'Non-energy Multiplier'!$A$1:$AQ$44,COLUMN('Non-energy Multiplier'!E$1),0)</f>
        <v>0</v>
      </c>
      <c r="F17" s="136">
        <f>$C17*VLOOKUP($A17,'Non-energy Multiplier'!$A$1:$AQ$44,COLUMN('Non-energy Multiplier'!F$1),0)</f>
        <v>0</v>
      </c>
      <c r="G17" s="136">
        <f>$C17*VLOOKUP($A17,'Non-energy Multiplier'!$A$1:$AQ$44,COLUMN('Non-energy Multiplier'!G$1),0)</f>
        <v>0</v>
      </c>
      <c r="H17" s="136">
        <f>$C17*VLOOKUP($A17,'Non-energy Multiplier'!$A$1:$AQ$44,COLUMN('Non-energy Multiplier'!H$1),0)</f>
        <v>0</v>
      </c>
      <c r="I17" s="136">
        <f>$C17*VLOOKUP($A17,'Non-energy Multiplier'!$A$1:$AQ$44,COLUMN('Non-energy Multiplier'!I$1),0)</f>
        <v>0</v>
      </c>
      <c r="J17" s="136">
        <f>$C17*VLOOKUP($A17,'Non-energy Multiplier'!$A$1:$AQ$44,COLUMN('Non-energy Multiplier'!J$1),0)</f>
        <v>0</v>
      </c>
      <c r="K17" s="136">
        <f>$C17*VLOOKUP($A17,'Non-energy Multiplier'!$A$1:$AQ$44,COLUMN('Non-energy Multiplier'!K$1),0)</f>
        <v>0</v>
      </c>
      <c r="L17" s="136">
        <f>$C17*VLOOKUP($A17,'Non-energy Multiplier'!$A$1:$AQ$44,COLUMN('Non-energy Multiplier'!L$1),0)</f>
        <v>0</v>
      </c>
      <c r="M17" s="136">
        <f>$C17*VLOOKUP($A17,'Non-energy Multiplier'!$A$1:$AQ$44,COLUMN('Non-energy Multiplier'!M$1),0)</f>
        <v>0</v>
      </c>
      <c r="N17" s="136">
        <f>$C17*VLOOKUP($A17,'Non-energy Multiplier'!$A$1:$AQ$44,COLUMN('Non-energy Multiplier'!N$1),0)</f>
        <v>0</v>
      </c>
      <c r="O17" s="136">
        <f>$C17*VLOOKUP($A17,'Non-energy Multiplier'!$A$1:$AQ$44,COLUMN('Non-energy Multiplier'!O$1),0)</f>
        <v>0</v>
      </c>
      <c r="P17" s="136">
        <f>$C17*VLOOKUP($A17,'Non-energy Multiplier'!$A$1:$AQ$44,COLUMN('Non-energy Multiplier'!P$1),0)</f>
        <v>0</v>
      </c>
      <c r="Q17" s="136">
        <f>$C17*VLOOKUP($A17,'Non-energy Multiplier'!$A$1:$AQ$44,COLUMN('Non-energy Multiplier'!Q$1),0)</f>
        <v>0</v>
      </c>
      <c r="R17" s="136">
        <f>$C17*VLOOKUP($A17,'Non-energy Multiplier'!$A$1:$AQ$44,COLUMN('Non-energy Multiplier'!R$1),0)</f>
        <v>0</v>
      </c>
      <c r="S17" s="136">
        <f>$C17*VLOOKUP($A17,'Non-energy Multiplier'!$A$1:$AQ$44,COLUMN('Non-energy Multiplier'!S$1),0)</f>
        <v>0</v>
      </c>
      <c r="T17" s="136">
        <f>$C17*VLOOKUP($A17,'Non-energy Multiplier'!$A$1:$AQ$44,COLUMN('Non-energy Multiplier'!T$1),0)</f>
        <v>0</v>
      </c>
      <c r="U17" s="136">
        <f>$C17*VLOOKUP($A17,'Non-energy Multiplier'!$A$1:$AQ$44,COLUMN('Non-energy Multiplier'!U$1),0)</f>
        <v>0</v>
      </c>
      <c r="V17" s="136">
        <f>$C17*VLOOKUP($A17,'Non-energy Multiplier'!$A$1:$AQ$44,COLUMN('Non-energy Multiplier'!V$1),0)</f>
        <v>0</v>
      </c>
      <c r="W17" s="136">
        <f>$C17*VLOOKUP($A17,'Non-energy Multiplier'!$A$1:$AQ$44,COLUMN('Non-energy Multiplier'!W$1),0)</f>
        <v>0</v>
      </c>
      <c r="X17" s="136">
        <f>$C17*VLOOKUP($A17,'Non-energy Multiplier'!$A$1:$AQ$44,COLUMN('Non-energy Multiplier'!X$1),0)</f>
        <v>0</v>
      </c>
      <c r="Y17" s="136">
        <f>$C17*VLOOKUP($A17,'Non-energy Multiplier'!$A$1:$AQ$44,COLUMN('Non-energy Multiplier'!Y$1),0)</f>
        <v>0</v>
      </c>
      <c r="Z17" s="136">
        <f>$C17*VLOOKUP($A17,'Non-energy Multiplier'!$A$1:$AQ$44,COLUMN('Non-energy Multiplier'!Z$1),0)</f>
        <v>0</v>
      </c>
      <c r="AA17" s="136">
        <f>$C17*VLOOKUP($A17,'Non-energy Multiplier'!$A$1:$AQ$44,COLUMN('Non-energy Multiplier'!AA$1),0)</f>
        <v>0</v>
      </c>
      <c r="AB17" s="136">
        <f>$C17*VLOOKUP($A17,'Non-energy Multiplier'!$A$1:$AQ$44,COLUMN('Non-energy Multiplier'!AB$1),0)</f>
        <v>0</v>
      </c>
      <c r="AC17" s="136">
        <f>$C17*VLOOKUP($A17,'Non-energy Multiplier'!$A$1:$AQ$44,COLUMN('Non-energy Multiplier'!AC$1),0)</f>
        <v>0</v>
      </c>
      <c r="AD17" s="136">
        <f>$C17*VLOOKUP($A17,'Non-energy Multiplier'!$A$1:$AQ$44,COLUMN('Non-energy Multiplier'!AD$1),0)</f>
        <v>0</v>
      </c>
      <c r="AE17" s="136">
        <f>$C17*VLOOKUP($A17,'Non-energy Multiplier'!$A$1:$AQ$44,COLUMN('Non-energy Multiplier'!AE$1),0)</f>
        <v>0</v>
      </c>
      <c r="AF17" s="136">
        <f>$C17*VLOOKUP($A17,'Non-energy Multiplier'!$A$1:$AQ$44,COLUMN('Non-energy Multiplier'!AF$1),0)</f>
        <v>0</v>
      </c>
      <c r="AG17" s="136">
        <f>$C17*VLOOKUP($A17,'Non-energy Multiplier'!$A$1:$AQ$44,COLUMN('Non-energy Multiplier'!AG$1),0)</f>
        <v>0</v>
      </c>
      <c r="AH17" s="136">
        <f>$C17*VLOOKUP($A17,'Non-energy Multiplier'!$A$1:$AQ$44,COLUMN('Non-energy Multiplier'!AH$1),0)</f>
        <v>0</v>
      </c>
      <c r="AI17" s="136">
        <f>$C17*VLOOKUP($A17,'Non-energy Multiplier'!$A$1:$AQ$44,COLUMN('Non-energy Multiplier'!AI$1),0)</f>
        <v>0</v>
      </c>
      <c r="AJ17" s="136">
        <f>$C17*VLOOKUP($A17,'Non-energy Multiplier'!$A$1:$AQ$44,COLUMN('Non-energy Multiplier'!AJ$1),0)</f>
        <v>0</v>
      </c>
      <c r="AK17" s="136">
        <f>$C17*VLOOKUP($A17,'Non-energy Multiplier'!$A$1:$AQ$44,COLUMN('Non-energy Multiplier'!AK$1),0)</f>
        <v>0</v>
      </c>
      <c r="AL17" s="136">
        <f>$C17*VLOOKUP($A17,'Non-energy Multiplier'!$A$1:$AQ$44,COLUMN('Non-energy Multiplier'!AL$1),0)</f>
        <v>0</v>
      </c>
      <c r="AM17" s="136">
        <f>$C17*VLOOKUP($A17,'Non-energy Multiplier'!$A$1:$AQ$44,COLUMN('Non-energy Multiplier'!AM$1),0)</f>
        <v>0</v>
      </c>
      <c r="AN17" s="136">
        <f>$C17*VLOOKUP($A17,'Non-energy Multiplier'!$A$1:$AQ$44,COLUMN('Non-energy Multiplier'!AN$1),0)</f>
        <v>0</v>
      </c>
      <c r="AO17" s="136">
        <f>$C17*VLOOKUP($A17,'Non-energy Multiplier'!$A$1:$AQ$44,COLUMN('Non-energy Multiplier'!AO$1),0)</f>
        <v>0</v>
      </c>
      <c r="AP17" s="136">
        <f>$C17*VLOOKUP($A17,'Non-energy Multiplier'!$A$1:$AQ$44,COLUMN('Non-energy Multiplier'!AP$1),0)</f>
        <v>0</v>
      </c>
      <c r="AQ17" s="136">
        <f>$C17*VLOOKUP($A17,'Non-energy Multiplier'!$A$1:$AQ$44,COLUMN('Non-energy Multiplier'!AQ$1),0)</f>
        <v>0</v>
      </c>
    </row>
    <row r="18" spans="1:43" x14ac:dyDescent="0.2">
      <c r="A18" s="12" t="s">
        <v>16</v>
      </c>
      <c r="B18" s="240">
        <f>SUM('Non-energy Use 2019'!C19:AF19)</f>
        <v>640377719493.59949</v>
      </c>
      <c r="C18" s="240">
        <f>SUM('Non-energy Use 2020'!C19:AF19)</f>
        <v>636509643222.44385</v>
      </c>
      <c r="D18" s="240">
        <f>$C18*VLOOKUP($A18,'Non-energy Multiplier'!$A$1:$AQ$44,COLUMN('Non-energy Multiplier'!D$1),0)</f>
        <v>731650645502.01221</v>
      </c>
      <c r="E18" s="240">
        <f>$C18*VLOOKUP($A18,'Non-energy Multiplier'!$A$1:$AQ$44,COLUMN('Non-energy Multiplier'!E$1),0)</f>
        <v>739517952908.8407</v>
      </c>
      <c r="F18" s="240">
        <f>$C18*VLOOKUP($A18,'Non-energy Multiplier'!$A$1:$AQ$44,COLUMN('Non-energy Multiplier'!F$1),0)</f>
        <v>743257439724.3916</v>
      </c>
      <c r="G18" s="240">
        <f>$C18*VLOOKUP($A18,'Non-energy Multiplier'!$A$1:$AQ$44,COLUMN('Non-energy Multiplier'!G$1),0)</f>
        <v>753182287898.55566</v>
      </c>
      <c r="H18" s="240">
        <f>$C18*VLOOKUP($A18,'Non-energy Multiplier'!$A$1:$AQ$44,COLUMN('Non-energy Multiplier'!H$1),0)</f>
        <v>767388040653.70007</v>
      </c>
      <c r="I18" s="240">
        <f>$C18*VLOOKUP($A18,'Non-energy Multiplier'!$A$1:$AQ$44,COLUMN('Non-energy Multiplier'!I$1),0)</f>
        <v>784108240851.63074</v>
      </c>
      <c r="J18" s="240">
        <f>$C18*VLOOKUP($A18,'Non-energy Multiplier'!$A$1:$AQ$44,COLUMN('Non-energy Multiplier'!J$1),0)</f>
        <v>802246252189.95166</v>
      </c>
      <c r="K18" s="240">
        <f>$C18*VLOOKUP($A18,'Non-energy Multiplier'!$A$1:$AQ$44,COLUMN('Non-energy Multiplier'!K$1),0)</f>
        <v>820810399297.72705</v>
      </c>
      <c r="L18" s="240">
        <f>$C18*VLOOKUP($A18,'Non-energy Multiplier'!$A$1:$AQ$44,COLUMN('Non-energy Multiplier'!L$1),0)</f>
        <v>838714720266.81494</v>
      </c>
      <c r="M18" s="240">
        <f>$C18*VLOOKUP($A18,'Non-energy Multiplier'!$A$1:$AQ$44,COLUMN('Non-energy Multiplier'!M$1),0)</f>
        <v>854780744200.93567</v>
      </c>
      <c r="N18" s="240">
        <f>$C18*VLOOKUP($A18,'Non-energy Multiplier'!$A$1:$AQ$44,COLUMN('Non-energy Multiplier'!N$1),0)</f>
        <v>867982634760.82544</v>
      </c>
      <c r="O18" s="240">
        <f>$C18*VLOOKUP($A18,'Non-energy Multiplier'!$A$1:$AQ$44,COLUMN('Non-energy Multiplier'!O$1),0)</f>
        <v>878184960087.45752</v>
      </c>
      <c r="P18" s="240">
        <f>$C18*VLOOKUP($A18,'Non-energy Multiplier'!$A$1:$AQ$44,COLUMN('Non-energy Multiplier'!P$1),0)</f>
        <v>885516016203.52771</v>
      </c>
      <c r="Q18" s="240">
        <f>$C18*VLOOKUP($A18,'Non-energy Multiplier'!$A$1:$AQ$44,COLUMN('Non-energy Multiplier'!Q$1),0)</f>
        <v>890141662416.00574</v>
      </c>
      <c r="R18" s="240">
        <f>$C18*VLOOKUP($A18,'Non-energy Multiplier'!$A$1:$AQ$44,COLUMN('Non-energy Multiplier'!R$1),0)</f>
        <v>892258991739.95886</v>
      </c>
      <c r="S18" s="240">
        <f>$C18*VLOOKUP($A18,'Non-energy Multiplier'!$A$1:$AQ$44,COLUMN('Non-energy Multiplier'!S$1),0)</f>
        <v>892079979657.30042</v>
      </c>
      <c r="T18" s="240">
        <f>$C18*VLOOKUP($A18,'Non-energy Multiplier'!$A$1:$AQ$44,COLUMN('Non-energy Multiplier'!T$1),0)</f>
        <v>889795561123.98254</v>
      </c>
      <c r="U18" s="240">
        <f>$C18*VLOOKUP($A18,'Non-energy Multiplier'!$A$1:$AQ$44,COLUMN('Non-energy Multiplier'!U$1),0)</f>
        <v>885600655357.2395</v>
      </c>
      <c r="V18" s="240">
        <f>$C18*VLOOKUP($A18,'Non-energy Multiplier'!$A$1:$AQ$44,COLUMN('Non-energy Multiplier'!V$1),0)</f>
        <v>879699907144.69006</v>
      </c>
      <c r="W18" s="240">
        <f>$C18*VLOOKUP($A18,'Non-energy Multiplier'!$A$1:$AQ$44,COLUMN('Non-energy Multiplier'!W$1),0)</f>
        <v>872303782321.06458</v>
      </c>
      <c r="X18" s="240">
        <f>$C18*VLOOKUP($A18,'Non-energy Multiplier'!$A$1:$AQ$44,COLUMN('Non-energy Multiplier'!X$1),0)</f>
        <v>863625043792.17139</v>
      </c>
      <c r="Y18" s="240">
        <f>$C18*VLOOKUP($A18,'Non-energy Multiplier'!$A$1:$AQ$44,COLUMN('Non-energy Multiplier'!Y$1),0)</f>
        <v>853875657187.02197</v>
      </c>
      <c r="Z18" s="240">
        <f>$C18*VLOOKUP($A18,'Non-energy Multiplier'!$A$1:$AQ$44,COLUMN('Non-energy Multiplier'!Z$1),0)</f>
        <v>843264155689.479</v>
      </c>
      <c r="AA18" s="240">
        <f>$C18*VLOOKUP($A18,'Non-energy Multiplier'!$A$1:$AQ$44,COLUMN('Non-energy Multiplier'!AA$1),0)</f>
        <v>831993476318.20776</v>
      </c>
      <c r="AB18" s="240">
        <f>$C18*VLOOKUP($A18,'Non-energy Multiplier'!$A$1:$AQ$44,COLUMN('Non-energy Multiplier'!AB$1),0)</f>
        <v>820259265262.61243</v>
      </c>
      <c r="AC18" s="240">
        <f>$C18*VLOOKUP($A18,'Non-energy Multiplier'!$A$1:$AQ$44,COLUMN('Non-energy Multiplier'!AC$1),0)</f>
        <v>808248638031.9115</v>
      </c>
      <c r="AD18" s="240">
        <f>$C18*VLOOKUP($A18,'Non-energy Multiplier'!$A$1:$AQ$44,COLUMN('Non-energy Multiplier'!AD$1),0)</f>
        <v>796139371167.47314</v>
      </c>
      <c r="AE18" s="240">
        <f>$C18*VLOOKUP($A18,'Non-energy Multiplier'!$A$1:$AQ$44,COLUMN('Non-energy Multiplier'!AE$1),0)</f>
        <v>784099496014.27856</v>
      </c>
      <c r="AF18" s="240">
        <f>$C18*VLOOKUP($A18,'Non-energy Multiplier'!$A$1:$AQ$44,COLUMN('Non-energy Multiplier'!AF$1),0)</f>
        <v>772287261363.04102</v>
      </c>
      <c r="AG18" s="240">
        <f>$C18*VLOOKUP($A18,'Non-energy Multiplier'!$A$1:$AQ$44,COLUMN('Non-energy Multiplier'!AG$1),0)</f>
        <v>760851430419.96997</v>
      </c>
      <c r="AH18" s="240">
        <f>$C18*VLOOKUP($A18,'Non-energy Multiplier'!$A$1:$AQ$44,COLUMN('Non-energy Multiplier'!AH$1),0)</f>
        <v>749931878264.36047</v>
      </c>
      <c r="AI18" s="240">
        <f>$C18*VLOOKUP($A18,'Non-energy Multiplier'!$A$1:$AQ$44,COLUMN('Non-energy Multiplier'!AI$1),0)</f>
        <v>739660458440.37048</v>
      </c>
      <c r="AJ18" s="240">
        <f>$C18*VLOOKUP($A18,'Non-energy Multiplier'!$A$1:$AQ$44,COLUMN('Non-energy Multiplier'!AJ$1),0)</f>
        <v>730162111340.04626</v>
      </c>
      <c r="AK18" s="240">
        <f>$C18*VLOOKUP($A18,'Non-energy Multiplier'!$A$1:$AQ$44,COLUMN('Non-energy Multiplier'!AK$1),0)</f>
        <v>721556192347.04907</v>
      </c>
      <c r="AL18" s="240">
        <f>$C18*VLOOKUP($A18,'Non-energy Multiplier'!$A$1:$AQ$44,COLUMN('Non-energy Multiplier'!AL$1),0)</f>
        <v>713958004151.24597</v>
      </c>
      <c r="AM18" s="240">
        <f>$C18*VLOOKUP($A18,'Non-energy Multiplier'!$A$1:$AQ$44,COLUMN('Non-energy Multiplier'!AM$1),0)</f>
        <v>707480525101.77698</v>
      </c>
      <c r="AN18" s="240">
        <f>$C18*VLOOKUP($A18,'Non-energy Multiplier'!$A$1:$AQ$44,COLUMN('Non-energy Multiplier'!AN$1),0)</f>
        <v>702236333900.53271</v>
      </c>
      <c r="AO18" s="240">
        <f>$C18*VLOOKUP($A18,'Non-energy Multiplier'!$A$1:$AQ$44,COLUMN('Non-energy Multiplier'!AO$1),0)</f>
        <v>698339740391.20361</v>
      </c>
      <c r="AP18" s="240">
        <f>$C18*VLOOKUP($A18,'Non-energy Multiplier'!$A$1:$AQ$44,COLUMN('Non-energy Multiplier'!AP$1),0)</f>
        <v>695909142805.68018</v>
      </c>
      <c r="AQ18" s="240">
        <f>$C18*VLOOKUP($A18,'Non-energy Multiplier'!$A$1:$AQ$44,COLUMN('Non-energy Multiplier'!AQ$1),0)</f>
        <v>695069643829.65259</v>
      </c>
    </row>
    <row r="19" spans="1:43" x14ac:dyDescent="0.2">
      <c r="A19" s="12" t="s">
        <v>17</v>
      </c>
      <c r="B19" s="136">
        <f>SUM('Non-energy Use 2019'!C20:AF20)</f>
        <v>0</v>
      </c>
      <c r="C19" s="136">
        <f>SUM('Non-energy Use 2020'!C20:AF20)</f>
        <v>0</v>
      </c>
      <c r="D19" s="136">
        <f>$C19*VLOOKUP($A19,'Non-energy Multiplier'!$A$1:$AQ$44,COLUMN('Non-energy Multiplier'!D$1),0)</f>
        <v>0</v>
      </c>
      <c r="E19" s="136">
        <f>$C19*VLOOKUP($A19,'Non-energy Multiplier'!$A$1:$AQ$44,COLUMN('Non-energy Multiplier'!E$1),0)</f>
        <v>0</v>
      </c>
      <c r="F19" s="136">
        <f>$C19*VLOOKUP($A19,'Non-energy Multiplier'!$A$1:$AQ$44,COLUMN('Non-energy Multiplier'!F$1),0)</f>
        <v>0</v>
      </c>
      <c r="G19" s="136">
        <f>$C19*VLOOKUP($A19,'Non-energy Multiplier'!$A$1:$AQ$44,COLUMN('Non-energy Multiplier'!G$1),0)</f>
        <v>0</v>
      </c>
      <c r="H19" s="136">
        <f>$C19*VLOOKUP($A19,'Non-energy Multiplier'!$A$1:$AQ$44,COLUMN('Non-energy Multiplier'!H$1),0)</f>
        <v>0</v>
      </c>
      <c r="I19" s="136">
        <f>$C19*VLOOKUP($A19,'Non-energy Multiplier'!$A$1:$AQ$44,COLUMN('Non-energy Multiplier'!I$1),0)</f>
        <v>0</v>
      </c>
      <c r="J19" s="136">
        <f>$C19*VLOOKUP($A19,'Non-energy Multiplier'!$A$1:$AQ$44,COLUMN('Non-energy Multiplier'!J$1),0)</f>
        <v>0</v>
      </c>
      <c r="K19" s="136">
        <f>$C19*VLOOKUP($A19,'Non-energy Multiplier'!$A$1:$AQ$44,COLUMN('Non-energy Multiplier'!K$1),0)</f>
        <v>0</v>
      </c>
      <c r="L19" s="136">
        <f>$C19*VLOOKUP($A19,'Non-energy Multiplier'!$A$1:$AQ$44,COLUMN('Non-energy Multiplier'!L$1),0)</f>
        <v>0</v>
      </c>
      <c r="M19" s="136">
        <f>$C19*VLOOKUP($A19,'Non-energy Multiplier'!$A$1:$AQ$44,COLUMN('Non-energy Multiplier'!M$1),0)</f>
        <v>0</v>
      </c>
      <c r="N19" s="136">
        <f>$C19*VLOOKUP($A19,'Non-energy Multiplier'!$A$1:$AQ$44,COLUMN('Non-energy Multiplier'!N$1),0)</f>
        <v>0</v>
      </c>
      <c r="O19" s="136">
        <f>$C19*VLOOKUP($A19,'Non-energy Multiplier'!$A$1:$AQ$44,COLUMN('Non-energy Multiplier'!O$1),0)</f>
        <v>0</v>
      </c>
      <c r="P19" s="136">
        <f>$C19*VLOOKUP($A19,'Non-energy Multiplier'!$A$1:$AQ$44,COLUMN('Non-energy Multiplier'!P$1),0)</f>
        <v>0</v>
      </c>
      <c r="Q19" s="136">
        <f>$C19*VLOOKUP($A19,'Non-energy Multiplier'!$A$1:$AQ$44,COLUMN('Non-energy Multiplier'!Q$1),0)</f>
        <v>0</v>
      </c>
      <c r="R19" s="136">
        <f>$C19*VLOOKUP($A19,'Non-energy Multiplier'!$A$1:$AQ$44,COLUMN('Non-energy Multiplier'!R$1),0)</f>
        <v>0</v>
      </c>
      <c r="S19" s="136">
        <f>$C19*VLOOKUP($A19,'Non-energy Multiplier'!$A$1:$AQ$44,COLUMN('Non-energy Multiplier'!S$1),0)</f>
        <v>0</v>
      </c>
      <c r="T19" s="136">
        <f>$C19*VLOOKUP($A19,'Non-energy Multiplier'!$A$1:$AQ$44,COLUMN('Non-energy Multiplier'!T$1),0)</f>
        <v>0</v>
      </c>
      <c r="U19" s="136">
        <f>$C19*VLOOKUP($A19,'Non-energy Multiplier'!$A$1:$AQ$44,COLUMN('Non-energy Multiplier'!U$1),0)</f>
        <v>0</v>
      </c>
      <c r="V19" s="136">
        <f>$C19*VLOOKUP($A19,'Non-energy Multiplier'!$A$1:$AQ$44,COLUMN('Non-energy Multiplier'!V$1),0)</f>
        <v>0</v>
      </c>
      <c r="W19" s="136">
        <f>$C19*VLOOKUP($A19,'Non-energy Multiplier'!$A$1:$AQ$44,COLUMN('Non-energy Multiplier'!W$1),0)</f>
        <v>0</v>
      </c>
      <c r="X19" s="136">
        <f>$C19*VLOOKUP($A19,'Non-energy Multiplier'!$A$1:$AQ$44,COLUMN('Non-energy Multiplier'!X$1),0)</f>
        <v>0</v>
      </c>
      <c r="Y19" s="136">
        <f>$C19*VLOOKUP($A19,'Non-energy Multiplier'!$A$1:$AQ$44,COLUMN('Non-energy Multiplier'!Y$1),0)</f>
        <v>0</v>
      </c>
      <c r="Z19" s="136">
        <f>$C19*VLOOKUP($A19,'Non-energy Multiplier'!$A$1:$AQ$44,COLUMN('Non-energy Multiplier'!Z$1),0)</f>
        <v>0</v>
      </c>
      <c r="AA19" s="136">
        <f>$C19*VLOOKUP($A19,'Non-energy Multiplier'!$A$1:$AQ$44,COLUMN('Non-energy Multiplier'!AA$1),0)</f>
        <v>0</v>
      </c>
      <c r="AB19" s="136">
        <f>$C19*VLOOKUP($A19,'Non-energy Multiplier'!$A$1:$AQ$44,COLUMN('Non-energy Multiplier'!AB$1),0)</f>
        <v>0</v>
      </c>
      <c r="AC19" s="136">
        <f>$C19*VLOOKUP($A19,'Non-energy Multiplier'!$A$1:$AQ$44,COLUMN('Non-energy Multiplier'!AC$1),0)</f>
        <v>0</v>
      </c>
      <c r="AD19" s="136">
        <f>$C19*VLOOKUP($A19,'Non-energy Multiplier'!$A$1:$AQ$44,COLUMN('Non-energy Multiplier'!AD$1),0)</f>
        <v>0</v>
      </c>
      <c r="AE19" s="136">
        <f>$C19*VLOOKUP($A19,'Non-energy Multiplier'!$A$1:$AQ$44,COLUMN('Non-energy Multiplier'!AE$1),0)</f>
        <v>0</v>
      </c>
      <c r="AF19" s="136">
        <f>$C19*VLOOKUP($A19,'Non-energy Multiplier'!$A$1:$AQ$44,COLUMN('Non-energy Multiplier'!AF$1),0)</f>
        <v>0</v>
      </c>
      <c r="AG19" s="136">
        <f>$C19*VLOOKUP($A19,'Non-energy Multiplier'!$A$1:$AQ$44,COLUMN('Non-energy Multiplier'!AG$1),0)</f>
        <v>0</v>
      </c>
      <c r="AH19" s="136">
        <f>$C19*VLOOKUP($A19,'Non-energy Multiplier'!$A$1:$AQ$44,COLUMN('Non-energy Multiplier'!AH$1),0)</f>
        <v>0</v>
      </c>
      <c r="AI19" s="136">
        <f>$C19*VLOOKUP($A19,'Non-energy Multiplier'!$A$1:$AQ$44,COLUMN('Non-energy Multiplier'!AI$1),0)</f>
        <v>0</v>
      </c>
      <c r="AJ19" s="136">
        <f>$C19*VLOOKUP($A19,'Non-energy Multiplier'!$A$1:$AQ$44,COLUMN('Non-energy Multiplier'!AJ$1),0)</f>
        <v>0</v>
      </c>
      <c r="AK19" s="136">
        <f>$C19*VLOOKUP($A19,'Non-energy Multiplier'!$A$1:$AQ$44,COLUMN('Non-energy Multiplier'!AK$1),0)</f>
        <v>0</v>
      </c>
      <c r="AL19" s="136">
        <f>$C19*VLOOKUP($A19,'Non-energy Multiplier'!$A$1:$AQ$44,COLUMN('Non-energy Multiplier'!AL$1),0)</f>
        <v>0</v>
      </c>
      <c r="AM19" s="136">
        <f>$C19*VLOOKUP($A19,'Non-energy Multiplier'!$A$1:$AQ$44,COLUMN('Non-energy Multiplier'!AM$1),0)</f>
        <v>0</v>
      </c>
      <c r="AN19" s="136">
        <f>$C19*VLOOKUP($A19,'Non-energy Multiplier'!$A$1:$AQ$44,COLUMN('Non-energy Multiplier'!AN$1),0)</f>
        <v>0</v>
      </c>
      <c r="AO19" s="136">
        <f>$C19*VLOOKUP($A19,'Non-energy Multiplier'!$A$1:$AQ$44,COLUMN('Non-energy Multiplier'!AO$1),0)</f>
        <v>0</v>
      </c>
      <c r="AP19" s="136">
        <f>$C19*VLOOKUP($A19,'Non-energy Multiplier'!$A$1:$AQ$44,COLUMN('Non-energy Multiplier'!AP$1),0)</f>
        <v>0</v>
      </c>
      <c r="AQ19" s="136">
        <f>$C19*VLOOKUP($A19,'Non-energy Multiplier'!$A$1:$AQ$44,COLUMN('Non-energy Multiplier'!AQ$1),0)</f>
        <v>0</v>
      </c>
    </row>
    <row r="20" spans="1:43" x14ac:dyDescent="0.2">
      <c r="A20" s="12" t="s">
        <v>18</v>
      </c>
      <c r="B20" s="136">
        <f>SUM('Non-energy Use 2019'!C21:AF21)</f>
        <v>0</v>
      </c>
      <c r="C20" s="136">
        <f>SUM('Non-energy Use 2020'!C21:AF21)</f>
        <v>0</v>
      </c>
      <c r="D20" s="136">
        <f>$C20*VLOOKUP($A20,'Non-energy Multiplier'!$A$1:$AQ$44,COLUMN('Non-energy Multiplier'!D$1),0)</f>
        <v>0</v>
      </c>
      <c r="E20" s="136">
        <f>$C20*VLOOKUP($A20,'Non-energy Multiplier'!$A$1:$AQ$44,COLUMN('Non-energy Multiplier'!E$1),0)</f>
        <v>0</v>
      </c>
      <c r="F20" s="136">
        <f>$C20*VLOOKUP($A20,'Non-energy Multiplier'!$A$1:$AQ$44,COLUMN('Non-energy Multiplier'!F$1),0)</f>
        <v>0</v>
      </c>
      <c r="G20" s="136">
        <f>$C20*VLOOKUP($A20,'Non-energy Multiplier'!$A$1:$AQ$44,COLUMN('Non-energy Multiplier'!G$1),0)</f>
        <v>0</v>
      </c>
      <c r="H20" s="136">
        <f>$C20*VLOOKUP($A20,'Non-energy Multiplier'!$A$1:$AQ$44,COLUMN('Non-energy Multiplier'!H$1),0)</f>
        <v>0</v>
      </c>
      <c r="I20" s="136">
        <f>$C20*VLOOKUP($A20,'Non-energy Multiplier'!$A$1:$AQ$44,COLUMN('Non-energy Multiplier'!I$1),0)</f>
        <v>0</v>
      </c>
      <c r="J20" s="136">
        <f>$C20*VLOOKUP($A20,'Non-energy Multiplier'!$A$1:$AQ$44,COLUMN('Non-energy Multiplier'!J$1),0)</f>
        <v>0</v>
      </c>
      <c r="K20" s="136">
        <f>$C20*VLOOKUP($A20,'Non-energy Multiplier'!$A$1:$AQ$44,COLUMN('Non-energy Multiplier'!K$1),0)</f>
        <v>0</v>
      </c>
      <c r="L20" s="136">
        <f>$C20*VLOOKUP($A20,'Non-energy Multiplier'!$A$1:$AQ$44,COLUMN('Non-energy Multiplier'!L$1),0)</f>
        <v>0</v>
      </c>
      <c r="M20" s="136">
        <f>$C20*VLOOKUP($A20,'Non-energy Multiplier'!$A$1:$AQ$44,COLUMN('Non-energy Multiplier'!M$1),0)</f>
        <v>0</v>
      </c>
      <c r="N20" s="136">
        <f>$C20*VLOOKUP($A20,'Non-energy Multiplier'!$A$1:$AQ$44,COLUMN('Non-energy Multiplier'!N$1),0)</f>
        <v>0</v>
      </c>
      <c r="O20" s="136">
        <f>$C20*VLOOKUP($A20,'Non-energy Multiplier'!$A$1:$AQ$44,COLUMN('Non-energy Multiplier'!O$1),0)</f>
        <v>0</v>
      </c>
      <c r="P20" s="136">
        <f>$C20*VLOOKUP($A20,'Non-energy Multiplier'!$A$1:$AQ$44,COLUMN('Non-energy Multiplier'!P$1),0)</f>
        <v>0</v>
      </c>
      <c r="Q20" s="136">
        <f>$C20*VLOOKUP($A20,'Non-energy Multiplier'!$A$1:$AQ$44,COLUMN('Non-energy Multiplier'!Q$1),0)</f>
        <v>0</v>
      </c>
      <c r="R20" s="136">
        <f>$C20*VLOOKUP($A20,'Non-energy Multiplier'!$A$1:$AQ$44,COLUMN('Non-energy Multiplier'!R$1),0)</f>
        <v>0</v>
      </c>
      <c r="S20" s="136">
        <f>$C20*VLOOKUP($A20,'Non-energy Multiplier'!$A$1:$AQ$44,COLUMN('Non-energy Multiplier'!S$1),0)</f>
        <v>0</v>
      </c>
      <c r="T20" s="136">
        <f>$C20*VLOOKUP($A20,'Non-energy Multiplier'!$A$1:$AQ$44,COLUMN('Non-energy Multiplier'!T$1),0)</f>
        <v>0</v>
      </c>
      <c r="U20" s="136">
        <f>$C20*VLOOKUP($A20,'Non-energy Multiplier'!$A$1:$AQ$44,COLUMN('Non-energy Multiplier'!U$1),0)</f>
        <v>0</v>
      </c>
      <c r="V20" s="136">
        <f>$C20*VLOOKUP($A20,'Non-energy Multiplier'!$A$1:$AQ$44,COLUMN('Non-energy Multiplier'!V$1),0)</f>
        <v>0</v>
      </c>
      <c r="W20" s="136">
        <f>$C20*VLOOKUP($A20,'Non-energy Multiplier'!$A$1:$AQ$44,COLUMN('Non-energy Multiplier'!W$1),0)</f>
        <v>0</v>
      </c>
      <c r="X20" s="136">
        <f>$C20*VLOOKUP($A20,'Non-energy Multiplier'!$A$1:$AQ$44,COLUMN('Non-energy Multiplier'!X$1),0)</f>
        <v>0</v>
      </c>
      <c r="Y20" s="136">
        <f>$C20*VLOOKUP($A20,'Non-energy Multiplier'!$A$1:$AQ$44,COLUMN('Non-energy Multiplier'!Y$1),0)</f>
        <v>0</v>
      </c>
      <c r="Z20" s="136">
        <f>$C20*VLOOKUP($A20,'Non-energy Multiplier'!$A$1:$AQ$44,COLUMN('Non-energy Multiplier'!Z$1),0)</f>
        <v>0</v>
      </c>
      <c r="AA20" s="136">
        <f>$C20*VLOOKUP($A20,'Non-energy Multiplier'!$A$1:$AQ$44,COLUMN('Non-energy Multiplier'!AA$1),0)</f>
        <v>0</v>
      </c>
      <c r="AB20" s="136">
        <f>$C20*VLOOKUP($A20,'Non-energy Multiplier'!$A$1:$AQ$44,COLUMN('Non-energy Multiplier'!AB$1),0)</f>
        <v>0</v>
      </c>
      <c r="AC20" s="136">
        <f>$C20*VLOOKUP($A20,'Non-energy Multiplier'!$A$1:$AQ$44,COLUMN('Non-energy Multiplier'!AC$1),0)</f>
        <v>0</v>
      </c>
      <c r="AD20" s="136">
        <f>$C20*VLOOKUP($A20,'Non-energy Multiplier'!$A$1:$AQ$44,COLUMN('Non-energy Multiplier'!AD$1),0)</f>
        <v>0</v>
      </c>
      <c r="AE20" s="136">
        <f>$C20*VLOOKUP($A20,'Non-energy Multiplier'!$A$1:$AQ$44,COLUMN('Non-energy Multiplier'!AE$1),0)</f>
        <v>0</v>
      </c>
      <c r="AF20" s="136">
        <f>$C20*VLOOKUP($A20,'Non-energy Multiplier'!$A$1:$AQ$44,COLUMN('Non-energy Multiplier'!AF$1),0)</f>
        <v>0</v>
      </c>
      <c r="AG20" s="136">
        <f>$C20*VLOOKUP($A20,'Non-energy Multiplier'!$A$1:$AQ$44,COLUMN('Non-energy Multiplier'!AG$1),0)</f>
        <v>0</v>
      </c>
      <c r="AH20" s="136">
        <f>$C20*VLOOKUP($A20,'Non-energy Multiplier'!$A$1:$AQ$44,COLUMN('Non-energy Multiplier'!AH$1),0)</f>
        <v>0</v>
      </c>
      <c r="AI20" s="136">
        <f>$C20*VLOOKUP($A20,'Non-energy Multiplier'!$A$1:$AQ$44,COLUMN('Non-energy Multiplier'!AI$1),0)</f>
        <v>0</v>
      </c>
      <c r="AJ20" s="136">
        <f>$C20*VLOOKUP($A20,'Non-energy Multiplier'!$A$1:$AQ$44,COLUMN('Non-energy Multiplier'!AJ$1),0)</f>
        <v>0</v>
      </c>
      <c r="AK20" s="136">
        <f>$C20*VLOOKUP($A20,'Non-energy Multiplier'!$A$1:$AQ$44,COLUMN('Non-energy Multiplier'!AK$1),0)</f>
        <v>0</v>
      </c>
      <c r="AL20" s="136">
        <f>$C20*VLOOKUP($A20,'Non-energy Multiplier'!$A$1:$AQ$44,COLUMN('Non-energy Multiplier'!AL$1),0)</f>
        <v>0</v>
      </c>
      <c r="AM20" s="136">
        <f>$C20*VLOOKUP($A20,'Non-energy Multiplier'!$A$1:$AQ$44,COLUMN('Non-energy Multiplier'!AM$1),0)</f>
        <v>0</v>
      </c>
      <c r="AN20" s="136">
        <f>$C20*VLOOKUP($A20,'Non-energy Multiplier'!$A$1:$AQ$44,COLUMN('Non-energy Multiplier'!AN$1),0)</f>
        <v>0</v>
      </c>
      <c r="AO20" s="136">
        <f>$C20*VLOOKUP($A20,'Non-energy Multiplier'!$A$1:$AQ$44,COLUMN('Non-energy Multiplier'!AO$1),0)</f>
        <v>0</v>
      </c>
      <c r="AP20" s="136">
        <f>$C20*VLOOKUP($A20,'Non-energy Multiplier'!$A$1:$AQ$44,COLUMN('Non-energy Multiplier'!AP$1),0)</f>
        <v>0</v>
      </c>
      <c r="AQ20" s="136">
        <f>$C20*VLOOKUP($A20,'Non-energy Multiplier'!$A$1:$AQ$44,COLUMN('Non-energy Multiplier'!AQ$1),0)</f>
        <v>0</v>
      </c>
    </row>
    <row r="21" spans="1:43" x14ac:dyDescent="0.2">
      <c r="A21" s="12" t="s">
        <v>19</v>
      </c>
      <c r="B21" s="136">
        <f>SUM('Non-energy Use 2019'!C22:AF22)</f>
        <v>0</v>
      </c>
      <c r="C21" s="136">
        <f>SUM('Non-energy Use 2020'!C22:AF22)</f>
        <v>0</v>
      </c>
      <c r="D21" s="136">
        <f>$C21*VLOOKUP($A21,'Non-energy Multiplier'!$A$1:$AQ$44,COLUMN('Non-energy Multiplier'!D$1),0)</f>
        <v>0</v>
      </c>
      <c r="E21" s="136">
        <f>$C21*VLOOKUP($A21,'Non-energy Multiplier'!$A$1:$AQ$44,COLUMN('Non-energy Multiplier'!E$1),0)</f>
        <v>0</v>
      </c>
      <c r="F21" s="136">
        <f>$C21*VLOOKUP($A21,'Non-energy Multiplier'!$A$1:$AQ$44,COLUMN('Non-energy Multiplier'!F$1),0)</f>
        <v>0</v>
      </c>
      <c r="G21" s="136">
        <f>$C21*VLOOKUP($A21,'Non-energy Multiplier'!$A$1:$AQ$44,COLUMN('Non-energy Multiplier'!G$1),0)</f>
        <v>0</v>
      </c>
      <c r="H21" s="136">
        <f>$C21*VLOOKUP($A21,'Non-energy Multiplier'!$A$1:$AQ$44,COLUMN('Non-energy Multiplier'!H$1),0)</f>
        <v>0</v>
      </c>
      <c r="I21" s="136">
        <f>$C21*VLOOKUP($A21,'Non-energy Multiplier'!$A$1:$AQ$44,COLUMN('Non-energy Multiplier'!I$1),0)</f>
        <v>0</v>
      </c>
      <c r="J21" s="136">
        <f>$C21*VLOOKUP($A21,'Non-energy Multiplier'!$A$1:$AQ$44,COLUMN('Non-energy Multiplier'!J$1),0)</f>
        <v>0</v>
      </c>
      <c r="K21" s="136">
        <f>$C21*VLOOKUP($A21,'Non-energy Multiplier'!$A$1:$AQ$44,COLUMN('Non-energy Multiplier'!K$1),0)</f>
        <v>0</v>
      </c>
      <c r="L21" s="136">
        <f>$C21*VLOOKUP($A21,'Non-energy Multiplier'!$A$1:$AQ$44,COLUMN('Non-energy Multiplier'!L$1),0)</f>
        <v>0</v>
      </c>
      <c r="M21" s="136">
        <f>$C21*VLOOKUP($A21,'Non-energy Multiplier'!$A$1:$AQ$44,COLUMN('Non-energy Multiplier'!M$1),0)</f>
        <v>0</v>
      </c>
      <c r="N21" s="136">
        <f>$C21*VLOOKUP($A21,'Non-energy Multiplier'!$A$1:$AQ$44,COLUMN('Non-energy Multiplier'!N$1),0)</f>
        <v>0</v>
      </c>
      <c r="O21" s="136">
        <f>$C21*VLOOKUP($A21,'Non-energy Multiplier'!$A$1:$AQ$44,COLUMN('Non-energy Multiplier'!O$1),0)</f>
        <v>0</v>
      </c>
      <c r="P21" s="136">
        <f>$C21*VLOOKUP($A21,'Non-energy Multiplier'!$A$1:$AQ$44,COLUMN('Non-energy Multiplier'!P$1),0)</f>
        <v>0</v>
      </c>
      <c r="Q21" s="136">
        <f>$C21*VLOOKUP($A21,'Non-energy Multiplier'!$A$1:$AQ$44,COLUMN('Non-energy Multiplier'!Q$1),0)</f>
        <v>0</v>
      </c>
      <c r="R21" s="136">
        <f>$C21*VLOOKUP($A21,'Non-energy Multiplier'!$A$1:$AQ$44,COLUMN('Non-energy Multiplier'!R$1),0)</f>
        <v>0</v>
      </c>
      <c r="S21" s="136">
        <f>$C21*VLOOKUP($A21,'Non-energy Multiplier'!$A$1:$AQ$44,COLUMN('Non-energy Multiplier'!S$1),0)</f>
        <v>0</v>
      </c>
      <c r="T21" s="136">
        <f>$C21*VLOOKUP($A21,'Non-energy Multiplier'!$A$1:$AQ$44,COLUMN('Non-energy Multiplier'!T$1),0)</f>
        <v>0</v>
      </c>
      <c r="U21" s="136">
        <f>$C21*VLOOKUP($A21,'Non-energy Multiplier'!$A$1:$AQ$44,COLUMN('Non-energy Multiplier'!U$1),0)</f>
        <v>0</v>
      </c>
      <c r="V21" s="136">
        <f>$C21*VLOOKUP($A21,'Non-energy Multiplier'!$A$1:$AQ$44,COLUMN('Non-energy Multiplier'!V$1),0)</f>
        <v>0</v>
      </c>
      <c r="W21" s="136">
        <f>$C21*VLOOKUP($A21,'Non-energy Multiplier'!$A$1:$AQ$44,COLUMN('Non-energy Multiplier'!W$1),0)</f>
        <v>0</v>
      </c>
      <c r="X21" s="136">
        <f>$C21*VLOOKUP($A21,'Non-energy Multiplier'!$A$1:$AQ$44,COLUMN('Non-energy Multiplier'!X$1),0)</f>
        <v>0</v>
      </c>
      <c r="Y21" s="136">
        <f>$C21*VLOOKUP($A21,'Non-energy Multiplier'!$A$1:$AQ$44,COLUMN('Non-energy Multiplier'!Y$1),0)</f>
        <v>0</v>
      </c>
      <c r="Z21" s="136">
        <f>$C21*VLOOKUP($A21,'Non-energy Multiplier'!$A$1:$AQ$44,COLUMN('Non-energy Multiplier'!Z$1),0)</f>
        <v>0</v>
      </c>
      <c r="AA21" s="136">
        <f>$C21*VLOOKUP($A21,'Non-energy Multiplier'!$A$1:$AQ$44,COLUMN('Non-energy Multiplier'!AA$1),0)</f>
        <v>0</v>
      </c>
      <c r="AB21" s="136">
        <f>$C21*VLOOKUP($A21,'Non-energy Multiplier'!$A$1:$AQ$44,COLUMN('Non-energy Multiplier'!AB$1),0)</f>
        <v>0</v>
      </c>
      <c r="AC21" s="136">
        <f>$C21*VLOOKUP($A21,'Non-energy Multiplier'!$A$1:$AQ$44,COLUMN('Non-energy Multiplier'!AC$1),0)</f>
        <v>0</v>
      </c>
      <c r="AD21" s="136">
        <f>$C21*VLOOKUP($A21,'Non-energy Multiplier'!$A$1:$AQ$44,COLUMN('Non-energy Multiplier'!AD$1),0)</f>
        <v>0</v>
      </c>
      <c r="AE21" s="136">
        <f>$C21*VLOOKUP($A21,'Non-energy Multiplier'!$A$1:$AQ$44,COLUMN('Non-energy Multiplier'!AE$1),0)</f>
        <v>0</v>
      </c>
      <c r="AF21" s="136">
        <f>$C21*VLOOKUP($A21,'Non-energy Multiplier'!$A$1:$AQ$44,COLUMN('Non-energy Multiplier'!AF$1),0)</f>
        <v>0</v>
      </c>
      <c r="AG21" s="136">
        <f>$C21*VLOOKUP($A21,'Non-energy Multiplier'!$A$1:$AQ$44,COLUMN('Non-energy Multiplier'!AG$1),0)</f>
        <v>0</v>
      </c>
      <c r="AH21" s="136">
        <f>$C21*VLOOKUP($A21,'Non-energy Multiplier'!$A$1:$AQ$44,COLUMN('Non-energy Multiplier'!AH$1),0)</f>
        <v>0</v>
      </c>
      <c r="AI21" s="136">
        <f>$C21*VLOOKUP($A21,'Non-energy Multiplier'!$A$1:$AQ$44,COLUMN('Non-energy Multiplier'!AI$1),0)</f>
        <v>0</v>
      </c>
      <c r="AJ21" s="136">
        <f>$C21*VLOOKUP($A21,'Non-energy Multiplier'!$A$1:$AQ$44,COLUMN('Non-energy Multiplier'!AJ$1),0)</f>
        <v>0</v>
      </c>
      <c r="AK21" s="136">
        <f>$C21*VLOOKUP($A21,'Non-energy Multiplier'!$A$1:$AQ$44,COLUMN('Non-energy Multiplier'!AK$1),0)</f>
        <v>0</v>
      </c>
      <c r="AL21" s="136">
        <f>$C21*VLOOKUP($A21,'Non-energy Multiplier'!$A$1:$AQ$44,COLUMN('Non-energy Multiplier'!AL$1),0)</f>
        <v>0</v>
      </c>
      <c r="AM21" s="136">
        <f>$C21*VLOOKUP($A21,'Non-energy Multiplier'!$A$1:$AQ$44,COLUMN('Non-energy Multiplier'!AM$1),0)</f>
        <v>0</v>
      </c>
      <c r="AN21" s="136">
        <f>$C21*VLOOKUP($A21,'Non-energy Multiplier'!$A$1:$AQ$44,COLUMN('Non-energy Multiplier'!AN$1),0)</f>
        <v>0</v>
      </c>
      <c r="AO21" s="136">
        <f>$C21*VLOOKUP($A21,'Non-energy Multiplier'!$A$1:$AQ$44,COLUMN('Non-energy Multiplier'!AO$1),0)</f>
        <v>0</v>
      </c>
      <c r="AP21" s="136">
        <f>$C21*VLOOKUP($A21,'Non-energy Multiplier'!$A$1:$AQ$44,COLUMN('Non-energy Multiplier'!AP$1),0)</f>
        <v>0</v>
      </c>
      <c r="AQ21" s="136">
        <f>$C21*VLOOKUP($A21,'Non-energy Multiplier'!$A$1:$AQ$44,COLUMN('Non-energy Multiplier'!AQ$1),0)</f>
        <v>0</v>
      </c>
    </row>
    <row r="22" spans="1:43" x14ac:dyDescent="0.2">
      <c r="A22" s="12" t="s">
        <v>20</v>
      </c>
      <c r="B22" s="240">
        <f>SUM('Non-energy Use 2019'!C23:AF23)</f>
        <v>198479644053.57181</v>
      </c>
      <c r="C22" s="240">
        <f>SUM('Non-energy Use 2020'!C23:AF23)</f>
        <v>192082791741.68423</v>
      </c>
      <c r="D22" s="240">
        <f>$C22*VLOOKUP($A22,'Non-energy Multiplier'!$A$1:$AQ$44,COLUMN('Non-energy Multiplier'!D$1),0)</f>
        <v>229793736470.78094</v>
      </c>
      <c r="E22" s="240">
        <f>$C22*VLOOKUP($A22,'Non-energy Multiplier'!$A$1:$AQ$44,COLUMN('Non-energy Multiplier'!E$1),0)</f>
        <v>227362598715.85883</v>
      </c>
      <c r="F22" s="240">
        <f>$C22*VLOOKUP($A22,'Non-energy Multiplier'!$A$1:$AQ$44,COLUMN('Non-energy Multiplier'!F$1),0)</f>
        <v>229437381465.31476</v>
      </c>
      <c r="G22" s="240">
        <f>$C22*VLOOKUP($A22,'Non-energy Multiplier'!$A$1:$AQ$44,COLUMN('Non-energy Multiplier'!G$1),0)</f>
        <v>234739633917.03806</v>
      </c>
      <c r="H22" s="240">
        <f>$C22*VLOOKUP($A22,'Non-energy Multiplier'!$A$1:$AQ$44,COLUMN('Non-energy Multiplier'!H$1),0)</f>
        <v>241888900734.71481</v>
      </c>
      <c r="I22" s="240">
        <f>$C22*VLOOKUP($A22,'Non-energy Multiplier'!$A$1:$AQ$44,COLUMN('Non-energy Multiplier'!I$1),0)</f>
        <v>249632033588.55573</v>
      </c>
      <c r="J22" s="240">
        <f>$C22*VLOOKUP($A22,'Non-energy Multiplier'!$A$1:$AQ$44,COLUMN('Non-energy Multiplier'!J$1),0)</f>
        <v>257547146084.75845</v>
      </c>
      <c r="K22" s="240">
        <f>$C22*VLOOKUP($A22,'Non-energy Multiplier'!$A$1:$AQ$44,COLUMN('Non-energy Multiplier'!K$1),0)</f>
        <v>265411552987.42914</v>
      </c>
      <c r="L22" s="240">
        <f>$C22*VLOOKUP($A22,'Non-energy Multiplier'!$A$1:$AQ$44,COLUMN('Non-energy Multiplier'!L$1),0)</f>
        <v>272975807772.4458</v>
      </c>
      <c r="M22" s="240">
        <f>$C22*VLOOKUP($A22,'Non-energy Multiplier'!$A$1:$AQ$44,COLUMN('Non-energy Multiplier'!M$1),0)</f>
        <v>279965394205.02728</v>
      </c>
      <c r="N22" s="240">
        <f>$C22*VLOOKUP($A22,'Non-energy Multiplier'!$A$1:$AQ$44,COLUMN('Non-energy Multiplier'!N$1),0)</f>
        <v>286138298727.40497</v>
      </c>
      <c r="O22" s="240">
        <f>$C22*VLOOKUP($A22,'Non-energy Multiplier'!$A$1:$AQ$44,COLUMN('Non-energy Multiplier'!O$1),0)</f>
        <v>291459768007.51672</v>
      </c>
      <c r="P22" s="240">
        <f>$C22*VLOOKUP($A22,'Non-energy Multiplier'!$A$1:$AQ$44,COLUMN('Non-energy Multiplier'!P$1),0)</f>
        <v>295959819853.07507</v>
      </c>
      <c r="Q22" s="240">
        <f>$C22*VLOOKUP($A22,'Non-energy Multiplier'!$A$1:$AQ$44,COLUMN('Non-energy Multiplier'!Q$1),0)</f>
        <v>299680812808.36353</v>
      </c>
      <c r="R22" s="240">
        <f>$C22*VLOOKUP($A22,'Non-energy Multiplier'!$A$1:$AQ$44,COLUMN('Non-energy Multiplier'!R$1),0)</f>
        <v>302675797125.17267</v>
      </c>
      <c r="S22" s="240">
        <f>$C22*VLOOKUP($A22,'Non-energy Multiplier'!$A$1:$AQ$44,COLUMN('Non-energy Multiplier'!S$1),0)</f>
        <v>305000530700.26898</v>
      </c>
      <c r="T22" s="240">
        <f>$C22*VLOOKUP($A22,'Non-energy Multiplier'!$A$1:$AQ$44,COLUMN('Non-energy Multiplier'!T$1),0)</f>
        <v>306692653175.5108</v>
      </c>
      <c r="U22" s="240">
        <f>$C22*VLOOKUP($A22,'Non-energy Multiplier'!$A$1:$AQ$44,COLUMN('Non-energy Multiplier'!U$1),0)</f>
        <v>307788793068.30969</v>
      </c>
      <c r="V22" s="240">
        <f>$C22*VLOOKUP($A22,'Non-energy Multiplier'!$A$1:$AQ$44,COLUMN('Non-energy Multiplier'!V$1),0)</f>
        <v>308329912954.20349</v>
      </c>
      <c r="W22" s="240">
        <f>$C22*VLOOKUP($A22,'Non-energy Multiplier'!$A$1:$AQ$44,COLUMN('Non-energy Multiplier'!W$1),0)</f>
        <v>308360485453.31702</v>
      </c>
      <c r="X22" s="240">
        <f>$C22*VLOOKUP($A22,'Non-energy Multiplier'!$A$1:$AQ$44,COLUMN('Non-energy Multiplier'!X$1),0)</f>
        <v>307927700582.12408</v>
      </c>
      <c r="Y22" s="240">
        <f>$C22*VLOOKUP($A22,'Non-energy Multiplier'!$A$1:$AQ$44,COLUMN('Non-energy Multiplier'!Y$1),0)</f>
        <v>307080719962.45886</v>
      </c>
      <c r="Z22" s="240">
        <f>$C22*VLOOKUP($A22,'Non-energy Multiplier'!$A$1:$AQ$44,COLUMN('Non-energy Multiplier'!Z$1),0)</f>
        <v>305869990381.95685</v>
      </c>
      <c r="AA22" s="240">
        <f>$C22*VLOOKUP($A22,'Non-energy Multiplier'!$A$1:$AQ$44,COLUMN('Non-energy Multiplier'!AA$1),0)</f>
        <v>304346626269.70398</v>
      </c>
      <c r="AB22" s="240">
        <f>$C22*VLOOKUP($A22,'Non-energy Multiplier'!$A$1:$AQ$44,COLUMN('Non-energy Multiplier'!AB$1),0)</f>
        <v>302561867888.27161</v>
      </c>
      <c r="AC22" s="240">
        <f>$C22*VLOOKUP($A22,'Non-energy Multiplier'!$A$1:$AQ$44,COLUMN('Non-energy Multiplier'!AC$1),0)</f>
        <v>300566619527.05493</v>
      </c>
      <c r="AD22" s="240">
        <f>$C22*VLOOKUP($A22,'Non-energy Multiplier'!$A$1:$AQ$44,COLUMN('Non-energy Multiplier'!AD$1),0)</f>
        <v>298411069768.99091</v>
      </c>
      <c r="AE22" s="240">
        <f>$C22*VLOOKUP($A22,'Non-energy Multiplier'!$A$1:$AQ$44,COLUMN('Non-energy Multiplier'!AE$1),0)</f>
        <v>296144394030.46613</v>
      </c>
      <c r="AF22" s="240">
        <f>$C22*VLOOKUP($A22,'Non-energy Multiplier'!$A$1:$AQ$44,COLUMN('Non-energy Multiplier'!AF$1),0)</f>
        <v>293814538062.39331</v>
      </c>
      <c r="AG22" s="240">
        <f>$C22*VLOOKUP($A22,'Non-energy Multiplier'!$A$1:$AQ$44,COLUMN('Non-energy Multiplier'!AG$1),0)</f>
        <v>291468079953.9765</v>
      </c>
      <c r="AH22" s="240">
        <f>$C22*VLOOKUP($A22,'Non-energy Multiplier'!$A$1:$AQ$44,COLUMN('Non-energy Multiplier'!AH$1),0)</f>
        <v>289150167393.20618</v>
      </c>
      <c r="AI22" s="240">
        <f>$C22*VLOOKUP($A22,'Non-energy Multiplier'!$A$1:$AQ$44,COLUMN('Non-energy Multiplier'!AI$1),0)</f>
        <v>286904526494.60425</v>
      </c>
      <c r="AJ22" s="240">
        <f>$C22*VLOOKUP($A22,'Non-energy Multiplier'!$A$1:$AQ$44,COLUMN('Non-energy Multiplier'!AJ$1),0)</f>
        <v>284773538384.93988</v>
      </c>
      <c r="AK22" s="240">
        <f>$C22*VLOOKUP($A22,'Non-energy Multiplier'!$A$1:$AQ$44,COLUMN('Non-energy Multiplier'!AK$1),0)</f>
        <v>282798379918.80109</v>
      </c>
      <c r="AL22" s="240">
        <f>$C22*VLOOKUP($A22,'Non-energy Multiplier'!$A$1:$AQ$44,COLUMN('Non-energy Multiplier'!AL$1),0)</f>
        <v>281019225355.53467</v>
      </c>
      <c r="AM22" s="240">
        <f>$C22*VLOOKUP($A22,'Non-energy Multiplier'!$A$1:$AQ$44,COLUMN('Non-energy Multiplier'!AM$1),0)</f>
        <v>279475506547.33478</v>
      </c>
      <c r="AN22" s="240">
        <f>$C22*VLOOKUP($A22,'Non-energy Multiplier'!$A$1:$AQ$44,COLUMN('Non-energy Multiplier'!AN$1),0)</f>
        <v>278206230150.1676</v>
      </c>
      <c r="AO22" s="240">
        <f>$C22*VLOOKUP($A22,'Non-energy Multiplier'!$A$1:$AQ$44,COLUMN('Non-energy Multiplier'!AO$1),0)</f>
        <v>277250351566.78284</v>
      </c>
      <c r="AP22" s="240">
        <f>$C22*VLOOKUP($A22,'Non-energy Multiplier'!$A$1:$AQ$44,COLUMN('Non-energy Multiplier'!AP$1),0)</f>
        <v>276647206764.97803</v>
      </c>
      <c r="AQ22" s="240">
        <f>$C22*VLOOKUP($A22,'Non-energy Multiplier'!$A$1:$AQ$44,COLUMN('Non-energy Multiplier'!AQ$1),0)</f>
        <v>276437004796.22504</v>
      </c>
    </row>
    <row r="23" spans="1:43" x14ac:dyDescent="0.2">
      <c r="A23" s="12" t="s">
        <v>21</v>
      </c>
      <c r="B23" s="240">
        <f>SUM('Non-energy Use 2019'!C24:AF24)</f>
        <v>1662397300078951</v>
      </c>
      <c r="C23" s="240">
        <f>SUM('Non-energy Use 2020'!C24:AF24)</f>
        <v>2405709752291849</v>
      </c>
      <c r="D23" s="240">
        <f>$C23*VLOOKUP($A23,'Non-energy Multiplier'!$A$1:$AQ$44,COLUMN('Non-energy Multiplier'!D$1),0)</f>
        <v>2522436261381721.5</v>
      </c>
      <c r="E23" s="240">
        <f>$C23*VLOOKUP($A23,'Non-energy Multiplier'!$A$1:$AQ$44,COLUMN('Non-energy Multiplier'!E$1),0)</f>
        <v>2639162770471594</v>
      </c>
      <c r="F23" s="240">
        <f>$C23*VLOOKUP($A23,'Non-energy Multiplier'!$A$1:$AQ$44,COLUMN('Non-energy Multiplier'!F$1),0)</f>
        <v>2755889279561466.5</v>
      </c>
      <c r="G23" s="240">
        <f>$C23*VLOOKUP($A23,'Non-energy Multiplier'!$A$1:$AQ$44,COLUMN('Non-energy Multiplier'!G$1),0)</f>
        <v>2872615788651339</v>
      </c>
      <c r="H23" s="240">
        <f>$C23*VLOOKUP($A23,'Non-energy Multiplier'!$A$1:$AQ$44,COLUMN('Non-energy Multiplier'!H$1),0)</f>
        <v>2989342297741212.5</v>
      </c>
      <c r="I23" s="240">
        <f>$C23*VLOOKUP($A23,'Non-energy Multiplier'!$A$1:$AQ$44,COLUMN('Non-energy Multiplier'!I$1),0)</f>
        <v>3055771678434117.5</v>
      </c>
      <c r="J23" s="240">
        <f>$C23*VLOOKUP($A23,'Non-energy Multiplier'!$A$1:$AQ$44,COLUMN('Non-energy Multiplier'!J$1),0)</f>
        <v>3122201059127022.5</v>
      </c>
      <c r="K23" s="240">
        <f>$C23*VLOOKUP($A23,'Non-energy Multiplier'!$A$1:$AQ$44,COLUMN('Non-energy Multiplier'!K$1),0)</f>
        <v>3188630439819928</v>
      </c>
      <c r="L23" s="240">
        <f>$C23*VLOOKUP($A23,'Non-energy Multiplier'!$A$1:$AQ$44,COLUMN('Non-energy Multiplier'!L$1),0)</f>
        <v>3255059820512833</v>
      </c>
      <c r="M23" s="240">
        <f>$C23*VLOOKUP($A23,'Non-energy Multiplier'!$A$1:$AQ$44,COLUMN('Non-energy Multiplier'!M$1),0)</f>
        <v>3321489201205738</v>
      </c>
      <c r="N23" s="240">
        <f>$C23*VLOOKUP($A23,'Non-energy Multiplier'!$A$1:$AQ$44,COLUMN('Non-energy Multiplier'!N$1),0)</f>
        <v>3326234322244335</v>
      </c>
      <c r="O23" s="240">
        <f>$C23*VLOOKUP($A23,'Non-energy Multiplier'!$A$1:$AQ$44,COLUMN('Non-energy Multiplier'!O$1),0)</f>
        <v>3330979443282933.5</v>
      </c>
      <c r="P23" s="240">
        <f>$C23*VLOOKUP($A23,'Non-energy Multiplier'!$A$1:$AQ$44,COLUMN('Non-energy Multiplier'!P$1),0)</f>
        <v>3335724564321531.5</v>
      </c>
      <c r="Q23" s="240">
        <f>$C23*VLOOKUP($A23,'Non-energy Multiplier'!$A$1:$AQ$44,COLUMN('Non-energy Multiplier'!Q$1),0)</f>
        <v>3340469685360130</v>
      </c>
      <c r="R23" s="240">
        <f>$C23*VLOOKUP($A23,'Non-energy Multiplier'!$A$1:$AQ$44,COLUMN('Non-energy Multiplier'!R$1),0)</f>
        <v>3345214806398727.5</v>
      </c>
      <c r="S23" s="240">
        <f>$C23*VLOOKUP($A23,'Non-energy Multiplier'!$A$1:$AQ$44,COLUMN('Non-energy Multiplier'!S$1),0)</f>
        <v>3307255239135198.5</v>
      </c>
      <c r="T23" s="240">
        <f>$C23*VLOOKUP($A23,'Non-energy Multiplier'!$A$1:$AQ$44,COLUMN('Non-energy Multiplier'!T$1),0)</f>
        <v>3269295671871670</v>
      </c>
      <c r="U23" s="240">
        <f>$C23*VLOOKUP($A23,'Non-energy Multiplier'!$A$1:$AQ$44,COLUMN('Non-energy Multiplier'!U$1),0)</f>
        <v>3231336104608141</v>
      </c>
      <c r="V23" s="240">
        <f>$C23*VLOOKUP($A23,'Non-energy Multiplier'!$A$1:$AQ$44,COLUMN('Non-energy Multiplier'!V$1),0)</f>
        <v>3193376537344611.5</v>
      </c>
      <c r="W23" s="240">
        <f>$C23*VLOOKUP($A23,'Non-energy Multiplier'!$A$1:$AQ$44,COLUMN('Non-energy Multiplier'!W$1),0)</f>
        <v>3155416970081083.5</v>
      </c>
      <c r="X23" s="240">
        <f>$C23*VLOOKUP($A23,'Non-energy Multiplier'!$A$1:$AQ$44,COLUMN('Non-energy Multiplier'!X$1),0)</f>
        <v>3084242489577539</v>
      </c>
      <c r="Y23" s="240">
        <f>$C23*VLOOKUP($A23,'Non-energy Multiplier'!$A$1:$AQ$44,COLUMN('Non-energy Multiplier'!Y$1),0)</f>
        <v>3013068009073994</v>
      </c>
      <c r="Z23" s="240">
        <f>$C23*VLOOKUP($A23,'Non-energy Multiplier'!$A$1:$AQ$44,COLUMN('Non-energy Multiplier'!Z$1),0)</f>
        <v>2941893528570450</v>
      </c>
      <c r="AA23" s="240">
        <f>$C23*VLOOKUP($A23,'Non-energy Multiplier'!$A$1:$AQ$44,COLUMN('Non-energy Multiplier'!AA$1),0)</f>
        <v>2870719048066905</v>
      </c>
      <c r="AB23" s="240">
        <f>$C23*VLOOKUP($A23,'Non-energy Multiplier'!$A$1:$AQ$44,COLUMN('Non-energy Multiplier'!AB$1),0)</f>
        <v>2799544567563361</v>
      </c>
      <c r="AC23" s="240">
        <f>$C23*VLOOKUP($A23,'Non-energy Multiplier'!$A$1:$AQ$44,COLUMN('Non-energy Multiplier'!AC$1),0)</f>
        <v>2728370087059816</v>
      </c>
      <c r="AD23" s="240">
        <f>$C23*VLOOKUP($A23,'Non-energy Multiplier'!$A$1:$AQ$44,COLUMN('Non-energy Multiplier'!AD$1),0)</f>
        <v>2657195606556271.5</v>
      </c>
      <c r="AE23" s="240">
        <f>$C23*VLOOKUP($A23,'Non-energy Multiplier'!$A$1:$AQ$44,COLUMN('Non-energy Multiplier'!AE$1),0)</f>
        <v>2586021126052726.5</v>
      </c>
      <c r="AF23" s="240">
        <f>$C23*VLOOKUP($A23,'Non-energy Multiplier'!$A$1:$AQ$44,COLUMN('Non-energy Multiplier'!AF$1),0)</f>
        <v>2514846645549182</v>
      </c>
      <c r="AG23" s="240">
        <f>$C23*VLOOKUP($A23,'Non-energy Multiplier'!$A$1:$AQ$44,COLUMN('Non-energy Multiplier'!AG$1),0)</f>
        <v>2443672165045637.5</v>
      </c>
      <c r="AH23" s="240">
        <f>$C23*VLOOKUP($A23,'Non-energy Multiplier'!$A$1:$AQ$44,COLUMN('Non-energy Multiplier'!AH$1),0)</f>
        <v>2381987480832162.5</v>
      </c>
      <c r="AI23" s="240">
        <f>$C23*VLOOKUP($A23,'Non-energy Multiplier'!$A$1:$AQ$44,COLUMN('Non-energy Multiplier'!AI$1),0)</f>
        <v>2320302796618687.5</v>
      </c>
      <c r="AJ23" s="240">
        <f>$C23*VLOOKUP($A23,'Non-energy Multiplier'!$A$1:$AQ$44,COLUMN('Non-energy Multiplier'!AJ$1),0)</f>
        <v>2258618112405212</v>
      </c>
      <c r="AK23" s="240">
        <f>$C23*VLOOKUP($A23,'Non-energy Multiplier'!$A$1:$AQ$44,COLUMN('Non-energy Multiplier'!AK$1),0)</f>
        <v>2196933428191736.8</v>
      </c>
      <c r="AL23" s="240">
        <f>$C23*VLOOKUP($A23,'Non-energy Multiplier'!$A$1:$AQ$44,COLUMN('Non-energy Multiplier'!AL$1),0)</f>
        <v>2135248743978261.8</v>
      </c>
      <c r="AM23" s="240">
        <f>$C23*VLOOKUP($A23,'Non-energy Multiplier'!$A$1:$AQ$44,COLUMN('Non-energy Multiplier'!AM$1),0)</f>
        <v>2070465441801721.5</v>
      </c>
      <c r="AN23" s="240">
        <f>$C23*VLOOKUP($A23,'Non-energy Multiplier'!$A$1:$AQ$44,COLUMN('Non-energy Multiplier'!AN$1),0)</f>
        <v>2005682139625181</v>
      </c>
      <c r="AO23" s="240">
        <f>$C23*VLOOKUP($A23,'Non-energy Multiplier'!$A$1:$AQ$44,COLUMN('Non-energy Multiplier'!AO$1),0)</f>
        <v>1940898837448640.5</v>
      </c>
      <c r="AP23" s="240">
        <f>$C23*VLOOKUP($A23,'Non-energy Multiplier'!$A$1:$AQ$44,COLUMN('Non-energy Multiplier'!AP$1),0)</f>
        <v>1876115535272100</v>
      </c>
      <c r="AQ23" s="240">
        <f>$C23*VLOOKUP($A23,'Non-energy Multiplier'!$A$1:$AQ$44,COLUMN('Non-energy Multiplier'!AQ$1),0)</f>
        <v>1811332233095559.8</v>
      </c>
    </row>
    <row r="24" spans="1:43" x14ac:dyDescent="0.2">
      <c r="A24" s="12" t="s">
        <v>1</v>
      </c>
      <c r="B24" s="240">
        <f>SUM('Non-energy Use 2019'!C25:AF25)</f>
        <v>3845299430478251</v>
      </c>
      <c r="C24" s="240">
        <f>SUM('Non-energy Use 2020'!C25:AF25)</f>
        <v>4428591131696928.5</v>
      </c>
      <c r="D24" s="240">
        <f>$C24*VLOOKUP($A24,'Non-energy Multiplier'!$A$1:$AQ$44,COLUMN('Non-energy Multiplier'!D$1),0)</f>
        <v>4739099270534773</v>
      </c>
      <c r="E24" s="240">
        <f>$C24*VLOOKUP($A24,'Non-energy Multiplier'!$A$1:$AQ$44,COLUMN('Non-energy Multiplier'!E$1),0)</f>
        <v>5049607409372616</v>
      </c>
      <c r="F24" s="240">
        <f>$C24*VLOOKUP($A24,'Non-energy Multiplier'!$A$1:$AQ$44,COLUMN('Non-energy Multiplier'!F$1),0)</f>
        <v>5360115548210459</v>
      </c>
      <c r="G24" s="240">
        <f>$C24*VLOOKUP($A24,'Non-energy Multiplier'!$A$1:$AQ$44,COLUMN('Non-energy Multiplier'!G$1),0)</f>
        <v>5670623687048303</v>
      </c>
      <c r="H24" s="240">
        <f>$C24*VLOOKUP($A24,'Non-energy Multiplier'!$A$1:$AQ$44,COLUMN('Non-energy Multiplier'!H$1),0)</f>
        <v>5981131825886149</v>
      </c>
      <c r="I24" s="240">
        <f>$C24*VLOOKUP($A24,'Non-energy Multiplier'!$A$1:$AQ$44,COLUMN('Non-energy Multiplier'!I$1),0)</f>
        <v>6198956379694105</v>
      </c>
      <c r="J24" s="240">
        <f>$C24*VLOOKUP($A24,'Non-energy Multiplier'!$A$1:$AQ$44,COLUMN('Non-energy Multiplier'!J$1),0)</f>
        <v>6416780933502061</v>
      </c>
      <c r="K24" s="240">
        <f>$C24*VLOOKUP($A24,'Non-energy Multiplier'!$A$1:$AQ$44,COLUMN('Non-energy Multiplier'!K$1),0)</f>
        <v>6634605487310017</v>
      </c>
      <c r="L24" s="240">
        <f>$C24*VLOOKUP($A24,'Non-energy Multiplier'!$A$1:$AQ$44,COLUMN('Non-energy Multiplier'!L$1),0)</f>
        <v>6852430041117973</v>
      </c>
      <c r="M24" s="240">
        <f>$C24*VLOOKUP($A24,'Non-energy Multiplier'!$A$1:$AQ$44,COLUMN('Non-energy Multiplier'!M$1),0)</f>
        <v>7070254594925930</v>
      </c>
      <c r="N24" s="240">
        <f>$C24*VLOOKUP($A24,'Non-energy Multiplier'!$A$1:$AQ$44,COLUMN('Non-energy Multiplier'!N$1),0)</f>
        <v>7195350515405056</v>
      </c>
      <c r="O24" s="240">
        <f>$C24*VLOOKUP($A24,'Non-energy Multiplier'!$A$1:$AQ$44,COLUMN('Non-energy Multiplier'!O$1),0)</f>
        <v>7320446435884183</v>
      </c>
      <c r="P24" s="240">
        <f>$C24*VLOOKUP($A24,'Non-energy Multiplier'!$A$1:$AQ$44,COLUMN('Non-energy Multiplier'!P$1),0)</f>
        <v>7445542356363309</v>
      </c>
      <c r="Q24" s="240">
        <f>$C24*VLOOKUP($A24,'Non-energy Multiplier'!$A$1:$AQ$44,COLUMN('Non-energy Multiplier'!Q$1),0)</f>
        <v>7570638276842435</v>
      </c>
      <c r="R24" s="240">
        <f>$C24*VLOOKUP($A24,'Non-energy Multiplier'!$A$1:$AQ$44,COLUMN('Non-energy Multiplier'!R$1),0)</f>
        <v>7695734197321561</v>
      </c>
      <c r="S24" s="240">
        <f>$C24*VLOOKUP($A24,'Non-energy Multiplier'!$A$1:$AQ$44,COLUMN('Non-energy Multiplier'!S$1),0)</f>
        <v>7760880448960804</v>
      </c>
      <c r="T24" s="240">
        <f>$C24*VLOOKUP($A24,'Non-energy Multiplier'!$A$1:$AQ$44,COLUMN('Non-energy Multiplier'!T$1),0)</f>
        <v>7826026700600047</v>
      </c>
      <c r="U24" s="240">
        <f>$C24*VLOOKUP($A24,'Non-energy Multiplier'!$A$1:$AQ$44,COLUMN('Non-energy Multiplier'!U$1),0)</f>
        <v>7891172952239290</v>
      </c>
      <c r="V24" s="240">
        <f>$C24*VLOOKUP($A24,'Non-energy Multiplier'!$A$1:$AQ$44,COLUMN('Non-energy Multiplier'!V$1),0)</f>
        <v>7956319203878533</v>
      </c>
      <c r="W24" s="240">
        <f>$C24*VLOOKUP($A24,'Non-energy Multiplier'!$A$1:$AQ$44,COLUMN('Non-energy Multiplier'!W$1),0)</f>
        <v>8021465455517775</v>
      </c>
      <c r="X24" s="240">
        <f>$C24*VLOOKUP($A24,'Non-energy Multiplier'!$A$1:$AQ$44,COLUMN('Non-energy Multiplier'!X$1),0)</f>
        <v>8050944252488688</v>
      </c>
      <c r="Y24" s="240">
        <f>$C24*VLOOKUP($A24,'Non-energy Multiplier'!$A$1:$AQ$44,COLUMN('Non-energy Multiplier'!Y$1),0)</f>
        <v>8080423049459599</v>
      </c>
      <c r="Z24" s="240">
        <f>$C24*VLOOKUP($A24,'Non-energy Multiplier'!$A$1:$AQ$44,COLUMN('Non-energy Multiplier'!Z$1),0)</f>
        <v>8109901846430512</v>
      </c>
      <c r="AA24" s="240">
        <f>$C24*VLOOKUP($A24,'Non-energy Multiplier'!$A$1:$AQ$44,COLUMN('Non-energy Multiplier'!AA$1),0)</f>
        <v>8139380643401423</v>
      </c>
      <c r="AB24" s="240">
        <f>$C24*VLOOKUP($A24,'Non-energy Multiplier'!$A$1:$AQ$44,COLUMN('Non-energy Multiplier'!AB$1),0)</f>
        <v>8168859440372336</v>
      </c>
      <c r="AC24" s="240">
        <f>$C24*VLOOKUP($A24,'Non-energy Multiplier'!$A$1:$AQ$44,COLUMN('Non-energy Multiplier'!AC$1),0)</f>
        <v>8167718891680008</v>
      </c>
      <c r="AD24" s="240">
        <f>$C24*VLOOKUP($A24,'Non-energy Multiplier'!$A$1:$AQ$44,COLUMN('Non-energy Multiplier'!AD$1),0)</f>
        <v>8166578342987682</v>
      </c>
      <c r="AE24" s="240">
        <f>$C24*VLOOKUP($A24,'Non-energy Multiplier'!$A$1:$AQ$44,COLUMN('Non-energy Multiplier'!AE$1),0)</f>
        <v>8165437794295354</v>
      </c>
      <c r="AF24" s="240">
        <f>$C24*VLOOKUP($A24,'Non-energy Multiplier'!$A$1:$AQ$44,COLUMN('Non-energy Multiplier'!AF$1),0)</f>
        <v>8164297245603027</v>
      </c>
      <c r="AG24" s="240">
        <f>$C24*VLOOKUP($A24,'Non-energy Multiplier'!$A$1:$AQ$44,COLUMN('Non-energy Multiplier'!AG$1),0)</f>
        <v>8163156696910701</v>
      </c>
      <c r="AH24" s="240">
        <f>$C24*VLOOKUP($A24,'Non-energy Multiplier'!$A$1:$AQ$44,COLUMN('Non-energy Multiplier'!AH$1),0)</f>
        <v>8134197558219725</v>
      </c>
      <c r="AI24" s="240">
        <f>$C24*VLOOKUP($A24,'Non-energy Multiplier'!$A$1:$AQ$44,COLUMN('Non-energy Multiplier'!AI$1),0)</f>
        <v>8105238419528749</v>
      </c>
      <c r="AJ24" s="240">
        <f>$C24*VLOOKUP($A24,'Non-energy Multiplier'!$A$1:$AQ$44,COLUMN('Non-energy Multiplier'!AJ$1),0)</f>
        <v>8076279280837773</v>
      </c>
      <c r="AK24" s="240">
        <f>$C24*VLOOKUP($A24,'Non-energy Multiplier'!$A$1:$AQ$44,COLUMN('Non-energy Multiplier'!AK$1),0)</f>
        <v>8047320142146797</v>
      </c>
      <c r="AL24" s="240">
        <f>$C24*VLOOKUP($A24,'Non-energy Multiplier'!$A$1:$AQ$44,COLUMN('Non-energy Multiplier'!AL$1),0)</f>
        <v>8018361003455821</v>
      </c>
      <c r="AM24" s="240">
        <f>$C24*VLOOKUP($A24,'Non-energy Multiplier'!$A$1:$AQ$44,COLUMN('Non-energy Multiplier'!AM$1),0)</f>
        <v>7984289642075864</v>
      </c>
      <c r="AN24" s="240">
        <f>$C24*VLOOKUP($A24,'Non-energy Multiplier'!$A$1:$AQ$44,COLUMN('Non-energy Multiplier'!AN$1),0)</f>
        <v>7950218280695908</v>
      </c>
      <c r="AO24" s="240">
        <f>$C24*VLOOKUP($A24,'Non-energy Multiplier'!$A$1:$AQ$44,COLUMN('Non-energy Multiplier'!AO$1),0)</f>
        <v>7916146919315952</v>
      </c>
      <c r="AP24" s="240">
        <f>$C24*VLOOKUP($A24,'Non-energy Multiplier'!$A$1:$AQ$44,COLUMN('Non-energy Multiplier'!AP$1),0)</f>
        <v>7882075557935996</v>
      </c>
      <c r="AQ24" s="240">
        <f>$C24*VLOOKUP($A24,'Non-energy Multiplier'!$A$1:$AQ$44,COLUMN('Non-energy Multiplier'!AQ$1),0)</f>
        <v>7848004196556039</v>
      </c>
    </row>
    <row r="25" spans="1:43" x14ac:dyDescent="0.2">
      <c r="A25" s="12" t="s">
        <v>22</v>
      </c>
      <c r="B25" s="240">
        <f>SUM('Non-energy Use 2019'!C26:AF26)</f>
        <v>11234696833.221045</v>
      </c>
      <c r="C25" s="240">
        <f>SUM('Non-energy Use 2020'!C26:AF26)</f>
        <v>11298987749.510839</v>
      </c>
      <c r="D25" s="240">
        <f>$C25*VLOOKUP($A25,'Non-energy Multiplier'!$A$1:$AQ$44,COLUMN('Non-energy Multiplier'!D$1),0)</f>
        <v>14681952752.548742</v>
      </c>
      <c r="E25" s="240">
        <f>$C25*VLOOKUP($A25,'Non-energy Multiplier'!$A$1:$AQ$44,COLUMN('Non-energy Multiplier'!E$1),0)</f>
        <v>14407307625.282398</v>
      </c>
      <c r="F25" s="240">
        <f>$C25*VLOOKUP($A25,'Non-energy Multiplier'!$A$1:$AQ$44,COLUMN('Non-energy Multiplier'!F$1),0)</f>
        <v>14695609889.598623</v>
      </c>
      <c r="G25" s="240">
        <f>$C25*VLOOKUP($A25,'Non-energy Multiplier'!$A$1:$AQ$44,COLUMN('Non-energy Multiplier'!G$1),0)</f>
        <v>15391935656.960308</v>
      </c>
      <c r="H25" s="240">
        <f>$C25*VLOOKUP($A25,'Non-energy Multiplier'!$A$1:$AQ$44,COLUMN('Non-energy Multiplier'!H$1),0)</f>
        <v>16230675911.758089</v>
      </c>
      <c r="I25" s="240">
        <f>$C25*VLOOKUP($A25,'Non-energy Multiplier'!$A$1:$AQ$44,COLUMN('Non-energy Multiplier'!I$1),0)</f>
        <v>16959374933.264563</v>
      </c>
      <c r="J25" s="240">
        <f>$C25*VLOOKUP($A25,'Non-energy Multiplier'!$A$1:$AQ$44,COLUMN('Non-energy Multiplier'!J$1),0)</f>
        <v>17547932964.250259</v>
      </c>
      <c r="K25" s="240">
        <f>$C25*VLOOKUP($A25,'Non-energy Multiplier'!$A$1:$AQ$44,COLUMN('Non-energy Multiplier'!K$1),0)</f>
        <v>18036539852.749405</v>
      </c>
      <c r="L25" s="240">
        <f>$C25*VLOOKUP($A25,'Non-energy Multiplier'!$A$1:$AQ$44,COLUMN('Non-energy Multiplier'!L$1),0)</f>
        <v>18473954221.210815</v>
      </c>
      <c r="M25" s="240">
        <f>$C25*VLOOKUP($A25,'Non-energy Multiplier'!$A$1:$AQ$44,COLUMN('Non-energy Multiplier'!M$1),0)</f>
        <v>18915338741.296986</v>
      </c>
      <c r="N25" s="240">
        <f>$C25*VLOOKUP($A25,'Non-energy Multiplier'!$A$1:$AQ$44,COLUMN('Non-energy Multiplier'!N$1),0)</f>
        <v>19409458941.154621</v>
      </c>
      <c r="O25" s="240">
        <f>$C25*VLOOKUP($A25,'Non-energy Multiplier'!$A$1:$AQ$44,COLUMN('Non-energy Multiplier'!O$1),0)</f>
        <v>19960523149.172085</v>
      </c>
      <c r="P25" s="240">
        <f>$C25*VLOOKUP($A25,'Non-energy Multiplier'!$A$1:$AQ$44,COLUMN('Non-energy Multiplier'!P$1),0)</f>
        <v>20560464026.12455</v>
      </c>
      <c r="Q25" s="240">
        <f>$C25*VLOOKUP($A25,'Non-energy Multiplier'!$A$1:$AQ$44,COLUMN('Non-energy Multiplier'!Q$1),0)</f>
        <v>21200188557.585773</v>
      </c>
      <c r="R25" s="240">
        <f>$C25*VLOOKUP($A25,'Non-energy Multiplier'!$A$1:$AQ$44,COLUMN('Non-energy Multiplier'!R$1),0)</f>
        <v>21869339770.696777</v>
      </c>
      <c r="S25" s="240">
        <f>$C25*VLOOKUP($A25,'Non-energy Multiplier'!$A$1:$AQ$44,COLUMN('Non-energy Multiplier'!S$1),0)</f>
        <v>22557997953.32494</v>
      </c>
      <c r="T25" s="240">
        <f>$C25*VLOOKUP($A25,'Non-energy Multiplier'!$A$1:$AQ$44,COLUMN('Non-energy Multiplier'!T$1),0)</f>
        <v>23262697631.890053</v>
      </c>
      <c r="U25" s="240">
        <f>$C25*VLOOKUP($A25,'Non-energy Multiplier'!$A$1:$AQ$44,COLUMN('Non-energy Multiplier'!U$1),0)</f>
        <v>23981504661.685043</v>
      </c>
      <c r="V25" s="240">
        <f>$C25*VLOOKUP($A25,'Non-energy Multiplier'!$A$1:$AQ$44,COLUMN('Non-energy Multiplier'!V$1),0)</f>
        <v>24712222101.952698</v>
      </c>
      <c r="W25" s="240">
        <f>$C25*VLOOKUP($A25,'Non-energy Multiplier'!$A$1:$AQ$44,COLUMN('Non-energy Multiplier'!W$1),0)</f>
        <v>25452378565.973415</v>
      </c>
      <c r="X25" s="240">
        <f>$C25*VLOOKUP($A25,'Non-energy Multiplier'!$A$1:$AQ$44,COLUMN('Non-energy Multiplier'!X$1),0)</f>
        <v>26199218858.067818</v>
      </c>
      <c r="Y25" s="240">
        <f>$C25*VLOOKUP($A25,'Non-energy Multiplier'!$A$1:$AQ$44,COLUMN('Non-energy Multiplier'!Y$1),0)</f>
        <v>26949697362.416908</v>
      </c>
      <c r="Z25" s="240">
        <f>$C25*VLOOKUP($A25,'Non-energy Multiplier'!$A$1:$AQ$44,COLUMN('Non-energy Multiplier'!Z$1),0)</f>
        <v>27700474667.423996</v>
      </c>
      <c r="AA25" s="240">
        <f>$C25*VLOOKUP($A25,'Non-energy Multiplier'!$A$1:$AQ$44,COLUMN('Non-energy Multiplier'!AA$1),0)</f>
        <v>28447917919.179768</v>
      </c>
      <c r="AB25" s="240">
        <f>$C25*VLOOKUP($A25,'Non-energy Multiplier'!$A$1:$AQ$44,COLUMN('Non-energy Multiplier'!AB$1),0)</f>
        <v>29188105396.569969</v>
      </c>
      <c r="AC25" s="240">
        <f>$C25*VLOOKUP($A25,'Non-energy Multiplier'!$A$1:$AQ$44,COLUMN('Non-energy Multiplier'!AC$1),0)</f>
        <v>29916835786.824696</v>
      </c>
      <c r="AD25" s="240">
        <f>$C25*VLOOKUP($A25,'Non-energy Multiplier'!$A$1:$AQ$44,COLUMN('Non-energy Multiplier'!AD$1),0)</f>
        <v>30629642612.049232</v>
      </c>
      <c r="AE25" s="240">
        <f>$C25*VLOOKUP($A25,'Non-energy Multiplier'!$A$1:$AQ$44,COLUMN('Non-energy Multiplier'!AE$1),0)</f>
        <v>31321814212.859577</v>
      </c>
      <c r="AF25" s="240">
        <f>$C25*VLOOKUP($A25,'Non-energy Multiplier'!$A$1:$AQ$44,COLUMN('Non-energy Multiplier'!AF$1),0)</f>
        <v>31988419633.269043</v>
      </c>
      <c r="AG25" s="240">
        <f>$C25*VLOOKUP($A25,'Non-energy Multiplier'!$A$1:$AQ$44,COLUMN('Non-energy Multiplier'!AG$1),0)</f>
        <v>32624340670.404205</v>
      </c>
      <c r="AH25" s="240">
        <f>$C25*VLOOKUP($A25,'Non-energy Multiplier'!$A$1:$AQ$44,COLUMN('Non-energy Multiplier'!AH$1),0)</f>
        <v>33224310252.861515</v>
      </c>
      <c r="AI25" s="240">
        <f>$C25*VLOOKUP($A25,'Non-energy Multiplier'!$A$1:$AQ$44,COLUMN('Non-energy Multiplier'!AI$1),0)</f>
        <v>33782957192.548176</v>
      </c>
      <c r="AJ25" s="240">
        <f>$C25*VLOOKUP($A25,'Non-energy Multiplier'!$A$1:$AQ$44,COLUMN('Non-energy Multiplier'!AJ$1),0)</f>
        <v>34294857217.323875</v>
      </c>
      <c r="AK25" s="240">
        <f>$C25*VLOOKUP($A25,'Non-energy Multiplier'!$A$1:$AQ$44,COLUMN('Non-energy Multiplier'!AK$1),0)</f>
        <v>34754590037.092072</v>
      </c>
      <c r="AL25" s="240">
        <f>$C25*VLOOKUP($A25,'Non-energy Multiplier'!$A$1:$AQ$44,COLUMN('Non-energy Multiplier'!AL$1),0)</f>
        <v>35156802026.457878</v>
      </c>
      <c r="AM25" s="240">
        <f>$C25*VLOOKUP($A25,'Non-energy Multiplier'!$A$1:$AQ$44,COLUMN('Non-energy Multiplier'!AM$1),0)</f>
        <v>35496273925.841217</v>
      </c>
      <c r="AN25" s="240">
        <f>$C25*VLOOKUP($A25,'Non-energy Multiplier'!$A$1:$AQ$44,COLUMN('Non-energy Multiplier'!AN$1),0)</f>
        <v>35767992774.101784</v>
      </c>
      <c r="AO25" s="240">
        <f>$C25*VLOOKUP($A25,'Non-energy Multiplier'!$A$1:$AQ$44,COLUMN('Non-energy Multiplier'!AO$1),0)</f>
        <v>35967227094.329361</v>
      </c>
      <c r="AP25" s="240">
        <f>$C25*VLOOKUP($A25,'Non-energy Multiplier'!$A$1:$AQ$44,COLUMN('Non-energy Multiplier'!AP$1),0)</f>
        <v>36089604166.328354</v>
      </c>
      <c r="AQ25" s="240">
        <f>$C25*VLOOKUP($A25,'Non-energy Multiplier'!$A$1:$AQ$44,COLUMN('Non-energy Multiplier'!AQ$1),0)</f>
        <v>36131188041.114738</v>
      </c>
    </row>
    <row r="26" spans="1:43" x14ac:dyDescent="0.2">
      <c r="A26" s="12" t="s">
        <v>23</v>
      </c>
      <c r="B26" s="136">
        <f>SUM('Non-energy Use 2019'!C27:AF27)</f>
        <v>0</v>
      </c>
      <c r="C26" s="136">
        <f>SUM('Non-energy Use 2020'!C27:AF27)</f>
        <v>0</v>
      </c>
      <c r="D26" s="136">
        <f>$C26*VLOOKUP($A26,'Non-energy Multiplier'!$A$1:$AQ$44,COLUMN('Non-energy Multiplier'!D$1),0)</f>
        <v>0</v>
      </c>
      <c r="E26" s="136">
        <f>$C26*VLOOKUP($A26,'Non-energy Multiplier'!$A$1:$AQ$44,COLUMN('Non-energy Multiplier'!E$1),0)</f>
        <v>0</v>
      </c>
      <c r="F26" s="136">
        <f>$C26*VLOOKUP($A26,'Non-energy Multiplier'!$A$1:$AQ$44,COLUMN('Non-energy Multiplier'!F$1),0)</f>
        <v>0</v>
      </c>
      <c r="G26" s="136">
        <f>$C26*VLOOKUP($A26,'Non-energy Multiplier'!$A$1:$AQ$44,COLUMN('Non-energy Multiplier'!G$1),0)</f>
        <v>0</v>
      </c>
      <c r="H26" s="136">
        <f>$C26*VLOOKUP($A26,'Non-energy Multiplier'!$A$1:$AQ$44,COLUMN('Non-energy Multiplier'!H$1),0)</f>
        <v>0</v>
      </c>
      <c r="I26" s="136">
        <f>$C26*VLOOKUP($A26,'Non-energy Multiplier'!$A$1:$AQ$44,COLUMN('Non-energy Multiplier'!I$1),0)</f>
        <v>0</v>
      </c>
      <c r="J26" s="136">
        <f>$C26*VLOOKUP($A26,'Non-energy Multiplier'!$A$1:$AQ$44,COLUMN('Non-energy Multiplier'!J$1),0)</f>
        <v>0</v>
      </c>
      <c r="K26" s="136">
        <f>$C26*VLOOKUP($A26,'Non-energy Multiplier'!$A$1:$AQ$44,COLUMN('Non-energy Multiplier'!K$1),0)</f>
        <v>0</v>
      </c>
      <c r="L26" s="136">
        <f>$C26*VLOOKUP($A26,'Non-energy Multiplier'!$A$1:$AQ$44,COLUMN('Non-energy Multiplier'!L$1),0)</f>
        <v>0</v>
      </c>
      <c r="M26" s="136">
        <f>$C26*VLOOKUP($A26,'Non-energy Multiplier'!$A$1:$AQ$44,COLUMN('Non-energy Multiplier'!M$1),0)</f>
        <v>0</v>
      </c>
      <c r="N26" s="136">
        <f>$C26*VLOOKUP($A26,'Non-energy Multiplier'!$A$1:$AQ$44,COLUMN('Non-energy Multiplier'!N$1),0)</f>
        <v>0</v>
      </c>
      <c r="O26" s="136">
        <f>$C26*VLOOKUP($A26,'Non-energy Multiplier'!$A$1:$AQ$44,COLUMN('Non-energy Multiplier'!O$1),0)</f>
        <v>0</v>
      </c>
      <c r="P26" s="136">
        <f>$C26*VLOOKUP($A26,'Non-energy Multiplier'!$A$1:$AQ$44,COLUMN('Non-energy Multiplier'!P$1),0)</f>
        <v>0</v>
      </c>
      <c r="Q26" s="136">
        <f>$C26*VLOOKUP($A26,'Non-energy Multiplier'!$A$1:$AQ$44,COLUMN('Non-energy Multiplier'!Q$1),0)</f>
        <v>0</v>
      </c>
      <c r="R26" s="136">
        <f>$C26*VLOOKUP($A26,'Non-energy Multiplier'!$A$1:$AQ$44,COLUMN('Non-energy Multiplier'!R$1),0)</f>
        <v>0</v>
      </c>
      <c r="S26" s="136">
        <f>$C26*VLOOKUP($A26,'Non-energy Multiplier'!$A$1:$AQ$44,COLUMN('Non-energy Multiplier'!S$1),0)</f>
        <v>0</v>
      </c>
      <c r="T26" s="136">
        <f>$C26*VLOOKUP($A26,'Non-energy Multiplier'!$A$1:$AQ$44,COLUMN('Non-energy Multiplier'!T$1),0)</f>
        <v>0</v>
      </c>
      <c r="U26" s="136">
        <f>$C26*VLOOKUP($A26,'Non-energy Multiplier'!$A$1:$AQ$44,COLUMN('Non-energy Multiplier'!U$1),0)</f>
        <v>0</v>
      </c>
      <c r="V26" s="136">
        <f>$C26*VLOOKUP($A26,'Non-energy Multiplier'!$A$1:$AQ$44,COLUMN('Non-energy Multiplier'!V$1),0)</f>
        <v>0</v>
      </c>
      <c r="W26" s="136">
        <f>$C26*VLOOKUP($A26,'Non-energy Multiplier'!$A$1:$AQ$44,COLUMN('Non-energy Multiplier'!W$1),0)</f>
        <v>0</v>
      </c>
      <c r="X26" s="136">
        <f>$C26*VLOOKUP($A26,'Non-energy Multiplier'!$A$1:$AQ$44,COLUMN('Non-energy Multiplier'!X$1),0)</f>
        <v>0</v>
      </c>
      <c r="Y26" s="136">
        <f>$C26*VLOOKUP($A26,'Non-energy Multiplier'!$A$1:$AQ$44,COLUMN('Non-energy Multiplier'!Y$1),0)</f>
        <v>0</v>
      </c>
      <c r="Z26" s="136">
        <f>$C26*VLOOKUP($A26,'Non-energy Multiplier'!$A$1:$AQ$44,COLUMN('Non-energy Multiplier'!Z$1),0)</f>
        <v>0</v>
      </c>
      <c r="AA26" s="136">
        <f>$C26*VLOOKUP($A26,'Non-energy Multiplier'!$A$1:$AQ$44,COLUMN('Non-energy Multiplier'!AA$1),0)</f>
        <v>0</v>
      </c>
      <c r="AB26" s="136">
        <f>$C26*VLOOKUP($A26,'Non-energy Multiplier'!$A$1:$AQ$44,COLUMN('Non-energy Multiplier'!AB$1),0)</f>
        <v>0</v>
      </c>
      <c r="AC26" s="136">
        <f>$C26*VLOOKUP($A26,'Non-energy Multiplier'!$A$1:$AQ$44,COLUMN('Non-energy Multiplier'!AC$1),0)</f>
        <v>0</v>
      </c>
      <c r="AD26" s="136">
        <f>$C26*VLOOKUP($A26,'Non-energy Multiplier'!$A$1:$AQ$44,COLUMN('Non-energy Multiplier'!AD$1),0)</f>
        <v>0</v>
      </c>
      <c r="AE26" s="136">
        <f>$C26*VLOOKUP($A26,'Non-energy Multiplier'!$A$1:$AQ$44,COLUMN('Non-energy Multiplier'!AE$1),0)</f>
        <v>0</v>
      </c>
      <c r="AF26" s="136">
        <f>$C26*VLOOKUP($A26,'Non-energy Multiplier'!$A$1:$AQ$44,COLUMN('Non-energy Multiplier'!AF$1),0)</f>
        <v>0</v>
      </c>
      <c r="AG26" s="136">
        <f>$C26*VLOOKUP($A26,'Non-energy Multiplier'!$A$1:$AQ$44,COLUMN('Non-energy Multiplier'!AG$1),0)</f>
        <v>0</v>
      </c>
      <c r="AH26" s="136">
        <f>$C26*VLOOKUP($A26,'Non-energy Multiplier'!$A$1:$AQ$44,COLUMN('Non-energy Multiplier'!AH$1),0)</f>
        <v>0</v>
      </c>
      <c r="AI26" s="136">
        <f>$C26*VLOOKUP($A26,'Non-energy Multiplier'!$A$1:$AQ$44,COLUMN('Non-energy Multiplier'!AI$1),0)</f>
        <v>0</v>
      </c>
      <c r="AJ26" s="136">
        <f>$C26*VLOOKUP($A26,'Non-energy Multiplier'!$A$1:$AQ$44,COLUMN('Non-energy Multiplier'!AJ$1),0)</f>
        <v>0</v>
      </c>
      <c r="AK26" s="136">
        <f>$C26*VLOOKUP($A26,'Non-energy Multiplier'!$A$1:$AQ$44,COLUMN('Non-energy Multiplier'!AK$1),0)</f>
        <v>0</v>
      </c>
      <c r="AL26" s="136">
        <f>$C26*VLOOKUP($A26,'Non-energy Multiplier'!$A$1:$AQ$44,COLUMN('Non-energy Multiplier'!AL$1),0)</f>
        <v>0</v>
      </c>
      <c r="AM26" s="136">
        <f>$C26*VLOOKUP($A26,'Non-energy Multiplier'!$A$1:$AQ$44,COLUMN('Non-energy Multiplier'!AM$1),0)</f>
        <v>0</v>
      </c>
      <c r="AN26" s="136">
        <f>$C26*VLOOKUP($A26,'Non-energy Multiplier'!$A$1:$AQ$44,COLUMN('Non-energy Multiplier'!AN$1),0)</f>
        <v>0</v>
      </c>
      <c r="AO26" s="136">
        <f>$C26*VLOOKUP($A26,'Non-energy Multiplier'!$A$1:$AQ$44,COLUMN('Non-energy Multiplier'!AO$1),0)</f>
        <v>0</v>
      </c>
      <c r="AP26" s="136">
        <f>$C26*VLOOKUP($A26,'Non-energy Multiplier'!$A$1:$AQ$44,COLUMN('Non-energy Multiplier'!AP$1),0)</f>
        <v>0</v>
      </c>
      <c r="AQ26" s="136">
        <f>$C26*VLOOKUP($A26,'Non-energy Multiplier'!$A$1:$AQ$44,COLUMN('Non-energy Multiplier'!AQ$1),0)</f>
        <v>0</v>
      </c>
    </row>
    <row r="27" spans="1:43" x14ac:dyDescent="0.2">
      <c r="A27" s="12" t="s">
        <v>24</v>
      </c>
      <c r="B27" s="240">
        <f>SUM('Non-energy Use 2019'!C28:AF28)</f>
        <v>438668816298.15338</v>
      </c>
      <c r="C27" s="240">
        <f>SUM('Non-energy Use 2020'!C28:AF28)</f>
        <v>456613519227.62939</v>
      </c>
      <c r="D27" s="240">
        <f>$C27*VLOOKUP($A27,'Non-energy Multiplier'!$A$1:$AQ$44,COLUMN('Non-energy Multiplier'!D$1),0)</f>
        <v>505372643539.72504</v>
      </c>
      <c r="E27" s="240">
        <f>$C27*VLOOKUP($A27,'Non-energy Multiplier'!$A$1:$AQ$44,COLUMN('Non-energy Multiplier'!E$1),0)</f>
        <v>504132966402.92603</v>
      </c>
      <c r="F27" s="240">
        <f>$C27*VLOOKUP($A27,'Non-energy Multiplier'!$A$1:$AQ$44,COLUMN('Non-energy Multiplier'!F$1),0)</f>
        <v>511461221951.30444</v>
      </c>
      <c r="G27" s="240">
        <f>$C27*VLOOKUP($A27,'Non-energy Multiplier'!$A$1:$AQ$44,COLUMN('Non-energy Multiplier'!G$1),0)</f>
        <v>529400386945.25067</v>
      </c>
      <c r="H27" s="240">
        <f>$C27*VLOOKUP($A27,'Non-energy Multiplier'!$A$1:$AQ$44,COLUMN('Non-energy Multiplier'!H$1),0)</f>
        <v>551712439440.57483</v>
      </c>
      <c r="I27" s="240">
        <f>$C27*VLOOKUP($A27,'Non-energy Multiplier'!$A$1:$AQ$44,COLUMN('Non-energy Multiplier'!I$1),0)</f>
        <v>572550293926.7218</v>
      </c>
      <c r="J27" s="240">
        <f>$C27*VLOOKUP($A27,'Non-energy Multiplier'!$A$1:$AQ$44,COLUMN('Non-energy Multiplier'!J$1),0)</f>
        <v>590406967675.34705</v>
      </c>
      <c r="K27" s="240">
        <f>$C27*VLOOKUP($A27,'Non-energy Multiplier'!$A$1:$AQ$44,COLUMN('Non-energy Multiplier'!K$1),0)</f>
        <v>604996983356.20862</v>
      </c>
      <c r="L27" s="240">
        <f>$C27*VLOOKUP($A27,'Non-energy Multiplier'!$A$1:$AQ$44,COLUMN('Non-energy Multiplier'!L$1),0)</f>
        <v>616092303535.60669</v>
      </c>
      <c r="M27" s="240">
        <f>$C27*VLOOKUP($A27,'Non-energy Multiplier'!$A$1:$AQ$44,COLUMN('Non-energy Multiplier'!M$1),0)</f>
        <v>623528248216.22717</v>
      </c>
      <c r="N27" s="240">
        <f>$C27*VLOOKUP($A27,'Non-energy Multiplier'!$A$1:$AQ$44,COLUMN('Non-energy Multiplier'!N$1),0)</f>
        <v>627331327039.43408</v>
      </c>
      <c r="O27" s="240">
        <f>$C27*VLOOKUP($A27,'Non-energy Multiplier'!$A$1:$AQ$44,COLUMN('Non-energy Multiplier'!O$1),0)</f>
        <v>628093276823.57581</v>
      </c>
      <c r="P27" s="240">
        <f>$C27*VLOOKUP($A27,'Non-energy Multiplier'!$A$1:$AQ$44,COLUMN('Non-energy Multiplier'!P$1),0)</f>
        <v>626583935741.06055</v>
      </c>
      <c r="Q27" s="240">
        <f>$C27*VLOOKUP($A27,'Non-energy Multiplier'!$A$1:$AQ$44,COLUMN('Non-energy Multiplier'!Q$1),0)</f>
        <v>623596868138.1803</v>
      </c>
      <c r="R27" s="240">
        <f>$C27*VLOOKUP($A27,'Non-energy Multiplier'!$A$1:$AQ$44,COLUMN('Non-energy Multiplier'!R$1),0)</f>
        <v>619925879711.31006</v>
      </c>
      <c r="S27" s="240">
        <f>$C27*VLOOKUP($A27,'Non-energy Multiplier'!$A$1:$AQ$44,COLUMN('Non-energy Multiplier'!S$1),0)</f>
        <v>616224306606.0752</v>
      </c>
      <c r="T27" s="240">
        <f>$C27*VLOOKUP($A27,'Non-energy Multiplier'!$A$1:$AQ$44,COLUMN('Non-energy Multiplier'!T$1),0)</f>
        <v>612625199500.44128</v>
      </c>
      <c r="U27" s="240">
        <f>$C27*VLOOKUP($A27,'Non-energy Multiplier'!$A$1:$AQ$44,COLUMN('Non-energy Multiplier'!U$1),0)</f>
        <v>609132890461.48853</v>
      </c>
      <c r="V27" s="240">
        <f>$C27*VLOOKUP($A27,'Non-energy Multiplier'!$A$1:$AQ$44,COLUMN('Non-energy Multiplier'!V$1),0)</f>
        <v>605751629338.55774</v>
      </c>
      <c r="W27" s="240">
        <f>$C27*VLOOKUP($A27,'Non-energy Multiplier'!$A$1:$AQ$44,COLUMN('Non-energy Multiplier'!W$1),0)</f>
        <v>602485592982.89844</v>
      </c>
      <c r="X27" s="240">
        <f>$C27*VLOOKUP($A27,'Non-energy Multiplier'!$A$1:$AQ$44,COLUMN('Non-energy Multiplier'!X$1),0)</f>
        <v>599338894765.98914</v>
      </c>
      <c r="Y27" s="240">
        <f>$C27*VLOOKUP($A27,'Non-energy Multiplier'!$A$1:$AQ$44,COLUMN('Non-energy Multiplier'!Y$1),0)</f>
        <v>596315594393.89001</v>
      </c>
      <c r="Z27" s="240">
        <f>$C27*VLOOKUP($A27,'Non-energy Multiplier'!$A$1:$AQ$44,COLUMN('Non-energy Multiplier'!Z$1),0)</f>
        <v>593419708017.27295</v>
      </c>
      <c r="AA27" s="240">
        <f>$C27*VLOOKUP($A27,'Non-energy Multiplier'!$A$1:$AQ$44,COLUMN('Non-energy Multiplier'!AA$1),0)</f>
        <v>590655218639.16418</v>
      </c>
      <c r="AB27" s="240">
        <f>$C27*VLOOKUP($A27,'Non-energy Multiplier'!$A$1:$AQ$44,COLUMN('Non-energy Multiplier'!AB$1),0)</f>
        <v>588026086824.84253</v>
      </c>
      <c r="AC27" s="240">
        <f>$C27*VLOOKUP($A27,'Non-energy Multiplier'!$A$1:$AQ$44,COLUMN('Non-energy Multiplier'!AC$1),0)</f>
        <v>585536261720.85352</v>
      </c>
      <c r="AD27" s="240">
        <f>$C27*VLOOKUP($A27,'Non-energy Multiplier'!$A$1:$AQ$44,COLUMN('Non-energy Multiplier'!AD$1),0)</f>
        <v>583189692392.69873</v>
      </c>
      <c r="AE27" s="240">
        <f>$C27*VLOOKUP($A27,'Non-energy Multiplier'!$A$1:$AQ$44,COLUMN('Non-energy Multiplier'!AE$1),0)</f>
        <v>580990339493.43982</v>
      </c>
      <c r="AF27" s="240">
        <f>$C27*VLOOKUP($A27,'Non-energy Multiplier'!$A$1:$AQ$44,COLUMN('Non-energy Multiplier'!AF$1),0)</f>
        <v>578942187278.21509</v>
      </c>
      <c r="AG27" s="240">
        <f>$C27*VLOOKUP($A27,'Non-energy Multiplier'!$A$1:$AQ$44,COLUMN('Non-energy Multiplier'!AG$1),0)</f>
        <v>577049255982.56409</v>
      </c>
      <c r="AH27" s="240">
        <f>$C27*VLOOKUP($A27,'Non-energy Multiplier'!$A$1:$AQ$44,COLUMN('Non-energy Multiplier'!AH$1),0)</f>
        <v>575315614585.45251</v>
      </c>
      <c r="AI27" s="240">
        <f>$C27*VLOOKUP($A27,'Non-energy Multiplier'!$A$1:$AQ$44,COLUMN('Non-energy Multiplier'!AI$1),0)</f>
        <v>573745393981.02393</v>
      </c>
      <c r="AJ27" s="240">
        <f>$C27*VLOOKUP($A27,'Non-energy Multiplier'!$A$1:$AQ$44,COLUMN('Non-energy Multiplier'!AJ$1),0)</f>
        <v>572342800586.36194</v>
      </c>
      <c r="AK27" s="240">
        <f>$C27*VLOOKUP($A27,'Non-energy Multiplier'!$A$1:$AQ$44,COLUMN('Non-energy Multiplier'!AK$1),0)</f>
        <v>571112130415.99463</v>
      </c>
      <c r="AL27" s="240">
        <f>$C27*VLOOKUP($A27,'Non-energy Multiplier'!$A$1:$AQ$44,COLUMN('Non-energy Multiplier'!AL$1),0)</f>
        <v>570057783657.48657</v>
      </c>
      <c r="AM27" s="240">
        <f>$C27*VLOOKUP($A27,'Non-energy Multiplier'!$A$1:$AQ$44,COLUMN('Non-energy Multiplier'!AM$1),0)</f>
        <v>569184279786.26941</v>
      </c>
      <c r="AN27" s="240">
        <f>$C27*VLOOKUP($A27,'Non-energy Multiplier'!$A$1:$AQ$44,COLUMN('Non-energy Multiplier'!AN$1),0)</f>
        <v>568496273261.89502</v>
      </c>
      <c r="AO27" s="240">
        <f>$C27*VLOOKUP($A27,'Non-energy Multiplier'!$A$1:$AQ$44,COLUMN('Non-energy Multiplier'!AO$1),0)</f>
        <v>567998569852.15991</v>
      </c>
      <c r="AP27" s="240">
        <f>$C27*VLOOKUP($A27,'Non-energy Multiplier'!$A$1:$AQ$44,COLUMN('Non-energy Multiplier'!AP$1),0)</f>
        <v>567696143636.10059</v>
      </c>
      <c r="AQ27" s="240">
        <f>$C27*VLOOKUP($A27,'Non-energy Multiplier'!$A$1:$AQ$44,COLUMN('Non-energy Multiplier'!AQ$1),0)</f>
        <v>567594154741.72742</v>
      </c>
    </row>
    <row r="28" spans="1:43" x14ac:dyDescent="0.2">
      <c r="A28" s="12" t="s">
        <v>25</v>
      </c>
      <c r="B28" s="240">
        <f>SUM('Non-energy Use 2019'!C29:AF29)</f>
        <v>821652178676685</v>
      </c>
      <c r="C28" s="240">
        <f>SUM('Non-energy Use 2020'!C29:AF29)</f>
        <v>946960525106569.5</v>
      </c>
      <c r="D28" s="240">
        <f>$C28*VLOOKUP($A28,'Non-energy Multiplier'!$A$1:$AQ$44,COLUMN('Non-energy Multiplier'!D$1),0)</f>
        <v>949064079119858.25</v>
      </c>
      <c r="E28" s="240">
        <f>$C28*VLOOKUP($A28,'Non-energy Multiplier'!$A$1:$AQ$44,COLUMN('Non-energy Multiplier'!E$1),0)</f>
        <v>951167633133146.88</v>
      </c>
      <c r="F28" s="240">
        <f>$C28*VLOOKUP($A28,'Non-energy Multiplier'!$A$1:$AQ$44,COLUMN('Non-energy Multiplier'!F$1),0)</f>
        <v>953271187146435.63</v>
      </c>
      <c r="G28" s="240">
        <f>$C28*VLOOKUP($A28,'Non-energy Multiplier'!$A$1:$AQ$44,COLUMN('Non-energy Multiplier'!G$1),0)</f>
        <v>955374741159724.38</v>
      </c>
      <c r="H28" s="240">
        <f>$C28*VLOOKUP($A28,'Non-energy Multiplier'!$A$1:$AQ$44,COLUMN('Non-energy Multiplier'!H$1),0)</f>
        <v>957478295173013.13</v>
      </c>
      <c r="I28" s="240">
        <f>$C28*VLOOKUP($A28,'Non-energy Multiplier'!$A$1:$AQ$44,COLUMN('Non-energy Multiplier'!I$1),0)</f>
        <v>969618284772247.13</v>
      </c>
      <c r="J28" s="240">
        <f>$C28*VLOOKUP($A28,'Non-energy Multiplier'!$A$1:$AQ$44,COLUMN('Non-energy Multiplier'!J$1),0)</f>
        <v>981758274371481.38</v>
      </c>
      <c r="K28" s="240">
        <f>$C28*VLOOKUP($A28,'Non-energy Multiplier'!$A$1:$AQ$44,COLUMN('Non-energy Multiplier'!K$1),0)</f>
        <v>993898263970715.63</v>
      </c>
      <c r="L28" s="240">
        <f>$C28*VLOOKUP($A28,'Non-energy Multiplier'!$A$1:$AQ$44,COLUMN('Non-energy Multiplier'!L$1),0)</f>
        <v>1006038253569949.6</v>
      </c>
      <c r="M28" s="240">
        <f>$C28*VLOOKUP($A28,'Non-energy Multiplier'!$A$1:$AQ$44,COLUMN('Non-energy Multiplier'!M$1),0)</f>
        <v>1018178243169183.9</v>
      </c>
      <c r="N28" s="240">
        <f>$C28*VLOOKUP($A28,'Non-energy Multiplier'!$A$1:$AQ$44,COLUMN('Non-energy Multiplier'!N$1),0)</f>
        <v>1006655692844407.1</v>
      </c>
      <c r="O28" s="240">
        <f>$C28*VLOOKUP($A28,'Non-energy Multiplier'!$A$1:$AQ$44,COLUMN('Non-energy Multiplier'!O$1),0)</f>
        <v>995133142519630.25</v>
      </c>
      <c r="P28" s="240">
        <f>$C28*VLOOKUP($A28,'Non-energy Multiplier'!$A$1:$AQ$44,COLUMN('Non-energy Multiplier'!P$1),0)</f>
        <v>983610592194853.5</v>
      </c>
      <c r="Q28" s="240">
        <f>$C28*VLOOKUP($A28,'Non-energy Multiplier'!$A$1:$AQ$44,COLUMN('Non-energy Multiplier'!Q$1),0)</f>
        <v>972088041870076.75</v>
      </c>
      <c r="R28" s="240">
        <f>$C28*VLOOKUP($A28,'Non-energy Multiplier'!$A$1:$AQ$44,COLUMN('Non-energy Multiplier'!R$1),0)</f>
        <v>960565491545300</v>
      </c>
      <c r="S28" s="240">
        <f>$C28*VLOOKUP($A28,'Non-energy Multiplier'!$A$1:$AQ$44,COLUMN('Non-energy Multiplier'!S$1),0)</f>
        <v>944118341017000.88</v>
      </c>
      <c r="T28" s="240">
        <f>$C28*VLOOKUP($A28,'Non-energy Multiplier'!$A$1:$AQ$44,COLUMN('Non-energy Multiplier'!T$1),0)</f>
        <v>927671190488701.75</v>
      </c>
      <c r="U28" s="240">
        <f>$C28*VLOOKUP($A28,'Non-energy Multiplier'!$A$1:$AQ$44,COLUMN('Non-energy Multiplier'!U$1),0)</f>
        <v>911224039960402.75</v>
      </c>
      <c r="V28" s="240">
        <f>$C28*VLOOKUP($A28,'Non-energy Multiplier'!$A$1:$AQ$44,COLUMN('Non-energy Multiplier'!V$1),0)</f>
        <v>894776889432103.75</v>
      </c>
      <c r="W28" s="240">
        <f>$C28*VLOOKUP($A28,'Non-energy Multiplier'!$A$1:$AQ$44,COLUMN('Non-energy Multiplier'!W$1),0)</f>
        <v>878329738903804.63</v>
      </c>
      <c r="X28" s="240">
        <f>$C28*VLOOKUP($A28,'Non-energy Multiplier'!$A$1:$AQ$44,COLUMN('Non-energy Multiplier'!X$1),0)</f>
        <v>855773817196333.25</v>
      </c>
      <c r="Y28" s="240">
        <f>$C28*VLOOKUP($A28,'Non-energy Multiplier'!$A$1:$AQ$44,COLUMN('Non-energy Multiplier'!Y$1),0)</f>
        <v>833217895488861.88</v>
      </c>
      <c r="Z28" s="240">
        <f>$C28*VLOOKUP($A28,'Non-energy Multiplier'!$A$1:$AQ$44,COLUMN('Non-energy Multiplier'!Z$1),0)</f>
        <v>810661973781390.38</v>
      </c>
      <c r="AA28" s="240">
        <f>$C28*VLOOKUP($A28,'Non-energy Multiplier'!$A$1:$AQ$44,COLUMN('Non-energy Multiplier'!AA$1),0)</f>
        <v>788106052073919</v>
      </c>
      <c r="AB28" s="240">
        <f>$C28*VLOOKUP($A28,'Non-energy Multiplier'!$A$1:$AQ$44,COLUMN('Non-energy Multiplier'!AB$1),0)</f>
        <v>765550130366447.63</v>
      </c>
      <c r="AC28" s="240">
        <f>$C28*VLOOKUP($A28,'Non-energy Multiplier'!$A$1:$AQ$44,COLUMN('Non-energy Multiplier'!AC$1),0)</f>
        <v>748133570349266.13</v>
      </c>
      <c r="AD28" s="240">
        <f>$C28*VLOOKUP($A28,'Non-energy Multiplier'!$A$1:$AQ$44,COLUMN('Non-energy Multiplier'!AD$1),0)</f>
        <v>730717010332084.88</v>
      </c>
      <c r="AE28" s="240">
        <f>$C28*VLOOKUP($A28,'Non-energy Multiplier'!$A$1:$AQ$44,COLUMN('Non-energy Multiplier'!AE$1),0)</f>
        <v>713300450314903.38</v>
      </c>
      <c r="AF28" s="240">
        <f>$C28*VLOOKUP($A28,'Non-energy Multiplier'!$A$1:$AQ$44,COLUMN('Non-energy Multiplier'!AF$1),0)</f>
        <v>695883890297722.13</v>
      </c>
      <c r="AG28" s="240">
        <f>$C28*VLOOKUP($A28,'Non-energy Multiplier'!$A$1:$AQ$44,COLUMN('Non-energy Multiplier'!AG$1),0)</f>
        <v>678467330280540.63</v>
      </c>
      <c r="AH28" s="240">
        <f>$C28*VLOOKUP($A28,'Non-energy Multiplier'!$A$1:$AQ$44,COLUMN('Non-energy Multiplier'!AH$1),0)</f>
        <v>667991742203756.88</v>
      </c>
      <c r="AI28" s="240">
        <f>$C28*VLOOKUP($A28,'Non-energy Multiplier'!$A$1:$AQ$44,COLUMN('Non-energy Multiplier'!AI$1),0)</f>
        <v>657516154126972.88</v>
      </c>
      <c r="AJ28" s="240">
        <f>$C28*VLOOKUP($A28,'Non-energy Multiplier'!$A$1:$AQ$44,COLUMN('Non-energy Multiplier'!AJ$1),0)</f>
        <v>647040566050189.13</v>
      </c>
      <c r="AK28" s="240">
        <f>$C28*VLOOKUP($A28,'Non-energy Multiplier'!$A$1:$AQ$44,COLUMN('Non-energy Multiplier'!AK$1),0)</f>
        <v>636564977973405.13</v>
      </c>
      <c r="AL28" s="240">
        <f>$C28*VLOOKUP($A28,'Non-energy Multiplier'!$A$1:$AQ$44,COLUMN('Non-energy Multiplier'!AL$1),0)</f>
        <v>626089389896621.38</v>
      </c>
      <c r="AM28" s="240">
        <f>$C28*VLOOKUP($A28,'Non-energy Multiplier'!$A$1:$AQ$44,COLUMN('Non-energy Multiplier'!AM$1),0)</f>
        <v>620859203950934.88</v>
      </c>
      <c r="AN28" s="240">
        <f>$C28*VLOOKUP($A28,'Non-energy Multiplier'!$A$1:$AQ$44,COLUMN('Non-energy Multiplier'!AN$1),0)</f>
        <v>615629018005248.38</v>
      </c>
      <c r="AO28" s="240">
        <f>$C28*VLOOKUP($A28,'Non-energy Multiplier'!$A$1:$AQ$44,COLUMN('Non-energy Multiplier'!AO$1),0)</f>
        <v>610398832059561.88</v>
      </c>
      <c r="AP28" s="240">
        <f>$C28*VLOOKUP($A28,'Non-energy Multiplier'!$A$1:$AQ$44,COLUMN('Non-energy Multiplier'!AP$1),0)</f>
        <v>605168646113875.38</v>
      </c>
      <c r="AQ28" s="240">
        <f>$C28*VLOOKUP($A28,'Non-energy Multiplier'!$A$1:$AQ$44,COLUMN('Non-energy Multiplier'!AQ$1),0)</f>
        <v>599938460168188.88</v>
      </c>
    </row>
    <row r="29" spans="1:43" x14ac:dyDescent="0.2">
      <c r="A29" s="12" t="s">
        <v>26</v>
      </c>
      <c r="B29" s="240">
        <f>SUM('Non-energy Use 2019'!C30:AF30)</f>
        <v>1268391007999521.3</v>
      </c>
      <c r="C29" s="240">
        <f>SUM('Non-energy Use 2020'!C30:AF30)</f>
        <v>1419220911458903.3</v>
      </c>
      <c r="D29" s="240">
        <f>$C29*VLOOKUP($A29,'Non-energy Multiplier'!$A$1:$AQ$44,COLUMN('Non-energy Multiplier'!D$1),0)</f>
        <v>1471265930152393.5</v>
      </c>
      <c r="E29" s="240">
        <f>$C29*VLOOKUP($A29,'Non-energy Multiplier'!$A$1:$AQ$44,COLUMN('Non-energy Multiplier'!E$1),0)</f>
        <v>1523310948845883.5</v>
      </c>
      <c r="F29" s="240">
        <f>$C29*VLOOKUP($A29,'Non-energy Multiplier'!$A$1:$AQ$44,COLUMN('Non-energy Multiplier'!F$1),0)</f>
        <v>1575355967539373.8</v>
      </c>
      <c r="G29" s="240">
        <f>$C29*VLOOKUP($A29,'Non-energy Multiplier'!$A$1:$AQ$44,COLUMN('Non-energy Multiplier'!G$1),0)</f>
        <v>1627400986232864</v>
      </c>
      <c r="H29" s="240">
        <f>$C29*VLOOKUP($A29,'Non-energy Multiplier'!$A$1:$AQ$44,COLUMN('Non-energy Multiplier'!H$1),0)</f>
        <v>1679446004926354</v>
      </c>
      <c r="I29" s="240">
        <f>$C29*VLOOKUP($A29,'Non-energy Multiplier'!$A$1:$AQ$44,COLUMN('Non-energy Multiplier'!I$1),0)</f>
        <v>1716767027258050.8</v>
      </c>
      <c r="J29" s="240">
        <f>$C29*VLOOKUP($A29,'Non-energy Multiplier'!$A$1:$AQ$44,COLUMN('Non-energy Multiplier'!J$1),0)</f>
        <v>1754088049589747.5</v>
      </c>
      <c r="K29" s="240">
        <f>$C29*VLOOKUP($A29,'Non-energy Multiplier'!$A$1:$AQ$44,COLUMN('Non-energy Multiplier'!K$1),0)</f>
        <v>1791409071921444.5</v>
      </c>
      <c r="L29" s="240">
        <f>$C29*VLOOKUP($A29,'Non-energy Multiplier'!$A$1:$AQ$44,COLUMN('Non-energy Multiplier'!L$1),0)</f>
        <v>1828730094253141.3</v>
      </c>
      <c r="M29" s="240">
        <f>$C29*VLOOKUP($A29,'Non-energy Multiplier'!$A$1:$AQ$44,COLUMN('Non-energy Multiplier'!M$1),0)</f>
        <v>1866051116584837.8</v>
      </c>
      <c r="N29" s="240">
        <f>$C29*VLOOKUP($A29,'Non-energy Multiplier'!$A$1:$AQ$44,COLUMN('Non-energy Multiplier'!N$1),0)</f>
        <v>1868716903894244.5</v>
      </c>
      <c r="O29" s="240">
        <f>$C29*VLOOKUP($A29,'Non-energy Multiplier'!$A$1:$AQ$44,COLUMN('Non-energy Multiplier'!O$1),0)</f>
        <v>1871382691203651.5</v>
      </c>
      <c r="P29" s="240">
        <f>$C29*VLOOKUP($A29,'Non-energy Multiplier'!$A$1:$AQ$44,COLUMN('Non-energy Multiplier'!P$1),0)</f>
        <v>1874048478513058.5</v>
      </c>
      <c r="Q29" s="240">
        <f>$C29*VLOOKUP($A29,'Non-energy Multiplier'!$A$1:$AQ$44,COLUMN('Non-energy Multiplier'!Q$1),0)</f>
        <v>1876714265822465.5</v>
      </c>
      <c r="R29" s="240">
        <f>$C29*VLOOKUP($A29,'Non-energy Multiplier'!$A$1:$AQ$44,COLUMN('Non-energy Multiplier'!R$1),0)</f>
        <v>1879380053131872.5</v>
      </c>
      <c r="S29" s="240">
        <f>$C29*VLOOKUP($A29,'Non-energy Multiplier'!$A$1:$AQ$44,COLUMN('Non-energy Multiplier'!S$1),0)</f>
        <v>1858053754656617</v>
      </c>
      <c r="T29" s="240">
        <f>$C29*VLOOKUP($A29,'Non-energy Multiplier'!$A$1:$AQ$44,COLUMN('Non-energy Multiplier'!T$1),0)</f>
        <v>1836727456181361.8</v>
      </c>
      <c r="U29" s="240">
        <f>$C29*VLOOKUP($A29,'Non-energy Multiplier'!$A$1:$AQ$44,COLUMN('Non-energy Multiplier'!U$1),0)</f>
        <v>1815401157706106.5</v>
      </c>
      <c r="V29" s="240">
        <f>$C29*VLOOKUP($A29,'Non-energy Multiplier'!$A$1:$AQ$44,COLUMN('Non-energy Multiplier'!V$1),0)</f>
        <v>1794074859230851.3</v>
      </c>
      <c r="W29" s="240">
        <f>$C29*VLOOKUP($A29,'Non-energy Multiplier'!$A$1:$AQ$44,COLUMN('Non-energy Multiplier'!W$1),0)</f>
        <v>1772748560755596</v>
      </c>
      <c r="X29" s="240">
        <f>$C29*VLOOKUP($A29,'Non-energy Multiplier'!$A$1:$AQ$44,COLUMN('Non-energy Multiplier'!X$1),0)</f>
        <v>1732761751114492.3</v>
      </c>
      <c r="Y29" s="240">
        <f>$C29*VLOOKUP($A29,'Non-energy Multiplier'!$A$1:$AQ$44,COLUMN('Non-energy Multiplier'!Y$1),0)</f>
        <v>1692774941473388.5</v>
      </c>
      <c r="Z29" s="240">
        <f>$C29*VLOOKUP($A29,'Non-energy Multiplier'!$A$1:$AQ$44,COLUMN('Non-energy Multiplier'!Z$1),0)</f>
        <v>1652788131832285</v>
      </c>
      <c r="AA29" s="240">
        <f>$C29*VLOOKUP($A29,'Non-energy Multiplier'!$A$1:$AQ$44,COLUMN('Non-energy Multiplier'!AA$1),0)</f>
        <v>1612801322191181.3</v>
      </c>
      <c r="AB29" s="240">
        <f>$C29*VLOOKUP($A29,'Non-energy Multiplier'!$A$1:$AQ$44,COLUMN('Non-energy Multiplier'!AB$1),0)</f>
        <v>1572814512550077.5</v>
      </c>
      <c r="AC29" s="240">
        <f>$C29*VLOOKUP($A29,'Non-energy Multiplier'!$A$1:$AQ$44,COLUMN('Non-energy Multiplier'!AC$1),0)</f>
        <v>1532827702908973.8</v>
      </c>
      <c r="AD29" s="240">
        <f>$C29*VLOOKUP($A29,'Non-energy Multiplier'!$A$1:$AQ$44,COLUMN('Non-energy Multiplier'!AD$1),0)</f>
        <v>1492840893267870.3</v>
      </c>
      <c r="AE29" s="240">
        <f>$C29*VLOOKUP($A29,'Non-energy Multiplier'!$A$1:$AQ$44,COLUMN('Non-energy Multiplier'!AE$1),0)</f>
        <v>1452854083626766.5</v>
      </c>
      <c r="AF29" s="240">
        <f>$C29*VLOOKUP($A29,'Non-energy Multiplier'!$A$1:$AQ$44,COLUMN('Non-energy Multiplier'!AF$1),0)</f>
        <v>1412867273985663</v>
      </c>
      <c r="AG29" s="240">
        <f>$C29*VLOOKUP($A29,'Non-energy Multiplier'!$A$1:$AQ$44,COLUMN('Non-energy Multiplier'!AG$1),0)</f>
        <v>1372880464344559.3</v>
      </c>
      <c r="AH29" s="240">
        <f>$C29*VLOOKUP($A29,'Non-energy Multiplier'!$A$1:$AQ$44,COLUMN('Non-energy Multiplier'!AH$1),0)</f>
        <v>1338225229322269.3</v>
      </c>
      <c r="AI29" s="240">
        <f>$C29*VLOOKUP($A29,'Non-energy Multiplier'!$A$1:$AQ$44,COLUMN('Non-energy Multiplier'!AI$1),0)</f>
        <v>1303569994299979.5</v>
      </c>
      <c r="AJ29" s="240">
        <f>$C29*VLOOKUP($A29,'Non-energy Multiplier'!$A$1:$AQ$44,COLUMN('Non-energy Multiplier'!AJ$1),0)</f>
        <v>1268914759277689.8</v>
      </c>
      <c r="AK29" s="240">
        <f>$C29*VLOOKUP($A29,'Non-energy Multiplier'!$A$1:$AQ$44,COLUMN('Non-energy Multiplier'!AK$1),0)</f>
        <v>1234259524255399.8</v>
      </c>
      <c r="AL29" s="240">
        <f>$C29*VLOOKUP($A29,'Non-energy Multiplier'!$A$1:$AQ$44,COLUMN('Non-energy Multiplier'!AL$1),0)</f>
        <v>1199604289233110</v>
      </c>
      <c r="AM29" s="240">
        <f>$C29*VLOOKUP($A29,'Non-energy Multiplier'!$A$1:$AQ$44,COLUMN('Non-energy Multiplier'!AM$1),0)</f>
        <v>1163208095163729.3</v>
      </c>
      <c r="AN29" s="240">
        <f>$C29*VLOOKUP($A29,'Non-energy Multiplier'!$A$1:$AQ$44,COLUMN('Non-energy Multiplier'!AN$1),0)</f>
        <v>1126811901094348.3</v>
      </c>
      <c r="AO29" s="240">
        <f>$C29*VLOOKUP($A29,'Non-energy Multiplier'!$A$1:$AQ$44,COLUMN('Non-energy Multiplier'!AO$1),0)</f>
        <v>1090415707024967.6</v>
      </c>
      <c r="AP29" s="240">
        <f>$C29*VLOOKUP($A29,'Non-energy Multiplier'!$A$1:$AQ$44,COLUMN('Non-energy Multiplier'!AP$1),0)</f>
        <v>1054019512955586.6</v>
      </c>
      <c r="AQ29" s="240">
        <f>$C29*VLOOKUP($A29,'Non-energy Multiplier'!$A$1:$AQ$44,COLUMN('Non-energy Multiplier'!AQ$1),0)</f>
        <v>1017623318886206</v>
      </c>
    </row>
    <row r="30" spans="1:43" x14ac:dyDescent="0.2">
      <c r="A30" s="12" t="s">
        <v>27</v>
      </c>
      <c r="B30" s="240">
        <f>SUM('Non-energy Use 2019'!C31:AF31)</f>
        <v>66695916741802.945</v>
      </c>
      <c r="C30" s="240">
        <f>SUM('Non-energy Use 2020'!C31:AF31)</f>
        <v>67034308554178.563</v>
      </c>
      <c r="D30" s="240">
        <f>$C30*VLOOKUP($A30,'Non-energy Multiplier'!$A$1:$AQ$44,COLUMN('Non-energy Multiplier'!D$1),0)</f>
        <v>71794357713341.359</v>
      </c>
      <c r="E30" s="240">
        <f>$C30*VLOOKUP($A30,'Non-energy Multiplier'!$A$1:$AQ$44,COLUMN('Non-energy Multiplier'!E$1),0)</f>
        <v>76554406872504.156</v>
      </c>
      <c r="F30" s="240">
        <f>$C30*VLOOKUP($A30,'Non-energy Multiplier'!$A$1:$AQ$44,COLUMN('Non-energy Multiplier'!F$1),0)</f>
        <v>81314456031666.953</v>
      </c>
      <c r="G30" s="240">
        <f>$C30*VLOOKUP($A30,'Non-energy Multiplier'!$A$1:$AQ$44,COLUMN('Non-energy Multiplier'!G$1),0)</f>
        <v>86074505190829.766</v>
      </c>
      <c r="H30" s="240">
        <f>$C30*VLOOKUP($A30,'Non-energy Multiplier'!$A$1:$AQ$44,COLUMN('Non-energy Multiplier'!H$1),0)</f>
        <v>90834554349992.578</v>
      </c>
      <c r="I30" s="240">
        <f>$C30*VLOOKUP($A30,'Non-energy Multiplier'!$A$1:$AQ$44,COLUMN('Non-energy Multiplier'!I$1),0)</f>
        <v>95534201186676.203</v>
      </c>
      <c r="J30" s="240">
        <f>$C30*VLOOKUP($A30,'Non-energy Multiplier'!$A$1:$AQ$44,COLUMN('Non-energy Multiplier'!J$1),0)</f>
        <v>100233848023359.83</v>
      </c>
      <c r="K30" s="240">
        <f>$C30*VLOOKUP($A30,'Non-energy Multiplier'!$A$1:$AQ$44,COLUMN('Non-energy Multiplier'!K$1),0)</f>
        <v>104933494860043.45</v>
      </c>
      <c r="L30" s="240">
        <f>$C30*VLOOKUP($A30,'Non-energy Multiplier'!$A$1:$AQ$44,COLUMN('Non-energy Multiplier'!L$1),0)</f>
        <v>109633141696727.09</v>
      </c>
      <c r="M30" s="240">
        <f>$C30*VLOOKUP($A30,'Non-energy Multiplier'!$A$1:$AQ$44,COLUMN('Non-energy Multiplier'!M$1),0)</f>
        <v>114332788533410.73</v>
      </c>
      <c r="N30" s="240">
        <f>$C30*VLOOKUP($A30,'Non-energy Multiplier'!$A$1:$AQ$44,COLUMN('Non-energy Multiplier'!N$1),0)</f>
        <v>116868538134045.02</v>
      </c>
      <c r="O30" s="240">
        <f>$C30*VLOOKUP($A30,'Non-energy Multiplier'!$A$1:$AQ$44,COLUMN('Non-energy Multiplier'!O$1),0)</f>
        <v>119404287734679.3</v>
      </c>
      <c r="P30" s="240">
        <f>$C30*VLOOKUP($A30,'Non-energy Multiplier'!$A$1:$AQ$44,COLUMN('Non-energy Multiplier'!P$1),0)</f>
        <v>121940037335313.59</v>
      </c>
      <c r="Q30" s="240">
        <f>$C30*VLOOKUP($A30,'Non-energy Multiplier'!$A$1:$AQ$44,COLUMN('Non-energy Multiplier'!Q$1),0)</f>
        <v>124475786935947.88</v>
      </c>
      <c r="R30" s="240">
        <f>$C30*VLOOKUP($A30,'Non-energy Multiplier'!$A$1:$AQ$44,COLUMN('Non-energy Multiplier'!R$1),0)</f>
        <v>127011536536582.17</v>
      </c>
      <c r="S30" s="240">
        <f>$C30*VLOOKUP($A30,'Non-energy Multiplier'!$A$1:$AQ$44,COLUMN('Non-energy Multiplier'!S$1),0)</f>
        <v>127755241265752.06</v>
      </c>
      <c r="T30" s="240">
        <f>$C30*VLOOKUP($A30,'Non-energy Multiplier'!$A$1:$AQ$44,COLUMN('Non-energy Multiplier'!T$1),0)</f>
        <v>128498945994921.97</v>
      </c>
      <c r="U30" s="240">
        <f>$C30*VLOOKUP($A30,'Non-energy Multiplier'!$A$1:$AQ$44,COLUMN('Non-energy Multiplier'!U$1),0)</f>
        <v>129242650724091.84</v>
      </c>
      <c r="V30" s="240">
        <f>$C30*VLOOKUP($A30,'Non-energy Multiplier'!$A$1:$AQ$44,COLUMN('Non-energy Multiplier'!V$1),0)</f>
        <v>129986355453261.73</v>
      </c>
      <c r="W30" s="240">
        <f>$C30*VLOOKUP($A30,'Non-energy Multiplier'!$A$1:$AQ$44,COLUMN('Non-energy Multiplier'!W$1),0)</f>
        <v>130730060182431.61</v>
      </c>
      <c r="X30" s="240">
        <f>$C30*VLOOKUP($A30,'Non-energy Multiplier'!$A$1:$AQ$44,COLUMN('Non-energy Multiplier'!X$1),0)</f>
        <v>130403019118820.23</v>
      </c>
      <c r="Y30" s="240">
        <f>$C30*VLOOKUP($A30,'Non-energy Multiplier'!$A$1:$AQ$44,COLUMN('Non-energy Multiplier'!Y$1),0)</f>
        <v>130075978055208.83</v>
      </c>
      <c r="Z30" s="240">
        <f>$C30*VLOOKUP($A30,'Non-energy Multiplier'!$A$1:$AQ$44,COLUMN('Non-energy Multiplier'!Z$1),0)</f>
        <v>129748936991597.44</v>
      </c>
      <c r="AA30" s="240">
        <f>$C30*VLOOKUP($A30,'Non-energy Multiplier'!$A$1:$AQ$44,COLUMN('Non-energy Multiplier'!AA$1),0)</f>
        <v>129421895927986.03</v>
      </c>
      <c r="AB30" s="240">
        <f>$C30*VLOOKUP($A30,'Non-energy Multiplier'!$A$1:$AQ$44,COLUMN('Non-energy Multiplier'!AB$1),0)</f>
        <v>129094854864374.64</v>
      </c>
      <c r="AC30" s="240">
        <f>$C30*VLOOKUP($A30,'Non-energy Multiplier'!$A$1:$AQ$44,COLUMN('Non-energy Multiplier'!AC$1),0)</f>
        <v>127370026944370.56</v>
      </c>
      <c r="AD30" s="240">
        <f>$C30*VLOOKUP($A30,'Non-energy Multiplier'!$A$1:$AQ$44,COLUMN('Non-energy Multiplier'!AD$1),0)</f>
        <v>125645199024366.47</v>
      </c>
      <c r="AE30" s="240">
        <f>$C30*VLOOKUP($A30,'Non-energy Multiplier'!$A$1:$AQ$44,COLUMN('Non-energy Multiplier'!AE$1),0)</f>
        <v>123920371104362.42</v>
      </c>
      <c r="AF30" s="240">
        <f>$C30*VLOOKUP($A30,'Non-energy Multiplier'!$A$1:$AQ$44,COLUMN('Non-energy Multiplier'!AF$1),0)</f>
        <v>122195543184358.34</v>
      </c>
      <c r="AG30" s="240">
        <f>$C30*VLOOKUP($A30,'Non-energy Multiplier'!$A$1:$AQ$44,COLUMN('Non-energy Multiplier'!AG$1),0)</f>
        <v>120470715264354.27</v>
      </c>
      <c r="AH30" s="240">
        <f>$C30*VLOOKUP($A30,'Non-energy Multiplier'!$A$1:$AQ$44,COLUMN('Non-energy Multiplier'!AH$1),0)</f>
        <v>117697547202055.69</v>
      </c>
      <c r="AI30" s="240">
        <f>$C30*VLOOKUP($A30,'Non-energy Multiplier'!$A$1:$AQ$44,COLUMN('Non-energy Multiplier'!AI$1),0)</f>
        <v>114924379139757.09</v>
      </c>
      <c r="AJ30" s="240">
        <f>$C30*VLOOKUP($A30,'Non-energy Multiplier'!$A$1:$AQ$44,COLUMN('Non-energy Multiplier'!AJ$1),0)</f>
        <v>112151211077458.5</v>
      </c>
      <c r="AK30" s="240">
        <f>$C30*VLOOKUP($A30,'Non-energy Multiplier'!$A$1:$AQ$44,COLUMN('Non-energy Multiplier'!AK$1),0)</f>
        <v>109378043015159.92</v>
      </c>
      <c r="AL30" s="240">
        <f>$C30*VLOOKUP($A30,'Non-energy Multiplier'!$A$1:$AQ$44,COLUMN('Non-energy Multiplier'!AL$1),0)</f>
        <v>106604874952861.33</v>
      </c>
      <c r="AM30" s="240">
        <f>$C30*VLOOKUP($A30,'Non-energy Multiplier'!$A$1:$AQ$44,COLUMN('Non-energy Multiplier'!AM$1),0)</f>
        <v>103827225760465.38</v>
      </c>
      <c r="AN30" s="240">
        <f>$C30*VLOOKUP($A30,'Non-energy Multiplier'!$A$1:$AQ$44,COLUMN('Non-energy Multiplier'!AN$1),0)</f>
        <v>101049576568069.45</v>
      </c>
      <c r="AO30" s="240">
        <f>$C30*VLOOKUP($A30,'Non-energy Multiplier'!$A$1:$AQ$44,COLUMN('Non-energy Multiplier'!AO$1),0)</f>
        <v>98271927375673.5</v>
      </c>
      <c r="AP30" s="240">
        <f>$C30*VLOOKUP($A30,'Non-energy Multiplier'!$A$1:$AQ$44,COLUMN('Non-energy Multiplier'!AP$1),0)</f>
        <v>95494278183277.547</v>
      </c>
      <c r="AQ30" s="240">
        <f>$C30*VLOOKUP($A30,'Non-energy Multiplier'!$A$1:$AQ$44,COLUMN('Non-energy Multiplier'!AQ$1),0)</f>
        <v>92716628990881.625</v>
      </c>
    </row>
    <row r="31" spans="1:43" x14ac:dyDescent="0.2">
      <c r="A31" s="12" t="s">
        <v>28</v>
      </c>
      <c r="B31" s="136">
        <f>SUM('Non-energy Use 2019'!C32:AF32)</f>
        <v>0</v>
      </c>
      <c r="C31" s="136">
        <f>SUM('Non-energy Use 2020'!C32:AF32)</f>
        <v>0</v>
      </c>
      <c r="D31" s="136">
        <f>$C31*VLOOKUP($A31,'Non-energy Multiplier'!$A$1:$AQ$44,COLUMN('Non-energy Multiplier'!D$1),0)</f>
        <v>0</v>
      </c>
      <c r="E31" s="136">
        <f>$C31*VLOOKUP($A31,'Non-energy Multiplier'!$A$1:$AQ$44,COLUMN('Non-energy Multiplier'!E$1),0)</f>
        <v>0</v>
      </c>
      <c r="F31" s="136">
        <f>$C31*VLOOKUP($A31,'Non-energy Multiplier'!$A$1:$AQ$44,COLUMN('Non-energy Multiplier'!F$1),0)</f>
        <v>0</v>
      </c>
      <c r="G31" s="136">
        <f>$C31*VLOOKUP($A31,'Non-energy Multiplier'!$A$1:$AQ$44,COLUMN('Non-energy Multiplier'!G$1),0)</f>
        <v>0</v>
      </c>
      <c r="H31" s="136">
        <f>$C31*VLOOKUP($A31,'Non-energy Multiplier'!$A$1:$AQ$44,COLUMN('Non-energy Multiplier'!H$1),0)</f>
        <v>0</v>
      </c>
      <c r="I31" s="136">
        <f>$C31*VLOOKUP($A31,'Non-energy Multiplier'!$A$1:$AQ$44,COLUMN('Non-energy Multiplier'!I$1),0)</f>
        <v>0</v>
      </c>
      <c r="J31" s="136">
        <f>$C31*VLOOKUP($A31,'Non-energy Multiplier'!$A$1:$AQ$44,COLUMN('Non-energy Multiplier'!J$1),0)</f>
        <v>0</v>
      </c>
      <c r="K31" s="136">
        <f>$C31*VLOOKUP($A31,'Non-energy Multiplier'!$A$1:$AQ$44,COLUMN('Non-energy Multiplier'!K$1),0)</f>
        <v>0</v>
      </c>
      <c r="L31" s="136">
        <f>$C31*VLOOKUP($A31,'Non-energy Multiplier'!$A$1:$AQ$44,COLUMN('Non-energy Multiplier'!L$1),0)</f>
        <v>0</v>
      </c>
      <c r="M31" s="136">
        <f>$C31*VLOOKUP($A31,'Non-energy Multiplier'!$A$1:$AQ$44,COLUMN('Non-energy Multiplier'!M$1),0)</f>
        <v>0</v>
      </c>
      <c r="N31" s="136">
        <f>$C31*VLOOKUP($A31,'Non-energy Multiplier'!$A$1:$AQ$44,COLUMN('Non-energy Multiplier'!N$1),0)</f>
        <v>0</v>
      </c>
      <c r="O31" s="136">
        <f>$C31*VLOOKUP($A31,'Non-energy Multiplier'!$A$1:$AQ$44,COLUMN('Non-energy Multiplier'!O$1),0)</f>
        <v>0</v>
      </c>
      <c r="P31" s="136">
        <f>$C31*VLOOKUP($A31,'Non-energy Multiplier'!$A$1:$AQ$44,COLUMN('Non-energy Multiplier'!P$1),0)</f>
        <v>0</v>
      </c>
      <c r="Q31" s="136">
        <f>$C31*VLOOKUP($A31,'Non-energy Multiplier'!$A$1:$AQ$44,COLUMN('Non-energy Multiplier'!Q$1),0)</f>
        <v>0</v>
      </c>
      <c r="R31" s="136">
        <f>$C31*VLOOKUP($A31,'Non-energy Multiplier'!$A$1:$AQ$44,COLUMN('Non-energy Multiplier'!R$1),0)</f>
        <v>0</v>
      </c>
      <c r="S31" s="136">
        <f>$C31*VLOOKUP($A31,'Non-energy Multiplier'!$A$1:$AQ$44,COLUMN('Non-energy Multiplier'!S$1),0)</f>
        <v>0</v>
      </c>
      <c r="T31" s="136">
        <f>$C31*VLOOKUP($A31,'Non-energy Multiplier'!$A$1:$AQ$44,COLUMN('Non-energy Multiplier'!T$1),0)</f>
        <v>0</v>
      </c>
      <c r="U31" s="136">
        <f>$C31*VLOOKUP($A31,'Non-energy Multiplier'!$A$1:$AQ$44,COLUMN('Non-energy Multiplier'!U$1),0)</f>
        <v>0</v>
      </c>
      <c r="V31" s="136">
        <f>$C31*VLOOKUP($A31,'Non-energy Multiplier'!$A$1:$AQ$44,COLUMN('Non-energy Multiplier'!V$1),0)</f>
        <v>0</v>
      </c>
      <c r="W31" s="136">
        <f>$C31*VLOOKUP($A31,'Non-energy Multiplier'!$A$1:$AQ$44,COLUMN('Non-energy Multiplier'!W$1),0)</f>
        <v>0</v>
      </c>
      <c r="X31" s="136">
        <f>$C31*VLOOKUP($A31,'Non-energy Multiplier'!$A$1:$AQ$44,COLUMN('Non-energy Multiplier'!X$1),0)</f>
        <v>0</v>
      </c>
      <c r="Y31" s="136">
        <f>$C31*VLOOKUP($A31,'Non-energy Multiplier'!$A$1:$AQ$44,COLUMN('Non-energy Multiplier'!Y$1),0)</f>
        <v>0</v>
      </c>
      <c r="Z31" s="136">
        <f>$C31*VLOOKUP($A31,'Non-energy Multiplier'!$A$1:$AQ$44,COLUMN('Non-energy Multiplier'!Z$1),0)</f>
        <v>0</v>
      </c>
      <c r="AA31" s="136">
        <f>$C31*VLOOKUP($A31,'Non-energy Multiplier'!$A$1:$AQ$44,COLUMN('Non-energy Multiplier'!AA$1),0)</f>
        <v>0</v>
      </c>
      <c r="AB31" s="136">
        <f>$C31*VLOOKUP($A31,'Non-energy Multiplier'!$A$1:$AQ$44,COLUMN('Non-energy Multiplier'!AB$1),0)</f>
        <v>0</v>
      </c>
      <c r="AC31" s="136">
        <f>$C31*VLOOKUP($A31,'Non-energy Multiplier'!$A$1:$AQ$44,COLUMN('Non-energy Multiplier'!AC$1),0)</f>
        <v>0</v>
      </c>
      <c r="AD31" s="136">
        <f>$C31*VLOOKUP($A31,'Non-energy Multiplier'!$A$1:$AQ$44,COLUMN('Non-energy Multiplier'!AD$1),0)</f>
        <v>0</v>
      </c>
      <c r="AE31" s="136">
        <f>$C31*VLOOKUP($A31,'Non-energy Multiplier'!$A$1:$AQ$44,COLUMN('Non-energy Multiplier'!AE$1),0)</f>
        <v>0</v>
      </c>
      <c r="AF31" s="136">
        <f>$C31*VLOOKUP($A31,'Non-energy Multiplier'!$A$1:$AQ$44,COLUMN('Non-energy Multiplier'!AF$1),0)</f>
        <v>0</v>
      </c>
      <c r="AG31" s="136">
        <f>$C31*VLOOKUP($A31,'Non-energy Multiplier'!$A$1:$AQ$44,COLUMN('Non-energy Multiplier'!AG$1),0)</f>
        <v>0</v>
      </c>
      <c r="AH31" s="136">
        <f>$C31*VLOOKUP($A31,'Non-energy Multiplier'!$A$1:$AQ$44,COLUMN('Non-energy Multiplier'!AH$1),0)</f>
        <v>0</v>
      </c>
      <c r="AI31" s="136">
        <f>$C31*VLOOKUP($A31,'Non-energy Multiplier'!$A$1:$AQ$44,COLUMN('Non-energy Multiplier'!AI$1),0)</f>
        <v>0</v>
      </c>
      <c r="AJ31" s="136">
        <f>$C31*VLOOKUP($A31,'Non-energy Multiplier'!$A$1:$AQ$44,COLUMN('Non-energy Multiplier'!AJ$1),0)</f>
        <v>0</v>
      </c>
      <c r="AK31" s="136">
        <f>$C31*VLOOKUP($A31,'Non-energy Multiplier'!$A$1:$AQ$44,COLUMN('Non-energy Multiplier'!AK$1),0)</f>
        <v>0</v>
      </c>
      <c r="AL31" s="136">
        <f>$C31*VLOOKUP($A31,'Non-energy Multiplier'!$A$1:$AQ$44,COLUMN('Non-energy Multiplier'!AL$1),0)</f>
        <v>0</v>
      </c>
      <c r="AM31" s="136">
        <f>$C31*VLOOKUP($A31,'Non-energy Multiplier'!$A$1:$AQ$44,COLUMN('Non-energy Multiplier'!AM$1),0)</f>
        <v>0</v>
      </c>
      <c r="AN31" s="136">
        <f>$C31*VLOOKUP($A31,'Non-energy Multiplier'!$A$1:$AQ$44,COLUMN('Non-energy Multiplier'!AN$1),0)</f>
        <v>0</v>
      </c>
      <c r="AO31" s="136">
        <f>$C31*VLOOKUP($A31,'Non-energy Multiplier'!$A$1:$AQ$44,COLUMN('Non-energy Multiplier'!AO$1),0)</f>
        <v>0</v>
      </c>
      <c r="AP31" s="136">
        <f>$C31*VLOOKUP($A31,'Non-energy Multiplier'!$A$1:$AQ$44,COLUMN('Non-energy Multiplier'!AP$1),0)</f>
        <v>0</v>
      </c>
      <c r="AQ31" s="136">
        <f>$C31*VLOOKUP($A31,'Non-energy Multiplier'!$A$1:$AQ$44,COLUMN('Non-energy Multiplier'!AQ$1),0)</f>
        <v>0</v>
      </c>
    </row>
    <row r="32" spans="1:43" x14ac:dyDescent="0.2">
      <c r="A32" s="12" t="s">
        <v>29</v>
      </c>
      <c r="B32" s="240">
        <f>SUM('Non-energy Use 2019'!C33:AF33)</f>
        <v>1257988042288.9409</v>
      </c>
      <c r="C32" s="240">
        <f>SUM('Non-energy Use 2020'!C33:AF33)</f>
        <v>1570843055912.5222</v>
      </c>
      <c r="D32" s="240">
        <f>$C32*VLOOKUP($A32,'Non-energy Multiplier'!$A$1:$AQ$44,COLUMN('Non-energy Multiplier'!D$1),0)</f>
        <v>1838352570908.8765</v>
      </c>
      <c r="E32" s="240">
        <f>$C32*VLOOKUP($A32,'Non-energy Multiplier'!$A$1:$AQ$44,COLUMN('Non-energy Multiplier'!E$1),0)</f>
        <v>1845047843160.9878</v>
      </c>
      <c r="F32" s="240">
        <f>$C32*VLOOKUP($A32,'Non-energy Multiplier'!$A$1:$AQ$44,COLUMN('Non-energy Multiplier'!F$1),0)</f>
        <v>1871502330057.9829</v>
      </c>
      <c r="G32" s="240">
        <f>$C32*VLOOKUP($A32,'Non-energy Multiplier'!$A$1:$AQ$44,COLUMN('Non-energy Multiplier'!G$1),0)</f>
        <v>1936321126384.6345</v>
      </c>
      <c r="H32" s="240">
        <f>$C32*VLOOKUP($A32,'Non-energy Multiplier'!$A$1:$AQ$44,COLUMN('Non-energy Multiplier'!H$1),0)</f>
        <v>2017097331823.3406</v>
      </c>
      <c r="I32" s="240">
        <f>$C32*VLOOKUP($A32,'Non-energy Multiplier'!$A$1:$AQ$44,COLUMN('Non-energy Multiplier'!I$1),0)</f>
        <v>2093083132036.8953</v>
      </c>
      <c r="J32" s="240">
        <f>$C32*VLOOKUP($A32,'Non-energy Multiplier'!$A$1:$AQ$44,COLUMN('Non-energy Multiplier'!J$1),0)</f>
        <v>2160040852704.623</v>
      </c>
      <c r="K32" s="240">
        <f>$C32*VLOOKUP($A32,'Non-energy Multiplier'!$A$1:$AQ$44,COLUMN('Non-energy Multiplier'!K$1),0)</f>
        <v>2218444325915.3579</v>
      </c>
      <c r="L32" s="240">
        <f>$C32*VLOOKUP($A32,'Non-energy Multiplier'!$A$1:$AQ$44,COLUMN('Non-energy Multiplier'!L$1),0)</f>
        <v>2269036085191.3779</v>
      </c>
      <c r="M32" s="240">
        <f>$C32*VLOOKUP($A32,'Non-energy Multiplier'!$A$1:$AQ$44,COLUMN('Non-energy Multiplier'!M$1),0)</f>
        <v>2312787801871.5874</v>
      </c>
      <c r="N32" s="240">
        <f>$C32*VLOOKUP($A32,'Non-energy Multiplier'!$A$1:$AQ$44,COLUMN('Non-energy Multiplier'!N$1),0)</f>
        <v>2350771122947.5552</v>
      </c>
      <c r="O32" s="240">
        <f>$C32*VLOOKUP($A32,'Non-energy Multiplier'!$A$1:$AQ$44,COLUMN('Non-energy Multiplier'!O$1),0)</f>
        <v>2383842143056.7808</v>
      </c>
      <c r="P32" s="240">
        <f>$C32*VLOOKUP($A32,'Non-energy Multiplier'!$A$1:$AQ$44,COLUMN('Non-energy Multiplier'!P$1),0)</f>
        <v>2412865306184.415</v>
      </c>
      <c r="Q32" s="240">
        <f>$C32*VLOOKUP($A32,'Non-energy Multiplier'!$A$1:$AQ$44,COLUMN('Non-energy Multiplier'!Q$1),0)</f>
        <v>2438781863753.1006</v>
      </c>
      <c r="R32" s="240">
        <f>$C32*VLOOKUP($A32,'Non-energy Multiplier'!$A$1:$AQ$44,COLUMN('Non-energy Multiplier'!R$1),0)</f>
        <v>2462594919808.4092</v>
      </c>
      <c r="S32" s="240">
        <f>$C32*VLOOKUP($A32,'Non-energy Multiplier'!$A$1:$AQ$44,COLUMN('Non-energy Multiplier'!S$1),0)</f>
        <v>2485176110094.2485</v>
      </c>
      <c r="T32" s="240">
        <f>$C32*VLOOKUP($A32,'Non-energy Multiplier'!$A$1:$AQ$44,COLUMN('Non-energy Multiplier'!T$1),0)</f>
        <v>2506699285840.4619</v>
      </c>
      <c r="U32" s="240">
        <f>$C32*VLOOKUP($A32,'Non-energy Multiplier'!$A$1:$AQ$44,COLUMN('Non-energy Multiplier'!U$1),0)</f>
        <v>2527161867140.6602</v>
      </c>
      <c r="V32" s="240">
        <f>$C32*VLOOKUP($A32,'Non-energy Multiplier'!$A$1:$AQ$44,COLUMN('Non-energy Multiplier'!V$1),0)</f>
        <v>2546563538477.0229</v>
      </c>
      <c r="W32" s="240">
        <f>$C32*VLOOKUP($A32,'Non-energy Multiplier'!$A$1:$AQ$44,COLUMN('Non-energy Multiplier'!W$1),0)</f>
        <v>2564906196099.7988</v>
      </c>
      <c r="X32" s="240">
        <f>$C32*VLOOKUP($A32,'Non-energy Multiplier'!$A$1:$AQ$44,COLUMN('Non-energy Multiplier'!X$1),0)</f>
        <v>2582193889727.4141</v>
      </c>
      <c r="Y32" s="240">
        <f>$C32*VLOOKUP($A32,'Non-energy Multiplier'!$A$1:$AQ$44,COLUMN('Non-energy Multiplier'!Y$1),0)</f>
        <v>2598432759059.5659</v>
      </c>
      <c r="Z32" s="240">
        <f>$C32*VLOOKUP($A32,'Non-energy Multiplier'!$A$1:$AQ$44,COLUMN('Non-energy Multiplier'!Z$1),0)</f>
        <v>2613630965602.2002</v>
      </c>
      <c r="AA32" s="240">
        <f>$C32*VLOOKUP($A32,'Non-energy Multiplier'!$A$1:$AQ$44,COLUMN('Non-energy Multiplier'!AA$1),0)</f>
        <v>2627798620306.2139</v>
      </c>
      <c r="AB32" s="240">
        <f>$C32*VLOOKUP($A32,'Non-energy Multiplier'!$A$1:$AQ$44,COLUMN('Non-energy Multiplier'!AB$1),0)</f>
        <v>2640947707521.7891</v>
      </c>
      <c r="AC32" s="240">
        <f>$C32*VLOOKUP($A32,'Non-energy Multiplier'!$A$1:$AQ$44,COLUMN('Non-energy Multiplier'!AC$1),0)</f>
        <v>2653092005766.7515</v>
      </c>
      <c r="AD32" s="240">
        <f>$C32*VLOOKUP($A32,'Non-energy Multiplier'!$A$1:$AQ$44,COLUMN('Non-energy Multiplier'!AD$1),0)</f>
        <v>2664247005801.7397</v>
      </c>
      <c r="AE32" s="240">
        <f>$C32*VLOOKUP($A32,'Non-energy Multiplier'!$A$1:$AQ$44,COLUMN('Non-energy Multiplier'!AE$1),0)</f>
        <v>2674429826496.0156</v>
      </c>
      <c r="AF32" s="240">
        <f>$C32*VLOOKUP($A32,'Non-energy Multiplier'!$A$1:$AQ$44,COLUMN('Non-energy Multiplier'!AF$1),0)</f>
        <v>2683659128956.8662</v>
      </c>
      <c r="AG32" s="240">
        <f>$C32*VLOOKUP($A32,'Non-energy Multiplier'!$A$1:$AQ$44,COLUMN('Non-energy Multiplier'!AG$1),0)</f>
        <v>2691955029382.4263</v>
      </c>
      <c r="AH32" s="240">
        <f>$C32*VLOOKUP($A32,'Non-energy Multiplier'!$A$1:$AQ$44,COLUMN('Non-energy Multiplier'!AH$1),0)</f>
        <v>2699339011082.3828</v>
      </c>
      <c r="AI32" s="240">
        <f>$C32*VLOOKUP($A32,'Non-energy Multiplier'!$A$1:$AQ$44,COLUMN('Non-energy Multiplier'!AI$1),0)</f>
        <v>2705833836094.3091</v>
      </c>
      <c r="AJ32" s="240">
        <f>$C32*VLOOKUP($A32,'Non-energy Multiplier'!$A$1:$AQ$44,COLUMN('Non-energy Multiplier'!AJ$1),0)</f>
        <v>2711463456804.8911</v>
      </c>
      <c r="AK32" s="240">
        <f>$C32*VLOOKUP($A32,'Non-energy Multiplier'!$A$1:$AQ$44,COLUMN('Non-energy Multiplier'!AK$1),0)</f>
        <v>2716252927965.6865</v>
      </c>
      <c r="AL32" s="240">
        <f>$C32*VLOOKUP($A32,'Non-energy Multiplier'!$A$1:$AQ$44,COLUMN('Non-energy Multiplier'!AL$1),0)</f>
        <v>2720228319472.3096</v>
      </c>
      <c r="AM32" s="240">
        <f>$C32*VLOOKUP($A32,'Non-energy Multiplier'!$A$1:$AQ$44,COLUMN('Non-energy Multiplier'!AM$1),0)</f>
        <v>2723416630254.3481</v>
      </c>
      <c r="AN32" s="240">
        <f>$C32*VLOOKUP($A32,'Non-energy Multiplier'!$A$1:$AQ$44,COLUMN('Non-energy Multiplier'!AN$1),0)</f>
        <v>2725845703601.1851</v>
      </c>
      <c r="AO32" s="240">
        <f>$C32*VLOOKUP($A32,'Non-energy Multiplier'!$A$1:$AQ$44,COLUMN('Non-energy Multiplier'!AO$1),0)</f>
        <v>2727544144226.0552</v>
      </c>
      <c r="AP32" s="240">
        <f>$C32*VLOOKUP($A32,'Non-energy Multiplier'!$A$1:$AQ$44,COLUMN('Non-energy Multiplier'!AP$1),0)</f>
        <v>2728541237348.0713</v>
      </c>
      <c r="AQ32" s="240">
        <f>$C32*VLOOKUP($A32,'Non-energy Multiplier'!$A$1:$AQ$44,COLUMN('Non-energy Multiplier'!AQ$1),0)</f>
        <v>2728866870048.6167</v>
      </c>
    </row>
    <row r="33" spans="1:43" x14ac:dyDescent="0.2">
      <c r="A33" s="12" t="s">
        <v>30</v>
      </c>
      <c r="B33" s="240">
        <f>SUM('Non-energy Use 2019'!C34:AF34)</f>
        <v>1167323250088.2883</v>
      </c>
      <c r="C33" s="240">
        <f>SUM('Non-energy Use 2020'!C34:AF34)</f>
        <v>1518813175046.1631</v>
      </c>
      <c r="D33" s="240">
        <f>$C33*VLOOKUP($A33,'Non-energy Multiplier'!$A$1:$AQ$44,COLUMN('Non-energy Multiplier'!D$1),0)</f>
        <v>1780624912917.0454</v>
      </c>
      <c r="E33" s="240">
        <f>$C33*VLOOKUP($A33,'Non-energy Multiplier'!$A$1:$AQ$44,COLUMN('Non-energy Multiplier'!E$1),0)</f>
        <v>1873933096326.1738</v>
      </c>
      <c r="F33" s="240">
        <f>$C33*VLOOKUP($A33,'Non-energy Multiplier'!$A$1:$AQ$44,COLUMN('Non-energy Multiplier'!F$1),0)</f>
        <v>1917297230706.5076</v>
      </c>
      <c r="G33" s="240">
        <f>$C33*VLOOKUP($A33,'Non-energy Multiplier'!$A$1:$AQ$44,COLUMN('Non-energy Multiplier'!G$1),0)</f>
        <v>2024650582416.1619</v>
      </c>
      <c r="H33" s="240">
        <f>$C33*VLOOKUP($A33,'Non-energy Multiplier'!$A$1:$AQ$44,COLUMN('Non-energy Multiplier'!H$1),0)</f>
        <v>2160318654942.8999</v>
      </c>
      <c r="I33" s="240">
        <f>$C33*VLOOKUP($A33,'Non-energy Multiplier'!$A$1:$AQ$44,COLUMN('Non-energy Multiplier'!I$1),0)</f>
        <v>2288937840466.4512</v>
      </c>
      <c r="J33" s="240">
        <f>$C33*VLOOKUP($A33,'Non-energy Multiplier'!$A$1:$AQ$44,COLUMN('Non-energy Multiplier'!J$1),0)</f>
        <v>2403134728972.4624</v>
      </c>
      <c r="K33" s="240">
        <f>$C33*VLOOKUP($A33,'Non-energy Multiplier'!$A$1:$AQ$44,COLUMN('Non-energy Multiplier'!K$1),0)</f>
        <v>2504316411449.6768</v>
      </c>
      <c r="L33" s="240">
        <f>$C33*VLOOKUP($A33,'Non-energy Multiplier'!$A$1:$AQ$44,COLUMN('Non-energy Multiplier'!L$1),0)</f>
        <v>2594814163377.9873</v>
      </c>
      <c r="M33" s="240">
        <f>$C33*VLOOKUP($A33,'Non-energy Multiplier'!$A$1:$AQ$44,COLUMN('Non-energy Multiplier'!M$1),0)</f>
        <v>2677739479397.9976</v>
      </c>
      <c r="N33" s="240">
        <f>$C33*VLOOKUP($A33,'Non-energy Multiplier'!$A$1:$AQ$44,COLUMN('Non-energy Multiplier'!N$1),0)</f>
        <v>2756280078491.8252</v>
      </c>
      <c r="O33" s="240">
        <f>$C33*VLOOKUP($A33,'Non-energy Multiplier'!$A$1:$AQ$44,COLUMN('Non-energy Multiplier'!O$1),0)</f>
        <v>2831750936090.9546</v>
      </c>
      <c r="P33" s="240">
        <f>$C33*VLOOKUP($A33,'Non-energy Multiplier'!$A$1:$AQ$44,COLUMN('Non-energy Multiplier'!P$1),0)</f>
        <v>2905066648885.9502</v>
      </c>
      <c r="Q33" s="240">
        <f>$C33*VLOOKUP($A33,'Non-energy Multiplier'!$A$1:$AQ$44,COLUMN('Non-energy Multiplier'!Q$1),0)</f>
        <v>2977276357529.9277</v>
      </c>
      <c r="R33" s="240">
        <f>$C33*VLOOKUP($A33,'Non-energy Multiplier'!$A$1:$AQ$44,COLUMN('Non-energy Multiplier'!R$1),0)</f>
        <v>3049557709904.6675</v>
      </c>
      <c r="S33" s="240">
        <f>$C33*VLOOKUP($A33,'Non-energy Multiplier'!$A$1:$AQ$44,COLUMN('Non-energy Multiplier'!S$1),0)</f>
        <v>3122949419460.1421</v>
      </c>
      <c r="T33" s="240">
        <f>$C33*VLOOKUP($A33,'Non-energy Multiplier'!$A$1:$AQ$44,COLUMN('Non-energy Multiplier'!T$1),0)</f>
        <v>3197506438909.3354</v>
      </c>
      <c r="U33" s="240">
        <f>$C33*VLOOKUP($A33,'Non-energy Multiplier'!$A$1:$AQ$44,COLUMN('Non-energy Multiplier'!U$1),0)</f>
        <v>3273010160678.8223</v>
      </c>
      <c r="V33" s="240">
        <f>$C33*VLOOKUP($A33,'Non-energy Multiplier'!$A$1:$AQ$44,COLUMN('Non-energy Multiplier'!V$1),0)</f>
        <v>3349220899884.2563</v>
      </c>
      <c r="W33" s="240">
        <f>$C33*VLOOKUP($A33,'Non-energy Multiplier'!$A$1:$AQ$44,COLUMN('Non-energy Multiplier'!W$1),0)</f>
        <v>3425877343818.5967</v>
      </c>
      <c r="X33" s="240">
        <f>$C33*VLOOKUP($A33,'Non-energy Multiplier'!$A$1:$AQ$44,COLUMN('Non-energy Multiplier'!X$1),0)</f>
        <v>3502696192493.3867</v>
      </c>
      <c r="Y33" s="240">
        <f>$C33*VLOOKUP($A33,'Non-energy Multiplier'!$A$1:$AQ$44,COLUMN('Non-energy Multiplier'!Y$1),0)</f>
        <v>3579372017439.5542</v>
      </c>
      <c r="Z33" s="240">
        <f>$C33*VLOOKUP($A33,'Non-energy Multiplier'!$A$1:$AQ$44,COLUMN('Non-energy Multiplier'!Z$1),0)</f>
        <v>3655577366349.2363</v>
      </c>
      <c r="AA33" s="240">
        <f>$C33*VLOOKUP($A33,'Non-energy Multiplier'!$A$1:$AQ$44,COLUMN('Non-energy Multiplier'!AA$1),0)</f>
        <v>3730963140992.2251</v>
      </c>
      <c r="AB33" s="240">
        <f>$C33*VLOOKUP($A33,'Non-energy Multiplier'!$A$1:$AQ$44,COLUMN('Non-energy Multiplier'!AB$1),0)</f>
        <v>3805159275092.3066</v>
      </c>
      <c r="AC33" s="240">
        <f>$C33*VLOOKUP($A33,'Non-energy Multiplier'!$A$1:$AQ$44,COLUMN('Non-energy Multiplier'!AC$1),0)</f>
        <v>3877775737424.5557</v>
      </c>
      <c r="AD33" s="240">
        <f>$C33*VLOOKUP($A33,'Non-energy Multiplier'!$A$1:$AQ$44,COLUMN('Non-energy Multiplier'!AD$1),0)</f>
        <v>3948403883226.5083</v>
      </c>
      <c r="AE33" s="240">
        <f>$C33*VLOOKUP($A33,'Non-energy Multiplier'!$A$1:$AQ$44,COLUMN('Non-energy Multiplier'!AE$1),0)</f>
        <v>4016618174040.9282</v>
      </c>
      <c r="AF33" s="240">
        <f>$C33*VLOOKUP($A33,'Non-energy Multiplier'!$A$1:$AQ$44,COLUMN('Non-energy Multiplier'!AF$1),0)</f>
        <v>4081978282279.1226</v>
      </c>
      <c r="AG33" s="240">
        <f>$C33*VLOOKUP($A33,'Non-energy Multiplier'!$A$1:$AQ$44,COLUMN('Non-energy Multiplier'!AG$1),0)</f>
        <v>4144031592077.2515</v>
      </c>
      <c r="AH33" s="240">
        <f>$C33*VLOOKUP($A33,'Non-energy Multiplier'!$A$1:$AQ$44,COLUMN('Non-energy Multiplier'!AH$1),0)</f>
        <v>4202316102400.959</v>
      </c>
      <c r="AI33" s="240">
        <f>$C33*VLOOKUP($A33,'Non-energy Multiplier'!$A$1:$AQ$44,COLUMN('Non-energy Multiplier'!AI$1),0)</f>
        <v>4256363731846.0488</v>
      </c>
      <c r="AJ33" s="240">
        <f>$C33*VLOOKUP($A33,'Non-energy Multiplier'!$A$1:$AQ$44,COLUMN('Non-energy Multiplier'!AJ$1),0)</f>
        <v>4305704017222.5068</v>
      </c>
      <c r="AK33" s="240">
        <f>$C33*VLOOKUP($A33,'Non-energy Multiplier'!$A$1:$AQ$44,COLUMN('Non-energy Multiplier'!AK$1),0)</f>
        <v>4349868189862.3936</v>
      </c>
      <c r="AL33" s="240">
        <f>$C33*VLOOKUP($A33,'Non-energy Multiplier'!$A$1:$AQ$44,COLUMN('Non-energy Multiplier'!AL$1),0)</f>
        <v>4388393604760.5562</v>
      </c>
      <c r="AM33" s="240">
        <f>$C33*VLOOKUP($A33,'Non-energy Multiplier'!$A$1:$AQ$44,COLUMN('Non-energy Multiplier'!AM$1),0)</f>
        <v>4420828488275.0957</v>
      </c>
      <c r="AN33" s="240">
        <f>$C33*VLOOKUP($A33,'Non-energy Multiplier'!$A$1:$AQ$44,COLUMN('Non-energy Multiplier'!AN$1),0)</f>
        <v>4446736960353.3408</v>
      </c>
      <c r="AO33" s="240">
        <f>$C33*VLOOKUP($A33,'Non-energy Multiplier'!$A$1:$AQ$44,COLUMN('Non-energy Multiplier'!AO$1),0)</f>
        <v>4465704277316.0137</v>
      </c>
      <c r="AP33" s="240">
        <f>$C33*VLOOKUP($A33,'Non-energy Multiplier'!$A$1:$AQ$44,COLUMN('Non-energy Multiplier'!AP$1),0)</f>
        <v>4477342231366.4443</v>
      </c>
      <c r="AQ33" s="240">
        <f>$C33*VLOOKUP($A33,'Non-energy Multiplier'!$A$1:$AQ$44,COLUMN('Non-energy Multiplier'!AQ$1),0)</f>
        <v>4481294633465.9717</v>
      </c>
    </row>
    <row r="34" spans="1:43" x14ac:dyDescent="0.2">
      <c r="A34" s="12" t="s">
        <v>31</v>
      </c>
      <c r="B34" s="240">
        <f>SUM('Non-energy Use 2019'!C35:AF35)</f>
        <v>3506336431071.7588</v>
      </c>
      <c r="C34" s="240">
        <f>SUM('Non-energy Use 2020'!C35:AF35)</f>
        <v>3135580878420.2485</v>
      </c>
      <c r="D34" s="240">
        <f>$C34*VLOOKUP($A34,'Non-energy Multiplier'!$A$1:$AQ$44,COLUMN('Non-energy Multiplier'!D$1),0)</f>
        <v>3355071539909.666</v>
      </c>
      <c r="E34" s="240">
        <f>$C34*VLOOKUP($A34,'Non-energy Multiplier'!$A$1:$AQ$44,COLUMN('Non-energy Multiplier'!E$1),0)</f>
        <v>3574562201399.0835</v>
      </c>
      <c r="F34" s="240">
        <f>$C34*VLOOKUP($A34,'Non-energy Multiplier'!$A$1:$AQ$44,COLUMN('Non-energy Multiplier'!F$1),0)</f>
        <v>3794052862888.5005</v>
      </c>
      <c r="G34" s="240">
        <f>$C34*VLOOKUP($A34,'Non-energy Multiplier'!$A$1:$AQ$44,COLUMN('Non-energy Multiplier'!G$1),0)</f>
        <v>4013543524377.918</v>
      </c>
      <c r="H34" s="240">
        <f>$C34*VLOOKUP($A34,'Non-energy Multiplier'!$A$1:$AQ$44,COLUMN('Non-energy Multiplier'!H$1),0)</f>
        <v>4233034185867.3359</v>
      </c>
      <c r="I34" s="240">
        <f>$C34*VLOOKUP($A34,'Non-energy Multiplier'!$A$1:$AQ$44,COLUMN('Non-energy Multiplier'!I$1),0)</f>
        <v>4358457421004.146</v>
      </c>
      <c r="J34" s="240">
        <f>$C34*VLOOKUP($A34,'Non-energy Multiplier'!$A$1:$AQ$44,COLUMN('Non-energy Multiplier'!J$1),0)</f>
        <v>4483880656140.9551</v>
      </c>
      <c r="K34" s="240">
        <f>$C34*VLOOKUP($A34,'Non-energy Multiplier'!$A$1:$AQ$44,COLUMN('Non-energy Multiplier'!K$1),0)</f>
        <v>4609303891277.7656</v>
      </c>
      <c r="L34" s="240">
        <f>$C34*VLOOKUP($A34,'Non-energy Multiplier'!$A$1:$AQ$44,COLUMN('Non-energy Multiplier'!L$1),0)</f>
        <v>4734727126414.5742</v>
      </c>
      <c r="M34" s="240">
        <f>$C34*VLOOKUP($A34,'Non-energy Multiplier'!$A$1:$AQ$44,COLUMN('Non-energy Multiplier'!M$1),0)</f>
        <v>4860150361551.3857</v>
      </c>
      <c r="N34" s="240">
        <f>$C34*VLOOKUP($A34,'Non-energy Multiplier'!$A$1:$AQ$44,COLUMN('Non-energy Multiplier'!N$1),0)</f>
        <v>4922861979119.79</v>
      </c>
      <c r="O34" s="240">
        <f>$C34*VLOOKUP($A34,'Non-energy Multiplier'!$A$1:$AQ$44,COLUMN('Non-energy Multiplier'!O$1),0)</f>
        <v>4985573596688.1943</v>
      </c>
      <c r="P34" s="240">
        <f>$C34*VLOOKUP($A34,'Non-energy Multiplier'!$A$1:$AQ$44,COLUMN('Non-energy Multiplier'!P$1),0)</f>
        <v>5048285214256.5996</v>
      </c>
      <c r="Q34" s="240">
        <f>$C34*VLOOKUP($A34,'Non-energy Multiplier'!$A$1:$AQ$44,COLUMN('Non-energy Multiplier'!Q$1),0)</f>
        <v>5110996831825.0049</v>
      </c>
      <c r="R34" s="240">
        <f>$C34*VLOOKUP($A34,'Non-energy Multiplier'!$A$1:$AQ$44,COLUMN('Non-energy Multiplier'!R$1),0)</f>
        <v>5173708449393.4102</v>
      </c>
      <c r="S34" s="240">
        <f>$C34*VLOOKUP($A34,'Non-energy Multiplier'!$A$1:$AQ$44,COLUMN('Non-energy Multiplier'!S$1),0)</f>
        <v>5158030545001.3086</v>
      </c>
      <c r="T34" s="240">
        <f>$C34*VLOOKUP($A34,'Non-energy Multiplier'!$A$1:$AQ$44,COLUMN('Non-energy Multiplier'!T$1),0)</f>
        <v>5142352640609.208</v>
      </c>
      <c r="U34" s="240">
        <f>$C34*VLOOKUP($A34,'Non-energy Multiplier'!$A$1:$AQ$44,COLUMN('Non-energy Multiplier'!U$1),0)</f>
        <v>5126674736217.1064</v>
      </c>
      <c r="V34" s="240">
        <f>$C34*VLOOKUP($A34,'Non-energy Multiplier'!$A$1:$AQ$44,COLUMN('Non-energy Multiplier'!V$1),0)</f>
        <v>5110996831825.0059</v>
      </c>
      <c r="W34" s="240">
        <f>$C34*VLOOKUP($A34,'Non-energy Multiplier'!$A$1:$AQ$44,COLUMN('Non-energy Multiplier'!W$1),0)</f>
        <v>5095318927432.9043</v>
      </c>
      <c r="X34" s="240">
        <f>$C34*VLOOKUP($A34,'Non-energy Multiplier'!$A$1:$AQ$44,COLUMN('Non-energy Multiplier'!X$1),0)</f>
        <v>5079641023040.8027</v>
      </c>
      <c r="Y34" s="240">
        <f>$C34*VLOOKUP($A34,'Non-energy Multiplier'!$A$1:$AQ$44,COLUMN('Non-energy Multiplier'!Y$1),0)</f>
        <v>5063963118648.7012</v>
      </c>
      <c r="Z34" s="240">
        <f>$C34*VLOOKUP($A34,'Non-energy Multiplier'!$A$1:$AQ$44,COLUMN('Non-energy Multiplier'!Z$1),0)</f>
        <v>5048285214256.6006</v>
      </c>
      <c r="AA34" s="240">
        <f>$C34*VLOOKUP($A34,'Non-energy Multiplier'!$A$1:$AQ$44,COLUMN('Non-energy Multiplier'!AA$1),0)</f>
        <v>5032607309864.5</v>
      </c>
      <c r="AB34" s="240">
        <f>$C34*VLOOKUP($A34,'Non-energy Multiplier'!$A$1:$AQ$44,COLUMN('Non-energy Multiplier'!AB$1),0)</f>
        <v>5016929405472.3975</v>
      </c>
      <c r="AC34" s="240">
        <f>$C34*VLOOKUP($A34,'Non-energy Multiplier'!$A$1:$AQ$44,COLUMN('Non-energy Multiplier'!AC$1),0)</f>
        <v>5001251501080.2959</v>
      </c>
      <c r="AD34" s="240">
        <f>$C34*VLOOKUP($A34,'Non-energy Multiplier'!$A$1:$AQ$44,COLUMN('Non-energy Multiplier'!AD$1),0)</f>
        <v>4985573596688.1953</v>
      </c>
      <c r="AE34" s="240">
        <f>$C34*VLOOKUP($A34,'Non-energy Multiplier'!$A$1:$AQ$44,COLUMN('Non-energy Multiplier'!AE$1),0)</f>
        <v>4969895692296.0947</v>
      </c>
      <c r="AF34" s="240">
        <f>$C34*VLOOKUP($A34,'Non-energy Multiplier'!$A$1:$AQ$44,COLUMN('Non-energy Multiplier'!AF$1),0)</f>
        <v>4954217787903.9932</v>
      </c>
      <c r="AG34" s="240">
        <f>$C34*VLOOKUP($A34,'Non-energy Multiplier'!$A$1:$AQ$44,COLUMN('Non-energy Multiplier'!AG$1),0)</f>
        <v>4938539883511.8916</v>
      </c>
      <c r="AH34" s="240">
        <f>$C34*VLOOKUP($A34,'Non-energy Multiplier'!$A$1:$AQ$44,COLUMN('Non-energy Multiplier'!AH$1),0)</f>
        <v>4932268721755.0508</v>
      </c>
      <c r="AI34" s="240">
        <f>$C34*VLOOKUP($A34,'Non-energy Multiplier'!$A$1:$AQ$44,COLUMN('Non-energy Multiplier'!AI$1),0)</f>
        <v>4925997559998.21</v>
      </c>
      <c r="AJ34" s="240">
        <f>$C34*VLOOKUP($A34,'Non-energy Multiplier'!$A$1:$AQ$44,COLUMN('Non-energy Multiplier'!AJ$1),0)</f>
        <v>4919726398241.3691</v>
      </c>
      <c r="AK34" s="240">
        <f>$C34*VLOOKUP($A34,'Non-energy Multiplier'!$A$1:$AQ$44,COLUMN('Non-energy Multiplier'!AK$1),0)</f>
        <v>4913455236484.5283</v>
      </c>
      <c r="AL34" s="240">
        <f>$C34*VLOOKUP($A34,'Non-energy Multiplier'!$A$1:$AQ$44,COLUMN('Non-energy Multiplier'!AL$1),0)</f>
        <v>4907184074727.6885</v>
      </c>
      <c r="AM34" s="240">
        <f>$C34*VLOOKUP($A34,'Non-energy Multiplier'!$A$1:$AQ$44,COLUMN('Non-energy Multiplier'!AM$1),0)</f>
        <v>4897777332092.4277</v>
      </c>
      <c r="AN34" s="240">
        <f>$C34*VLOOKUP($A34,'Non-energy Multiplier'!$A$1:$AQ$44,COLUMN('Non-energy Multiplier'!AN$1),0)</f>
        <v>4888370589457.167</v>
      </c>
      <c r="AO34" s="240">
        <f>$C34*VLOOKUP($A34,'Non-energy Multiplier'!$A$1:$AQ$44,COLUMN('Non-energy Multiplier'!AO$1),0)</f>
        <v>4878963846821.9063</v>
      </c>
      <c r="AP34" s="240">
        <f>$C34*VLOOKUP($A34,'Non-energy Multiplier'!$A$1:$AQ$44,COLUMN('Non-energy Multiplier'!AP$1),0)</f>
        <v>4869557104186.6455</v>
      </c>
      <c r="AQ34" s="240">
        <f>$C34*VLOOKUP($A34,'Non-energy Multiplier'!$A$1:$AQ$44,COLUMN('Non-energy Multiplier'!AQ$1),0)</f>
        <v>4860150361551.3857</v>
      </c>
    </row>
    <row r="35" spans="1:43" x14ac:dyDescent="0.2">
      <c r="A35" s="12" t="s">
        <v>32</v>
      </c>
      <c r="B35" s="240">
        <f>SUM('Non-energy Use 2019'!C36:AF36)</f>
        <v>87184581529.351837</v>
      </c>
      <c r="C35" s="240">
        <f>SUM('Non-energy Use 2020'!C36:AF36)</f>
        <v>127523624241.97182</v>
      </c>
      <c r="D35" s="240">
        <f>$C35*VLOOKUP($A35,'Non-energy Multiplier'!$A$1:$AQ$44,COLUMN('Non-energy Multiplier'!D$1),0)</f>
        <v>143929437525.08212</v>
      </c>
      <c r="E35" s="240">
        <f>$C35*VLOOKUP($A35,'Non-energy Multiplier'!$A$1:$AQ$44,COLUMN('Non-energy Multiplier'!E$1),0)</f>
        <v>149717120440.47952</v>
      </c>
      <c r="F35" s="240">
        <f>$C35*VLOOKUP($A35,'Non-energy Multiplier'!$A$1:$AQ$44,COLUMN('Non-energy Multiplier'!F$1),0)</f>
        <v>151052102472.97491</v>
      </c>
      <c r="G35" s="240">
        <f>$C35*VLOOKUP($A35,'Non-energy Multiplier'!$A$1:$AQ$44,COLUMN('Non-energy Multiplier'!G$1),0)</f>
        <v>154315968444.76895</v>
      </c>
      <c r="H35" s="240">
        <f>$C35*VLOOKUP($A35,'Non-energy Multiplier'!$A$1:$AQ$44,COLUMN('Non-energy Multiplier'!H$1),0)</f>
        <v>158380240855.27106</v>
      </c>
      <c r="I35" s="240">
        <f>$C35*VLOOKUP($A35,'Non-energy Multiplier'!$A$1:$AQ$44,COLUMN('Non-energy Multiplier'!I$1),0)</f>
        <v>162236338763.30646</v>
      </c>
      <c r="J35" s="240">
        <f>$C35*VLOOKUP($A35,'Non-energy Multiplier'!$A$1:$AQ$44,COLUMN('Non-energy Multiplier'!J$1),0)</f>
        <v>165652553315.77325</v>
      </c>
      <c r="K35" s="240">
        <f>$C35*VLOOKUP($A35,'Non-energy Multiplier'!$A$1:$AQ$44,COLUMN('Non-energy Multiplier'!K$1),0)</f>
        <v>168605044357.35016</v>
      </c>
      <c r="L35" s="240">
        <f>$C35*VLOOKUP($A35,'Non-energy Multiplier'!$A$1:$AQ$44,COLUMN('Non-energy Multiplier'!L$1),0)</f>
        <v>171074389021.26843</v>
      </c>
      <c r="M35" s="240">
        <f>$C35*VLOOKUP($A35,'Non-energy Multiplier'!$A$1:$AQ$44,COLUMN('Non-energy Multiplier'!M$1),0)</f>
        <v>173045778190.09738</v>
      </c>
      <c r="N35" s="240">
        <f>$C35*VLOOKUP($A35,'Non-energy Multiplier'!$A$1:$AQ$44,COLUMN('Non-energy Multiplier'!N$1),0)</f>
        <v>174521085272.83368</v>
      </c>
      <c r="O35" s="240">
        <f>$C35*VLOOKUP($A35,'Non-energy Multiplier'!$A$1:$AQ$44,COLUMN('Non-energy Multiplier'!O$1),0)</f>
        <v>175555299933.13794</v>
      </c>
      <c r="P35" s="240">
        <f>$C35*VLOOKUP($A35,'Non-energy Multiplier'!$A$1:$AQ$44,COLUMN('Non-energy Multiplier'!P$1),0)</f>
        <v>176220781463.65344</v>
      </c>
      <c r="Q35" s="240">
        <f>$C35*VLOOKUP($A35,'Non-energy Multiplier'!$A$1:$AQ$44,COLUMN('Non-energy Multiplier'!Q$1),0)</f>
        <v>176593791977.70898</v>
      </c>
      <c r="R35" s="240">
        <f>$C35*VLOOKUP($A35,'Non-energy Multiplier'!$A$1:$AQ$44,COLUMN('Non-energy Multiplier'!R$1),0)</f>
        <v>176753030021.20346</v>
      </c>
      <c r="S35" s="240">
        <f>$C35*VLOOKUP($A35,'Non-energy Multiplier'!$A$1:$AQ$44,COLUMN('Non-energy Multiplier'!S$1),0)</f>
        <v>176766802224.51303</v>
      </c>
      <c r="T35" s="240">
        <f>$C35*VLOOKUP($A35,'Non-energy Multiplier'!$A$1:$AQ$44,COLUMN('Non-energy Multiplier'!T$1),0)</f>
        <v>176657204249.44119</v>
      </c>
      <c r="U35" s="240">
        <f>$C35*VLOOKUP($A35,'Non-energy Multiplier'!$A$1:$AQ$44,COLUMN('Non-energy Multiplier'!U$1),0)</f>
        <v>176434901769.18716</v>
      </c>
      <c r="V35" s="240">
        <f>$C35*VLOOKUP($A35,'Non-energy Multiplier'!$A$1:$AQ$44,COLUMN('Non-energy Multiplier'!V$1),0)</f>
        <v>176110737511.33966</v>
      </c>
      <c r="W35" s="240">
        <f>$C35*VLOOKUP($A35,'Non-energy Multiplier'!$A$1:$AQ$44,COLUMN('Non-energy Multiplier'!W$1),0)</f>
        <v>175695666615.16647</v>
      </c>
      <c r="X35" s="240">
        <f>$C35*VLOOKUP($A35,'Non-energy Multiplier'!$A$1:$AQ$44,COLUMN('Non-energy Multiplier'!X$1),0)</f>
        <v>175200698192.67227</v>
      </c>
      <c r="Y35" s="240">
        <f>$C35*VLOOKUP($A35,'Non-energy Multiplier'!$A$1:$AQ$44,COLUMN('Non-energy Multiplier'!Y$1),0)</f>
        <v>174636843349.7681</v>
      </c>
      <c r="Z35" s="240">
        <f>$C35*VLOOKUP($A35,'Non-energy Multiplier'!$A$1:$AQ$44,COLUMN('Non-energy Multiplier'!Z$1),0)</f>
        <v>174015069831.44547</v>
      </c>
      <c r="AA35" s="240">
        <f>$C35*VLOOKUP($A35,'Non-energy Multiplier'!$A$1:$AQ$44,COLUMN('Non-energy Multiplier'!AA$1),0)</f>
        <v>173346263372.7648</v>
      </c>
      <c r="AB35" s="240">
        <f>$C35*VLOOKUP($A35,'Non-energy Multiplier'!$A$1:$AQ$44,COLUMN('Non-energy Multiplier'!AB$1),0)</f>
        <v>172641195766.32458</v>
      </c>
      <c r="AC35" s="240">
        <f>$C35*VLOOKUP($A35,'Non-energy Multiplier'!$A$1:$AQ$44,COLUMN('Non-energy Multiplier'!AC$1),0)</f>
        <v>171910499596.97562</v>
      </c>
      <c r="AD35" s="240">
        <f>$C35*VLOOKUP($A35,'Non-energy Multiplier'!$A$1:$AQ$44,COLUMN('Non-energy Multiplier'!AD$1),0)</f>
        <v>171164649546.05695</v>
      </c>
      <c r="AE35" s="240">
        <f>$C35*VLOOKUP($A35,'Non-energy Multiplier'!$A$1:$AQ$44,COLUMN('Non-energy Multiplier'!AE$1),0)</f>
        <v>170413950130.19904</v>
      </c>
      <c r="AF35" s="240">
        <f>$C35*VLOOKUP($A35,'Non-energy Multiplier'!$A$1:$AQ$44,COLUMN('Non-energy Multiplier'!AF$1),0)</f>
        <v>169668529713.65359</v>
      </c>
      <c r="AG35" s="240">
        <f>$C35*VLOOKUP($A35,'Non-energy Multiplier'!$A$1:$AQ$44,COLUMN('Non-energy Multiplier'!AG$1),0)</f>
        <v>168938340617.75748</v>
      </c>
      <c r="AH35" s="240">
        <f>$C35*VLOOKUP($A35,'Non-energy Multiplier'!$A$1:$AQ$44,COLUMN('Non-energy Multiplier'!AH$1),0)</f>
        <v>168233165146.2114</v>
      </c>
      <c r="AI35" s="240">
        <f>$C35*VLOOKUP($A35,'Non-energy Multiplier'!$A$1:$AQ$44,COLUMN('Non-energy Multiplier'!AI$1),0)</f>
        <v>167562627349.87024</v>
      </c>
      <c r="AJ35" s="240">
        <f>$C35*VLOOKUP($A35,'Non-energy Multiplier'!$A$1:$AQ$44,COLUMN('Non-energy Multiplier'!AJ$1),0)</f>
        <v>166936210369.34714</v>
      </c>
      <c r="AK35" s="240">
        <f>$C35*VLOOKUP($A35,'Non-energy Multiplier'!$A$1:$AQ$44,COLUMN('Non-energy Multiplier'!AK$1),0)</f>
        <v>166363279217.47632</v>
      </c>
      <c r="AL35" s="240">
        <f>$C35*VLOOKUP($A35,'Non-energy Multiplier'!$A$1:$AQ$44,COLUMN('Non-energy Multiplier'!AL$1),0)</f>
        <v>165853108896.28305</v>
      </c>
      <c r="AM35" s="240">
        <f>$C35*VLOOKUP($A35,'Non-energy Multiplier'!$A$1:$AQ$44,COLUMN('Non-energy Multiplier'!AM$1),0)</f>
        <v>165414917784.31131</v>
      </c>
      <c r="AN35" s="240">
        <f>$C35*VLOOKUP($A35,'Non-energy Multiplier'!$A$1:$AQ$44,COLUMN('Non-energy Multiplier'!AN$1),0)</f>
        <v>165057906279.86349</v>
      </c>
      <c r="AO35" s="240">
        <f>$C35*VLOOKUP($A35,'Non-energy Multiplier'!$A$1:$AQ$44,COLUMN('Non-energy Multiplier'!AO$1),0)</f>
        <v>164791300743.90106</v>
      </c>
      <c r="AP35" s="240">
        <f>$C35*VLOOKUP($A35,'Non-energy Multiplier'!$A$1:$AQ$44,COLUMN('Non-energy Multiplier'!AP$1),0)</f>
        <v>164624402853.30948</v>
      </c>
      <c r="AQ35" s="240">
        <f>$C35*VLOOKUP($A35,'Non-energy Multiplier'!$A$1:$AQ$44,COLUMN('Non-energy Multiplier'!AQ$1),0)</f>
        <v>164566644551.24841</v>
      </c>
    </row>
    <row r="36" spans="1:43" x14ac:dyDescent="0.2">
      <c r="A36" s="12" t="s">
        <v>33</v>
      </c>
      <c r="B36" s="136">
        <f>SUM('Non-energy Use 2019'!C37:AF37)</f>
        <v>0</v>
      </c>
      <c r="C36" s="136">
        <f>SUM('Non-energy Use 2020'!C37:AF37)</f>
        <v>0</v>
      </c>
      <c r="D36" s="136">
        <f>$C36*VLOOKUP($A36,'Non-energy Multiplier'!$A$1:$AQ$44,COLUMN('Non-energy Multiplier'!D$1),0)</f>
        <v>0</v>
      </c>
      <c r="E36" s="136">
        <f>$C36*VLOOKUP($A36,'Non-energy Multiplier'!$A$1:$AQ$44,COLUMN('Non-energy Multiplier'!E$1),0)</f>
        <v>0</v>
      </c>
      <c r="F36" s="136">
        <f>$C36*VLOOKUP($A36,'Non-energy Multiplier'!$A$1:$AQ$44,COLUMN('Non-energy Multiplier'!F$1),0)</f>
        <v>0</v>
      </c>
      <c r="G36" s="136">
        <f>$C36*VLOOKUP($A36,'Non-energy Multiplier'!$A$1:$AQ$44,COLUMN('Non-energy Multiplier'!G$1),0)</f>
        <v>0</v>
      </c>
      <c r="H36" s="136">
        <f>$C36*VLOOKUP($A36,'Non-energy Multiplier'!$A$1:$AQ$44,COLUMN('Non-energy Multiplier'!H$1),0)</f>
        <v>0</v>
      </c>
      <c r="I36" s="136">
        <f>$C36*VLOOKUP($A36,'Non-energy Multiplier'!$A$1:$AQ$44,COLUMN('Non-energy Multiplier'!I$1),0)</f>
        <v>0</v>
      </c>
      <c r="J36" s="136">
        <f>$C36*VLOOKUP($A36,'Non-energy Multiplier'!$A$1:$AQ$44,COLUMN('Non-energy Multiplier'!J$1),0)</f>
        <v>0</v>
      </c>
      <c r="K36" s="136">
        <f>$C36*VLOOKUP($A36,'Non-energy Multiplier'!$A$1:$AQ$44,COLUMN('Non-energy Multiplier'!K$1),0)</f>
        <v>0</v>
      </c>
      <c r="L36" s="136">
        <f>$C36*VLOOKUP($A36,'Non-energy Multiplier'!$A$1:$AQ$44,COLUMN('Non-energy Multiplier'!L$1),0)</f>
        <v>0</v>
      </c>
      <c r="M36" s="136">
        <f>$C36*VLOOKUP($A36,'Non-energy Multiplier'!$A$1:$AQ$44,COLUMN('Non-energy Multiplier'!M$1),0)</f>
        <v>0</v>
      </c>
      <c r="N36" s="136">
        <f>$C36*VLOOKUP($A36,'Non-energy Multiplier'!$A$1:$AQ$44,COLUMN('Non-energy Multiplier'!N$1),0)</f>
        <v>0</v>
      </c>
      <c r="O36" s="136">
        <f>$C36*VLOOKUP($A36,'Non-energy Multiplier'!$A$1:$AQ$44,COLUMN('Non-energy Multiplier'!O$1),0)</f>
        <v>0</v>
      </c>
      <c r="P36" s="136">
        <f>$C36*VLOOKUP($A36,'Non-energy Multiplier'!$A$1:$AQ$44,COLUMN('Non-energy Multiplier'!P$1),0)</f>
        <v>0</v>
      </c>
      <c r="Q36" s="136">
        <f>$C36*VLOOKUP($A36,'Non-energy Multiplier'!$A$1:$AQ$44,COLUMN('Non-energy Multiplier'!Q$1),0)</f>
        <v>0</v>
      </c>
      <c r="R36" s="136">
        <f>$C36*VLOOKUP($A36,'Non-energy Multiplier'!$A$1:$AQ$44,COLUMN('Non-energy Multiplier'!R$1),0)</f>
        <v>0</v>
      </c>
      <c r="S36" s="136">
        <f>$C36*VLOOKUP($A36,'Non-energy Multiplier'!$A$1:$AQ$44,COLUMN('Non-energy Multiplier'!S$1),0)</f>
        <v>0</v>
      </c>
      <c r="T36" s="136">
        <f>$C36*VLOOKUP($A36,'Non-energy Multiplier'!$A$1:$AQ$44,COLUMN('Non-energy Multiplier'!T$1),0)</f>
        <v>0</v>
      </c>
      <c r="U36" s="136">
        <f>$C36*VLOOKUP($A36,'Non-energy Multiplier'!$A$1:$AQ$44,COLUMN('Non-energy Multiplier'!U$1),0)</f>
        <v>0</v>
      </c>
      <c r="V36" s="136">
        <f>$C36*VLOOKUP($A36,'Non-energy Multiplier'!$A$1:$AQ$44,COLUMN('Non-energy Multiplier'!V$1),0)</f>
        <v>0</v>
      </c>
      <c r="W36" s="136">
        <f>$C36*VLOOKUP($A36,'Non-energy Multiplier'!$A$1:$AQ$44,COLUMN('Non-energy Multiplier'!W$1),0)</f>
        <v>0</v>
      </c>
      <c r="X36" s="136">
        <f>$C36*VLOOKUP($A36,'Non-energy Multiplier'!$A$1:$AQ$44,COLUMN('Non-energy Multiplier'!X$1),0)</f>
        <v>0</v>
      </c>
      <c r="Y36" s="136">
        <f>$C36*VLOOKUP($A36,'Non-energy Multiplier'!$A$1:$AQ$44,COLUMN('Non-energy Multiplier'!Y$1),0)</f>
        <v>0</v>
      </c>
      <c r="Z36" s="136">
        <f>$C36*VLOOKUP($A36,'Non-energy Multiplier'!$A$1:$AQ$44,COLUMN('Non-energy Multiplier'!Z$1),0)</f>
        <v>0</v>
      </c>
      <c r="AA36" s="136">
        <f>$C36*VLOOKUP($A36,'Non-energy Multiplier'!$A$1:$AQ$44,COLUMN('Non-energy Multiplier'!AA$1),0)</f>
        <v>0</v>
      </c>
      <c r="AB36" s="136">
        <f>$C36*VLOOKUP($A36,'Non-energy Multiplier'!$A$1:$AQ$44,COLUMN('Non-energy Multiplier'!AB$1),0)</f>
        <v>0</v>
      </c>
      <c r="AC36" s="136">
        <f>$C36*VLOOKUP($A36,'Non-energy Multiplier'!$A$1:$AQ$44,COLUMN('Non-energy Multiplier'!AC$1),0)</f>
        <v>0</v>
      </c>
      <c r="AD36" s="136">
        <f>$C36*VLOOKUP($A36,'Non-energy Multiplier'!$A$1:$AQ$44,COLUMN('Non-energy Multiplier'!AD$1),0)</f>
        <v>0</v>
      </c>
      <c r="AE36" s="136">
        <f>$C36*VLOOKUP($A36,'Non-energy Multiplier'!$A$1:$AQ$44,COLUMN('Non-energy Multiplier'!AE$1),0)</f>
        <v>0</v>
      </c>
      <c r="AF36" s="136">
        <f>$C36*VLOOKUP($A36,'Non-energy Multiplier'!$A$1:$AQ$44,COLUMN('Non-energy Multiplier'!AF$1),0)</f>
        <v>0</v>
      </c>
      <c r="AG36" s="136">
        <f>$C36*VLOOKUP($A36,'Non-energy Multiplier'!$A$1:$AQ$44,COLUMN('Non-energy Multiplier'!AG$1),0)</f>
        <v>0</v>
      </c>
      <c r="AH36" s="136">
        <f>$C36*VLOOKUP($A36,'Non-energy Multiplier'!$A$1:$AQ$44,COLUMN('Non-energy Multiplier'!AH$1),0)</f>
        <v>0</v>
      </c>
      <c r="AI36" s="136">
        <f>$C36*VLOOKUP($A36,'Non-energy Multiplier'!$A$1:$AQ$44,COLUMN('Non-energy Multiplier'!AI$1),0)</f>
        <v>0</v>
      </c>
      <c r="AJ36" s="136">
        <f>$C36*VLOOKUP($A36,'Non-energy Multiplier'!$A$1:$AQ$44,COLUMN('Non-energy Multiplier'!AJ$1),0)</f>
        <v>0</v>
      </c>
      <c r="AK36" s="136">
        <f>$C36*VLOOKUP($A36,'Non-energy Multiplier'!$A$1:$AQ$44,COLUMN('Non-energy Multiplier'!AK$1),0)</f>
        <v>0</v>
      </c>
      <c r="AL36" s="136">
        <f>$C36*VLOOKUP($A36,'Non-energy Multiplier'!$A$1:$AQ$44,COLUMN('Non-energy Multiplier'!AL$1),0)</f>
        <v>0</v>
      </c>
      <c r="AM36" s="136">
        <f>$C36*VLOOKUP($A36,'Non-energy Multiplier'!$A$1:$AQ$44,COLUMN('Non-energy Multiplier'!AM$1),0)</f>
        <v>0</v>
      </c>
      <c r="AN36" s="136">
        <f>$C36*VLOOKUP($A36,'Non-energy Multiplier'!$A$1:$AQ$44,COLUMN('Non-energy Multiplier'!AN$1),0)</f>
        <v>0</v>
      </c>
      <c r="AO36" s="136">
        <f>$C36*VLOOKUP($A36,'Non-energy Multiplier'!$A$1:$AQ$44,COLUMN('Non-energy Multiplier'!AO$1),0)</f>
        <v>0</v>
      </c>
      <c r="AP36" s="136">
        <f>$C36*VLOOKUP($A36,'Non-energy Multiplier'!$A$1:$AQ$44,COLUMN('Non-energy Multiplier'!AP$1),0)</f>
        <v>0</v>
      </c>
      <c r="AQ36" s="136">
        <f>$C36*VLOOKUP($A36,'Non-energy Multiplier'!$A$1:$AQ$44,COLUMN('Non-energy Multiplier'!AQ$1),0)</f>
        <v>0</v>
      </c>
    </row>
    <row r="37" spans="1:43" x14ac:dyDescent="0.2">
      <c r="A37" s="12" t="s">
        <v>34</v>
      </c>
      <c r="B37" s="136">
        <f>SUM('Non-energy Use 2019'!C38:AF38)</f>
        <v>0</v>
      </c>
      <c r="C37" s="136">
        <f>SUM('Non-energy Use 2020'!C38:AF38)</f>
        <v>0</v>
      </c>
      <c r="D37" s="136">
        <f>$C37*VLOOKUP($A37,'Non-energy Multiplier'!$A$1:$AQ$44,COLUMN('Non-energy Multiplier'!D$1),0)</f>
        <v>0</v>
      </c>
      <c r="E37" s="136">
        <f>$C37*VLOOKUP($A37,'Non-energy Multiplier'!$A$1:$AQ$44,COLUMN('Non-energy Multiplier'!E$1),0)</f>
        <v>0</v>
      </c>
      <c r="F37" s="136">
        <f>$C37*VLOOKUP($A37,'Non-energy Multiplier'!$A$1:$AQ$44,COLUMN('Non-energy Multiplier'!F$1),0)</f>
        <v>0</v>
      </c>
      <c r="G37" s="136">
        <f>$C37*VLOOKUP($A37,'Non-energy Multiplier'!$A$1:$AQ$44,COLUMN('Non-energy Multiplier'!G$1),0)</f>
        <v>0</v>
      </c>
      <c r="H37" s="136">
        <f>$C37*VLOOKUP($A37,'Non-energy Multiplier'!$A$1:$AQ$44,COLUMN('Non-energy Multiplier'!H$1),0)</f>
        <v>0</v>
      </c>
      <c r="I37" s="136">
        <f>$C37*VLOOKUP($A37,'Non-energy Multiplier'!$A$1:$AQ$44,COLUMN('Non-energy Multiplier'!I$1),0)</f>
        <v>0</v>
      </c>
      <c r="J37" s="136">
        <f>$C37*VLOOKUP($A37,'Non-energy Multiplier'!$A$1:$AQ$44,COLUMN('Non-energy Multiplier'!J$1),0)</f>
        <v>0</v>
      </c>
      <c r="K37" s="136">
        <f>$C37*VLOOKUP($A37,'Non-energy Multiplier'!$A$1:$AQ$44,COLUMN('Non-energy Multiplier'!K$1),0)</f>
        <v>0</v>
      </c>
      <c r="L37" s="136">
        <f>$C37*VLOOKUP($A37,'Non-energy Multiplier'!$A$1:$AQ$44,COLUMN('Non-energy Multiplier'!L$1),0)</f>
        <v>0</v>
      </c>
      <c r="M37" s="136">
        <f>$C37*VLOOKUP($A37,'Non-energy Multiplier'!$A$1:$AQ$44,COLUMN('Non-energy Multiplier'!M$1),0)</f>
        <v>0</v>
      </c>
      <c r="N37" s="136">
        <f>$C37*VLOOKUP($A37,'Non-energy Multiplier'!$A$1:$AQ$44,COLUMN('Non-energy Multiplier'!N$1),0)</f>
        <v>0</v>
      </c>
      <c r="O37" s="136">
        <f>$C37*VLOOKUP($A37,'Non-energy Multiplier'!$A$1:$AQ$44,COLUMN('Non-energy Multiplier'!O$1),0)</f>
        <v>0</v>
      </c>
      <c r="P37" s="136">
        <f>$C37*VLOOKUP($A37,'Non-energy Multiplier'!$A$1:$AQ$44,COLUMN('Non-energy Multiplier'!P$1),0)</f>
        <v>0</v>
      </c>
      <c r="Q37" s="136">
        <f>$C37*VLOOKUP($A37,'Non-energy Multiplier'!$A$1:$AQ$44,COLUMN('Non-energy Multiplier'!Q$1),0)</f>
        <v>0</v>
      </c>
      <c r="R37" s="136">
        <f>$C37*VLOOKUP($A37,'Non-energy Multiplier'!$A$1:$AQ$44,COLUMN('Non-energy Multiplier'!R$1),0)</f>
        <v>0</v>
      </c>
      <c r="S37" s="136">
        <f>$C37*VLOOKUP($A37,'Non-energy Multiplier'!$A$1:$AQ$44,COLUMN('Non-energy Multiplier'!S$1),0)</f>
        <v>0</v>
      </c>
      <c r="T37" s="136">
        <f>$C37*VLOOKUP($A37,'Non-energy Multiplier'!$A$1:$AQ$44,COLUMN('Non-energy Multiplier'!T$1),0)</f>
        <v>0</v>
      </c>
      <c r="U37" s="136">
        <f>$C37*VLOOKUP($A37,'Non-energy Multiplier'!$A$1:$AQ$44,COLUMN('Non-energy Multiplier'!U$1),0)</f>
        <v>0</v>
      </c>
      <c r="V37" s="136">
        <f>$C37*VLOOKUP($A37,'Non-energy Multiplier'!$A$1:$AQ$44,COLUMN('Non-energy Multiplier'!V$1),0)</f>
        <v>0</v>
      </c>
      <c r="W37" s="136">
        <f>$C37*VLOOKUP($A37,'Non-energy Multiplier'!$A$1:$AQ$44,COLUMN('Non-energy Multiplier'!W$1),0)</f>
        <v>0</v>
      </c>
      <c r="X37" s="136">
        <f>$C37*VLOOKUP($A37,'Non-energy Multiplier'!$A$1:$AQ$44,COLUMN('Non-energy Multiplier'!X$1),0)</f>
        <v>0</v>
      </c>
      <c r="Y37" s="136">
        <f>$C37*VLOOKUP($A37,'Non-energy Multiplier'!$A$1:$AQ$44,COLUMN('Non-energy Multiplier'!Y$1),0)</f>
        <v>0</v>
      </c>
      <c r="Z37" s="136">
        <f>$C37*VLOOKUP($A37,'Non-energy Multiplier'!$A$1:$AQ$44,COLUMN('Non-energy Multiplier'!Z$1),0)</f>
        <v>0</v>
      </c>
      <c r="AA37" s="136">
        <f>$C37*VLOOKUP($A37,'Non-energy Multiplier'!$A$1:$AQ$44,COLUMN('Non-energy Multiplier'!AA$1),0)</f>
        <v>0</v>
      </c>
      <c r="AB37" s="136">
        <f>$C37*VLOOKUP($A37,'Non-energy Multiplier'!$A$1:$AQ$44,COLUMN('Non-energy Multiplier'!AB$1),0)</f>
        <v>0</v>
      </c>
      <c r="AC37" s="136">
        <f>$C37*VLOOKUP($A37,'Non-energy Multiplier'!$A$1:$AQ$44,COLUMN('Non-energy Multiplier'!AC$1),0)</f>
        <v>0</v>
      </c>
      <c r="AD37" s="136">
        <f>$C37*VLOOKUP($A37,'Non-energy Multiplier'!$A$1:$AQ$44,COLUMN('Non-energy Multiplier'!AD$1),0)</f>
        <v>0</v>
      </c>
      <c r="AE37" s="136">
        <f>$C37*VLOOKUP($A37,'Non-energy Multiplier'!$A$1:$AQ$44,COLUMN('Non-energy Multiplier'!AE$1),0)</f>
        <v>0</v>
      </c>
      <c r="AF37" s="136">
        <f>$C37*VLOOKUP($A37,'Non-energy Multiplier'!$A$1:$AQ$44,COLUMN('Non-energy Multiplier'!AF$1),0)</f>
        <v>0</v>
      </c>
      <c r="AG37" s="136">
        <f>$C37*VLOOKUP($A37,'Non-energy Multiplier'!$A$1:$AQ$44,COLUMN('Non-energy Multiplier'!AG$1),0)</f>
        <v>0</v>
      </c>
      <c r="AH37" s="136">
        <f>$C37*VLOOKUP($A37,'Non-energy Multiplier'!$A$1:$AQ$44,COLUMN('Non-energy Multiplier'!AH$1),0)</f>
        <v>0</v>
      </c>
      <c r="AI37" s="136">
        <f>$C37*VLOOKUP($A37,'Non-energy Multiplier'!$A$1:$AQ$44,COLUMN('Non-energy Multiplier'!AI$1),0)</f>
        <v>0</v>
      </c>
      <c r="AJ37" s="136">
        <f>$C37*VLOOKUP($A37,'Non-energy Multiplier'!$A$1:$AQ$44,COLUMN('Non-energy Multiplier'!AJ$1),0)</f>
        <v>0</v>
      </c>
      <c r="AK37" s="136">
        <f>$C37*VLOOKUP($A37,'Non-energy Multiplier'!$A$1:$AQ$44,COLUMN('Non-energy Multiplier'!AK$1),0)</f>
        <v>0</v>
      </c>
      <c r="AL37" s="136">
        <f>$C37*VLOOKUP($A37,'Non-energy Multiplier'!$A$1:$AQ$44,COLUMN('Non-energy Multiplier'!AL$1),0)</f>
        <v>0</v>
      </c>
      <c r="AM37" s="136">
        <f>$C37*VLOOKUP($A37,'Non-energy Multiplier'!$A$1:$AQ$44,COLUMN('Non-energy Multiplier'!AM$1),0)</f>
        <v>0</v>
      </c>
      <c r="AN37" s="136">
        <f>$C37*VLOOKUP($A37,'Non-energy Multiplier'!$A$1:$AQ$44,COLUMN('Non-energy Multiplier'!AN$1),0)</f>
        <v>0</v>
      </c>
      <c r="AO37" s="136">
        <f>$C37*VLOOKUP($A37,'Non-energy Multiplier'!$A$1:$AQ$44,COLUMN('Non-energy Multiplier'!AO$1),0)</f>
        <v>0</v>
      </c>
      <c r="AP37" s="136">
        <f>$C37*VLOOKUP($A37,'Non-energy Multiplier'!$A$1:$AQ$44,COLUMN('Non-energy Multiplier'!AP$1),0)</f>
        <v>0</v>
      </c>
      <c r="AQ37" s="136">
        <f>$C37*VLOOKUP($A37,'Non-energy Multiplier'!$A$1:$AQ$44,COLUMN('Non-energy Multiplier'!AQ$1),0)</f>
        <v>0</v>
      </c>
    </row>
    <row r="38" spans="1:43" x14ac:dyDescent="0.2">
      <c r="A38" s="12" t="s">
        <v>35</v>
      </c>
      <c r="B38" s="136">
        <f>SUM('Non-energy Use 2019'!C39:AF39)</f>
        <v>0</v>
      </c>
      <c r="C38" s="136">
        <f>SUM('Non-energy Use 2020'!C39:AF39)</f>
        <v>0</v>
      </c>
      <c r="D38" s="136">
        <f>$C38*VLOOKUP($A38,'Non-energy Multiplier'!$A$1:$AQ$44,COLUMN('Non-energy Multiplier'!D$1),0)</f>
        <v>0</v>
      </c>
      <c r="E38" s="136">
        <f>$C38*VLOOKUP($A38,'Non-energy Multiplier'!$A$1:$AQ$44,COLUMN('Non-energy Multiplier'!E$1),0)</f>
        <v>0</v>
      </c>
      <c r="F38" s="136">
        <f>$C38*VLOOKUP($A38,'Non-energy Multiplier'!$A$1:$AQ$44,COLUMN('Non-energy Multiplier'!F$1),0)</f>
        <v>0</v>
      </c>
      <c r="G38" s="136">
        <f>$C38*VLOOKUP($A38,'Non-energy Multiplier'!$A$1:$AQ$44,COLUMN('Non-energy Multiplier'!G$1),0)</f>
        <v>0</v>
      </c>
      <c r="H38" s="136">
        <f>$C38*VLOOKUP($A38,'Non-energy Multiplier'!$A$1:$AQ$44,COLUMN('Non-energy Multiplier'!H$1),0)</f>
        <v>0</v>
      </c>
      <c r="I38" s="136">
        <f>$C38*VLOOKUP($A38,'Non-energy Multiplier'!$A$1:$AQ$44,COLUMN('Non-energy Multiplier'!I$1),0)</f>
        <v>0</v>
      </c>
      <c r="J38" s="136">
        <f>$C38*VLOOKUP($A38,'Non-energy Multiplier'!$A$1:$AQ$44,COLUMN('Non-energy Multiplier'!J$1),0)</f>
        <v>0</v>
      </c>
      <c r="K38" s="136">
        <f>$C38*VLOOKUP($A38,'Non-energy Multiplier'!$A$1:$AQ$44,COLUMN('Non-energy Multiplier'!K$1),0)</f>
        <v>0</v>
      </c>
      <c r="L38" s="136">
        <f>$C38*VLOOKUP($A38,'Non-energy Multiplier'!$A$1:$AQ$44,COLUMN('Non-energy Multiplier'!L$1),0)</f>
        <v>0</v>
      </c>
      <c r="M38" s="136">
        <f>$C38*VLOOKUP($A38,'Non-energy Multiplier'!$A$1:$AQ$44,COLUMN('Non-energy Multiplier'!M$1),0)</f>
        <v>0</v>
      </c>
      <c r="N38" s="136">
        <f>$C38*VLOOKUP($A38,'Non-energy Multiplier'!$A$1:$AQ$44,COLUMN('Non-energy Multiplier'!N$1),0)</f>
        <v>0</v>
      </c>
      <c r="O38" s="136">
        <f>$C38*VLOOKUP($A38,'Non-energy Multiplier'!$A$1:$AQ$44,COLUMN('Non-energy Multiplier'!O$1),0)</f>
        <v>0</v>
      </c>
      <c r="P38" s="136">
        <f>$C38*VLOOKUP($A38,'Non-energy Multiplier'!$A$1:$AQ$44,COLUMN('Non-energy Multiplier'!P$1),0)</f>
        <v>0</v>
      </c>
      <c r="Q38" s="136">
        <f>$C38*VLOOKUP($A38,'Non-energy Multiplier'!$A$1:$AQ$44,COLUMN('Non-energy Multiplier'!Q$1),0)</f>
        <v>0</v>
      </c>
      <c r="R38" s="136">
        <f>$C38*VLOOKUP($A38,'Non-energy Multiplier'!$A$1:$AQ$44,COLUMN('Non-energy Multiplier'!R$1),0)</f>
        <v>0</v>
      </c>
      <c r="S38" s="136">
        <f>$C38*VLOOKUP($A38,'Non-energy Multiplier'!$A$1:$AQ$44,COLUMN('Non-energy Multiplier'!S$1),0)</f>
        <v>0</v>
      </c>
      <c r="T38" s="136">
        <f>$C38*VLOOKUP($A38,'Non-energy Multiplier'!$A$1:$AQ$44,COLUMN('Non-energy Multiplier'!T$1),0)</f>
        <v>0</v>
      </c>
      <c r="U38" s="136">
        <f>$C38*VLOOKUP($A38,'Non-energy Multiplier'!$A$1:$AQ$44,COLUMN('Non-energy Multiplier'!U$1),0)</f>
        <v>0</v>
      </c>
      <c r="V38" s="136">
        <f>$C38*VLOOKUP($A38,'Non-energy Multiplier'!$A$1:$AQ$44,COLUMN('Non-energy Multiplier'!V$1),0)</f>
        <v>0</v>
      </c>
      <c r="W38" s="136">
        <f>$C38*VLOOKUP($A38,'Non-energy Multiplier'!$A$1:$AQ$44,COLUMN('Non-energy Multiplier'!W$1),0)</f>
        <v>0</v>
      </c>
      <c r="X38" s="136">
        <f>$C38*VLOOKUP($A38,'Non-energy Multiplier'!$A$1:$AQ$44,COLUMN('Non-energy Multiplier'!X$1),0)</f>
        <v>0</v>
      </c>
      <c r="Y38" s="136">
        <f>$C38*VLOOKUP($A38,'Non-energy Multiplier'!$A$1:$AQ$44,COLUMN('Non-energy Multiplier'!Y$1),0)</f>
        <v>0</v>
      </c>
      <c r="Z38" s="136">
        <f>$C38*VLOOKUP($A38,'Non-energy Multiplier'!$A$1:$AQ$44,COLUMN('Non-energy Multiplier'!Z$1),0)</f>
        <v>0</v>
      </c>
      <c r="AA38" s="136">
        <f>$C38*VLOOKUP($A38,'Non-energy Multiplier'!$A$1:$AQ$44,COLUMN('Non-energy Multiplier'!AA$1),0)</f>
        <v>0</v>
      </c>
      <c r="AB38" s="136">
        <f>$C38*VLOOKUP($A38,'Non-energy Multiplier'!$A$1:$AQ$44,COLUMN('Non-energy Multiplier'!AB$1),0)</f>
        <v>0</v>
      </c>
      <c r="AC38" s="136">
        <f>$C38*VLOOKUP($A38,'Non-energy Multiplier'!$A$1:$AQ$44,COLUMN('Non-energy Multiplier'!AC$1),0)</f>
        <v>0</v>
      </c>
      <c r="AD38" s="136">
        <f>$C38*VLOOKUP($A38,'Non-energy Multiplier'!$A$1:$AQ$44,COLUMN('Non-energy Multiplier'!AD$1),0)</f>
        <v>0</v>
      </c>
      <c r="AE38" s="136">
        <f>$C38*VLOOKUP($A38,'Non-energy Multiplier'!$A$1:$AQ$44,COLUMN('Non-energy Multiplier'!AE$1),0)</f>
        <v>0</v>
      </c>
      <c r="AF38" s="136">
        <f>$C38*VLOOKUP($A38,'Non-energy Multiplier'!$A$1:$AQ$44,COLUMN('Non-energy Multiplier'!AF$1),0)</f>
        <v>0</v>
      </c>
      <c r="AG38" s="136">
        <f>$C38*VLOOKUP($A38,'Non-energy Multiplier'!$A$1:$AQ$44,COLUMN('Non-energy Multiplier'!AG$1),0)</f>
        <v>0</v>
      </c>
      <c r="AH38" s="136">
        <f>$C38*VLOOKUP($A38,'Non-energy Multiplier'!$A$1:$AQ$44,COLUMN('Non-energy Multiplier'!AH$1),0)</f>
        <v>0</v>
      </c>
      <c r="AI38" s="136">
        <f>$C38*VLOOKUP($A38,'Non-energy Multiplier'!$A$1:$AQ$44,COLUMN('Non-energy Multiplier'!AI$1),0)</f>
        <v>0</v>
      </c>
      <c r="AJ38" s="136">
        <f>$C38*VLOOKUP($A38,'Non-energy Multiplier'!$A$1:$AQ$44,COLUMN('Non-energy Multiplier'!AJ$1),0)</f>
        <v>0</v>
      </c>
      <c r="AK38" s="136">
        <f>$C38*VLOOKUP($A38,'Non-energy Multiplier'!$A$1:$AQ$44,COLUMN('Non-energy Multiplier'!AK$1),0)</f>
        <v>0</v>
      </c>
      <c r="AL38" s="136">
        <f>$C38*VLOOKUP($A38,'Non-energy Multiplier'!$A$1:$AQ$44,COLUMN('Non-energy Multiplier'!AL$1),0)</f>
        <v>0</v>
      </c>
      <c r="AM38" s="136">
        <f>$C38*VLOOKUP($A38,'Non-energy Multiplier'!$A$1:$AQ$44,COLUMN('Non-energy Multiplier'!AM$1),0)</f>
        <v>0</v>
      </c>
      <c r="AN38" s="136">
        <f>$C38*VLOOKUP($A38,'Non-energy Multiplier'!$A$1:$AQ$44,COLUMN('Non-energy Multiplier'!AN$1),0)</f>
        <v>0</v>
      </c>
      <c r="AO38" s="136">
        <f>$C38*VLOOKUP($A38,'Non-energy Multiplier'!$A$1:$AQ$44,COLUMN('Non-energy Multiplier'!AO$1),0)</f>
        <v>0</v>
      </c>
      <c r="AP38" s="136">
        <f>$C38*VLOOKUP($A38,'Non-energy Multiplier'!$A$1:$AQ$44,COLUMN('Non-energy Multiplier'!AP$1),0)</f>
        <v>0</v>
      </c>
      <c r="AQ38" s="136">
        <f>$C38*VLOOKUP($A38,'Non-energy Multiplier'!$A$1:$AQ$44,COLUMN('Non-energy Multiplier'!AQ$1),0)</f>
        <v>0</v>
      </c>
    </row>
    <row r="39" spans="1:43" x14ac:dyDescent="0.2">
      <c r="A39" s="12" t="s">
        <v>36</v>
      </c>
      <c r="B39" s="136">
        <f>SUM('Non-energy Use 2019'!C40:AF40)</f>
        <v>0</v>
      </c>
      <c r="C39" s="136">
        <f>SUM('Non-energy Use 2020'!C40:AF40)</f>
        <v>0</v>
      </c>
      <c r="D39" s="136">
        <f>$C39*VLOOKUP($A39,'Non-energy Multiplier'!$A$1:$AQ$44,COLUMN('Non-energy Multiplier'!D$1),0)</f>
        <v>0</v>
      </c>
      <c r="E39" s="136">
        <f>$C39*VLOOKUP($A39,'Non-energy Multiplier'!$A$1:$AQ$44,COLUMN('Non-energy Multiplier'!E$1),0)</f>
        <v>0</v>
      </c>
      <c r="F39" s="136">
        <f>$C39*VLOOKUP($A39,'Non-energy Multiplier'!$A$1:$AQ$44,COLUMN('Non-energy Multiplier'!F$1),0)</f>
        <v>0</v>
      </c>
      <c r="G39" s="136">
        <f>$C39*VLOOKUP($A39,'Non-energy Multiplier'!$A$1:$AQ$44,COLUMN('Non-energy Multiplier'!G$1),0)</f>
        <v>0</v>
      </c>
      <c r="H39" s="136">
        <f>$C39*VLOOKUP($A39,'Non-energy Multiplier'!$A$1:$AQ$44,COLUMN('Non-energy Multiplier'!H$1),0)</f>
        <v>0</v>
      </c>
      <c r="I39" s="136">
        <f>$C39*VLOOKUP($A39,'Non-energy Multiplier'!$A$1:$AQ$44,COLUMN('Non-energy Multiplier'!I$1),0)</f>
        <v>0</v>
      </c>
      <c r="J39" s="136">
        <f>$C39*VLOOKUP($A39,'Non-energy Multiplier'!$A$1:$AQ$44,COLUMN('Non-energy Multiplier'!J$1),0)</f>
        <v>0</v>
      </c>
      <c r="K39" s="136">
        <f>$C39*VLOOKUP($A39,'Non-energy Multiplier'!$A$1:$AQ$44,COLUMN('Non-energy Multiplier'!K$1),0)</f>
        <v>0</v>
      </c>
      <c r="L39" s="136">
        <f>$C39*VLOOKUP($A39,'Non-energy Multiplier'!$A$1:$AQ$44,COLUMN('Non-energy Multiplier'!L$1),0)</f>
        <v>0</v>
      </c>
      <c r="M39" s="136">
        <f>$C39*VLOOKUP($A39,'Non-energy Multiplier'!$A$1:$AQ$44,COLUMN('Non-energy Multiplier'!M$1),0)</f>
        <v>0</v>
      </c>
      <c r="N39" s="136">
        <f>$C39*VLOOKUP($A39,'Non-energy Multiplier'!$A$1:$AQ$44,COLUMN('Non-energy Multiplier'!N$1),0)</f>
        <v>0</v>
      </c>
      <c r="O39" s="136">
        <f>$C39*VLOOKUP($A39,'Non-energy Multiplier'!$A$1:$AQ$44,COLUMN('Non-energy Multiplier'!O$1),0)</f>
        <v>0</v>
      </c>
      <c r="P39" s="136">
        <f>$C39*VLOOKUP($A39,'Non-energy Multiplier'!$A$1:$AQ$44,COLUMN('Non-energy Multiplier'!P$1),0)</f>
        <v>0</v>
      </c>
      <c r="Q39" s="136">
        <f>$C39*VLOOKUP($A39,'Non-energy Multiplier'!$A$1:$AQ$44,COLUMN('Non-energy Multiplier'!Q$1),0)</f>
        <v>0</v>
      </c>
      <c r="R39" s="136">
        <f>$C39*VLOOKUP($A39,'Non-energy Multiplier'!$A$1:$AQ$44,COLUMN('Non-energy Multiplier'!R$1),0)</f>
        <v>0</v>
      </c>
      <c r="S39" s="136">
        <f>$C39*VLOOKUP($A39,'Non-energy Multiplier'!$A$1:$AQ$44,COLUMN('Non-energy Multiplier'!S$1),0)</f>
        <v>0</v>
      </c>
      <c r="T39" s="136">
        <f>$C39*VLOOKUP($A39,'Non-energy Multiplier'!$A$1:$AQ$44,COLUMN('Non-energy Multiplier'!T$1),0)</f>
        <v>0</v>
      </c>
      <c r="U39" s="136">
        <f>$C39*VLOOKUP($A39,'Non-energy Multiplier'!$A$1:$AQ$44,COLUMN('Non-energy Multiplier'!U$1),0)</f>
        <v>0</v>
      </c>
      <c r="V39" s="136">
        <f>$C39*VLOOKUP($A39,'Non-energy Multiplier'!$A$1:$AQ$44,COLUMN('Non-energy Multiplier'!V$1),0)</f>
        <v>0</v>
      </c>
      <c r="W39" s="136">
        <f>$C39*VLOOKUP($A39,'Non-energy Multiplier'!$A$1:$AQ$44,COLUMN('Non-energy Multiplier'!W$1),0)</f>
        <v>0</v>
      </c>
      <c r="X39" s="136">
        <f>$C39*VLOOKUP($A39,'Non-energy Multiplier'!$A$1:$AQ$44,COLUMN('Non-energy Multiplier'!X$1),0)</f>
        <v>0</v>
      </c>
      <c r="Y39" s="136">
        <f>$C39*VLOOKUP($A39,'Non-energy Multiplier'!$A$1:$AQ$44,COLUMN('Non-energy Multiplier'!Y$1),0)</f>
        <v>0</v>
      </c>
      <c r="Z39" s="136">
        <f>$C39*VLOOKUP($A39,'Non-energy Multiplier'!$A$1:$AQ$44,COLUMN('Non-energy Multiplier'!Z$1),0)</f>
        <v>0</v>
      </c>
      <c r="AA39" s="136">
        <f>$C39*VLOOKUP($A39,'Non-energy Multiplier'!$A$1:$AQ$44,COLUMN('Non-energy Multiplier'!AA$1),0)</f>
        <v>0</v>
      </c>
      <c r="AB39" s="136">
        <f>$C39*VLOOKUP($A39,'Non-energy Multiplier'!$A$1:$AQ$44,COLUMN('Non-energy Multiplier'!AB$1),0)</f>
        <v>0</v>
      </c>
      <c r="AC39" s="136">
        <f>$C39*VLOOKUP($A39,'Non-energy Multiplier'!$A$1:$AQ$44,COLUMN('Non-energy Multiplier'!AC$1),0)</f>
        <v>0</v>
      </c>
      <c r="AD39" s="136">
        <f>$C39*VLOOKUP($A39,'Non-energy Multiplier'!$A$1:$AQ$44,COLUMN('Non-energy Multiplier'!AD$1),0)</f>
        <v>0</v>
      </c>
      <c r="AE39" s="136">
        <f>$C39*VLOOKUP($A39,'Non-energy Multiplier'!$A$1:$AQ$44,COLUMN('Non-energy Multiplier'!AE$1),0)</f>
        <v>0</v>
      </c>
      <c r="AF39" s="136">
        <f>$C39*VLOOKUP($A39,'Non-energy Multiplier'!$A$1:$AQ$44,COLUMN('Non-energy Multiplier'!AF$1),0)</f>
        <v>0</v>
      </c>
      <c r="AG39" s="136">
        <f>$C39*VLOOKUP($A39,'Non-energy Multiplier'!$A$1:$AQ$44,COLUMN('Non-energy Multiplier'!AG$1),0)</f>
        <v>0</v>
      </c>
      <c r="AH39" s="136">
        <f>$C39*VLOOKUP($A39,'Non-energy Multiplier'!$A$1:$AQ$44,COLUMN('Non-energy Multiplier'!AH$1),0)</f>
        <v>0</v>
      </c>
      <c r="AI39" s="136">
        <f>$C39*VLOOKUP($A39,'Non-energy Multiplier'!$A$1:$AQ$44,COLUMN('Non-energy Multiplier'!AI$1),0)</f>
        <v>0</v>
      </c>
      <c r="AJ39" s="136">
        <f>$C39*VLOOKUP($A39,'Non-energy Multiplier'!$A$1:$AQ$44,COLUMN('Non-energy Multiplier'!AJ$1),0)</f>
        <v>0</v>
      </c>
      <c r="AK39" s="136">
        <f>$C39*VLOOKUP($A39,'Non-energy Multiplier'!$A$1:$AQ$44,COLUMN('Non-energy Multiplier'!AK$1),0)</f>
        <v>0</v>
      </c>
      <c r="AL39" s="136">
        <f>$C39*VLOOKUP($A39,'Non-energy Multiplier'!$A$1:$AQ$44,COLUMN('Non-energy Multiplier'!AL$1),0)</f>
        <v>0</v>
      </c>
      <c r="AM39" s="136">
        <f>$C39*VLOOKUP($A39,'Non-energy Multiplier'!$A$1:$AQ$44,COLUMN('Non-energy Multiplier'!AM$1),0)</f>
        <v>0</v>
      </c>
      <c r="AN39" s="136">
        <f>$C39*VLOOKUP($A39,'Non-energy Multiplier'!$A$1:$AQ$44,COLUMN('Non-energy Multiplier'!AN$1),0)</f>
        <v>0</v>
      </c>
      <c r="AO39" s="136">
        <f>$C39*VLOOKUP($A39,'Non-energy Multiplier'!$A$1:$AQ$44,COLUMN('Non-energy Multiplier'!AO$1),0)</f>
        <v>0</v>
      </c>
      <c r="AP39" s="136">
        <f>$C39*VLOOKUP($A39,'Non-energy Multiplier'!$A$1:$AQ$44,COLUMN('Non-energy Multiplier'!AP$1),0)</f>
        <v>0</v>
      </c>
      <c r="AQ39" s="136">
        <f>$C39*VLOOKUP($A39,'Non-energy Multiplier'!$A$1:$AQ$44,COLUMN('Non-energy Multiplier'!AQ$1),0)</f>
        <v>0</v>
      </c>
    </row>
    <row r="40" spans="1:43" x14ac:dyDescent="0.2">
      <c r="A40" s="12" t="s">
        <v>37</v>
      </c>
      <c r="B40" s="136">
        <f>SUM('Non-energy Use 2019'!C41:AF41)</f>
        <v>0</v>
      </c>
      <c r="C40" s="136">
        <f>SUM('Non-energy Use 2020'!C41:AF41)</f>
        <v>0</v>
      </c>
      <c r="D40" s="136">
        <f>$C40*VLOOKUP($A40,'Non-energy Multiplier'!$A$1:$AQ$44,COLUMN('Non-energy Multiplier'!D$1),0)</f>
        <v>0</v>
      </c>
      <c r="E40" s="136">
        <f>$C40*VLOOKUP($A40,'Non-energy Multiplier'!$A$1:$AQ$44,COLUMN('Non-energy Multiplier'!E$1),0)</f>
        <v>0</v>
      </c>
      <c r="F40" s="136">
        <f>$C40*VLOOKUP($A40,'Non-energy Multiplier'!$A$1:$AQ$44,COLUMN('Non-energy Multiplier'!F$1),0)</f>
        <v>0</v>
      </c>
      <c r="G40" s="136">
        <f>$C40*VLOOKUP($A40,'Non-energy Multiplier'!$A$1:$AQ$44,COLUMN('Non-energy Multiplier'!G$1),0)</f>
        <v>0</v>
      </c>
      <c r="H40" s="136">
        <f>$C40*VLOOKUP($A40,'Non-energy Multiplier'!$A$1:$AQ$44,COLUMN('Non-energy Multiplier'!H$1),0)</f>
        <v>0</v>
      </c>
      <c r="I40" s="136">
        <f>$C40*VLOOKUP($A40,'Non-energy Multiplier'!$A$1:$AQ$44,COLUMN('Non-energy Multiplier'!I$1),0)</f>
        <v>0</v>
      </c>
      <c r="J40" s="136">
        <f>$C40*VLOOKUP($A40,'Non-energy Multiplier'!$A$1:$AQ$44,COLUMN('Non-energy Multiplier'!J$1),0)</f>
        <v>0</v>
      </c>
      <c r="K40" s="136">
        <f>$C40*VLOOKUP($A40,'Non-energy Multiplier'!$A$1:$AQ$44,COLUMN('Non-energy Multiplier'!K$1),0)</f>
        <v>0</v>
      </c>
      <c r="L40" s="136">
        <f>$C40*VLOOKUP($A40,'Non-energy Multiplier'!$A$1:$AQ$44,COLUMN('Non-energy Multiplier'!L$1),0)</f>
        <v>0</v>
      </c>
      <c r="M40" s="136">
        <f>$C40*VLOOKUP($A40,'Non-energy Multiplier'!$A$1:$AQ$44,COLUMN('Non-energy Multiplier'!M$1),0)</f>
        <v>0</v>
      </c>
      <c r="N40" s="136">
        <f>$C40*VLOOKUP($A40,'Non-energy Multiplier'!$A$1:$AQ$44,COLUMN('Non-energy Multiplier'!N$1),0)</f>
        <v>0</v>
      </c>
      <c r="O40" s="136">
        <f>$C40*VLOOKUP($A40,'Non-energy Multiplier'!$A$1:$AQ$44,COLUMN('Non-energy Multiplier'!O$1),0)</f>
        <v>0</v>
      </c>
      <c r="P40" s="136">
        <f>$C40*VLOOKUP($A40,'Non-energy Multiplier'!$A$1:$AQ$44,COLUMN('Non-energy Multiplier'!P$1),0)</f>
        <v>0</v>
      </c>
      <c r="Q40" s="136">
        <f>$C40*VLOOKUP($A40,'Non-energy Multiplier'!$A$1:$AQ$44,COLUMN('Non-energy Multiplier'!Q$1),0)</f>
        <v>0</v>
      </c>
      <c r="R40" s="136">
        <f>$C40*VLOOKUP($A40,'Non-energy Multiplier'!$A$1:$AQ$44,COLUMN('Non-energy Multiplier'!R$1),0)</f>
        <v>0</v>
      </c>
      <c r="S40" s="136">
        <f>$C40*VLOOKUP($A40,'Non-energy Multiplier'!$A$1:$AQ$44,COLUMN('Non-energy Multiplier'!S$1),0)</f>
        <v>0</v>
      </c>
      <c r="T40" s="136">
        <f>$C40*VLOOKUP($A40,'Non-energy Multiplier'!$A$1:$AQ$44,COLUMN('Non-energy Multiplier'!T$1),0)</f>
        <v>0</v>
      </c>
      <c r="U40" s="136">
        <f>$C40*VLOOKUP($A40,'Non-energy Multiplier'!$A$1:$AQ$44,COLUMN('Non-energy Multiplier'!U$1),0)</f>
        <v>0</v>
      </c>
      <c r="V40" s="136">
        <f>$C40*VLOOKUP($A40,'Non-energy Multiplier'!$A$1:$AQ$44,COLUMN('Non-energy Multiplier'!V$1),0)</f>
        <v>0</v>
      </c>
      <c r="W40" s="136">
        <f>$C40*VLOOKUP($A40,'Non-energy Multiplier'!$A$1:$AQ$44,COLUMN('Non-energy Multiplier'!W$1),0)</f>
        <v>0</v>
      </c>
      <c r="X40" s="136">
        <f>$C40*VLOOKUP($A40,'Non-energy Multiplier'!$A$1:$AQ$44,COLUMN('Non-energy Multiplier'!X$1),0)</f>
        <v>0</v>
      </c>
      <c r="Y40" s="136">
        <f>$C40*VLOOKUP($A40,'Non-energy Multiplier'!$A$1:$AQ$44,COLUMN('Non-energy Multiplier'!Y$1),0)</f>
        <v>0</v>
      </c>
      <c r="Z40" s="136">
        <f>$C40*VLOOKUP($A40,'Non-energy Multiplier'!$A$1:$AQ$44,COLUMN('Non-energy Multiplier'!Z$1),0)</f>
        <v>0</v>
      </c>
      <c r="AA40" s="136">
        <f>$C40*VLOOKUP($A40,'Non-energy Multiplier'!$A$1:$AQ$44,COLUMN('Non-energy Multiplier'!AA$1),0)</f>
        <v>0</v>
      </c>
      <c r="AB40" s="136">
        <f>$C40*VLOOKUP($A40,'Non-energy Multiplier'!$A$1:$AQ$44,COLUMN('Non-energy Multiplier'!AB$1),0)</f>
        <v>0</v>
      </c>
      <c r="AC40" s="136">
        <f>$C40*VLOOKUP($A40,'Non-energy Multiplier'!$A$1:$AQ$44,COLUMN('Non-energy Multiplier'!AC$1),0)</f>
        <v>0</v>
      </c>
      <c r="AD40" s="136">
        <f>$C40*VLOOKUP($A40,'Non-energy Multiplier'!$A$1:$AQ$44,COLUMN('Non-energy Multiplier'!AD$1),0)</f>
        <v>0</v>
      </c>
      <c r="AE40" s="136">
        <f>$C40*VLOOKUP($A40,'Non-energy Multiplier'!$A$1:$AQ$44,COLUMN('Non-energy Multiplier'!AE$1),0)</f>
        <v>0</v>
      </c>
      <c r="AF40" s="136">
        <f>$C40*VLOOKUP($A40,'Non-energy Multiplier'!$A$1:$AQ$44,COLUMN('Non-energy Multiplier'!AF$1),0)</f>
        <v>0</v>
      </c>
      <c r="AG40" s="136">
        <f>$C40*VLOOKUP($A40,'Non-energy Multiplier'!$A$1:$AQ$44,COLUMN('Non-energy Multiplier'!AG$1),0)</f>
        <v>0</v>
      </c>
      <c r="AH40" s="136">
        <f>$C40*VLOOKUP($A40,'Non-energy Multiplier'!$A$1:$AQ$44,COLUMN('Non-energy Multiplier'!AH$1),0)</f>
        <v>0</v>
      </c>
      <c r="AI40" s="136">
        <f>$C40*VLOOKUP($A40,'Non-energy Multiplier'!$A$1:$AQ$44,COLUMN('Non-energy Multiplier'!AI$1),0)</f>
        <v>0</v>
      </c>
      <c r="AJ40" s="136">
        <f>$C40*VLOOKUP($A40,'Non-energy Multiplier'!$A$1:$AQ$44,COLUMN('Non-energy Multiplier'!AJ$1),0)</f>
        <v>0</v>
      </c>
      <c r="AK40" s="136">
        <f>$C40*VLOOKUP($A40,'Non-energy Multiplier'!$A$1:$AQ$44,COLUMN('Non-energy Multiplier'!AK$1),0)</f>
        <v>0</v>
      </c>
      <c r="AL40" s="136">
        <f>$C40*VLOOKUP($A40,'Non-energy Multiplier'!$A$1:$AQ$44,COLUMN('Non-energy Multiplier'!AL$1),0)</f>
        <v>0</v>
      </c>
      <c r="AM40" s="136">
        <f>$C40*VLOOKUP($A40,'Non-energy Multiplier'!$A$1:$AQ$44,COLUMN('Non-energy Multiplier'!AM$1),0)</f>
        <v>0</v>
      </c>
      <c r="AN40" s="136">
        <f>$C40*VLOOKUP($A40,'Non-energy Multiplier'!$A$1:$AQ$44,COLUMN('Non-energy Multiplier'!AN$1),0)</f>
        <v>0</v>
      </c>
      <c r="AO40" s="136">
        <f>$C40*VLOOKUP($A40,'Non-energy Multiplier'!$A$1:$AQ$44,COLUMN('Non-energy Multiplier'!AO$1),0)</f>
        <v>0</v>
      </c>
      <c r="AP40" s="136">
        <f>$C40*VLOOKUP($A40,'Non-energy Multiplier'!$A$1:$AQ$44,COLUMN('Non-energy Multiplier'!AP$1),0)</f>
        <v>0</v>
      </c>
      <c r="AQ40" s="136">
        <f>$C40*VLOOKUP($A40,'Non-energy Multiplier'!$A$1:$AQ$44,COLUMN('Non-energy Multiplier'!AQ$1),0)</f>
        <v>0</v>
      </c>
    </row>
    <row r="41" spans="1:43" x14ac:dyDescent="0.2">
      <c r="A41" s="12" t="s">
        <v>38</v>
      </c>
      <c r="B41" s="136">
        <f>SUM('Non-energy Use 2019'!C42:AF42)</f>
        <v>0</v>
      </c>
      <c r="C41" s="136">
        <f>SUM('Non-energy Use 2020'!C42:AF42)</f>
        <v>0</v>
      </c>
      <c r="D41" s="136">
        <f>$C41*VLOOKUP($A41,'Non-energy Multiplier'!$A$1:$AQ$44,COLUMN('Non-energy Multiplier'!D$1),0)</f>
        <v>0</v>
      </c>
      <c r="E41" s="136">
        <f>$C41*VLOOKUP($A41,'Non-energy Multiplier'!$A$1:$AQ$44,COLUMN('Non-energy Multiplier'!E$1),0)</f>
        <v>0</v>
      </c>
      <c r="F41" s="136">
        <f>$C41*VLOOKUP($A41,'Non-energy Multiplier'!$A$1:$AQ$44,COLUMN('Non-energy Multiplier'!F$1),0)</f>
        <v>0</v>
      </c>
      <c r="G41" s="136">
        <f>$C41*VLOOKUP($A41,'Non-energy Multiplier'!$A$1:$AQ$44,COLUMN('Non-energy Multiplier'!G$1),0)</f>
        <v>0</v>
      </c>
      <c r="H41" s="136">
        <f>$C41*VLOOKUP($A41,'Non-energy Multiplier'!$A$1:$AQ$44,COLUMN('Non-energy Multiplier'!H$1),0)</f>
        <v>0</v>
      </c>
      <c r="I41" s="136">
        <f>$C41*VLOOKUP($A41,'Non-energy Multiplier'!$A$1:$AQ$44,COLUMN('Non-energy Multiplier'!I$1),0)</f>
        <v>0</v>
      </c>
      <c r="J41" s="136">
        <f>$C41*VLOOKUP($A41,'Non-energy Multiplier'!$A$1:$AQ$44,COLUMN('Non-energy Multiplier'!J$1),0)</f>
        <v>0</v>
      </c>
      <c r="K41" s="136">
        <f>$C41*VLOOKUP($A41,'Non-energy Multiplier'!$A$1:$AQ$44,COLUMN('Non-energy Multiplier'!K$1),0)</f>
        <v>0</v>
      </c>
      <c r="L41" s="136">
        <f>$C41*VLOOKUP($A41,'Non-energy Multiplier'!$A$1:$AQ$44,COLUMN('Non-energy Multiplier'!L$1),0)</f>
        <v>0</v>
      </c>
      <c r="M41" s="136">
        <f>$C41*VLOOKUP($A41,'Non-energy Multiplier'!$A$1:$AQ$44,COLUMN('Non-energy Multiplier'!M$1),0)</f>
        <v>0</v>
      </c>
      <c r="N41" s="136">
        <f>$C41*VLOOKUP($A41,'Non-energy Multiplier'!$A$1:$AQ$44,COLUMN('Non-energy Multiplier'!N$1),0)</f>
        <v>0</v>
      </c>
      <c r="O41" s="136">
        <f>$C41*VLOOKUP($A41,'Non-energy Multiplier'!$A$1:$AQ$44,COLUMN('Non-energy Multiplier'!O$1),0)</f>
        <v>0</v>
      </c>
      <c r="P41" s="136">
        <f>$C41*VLOOKUP($A41,'Non-energy Multiplier'!$A$1:$AQ$44,COLUMN('Non-energy Multiplier'!P$1),0)</f>
        <v>0</v>
      </c>
      <c r="Q41" s="136">
        <f>$C41*VLOOKUP($A41,'Non-energy Multiplier'!$A$1:$AQ$44,COLUMN('Non-energy Multiplier'!Q$1),0)</f>
        <v>0</v>
      </c>
      <c r="R41" s="136">
        <f>$C41*VLOOKUP($A41,'Non-energy Multiplier'!$A$1:$AQ$44,COLUMN('Non-energy Multiplier'!R$1),0)</f>
        <v>0</v>
      </c>
      <c r="S41" s="136">
        <f>$C41*VLOOKUP($A41,'Non-energy Multiplier'!$A$1:$AQ$44,COLUMN('Non-energy Multiplier'!S$1),0)</f>
        <v>0</v>
      </c>
      <c r="T41" s="136">
        <f>$C41*VLOOKUP($A41,'Non-energy Multiplier'!$A$1:$AQ$44,COLUMN('Non-energy Multiplier'!T$1),0)</f>
        <v>0</v>
      </c>
      <c r="U41" s="136">
        <f>$C41*VLOOKUP($A41,'Non-energy Multiplier'!$A$1:$AQ$44,COLUMN('Non-energy Multiplier'!U$1),0)</f>
        <v>0</v>
      </c>
      <c r="V41" s="136">
        <f>$C41*VLOOKUP($A41,'Non-energy Multiplier'!$A$1:$AQ$44,COLUMN('Non-energy Multiplier'!V$1),0)</f>
        <v>0</v>
      </c>
      <c r="W41" s="136">
        <f>$C41*VLOOKUP($A41,'Non-energy Multiplier'!$A$1:$AQ$44,COLUMN('Non-energy Multiplier'!W$1),0)</f>
        <v>0</v>
      </c>
      <c r="X41" s="136">
        <f>$C41*VLOOKUP($A41,'Non-energy Multiplier'!$A$1:$AQ$44,COLUMN('Non-energy Multiplier'!X$1),0)</f>
        <v>0</v>
      </c>
      <c r="Y41" s="136">
        <f>$C41*VLOOKUP($A41,'Non-energy Multiplier'!$A$1:$AQ$44,COLUMN('Non-energy Multiplier'!Y$1),0)</f>
        <v>0</v>
      </c>
      <c r="Z41" s="136">
        <f>$C41*VLOOKUP($A41,'Non-energy Multiplier'!$A$1:$AQ$44,COLUMN('Non-energy Multiplier'!Z$1),0)</f>
        <v>0</v>
      </c>
      <c r="AA41" s="136">
        <f>$C41*VLOOKUP($A41,'Non-energy Multiplier'!$A$1:$AQ$44,COLUMN('Non-energy Multiplier'!AA$1),0)</f>
        <v>0</v>
      </c>
      <c r="AB41" s="136">
        <f>$C41*VLOOKUP($A41,'Non-energy Multiplier'!$A$1:$AQ$44,COLUMN('Non-energy Multiplier'!AB$1),0)</f>
        <v>0</v>
      </c>
      <c r="AC41" s="136">
        <f>$C41*VLOOKUP($A41,'Non-energy Multiplier'!$A$1:$AQ$44,COLUMN('Non-energy Multiplier'!AC$1),0)</f>
        <v>0</v>
      </c>
      <c r="AD41" s="136">
        <f>$C41*VLOOKUP($A41,'Non-energy Multiplier'!$A$1:$AQ$44,COLUMN('Non-energy Multiplier'!AD$1),0)</f>
        <v>0</v>
      </c>
      <c r="AE41" s="136">
        <f>$C41*VLOOKUP($A41,'Non-energy Multiplier'!$A$1:$AQ$44,COLUMN('Non-energy Multiplier'!AE$1),0)</f>
        <v>0</v>
      </c>
      <c r="AF41" s="136">
        <f>$C41*VLOOKUP($A41,'Non-energy Multiplier'!$A$1:$AQ$44,COLUMN('Non-energy Multiplier'!AF$1),0)</f>
        <v>0</v>
      </c>
      <c r="AG41" s="136">
        <f>$C41*VLOOKUP($A41,'Non-energy Multiplier'!$A$1:$AQ$44,COLUMN('Non-energy Multiplier'!AG$1),0)</f>
        <v>0</v>
      </c>
      <c r="AH41" s="136">
        <f>$C41*VLOOKUP($A41,'Non-energy Multiplier'!$A$1:$AQ$44,COLUMN('Non-energy Multiplier'!AH$1),0)</f>
        <v>0</v>
      </c>
      <c r="AI41" s="136">
        <f>$C41*VLOOKUP($A41,'Non-energy Multiplier'!$A$1:$AQ$44,COLUMN('Non-energy Multiplier'!AI$1),0)</f>
        <v>0</v>
      </c>
      <c r="AJ41" s="136">
        <f>$C41*VLOOKUP($A41,'Non-energy Multiplier'!$A$1:$AQ$44,COLUMN('Non-energy Multiplier'!AJ$1),0)</f>
        <v>0</v>
      </c>
      <c r="AK41" s="136">
        <f>$C41*VLOOKUP($A41,'Non-energy Multiplier'!$A$1:$AQ$44,COLUMN('Non-energy Multiplier'!AK$1),0)</f>
        <v>0</v>
      </c>
      <c r="AL41" s="136">
        <f>$C41*VLOOKUP($A41,'Non-energy Multiplier'!$A$1:$AQ$44,COLUMN('Non-energy Multiplier'!AL$1),0)</f>
        <v>0</v>
      </c>
      <c r="AM41" s="136">
        <f>$C41*VLOOKUP($A41,'Non-energy Multiplier'!$A$1:$AQ$44,COLUMN('Non-energy Multiplier'!AM$1),0)</f>
        <v>0</v>
      </c>
      <c r="AN41" s="136">
        <f>$C41*VLOOKUP($A41,'Non-energy Multiplier'!$A$1:$AQ$44,COLUMN('Non-energy Multiplier'!AN$1),0)</f>
        <v>0</v>
      </c>
      <c r="AO41" s="136">
        <f>$C41*VLOOKUP($A41,'Non-energy Multiplier'!$A$1:$AQ$44,COLUMN('Non-energy Multiplier'!AO$1),0)</f>
        <v>0</v>
      </c>
      <c r="AP41" s="136">
        <f>$C41*VLOOKUP($A41,'Non-energy Multiplier'!$A$1:$AQ$44,COLUMN('Non-energy Multiplier'!AP$1),0)</f>
        <v>0</v>
      </c>
      <c r="AQ41" s="136">
        <f>$C41*VLOOKUP($A41,'Non-energy Multiplier'!$A$1:$AQ$44,COLUMN('Non-energy Multiplier'!AQ$1),0)</f>
        <v>0</v>
      </c>
    </row>
    <row r="42" spans="1:43" x14ac:dyDescent="0.2">
      <c r="A42" s="12" t="s">
        <v>39</v>
      </c>
      <c r="B42" s="136">
        <f>SUM('Non-energy Use 2019'!C43:AF43)</f>
        <v>0</v>
      </c>
      <c r="C42" s="136">
        <f>SUM('Non-energy Use 2020'!C43:AF43)</f>
        <v>0</v>
      </c>
      <c r="D42" s="136">
        <f>$C42*VLOOKUP($A42,'Non-energy Multiplier'!$A$1:$AQ$44,COLUMN('Non-energy Multiplier'!D$1),0)</f>
        <v>0</v>
      </c>
      <c r="E42" s="136">
        <f>$C42*VLOOKUP($A42,'Non-energy Multiplier'!$A$1:$AQ$44,COLUMN('Non-energy Multiplier'!E$1),0)</f>
        <v>0</v>
      </c>
      <c r="F42" s="136">
        <f>$C42*VLOOKUP($A42,'Non-energy Multiplier'!$A$1:$AQ$44,COLUMN('Non-energy Multiplier'!F$1),0)</f>
        <v>0</v>
      </c>
      <c r="G42" s="136">
        <f>$C42*VLOOKUP($A42,'Non-energy Multiplier'!$A$1:$AQ$44,COLUMN('Non-energy Multiplier'!G$1),0)</f>
        <v>0</v>
      </c>
      <c r="H42" s="136">
        <f>$C42*VLOOKUP($A42,'Non-energy Multiplier'!$A$1:$AQ$44,COLUMN('Non-energy Multiplier'!H$1),0)</f>
        <v>0</v>
      </c>
      <c r="I42" s="136">
        <f>$C42*VLOOKUP($A42,'Non-energy Multiplier'!$A$1:$AQ$44,COLUMN('Non-energy Multiplier'!I$1),0)</f>
        <v>0</v>
      </c>
      <c r="J42" s="136">
        <f>$C42*VLOOKUP($A42,'Non-energy Multiplier'!$A$1:$AQ$44,COLUMN('Non-energy Multiplier'!J$1),0)</f>
        <v>0</v>
      </c>
      <c r="K42" s="136">
        <f>$C42*VLOOKUP($A42,'Non-energy Multiplier'!$A$1:$AQ$44,COLUMN('Non-energy Multiplier'!K$1),0)</f>
        <v>0</v>
      </c>
      <c r="L42" s="136">
        <f>$C42*VLOOKUP($A42,'Non-energy Multiplier'!$A$1:$AQ$44,COLUMN('Non-energy Multiplier'!L$1),0)</f>
        <v>0</v>
      </c>
      <c r="M42" s="136">
        <f>$C42*VLOOKUP($A42,'Non-energy Multiplier'!$A$1:$AQ$44,COLUMN('Non-energy Multiplier'!M$1),0)</f>
        <v>0</v>
      </c>
      <c r="N42" s="136">
        <f>$C42*VLOOKUP($A42,'Non-energy Multiplier'!$A$1:$AQ$44,COLUMN('Non-energy Multiplier'!N$1),0)</f>
        <v>0</v>
      </c>
      <c r="O42" s="136">
        <f>$C42*VLOOKUP($A42,'Non-energy Multiplier'!$A$1:$AQ$44,COLUMN('Non-energy Multiplier'!O$1),0)</f>
        <v>0</v>
      </c>
      <c r="P42" s="136">
        <f>$C42*VLOOKUP($A42,'Non-energy Multiplier'!$A$1:$AQ$44,COLUMN('Non-energy Multiplier'!P$1),0)</f>
        <v>0</v>
      </c>
      <c r="Q42" s="136">
        <f>$C42*VLOOKUP($A42,'Non-energy Multiplier'!$A$1:$AQ$44,COLUMN('Non-energy Multiplier'!Q$1),0)</f>
        <v>0</v>
      </c>
      <c r="R42" s="136">
        <f>$C42*VLOOKUP($A42,'Non-energy Multiplier'!$A$1:$AQ$44,COLUMN('Non-energy Multiplier'!R$1),0)</f>
        <v>0</v>
      </c>
      <c r="S42" s="136">
        <f>$C42*VLOOKUP($A42,'Non-energy Multiplier'!$A$1:$AQ$44,COLUMN('Non-energy Multiplier'!S$1),0)</f>
        <v>0</v>
      </c>
      <c r="T42" s="136">
        <f>$C42*VLOOKUP($A42,'Non-energy Multiplier'!$A$1:$AQ$44,COLUMN('Non-energy Multiplier'!T$1),0)</f>
        <v>0</v>
      </c>
      <c r="U42" s="136">
        <f>$C42*VLOOKUP($A42,'Non-energy Multiplier'!$A$1:$AQ$44,COLUMN('Non-energy Multiplier'!U$1),0)</f>
        <v>0</v>
      </c>
      <c r="V42" s="136">
        <f>$C42*VLOOKUP($A42,'Non-energy Multiplier'!$A$1:$AQ$44,COLUMN('Non-energy Multiplier'!V$1),0)</f>
        <v>0</v>
      </c>
      <c r="W42" s="136">
        <f>$C42*VLOOKUP($A42,'Non-energy Multiplier'!$A$1:$AQ$44,COLUMN('Non-energy Multiplier'!W$1),0)</f>
        <v>0</v>
      </c>
      <c r="X42" s="136">
        <f>$C42*VLOOKUP($A42,'Non-energy Multiplier'!$A$1:$AQ$44,COLUMN('Non-energy Multiplier'!X$1),0)</f>
        <v>0</v>
      </c>
      <c r="Y42" s="136">
        <f>$C42*VLOOKUP($A42,'Non-energy Multiplier'!$A$1:$AQ$44,COLUMN('Non-energy Multiplier'!Y$1),0)</f>
        <v>0</v>
      </c>
      <c r="Z42" s="136">
        <f>$C42*VLOOKUP($A42,'Non-energy Multiplier'!$A$1:$AQ$44,COLUMN('Non-energy Multiplier'!Z$1),0)</f>
        <v>0</v>
      </c>
      <c r="AA42" s="136">
        <f>$C42*VLOOKUP($A42,'Non-energy Multiplier'!$A$1:$AQ$44,COLUMN('Non-energy Multiplier'!AA$1),0)</f>
        <v>0</v>
      </c>
      <c r="AB42" s="136">
        <f>$C42*VLOOKUP($A42,'Non-energy Multiplier'!$A$1:$AQ$44,COLUMN('Non-energy Multiplier'!AB$1),0)</f>
        <v>0</v>
      </c>
      <c r="AC42" s="136">
        <f>$C42*VLOOKUP($A42,'Non-energy Multiplier'!$A$1:$AQ$44,COLUMN('Non-energy Multiplier'!AC$1),0)</f>
        <v>0</v>
      </c>
      <c r="AD42" s="136">
        <f>$C42*VLOOKUP($A42,'Non-energy Multiplier'!$A$1:$AQ$44,COLUMN('Non-energy Multiplier'!AD$1),0)</f>
        <v>0</v>
      </c>
      <c r="AE42" s="136">
        <f>$C42*VLOOKUP($A42,'Non-energy Multiplier'!$A$1:$AQ$44,COLUMN('Non-energy Multiplier'!AE$1),0)</f>
        <v>0</v>
      </c>
      <c r="AF42" s="136">
        <f>$C42*VLOOKUP($A42,'Non-energy Multiplier'!$A$1:$AQ$44,COLUMN('Non-energy Multiplier'!AF$1),0)</f>
        <v>0</v>
      </c>
      <c r="AG42" s="136">
        <f>$C42*VLOOKUP($A42,'Non-energy Multiplier'!$A$1:$AQ$44,COLUMN('Non-energy Multiplier'!AG$1),0)</f>
        <v>0</v>
      </c>
      <c r="AH42" s="136">
        <f>$C42*VLOOKUP($A42,'Non-energy Multiplier'!$A$1:$AQ$44,COLUMN('Non-energy Multiplier'!AH$1),0)</f>
        <v>0</v>
      </c>
      <c r="AI42" s="136">
        <f>$C42*VLOOKUP($A42,'Non-energy Multiplier'!$A$1:$AQ$44,COLUMN('Non-energy Multiplier'!AI$1),0)</f>
        <v>0</v>
      </c>
      <c r="AJ42" s="136">
        <f>$C42*VLOOKUP($A42,'Non-energy Multiplier'!$A$1:$AQ$44,COLUMN('Non-energy Multiplier'!AJ$1),0)</f>
        <v>0</v>
      </c>
      <c r="AK42" s="136">
        <f>$C42*VLOOKUP($A42,'Non-energy Multiplier'!$A$1:$AQ$44,COLUMN('Non-energy Multiplier'!AK$1),0)</f>
        <v>0</v>
      </c>
      <c r="AL42" s="136">
        <f>$C42*VLOOKUP($A42,'Non-energy Multiplier'!$A$1:$AQ$44,COLUMN('Non-energy Multiplier'!AL$1),0)</f>
        <v>0</v>
      </c>
      <c r="AM42" s="136">
        <f>$C42*VLOOKUP($A42,'Non-energy Multiplier'!$A$1:$AQ$44,COLUMN('Non-energy Multiplier'!AM$1),0)</f>
        <v>0</v>
      </c>
      <c r="AN42" s="136">
        <f>$C42*VLOOKUP($A42,'Non-energy Multiplier'!$A$1:$AQ$44,COLUMN('Non-energy Multiplier'!AN$1),0)</f>
        <v>0</v>
      </c>
      <c r="AO42" s="136">
        <f>$C42*VLOOKUP($A42,'Non-energy Multiplier'!$A$1:$AQ$44,COLUMN('Non-energy Multiplier'!AO$1),0)</f>
        <v>0</v>
      </c>
      <c r="AP42" s="136">
        <f>$C42*VLOOKUP($A42,'Non-energy Multiplier'!$A$1:$AQ$44,COLUMN('Non-energy Multiplier'!AP$1),0)</f>
        <v>0</v>
      </c>
      <c r="AQ42" s="136">
        <f>$C42*VLOOKUP($A42,'Non-energy Multiplier'!$A$1:$AQ$44,COLUMN('Non-energy Multiplier'!AQ$1),0)</f>
        <v>0</v>
      </c>
    </row>
    <row r="43" spans="1:43" x14ac:dyDescent="0.2">
      <c r="A43" s="12" t="s">
        <v>40</v>
      </c>
      <c r="B43" s="136">
        <f>SUM('Non-energy Use 2019'!C44:AF44)</f>
        <v>0</v>
      </c>
      <c r="C43" s="136">
        <f>SUM('Non-energy Use 2020'!C44:AF44)</f>
        <v>0</v>
      </c>
      <c r="D43" s="136">
        <f>$C43*VLOOKUP($A43,'Non-energy Multiplier'!$A$1:$AQ$44,COLUMN('Non-energy Multiplier'!D$1),0)</f>
        <v>0</v>
      </c>
      <c r="E43" s="136">
        <f>$C43*VLOOKUP($A43,'Non-energy Multiplier'!$A$1:$AQ$44,COLUMN('Non-energy Multiplier'!E$1),0)</f>
        <v>0</v>
      </c>
      <c r="F43" s="136">
        <f>$C43*VLOOKUP($A43,'Non-energy Multiplier'!$A$1:$AQ$44,COLUMN('Non-energy Multiplier'!F$1),0)</f>
        <v>0</v>
      </c>
      <c r="G43" s="136">
        <f>$C43*VLOOKUP($A43,'Non-energy Multiplier'!$A$1:$AQ$44,COLUMN('Non-energy Multiplier'!G$1),0)</f>
        <v>0</v>
      </c>
      <c r="H43" s="136">
        <f>$C43*VLOOKUP($A43,'Non-energy Multiplier'!$A$1:$AQ$44,COLUMN('Non-energy Multiplier'!H$1),0)</f>
        <v>0</v>
      </c>
      <c r="I43" s="136">
        <f>$C43*VLOOKUP($A43,'Non-energy Multiplier'!$A$1:$AQ$44,COLUMN('Non-energy Multiplier'!I$1),0)</f>
        <v>0</v>
      </c>
      <c r="J43" s="136">
        <f>$C43*VLOOKUP($A43,'Non-energy Multiplier'!$A$1:$AQ$44,COLUMN('Non-energy Multiplier'!J$1),0)</f>
        <v>0</v>
      </c>
      <c r="K43" s="136">
        <f>$C43*VLOOKUP($A43,'Non-energy Multiplier'!$A$1:$AQ$44,COLUMN('Non-energy Multiplier'!K$1),0)</f>
        <v>0</v>
      </c>
      <c r="L43" s="136">
        <f>$C43*VLOOKUP($A43,'Non-energy Multiplier'!$A$1:$AQ$44,COLUMN('Non-energy Multiplier'!L$1),0)</f>
        <v>0</v>
      </c>
      <c r="M43" s="136">
        <f>$C43*VLOOKUP($A43,'Non-energy Multiplier'!$A$1:$AQ$44,COLUMN('Non-energy Multiplier'!M$1),0)</f>
        <v>0</v>
      </c>
      <c r="N43" s="136">
        <f>$C43*VLOOKUP($A43,'Non-energy Multiplier'!$A$1:$AQ$44,COLUMN('Non-energy Multiplier'!N$1),0)</f>
        <v>0</v>
      </c>
      <c r="O43" s="136">
        <f>$C43*VLOOKUP($A43,'Non-energy Multiplier'!$A$1:$AQ$44,COLUMN('Non-energy Multiplier'!O$1),0)</f>
        <v>0</v>
      </c>
      <c r="P43" s="136">
        <f>$C43*VLOOKUP($A43,'Non-energy Multiplier'!$A$1:$AQ$44,COLUMN('Non-energy Multiplier'!P$1),0)</f>
        <v>0</v>
      </c>
      <c r="Q43" s="136">
        <f>$C43*VLOOKUP($A43,'Non-energy Multiplier'!$A$1:$AQ$44,COLUMN('Non-energy Multiplier'!Q$1),0)</f>
        <v>0</v>
      </c>
      <c r="R43" s="136">
        <f>$C43*VLOOKUP($A43,'Non-energy Multiplier'!$A$1:$AQ$44,COLUMN('Non-energy Multiplier'!R$1),0)</f>
        <v>0</v>
      </c>
      <c r="S43" s="136">
        <f>$C43*VLOOKUP($A43,'Non-energy Multiplier'!$A$1:$AQ$44,COLUMN('Non-energy Multiplier'!S$1),0)</f>
        <v>0</v>
      </c>
      <c r="T43" s="136">
        <f>$C43*VLOOKUP($A43,'Non-energy Multiplier'!$A$1:$AQ$44,COLUMN('Non-energy Multiplier'!T$1),0)</f>
        <v>0</v>
      </c>
      <c r="U43" s="136">
        <f>$C43*VLOOKUP($A43,'Non-energy Multiplier'!$A$1:$AQ$44,COLUMN('Non-energy Multiplier'!U$1),0)</f>
        <v>0</v>
      </c>
      <c r="V43" s="136">
        <f>$C43*VLOOKUP($A43,'Non-energy Multiplier'!$A$1:$AQ$44,COLUMN('Non-energy Multiplier'!V$1),0)</f>
        <v>0</v>
      </c>
      <c r="W43" s="136">
        <f>$C43*VLOOKUP($A43,'Non-energy Multiplier'!$A$1:$AQ$44,COLUMN('Non-energy Multiplier'!W$1),0)</f>
        <v>0</v>
      </c>
      <c r="X43" s="136">
        <f>$C43*VLOOKUP($A43,'Non-energy Multiplier'!$A$1:$AQ$44,COLUMN('Non-energy Multiplier'!X$1),0)</f>
        <v>0</v>
      </c>
      <c r="Y43" s="136">
        <f>$C43*VLOOKUP($A43,'Non-energy Multiplier'!$A$1:$AQ$44,COLUMN('Non-energy Multiplier'!Y$1),0)</f>
        <v>0</v>
      </c>
      <c r="Z43" s="136">
        <f>$C43*VLOOKUP($A43,'Non-energy Multiplier'!$A$1:$AQ$44,COLUMN('Non-energy Multiplier'!Z$1),0)</f>
        <v>0</v>
      </c>
      <c r="AA43" s="136">
        <f>$C43*VLOOKUP($A43,'Non-energy Multiplier'!$A$1:$AQ$44,COLUMN('Non-energy Multiplier'!AA$1),0)</f>
        <v>0</v>
      </c>
      <c r="AB43" s="136">
        <f>$C43*VLOOKUP($A43,'Non-energy Multiplier'!$A$1:$AQ$44,COLUMN('Non-energy Multiplier'!AB$1),0)</f>
        <v>0</v>
      </c>
      <c r="AC43" s="136">
        <f>$C43*VLOOKUP($A43,'Non-energy Multiplier'!$A$1:$AQ$44,COLUMN('Non-energy Multiplier'!AC$1),0)</f>
        <v>0</v>
      </c>
      <c r="AD43" s="136">
        <f>$C43*VLOOKUP($A43,'Non-energy Multiplier'!$A$1:$AQ$44,COLUMN('Non-energy Multiplier'!AD$1),0)</f>
        <v>0</v>
      </c>
      <c r="AE43" s="136">
        <f>$C43*VLOOKUP($A43,'Non-energy Multiplier'!$A$1:$AQ$44,COLUMN('Non-energy Multiplier'!AE$1),0)</f>
        <v>0</v>
      </c>
      <c r="AF43" s="136">
        <f>$C43*VLOOKUP($A43,'Non-energy Multiplier'!$A$1:$AQ$44,COLUMN('Non-energy Multiplier'!AF$1),0)</f>
        <v>0</v>
      </c>
      <c r="AG43" s="136">
        <f>$C43*VLOOKUP($A43,'Non-energy Multiplier'!$A$1:$AQ$44,COLUMN('Non-energy Multiplier'!AG$1),0)</f>
        <v>0</v>
      </c>
      <c r="AH43" s="136">
        <f>$C43*VLOOKUP($A43,'Non-energy Multiplier'!$A$1:$AQ$44,COLUMN('Non-energy Multiplier'!AH$1),0)</f>
        <v>0</v>
      </c>
      <c r="AI43" s="136">
        <f>$C43*VLOOKUP($A43,'Non-energy Multiplier'!$A$1:$AQ$44,COLUMN('Non-energy Multiplier'!AI$1),0)</f>
        <v>0</v>
      </c>
      <c r="AJ43" s="136">
        <f>$C43*VLOOKUP($A43,'Non-energy Multiplier'!$A$1:$AQ$44,COLUMN('Non-energy Multiplier'!AJ$1),0)</f>
        <v>0</v>
      </c>
      <c r="AK43" s="136">
        <f>$C43*VLOOKUP($A43,'Non-energy Multiplier'!$A$1:$AQ$44,COLUMN('Non-energy Multiplier'!AK$1),0)</f>
        <v>0</v>
      </c>
      <c r="AL43" s="136">
        <f>$C43*VLOOKUP($A43,'Non-energy Multiplier'!$A$1:$AQ$44,COLUMN('Non-energy Multiplier'!AL$1),0)</f>
        <v>0</v>
      </c>
      <c r="AM43" s="136">
        <f>$C43*VLOOKUP($A43,'Non-energy Multiplier'!$A$1:$AQ$44,COLUMN('Non-energy Multiplier'!AM$1),0)</f>
        <v>0</v>
      </c>
      <c r="AN43" s="136">
        <f>$C43*VLOOKUP($A43,'Non-energy Multiplier'!$A$1:$AQ$44,COLUMN('Non-energy Multiplier'!AN$1),0)</f>
        <v>0</v>
      </c>
      <c r="AO43" s="136">
        <f>$C43*VLOOKUP($A43,'Non-energy Multiplier'!$A$1:$AQ$44,COLUMN('Non-energy Multiplier'!AO$1),0)</f>
        <v>0</v>
      </c>
      <c r="AP43" s="136">
        <f>$C43*VLOOKUP($A43,'Non-energy Multiplier'!$A$1:$AQ$44,COLUMN('Non-energy Multiplier'!AP$1),0)</f>
        <v>0</v>
      </c>
      <c r="AQ43" s="136">
        <f>$C43*VLOOKUP($A43,'Non-energy Multiplier'!$A$1:$AQ$44,COLUMN('Non-energy Multiplier'!AQ$1),0)</f>
        <v>0</v>
      </c>
    </row>
    <row r="44" spans="1:43" x14ac:dyDescent="0.2">
      <c r="A44" s="37" t="s">
        <v>41</v>
      </c>
      <c r="B44" s="136">
        <f>SUM('Non-energy Use 2019'!C45:AF45)</f>
        <v>0</v>
      </c>
      <c r="C44" s="136">
        <f>SUM('Non-energy Use 2020'!C45:AF45)</f>
        <v>0</v>
      </c>
      <c r="D44" s="136">
        <f>$C44*VLOOKUP($A44,'Non-energy Multiplier'!$A$1:$AQ$44,COLUMN('Non-energy Multiplier'!D$1),0)</f>
        <v>0</v>
      </c>
      <c r="E44" s="136">
        <f>$C44*VLOOKUP($A44,'Non-energy Multiplier'!$A$1:$AQ$44,COLUMN('Non-energy Multiplier'!E$1),0)</f>
        <v>0</v>
      </c>
      <c r="F44" s="136">
        <f>$C44*VLOOKUP($A44,'Non-energy Multiplier'!$A$1:$AQ$44,COLUMN('Non-energy Multiplier'!F$1),0)</f>
        <v>0</v>
      </c>
      <c r="G44" s="136">
        <f>$C44*VLOOKUP($A44,'Non-energy Multiplier'!$A$1:$AQ$44,COLUMN('Non-energy Multiplier'!G$1),0)</f>
        <v>0</v>
      </c>
      <c r="H44" s="136">
        <f>$C44*VLOOKUP($A44,'Non-energy Multiplier'!$A$1:$AQ$44,COLUMN('Non-energy Multiplier'!H$1),0)</f>
        <v>0</v>
      </c>
      <c r="I44" s="136">
        <f>$C44*VLOOKUP($A44,'Non-energy Multiplier'!$A$1:$AQ$44,COLUMN('Non-energy Multiplier'!I$1),0)</f>
        <v>0</v>
      </c>
      <c r="J44" s="136">
        <f>$C44*VLOOKUP($A44,'Non-energy Multiplier'!$A$1:$AQ$44,COLUMN('Non-energy Multiplier'!J$1),0)</f>
        <v>0</v>
      </c>
      <c r="K44" s="136">
        <f>$C44*VLOOKUP($A44,'Non-energy Multiplier'!$A$1:$AQ$44,COLUMN('Non-energy Multiplier'!K$1),0)</f>
        <v>0</v>
      </c>
      <c r="L44" s="136">
        <f>$C44*VLOOKUP($A44,'Non-energy Multiplier'!$A$1:$AQ$44,COLUMN('Non-energy Multiplier'!L$1),0)</f>
        <v>0</v>
      </c>
      <c r="M44" s="136">
        <f>$C44*VLOOKUP($A44,'Non-energy Multiplier'!$A$1:$AQ$44,COLUMN('Non-energy Multiplier'!M$1),0)</f>
        <v>0</v>
      </c>
      <c r="N44" s="136">
        <f>$C44*VLOOKUP($A44,'Non-energy Multiplier'!$A$1:$AQ$44,COLUMN('Non-energy Multiplier'!N$1),0)</f>
        <v>0</v>
      </c>
      <c r="O44" s="136">
        <f>$C44*VLOOKUP($A44,'Non-energy Multiplier'!$A$1:$AQ$44,COLUMN('Non-energy Multiplier'!O$1),0)</f>
        <v>0</v>
      </c>
      <c r="P44" s="136">
        <f>$C44*VLOOKUP($A44,'Non-energy Multiplier'!$A$1:$AQ$44,COLUMN('Non-energy Multiplier'!P$1),0)</f>
        <v>0</v>
      </c>
      <c r="Q44" s="136">
        <f>$C44*VLOOKUP($A44,'Non-energy Multiplier'!$A$1:$AQ$44,COLUMN('Non-energy Multiplier'!Q$1),0)</f>
        <v>0</v>
      </c>
      <c r="R44" s="136">
        <f>$C44*VLOOKUP($A44,'Non-energy Multiplier'!$A$1:$AQ$44,COLUMN('Non-energy Multiplier'!R$1),0)</f>
        <v>0</v>
      </c>
      <c r="S44" s="136">
        <f>$C44*VLOOKUP($A44,'Non-energy Multiplier'!$A$1:$AQ$44,COLUMN('Non-energy Multiplier'!S$1),0)</f>
        <v>0</v>
      </c>
      <c r="T44" s="136">
        <f>$C44*VLOOKUP($A44,'Non-energy Multiplier'!$A$1:$AQ$44,COLUMN('Non-energy Multiplier'!T$1),0)</f>
        <v>0</v>
      </c>
      <c r="U44" s="136">
        <f>$C44*VLOOKUP($A44,'Non-energy Multiplier'!$A$1:$AQ$44,COLUMN('Non-energy Multiplier'!U$1),0)</f>
        <v>0</v>
      </c>
      <c r="V44" s="136">
        <f>$C44*VLOOKUP($A44,'Non-energy Multiplier'!$A$1:$AQ$44,COLUMN('Non-energy Multiplier'!V$1),0)</f>
        <v>0</v>
      </c>
      <c r="W44" s="136">
        <f>$C44*VLOOKUP($A44,'Non-energy Multiplier'!$A$1:$AQ$44,COLUMN('Non-energy Multiplier'!W$1),0)</f>
        <v>0</v>
      </c>
      <c r="X44" s="136">
        <f>$C44*VLOOKUP($A44,'Non-energy Multiplier'!$A$1:$AQ$44,COLUMN('Non-energy Multiplier'!X$1),0)</f>
        <v>0</v>
      </c>
      <c r="Y44" s="136">
        <f>$C44*VLOOKUP($A44,'Non-energy Multiplier'!$A$1:$AQ$44,COLUMN('Non-energy Multiplier'!Y$1),0)</f>
        <v>0</v>
      </c>
      <c r="Z44" s="136">
        <f>$C44*VLOOKUP($A44,'Non-energy Multiplier'!$A$1:$AQ$44,COLUMN('Non-energy Multiplier'!Z$1),0)</f>
        <v>0</v>
      </c>
      <c r="AA44" s="136">
        <f>$C44*VLOOKUP($A44,'Non-energy Multiplier'!$A$1:$AQ$44,COLUMN('Non-energy Multiplier'!AA$1),0)</f>
        <v>0</v>
      </c>
      <c r="AB44" s="136">
        <f>$C44*VLOOKUP($A44,'Non-energy Multiplier'!$A$1:$AQ$44,COLUMN('Non-energy Multiplier'!AB$1),0)</f>
        <v>0</v>
      </c>
      <c r="AC44" s="136">
        <f>$C44*VLOOKUP($A44,'Non-energy Multiplier'!$A$1:$AQ$44,COLUMN('Non-energy Multiplier'!AC$1),0)</f>
        <v>0</v>
      </c>
      <c r="AD44" s="136">
        <f>$C44*VLOOKUP($A44,'Non-energy Multiplier'!$A$1:$AQ$44,COLUMN('Non-energy Multiplier'!AD$1),0)</f>
        <v>0</v>
      </c>
      <c r="AE44" s="136">
        <f>$C44*VLOOKUP($A44,'Non-energy Multiplier'!$A$1:$AQ$44,COLUMN('Non-energy Multiplier'!AE$1),0)</f>
        <v>0</v>
      </c>
      <c r="AF44" s="136">
        <f>$C44*VLOOKUP($A44,'Non-energy Multiplier'!$A$1:$AQ$44,COLUMN('Non-energy Multiplier'!AF$1),0)</f>
        <v>0</v>
      </c>
      <c r="AG44" s="136">
        <f>$C44*VLOOKUP($A44,'Non-energy Multiplier'!$A$1:$AQ$44,COLUMN('Non-energy Multiplier'!AG$1),0)</f>
        <v>0</v>
      </c>
      <c r="AH44" s="136">
        <f>$C44*VLOOKUP($A44,'Non-energy Multiplier'!$A$1:$AQ$44,COLUMN('Non-energy Multiplier'!AH$1),0)</f>
        <v>0</v>
      </c>
      <c r="AI44" s="136">
        <f>$C44*VLOOKUP($A44,'Non-energy Multiplier'!$A$1:$AQ$44,COLUMN('Non-energy Multiplier'!AI$1),0)</f>
        <v>0</v>
      </c>
      <c r="AJ44" s="136">
        <f>$C44*VLOOKUP($A44,'Non-energy Multiplier'!$A$1:$AQ$44,COLUMN('Non-energy Multiplier'!AJ$1),0)</f>
        <v>0</v>
      </c>
      <c r="AK44" s="136">
        <f>$C44*VLOOKUP($A44,'Non-energy Multiplier'!$A$1:$AQ$44,COLUMN('Non-energy Multiplier'!AK$1),0)</f>
        <v>0</v>
      </c>
      <c r="AL44" s="136">
        <f>$C44*VLOOKUP($A44,'Non-energy Multiplier'!$A$1:$AQ$44,COLUMN('Non-energy Multiplier'!AL$1),0)</f>
        <v>0</v>
      </c>
      <c r="AM44" s="136">
        <f>$C44*VLOOKUP($A44,'Non-energy Multiplier'!$A$1:$AQ$44,COLUMN('Non-energy Multiplier'!AM$1),0)</f>
        <v>0</v>
      </c>
      <c r="AN44" s="136">
        <f>$C44*VLOOKUP($A44,'Non-energy Multiplier'!$A$1:$AQ$44,COLUMN('Non-energy Multiplier'!AN$1),0)</f>
        <v>0</v>
      </c>
      <c r="AO44" s="136">
        <f>$C44*VLOOKUP($A44,'Non-energy Multiplier'!$A$1:$AQ$44,COLUMN('Non-energy Multiplier'!AO$1),0)</f>
        <v>0</v>
      </c>
      <c r="AP44" s="136">
        <f>$C44*VLOOKUP($A44,'Non-energy Multiplier'!$A$1:$AQ$44,COLUMN('Non-energy Multiplier'!AP$1),0)</f>
        <v>0</v>
      </c>
      <c r="AQ44" s="136">
        <f>$C44*VLOOKUP($A44,'Non-energy Multiplier'!$A$1:$AQ$44,COLUMN('Non-energy Multiplier'!AQ$1),0)</f>
        <v>0</v>
      </c>
    </row>
    <row r="45" spans="1:43" x14ac:dyDescent="0.2">
      <c r="A45" s="76" t="s">
        <v>123</v>
      </c>
      <c r="B45" s="254">
        <f>SUM('Non-energy Use 2019'!C46:AF46)</f>
        <v>1060811747264374.8</v>
      </c>
      <c r="C45" s="254">
        <f>SUM('Non-energy Use 2020'!C46:AF46)</f>
        <v>1113928532029844.9</v>
      </c>
      <c r="D45" s="254">
        <f>$C45*VLOOKUP($A45,'Non-energy Multiplier'!$A$1:$AQ$44,COLUMN('Non-energy Multiplier'!D$1),0)</f>
        <v>1178050922291798.5</v>
      </c>
      <c r="E45" s="254">
        <f>$C45*VLOOKUP($A45,'Non-energy Multiplier'!$A$1:$AQ$44,COLUMN('Non-energy Multiplier'!E$1),0)</f>
        <v>1198913867765201</v>
      </c>
      <c r="F45" s="254">
        <f>$C45*VLOOKUP($A45,'Non-energy Multiplier'!$A$1:$AQ$44,COLUMN('Non-energy Multiplier'!F$1),0)</f>
        <v>1261002841600824</v>
      </c>
      <c r="G45" s="254">
        <f>$C45*VLOOKUP($A45,'Non-energy Multiplier'!$A$1:$AQ$44,COLUMN('Non-energy Multiplier'!G$1),0)</f>
        <v>1326066018285745.8</v>
      </c>
      <c r="H45" s="254">
        <f>$C45*VLOOKUP($A45,'Non-energy Multiplier'!$A$1:$AQ$44,COLUMN('Non-energy Multiplier'!H$1),0)</f>
        <v>1381540768205191.8</v>
      </c>
      <c r="I45" s="254">
        <f>$C45*VLOOKUP($A45,'Non-energy Multiplier'!$A$1:$AQ$44,COLUMN('Non-energy Multiplier'!I$1),0)</f>
        <v>1453765991600799.5</v>
      </c>
      <c r="J45" s="254">
        <f>$C45*VLOOKUP($A45,'Non-energy Multiplier'!$A$1:$AQ$44,COLUMN('Non-energy Multiplier'!J$1),0)</f>
        <v>1515848869751602.3</v>
      </c>
      <c r="K45" s="254">
        <f>$C45*VLOOKUP($A45,'Non-energy Multiplier'!$A$1:$AQ$44,COLUMN('Non-energy Multiplier'!K$1),0)</f>
        <v>1576410058142585.5</v>
      </c>
      <c r="L45" s="254">
        <f>$C45*VLOOKUP($A45,'Non-energy Multiplier'!$A$1:$AQ$44,COLUMN('Non-energy Multiplier'!L$1),0)</f>
        <v>1635215308571499.3</v>
      </c>
      <c r="M45" s="254">
        <f>$C45*VLOOKUP($A45,'Non-energy Multiplier'!$A$1:$AQ$44,COLUMN('Non-energy Multiplier'!M$1),0)</f>
        <v>1701558356300960.3</v>
      </c>
      <c r="N45" s="254">
        <f>$C45*VLOOKUP($A45,'Non-energy Multiplier'!$A$1:$AQ$44,COLUMN('Non-energy Multiplier'!N$1),0)</f>
        <v>1746731059271358.8</v>
      </c>
      <c r="O45" s="254">
        <f>$C45*VLOOKUP($A45,'Non-energy Multiplier'!$A$1:$AQ$44,COLUMN('Non-energy Multiplier'!O$1),0)</f>
        <v>1799088447784861.8</v>
      </c>
      <c r="P45" s="254">
        <f>$C45*VLOOKUP($A45,'Non-energy Multiplier'!$A$1:$AQ$44,COLUMN('Non-energy Multiplier'!P$1),0)</f>
        <v>1848986256531116.8</v>
      </c>
      <c r="Q45" s="254">
        <f>$C45*VLOOKUP($A45,'Non-energy Multiplier'!$A$1:$AQ$44,COLUMN('Non-energy Multiplier'!Q$1),0)</f>
        <v>1896313372513179.5</v>
      </c>
      <c r="R45" s="254">
        <f>$C45*VLOOKUP($A45,'Non-energy Multiplier'!$A$1:$AQ$44,COLUMN('Non-energy Multiplier'!R$1),0)</f>
        <v>1936974744116694</v>
      </c>
      <c r="S45" s="254">
        <f>$C45*VLOOKUP($A45,'Non-energy Multiplier'!$A$1:$AQ$44,COLUMN('Non-energy Multiplier'!S$1),0)</f>
        <v>1982946366007554.8</v>
      </c>
      <c r="T45" s="254">
        <f>$C45*VLOOKUP($A45,'Non-energy Multiplier'!$A$1:$AQ$44,COLUMN('Non-energy Multiplier'!T$1),0)</f>
        <v>2022164696786460.3</v>
      </c>
      <c r="U45" s="254">
        <f>$C45*VLOOKUP($A45,'Non-energy Multiplier'!$A$1:$AQ$44,COLUMN('Non-energy Multiplier'!U$1),0)</f>
        <v>2058636073950469.3</v>
      </c>
      <c r="V45" s="254">
        <f>$C45*VLOOKUP($A45,'Non-energy Multiplier'!$A$1:$AQ$44,COLUMN('Non-energy Multiplier'!V$1),0)</f>
        <v>2092380634982871</v>
      </c>
      <c r="W45" s="254">
        <f>$C45*VLOOKUP($A45,'Non-energy Multiplier'!$A$1:$AQ$44,COLUMN('Non-energy Multiplier'!W$1),0)</f>
        <v>2123442103458920</v>
      </c>
      <c r="X45" s="254">
        <f>$C45*VLOOKUP($A45,'Non-energy Multiplier'!$A$1:$AQ$44,COLUMN('Non-energy Multiplier'!X$1),0)</f>
        <v>2151886376579610.8</v>
      </c>
      <c r="Y45" s="254">
        <f>$C45*VLOOKUP($A45,'Non-energy Multiplier'!$A$1:$AQ$44,COLUMN('Non-energy Multiplier'!Y$1),0)</f>
        <v>2177799971858460.8</v>
      </c>
      <c r="Z45" s="254">
        <f>$C45*VLOOKUP($A45,'Non-energy Multiplier'!$A$1:$AQ$44,COLUMN('Non-energy Multiplier'!Z$1),0)</f>
        <v>2201288374819392.5</v>
      </c>
      <c r="AA45" s="254">
        <f>$C45*VLOOKUP($A45,'Non-energy Multiplier'!$A$1:$AQ$44,COLUMN('Non-energy Multiplier'!AA$1),0)</f>
        <v>2222474328009686</v>
      </c>
      <c r="AB45" s="254">
        <f>$C45*VLOOKUP($A45,'Non-energy Multiplier'!$A$1:$AQ$44,COLUMN('Non-energy Multiplier'!AB$1),0)</f>
        <v>2241496099399516.8</v>
      </c>
      <c r="AC45" s="254">
        <f>$C45*VLOOKUP($A45,'Non-energy Multiplier'!$A$1:$AQ$44,COLUMN('Non-energy Multiplier'!AC$1),0)</f>
        <v>2258505765481032</v>
      </c>
      <c r="AD45" s="254">
        <f>$C45*VLOOKUP($A45,'Non-energy Multiplier'!$A$1:$AQ$44,COLUMN('Non-energy Multiplier'!AD$1),0)</f>
        <v>2273667541242312</v>
      </c>
      <c r="AE45" s="254">
        <f>$C45*VLOOKUP($A45,'Non-energy Multiplier'!$A$1:$AQ$44,COLUMN('Non-energy Multiplier'!AE$1),0)</f>
        <v>2287156185818183.5</v>
      </c>
      <c r="AF45" s="254">
        <f>$C45*VLOOKUP($A45,'Non-energy Multiplier'!$A$1:$AQ$44,COLUMN('Non-energy Multiplier'!AF$1),0)</f>
        <v>2299155509142766</v>
      </c>
      <c r="AG45" s="254">
        <f>$C45*VLOOKUP($A45,'Non-energy Multiplier'!$A$1:$AQ$44,COLUMN('Non-energy Multiplier'!AG$1),0)</f>
        <v>2309857001468886</v>
      </c>
      <c r="AH45" s="254">
        <f>$C45*VLOOKUP($A45,'Non-energy Multiplier'!$A$1:$AQ$44,COLUMN('Non-energy Multiplier'!AH$1),0)</f>
        <v>2319458604283192</v>
      </c>
      <c r="AI45" s="254">
        <f>$C45*VLOOKUP($A45,'Non-energy Multiplier'!$A$1:$AQ$44,COLUMN('Non-energy Multiplier'!AI$1),0)</f>
        <v>2328163638026365.5</v>
      </c>
      <c r="AJ45" s="254">
        <f>$C45*VLOOKUP($A45,'Non-energy Multiplier'!$A$1:$AQ$44,COLUMN('Non-energy Multiplier'!AJ$1),0)</f>
        <v>2336179899201687.5</v>
      </c>
      <c r="AK45" s="254">
        <f>$C45*VLOOKUP($A45,'Non-energy Multiplier'!$A$1:$AQ$44,COLUMN('Non-energy Multiplier'!AK$1),0)</f>
        <v>2343718936987202</v>
      </c>
      <c r="AL45" s="254">
        <f>$C45*VLOOKUP($A45,'Non-energy Multiplier'!$A$1:$AQ$44,COLUMN('Non-energy Multiplier'!AL$1),0)</f>
        <v>2350995517407490.5</v>
      </c>
      <c r="AM45" s="254">
        <f>$C45*VLOOKUP($A45,'Non-energy Multiplier'!$A$1:$AQ$44,COLUMN('Non-energy Multiplier'!AM$1),0)</f>
        <v>2358227281510556.5</v>
      </c>
      <c r="AN45" s="254">
        <f>$C45*VLOOKUP($A45,'Non-energy Multiplier'!$A$1:$AQ$44,COLUMN('Non-energy Multiplier'!AN$1),0)</f>
        <v>2365634602864570.5</v>
      </c>
      <c r="AO45" s="254">
        <f>$C45*VLOOKUP($A45,'Non-energy Multiplier'!$A$1:$AQ$44,COLUMN('Non-energy Multiplier'!AO$1),0)</f>
        <v>2373440649062310.5</v>
      </c>
      <c r="AP45" s="254">
        <f>$C45*VLOOKUP($A45,'Non-energy Multiplier'!$A$1:$AQ$44,COLUMN('Non-energy Multiplier'!AP$1),0)</f>
        <v>2381871651816854</v>
      </c>
      <c r="AQ45" s="254">
        <f>$C45*VLOOKUP($A45,'Non-energy Multiplier'!$A$1:$AQ$44,COLUMN('Non-energy Multiplier'!AQ$1),0)</f>
        <v>2391237972477752</v>
      </c>
    </row>
    <row r="50" spans="1:48" x14ac:dyDescent="0.2">
      <c r="A50" s="261" t="s">
        <v>423</v>
      </c>
    </row>
    <row r="51" spans="1:48" x14ac:dyDescent="0.2">
      <c r="B51" s="224">
        <v>2019</v>
      </c>
      <c r="C51" s="224">
        <v>2020</v>
      </c>
      <c r="D51" s="224">
        <v>2021</v>
      </c>
      <c r="E51" s="224">
        <v>2022</v>
      </c>
      <c r="F51" s="224">
        <v>2023</v>
      </c>
      <c r="G51" s="224">
        <v>2024</v>
      </c>
      <c r="H51" s="224">
        <v>2025</v>
      </c>
      <c r="I51" s="224">
        <v>2026</v>
      </c>
      <c r="J51" s="224">
        <v>2027</v>
      </c>
      <c r="K51" s="224">
        <v>2028</v>
      </c>
      <c r="L51" s="224">
        <v>2029</v>
      </c>
      <c r="M51" s="224">
        <v>2030</v>
      </c>
      <c r="N51" s="224">
        <v>2031</v>
      </c>
      <c r="O51" s="224">
        <v>2032</v>
      </c>
      <c r="P51" s="224">
        <v>2033</v>
      </c>
      <c r="Q51" s="224">
        <v>2034</v>
      </c>
      <c r="R51" s="224">
        <v>2035</v>
      </c>
      <c r="S51" s="224">
        <v>2036</v>
      </c>
      <c r="T51" s="224">
        <v>2037</v>
      </c>
      <c r="U51" s="224">
        <v>2038</v>
      </c>
      <c r="V51" s="224">
        <v>2039</v>
      </c>
      <c r="W51" s="224">
        <v>2040</v>
      </c>
      <c r="X51" s="224">
        <v>2041</v>
      </c>
      <c r="Y51" s="224">
        <v>2042</v>
      </c>
      <c r="Z51" s="224">
        <v>2043</v>
      </c>
      <c r="AA51" s="224">
        <v>2044</v>
      </c>
      <c r="AB51" s="224">
        <v>2045</v>
      </c>
      <c r="AC51" s="224">
        <v>2046</v>
      </c>
      <c r="AD51" s="224">
        <v>2047</v>
      </c>
      <c r="AE51" s="224">
        <v>2048</v>
      </c>
      <c r="AF51" s="224">
        <v>2049</v>
      </c>
      <c r="AG51" s="224">
        <v>2050</v>
      </c>
      <c r="AH51" s="224">
        <v>2051</v>
      </c>
      <c r="AI51" s="224">
        <v>2052</v>
      </c>
      <c r="AJ51" s="224">
        <v>2053</v>
      </c>
      <c r="AK51" s="224">
        <v>2054</v>
      </c>
      <c r="AL51" s="224">
        <v>2055</v>
      </c>
      <c r="AM51" s="224">
        <v>2056</v>
      </c>
      <c r="AN51" s="224">
        <v>2057</v>
      </c>
      <c r="AO51" s="224">
        <v>2058</v>
      </c>
      <c r="AP51" s="224">
        <v>2059</v>
      </c>
      <c r="AQ51" s="224">
        <v>2060</v>
      </c>
      <c r="AS51" s="206" t="s">
        <v>424</v>
      </c>
      <c r="AT51" s="206" t="s">
        <v>418</v>
      </c>
      <c r="AU51" s="225" t="s">
        <v>513</v>
      </c>
      <c r="AV51" s="225" t="s">
        <v>514</v>
      </c>
    </row>
    <row r="52" spans="1:48" x14ac:dyDescent="0.2">
      <c r="A52" s="270" t="s">
        <v>351</v>
      </c>
      <c r="B52" s="274">
        <f>'Energy Use 2019'!I64/('Energy Use'!B58+B3)</f>
        <v>0.27533590635140015</v>
      </c>
      <c r="C52" s="274">
        <f>'Energy Use 2020'!I64/('Energy Use'!C58+C3)</f>
        <v>0.28671686849906081</v>
      </c>
      <c r="D52" s="274">
        <f>C52+($H52-$C52)/5</f>
        <v>0.28729030223605895</v>
      </c>
      <c r="E52" s="274">
        <f t="shared" ref="E52:G52" si="0">D52+($H52-$C52)/5</f>
        <v>0.28786373597305709</v>
      </c>
      <c r="F52" s="274">
        <f t="shared" si="0"/>
        <v>0.28843716971005523</v>
      </c>
      <c r="G52" s="274">
        <f t="shared" si="0"/>
        <v>0.28901060344705337</v>
      </c>
      <c r="H52" s="407">
        <f>IF(C52&lt;0.95,C52*(1+AS52),C52)</f>
        <v>0.2895840371840514</v>
      </c>
      <c r="I52" s="274">
        <f>H52+($M52-$H52)/5</f>
        <v>0.29010528845098271</v>
      </c>
      <c r="J52" s="274">
        <f t="shared" ref="J52:L52" si="1">I52+($M52-$H52)/5</f>
        <v>0.29062653971791402</v>
      </c>
      <c r="K52" s="274">
        <f t="shared" si="1"/>
        <v>0.29114779098484533</v>
      </c>
      <c r="L52" s="274">
        <f t="shared" si="1"/>
        <v>0.29166904225177664</v>
      </c>
      <c r="M52" s="407">
        <f>IF(H52&lt;0.95,H52*(1+AT52),H52)</f>
        <v>0.29219029351870784</v>
      </c>
      <c r="N52" s="274">
        <f>M52+($R52-$M52)/5</f>
        <v>0.29259935992963404</v>
      </c>
      <c r="O52" s="274">
        <f t="shared" ref="O52:Q52" si="2">N52+($R52-$M52)/5</f>
        <v>0.29300842634056024</v>
      </c>
      <c r="P52" s="274">
        <f t="shared" si="2"/>
        <v>0.29341749275148643</v>
      </c>
      <c r="Q52" s="274">
        <f t="shared" si="2"/>
        <v>0.29382655916241263</v>
      </c>
      <c r="R52" s="407">
        <f>IF(M52&lt;0.95,M52*(1+AU52),M52)</f>
        <v>0.29423562557333877</v>
      </c>
      <c r="S52" s="274">
        <f>R52+($AQ52-$R52)/25</f>
        <v>0.29447101407379744</v>
      </c>
      <c r="T52" s="274">
        <f t="shared" ref="T52:AP63" si="3">S52+($AQ52-$R52)/25</f>
        <v>0.29470640257425612</v>
      </c>
      <c r="U52" s="274">
        <f t="shared" si="3"/>
        <v>0.2949417910747148</v>
      </c>
      <c r="V52" s="274">
        <f t="shared" si="3"/>
        <v>0.29517717957517348</v>
      </c>
      <c r="W52" s="274">
        <f t="shared" si="3"/>
        <v>0.29541256807563215</v>
      </c>
      <c r="X52" s="274">
        <f t="shared" si="3"/>
        <v>0.29564795657609083</v>
      </c>
      <c r="Y52" s="274">
        <f t="shared" si="3"/>
        <v>0.29588334507654951</v>
      </c>
      <c r="Z52" s="274">
        <f t="shared" si="3"/>
        <v>0.29611873357700819</v>
      </c>
      <c r="AA52" s="274">
        <f t="shared" si="3"/>
        <v>0.29635412207746686</v>
      </c>
      <c r="AB52" s="274">
        <f t="shared" si="3"/>
        <v>0.29658951057792554</v>
      </c>
      <c r="AC52" s="274">
        <f t="shared" si="3"/>
        <v>0.29682489907838422</v>
      </c>
      <c r="AD52" s="274">
        <f t="shared" si="3"/>
        <v>0.2970602875788429</v>
      </c>
      <c r="AE52" s="274">
        <f t="shared" si="3"/>
        <v>0.29729567607930157</v>
      </c>
      <c r="AF52" s="274">
        <f t="shared" si="3"/>
        <v>0.29753106457976025</v>
      </c>
      <c r="AG52" s="274">
        <f t="shared" si="3"/>
        <v>0.29776645308021893</v>
      </c>
      <c r="AH52" s="274">
        <f t="shared" si="3"/>
        <v>0.29800184158067761</v>
      </c>
      <c r="AI52" s="274">
        <f t="shared" si="3"/>
        <v>0.29823723008113628</v>
      </c>
      <c r="AJ52" s="274">
        <f t="shared" si="3"/>
        <v>0.29847261858159496</v>
      </c>
      <c r="AK52" s="274">
        <f t="shared" si="3"/>
        <v>0.29870800708205364</v>
      </c>
      <c r="AL52" s="274">
        <f t="shared" si="3"/>
        <v>0.29894339558251232</v>
      </c>
      <c r="AM52" s="274">
        <f t="shared" si="3"/>
        <v>0.29917878408297099</v>
      </c>
      <c r="AN52" s="274">
        <f t="shared" si="3"/>
        <v>0.29941417258342967</v>
      </c>
      <c r="AO52" s="274">
        <f t="shared" si="3"/>
        <v>0.29964956108388835</v>
      </c>
      <c r="AP52" s="274">
        <f t="shared" si="3"/>
        <v>0.29988494958434703</v>
      </c>
      <c r="AQ52" s="405">
        <f>IF(R52&lt;0.95,R52*(1+AV52),R52)</f>
        <v>0.30012033808480554</v>
      </c>
      <c r="AS52" s="280">
        <v>0.01</v>
      </c>
      <c r="AT52" s="280">
        <v>8.9999999999999993E-3</v>
      </c>
      <c r="AU52" s="280">
        <v>7.0000000000000001E-3</v>
      </c>
      <c r="AV52" s="280">
        <v>0.02</v>
      </c>
    </row>
    <row r="53" spans="1:48" x14ac:dyDescent="0.2">
      <c r="A53" s="36" t="s">
        <v>2</v>
      </c>
      <c r="B53" s="275">
        <f>'Energy Use 2019'!I65/('Energy Use'!B59+B4)</f>
        <v>0.35221655891743253</v>
      </c>
      <c r="C53" s="275">
        <f>'Energy Use 2020'!I65/('Energy Use'!C59+C4)</f>
        <v>0.40337492645595857</v>
      </c>
      <c r="D53" s="275">
        <f t="shared" ref="D53:G53" si="4">C53+($H53-$C53)/5</f>
        <v>0.40418167630887047</v>
      </c>
      <c r="E53" s="275">
        <f t="shared" si="4"/>
        <v>0.40498842616178238</v>
      </c>
      <c r="F53" s="275">
        <f t="shared" si="4"/>
        <v>0.40579517601469428</v>
      </c>
      <c r="G53" s="275">
        <f t="shared" si="4"/>
        <v>0.40660192586760618</v>
      </c>
      <c r="H53" s="408">
        <f t="shared" ref="H53:H94" si="5">IF(C53&lt;0.95,C53*(1+AS53),C53)</f>
        <v>0.40740867572051814</v>
      </c>
      <c r="I53" s="275">
        <f t="shared" ref="I53:L94" si="6">H53+($M53-$H53)/5</f>
        <v>0.40822349307195915</v>
      </c>
      <c r="J53" s="275">
        <f t="shared" si="6"/>
        <v>0.40903831042340016</v>
      </c>
      <c r="K53" s="275">
        <f t="shared" si="6"/>
        <v>0.40985312777484117</v>
      </c>
      <c r="L53" s="275">
        <f t="shared" si="6"/>
        <v>0.41066794512628219</v>
      </c>
      <c r="M53" s="408">
        <f t="shared" ref="M53:M94" si="7">IF(H53&lt;0.95,H53*(1+AT53),H53)</f>
        <v>0.41148276247772331</v>
      </c>
      <c r="N53" s="275">
        <f t="shared" ref="N53:Q94" si="8">M53+($R53-$M53)/5</f>
        <v>0.41205883834519214</v>
      </c>
      <c r="O53" s="275">
        <f t="shared" si="8"/>
        <v>0.41263491421266096</v>
      </c>
      <c r="P53" s="275">
        <f t="shared" si="8"/>
        <v>0.41321099008012979</v>
      </c>
      <c r="Q53" s="275">
        <f t="shared" si="8"/>
        <v>0.41378706594759862</v>
      </c>
      <c r="R53" s="408">
        <f t="shared" ref="R53:R94" si="9">IF(M53&lt;0.95,M53*(1+AU53),M53)</f>
        <v>0.41436314181506734</v>
      </c>
      <c r="S53" s="275">
        <f t="shared" ref="S53:AH94" si="10">R53+($AQ53-$R53)/25</f>
        <v>0.41469463232851939</v>
      </c>
      <c r="T53" s="275">
        <f t="shared" si="10"/>
        <v>0.41502612284197143</v>
      </c>
      <c r="U53" s="275">
        <f t="shared" si="10"/>
        <v>0.41535761335542348</v>
      </c>
      <c r="V53" s="275">
        <f t="shared" si="10"/>
        <v>0.41568910386887553</v>
      </c>
      <c r="W53" s="275">
        <f t="shared" si="10"/>
        <v>0.41602059438232758</v>
      </c>
      <c r="X53" s="275">
        <f t="shared" si="10"/>
        <v>0.41635208489577963</v>
      </c>
      <c r="Y53" s="275">
        <f t="shared" si="10"/>
        <v>0.41668357540923168</v>
      </c>
      <c r="Z53" s="275">
        <f t="shared" si="10"/>
        <v>0.41701506592268373</v>
      </c>
      <c r="AA53" s="275">
        <f t="shared" si="10"/>
        <v>0.41734655643613577</v>
      </c>
      <c r="AB53" s="275">
        <f t="shared" si="10"/>
        <v>0.41767804694958782</v>
      </c>
      <c r="AC53" s="275">
        <f t="shared" si="10"/>
        <v>0.41800953746303987</v>
      </c>
      <c r="AD53" s="275">
        <f t="shared" si="10"/>
        <v>0.41834102797649192</v>
      </c>
      <c r="AE53" s="275">
        <f t="shared" si="10"/>
        <v>0.41867251848994397</v>
      </c>
      <c r="AF53" s="275">
        <f t="shared" si="10"/>
        <v>0.41900400900339602</v>
      </c>
      <c r="AG53" s="275">
        <f t="shared" si="10"/>
        <v>0.41933549951684806</v>
      </c>
      <c r="AH53" s="275">
        <f t="shared" si="10"/>
        <v>0.41966699003030011</v>
      </c>
      <c r="AI53" s="275">
        <f t="shared" si="3"/>
        <v>0.41999848054375216</v>
      </c>
      <c r="AJ53" s="275">
        <f t="shared" si="3"/>
        <v>0.42032997105720421</v>
      </c>
      <c r="AK53" s="275">
        <f t="shared" si="3"/>
        <v>0.42066146157065626</v>
      </c>
      <c r="AL53" s="275">
        <f t="shared" si="3"/>
        <v>0.42099295208410831</v>
      </c>
      <c r="AM53" s="275">
        <f t="shared" si="3"/>
        <v>0.42132444259756036</v>
      </c>
      <c r="AN53" s="275">
        <f t="shared" si="3"/>
        <v>0.4216559331110124</v>
      </c>
      <c r="AO53" s="275">
        <f t="shared" si="3"/>
        <v>0.42198742362446445</v>
      </c>
      <c r="AP53" s="275">
        <f t="shared" si="3"/>
        <v>0.4223189141379165</v>
      </c>
      <c r="AQ53" s="405">
        <f t="shared" ref="AQ53:AQ94" si="11">IF(R53&lt;0.95,R53*(1+AV53),R53)</f>
        <v>0.42265040465136872</v>
      </c>
      <c r="AS53" s="280">
        <v>0.01</v>
      </c>
      <c r="AT53" s="280">
        <v>0.01</v>
      </c>
      <c r="AU53" s="280">
        <v>7.0000000000000001E-3</v>
      </c>
      <c r="AV53" s="280">
        <v>0.02</v>
      </c>
    </row>
    <row r="54" spans="1:48" x14ac:dyDescent="0.2">
      <c r="A54" s="12" t="s">
        <v>3</v>
      </c>
      <c r="B54" s="275">
        <f>'Energy Use 2019'!I66/('Energy Use'!B60+B5)</f>
        <v>0.19101430420885782</v>
      </c>
      <c r="C54" s="275">
        <f>'Energy Use 2020'!I66/('Energy Use'!C60+C5)</f>
        <v>0.21190676425247801</v>
      </c>
      <c r="D54" s="275">
        <f t="shared" ref="D54:G54" si="12">C54+($H54-$C54)/5</f>
        <v>0.21233057778098297</v>
      </c>
      <c r="E54" s="275">
        <f t="shared" si="12"/>
        <v>0.21275439130948792</v>
      </c>
      <c r="F54" s="275">
        <f t="shared" si="12"/>
        <v>0.21317820483799288</v>
      </c>
      <c r="G54" s="275">
        <f t="shared" si="12"/>
        <v>0.21360201836649784</v>
      </c>
      <c r="H54" s="408">
        <f t="shared" si="5"/>
        <v>0.21402583189500279</v>
      </c>
      <c r="I54" s="275">
        <f t="shared" si="6"/>
        <v>0.2144538835587928</v>
      </c>
      <c r="J54" s="275">
        <f t="shared" si="6"/>
        <v>0.21488193522258281</v>
      </c>
      <c r="K54" s="275">
        <f t="shared" si="6"/>
        <v>0.21530998688637282</v>
      </c>
      <c r="L54" s="275">
        <f t="shared" si="6"/>
        <v>0.21573803855016283</v>
      </c>
      <c r="M54" s="408">
        <f t="shared" si="7"/>
        <v>0.21616609021395283</v>
      </c>
      <c r="N54" s="275">
        <f t="shared" si="8"/>
        <v>0.21646872274025236</v>
      </c>
      <c r="O54" s="275">
        <f t="shared" si="8"/>
        <v>0.21677135526655189</v>
      </c>
      <c r="P54" s="275">
        <f t="shared" si="8"/>
        <v>0.21707398779285142</v>
      </c>
      <c r="Q54" s="275">
        <f t="shared" si="8"/>
        <v>0.21737662031915095</v>
      </c>
      <c r="R54" s="408">
        <f t="shared" si="9"/>
        <v>0.21767925284545048</v>
      </c>
      <c r="S54" s="275">
        <f t="shared" si="10"/>
        <v>0.21785339624772684</v>
      </c>
      <c r="T54" s="275">
        <f t="shared" si="3"/>
        <v>0.21802753965000321</v>
      </c>
      <c r="U54" s="275">
        <f t="shared" si="3"/>
        <v>0.21820168305227958</v>
      </c>
      <c r="V54" s="275">
        <f t="shared" si="3"/>
        <v>0.21837582645455594</v>
      </c>
      <c r="W54" s="275">
        <f t="shared" si="3"/>
        <v>0.21854996985683231</v>
      </c>
      <c r="X54" s="275">
        <f t="shared" si="3"/>
        <v>0.21872411325910868</v>
      </c>
      <c r="Y54" s="275">
        <f t="shared" si="3"/>
        <v>0.21889825666138504</v>
      </c>
      <c r="Z54" s="275">
        <f t="shared" si="3"/>
        <v>0.21907240006366141</v>
      </c>
      <c r="AA54" s="275">
        <f t="shared" si="3"/>
        <v>0.21924654346593778</v>
      </c>
      <c r="AB54" s="275">
        <f t="shared" si="3"/>
        <v>0.21942068686821414</v>
      </c>
      <c r="AC54" s="275">
        <f t="shared" si="3"/>
        <v>0.21959483027049051</v>
      </c>
      <c r="AD54" s="275">
        <f t="shared" si="3"/>
        <v>0.21976897367276688</v>
      </c>
      <c r="AE54" s="275">
        <f t="shared" si="3"/>
        <v>0.21994311707504324</v>
      </c>
      <c r="AF54" s="275">
        <f t="shared" si="3"/>
        <v>0.22011726047731961</v>
      </c>
      <c r="AG54" s="275">
        <f t="shared" si="3"/>
        <v>0.22029140387959598</v>
      </c>
      <c r="AH54" s="275">
        <f t="shared" si="3"/>
        <v>0.22046554728187234</v>
      </c>
      <c r="AI54" s="275">
        <f t="shared" si="3"/>
        <v>0.22063969068414871</v>
      </c>
      <c r="AJ54" s="275">
        <f t="shared" si="3"/>
        <v>0.22081383408642508</v>
      </c>
      <c r="AK54" s="275">
        <f t="shared" si="3"/>
        <v>0.22098797748870144</v>
      </c>
      <c r="AL54" s="275">
        <f t="shared" si="3"/>
        <v>0.22116212089097781</v>
      </c>
      <c r="AM54" s="275">
        <f t="shared" si="3"/>
        <v>0.22133626429325418</v>
      </c>
      <c r="AN54" s="275">
        <f t="shared" si="3"/>
        <v>0.22151040769553054</v>
      </c>
      <c r="AO54" s="275">
        <f t="shared" si="3"/>
        <v>0.22168455109780691</v>
      </c>
      <c r="AP54" s="275">
        <f t="shared" si="3"/>
        <v>0.22185869450008328</v>
      </c>
      <c r="AQ54" s="405">
        <f t="shared" si="11"/>
        <v>0.2220328379023595</v>
      </c>
      <c r="AS54" s="280">
        <v>0.01</v>
      </c>
      <c r="AT54" s="280">
        <v>0.01</v>
      </c>
      <c r="AU54" s="280">
        <v>7.0000000000000001E-3</v>
      </c>
      <c r="AV54" s="280">
        <v>0.02</v>
      </c>
    </row>
    <row r="55" spans="1:48" x14ac:dyDescent="0.2">
      <c r="A55" s="12" t="s">
        <v>4</v>
      </c>
      <c r="B55" s="275">
        <f>'Energy Use 2019'!I67/('Energy Use'!B61+B6)</f>
        <v>0.58765336797505296</v>
      </c>
      <c r="C55" s="275">
        <f>'Energy Use 2020'!I67/('Energy Use'!C61+C6)</f>
        <v>0.60349370425370641</v>
      </c>
      <c r="D55" s="275">
        <f t="shared" ref="D55:G55" si="13">C55+($H55-$C55)/5</f>
        <v>0.60470069166221385</v>
      </c>
      <c r="E55" s="275">
        <f t="shared" si="13"/>
        <v>0.60590767907072129</v>
      </c>
      <c r="F55" s="275">
        <f t="shared" si="13"/>
        <v>0.60711466647922874</v>
      </c>
      <c r="G55" s="275">
        <f t="shared" si="13"/>
        <v>0.60832165388773618</v>
      </c>
      <c r="H55" s="408">
        <f t="shared" si="5"/>
        <v>0.60952864129624351</v>
      </c>
      <c r="I55" s="275">
        <f t="shared" si="6"/>
        <v>0.61074769857883604</v>
      </c>
      <c r="J55" s="275">
        <f t="shared" si="6"/>
        <v>0.61196675586142857</v>
      </c>
      <c r="K55" s="275">
        <f t="shared" si="6"/>
        <v>0.6131858131440211</v>
      </c>
      <c r="L55" s="275">
        <f t="shared" si="6"/>
        <v>0.61440487042661363</v>
      </c>
      <c r="M55" s="408">
        <f t="shared" si="7"/>
        <v>0.61562392770920593</v>
      </c>
      <c r="N55" s="275">
        <f t="shared" si="8"/>
        <v>0.61648580120799878</v>
      </c>
      <c r="O55" s="275">
        <f t="shared" si="8"/>
        <v>0.61734767470679164</v>
      </c>
      <c r="P55" s="275">
        <f t="shared" si="8"/>
        <v>0.61820954820558449</v>
      </c>
      <c r="Q55" s="275">
        <f t="shared" si="8"/>
        <v>0.61907142170437734</v>
      </c>
      <c r="R55" s="408">
        <f t="shared" si="9"/>
        <v>0.61993329520317031</v>
      </c>
      <c r="S55" s="275">
        <f t="shared" si="10"/>
        <v>0.6204292418393329</v>
      </c>
      <c r="T55" s="275">
        <f t="shared" si="3"/>
        <v>0.62092518847549549</v>
      </c>
      <c r="U55" s="275">
        <f t="shared" si="3"/>
        <v>0.62142113511165809</v>
      </c>
      <c r="V55" s="275">
        <f t="shared" si="3"/>
        <v>0.62191708174782068</v>
      </c>
      <c r="W55" s="275">
        <f t="shared" si="3"/>
        <v>0.62241302838398327</v>
      </c>
      <c r="X55" s="275">
        <f t="shared" si="3"/>
        <v>0.62290897502014586</v>
      </c>
      <c r="Y55" s="275">
        <f t="shared" si="3"/>
        <v>0.62340492165630845</v>
      </c>
      <c r="Z55" s="275">
        <f t="shared" si="3"/>
        <v>0.62390086829247104</v>
      </c>
      <c r="AA55" s="275">
        <f t="shared" si="3"/>
        <v>0.62439681492863364</v>
      </c>
      <c r="AB55" s="275">
        <f t="shared" si="3"/>
        <v>0.62489276156479623</v>
      </c>
      <c r="AC55" s="275">
        <f t="shared" si="3"/>
        <v>0.62538870820095882</v>
      </c>
      <c r="AD55" s="275">
        <f t="shared" si="3"/>
        <v>0.62588465483712141</v>
      </c>
      <c r="AE55" s="275">
        <f t="shared" si="3"/>
        <v>0.626380601473284</v>
      </c>
      <c r="AF55" s="275">
        <f t="shared" si="3"/>
        <v>0.6268765481094466</v>
      </c>
      <c r="AG55" s="275">
        <f t="shared" si="3"/>
        <v>0.62737249474560919</v>
      </c>
      <c r="AH55" s="275">
        <f t="shared" si="3"/>
        <v>0.62786844138177178</v>
      </c>
      <c r="AI55" s="275">
        <f t="shared" si="3"/>
        <v>0.62836438801793437</v>
      </c>
      <c r="AJ55" s="275">
        <f t="shared" si="3"/>
        <v>0.62886033465409696</v>
      </c>
      <c r="AK55" s="275">
        <f t="shared" si="3"/>
        <v>0.62935628129025956</v>
      </c>
      <c r="AL55" s="275">
        <f t="shared" si="3"/>
        <v>0.62985222792642215</v>
      </c>
      <c r="AM55" s="275">
        <f t="shared" si="3"/>
        <v>0.63034817456258474</v>
      </c>
      <c r="AN55" s="275">
        <f t="shared" si="3"/>
        <v>0.63084412119874733</v>
      </c>
      <c r="AO55" s="275">
        <f t="shared" si="3"/>
        <v>0.63134006783490992</v>
      </c>
      <c r="AP55" s="275">
        <f t="shared" si="3"/>
        <v>0.63183601447107252</v>
      </c>
      <c r="AQ55" s="405">
        <f t="shared" si="11"/>
        <v>0.63233196110723378</v>
      </c>
      <c r="AS55" s="280">
        <v>0.01</v>
      </c>
      <c r="AT55" s="280">
        <v>0.01</v>
      </c>
      <c r="AU55" s="280">
        <v>7.0000000000000001E-3</v>
      </c>
      <c r="AV55" s="280">
        <v>0.02</v>
      </c>
    </row>
    <row r="56" spans="1:48" x14ac:dyDescent="0.2">
      <c r="A56" s="12" t="s">
        <v>5</v>
      </c>
      <c r="B56" s="275">
        <f>'Energy Use 2019'!I68/('Energy Use'!B62+B7)</f>
        <v>0.83124597386166355</v>
      </c>
      <c r="C56" s="275">
        <f>'Energy Use 2020'!I68/('Energy Use'!C62+C7)</f>
        <v>0.80229781686818402</v>
      </c>
      <c r="D56" s="275">
        <f t="shared" ref="D56:G56" si="14">C56+($H56-$C56)/5</f>
        <v>0.8039024125019204</v>
      </c>
      <c r="E56" s="275">
        <f t="shared" si="14"/>
        <v>0.80550700813565679</v>
      </c>
      <c r="F56" s="275">
        <f t="shared" si="14"/>
        <v>0.80711160376939317</v>
      </c>
      <c r="G56" s="275">
        <f t="shared" si="14"/>
        <v>0.80871619940312955</v>
      </c>
      <c r="H56" s="408">
        <f t="shared" si="5"/>
        <v>0.81032079503686583</v>
      </c>
      <c r="I56" s="275">
        <f t="shared" si="6"/>
        <v>0.81194143662693952</v>
      </c>
      <c r="J56" s="275">
        <f t="shared" si="6"/>
        <v>0.81356207821701321</v>
      </c>
      <c r="K56" s="275">
        <f t="shared" si="6"/>
        <v>0.8151827198070869</v>
      </c>
      <c r="L56" s="275">
        <f t="shared" si="6"/>
        <v>0.81680336139716059</v>
      </c>
      <c r="M56" s="408">
        <f t="shared" si="7"/>
        <v>0.8184240029872345</v>
      </c>
      <c r="N56" s="275">
        <f t="shared" si="8"/>
        <v>0.8195697965914166</v>
      </c>
      <c r="O56" s="275">
        <f t="shared" si="8"/>
        <v>0.8207155901955987</v>
      </c>
      <c r="P56" s="275">
        <f t="shared" si="8"/>
        <v>0.8218613837997808</v>
      </c>
      <c r="Q56" s="275">
        <f t="shared" si="8"/>
        <v>0.8230071774039629</v>
      </c>
      <c r="R56" s="408">
        <f t="shared" si="9"/>
        <v>0.82415297100814511</v>
      </c>
      <c r="S56" s="275">
        <f t="shared" si="10"/>
        <v>0.82481229338495166</v>
      </c>
      <c r="T56" s="275">
        <f t="shared" si="3"/>
        <v>0.8254716157617582</v>
      </c>
      <c r="U56" s="275">
        <f t="shared" si="3"/>
        <v>0.82613093813856475</v>
      </c>
      <c r="V56" s="275">
        <f t="shared" si="3"/>
        <v>0.8267902605153713</v>
      </c>
      <c r="W56" s="275">
        <f t="shared" si="3"/>
        <v>0.82744958289217785</v>
      </c>
      <c r="X56" s="275">
        <f t="shared" si="3"/>
        <v>0.8281089052689844</v>
      </c>
      <c r="Y56" s="275">
        <f t="shared" si="3"/>
        <v>0.82876822764579094</v>
      </c>
      <c r="Z56" s="275">
        <f t="shared" si="3"/>
        <v>0.82942755002259749</v>
      </c>
      <c r="AA56" s="275">
        <f t="shared" si="3"/>
        <v>0.83008687239940404</v>
      </c>
      <c r="AB56" s="275">
        <f t="shared" si="3"/>
        <v>0.83074619477621059</v>
      </c>
      <c r="AC56" s="275">
        <f t="shared" si="3"/>
        <v>0.83140551715301714</v>
      </c>
      <c r="AD56" s="275">
        <f t="shared" si="3"/>
        <v>0.83206483952982369</v>
      </c>
      <c r="AE56" s="275">
        <f t="shared" si="3"/>
        <v>0.83272416190663023</v>
      </c>
      <c r="AF56" s="275">
        <f t="shared" si="3"/>
        <v>0.83338348428343678</v>
      </c>
      <c r="AG56" s="275">
        <f t="shared" si="3"/>
        <v>0.83404280666024333</v>
      </c>
      <c r="AH56" s="275">
        <f t="shared" si="3"/>
        <v>0.83470212903704988</v>
      </c>
      <c r="AI56" s="275">
        <f t="shared" si="3"/>
        <v>0.83536145141385643</v>
      </c>
      <c r="AJ56" s="275">
        <f t="shared" si="3"/>
        <v>0.83602077379066297</v>
      </c>
      <c r="AK56" s="275">
        <f t="shared" si="3"/>
        <v>0.83668009616746952</v>
      </c>
      <c r="AL56" s="275">
        <f t="shared" si="3"/>
        <v>0.83733941854427607</v>
      </c>
      <c r="AM56" s="275">
        <f t="shared" si="3"/>
        <v>0.83799874092108262</v>
      </c>
      <c r="AN56" s="275">
        <f t="shared" si="3"/>
        <v>0.83865806329788917</v>
      </c>
      <c r="AO56" s="275">
        <f t="shared" si="3"/>
        <v>0.83931738567469572</v>
      </c>
      <c r="AP56" s="275">
        <f t="shared" si="3"/>
        <v>0.83997670805150226</v>
      </c>
      <c r="AQ56" s="405">
        <f t="shared" si="11"/>
        <v>0.84063603042830803</v>
      </c>
      <c r="AS56" s="280">
        <v>0.01</v>
      </c>
      <c r="AT56" s="280">
        <v>0.01</v>
      </c>
      <c r="AU56" s="280">
        <v>7.0000000000000001E-3</v>
      </c>
      <c r="AV56" s="280">
        <v>0.02</v>
      </c>
    </row>
    <row r="57" spans="1:48" x14ac:dyDescent="0.2">
      <c r="A57" s="12" t="s">
        <v>6</v>
      </c>
      <c r="B57" s="275">
        <f>'Energy Use 2019'!I69/('Energy Use'!B63+B8)</f>
        <v>0.42603342530187754</v>
      </c>
      <c r="C57" s="275">
        <f>'Energy Use 2020'!I69/('Energy Use'!C63+C8)</f>
        <v>0.41814649609404947</v>
      </c>
      <c r="D57" s="275">
        <f t="shared" ref="D57:G57" si="15">C57+($H57-$C57)/5</f>
        <v>0.41898278908623759</v>
      </c>
      <c r="E57" s="275">
        <f t="shared" si="15"/>
        <v>0.41981908207842572</v>
      </c>
      <c r="F57" s="275">
        <f t="shared" si="15"/>
        <v>0.42065537507061385</v>
      </c>
      <c r="G57" s="275">
        <f t="shared" si="15"/>
        <v>0.42149166806280197</v>
      </c>
      <c r="H57" s="408">
        <f t="shared" si="5"/>
        <v>0.42232796105498999</v>
      </c>
      <c r="I57" s="275">
        <f t="shared" si="6"/>
        <v>0.42317261697709996</v>
      </c>
      <c r="J57" s="275">
        <f t="shared" si="6"/>
        <v>0.42401727289920993</v>
      </c>
      <c r="K57" s="275">
        <f t="shared" si="6"/>
        <v>0.4248619288213199</v>
      </c>
      <c r="L57" s="275">
        <f t="shared" si="6"/>
        <v>0.42570658474342987</v>
      </c>
      <c r="M57" s="408">
        <f t="shared" si="7"/>
        <v>0.4265512406655399</v>
      </c>
      <c r="N57" s="275">
        <f t="shared" si="8"/>
        <v>0.42714841240247164</v>
      </c>
      <c r="O57" s="275">
        <f t="shared" si="8"/>
        <v>0.42774558413940339</v>
      </c>
      <c r="P57" s="275">
        <f t="shared" si="8"/>
        <v>0.42834275587633514</v>
      </c>
      <c r="Q57" s="275">
        <f t="shared" si="8"/>
        <v>0.42893992761326688</v>
      </c>
      <c r="R57" s="408">
        <f t="shared" si="9"/>
        <v>0.42953709935019863</v>
      </c>
      <c r="S57" s="275">
        <f t="shared" si="10"/>
        <v>0.42988072902967878</v>
      </c>
      <c r="T57" s="275">
        <f t="shared" si="3"/>
        <v>0.43022435870915893</v>
      </c>
      <c r="U57" s="275">
        <f t="shared" si="3"/>
        <v>0.43056798838863908</v>
      </c>
      <c r="V57" s="275">
        <f t="shared" si="3"/>
        <v>0.43091161806811923</v>
      </c>
      <c r="W57" s="275">
        <f t="shared" si="3"/>
        <v>0.43125524774759938</v>
      </c>
      <c r="X57" s="275">
        <f t="shared" si="3"/>
        <v>0.43159887742707953</v>
      </c>
      <c r="Y57" s="275">
        <f t="shared" si="3"/>
        <v>0.43194250710655968</v>
      </c>
      <c r="Z57" s="275">
        <f t="shared" si="3"/>
        <v>0.43228613678603983</v>
      </c>
      <c r="AA57" s="275">
        <f t="shared" si="3"/>
        <v>0.43262976646551998</v>
      </c>
      <c r="AB57" s="275">
        <f t="shared" si="3"/>
        <v>0.43297339614500013</v>
      </c>
      <c r="AC57" s="275">
        <f t="shared" si="3"/>
        <v>0.43331702582448028</v>
      </c>
      <c r="AD57" s="275">
        <f t="shared" si="3"/>
        <v>0.43366065550396043</v>
      </c>
      <c r="AE57" s="275">
        <f t="shared" si="3"/>
        <v>0.43400428518344059</v>
      </c>
      <c r="AF57" s="275">
        <f t="shared" si="3"/>
        <v>0.43434791486292074</v>
      </c>
      <c r="AG57" s="275">
        <f t="shared" si="3"/>
        <v>0.43469154454240089</v>
      </c>
      <c r="AH57" s="275">
        <f t="shared" si="3"/>
        <v>0.43503517422188104</v>
      </c>
      <c r="AI57" s="275">
        <f t="shared" si="3"/>
        <v>0.43537880390136119</v>
      </c>
      <c r="AJ57" s="275">
        <f t="shared" si="3"/>
        <v>0.43572243358084134</v>
      </c>
      <c r="AK57" s="275">
        <f t="shared" si="3"/>
        <v>0.43606606326032149</v>
      </c>
      <c r="AL57" s="275">
        <f t="shared" si="3"/>
        <v>0.43640969293980164</v>
      </c>
      <c r="AM57" s="275">
        <f t="shared" si="3"/>
        <v>0.43675332261928179</v>
      </c>
      <c r="AN57" s="275">
        <f t="shared" si="3"/>
        <v>0.43709695229876194</v>
      </c>
      <c r="AO57" s="275">
        <f t="shared" si="3"/>
        <v>0.43744058197824209</v>
      </c>
      <c r="AP57" s="275">
        <f t="shared" si="3"/>
        <v>0.43778421165772224</v>
      </c>
      <c r="AQ57" s="405">
        <f t="shared" si="11"/>
        <v>0.43812784133720262</v>
      </c>
      <c r="AS57" s="280">
        <v>0.01</v>
      </c>
      <c r="AT57" s="280">
        <v>0.01</v>
      </c>
      <c r="AU57" s="280">
        <v>7.0000000000000001E-3</v>
      </c>
      <c r="AV57" s="280">
        <v>0.02</v>
      </c>
    </row>
    <row r="58" spans="1:48" x14ac:dyDescent="0.2">
      <c r="A58" s="12" t="s">
        <v>7</v>
      </c>
      <c r="B58" s="275">
        <f>'Energy Use 2019'!I70/('Energy Use'!B64+B9)</f>
        <v>0.1928116756664611</v>
      </c>
      <c r="C58" s="275">
        <f>'Energy Use 2020'!I70/('Energy Use'!C64+C9)</f>
        <v>0.18190388924595188</v>
      </c>
      <c r="D58" s="275">
        <f t="shared" ref="D58:G58" si="16">C58+($H58-$C58)/5</f>
        <v>0.18226769702444379</v>
      </c>
      <c r="E58" s="275">
        <f t="shared" si="16"/>
        <v>0.18263150480293569</v>
      </c>
      <c r="F58" s="275">
        <f t="shared" si="16"/>
        <v>0.18299531258142759</v>
      </c>
      <c r="G58" s="275">
        <f t="shared" si="16"/>
        <v>0.1833591203599195</v>
      </c>
      <c r="H58" s="408">
        <f t="shared" si="5"/>
        <v>0.1837229281384114</v>
      </c>
      <c r="I58" s="275">
        <f t="shared" si="6"/>
        <v>0.18409037399468822</v>
      </c>
      <c r="J58" s="275">
        <f t="shared" si="6"/>
        <v>0.18445781985096504</v>
      </c>
      <c r="K58" s="275">
        <f t="shared" si="6"/>
        <v>0.18482526570724186</v>
      </c>
      <c r="L58" s="275">
        <f t="shared" si="6"/>
        <v>0.18519271156351869</v>
      </c>
      <c r="M58" s="408">
        <f t="shared" si="7"/>
        <v>0.18556015741979551</v>
      </c>
      <c r="N58" s="275">
        <f t="shared" si="8"/>
        <v>0.18581994164018323</v>
      </c>
      <c r="O58" s="275">
        <f t="shared" si="8"/>
        <v>0.18607972586057095</v>
      </c>
      <c r="P58" s="275">
        <f t="shared" si="8"/>
        <v>0.18633951008095867</v>
      </c>
      <c r="Q58" s="275">
        <f t="shared" si="8"/>
        <v>0.18659929430134639</v>
      </c>
      <c r="R58" s="408">
        <f t="shared" si="9"/>
        <v>0.18685907852173406</v>
      </c>
      <c r="S58" s="275">
        <f t="shared" si="10"/>
        <v>0.18700856578455144</v>
      </c>
      <c r="T58" s="275">
        <f t="shared" si="3"/>
        <v>0.18715805304736882</v>
      </c>
      <c r="U58" s="275">
        <f t="shared" si="3"/>
        <v>0.1873075403101862</v>
      </c>
      <c r="V58" s="275">
        <f t="shared" si="3"/>
        <v>0.18745702757300359</v>
      </c>
      <c r="W58" s="275">
        <f t="shared" si="3"/>
        <v>0.18760651483582097</v>
      </c>
      <c r="X58" s="275">
        <f t="shared" si="3"/>
        <v>0.18775600209863835</v>
      </c>
      <c r="Y58" s="275">
        <f t="shared" si="3"/>
        <v>0.18790548936145574</v>
      </c>
      <c r="Z58" s="275">
        <f t="shared" si="3"/>
        <v>0.18805497662427312</v>
      </c>
      <c r="AA58" s="275">
        <f t="shared" si="3"/>
        <v>0.1882044638870905</v>
      </c>
      <c r="AB58" s="275">
        <f t="shared" si="3"/>
        <v>0.18835395114990788</v>
      </c>
      <c r="AC58" s="275">
        <f t="shared" si="3"/>
        <v>0.18850343841272527</v>
      </c>
      <c r="AD58" s="275">
        <f t="shared" si="3"/>
        <v>0.18865292567554265</v>
      </c>
      <c r="AE58" s="275">
        <f t="shared" si="3"/>
        <v>0.18880241293836003</v>
      </c>
      <c r="AF58" s="275">
        <f t="shared" si="3"/>
        <v>0.18895190020117741</v>
      </c>
      <c r="AG58" s="275">
        <f t="shared" si="3"/>
        <v>0.1891013874639948</v>
      </c>
      <c r="AH58" s="275">
        <f t="shared" si="3"/>
        <v>0.18925087472681218</v>
      </c>
      <c r="AI58" s="275">
        <f t="shared" si="3"/>
        <v>0.18940036198962956</v>
      </c>
      <c r="AJ58" s="275">
        <f t="shared" si="3"/>
        <v>0.18954984925244694</v>
      </c>
      <c r="AK58" s="275">
        <f t="shared" si="3"/>
        <v>0.18969933651526433</v>
      </c>
      <c r="AL58" s="275">
        <f t="shared" si="3"/>
        <v>0.18984882377808171</v>
      </c>
      <c r="AM58" s="275">
        <f t="shared" si="3"/>
        <v>0.18999831104089909</v>
      </c>
      <c r="AN58" s="275">
        <f t="shared" si="3"/>
        <v>0.19014779830371648</v>
      </c>
      <c r="AO58" s="275">
        <f t="shared" si="3"/>
        <v>0.19029728556653386</v>
      </c>
      <c r="AP58" s="275">
        <f t="shared" si="3"/>
        <v>0.19044677282935124</v>
      </c>
      <c r="AQ58" s="405">
        <f t="shared" si="11"/>
        <v>0.19059626009216873</v>
      </c>
      <c r="AS58" s="280">
        <v>0.01</v>
      </c>
      <c r="AT58" s="280">
        <v>0.01</v>
      </c>
      <c r="AU58" s="280">
        <v>7.0000000000000001E-3</v>
      </c>
      <c r="AV58" s="280">
        <v>0.02</v>
      </c>
    </row>
    <row r="59" spans="1:48" x14ac:dyDescent="0.2">
      <c r="A59" s="12" t="s">
        <v>8</v>
      </c>
      <c r="B59" s="275">
        <f>'Energy Use 2019'!I71/('Energy Use'!B65+B10)</f>
        <v>0.99925692300739832</v>
      </c>
      <c r="C59" s="275">
        <f>'Energy Use 2020'!I71/('Energy Use'!C65+C10)</f>
        <v>0.96991298285181282</v>
      </c>
      <c r="D59" s="275">
        <f t="shared" ref="D59:G59" si="17">C59+($H59-$C59)/5</f>
        <v>0.96991298285181282</v>
      </c>
      <c r="E59" s="275">
        <f t="shared" si="17"/>
        <v>0.96991298285181282</v>
      </c>
      <c r="F59" s="275">
        <f t="shared" si="17"/>
        <v>0.96991298285181282</v>
      </c>
      <c r="G59" s="275">
        <f t="shared" si="17"/>
        <v>0.96991298285181282</v>
      </c>
      <c r="H59" s="408">
        <f t="shared" si="5"/>
        <v>0.96991298285181282</v>
      </c>
      <c r="I59" s="275">
        <f t="shared" si="6"/>
        <v>0.96991298285181282</v>
      </c>
      <c r="J59" s="275">
        <f t="shared" si="6"/>
        <v>0.96991298285181282</v>
      </c>
      <c r="K59" s="275">
        <f t="shared" si="6"/>
        <v>0.96991298285181282</v>
      </c>
      <c r="L59" s="275">
        <f t="shared" si="6"/>
        <v>0.96991298285181282</v>
      </c>
      <c r="M59" s="408">
        <f t="shared" si="7"/>
        <v>0.96991298285181282</v>
      </c>
      <c r="N59" s="275">
        <f t="shared" si="8"/>
        <v>0.96991298285181282</v>
      </c>
      <c r="O59" s="275">
        <f t="shared" si="8"/>
        <v>0.96991298285181282</v>
      </c>
      <c r="P59" s="275">
        <f t="shared" si="8"/>
        <v>0.96991298285181282</v>
      </c>
      <c r="Q59" s="275">
        <f t="shared" si="8"/>
        <v>0.96991298285181282</v>
      </c>
      <c r="R59" s="408">
        <f t="shared" si="9"/>
        <v>0.96991298285181282</v>
      </c>
      <c r="S59" s="275">
        <f t="shared" si="10"/>
        <v>0.96991298285181282</v>
      </c>
      <c r="T59" s="275">
        <f t="shared" si="3"/>
        <v>0.96991298285181282</v>
      </c>
      <c r="U59" s="275">
        <f t="shared" si="3"/>
        <v>0.96991298285181282</v>
      </c>
      <c r="V59" s="275">
        <f t="shared" si="3"/>
        <v>0.96991298285181282</v>
      </c>
      <c r="W59" s="275">
        <f t="shared" si="3"/>
        <v>0.96991298285181282</v>
      </c>
      <c r="X59" s="275">
        <f t="shared" si="3"/>
        <v>0.96991298285181282</v>
      </c>
      <c r="Y59" s="275">
        <f t="shared" si="3"/>
        <v>0.96991298285181282</v>
      </c>
      <c r="Z59" s="275">
        <f t="shared" si="3"/>
        <v>0.96991298285181282</v>
      </c>
      <c r="AA59" s="275">
        <f t="shared" si="3"/>
        <v>0.96991298285181282</v>
      </c>
      <c r="AB59" s="275">
        <f t="shared" si="3"/>
        <v>0.96991298285181282</v>
      </c>
      <c r="AC59" s="275">
        <f t="shared" si="3"/>
        <v>0.96991298285181282</v>
      </c>
      <c r="AD59" s="275">
        <f t="shared" si="3"/>
        <v>0.96991298285181282</v>
      </c>
      <c r="AE59" s="275">
        <f t="shared" si="3"/>
        <v>0.96991298285181282</v>
      </c>
      <c r="AF59" s="275">
        <f t="shared" si="3"/>
        <v>0.96991298285181282</v>
      </c>
      <c r="AG59" s="275">
        <f t="shared" si="3"/>
        <v>0.96991298285181282</v>
      </c>
      <c r="AH59" s="275">
        <f t="shared" si="3"/>
        <v>0.96991298285181282</v>
      </c>
      <c r="AI59" s="275">
        <f t="shared" si="3"/>
        <v>0.96991298285181282</v>
      </c>
      <c r="AJ59" s="275">
        <f t="shared" si="3"/>
        <v>0.96991298285181282</v>
      </c>
      <c r="AK59" s="275">
        <f t="shared" si="3"/>
        <v>0.96991298285181282</v>
      </c>
      <c r="AL59" s="275">
        <f t="shared" si="3"/>
        <v>0.96991298285181282</v>
      </c>
      <c r="AM59" s="275">
        <f t="shared" si="3"/>
        <v>0.96991298285181282</v>
      </c>
      <c r="AN59" s="275">
        <f t="shared" si="3"/>
        <v>0.96991298285181282</v>
      </c>
      <c r="AO59" s="275">
        <f t="shared" si="3"/>
        <v>0.96991298285181282</v>
      </c>
      <c r="AP59" s="275">
        <f t="shared" si="3"/>
        <v>0.96991298285181282</v>
      </c>
      <c r="AQ59" s="405">
        <f t="shared" si="11"/>
        <v>0.96991298285181282</v>
      </c>
      <c r="AS59" s="280">
        <v>0.01</v>
      </c>
      <c r="AT59" s="280">
        <v>0.01</v>
      </c>
      <c r="AU59" s="280">
        <v>7.0000000000000001E-3</v>
      </c>
      <c r="AV59" s="280">
        <v>0.02</v>
      </c>
    </row>
    <row r="60" spans="1:48" x14ac:dyDescent="0.2">
      <c r="A60" s="12" t="s">
        <v>9</v>
      </c>
      <c r="B60" s="275">
        <f>'Energy Use 2019'!I72/('Energy Use'!B66+B11)</f>
        <v>0.36040808235801797</v>
      </c>
      <c r="C60" s="275">
        <f>'Energy Use 2020'!I72/('Energy Use'!C66+C11)</f>
        <v>0.42206856881447835</v>
      </c>
      <c r="D60" s="275">
        <f t="shared" ref="D60:G60" si="18">C60+($H60-$C60)/5</f>
        <v>0.42291270595210728</v>
      </c>
      <c r="E60" s="275">
        <f t="shared" si="18"/>
        <v>0.42375684308973621</v>
      </c>
      <c r="F60" s="275">
        <f t="shared" si="18"/>
        <v>0.42460098022736514</v>
      </c>
      <c r="G60" s="275">
        <f t="shared" si="18"/>
        <v>0.42544511736499407</v>
      </c>
      <c r="H60" s="408">
        <f t="shared" si="5"/>
        <v>0.42628925450262312</v>
      </c>
      <c r="I60" s="275">
        <f t="shared" si="6"/>
        <v>0.42714183301162834</v>
      </c>
      <c r="J60" s="275">
        <f t="shared" si="6"/>
        <v>0.42799441152063356</v>
      </c>
      <c r="K60" s="275">
        <f t="shared" si="6"/>
        <v>0.42884699002963877</v>
      </c>
      <c r="L60" s="275">
        <f t="shared" si="6"/>
        <v>0.42969956853864399</v>
      </c>
      <c r="M60" s="408">
        <f t="shared" si="7"/>
        <v>0.43055214704764933</v>
      </c>
      <c r="N60" s="275">
        <f t="shared" si="8"/>
        <v>0.43115492005351602</v>
      </c>
      <c r="O60" s="275">
        <f t="shared" si="8"/>
        <v>0.43175769305938272</v>
      </c>
      <c r="P60" s="275">
        <f t="shared" si="8"/>
        <v>0.43236046606524942</v>
      </c>
      <c r="Q60" s="275">
        <f t="shared" si="8"/>
        <v>0.43296323907111611</v>
      </c>
      <c r="R60" s="408">
        <f t="shared" si="9"/>
        <v>0.43356601207698281</v>
      </c>
      <c r="S60" s="275">
        <f t="shared" si="10"/>
        <v>0.43391286488664438</v>
      </c>
      <c r="T60" s="275">
        <f t="shared" si="3"/>
        <v>0.43425971769630595</v>
      </c>
      <c r="U60" s="275">
        <f t="shared" si="3"/>
        <v>0.43460657050596752</v>
      </c>
      <c r="V60" s="275">
        <f t="shared" si="3"/>
        <v>0.43495342331562908</v>
      </c>
      <c r="W60" s="275">
        <f t="shared" si="3"/>
        <v>0.43530027612529065</v>
      </c>
      <c r="X60" s="275">
        <f t="shared" si="3"/>
        <v>0.43564712893495222</v>
      </c>
      <c r="Y60" s="275">
        <f t="shared" si="3"/>
        <v>0.43599398174461379</v>
      </c>
      <c r="Z60" s="275">
        <f t="shared" si="3"/>
        <v>0.43634083455427536</v>
      </c>
      <c r="AA60" s="275">
        <f t="shared" si="3"/>
        <v>0.43668768736393693</v>
      </c>
      <c r="AB60" s="275">
        <f t="shared" si="3"/>
        <v>0.4370345401735985</v>
      </c>
      <c r="AC60" s="275">
        <f t="shared" si="3"/>
        <v>0.43738139298326006</v>
      </c>
      <c r="AD60" s="275">
        <f t="shared" si="3"/>
        <v>0.43772824579292163</v>
      </c>
      <c r="AE60" s="275">
        <f t="shared" si="3"/>
        <v>0.4380750986025832</v>
      </c>
      <c r="AF60" s="275">
        <f t="shared" si="3"/>
        <v>0.43842195141224477</v>
      </c>
      <c r="AG60" s="275">
        <f t="shared" si="3"/>
        <v>0.43876880422190634</v>
      </c>
      <c r="AH60" s="275">
        <f t="shared" si="3"/>
        <v>0.43911565703156791</v>
      </c>
      <c r="AI60" s="275">
        <f t="shared" si="3"/>
        <v>0.43946250984122948</v>
      </c>
      <c r="AJ60" s="275">
        <f t="shared" si="3"/>
        <v>0.43980936265089104</v>
      </c>
      <c r="AK60" s="275">
        <f t="shared" si="3"/>
        <v>0.44015621546055261</v>
      </c>
      <c r="AL60" s="275">
        <f t="shared" si="3"/>
        <v>0.44050306827021418</v>
      </c>
      <c r="AM60" s="275">
        <f t="shared" si="3"/>
        <v>0.44084992107987575</v>
      </c>
      <c r="AN60" s="275">
        <f t="shared" si="3"/>
        <v>0.44119677388953732</v>
      </c>
      <c r="AO60" s="275">
        <f t="shared" si="3"/>
        <v>0.44154362669919889</v>
      </c>
      <c r="AP60" s="275">
        <f t="shared" si="3"/>
        <v>0.44189047950886046</v>
      </c>
      <c r="AQ60" s="405">
        <f t="shared" si="11"/>
        <v>0.44223733231852247</v>
      </c>
      <c r="AS60" s="280">
        <v>0.01</v>
      </c>
      <c r="AT60" s="280">
        <v>0.01</v>
      </c>
      <c r="AU60" s="280">
        <v>7.0000000000000001E-3</v>
      </c>
      <c r="AV60" s="280">
        <v>0.02</v>
      </c>
    </row>
    <row r="61" spans="1:48" x14ac:dyDescent="0.2">
      <c r="A61" s="12" t="s">
        <v>10</v>
      </c>
      <c r="B61" s="275">
        <f>'Energy Use 2019'!I73/('Energy Use'!B67+B12)</f>
        <v>0.22847931933516369</v>
      </c>
      <c r="C61" s="275">
        <f>'Energy Use 2020'!I73/('Energy Use'!C67+C12)</f>
        <v>0.24357006088017094</v>
      </c>
      <c r="D61" s="275">
        <f t="shared" ref="D61:G61" si="19">C61+($H61-$C61)/5</f>
        <v>0.24405720100193129</v>
      </c>
      <c r="E61" s="275">
        <f t="shared" si="19"/>
        <v>0.24454434112369164</v>
      </c>
      <c r="F61" s="275">
        <f t="shared" si="19"/>
        <v>0.24503148124545199</v>
      </c>
      <c r="G61" s="275">
        <f t="shared" si="19"/>
        <v>0.24551862136721234</v>
      </c>
      <c r="H61" s="408">
        <f t="shared" si="5"/>
        <v>0.24600576148897266</v>
      </c>
      <c r="I61" s="275">
        <f t="shared" si="6"/>
        <v>0.24649777301195061</v>
      </c>
      <c r="J61" s="275">
        <f t="shared" si="6"/>
        <v>0.24698978453492856</v>
      </c>
      <c r="K61" s="275">
        <f t="shared" si="6"/>
        <v>0.24748179605790652</v>
      </c>
      <c r="L61" s="275">
        <f t="shared" si="6"/>
        <v>0.24797380758088447</v>
      </c>
      <c r="M61" s="408">
        <f t="shared" si="7"/>
        <v>0.2484658191038624</v>
      </c>
      <c r="N61" s="275">
        <f t="shared" si="8"/>
        <v>0.2488136712506078</v>
      </c>
      <c r="O61" s="275">
        <f t="shared" si="8"/>
        <v>0.2491615233973532</v>
      </c>
      <c r="P61" s="275">
        <f t="shared" si="8"/>
        <v>0.2495093755440986</v>
      </c>
      <c r="Q61" s="275">
        <f t="shared" si="8"/>
        <v>0.24985722769084401</v>
      </c>
      <c r="R61" s="408">
        <f t="shared" si="9"/>
        <v>0.25020507983758938</v>
      </c>
      <c r="S61" s="275">
        <f t="shared" si="10"/>
        <v>0.25040524390145946</v>
      </c>
      <c r="T61" s="275">
        <f t="shared" si="3"/>
        <v>0.25060540796532954</v>
      </c>
      <c r="U61" s="275">
        <f t="shared" si="3"/>
        <v>0.25080557202919962</v>
      </c>
      <c r="V61" s="275">
        <f t="shared" si="3"/>
        <v>0.2510057360930697</v>
      </c>
      <c r="W61" s="275">
        <f t="shared" si="3"/>
        <v>0.25120590015693978</v>
      </c>
      <c r="X61" s="275">
        <f t="shared" si="3"/>
        <v>0.25140606422080986</v>
      </c>
      <c r="Y61" s="275">
        <f t="shared" si="3"/>
        <v>0.25160622828467993</v>
      </c>
      <c r="Z61" s="275">
        <f t="shared" si="3"/>
        <v>0.25180639234855001</v>
      </c>
      <c r="AA61" s="275">
        <f t="shared" si="3"/>
        <v>0.25200655641242009</v>
      </c>
      <c r="AB61" s="275">
        <f t="shared" si="3"/>
        <v>0.25220672047629017</v>
      </c>
      <c r="AC61" s="275">
        <f t="shared" si="3"/>
        <v>0.25240688454016025</v>
      </c>
      <c r="AD61" s="275">
        <f t="shared" si="3"/>
        <v>0.25260704860403033</v>
      </c>
      <c r="AE61" s="275">
        <f t="shared" si="3"/>
        <v>0.25280721266790041</v>
      </c>
      <c r="AF61" s="275">
        <f t="shared" si="3"/>
        <v>0.25300737673177048</v>
      </c>
      <c r="AG61" s="275">
        <f t="shared" si="3"/>
        <v>0.25320754079564056</v>
      </c>
      <c r="AH61" s="275">
        <f t="shared" si="3"/>
        <v>0.25340770485951064</v>
      </c>
      <c r="AI61" s="275">
        <f t="shared" si="3"/>
        <v>0.25360786892338072</v>
      </c>
      <c r="AJ61" s="275">
        <f t="shared" si="3"/>
        <v>0.2538080329872508</v>
      </c>
      <c r="AK61" s="275">
        <f t="shared" si="3"/>
        <v>0.25400819705112088</v>
      </c>
      <c r="AL61" s="275">
        <f t="shared" si="3"/>
        <v>0.25420836111499095</v>
      </c>
      <c r="AM61" s="275">
        <f t="shared" si="3"/>
        <v>0.25440852517886103</v>
      </c>
      <c r="AN61" s="275">
        <f t="shared" si="3"/>
        <v>0.25460868924273111</v>
      </c>
      <c r="AO61" s="275">
        <f t="shared" si="3"/>
        <v>0.25480885330660119</v>
      </c>
      <c r="AP61" s="275">
        <f t="shared" si="3"/>
        <v>0.25500901737047127</v>
      </c>
      <c r="AQ61" s="405">
        <f t="shared" si="11"/>
        <v>0.25520918143434118</v>
      </c>
      <c r="AS61" s="280">
        <v>0.01</v>
      </c>
      <c r="AT61" s="280">
        <v>0.01</v>
      </c>
      <c r="AU61" s="280">
        <v>7.0000000000000001E-3</v>
      </c>
      <c r="AV61" s="280">
        <v>0.02</v>
      </c>
    </row>
    <row r="62" spans="1:48" x14ac:dyDescent="0.2">
      <c r="A62" s="12" t="s">
        <v>11</v>
      </c>
      <c r="B62" s="275">
        <f>'Energy Use 2019'!I74/('Energy Use'!B68+B13)</f>
        <v>0.21389861180616596</v>
      </c>
      <c r="C62" s="275">
        <f>'Energy Use 2020'!I74/('Energy Use'!C68+C13)</f>
        <v>0.23902748910304719</v>
      </c>
      <c r="D62" s="275">
        <f t="shared" ref="D62:G62" si="20">C62+($H62-$C62)/5</f>
        <v>0.2395055440812533</v>
      </c>
      <c r="E62" s="275">
        <f t="shared" si="20"/>
        <v>0.2399835990594594</v>
      </c>
      <c r="F62" s="275">
        <f t="shared" si="20"/>
        <v>0.24046165403766551</v>
      </c>
      <c r="G62" s="275">
        <f t="shared" si="20"/>
        <v>0.24093970901587161</v>
      </c>
      <c r="H62" s="408">
        <f t="shared" si="5"/>
        <v>0.24141776399407766</v>
      </c>
      <c r="I62" s="275">
        <f t="shared" si="6"/>
        <v>0.24190059952206583</v>
      </c>
      <c r="J62" s="275">
        <f t="shared" si="6"/>
        <v>0.242383435050054</v>
      </c>
      <c r="K62" s="275">
        <f t="shared" si="6"/>
        <v>0.24286627057804216</v>
      </c>
      <c r="L62" s="275">
        <f t="shared" si="6"/>
        <v>0.24334910610603033</v>
      </c>
      <c r="M62" s="408">
        <f t="shared" si="7"/>
        <v>0.24383194163401845</v>
      </c>
      <c r="N62" s="275">
        <f t="shared" si="8"/>
        <v>0.24417330635230608</v>
      </c>
      <c r="O62" s="275">
        <f t="shared" si="8"/>
        <v>0.24451467107059371</v>
      </c>
      <c r="P62" s="275">
        <f t="shared" si="8"/>
        <v>0.24485603578888135</v>
      </c>
      <c r="Q62" s="275">
        <f t="shared" si="8"/>
        <v>0.24519740050716898</v>
      </c>
      <c r="R62" s="408">
        <f t="shared" si="9"/>
        <v>0.24553876522545656</v>
      </c>
      <c r="S62" s="275">
        <f t="shared" si="10"/>
        <v>0.24573519623763693</v>
      </c>
      <c r="T62" s="275">
        <f t="shared" si="3"/>
        <v>0.24593162724981729</v>
      </c>
      <c r="U62" s="275">
        <f t="shared" si="3"/>
        <v>0.24612805826199766</v>
      </c>
      <c r="V62" s="275">
        <f t="shared" si="3"/>
        <v>0.24632448927417802</v>
      </c>
      <c r="W62" s="275">
        <f t="shared" si="3"/>
        <v>0.24652092028635839</v>
      </c>
      <c r="X62" s="275">
        <f t="shared" si="3"/>
        <v>0.24671735129853875</v>
      </c>
      <c r="Y62" s="275">
        <f t="shared" si="3"/>
        <v>0.24691378231071912</v>
      </c>
      <c r="Z62" s="275">
        <f t="shared" si="3"/>
        <v>0.24711021332289948</v>
      </c>
      <c r="AA62" s="275">
        <f t="shared" si="3"/>
        <v>0.24730664433507984</v>
      </c>
      <c r="AB62" s="275">
        <f t="shared" si="3"/>
        <v>0.24750307534726021</v>
      </c>
      <c r="AC62" s="275">
        <f t="shared" si="3"/>
        <v>0.24769950635944057</v>
      </c>
      <c r="AD62" s="275">
        <f t="shared" si="3"/>
        <v>0.24789593737162094</v>
      </c>
      <c r="AE62" s="275">
        <f t="shared" si="3"/>
        <v>0.2480923683838013</v>
      </c>
      <c r="AF62" s="275">
        <f t="shared" si="3"/>
        <v>0.24828879939598167</v>
      </c>
      <c r="AG62" s="275">
        <f t="shared" si="3"/>
        <v>0.24848523040816203</v>
      </c>
      <c r="AH62" s="275">
        <f t="shared" si="3"/>
        <v>0.2486816614203424</v>
      </c>
      <c r="AI62" s="275">
        <f t="shared" si="3"/>
        <v>0.24887809243252276</v>
      </c>
      <c r="AJ62" s="275">
        <f t="shared" si="3"/>
        <v>0.24907452344470313</v>
      </c>
      <c r="AK62" s="275">
        <f t="shared" si="3"/>
        <v>0.24927095445688349</v>
      </c>
      <c r="AL62" s="275">
        <f t="shared" si="3"/>
        <v>0.24946738546906386</v>
      </c>
      <c r="AM62" s="275">
        <f t="shared" si="3"/>
        <v>0.24966381648124422</v>
      </c>
      <c r="AN62" s="275">
        <f t="shared" si="3"/>
        <v>0.24986024749342459</v>
      </c>
      <c r="AO62" s="275">
        <f t="shared" si="3"/>
        <v>0.25005667850560498</v>
      </c>
      <c r="AP62" s="275">
        <f t="shared" si="3"/>
        <v>0.25025310951778534</v>
      </c>
      <c r="AQ62" s="405">
        <f t="shared" si="11"/>
        <v>0.25044954052996571</v>
      </c>
      <c r="AS62" s="280">
        <v>0.01</v>
      </c>
      <c r="AT62" s="280">
        <v>0.01</v>
      </c>
      <c r="AU62" s="280">
        <v>7.0000000000000001E-3</v>
      </c>
      <c r="AV62" s="280">
        <v>0.02</v>
      </c>
    </row>
    <row r="63" spans="1:48" x14ac:dyDescent="0.2">
      <c r="A63" s="12" t="s">
        <v>12</v>
      </c>
      <c r="B63" s="275">
        <f>'Energy Use 2019'!I75/('Energy Use'!B69+B14)</f>
        <v>0.67149978866356541</v>
      </c>
      <c r="C63" s="275">
        <f>'Energy Use 2020'!I75/('Energy Use'!C69+C14)</f>
        <v>0.69836315539229643</v>
      </c>
      <c r="D63" s="275">
        <f t="shared" ref="D63:G63" si="21">C63+($H63-$C63)/5</f>
        <v>0.69975988170308101</v>
      </c>
      <c r="E63" s="275">
        <f t="shared" si="21"/>
        <v>0.70115660801386559</v>
      </c>
      <c r="F63" s="275">
        <f t="shared" si="21"/>
        <v>0.70255333432465017</v>
      </c>
      <c r="G63" s="275">
        <f t="shared" si="21"/>
        <v>0.70395006063543475</v>
      </c>
      <c r="H63" s="408">
        <f t="shared" si="5"/>
        <v>0.70534678694621944</v>
      </c>
      <c r="I63" s="275">
        <f t="shared" si="6"/>
        <v>0.70675748052011189</v>
      </c>
      <c r="J63" s="275">
        <f t="shared" si="6"/>
        <v>0.70816817409400434</v>
      </c>
      <c r="K63" s="275">
        <f t="shared" si="6"/>
        <v>0.7095788676678968</v>
      </c>
      <c r="L63" s="275">
        <f t="shared" si="6"/>
        <v>0.71098956124178925</v>
      </c>
      <c r="M63" s="408">
        <f t="shared" si="7"/>
        <v>0.71240025481568159</v>
      </c>
      <c r="N63" s="275">
        <f t="shared" si="8"/>
        <v>0.7133976151724235</v>
      </c>
      <c r="O63" s="275">
        <f t="shared" si="8"/>
        <v>0.71439497552916542</v>
      </c>
      <c r="P63" s="275">
        <f t="shared" si="8"/>
        <v>0.71539233588590734</v>
      </c>
      <c r="Q63" s="275">
        <f t="shared" si="8"/>
        <v>0.71638969624264925</v>
      </c>
      <c r="R63" s="408">
        <f t="shared" si="9"/>
        <v>0.71738705659939128</v>
      </c>
      <c r="S63" s="275">
        <f t="shared" si="10"/>
        <v>0.71796096624467076</v>
      </c>
      <c r="T63" s="275">
        <f t="shared" si="3"/>
        <v>0.71853487588995024</v>
      </c>
      <c r="U63" s="275">
        <f t="shared" si="3"/>
        <v>0.71910878553522972</v>
      </c>
      <c r="V63" s="275">
        <f t="shared" si="3"/>
        <v>0.7196826951805092</v>
      </c>
      <c r="W63" s="275">
        <f t="shared" si="3"/>
        <v>0.72025660482578868</v>
      </c>
      <c r="X63" s="275">
        <f t="shared" si="3"/>
        <v>0.72083051447106816</v>
      </c>
      <c r="Y63" s="275">
        <f t="shared" si="3"/>
        <v>0.72140442411634764</v>
      </c>
      <c r="Z63" s="275">
        <f t="shared" si="3"/>
        <v>0.72197833376162712</v>
      </c>
      <c r="AA63" s="275">
        <f t="shared" si="3"/>
        <v>0.7225522434069066</v>
      </c>
      <c r="AB63" s="275">
        <f t="shared" si="3"/>
        <v>0.72312615305218608</v>
      </c>
      <c r="AC63" s="275">
        <f t="shared" si="3"/>
        <v>0.72370006269746556</v>
      </c>
      <c r="AD63" s="275">
        <f t="shared" si="3"/>
        <v>0.72427397234274504</v>
      </c>
      <c r="AE63" s="275">
        <f t="shared" si="3"/>
        <v>0.72484788198802452</v>
      </c>
      <c r="AF63" s="275">
        <f t="shared" si="3"/>
        <v>0.725421791633304</v>
      </c>
      <c r="AG63" s="275">
        <f t="shared" si="3"/>
        <v>0.72599570127858348</v>
      </c>
      <c r="AH63" s="275">
        <f t="shared" si="3"/>
        <v>0.72656961092386296</v>
      </c>
      <c r="AI63" s="275">
        <f t="shared" si="3"/>
        <v>0.72714352056914244</v>
      </c>
      <c r="AJ63" s="275">
        <f t="shared" si="3"/>
        <v>0.72771743021442192</v>
      </c>
      <c r="AK63" s="275">
        <f t="shared" ref="T63:AP74" si="22">AJ63+($AQ63-$R63)/25</f>
        <v>0.7282913398597014</v>
      </c>
      <c r="AL63" s="275">
        <f t="shared" si="22"/>
        <v>0.72886524950498088</v>
      </c>
      <c r="AM63" s="275">
        <f t="shared" si="22"/>
        <v>0.72943915915026036</v>
      </c>
      <c r="AN63" s="275">
        <f t="shared" si="22"/>
        <v>0.73001306879553984</v>
      </c>
      <c r="AO63" s="275">
        <f t="shared" si="22"/>
        <v>0.73058697844081932</v>
      </c>
      <c r="AP63" s="275">
        <f t="shared" si="22"/>
        <v>0.7311608880860988</v>
      </c>
      <c r="AQ63" s="405">
        <f t="shared" si="11"/>
        <v>0.73173479773137917</v>
      </c>
      <c r="AS63" s="280">
        <v>0.01</v>
      </c>
      <c r="AT63" s="280">
        <v>0.01</v>
      </c>
      <c r="AU63" s="280">
        <v>7.0000000000000001E-3</v>
      </c>
      <c r="AV63" s="280">
        <v>0.02</v>
      </c>
    </row>
    <row r="64" spans="1:48" x14ac:dyDescent="0.2">
      <c r="A64" s="12" t="s">
        <v>13</v>
      </c>
      <c r="B64" s="275">
        <f>'Energy Use 2019'!I76/('Energy Use'!B70+B15)</f>
        <v>0.51680323964085351</v>
      </c>
      <c r="C64" s="275">
        <f>'Energy Use 2020'!I76/('Energy Use'!C70+C15)</f>
        <v>0.50780219617672684</v>
      </c>
      <c r="D64" s="275">
        <f t="shared" ref="D64:G64" si="23">C64+($H64-$C64)/5</f>
        <v>0.50881780056908033</v>
      </c>
      <c r="E64" s="275">
        <f t="shared" si="23"/>
        <v>0.50983340496143381</v>
      </c>
      <c r="F64" s="275">
        <f t="shared" si="23"/>
        <v>0.5108490093537873</v>
      </c>
      <c r="G64" s="275">
        <f t="shared" si="23"/>
        <v>0.51186461374614078</v>
      </c>
      <c r="H64" s="408">
        <f t="shared" si="5"/>
        <v>0.51288021813849416</v>
      </c>
      <c r="I64" s="275">
        <f t="shared" si="6"/>
        <v>0.51390597857477116</v>
      </c>
      <c r="J64" s="275">
        <f t="shared" si="6"/>
        <v>0.51493173901104816</v>
      </c>
      <c r="K64" s="275">
        <f t="shared" si="6"/>
        <v>0.51595749944732516</v>
      </c>
      <c r="L64" s="275">
        <f t="shared" si="6"/>
        <v>0.51698325988360216</v>
      </c>
      <c r="M64" s="408">
        <f t="shared" si="7"/>
        <v>0.51800902031987905</v>
      </c>
      <c r="N64" s="275">
        <f t="shared" si="8"/>
        <v>0.51873423294832688</v>
      </c>
      <c r="O64" s="275">
        <f t="shared" si="8"/>
        <v>0.5194594455767747</v>
      </c>
      <c r="P64" s="275">
        <f t="shared" si="8"/>
        <v>0.52018465820522253</v>
      </c>
      <c r="Q64" s="275">
        <f t="shared" si="8"/>
        <v>0.52090987083367035</v>
      </c>
      <c r="R64" s="408">
        <f t="shared" si="9"/>
        <v>0.52163508346211818</v>
      </c>
      <c r="S64" s="275">
        <f t="shared" si="10"/>
        <v>0.52205239152888783</v>
      </c>
      <c r="T64" s="275">
        <f t="shared" si="22"/>
        <v>0.52246969959565748</v>
      </c>
      <c r="U64" s="275">
        <f t="shared" si="22"/>
        <v>0.52288700766242713</v>
      </c>
      <c r="V64" s="275">
        <f t="shared" si="22"/>
        <v>0.52330431572919678</v>
      </c>
      <c r="W64" s="275">
        <f t="shared" si="22"/>
        <v>0.52372162379596643</v>
      </c>
      <c r="X64" s="275">
        <f t="shared" si="22"/>
        <v>0.52413893186273608</v>
      </c>
      <c r="Y64" s="275">
        <f t="shared" si="22"/>
        <v>0.52455623992950573</v>
      </c>
      <c r="Z64" s="275">
        <f t="shared" si="22"/>
        <v>0.52497354799627538</v>
      </c>
      <c r="AA64" s="275">
        <f t="shared" si="22"/>
        <v>0.52539085606304503</v>
      </c>
      <c r="AB64" s="275">
        <f t="shared" si="22"/>
        <v>0.52580816412981468</v>
      </c>
      <c r="AC64" s="275">
        <f t="shared" si="22"/>
        <v>0.52622547219658433</v>
      </c>
      <c r="AD64" s="275">
        <f t="shared" si="22"/>
        <v>0.52664278026335398</v>
      </c>
      <c r="AE64" s="275">
        <f t="shared" si="22"/>
        <v>0.52706008833012363</v>
      </c>
      <c r="AF64" s="275">
        <f t="shared" si="22"/>
        <v>0.52747739639689328</v>
      </c>
      <c r="AG64" s="275">
        <f t="shared" si="22"/>
        <v>0.52789470446366293</v>
      </c>
      <c r="AH64" s="275">
        <f t="shared" si="22"/>
        <v>0.52831201253043258</v>
      </c>
      <c r="AI64" s="275">
        <f t="shared" si="22"/>
        <v>0.52872932059720223</v>
      </c>
      <c r="AJ64" s="275">
        <f t="shared" si="22"/>
        <v>0.52914662866397189</v>
      </c>
      <c r="AK64" s="275">
        <f t="shared" si="22"/>
        <v>0.52956393673074154</v>
      </c>
      <c r="AL64" s="275">
        <f t="shared" si="22"/>
        <v>0.52998124479751119</v>
      </c>
      <c r="AM64" s="275">
        <f t="shared" si="22"/>
        <v>0.53039855286428084</v>
      </c>
      <c r="AN64" s="275">
        <f t="shared" si="22"/>
        <v>0.53081586093105049</v>
      </c>
      <c r="AO64" s="275">
        <f t="shared" si="22"/>
        <v>0.53123316899782014</v>
      </c>
      <c r="AP64" s="275">
        <f t="shared" si="22"/>
        <v>0.53165047706458979</v>
      </c>
      <c r="AQ64" s="405">
        <f t="shared" si="11"/>
        <v>0.53206778513136055</v>
      </c>
      <c r="AS64" s="280">
        <v>0.01</v>
      </c>
      <c r="AT64" s="280">
        <v>0.01</v>
      </c>
      <c r="AU64" s="280">
        <v>7.0000000000000001E-3</v>
      </c>
      <c r="AV64" s="280">
        <v>0.02</v>
      </c>
    </row>
    <row r="65" spans="1:48" x14ac:dyDescent="0.2">
      <c r="A65" s="12" t="s">
        <v>14</v>
      </c>
      <c r="B65" s="275">
        <f>'Energy Use 2019'!I77/('Energy Use'!B71+B16)</f>
        <v>0.5869075267636511</v>
      </c>
      <c r="C65" s="275">
        <f>'Energy Use 2020'!I77/('Energy Use'!C71+C16)</f>
        <v>0.58957980120692166</v>
      </c>
      <c r="D65" s="275">
        <f t="shared" ref="D65:G65" si="24">C65+($H65-$C65)/5</f>
        <v>0.59075896080933554</v>
      </c>
      <c r="E65" s="275">
        <f t="shared" si="24"/>
        <v>0.59193812041174942</v>
      </c>
      <c r="F65" s="275">
        <f t="shared" si="24"/>
        <v>0.59311728001416331</v>
      </c>
      <c r="G65" s="275">
        <f t="shared" si="24"/>
        <v>0.59429643961657719</v>
      </c>
      <c r="H65" s="408">
        <f t="shared" si="5"/>
        <v>0.59547559921899085</v>
      </c>
      <c r="I65" s="275">
        <f t="shared" si="6"/>
        <v>0.59666655041742878</v>
      </c>
      <c r="J65" s="275">
        <f t="shared" si="6"/>
        <v>0.5978575016158667</v>
      </c>
      <c r="K65" s="275">
        <f t="shared" si="6"/>
        <v>0.59904845281430463</v>
      </c>
      <c r="L65" s="275">
        <f t="shared" si="6"/>
        <v>0.60023940401274256</v>
      </c>
      <c r="M65" s="408">
        <f t="shared" si="7"/>
        <v>0.60143035521118071</v>
      </c>
      <c r="N65" s="275">
        <f t="shared" si="8"/>
        <v>0.60227235770847631</v>
      </c>
      <c r="O65" s="275">
        <f t="shared" si="8"/>
        <v>0.60311436020577192</v>
      </c>
      <c r="P65" s="275">
        <f t="shared" si="8"/>
        <v>0.60395636270306752</v>
      </c>
      <c r="Q65" s="275">
        <f t="shared" si="8"/>
        <v>0.60479836520036312</v>
      </c>
      <c r="R65" s="408">
        <f t="shared" si="9"/>
        <v>0.60564036769765894</v>
      </c>
      <c r="S65" s="275">
        <f t="shared" si="10"/>
        <v>0.60612487999181708</v>
      </c>
      <c r="T65" s="275">
        <f t="shared" si="22"/>
        <v>0.60660939228597521</v>
      </c>
      <c r="U65" s="275">
        <f t="shared" si="22"/>
        <v>0.60709390458013335</v>
      </c>
      <c r="V65" s="275">
        <f t="shared" si="22"/>
        <v>0.60757841687429148</v>
      </c>
      <c r="W65" s="275">
        <f t="shared" si="22"/>
        <v>0.60806292916844962</v>
      </c>
      <c r="X65" s="275">
        <f t="shared" si="22"/>
        <v>0.60854744146260775</v>
      </c>
      <c r="Y65" s="275">
        <f t="shared" si="22"/>
        <v>0.60903195375676589</v>
      </c>
      <c r="Z65" s="275">
        <f t="shared" si="22"/>
        <v>0.60951646605092402</v>
      </c>
      <c r="AA65" s="275">
        <f t="shared" si="22"/>
        <v>0.61000097834508216</v>
      </c>
      <c r="AB65" s="275">
        <f t="shared" si="22"/>
        <v>0.61048549063924029</v>
      </c>
      <c r="AC65" s="275">
        <f t="shared" si="22"/>
        <v>0.61097000293339843</v>
      </c>
      <c r="AD65" s="275">
        <f t="shared" si="22"/>
        <v>0.61145451522755656</v>
      </c>
      <c r="AE65" s="275">
        <f t="shared" si="22"/>
        <v>0.6119390275217147</v>
      </c>
      <c r="AF65" s="275">
        <f t="shared" si="22"/>
        <v>0.61242353981587283</v>
      </c>
      <c r="AG65" s="275">
        <f t="shared" si="22"/>
        <v>0.61290805211003097</v>
      </c>
      <c r="AH65" s="275">
        <f t="shared" si="22"/>
        <v>0.6133925644041891</v>
      </c>
      <c r="AI65" s="275">
        <f t="shared" si="22"/>
        <v>0.61387707669834723</v>
      </c>
      <c r="AJ65" s="275">
        <f t="shared" si="22"/>
        <v>0.61436158899250537</v>
      </c>
      <c r="AK65" s="275">
        <f t="shared" si="22"/>
        <v>0.6148461012866635</v>
      </c>
      <c r="AL65" s="275">
        <f t="shared" si="22"/>
        <v>0.61533061358082164</v>
      </c>
      <c r="AM65" s="275">
        <f t="shared" si="22"/>
        <v>0.61581512587497977</v>
      </c>
      <c r="AN65" s="275">
        <f t="shared" si="22"/>
        <v>0.61629963816913791</v>
      </c>
      <c r="AO65" s="275">
        <f t="shared" si="22"/>
        <v>0.61678415046329604</v>
      </c>
      <c r="AP65" s="275">
        <f t="shared" si="22"/>
        <v>0.61726866275745418</v>
      </c>
      <c r="AQ65" s="405">
        <f t="shared" si="11"/>
        <v>0.61775317505161209</v>
      </c>
      <c r="AS65" s="280">
        <v>0.01</v>
      </c>
      <c r="AT65" s="280">
        <v>0.01</v>
      </c>
      <c r="AU65" s="280">
        <v>7.0000000000000001E-3</v>
      </c>
      <c r="AV65" s="280">
        <v>0.02</v>
      </c>
    </row>
    <row r="66" spans="1:48" x14ac:dyDescent="0.2">
      <c r="A66" s="12" t="s">
        <v>15</v>
      </c>
      <c r="B66" s="275">
        <f>'Energy Use 2019'!I78/('Energy Use'!B72+B17)</f>
        <v>0.75151405856644871</v>
      </c>
      <c r="C66" s="275">
        <f>'Energy Use 2020'!I78/('Energy Use'!C72+C17)</f>
        <v>0.72733336736526211</v>
      </c>
      <c r="D66" s="275">
        <f t="shared" ref="D66:G66" si="25">C66+($H66-$C66)/5</f>
        <v>0.7287880340999926</v>
      </c>
      <c r="E66" s="275">
        <f t="shared" si="25"/>
        <v>0.73024270083472309</v>
      </c>
      <c r="F66" s="275">
        <f t="shared" si="25"/>
        <v>0.73169736756945358</v>
      </c>
      <c r="G66" s="275">
        <f t="shared" si="25"/>
        <v>0.73315203430418407</v>
      </c>
      <c r="H66" s="408">
        <f t="shared" si="5"/>
        <v>0.73460670103891479</v>
      </c>
      <c r="I66" s="275">
        <f t="shared" si="6"/>
        <v>0.73607591444099263</v>
      </c>
      <c r="J66" s="275">
        <f t="shared" si="6"/>
        <v>0.73754512784307047</v>
      </c>
      <c r="K66" s="275">
        <f t="shared" si="6"/>
        <v>0.73901434124514831</v>
      </c>
      <c r="L66" s="275">
        <f t="shared" si="6"/>
        <v>0.74048355464722615</v>
      </c>
      <c r="M66" s="408">
        <f t="shared" si="7"/>
        <v>0.74195276804930399</v>
      </c>
      <c r="N66" s="275">
        <f t="shared" si="8"/>
        <v>0.74299150192457297</v>
      </c>
      <c r="O66" s="275">
        <f t="shared" si="8"/>
        <v>0.74403023579984195</v>
      </c>
      <c r="P66" s="275">
        <f t="shared" si="8"/>
        <v>0.74506896967511094</v>
      </c>
      <c r="Q66" s="275">
        <f t="shared" si="8"/>
        <v>0.74610770355037992</v>
      </c>
      <c r="R66" s="408">
        <f t="shared" si="9"/>
        <v>0.74714643742564901</v>
      </c>
      <c r="S66" s="275">
        <f t="shared" si="10"/>
        <v>0.74774415457558951</v>
      </c>
      <c r="T66" s="275">
        <f t="shared" si="22"/>
        <v>0.74834187172553002</v>
      </c>
      <c r="U66" s="275">
        <f t="shared" si="22"/>
        <v>0.74893958887547052</v>
      </c>
      <c r="V66" s="275">
        <f t="shared" si="22"/>
        <v>0.74953730602541102</v>
      </c>
      <c r="W66" s="275">
        <f t="shared" si="22"/>
        <v>0.75013502317535152</v>
      </c>
      <c r="X66" s="275">
        <f t="shared" si="22"/>
        <v>0.75073274032529203</v>
      </c>
      <c r="Y66" s="275">
        <f t="shared" si="22"/>
        <v>0.75133045747523253</v>
      </c>
      <c r="Z66" s="275">
        <f t="shared" si="22"/>
        <v>0.75192817462517303</v>
      </c>
      <c r="AA66" s="275">
        <f t="shared" si="22"/>
        <v>0.75252589177511353</v>
      </c>
      <c r="AB66" s="275">
        <f t="shared" si="22"/>
        <v>0.75312360892505403</v>
      </c>
      <c r="AC66" s="275">
        <f t="shared" si="22"/>
        <v>0.75372132607499454</v>
      </c>
      <c r="AD66" s="275">
        <f t="shared" si="22"/>
        <v>0.75431904322493504</v>
      </c>
      <c r="AE66" s="275">
        <f t="shared" si="22"/>
        <v>0.75491676037487554</v>
      </c>
      <c r="AF66" s="275">
        <f t="shared" si="22"/>
        <v>0.75551447752481604</v>
      </c>
      <c r="AG66" s="275">
        <f t="shared" si="22"/>
        <v>0.75611219467475654</v>
      </c>
      <c r="AH66" s="275">
        <f t="shared" si="22"/>
        <v>0.75670991182469705</v>
      </c>
      <c r="AI66" s="275">
        <f t="shared" si="22"/>
        <v>0.75730762897463755</v>
      </c>
      <c r="AJ66" s="275">
        <f t="shared" si="22"/>
        <v>0.75790534612457805</v>
      </c>
      <c r="AK66" s="275">
        <f t="shared" si="22"/>
        <v>0.75850306327451855</v>
      </c>
      <c r="AL66" s="275">
        <f t="shared" si="22"/>
        <v>0.75910078042445905</v>
      </c>
      <c r="AM66" s="275">
        <f t="shared" si="22"/>
        <v>0.75969849757439956</v>
      </c>
      <c r="AN66" s="275">
        <f t="shared" si="22"/>
        <v>0.76029621472434006</v>
      </c>
      <c r="AO66" s="275">
        <f t="shared" si="22"/>
        <v>0.76089393187428056</v>
      </c>
      <c r="AP66" s="275">
        <f t="shared" si="22"/>
        <v>0.76149164902422106</v>
      </c>
      <c r="AQ66" s="405">
        <f t="shared" si="11"/>
        <v>0.76208936617416201</v>
      </c>
      <c r="AS66" s="280">
        <v>0.01</v>
      </c>
      <c r="AT66" s="280">
        <v>0.01</v>
      </c>
      <c r="AU66" s="280">
        <v>7.0000000000000001E-3</v>
      </c>
      <c r="AV66" s="280">
        <v>0.02</v>
      </c>
    </row>
    <row r="67" spans="1:48" x14ac:dyDescent="0.2">
      <c r="A67" s="12" t="s">
        <v>16</v>
      </c>
      <c r="B67" s="275">
        <f>'Energy Use 2019'!I79/('Energy Use'!B73+B18)</f>
        <v>0.62433716925028315</v>
      </c>
      <c r="C67" s="275">
        <f>'Energy Use 2020'!I79/('Energy Use'!C73+C18)</f>
        <v>0.66673620361983166</v>
      </c>
      <c r="D67" s="275">
        <f t="shared" ref="D67:G67" si="26">C67+($H67-$C67)/5</f>
        <v>0.66806967602707135</v>
      </c>
      <c r="E67" s="275">
        <f t="shared" si="26"/>
        <v>0.66940314843431103</v>
      </c>
      <c r="F67" s="275">
        <f t="shared" si="26"/>
        <v>0.67073662084155072</v>
      </c>
      <c r="G67" s="275">
        <f t="shared" si="26"/>
        <v>0.67207009324879041</v>
      </c>
      <c r="H67" s="408">
        <f t="shared" si="5"/>
        <v>0.67340356565602999</v>
      </c>
      <c r="I67" s="275">
        <f t="shared" si="6"/>
        <v>0.67475037278734207</v>
      </c>
      <c r="J67" s="275">
        <f t="shared" si="6"/>
        <v>0.67609717991865415</v>
      </c>
      <c r="K67" s="275">
        <f t="shared" si="6"/>
        <v>0.67744398704996622</v>
      </c>
      <c r="L67" s="275">
        <f t="shared" si="6"/>
        <v>0.6787907941812783</v>
      </c>
      <c r="M67" s="408">
        <f t="shared" si="7"/>
        <v>0.68013760131259027</v>
      </c>
      <c r="N67" s="275">
        <f t="shared" si="8"/>
        <v>0.68108979395442792</v>
      </c>
      <c r="O67" s="275">
        <f t="shared" si="8"/>
        <v>0.68204198659626558</v>
      </c>
      <c r="P67" s="275">
        <f t="shared" si="8"/>
        <v>0.68299417923810324</v>
      </c>
      <c r="Q67" s="275">
        <f t="shared" si="8"/>
        <v>0.6839463718799409</v>
      </c>
      <c r="R67" s="408">
        <f t="shared" si="9"/>
        <v>0.68489856452177833</v>
      </c>
      <c r="S67" s="275">
        <f t="shared" si="10"/>
        <v>0.68544648337339575</v>
      </c>
      <c r="T67" s="275">
        <f t="shared" si="22"/>
        <v>0.68599440222501318</v>
      </c>
      <c r="U67" s="275">
        <f t="shared" si="22"/>
        <v>0.6865423210766306</v>
      </c>
      <c r="V67" s="275">
        <f t="shared" si="22"/>
        <v>0.68709023992824803</v>
      </c>
      <c r="W67" s="275">
        <f t="shared" si="22"/>
        <v>0.68763815877986545</v>
      </c>
      <c r="X67" s="275">
        <f t="shared" si="22"/>
        <v>0.68818607763148287</v>
      </c>
      <c r="Y67" s="275">
        <f t="shared" si="22"/>
        <v>0.6887339964831003</v>
      </c>
      <c r="Z67" s="275">
        <f t="shared" si="22"/>
        <v>0.68928191533471772</v>
      </c>
      <c r="AA67" s="275">
        <f t="shared" si="22"/>
        <v>0.68982983418633514</v>
      </c>
      <c r="AB67" s="275">
        <f t="shared" si="22"/>
        <v>0.69037775303795257</v>
      </c>
      <c r="AC67" s="275">
        <f t="shared" si="22"/>
        <v>0.69092567188956999</v>
      </c>
      <c r="AD67" s="275">
        <f t="shared" si="22"/>
        <v>0.69147359074118742</v>
      </c>
      <c r="AE67" s="275">
        <f t="shared" si="22"/>
        <v>0.69202150959280484</v>
      </c>
      <c r="AF67" s="275">
        <f t="shared" si="22"/>
        <v>0.69256942844442226</v>
      </c>
      <c r="AG67" s="275">
        <f t="shared" si="22"/>
        <v>0.69311734729603969</v>
      </c>
      <c r="AH67" s="275">
        <f t="shared" si="22"/>
        <v>0.69366526614765711</v>
      </c>
      <c r="AI67" s="275">
        <f t="shared" si="22"/>
        <v>0.69421318499927454</v>
      </c>
      <c r="AJ67" s="275">
        <f t="shared" si="22"/>
        <v>0.69476110385089196</v>
      </c>
      <c r="AK67" s="275">
        <f t="shared" si="22"/>
        <v>0.69530902270250938</v>
      </c>
      <c r="AL67" s="275">
        <f t="shared" si="22"/>
        <v>0.69585694155412681</v>
      </c>
      <c r="AM67" s="275">
        <f t="shared" si="22"/>
        <v>0.69640486040574423</v>
      </c>
      <c r="AN67" s="275">
        <f t="shared" si="22"/>
        <v>0.69695277925736165</v>
      </c>
      <c r="AO67" s="275">
        <f t="shared" si="22"/>
        <v>0.69750069810897908</v>
      </c>
      <c r="AP67" s="275">
        <f t="shared" si="22"/>
        <v>0.6980486169605965</v>
      </c>
      <c r="AQ67" s="405">
        <f t="shared" si="11"/>
        <v>0.69859653581221393</v>
      </c>
      <c r="AS67" s="280">
        <v>0.01</v>
      </c>
      <c r="AT67" s="280">
        <v>0.01</v>
      </c>
      <c r="AU67" s="280">
        <v>7.0000000000000001E-3</v>
      </c>
      <c r="AV67" s="280">
        <v>0.02</v>
      </c>
    </row>
    <row r="68" spans="1:48" x14ac:dyDescent="0.2">
      <c r="A68" s="12" t="s">
        <v>17</v>
      </c>
      <c r="B68" s="275">
        <f>'Energy Use 2019'!I80/('Energy Use'!B74+B19)</f>
        <v>0.80607391646122251</v>
      </c>
      <c r="C68" s="275">
        <f>'Energy Use 2020'!I80/('Energy Use'!C74+C19)</f>
        <v>0.8288137926705077</v>
      </c>
      <c r="D68" s="275">
        <f t="shared" ref="D68:G68" si="27">C68+($H68-$C68)/5</f>
        <v>0.83047142025584875</v>
      </c>
      <c r="E68" s="275">
        <f t="shared" si="27"/>
        <v>0.8321290478411898</v>
      </c>
      <c r="F68" s="275">
        <f t="shared" si="27"/>
        <v>0.83378667542653084</v>
      </c>
      <c r="G68" s="275">
        <f t="shared" si="27"/>
        <v>0.83544430301187189</v>
      </c>
      <c r="H68" s="408">
        <f t="shared" si="5"/>
        <v>0.83710193059721283</v>
      </c>
      <c r="I68" s="275">
        <f t="shared" si="6"/>
        <v>0.83877613445840726</v>
      </c>
      <c r="J68" s="275">
        <f t="shared" si="6"/>
        <v>0.8404503383196017</v>
      </c>
      <c r="K68" s="275">
        <f t="shared" si="6"/>
        <v>0.84212454218079613</v>
      </c>
      <c r="L68" s="275">
        <f t="shared" si="6"/>
        <v>0.84379874604199057</v>
      </c>
      <c r="M68" s="408">
        <f t="shared" si="7"/>
        <v>0.845472949903185</v>
      </c>
      <c r="N68" s="275">
        <f t="shared" si="8"/>
        <v>0.84665661203304943</v>
      </c>
      <c r="O68" s="275">
        <f t="shared" si="8"/>
        <v>0.84784027416291385</v>
      </c>
      <c r="P68" s="275">
        <f t="shared" si="8"/>
        <v>0.84902393629277828</v>
      </c>
      <c r="Q68" s="275">
        <f t="shared" si="8"/>
        <v>0.85020759842264271</v>
      </c>
      <c r="R68" s="408">
        <f t="shared" si="9"/>
        <v>0.85139126055250725</v>
      </c>
      <c r="S68" s="275">
        <f t="shared" si="10"/>
        <v>0.85207237356094923</v>
      </c>
      <c r="T68" s="275">
        <f t="shared" si="22"/>
        <v>0.85275348656939121</v>
      </c>
      <c r="U68" s="275">
        <f t="shared" si="22"/>
        <v>0.85343459957783319</v>
      </c>
      <c r="V68" s="275">
        <f t="shared" si="22"/>
        <v>0.85411571258627517</v>
      </c>
      <c r="W68" s="275">
        <f t="shared" si="22"/>
        <v>0.85479682559471715</v>
      </c>
      <c r="X68" s="275">
        <f t="shared" si="22"/>
        <v>0.85547793860315913</v>
      </c>
      <c r="Y68" s="275">
        <f t="shared" si="22"/>
        <v>0.85615905161160111</v>
      </c>
      <c r="Z68" s="275">
        <f t="shared" si="22"/>
        <v>0.85684016462004309</v>
      </c>
      <c r="AA68" s="275">
        <f t="shared" si="22"/>
        <v>0.85752127762848507</v>
      </c>
      <c r="AB68" s="275">
        <f t="shared" si="22"/>
        <v>0.85820239063692705</v>
      </c>
      <c r="AC68" s="275">
        <f t="shared" si="22"/>
        <v>0.85888350364536903</v>
      </c>
      <c r="AD68" s="275">
        <f t="shared" si="22"/>
        <v>0.85956461665381101</v>
      </c>
      <c r="AE68" s="275">
        <f t="shared" si="22"/>
        <v>0.86024572966225299</v>
      </c>
      <c r="AF68" s="275">
        <f t="shared" si="22"/>
        <v>0.86092684267069497</v>
      </c>
      <c r="AG68" s="275">
        <f t="shared" si="22"/>
        <v>0.86160795567913695</v>
      </c>
      <c r="AH68" s="275">
        <f t="shared" si="22"/>
        <v>0.86228906868757893</v>
      </c>
      <c r="AI68" s="275">
        <f t="shared" si="22"/>
        <v>0.86297018169602091</v>
      </c>
      <c r="AJ68" s="275">
        <f t="shared" si="22"/>
        <v>0.86365129470446289</v>
      </c>
      <c r="AK68" s="275">
        <f t="shared" si="22"/>
        <v>0.86433240771290487</v>
      </c>
      <c r="AL68" s="275">
        <f t="shared" si="22"/>
        <v>0.86501352072134685</v>
      </c>
      <c r="AM68" s="275">
        <f t="shared" si="22"/>
        <v>0.86569463372978883</v>
      </c>
      <c r="AN68" s="275">
        <f t="shared" si="22"/>
        <v>0.86637574673823081</v>
      </c>
      <c r="AO68" s="275">
        <f t="shared" si="22"/>
        <v>0.86705685974667279</v>
      </c>
      <c r="AP68" s="275">
        <f t="shared" si="22"/>
        <v>0.86773797275511477</v>
      </c>
      <c r="AQ68" s="405">
        <f t="shared" si="11"/>
        <v>0.86841908576355742</v>
      </c>
      <c r="AS68" s="280">
        <v>0.01</v>
      </c>
      <c r="AT68" s="280">
        <v>0.01</v>
      </c>
      <c r="AU68" s="280">
        <v>7.0000000000000001E-3</v>
      </c>
      <c r="AV68" s="280">
        <v>0.02</v>
      </c>
    </row>
    <row r="69" spans="1:48" x14ac:dyDescent="0.2">
      <c r="A69" s="12" t="s">
        <v>18</v>
      </c>
      <c r="B69" s="275">
        <f>'Energy Use 2019'!I81/('Energy Use'!B75+B20)</f>
        <v>0.36240511655283186</v>
      </c>
      <c r="C69" s="275">
        <f>'Energy Use 2020'!I81/('Energy Use'!C75+C20)</f>
        <v>0.39396805646112421</v>
      </c>
      <c r="D69" s="275">
        <f t="shared" ref="D69:G69" si="28">C69+($H69-$C69)/5</f>
        <v>0.39475599257404648</v>
      </c>
      <c r="E69" s="275">
        <f t="shared" si="28"/>
        <v>0.39554392868696875</v>
      </c>
      <c r="F69" s="275">
        <f t="shared" si="28"/>
        <v>0.39633186479989102</v>
      </c>
      <c r="G69" s="275">
        <f t="shared" si="28"/>
        <v>0.39711980091281329</v>
      </c>
      <c r="H69" s="408">
        <f t="shared" si="5"/>
        <v>0.39790773702573545</v>
      </c>
      <c r="I69" s="275">
        <f t="shared" si="6"/>
        <v>0.39870355249978695</v>
      </c>
      <c r="J69" s="275">
        <f t="shared" si="6"/>
        <v>0.39949936797383845</v>
      </c>
      <c r="K69" s="275">
        <f t="shared" si="6"/>
        <v>0.40029518344788995</v>
      </c>
      <c r="L69" s="275">
        <f t="shared" si="6"/>
        <v>0.40109099892194144</v>
      </c>
      <c r="M69" s="408">
        <f t="shared" si="7"/>
        <v>0.40188681439599283</v>
      </c>
      <c r="N69" s="275">
        <f t="shared" si="8"/>
        <v>0.40244945593614723</v>
      </c>
      <c r="O69" s="275">
        <f t="shared" si="8"/>
        <v>0.40301209747630162</v>
      </c>
      <c r="P69" s="275">
        <f t="shared" si="8"/>
        <v>0.40357473901645602</v>
      </c>
      <c r="Q69" s="275">
        <f t="shared" si="8"/>
        <v>0.40413738055661041</v>
      </c>
      <c r="R69" s="408">
        <f t="shared" si="9"/>
        <v>0.40470002209676476</v>
      </c>
      <c r="S69" s="275">
        <f t="shared" si="10"/>
        <v>0.40502378211444218</v>
      </c>
      <c r="T69" s="275">
        <f t="shared" si="22"/>
        <v>0.4053475421321196</v>
      </c>
      <c r="U69" s="275">
        <f t="shared" si="22"/>
        <v>0.40567130214979702</v>
      </c>
      <c r="V69" s="275">
        <f t="shared" si="22"/>
        <v>0.40599506216747444</v>
      </c>
      <c r="W69" s="275">
        <f t="shared" si="22"/>
        <v>0.40631882218515186</v>
      </c>
      <c r="X69" s="275">
        <f t="shared" si="22"/>
        <v>0.40664258220282928</v>
      </c>
      <c r="Y69" s="275">
        <f t="shared" si="22"/>
        <v>0.4069663422205067</v>
      </c>
      <c r="Z69" s="275">
        <f t="shared" si="22"/>
        <v>0.40729010223818413</v>
      </c>
      <c r="AA69" s="275">
        <f t="shared" si="22"/>
        <v>0.40761386225586155</v>
      </c>
      <c r="AB69" s="275">
        <f t="shared" si="22"/>
        <v>0.40793762227353897</v>
      </c>
      <c r="AC69" s="275">
        <f t="shared" si="22"/>
        <v>0.40826138229121639</v>
      </c>
      <c r="AD69" s="275">
        <f t="shared" si="22"/>
        <v>0.40858514230889381</v>
      </c>
      <c r="AE69" s="275">
        <f t="shared" si="22"/>
        <v>0.40890890232657123</v>
      </c>
      <c r="AF69" s="275">
        <f t="shared" si="22"/>
        <v>0.40923266234424865</v>
      </c>
      <c r="AG69" s="275">
        <f t="shared" si="22"/>
        <v>0.40955642236192608</v>
      </c>
      <c r="AH69" s="275">
        <f t="shared" si="22"/>
        <v>0.4098801823796035</v>
      </c>
      <c r="AI69" s="275">
        <f t="shared" si="22"/>
        <v>0.41020394239728092</v>
      </c>
      <c r="AJ69" s="275">
        <f t="shared" si="22"/>
        <v>0.41052770241495834</v>
      </c>
      <c r="AK69" s="275">
        <f t="shared" si="22"/>
        <v>0.41085146243263576</v>
      </c>
      <c r="AL69" s="275">
        <f t="shared" si="22"/>
        <v>0.41117522245031318</v>
      </c>
      <c r="AM69" s="275">
        <f t="shared" si="22"/>
        <v>0.4114989824679906</v>
      </c>
      <c r="AN69" s="275">
        <f t="shared" si="22"/>
        <v>0.41182274248566803</v>
      </c>
      <c r="AO69" s="275">
        <f t="shared" si="22"/>
        <v>0.41214650250334545</v>
      </c>
      <c r="AP69" s="275">
        <f t="shared" si="22"/>
        <v>0.41247026252102287</v>
      </c>
      <c r="AQ69" s="405">
        <f t="shared" si="11"/>
        <v>0.41279402253870007</v>
      </c>
      <c r="AS69" s="280">
        <v>0.01</v>
      </c>
      <c r="AT69" s="280">
        <v>0.01</v>
      </c>
      <c r="AU69" s="280">
        <v>7.0000000000000001E-3</v>
      </c>
      <c r="AV69" s="280">
        <v>0.02</v>
      </c>
    </row>
    <row r="70" spans="1:48" x14ac:dyDescent="0.2">
      <c r="A70" s="12" t="s">
        <v>19</v>
      </c>
      <c r="B70" s="275">
        <f>'Energy Use 2019'!I82/('Energy Use'!B76+B21)</f>
        <v>0.60331417142808863</v>
      </c>
      <c r="C70" s="275">
        <f>'Energy Use 2020'!I82/('Energy Use'!C76+C21)</f>
        <v>0.62204830020549251</v>
      </c>
      <c r="D70" s="275">
        <f t="shared" ref="D70:G70" si="29">C70+($H70-$C70)/5</f>
        <v>0.62329239680590354</v>
      </c>
      <c r="E70" s="275">
        <f t="shared" si="29"/>
        <v>0.62453649340631456</v>
      </c>
      <c r="F70" s="275">
        <f t="shared" si="29"/>
        <v>0.62578059000672559</v>
      </c>
      <c r="G70" s="275">
        <f t="shared" si="29"/>
        <v>0.62702468660713662</v>
      </c>
      <c r="H70" s="408">
        <f t="shared" si="5"/>
        <v>0.62826878320754742</v>
      </c>
      <c r="I70" s="275">
        <f t="shared" si="6"/>
        <v>0.6295253207739625</v>
      </c>
      <c r="J70" s="275">
        <f t="shared" si="6"/>
        <v>0.63078185834037759</v>
      </c>
      <c r="K70" s="275">
        <f t="shared" si="6"/>
        <v>0.63203839590679267</v>
      </c>
      <c r="L70" s="275">
        <f t="shared" si="6"/>
        <v>0.63329493347320776</v>
      </c>
      <c r="M70" s="408">
        <f t="shared" si="7"/>
        <v>0.63455147103962295</v>
      </c>
      <c r="N70" s="275">
        <f t="shared" si="8"/>
        <v>0.63543984309907842</v>
      </c>
      <c r="O70" s="275">
        <f t="shared" si="8"/>
        <v>0.63632821515853388</v>
      </c>
      <c r="P70" s="275">
        <f t="shared" si="8"/>
        <v>0.63721658721798935</v>
      </c>
      <c r="Q70" s="275">
        <f t="shared" si="8"/>
        <v>0.63810495927744482</v>
      </c>
      <c r="R70" s="408">
        <f t="shared" si="9"/>
        <v>0.63899333133690028</v>
      </c>
      <c r="S70" s="275">
        <f t="shared" si="10"/>
        <v>0.63950452600196983</v>
      </c>
      <c r="T70" s="275">
        <f t="shared" si="22"/>
        <v>0.64001572066703938</v>
      </c>
      <c r="U70" s="275">
        <f t="shared" si="22"/>
        <v>0.64052691533210893</v>
      </c>
      <c r="V70" s="275">
        <f t="shared" si="22"/>
        <v>0.64103810999717847</v>
      </c>
      <c r="W70" s="275">
        <f t="shared" si="22"/>
        <v>0.64154930466224802</v>
      </c>
      <c r="X70" s="275">
        <f t="shared" si="22"/>
        <v>0.64206049932731757</v>
      </c>
      <c r="Y70" s="275">
        <f t="shared" si="22"/>
        <v>0.64257169399238712</v>
      </c>
      <c r="Z70" s="275">
        <f t="shared" si="22"/>
        <v>0.64308288865745666</v>
      </c>
      <c r="AA70" s="275">
        <f t="shared" si="22"/>
        <v>0.64359408332252621</v>
      </c>
      <c r="AB70" s="275">
        <f t="shared" si="22"/>
        <v>0.64410527798759576</v>
      </c>
      <c r="AC70" s="275">
        <f t="shared" si="22"/>
        <v>0.64461647265266531</v>
      </c>
      <c r="AD70" s="275">
        <f t="shared" si="22"/>
        <v>0.64512766731773485</v>
      </c>
      <c r="AE70" s="275">
        <f t="shared" si="22"/>
        <v>0.6456388619828044</v>
      </c>
      <c r="AF70" s="275">
        <f t="shared" si="22"/>
        <v>0.64615005664787395</v>
      </c>
      <c r="AG70" s="275">
        <f t="shared" si="22"/>
        <v>0.6466612513129435</v>
      </c>
      <c r="AH70" s="275">
        <f t="shared" si="22"/>
        <v>0.64717244597801304</v>
      </c>
      <c r="AI70" s="275">
        <f t="shared" si="22"/>
        <v>0.64768364064308259</v>
      </c>
      <c r="AJ70" s="275">
        <f t="shared" si="22"/>
        <v>0.64819483530815214</v>
      </c>
      <c r="AK70" s="275">
        <f t="shared" si="22"/>
        <v>0.64870602997322169</v>
      </c>
      <c r="AL70" s="275">
        <f t="shared" si="22"/>
        <v>0.64921722463829123</v>
      </c>
      <c r="AM70" s="275">
        <f t="shared" si="22"/>
        <v>0.64972841930336078</v>
      </c>
      <c r="AN70" s="275">
        <f t="shared" si="22"/>
        <v>0.65023961396843033</v>
      </c>
      <c r="AO70" s="275">
        <f t="shared" si="22"/>
        <v>0.65075080863349988</v>
      </c>
      <c r="AP70" s="275">
        <f t="shared" si="22"/>
        <v>0.65126200329856943</v>
      </c>
      <c r="AQ70" s="405">
        <f t="shared" si="11"/>
        <v>0.65177319796363831</v>
      </c>
      <c r="AS70" s="280">
        <v>0.01</v>
      </c>
      <c r="AT70" s="280">
        <v>0.01</v>
      </c>
      <c r="AU70" s="280">
        <v>7.0000000000000001E-3</v>
      </c>
      <c r="AV70" s="280">
        <v>0.02</v>
      </c>
    </row>
    <row r="71" spans="1:48" x14ac:dyDescent="0.2">
      <c r="A71" s="12" t="s">
        <v>20</v>
      </c>
      <c r="B71" s="275">
        <f>'Energy Use 2019'!I83/('Energy Use'!B77+B22)</f>
        <v>0.3369363863969671</v>
      </c>
      <c r="C71" s="275">
        <f>'Energy Use 2020'!I83/('Energy Use'!C77+C22)</f>
        <v>0.30182159855603724</v>
      </c>
      <c r="D71" s="275">
        <f t="shared" ref="D71:G71" si="30">C71+($H71-$C71)/5</f>
        <v>0.30242524175314933</v>
      </c>
      <c r="E71" s="275">
        <f t="shared" si="30"/>
        <v>0.30302888495026142</v>
      </c>
      <c r="F71" s="275">
        <f t="shared" si="30"/>
        <v>0.30363252814737351</v>
      </c>
      <c r="G71" s="275">
        <f t="shared" si="30"/>
        <v>0.30423617134448561</v>
      </c>
      <c r="H71" s="408">
        <f t="shared" si="5"/>
        <v>0.30483981454159764</v>
      </c>
      <c r="I71" s="275">
        <f t="shared" si="6"/>
        <v>0.30544949417068085</v>
      </c>
      <c r="J71" s="275">
        <f t="shared" si="6"/>
        <v>0.30605917379976405</v>
      </c>
      <c r="K71" s="275">
        <f t="shared" si="6"/>
        <v>0.30666885342884725</v>
      </c>
      <c r="L71" s="275">
        <f t="shared" si="6"/>
        <v>0.30727853305793046</v>
      </c>
      <c r="M71" s="408">
        <f t="shared" si="7"/>
        <v>0.30788821268701361</v>
      </c>
      <c r="N71" s="275">
        <f t="shared" si="8"/>
        <v>0.3083192561847754</v>
      </c>
      <c r="O71" s="275">
        <f t="shared" si="8"/>
        <v>0.3087502996825372</v>
      </c>
      <c r="P71" s="275">
        <f t="shared" si="8"/>
        <v>0.309181343180299</v>
      </c>
      <c r="Q71" s="275">
        <f t="shared" si="8"/>
        <v>0.30961238667806079</v>
      </c>
      <c r="R71" s="408">
        <f t="shared" si="9"/>
        <v>0.31004343017582264</v>
      </c>
      <c r="S71" s="275">
        <f t="shared" si="10"/>
        <v>0.31029146491996329</v>
      </c>
      <c r="T71" s="275">
        <f t="shared" si="22"/>
        <v>0.31053949966410394</v>
      </c>
      <c r="U71" s="275">
        <f t="shared" si="22"/>
        <v>0.31078753440824458</v>
      </c>
      <c r="V71" s="275">
        <f t="shared" si="22"/>
        <v>0.31103556915238523</v>
      </c>
      <c r="W71" s="275">
        <f t="shared" si="22"/>
        <v>0.31128360389652587</v>
      </c>
      <c r="X71" s="275">
        <f t="shared" si="22"/>
        <v>0.31153163864066652</v>
      </c>
      <c r="Y71" s="275">
        <f t="shared" si="22"/>
        <v>0.31177967338480717</v>
      </c>
      <c r="Z71" s="275">
        <f t="shared" si="22"/>
        <v>0.31202770812894781</v>
      </c>
      <c r="AA71" s="275">
        <f t="shared" si="22"/>
        <v>0.31227574287308846</v>
      </c>
      <c r="AB71" s="275">
        <f t="shared" si="22"/>
        <v>0.3125237776172291</v>
      </c>
      <c r="AC71" s="275">
        <f t="shared" si="22"/>
        <v>0.31277181236136975</v>
      </c>
      <c r="AD71" s="275">
        <f t="shared" si="22"/>
        <v>0.3130198471055104</v>
      </c>
      <c r="AE71" s="275">
        <f t="shared" si="22"/>
        <v>0.31326788184965104</v>
      </c>
      <c r="AF71" s="275">
        <f t="shared" si="22"/>
        <v>0.31351591659379169</v>
      </c>
      <c r="AG71" s="275">
        <f t="shared" si="22"/>
        <v>0.31376395133793233</v>
      </c>
      <c r="AH71" s="275">
        <f t="shared" si="22"/>
        <v>0.31401198608207298</v>
      </c>
      <c r="AI71" s="275">
        <f t="shared" si="22"/>
        <v>0.31426002082621363</v>
      </c>
      <c r="AJ71" s="275">
        <f t="shared" si="22"/>
        <v>0.31450805557035427</v>
      </c>
      <c r="AK71" s="275">
        <f t="shared" si="22"/>
        <v>0.31475609031449492</v>
      </c>
      <c r="AL71" s="275">
        <f t="shared" si="22"/>
        <v>0.31500412505863556</v>
      </c>
      <c r="AM71" s="275">
        <f t="shared" si="22"/>
        <v>0.31525215980277621</v>
      </c>
      <c r="AN71" s="275">
        <f t="shared" si="22"/>
        <v>0.31550019454691686</v>
      </c>
      <c r="AO71" s="275">
        <f t="shared" si="22"/>
        <v>0.3157482292910575</v>
      </c>
      <c r="AP71" s="275">
        <f t="shared" si="22"/>
        <v>0.31599626403519815</v>
      </c>
      <c r="AQ71" s="405">
        <f t="shared" si="11"/>
        <v>0.31624429877933913</v>
      </c>
      <c r="AS71" s="280">
        <v>0.01</v>
      </c>
      <c r="AT71" s="280">
        <v>0.01</v>
      </c>
      <c r="AU71" s="280">
        <v>7.0000000000000001E-3</v>
      </c>
      <c r="AV71" s="280">
        <v>0.02</v>
      </c>
    </row>
    <row r="72" spans="1:48" x14ac:dyDescent="0.2">
      <c r="A72" s="12" t="s">
        <v>21</v>
      </c>
      <c r="B72" s="275">
        <f>'Energy Use 2019'!I84/('Energy Use'!B78+B23)</f>
        <v>6.7001930250751005E-2</v>
      </c>
      <c r="C72" s="275">
        <f>'Energy Use 2020'!I84/('Energy Use'!C78+C23)</f>
        <v>6.428495750759898E-2</v>
      </c>
      <c r="D72" s="275">
        <f t="shared" ref="D72:G72" si="31">C72+($H72-$C72)/5</f>
        <v>6.4413527422614178E-2</v>
      </c>
      <c r="E72" s="275">
        <f t="shared" si="31"/>
        <v>6.4542097337629376E-2</v>
      </c>
      <c r="F72" s="275">
        <f t="shared" si="31"/>
        <v>6.4670667252644573E-2</v>
      </c>
      <c r="G72" s="275">
        <f t="shared" si="31"/>
        <v>6.4799237167659771E-2</v>
      </c>
      <c r="H72" s="408">
        <f t="shared" si="5"/>
        <v>6.4927807082674968E-2</v>
      </c>
      <c r="I72" s="275">
        <f t="shared" si="6"/>
        <v>6.5057662696840324E-2</v>
      </c>
      <c r="J72" s="275">
        <f t="shared" si="6"/>
        <v>6.5187518311005679E-2</v>
      </c>
      <c r="K72" s="275">
        <f t="shared" si="6"/>
        <v>6.5317373925171035E-2</v>
      </c>
      <c r="L72" s="275">
        <f t="shared" si="6"/>
        <v>6.5447229539336391E-2</v>
      </c>
      <c r="M72" s="408">
        <f t="shared" si="7"/>
        <v>6.5577085153501719E-2</v>
      </c>
      <c r="N72" s="275">
        <f t="shared" si="8"/>
        <v>6.5668893072716616E-2</v>
      </c>
      <c r="O72" s="275">
        <f t="shared" si="8"/>
        <v>6.5760700991931514E-2</v>
      </c>
      <c r="P72" s="275">
        <f t="shared" si="8"/>
        <v>6.5852508911146412E-2</v>
      </c>
      <c r="Q72" s="275">
        <f t="shared" si="8"/>
        <v>6.594431683036131E-2</v>
      </c>
      <c r="R72" s="408">
        <f t="shared" si="9"/>
        <v>6.6036124749576222E-2</v>
      </c>
      <c r="S72" s="275">
        <f t="shared" si="10"/>
        <v>6.6088953649375878E-2</v>
      </c>
      <c r="T72" s="275">
        <f t="shared" si="22"/>
        <v>6.6141782549175535E-2</v>
      </c>
      <c r="U72" s="275">
        <f t="shared" si="22"/>
        <v>6.6194611448975191E-2</v>
      </c>
      <c r="V72" s="275">
        <f t="shared" si="22"/>
        <v>6.6247440348774847E-2</v>
      </c>
      <c r="W72" s="275">
        <f t="shared" si="22"/>
        <v>6.6300269248574503E-2</v>
      </c>
      <c r="X72" s="275">
        <f t="shared" si="22"/>
        <v>6.6353098148374159E-2</v>
      </c>
      <c r="Y72" s="275">
        <f t="shared" si="22"/>
        <v>6.6405927048173816E-2</v>
      </c>
      <c r="Z72" s="275">
        <f t="shared" si="22"/>
        <v>6.6458755947973472E-2</v>
      </c>
      <c r="AA72" s="275">
        <f t="shared" si="22"/>
        <v>6.6511584847773128E-2</v>
      </c>
      <c r="AB72" s="275">
        <f t="shared" si="22"/>
        <v>6.6564413747572784E-2</v>
      </c>
      <c r="AC72" s="275">
        <f t="shared" si="22"/>
        <v>6.6617242647372441E-2</v>
      </c>
      <c r="AD72" s="275">
        <f t="shared" si="22"/>
        <v>6.6670071547172097E-2</v>
      </c>
      <c r="AE72" s="275">
        <f t="shared" si="22"/>
        <v>6.6722900446971753E-2</v>
      </c>
      <c r="AF72" s="275">
        <f t="shared" si="22"/>
        <v>6.6775729346771409E-2</v>
      </c>
      <c r="AG72" s="275">
        <f t="shared" si="22"/>
        <v>6.6828558246571065E-2</v>
      </c>
      <c r="AH72" s="275">
        <f t="shared" si="22"/>
        <v>6.6881387146370722E-2</v>
      </c>
      <c r="AI72" s="275">
        <f t="shared" si="22"/>
        <v>6.6934216046170378E-2</v>
      </c>
      <c r="AJ72" s="275">
        <f t="shared" si="22"/>
        <v>6.6987044945970034E-2</v>
      </c>
      <c r="AK72" s="275">
        <f t="shared" si="22"/>
        <v>6.703987384576969E-2</v>
      </c>
      <c r="AL72" s="275">
        <f t="shared" si="22"/>
        <v>6.7092702745569346E-2</v>
      </c>
      <c r="AM72" s="275">
        <f t="shared" si="22"/>
        <v>6.7145531645369003E-2</v>
      </c>
      <c r="AN72" s="275">
        <f t="shared" si="22"/>
        <v>6.7198360545168659E-2</v>
      </c>
      <c r="AO72" s="275">
        <f t="shared" si="22"/>
        <v>6.7251189444968315E-2</v>
      </c>
      <c r="AP72" s="275">
        <f t="shared" si="22"/>
        <v>6.7304018344767971E-2</v>
      </c>
      <c r="AQ72" s="405">
        <f t="shared" si="11"/>
        <v>6.7356847244567752E-2</v>
      </c>
      <c r="AS72" s="280">
        <v>0.01</v>
      </c>
      <c r="AT72" s="280">
        <v>0.01</v>
      </c>
      <c r="AU72" s="280">
        <v>7.0000000000000001E-3</v>
      </c>
      <c r="AV72" s="280">
        <v>0.02</v>
      </c>
    </row>
    <row r="73" spans="1:48" x14ac:dyDescent="0.2">
      <c r="A73" s="12" t="s">
        <v>1</v>
      </c>
      <c r="B73" s="275">
        <f>'Energy Use 2019'!I85/('Energy Use'!B79+B24)</f>
        <v>0.16312411578505248</v>
      </c>
      <c r="C73" s="275">
        <f>'Energy Use 2020'!I85/('Energy Use'!C79+C24)</f>
        <v>0.16113668454428018</v>
      </c>
      <c r="D73" s="275">
        <f t="shared" ref="D73:G73" si="32">C73+($H73-$C73)/5</f>
        <v>0.16145895791336873</v>
      </c>
      <c r="E73" s="275">
        <f t="shared" si="32"/>
        <v>0.16178123128245728</v>
      </c>
      <c r="F73" s="275">
        <f t="shared" si="32"/>
        <v>0.16210350465154583</v>
      </c>
      <c r="G73" s="275">
        <f t="shared" si="32"/>
        <v>0.16242577802063438</v>
      </c>
      <c r="H73" s="408">
        <f t="shared" si="5"/>
        <v>0.16274805138972298</v>
      </c>
      <c r="I73" s="275">
        <f t="shared" si="6"/>
        <v>0.16307354749250244</v>
      </c>
      <c r="J73" s="275">
        <f t="shared" si="6"/>
        <v>0.1633990435952819</v>
      </c>
      <c r="K73" s="275">
        <f t="shared" si="6"/>
        <v>0.16372453969806136</v>
      </c>
      <c r="L73" s="275">
        <f t="shared" si="6"/>
        <v>0.16405003580084082</v>
      </c>
      <c r="M73" s="408">
        <f t="shared" si="7"/>
        <v>0.16437553190362023</v>
      </c>
      <c r="N73" s="275">
        <f t="shared" si="8"/>
        <v>0.1646056576482853</v>
      </c>
      <c r="O73" s="275">
        <f t="shared" si="8"/>
        <v>0.16483578339295038</v>
      </c>
      <c r="P73" s="275">
        <f t="shared" si="8"/>
        <v>0.16506590913761546</v>
      </c>
      <c r="Q73" s="275">
        <f t="shared" si="8"/>
        <v>0.16529603488228053</v>
      </c>
      <c r="R73" s="408">
        <f t="shared" si="9"/>
        <v>0.16552616062694556</v>
      </c>
      <c r="S73" s="275">
        <f t="shared" si="10"/>
        <v>0.1656585815554471</v>
      </c>
      <c r="T73" s="275">
        <f t="shared" si="22"/>
        <v>0.16579100248394865</v>
      </c>
      <c r="U73" s="275">
        <f t="shared" si="22"/>
        <v>0.1659234234124502</v>
      </c>
      <c r="V73" s="275">
        <f t="shared" si="22"/>
        <v>0.16605584434095175</v>
      </c>
      <c r="W73" s="275">
        <f t="shared" si="22"/>
        <v>0.16618826526945329</v>
      </c>
      <c r="X73" s="275">
        <f t="shared" si="22"/>
        <v>0.16632068619795484</v>
      </c>
      <c r="Y73" s="275">
        <f t="shared" si="22"/>
        <v>0.16645310712645639</v>
      </c>
      <c r="Z73" s="275">
        <f t="shared" si="22"/>
        <v>0.16658552805495794</v>
      </c>
      <c r="AA73" s="275">
        <f t="shared" si="22"/>
        <v>0.16671794898345949</v>
      </c>
      <c r="AB73" s="275">
        <f t="shared" si="22"/>
        <v>0.16685036991196103</v>
      </c>
      <c r="AC73" s="275">
        <f t="shared" si="22"/>
        <v>0.16698279084046258</v>
      </c>
      <c r="AD73" s="275">
        <f t="shared" si="22"/>
        <v>0.16711521176896413</v>
      </c>
      <c r="AE73" s="275">
        <f t="shared" si="22"/>
        <v>0.16724763269746568</v>
      </c>
      <c r="AF73" s="275">
        <f t="shared" si="22"/>
        <v>0.16738005362596722</v>
      </c>
      <c r="AG73" s="275">
        <f t="shared" si="22"/>
        <v>0.16751247455446877</v>
      </c>
      <c r="AH73" s="275">
        <f t="shared" si="22"/>
        <v>0.16764489548297032</v>
      </c>
      <c r="AI73" s="275">
        <f t="shared" si="22"/>
        <v>0.16777731641147187</v>
      </c>
      <c r="AJ73" s="275">
        <f t="shared" si="22"/>
        <v>0.16790973733997341</v>
      </c>
      <c r="AK73" s="275">
        <f t="shared" si="22"/>
        <v>0.16804215826847496</v>
      </c>
      <c r="AL73" s="275">
        <f t="shared" si="22"/>
        <v>0.16817457919697651</v>
      </c>
      <c r="AM73" s="275">
        <f t="shared" si="22"/>
        <v>0.16830700012547806</v>
      </c>
      <c r="AN73" s="275">
        <f t="shared" si="22"/>
        <v>0.1684394210539796</v>
      </c>
      <c r="AO73" s="275">
        <f t="shared" si="22"/>
        <v>0.16857184198248115</v>
      </c>
      <c r="AP73" s="275">
        <f t="shared" si="22"/>
        <v>0.1687042629109827</v>
      </c>
      <c r="AQ73" s="405">
        <f t="shared" si="11"/>
        <v>0.16883668383948447</v>
      </c>
      <c r="AS73" s="280">
        <v>0.01</v>
      </c>
      <c r="AT73" s="280">
        <v>0.01</v>
      </c>
      <c r="AU73" s="280">
        <v>7.0000000000000001E-3</v>
      </c>
      <c r="AV73" s="280">
        <v>0.02</v>
      </c>
    </row>
    <row r="74" spans="1:48" x14ac:dyDescent="0.2">
      <c r="A74" s="12" t="s">
        <v>22</v>
      </c>
      <c r="B74" s="275">
        <f>'Energy Use 2019'!I86/('Energy Use'!B80+B25)</f>
        <v>0.35601513688125441</v>
      </c>
      <c r="C74" s="275">
        <f>'Energy Use 2020'!I86/('Energy Use'!C80+C25)</f>
        <v>0.36078925903930165</v>
      </c>
      <c r="D74" s="275">
        <f t="shared" ref="D74:G74" si="33">C74+($H74-$C74)/5</f>
        <v>0.36151083755738023</v>
      </c>
      <c r="E74" s="275">
        <f t="shared" si="33"/>
        <v>0.36223241607545881</v>
      </c>
      <c r="F74" s="275">
        <f t="shared" si="33"/>
        <v>0.36295399459353739</v>
      </c>
      <c r="G74" s="275">
        <f t="shared" si="33"/>
        <v>0.36367557311161597</v>
      </c>
      <c r="H74" s="408">
        <f t="shared" si="5"/>
        <v>0.36439715162969466</v>
      </c>
      <c r="I74" s="275">
        <f t="shared" si="6"/>
        <v>0.36512594593295405</v>
      </c>
      <c r="J74" s="275">
        <f t="shared" si="6"/>
        <v>0.36585474023621345</v>
      </c>
      <c r="K74" s="275">
        <f t="shared" si="6"/>
        <v>0.36658353453947284</v>
      </c>
      <c r="L74" s="275">
        <f t="shared" si="6"/>
        <v>0.36731232884273224</v>
      </c>
      <c r="M74" s="408">
        <f t="shared" si="7"/>
        <v>0.36804112314599163</v>
      </c>
      <c r="N74" s="275">
        <f t="shared" si="8"/>
        <v>0.36855638071839603</v>
      </c>
      <c r="O74" s="275">
        <f t="shared" si="8"/>
        <v>0.36907163829080042</v>
      </c>
      <c r="P74" s="275">
        <f t="shared" si="8"/>
        <v>0.36958689586320481</v>
      </c>
      <c r="Q74" s="275">
        <f t="shared" si="8"/>
        <v>0.3701021534356092</v>
      </c>
      <c r="R74" s="408">
        <f t="shared" si="9"/>
        <v>0.37061741100801354</v>
      </c>
      <c r="S74" s="275">
        <f t="shared" si="10"/>
        <v>0.37091390493681997</v>
      </c>
      <c r="T74" s="275">
        <f t="shared" si="22"/>
        <v>0.3712103988656264</v>
      </c>
      <c r="U74" s="275">
        <f t="shared" si="22"/>
        <v>0.37150689279443283</v>
      </c>
      <c r="V74" s="275">
        <f t="shared" si="22"/>
        <v>0.37180338672323926</v>
      </c>
      <c r="W74" s="275">
        <f t="shared" si="22"/>
        <v>0.37209988065204569</v>
      </c>
      <c r="X74" s="275">
        <f t="shared" si="22"/>
        <v>0.37239637458085212</v>
      </c>
      <c r="Y74" s="275">
        <f t="shared" si="22"/>
        <v>0.37269286850965855</v>
      </c>
      <c r="Z74" s="275">
        <f t="shared" si="22"/>
        <v>0.37298936243846498</v>
      </c>
      <c r="AA74" s="275">
        <f t="shared" si="22"/>
        <v>0.37328585636727141</v>
      </c>
      <c r="AB74" s="275">
        <f t="shared" si="22"/>
        <v>0.37358235029607784</v>
      </c>
      <c r="AC74" s="275">
        <f t="shared" si="22"/>
        <v>0.37387884422488427</v>
      </c>
      <c r="AD74" s="275">
        <f t="shared" si="22"/>
        <v>0.3741753381536907</v>
      </c>
      <c r="AE74" s="275">
        <f t="shared" si="22"/>
        <v>0.37447183208249712</v>
      </c>
      <c r="AF74" s="275">
        <f t="shared" si="22"/>
        <v>0.37476832601130355</v>
      </c>
      <c r="AG74" s="275">
        <f t="shared" si="22"/>
        <v>0.37506481994010998</v>
      </c>
      <c r="AH74" s="275">
        <f t="shared" si="22"/>
        <v>0.37536131386891641</v>
      </c>
      <c r="AI74" s="275">
        <f t="shared" si="22"/>
        <v>0.37565780779772284</v>
      </c>
      <c r="AJ74" s="275">
        <f t="shared" si="22"/>
        <v>0.37595430172652927</v>
      </c>
      <c r="AK74" s="275">
        <f t="shared" si="22"/>
        <v>0.3762507956553357</v>
      </c>
      <c r="AL74" s="275">
        <f t="shared" si="22"/>
        <v>0.37654728958414213</v>
      </c>
      <c r="AM74" s="275">
        <f t="shared" ref="T74:AP85" si="34">AL74+($AQ74-$R74)/25</f>
        <v>0.37684378351294856</v>
      </c>
      <c r="AN74" s="275">
        <f t="shared" si="34"/>
        <v>0.37714027744175499</v>
      </c>
      <c r="AO74" s="275">
        <f t="shared" si="34"/>
        <v>0.37743677137056142</v>
      </c>
      <c r="AP74" s="275">
        <f t="shared" si="34"/>
        <v>0.37773326529936785</v>
      </c>
      <c r="AQ74" s="405">
        <f t="shared" si="11"/>
        <v>0.37802975922817383</v>
      </c>
      <c r="AS74" s="280">
        <v>0.01</v>
      </c>
      <c r="AT74" s="280">
        <v>0.01</v>
      </c>
      <c r="AU74" s="280">
        <v>7.0000000000000001E-3</v>
      </c>
      <c r="AV74" s="280">
        <v>0.02</v>
      </c>
    </row>
    <row r="75" spans="1:48" x14ac:dyDescent="0.2">
      <c r="A75" s="12" t="s">
        <v>23</v>
      </c>
      <c r="B75" s="275">
        <f>'Energy Use 2019'!I87/('Energy Use'!B81+B26)</f>
        <v>0.37137870511690108</v>
      </c>
      <c r="C75" s="275">
        <f>'Energy Use 2020'!I87/('Energy Use'!C81+C26)</f>
        <v>0.38513770523090157</v>
      </c>
      <c r="D75" s="275">
        <f t="shared" ref="D75:G75" si="35">C75+($H75-$C75)/5</f>
        <v>0.38590798064136339</v>
      </c>
      <c r="E75" s="275">
        <f t="shared" si="35"/>
        <v>0.38667825605182521</v>
      </c>
      <c r="F75" s="275">
        <f t="shared" si="35"/>
        <v>0.38744853146228703</v>
      </c>
      <c r="G75" s="275">
        <f t="shared" si="35"/>
        <v>0.38821880687274885</v>
      </c>
      <c r="H75" s="408">
        <f t="shared" si="5"/>
        <v>0.38898908228321061</v>
      </c>
      <c r="I75" s="275">
        <f t="shared" si="6"/>
        <v>0.38976706044777704</v>
      </c>
      <c r="J75" s="275">
        <f t="shared" si="6"/>
        <v>0.39054503861234346</v>
      </c>
      <c r="K75" s="275">
        <f t="shared" si="6"/>
        <v>0.39132301677690989</v>
      </c>
      <c r="L75" s="275">
        <f t="shared" si="6"/>
        <v>0.39210099494147632</v>
      </c>
      <c r="M75" s="408">
        <f t="shared" si="7"/>
        <v>0.39287897310604269</v>
      </c>
      <c r="N75" s="275">
        <f t="shared" si="8"/>
        <v>0.39342900366839112</v>
      </c>
      <c r="O75" s="275">
        <f t="shared" si="8"/>
        <v>0.39397903423073954</v>
      </c>
      <c r="P75" s="275">
        <f t="shared" si="8"/>
        <v>0.39452906479308797</v>
      </c>
      <c r="Q75" s="275">
        <f t="shared" si="8"/>
        <v>0.39507909535543639</v>
      </c>
      <c r="R75" s="408">
        <f t="shared" si="9"/>
        <v>0.39562912591778493</v>
      </c>
      <c r="S75" s="275">
        <f t="shared" si="10"/>
        <v>0.39594562921851917</v>
      </c>
      <c r="T75" s="275">
        <f t="shared" si="34"/>
        <v>0.39626213251925341</v>
      </c>
      <c r="U75" s="275">
        <f t="shared" si="34"/>
        <v>0.39657863581998765</v>
      </c>
      <c r="V75" s="275">
        <f t="shared" si="34"/>
        <v>0.39689513912072188</v>
      </c>
      <c r="W75" s="275">
        <f t="shared" si="34"/>
        <v>0.39721164242145612</v>
      </c>
      <c r="X75" s="275">
        <f t="shared" si="34"/>
        <v>0.39752814572219036</v>
      </c>
      <c r="Y75" s="275">
        <f t="shared" si="34"/>
        <v>0.3978446490229246</v>
      </c>
      <c r="Z75" s="275">
        <f t="shared" si="34"/>
        <v>0.39816115232365884</v>
      </c>
      <c r="AA75" s="275">
        <f t="shared" si="34"/>
        <v>0.39847765562439308</v>
      </c>
      <c r="AB75" s="275">
        <f t="shared" si="34"/>
        <v>0.39879415892512732</v>
      </c>
      <c r="AC75" s="275">
        <f t="shared" si="34"/>
        <v>0.39911066222586156</v>
      </c>
      <c r="AD75" s="275">
        <f t="shared" si="34"/>
        <v>0.3994271655265958</v>
      </c>
      <c r="AE75" s="275">
        <f t="shared" si="34"/>
        <v>0.39974366882733003</v>
      </c>
      <c r="AF75" s="275">
        <f t="shared" si="34"/>
        <v>0.40006017212806427</v>
      </c>
      <c r="AG75" s="275">
        <f t="shared" si="34"/>
        <v>0.40037667542879851</v>
      </c>
      <c r="AH75" s="275">
        <f t="shared" si="34"/>
        <v>0.40069317872953275</v>
      </c>
      <c r="AI75" s="275">
        <f t="shared" si="34"/>
        <v>0.40100968203026699</v>
      </c>
      <c r="AJ75" s="275">
        <f t="shared" si="34"/>
        <v>0.40132618533100123</v>
      </c>
      <c r="AK75" s="275">
        <f t="shared" si="34"/>
        <v>0.40164268863173547</v>
      </c>
      <c r="AL75" s="275">
        <f t="shared" si="34"/>
        <v>0.40195919193246971</v>
      </c>
      <c r="AM75" s="275">
        <f t="shared" si="34"/>
        <v>0.40227569523320394</v>
      </c>
      <c r="AN75" s="275">
        <f t="shared" si="34"/>
        <v>0.40259219853393818</v>
      </c>
      <c r="AO75" s="275">
        <f t="shared" si="34"/>
        <v>0.40290870183467242</v>
      </c>
      <c r="AP75" s="275">
        <f t="shared" si="34"/>
        <v>0.40322520513540666</v>
      </c>
      <c r="AQ75" s="405">
        <f t="shared" si="11"/>
        <v>0.40354170843614062</v>
      </c>
      <c r="AS75" s="280">
        <v>0.01</v>
      </c>
      <c r="AT75" s="280">
        <v>0.01</v>
      </c>
      <c r="AU75" s="280">
        <v>7.0000000000000001E-3</v>
      </c>
      <c r="AV75" s="280">
        <v>0.02</v>
      </c>
    </row>
    <row r="76" spans="1:48" x14ac:dyDescent="0.2">
      <c r="A76" s="12" t="s">
        <v>24</v>
      </c>
      <c r="B76" s="275">
        <f>'Energy Use 2019'!I88/('Energy Use'!B82+B27)</f>
        <v>0.76190561895801046</v>
      </c>
      <c r="C76" s="275">
        <f>'Energy Use 2020'!I88/('Energy Use'!C82+C27)</f>
        <v>0.77218339760454879</v>
      </c>
      <c r="D76" s="275">
        <f t="shared" ref="D76:G76" si="36">C76+($H76-$C76)/5</f>
        <v>0.77372776439975788</v>
      </c>
      <c r="E76" s="275">
        <f t="shared" si="36"/>
        <v>0.77527213119496696</v>
      </c>
      <c r="F76" s="275">
        <f t="shared" si="36"/>
        <v>0.77681649799017605</v>
      </c>
      <c r="G76" s="275">
        <f t="shared" si="36"/>
        <v>0.77836086478538513</v>
      </c>
      <c r="H76" s="408">
        <f t="shared" si="5"/>
        <v>0.77990523158059433</v>
      </c>
      <c r="I76" s="275">
        <f t="shared" si="6"/>
        <v>0.78146504204375555</v>
      </c>
      <c r="J76" s="275">
        <f t="shared" si="6"/>
        <v>0.78302485250691678</v>
      </c>
      <c r="K76" s="275">
        <f t="shared" si="6"/>
        <v>0.78458466297007801</v>
      </c>
      <c r="L76" s="275">
        <f t="shared" si="6"/>
        <v>0.78614447343323923</v>
      </c>
      <c r="M76" s="408">
        <f t="shared" si="7"/>
        <v>0.78770428389640024</v>
      </c>
      <c r="N76" s="275">
        <f t="shared" si="8"/>
        <v>0.78880706989385518</v>
      </c>
      <c r="O76" s="275">
        <f t="shared" si="8"/>
        <v>0.78990985589131013</v>
      </c>
      <c r="P76" s="275">
        <f t="shared" si="8"/>
        <v>0.79101264188876508</v>
      </c>
      <c r="Q76" s="275">
        <f t="shared" si="8"/>
        <v>0.79211542788622002</v>
      </c>
      <c r="R76" s="408">
        <f t="shared" si="9"/>
        <v>0.79321821388367497</v>
      </c>
      <c r="S76" s="275">
        <f t="shared" si="10"/>
        <v>0.79385278845478191</v>
      </c>
      <c r="T76" s="275">
        <f t="shared" si="34"/>
        <v>0.79448736302588885</v>
      </c>
      <c r="U76" s="275">
        <f t="shared" si="34"/>
        <v>0.79512193759699579</v>
      </c>
      <c r="V76" s="275">
        <f t="shared" si="34"/>
        <v>0.79575651216810273</v>
      </c>
      <c r="W76" s="275">
        <f t="shared" si="34"/>
        <v>0.79639108673920966</v>
      </c>
      <c r="X76" s="275">
        <f t="shared" si="34"/>
        <v>0.7970256613103166</v>
      </c>
      <c r="Y76" s="275">
        <f t="shared" si="34"/>
        <v>0.79766023588142354</v>
      </c>
      <c r="Z76" s="275">
        <f t="shared" si="34"/>
        <v>0.79829481045253048</v>
      </c>
      <c r="AA76" s="275">
        <f t="shared" si="34"/>
        <v>0.79892938502363742</v>
      </c>
      <c r="AB76" s="275">
        <f t="shared" si="34"/>
        <v>0.79956395959474436</v>
      </c>
      <c r="AC76" s="275">
        <f t="shared" si="34"/>
        <v>0.80019853416585129</v>
      </c>
      <c r="AD76" s="275">
        <f t="shared" si="34"/>
        <v>0.80083310873695823</v>
      </c>
      <c r="AE76" s="275">
        <f t="shared" si="34"/>
        <v>0.80146768330806517</v>
      </c>
      <c r="AF76" s="275">
        <f t="shared" si="34"/>
        <v>0.80210225787917211</v>
      </c>
      <c r="AG76" s="275">
        <f t="shared" si="34"/>
        <v>0.80273683245027905</v>
      </c>
      <c r="AH76" s="275">
        <f t="shared" si="34"/>
        <v>0.80337140702138599</v>
      </c>
      <c r="AI76" s="275">
        <f t="shared" si="34"/>
        <v>0.80400598159249292</v>
      </c>
      <c r="AJ76" s="275">
        <f t="shared" si="34"/>
        <v>0.80464055616359986</v>
      </c>
      <c r="AK76" s="275">
        <f t="shared" si="34"/>
        <v>0.8052751307347068</v>
      </c>
      <c r="AL76" s="275">
        <f t="shared" si="34"/>
        <v>0.80590970530581374</v>
      </c>
      <c r="AM76" s="275">
        <f t="shared" si="34"/>
        <v>0.80654427987692068</v>
      </c>
      <c r="AN76" s="275">
        <f t="shared" si="34"/>
        <v>0.80717885444802762</v>
      </c>
      <c r="AO76" s="275">
        <f t="shared" si="34"/>
        <v>0.80781342901913455</v>
      </c>
      <c r="AP76" s="275">
        <f t="shared" si="34"/>
        <v>0.80844800359024149</v>
      </c>
      <c r="AQ76" s="405">
        <f t="shared" si="11"/>
        <v>0.80908257816134843</v>
      </c>
      <c r="AS76" s="280">
        <v>0.01</v>
      </c>
      <c r="AT76" s="280">
        <v>0.01</v>
      </c>
      <c r="AU76" s="280">
        <v>7.0000000000000001E-3</v>
      </c>
      <c r="AV76" s="280">
        <v>0.02</v>
      </c>
    </row>
    <row r="77" spans="1:48" x14ac:dyDescent="0.2">
      <c r="A77" s="12" t="s">
        <v>25</v>
      </c>
      <c r="B77" s="275">
        <f>'Energy Use 2019'!I89/('Energy Use'!B83+B28)</f>
        <v>0.18890484810322811</v>
      </c>
      <c r="C77" s="275">
        <f>'Energy Use 2020'!I89/('Energy Use'!C83+C28)</f>
        <v>0.18441931250634061</v>
      </c>
      <c r="D77" s="275">
        <f t="shared" ref="D77:G77" si="37">C77+($H77-$C77)/5</f>
        <v>0.1847881511313533</v>
      </c>
      <c r="E77" s="275">
        <f t="shared" si="37"/>
        <v>0.18515698975636599</v>
      </c>
      <c r="F77" s="275">
        <f t="shared" si="37"/>
        <v>0.18552582838137868</v>
      </c>
      <c r="G77" s="275">
        <f t="shared" si="37"/>
        <v>0.18589466700639137</v>
      </c>
      <c r="H77" s="408">
        <f t="shared" si="5"/>
        <v>0.18626350563140401</v>
      </c>
      <c r="I77" s="275">
        <f t="shared" si="6"/>
        <v>0.18663603264266682</v>
      </c>
      <c r="J77" s="275">
        <f t="shared" si="6"/>
        <v>0.18700855965392962</v>
      </c>
      <c r="K77" s="275">
        <f t="shared" si="6"/>
        <v>0.18738108666519243</v>
      </c>
      <c r="L77" s="275">
        <f t="shared" si="6"/>
        <v>0.18775361367645524</v>
      </c>
      <c r="M77" s="408">
        <f t="shared" si="7"/>
        <v>0.18812614068771805</v>
      </c>
      <c r="N77" s="275">
        <f t="shared" si="8"/>
        <v>0.18838951728468084</v>
      </c>
      <c r="O77" s="275">
        <f t="shared" si="8"/>
        <v>0.18865289388164364</v>
      </c>
      <c r="P77" s="275">
        <f t="shared" si="8"/>
        <v>0.18891627047860643</v>
      </c>
      <c r="Q77" s="275">
        <f t="shared" si="8"/>
        <v>0.18917964707556922</v>
      </c>
      <c r="R77" s="408">
        <f t="shared" si="9"/>
        <v>0.18944302367253205</v>
      </c>
      <c r="S77" s="275">
        <f t="shared" si="10"/>
        <v>0.18959457809147007</v>
      </c>
      <c r="T77" s="275">
        <f t="shared" si="34"/>
        <v>0.18974613251040809</v>
      </c>
      <c r="U77" s="275">
        <f t="shared" si="34"/>
        <v>0.18989768692934611</v>
      </c>
      <c r="V77" s="275">
        <f t="shared" si="34"/>
        <v>0.19004924134828413</v>
      </c>
      <c r="W77" s="275">
        <f t="shared" si="34"/>
        <v>0.19020079576722215</v>
      </c>
      <c r="X77" s="275">
        <f t="shared" si="34"/>
        <v>0.19035235018616017</v>
      </c>
      <c r="Y77" s="275">
        <f t="shared" si="34"/>
        <v>0.1905039046050982</v>
      </c>
      <c r="Z77" s="275">
        <f t="shared" si="34"/>
        <v>0.19065545902403622</v>
      </c>
      <c r="AA77" s="275">
        <f t="shared" si="34"/>
        <v>0.19080701344297424</v>
      </c>
      <c r="AB77" s="275">
        <f t="shared" si="34"/>
        <v>0.19095856786191226</v>
      </c>
      <c r="AC77" s="275">
        <f t="shared" si="34"/>
        <v>0.19111012228085028</v>
      </c>
      <c r="AD77" s="275">
        <f t="shared" si="34"/>
        <v>0.1912616766997883</v>
      </c>
      <c r="AE77" s="275">
        <f t="shared" si="34"/>
        <v>0.19141323111872632</v>
      </c>
      <c r="AF77" s="275">
        <f t="shared" si="34"/>
        <v>0.19156478553766434</v>
      </c>
      <c r="AG77" s="275">
        <f t="shared" si="34"/>
        <v>0.19171633995660237</v>
      </c>
      <c r="AH77" s="275">
        <f t="shared" si="34"/>
        <v>0.19186789437554039</v>
      </c>
      <c r="AI77" s="275">
        <f t="shared" si="34"/>
        <v>0.19201944879447841</v>
      </c>
      <c r="AJ77" s="275">
        <f t="shared" si="34"/>
        <v>0.19217100321341643</v>
      </c>
      <c r="AK77" s="275">
        <f t="shared" si="34"/>
        <v>0.19232255763235445</v>
      </c>
      <c r="AL77" s="275">
        <f t="shared" si="34"/>
        <v>0.19247411205129247</v>
      </c>
      <c r="AM77" s="275">
        <f t="shared" si="34"/>
        <v>0.19262566647023049</v>
      </c>
      <c r="AN77" s="275">
        <f t="shared" si="34"/>
        <v>0.19277722088916852</v>
      </c>
      <c r="AO77" s="275">
        <f t="shared" si="34"/>
        <v>0.19292877530810654</v>
      </c>
      <c r="AP77" s="275">
        <f t="shared" si="34"/>
        <v>0.19308032972704456</v>
      </c>
      <c r="AQ77" s="405">
        <f t="shared" si="11"/>
        <v>0.19323188414598269</v>
      </c>
      <c r="AS77" s="280">
        <v>0.01</v>
      </c>
      <c r="AT77" s="280">
        <v>0.01</v>
      </c>
      <c r="AU77" s="280">
        <v>7.0000000000000001E-3</v>
      </c>
      <c r="AV77" s="280">
        <v>0.02</v>
      </c>
    </row>
    <row r="78" spans="1:48" x14ac:dyDescent="0.2">
      <c r="A78" s="12" t="s">
        <v>26</v>
      </c>
      <c r="B78" s="275">
        <f>'Energy Use 2019'!I90/('Energy Use'!B84+B29)</f>
        <v>0.11490366105156055</v>
      </c>
      <c r="C78" s="275">
        <f>'Energy Use 2020'!I90/('Energy Use'!C84+C29)</f>
        <v>0.1166398344904848</v>
      </c>
      <c r="D78" s="275">
        <f t="shared" ref="D78:G78" si="38">C78+($H78-$C78)/5</f>
        <v>0.11687311415946577</v>
      </c>
      <c r="E78" s="275">
        <f t="shared" si="38"/>
        <v>0.11710639382844674</v>
      </c>
      <c r="F78" s="275">
        <f t="shared" si="38"/>
        <v>0.11733967349742772</v>
      </c>
      <c r="G78" s="275">
        <f t="shared" si="38"/>
        <v>0.11757295316640869</v>
      </c>
      <c r="H78" s="408">
        <f t="shared" si="5"/>
        <v>0.11780623283538966</v>
      </c>
      <c r="I78" s="275">
        <f t="shared" si="6"/>
        <v>0.11804184530106043</v>
      </c>
      <c r="J78" s="275">
        <f t="shared" si="6"/>
        <v>0.11827745776673121</v>
      </c>
      <c r="K78" s="275">
        <f t="shared" si="6"/>
        <v>0.11851307023240198</v>
      </c>
      <c r="L78" s="275">
        <f t="shared" si="6"/>
        <v>0.11874868269807276</v>
      </c>
      <c r="M78" s="408">
        <f t="shared" si="7"/>
        <v>0.11898429516374355</v>
      </c>
      <c r="N78" s="275">
        <f t="shared" si="8"/>
        <v>0.11915087317697279</v>
      </c>
      <c r="O78" s="275">
        <f t="shared" si="8"/>
        <v>0.11931745119020203</v>
      </c>
      <c r="P78" s="275">
        <f t="shared" si="8"/>
        <v>0.11948402920343126</v>
      </c>
      <c r="Q78" s="275">
        <f t="shared" si="8"/>
        <v>0.1196506072166605</v>
      </c>
      <c r="R78" s="408">
        <f t="shared" si="9"/>
        <v>0.11981718522988974</v>
      </c>
      <c r="S78" s="275">
        <f t="shared" si="10"/>
        <v>0.11991303897807365</v>
      </c>
      <c r="T78" s="275">
        <f t="shared" si="34"/>
        <v>0.12000889272625756</v>
      </c>
      <c r="U78" s="275">
        <f t="shared" si="34"/>
        <v>0.12010474647444147</v>
      </c>
      <c r="V78" s="275">
        <f t="shared" si="34"/>
        <v>0.12020060022262538</v>
      </c>
      <c r="W78" s="275">
        <f t="shared" si="34"/>
        <v>0.12029645397080929</v>
      </c>
      <c r="X78" s="275">
        <f t="shared" si="34"/>
        <v>0.1203923077189932</v>
      </c>
      <c r="Y78" s="275">
        <f t="shared" si="34"/>
        <v>0.12048816146717711</v>
      </c>
      <c r="Z78" s="275">
        <f t="shared" si="34"/>
        <v>0.12058401521536102</v>
      </c>
      <c r="AA78" s="275">
        <f t="shared" si="34"/>
        <v>0.12067986896354493</v>
      </c>
      <c r="AB78" s="275">
        <f t="shared" si="34"/>
        <v>0.12077572271172884</v>
      </c>
      <c r="AC78" s="275">
        <f t="shared" si="34"/>
        <v>0.12087157645991276</v>
      </c>
      <c r="AD78" s="275">
        <f t="shared" si="34"/>
        <v>0.12096743020809667</v>
      </c>
      <c r="AE78" s="275">
        <f t="shared" si="34"/>
        <v>0.12106328395628058</v>
      </c>
      <c r="AF78" s="275">
        <f t="shared" si="34"/>
        <v>0.12115913770446449</v>
      </c>
      <c r="AG78" s="275">
        <f t="shared" si="34"/>
        <v>0.1212549914526484</v>
      </c>
      <c r="AH78" s="275">
        <f t="shared" si="34"/>
        <v>0.12135084520083231</v>
      </c>
      <c r="AI78" s="275">
        <f t="shared" si="34"/>
        <v>0.12144669894901622</v>
      </c>
      <c r="AJ78" s="275">
        <f t="shared" si="34"/>
        <v>0.12154255269720013</v>
      </c>
      <c r="AK78" s="275">
        <f t="shared" si="34"/>
        <v>0.12163840644538404</v>
      </c>
      <c r="AL78" s="275">
        <f t="shared" si="34"/>
        <v>0.12173426019356795</v>
      </c>
      <c r="AM78" s="275">
        <f t="shared" si="34"/>
        <v>0.12183011394175186</v>
      </c>
      <c r="AN78" s="275">
        <f t="shared" si="34"/>
        <v>0.12192596768993577</v>
      </c>
      <c r="AO78" s="275">
        <f t="shared" si="34"/>
        <v>0.12202182143811968</v>
      </c>
      <c r="AP78" s="275">
        <f t="shared" si="34"/>
        <v>0.12211767518630359</v>
      </c>
      <c r="AQ78" s="405">
        <f t="shared" si="11"/>
        <v>0.12221352893448753</v>
      </c>
      <c r="AS78" s="280">
        <v>0.01</v>
      </c>
      <c r="AT78" s="280">
        <v>0.01</v>
      </c>
      <c r="AU78" s="280">
        <v>7.0000000000000001E-3</v>
      </c>
      <c r="AV78" s="280">
        <v>0.02</v>
      </c>
    </row>
    <row r="79" spans="1:48" x14ac:dyDescent="0.2">
      <c r="A79" s="12" t="s">
        <v>27</v>
      </c>
      <c r="B79" s="275">
        <f>'Energy Use 2019'!I91/('Energy Use'!B85+B30)</f>
        <v>0.66735864757014718</v>
      </c>
      <c r="C79" s="275">
        <f>'Energy Use 2020'!I91/('Energy Use'!C85+C30)</f>
        <v>0.68981454581275836</v>
      </c>
      <c r="D79" s="275">
        <f t="shared" ref="D79:G79" si="39">C79+($H79-$C79)/5</f>
        <v>0.69119417490438384</v>
      </c>
      <c r="E79" s="275">
        <f t="shared" si="39"/>
        <v>0.69257380399600932</v>
      </c>
      <c r="F79" s="275">
        <f t="shared" si="39"/>
        <v>0.6939534330876348</v>
      </c>
      <c r="G79" s="275">
        <f t="shared" si="39"/>
        <v>0.69533306217926028</v>
      </c>
      <c r="H79" s="408">
        <f t="shared" si="5"/>
        <v>0.69671269127088598</v>
      </c>
      <c r="I79" s="275">
        <f t="shared" si="6"/>
        <v>0.6981061166534277</v>
      </c>
      <c r="J79" s="275">
        <f t="shared" si="6"/>
        <v>0.69949954203596942</v>
      </c>
      <c r="K79" s="275">
        <f t="shared" si="6"/>
        <v>0.70089296741851115</v>
      </c>
      <c r="L79" s="275">
        <f t="shared" si="6"/>
        <v>0.70228639280105287</v>
      </c>
      <c r="M79" s="408">
        <f t="shared" si="7"/>
        <v>0.70367981818359482</v>
      </c>
      <c r="N79" s="275">
        <f t="shared" si="8"/>
        <v>0.70466496992905181</v>
      </c>
      <c r="O79" s="275">
        <f t="shared" si="8"/>
        <v>0.7056501216745088</v>
      </c>
      <c r="P79" s="275">
        <f t="shared" si="8"/>
        <v>0.70663527341996579</v>
      </c>
      <c r="Q79" s="275">
        <f t="shared" si="8"/>
        <v>0.70762042516542278</v>
      </c>
      <c r="R79" s="408">
        <f t="shared" si="9"/>
        <v>0.70860557691087989</v>
      </c>
      <c r="S79" s="275">
        <f t="shared" si="10"/>
        <v>0.70917246137240864</v>
      </c>
      <c r="T79" s="275">
        <f t="shared" si="34"/>
        <v>0.70973934583393739</v>
      </c>
      <c r="U79" s="275">
        <f t="shared" si="34"/>
        <v>0.71030623029546613</v>
      </c>
      <c r="V79" s="275">
        <f t="shared" si="34"/>
        <v>0.71087311475699488</v>
      </c>
      <c r="W79" s="275">
        <f t="shared" si="34"/>
        <v>0.71143999921852363</v>
      </c>
      <c r="X79" s="275">
        <f t="shared" si="34"/>
        <v>0.71200688368005238</v>
      </c>
      <c r="Y79" s="275">
        <f t="shared" si="34"/>
        <v>0.71257376814158113</v>
      </c>
      <c r="Z79" s="275">
        <f t="shared" si="34"/>
        <v>0.71314065260310988</v>
      </c>
      <c r="AA79" s="275">
        <f t="shared" si="34"/>
        <v>0.71370753706463863</v>
      </c>
      <c r="AB79" s="275">
        <f t="shared" si="34"/>
        <v>0.71427442152616738</v>
      </c>
      <c r="AC79" s="275">
        <f t="shared" si="34"/>
        <v>0.71484130598769613</v>
      </c>
      <c r="AD79" s="275">
        <f t="shared" si="34"/>
        <v>0.71540819044922488</v>
      </c>
      <c r="AE79" s="275">
        <f t="shared" si="34"/>
        <v>0.71597507491075363</v>
      </c>
      <c r="AF79" s="275">
        <f t="shared" si="34"/>
        <v>0.71654195937228238</v>
      </c>
      <c r="AG79" s="275">
        <f t="shared" si="34"/>
        <v>0.71710884383381113</v>
      </c>
      <c r="AH79" s="275">
        <f t="shared" si="34"/>
        <v>0.71767572829533988</v>
      </c>
      <c r="AI79" s="275">
        <f t="shared" si="34"/>
        <v>0.71824261275686863</v>
      </c>
      <c r="AJ79" s="275">
        <f t="shared" si="34"/>
        <v>0.71880949721839738</v>
      </c>
      <c r="AK79" s="275">
        <f t="shared" si="34"/>
        <v>0.71937638167992612</v>
      </c>
      <c r="AL79" s="275">
        <f t="shared" si="34"/>
        <v>0.71994326614145487</v>
      </c>
      <c r="AM79" s="275">
        <f t="shared" si="34"/>
        <v>0.72051015060298362</v>
      </c>
      <c r="AN79" s="275">
        <f t="shared" si="34"/>
        <v>0.72107703506451237</v>
      </c>
      <c r="AO79" s="275">
        <f t="shared" si="34"/>
        <v>0.72164391952604112</v>
      </c>
      <c r="AP79" s="275">
        <f t="shared" si="34"/>
        <v>0.72221080398756987</v>
      </c>
      <c r="AQ79" s="405">
        <f t="shared" si="11"/>
        <v>0.72277768844909751</v>
      </c>
      <c r="AS79" s="280">
        <v>0.01</v>
      </c>
      <c r="AT79" s="280">
        <v>0.01</v>
      </c>
      <c r="AU79" s="280">
        <v>7.0000000000000001E-3</v>
      </c>
      <c r="AV79" s="280">
        <v>0.02</v>
      </c>
    </row>
    <row r="80" spans="1:48" x14ac:dyDescent="0.2">
      <c r="A80" s="12" t="s">
        <v>28</v>
      </c>
      <c r="B80" s="275">
        <f>'Energy Use 2019'!I92/('Energy Use'!B86+B31)</f>
        <v>0.56613505578657997</v>
      </c>
      <c r="C80" s="275">
        <f>'Energy Use 2020'!I92/('Energy Use'!C86+C31)</f>
        <v>0.50520236936233864</v>
      </c>
      <c r="D80" s="275">
        <f t="shared" ref="D80:G80" si="40">C80+($H80-$C80)/5</f>
        <v>0.50621277410106336</v>
      </c>
      <c r="E80" s="275">
        <f t="shared" si="40"/>
        <v>0.50722317883978807</v>
      </c>
      <c r="F80" s="275">
        <f t="shared" si="40"/>
        <v>0.50823358357851278</v>
      </c>
      <c r="G80" s="275">
        <f t="shared" si="40"/>
        <v>0.50924398831723749</v>
      </c>
      <c r="H80" s="408">
        <f t="shared" si="5"/>
        <v>0.51025439305596199</v>
      </c>
      <c r="I80" s="275">
        <f t="shared" si="6"/>
        <v>0.51127490184207391</v>
      </c>
      <c r="J80" s="275">
        <f t="shared" si="6"/>
        <v>0.51229541062818584</v>
      </c>
      <c r="K80" s="275">
        <f t="shared" si="6"/>
        <v>0.51331591941429777</v>
      </c>
      <c r="L80" s="275">
        <f t="shared" si="6"/>
        <v>0.5143364282004097</v>
      </c>
      <c r="M80" s="408">
        <f t="shared" si="7"/>
        <v>0.51535693698652163</v>
      </c>
      <c r="N80" s="275">
        <f t="shared" si="8"/>
        <v>0.51607843669830278</v>
      </c>
      <c r="O80" s="275">
        <f t="shared" si="8"/>
        <v>0.51679993641008393</v>
      </c>
      <c r="P80" s="275">
        <f t="shared" si="8"/>
        <v>0.51752143612186507</v>
      </c>
      <c r="Q80" s="275">
        <f t="shared" si="8"/>
        <v>0.51824293583364622</v>
      </c>
      <c r="R80" s="408">
        <f t="shared" si="9"/>
        <v>0.51896443554542726</v>
      </c>
      <c r="S80" s="275">
        <f t="shared" si="10"/>
        <v>0.51937960709386355</v>
      </c>
      <c r="T80" s="275">
        <f t="shared" si="34"/>
        <v>0.51979477864229984</v>
      </c>
      <c r="U80" s="275">
        <f t="shared" si="34"/>
        <v>0.52020995019073613</v>
      </c>
      <c r="V80" s="275">
        <f t="shared" si="34"/>
        <v>0.52062512173917241</v>
      </c>
      <c r="W80" s="275">
        <f t="shared" si="34"/>
        <v>0.5210402932876087</v>
      </c>
      <c r="X80" s="275">
        <f t="shared" si="34"/>
        <v>0.52145546483604499</v>
      </c>
      <c r="Y80" s="275">
        <f t="shared" si="34"/>
        <v>0.52187063638448128</v>
      </c>
      <c r="Z80" s="275">
        <f t="shared" si="34"/>
        <v>0.52228580793291757</v>
      </c>
      <c r="AA80" s="275">
        <f t="shared" si="34"/>
        <v>0.52270097948135386</v>
      </c>
      <c r="AB80" s="275">
        <f t="shared" si="34"/>
        <v>0.52311615102979014</v>
      </c>
      <c r="AC80" s="275">
        <f t="shared" si="34"/>
        <v>0.52353132257822643</v>
      </c>
      <c r="AD80" s="275">
        <f t="shared" si="34"/>
        <v>0.52394649412666272</v>
      </c>
      <c r="AE80" s="275">
        <f t="shared" si="34"/>
        <v>0.52436166567509901</v>
      </c>
      <c r="AF80" s="275">
        <f t="shared" si="34"/>
        <v>0.5247768372235353</v>
      </c>
      <c r="AG80" s="275">
        <f t="shared" si="34"/>
        <v>0.52519200877197159</v>
      </c>
      <c r="AH80" s="275">
        <f t="shared" si="34"/>
        <v>0.52560718032040787</v>
      </c>
      <c r="AI80" s="275">
        <f t="shared" si="34"/>
        <v>0.52602235186884416</v>
      </c>
      <c r="AJ80" s="275">
        <f t="shared" si="34"/>
        <v>0.52643752341728045</v>
      </c>
      <c r="AK80" s="275">
        <f t="shared" si="34"/>
        <v>0.52685269496571674</v>
      </c>
      <c r="AL80" s="275">
        <f t="shared" si="34"/>
        <v>0.52726786651415303</v>
      </c>
      <c r="AM80" s="275">
        <f t="shared" si="34"/>
        <v>0.52768303806258932</v>
      </c>
      <c r="AN80" s="275">
        <f t="shared" si="34"/>
        <v>0.5280982096110256</v>
      </c>
      <c r="AO80" s="275">
        <f t="shared" si="34"/>
        <v>0.52851338115946189</v>
      </c>
      <c r="AP80" s="275">
        <f t="shared" si="34"/>
        <v>0.52892855270789818</v>
      </c>
      <c r="AQ80" s="405">
        <f t="shared" si="11"/>
        <v>0.5293437242563358</v>
      </c>
      <c r="AS80" s="280">
        <v>0.01</v>
      </c>
      <c r="AT80" s="280">
        <v>0.01</v>
      </c>
      <c r="AU80" s="280">
        <v>7.0000000000000001E-3</v>
      </c>
      <c r="AV80" s="280">
        <v>0.02</v>
      </c>
    </row>
    <row r="81" spans="1:48" x14ac:dyDescent="0.2">
      <c r="A81" s="12" t="s">
        <v>29</v>
      </c>
      <c r="B81" s="275">
        <f>'Energy Use 2019'!I93/('Energy Use'!B87+B32)</f>
        <v>0.68055855214648597</v>
      </c>
      <c r="C81" s="275">
        <f>'Energy Use 2020'!I93/('Energy Use'!C87+C32)</f>
        <v>0.64017844334760365</v>
      </c>
      <c r="D81" s="275">
        <f t="shared" ref="D81:G81" si="41">C81+($H81-$C81)/5</f>
        <v>0.64145880023429891</v>
      </c>
      <c r="E81" s="275">
        <f t="shared" si="41"/>
        <v>0.64273915712099416</v>
      </c>
      <c r="F81" s="275">
        <f t="shared" si="41"/>
        <v>0.64401951400768942</v>
      </c>
      <c r="G81" s="275">
        <f t="shared" si="41"/>
        <v>0.64529987089438468</v>
      </c>
      <c r="H81" s="408">
        <f t="shared" si="5"/>
        <v>0.64658022778107971</v>
      </c>
      <c r="I81" s="275">
        <f t="shared" si="6"/>
        <v>0.64787338823664187</v>
      </c>
      <c r="J81" s="275">
        <f t="shared" si="6"/>
        <v>0.64916654869220403</v>
      </c>
      <c r="K81" s="275">
        <f t="shared" si="6"/>
        <v>0.65045970914776619</v>
      </c>
      <c r="L81" s="275">
        <f t="shared" si="6"/>
        <v>0.65175286960332834</v>
      </c>
      <c r="M81" s="408">
        <f t="shared" si="7"/>
        <v>0.6530460300588905</v>
      </c>
      <c r="N81" s="275">
        <f t="shared" si="8"/>
        <v>0.65396029450097293</v>
      </c>
      <c r="O81" s="275">
        <f t="shared" si="8"/>
        <v>0.65487455894305535</v>
      </c>
      <c r="P81" s="275">
        <f t="shared" si="8"/>
        <v>0.65578882338513778</v>
      </c>
      <c r="Q81" s="275">
        <f t="shared" si="8"/>
        <v>0.6567030878272202</v>
      </c>
      <c r="R81" s="408">
        <f t="shared" si="9"/>
        <v>0.65761735226930262</v>
      </c>
      <c r="S81" s="275">
        <f t="shared" si="10"/>
        <v>0.65814344615111808</v>
      </c>
      <c r="T81" s="275">
        <f t="shared" si="34"/>
        <v>0.65866954003293354</v>
      </c>
      <c r="U81" s="275">
        <f t="shared" si="34"/>
        <v>0.659195633914749</v>
      </c>
      <c r="V81" s="275">
        <f t="shared" si="34"/>
        <v>0.65972172779656446</v>
      </c>
      <c r="W81" s="275">
        <f t="shared" si="34"/>
        <v>0.66024782167837992</v>
      </c>
      <c r="X81" s="275">
        <f t="shared" si="34"/>
        <v>0.66077391556019538</v>
      </c>
      <c r="Y81" s="275">
        <f t="shared" si="34"/>
        <v>0.66130000944201084</v>
      </c>
      <c r="Z81" s="275">
        <f t="shared" si="34"/>
        <v>0.6618261033238263</v>
      </c>
      <c r="AA81" s="275">
        <f t="shared" si="34"/>
        <v>0.66235219720564176</v>
      </c>
      <c r="AB81" s="275">
        <f t="shared" si="34"/>
        <v>0.66287829108745722</v>
      </c>
      <c r="AC81" s="275">
        <f t="shared" si="34"/>
        <v>0.66340438496927268</v>
      </c>
      <c r="AD81" s="275">
        <f t="shared" si="34"/>
        <v>0.66393047885108813</v>
      </c>
      <c r="AE81" s="275">
        <f t="shared" si="34"/>
        <v>0.66445657273290359</v>
      </c>
      <c r="AF81" s="275">
        <f t="shared" si="34"/>
        <v>0.66498266661471905</v>
      </c>
      <c r="AG81" s="275">
        <f t="shared" si="34"/>
        <v>0.66550876049653451</v>
      </c>
      <c r="AH81" s="275">
        <f t="shared" si="34"/>
        <v>0.66603485437834997</v>
      </c>
      <c r="AI81" s="275">
        <f t="shared" si="34"/>
        <v>0.66656094826016543</v>
      </c>
      <c r="AJ81" s="275">
        <f t="shared" si="34"/>
        <v>0.66708704214198089</v>
      </c>
      <c r="AK81" s="275">
        <f t="shared" si="34"/>
        <v>0.66761313602379635</v>
      </c>
      <c r="AL81" s="275">
        <f t="shared" si="34"/>
        <v>0.66813922990561181</v>
      </c>
      <c r="AM81" s="275">
        <f t="shared" si="34"/>
        <v>0.66866532378742727</v>
      </c>
      <c r="AN81" s="275">
        <f t="shared" si="34"/>
        <v>0.66919141766924273</v>
      </c>
      <c r="AO81" s="275">
        <f t="shared" si="34"/>
        <v>0.66971751155105819</v>
      </c>
      <c r="AP81" s="275">
        <f t="shared" si="34"/>
        <v>0.67024360543287365</v>
      </c>
      <c r="AQ81" s="405">
        <f t="shared" si="11"/>
        <v>0.67076969931468866</v>
      </c>
      <c r="AS81" s="280">
        <v>0.01</v>
      </c>
      <c r="AT81" s="280">
        <v>0.01</v>
      </c>
      <c r="AU81" s="280">
        <v>7.0000000000000001E-3</v>
      </c>
      <c r="AV81" s="280">
        <v>0.02</v>
      </c>
    </row>
    <row r="82" spans="1:48" x14ac:dyDescent="0.2">
      <c r="A82" s="12" t="s">
        <v>30</v>
      </c>
      <c r="B82" s="275">
        <f>'Energy Use 2019'!I94/('Energy Use'!B88+B33)</f>
        <v>0.62349663181014059</v>
      </c>
      <c r="C82" s="275">
        <f>'Energy Use 2020'!I94/('Energy Use'!C88+C33)</f>
        <v>0.66262956631285341</v>
      </c>
      <c r="D82" s="275">
        <f t="shared" ref="D82:G82" si="42">C82+($H82-$C82)/5</f>
        <v>0.66395482544547912</v>
      </c>
      <c r="E82" s="275">
        <f t="shared" si="42"/>
        <v>0.66528008457810484</v>
      </c>
      <c r="F82" s="275">
        <f t="shared" si="42"/>
        <v>0.66660534371073055</v>
      </c>
      <c r="G82" s="275">
        <f t="shared" si="42"/>
        <v>0.66793060284335626</v>
      </c>
      <c r="H82" s="408">
        <f t="shared" si="5"/>
        <v>0.66925586197598197</v>
      </c>
      <c r="I82" s="275">
        <f t="shared" si="6"/>
        <v>0.67059437369993391</v>
      </c>
      <c r="J82" s="275">
        <f t="shared" si="6"/>
        <v>0.67193288542388585</v>
      </c>
      <c r="K82" s="275">
        <f t="shared" si="6"/>
        <v>0.67327139714783779</v>
      </c>
      <c r="L82" s="275">
        <f t="shared" si="6"/>
        <v>0.67460990887178973</v>
      </c>
      <c r="M82" s="408">
        <f t="shared" si="7"/>
        <v>0.67594842059574178</v>
      </c>
      <c r="N82" s="275">
        <f t="shared" si="8"/>
        <v>0.67689474838457586</v>
      </c>
      <c r="O82" s="275">
        <f t="shared" si="8"/>
        <v>0.67784107617340994</v>
      </c>
      <c r="P82" s="275">
        <f t="shared" si="8"/>
        <v>0.67878740396224402</v>
      </c>
      <c r="Q82" s="275">
        <f t="shared" si="8"/>
        <v>0.6797337317510781</v>
      </c>
      <c r="R82" s="408">
        <f t="shared" si="9"/>
        <v>0.68068005953991195</v>
      </c>
      <c r="S82" s="275">
        <f t="shared" si="10"/>
        <v>0.68122460358754389</v>
      </c>
      <c r="T82" s="275">
        <f t="shared" si="34"/>
        <v>0.68176914763517582</v>
      </c>
      <c r="U82" s="275">
        <f t="shared" si="34"/>
        <v>0.68231369168280775</v>
      </c>
      <c r="V82" s="275">
        <f t="shared" si="34"/>
        <v>0.68285823573043969</v>
      </c>
      <c r="W82" s="275">
        <f t="shared" si="34"/>
        <v>0.68340277977807162</v>
      </c>
      <c r="X82" s="275">
        <f t="shared" si="34"/>
        <v>0.68394732382570356</v>
      </c>
      <c r="Y82" s="275">
        <f t="shared" si="34"/>
        <v>0.68449186787333549</v>
      </c>
      <c r="Z82" s="275">
        <f t="shared" si="34"/>
        <v>0.68503641192096743</v>
      </c>
      <c r="AA82" s="275">
        <f t="shared" si="34"/>
        <v>0.68558095596859936</v>
      </c>
      <c r="AB82" s="275">
        <f t="shared" si="34"/>
        <v>0.68612550001623129</v>
      </c>
      <c r="AC82" s="275">
        <f t="shared" si="34"/>
        <v>0.68667004406386323</v>
      </c>
      <c r="AD82" s="275">
        <f t="shared" si="34"/>
        <v>0.68721458811149516</v>
      </c>
      <c r="AE82" s="275">
        <f t="shared" si="34"/>
        <v>0.6877591321591271</v>
      </c>
      <c r="AF82" s="275">
        <f t="shared" si="34"/>
        <v>0.68830367620675903</v>
      </c>
      <c r="AG82" s="275">
        <f t="shared" si="34"/>
        <v>0.68884822025439096</v>
      </c>
      <c r="AH82" s="275">
        <f t="shared" si="34"/>
        <v>0.6893927643020229</v>
      </c>
      <c r="AI82" s="275">
        <f t="shared" si="34"/>
        <v>0.68993730834965483</v>
      </c>
      <c r="AJ82" s="275">
        <f t="shared" si="34"/>
        <v>0.69048185239728677</v>
      </c>
      <c r="AK82" s="275">
        <f t="shared" si="34"/>
        <v>0.6910263964449187</v>
      </c>
      <c r="AL82" s="275">
        <f t="shared" si="34"/>
        <v>0.69157094049255063</v>
      </c>
      <c r="AM82" s="275">
        <f t="shared" si="34"/>
        <v>0.69211548454018257</v>
      </c>
      <c r="AN82" s="275">
        <f t="shared" si="34"/>
        <v>0.6926600285878145</v>
      </c>
      <c r="AO82" s="275">
        <f t="shared" si="34"/>
        <v>0.69320457263544644</v>
      </c>
      <c r="AP82" s="275">
        <f t="shared" si="34"/>
        <v>0.69374911668307837</v>
      </c>
      <c r="AQ82" s="405">
        <f t="shared" si="11"/>
        <v>0.69429366073071019</v>
      </c>
      <c r="AS82" s="280">
        <v>0.01</v>
      </c>
      <c r="AT82" s="280">
        <v>0.01</v>
      </c>
      <c r="AU82" s="280">
        <v>7.0000000000000001E-3</v>
      </c>
      <c r="AV82" s="280">
        <v>0.02</v>
      </c>
    </row>
    <row r="83" spans="1:48" x14ac:dyDescent="0.2">
      <c r="A83" s="12" t="s">
        <v>31</v>
      </c>
      <c r="B83" s="275">
        <f>'Energy Use 2019'!I95/('Energy Use'!B89+B34)</f>
        <v>0.70659738674063999</v>
      </c>
      <c r="C83" s="275">
        <f>'Energy Use 2020'!I95/('Energy Use'!C89+C34)</f>
        <v>0.73769722524106807</v>
      </c>
      <c r="D83" s="275">
        <f t="shared" ref="D83:G83" si="43">C83+($H83-$C83)/5</f>
        <v>0.73917261969155024</v>
      </c>
      <c r="E83" s="275">
        <f t="shared" si="43"/>
        <v>0.74064801414203241</v>
      </c>
      <c r="F83" s="275">
        <f t="shared" si="43"/>
        <v>0.74212340859251458</v>
      </c>
      <c r="G83" s="275">
        <f t="shared" si="43"/>
        <v>0.74359880304299675</v>
      </c>
      <c r="H83" s="408">
        <f t="shared" si="5"/>
        <v>0.74507419749347881</v>
      </c>
      <c r="I83" s="275">
        <f t="shared" si="6"/>
        <v>0.74656434588846576</v>
      </c>
      <c r="J83" s="275">
        <f t="shared" si="6"/>
        <v>0.74805449428345272</v>
      </c>
      <c r="K83" s="275">
        <f t="shared" si="6"/>
        <v>0.74954464267843968</v>
      </c>
      <c r="L83" s="275">
        <f t="shared" si="6"/>
        <v>0.75103479107342663</v>
      </c>
      <c r="M83" s="408">
        <f t="shared" si="7"/>
        <v>0.75252493946841359</v>
      </c>
      <c r="N83" s="275">
        <f t="shared" si="8"/>
        <v>0.75357847438366932</v>
      </c>
      <c r="O83" s="275">
        <f t="shared" si="8"/>
        <v>0.75463200929892504</v>
      </c>
      <c r="P83" s="275">
        <f t="shared" si="8"/>
        <v>0.75568554421418077</v>
      </c>
      <c r="Q83" s="275">
        <f t="shared" si="8"/>
        <v>0.7567390791294365</v>
      </c>
      <c r="R83" s="408">
        <f t="shared" si="9"/>
        <v>0.75779261404469245</v>
      </c>
      <c r="S83" s="275">
        <f t="shared" si="10"/>
        <v>0.75839884813592817</v>
      </c>
      <c r="T83" s="275">
        <f t="shared" si="34"/>
        <v>0.7590050822271639</v>
      </c>
      <c r="U83" s="275">
        <f t="shared" si="34"/>
        <v>0.75961131631839962</v>
      </c>
      <c r="V83" s="275">
        <f t="shared" si="34"/>
        <v>0.76021755040963535</v>
      </c>
      <c r="W83" s="275">
        <f t="shared" si="34"/>
        <v>0.76082378450087107</v>
      </c>
      <c r="X83" s="275">
        <f t="shared" si="34"/>
        <v>0.76143001859210679</v>
      </c>
      <c r="Y83" s="275">
        <f t="shared" si="34"/>
        <v>0.76203625268334252</v>
      </c>
      <c r="Z83" s="275">
        <f t="shared" si="34"/>
        <v>0.76264248677457824</v>
      </c>
      <c r="AA83" s="275">
        <f t="shared" si="34"/>
        <v>0.76324872086581397</v>
      </c>
      <c r="AB83" s="275">
        <f t="shared" si="34"/>
        <v>0.76385495495704969</v>
      </c>
      <c r="AC83" s="275">
        <f t="shared" si="34"/>
        <v>0.76446118904828542</v>
      </c>
      <c r="AD83" s="275">
        <f t="shared" si="34"/>
        <v>0.76506742313952114</v>
      </c>
      <c r="AE83" s="275">
        <f t="shared" si="34"/>
        <v>0.76567365723075687</v>
      </c>
      <c r="AF83" s="275">
        <f t="shared" si="34"/>
        <v>0.76627989132199259</v>
      </c>
      <c r="AG83" s="275">
        <f t="shared" si="34"/>
        <v>0.76688612541322831</v>
      </c>
      <c r="AH83" s="275">
        <f t="shared" si="34"/>
        <v>0.76749235950446404</v>
      </c>
      <c r="AI83" s="275">
        <f t="shared" si="34"/>
        <v>0.76809859359569976</v>
      </c>
      <c r="AJ83" s="275">
        <f t="shared" si="34"/>
        <v>0.76870482768693549</v>
      </c>
      <c r="AK83" s="275">
        <f t="shared" si="34"/>
        <v>0.76931106177817121</v>
      </c>
      <c r="AL83" s="275">
        <f t="shared" si="34"/>
        <v>0.76991729586940694</v>
      </c>
      <c r="AM83" s="275">
        <f t="shared" si="34"/>
        <v>0.77052352996064266</v>
      </c>
      <c r="AN83" s="275">
        <f t="shared" si="34"/>
        <v>0.77112976405187839</v>
      </c>
      <c r="AO83" s="275">
        <f t="shared" si="34"/>
        <v>0.77173599814311411</v>
      </c>
      <c r="AP83" s="275">
        <f t="shared" si="34"/>
        <v>0.77234223223434983</v>
      </c>
      <c r="AQ83" s="405">
        <f t="shared" si="11"/>
        <v>0.77294846632558634</v>
      </c>
      <c r="AS83" s="280">
        <v>0.01</v>
      </c>
      <c r="AT83" s="280">
        <v>0.01</v>
      </c>
      <c r="AU83" s="280">
        <v>7.0000000000000001E-3</v>
      </c>
      <c r="AV83" s="280">
        <v>0.02</v>
      </c>
    </row>
    <row r="84" spans="1:48" x14ac:dyDescent="0.2">
      <c r="A84" s="12" t="s">
        <v>32</v>
      </c>
      <c r="B84" s="275">
        <f>'Energy Use 2019'!I96/('Energy Use'!B90+B35)</f>
        <v>0.37271448772946197</v>
      </c>
      <c r="C84" s="275">
        <f>'Energy Use 2020'!I96/('Energy Use'!C90+C35)</f>
        <v>0.36677894828668622</v>
      </c>
      <c r="D84" s="275">
        <f t="shared" ref="D84:G84" si="44">C84+($H84-$C84)/5</f>
        <v>0.36751250618325959</v>
      </c>
      <c r="E84" s="275">
        <f t="shared" si="44"/>
        <v>0.36824606407983296</v>
      </c>
      <c r="F84" s="275">
        <f t="shared" si="44"/>
        <v>0.36897962197640632</v>
      </c>
      <c r="G84" s="275">
        <f t="shared" si="44"/>
        <v>0.36971317987297969</v>
      </c>
      <c r="H84" s="408">
        <f t="shared" si="5"/>
        <v>0.37044673776955311</v>
      </c>
      <c r="I84" s="275">
        <f t="shared" si="6"/>
        <v>0.37118763124509224</v>
      </c>
      <c r="J84" s="275">
        <f t="shared" si="6"/>
        <v>0.37192852472063137</v>
      </c>
      <c r="K84" s="275">
        <f t="shared" si="6"/>
        <v>0.3726694181961705</v>
      </c>
      <c r="L84" s="275">
        <f t="shared" si="6"/>
        <v>0.37341031167170963</v>
      </c>
      <c r="M84" s="408">
        <f t="shared" si="7"/>
        <v>0.37415120514724864</v>
      </c>
      <c r="N84" s="275">
        <f t="shared" si="8"/>
        <v>0.37467501683445481</v>
      </c>
      <c r="O84" s="275">
        <f t="shared" si="8"/>
        <v>0.37519882852166098</v>
      </c>
      <c r="P84" s="275">
        <f t="shared" si="8"/>
        <v>0.37572264020886714</v>
      </c>
      <c r="Q84" s="275">
        <f t="shared" si="8"/>
        <v>0.37624645189607331</v>
      </c>
      <c r="R84" s="408">
        <f t="shared" si="9"/>
        <v>0.37677026358327936</v>
      </c>
      <c r="S84" s="275">
        <f t="shared" si="10"/>
        <v>0.37707167979414596</v>
      </c>
      <c r="T84" s="275">
        <f t="shared" si="34"/>
        <v>0.37737309600501256</v>
      </c>
      <c r="U84" s="275">
        <f t="shared" si="34"/>
        <v>0.37767451221587917</v>
      </c>
      <c r="V84" s="275">
        <f t="shared" si="34"/>
        <v>0.37797592842674577</v>
      </c>
      <c r="W84" s="275">
        <f t="shared" si="34"/>
        <v>0.37827734463761237</v>
      </c>
      <c r="X84" s="275">
        <f t="shared" si="34"/>
        <v>0.37857876084847897</v>
      </c>
      <c r="Y84" s="275">
        <f t="shared" si="34"/>
        <v>0.37888017705934557</v>
      </c>
      <c r="Z84" s="275">
        <f t="shared" si="34"/>
        <v>0.37918159327021217</v>
      </c>
      <c r="AA84" s="275">
        <f t="shared" si="34"/>
        <v>0.37948300948107877</v>
      </c>
      <c r="AB84" s="275">
        <f t="shared" si="34"/>
        <v>0.37978442569194537</v>
      </c>
      <c r="AC84" s="275">
        <f t="shared" si="34"/>
        <v>0.38008584190281197</v>
      </c>
      <c r="AD84" s="275">
        <f t="shared" si="34"/>
        <v>0.38038725811367857</v>
      </c>
      <c r="AE84" s="275">
        <f t="shared" si="34"/>
        <v>0.38068867432454517</v>
      </c>
      <c r="AF84" s="275">
        <f t="shared" si="34"/>
        <v>0.38099009053541177</v>
      </c>
      <c r="AG84" s="275">
        <f t="shared" si="34"/>
        <v>0.38129150674627837</v>
      </c>
      <c r="AH84" s="275">
        <f t="shared" si="34"/>
        <v>0.38159292295714498</v>
      </c>
      <c r="AI84" s="275">
        <f t="shared" si="34"/>
        <v>0.38189433916801158</v>
      </c>
      <c r="AJ84" s="275">
        <f t="shared" si="34"/>
        <v>0.38219575537887818</v>
      </c>
      <c r="AK84" s="275">
        <f t="shared" si="34"/>
        <v>0.38249717158974478</v>
      </c>
      <c r="AL84" s="275">
        <f t="shared" si="34"/>
        <v>0.38279858780061138</v>
      </c>
      <c r="AM84" s="275">
        <f t="shared" si="34"/>
        <v>0.38310000401147798</v>
      </c>
      <c r="AN84" s="275">
        <f t="shared" si="34"/>
        <v>0.38340142022234458</v>
      </c>
      <c r="AO84" s="275">
        <f t="shared" si="34"/>
        <v>0.38370283643321118</v>
      </c>
      <c r="AP84" s="275">
        <f t="shared" si="34"/>
        <v>0.38400425264407778</v>
      </c>
      <c r="AQ84" s="405">
        <f t="shared" si="11"/>
        <v>0.38430566885494494</v>
      </c>
      <c r="AS84" s="280">
        <v>0.01</v>
      </c>
      <c r="AT84" s="280">
        <v>0.01</v>
      </c>
      <c r="AU84" s="280">
        <v>7.0000000000000001E-3</v>
      </c>
      <c r="AV84" s="280">
        <v>0.02</v>
      </c>
    </row>
    <row r="85" spans="1:48" x14ac:dyDescent="0.2">
      <c r="A85" s="12" t="s">
        <v>33</v>
      </c>
      <c r="B85" s="275">
        <f>'Energy Use 2019'!I97/('Energy Use'!B91+B36)</f>
        <v>0.81033607552077724</v>
      </c>
      <c r="C85" s="275">
        <f>'Energy Use 2020'!I97/('Energy Use'!C91+C36)</f>
        <v>0.80648443661850133</v>
      </c>
      <c r="D85" s="275">
        <f t="shared" ref="D85:G85" si="45">C85+($H85-$C85)/5</f>
        <v>0.80809740549173836</v>
      </c>
      <c r="E85" s="275">
        <f t="shared" si="45"/>
        <v>0.80971037436497539</v>
      </c>
      <c r="F85" s="275">
        <f t="shared" si="45"/>
        <v>0.81132334323821242</v>
      </c>
      <c r="G85" s="275">
        <f t="shared" si="45"/>
        <v>0.81293631211144946</v>
      </c>
      <c r="H85" s="408">
        <f t="shared" si="5"/>
        <v>0.81454928098468637</v>
      </c>
      <c r="I85" s="275">
        <f t="shared" si="6"/>
        <v>0.81617837954665573</v>
      </c>
      <c r="J85" s="275">
        <f t="shared" si="6"/>
        <v>0.81780747810862509</v>
      </c>
      <c r="K85" s="275">
        <f t="shared" si="6"/>
        <v>0.81943657667059444</v>
      </c>
      <c r="L85" s="275">
        <f t="shared" si="6"/>
        <v>0.8210656752325638</v>
      </c>
      <c r="M85" s="408">
        <f t="shared" si="7"/>
        <v>0.82269477379453326</v>
      </c>
      <c r="N85" s="275">
        <f t="shared" si="8"/>
        <v>0.82384654647784561</v>
      </c>
      <c r="O85" s="275">
        <f t="shared" si="8"/>
        <v>0.82499831916115796</v>
      </c>
      <c r="P85" s="275">
        <f t="shared" si="8"/>
        <v>0.8261500918444703</v>
      </c>
      <c r="Q85" s="275">
        <f t="shared" si="8"/>
        <v>0.82730186452778265</v>
      </c>
      <c r="R85" s="408">
        <f t="shared" si="9"/>
        <v>0.82845363721109488</v>
      </c>
      <c r="S85" s="275">
        <f t="shared" si="10"/>
        <v>0.82911640012086374</v>
      </c>
      <c r="T85" s="275">
        <f t="shared" si="34"/>
        <v>0.82977916303063259</v>
      </c>
      <c r="U85" s="275">
        <f t="shared" si="34"/>
        <v>0.83044192594040145</v>
      </c>
      <c r="V85" s="275">
        <f t="shared" si="34"/>
        <v>0.8311046888501703</v>
      </c>
      <c r="W85" s="275">
        <f t="shared" si="34"/>
        <v>0.83176745175993916</v>
      </c>
      <c r="X85" s="275">
        <f t="shared" si="34"/>
        <v>0.83243021466970801</v>
      </c>
      <c r="Y85" s="275">
        <f t="shared" si="34"/>
        <v>0.83309297757947687</v>
      </c>
      <c r="Z85" s="275">
        <f t="shared" si="34"/>
        <v>0.83375574048924572</v>
      </c>
      <c r="AA85" s="275">
        <f t="shared" si="34"/>
        <v>0.83441850339901458</v>
      </c>
      <c r="AB85" s="275">
        <f t="shared" si="34"/>
        <v>0.83508126630878343</v>
      </c>
      <c r="AC85" s="275">
        <f t="shared" si="34"/>
        <v>0.83574402921855229</v>
      </c>
      <c r="AD85" s="275">
        <f t="shared" si="34"/>
        <v>0.83640679212832114</v>
      </c>
      <c r="AE85" s="275">
        <f t="shared" si="34"/>
        <v>0.83706955503809</v>
      </c>
      <c r="AF85" s="275">
        <f t="shared" si="34"/>
        <v>0.83773231794785885</v>
      </c>
      <c r="AG85" s="275">
        <f t="shared" si="34"/>
        <v>0.83839508085762771</v>
      </c>
      <c r="AH85" s="275">
        <f t="shared" si="34"/>
        <v>0.83905784376739656</v>
      </c>
      <c r="AI85" s="275">
        <f t="shared" si="34"/>
        <v>0.83972060667716542</v>
      </c>
      <c r="AJ85" s="275">
        <f t="shared" si="34"/>
        <v>0.84038336958693427</v>
      </c>
      <c r="AK85" s="275">
        <f t="shared" si="34"/>
        <v>0.84104613249670312</v>
      </c>
      <c r="AL85" s="275">
        <f t="shared" si="34"/>
        <v>0.84170889540647198</v>
      </c>
      <c r="AM85" s="275">
        <f t="shared" si="34"/>
        <v>0.84237165831624083</v>
      </c>
      <c r="AN85" s="275">
        <f t="shared" si="34"/>
        <v>0.84303442122600969</v>
      </c>
      <c r="AO85" s="275">
        <f t="shared" ref="T85:AP94" si="46">AN85+($AQ85-$R85)/25</f>
        <v>0.84369718413577854</v>
      </c>
      <c r="AP85" s="275">
        <f t="shared" si="46"/>
        <v>0.8443599470455474</v>
      </c>
      <c r="AQ85" s="405">
        <f t="shared" si="11"/>
        <v>0.84502270995531681</v>
      </c>
      <c r="AS85" s="280">
        <v>0.01</v>
      </c>
      <c r="AT85" s="280">
        <v>0.01</v>
      </c>
      <c r="AU85" s="280">
        <v>7.0000000000000001E-3</v>
      </c>
      <c r="AV85" s="280">
        <v>0.02</v>
      </c>
    </row>
    <row r="86" spans="1:48" x14ac:dyDescent="0.2">
      <c r="A86" s="12" t="s">
        <v>34</v>
      </c>
      <c r="B86" s="275">
        <f>'Energy Use 2019'!I98/('Energy Use'!B92+B37)</f>
        <v>0.78260542546277856</v>
      </c>
      <c r="C86" s="275">
        <f>'Energy Use 2020'!I98/('Energy Use'!C92+C37)</f>
        <v>0.82210363953047771</v>
      </c>
      <c r="D86" s="275">
        <f t="shared" ref="D86:G86" si="47">C86+($H86-$C86)/5</f>
        <v>0.82374784680953872</v>
      </c>
      <c r="E86" s="275">
        <f t="shared" si="47"/>
        <v>0.82539205408859972</v>
      </c>
      <c r="F86" s="275">
        <f t="shared" si="47"/>
        <v>0.82703626136766073</v>
      </c>
      <c r="G86" s="275">
        <f t="shared" si="47"/>
        <v>0.82868046864672174</v>
      </c>
      <c r="H86" s="408">
        <f t="shared" si="5"/>
        <v>0.83032467592578252</v>
      </c>
      <c r="I86" s="275">
        <f t="shared" si="6"/>
        <v>0.83198532527763414</v>
      </c>
      <c r="J86" s="275">
        <f t="shared" si="6"/>
        <v>0.83364597462948575</v>
      </c>
      <c r="K86" s="275">
        <f t="shared" si="6"/>
        <v>0.83530662398133737</v>
      </c>
      <c r="L86" s="275">
        <f t="shared" si="6"/>
        <v>0.83696727333318899</v>
      </c>
      <c r="M86" s="408">
        <f t="shared" si="7"/>
        <v>0.83862792268504038</v>
      </c>
      <c r="N86" s="275">
        <f t="shared" si="8"/>
        <v>0.83980200177679942</v>
      </c>
      <c r="O86" s="275">
        <f t="shared" si="8"/>
        <v>0.84097608086855846</v>
      </c>
      <c r="P86" s="275">
        <f t="shared" si="8"/>
        <v>0.8421501599603175</v>
      </c>
      <c r="Q86" s="275">
        <f t="shared" si="8"/>
        <v>0.84332423905207654</v>
      </c>
      <c r="R86" s="408">
        <f t="shared" si="9"/>
        <v>0.84449831814383558</v>
      </c>
      <c r="S86" s="275">
        <f t="shared" si="10"/>
        <v>0.84517391679835063</v>
      </c>
      <c r="T86" s="275">
        <f t="shared" si="46"/>
        <v>0.84584951545286569</v>
      </c>
      <c r="U86" s="275">
        <f t="shared" si="46"/>
        <v>0.84652511410738074</v>
      </c>
      <c r="V86" s="275">
        <f t="shared" si="46"/>
        <v>0.84720071276189579</v>
      </c>
      <c r="W86" s="275">
        <f t="shared" si="46"/>
        <v>0.84787631141641084</v>
      </c>
      <c r="X86" s="275">
        <f t="shared" si="46"/>
        <v>0.8485519100709259</v>
      </c>
      <c r="Y86" s="275">
        <f t="shared" si="46"/>
        <v>0.84922750872544095</v>
      </c>
      <c r="Z86" s="275">
        <f t="shared" si="46"/>
        <v>0.849903107379956</v>
      </c>
      <c r="AA86" s="275">
        <f t="shared" si="46"/>
        <v>0.85057870603447105</v>
      </c>
      <c r="AB86" s="275">
        <f t="shared" si="46"/>
        <v>0.85125430468898611</v>
      </c>
      <c r="AC86" s="275">
        <f t="shared" si="46"/>
        <v>0.85192990334350116</v>
      </c>
      <c r="AD86" s="275">
        <f t="shared" si="46"/>
        <v>0.85260550199801621</v>
      </c>
      <c r="AE86" s="275">
        <f t="shared" si="46"/>
        <v>0.85328110065253127</v>
      </c>
      <c r="AF86" s="275">
        <f t="shared" si="46"/>
        <v>0.85395669930704632</v>
      </c>
      <c r="AG86" s="275">
        <f t="shared" si="46"/>
        <v>0.85463229796156137</v>
      </c>
      <c r="AH86" s="275">
        <f t="shared" si="46"/>
        <v>0.85530789661607642</v>
      </c>
      <c r="AI86" s="275">
        <f t="shared" si="46"/>
        <v>0.85598349527059148</v>
      </c>
      <c r="AJ86" s="275">
        <f t="shared" si="46"/>
        <v>0.85665909392510653</v>
      </c>
      <c r="AK86" s="275">
        <f t="shared" si="46"/>
        <v>0.85733469257962158</v>
      </c>
      <c r="AL86" s="275">
        <f t="shared" si="46"/>
        <v>0.85801029123413664</v>
      </c>
      <c r="AM86" s="275">
        <f t="shared" si="46"/>
        <v>0.85868588988865169</v>
      </c>
      <c r="AN86" s="275">
        <f t="shared" si="46"/>
        <v>0.85936148854316674</v>
      </c>
      <c r="AO86" s="275">
        <f t="shared" si="46"/>
        <v>0.86003708719768179</v>
      </c>
      <c r="AP86" s="275">
        <f t="shared" si="46"/>
        <v>0.86071268585219685</v>
      </c>
      <c r="AQ86" s="405">
        <f t="shared" si="11"/>
        <v>0.86138828450671234</v>
      </c>
      <c r="AS86" s="280">
        <v>0.01</v>
      </c>
      <c r="AT86" s="280">
        <v>0.01</v>
      </c>
      <c r="AU86" s="280">
        <v>7.0000000000000001E-3</v>
      </c>
      <c r="AV86" s="280">
        <v>0.02</v>
      </c>
    </row>
    <row r="87" spans="1:48" x14ac:dyDescent="0.2">
      <c r="A87" s="12" t="s">
        <v>35</v>
      </c>
      <c r="B87" s="275">
        <f>'Energy Use 2019'!I99/('Energy Use'!B93+B38)</f>
        <v>0.81127907035440272</v>
      </c>
      <c r="C87" s="275">
        <f>'Energy Use 2020'!I99/('Energy Use'!C93+C38)</f>
        <v>0.83801002054819385</v>
      </c>
      <c r="D87" s="275">
        <f t="shared" ref="D87:G87" si="48">C87+($H87-$C87)/5</f>
        <v>0.83968604058929019</v>
      </c>
      <c r="E87" s="275">
        <f t="shared" si="48"/>
        <v>0.84136206063038654</v>
      </c>
      <c r="F87" s="275">
        <f t="shared" si="48"/>
        <v>0.84303808067148289</v>
      </c>
      <c r="G87" s="275">
        <f t="shared" si="48"/>
        <v>0.84471410071257924</v>
      </c>
      <c r="H87" s="408">
        <f t="shared" si="5"/>
        <v>0.84639012075367581</v>
      </c>
      <c r="I87" s="275">
        <f t="shared" si="6"/>
        <v>0.84808290099518313</v>
      </c>
      <c r="J87" s="275">
        <f t="shared" si="6"/>
        <v>0.84977568123669045</v>
      </c>
      <c r="K87" s="275">
        <f t="shared" si="6"/>
        <v>0.85146846147819777</v>
      </c>
      <c r="L87" s="275">
        <f t="shared" si="6"/>
        <v>0.85316124171970509</v>
      </c>
      <c r="M87" s="408">
        <f t="shared" si="7"/>
        <v>0.85485402196121263</v>
      </c>
      <c r="N87" s="275">
        <f t="shared" si="8"/>
        <v>0.85605081759195834</v>
      </c>
      <c r="O87" s="275">
        <f t="shared" si="8"/>
        <v>0.85724761322270404</v>
      </c>
      <c r="P87" s="275">
        <f t="shared" si="8"/>
        <v>0.85844440885344975</v>
      </c>
      <c r="Q87" s="275">
        <f t="shared" si="8"/>
        <v>0.85964120448419545</v>
      </c>
      <c r="R87" s="408">
        <f t="shared" si="9"/>
        <v>0.86083800011494105</v>
      </c>
      <c r="S87" s="275">
        <f t="shared" si="10"/>
        <v>0.86152667051503296</v>
      </c>
      <c r="T87" s="275">
        <f t="shared" si="46"/>
        <v>0.86221534091512486</v>
      </c>
      <c r="U87" s="275">
        <f t="shared" si="46"/>
        <v>0.86290401131521677</v>
      </c>
      <c r="V87" s="275">
        <f t="shared" si="46"/>
        <v>0.86359268171530867</v>
      </c>
      <c r="W87" s="275">
        <f t="shared" si="46"/>
        <v>0.86428135211540058</v>
      </c>
      <c r="X87" s="275">
        <f t="shared" si="46"/>
        <v>0.86497002251549249</v>
      </c>
      <c r="Y87" s="275">
        <f t="shared" si="46"/>
        <v>0.86565869291558439</v>
      </c>
      <c r="Z87" s="275">
        <f t="shared" si="46"/>
        <v>0.8663473633156763</v>
      </c>
      <c r="AA87" s="275">
        <f t="shared" si="46"/>
        <v>0.86703603371576821</v>
      </c>
      <c r="AB87" s="275">
        <f t="shared" si="46"/>
        <v>0.86772470411586011</v>
      </c>
      <c r="AC87" s="275">
        <f t="shared" si="46"/>
        <v>0.86841337451595202</v>
      </c>
      <c r="AD87" s="275">
        <f t="shared" si="46"/>
        <v>0.86910204491604393</v>
      </c>
      <c r="AE87" s="275">
        <f t="shared" si="46"/>
        <v>0.86979071531613583</v>
      </c>
      <c r="AF87" s="275">
        <f t="shared" si="46"/>
        <v>0.87047938571622774</v>
      </c>
      <c r="AG87" s="275">
        <f t="shared" si="46"/>
        <v>0.87116805611631964</v>
      </c>
      <c r="AH87" s="275">
        <f t="shared" si="46"/>
        <v>0.87185672651641155</v>
      </c>
      <c r="AI87" s="275">
        <f t="shared" si="46"/>
        <v>0.87254539691650346</v>
      </c>
      <c r="AJ87" s="275">
        <f t="shared" si="46"/>
        <v>0.87323406731659536</v>
      </c>
      <c r="AK87" s="275">
        <f t="shared" si="46"/>
        <v>0.87392273771668727</v>
      </c>
      <c r="AL87" s="275">
        <f t="shared" si="46"/>
        <v>0.87461140811677918</v>
      </c>
      <c r="AM87" s="275">
        <f t="shared" si="46"/>
        <v>0.87530007851687108</v>
      </c>
      <c r="AN87" s="275">
        <f t="shared" si="46"/>
        <v>0.87598874891696299</v>
      </c>
      <c r="AO87" s="275">
        <f t="shared" si="46"/>
        <v>0.8766774193170549</v>
      </c>
      <c r="AP87" s="275">
        <f t="shared" si="46"/>
        <v>0.8773660897171468</v>
      </c>
      <c r="AQ87" s="405">
        <f t="shared" si="11"/>
        <v>0.87805476011723993</v>
      </c>
      <c r="AS87" s="280">
        <v>0.01</v>
      </c>
      <c r="AT87" s="280">
        <v>0.01</v>
      </c>
      <c r="AU87" s="280">
        <v>7.0000000000000001E-3</v>
      </c>
      <c r="AV87" s="280">
        <v>0.02</v>
      </c>
    </row>
    <row r="88" spans="1:48" x14ac:dyDescent="0.2">
      <c r="A88" s="12" t="s">
        <v>36</v>
      </c>
      <c r="B88" s="275">
        <f>'Energy Use 2019'!I100/('Energy Use'!B94+B39)</f>
        <v>0.91182021704925187</v>
      </c>
      <c r="C88" s="275">
        <f>'Energy Use 2020'!I100/('Energy Use'!C94+C39)</f>
        <v>0.91806047892406295</v>
      </c>
      <c r="D88" s="275">
        <f t="shared" ref="D88:G88" si="49">C88+($H88-$C88)/5</f>
        <v>0.91989659988191108</v>
      </c>
      <c r="E88" s="275">
        <f t="shared" si="49"/>
        <v>0.92173272083975921</v>
      </c>
      <c r="F88" s="275">
        <f t="shared" si="49"/>
        <v>0.92356884179760734</v>
      </c>
      <c r="G88" s="275">
        <f t="shared" si="49"/>
        <v>0.92540496275545547</v>
      </c>
      <c r="H88" s="408">
        <f t="shared" si="5"/>
        <v>0.9272410837133036</v>
      </c>
      <c r="I88" s="275">
        <f t="shared" si="6"/>
        <v>0.92909556588073017</v>
      </c>
      <c r="J88" s="275">
        <f t="shared" si="6"/>
        <v>0.93095004804815673</v>
      </c>
      <c r="K88" s="275">
        <f t="shared" si="6"/>
        <v>0.93280453021558329</v>
      </c>
      <c r="L88" s="275">
        <f t="shared" si="6"/>
        <v>0.93465901238300986</v>
      </c>
      <c r="M88" s="408">
        <f t="shared" si="7"/>
        <v>0.93651349455043664</v>
      </c>
      <c r="N88" s="275">
        <f t="shared" si="8"/>
        <v>0.93782461344280721</v>
      </c>
      <c r="O88" s="275">
        <f t="shared" si="8"/>
        <v>0.93913573233517778</v>
      </c>
      <c r="P88" s="275">
        <f t="shared" si="8"/>
        <v>0.94044685122754834</v>
      </c>
      <c r="Q88" s="275">
        <f t="shared" si="8"/>
        <v>0.94175797011991891</v>
      </c>
      <c r="R88" s="408">
        <f t="shared" si="9"/>
        <v>0.94306908901228959</v>
      </c>
      <c r="S88" s="275">
        <f t="shared" si="10"/>
        <v>0.94382354428349946</v>
      </c>
      <c r="T88" s="275">
        <f t="shared" si="46"/>
        <v>0.94457799955470934</v>
      </c>
      <c r="U88" s="275">
        <f t="shared" si="46"/>
        <v>0.94533245482591921</v>
      </c>
      <c r="V88" s="275">
        <f t="shared" si="46"/>
        <v>0.94608691009712909</v>
      </c>
      <c r="W88" s="275">
        <f t="shared" si="46"/>
        <v>0.94684136536833896</v>
      </c>
      <c r="X88" s="275">
        <f t="shared" si="46"/>
        <v>0.94759582063954884</v>
      </c>
      <c r="Y88" s="275">
        <f t="shared" si="46"/>
        <v>0.94835027591075871</v>
      </c>
      <c r="Z88" s="275">
        <f t="shared" si="46"/>
        <v>0.94910473118196859</v>
      </c>
      <c r="AA88" s="275">
        <f t="shared" si="46"/>
        <v>0.94985918645317846</v>
      </c>
      <c r="AB88" s="275">
        <f t="shared" si="46"/>
        <v>0.95061364172438834</v>
      </c>
      <c r="AC88" s="275">
        <f t="shared" si="46"/>
        <v>0.95136809699559821</v>
      </c>
      <c r="AD88" s="275">
        <f t="shared" si="46"/>
        <v>0.95212255226680809</v>
      </c>
      <c r="AE88" s="275">
        <f t="shared" si="46"/>
        <v>0.95287700753801796</v>
      </c>
      <c r="AF88" s="275">
        <f t="shared" si="46"/>
        <v>0.95363146280922784</v>
      </c>
      <c r="AG88" s="275">
        <f t="shared" si="46"/>
        <v>0.95438591808043771</v>
      </c>
      <c r="AH88" s="275">
        <f t="shared" si="46"/>
        <v>0.95514037335164759</v>
      </c>
      <c r="AI88" s="275">
        <f t="shared" si="46"/>
        <v>0.95589482862285746</v>
      </c>
      <c r="AJ88" s="275">
        <f t="shared" si="46"/>
        <v>0.95664928389406734</v>
      </c>
      <c r="AK88" s="275">
        <f t="shared" si="46"/>
        <v>0.95740373916527721</v>
      </c>
      <c r="AL88" s="275">
        <f t="shared" si="46"/>
        <v>0.95815819443648709</v>
      </c>
      <c r="AM88" s="275">
        <f t="shared" si="46"/>
        <v>0.95891264970769696</v>
      </c>
      <c r="AN88" s="275">
        <f t="shared" si="46"/>
        <v>0.95966710497890684</v>
      </c>
      <c r="AO88" s="275">
        <f t="shared" si="46"/>
        <v>0.96042156025011671</v>
      </c>
      <c r="AP88" s="275">
        <f t="shared" si="46"/>
        <v>0.96117601552132659</v>
      </c>
      <c r="AQ88" s="405">
        <f t="shared" si="11"/>
        <v>0.96193047079253535</v>
      </c>
      <c r="AS88" s="280">
        <v>0.01</v>
      </c>
      <c r="AT88" s="280">
        <v>0.01</v>
      </c>
      <c r="AU88" s="280">
        <v>7.0000000000000001E-3</v>
      </c>
      <c r="AV88" s="280">
        <v>0.02</v>
      </c>
    </row>
    <row r="89" spans="1:48" x14ac:dyDescent="0.2">
      <c r="A89" s="12" t="s">
        <v>37</v>
      </c>
      <c r="B89" s="275">
        <f>'Energy Use 2019'!I101/('Energy Use'!B95+B40)</f>
        <v>0.13663596557902249</v>
      </c>
      <c r="C89" s="275">
        <f>'Energy Use 2020'!I101/('Energy Use'!C95+C40)</f>
        <v>0.15974738263448404</v>
      </c>
      <c r="D89" s="275">
        <f t="shared" ref="D89:G89" si="50">C89+($H89-$C89)/5</f>
        <v>0.160066877399753</v>
      </c>
      <c r="E89" s="275">
        <f t="shared" si="50"/>
        <v>0.16038637216502197</v>
      </c>
      <c r="F89" s="275">
        <f t="shared" si="50"/>
        <v>0.16070586693029093</v>
      </c>
      <c r="G89" s="275">
        <f t="shared" si="50"/>
        <v>0.16102536169555989</v>
      </c>
      <c r="H89" s="408">
        <f t="shared" si="5"/>
        <v>0.16134485646082888</v>
      </c>
      <c r="I89" s="275">
        <f t="shared" si="6"/>
        <v>0.16166754617375054</v>
      </c>
      <c r="J89" s="275">
        <f t="shared" si="6"/>
        <v>0.16199023588667219</v>
      </c>
      <c r="K89" s="275">
        <f t="shared" si="6"/>
        <v>0.16231292559959384</v>
      </c>
      <c r="L89" s="275">
        <f t="shared" si="6"/>
        <v>0.1626356153125155</v>
      </c>
      <c r="M89" s="408">
        <f t="shared" si="7"/>
        <v>0.16295830502543718</v>
      </c>
      <c r="N89" s="275">
        <f t="shared" si="8"/>
        <v>0.16318644665247278</v>
      </c>
      <c r="O89" s="275">
        <f t="shared" si="8"/>
        <v>0.16341458827950839</v>
      </c>
      <c r="P89" s="275">
        <f t="shared" si="8"/>
        <v>0.16364272990654399</v>
      </c>
      <c r="Q89" s="275">
        <f t="shared" si="8"/>
        <v>0.1638708715335796</v>
      </c>
      <c r="R89" s="408">
        <f t="shared" si="9"/>
        <v>0.16409901316061523</v>
      </c>
      <c r="S89" s="275">
        <f t="shared" si="10"/>
        <v>0.16423029237114373</v>
      </c>
      <c r="T89" s="275">
        <f t="shared" si="46"/>
        <v>0.16436157158167222</v>
      </c>
      <c r="U89" s="275">
        <f t="shared" si="46"/>
        <v>0.16449285079220072</v>
      </c>
      <c r="V89" s="275">
        <f t="shared" si="46"/>
        <v>0.16462413000272921</v>
      </c>
      <c r="W89" s="275">
        <f t="shared" si="46"/>
        <v>0.16475540921325771</v>
      </c>
      <c r="X89" s="275">
        <f t="shared" si="46"/>
        <v>0.1648866884237862</v>
      </c>
      <c r="Y89" s="275">
        <f t="shared" si="46"/>
        <v>0.1650179676343147</v>
      </c>
      <c r="Z89" s="275">
        <f t="shared" si="46"/>
        <v>0.16514924684484319</v>
      </c>
      <c r="AA89" s="275">
        <f t="shared" si="46"/>
        <v>0.16528052605537169</v>
      </c>
      <c r="AB89" s="275">
        <f t="shared" si="46"/>
        <v>0.16541180526590019</v>
      </c>
      <c r="AC89" s="275">
        <f t="shared" si="46"/>
        <v>0.16554308447642868</v>
      </c>
      <c r="AD89" s="275">
        <f t="shared" si="46"/>
        <v>0.16567436368695718</v>
      </c>
      <c r="AE89" s="275">
        <f t="shared" si="46"/>
        <v>0.16580564289748567</v>
      </c>
      <c r="AF89" s="275">
        <f t="shared" si="46"/>
        <v>0.16593692210801417</v>
      </c>
      <c r="AG89" s="275">
        <f t="shared" si="46"/>
        <v>0.16606820131854266</v>
      </c>
      <c r="AH89" s="275">
        <f t="shared" si="46"/>
        <v>0.16619948052907116</v>
      </c>
      <c r="AI89" s="275">
        <f t="shared" si="46"/>
        <v>0.16633075973959965</v>
      </c>
      <c r="AJ89" s="275">
        <f t="shared" si="46"/>
        <v>0.16646203895012815</v>
      </c>
      <c r="AK89" s="275">
        <f t="shared" si="46"/>
        <v>0.16659331816065664</v>
      </c>
      <c r="AL89" s="275">
        <f t="shared" si="46"/>
        <v>0.16672459737118514</v>
      </c>
      <c r="AM89" s="275">
        <f t="shared" si="46"/>
        <v>0.16685587658171364</v>
      </c>
      <c r="AN89" s="275">
        <f t="shared" si="46"/>
        <v>0.16698715579224213</v>
      </c>
      <c r="AO89" s="275">
        <f t="shared" si="46"/>
        <v>0.16711843500277063</v>
      </c>
      <c r="AP89" s="275">
        <f t="shared" si="46"/>
        <v>0.16724971421329912</v>
      </c>
      <c r="AQ89" s="405">
        <f t="shared" si="11"/>
        <v>0.16738099342382753</v>
      </c>
      <c r="AS89" s="280">
        <v>0.01</v>
      </c>
      <c r="AT89" s="280">
        <v>0.01</v>
      </c>
      <c r="AU89" s="280">
        <v>7.0000000000000001E-3</v>
      </c>
      <c r="AV89" s="280">
        <v>0.02</v>
      </c>
    </row>
    <row r="90" spans="1:48" x14ac:dyDescent="0.2">
      <c r="A90" s="12" t="s">
        <v>38</v>
      </c>
      <c r="B90" s="275">
        <f>'Energy Use 2019'!I102/('Energy Use'!B96+B41)</f>
        <v>0.55909496689798799</v>
      </c>
      <c r="C90" s="275">
        <f>'Energy Use 2020'!I102/('Energy Use'!C96+C41)</f>
        <v>0.52110223760668761</v>
      </c>
      <c r="D90" s="275">
        <f t="shared" ref="D90:G90" si="51">C90+($H90-$C90)/5</f>
        <v>0.52214444208190103</v>
      </c>
      <c r="E90" s="275">
        <f t="shared" si="51"/>
        <v>0.52318664655711444</v>
      </c>
      <c r="F90" s="275">
        <f t="shared" si="51"/>
        <v>0.52422885103232786</v>
      </c>
      <c r="G90" s="275">
        <f t="shared" si="51"/>
        <v>0.52527105550754127</v>
      </c>
      <c r="H90" s="408">
        <f t="shared" si="5"/>
        <v>0.52631325998275447</v>
      </c>
      <c r="I90" s="275">
        <f t="shared" si="6"/>
        <v>0.52736588650271998</v>
      </c>
      <c r="J90" s="275">
        <f t="shared" si="6"/>
        <v>0.5284185130226855</v>
      </c>
      <c r="K90" s="275">
        <f t="shared" si="6"/>
        <v>0.52947113954265101</v>
      </c>
      <c r="L90" s="275">
        <f t="shared" si="6"/>
        <v>0.53052376606261653</v>
      </c>
      <c r="M90" s="408">
        <f t="shared" si="7"/>
        <v>0.53157639258258205</v>
      </c>
      <c r="N90" s="275">
        <f t="shared" si="8"/>
        <v>0.53232059953219768</v>
      </c>
      <c r="O90" s="275">
        <f t="shared" si="8"/>
        <v>0.53306480648181331</v>
      </c>
      <c r="P90" s="275">
        <f t="shared" si="8"/>
        <v>0.53380901343142895</v>
      </c>
      <c r="Q90" s="275">
        <f t="shared" si="8"/>
        <v>0.53455322038104458</v>
      </c>
      <c r="R90" s="408">
        <f t="shared" si="9"/>
        <v>0.5352974273306601</v>
      </c>
      <c r="S90" s="275">
        <f t="shared" si="10"/>
        <v>0.53572566527252463</v>
      </c>
      <c r="T90" s="275">
        <f t="shared" si="46"/>
        <v>0.53615390321438916</v>
      </c>
      <c r="U90" s="275">
        <f t="shared" si="46"/>
        <v>0.53658214115625369</v>
      </c>
      <c r="V90" s="275">
        <f t="shared" si="46"/>
        <v>0.53701037909811822</v>
      </c>
      <c r="W90" s="275">
        <f t="shared" si="46"/>
        <v>0.53743861703998275</v>
      </c>
      <c r="X90" s="275">
        <f t="shared" si="46"/>
        <v>0.53786685498184728</v>
      </c>
      <c r="Y90" s="275">
        <f t="shared" si="46"/>
        <v>0.5382950929237118</v>
      </c>
      <c r="Z90" s="275">
        <f t="shared" si="46"/>
        <v>0.53872333086557633</v>
      </c>
      <c r="AA90" s="275">
        <f t="shared" si="46"/>
        <v>0.53915156880744086</v>
      </c>
      <c r="AB90" s="275">
        <f t="shared" si="46"/>
        <v>0.53957980674930539</v>
      </c>
      <c r="AC90" s="275">
        <f t="shared" si="46"/>
        <v>0.54000804469116992</v>
      </c>
      <c r="AD90" s="275">
        <f t="shared" si="46"/>
        <v>0.54043628263303445</v>
      </c>
      <c r="AE90" s="275">
        <f t="shared" si="46"/>
        <v>0.54086452057489898</v>
      </c>
      <c r="AF90" s="275">
        <f t="shared" si="46"/>
        <v>0.54129275851676351</v>
      </c>
      <c r="AG90" s="275">
        <f t="shared" si="46"/>
        <v>0.54172099645862803</v>
      </c>
      <c r="AH90" s="275">
        <f t="shared" si="46"/>
        <v>0.54214923440049256</v>
      </c>
      <c r="AI90" s="275">
        <f t="shared" si="46"/>
        <v>0.54257747234235709</v>
      </c>
      <c r="AJ90" s="275">
        <f t="shared" si="46"/>
        <v>0.54300571028422162</v>
      </c>
      <c r="AK90" s="275">
        <f t="shared" si="46"/>
        <v>0.54343394822608615</v>
      </c>
      <c r="AL90" s="275">
        <f t="shared" si="46"/>
        <v>0.54386218616795068</v>
      </c>
      <c r="AM90" s="275">
        <f t="shared" si="46"/>
        <v>0.54429042410981521</v>
      </c>
      <c r="AN90" s="275">
        <f t="shared" si="46"/>
        <v>0.54471866205167974</v>
      </c>
      <c r="AO90" s="275">
        <f t="shared" si="46"/>
        <v>0.54514689999354426</v>
      </c>
      <c r="AP90" s="275">
        <f t="shared" si="46"/>
        <v>0.54557513793540879</v>
      </c>
      <c r="AQ90" s="405">
        <f t="shared" si="11"/>
        <v>0.54600337587727332</v>
      </c>
      <c r="AS90" s="280">
        <v>0.01</v>
      </c>
      <c r="AT90" s="280">
        <v>0.01</v>
      </c>
      <c r="AU90" s="280">
        <v>7.0000000000000001E-3</v>
      </c>
      <c r="AV90" s="280">
        <v>0.02</v>
      </c>
    </row>
    <row r="91" spans="1:48" x14ac:dyDescent="0.2">
      <c r="A91" s="12" t="s">
        <v>39</v>
      </c>
      <c r="B91" s="275">
        <f>'Energy Use 2019'!I103/('Energy Use'!B97+B42)</f>
        <v>0.8612363687593958</v>
      </c>
      <c r="C91" s="275">
        <f>'Energy Use 2020'!I103/('Energy Use'!C97+C42)</f>
        <v>0.89971843597984458</v>
      </c>
      <c r="D91" s="275">
        <f t="shared" ref="D91:G91" si="52">C91+($H91-$C91)/5</f>
        <v>0.90151787285180429</v>
      </c>
      <c r="E91" s="275">
        <f t="shared" si="52"/>
        <v>0.90331730972376401</v>
      </c>
      <c r="F91" s="275">
        <f t="shared" si="52"/>
        <v>0.90511674659572372</v>
      </c>
      <c r="G91" s="275">
        <f t="shared" si="52"/>
        <v>0.90691618346768343</v>
      </c>
      <c r="H91" s="408">
        <f t="shared" si="5"/>
        <v>0.90871562033964304</v>
      </c>
      <c r="I91" s="275">
        <f t="shared" si="6"/>
        <v>0.91053305158032227</v>
      </c>
      <c r="J91" s="275">
        <f t="shared" si="6"/>
        <v>0.91235048282100151</v>
      </c>
      <c r="K91" s="275">
        <f t="shared" si="6"/>
        <v>0.91416791406168074</v>
      </c>
      <c r="L91" s="275">
        <f t="shared" si="6"/>
        <v>0.91598534530235998</v>
      </c>
      <c r="M91" s="408">
        <f t="shared" si="7"/>
        <v>0.91780277654303943</v>
      </c>
      <c r="N91" s="275">
        <f t="shared" si="8"/>
        <v>0.91908770043019972</v>
      </c>
      <c r="O91" s="275">
        <f t="shared" si="8"/>
        <v>0.92037262431736</v>
      </c>
      <c r="P91" s="275">
        <f t="shared" si="8"/>
        <v>0.92165754820452028</v>
      </c>
      <c r="Q91" s="275">
        <f t="shared" si="8"/>
        <v>0.92294247209168057</v>
      </c>
      <c r="R91" s="408">
        <f t="shared" si="9"/>
        <v>0.92422739597884063</v>
      </c>
      <c r="S91" s="275">
        <f t="shared" si="10"/>
        <v>0.92496677789562365</v>
      </c>
      <c r="T91" s="275">
        <f t="shared" si="46"/>
        <v>0.92570615981240667</v>
      </c>
      <c r="U91" s="275">
        <f t="shared" si="46"/>
        <v>0.92644554172918969</v>
      </c>
      <c r="V91" s="275">
        <f t="shared" si="46"/>
        <v>0.92718492364597271</v>
      </c>
      <c r="W91" s="275">
        <f t="shared" si="46"/>
        <v>0.92792430556275574</v>
      </c>
      <c r="X91" s="275">
        <f t="shared" si="46"/>
        <v>0.92866368747953876</v>
      </c>
      <c r="Y91" s="275">
        <f t="shared" si="46"/>
        <v>0.92940306939632178</v>
      </c>
      <c r="Z91" s="275">
        <f t="shared" si="46"/>
        <v>0.9301424513131048</v>
      </c>
      <c r="AA91" s="275">
        <f t="shared" si="46"/>
        <v>0.93088183322988782</v>
      </c>
      <c r="AB91" s="275">
        <f t="shared" si="46"/>
        <v>0.93162121514667084</v>
      </c>
      <c r="AC91" s="275">
        <f t="shared" si="46"/>
        <v>0.93236059706345387</v>
      </c>
      <c r="AD91" s="275">
        <f t="shared" si="46"/>
        <v>0.93309997898023689</v>
      </c>
      <c r="AE91" s="275">
        <f t="shared" si="46"/>
        <v>0.93383936089701991</v>
      </c>
      <c r="AF91" s="275">
        <f t="shared" si="46"/>
        <v>0.93457874281380293</v>
      </c>
      <c r="AG91" s="275">
        <f t="shared" si="46"/>
        <v>0.93531812473058595</v>
      </c>
      <c r="AH91" s="275">
        <f t="shared" si="46"/>
        <v>0.93605750664736898</v>
      </c>
      <c r="AI91" s="275">
        <f t="shared" si="46"/>
        <v>0.936796888564152</v>
      </c>
      <c r="AJ91" s="275">
        <f t="shared" si="46"/>
        <v>0.93753627048093502</v>
      </c>
      <c r="AK91" s="275">
        <f t="shared" si="46"/>
        <v>0.93827565239771804</v>
      </c>
      <c r="AL91" s="275">
        <f t="shared" si="46"/>
        <v>0.93901503431450106</v>
      </c>
      <c r="AM91" s="275">
        <f t="shared" si="46"/>
        <v>0.93975441623128408</v>
      </c>
      <c r="AN91" s="275">
        <f t="shared" si="46"/>
        <v>0.94049379814806711</v>
      </c>
      <c r="AO91" s="275">
        <f t="shared" si="46"/>
        <v>0.94123318006485013</v>
      </c>
      <c r="AP91" s="275">
        <f t="shared" si="46"/>
        <v>0.94197256198163315</v>
      </c>
      <c r="AQ91" s="405">
        <f t="shared" si="11"/>
        <v>0.9427119438984175</v>
      </c>
      <c r="AS91" s="280">
        <v>0.01</v>
      </c>
      <c r="AT91" s="280">
        <v>0.01</v>
      </c>
      <c r="AU91" s="280">
        <v>7.0000000000000001E-3</v>
      </c>
      <c r="AV91" s="280">
        <v>0.02</v>
      </c>
    </row>
    <row r="92" spans="1:48" x14ac:dyDescent="0.2">
      <c r="A92" s="12" t="s">
        <v>40</v>
      </c>
      <c r="B92" s="275">
        <f>'Energy Use 2019'!I104/('Energy Use'!B98+B43)</f>
        <v>0.38106586135295351</v>
      </c>
      <c r="C92" s="275">
        <f>'Energy Use 2020'!I104/('Energy Use'!C98+C43)</f>
        <v>0.3170328744781607</v>
      </c>
      <c r="D92" s="275">
        <f t="shared" ref="D92:G92" si="53">C92+($H92-$C92)/5</f>
        <v>0.317666940227117</v>
      </c>
      <c r="E92" s="275">
        <f t="shared" si="53"/>
        <v>0.3183010059760733</v>
      </c>
      <c r="F92" s="275">
        <f t="shared" si="53"/>
        <v>0.31893507172502961</v>
      </c>
      <c r="G92" s="275">
        <f t="shared" si="53"/>
        <v>0.31956913747398591</v>
      </c>
      <c r="H92" s="408">
        <f t="shared" si="5"/>
        <v>0.32020320322294232</v>
      </c>
      <c r="I92" s="275">
        <f t="shared" si="6"/>
        <v>0.32084360962938818</v>
      </c>
      <c r="J92" s="275">
        <f t="shared" si="6"/>
        <v>0.32148401603583404</v>
      </c>
      <c r="K92" s="275">
        <f t="shared" si="6"/>
        <v>0.3221244224422799</v>
      </c>
      <c r="L92" s="275">
        <f t="shared" si="6"/>
        <v>0.32276482884872576</v>
      </c>
      <c r="M92" s="408">
        <f t="shared" si="7"/>
        <v>0.32340523525517173</v>
      </c>
      <c r="N92" s="275">
        <f t="shared" si="8"/>
        <v>0.32385800258452896</v>
      </c>
      <c r="O92" s="275">
        <f t="shared" si="8"/>
        <v>0.32431076991388619</v>
      </c>
      <c r="P92" s="275">
        <f t="shared" si="8"/>
        <v>0.32476353724324342</v>
      </c>
      <c r="Q92" s="275">
        <f t="shared" si="8"/>
        <v>0.32521630457260065</v>
      </c>
      <c r="R92" s="408">
        <f t="shared" si="9"/>
        <v>0.32566907190195787</v>
      </c>
      <c r="S92" s="275">
        <f t="shared" si="10"/>
        <v>0.32592960715947944</v>
      </c>
      <c r="T92" s="275">
        <f t="shared" si="46"/>
        <v>0.32619014241700101</v>
      </c>
      <c r="U92" s="275">
        <f t="shared" si="46"/>
        <v>0.32645067767452257</v>
      </c>
      <c r="V92" s="275">
        <f t="shared" si="46"/>
        <v>0.32671121293204414</v>
      </c>
      <c r="W92" s="275">
        <f t="shared" si="46"/>
        <v>0.3269717481895657</v>
      </c>
      <c r="X92" s="275">
        <f t="shared" si="46"/>
        <v>0.32723228344708727</v>
      </c>
      <c r="Y92" s="275">
        <f t="shared" si="46"/>
        <v>0.32749281870460883</v>
      </c>
      <c r="Z92" s="275">
        <f t="shared" si="46"/>
        <v>0.3277533539621304</v>
      </c>
      <c r="AA92" s="275">
        <f t="shared" si="46"/>
        <v>0.32801388921965197</v>
      </c>
      <c r="AB92" s="275">
        <f t="shared" si="46"/>
        <v>0.32827442447717353</v>
      </c>
      <c r="AC92" s="275">
        <f t="shared" si="46"/>
        <v>0.3285349597346951</v>
      </c>
      <c r="AD92" s="275">
        <f t="shared" si="46"/>
        <v>0.32879549499221666</v>
      </c>
      <c r="AE92" s="275">
        <f t="shared" si="46"/>
        <v>0.32905603024973823</v>
      </c>
      <c r="AF92" s="275">
        <f t="shared" si="46"/>
        <v>0.3293165655072598</v>
      </c>
      <c r="AG92" s="275">
        <f t="shared" si="46"/>
        <v>0.32957710076478136</v>
      </c>
      <c r="AH92" s="275">
        <f t="shared" si="46"/>
        <v>0.32983763602230293</v>
      </c>
      <c r="AI92" s="275">
        <f t="shared" si="46"/>
        <v>0.33009817127982449</v>
      </c>
      <c r="AJ92" s="275">
        <f t="shared" si="46"/>
        <v>0.33035870653734606</v>
      </c>
      <c r="AK92" s="275">
        <f t="shared" si="46"/>
        <v>0.33061924179486762</v>
      </c>
      <c r="AL92" s="275">
        <f t="shared" si="46"/>
        <v>0.33087977705238919</v>
      </c>
      <c r="AM92" s="275">
        <f t="shared" si="46"/>
        <v>0.33114031230991076</v>
      </c>
      <c r="AN92" s="275">
        <f t="shared" si="46"/>
        <v>0.33140084756743232</v>
      </c>
      <c r="AO92" s="275">
        <f t="shared" si="46"/>
        <v>0.33166138282495389</v>
      </c>
      <c r="AP92" s="275">
        <f t="shared" si="46"/>
        <v>0.33192191808247545</v>
      </c>
      <c r="AQ92" s="405">
        <f t="shared" si="11"/>
        <v>0.33218245333999702</v>
      </c>
      <c r="AS92" s="280">
        <v>0.01</v>
      </c>
      <c r="AT92" s="280">
        <v>0.01</v>
      </c>
      <c r="AU92" s="280">
        <v>7.0000000000000001E-3</v>
      </c>
      <c r="AV92" s="280">
        <v>0.02</v>
      </c>
    </row>
    <row r="93" spans="1:48" x14ac:dyDescent="0.2">
      <c r="A93" s="37" t="s">
        <v>41</v>
      </c>
      <c r="B93" s="275">
        <f>'Energy Use 2019'!I105/('Energy Use'!B99+B44)</f>
        <v>0.97709332432828577</v>
      </c>
      <c r="C93" s="275">
        <f>'Energy Use 2020'!I105/('Energy Use'!C99+C44)</f>
        <v>0.97845891364695936</v>
      </c>
      <c r="D93" s="275">
        <f t="shared" ref="D93:G93" si="54">C93+($H93-$C93)/5</f>
        <v>0.97845891364695936</v>
      </c>
      <c r="E93" s="275">
        <f t="shared" si="54"/>
        <v>0.97845891364695936</v>
      </c>
      <c r="F93" s="275">
        <f t="shared" si="54"/>
        <v>0.97845891364695936</v>
      </c>
      <c r="G93" s="275">
        <f t="shared" si="54"/>
        <v>0.97845891364695936</v>
      </c>
      <c r="H93" s="408">
        <f t="shared" si="5"/>
        <v>0.97845891364695936</v>
      </c>
      <c r="I93" s="275">
        <f t="shared" si="6"/>
        <v>0.97845891364695936</v>
      </c>
      <c r="J93" s="275">
        <f t="shared" si="6"/>
        <v>0.97845891364695936</v>
      </c>
      <c r="K93" s="275">
        <f t="shared" si="6"/>
        <v>0.97845891364695936</v>
      </c>
      <c r="L93" s="275">
        <f t="shared" si="6"/>
        <v>0.97845891364695936</v>
      </c>
      <c r="M93" s="408">
        <f t="shared" si="7"/>
        <v>0.97845891364695936</v>
      </c>
      <c r="N93" s="275">
        <f t="shared" si="8"/>
        <v>0.97845891364695936</v>
      </c>
      <c r="O93" s="275">
        <f t="shared" si="8"/>
        <v>0.97845891364695936</v>
      </c>
      <c r="P93" s="275">
        <f t="shared" si="8"/>
        <v>0.97845891364695936</v>
      </c>
      <c r="Q93" s="275">
        <f t="shared" si="8"/>
        <v>0.97845891364695936</v>
      </c>
      <c r="R93" s="408">
        <f t="shared" si="9"/>
        <v>0.97845891364695936</v>
      </c>
      <c r="S93" s="275">
        <f t="shared" si="10"/>
        <v>0.97845891364695936</v>
      </c>
      <c r="T93" s="275">
        <f t="shared" si="46"/>
        <v>0.97845891364695936</v>
      </c>
      <c r="U93" s="275">
        <f t="shared" si="46"/>
        <v>0.97845891364695936</v>
      </c>
      <c r="V93" s="275">
        <f t="shared" si="46"/>
        <v>0.97845891364695936</v>
      </c>
      <c r="W93" s="275">
        <f t="shared" si="46"/>
        <v>0.97845891364695936</v>
      </c>
      <c r="X93" s="275">
        <f t="shared" si="46"/>
        <v>0.97845891364695936</v>
      </c>
      <c r="Y93" s="275">
        <f t="shared" si="46"/>
        <v>0.97845891364695936</v>
      </c>
      <c r="Z93" s="275">
        <f t="shared" si="46"/>
        <v>0.97845891364695936</v>
      </c>
      <c r="AA93" s="275">
        <f t="shared" si="46"/>
        <v>0.97845891364695936</v>
      </c>
      <c r="AB93" s="275">
        <f t="shared" si="46"/>
        <v>0.97845891364695936</v>
      </c>
      <c r="AC93" s="275">
        <f t="shared" si="46"/>
        <v>0.97845891364695936</v>
      </c>
      <c r="AD93" s="275">
        <f t="shared" si="46"/>
        <v>0.97845891364695936</v>
      </c>
      <c r="AE93" s="275">
        <f t="shared" si="46"/>
        <v>0.97845891364695936</v>
      </c>
      <c r="AF93" s="275">
        <f t="shared" si="46"/>
        <v>0.97845891364695936</v>
      </c>
      <c r="AG93" s="275">
        <f t="shared" si="46"/>
        <v>0.97845891364695936</v>
      </c>
      <c r="AH93" s="275">
        <f t="shared" si="46"/>
        <v>0.97845891364695936</v>
      </c>
      <c r="AI93" s="275">
        <f t="shared" si="46"/>
        <v>0.97845891364695936</v>
      </c>
      <c r="AJ93" s="275">
        <f t="shared" si="46"/>
        <v>0.97845891364695936</v>
      </c>
      <c r="AK93" s="275">
        <f t="shared" si="46"/>
        <v>0.97845891364695936</v>
      </c>
      <c r="AL93" s="275">
        <f t="shared" si="46"/>
        <v>0.97845891364695936</v>
      </c>
      <c r="AM93" s="275">
        <f t="shared" si="46"/>
        <v>0.97845891364695936</v>
      </c>
      <c r="AN93" s="275">
        <f t="shared" si="46"/>
        <v>0.97845891364695936</v>
      </c>
      <c r="AO93" s="275">
        <f t="shared" si="46"/>
        <v>0.97845891364695936</v>
      </c>
      <c r="AP93" s="275">
        <f t="shared" si="46"/>
        <v>0.97845891364695936</v>
      </c>
      <c r="AQ93" s="405">
        <f t="shared" si="11"/>
        <v>0.97845891364695936</v>
      </c>
      <c r="AS93" s="280">
        <v>0.01</v>
      </c>
      <c r="AT93" s="280">
        <v>0.01</v>
      </c>
      <c r="AU93" s="280">
        <v>7.0000000000000001E-3</v>
      </c>
      <c r="AV93" s="280">
        <v>0.02</v>
      </c>
    </row>
    <row r="94" spans="1:48" x14ac:dyDescent="0.2">
      <c r="A94" s="271" t="s">
        <v>123</v>
      </c>
      <c r="B94" s="277">
        <f>'Energy Use 2019'!I106/('Energy Use'!B100+B45)</f>
        <v>0.16566301970655331</v>
      </c>
      <c r="C94" s="277">
        <f>'Energy Use 2020'!I106/('Energy Use'!C100+C45)</f>
        <v>0.16527959901885167</v>
      </c>
      <c r="D94" s="277">
        <f t="shared" ref="D94:G94" si="55">C94+($H94-$C94)/5</f>
        <v>0.16561015821688937</v>
      </c>
      <c r="E94" s="275">
        <f t="shared" si="55"/>
        <v>0.16594071741492708</v>
      </c>
      <c r="F94" s="277">
        <f t="shared" si="55"/>
        <v>0.16627127661296479</v>
      </c>
      <c r="G94" s="277">
        <f t="shared" si="55"/>
        <v>0.16660183581100249</v>
      </c>
      <c r="H94" s="409">
        <f t="shared" si="5"/>
        <v>0.1669323950090402</v>
      </c>
      <c r="I94" s="277">
        <f t="shared" si="6"/>
        <v>0.16726625979905826</v>
      </c>
      <c r="J94" s="277">
        <f t="shared" si="6"/>
        <v>0.16760012458907633</v>
      </c>
      <c r="K94" s="277">
        <f t="shared" si="6"/>
        <v>0.1679339893790944</v>
      </c>
      <c r="L94" s="277">
        <f t="shared" si="6"/>
        <v>0.16826785416911247</v>
      </c>
      <c r="M94" s="409">
        <f t="shared" si="7"/>
        <v>0.16860171895913059</v>
      </c>
      <c r="N94" s="277">
        <f t="shared" si="8"/>
        <v>0.16883776136567338</v>
      </c>
      <c r="O94" s="277">
        <f t="shared" si="8"/>
        <v>0.16907380377221617</v>
      </c>
      <c r="P94" s="277">
        <f t="shared" si="8"/>
        <v>0.16930984617875897</v>
      </c>
      <c r="Q94" s="277">
        <f t="shared" si="8"/>
        <v>0.16954588858530176</v>
      </c>
      <c r="R94" s="409">
        <f t="shared" si="9"/>
        <v>0.16978193099184449</v>
      </c>
      <c r="S94" s="277">
        <f t="shared" si="10"/>
        <v>0.16991775653663796</v>
      </c>
      <c r="T94" s="277">
        <f t="shared" si="46"/>
        <v>0.17005358208143143</v>
      </c>
      <c r="U94" s="277">
        <f t="shared" si="46"/>
        <v>0.17018940762622489</v>
      </c>
      <c r="V94" s="277">
        <f t="shared" si="46"/>
        <v>0.17032523317101836</v>
      </c>
      <c r="W94" s="277">
        <f t="shared" si="46"/>
        <v>0.17046105871581183</v>
      </c>
      <c r="X94" s="277">
        <f t="shared" si="46"/>
        <v>0.17059688426060529</v>
      </c>
      <c r="Y94" s="277">
        <f t="shared" si="46"/>
        <v>0.17073270980539876</v>
      </c>
      <c r="Z94" s="277">
        <f t="shared" si="46"/>
        <v>0.17086853535019222</v>
      </c>
      <c r="AA94" s="277">
        <f t="shared" si="46"/>
        <v>0.17100436089498569</v>
      </c>
      <c r="AB94" s="277">
        <f t="shared" si="46"/>
        <v>0.17114018643977916</v>
      </c>
      <c r="AC94" s="277">
        <f t="shared" si="46"/>
        <v>0.17127601198457262</v>
      </c>
      <c r="AD94" s="277">
        <f t="shared" si="46"/>
        <v>0.17141183752936609</v>
      </c>
      <c r="AE94" s="277">
        <f t="shared" si="46"/>
        <v>0.17154766307415956</v>
      </c>
      <c r="AF94" s="277">
        <f t="shared" si="46"/>
        <v>0.17168348861895302</v>
      </c>
      <c r="AG94" s="277">
        <f t="shared" si="46"/>
        <v>0.17181931416374649</v>
      </c>
      <c r="AH94" s="277">
        <f t="shared" si="46"/>
        <v>0.17195513970853996</v>
      </c>
      <c r="AI94" s="277">
        <f t="shared" si="46"/>
        <v>0.17209096525333342</v>
      </c>
      <c r="AJ94" s="277">
        <f t="shared" si="46"/>
        <v>0.17222679079812689</v>
      </c>
      <c r="AK94" s="277">
        <f t="shared" si="46"/>
        <v>0.17236261634292036</v>
      </c>
      <c r="AL94" s="277">
        <f t="shared" si="46"/>
        <v>0.17249844188771382</v>
      </c>
      <c r="AM94" s="277">
        <f t="shared" si="46"/>
        <v>0.17263426743250729</v>
      </c>
      <c r="AN94" s="277">
        <f t="shared" si="46"/>
        <v>0.17277009297730075</v>
      </c>
      <c r="AO94" s="277">
        <f t="shared" si="46"/>
        <v>0.17290591852209422</v>
      </c>
      <c r="AP94" s="277">
        <f t="shared" si="46"/>
        <v>0.17304174406688769</v>
      </c>
      <c r="AQ94" s="405">
        <f t="shared" si="11"/>
        <v>0.17317756961168138</v>
      </c>
      <c r="AS94" s="280">
        <v>0.01</v>
      </c>
      <c r="AT94" s="280">
        <v>0.01</v>
      </c>
      <c r="AU94" s="280">
        <v>7.0000000000000001E-3</v>
      </c>
      <c r="AV94" s="280">
        <v>0.02</v>
      </c>
    </row>
    <row r="95" spans="1:48" x14ac:dyDescent="0.2">
      <c r="A95" s="272" t="s">
        <v>275</v>
      </c>
      <c r="B95" s="279">
        <f>SUM('E-electricity'!B3:B43)/(SUM('Energy Use'!B59:B99)+SUM(Electrification!B4:B44))</f>
        <v>0.26387384135357689</v>
      </c>
      <c r="C95" s="279">
        <f>SUM('E-electricity'!C3:C43)/(SUM('Energy Use'!C59:C99)+SUM(Electrification!C4:C44))</f>
        <v>0.26260695275935658</v>
      </c>
      <c r="D95" s="279">
        <f>SUM('E-electricity'!D3:D43)/(SUM('Energy Use'!D59:D99)+SUM(Electrification!D4:D44))</f>
        <v>0.27005941513928994</v>
      </c>
      <c r="E95" s="279">
        <f>SUM('E-electricity'!E3:E43)/(SUM('Energy Use'!E59:E99)+SUM(Electrification!E4:E44))</f>
        <v>0.27173562470325935</v>
      </c>
      <c r="F95" s="279">
        <f>SUM('E-electricity'!F3:F43)/(SUM('Energy Use'!F59:F99)+SUM(Electrification!F4:F44))</f>
        <v>0.27166066318832433</v>
      </c>
      <c r="G95" s="279">
        <f>SUM('E-electricity'!G3:G43)/(SUM('Energy Use'!G59:G99)+SUM(Electrification!G4:G44))</f>
        <v>0.27364289630711625</v>
      </c>
      <c r="H95" s="279">
        <f>SUM('E-electricity'!H3:H43)/(SUM('Energy Use'!H59:H99)+SUM(Electrification!H4:H44))</f>
        <v>0.27629912117661831</v>
      </c>
      <c r="I95" s="279">
        <f>SUM('E-electricity'!I3:I43)/(SUM('Energy Use'!I59:I99)+SUM(Electrification!I4:I44))</f>
        <v>0.27934725862589166</v>
      </c>
      <c r="J95" s="279">
        <f>SUM('E-electricity'!J3:J43)/(SUM('Energy Use'!J59:J99)+SUM(Electrification!J4:J44))</f>
        <v>0.28171981253118106</v>
      </c>
      <c r="K95" s="279">
        <f>SUM('E-electricity'!K3:K43)/(SUM('Energy Use'!K59:K99)+SUM(Electrification!K4:K44))</f>
        <v>0.28359076382946241</v>
      </c>
      <c r="L95" s="279">
        <f>SUM('E-electricity'!L3:L43)/(SUM('Energy Use'!L59:L99)+SUM(Electrification!L4:L44))</f>
        <v>0.28515652729939467</v>
      </c>
      <c r="M95" s="279">
        <f>SUM('E-electricity'!M3:M43)/(SUM('Energy Use'!M59:M99)+SUM(Electrification!M4:M44))</f>
        <v>0.28662574132413399</v>
      </c>
      <c r="N95" s="279">
        <f>SUM('E-electricity'!N3:N43)/(SUM('Energy Use'!N59:N99)+SUM(Electrification!N4:N44))</f>
        <v>0.28923769935302002</v>
      </c>
      <c r="O95" s="279">
        <f>SUM('E-electricity'!O3:O43)/(SUM('Energy Use'!O59:O99)+SUM(Electrification!O4:O44))</f>
        <v>0.29194624931945679</v>
      </c>
      <c r="P95" s="279">
        <f>SUM('E-electricity'!P3:P43)/(SUM('Energy Use'!P59:P99)+SUM(Electrification!P4:P44))</f>
        <v>0.29471772406401875</v>
      </c>
      <c r="Q95" s="279">
        <f>SUM('E-electricity'!Q3:Q43)/(SUM('Energy Use'!Q59:Q99)+SUM(Electrification!Q4:Q44))</f>
        <v>0.29751073757306862</v>
      </c>
      <c r="R95" s="279">
        <f>SUM('E-electricity'!R3:R43)/(SUM('Energy Use'!R59:R99)+SUM(Electrification!R4:R44))</f>
        <v>0.3002739285360807</v>
      </c>
      <c r="S95" s="279">
        <f>SUM('E-electricity'!S3:S43)/(SUM('Energy Use'!S59:S99)+SUM(Electrification!S4:S44))</f>
        <v>0.30360773893670784</v>
      </c>
      <c r="T95" s="279">
        <f>SUM('E-electricity'!T3:T43)/(SUM('Energy Use'!T59:T99)+SUM(Electrification!T4:T44))</f>
        <v>0.30688339374952422</v>
      </c>
      <c r="U95" s="279">
        <f>SUM('E-electricity'!U3:U43)/(SUM('Energy Use'!U59:U99)+SUM(Electrification!U4:U44))</f>
        <v>0.31009365263502048</v>
      </c>
      <c r="V95" s="279">
        <f>SUM('E-electricity'!V3:V43)/(SUM('Energy Use'!V59:V99)+SUM(Electrification!V4:V44))</f>
        <v>0.31323188123811857</v>
      </c>
      <c r="W95" s="279">
        <f>SUM('E-electricity'!W3:W43)/(SUM('Energy Use'!W59:W99)+SUM(Electrification!W4:W44))</f>
        <v>0.31629208854981034</v>
      </c>
      <c r="X95" s="279">
        <f>SUM('E-electricity'!X3:X43)/(SUM('Energy Use'!X59:X99)+SUM(Electrification!X4:X44))</f>
        <v>0.3200160381272974</v>
      </c>
      <c r="Y95" s="279">
        <f>SUM('E-electricity'!Y3:Y43)/(SUM('Energy Use'!Y59:Y99)+SUM(Electrification!Y4:Y44))</f>
        <v>0.32369318372560085</v>
      </c>
      <c r="Z95" s="279">
        <f>SUM('E-electricity'!Z3:Z43)/(SUM('Energy Use'!Z59:Z99)+SUM(Electrification!Z4:Z44))</f>
        <v>0.32731897839481366</v>
      </c>
      <c r="AA95" s="279">
        <f>SUM('E-electricity'!AA3:AA43)/(SUM('Energy Use'!AA59:AA99)+SUM(Electrification!AA4:AA44))</f>
        <v>0.330889589684005</v>
      </c>
      <c r="AB95" s="279">
        <f>SUM('E-electricity'!AB3:AB43)/(SUM('Energy Use'!AB59:AB99)+SUM(Electrification!AB4:AB44))</f>
        <v>0.3344019260333061</v>
      </c>
      <c r="AC95" s="279">
        <f>SUM('E-electricity'!AC3:AC43)/(SUM('Energy Use'!AC59:AC99)+SUM(Electrification!AC4:AC44))</f>
        <v>0.3376340599971101</v>
      </c>
      <c r="AD95" s="279">
        <f>SUM('E-electricity'!AD3:AD43)/(SUM('Energy Use'!AD59:AD99)+SUM(Electrification!AD4:AD44))</f>
        <v>0.3408089848104785</v>
      </c>
      <c r="AE95" s="279">
        <f>SUM('E-electricity'!AE3:AE43)/(SUM('Energy Use'!AE59:AE99)+SUM(Electrification!AE4:AE44))</f>
        <v>0.34392561796461402</v>
      </c>
      <c r="AF95" s="279">
        <f>SUM('E-electricity'!AF3:AF43)/(SUM('Energy Use'!AF59:AF99)+SUM(Electrification!AF4:AF44))</f>
        <v>0.3469836480109374</v>
      </c>
      <c r="AG95" s="279">
        <f>SUM('E-electricity'!AG3:AG43)/(SUM('Energy Use'!AG59:AG99)+SUM(Electrification!AG4:AG44))</f>
        <v>0.34998353436492929</v>
      </c>
      <c r="AH95" s="279">
        <f>SUM('E-electricity'!AH3:AH43)/(SUM('Energy Use'!AH59:AH99)+SUM(Electrification!AH4:AH44))</f>
        <v>0.35248704077291271</v>
      </c>
      <c r="AI95" s="279">
        <f>SUM('E-electricity'!AI3:AI43)/(SUM('Energy Use'!AI59:AI99)+SUM(Electrification!AI4:AI44))</f>
        <v>0.35492576054841624</v>
      </c>
      <c r="AJ95" s="279">
        <f>SUM('E-electricity'!AJ3:AJ43)/(SUM('Energy Use'!AJ59:AJ99)+SUM(Electrification!AJ4:AJ44))</f>
        <v>0.35730178326167938</v>
      </c>
      <c r="AK95" s="279">
        <f>SUM('E-electricity'!AK3:AK43)/(SUM('Energy Use'!AK59:AK99)+SUM(Electrification!AK4:AK44))</f>
        <v>0.35961786443581162</v>
      </c>
      <c r="AL95" s="279">
        <f>SUM('E-electricity'!AL3:AL43)/(SUM('Energy Use'!AL59:AL99)+SUM(Electrification!AL4:AL44))</f>
        <v>0.36187739892919168</v>
      </c>
      <c r="AM95" s="279">
        <f>SUM('E-electricity'!AM3:AM43)/(SUM('Energy Use'!AM59:AM99)+SUM(Electrification!AM4:AM44))</f>
        <v>0.36414618880468136</v>
      </c>
      <c r="AN95" s="279">
        <f>SUM('E-electricity'!AN3:AN43)/(SUM('Energy Use'!AN59:AN99)+SUM(Electrification!AN4:AN44))</f>
        <v>0.36636908139372404</v>
      </c>
      <c r="AO95" s="279">
        <f>SUM('E-electricity'!AO3:AO43)/(SUM('Energy Use'!AO59:AO99)+SUM(Electrification!AO4:AO44))</f>
        <v>0.36855131444721967</v>
      </c>
      <c r="AP95" s="279">
        <f>SUM('E-electricity'!AP3:AP43)/(SUM('Energy Use'!AP59:AP99)+SUM(Electrification!AP4:AP44))</f>
        <v>0.37069865006320113</v>
      </c>
      <c r="AQ95" s="406"/>
      <c r="AS95" s="269"/>
      <c r="AT95" s="269"/>
      <c r="AU95" s="269"/>
      <c r="AV95" s="269"/>
    </row>
  </sheetData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4290-95DA-44F9-82DA-C2379EF1A065}">
  <sheetPr codeName="Sheet36"/>
  <dimension ref="A1:AR74"/>
  <sheetViews>
    <sheetView workbookViewId="0">
      <selection activeCell="F79" sqref="F79"/>
    </sheetView>
  </sheetViews>
  <sheetFormatPr defaultRowHeight="14.25" x14ac:dyDescent="0.2"/>
  <cols>
    <col min="1" max="1" width="18" customWidth="1"/>
    <col min="2" max="43" width="10.375" customWidth="1"/>
  </cols>
  <sheetData>
    <row r="1" spans="1:44" x14ac:dyDescent="0.2">
      <c r="B1" s="224">
        <v>2019</v>
      </c>
      <c r="C1" s="224">
        <v>2020</v>
      </c>
      <c r="D1" s="224">
        <v>2021</v>
      </c>
      <c r="E1" s="224">
        <v>2022</v>
      </c>
      <c r="F1" s="224">
        <v>2023</v>
      </c>
      <c r="G1" s="224">
        <v>2024</v>
      </c>
      <c r="H1" s="224">
        <v>2025</v>
      </c>
      <c r="I1" s="224">
        <v>2026</v>
      </c>
      <c r="J1" s="224">
        <v>2027</v>
      </c>
      <c r="K1" s="224">
        <v>2028</v>
      </c>
      <c r="L1" s="224">
        <v>2029</v>
      </c>
      <c r="M1" s="224">
        <v>2030</v>
      </c>
      <c r="N1" s="224">
        <v>2031</v>
      </c>
      <c r="O1" s="224">
        <v>2032</v>
      </c>
      <c r="P1" s="224">
        <v>2033</v>
      </c>
      <c r="Q1" s="224">
        <v>2034</v>
      </c>
      <c r="R1" s="224">
        <v>2035</v>
      </c>
      <c r="S1" s="224">
        <v>2036</v>
      </c>
      <c r="T1" s="224">
        <v>2037</v>
      </c>
      <c r="U1" s="224">
        <v>2038</v>
      </c>
      <c r="V1" s="224">
        <v>2039</v>
      </c>
      <c r="W1" s="224">
        <v>2040</v>
      </c>
      <c r="X1" s="224">
        <v>2041</v>
      </c>
      <c r="Y1" s="224">
        <v>2042</v>
      </c>
      <c r="Z1" s="224">
        <v>2043</v>
      </c>
      <c r="AA1" s="224">
        <v>2044</v>
      </c>
      <c r="AB1" s="224">
        <v>2045</v>
      </c>
      <c r="AC1" s="224">
        <v>2046</v>
      </c>
      <c r="AD1" s="224">
        <v>2047</v>
      </c>
      <c r="AE1" s="224">
        <v>2048</v>
      </c>
      <c r="AF1" s="224">
        <v>2049</v>
      </c>
      <c r="AG1" s="224">
        <v>2050</v>
      </c>
      <c r="AH1" s="224">
        <v>2051</v>
      </c>
      <c r="AI1" s="224">
        <v>2052</v>
      </c>
      <c r="AJ1" s="224">
        <v>2053</v>
      </c>
      <c r="AK1" s="224">
        <v>2054</v>
      </c>
      <c r="AL1" s="224">
        <v>2055</v>
      </c>
      <c r="AM1" s="224">
        <v>2056</v>
      </c>
      <c r="AN1" s="224">
        <v>2057</v>
      </c>
      <c r="AO1" s="224">
        <v>2058</v>
      </c>
      <c r="AP1" s="224">
        <v>2059</v>
      </c>
      <c r="AQ1" s="224">
        <v>2060</v>
      </c>
    </row>
    <row r="2" spans="1:44" x14ac:dyDescent="0.2">
      <c r="A2" s="36" t="s">
        <v>351</v>
      </c>
      <c r="B2" s="278">
        <f>('Energy Use'!B58+Electrification!B3)*Electrification!B52</f>
        <v>455930366150758.75</v>
      </c>
      <c r="C2" s="278">
        <f>('Energy Use'!C58+Electrification!C3)*Electrification!C52</f>
        <v>485244074993755.06</v>
      </c>
      <c r="D2" s="278">
        <f>('Energy Use'!D58+Electrification!D3)*Electrification!D52</f>
        <v>493073973858935</v>
      </c>
      <c r="E2" s="278">
        <f>('Energy Use'!E58+Electrification!E3)*Electrification!E52</f>
        <v>512992586778523</v>
      </c>
      <c r="F2" s="278">
        <f>('Energy Use'!F58+Electrification!F3)*Electrification!F52</f>
        <v>534658838946028.06</v>
      </c>
      <c r="G2" s="278">
        <f>('Energy Use'!G58+Electrification!G3)*Electrification!G52</f>
        <v>560169203412951.81</v>
      </c>
      <c r="H2" s="278">
        <f>('Energy Use'!H58+Electrification!H3)*Electrification!H52</f>
        <v>574005828403036.88</v>
      </c>
      <c r="I2" s="278">
        <f>('Energy Use'!I58+Electrification!I3)*Electrification!I52</f>
        <v>609574869056061.75</v>
      </c>
      <c r="J2" s="278">
        <f>('Energy Use'!J58+Electrification!J3)*Electrification!J52</f>
        <v>633257178574621</v>
      </c>
      <c r="K2" s="278">
        <f>('Energy Use'!K58+Electrification!K3)*Electrification!K52</f>
        <v>656009521090755.75</v>
      </c>
      <c r="L2" s="278">
        <f>('Energy Use'!L58+Electrification!L3)*Electrification!L52</f>
        <v>677734104454131.5</v>
      </c>
      <c r="M2" s="278">
        <f>('Energy Use'!M58+Electrification!M3)*Electrification!M52</f>
        <v>710110278705039</v>
      </c>
      <c r="N2" s="278">
        <f>('Energy Use'!N58+Electrification!N3)*Electrification!N52</f>
        <v>717852642127512.63</v>
      </c>
      <c r="O2" s="278">
        <f>('Energy Use'!O58+Electrification!O3)*Electrification!O52</f>
        <v>736120484855380.63</v>
      </c>
      <c r="P2" s="278">
        <f>('Energy Use'!P58+Electrification!P3)*Electrification!P52</f>
        <v>753100574974312.88</v>
      </c>
      <c r="Q2" s="278">
        <f>('Energy Use'!Q58+Electrification!Q3)*Electrification!Q52</f>
        <v>768758215890816.63</v>
      </c>
      <c r="R2" s="278">
        <f>('Energy Use'!R58+Electrification!R3)*Electrification!R52</f>
        <v>778255912195057.5</v>
      </c>
      <c r="S2" s="278">
        <f>('Energy Use'!S58+Electrification!S3)*Electrification!S52</f>
        <v>798024328333786.13</v>
      </c>
      <c r="T2" s="278">
        <f>('Energy Use'!T58+Electrification!T3)*Electrification!T52</f>
        <v>811703833343839.88</v>
      </c>
      <c r="U2" s="278">
        <f>('Energy Use'!U58+Electrification!U3)*Electrification!U52</f>
        <v>824115736999147.13</v>
      </c>
      <c r="V2" s="278">
        <f>('Energy Use'!V58+Electrification!V3)*Electrification!V52</f>
        <v>835276488446670.88</v>
      </c>
      <c r="W2" s="278">
        <f>('Energy Use'!W58+Electrification!W3)*Electrification!W52</f>
        <v>845212751123872.38</v>
      </c>
      <c r="X2" s="278">
        <f>('Energy Use'!X58+Electrification!X3)*Electrification!X52</f>
        <v>853960635874778.63</v>
      </c>
      <c r="Y2" s="278">
        <f>('Energy Use'!Y58+Electrification!Y3)*Electrification!Y52</f>
        <v>861564877627269.13</v>
      </c>
      <c r="Z2" s="278">
        <f>('Energy Use'!Z58+Electrification!Z3)*Electrification!Z52</f>
        <v>868077976026249.88</v>
      </c>
      <c r="AA2" s="278">
        <f>('Energy Use'!AA58+Electrification!AA3)*Electrification!AA52</f>
        <v>873559319313786.63</v>
      </c>
      <c r="AB2" s="278">
        <f>('Energy Use'!AB58+Electrification!AB3)*Electrification!AB52</f>
        <v>878074309330061.88</v>
      </c>
      <c r="AC2" s="278">
        <f>('Energy Use'!AC58+Electrification!AC3)*Electrification!AC52</f>
        <v>881693503858590.63</v>
      </c>
      <c r="AD2" s="278">
        <f>('Energy Use'!AD58+Electrification!AD3)*Electrification!AD52</f>
        <v>884491790733221.5</v>
      </c>
      <c r="AE2" s="278">
        <f>('Energy Use'!AE58+Electrification!AE3)*Electrification!AE52</f>
        <v>886547606235838</v>
      </c>
      <c r="AF2" s="278">
        <f>('Energy Use'!AF58+Electrification!AF3)*Electrification!AF52</f>
        <v>887942208408376.88</v>
      </c>
      <c r="AG2" s="278">
        <f>('Energy Use'!AG58+Electrification!AG3)*Electrification!AG52</f>
        <v>888759014039558.25</v>
      </c>
      <c r="AH2" s="278">
        <f>('Energy Use'!AH58+Electrification!AH3)*Electrification!AH52</f>
        <v>889083006315082</v>
      </c>
      <c r="AI2" s="278">
        <f>('Energy Use'!AI58+Electrification!AI3)*Electrification!AI52</f>
        <v>889000218482044</v>
      </c>
      <c r="AJ2" s="278">
        <f>('Energy Use'!AJ58+Electrification!AJ3)*Electrification!AJ52</f>
        <v>888597297406536.88</v>
      </c>
      <c r="AK2" s="278">
        <f>('Energy Use'!AK58+Electrification!AK3)*Electrification!AK52</f>
        <v>887961149623280</v>
      </c>
      <c r="AL2" s="278">
        <f>('Energy Use'!AL58+Electrification!AL3)*Electrification!AL52</f>
        <v>887178671405472.75</v>
      </c>
      <c r="AM2" s="278">
        <f>('Energy Use'!AM58+Electrification!AM3)*Electrification!AM52</f>
        <v>886336563533853.5</v>
      </c>
      <c r="AN2" s="278">
        <f>('Energy Use'!AN58+Electrification!AN3)*Electrification!AN52</f>
        <v>885521230822909.5</v>
      </c>
      <c r="AO2" s="278">
        <f>('Energy Use'!AO58+Electrification!AO3)*Electrification!AO52</f>
        <v>884818766071981.5</v>
      </c>
      <c r="AP2" s="278">
        <f>('Energy Use'!AP58+Electrification!AP3)*Electrification!AP52</f>
        <v>884315017949858.75</v>
      </c>
      <c r="AQ2" s="278">
        <f>('Energy Use'!AQ58+Electrification!AQ3)*Electrification!AQ52</f>
        <v>879650313796305.38</v>
      </c>
      <c r="AR2" s="136" t="str">
        <f>VLOOKUP($A2,'Sector Match'!$A$1:$B$43,2,0)</f>
        <v>agriculture and forestry 01T03</v>
      </c>
    </row>
    <row r="3" spans="1:44" x14ac:dyDescent="0.2">
      <c r="A3" s="36" t="s">
        <v>2</v>
      </c>
      <c r="B3" s="251">
        <f>('Energy Use'!B59+Electrification!B4)*Electrification!B53</f>
        <v>350345055193049.75</v>
      </c>
      <c r="C3" s="251">
        <f>('Energy Use'!C59+Electrification!C4)*Electrification!C53</f>
        <v>310098844530363</v>
      </c>
      <c r="D3" s="251">
        <f>('Energy Use'!D59+Electrification!D4)*Electrification!D53</f>
        <v>325437524541862.25</v>
      </c>
      <c r="E3" s="251">
        <f>('Energy Use'!E59+Electrification!E4)*Electrification!E53</f>
        <v>340720293658578.63</v>
      </c>
      <c r="F3" s="251">
        <f>('Energy Use'!F59+Electrification!F4)*Electrification!F53</f>
        <v>355946466617695.94</v>
      </c>
      <c r="G3" s="251">
        <f>('Energy Use'!G59+Electrification!G4)*Electrification!G53</f>
        <v>371115358156398.06</v>
      </c>
      <c r="H3" s="251">
        <f>('Energy Use'!H59+Electrification!H4)*Electrification!H53</f>
        <v>386226283011868.88</v>
      </c>
      <c r="I3" s="251">
        <f>('Energy Use'!I59+Electrification!I4)*Electrification!I53</f>
        <v>392137131034361.5</v>
      </c>
      <c r="J3" s="251">
        <f>('Energy Use'!J59+Electrification!J4)*Electrification!J53</f>
        <v>398030505864523.94</v>
      </c>
      <c r="K3" s="251">
        <f>('Energy Use'!K59+Electrification!K4)*Electrification!K53</f>
        <v>403906180495887.75</v>
      </c>
      <c r="L3" s="251">
        <f>('Energy Use'!L59+Electrification!L4)*Electrification!L53</f>
        <v>409763927921984.5</v>
      </c>
      <c r="M3" s="251">
        <f>('Energy Use'!M59+Electrification!M4)*Electrification!M53</f>
        <v>415603521136346.19</v>
      </c>
      <c r="N3" s="251">
        <f>('Energy Use'!N59+Electrification!N4)*Electrification!N53</f>
        <v>417452925345000.5</v>
      </c>
      <c r="O3" s="251">
        <f>('Energy Use'!O59+Electrification!O4)*Electrification!O53</f>
        <v>419293606647389.19</v>
      </c>
      <c r="P3" s="251">
        <f>('Energy Use'!P59+Electrification!P4)*Electrification!P53</f>
        <v>421125513665507</v>
      </c>
      <c r="Q3" s="251">
        <f>('Energy Use'!Q59+Electrification!Q4)*Electrification!Q53</f>
        <v>422948595021348.81</v>
      </c>
      <c r="R3" s="251">
        <f>('Energy Use'!R59+Electrification!R4)*Electrification!R53</f>
        <v>424762799336909.5</v>
      </c>
      <c r="S3" s="251">
        <f>('Energy Use'!S59+Electrification!S4)*Electrification!S53</f>
        <v>420921783911554.38</v>
      </c>
      <c r="T3" s="251">
        <f>('Energy Use'!T59+Electrification!T4)*Electrification!T53</f>
        <v>417079288700936.38</v>
      </c>
      <c r="U3" s="251">
        <f>('Energy Use'!U59+Electrification!U4)*Electrification!U53</f>
        <v>413235326175155.88</v>
      </c>
      <c r="V3" s="251">
        <f>('Energy Use'!V59+Electrification!V4)*Electrification!V53</f>
        <v>409389908804313.44</v>
      </c>
      <c r="W3" s="251">
        <f>('Energy Use'!W59+Electrification!W4)*Electrification!W53</f>
        <v>405543049058509.56</v>
      </c>
      <c r="X3" s="251">
        <f>('Energy Use'!X59+Electrification!X4)*Electrification!X53</f>
        <v>399354789935566.13</v>
      </c>
      <c r="Y3" s="251">
        <f>('Energy Use'!Y59+Electrification!Y4)*Electrification!Y53</f>
        <v>393164522295097.19</v>
      </c>
      <c r="Z3" s="251">
        <f>('Energy Use'!Z59+Electrification!Z4)*Electrification!Z53</f>
        <v>386972266089263.5</v>
      </c>
      <c r="AA3" s="251">
        <f>('Energy Use'!AA59+Electrification!AA4)*Electrification!AA53</f>
        <v>380778041270226</v>
      </c>
      <c r="AB3" s="251">
        <f>('Energy Use'!AB59+Electrification!AB4)*Electrification!AB53</f>
        <v>374581867790145.5</v>
      </c>
      <c r="AC3" s="251">
        <f>('Energy Use'!AC59+Electrification!AC4)*Electrification!AC53</f>
        <v>368383765601182.94</v>
      </c>
      <c r="AD3" s="251">
        <f>('Energy Use'!AD59+Electrification!AD4)*Electrification!AD53</f>
        <v>362183754655499.06</v>
      </c>
      <c r="AE3" s="251">
        <f>('Energy Use'!AE59+Electrification!AE4)*Electrification!AE53</f>
        <v>355981854905254.75</v>
      </c>
      <c r="AF3" s="251">
        <f>('Energy Use'!AF59+Electrification!AF4)*Electrification!AF53</f>
        <v>349778086302610.94</v>
      </c>
      <c r="AG3" s="251">
        <f>('Energy Use'!AG59+Electrification!AG4)*Electrification!AG53</f>
        <v>343572468799728.19</v>
      </c>
      <c r="AH3" s="251">
        <f>('Energy Use'!AH59+Electrification!AH4)*Electrification!AH53</f>
        <v>335803147245301.25</v>
      </c>
      <c r="AI3" s="251">
        <f>('Energy Use'!AI59+Electrification!AI4)*Electrification!AI53</f>
        <v>328031655893381.81</v>
      </c>
      <c r="AJ3" s="251">
        <f>('Energy Use'!AJ59+Electrification!AJ4)*Electrification!AJ53</f>
        <v>320258019684171.06</v>
      </c>
      <c r="AK3" s="251">
        <f>('Energy Use'!AK59+Electrification!AK4)*Electrification!AK53</f>
        <v>312482263557870.06</v>
      </c>
      <c r="AL3" s="251">
        <f>('Energy Use'!AL59+Electrification!AL4)*Electrification!AL53</f>
        <v>304704412454679.88</v>
      </c>
      <c r="AM3" s="251">
        <f>('Energy Use'!AM59+Electrification!AM4)*Electrification!AM53</f>
        <v>298487251795405.69</v>
      </c>
      <c r="AN3" s="251">
        <f>('Energy Use'!AN59+Electrification!AN4)*Electrification!AN53</f>
        <v>292268390214419.19</v>
      </c>
      <c r="AO3" s="251">
        <f>('Energy Use'!AO59+Electrification!AO4)*Electrification!AO53</f>
        <v>286047847663881.06</v>
      </c>
      <c r="AP3" s="251">
        <f>('Energy Use'!AP59+Electrification!AP4)*Electrification!AP53</f>
        <v>279825644095952.19</v>
      </c>
      <c r="AQ3" s="251">
        <f>('Energy Use'!AQ59+Electrification!AQ4)*Electrification!AQ53</f>
        <v>272674335735800.28</v>
      </c>
      <c r="AR3" s="136" t="str">
        <f>VLOOKUP($A3,'Sector Match'!$A$1:$B$43,2,0)</f>
        <v>coal mining 05</v>
      </c>
    </row>
    <row r="4" spans="1:44" x14ac:dyDescent="0.2">
      <c r="A4" s="12" t="s">
        <v>3</v>
      </c>
      <c r="B4" s="249">
        <f>('Energy Use'!B60+Electrification!B5)*Electrification!B54</f>
        <v>148237081477724.63</v>
      </c>
      <c r="C4" s="249">
        <f>('Energy Use'!C60+Electrification!C5)*Electrification!C54</f>
        <v>158091346538669.03</v>
      </c>
      <c r="D4" s="249">
        <f>('Energy Use'!D60+Electrification!D5)*Electrification!D54</f>
        <v>167146998079213.25</v>
      </c>
      <c r="E4" s="249">
        <f>('Energy Use'!E60+Electrification!E5)*Electrification!E54</f>
        <v>176170131163878.75</v>
      </c>
      <c r="F4" s="249">
        <f>('Energy Use'!F60+Electrification!F5)*Electrification!F54</f>
        <v>185160342964647.16</v>
      </c>
      <c r="G4" s="249">
        <f>('Energy Use'!G60+Electrification!G5)*Electrification!G54</f>
        <v>194117230653500.22</v>
      </c>
      <c r="H4" s="249">
        <f>('Energy Use'!H60+Electrification!H5)*Electrification!H54</f>
        <v>203040391402419.53</v>
      </c>
      <c r="I4" s="249">
        <f>('Energy Use'!I60+Electrification!I5)*Electrification!I54</f>
        <v>207827919127431</v>
      </c>
      <c r="J4" s="249">
        <f>('Energy Use'!J60+Electrification!J5)*Electrification!J54</f>
        <v>212602836856166.5</v>
      </c>
      <c r="K4" s="249">
        <f>('Energy Use'!K60+Electrification!K5)*Electrification!K54</f>
        <v>217364964703352.66</v>
      </c>
      <c r="L4" s="249">
        <f>('Energy Use'!L60+Electrification!L5)*Electrification!L54</f>
        <v>222114122783715.84</v>
      </c>
      <c r="M4" s="249">
        <f>('Energy Use'!M60+Electrification!M5)*Electrification!M54</f>
        <v>226850131211982.59</v>
      </c>
      <c r="N4" s="249">
        <f>('Energy Use'!N60+Electrification!N5)*Electrification!N54</f>
        <v>229812653318825.5</v>
      </c>
      <c r="O4" s="249">
        <f>('Energy Use'!O60+Electrification!O5)*Electrification!O54</f>
        <v>232765678485588.16</v>
      </c>
      <c r="P4" s="249">
        <f>('Energy Use'!P60+Electrification!P5)*Electrification!P54</f>
        <v>235709135962308.06</v>
      </c>
      <c r="Q4" s="249">
        <f>('Energy Use'!Q60+Electrification!Q5)*Electrification!Q54</f>
        <v>238642954999022.5</v>
      </c>
      <c r="R4" s="249">
        <f>('Energy Use'!R60+Electrification!R5)*Electrification!R54</f>
        <v>241567064845769.13</v>
      </c>
      <c r="S4" s="249">
        <f>('Energy Use'!S60+Electrification!S5)*Electrification!S54</f>
        <v>244818342426786.09</v>
      </c>
      <c r="T4" s="249">
        <f>('Energy Use'!T60+Electrification!T5)*Electrification!T54</f>
        <v>248070210374875.78</v>
      </c>
      <c r="U4" s="249">
        <f>('Energy Use'!U60+Electrification!U5)*Electrification!U54</f>
        <v>251322658389974.06</v>
      </c>
      <c r="V4" s="249">
        <f>('Energy Use'!V60+Electrification!V5)*Electrification!V54</f>
        <v>254575676172016.84</v>
      </c>
      <c r="W4" s="249">
        <f>('Energy Use'!W60+Electrification!W5)*Electrification!W54</f>
        <v>257829253420940.16</v>
      </c>
      <c r="X4" s="249">
        <f>('Energy Use'!X60+Electrification!X5)*Electrification!X54</f>
        <v>259470966689161.94</v>
      </c>
      <c r="Y4" s="249">
        <f>('Energy Use'!Y60+Electrification!Y5)*Electrification!Y54</f>
        <v>261112811524112.19</v>
      </c>
      <c r="Z4" s="249">
        <f>('Energy Use'!Z60+Electrification!Z5)*Electrification!Z54</f>
        <v>262754782781423.41</v>
      </c>
      <c r="AA4" s="249">
        <f>('Energy Use'!AA60+Electrification!AA5)*Electrification!AA54</f>
        <v>264396875316727.94</v>
      </c>
      <c r="AB4" s="249">
        <f>('Energy Use'!AB60+Electrification!AB5)*Electrification!AB54</f>
        <v>266039083985658.19</v>
      </c>
      <c r="AC4" s="249">
        <f>('Energy Use'!AC60+Electrification!AC5)*Electrification!AC54</f>
        <v>267681403643846.78</v>
      </c>
      <c r="AD4" s="249">
        <f>('Energy Use'!AD60+Electrification!AD5)*Electrification!AD54</f>
        <v>269323829146925.91</v>
      </c>
      <c r="AE4" s="249">
        <f>('Energy Use'!AE60+Electrification!AE5)*Electrification!AE54</f>
        <v>270966355350528.13</v>
      </c>
      <c r="AF4" s="249">
        <f>('Energy Use'!AF60+Electrification!AF5)*Electrification!AF54</f>
        <v>272608977110285.94</v>
      </c>
      <c r="AG4" s="249">
        <f>('Energy Use'!AG60+Electrification!AG5)*Electrification!AG54</f>
        <v>274251689281831.63</v>
      </c>
      <c r="AH4" s="249">
        <f>('Energy Use'!AH60+Electrification!AH5)*Electrification!AH54</f>
        <v>275893680502104.09</v>
      </c>
      <c r="AI4" s="249">
        <f>('Energy Use'!AI60+Electrification!AI5)*Electrification!AI54</f>
        <v>277535751659188.41</v>
      </c>
      <c r="AJ4" s="249">
        <f>('Energy Use'!AJ60+Electrification!AJ5)*Electrification!AJ54</f>
        <v>279177897611291.88</v>
      </c>
      <c r="AK4" s="249">
        <f>('Energy Use'!AK60+Electrification!AK5)*Electrification!AK54</f>
        <v>280820113216621.75</v>
      </c>
      <c r="AL4" s="249">
        <f>('Energy Use'!AL60+Electrification!AL5)*Electrification!AL54</f>
        <v>282462393333385.06</v>
      </c>
      <c r="AM4" s="249">
        <f>('Energy Use'!AM60+Electrification!AM5)*Electrification!AM54</f>
        <v>282492833409466.06</v>
      </c>
      <c r="AN4" s="249">
        <f>('Energy Use'!AN60+Electrification!AN5)*Electrification!AN54</f>
        <v>282522972716501.19</v>
      </c>
      <c r="AO4" s="249">
        <f>('Energy Use'!AO60+Electrification!AO5)*Electrification!AO54</f>
        <v>282552811257580.13</v>
      </c>
      <c r="AP4" s="249">
        <f>('Energy Use'!AP60+Electrification!AP5)*Electrification!AP54</f>
        <v>282582349035792.69</v>
      </c>
      <c r="AQ4" s="249">
        <f>('Energy Use'!AQ60+Electrification!AQ5)*Electrification!AQ54</f>
        <v>281653580677773.38</v>
      </c>
      <c r="AR4" s="136" t="str">
        <f>VLOOKUP($A4,'Sector Match'!$A$1:$B$43,2,0)</f>
        <v>oil and gas extraction 06</v>
      </c>
    </row>
    <row r="5" spans="1:44" x14ac:dyDescent="0.2">
      <c r="A5" s="12" t="s">
        <v>4</v>
      </c>
      <c r="B5" s="249">
        <f>('Energy Use'!B61+Electrification!B6)*Electrification!B55</f>
        <v>143064274749057.13</v>
      </c>
      <c r="C5" s="249">
        <f>('Energy Use'!C61+Electrification!C6)*Electrification!C55</f>
        <v>152672865611806.25</v>
      </c>
      <c r="D5" s="249">
        <f>('Energy Use'!D61+Electrification!D6)*Electrification!D55</f>
        <v>164079782603446.63</v>
      </c>
      <c r="E5" s="249">
        <f>('Energy Use'!E61+Electrification!E6)*Electrification!E55</f>
        <v>175446649554731.38</v>
      </c>
      <c r="F5" s="249">
        <f>('Energy Use'!F61+Electrification!F6)*Electrification!F55</f>
        <v>186772962276277.5</v>
      </c>
      <c r="G5" s="249">
        <f>('Energy Use'!G61+Electrification!G6)*Electrification!G55</f>
        <v>198058216578701.88</v>
      </c>
      <c r="H5" s="249">
        <f>('Energy Use'!H61+Electrification!H6)*Electrification!H55</f>
        <v>209301908272621.59</v>
      </c>
      <c r="I5" s="249">
        <f>('Energy Use'!I61+Electrification!I6)*Electrification!I55</f>
        <v>213737825009630.41</v>
      </c>
      <c r="J5" s="249">
        <f>('Energy Use'!J61+Electrification!J6)*Electrification!J55</f>
        <v>218161760375179.03</v>
      </c>
      <c r="K5" s="249">
        <f>('Energy Use'!K61+Electrification!K6)*Electrification!K55</f>
        <v>222573546927740.78</v>
      </c>
      <c r="L5" s="249">
        <f>('Energy Use'!L61+Electrification!L6)*Electrification!L55</f>
        <v>226973017225789.09</v>
      </c>
      <c r="M5" s="249">
        <f>('Energy Use'!M61+Electrification!M6)*Electrification!M55</f>
        <v>231360003827797.28</v>
      </c>
      <c r="N5" s="249">
        <f>('Energy Use'!N61+Electrification!N6)*Electrification!N55</f>
        <v>231411646143751.09</v>
      </c>
      <c r="O5" s="249">
        <f>('Energy Use'!O61+Electrification!O6)*Electrification!O55</f>
        <v>231460803706146.09</v>
      </c>
      <c r="P5" s="249">
        <f>('Energy Use'!P61+Electrification!P6)*Electrification!P55</f>
        <v>231507469296550.16</v>
      </c>
      <c r="Q5" s="249">
        <f>('Energy Use'!Q61+Electrification!Q6)*Electrification!Q55</f>
        <v>231551635696531.13</v>
      </c>
      <c r="R5" s="249">
        <f>('Energy Use'!R61+Electrification!R6)*Electrification!R55</f>
        <v>231593295687657</v>
      </c>
      <c r="S5" s="249">
        <f>('Energy Use'!S61+Electrification!S6)*Electrification!S55</f>
        <v>228995693248645.47</v>
      </c>
      <c r="T5" s="249">
        <f>('Energy Use'!T61+Electrification!T6)*Electrification!T55</f>
        <v>226397151384006.31</v>
      </c>
      <c r="U5" s="249">
        <f>('Energy Use'!U61+Electrification!U6)*Electrification!U55</f>
        <v>223797678503368.5</v>
      </c>
      <c r="V5" s="249">
        <f>('Energy Use'!V61+Electrification!V6)*Electrification!V55</f>
        <v>221197283016360.88</v>
      </c>
      <c r="W5" s="249">
        <f>('Energy Use'!W61+Electrification!W6)*Electrification!W55</f>
        <v>218595973332612.34</v>
      </c>
      <c r="X5" s="249">
        <f>('Energy Use'!X61+Electrification!X6)*Electrification!X55</f>
        <v>213692454505538.28</v>
      </c>
      <c r="Y5" s="249">
        <f>('Energy Use'!Y61+Electrification!Y6)*Electrification!Y55</f>
        <v>208787456985383.88</v>
      </c>
      <c r="Z5" s="249">
        <f>('Energy Use'!Z61+Electrification!Z6)*Electrification!Z55</f>
        <v>203880996540203.25</v>
      </c>
      <c r="AA5" s="249">
        <f>('Energy Use'!AA61+Electrification!AA6)*Electrification!AA55</f>
        <v>198973088938050.63</v>
      </c>
      <c r="AB5" s="249">
        <f>('Energy Use'!AB61+Electrification!AB6)*Electrification!AB55</f>
        <v>194063749946980.16</v>
      </c>
      <c r="AC5" s="249">
        <f>('Energy Use'!AC61+Electrification!AC6)*Electrification!AC55</f>
        <v>189152995335046.03</v>
      </c>
      <c r="AD5" s="249">
        <f>('Energy Use'!AD61+Electrification!AD6)*Electrification!AD55</f>
        <v>184240840870302.41</v>
      </c>
      <c r="AE5" s="249">
        <f>('Energy Use'!AE61+Electrification!AE6)*Electrification!AE55</f>
        <v>179327302320803.47</v>
      </c>
      <c r="AF5" s="249">
        <f>('Energy Use'!AF61+Electrification!AF6)*Electrification!AF55</f>
        <v>174412395454603.38</v>
      </c>
      <c r="AG5" s="249">
        <f>('Energy Use'!AG61+Electrification!AG6)*Electrification!AG55</f>
        <v>169496136039756.31</v>
      </c>
      <c r="AH5" s="249">
        <f>('Energy Use'!AH61+Electrification!AH6)*Electrification!AH55</f>
        <v>165236854003693.72</v>
      </c>
      <c r="AI5" s="249">
        <f>('Energy Use'!AI61+Electrification!AI6)*Electrification!AI55</f>
        <v>160976403029215.03</v>
      </c>
      <c r="AJ5" s="249">
        <f>('Energy Use'!AJ61+Electrification!AJ6)*Electrification!AJ55</f>
        <v>156714796781967.09</v>
      </c>
      <c r="AK5" s="249">
        <f>('Energy Use'!AK61+Electrification!AK6)*Electrification!AK55</f>
        <v>152452048927596.97</v>
      </c>
      <c r="AL5" s="249">
        <f>('Energy Use'!AL61+Electrification!AL6)*Electrification!AL55</f>
        <v>148188173131751.59</v>
      </c>
      <c r="AM5" s="249">
        <f>('Energy Use'!AM61+Electrification!AM6)*Electrification!AM55</f>
        <v>143708096943883.47</v>
      </c>
      <c r="AN5" s="249">
        <f>('Energy Use'!AN61+Electrification!AN6)*Electrification!AN55</f>
        <v>139226872776312.83</v>
      </c>
      <c r="AO5" s="249">
        <f>('Energy Use'!AO61+Electrification!AO6)*Electrification!AO55</f>
        <v>134744514981201.42</v>
      </c>
      <c r="AP5" s="249">
        <f>('Energy Use'!AP61+Electrification!AP6)*Electrification!AP55</f>
        <v>130261037910711.05</v>
      </c>
      <c r="AQ5" s="249">
        <f>('Energy Use'!AQ61+Electrification!AQ6)*Electrification!AQ55</f>
        <v>125350095049488.09</v>
      </c>
      <c r="AR5" s="136" t="str">
        <f>VLOOKUP($A5,'Sector Match'!$A$1:$B$43,2,0)</f>
        <v>other mining and quarrying 07T08</v>
      </c>
    </row>
    <row r="6" spans="1:44" x14ac:dyDescent="0.2">
      <c r="A6" s="12" t="s">
        <v>5</v>
      </c>
      <c r="B6" s="249">
        <f>('Energy Use'!B62+Electrification!B7)*Electrification!B56</f>
        <v>131766673773715.41</v>
      </c>
      <c r="C6" s="249">
        <f>('Energy Use'!C62+Electrification!C7)*Electrification!C56</f>
        <v>112419830665836.33</v>
      </c>
      <c r="D6" s="249">
        <f>('Energy Use'!D62+Electrification!D7)*Electrification!D56</f>
        <v>117087484928908.06</v>
      </c>
      <c r="E6" s="249">
        <f>('Energy Use'!E62+Electrification!E7)*Electrification!E56</f>
        <v>121737770912510.39</v>
      </c>
      <c r="F6" s="249">
        <f>('Energy Use'!F62+Electrification!F7)*Electrification!F56</f>
        <v>126370478831386.48</v>
      </c>
      <c r="G6" s="249">
        <f>('Energy Use'!G62+Electrification!G7)*Electrification!G56</f>
        <v>130985398900279.58</v>
      </c>
      <c r="H6" s="249">
        <f>('Energy Use'!H62+Electrification!H7)*Electrification!H56</f>
        <v>135582321333932.88</v>
      </c>
      <c r="I6" s="249">
        <f>('Energy Use'!I62+Electrification!I7)*Electrification!I56</f>
        <v>142467285990833.88</v>
      </c>
      <c r="J6" s="249">
        <f>('Energy Use'!J62+Electrification!J7)*Electrification!J56</f>
        <v>149336313774212.5</v>
      </c>
      <c r="K6" s="249">
        <f>('Energy Use'!K62+Electrification!K7)*Electrification!K56</f>
        <v>156189151660550.22</v>
      </c>
      <c r="L6" s="249">
        <f>('Energy Use'!L62+Electrification!L7)*Electrification!L56</f>
        <v>163025546626328.25</v>
      </c>
      <c r="M6" s="249">
        <f>('Energy Use'!M62+Electrification!M7)*Electrification!M56</f>
        <v>169845245648028</v>
      </c>
      <c r="N6" s="249">
        <f>('Energy Use'!N62+Electrification!N7)*Electrification!N56</f>
        <v>173406057402529.31</v>
      </c>
      <c r="O6" s="249">
        <f>('Energy Use'!O62+Electrification!O7)*Electrification!O56</f>
        <v>176956502875418.34</v>
      </c>
      <c r="P6" s="249">
        <f>('Energy Use'!P62+Electrification!P7)*Electrification!P56</f>
        <v>180496499734661.84</v>
      </c>
      <c r="Q6" s="249">
        <f>('Energy Use'!Q62+Electrification!Q7)*Electrification!Q56</f>
        <v>184025965648226.47</v>
      </c>
      <c r="R6" s="249">
        <f>('Energy Use'!R62+Electrification!R7)*Electrification!R56</f>
        <v>187544818284078.84</v>
      </c>
      <c r="S6" s="249">
        <f>('Energy Use'!S62+Electrification!S7)*Electrification!S56</f>
        <v>188657858837835.44</v>
      </c>
      <c r="T6" s="249">
        <f>('Energy Use'!T62+Electrification!T7)*Electrification!T56</f>
        <v>189770985992915.31</v>
      </c>
      <c r="U6" s="249">
        <f>('Energy Use'!U62+Electrification!U7)*Electrification!U56</f>
        <v>190884196267750.06</v>
      </c>
      <c r="V6" s="249">
        <f>('Energy Use'!V62+Electrification!V7)*Electrification!V56</f>
        <v>191997486180771.34</v>
      </c>
      <c r="W6" s="249">
        <f>('Energy Use'!W62+Electrification!W7)*Electrification!W56</f>
        <v>193110852250410.75</v>
      </c>
      <c r="X6" s="249">
        <f>('Energy Use'!X62+Electrification!X7)*Electrification!X56</f>
        <v>192631826996324.16</v>
      </c>
      <c r="Y6" s="249">
        <f>('Energy Use'!Y62+Electrification!Y7)*Electrification!Y56</f>
        <v>192152468674905.31</v>
      </c>
      <c r="Z6" s="249">
        <f>('Energy Use'!Z62+Electrification!Z7)*Electrification!Z56</f>
        <v>191672778896494.91</v>
      </c>
      <c r="AA6" s="249">
        <f>('Energy Use'!AA62+Electrification!AA7)*Electrification!AA56</f>
        <v>191192759271433.56</v>
      </c>
      <c r="AB6" s="249">
        <f>('Energy Use'!AB62+Electrification!AB7)*Electrification!AB56</f>
        <v>190712411410061.88</v>
      </c>
      <c r="AC6" s="249">
        <f>('Energy Use'!AC62+Electrification!AC7)*Electrification!AC56</f>
        <v>188134347191171.13</v>
      </c>
      <c r="AD6" s="249">
        <f>('Energy Use'!AD62+Electrification!AD7)*Electrification!AD56</f>
        <v>185555450819757.94</v>
      </c>
      <c r="AE6" s="249">
        <f>('Energy Use'!AE62+Electrification!AE7)*Electrification!AE56</f>
        <v>182975730608412.69</v>
      </c>
      <c r="AF6" s="249">
        <f>('Energy Use'!AF62+Electrification!AF7)*Electrification!AF56</f>
        <v>180395194869725.75</v>
      </c>
      <c r="AG6" s="249">
        <f>('Energy Use'!AG62+Electrification!AG7)*Electrification!AG56</f>
        <v>177813851916287.47</v>
      </c>
      <c r="AH6" s="249">
        <f>('Energy Use'!AH62+Electrification!AH7)*Electrification!AH56</f>
        <v>173657733635975.03</v>
      </c>
      <c r="AI6" s="249">
        <f>('Energy Use'!AI62+Electrification!AI7)*Electrification!AI56</f>
        <v>169500461169046.09</v>
      </c>
      <c r="AJ6" s="249">
        <f>('Energy Use'!AJ62+Electrification!AJ7)*Electrification!AJ56</f>
        <v>165342047854778.31</v>
      </c>
      <c r="AK6" s="249">
        <f>('Energy Use'!AK62+Electrification!AK7)*Electrification!AK56</f>
        <v>161182507032449.25</v>
      </c>
      <c r="AL6" s="249">
        <f>('Energy Use'!AL62+Electrification!AL7)*Electrification!AL56</f>
        <v>157021852041336.5</v>
      </c>
      <c r="AM6" s="249">
        <f>('Energy Use'!AM62+Electrification!AM7)*Electrification!AM56</f>
        <v>152856009405446.16</v>
      </c>
      <c r="AN6" s="249">
        <f>('Energy Use'!AN62+Electrification!AN7)*Electrification!AN56</f>
        <v>148689078379267.06</v>
      </c>
      <c r="AO6" s="249">
        <f>('Energy Use'!AO62+Electrification!AO7)*Electrification!AO56</f>
        <v>144521072315121.22</v>
      </c>
      <c r="AP6" s="249">
        <f>('Energy Use'!AP62+Electrification!AP7)*Electrification!AP56</f>
        <v>140352004565330.61</v>
      </c>
      <c r="AQ6" s="249">
        <f>('Energy Use'!AQ62+Electrification!AQ7)*Electrification!AQ56</f>
        <v>135720254961938.3</v>
      </c>
      <c r="AR6" s="136" t="str">
        <f>VLOOKUP($A6,'Sector Match'!$A$1:$B$43,2,0)</f>
        <v>other mining and quarrying 07T08</v>
      </c>
    </row>
    <row r="7" spans="1:44" x14ac:dyDescent="0.2">
      <c r="A7" s="12" t="s">
        <v>6</v>
      </c>
      <c r="B7" s="249">
        <f>('Energy Use'!B63+Electrification!B8)*Electrification!B57</f>
        <v>87814877288249.734</v>
      </c>
      <c r="C7" s="249">
        <f>('Energy Use'!C63+Electrification!C8)*Electrification!C57</f>
        <v>77012036850940.172</v>
      </c>
      <c r="D7" s="249">
        <f>('Energy Use'!D63+Electrification!D8)*Electrification!D57</f>
        <v>76922243830387.406</v>
      </c>
      <c r="E7" s="249">
        <f>('Energy Use'!E63+Electrification!E8)*Electrification!E57</f>
        <v>76831231452807.75</v>
      </c>
      <c r="F7" s="249">
        <f>('Energy Use'!F63+Electrification!F8)*Electrification!F57</f>
        <v>76738998247870.75</v>
      </c>
      <c r="G7" s="249">
        <f>('Energy Use'!G63+Electrification!G8)*Electrification!G57</f>
        <v>76645542745246</v>
      </c>
      <c r="H7" s="249">
        <f>('Energy Use'!H63+Electrification!H8)*Electrification!H57</f>
        <v>76550863474603.047</v>
      </c>
      <c r="I7" s="249">
        <f>('Energy Use'!I63+Electrification!I8)*Electrification!I57</f>
        <v>77429776472271.938</v>
      </c>
      <c r="J7" s="249">
        <f>('Energy Use'!J63+Electrification!J8)*Electrification!J57</f>
        <v>78305822640103.688</v>
      </c>
      <c r="K7" s="249">
        <f>('Energy Use'!K63+Electrification!K8)*Electrification!K57</f>
        <v>79178967530209.766</v>
      </c>
      <c r="L7" s="249">
        <f>('Energy Use'!L63+Electrification!L8)*Electrification!L57</f>
        <v>80049176694701.594</v>
      </c>
      <c r="M7" s="249">
        <f>('Energy Use'!M63+Electrification!M8)*Electrification!M57</f>
        <v>80916415685690.641</v>
      </c>
      <c r="N7" s="249">
        <f>('Energy Use'!N63+Electrification!N8)*Electrification!N57</f>
        <v>79868209434042.781</v>
      </c>
      <c r="O7" s="249">
        <f>('Energy Use'!O63+Electrification!O8)*Electrification!O57</f>
        <v>78821719600443.609</v>
      </c>
      <c r="P7" s="249">
        <f>('Energy Use'!P63+Electrification!P8)*Electrification!P57</f>
        <v>77776966975652.156</v>
      </c>
      <c r="Q7" s="249">
        <f>('Energy Use'!Q63+Electrification!Q8)*Electrification!Q57</f>
        <v>76733972350427.469</v>
      </c>
      <c r="R7" s="249">
        <f>('Energy Use'!R63+Electrification!R8)*Electrification!R57</f>
        <v>75692756515528.547</v>
      </c>
      <c r="S7" s="249">
        <f>('Energy Use'!S63+Electrification!S8)*Electrification!S57</f>
        <v>74378009364605.922</v>
      </c>
      <c r="T7" s="249">
        <f>('Energy Use'!T63+Electrification!T8)*Electrification!T57</f>
        <v>73062832480673.641</v>
      </c>
      <c r="U7" s="249">
        <f>('Energy Use'!U63+Electrification!U8)*Electrification!U57</f>
        <v>71747230102526.063</v>
      </c>
      <c r="V7" s="249">
        <f>('Energy Use'!V63+Electrification!V8)*Electrification!V57</f>
        <v>70431206468957.563</v>
      </c>
      <c r="W7" s="249">
        <f>('Energy Use'!W63+Electrification!W8)*Electrification!W57</f>
        <v>69114765818762.492</v>
      </c>
      <c r="X7" s="249">
        <f>('Energy Use'!X63+Electrification!X8)*Electrification!X57</f>
        <v>67292900007936.461</v>
      </c>
      <c r="Y7" s="249">
        <f>('Energy Use'!Y63+Electrification!Y8)*Electrification!Y57</f>
        <v>65470498090546.938</v>
      </c>
      <c r="Z7" s="249">
        <f>('Energy Use'!Z63+Electrification!Z8)*Electrification!Z57</f>
        <v>63647565920167.102</v>
      </c>
      <c r="AA7" s="249">
        <f>('Energy Use'!AA63+Electrification!AA8)*Electrification!AA57</f>
        <v>61824109350370.133</v>
      </c>
      <c r="AB7" s="249">
        <f>('Energy Use'!AB63+Electrification!AB8)*Electrification!AB57</f>
        <v>60000134234729.203</v>
      </c>
      <c r="AC7" s="249">
        <f>('Energy Use'!AC63+Electrification!AC8)*Electrification!AC57</f>
        <v>58617806605957.227</v>
      </c>
      <c r="AD7" s="249">
        <f>('Energy Use'!AD63+Electrification!AD8)*Electrification!AD57</f>
        <v>57235079050301.055</v>
      </c>
      <c r="AE7" s="249">
        <f>('Energy Use'!AE63+Electrification!AE8)*Electrification!AE57</f>
        <v>55851956008402.398</v>
      </c>
      <c r="AF7" s="249">
        <f>('Energy Use'!AF63+Electrification!AF8)*Electrification!AF57</f>
        <v>54468441920902.961</v>
      </c>
      <c r="AG7" s="249">
        <f>('Energy Use'!AG63+Electrification!AG8)*Electrification!AG57</f>
        <v>53084541228444.461</v>
      </c>
      <c r="AH7" s="249">
        <f>('Energy Use'!AH63+Electrification!AH8)*Electrification!AH57</f>
        <v>52269087620256.672</v>
      </c>
      <c r="AI7" s="249">
        <f>('Energy Use'!AI63+Electrification!AI8)*Electrification!AI57</f>
        <v>51453387691018.563</v>
      </c>
      <c r="AJ7" s="249">
        <f>('Energy Use'!AJ63+Electrification!AJ8)*Electrification!AJ57</f>
        <v>50637444064745.695</v>
      </c>
      <c r="AK7" s="249">
        <f>('Energy Use'!AK63+Electrification!AK8)*Electrification!AK57</f>
        <v>49821259365453.641</v>
      </c>
      <c r="AL7" s="249">
        <f>('Energy Use'!AL63+Electrification!AL8)*Electrification!AL57</f>
        <v>49004836217157.961</v>
      </c>
      <c r="AM7" s="249">
        <f>('Energy Use'!AM63+Electrification!AM8)*Electrification!AM57</f>
        <v>48633951147134.914</v>
      </c>
      <c r="AN7" s="249">
        <f>('Energy Use'!AN63+Electrification!AN8)*Electrification!AN57</f>
        <v>48262931051217.758</v>
      </c>
      <c r="AO7" s="249">
        <f>('Energy Use'!AO63+Electrification!AO8)*Electrification!AO57</f>
        <v>47891777130594.813</v>
      </c>
      <c r="AP7" s="249">
        <f>('Energy Use'!AP63+Electrification!AP8)*Electrification!AP57</f>
        <v>47520490586454.43</v>
      </c>
      <c r="AQ7" s="249">
        <f>('Energy Use'!AQ63+Electrification!AQ8)*Electrification!AQ57</f>
        <v>46989245255171.344</v>
      </c>
      <c r="AR7" s="136" t="str">
        <f>VLOOKUP($A7,'Sector Match'!$A$1:$B$43,2,0)</f>
        <v>other mining and quarrying 07T08</v>
      </c>
    </row>
    <row r="8" spans="1:44" x14ac:dyDescent="0.2">
      <c r="A8" s="12" t="s">
        <v>7</v>
      </c>
      <c r="B8" s="249">
        <f>('Energy Use'!B64+Electrification!B9)*Electrification!B58</f>
        <v>14092144979813.154</v>
      </c>
      <c r="C8" s="249">
        <f>('Energy Use'!C64+Electrification!C9)*Electrification!C58</f>
        <v>10076054267648.486</v>
      </c>
      <c r="D8" s="249">
        <f>('Energy Use'!D64+Electrification!D9)*Electrification!D58</f>
        <v>11045233904942.121</v>
      </c>
      <c r="E8" s="249">
        <f>('Energy Use'!E64+Electrification!E9)*Electrification!E58</f>
        <v>12248672489585.451</v>
      </c>
      <c r="F8" s="249">
        <f>('Energy Use'!F64+Electrification!F9)*Electrification!F58</f>
        <v>12654295092346.359</v>
      </c>
      <c r="G8" s="249">
        <f>('Energy Use'!G64+Electrification!G9)*Electrification!G58</f>
        <v>13742886234956.373</v>
      </c>
      <c r="H8" s="249">
        <f>('Energy Use'!H64+Electrification!H9)*Electrification!H58</f>
        <v>15195463409341.906</v>
      </c>
      <c r="I8" s="249">
        <f>('Energy Use'!I64+Electrification!I9)*Electrification!I58</f>
        <v>16675165091662.006</v>
      </c>
      <c r="J8" s="249">
        <f>('Energy Use'!J64+Electrification!J9)*Electrification!J58</f>
        <v>18088086216328.684</v>
      </c>
      <c r="K8" s="249">
        <f>('Energy Use'!K64+Electrification!K9)*Electrification!K58</f>
        <v>19442125209844.715</v>
      </c>
      <c r="L8" s="249">
        <f>('Energy Use'!L64+Electrification!L9)*Electrification!L58</f>
        <v>20758016156130.949</v>
      </c>
      <c r="M8" s="249">
        <f>('Energy Use'!M64+Electrification!M9)*Electrification!M58</f>
        <v>22068931283748.297</v>
      </c>
      <c r="N8" s="249">
        <f>('Energy Use'!N64+Electrification!N9)*Electrification!N58</f>
        <v>23407905752379.594</v>
      </c>
      <c r="O8" s="249">
        <f>('Energy Use'!O64+Electrification!O9)*Electrification!O58</f>
        <v>24777000791896.969</v>
      </c>
      <c r="P8" s="249">
        <f>('Energy Use'!P64+Electrification!P9)*Electrification!P58</f>
        <v>26165338015369.914</v>
      </c>
      <c r="Q8" s="249">
        <f>('Energy Use'!Q64+Electrification!Q9)*Electrification!Q58</f>
        <v>27560172239862.637</v>
      </c>
      <c r="R8" s="249">
        <f>('Energy Use'!R64+Electrification!R9)*Electrification!R58</f>
        <v>28946895312246.992</v>
      </c>
      <c r="S8" s="249">
        <f>('Energy Use'!S64+Electrification!S9)*Electrification!S58</f>
        <v>30386723550362.828</v>
      </c>
      <c r="T8" s="249">
        <f>('Energy Use'!T64+Electrification!T9)*Electrification!T58</f>
        <v>31802520010746.555</v>
      </c>
      <c r="U8" s="249">
        <f>('Energy Use'!U64+Electrification!U9)*Electrification!U58</f>
        <v>33187334771439.984</v>
      </c>
      <c r="V8" s="249">
        <f>('Energy Use'!V64+Electrification!V9)*Electrification!V58</f>
        <v>34534550388173.004</v>
      </c>
      <c r="W8" s="249">
        <f>('Energy Use'!W64+Electrification!W9)*Electrification!W58</f>
        <v>35837955919976.484</v>
      </c>
      <c r="X8" s="249">
        <f>('Energy Use'!X64+Electrification!X9)*Electrification!X58</f>
        <v>37091812595352.961</v>
      </c>
      <c r="Y8" s="249">
        <f>('Energy Use'!Y64+Electrification!Y9)*Electrification!Y58</f>
        <v>38290910237037.07</v>
      </c>
      <c r="Z8" s="249">
        <f>('Energy Use'!Z64+Electrification!Z9)*Electrification!Z58</f>
        <v>39430613821196.398</v>
      </c>
      <c r="AA8" s="249">
        <f>('Energy Use'!AA64+Electrification!AA9)*Electrification!AA58</f>
        <v>40506899804926.313</v>
      </c>
      <c r="AB8" s="249">
        <f>('Energy Use'!AB64+Electrification!AB9)*Electrification!AB58</f>
        <v>41516382106237.531</v>
      </c>
      <c r="AC8" s="249">
        <f>('Energy Use'!AC64+Electrification!AC9)*Electrification!AC58</f>
        <v>42456327856555.477</v>
      </c>
      <c r="AD8" s="249">
        <f>('Energy Use'!AD64+Electrification!AD9)*Electrification!AD58</f>
        <v>43324663261231.875</v>
      </c>
      <c r="AE8" s="249">
        <f>('Energy Use'!AE64+Electrification!AE9)*Electrification!AE58</f>
        <v>44119970094138.086</v>
      </c>
      <c r="AF8" s="249">
        <f>('Energy Use'!AF64+Electrification!AF9)*Electrification!AF58</f>
        <v>44841473514733.656</v>
      </c>
      <c r="AG8" s="249">
        <f>('Energy Use'!AG64+Electrification!AG9)*Electrification!AG58</f>
        <v>45489022028008.953</v>
      </c>
      <c r="AH8" s="249">
        <f>('Energy Use'!AH64+Electrification!AH9)*Electrification!AH58</f>
        <v>46063060508508.813</v>
      </c>
      <c r="AI8" s="249">
        <f>('Energy Use'!AI64+Electrification!AI9)*Electrification!AI58</f>
        <v>46564597279467.719</v>
      </c>
      <c r="AJ8" s="249">
        <f>('Energy Use'!AJ64+Electrification!AJ9)*Electrification!AJ58</f>
        <v>46995166278104.477</v>
      </c>
      <c r="AK8" s="249">
        <f>('Energy Use'!AK64+Electrification!AK9)*Electrification!AK58</f>
        <v>47356785350326.375</v>
      </c>
      <c r="AL8" s="249">
        <f>('Energy Use'!AL64+Electrification!AL9)*Electrification!AL58</f>
        <v>47651911705117.609</v>
      </c>
      <c r="AM8" s="249">
        <f>('Energy Use'!AM64+Electrification!AM9)*Electrification!AM58</f>
        <v>47883395523847.219</v>
      </c>
      <c r="AN8" s="249">
        <f>('Energy Use'!AN64+Electrification!AN9)*Electrification!AN58</f>
        <v>48054432666049.016</v>
      </c>
      <c r="AO8" s="249">
        <f>('Energy Use'!AO64+Electrification!AO9)*Electrification!AO58</f>
        <v>48168517344498.953</v>
      </c>
      <c r="AP8" s="249">
        <f>('Energy Use'!AP64+Electrification!AP9)*Electrification!AP58</f>
        <v>48229395562224.063</v>
      </c>
      <c r="AQ8" s="249">
        <f>('Energy Use'!AQ64+Electrification!AQ9)*Electrification!AQ58</f>
        <v>47993630169708.625</v>
      </c>
      <c r="AR8" s="136" t="str">
        <f>VLOOKUP($A8,'Sector Match'!$A$1:$B$43,2,0)</f>
        <v>Mining Support Service Activities 09</v>
      </c>
    </row>
    <row r="9" spans="1:44" x14ac:dyDescent="0.2">
      <c r="A9" s="12" t="s">
        <v>8</v>
      </c>
      <c r="B9" s="249">
        <f>('Energy Use'!B65+Electrification!B10)*Electrification!B59</f>
        <v>72207741419565.609</v>
      </c>
      <c r="C9" s="249">
        <f>('Energy Use'!C65+Electrification!C10)*Electrification!C59</f>
        <v>55177742486333.789</v>
      </c>
      <c r="D9" s="249">
        <f>('Energy Use'!D65+Electrification!D10)*Electrification!D59</f>
        <v>50989594963387.602</v>
      </c>
      <c r="E9" s="249">
        <f>('Energy Use'!E65+Electrification!E10)*Electrification!E59</f>
        <v>65863743426656.328</v>
      </c>
      <c r="F9" s="249">
        <f>('Energy Use'!F65+Electrification!F10)*Electrification!F59</f>
        <v>66646303085061.406</v>
      </c>
      <c r="G9" s="249">
        <f>('Energy Use'!G65+Electrification!G10)*Electrification!G59</f>
        <v>69099887254239.5</v>
      </c>
      <c r="H9" s="249">
        <f>('Energy Use'!H65+Electrification!H10)*Electrification!H59</f>
        <v>72383318124540.578</v>
      </c>
      <c r="I9" s="249">
        <f>('Energy Use'!I65+Electrification!I10)*Electrification!I59</f>
        <v>75769733156769.953</v>
      </c>
      <c r="J9" s="249">
        <f>('Energy Use'!J65+Electrification!J10)*Electrification!J59</f>
        <v>79026695300486.781</v>
      </c>
      <c r="K9" s="249">
        <f>('Energy Use'!K65+Electrification!K10)*Electrification!K59</f>
        <v>82137661196999.141</v>
      </c>
      <c r="L9" s="249">
        <f>('Energy Use'!L65+Electrification!L10)*Electrification!L59</f>
        <v>85088515179202.984</v>
      </c>
      <c r="M9" s="249">
        <f>('Energy Use'!M65+Electrification!M10)*Electrification!M59</f>
        <v>87867710717549.844</v>
      </c>
      <c r="N9" s="249">
        <f>('Energy Use'!N65+Electrification!N10)*Electrification!N59</f>
        <v>90509133869696.375</v>
      </c>
      <c r="O9" s="249">
        <f>('Energy Use'!O65+Electrification!O10)*Electrification!O59</f>
        <v>92950689182107.406</v>
      </c>
      <c r="P9" s="249">
        <f>('Energy Use'!P65+Electrification!P10)*Electrification!P59</f>
        <v>95171253112378.031</v>
      </c>
      <c r="Q9" s="249">
        <f>('Energy Use'!Q65+Electrification!Q10)*Electrification!Q59</f>
        <v>97151114912591.297</v>
      </c>
      <c r="R9" s="249">
        <f>('Energy Use'!R65+Electrification!R10)*Electrification!R59</f>
        <v>98872263569888.422</v>
      </c>
      <c r="S9" s="249">
        <f>('Energy Use'!S65+Electrification!S10)*Electrification!S59</f>
        <v>100632200965029.59</v>
      </c>
      <c r="T9" s="249">
        <f>('Energy Use'!T65+Electrification!T10)*Electrification!T59</f>
        <v>102132466343223.05</v>
      </c>
      <c r="U9" s="249">
        <f>('Energy Use'!U65+Electrification!U10)*Electrification!U59</f>
        <v>103378929164500.44</v>
      </c>
      <c r="V9" s="249">
        <f>('Energy Use'!V65+Electrification!V10)*Electrification!V59</f>
        <v>104380316242459.2</v>
      </c>
      <c r="W9" s="249">
        <f>('Energy Use'!W65+Electrification!W10)*Electrification!W59</f>
        <v>105147890568136.16</v>
      </c>
      <c r="X9" s="249">
        <f>('Energy Use'!X65+Electrification!X10)*Electrification!X59</f>
        <v>105695112560796.58</v>
      </c>
      <c r="Y9" s="249">
        <f>('Energy Use'!Y65+Electrification!Y10)*Electrification!Y59</f>
        <v>106037294770367.47</v>
      </c>
      <c r="Z9" s="249">
        <f>('Energy Use'!Z65+Electrification!Z10)*Electrification!Z59</f>
        <v>106191259989961.47</v>
      </c>
      <c r="AA9" s="249">
        <f>('Energy Use'!AA65+Electrification!AA10)*Electrification!AA59</f>
        <v>106175011476369.03</v>
      </c>
      <c r="AB9" s="249">
        <f>('Energy Use'!AB65+Electrification!AB10)*Electrification!AB59</f>
        <v>106007422603861.23</v>
      </c>
      <c r="AC9" s="249">
        <f>('Energy Use'!AC65+Electrification!AC10)*Electrification!AC59</f>
        <v>105707951866853.61</v>
      </c>
      <c r="AD9" s="249">
        <f>('Energy Use'!AD65+Electrification!AD10)*Electrification!AD59</f>
        <v>105296387764579.66</v>
      </c>
      <c r="AE9" s="249">
        <f>('Energy Use'!AE65+Electrification!AE10)*Electrification!AE59</f>
        <v>104792626799197.41</v>
      </c>
      <c r="AF9" s="249">
        <f>('Energy Use'!AF65+Electrification!AF10)*Electrification!AF59</f>
        <v>104216486639166</v>
      </c>
      <c r="AG9" s="249">
        <f>('Energy Use'!AG65+Electrification!AG10)*Electrification!AG59</f>
        <v>103587555472214.84</v>
      </c>
      <c r="AH9" s="249">
        <f>('Energy Use'!AH65+Electrification!AH10)*Electrification!AH59</f>
        <v>102925077716179.39</v>
      </c>
      <c r="AI9" s="249">
        <f>('Energy Use'!AI65+Electrification!AI10)*Electrification!AI59</f>
        <v>102247875581537.7</v>
      </c>
      <c r="AJ9" s="249">
        <f>('Energy Use'!AJ65+Electrification!AJ10)*Electrification!AJ59</f>
        <v>101574305489237.64</v>
      </c>
      <c r="AK9" s="249">
        <f>('Energy Use'!AK65+Electrification!AK10)*Electrification!AK59</f>
        <v>100922248038139.53</v>
      </c>
      <c r="AL9" s="249">
        <f>('Energy Use'!AL65+Electrification!AL10)*Electrification!AL59</f>
        <v>100309130080907.47</v>
      </c>
      <c r="AM9" s="249">
        <f>('Energy Use'!AM65+Electrification!AM10)*Electrification!AM59</f>
        <v>99751977496066.656</v>
      </c>
      <c r="AN9" s="249">
        <f>('Energy Use'!AN65+Electrification!AN10)*Electrification!AN59</f>
        <v>99267497427259.641</v>
      </c>
      <c r="AO9" s="249">
        <f>('Energy Use'!AO65+Electrification!AO10)*Electrification!AO59</f>
        <v>98872189089545.906</v>
      </c>
      <c r="AP9" s="249">
        <f>('Energy Use'!AP65+Electrification!AP10)*Electrification!AP59</f>
        <v>98582482710447.406</v>
      </c>
      <c r="AQ9" s="249">
        <f>('Energy Use'!AQ65+Electrification!AQ10)*Electrification!AQ59</f>
        <v>97910214948035.938</v>
      </c>
      <c r="AR9" s="136" t="str">
        <f>VLOOKUP($A9,'Sector Match'!$A$1:$B$43,2,0)</f>
        <v>Mining Support Service Activities 09</v>
      </c>
    </row>
    <row r="10" spans="1:44" x14ac:dyDescent="0.2">
      <c r="A10" s="12" t="s">
        <v>9</v>
      </c>
      <c r="B10" s="249">
        <f>('Energy Use'!B66+Electrification!B11)*Electrification!B60</f>
        <v>272094410926208.31</v>
      </c>
      <c r="C10" s="249">
        <f>('Energy Use'!C66+Electrification!C11)*Electrification!C60</f>
        <v>287445636171772.31</v>
      </c>
      <c r="D10" s="249">
        <f>('Energy Use'!D66+Electrification!D11)*Electrification!D60</f>
        <v>321383534403827.19</v>
      </c>
      <c r="E10" s="249">
        <f>('Energy Use'!E66+Electrification!E11)*Electrification!E60</f>
        <v>327781995632824.88</v>
      </c>
      <c r="F10" s="249">
        <f>('Energy Use'!F66+Electrification!F11)*Electrification!F60</f>
        <v>328902917817344.81</v>
      </c>
      <c r="G10" s="249">
        <f>('Energy Use'!G66+Electrification!G11)*Electrification!G60</f>
        <v>333362772350757.56</v>
      </c>
      <c r="H10" s="249">
        <f>('Energy Use'!H66+Electrification!H11)*Electrification!H60</f>
        <v>339896839665186.94</v>
      </c>
      <c r="I10" s="249">
        <f>('Energy Use'!I66+Electrification!I11)*Electrification!I60</f>
        <v>347622871806435.94</v>
      </c>
      <c r="J10" s="249">
        <f>('Energy Use'!J66+Electrification!J11)*Electrification!J60</f>
        <v>355771473057115.81</v>
      </c>
      <c r="K10" s="249">
        <f>('Energy Use'!K66+Electrification!K11)*Electrification!K60</f>
        <v>363948194282541.94</v>
      </c>
      <c r="L10" s="249">
        <f>('Energy Use'!L66+Electrification!L11)*Electrification!L60</f>
        <v>371721592347656.69</v>
      </c>
      <c r="M10" s="249">
        <f>('Energy Use'!M66+Electrification!M11)*Electrification!M60</f>
        <v>378625522246094.44</v>
      </c>
      <c r="N10" s="249">
        <f>('Energy Use'!N66+Electrification!N11)*Electrification!N60</f>
        <v>384224094101879</v>
      </c>
      <c r="O10" s="249">
        <f>('Energy Use'!O66+Electrification!O11)*Electrification!O60</f>
        <v>388503869698358.56</v>
      </c>
      <c r="P10" s="249">
        <f>('Energy Use'!P66+Electrification!P11)*Electrification!P60</f>
        <v>391523263583138.38</v>
      </c>
      <c r="Q10" s="249">
        <f>('Energy Use'!Q66+Electrification!Q11)*Electrification!Q60</f>
        <v>393356825152320.94</v>
      </c>
      <c r="R10" s="249">
        <f>('Energy Use'!R66+Electrification!R11)*Electrification!R60</f>
        <v>394092461281811.56</v>
      </c>
      <c r="S10" s="249">
        <f>('Energy Use'!S66+Electrification!S11)*Electrification!S60</f>
        <v>394790511315055.38</v>
      </c>
      <c r="T10" s="249">
        <f>('Energy Use'!T66+Electrification!T11)*Electrification!T60</f>
        <v>394569316136510</v>
      </c>
      <c r="U10" s="249">
        <f>('Energy Use'!U66+Electrification!U11)*Electrification!U60</f>
        <v>393505733918753.31</v>
      </c>
      <c r="V10" s="249">
        <f>('Energy Use'!V66+Electrification!V11)*Electrification!V60</f>
        <v>391681538488230.25</v>
      </c>
      <c r="W10" s="249">
        <f>('Energy Use'!W66+Electrification!W11)*Electrification!W60</f>
        <v>389181823365722.63</v>
      </c>
      <c r="X10" s="249">
        <f>('Energy Use'!X66+Electrification!X11)*Electrification!X60</f>
        <v>386093537818924.44</v>
      </c>
      <c r="Y10" s="249">
        <f>('Energy Use'!Y66+Electrification!Y11)*Electrification!Y60</f>
        <v>382504178007988</v>
      </c>
      <c r="Z10" s="249">
        <f>('Energy Use'!Z66+Electrification!Z11)*Electrification!Z60</f>
        <v>378500648753813.13</v>
      </c>
      <c r="AA10" s="249">
        <f>('Energy Use'!AA66+Electrification!AA11)*Electrification!AA60</f>
        <v>374168304610169.44</v>
      </c>
      <c r="AB10" s="249">
        <f>('Energy Use'!AB66+Electrification!AB11)*Electrification!AB60</f>
        <v>369590172949318.63</v>
      </c>
      <c r="AC10" s="249">
        <f>('Energy Use'!AC66+Electrification!AC11)*Electrification!AC60</f>
        <v>364846356782725.75</v>
      </c>
      <c r="AD10" s="249">
        <f>('Energy Use'!AD66+Electrification!AD11)*Electrification!AD60</f>
        <v>360013611079656.63</v>
      </c>
      <c r="AE10" s="249">
        <f>('Energy Use'!AE66+Electrification!AE11)*Electrification!AE60</f>
        <v>355165083413018.38</v>
      </c>
      <c r="AF10" s="249">
        <f>('Energy Use'!AF66+Electrification!AF11)*Electrification!AF60</f>
        <v>350370207811325.06</v>
      </c>
      <c r="AG10" s="249">
        <f>('Energy Use'!AG66+Electrification!AG11)*Electrification!AG60</f>
        <v>345694739658352.25</v>
      </c>
      <c r="AH10" s="249">
        <f>('Energy Use'!AH66+Electrification!AH11)*Electrification!AH60</f>
        <v>341200919271533.06</v>
      </c>
      <c r="AI10" s="249">
        <f>('Energy Use'!AI66+Electrification!AI11)*Electrification!AI60</f>
        <v>336947752312978.88</v>
      </c>
      <c r="AJ10" s="249">
        <f>('Energy Use'!AJ66+Electrification!AJ11)*Electrification!AJ60</f>
        <v>332991396351404.25</v>
      </c>
      <c r="AK10" s="249">
        <f>('Energy Use'!AK66+Electrification!AK11)*Electrification!AK60</f>
        <v>329385644615902.94</v>
      </c>
      <c r="AL10" s="249">
        <f>('Energy Use'!AL66+Electrification!AL11)*Electrification!AL60</f>
        <v>326182500195068.88</v>
      </c>
      <c r="AM10" s="249">
        <f>('Energy Use'!AM66+Electrification!AM11)*Electrification!AM60</f>
        <v>323432836588803.94</v>
      </c>
      <c r="AN10" s="249">
        <f>('Energy Use'!AN66+Electrification!AN11)*Electrification!AN60</f>
        <v>321187143590696.06</v>
      </c>
      <c r="AO10" s="249">
        <f>('Energy Use'!AO66+Electrification!AO11)*Electrification!AO60</f>
        <v>319496360970128</v>
      </c>
      <c r="AP10" s="249">
        <f>('Energy Use'!AP66+Electrification!AP11)*Electrification!AP60</f>
        <v>318412806371290.38</v>
      </c>
      <c r="AQ10" s="249">
        <f>('Energy Use'!AQ66+Electrification!AQ11)*Electrification!AQ60</f>
        <v>316386444488314.44</v>
      </c>
      <c r="AR10" s="136" t="str">
        <f>VLOOKUP($A10,'Sector Match'!$A$1:$B$43,2,0)</f>
        <v>food beverage and tobacco 10T12</v>
      </c>
    </row>
    <row r="11" spans="1:44" x14ac:dyDescent="0.2">
      <c r="A11" s="12" t="s">
        <v>10</v>
      </c>
      <c r="B11" s="249">
        <f>('Energy Use'!B67+Electrification!B12)*Electrification!B61</f>
        <v>103026204726508.09</v>
      </c>
      <c r="C11" s="249">
        <f>('Energy Use'!C67+Electrification!C12)*Electrification!C61</f>
        <v>113996240104256.09</v>
      </c>
      <c r="D11" s="249">
        <f>('Energy Use'!D67+Electrification!D12)*Electrification!D61</f>
        <v>127801156596215.77</v>
      </c>
      <c r="E11" s="249">
        <f>('Energy Use'!E67+Electrification!E12)*Electrification!E61</f>
        <v>132406834793119.97</v>
      </c>
      <c r="F11" s="249">
        <f>('Energy Use'!F67+Electrification!F12)*Electrification!F61</f>
        <v>133700198378887.44</v>
      </c>
      <c r="G11" s="249">
        <f>('Energy Use'!G67+Electrification!G12)*Electrification!G61</f>
        <v>137560062346419.08</v>
      </c>
      <c r="H11" s="249">
        <f>('Energy Use'!H67+Electrification!H12)*Electrification!H61</f>
        <v>142741270709783.38</v>
      </c>
      <c r="I11" s="249">
        <f>('Energy Use'!I67+Electrification!I12)*Electrification!I61</f>
        <v>148218105887191.47</v>
      </c>
      <c r="J11" s="249">
        <f>('Energy Use'!J67+Electrification!J12)*Electrification!J61</f>
        <v>153584584366836.94</v>
      </c>
      <c r="K11" s="249">
        <f>('Energy Use'!K67+Electrification!K12)*Electrification!K61</f>
        <v>158754209817783.59</v>
      </c>
      <c r="L11" s="249">
        <f>('Energy Use'!L67+Electrification!L12)*Electrification!L61</f>
        <v>163632934373206.97</v>
      </c>
      <c r="M11" s="249">
        <f>('Energy Use'!M67+Electrification!M12)*Electrification!M61</f>
        <v>168120478340601.06</v>
      </c>
      <c r="N11" s="249">
        <f>('Energy Use'!N67+Electrification!N12)*Electrification!N61</f>
        <v>172116718278680.16</v>
      </c>
      <c r="O11" s="249">
        <f>('Energy Use'!O67+Electrification!O12)*Electrification!O61</f>
        <v>175621831961327.16</v>
      </c>
      <c r="P11" s="249">
        <f>('Energy Use'!P67+Electrification!P12)*Electrification!P61</f>
        <v>178647215552958.91</v>
      </c>
      <c r="Q11" s="249">
        <f>('Energy Use'!Q67+Electrification!Q12)*Electrification!Q61</f>
        <v>181211434128349.63</v>
      </c>
      <c r="R11" s="249">
        <f>('Energy Use'!R67+Electrification!R12)*Electrification!R61</f>
        <v>183339412446074.78</v>
      </c>
      <c r="S11" s="249">
        <f>('Energy Use'!S67+Electrification!S12)*Electrification!S61</f>
        <v>185521402210442.63</v>
      </c>
      <c r="T11" s="249">
        <f>('Energy Use'!T67+Electrification!T12)*Electrification!T61</f>
        <v>187323212384186.66</v>
      </c>
      <c r="U11" s="249">
        <f>('Energy Use'!U67+Electrification!U12)*Electrification!U61</f>
        <v>188760195733496.09</v>
      </c>
      <c r="V11" s="249">
        <f>('Energy Use'!V67+Electrification!V12)*Electrification!V61</f>
        <v>189850756627743.84</v>
      </c>
      <c r="W11" s="249">
        <f>('Energy Use'!W67+Electrification!W12)*Electrification!W61</f>
        <v>190615926521349.41</v>
      </c>
      <c r="X11" s="249">
        <f>('Energy Use'!X67+Electrification!X12)*Electrification!X61</f>
        <v>191078939801694.13</v>
      </c>
      <c r="Y11" s="249">
        <f>('Energy Use'!Y67+Electrification!Y12)*Electrification!Y61</f>
        <v>191264819782202.72</v>
      </c>
      <c r="Z11" s="249">
        <f>('Energy Use'!Z67+Electrification!Z12)*Electrification!Z61</f>
        <v>191199983296741.81</v>
      </c>
      <c r="AA11" s="249">
        <f>('Energy Use'!AA67+Electrification!AA12)*Electrification!AA61</f>
        <v>190911870966470.22</v>
      </c>
      <c r="AB11" s="249">
        <f>('Energy Use'!AB67+Electrification!AB12)*Electrification!AB61</f>
        <v>190428608822674.03</v>
      </c>
      <c r="AC11" s="249">
        <f>('Energy Use'!AC67+Electrification!AC12)*Electrification!AC61</f>
        <v>189778705629666.69</v>
      </c>
      <c r="AD11" s="249">
        <f>('Energy Use'!AD67+Electrification!AD12)*Electrification!AD61</f>
        <v>188990789002116.34</v>
      </c>
      <c r="AE11" s="249">
        <f>('Energy Use'!AE67+Electrification!AE12)*Electrification!AE61</f>
        <v>188093382283289.78</v>
      </c>
      <c r="AF11" s="249">
        <f>('Energy Use'!AF67+Electrification!AF12)*Electrification!AF61</f>
        <v>187114723167987.94</v>
      </c>
      <c r="AG11" s="249">
        <f>('Energy Use'!AG67+Electrification!AG12)*Electrification!AG61</f>
        <v>186082624231374.44</v>
      </c>
      <c r="AH11" s="249">
        <f>('Energy Use'!AH67+Electrification!AH12)*Electrification!AH61</f>
        <v>185024374870517.69</v>
      </c>
      <c r="AI11" s="249">
        <f>('Energy Use'!AI67+Electrification!AI12)*Electrification!AI61</f>
        <v>183966683681329.06</v>
      </c>
      <c r="AJ11" s="249">
        <f>('Energy Use'!AJ67+Electrification!AJ12)*Electrification!AJ61</f>
        <v>182935659977304.28</v>
      </c>
      <c r="AK11" s="249">
        <f>('Energy Use'!AK67+Electrification!AK12)*Electrification!AK61</f>
        <v>181956833002357.63</v>
      </c>
      <c r="AL11" s="249">
        <f>('Energy Use'!AL67+Electrification!AL12)*Electrification!AL61</f>
        <v>181055207390681.09</v>
      </c>
      <c r="AM11" s="249">
        <f>('Energy Use'!AM67+Electrification!AM12)*Electrification!AM61</f>
        <v>180255353573727.03</v>
      </c>
      <c r="AN11" s="249">
        <f>('Energy Use'!AN67+Electrification!AN12)*Electrification!AN61</f>
        <v>179581532120669.16</v>
      </c>
      <c r="AO11" s="249">
        <f>('Energy Use'!AO67+Electrification!AO12)*Electrification!AO61</f>
        <v>179057851418099.13</v>
      </c>
      <c r="AP11" s="249">
        <f>('Energy Use'!AP67+Electrification!AP12)*Electrification!AP61</f>
        <v>178708458644116.19</v>
      </c>
      <c r="AQ11" s="249">
        <f>('Energy Use'!AQ67+Electrification!AQ12)*Electrification!AQ61</f>
        <v>177642083827517.5</v>
      </c>
      <c r="AR11" s="136" t="str">
        <f>VLOOKUP($A11,'Sector Match'!$A$1:$B$43,2,0)</f>
        <v>food beverage and tobacco 10T12</v>
      </c>
    </row>
    <row r="12" spans="1:44" x14ac:dyDescent="0.2">
      <c r="A12" s="12" t="s">
        <v>11</v>
      </c>
      <c r="B12" s="249">
        <f>('Energy Use'!B68+Electrification!B13)*Electrification!B62</f>
        <v>59221130331631.266</v>
      </c>
      <c r="C12" s="249">
        <f>('Energy Use'!C68+Electrification!C13)*Electrification!C62</f>
        <v>60074165742031.578</v>
      </c>
      <c r="D12" s="249">
        <f>('Energy Use'!D68+Electrification!D13)*Electrification!D62</f>
        <v>68970500361802.906</v>
      </c>
      <c r="E12" s="249">
        <f>('Energy Use'!E68+Electrification!E13)*Electrification!E62</f>
        <v>74250028914656.891</v>
      </c>
      <c r="F12" s="249">
        <f>('Energy Use'!F68+Electrification!F13)*Electrification!F62</f>
        <v>75329224233361.422</v>
      </c>
      <c r="G12" s="249">
        <f>('Energy Use'!G68+Electrification!G13)*Electrification!G62</f>
        <v>78375966745497.125</v>
      </c>
      <c r="H12" s="249">
        <f>('Energy Use'!H68+Electrification!H13)*Electrification!H62</f>
        <v>82413480881706.531</v>
      </c>
      <c r="I12" s="249">
        <f>('Energy Use'!I68+Electrification!I13)*Electrification!I62</f>
        <v>86586462592863.5</v>
      </c>
      <c r="J12" s="249">
        <f>('Energy Use'!J68+Electrification!J13)*Electrification!J62</f>
        <v>90617446425810.234</v>
      </c>
      <c r="K12" s="249">
        <f>('Energy Use'!K68+Electrification!K13)*Electrification!K62</f>
        <v>94482530222359.953</v>
      </c>
      <c r="L12" s="249">
        <f>('Energy Use'!L68+Electrification!L13)*Electrification!L62</f>
        <v>98160524996271.219</v>
      </c>
      <c r="M12" s="249">
        <f>('Energy Use'!M68+Electrification!M13)*Electrification!M62</f>
        <v>101633218735842.84</v>
      </c>
      <c r="N12" s="249">
        <f>('Energy Use'!N68+Electrification!N13)*Electrification!N62</f>
        <v>104879353993142.27</v>
      </c>
      <c r="O12" s="249">
        <f>('Energy Use'!O68+Electrification!O13)*Electrification!O62</f>
        <v>107905922116769.56</v>
      </c>
      <c r="P12" s="249">
        <f>('Energy Use'!P68+Electrification!P13)*Electrification!P62</f>
        <v>110718076453073.53</v>
      </c>
      <c r="Q12" s="249">
        <f>('Energy Use'!Q68+Electrification!Q13)*Electrification!Q62</f>
        <v>113325274498250.91</v>
      </c>
      <c r="R12" s="249">
        <f>('Energy Use'!R68+Electrification!R13)*Electrification!R62</f>
        <v>115740950294342.25</v>
      </c>
      <c r="S12" s="249">
        <f>('Energy Use'!S68+Electrification!S13)*Electrification!S62</f>
        <v>118273705373997.97</v>
      </c>
      <c r="T12" s="249">
        <f>('Energy Use'!T68+Electrification!T13)*Electrification!T62</f>
        <v>120642389439504.64</v>
      </c>
      <c r="U12" s="249">
        <f>('Energy Use'!U68+Electrification!U13)*Electrification!U62</f>
        <v>122844691830620.53</v>
      </c>
      <c r="V12" s="249">
        <f>('Energy Use'!V68+Electrification!V13)*Electrification!V62</f>
        <v>124879677152017.34</v>
      </c>
      <c r="W12" s="249">
        <f>('Energy Use'!W68+Electrification!W13)*Electrification!W62</f>
        <v>126747737591521.42</v>
      </c>
      <c r="X12" s="249">
        <f>('Energy Use'!X68+Electrification!X13)*Electrification!X62</f>
        <v>128450533080170.03</v>
      </c>
      <c r="Y12" s="249">
        <f>('Energy Use'!Y68+Electrification!Y13)*Electrification!Y62</f>
        <v>129990921216833.63</v>
      </c>
      <c r="Z12" s="249">
        <f>('Energy Use'!Z68+Electrification!Z13)*Electrification!Z62</f>
        <v>131372878917246.91</v>
      </c>
      <c r="AA12" s="249">
        <f>('Energy Use'!AA68+Electrification!AA13)*Electrification!AA62</f>
        <v>132601417740127</v>
      </c>
      <c r="AB12" s="249">
        <f>('Energy Use'!AB68+Electrification!AB13)*Electrification!AB62</f>
        <v>133682494796643.91</v>
      </c>
      <c r="AC12" s="249">
        <f>('Energy Use'!AC68+Electrification!AC13)*Electrification!AC62</f>
        <v>134622921069434.84</v>
      </c>
      <c r="AD12" s="249">
        <f>('Energy Use'!AD68+Electrification!AD13)*Electrification!AD62</f>
        <v>135430268859469.59</v>
      </c>
      <c r="AE12" s="249">
        <f>('Energy Use'!AE68+Electrification!AE13)*Electrification!AE62</f>
        <v>136112779949372.47</v>
      </c>
      <c r="AF12" s="249">
        <f>('Energy Use'!AF68+Electrification!AF13)*Electrification!AF62</f>
        <v>136679275926166.36</v>
      </c>
      <c r="AG12" s="249">
        <f>('Energy Use'!AG68+Electrification!AG13)*Electrification!AG62</f>
        <v>137139071950466.02</v>
      </c>
      <c r="AH12" s="249">
        <f>('Energy Use'!AH68+Electrification!AH13)*Electrification!AH62</f>
        <v>137501895098126.64</v>
      </c>
      <c r="AI12" s="249">
        <f>('Energy Use'!AI68+Electrification!AI13)*Electrification!AI62</f>
        <v>137777808239090.94</v>
      </c>
      <c r="AJ12" s="249">
        <f>('Energy Use'!AJ68+Electrification!AJ13)*Electrification!AJ62</f>
        <v>137977140260811.88</v>
      </c>
      <c r="AK12" s="249">
        <f>('Energy Use'!AK68+Electrification!AK13)*Electrification!AK62</f>
        <v>138110423293931.69</v>
      </c>
      <c r="AL12" s="249">
        <f>('Energy Use'!AL68+Electrification!AL13)*Electrification!AL62</f>
        <v>138188337458808.09</v>
      </c>
      <c r="AM12" s="249">
        <f>('Energy Use'!AM68+Electrification!AM13)*Electrification!AM62</f>
        <v>138221663525622.72</v>
      </c>
      <c r="AN12" s="249">
        <f>('Energy Use'!AN68+Electrification!AN13)*Electrification!AN62</f>
        <v>138221243770037</v>
      </c>
      <c r="AO12" s="249">
        <f>('Energy Use'!AO68+Electrification!AO13)*Electrification!AO62</f>
        <v>138197951212194.16</v>
      </c>
      <c r="AP12" s="249">
        <f>('Energy Use'!AP68+Electrification!AP13)*Electrification!AP62</f>
        <v>138162667350327.41</v>
      </c>
      <c r="AQ12" s="249">
        <f>('Energy Use'!AQ68+Electrification!AQ13)*Electrification!AQ62</f>
        <v>137417928603789.02</v>
      </c>
      <c r="AR12" s="136" t="str">
        <f>VLOOKUP($A12,'Sector Match'!$A$1:$B$43,2,0)</f>
        <v>food beverage and tobacco 10T12</v>
      </c>
    </row>
    <row r="13" spans="1:44" x14ac:dyDescent="0.2">
      <c r="A13" s="12" t="s">
        <v>12</v>
      </c>
      <c r="B13" s="249">
        <f>('Energy Use'!B69+Electrification!B14)*Electrification!B63</f>
        <v>18053641425712.203</v>
      </c>
      <c r="C13" s="249">
        <f>('Energy Use'!C69+Electrification!C14)*Electrification!C63</f>
        <v>17357564530825.549</v>
      </c>
      <c r="D13" s="249">
        <f>('Energy Use'!D69+Electrification!D14)*Electrification!D63</f>
        <v>18648746249655.582</v>
      </c>
      <c r="E13" s="249">
        <f>('Energy Use'!E69+Electrification!E14)*Electrification!E63</f>
        <v>20208468568948.59</v>
      </c>
      <c r="F13" s="249">
        <f>('Energy Use'!F69+Electrification!F14)*Electrification!F63</f>
        <v>20400979301806.91</v>
      </c>
      <c r="G13" s="249">
        <f>('Energy Use'!G69+Electrification!G14)*Electrification!G63</f>
        <v>20979196244775.324</v>
      </c>
      <c r="H13" s="249">
        <f>('Energy Use'!H69+Electrification!H14)*Electrification!H63</f>
        <v>21759030947133.152</v>
      </c>
      <c r="I13" s="249">
        <f>('Energy Use'!I69+Electrification!I14)*Electrification!I63</f>
        <v>22589618016145.965</v>
      </c>
      <c r="J13" s="249">
        <f>('Energy Use'!J69+Electrification!J14)*Electrification!J63</f>
        <v>23409920735109.848</v>
      </c>
      <c r="K13" s="249">
        <f>('Energy Use'!K69+Electrification!K14)*Electrification!K63</f>
        <v>24206161590397.863</v>
      </c>
      <c r="L13" s="249">
        <f>('Energy Use'!L69+Electrification!L14)*Electrification!L63</f>
        <v>24963188214479.605</v>
      </c>
      <c r="M13" s="249">
        <f>('Energy Use'!M69+Electrification!M14)*Electrification!M63</f>
        <v>25664660311728.379</v>
      </c>
      <c r="N13" s="249">
        <f>('Energy Use'!N69+Electrification!N14)*Electrification!N63</f>
        <v>26294358770742.492</v>
      </c>
      <c r="O13" s="249">
        <f>('Energy Use'!O69+Electrification!O14)*Electrification!O63</f>
        <v>26852573260585.488</v>
      </c>
      <c r="P13" s="249">
        <f>('Energy Use'!P69+Electrification!P14)*Electrification!P63</f>
        <v>27341636950356.234</v>
      </c>
      <c r="Q13" s="249">
        <f>('Energy Use'!Q69+Electrification!Q14)*Electrification!Q63</f>
        <v>27764982539865.145</v>
      </c>
      <c r="R13" s="249">
        <f>('Energy Use'!R69+Electrification!R14)*Electrification!R63</f>
        <v>28127012118917.684</v>
      </c>
      <c r="S13" s="249">
        <f>('Energy Use'!S69+Electrification!S14)*Electrification!S63</f>
        <v>28503411229273.977</v>
      </c>
      <c r="T13" s="249">
        <f>('Energy Use'!T69+Electrification!T14)*Electrification!T63</f>
        <v>28827244186256.926</v>
      </c>
      <c r="U13" s="249">
        <f>('Energy Use'!U69+Electrification!U14)*Electrification!U63</f>
        <v>29100190846027.57</v>
      </c>
      <c r="V13" s="249">
        <f>('Energy Use'!V69+Electrification!V14)*Electrification!V63</f>
        <v>29324346430779.625</v>
      </c>
      <c r="W13" s="249">
        <f>('Energy Use'!W69+Electrification!W14)*Electrification!W63</f>
        <v>29502173436846.813</v>
      </c>
      <c r="X13" s="249">
        <f>('Energy Use'!X69+Electrification!X14)*Electrification!X63</f>
        <v>29636452699298.316</v>
      </c>
      <c r="Y13" s="249">
        <f>('Energy Use'!Y69+Electrification!Y14)*Electrification!Y63</f>
        <v>29730234736587.195</v>
      </c>
      <c r="Z13" s="249">
        <f>('Energy Use'!Z69+Electrification!Z14)*Electrification!Z63</f>
        <v>29786792377875.258</v>
      </c>
      <c r="AA13" s="249">
        <f>('Energy Use'!AA69+Electrification!AA14)*Electrification!AA63</f>
        <v>29809575544003.191</v>
      </c>
      <c r="AB13" s="249">
        <f>('Energy Use'!AB69+Electrification!AB14)*Electrification!AB63</f>
        <v>29802168916568.406</v>
      </c>
      <c r="AC13" s="249">
        <f>('Energy Use'!AC69+Electrification!AC14)*Electrification!AC63</f>
        <v>29768253093445.383</v>
      </c>
      <c r="AD13" s="249">
        <f>('Energy Use'!AD69+Electrification!AD14)*Electrification!AD63</f>
        <v>29711569697826.809</v>
      </c>
      <c r="AE13" s="249">
        <f>('Energy Use'!AE69+Electrification!AE14)*Electrification!AE63</f>
        <v>29635890785177.012</v>
      </c>
      <c r="AF13" s="249">
        <f>('Energy Use'!AF69+Electrification!AF14)*Electrification!AF63</f>
        <v>29544992781308.004</v>
      </c>
      <c r="AG13" s="249">
        <f>('Energy Use'!AG69+Electrification!AG14)*Electrification!AG63</f>
        <v>29442635087265.582</v>
      </c>
      <c r="AH13" s="249">
        <f>('Energy Use'!AH69+Electrification!AH14)*Electrification!AH63</f>
        <v>29332543404341.25</v>
      </c>
      <c r="AI13" s="249">
        <f>('Energy Use'!AI69+Electrification!AI14)*Electrification!AI63</f>
        <v>29218397766170.113</v>
      </c>
      <c r="AJ13" s="249">
        <f>('Energy Use'!AJ69+Electrification!AJ14)*Electrification!AJ63</f>
        <v>29103825214912.402</v>
      </c>
      <c r="AK13" s="249">
        <f>('Energy Use'!AK69+Electrification!AK14)*Electrification!AK63</f>
        <v>28992397024915.602</v>
      </c>
      <c r="AL13" s="249">
        <f>('Energy Use'!AL69+Electrification!AL14)*Electrification!AL63</f>
        <v>28887630359705.289</v>
      </c>
      <c r="AM13" s="249">
        <f>('Energy Use'!AM69+Electrification!AM14)*Electrification!AM63</f>
        <v>28792994246164.969</v>
      </c>
      <c r="AN13" s="249">
        <f>('Energy Use'!AN69+Electrification!AN14)*Electrification!AN63</f>
        <v>28711919762791.137</v>
      </c>
      <c r="AO13" s="249">
        <f>('Energy Use'!AO69+Electrification!AO14)*Electrification!AO63</f>
        <v>28647814366420.418</v>
      </c>
      <c r="AP13" s="249">
        <f>('Energy Use'!AP69+Electrification!AP14)*Electrification!AP63</f>
        <v>28604080323454.398</v>
      </c>
      <c r="AQ13" s="249">
        <f>('Energy Use'!AQ69+Electrification!AQ14)*Electrification!AQ63</f>
        <v>28437551947871.215</v>
      </c>
      <c r="AR13" s="136" t="str">
        <f>VLOOKUP($A13,'Sector Match'!$A$1:$B$43,2,0)</f>
        <v>food beverage and tobacco 10T12</v>
      </c>
    </row>
    <row r="14" spans="1:44" x14ac:dyDescent="0.2">
      <c r="A14" s="12" t="s">
        <v>13</v>
      </c>
      <c r="B14" s="249">
        <f>('Energy Use'!B70+Electrification!B15)*Electrification!B64</f>
        <v>600588111046443.75</v>
      </c>
      <c r="C14" s="249">
        <f>('Energy Use'!C70+Electrification!C15)*Electrification!C64</f>
        <v>563133032246586.88</v>
      </c>
      <c r="D14" s="249">
        <f>('Energy Use'!D70+Electrification!D15)*Electrification!D64</f>
        <v>592747129135718.5</v>
      </c>
      <c r="E14" s="249">
        <f>('Energy Use'!E70+Electrification!E15)*Electrification!E64</f>
        <v>584093381804164.13</v>
      </c>
      <c r="F14" s="249">
        <f>('Energy Use'!F70+Electrification!F15)*Electrification!F64</f>
        <v>584850995102183.25</v>
      </c>
      <c r="G14" s="249">
        <f>('Energy Use'!G70+Electrification!G15)*Electrification!G64</f>
        <v>589455374466505.13</v>
      </c>
      <c r="H14" s="249">
        <f>('Energy Use'!H70+Electrification!H15)*Electrification!H64</f>
        <v>596059794632258.88</v>
      </c>
      <c r="I14" s="249">
        <f>('Energy Use'!I70+Electrification!I15)*Electrification!I64</f>
        <v>603425404692430</v>
      </c>
      <c r="J14" s="249">
        <f>('Energy Use'!J70+Electrification!J15)*Electrification!J64</f>
        <v>610159914153030.38</v>
      </c>
      <c r="K14" s="249">
        <f>('Energy Use'!K70+Electrification!K15)*Electrification!K64</f>
        <v>615474083909888.75</v>
      </c>
      <c r="L14" s="249">
        <f>('Energy Use'!L70+Electrification!L15)*Electrification!L64</f>
        <v>618559640981227.75</v>
      </c>
      <c r="M14" s="249">
        <f>('Energy Use'!M70+Electrification!M15)*Electrification!M64</f>
        <v>618612648043984.88</v>
      </c>
      <c r="N14" s="249">
        <f>('Energy Use'!N70+Electrification!N15)*Electrification!N64</f>
        <v>615081976887780.38</v>
      </c>
      <c r="O14" s="249">
        <f>('Energy Use'!O70+Electrification!O15)*Electrification!O64</f>
        <v>608624753245248.5</v>
      </c>
      <c r="P14" s="249">
        <f>('Energy Use'!P70+Electrification!P15)*Electrification!P64</f>
        <v>600127096948296.38</v>
      </c>
      <c r="Q14" s="249">
        <f>('Energy Use'!Q70+Electrification!Q15)*Electrification!Q64</f>
        <v>590457287645465.13</v>
      </c>
      <c r="R14" s="249">
        <f>('Energy Use'!R70+Electrification!R15)*Electrification!R64</f>
        <v>580443528603038.75</v>
      </c>
      <c r="S14" s="249">
        <f>('Energy Use'!S70+Electrification!S15)*Electrification!S64</f>
        <v>572166931650608.13</v>
      </c>
      <c r="T14" s="249">
        <f>('Energy Use'!T70+Electrification!T15)*Electrification!T64</f>
        <v>564283100813031.25</v>
      </c>
      <c r="U14" s="249">
        <f>('Energy Use'!U70+Electrification!U15)*Electrification!U64</f>
        <v>556783229455106.13</v>
      </c>
      <c r="V14" s="249">
        <f>('Energy Use'!V70+Electrification!V15)*Electrification!V64</f>
        <v>549659021837477.06</v>
      </c>
      <c r="W14" s="249">
        <f>('Energy Use'!W70+Electrification!W15)*Electrification!W64</f>
        <v>542902687114474.75</v>
      </c>
      <c r="X14" s="249">
        <f>('Energy Use'!X70+Electrification!X15)*Electrification!X64</f>
        <v>536506934062471.5</v>
      </c>
      <c r="Y14" s="249">
        <f>('Energy Use'!Y70+Electrification!Y15)*Electrification!Y64</f>
        <v>530464966570498.25</v>
      </c>
      <c r="Z14" s="249">
        <f>('Energy Use'!Z70+Electrification!Z15)*Electrification!Z64</f>
        <v>524770479926325.63</v>
      </c>
      <c r="AA14" s="249">
        <f>('Energy Use'!AA70+Electrification!AA15)*Electrification!AA64</f>
        <v>519417657933083</v>
      </c>
      <c r="AB14" s="249">
        <f>('Energy Use'!AB70+Electrification!AB15)*Electrification!AB64</f>
        <v>514401170893557.69</v>
      </c>
      <c r="AC14" s="249">
        <f>('Energy Use'!AC70+Electrification!AC15)*Electrification!AC64</f>
        <v>509716174501795.5</v>
      </c>
      <c r="AD14" s="249">
        <f>('Energy Use'!AD70+Electrification!AD15)*Electrification!AD64</f>
        <v>505358309684282</v>
      </c>
      <c r="AE14" s="249">
        <f>('Energy Use'!AE70+Electrification!AE15)*Electrification!AE64</f>
        <v>501323703436206.88</v>
      </c>
      <c r="AF14" s="249">
        <f>('Energy Use'!AF70+Electrification!AF15)*Electrification!AF64</f>
        <v>497608970701717.38</v>
      </c>
      <c r="AG14" s="249">
        <f>('Energy Use'!AG70+Electrification!AG15)*Electrification!AG64</f>
        <v>494211217350948.06</v>
      </c>
      <c r="AH14" s="249">
        <f>('Energy Use'!AH70+Electrification!AH15)*Electrification!AH64</f>
        <v>491128044311010.88</v>
      </c>
      <c r="AI14" s="249">
        <f>('Energy Use'!AI70+Electrification!AI15)*Electrification!AI64</f>
        <v>488357552912803.75</v>
      </c>
      <c r="AJ14" s="249">
        <f>('Energy Use'!AJ70+Electrification!AJ15)*Electrification!AJ64</f>
        <v>485898351520890.56</v>
      </c>
      <c r="AK14" s="249">
        <f>('Energy Use'!AK70+Electrification!AK15)*Electrification!AK64</f>
        <v>483749563519447.81</v>
      </c>
      <c r="AL14" s="249">
        <f>('Energy Use'!AL70+Electrification!AL15)*Electrification!AL64</f>
        <v>481910836733769.94</v>
      </c>
      <c r="AM14" s="249">
        <f>('Energy Use'!AM70+Electrification!AM15)*Electrification!AM64</f>
        <v>480382354373845.81</v>
      </c>
      <c r="AN14" s="249">
        <f>('Energy Use'!AN70+Electrification!AN15)*Electrification!AN64</f>
        <v>479164847594336.19</v>
      </c>
      <c r="AO14" s="249">
        <f>('Energy Use'!AO70+Electrification!AO15)*Electrification!AO64</f>
        <v>478259609773763.56</v>
      </c>
      <c r="AP14" s="249">
        <f>('Energy Use'!AP70+Electrification!AP15)*Electrification!AP64</f>
        <v>477668512625174.31</v>
      </c>
      <c r="AQ14" s="249">
        <f>('Energy Use'!AQ70+Electrification!AQ15)*Electrification!AQ64</f>
        <v>474945849777374.63</v>
      </c>
      <c r="AR14" s="136" t="str">
        <f>VLOOKUP($A14,'Sector Match'!$A$1:$B$43,2,0)</f>
        <v>textiles apparel and leather 13T15</v>
      </c>
    </row>
    <row r="15" spans="1:44" x14ac:dyDescent="0.2">
      <c r="A15" s="12" t="s">
        <v>14</v>
      </c>
      <c r="B15" s="249">
        <f>('Energy Use'!B71+Electrification!B16)*Electrification!B65</f>
        <v>79021788277843.313</v>
      </c>
      <c r="C15" s="249">
        <f>('Energy Use'!C71+Electrification!C16)*Electrification!C65</f>
        <v>75149007514625.891</v>
      </c>
      <c r="D15" s="249">
        <f>('Energy Use'!D71+Electrification!D16)*Electrification!D65</f>
        <v>84639577882358.109</v>
      </c>
      <c r="E15" s="249">
        <f>('Energy Use'!E71+Electrification!E16)*Electrification!E65</f>
        <v>84089637840134.891</v>
      </c>
      <c r="F15" s="249">
        <f>('Energy Use'!F71+Electrification!F16)*Electrification!F65</f>
        <v>84302772467260.172</v>
      </c>
      <c r="G15" s="249">
        <f>('Energy Use'!G71+Electrification!G16)*Electrification!G65</f>
        <v>85214445417782.859</v>
      </c>
      <c r="H15" s="249">
        <f>('Energy Use'!H71+Electrification!H16)*Electrification!H65</f>
        <v>86463258170540.422</v>
      </c>
      <c r="I15" s="249">
        <f>('Energy Use'!I71+Electrification!I16)*Electrification!I65</f>
        <v>87789029282162.828</v>
      </c>
      <c r="J15" s="249">
        <f>('Energy Use'!J71+Electrification!J16)*Electrification!J65</f>
        <v>88981622972899.328</v>
      </c>
      <c r="K15" s="249">
        <f>('Energy Use'!K71+Electrification!K16)*Electrification!K65</f>
        <v>89936967477187.984</v>
      </c>
      <c r="L15" s="249">
        <f>('Energy Use'!L71+Electrification!L16)*Electrification!L65</f>
        <v>90548323177039.938</v>
      </c>
      <c r="M15" s="249">
        <f>('Energy Use'!M71+Electrification!M16)*Electrification!M65</f>
        <v>90709600277378.641</v>
      </c>
      <c r="N15" s="249">
        <f>('Energy Use'!N71+Electrification!N16)*Electrification!N65</f>
        <v>90348811935485.422</v>
      </c>
      <c r="O15" s="249">
        <f>('Energy Use'!O71+Electrification!O16)*Electrification!O65</f>
        <v>89560603932439.672</v>
      </c>
      <c r="P15" s="249">
        <f>('Energy Use'!P71+Electrification!P16)*Electrification!P65</f>
        <v>88471329803063.125</v>
      </c>
      <c r="Q15" s="249">
        <f>('Energy Use'!Q71+Electrification!Q16)*Electrification!Q65</f>
        <v>87205659353498.672</v>
      </c>
      <c r="R15" s="249">
        <f>('Energy Use'!R71+Electrification!R16)*Electrification!R65</f>
        <v>85883346098279.469</v>
      </c>
      <c r="S15" s="249">
        <f>('Energy Use'!S71+Electrification!S16)*Electrification!S65</f>
        <v>84811104245078.891</v>
      </c>
      <c r="T15" s="249">
        <f>('Energy Use'!T71+Electrification!T16)*Electrification!T65</f>
        <v>83790240672339.297</v>
      </c>
      <c r="U15" s="249">
        <f>('Energy Use'!U71+Electrification!U16)*Electrification!U65</f>
        <v>82819564811327.438</v>
      </c>
      <c r="V15" s="249">
        <f>('Energy Use'!V71+Electrification!V16)*Electrification!V65</f>
        <v>81897956180883.469</v>
      </c>
      <c r="W15" s="249">
        <f>('Energy Use'!W71+Electrification!W16)*Electrification!W65</f>
        <v>81024362772207.063</v>
      </c>
      <c r="X15" s="249">
        <f>('Energy Use'!X71+Electrification!X16)*Electrification!X65</f>
        <v>80197799563823.906</v>
      </c>
      <c r="Y15" s="249">
        <f>('Energy Use'!Y71+Electrification!Y16)*Electrification!Y65</f>
        <v>79417347165427.938</v>
      </c>
      <c r="Z15" s="249">
        <f>('Energy Use'!Z71+Electrification!Z16)*Electrification!Z65</f>
        <v>78682150589595</v>
      </c>
      <c r="AA15" s="249">
        <f>('Energy Use'!AA71+Electrification!AA16)*Electrification!AA65</f>
        <v>77991418150687.109</v>
      </c>
      <c r="AB15" s="249">
        <f>('Energy Use'!AB71+Electrification!AB16)*Electrification!AB65</f>
        <v>77344420490587.688</v>
      </c>
      <c r="AC15" s="249">
        <f>('Energy Use'!AC71+Electrification!AC16)*Electrification!AC65</f>
        <v>76740489731242.641</v>
      </c>
      <c r="AD15" s="249">
        <f>('Energy Use'!AD71+Electrification!AD16)*Electrification!AD65</f>
        <v>76179018754330.609</v>
      </c>
      <c r="AE15" s="249">
        <f>('Energy Use'!AE71+Electrification!AE16)*Electrification!AE65</f>
        <v>75659460608748.922</v>
      </c>
      <c r="AF15" s="249">
        <f>('Energy Use'!AF71+Electrification!AF16)*Electrification!AF65</f>
        <v>75181328046969.656</v>
      </c>
      <c r="AG15" s="249">
        <f>('Energy Use'!AG71+Electrification!AG16)*Electrification!AG65</f>
        <v>74744193191716.438</v>
      </c>
      <c r="AH15" s="249">
        <f>('Energy Use'!AH71+Electrification!AH16)*Electrification!AH65</f>
        <v>74347687334824.016</v>
      </c>
      <c r="AI15" s="249">
        <f>('Energy Use'!AI71+Electrification!AI16)*Electrification!AI65</f>
        <v>73991500870562.594</v>
      </c>
      <c r="AJ15" s="249">
        <f>('Energy Use'!AJ71+Electrification!AJ16)*Electrification!AJ65</f>
        <v>73675383366172.516</v>
      </c>
      <c r="AK15" s="249">
        <f>('Energy Use'!AK71+Electrification!AK16)*Electrification!AK65</f>
        <v>73399143772821.875</v>
      </c>
      <c r="AL15" s="249">
        <f>('Energy Use'!AL71+Electrification!AL16)*Electrification!AL65</f>
        <v>73162650780706.094</v>
      </c>
      <c r="AM15" s="249">
        <f>('Energy Use'!AM71+Electrification!AM16)*Electrification!AM65</f>
        <v>72965833322543.172</v>
      </c>
      <c r="AN15" s="249">
        <f>('Energy Use'!AN71+Electrification!AN16)*Electrification!AN65</f>
        <v>72808681230278.891</v>
      </c>
      <c r="AO15" s="249">
        <f>('Energy Use'!AO71+Electrification!AO16)*Electrification!AO65</f>
        <v>72691246050423.453</v>
      </c>
      <c r="AP15" s="249">
        <f>('Energy Use'!AP71+Electrification!AP16)*Electrification!AP65</f>
        <v>72613642024078.25</v>
      </c>
      <c r="AQ15" s="249">
        <f>('Energy Use'!AQ71+Electrification!AQ16)*Electrification!AQ65</f>
        <v>72203862380762.922</v>
      </c>
      <c r="AR15" s="136" t="str">
        <f>VLOOKUP($A15,'Sector Match'!$A$1:$B$43,2,0)</f>
        <v>textiles apparel and leather 13T15</v>
      </c>
    </row>
    <row r="16" spans="1:44" x14ac:dyDescent="0.2">
      <c r="A16" s="12" t="s">
        <v>15</v>
      </c>
      <c r="B16" s="249">
        <f>('Energy Use'!B72+Electrification!B17)*Electrification!B66</f>
        <v>53505793081949.172</v>
      </c>
      <c r="C16" s="249">
        <f>('Energy Use'!C72+Electrification!C17)*Electrification!C66</f>
        <v>48097548580011.195</v>
      </c>
      <c r="D16" s="249">
        <f>('Energy Use'!D72+Electrification!D17)*Electrification!D66</f>
        <v>54221717320320.68</v>
      </c>
      <c r="E16" s="249">
        <f>('Energy Use'!E72+Electrification!E17)*Electrification!E66</f>
        <v>54693106674733.805</v>
      </c>
      <c r="F16" s="249">
        <f>('Energy Use'!F72+Electrification!F17)*Electrification!F66</f>
        <v>54431661615460.32</v>
      </c>
      <c r="G16" s="249">
        <f>('Energy Use'!G72+Electrification!G17)*Electrification!G66</f>
        <v>54116724563839.445</v>
      </c>
      <c r="H16" s="249">
        <f>('Energy Use'!H72+Electrification!H17)*Electrification!H66</f>
        <v>53947566565996.109</v>
      </c>
      <c r="I16" s="249">
        <f>('Energy Use'!I72+Electrification!I17)*Electrification!I66</f>
        <v>54110128862799.531</v>
      </c>
      <c r="J16" s="249">
        <f>('Energy Use'!J72+Electrification!J17)*Electrification!J66</f>
        <v>54503944926096.047</v>
      </c>
      <c r="K16" s="249">
        <f>('Energy Use'!K72+Electrification!K17)*Electrification!K66</f>
        <v>55017349980595.547</v>
      </c>
      <c r="L16" s="249">
        <f>('Energy Use'!L72+Electrification!L17)*Electrification!L66</f>
        <v>55535854848677.227</v>
      </c>
      <c r="M16" s="249">
        <f>('Energy Use'!M72+Electrification!M17)*Electrification!M66</f>
        <v>55940844279701.102</v>
      </c>
      <c r="N16" s="249">
        <f>('Energy Use'!N72+Electrification!N17)*Electrification!N66</f>
        <v>56128840545840.672</v>
      </c>
      <c r="O16" s="249">
        <f>('Energy Use'!O72+Electrification!O17)*Electrification!O66</f>
        <v>56095854743863.93</v>
      </c>
      <c r="P16" s="249">
        <f>('Energy Use'!P72+Electrification!P17)*Electrification!P66</f>
        <v>55858157012490.227</v>
      </c>
      <c r="Q16" s="249">
        <f>('Energy Use'!Q72+Electrification!Q17)*Electrification!Q66</f>
        <v>55434107261972.32</v>
      </c>
      <c r="R16" s="249">
        <f>('Energy Use'!R72+Electrification!R17)*Electrification!R66</f>
        <v>54843558257320.813</v>
      </c>
      <c r="S16" s="249">
        <f>('Energy Use'!S72+Electrification!S17)*Electrification!S66</f>
        <v>54242438539835.234</v>
      </c>
      <c r="T16" s="249">
        <f>('Energy Use'!T72+Electrification!T17)*Electrification!T66</f>
        <v>53512067798500.906</v>
      </c>
      <c r="U16" s="249">
        <f>('Energy Use'!U72+Electrification!U17)*Electrification!U66</f>
        <v>52671197492252.25</v>
      </c>
      <c r="V16" s="249">
        <f>('Energy Use'!V72+Electrification!V17)*Electrification!V66</f>
        <v>51738468380155.875</v>
      </c>
      <c r="W16" s="249">
        <f>('Energy Use'!W72+Electrification!W17)*Electrification!W66</f>
        <v>50732100722073.164</v>
      </c>
      <c r="X16" s="249">
        <f>('Energy Use'!X72+Electrification!X17)*Electrification!X66</f>
        <v>49669639887848.922</v>
      </c>
      <c r="Y16" s="249">
        <f>('Energy Use'!Y72+Electrification!Y17)*Electrification!Y66</f>
        <v>48567757258641.945</v>
      </c>
      <c r="Z16" s="249">
        <f>('Energy Use'!Z72+Electrification!Z17)*Electrification!Z66</f>
        <v>47442104434167.133</v>
      </c>
      <c r="AA16" s="249">
        <f>('Energy Use'!AA72+Electrification!AA17)*Electrification!AA66</f>
        <v>46307217329734.195</v>
      </c>
      <c r="AB16" s="249">
        <f>('Energy Use'!AB72+Electrification!AB17)*Electrification!AB66</f>
        <v>45176465744022.359</v>
      </c>
      <c r="AC16" s="249">
        <f>('Energy Use'!AC72+Electrification!AC17)*Electrification!AC66</f>
        <v>44062043370135.867</v>
      </c>
      <c r="AD16" s="249">
        <f>('Energy Use'!AD72+Electrification!AD17)*Electrification!AD66</f>
        <v>42974992963406.523</v>
      </c>
      <c r="AE16" s="249">
        <f>('Energy Use'!AE72+Electrification!AE17)*Electrification!AE66</f>
        <v>41925261417386.109</v>
      </c>
      <c r="AF16" s="249">
        <f>('Energy Use'!AF72+Electrification!AF17)*Electrification!AF66</f>
        <v>40921779780284.602</v>
      </c>
      <c r="AG16" s="249">
        <f>('Energy Use'!AG72+Electrification!AG17)*Electrification!AG66</f>
        <v>39972563715595.664</v>
      </c>
      <c r="AH16" s="249">
        <f>('Energy Use'!AH72+Electrification!AH17)*Electrification!AH66</f>
        <v>39084830525838.484</v>
      </c>
      <c r="AI16" s="249">
        <f>('Energy Use'!AI72+Electrification!AI17)*Electrification!AI66</f>
        <v>38265129577577.398</v>
      </c>
      <c r="AJ16" s="249">
        <f>('Energy Use'!AJ72+Electrification!AJ17)*Electrification!AJ66</f>
        <v>37519483758332.039</v>
      </c>
      <c r="AK16" s="249">
        <f>('Energy Use'!AK72+Electrification!AK17)*Electrification!AK66</f>
        <v>36853540440452.578</v>
      </c>
      <c r="AL16" s="249">
        <f>('Energy Use'!AL72+Electrification!AL17)*Electrification!AL66</f>
        <v>36272731312467.781</v>
      </c>
      <c r="AM16" s="249">
        <f>('Energy Use'!AM72+Electrification!AM17)*Electrification!AM66</f>
        <v>35782441364224.828</v>
      </c>
      <c r="AN16" s="249">
        <f>('Energy Use'!AN72+Electrification!AN17)*Electrification!AN66</f>
        <v>35388188288561.164</v>
      </c>
      <c r="AO16" s="249">
        <f>('Energy Use'!AO72+Electrification!AO17)*Electrification!AO66</f>
        <v>35095814610938.223</v>
      </c>
      <c r="AP16" s="249">
        <f>('Energy Use'!AP72+Electrification!AP17)*Electrification!AP66</f>
        <v>34911696013606.809</v>
      </c>
      <c r="AQ16" s="249">
        <f>('Energy Use'!AQ72+Electrification!AQ17)*Electrification!AQ66</f>
        <v>34664288730322.004</v>
      </c>
      <c r="AR16" s="136" t="str">
        <f>VLOOKUP($A16,'Sector Match'!$A$1:$B$43,2,0)</f>
        <v>textiles apparel and leather 13T15</v>
      </c>
    </row>
    <row r="17" spans="1:44" x14ac:dyDescent="0.2">
      <c r="A17" s="12" t="s">
        <v>16</v>
      </c>
      <c r="B17" s="249">
        <f>('Energy Use'!B73+Electrification!B18)*Electrification!B67</f>
        <v>95307940333206.063</v>
      </c>
      <c r="C17" s="249">
        <f>('Energy Use'!C73+Electrification!C18)*Electrification!C67</f>
        <v>96897998338192.25</v>
      </c>
      <c r="D17" s="249">
        <f>('Energy Use'!D73+Electrification!D18)*Electrification!D67</f>
        <v>111048817547283.38</v>
      </c>
      <c r="E17" s="249">
        <f>('Energy Use'!E73+Electrification!E18)*Electrification!E67</f>
        <v>111904270283221.69</v>
      </c>
      <c r="F17" s="249">
        <f>('Energy Use'!F73+Electrification!F18)*Electrification!F67</f>
        <v>112127530931660.56</v>
      </c>
      <c r="G17" s="249">
        <f>('Energy Use'!G73+Electrification!G18)*Electrification!G67</f>
        <v>113275331162201.75</v>
      </c>
      <c r="H17" s="249">
        <f>('Energy Use'!H73+Electrification!H18)*Electrification!H67</f>
        <v>115053438541905.69</v>
      </c>
      <c r="I17" s="249">
        <f>('Energy Use'!I73+Electrification!I18)*Electrification!I67</f>
        <v>117279424020302.95</v>
      </c>
      <c r="J17" s="249">
        <f>('Energy Use'!J73+Electrification!J18)*Electrification!J67</f>
        <v>119702879251780.38</v>
      </c>
      <c r="K17" s="249">
        <f>('Energy Use'!K73+Electrification!K18)*Electrification!K67</f>
        <v>122174519508452.17</v>
      </c>
      <c r="L17" s="249">
        <f>('Energy Use'!L73+Electrification!L18)*Electrification!L67</f>
        <v>124532490086525.53</v>
      </c>
      <c r="M17" s="249">
        <f>('Energy Use'!M73+Electrification!M18)*Electrification!M67</f>
        <v>126602829442927.08</v>
      </c>
      <c r="N17" s="249">
        <f>('Energy Use'!N73+Electrification!N18)*Electrification!N67</f>
        <v>128225574313053.81</v>
      </c>
      <c r="O17" s="249">
        <f>('Energy Use'!O73+Electrification!O18)*Electrification!O67</f>
        <v>129394780134294.17</v>
      </c>
      <c r="P17" s="249">
        <f>('Energy Use'!P73+Electrification!P18)*Electrification!P67</f>
        <v>130132713469860.33</v>
      </c>
      <c r="Q17" s="249">
        <f>('Energy Use'!Q73+Electrification!Q18)*Electrification!Q67</f>
        <v>130466977013870.77</v>
      </c>
      <c r="R17" s="249">
        <f>('Energy Use'!R73+Electrification!R18)*Electrification!R67</f>
        <v>130429509011095.75</v>
      </c>
      <c r="S17" s="249">
        <f>('Energy Use'!S73+Electrification!S18)*Electrification!S67</f>
        <v>130377767689675.17</v>
      </c>
      <c r="T17" s="249">
        <f>('Energy Use'!T73+Electrification!T18)*Electrification!T67</f>
        <v>130018184041722.39</v>
      </c>
      <c r="U17" s="249">
        <f>('Energy Use'!U73+Electrification!U18)*Electrification!U67</f>
        <v>129379418394622.97</v>
      </c>
      <c r="V17" s="249">
        <f>('Energy Use'!V73+Electrification!V18)*Electrification!V67</f>
        <v>128491531665893.63</v>
      </c>
      <c r="W17" s="249">
        <f>('Energy Use'!W73+Electrification!W18)*Electrification!W67</f>
        <v>127385413279641.48</v>
      </c>
      <c r="X17" s="249">
        <f>('Energy Use'!X73+Electrification!X18)*Electrification!X67</f>
        <v>126092265309146.11</v>
      </c>
      <c r="Y17" s="249">
        <f>('Energy Use'!Y73+Electrification!Y18)*Electrification!Y67</f>
        <v>124643149949077.02</v>
      </c>
      <c r="Z17" s="249">
        <f>('Energy Use'!Z73+Electrification!Z18)*Electrification!Z67</f>
        <v>123068604556276.95</v>
      </c>
      <c r="AA17" s="249">
        <f>('Energy Use'!AA73+Electrification!AA18)*Electrification!AA67</f>
        <v>121398325966278.31</v>
      </c>
      <c r="AB17" s="249">
        <f>('Energy Use'!AB73+Electrification!AB18)*Electrification!AB67</f>
        <v>119660923647918.17</v>
      </c>
      <c r="AC17" s="249">
        <f>('Energy Use'!AC73+Electrification!AC18)*Electrification!AC67</f>
        <v>117883739527529.98</v>
      </c>
      <c r="AD17" s="249">
        <f>('Energy Use'!AD73+Electrification!AD18)*Electrification!AD67</f>
        <v>116092731001287.11</v>
      </c>
      <c r="AE17" s="249">
        <f>('Energy Use'!AE73+Electrification!AE18)*Electrification!AE67</f>
        <v>114312412745366.13</v>
      </c>
      <c r="AF17" s="249">
        <f>('Energy Use'!AF73+Electrification!AF18)*Electrification!AF67</f>
        <v>112565852401247.72</v>
      </c>
      <c r="AG17" s="249">
        <f>('Energy Use'!AG73+Electrification!AG18)*Electrification!AG67</f>
        <v>110874715021941.08</v>
      </c>
      <c r="AH17" s="249">
        <f>('Energy Use'!AH73+Electrification!AH18)*Electrification!AH67</f>
        <v>109259351273848.33</v>
      </c>
      <c r="AI17" s="249">
        <f>('Energy Use'!AI73+Electrification!AI18)*Electrification!AI67</f>
        <v>107738924757713.92</v>
      </c>
      <c r="AJ17" s="249">
        <f>('Energy Use'!AJ73+Electrification!AJ18)*Electrification!AJ67</f>
        <v>106331574402395.34</v>
      </c>
      <c r="AK17" s="249">
        <f>('Energy Use'!AK73+Electrification!AK18)*Electrification!AK67</f>
        <v>105054608664079.48</v>
      </c>
      <c r="AL17" s="249">
        <f>('Energy Use'!AL73+Electrification!AL18)*Electrification!AL67</f>
        <v>103924729205344.06</v>
      </c>
      <c r="AM17" s="249">
        <f>('Energy Use'!AM73+Electrification!AM18)*Electrification!AM67</f>
        <v>102958282816455.88</v>
      </c>
      <c r="AN17" s="249">
        <f>('Energy Use'!AN73+Electrification!AN18)*Electrification!AN67</f>
        <v>102171541569296.08</v>
      </c>
      <c r="AO17" s="249">
        <f>('Energy Use'!AO73+Electrification!AO18)*Electrification!AO67</f>
        <v>101581012568018.3</v>
      </c>
      <c r="AP17" s="249">
        <f>('Energy Use'!AP73+Electrification!AP18)*Electrification!AP67</f>
        <v>101203780199095.2</v>
      </c>
      <c r="AQ17" s="249">
        <f>('Energy Use'!AQ73+Electrification!AQ18)*Electrification!AQ67</f>
        <v>100542130073637.31</v>
      </c>
      <c r="AR17" s="136" t="str">
        <f>VLOOKUP($A17,'Sector Match'!$A$1:$B$43,2,0)</f>
        <v>wood products 16</v>
      </c>
    </row>
    <row r="18" spans="1:44" x14ac:dyDescent="0.2">
      <c r="A18" s="12" t="s">
        <v>17</v>
      </c>
      <c r="B18" s="249">
        <f>('Energy Use'!B74+Electrification!B19)*Electrification!B68</f>
        <v>39362465977512</v>
      </c>
      <c r="C18" s="249">
        <f>('Energy Use'!C74+Electrification!C19)*Electrification!C68</f>
        <v>41198198180693.469</v>
      </c>
      <c r="D18" s="249">
        <f>('Energy Use'!D74+Electrification!D19)*Electrification!D68</f>
        <v>47983462175343.102</v>
      </c>
      <c r="E18" s="249">
        <f>('Energy Use'!E74+Electrification!E19)*Electrification!E68</f>
        <v>45339132920128.828</v>
      </c>
      <c r="F18" s="249">
        <f>('Energy Use'!F74+Electrification!F19)*Electrification!F68</f>
        <v>45403292457456.039</v>
      </c>
      <c r="G18" s="249">
        <f>('Energy Use'!G74+Electrification!G19)*Electrification!G68</f>
        <v>45806795743432.914</v>
      </c>
      <c r="H18" s="249">
        <f>('Energy Use'!H74+Electrification!H19)*Electrification!H68</f>
        <v>46453271604428.234</v>
      </c>
      <c r="I18" s="249">
        <f>('Energy Use'!I74+Electrification!I19)*Electrification!I68</f>
        <v>47288221552907.594</v>
      </c>
      <c r="J18" s="249">
        <f>('Energy Use'!J74+Electrification!J19)*Electrification!J68</f>
        <v>48212044114353.227</v>
      </c>
      <c r="K18" s="249">
        <f>('Energy Use'!K74+Electrification!K19)*Electrification!K68</f>
        <v>49161789731120.766</v>
      </c>
      <c r="L18" s="249">
        <f>('Energy Use'!L74+Electrification!L19)*Electrification!L68</f>
        <v>50069480533412.656</v>
      </c>
      <c r="M18" s="249">
        <f>('Energy Use'!M74+Electrification!M19)*Electrification!M68</f>
        <v>50862234024193.656</v>
      </c>
      <c r="N18" s="249">
        <f>('Energy Use'!N74+Electrification!N19)*Electrification!N68</f>
        <v>51473466553213.805</v>
      </c>
      <c r="O18" s="249">
        <f>('Energy Use'!O74+Electrification!O19)*Electrification!O68</f>
        <v>51900558708048.625</v>
      </c>
      <c r="P18" s="249">
        <f>('Energy Use'!P74+Electrification!P19)*Electrification!P68</f>
        <v>52152914771573.719</v>
      </c>
      <c r="Q18" s="249">
        <f>('Energy Use'!Q74+Electrification!Q19)*Electrification!Q68</f>
        <v>52242070594928.156</v>
      </c>
      <c r="R18" s="249">
        <f>('Energy Use'!R74+Electrification!R19)*Electrification!R68</f>
        <v>52181279829063.055</v>
      </c>
      <c r="S18" s="249">
        <f>('Energy Use'!S74+Electrification!S19)*Electrification!S68</f>
        <v>52114666243324.25</v>
      </c>
      <c r="T18" s="249">
        <f>('Energy Use'!T74+Electrification!T19)*Electrification!T68</f>
        <v>51924452392429.664</v>
      </c>
      <c r="U18" s="249">
        <f>('Energy Use'!U74+Electrification!U19)*Electrification!U68</f>
        <v>51622630806227.734</v>
      </c>
      <c r="V18" s="249">
        <f>('Energy Use'!V74+Electrification!V19)*Electrification!V68</f>
        <v>51221713147906.461</v>
      </c>
      <c r="W18" s="249">
        <f>('Energy Use'!W74+Electrification!W19)*Electrification!W68</f>
        <v>50734494518903.008</v>
      </c>
      <c r="X18" s="249">
        <f>('Energy Use'!X74+Electrification!X19)*Electrification!X68</f>
        <v>50173842416780.211</v>
      </c>
      <c r="Y18" s="249">
        <f>('Energy Use'!Y74+Electrification!Y19)*Electrification!Y68</f>
        <v>49552513067330.898</v>
      </c>
      <c r="Z18" s="249">
        <f>('Energy Use'!Z74+Electrification!Z19)*Electrification!Z68</f>
        <v>48882996647001.078</v>
      </c>
      <c r="AA18" s="249">
        <f>('Energy Use'!AA74+Electrification!AA19)*Electrification!AA68</f>
        <v>48177391857795.117</v>
      </c>
      <c r="AB18" s="249">
        <f>('Energy Use'!AB74+Electrification!AB19)*Electrification!AB68</f>
        <v>47447309434741.281</v>
      </c>
      <c r="AC18" s="249">
        <f>('Energy Use'!AC74+Electrification!AC19)*Electrification!AC68</f>
        <v>46703803464801.633</v>
      </c>
      <c r="AD18" s="249">
        <f>('Energy Use'!AD74+Electrification!AD19)*Electrification!AD68</f>
        <v>45957328875220.109</v>
      </c>
      <c r="AE18" s="249">
        <f>('Energy Use'!AE74+Electrification!AE19)*Electrification!AE68</f>
        <v>45217723100660.891</v>
      </c>
      <c r="AF18" s="249">
        <f>('Energy Use'!AF74+Electrification!AF19)*Electrification!AF68</f>
        <v>44494209748726.82</v>
      </c>
      <c r="AG18" s="249">
        <f>('Energy Use'!AG74+Electrification!AG19)*Electrification!AG68</f>
        <v>43795422035880.289</v>
      </c>
      <c r="AH18" s="249">
        <f>('Energy Use'!AH74+Electrification!AH19)*Electrification!AH68</f>
        <v>43129443842317.211</v>
      </c>
      <c r="AI18" s="249">
        <f>('Energy Use'!AI74+Electrification!AI19)*Electrification!AI68</f>
        <v>42503866416948.125</v>
      </c>
      <c r="AJ18" s="249">
        <f>('Energy Use'!AJ74+Electrification!AJ19)*Electrification!AJ68</f>
        <v>41925859035781.57</v>
      </c>
      <c r="AK18" s="249">
        <f>('Energy Use'!AK74+Electrification!AK19)*Electrification!AK68</f>
        <v>41402252264613.719</v>
      </c>
      <c r="AL18" s="249">
        <f>('Energy Use'!AL74+Electrification!AL19)*Electrification!AL68</f>
        <v>40939632889317.672</v>
      </c>
      <c r="AM18" s="249">
        <f>('Energy Use'!AM74+Electrification!AM19)*Electrification!AM68</f>
        <v>40544450047526.352</v>
      </c>
      <c r="AN18" s="249">
        <f>('Energy Use'!AN74+Electrification!AN19)*Electrification!AN68</f>
        <v>40223132622092.484</v>
      </c>
      <c r="AO18" s="249">
        <f>('Energy Use'!AO74+Electrification!AO19)*Electrification!AO68</f>
        <v>39982218542553.359</v>
      </c>
      <c r="AP18" s="249">
        <f>('Energy Use'!AP74+Electrification!AP19)*Electrification!AP68</f>
        <v>39828497294936.922</v>
      </c>
      <c r="AQ18" s="249">
        <f>('Energy Use'!AQ74+Electrification!AQ19)*Electrification!AQ68</f>
        <v>39565223228622.922</v>
      </c>
      <c r="AR18" s="136" t="str">
        <f>VLOOKUP($A18,'Sector Match'!$A$1:$B$43,2,0)</f>
        <v>wood products 16</v>
      </c>
    </row>
    <row r="19" spans="1:44" x14ac:dyDescent="0.2">
      <c r="A19" s="12" t="s">
        <v>18</v>
      </c>
      <c r="B19" s="249">
        <f>('Energy Use'!B75+Electrification!B20)*Electrification!B69</f>
        <v>254071478775270.53</v>
      </c>
      <c r="C19" s="249">
        <f>('Energy Use'!C75+Electrification!C20)*Electrification!C69</f>
        <v>272374206540819.66</v>
      </c>
      <c r="D19" s="249">
        <f>('Energy Use'!D75+Electrification!D20)*Electrification!D69</f>
        <v>285950338698164.44</v>
      </c>
      <c r="E19" s="249">
        <f>('Energy Use'!E75+Electrification!E20)*Electrification!E69</f>
        <v>299464827694460.31</v>
      </c>
      <c r="F19" s="249">
        <f>('Energy Use'!F75+Electrification!F20)*Electrification!F69</f>
        <v>312916994258872.38</v>
      </c>
      <c r="G19" s="249">
        <f>('Energy Use'!G75+Electrification!G20)*Electrification!G69</f>
        <v>326306159120565.69</v>
      </c>
      <c r="H19" s="249">
        <f>('Energy Use'!H75+Electrification!H20)*Electrification!H69</f>
        <v>339631643008705.31</v>
      </c>
      <c r="I19" s="249">
        <f>('Energy Use'!I75+Electrification!I20)*Electrification!I69</f>
        <v>347562931707863.25</v>
      </c>
      <c r="J19" s="249">
        <f>('Energy Use'!J75+Electrification!J20)*Electrification!J69</f>
        <v>355461792377746.75</v>
      </c>
      <c r="K19" s="249">
        <f>('Energy Use'!K75+Electrification!K20)*Electrification!K69</f>
        <v>363327858216181.31</v>
      </c>
      <c r="L19" s="249">
        <f>('Energy Use'!L75+Electrification!L20)*Electrification!L69</f>
        <v>371160762420992.5</v>
      </c>
      <c r="M19" s="249">
        <f>('Energy Use'!M75+Electrification!M20)*Electrification!M69</f>
        <v>378960138190005.88</v>
      </c>
      <c r="N19" s="249">
        <f>('Energy Use'!N75+Electrification!N20)*Electrification!N69</f>
        <v>382556123784502.88</v>
      </c>
      <c r="O19" s="249">
        <f>('Energy Use'!O75+Electrification!O20)*Electrification!O69</f>
        <v>386135345866753.56</v>
      </c>
      <c r="P19" s="249">
        <f>('Energy Use'!P75+Electrification!P20)*Electrification!P69</f>
        <v>389697698327919.38</v>
      </c>
      <c r="Q19" s="249">
        <f>('Energy Use'!Q75+Electrification!Q20)*Electrification!Q69</f>
        <v>393243075059161.56</v>
      </c>
      <c r="R19" s="249">
        <f>('Energy Use'!R75+Electrification!R20)*Electrification!R69</f>
        <v>396771369951641.19</v>
      </c>
      <c r="S19" s="249">
        <f>('Energy Use'!S75+Electrification!S20)*Electrification!S69</f>
        <v>398779549304031.56</v>
      </c>
      <c r="T19" s="249">
        <f>('Energy Use'!T75+Electrification!T20)*Electrification!T69</f>
        <v>400786248490384.94</v>
      </c>
      <c r="U19" s="249">
        <f>('Energy Use'!U75+Electrification!U20)*Electrification!U69</f>
        <v>402791457487003.56</v>
      </c>
      <c r="V19" s="249">
        <f>('Energy Use'!V75+Electrification!V20)*Electrification!V69</f>
        <v>404795166270189.75</v>
      </c>
      <c r="W19" s="249">
        <f>('Energy Use'!W75+Electrification!W20)*Electrification!W69</f>
        <v>406797364816245.69</v>
      </c>
      <c r="X19" s="249">
        <f>('Energy Use'!X75+Electrification!X20)*Electrification!X69</f>
        <v>404626634498397.31</v>
      </c>
      <c r="Y19" s="249">
        <f>('Energy Use'!Y75+Electrification!Y20)*Electrification!Y69</f>
        <v>402456131384365</v>
      </c>
      <c r="Z19" s="249">
        <f>('Energy Use'!Z75+Electrification!Z20)*Electrification!Z69</f>
        <v>400285865497846.44</v>
      </c>
      <c r="AA19" s="249">
        <f>('Energy Use'!AA75+Electrification!AA20)*Electrification!AA69</f>
        <v>398115846862539.56</v>
      </c>
      <c r="AB19" s="249">
        <f>('Energy Use'!AB75+Electrification!AB20)*Electrification!AB69</f>
        <v>395946085502142.06</v>
      </c>
      <c r="AC19" s="249">
        <f>('Energy Use'!AC75+Electrification!AC20)*Electrification!AC69</f>
        <v>390859727800052.69</v>
      </c>
      <c r="AD19" s="249">
        <f>('Energy Use'!AD75+Electrification!AD20)*Electrification!AD69</f>
        <v>385774924439363.81</v>
      </c>
      <c r="AE19" s="249">
        <f>('Energy Use'!AE75+Electrification!AE20)*Electrification!AE69</f>
        <v>380691699476950.06</v>
      </c>
      <c r="AF19" s="249">
        <f>('Energy Use'!AF75+Electrification!AF20)*Electrification!AF69</f>
        <v>375610076969685.88</v>
      </c>
      <c r="AG19" s="249">
        <f>('Energy Use'!AG75+Electrification!AG20)*Electrification!AG69</f>
        <v>370530080974446.19</v>
      </c>
      <c r="AH19" s="249">
        <f>('Energy Use'!AH75+Electrification!AH20)*Electrification!AH69</f>
        <v>365035503503062.06</v>
      </c>
      <c r="AI19" s="249">
        <f>('Energy Use'!AI75+Electrification!AI20)*Electrification!AI69</f>
        <v>359542789771216.06</v>
      </c>
      <c r="AJ19" s="249">
        <f>('Energy Use'!AJ75+Electrification!AJ20)*Electrification!AJ69</f>
        <v>354051965840522.5</v>
      </c>
      <c r="AK19" s="249">
        <f>('Energy Use'!AK75+Electrification!AK20)*Electrification!AK69</f>
        <v>348563057772595.5</v>
      </c>
      <c r="AL19" s="249">
        <f>('Energy Use'!AL75+Electrification!AL20)*Electrification!AL69</f>
        <v>343076091629049.19</v>
      </c>
      <c r="AM19" s="249">
        <f>('Energy Use'!AM75+Electrification!AM20)*Electrification!AM69</f>
        <v>336759588315164.19</v>
      </c>
      <c r="AN19" s="249">
        <f>('Energy Use'!AN75+Electrification!AN20)*Electrification!AN69</f>
        <v>330445470641347.75</v>
      </c>
      <c r="AO19" s="249">
        <f>('Energy Use'!AO75+Electrification!AO20)*Electrification!AO69</f>
        <v>324133768678693.19</v>
      </c>
      <c r="AP19" s="249">
        <f>('Energy Use'!AP75+Electrification!AP20)*Electrification!AP69</f>
        <v>317824512498293.81</v>
      </c>
      <c r="AQ19" s="249">
        <f>('Energy Use'!AQ75+Electrification!AQ20)*Electrification!AQ69</f>
        <v>309920205339595.13</v>
      </c>
      <c r="AR19" s="136" t="str">
        <f>VLOOKUP($A19,'Sector Match'!$A$1:$B$43,2,0)</f>
        <v>pulp paper and printing 17T18</v>
      </c>
    </row>
    <row r="20" spans="1:44" x14ac:dyDescent="0.2">
      <c r="A20" s="12" t="s">
        <v>19</v>
      </c>
      <c r="B20" s="249">
        <f>('Energy Use'!B76+Electrification!B21)*Electrification!B70</f>
        <v>44716116213184.359</v>
      </c>
      <c r="C20" s="249">
        <f>('Energy Use'!C76+Electrification!C21)*Electrification!C70</f>
        <v>45221113176141.344</v>
      </c>
      <c r="D20" s="249">
        <f>('Energy Use'!D76+Electrification!D21)*Electrification!D70</f>
        <v>52199523358283.633</v>
      </c>
      <c r="E20" s="249">
        <f>('Energy Use'!E76+Electrification!E21)*Electrification!E70</f>
        <v>53076250621713</v>
      </c>
      <c r="F20" s="249">
        <f>('Energy Use'!F76+Electrification!F21)*Electrification!F70</f>
        <v>53457336845927.922</v>
      </c>
      <c r="G20" s="249">
        <f>('Energy Use'!G76+Electrification!G21)*Electrification!G70</f>
        <v>54668338433199.68</v>
      </c>
      <c r="H20" s="249">
        <f>('Energy Use'!H76+Electrification!H21)*Electrification!H70</f>
        <v>56326403953613.164</v>
      </c>
      <c r="I20" s="249">
        <f>('Energy Use'!I76+Electrification!I21)*Electrification!I70</f>
        <v>58130096200103.305</v>
      </c>
      <c r="J20" s="249">
        <f>('Energy Use'!J76+Electrification!J21)*Electrification!J70</f>
        <v>59933506673948.164</v>
      </c>
      <c r="K20" s="249">
        <f>('Energy Use'!K76+Electrification!K21)*Electrification!K70</f>
        <v>61690870630996.891</v>
      </c>
      <c r="L20" s="249">
        <f>('Energy Use'!L76+Electrification!L21)*Electrification!L70</f>
        <v>63351602541858.258</v>
      </c>
      <c r="M20" s="249">
        <f>('Energy Use'!M76+Electrification!M21)*Electrification!M70</f>
        <v>64860865107336.086</v>
      </c>
      <c r="N20" s="249">
        <f>('Energy Use'!N76+Electrification!N21)*Electrification!N70</f>
        <v>66165779335532.695</v>
      </c>
      <c r="O20" s="249">
        <f>('Energy Use'!O76+Electrification!O21)*Electrification!O70</f>
        <v>67265119140567.617</v>
      </c>
      <c r="P20" s="249">
        <f>('Energy Use'!P76+Electrification!P21)*Electrification!P70</f>
        <v>68165390396310.844</v>
      </c>
      <c r="Q20" s="249">
        <f>('Energy Use'!Q76+Electrification!Q21)*Electrification!Q70</f>
        <v>68875886554321.813</v>
      </c>
      <c r="R20" s="249">
        <f>('Energy Use'!R76+Electrification!R21)*Electrification!R70</f>
        <v>69408311621549.242</v>
      </c>
      <c r="S20" s="249">
        <f>('Energy Use'!S76+Electrification!S21)*Electrification!S70</f>
        <v>69949929282597.719</v>
      </c>
      <c r="T20" s="249">
        <f>('Energy Use'!T76+Electrification!T21)*Electrification!T70</f>
        <v>70338581959534.758</v>
      </c>
      <c r="U20" s="249">
        <f>('Energy Use'!U76+Electrification!U21)*Electrification!U70</f>
        <v>70583126941696.641</v>
      </c>
      <c r="V20" s="249">
        <f>('Energy Use'!V76+Electrification!V21)*Electrification!V70</f>
        <v>70693513160108.453</v>
      </c>
      <c r="W20" s="249">
        <f>('Energy Use'!W76+Electrification!W21)*Electrification!W70</f>
        <v>70680570685601.703</v>
      </c>
      <c r="X20" s="249">
        <f>('Energy Use'!X76+Electrification!X21)*Electrification!X70</f>
        <v>70555808048045.016</v>
      </c>
      <c r="Y20" s="249">
        <f>('Energy Use'!Y76+Electrification!Y21)*Electrification!Y70</f>
        <v>70331221508582.781</v>
      </c>
      <c r="Z20" s="249">
        <f>('Energy Use'!Z76+Electrification!Z21)*Electrification!Z70</f>
        <v>70019119608088.359</v>
      </c>
      <c r="AA20" s="249">
        <f>('Energy Use'!AA76+Electrification!AA21)*Electrification!AA70</f>
        <v>69631965523200.641</v>
      </c>
      <c r="AB20" s="249">
        <f>('Energy Use'!AB76+Electrification!AB21)*Electrification!AB70</f>
        <v>69182239014631.063</v>
      </c>
      <c r="AC20" s="249">
        <f>('Energy Use'!AC76+Electrification!AC21)*Electrification!AC70</f>
        <v>68682319072937.164</v>
      </c>
      <c r="AD20" s="249">
        <f>('Energy Use'!AD76+Electrification!AD21)*Electrification!AD70</f>
        <v>68144387770565.852</v>
      </c>
      <c r="AE20" s="249">
        <f>('Energy Use'!AE76+Electrification!AE21)*Electrification!AE70</f>
        <v>67580355325933.063</v>
      </c>
      <c r="AF20" s="249">
        <f>('Energy Use'!AF76+Electrification!AF21)*Electrification!AF70</f>
        <v>67001805980884.523</v>
      </c>
      <c r="AG20" s="249">
        <f>('Energy Use'!AG76+Electrification!AG21)*Electrification!AG70</f>
        <v>66419963988188.375</v>
      </c>
      <c r="AH20" s="249">
        <f>('Energy Use'!AH76+Electrification!AH21)*Electrification!AH70</f>
        <v>65845678798582.32</v>
      </c>
      <c r="AI20" s="249">
        <f>('Energy Use'!AI76+Electrification!AI21)*Electrification!AI70</f>
        <v>65289428422801.273</v>
      </c>
      <c r="AJ20" s="249">
        <f>('Energy Use'!AJ76+Electrification!AJ21)*Electrification!AJ70</f>
        <v>64761339916965.211</v>
      </c>
      <c r="AK20" s="249">
        <f>('Energy Use'!AK76+Electrification!AK21)*Electrification!AK70</f>
        <v>64271225993039.242</v>
      </c>
      <c r="AL20" s="249">
        <f>('Energy Use'!AL76+Electrification!AL21)*Electrification!AL70</f>
        <v>63828636883267.383</v>
      </c>
      <c r="AM20" s="249">
        <f>('Energy Use'!AM76+Electrification!AM21)*Electrification!AM70</f>
        <v>63442926782770.813</v>
      </c>
      <c r="AN20" s="249">
        <f>('Energy Use'!AN76+Electrification!AN21)*Electrification!AN70</f>
        <v>63123334453546.875</v>
      </c>
      <c r="AO20" s="249">
        <f>('Energy Use'!AO76+Electrification!AO21)*Electrification!AO70</f>
        <v>62879077893530.289</v>
      </c>
      <c r="AP20" s="249">
        <f>('Energy Use'!AP76+Electrification!AP21)*Electrification!AP70</f>
        <v>62719463356292.898</v>
      </c>
      <c r="AQ20" s="249">
        <f>('Energy Use'!AQ76+Electrification!AQ21)*Electrification!AQ70</f>
        <v>62332706840931.43</v>
      </c>
      <c r="AR20" s="136" t="str">
        <f>VLOOKUP($A20,'Sector Match'!$A$1:$B$43,2,0)</f>
        <v>pulp paper and printing 17T18</v>
      </c>
    </row>
    <row r="21" spans="1:44" x14ac:dyDescent="0.2">
      <c r="A21" s="12" t="s">
        <v>20</v>
      </c>
      <c r="B21" s="249">
        <f>('Energy Use'!B77+Electrification!B22)*Electrification!B71</f>
        <v>30634207658296.008</v>
      </c>
      <c r="C21" s="249">
        <f>('Energy Use'!C77+Electrification!C22)*Electrification!C71</f>
        <v>29020264661818.613</v>
      </c>
      <c r="D21" s="249">
        <f>('Energy Use'!D77+Electrification!D22)*Electrification!D71</f>
        <v>34613559196018.199</v>
      </c>
      <c r="E21" s="249">
        <f>('Energy Use'!E77+Electrification!E22)*Electrification!E71</f>
        <v>34143623215472.133</v>
      </c>
      <c r="F21" s="249">
        <f>('Energy Use'!F77+Electrification!F22)*Electrification!F71</f>
        <v>34349823544866.957</v>
      </c>
      <c r="G21" s="249">
        <f>('Energy Use'!G77+Electrification!G22)*Electrification!G71</f>
        <v>35035122980174.879</v>
      </c>
      <c r="H21" s="249">
        <f>('Energy Use'!H77+Electrification!H22)*Electrification!H71</f>
        <v>35989605464551.906</v>
      </c>
      <c r="I21" s="249">
        <f>('Energy Use'!I77+Electrification!I22)*Electrification!I71</f>
        <v>37052541418360.727</v>
      </c>
      <c r="J21" s="249">
        <f>('Energy Use'!J77+Electrification!J22)*Electrification!J71</f>
        <v>38134740245143.891</v>
      </c>
      <c r="K21" s="249">
        <f>('Energy Use'!K77+Electrification!K22)*Electrification!K71</f>
        <v>39203062227996.82</v>
      </c>
      <c r="L21" s="249">
        <f>('Energy Use'!L77+Electrification!L22)*Electrification!L71</f>
        <v>40220746920209.25</v>
      </c>
      <c r="M21" s="249">
        <f>('Energy Use'!M77+Electrification!M22)*Electrification!M71</f>
        <v>41147716757444.523</v>
      </c>
      <c r="N21" s="249">
        <f>('Energy Use'!N77+Electrification!N22)*Electrification!N71</f>
        <v>41945749499560.703</v>
      </c>
      <c r="O21" s="249">
        <f>('Energy Use'!O77+Electrification!O22)*Electrification!O71</f>
        <v>42614101721939.992</v>
      </c>
      <c r="P21" s="249">
        <f>('Energy Use'!P77+Electrification!P22)*Electrification!P71</f>
        <v>43158103756182.711</v>
      </c>
      <c r="Q21" s="249">
        <f>('Energy Use'!Q77+Electrification!Q22)*Electrification!Q71</f>
        <v>43584842706437.734</v>
      </c>
      <c r="R21" s="249">
        <f>('Energy Use'!R77+Electrification!R22)*Electrification!R71</f>
        <v>43902898806728.609</v>
      </c>
      <c r="S21" s="249">
        <f>('Energy Use'!S77+Electrification!S22)*Electrification!S71</f>
        <v>44231310906356.477</v>
      </c>
      <c r="T21" s="249">
        <f>('Energy Use'!T77+Electrification!T22)*Electrification!T71</f>
        <v>44467794693628.453</v>
      </c>
      <c r="U21" s="249">
        <f>('Energy Use'!U77+Electrification!U22)*Electrification!U71</f>
        <v>44617713866941.945</v>
      </c>
      <c r="V21" s="249">
        <f>('Energy Use'!V77+Electrification!V22)*Electrification!V71</f>
        <v>44687056826349.352</v>
      </c>
      <c r="W21" s="249">
        <f>('Energy Use'!W77+Electrification!W22)*Electrification!W71</f>
        <v>44682316542297.234</v>
      </c>
      <c r="X21" s="249">
        <f>('Energy Use'!X77+Electrification!X22)*Electrification!X71</f>
        <v>44610375101483.305</v>
      </c>
      <c r="Y21" s="249">
        <f>('Energy Use'!Y77+Electrification!Y22)*Electrification!Y71</f>
        <v>44478395171102.117</v>
      </c>
      <c r="Z21" s="249">
        <f>('Energy Use'!Z77+Electrification!Z22)*Electrification!Z71</f>
        <v>44293720184661.516</v>
      </c>
      <c r="AA21" s="249">
        <f>('Energy Use'!AA77+Electrification!AA22)*Electrification!AA71</f>
        <v>44063784624914.273</v>
      </c>
      <c r="AB21" s="249">
        <f>('Energy Use'!AB77+Electrification!AB22)*Electrification!AB71</f>
        <v>43796035376811.859</v>
      </c>
      <c r="AC21" s="249">
        <f>('Energy Use'!AC77+Electrification!AC22)*Electrification!AC71</f>
        <v>43497864757094.914</v>
      </c>
      <c r="AD21" s="249">
        <f>('Energy Use'!AD77+Electrification!AD22)*Electrification!AD71</f>
        <v>43176555505396.641</v>
      </c>
      <c r="AE21" s="249">
        <f>('Energy Use'!AE77+Electrification!AE22)*Electrification!AE71</f>
        <v>42839237749857.406</v>
      </c>
      <c r="AF21" s="249">
        <f>('Energy Use'!AF77+Electrification!AF22)*Electrification!AF71</f>
        <v>42492857741017.32</v>
      </c>
      <c r="AG21" s="249">
        <f>('Energy Use'!AG77+Electrification!AG22)*Electrification!AG71</f>
        <v>42144157981787.266</v>
      </c>
      <c r="AH21" s="249">
        <f>('Energy Use'!AH77+Electrification!AH22)*Electrification!AH71</f>
        <v>41799668267570.406</v>
      </c>
      <c r="AI21" s="249">
        <f>('Energy Use'!AI77+Electrification!AI22)*Electrification!AI71</f>
        <v>41465707086840.594</v>
      </c>
      <c r="AJ21" s="249">
        <f>('Energy Use'!AJ77+Electrification!AJ22)*Electrification!AJ71</f>
        <v>41148392815652.406</v>
      </c>
      <c r="AK21" s="249">
        <f>('Energy Use'!AK77+Electrification!AK22)*Electrification!AK71</f>
        <v>40853664166270.188</v>
      </c>
      <c r="AL21" s="249">
        <f>('Energy Use'!AL77+Electrification!AL22)*Electrification!AL71</f>
        <v>40587309417011.195</v>
      </c>
      <c r="AM21" s="249">
        <f>('Energy Use'!AM77+Electrification!AM22)*Electrification!AM71</f>
        <v>40355004054545.234</v>
      </c>
      <c r="AN21" s="249">
        <f>('Energy Use'!AN77+Electrification!AN22)*Electrification!AN71</f>
        <v>40162356599020.203</v>
      </c>
      <c r="AO21" s="249">
        <f>('Energy Use'!AO77+Electrification!AO22)*Electrification!AO71</f>
        <v>40014962555249.211</v>
      </c>
      <c r="AP21" s="249">
        <f>('Energy Use'!AP77+Electrification!AP22)*Electrification!AP71</f>
        <v>39918466639809.953</v>
      </c>
      <c r="AQ21" s="249">
        <f>('Energy Use'!AQ77+Electrification!AQ22)*Electrification!AQ71</f>
        <v>39674576178172.508</v>
      </c>
      <c r="AR21" s="136" t="str">
        <f>VLOOKUP($A21,'Sector Match'!$A$1:$B$43,2,0)</f>
        <v>pulp paper and printing 17T18</v>
      </c>
    </row>
    <row r="22" spans="1:44" x14ac:dyDescent="0.2">
      <c r="A22" s="12" t="s">
        <v>21</v>
      </c>
      <c r="B22" s="249">
        <f>('Energy Use'!B78+Electrification!B23)*Electrification!B72</f>
        <v>409091897836498.5</v>
      </c>
      <c r="C22" s="249">
        <f>('Energy Use'!C78+Electrification!C23)*Electrification!C72</f>
        <v>437880136866688.19</v>
      </c>
      <c r="D22" s="249">
        <f>('Energy Use'!D78+Electrification!D23)*Electrification!D72</f>
        <v>458973365614015.13</v>
      </c>
      <c r="E22" s="249">
        <f>('Energy Use'!E78+Electrification!E23)*Electrification!E72</f>
        <v>480047961370632.44</v>
      </c>
      <c r="F22" s="249">
        <f>('Energy Use'!F78+Electrification!F23)*Electrification!F72</f>
        <v>501103330462550.13</v>
      </c>
      <c r="G22" s="249">
        <f>('Energy Use'!G78+Electrification!G23)*Electrification!G72</f>
        <v>522138879215778</v>
      </c>
      <c r="H22" s="249">
        <f>('Energy Use'!H78+Electrification!H23)*Electrification!H72</f>
        <v>543154013956326</v>
      </c>
      <c r="I22" s="249">
        <f>('Energy Use'!I78+Electrification!I23)*Electrification!I72</f>
        <v>555261870452230.38</v>
      </c>
      <c r="J22" s="249">
        <f>('Energy Use'!J78+Electrification!J23)*Electrification!J72</f>
        <v>567366997617613.13</v>
      </c>
      <c r="K22" s="249">
        <f>('Energy Use'!K78+Electrification!K23)*Electrification!K72</f>
        <v>579469116204298.75</v>
      </c>
      <c r="L22" s="249">
        <f>('Energy Use'!L78+Electrification!L23)*Electrification!L72</f>
        <v>591567946964111.75</v>
      </c>
      <c r="M22" s="249">
        <f>('Energy Use'!M78+Electrification!M23)*Electrification!M72</f>
        <v>603663210648876.63</v>
      </c>
      <c r="N22" s="249">
        <f>('Energy Use'!N78+Electrification!N23)*Electrification!N72</f>
        <v>604365898586692.25</v>
      </c>
      <c r="O22" s="249">
        <f>('Energy Use'!O78+Electrification!O23)*Electrification!O72</f>
        <v>605065313828655.75</v>
      </c>
      <c r="P22" s="249">
        <f>('Energy Use'!P78+Electrification!P23)*Electrification!P72</f>
        <v>605761444335912.25</v>
      </c>
      <c r="Q22" s="249">
        <f>('Energy Use'!Q78+Electrification!Q23)*Electrification!Q72</f>
        <v>606454278069607.38</v>
      </c>
      <c r="R22" s="249">
        <f>('Energy Use'!R78+Electrification!R23)*Electrification!R72</f>
        <v>607143802990886.25</v>
      </c>
      <c r="S22" s="249">
        <f>('Energy Use'!S78+Electrification!S23)*Electrification!S72</f>
        <v>600479714595386.38</v>
      </c>
      <c r="T22" s="249">
        <f>('Energy Use'!T78+Electrification!T23)*Electrification!T72</f>
        <v>593810048761895.88</v>
      </c>
      <c r="U22" s="249">
        <f>('Energy Use'!U78+Electrification!U23)*Electrification!U72</f>
        <v>587134819515422.25</v>
      </c>
      <c r="V22" s="249">
        <f>('Energy Use'!V78+Electrification!V23)*Electrification!V72</f>
        <v>580454040880972.5</v>
      </c>
      <c r="W22" s="249">
        <f>('Energy Use'!W78+Electrification!W23)*Electrification!W72</f>
        <v>573767726883554.63</v>
      </c>
      <c r="X22" s="249">
        <f>('Energy Use'!X78+Electrification!X23)*Electrification!X72</f>
        <v>561033988129942.88</v>
      </c>
      <c r="Y22" s="249">
        <f>('Energy Use'!Y78+Electrification!Y23)*Electrification!Y72</f>
        <v>548290263161576.25</v>
      </c>
      <c r="Z22" s="249">
        <f>('Energy Use'!Z78+Electrification!Z23)*Electrification!Z72</f>
        <v>535536578275451.5</v>
      </c>
      <c r="AA22" s="249">
        <f>('Energy Use'!AA78+Electrification!AA23)*Electrification!AA72</f>
        <v>522772959768565.13</v>
      </c>
      <c r="AB22" s="249">
        <f>('Energy Use'!AB78+Electrification!AB23)*Electrification!AB72</f>
        <v>509999433937913.94</v>
      </c>
      <c r="AC22" s="249">
        <f>('Energy Use'!AC78+Electrification!AC23)*Electrification!AC72</f>
        <v>497216027080494.5</v>
      </c>
      <c r="AD22" s="249">
        <f>('Energy Use'!AD78+Electrification!AD23)*Electrification!AD72</f>
        <v>484422765493303.5</v>
      </c>
      <c r="AE22" s="249">
        <f>('Energy Use'!AE78+Electrification!AE23)*Electrification!AE72</f>
        <v>471619675473337.5</v>
      </c>
      <c r="AF22" s="249">
        <f>('Energy Use'!AF78+Electrification!AF23)*Electrification!AF72</f>
        <v>458806783317593.38</v>
      </c>
      <c r="AG22" s="249">
        <f>('Energy Use'!AG78+Electrification!AG23)*Electrification!AG72</f>
        <v>445984115323067.81</v>
      </c>
      <c r="AH22" s="249">
        <f>('Energy Use'!AH78+Electrification!AH23)*Electrification!AH72</f>
        <v>434884269077121.75</v>
      </c>
      <c r="AI22" s="249">
        <f>('Energy Use'!AI78+Electrification!AI23)*Electrification!AI72</f>
        <v>423775955873712.69</v>
      </c>
      <c r="AJ22" s="249">
        <f>('Energy Use'!AJ78+Electrification!AJ23)*Electrification!AJ72</f>
        <v>412659198503620.44</v>
      </c>
      <c r="AK22" s="249">
        <f>('Energy Use'!AK78+Electrification!AK23)*Electrification!AK72</f>
        <v>401534019757625.31</v>
      </c>
      <c r="AL22" s="249">
        <f>('Energy Use'!AL78+Electrification!AL23)*Electrification!AL72</f>
        <v>390400442426507.38</v>
      </c>
      <c r="AM22" s="249">
        <f>('Energy Use'!AM78+Electrification!AM23)*Electrification!AM72</f>
        <v>378691746661937.56</v>
      </c>
      <c r="AN22" s="249">
        <f>('Energy Use'!AN78+Electrification!AN23)*Electrification!AN72</f>
        <v>366974291505764.44</v>
      </c>
      <c r="AO22" s="249">
        <f>('Energy Use'!AO78+Electrification!AO23)*Electrification!AO72</f>
        <v>355248100893621.69</v>
      </c>
      <c r="AP22" s="249">
        <f>('Energy Use'!AP78+Electrification!AP23)*Electrification!AP72</f>
        <v>343513198761142.75</v>
      </c>
      <c r="AQ22" s="249">
        <f>('Energy Use'!AQ78+Electrification!AQ23)*Electrification!AQ72</f>
        <v>331058544703248.94</v>
      </c>
      <c r="AR22" s="136" t="str">
        <f>VLOOKUP($A22,'Sector Match'!$A$1:$B$43,2,0)</f>
        <v>refined petroleum and coke 19</v>
      </c>
    </row>
    <row r="23" spans="1:44" x14ac:dyDescent="0.2">
      <c r="A23" s="12" t="s">
        <v>1</v>
      </c>
      <c r="B23" s="249">
        <f>('Energy Use'!B79+Electrification!B24)*Electrification!B73</f>
        <v>1851898930279378.3</v>
      </c>
      <c r="C23" s="249">
        <f>('Energy Use'!C79+Electrification!C24)*Electrification!C73</f>
        <v>1972606852992664</v>
      </c>
      <c r="D23" s="249">
        <f>('Energy Use'!D79+Electrification!D24)*Electrification!D73</f>
        <v>2109984295173293.5</v>
      </c>
      <c r="E23" s="249">
        <f>('Energy Use'!E79+Electrification!E24)*Electrification!E73</f>
        <v>2247230365484122.8</v>
      </c>
      <c r="F23" s="249">
        <f>('Energy Use'!F79+Electrification!F24)*Electrification!F73</f>
        <v>2384341095585770</v>
      </c>
      <c r="G23" s="249">
        <f>('Energy Use'!G79+Electrification!G24)*Electrification!G73</f>
        <v>2521312517138854.5</v>
      </c>
      <c r="H23" s="249">
        <f>('Energy Use'!H79+Electrification!H24)*Electrification!H73</f>
        <v>2658140661803995.5</v>
      </c>
      <c r="I23" s="249">
        <f>('Energy Use'!I79+Electrification!I24)*Electrification!I73</f>
        <v>2754695246271112.5</v>
      </c>
      <c r="J23" s="249">
        <f>('Energy Use'!J79+Electrification!J24)*Electrification!J73</f>
        <v>2851215087830677.5</v>
      </c>
      <c r="K23" s="249">
        <f>('Energy Use'!K79+Electrification!K24)*Electrification!K73</f>
        <v>2947697802213742</v>
      </c>
      <c r="L23" s="249">
        <f>('Energy Use'!L79+Electrification!L24)*Electrification!L73</f>
        <v>3044141005151358.5</v>
      </c>
      <c r="M23" s="249">
        <f>('Energy Use'!M79+Electrification!M24)*Electrification!M73</f>
        <v>3140542312374577.5</v>
      </c>
      <c r="N23" s="249">
        <f>('Energy Use'!N79+Electrification!N24)*Electrification!N73</f>
        <v>3194968344663181</v>
      </c>
      <c r="O23" s="249">
        <f>('Energy Use'!O79+Electrification!O24)*Electrification!O73</f>
        <v>3249340892932244.5</v>
      </c>
      <c r="P23" s="249">
        <f>('Energy Use'!P79+Electrification!P24)*Electrification!P73</f>
        <v>3303659147294848.5</v>
      </c>
      <c r="Q23" s="249">
        <f>('Energy Use'!Q79+Electrification!Q24)*Electrification!Q73</f>
        <v>3357922297864074</v>
      </c>
      <c r="R23" s="249">
        <f>('Energy Use'!R79+Electrification!R24)*Electrification!R73</f>
        <v>3412129534753000.5</v>
      </c>
      <c r="S23" s="249">
        <f>('Energy Use'!S79+Electrification!S24)*Electrification!S73</f>
        <v>3441989158653514.5</v>
      </c>
      <c r="T23" s="249">
        <f>('Energy Use'!T79+Electrification!T24)*Electrification!T73</f>
        <v>3471862653978628.5</v>
      </c>
      <c r="U23" s="249">
        <f>('Energy Use'!U79+Electrification!U24)*Electrification!U73</f>
        <v>3501749950037250.5</v>
      </c>
      <c r="V23" s="249">
        <f>('Energy Use'!V79+Electrification!V24)*Electrification!V73</f>
        <v>3531650976138287.5</v>
      </c>
      <c r="W23" s="249">
        <f>('Energy Use'!W79+Electrification!W24)*Electrification!W73</f>
        <v>3561565661590647.5</v>
      </c>
      <c r="X23" s="249">
        <f>('Energy Use'!X79+Electrification!X24)*Electrification!X73</f>
        <v>3575634089712255.5</v>
      </c>
      <c r="Y23" s="249">
        <f>('Energy Use'!Y79+Electrification!Y24)*Electrification!Y73</f>
        <v>3589705869988684</v>
      </c>
      <c r="Z23" s="249">
        <f>('Energy Use'!Z79+Electrification!Z24)*Electrification!Z73</f>
        <v>3603780967740100</v>
      </c>
      <c r="AA23" s="249">
        <f>('Energy Use'!AA79+Electrification!AA24)*Electrification!AA73</f>
        <v>3617859348286669.5</v>
      </c>
      <c r="AB23" s="249">
        <f>('Energy Use'!AB79+Electrification!AB24)*Electrification!AB73</f>
        <v>3631940976948559</v>
      </c>
      <c r="AC23" s="249">
        <f>('Energy Use'!AC79+Electrification!AC24)*Electrification!AC73</f>
        <v>3632364195393754</v>
      </c>
      <c r="AD23" s="249">
        <f>('Energy Use'!AD79+Electrification!AD24)*Electrification!AD73</f>
        <v>3632780416278455</v>
      </c>
      <c r="AE23" s="249">
        <f>('Energy Use'!AE79+Electrification!AE24)*Electrification!AE73</f>
        <v>3633189632240428.5</v>
      </c>
      <c r="AF23" s="249">
        <f>('Energy Use'!AF79+Electrification!AF24)*Electrification!AF73</f>
        <v>3633591835917443</v>
      </c>
      <c r="AG23" s="249">
        <f>('Energy Use'!AG79+Electrification!AG24)*Electrification!AG73</f>
        <v>3633987019947264.5</v>
      </c>
      <c r="AH23" s="249">
        <f>('Energy Use'!AH79+Electrification!AH24)*Electrification!AH73</f>
        <v>3621973516847056.5</v>
      </c>
      <c r="AI23" s="249">
        <f>('Energy Use'!AI79+Electrification!AI24)*Electrification!AI73</f>
        <v>3609945638858424.5</v>
      </c>
      <c r="AJ23" s="249">
        <f>('Energy Use'!AJ79+Electrification!AJ24)*Electrification!AJ73</f>
        <v>3597903407627890.5</v>
      </c>
      <c r="AK23" s="249">
        <f>('Energy Use'!AK79+Electrification!AK24)*Electrification!AK73</f>
        <v>3585846844801972.5</v>
      </c>
      <c r="AL23" s="249">
        <f>('Energy Use'!AL79+Electrification!AL24)*Electrification!AL73</f>
        <v>3573775972027191</v>
      </c>
      <c r="AM23" s="249">
        <f>('Energy Use'!AM79+Electrification!AM24)*Electrification!AM73</f>
        <v>3559401431995318</v>
      </c>
      <c r="AN23" s="249">
        <f>('Energy Use'!AN79+Electrification!AN24)*Electrification!AN73</f>
        <v>3545010956670726</v>
      </c>
      <c r="AO23" s="249">
        <f>('Energy Use'!AO79+Electrification!AO24)*Electrification!AO73</f>
        <v>3530604572260895.5</v>
      </c>
      <c r="AP23" s="249">
        <f>('Energy Use'!AP79+Electrification!AP24)*Electrification!AP73</f>
        <v>3516182304973310.5</v>
      </c>
      <c r="AQ23" s="249">
        <f>('Energy Use'!AQ79+Electrification!AQ24)*Electrification!AQ73</f>
        <v>3492390574909493.5</v>
      </c>
      <c r="AR23" s="136" t="str">
        <f>VLOOKUP($A23,'Sector Match'!$A$1:$B$43,2,0)</f>
        <v>chemicals 20</v>
      </c>
    </row>
    <row r="24" spans="1:44" x14ac:dyDescent="0.2">
      <c r="A24" s="12" t="s">
        <v>22</v>
      </c>
      <c r="B24" s="249">
        <f>('Energy Use'!B80+Electrification!B25)*Electrification!B74</f>
        <v>139116426869724.48</v>
      </c>
      <c r="C24" s="249">
        <f>('Energy Use'!C80+Electrification!C25)*Electrification!C74</f>
        <v>146875636962725.72</v>
      </c>
      <c r="D24" s="249">
        <f>('Energy Use'!D80+Electrification!D25)*Electrification!D74</f>
        <v>190276393090068.78</v>
      </c>
      <c r="E24" s="249">
        <f>('Energy Use'!E80+Electrification!E25)*Electrification!E74</f>
        <v>186149589899109.25</v>
      </c>
      <c r="F24" s="249">
        <f>('Energy Use'!F80+Electrification!F25)*Electrification!F74</f>
        <v>189291989026440.03</v>
      </c>
      <c r="G24" s="249">
        <f>('Energy Use'!G80+Electrification!G25)*Electrification!G74</f>
        <v>197647041653026.41</v>
      </c>
      <c r="H24" s="249">
        <f>('Energy Use'!H80+Electrification!H25)*Electrification!H74</f>
        <v>207765354731848.69</v>
      </c>
      <c r="I24" s="249">
        <f>('Energy Use'!I80+Electrification!I25)*Electrification!I74</f>
        <v>216570365500222.66</v>
      </c>
      <c r="J24" s="249">
        <f>('Energy Use'!J80+Electrification!J25)*Electrification!J74</f>
        <v>223541214656155.88</v>
      </c>
      <c r="K24" s="249">
        <f>('Energy Use'!K80+Electrification!K25)*Electrification!K74</f>
        <v>229201278834859.38</v>
      </c>
      <c r="L24" s="249">
        <f>('Energy Use'!L80+Electrification!L25)*Electrification!L74</f>
        <v>234177677406064</v>
      </c>
      <c r="M24" s="249">
        <f>('Energy Use'!M80+Electrification!M25)*Electrification!M74</f>
        <v>239172450745038.16</v>
      </c>
      <c r="N24" s="249">
        <f>('Energy Use'!N80+Electrification!N25)*Electrification!N74</f>
        <v>244780848514103.03</v>
      </c>
      <c r="O24" s="249">
        <f>('Energy Use'!O80+Electrification!O25)*Electrification!O74</f>
        <v>251070131180731.28</v>
      </c>
      <c r="P24" s="249">
        <f>('Energy Use'!P80+Electrification!P25)*Electrification!P74</f>
        <v>257933206804587.44</v>
      </c>
      <c r="Q24" s="249">
        <f>('Energy Use'!Q80+Electrification!Q25)*Electrification!Q74</f>
        <v>265251178896218.88</v>
      </c>
      <c r="R24" s="249">
        <f>('Energy Use'!R80+Electrification!R25)*Electrification!R74</f>
        <v>272890556347210.63</v>
      </c>
      <c r="S24" s="249">
        <f>('Energy Use'!S80+Electrification!S25)*Electrification!S74</f>
        <v>281427274964066.97</v>
      </c>
      <c r="T24" s="249">
        <f>('Energy Use'!T80+Electrification!T25)*Electrification!T74</f>
        <v>290160167649867.56</v>
      </c>
      <c r="U24" s="249">
        <f>('Energy Use'!U80+Electrification!U25)*Electrification!U74</f>
        <v>299064950630900.88</v>
      </c>
      <c r="V24" s="249">
        <f>('Energy Use'!V80+Electrification!V25)*Electrification!V74</f>
        <v>308114081493929.5</v>
      </c>
      <c r="W24" s="249">
        <f>('Energy Use'!W80+Electrification!W25)*Electrification!W74</f>
        <v>317276617747145.19</v>
      </c>
      <c r="X24" s="249">
        <f>('Energy Use'!X80+Electrification!X25)*Electrification!X74</f>
        <v>326518104143497.75</v>
      </c>
      <c r="Y24" s="249">
        <f>('Energy Use'!Y80+Electrification!Y25)*Electrification!Y74</f>
        <v>335800494522068.44</v>
      </c>
      <c r="Z24" s="249">
        <f>('Energy Use'!Z80+Electrification!Z25)*Electrification!Z74</f>
        <v>345082114146519.63</v>
      </c>
      <c r="AA24" s="249">
        <f>('Energy Use'!AA80+Electrification!AA25)*Electrification!AA74</f>
        <v>354317668630322.31</v>
      </c>
      <c r="AB24" s="249">
        <f>('Energy Use'!AB80+Electrification!AB25)*Electrification!AB74</f>
        <v>363458305513324.44</v>
      </c>
      <c r="AC24" s="249">
        <f>('Energy Use'!AC80+Electrification!AC25)*Electrification!AC74</f>
        <v>372451734370420.25</v>
      </c>
      <c r="AD24" s="249">
        <f>('Energy Use'!AD80+Electrification!AD25)*Electrification!AD74</f>
        <v>381242410968547.69</v>
      </c>
      <c r="AE24" s="249">
        <f>('Energy Use'!AE80+Electrification!AE25)*Electrification!AE74</f>
        <v>389771790422990.56</v>
      </c>
      <c r="AF24" s="249">
        <f>('Energy Use'!AF80+Electrification!AF25)*Electrification!AF74</f>
        <v>397978653521028.38</v>
      </c>
      <c r="AG24" s="249">
        <f>('Energy Use'!AG80+Electrification!AG25)*Electrification!AG74</f>
        <v>405799509368052.25</v>
      </c>
      <c r="AH24" s="249">
        <f>('Energy Use'!AH80+Electrification!AH25)*Electrification!AH74</f>
        <v>413169076261376.31</v>
      </c>
      <c r="AI24" s="249">
        <f>('Energy Use'!AI80+Electrification!AI25)*Electrification!AI74</f>
        <v>420020841210708.31</v>
      </c>
      <c r="AJ24" s="249">
        <f>('Energy Use'!AJ80+Electrification!AJ25)*Electrification!AJ74</f>
        <v>426287696810215.56</v>
      </c>
      <c r="AK24" s="249">
        <f>('Energy Use'!AK80+Electrification!AK25)*Electrification!AK74</f>
        <v>431902652243591.63</v>
      </c>
      <c r="AL24" s="249">
        <f>('Energy Use'!AL80+Electrification!AL25)*Electrification!AL74</f>
        <v>436799613099409.94</v>
      </c>
      <c r="AM24" s="249">
        <f>('Energy Use'!AM80+Electrification!AM25)*Electrification!AM74</f>
        <v>440914222429250.63</v>
      </c>
      <c r="AN24" s="249">
        <f>('Energy Use'!AN80+Electrification!AN25)*Electrification!AN74</f>
        <v>444184753146927.69</v>
      </c>
      <c r="AO24" s="249">
        <f>('Energy Use'!AO80+Electrification!AO25)*Electrification!AO74</f>
        <v>446553039506503.94</v>
      </c>
      <c r="AP24" s="249">
        <f>('Energy Use'!AP80+Electrification!AP25)*Electrification!AP74</f>
        <v>447965433082500.63</v>
      </c>
      <c r="AQ24" s="249">
        <f>('Energy Use'!AQ80+Electrification!AQ25)*Electrification!AQ74</f>
        <v>446074483885981.5</v>
      </c>
      <c r="AR24" s="136">
        <f>VLOOKUP($A24,'Sector Match'!$A$1:$B$43,2,0)</f>
        <v>0</v>
      </c>
    </row>
    <row r="25" spans="1:44" x14ac:dyDescent="0.2">
      <c r="A25" s="12" t="s">
        <v>23</v>
      </c>
      <c r="B25" s="249">
        <f>('Energy Use'!B81+Electrification!B26)*Electrification!B75</f>
        <v>155303626817480.81</v>
      </c>
      <c r="C25" s="249">
        <f>('Energy Use'!C81+Electrification!C26)*Electrification!C75</f>
        <v>153672623112795.41</v>
      </c>
      <c r="D25" s="249">
        <f>('Energy Use'!D81+Electrification!D26)*Electrification!D75</f>
        <v>171006174297585.75</v>
      </c>
      <c r="E25" s="249">
        <f>('Energy Use'!E81+Electrification!E26)*Electrification!E75</f>
        <v>175090641007203.59</v>
      </c>
      <c r="F25" s="249">
        <f>('Energy Use'!F81+Electrification!F26)*Electrification!F75</f>
        <v>178808215797133.97</v>
      </c>
      <c r="G25" s="249">
        <f>('Energy Use'!G81+Electrification!G26)*Electrification!G75</f>
        <v>188727607289424.59</v>
      </c>
      <c r="H25" s="249">
        <f>('Energy Use'!H81+Electrification!H26)*Electrification!H75</f>
        <v>201248902089500.91</v>
      </c>
      <c r="I25" s="249">
        <f>('Energy Use'!I81+Electrification!I26)*Electrification!I75</f>
        <v>212948307366684.34</v>
      </c>
      <c r="J25" s="249">
        <f>('Energy Use'!J81+Electrification!J26)*Electrification!J75</f>
        <v>222821921612695.88</v>
      </c>
      <c r="K25" s="249">
        <f>('Energy Use'!K81+Electrification!K26)*Electrification!K75</f>
        <v>230859602776454.47</v>
      </c>
      <c r="L25" s="249">
        <f>('Energy Use'!L81+Electrification!L26)*Electrification!L75</f>
        <v>237141484119135.88</v>
      </c>
      <c r="M25" s="249">
        <f>('Energy Use'!M81+Electrification!M26)*Electrification!M75</f>
        <v>241824298843105.38</v>
      </c>
      <c r="N25" s="249">
        <f>('Energy Use'!N81+Electrification!N26)*Electrification!N75</f>
        <v>245100492358762</v>
      </c>
      <c r="O25" s="249">
        <f>('Energy Use'!O81+Electrification!O26)*Electrification!O75</f>
        <v>247222878467095.78</v>
      </c>
      <c r="P25" s="249">
        <f>('Energy Use'!P81+Electrification!P26)*Electrification!P75</f>
        <v>248447613787802.06</v>
      </c>
      <c r="Q25" s="249">
        <f>('Energy Use'!Q81+Electrification!Q26)*Electrification!Q75</f>
        <v>249048634120051.44</v>
      </c>
      <c r="R25" s="249">
        <f>('Energy Use'!R81+Electrification!R26)*Electrification!R75</f>
        <v>249309098212852.13</v>
      </c>
      <c r="S25" s="249">
        <f>('Energy Use'!S81+Electrification!S26)*Electrification!S75</f>
        <v>250092474798637.5</v>
      </c>
      <c r="T25" s="249">
        <f>('Energy Use'!T81+Electrification!T26)*Electrification!T75</f>
        <v>250829532326718.63</v>
      </c>
      <c r="U25" s="249">
        <f>('Energy Use'!U81+Electrification!U26)*Electrification!U75</f>
        <v>251521058078175.44</v>
      </c>
      <c r="V25" s="249">
        <f>('Energy Use'!V81+Electrification!V26)*Electrification!V75</f>
        <v>252167877849457.41</v>
      </c>
      <c r="W25" s="249">
        <f>('Energy Use'!W81+Electrification!W26)*Electrification!W75</f>
        <v>252770854134770.03</v>
      </c>
      <c r="X25" s="249">
        <f>('Energy Use'!X81+Electrification!X26)*Electrification!X75</f>
        <v>253330884310332</v>
      </c>
      <c r="Y25" s="249">
        <f>('Energy Use'!Y81+Electrification!Y26)*Electrification!Y75</f>
        <v>253848898825080.72</v>
      </c>
      <c r="Z25" s="249">
        <f>('Energy Use'!Z81+Electrification!Z26)*Electrification!Z75</f>
        <v>254325859402233.56</v>
      </c>
      <c r="AA25" s="249">
        <f>('Energy Use'!AA81+Electrification!AA26)*Electrification!AA75</f>
        <v>254762757255916.22</v>
      </c>
      <c r="AB25" s="249">
        <f>('Energy Use'!AB81+Electrification!AB26)*Electrification!AB75</f>
        <v>255160611326883.31</v>
      </c>
      <c r="AC25" s="249">
        <f>('Energy Use'!AC81+Electrification!AC26)*Electrification!AC75</f>
        <v>255520466541168.31</v>
      </c>
      <c r="AD25" s="249">
        <f>('Energy Use'!AD81+Electrification!AD26)*Electrification!AD75</f>
        <v>255843392095293.72</v>
      </c>
      <c r="AE25" s="249">
        <f>('Energy Use'!AE81+Electrification!AE26)*Electrification!AE75</f>
        <v>256130479771482.91</v>
      </c>
      <c r="AF25" s="249">
        <f>('Energy Use'!AF81+Electrification!AF26)*Electrification!AF75</f>
        <v>256382842286107.53</v>
      </c>
      <c r="AG25" s="249">
        <f>('Energy Use'!AG81+Electrification!AG26)*Electrification!AG75</f>
        <v>256601611674423.53</v>
      </c>
      <c r="AH25" s="249">
        <f>('Energy Use'!AH81+Electrification!AH26)*Electrification!AH75</f>
        <v>256787937714424.56</v>
      </c>
      <c r="AI25" s="249">
        <f>('Energy Use'!AI81+Electrification!AI26)*Electrification!AI75</f>
        <v>256942986392472.69</v>
      </c>
      <c r="AJ25" s="249">
        <f>('Energy Use'!AJ81+Electrification!AJ26)*Electrification!AJ75</f>
        <v>257067938413155.56</v>
      </c>
      <c r="AK25" s="249">
        <f>('Energy Use'!AK81+Electrification!AK26)*Electrification!AK75</f>
        <v>257163987755635.38</v>
      </c>
      <c r="AL25" s="249">
        <f>('Energy Use'!AL81+Electrification!AL26)*Electrification!AL75</f>
        <v>257232340278566.66</v>
      </c>
      <c r="AM25" s="249">
        <f>('Energy Use'!AM81+Electrification!AM26)*Electrification!AM75</f>
        <v>257274212375480.47</v>
      </c>
      <c r="AN25" s="249">
        <f>('Energy Use'!AN81+Electrification!AN26)*Electrification!AN75</f>
        <v>257290829682351.09</v>
      </c>
      <c r="AO25" s="249">
        <f>('Energy Use'!AO81+Electrification!AO26)*Electrification!AO75</f>
        <v>257283425838894.5</v>
      </c>
      <c r="AP25" s="249">
        <f>('Energy Use'!AP81+Electrification!AP26)*Electrification!AP75</f>
        <v>257253241304970.53</v>
      </c>
      <c r="AQ25" s="249">
        <f>('Energy Use'!AQ81+Electrification!AQ26)*Electrification!AQ75</f>
        <v>255882540068022.09</v>
      </c>
      <c r="AR25" s="136" t="str">
        <f>VLOOKUP($A25,'Sector Match'!$A$1:$B$43,2,0)</f>
        <v>chemicals 20</v>
      </c>
    </row>
    <row r="26" spans="1:44" x14ac:dyDescent="0.2">
      <c r="A26" s="12" t="s">
        <v>24</v>
      </c>
      <c r="B26" s="249">
        <f>('Energy Use'!B82+Electrification!B27)*Electrification!B76</f>
        <v>486701059474718.88</v>
      </c>
      <c r="C26" s="249">
        <f>('Energy Use'!C82+Electrification!C27)*Electrification!C76</f>
        <v>505256285721746.44</v>
      </c>
      <c r="D26" s="249">
        <f>('Energy Use'!D82+Electrification!D27)*Electrification!D76</f>
        <v>557528424468276.44</v>
      </c>
      <c r="E26" s="249">
        <f>('Energy Use'!E82+Electrification!E27)*Electrification!E76</f>
        <v>554472518504413.44</v>
      </c>
      <c r="F26" s="249">
        <f>('Energy Use'!F82+Electrification!F27)*Electrification!F76</f>
        <v>560808384098463.25</v>
      </c>
      <c r="G26" s="249">
        <f>('Energy Use'!G82+Electrification!G27)*Electrification!G76</f>
        <v>578682043759182</v>
      </c>
      <c r="H26" s="249">
        <f>('Energy Use'!H82+Electrification!H27)*Electrification!H76</f>
        <v>601186882332464</v>
      </c>
      <c r="I26" s="249">
        <f>('Energy Use'!I82+Electrification!I27)*Electrification!I76</f>
        <v>622392491804603.13</v>
      </c>
      <c r="J26" s="249">
        <f>('Energy Use'!J82+Electrification!J27)*Electrification!J76</f>
        <v>640244652412657.25</v>
      </c>
      <c r="K26" s="249">
        <f>('Energy Use'!K82+Electrification!K27)*Electrification!K76</f>
        <v>654457137354748.63</v>
      </c>
      <c r="L26" s="249">
        <f>('Energy Use'!L82+Electrification!L27)*Electrification!L76</f>
        <v>664809103536268.88</v>
      </c>
      <c r="M26" s="249">
        <f>('Energy Use'!M82+Electrification!M27)*Electrification!M76</f>
        <v>671150740905182.63</v>
      </c>
      <c r="N26" s="249">
        <f>('Energy Use'!N82+Electrification!N27)*Electrification!N76</f>
        <v>673486845931399.75</v>
      </c>
      <c r="O26" s="249">
        <f>('Energy Use'!O82+Electrification!O27)*Electrification!O76</f>
        <v>672537717630391</v>
      </c>
      <c r="P26" s="249">
        <f>('Energy Use'!P82+Electrification!P27)*Electrification!P76</f>
        <v>669151134478649.88</v>
      </c>
      <c r="Q26" s="249">
        <f>('Energy Use'!Q82+Electrification!Q27)*Electrification!Q76</f>
        <v>664191627520082.75</v>
      </c>
      <c r="R26" s="249">
        <f>('Energy Use'!R82+Electrification!R27)*Electrification!R76</f>
        <v>658515102861955.88</v>
      </c>
      <c r="S26" s="249">
        <f>('Energy Use'!S82+Electrification!S27)*Electrification!S76</f>
        <v>654452162676495.63</v>
      </c>
      <c r="T26" s="249">
        <f>('Energy Use'!T82+Electrification!T27)*Electrification!T76</f>
        <v>650498556029085.25</v>
      </c>
      <c r="U26" s="249">
        <f>('Energy Use'!U82+Electrification!U27)*Electrification!U76</f>
        <v>646658834357559.5</v>
      </c>
      <c r="V26" s="249">
        <f>('Energy Use'!V82+Electrification!V27)*Electrification!V76</f>
        <v>642937457020072</v>
      </c>
      <c r="W26" s="249">
        <f>('Energy Use'!W82+Electrification!W27)*Electrification!W76</f>
        <v>639338801095276.25</v>
      </c>
      <c r="X26" s="249">
        <f>('Energy Use'!X82+Electrification!X27)*Electrification!X76</f>
        <v>635867171489249</v>
      </c>
      <c r="Y26" s="249">
        <f>('Energy Use'!Y82+Electrification!Y27)*Electrification!Y76</f>
        <v>632526811345565.63</v>
      </c>
      <c r="Z26" s="249">
        <f>('Energy Use'!Z82+Electrification!Z27)*Electrification!Z76</f>
        <v>629321912757345.75</v>
      </c>
      <c r="AA26" s="249">
        <f>('Energy Use'!AA82+Electrification!AA27)*Electrification!AA76</f>
        <v>626256627782606.25</v>
      </c>
      <c r="AB26" s="249">
        <f>('Energy Use'!AB82+Electrification!AB27)*Electrification!AB76</f>
        <v>623335079766799.25</v>
      </c>
      <c r="AC26" s="249">
        <f>('Energy Use'!AC82+Electrification!AC27)*Electrification!AC76</f>
        <v>620561374979054.13</v>
      </c>
      <c r="AD26" s="249">
        <f>('Energy Use'!AD82+Electrification!AD27)*Electrification!AD76</f>
        <v>617939614571370.25</v>
      </c>
      <c r="AE26" s="249">
        <f>('Energy Use'!AE82+Electrification!AE27)*Electrification!AE76</f>
        <v>615473906872812.75</v>
      </c>
      <c r="AF26" s="249">
        <f>('Energy Use'!AF82+Electrification!AF27)*Electrification!AF76</f>
        <v>613168380033650.5</v>
      </c>
      <c r="AG26" s="249">
        <f>('Energy Use'!AG82+Electrification!AG27)*Electrification!AG76</f>
        <v>611027195037395.63</v>
      </c>
      <c r="AH26" s="249">
        <f>('Energy Use'!AH82+Electrification!AH27)*Electrification!AH76</f>
        <v>609054559101826.5</v>
      </c>
      <c r="AI26" s="249">
        <f>('Energy Use'!AI82+Electrification!AI27)*Electrification!AI76</f>
        <v>607254739493339.25</v>
      </c>
      <c r="AJ26" s="249">
        <f>('Energy Use'!AJ82+Electrification!AJ27)*Electrification!AJ76</f>
        <v>605632077782353</v>
      </c>
      <c r="AK26" s="249">
        <f>('Energy Use'!AK82+Electrification!AK27)*Electrification!AK76</f>
        <v>604191004571063.38</v>
      </c>
      <c r="AL26" s="249">
        <f>('Energy Use'!AL82+Electrification!AL27)*Electrification!AL76</f>
        <v>602936054728595.25</v>
      </c>
      <c r="AM26" s="249">
        <f>('Energy Use'!AM82+Electrification!AM27)*Electrification!AM76</f>
        <v>601871883172519.13</v>
      </c>
      <c r="AN26" s="249">
        <f>('Energy Use'!AN82+Electrification!AN27)*Electrification!AN76</f>
        <v>601003281239880.5</v>
      </c>
      <c r="AO26" s="249">
        <f>('Energy Use'!AO82+Electrification!AO27)*Electrification!AO76</f>
        <v>600335193695271.88</v>
      </c>
      <c r="AP26" s="249">
        <f>('Energy Use'!AP82+Electrification!AP27)*Electrification!AP76</f>
        <v>599872736428176.5</v>
      </c>
      <c r="AQ26" s="249">
        <f>('Energy Use'!AQ82+Electrification!AQ27)*Electrification!AQ76</f>
        <v>596548589336022.63</v>
      </c>
      <c r="AR26" s="136" t="str">
        <f>VLOOKUP($A26,'Sector Match'!$A$1:$B$43,2,0)</f>
        <v>rubber and plastic products 22</v>
      </c>
    </row>
    <row r="27" spans="1:44" x14ac:dyDescent="0.2">
      <c r="A27" s="12" t="s">
        <v>25</v>
      </c>
      <c r="B27" s="249">
        <f>('Energy Use'!B83+Electrification!B28)*Electrification!B77</f>
        <v>1283183634307131.8</v>
      </c>
      <c r="C27" s="249">
        <f>('Energy Use'!C83+Electrification!C28)*Electrification!C77</f>
        <v>1340811294492135.3</v>
      </c>
      <c r="D27" s="249">
        <f>('Energy Use'!D83+Electrification!D28)*Electrification!D77</f>
        <v>1342972494385168.8</v>
      </c>
      <c r="E27" s="249">
        <f>('Energy Use'!E83+Electrification!E28)*Electrification!E77</f>
        <v>1345116852028957.5</v>
      </c>
      <c r="F27" s="249">
        <f>('Energy Use'!F83+Electrification!F28)*Electrification!F77</f>
        <v>1347244279188161.5</v>
      </c>
      <c r="G27" s="249">
        <f>('Energy Use'!G83+Electrification!G28)*Electrification!G77</f>
        <v>1349354687627440.3</v>
      </c>
      <c r="H27" s="249">
        <f>('Energy Use'!H83+Electrification!H28)*Electrification!H77</f>
        <v>1351447989111454</v>
      </c>
      <c r="I27" s="249">
        <f>('Energy Use'!I83+Electrification!I28)*Electrification!I77</f>
        <v>1367997833264562.3</v>
      </c>
      <c r="J27" s="249">
        <f>('Energy Use'!J83+Electrification!J28)*Electrification!J77</f>
        <v>1384519664131417.5</v>
      </c>
      <c r="K27" s="249">
        <f>('Energy Use'!K83+Electrification!K28)*Electrification!K77</f>
        <v>1401012983959881</v>
      </c>
      <c r="L27" s="249">
        <f>('Energy Use'!L83+Electrification!L28)*Electrification!L77</f>
        <v>1417477294997814.5</v>
      </c>
      <c r="M27" s="249">
        <f>('Energy Use'!M83+Electrification!M28)*Electrification!M77</f>
        <v>1433912099493079.3</v>
      </c>
      <c r="N27" s="249">
        <f>('Energy Use'!N83+Electrification!N28)*Electrification!N77</f>
        <v>1416483431216808.8</v>
      </c>
      <c r="O27" s="249">
        <f>('Energy Use'!O83+Electrification!O28)*Electrification!O77</f>
        <v>1399073693413486</v>
      </c>
      <c r="P27" s="249">
        <f>('Energy Use'!P83+Electrification!P28)*Electrification!P77</f>
        <v>1381683192981300.8</v>
      </c>
      <c r="Q27" s="249">
        <f>('Energy Use'!Q83+Electrification!Q28)*Electrification!Q77</f>
        <v>1364312236818443</v>
      </c>
      <c r="R27" s="249">
        <f>('Energy Use'!R83+Electrification!R28)*Electrification!R77</f>
        <v>1346961131823102.5</v>
      </c>
      <c r="S27" s="249">
        <f>('Energy Use'!S83+Electrification!S28)*Electrification!S77</f>
        <v>1324394287306161</v>
      </c>
      <c r="T27" s="249">
        <f>('Energy Use'!T83+Electrification!T28)*Electrification!T77</f>
        <v>1301809452803608.5</v>
      </c>
      <c r="U27" s="249">
        <f>('Energy Use'!U83+Electrification!U28)*Electrification!U77</f>
        <v>1279206675785497.3</v>
      </c>
      <c r="V27" s="249">
        <f>('Energy Use'!V83+Electrification!V28)*Electrification!V77</f>
        <v>1256586003721880</v>
      </c>
      <c r="W27" s="249">
        <f>('Energy Use'!W83+Electrification!W28)*Electrification!W77</f>
        <v>1233947484082808.8</v>
      </c>
      <c r="X27" s="249">
        <f>('Energy Use'!X83+Electrification!X28)*Electrification!X77</f>
        <v>1202707345138375.8</v>
      </c>
      <c r="Y27" s="249">
        <f>('Energy Use'!Y83+Electrification!Y28)*Electrification!Y77</f>
        <v>1171443234313141.5</v>
      </c>
      <c r="Z27" s="249">
        <f>('Energy Use'!Z83+Electrification!Z28)*Electrification!Z77</f>
        <v>1140155216855813</v>
      </c>
      <c r="AA27" s="249">
        <f>('Energy Use'!AA83+Electrification!AA28)*Electrification!AA77</f>
        <v>1108843358015098</v>
      </c>
      <c r="AB27" s="249">
        <f>('Energy Use'!AB83+Electrification!AB28)*Electrification!AB77</f>
        <v>1077507723039704.1</v>
      </c>
      <c r="AC27" s="249">
        <f>('Energy Use'!AC83+Electrification!AC28)*Electrification!AC77</f>
        <v>1053381823341144</v>
      </c>
      <c r="AD27" s="249">
        <f>('Energy Use'!AD83+Electrification!AD28)*Electrification!AD77</f>
        <v>1029237375028535.8</v>
      </c>
      <c r="AE27" s="249">
        <f>('Energy Use'!AE83+Electrification!AE28)*Electrification!AE77</f>
        <v>1005074428194804.1</v>
      </c>
      <c r="AF27" s="249">
        <f>('Energy Use'!AF83+Electrification!AF28)*Electrification!AF77</f>
        <v>980893032932875.88</v>
      </c>
      <c r="AG27" s="249">
        <f>('Energy Use'!AG83+Electrification!AG28)*Electrification!AG77</f>
        <v>956693239335676.13</v>
      </c>
      <c r="AH27" s="249">
        <f>('Energy Use'!AH83+Electrification!AH28)*Electrification!AH77</f>
        <v>942263803821085.88</v>
      </c>
      <c r="AI27" s="249">
        <f>('Energy Use'!AI83+Electrification!AI28)*Electrification!AI77</f>
        <v>927823030677299</v>
      </c>
      <c r="AJ27" s="249">
        <f>('Energy Use'!AJ83+Electrification!AJ28)*Electrification!AJ77</f>
        <v>913370949862741.13</v>
      </c>
      <c r="AK27" s="249">
        <f>('Energy Use'!AK83+Electrification!AK28)*Electrification!AK77</f>
        <v>898907591335836.88</v>
      </c>
      <c r="AL27" s="249">
        <f>('Energy Use'!AL83+Electrification!AL28)*Electrification!AL77</f>
        <v>884432985055011.25</v>
      </c>
      <c r="AM27" s="249">
        <f>('Energy Use'!AM83+Electrification!AM28)*Electrification!AM77</f>
        <v>877356219807313.75</v>
      </c>
      <c r="AN27" s="249">
        <f>('Energy Use'!AN83+Electrification!AN28)*Electrification!AN77</f>
        <v>870273396494742.63</v>
      </c>
      <c r="AO27" s="249">
        <f>('Energy Use'!AO83+Electrification!AO28)*Electrification!AO77</f>
        <v>863184529677475.63</v>
      </c>
      <c r="AP27" s="249">
        <f>('Energy Use'!AP83+Electrification!AP28)*Electrification!AP77</f>
        <v>856089633915690.13</v>
      </c>
      <c r="AQ27" s="249">
        <f>('Energy Use'!AQ83+Electrification!AQ28)*Electrification!AQ77</f>
        <v>847165194085740.88</v>
      </c>
      <c r="AR27" s="136" t="str">
        <f>VLOOKUP($A27,'Sector Match'!$A$1:$B$43,2,0)</f>
        <v>cement and other nonmetallic minerals 239</v>
      </c>
    </row>
    <row r="28" spans="1:44" x14ac:dyDescent="0.2">
      <c r="A28" s="12" t="s">
        <v>26</v>
      </c>
      <c r="B28" s="249">
        <f>('Energy Use'!B84+Electrification!B29)*Electrification!B78</f>
        <v>2204134311941875.3</v>
      </c>
      <c r="C28" s="249">
        <f>('Energy Use'!C84+Electrification!C29)*Electrification!C78</f>
        <v>2315329183758376.5</v>
      </c>
      <c r="D28" s="249">
        <f>('Energy Use'!D84+Electrification!D29)*Electrification!D78</f>
        <v>2398337091240739</v>
      </c>
      <c r="E28" s="249">
        <f>('Energy Use'!E84+Electrification!E29)*Electrification!E78</f>
        <v>2481182972876392.5</v>
      </c>
      <c r="F28" s="249">
        <f>('Energy Use'!F84+Electrification!F29)*Electrification!F78</f>
        <v>2563863990563284</v>
      </c>
      <c r="G28" s="249">
        <f>('Energy Use'!G84+Electrification!G29)*Electrification!G78</f>
        <v>2646377306199363</v>
      </c>
      <c r="H28" s="249">
        <f>('Energy Use'!H84+Electrification!H29)*Electrification!H78</f>
        <v>2728720081682576.5</v>
      </c>
      <c r="I28" s="249">
        <f>('Energy Use'!I84+Electrification!I29)*Electrification!I78</f>
        <v>2787678619642858</v>
      </c>
      <c r="J28" s="249">
        <f>('Energy Use'!J84+Electrification!J29)*Electrification!J78</f>
        <v>2846534522208624.5</v>
      </c>
      <c r="K28" s="249">
        <f>('Energy Use'!K84+Electrification!K29)*Electrification!K78</f>
        <v>2905285899662956.5</v>
      </c>
      <c r="L28" s="249">
        <f>('Energy Use'!L84+Electrification!L29)*Electrification!L78</f>
        <v>2963930862288934</v>
      </c>
      <c r="M28" s="249">
        <f>('Energy Use'!M84+Electrification!M29)*Electrification!M78</f>
        <v>3022467520369638.5</v>
      </c>
      <c r="N28" s="249">
        <f>('Energy Use'!N84+Electrification!N29)*Electrification!N78</f>
        <v>3023721085269213.5</v>
      </c>
      <c r="O28" s="249">
        <f>('Energy Use'!O84+Electrification!O29)*Electrification!O78</f>
        <v>3024945462241370.5</v>
      </c>
      <c r="P28" s="249">
        <f>('Energy Use'!P84+Electrification!P29)*Electrification!P78</f>
        <v>3026140563912483</v>
      </c>
      <c r="Q28" s="249">
        <f>('Energy Use'!Q84+Electrification!Q29)*Electrification!Q78</f>
        <v>3027306302908924</v>
      </c>
      <c r="R28" s="249">
        <f>('Energy Use'!R84+Electrification!R29)*Electrification!R78</f>
        <v>3028442591857068</v>
      </c>
      <c r="S28" s="249">
        <f>('Energy Use'!S84+Electrification!S29)*Electrification!S78</f>
        <v>2995085713841172.5</v>
      </c>
      <c r="T28" s="249">
        <f>('Energy Use'!T84+Electrification!T29)*Electrification!T78</f>
        <v>2961703495120285</v>
      </c>
      <c r="U28" s="249">
        <f>('Energy Use'!U84+Electrification!U29)*Electrification!U78</f>
        <v>2928296012038522.5</v>
      </c>
      <c r="V28" s="249">
        <f>('Energy Use'!V84+Electrification!V29)*Electrification!V78</f>
        <v>2894863340940002.5</v>
      </c>
      <c r="W28" s="249">
        <f>('Energy Use'!W84+Electrification!W29)*Electrification!W78</f>
        <v>2861405558168842</v>
      </c>
      <c r="X28" s="249">
        <f>('Energy Use'!X84+Electrification!X29)*Electrification!X78</f>
        <v>2797792665213019.5</v>
      </c>
      <c r="Y28" s="249">
        <f>('Energy Use'!Y84+Electrification!Y29)*Electrification!Y78</f>
        <v>2734134825108660.5</v>
      </c>
      <c r="Z28" s="249">
        <f>('Energy Use'!Z84+Electrification!Z29)*Electrification!Z78</f>
        <v>2670432181000986</v>
      </c>
      <c r="AA28" s="249">
        <f>('Energy Use'!AA84+Electrification!AA29)*Electrification!AA78</f>
        <v>2606684876035215.5</v>
      </c>
      <c r="AB28" s="249">
        <f>('Energy Use'!AB84+Electrification!AB29)*Electrification!AB78</f>
        <v>2542893053356570</v>
      </c>
      <c r="AC28" s="249">
        <f>('Energy Use'!AC84+Electrification!AC29)*Electrification!AC78</f>
        <v>2479056856110270.5</v>
      </c>
      <c r="AD28" s="249">
        <f>('Energy Use'!AD84+Electrification!AD29)*Electrification!AD78</f>
        <v>2415176427441536</v>
      </c>
      <c r="AE28" s="249">
        <f>('Energy Use'!AE84+Electrification!AE29)*Electrification!AE78</f>
        <v>2351251910495586.5</v>
      </c>
      <c r="AF28" s="249">
        <f>('Energy Use'!AF84+Electrification!AF29)*Electrification!AF78</f>
        <v>2287283448417643.5</v>
      </c>
      <c r="AG28" s="249">
        <f>('Energy Use'!AG84+Electrification!AG29)*Electrification!AG78</f>
        <v>2223271184352926.8</v>
      </c>
      <c r="AH28" s="249">
        <f>('Energy Use'!AH84+Electrification!AH29)*Electrification!AH78</f>
        <v>2167852122492443.3</v>
      </c>
      <c r="AI28" s="249">
        <f>('Energy Use'!AI84+Electrification!AI29)*Electrification!AI78</f>
        <v>2112395128599468</v>
      </c>
      <c r="AJ28" s="249">
        <f>('Energy Use'!AJ84+Electrification!AJ29)*Electrification!AJ78</f>
        <v>2056900326733192.3</v>
      </c>
      <c r="AK28" s="249">
        <f>('Energy Use'!AK84+Electrification!AK29)*Electrification!AK78</f>
        <v>2001367840952806.5</v>
      </c>
      <c r="AL28" s="249">
        <f>('Energy Use'!AL84+Electrification!AL29)*Electrification!AL78</f>
        <v>1945797795317502</v>
      </c>
      <c r="AM28" s="249">
        <f>('Energy Use'!AM84+Electrification!AM29)*Electrification!AM78</f>
        <v>1887365517457999.8</v>
      </c>
      <c r="AN28" s="249">
        <f>('Energy Use'!AN84+Electrification!AN29)*Electrification!AN78</f>
        <v>1828894125360676</v>
      </c>
      <c r="AO28" s="249">
        <f>('Energy Use'!AO84+Electrification!AO29)*Electrification!AO78</f>
        <v>1770383749317027</v>
      </c>
      <c r="AP28" s="249">
        <f>('Energy Use'!AP84+Electrification!AP29)*Electrification!AP78</f>
        <v>1711834519618547.5</v>
      </c>
      <c r="AQ28" s="249">
        <f>('Energy Use'!AQ84+Electrification!AQ29)*Electrification!AQ78</f>
        <v>1649375986228555.8</v>
      </c>
      <c r="AR28" s="136" t="str">
        <f>VLOOKUP($A28,'Sector Match'!$A$1:$B$43,2,0)</f>
        <v>iron and steel 241</v>
      </c>
    </row>
    <row r="29" spans="1:44" x14ac:dyDescent="0.2">
      <c r="A29" s="12" t="s">
        <v>27</v>
      </c>
      <c r="B29" s="249">
        <f>('Energy Use'!B85+Electrification!B30)*Electrification!B79</f>
        <v>2277150730930500</v>
      </c>
      <c r="C29" s="249">
        <f>('Energy Use'!C85+Electrification!C30)*Electrification!C79</f>
        <v>2433853335821037.5</v>
      </c>
      <c r="D29" s="249">
        <f>('Energy Use'!D85+Electrification!D30)*Electrification!D79</f>
        <v>2604152388568329.5</v>
      </c>
      <c r="E29" s="249">
        <f>('Energy Use'!E85+Electrification!E30)*Electrification!E79</f>
        <v>2774079995080276.5</v>
      </c>
      <c r="F29" s="249">
        <f>('Energy Use'!F85+Electrification!F30)*Electrification!F79</f>
        <v>2943629988917774.5</v>
      </c>
      <c r="G29" s="249">
        <f>('Energy Use'!G85+Electrification!G30)*Electrification!G79</f>
        <v>3112796203641715.5</v>
      </c>
      <c r="H29" s="249">
        <f>('Energy Use'!H85+Electrification!H30)*Electrification!H79</f>
        <v>3281572472812995</v>
      </c>
      <c r="I29" s="249">
        <f>('Energy Use'!I85+Electrification!I30)*Electrification!I79</f>
        <v>3448739322240843</v>
      </c>
      <c r="J29" s="249">
        <f>('Energy Use'!J85+Electrification!J30)*Electrification!J79</f>
        <v>3615608882527532.5</v>
      </c>
      <c r="K29" s="249">
        <f>('Energy Use'!K85+Electrification!K30)*Electrification!K79</f>
        <v>3782175545575288</v>
      </c>
      <c r="L29" s="249">
        <f>('Energy Use'!L85+Electrification!L30)*Electrification!L79</f>
        <v>3948433703286340</v>
      </c>
      <c r="M29" s="249">
        <f>('Energy Use'!M85+Electrification!M30)*Electrification!M79</f>
        <v>4114377747562915</v>
      </c>
      <c r="N29" s="249">
        <f>('Energy Use'!N85+Electrification!N30)*Electrification!N79</f>
        <v>4200781928882909.5</v>
      </c>
      <c r="O29" s="249">
        <f>('Energy Use'!O85+Electrification!O30)*Electrification!O79</f>
        <v>4286945062803940.5</v>
      </c>
      <c r="P29" s="249">
        <f>('Energy Use'!P85+Electrification!P30)*Electrification!P79</f>
        <v>4372865195349879.5</v>
      </c>
      <c r="Q29" s="249">
        <f>('Energy Use'!Q85+Electrification!Q30)*Electrification!Q79</f>
        <v>4458540372544590</v>
      </c>
      <c r="R29" s="249">
        <f>('Energy Use'!R85+Electrification!R30)*Electrification!R79</f>
        <v>4543968640411942</v>
      </c>
      <c r="S29" s="249">
        <f>('Energy Use'!S85+Electrification!S30)*Electrification!S79</f>
        <v>4571959956384140</v>
      </c>
      <c r="T29" s="249">
        <f>('Energy Use'!T85+Electrification!T30)*Electrification!T79</f>
        <v>4599963569359332</v>
      </c>
      <c r="U29" s="249">
        <f>('Energy Use'!U85+Electrification!U30)*Electrification!U79</f>
        <v>4627979415499646</v>
      </c>
      <c r="V29" s="249">
        <f>('Energy Use'!V85+Electrification!V30)*Electrification!V79</f>
        <v>4656007430967213</v>
      </c>
      <c r="W29" s="249">
        <f>('Energy Use'!W85+Electrification!W30)*Electrification!W79</f>
        <v>4684047551924160</v>
      </c>
      <c r="X29" s="249">
        <f>('Energy Use'!X85+Electrification!X30)*Electrification!X79</f>
        <v>4673720318056612</v>
      </c>
      <c r="Y29" s="249">
        <f>('Energy Use'!Y85+Electrification!Y30)*Electrification!Y79</f>
        <v>4663381971692607</v>
      </c>
      <c r="Z29" s="249">
        <f>('Energy Use'!Z85+Electrification!Z30)*Electrification!Z79</f>
        <v>4653032539742193</v>
      </c>
      <c r="AA29" s="249">
        <f>('Energy Use'!AA85+Electrification!AA30)*Electrification!AA79</f>
        <v>4642672049115418</v>
      </c>
      <c r="AB29" s="249">
        <f>('Energy Use'!AB85+Electrification!AB30)*Electrification!AB79</f>
        <v>4632300526722331</v>
      </c>
      <c r="AC29" s="249">
        <f>('Energy Use'!AC85+Electrification!AC30)*Electrification!AC79</f>
        <v>4571735243104170</v>
      </c>
      <c r="AD29" s="249">
        <f>('Energy Use'!AD85+Electrification!AD30)*Electrification!AD79</f>
        <v>4511128884324733</v>
      </c>
      <c r="AE29" s="249">
        <f>('Energy Use'!AE85+Electrification!AE30)*Electrification!AE79</f>
        <v>4450481594952037.5</v>
      </c>
      <c r="AF29" s="249">
        <f>('Energy Use'!AF85+Electrification!AF30)*Electrification!AF79</f>
        <v>4389793519554100.5</v>
      </c>
      <c r="AG29" s="249">
        <f>('Energy Use'!AG85+Electrification!AG30)*Electrification!AG79</f>
        <v>4329064802698940.5</v>
      </c>
      <c r="AH29" s="249">
        <f>('Energy Use'!AH85+Electrification!AH30)*Electrification!AH79</f>
        <v>4230602383544648.5</v>
      </c>
      <c r="AI29" s="249">
        <f>('Energy Use'!AI85+Electrification!AI30)*Electrification!AI79</f>
        <v>4132077333302792.5</v>
      </c>
      <c r="AJ29" s="249">
        <f>('Energy Use'!AJ85+Electrification!AJ30)*Electrification!AJ79</f>
        <v>4033489884784867.5</v>
      </c>
      <c r="AK29" s="249">
        <f>('Energy Use'!AK85+Electrification!AK30)*Electrification!AK79</f>
        <v>3934840270802366.5</v>
      </c>
      <c r="AL29" s="249">
        <f>('Energy Use'!AL85+Electrification!AL30)*Electrification!AL79</f>
        <v>3836128724166783.5</v>
      </c>
      <c r="AM29" s="249">
        <f>('Energy Use'!AM85+Electrification!AM30)*Electrification!AM79</f>
        <v>3737195319800900.5</v>
      </c>
      <c r="AN29" s="249">
        <f>('Energy Use'!AN85+Electrification!AN30)*Electrification!AN79</f>
        <v>3638200408763034.5</v>
      </c>
      <c r="AO29" s="249">
        <f>('Energy Use'!AO85+Electrification!AO30)*Electrification!AO79</f>
        <v>3539144224365570.5</v>
      </c>
      <c r="AP29" s="249">
        <f>('Energy Use'!AP85+Electrification!AP30)*Electrification!AP79</f>
        <v>3440026999920889</v>
      </c>
      <c r="AQ29" s="249">
        <f>('Energy Use'!AQ85+Electrification!AQ30)*Electrification!AQ79</f>
        <v>3332399772100082.5</v>
      </c>
      <c r="AR29" s="136" t="str">
        <f>VLOOKUP($A29,'Sector Match'!$A$1:$B$43,2,0)</f>
        <v>other metals 242</v>
      </c>
    </row>
    <row r="30" spans="1:44" x14ac:dyDescent="0.2">
      <c r="A30" s="12" t="s">
        <v>28</v>
      </c>
      <c r="B30" s="249">
        <f>('Energy Use'!B86+Electrification!B31)*Electrification!B80</f>
        <v>570796702373623.13</v>
      </c>
      <c r="C30" s="249">
        <f>('Energy Use'!C86+Electrification!C31)*Electrification!C80</f>
        <v>529516612793531.25</v>
      </c>
      <c r="D30" s="249">
        <f>('Energy Use'!D86+Electrification!D31)*Electrification!D80</f>
        <v>637614346919903.13</v>
      </c>
      <c r="E30" s="249">
        <f>('Energy Use'!E86+Electrification!E31)*Electrification!E80</f>
        <v>643157598410510.13</v>
      </c>
      <c r="F30" s="249">
        <f>('Energy Use'!F86+Electrification!F31)*Electrification!F80</f>
        <v>649834059855164.13</v>
      </c>
      <c r="G30" s="249">
        <f>('Energy Use'!G86+Electrification!G31)*Electrification!G80</f>
        <v>668934553911477.88</v>
      </c>
      <c r="H30" s="249">
        <f>('Energy Use'!H86+Electrification!H31)*Electrification!H80</f>
        <v>693050679243703.38</v>
      </c>
      <c r="I30" s="249">
        <f>('Energy Use'!I86+Electrification!I31)*Electrification!I80</f>
        <v>715981321174018.75</v>
      </c>
      <c r="J30" s="249">
        <f>('Energy Use'!J86+Electrification!J31)*Electrification!J80</f>
        <v>735864518727369.88</v>
      </c>
      <c r="K30" s="249">
        <f>('Energy Use'!K86+Electrification!K31)*Electrification!K80</f>
        <v>752845199430614.63</v>
      </c>
      <c r="L30" s="249">
        <f>('Energy Use'!L86+Electrification!L31)*Electrification!L80</f>
        <v>767144788012738.13</v>
      </c>
      <c r="M30" s="249">
        <f>('Energy Use'!M86+Electrification!M31)*Electrification!M80</f>
        <v>779049406501384.63</v>
      </c>
      <c r="N30" s="249">
        <f>('Energy Use'!N86+Electrification!N31)*Electrification!N80</f>
        <v>788819395358458.38</v>
      </c>
      <c r="O30" s="249">
        <f>('Energy Use'!O86+Electrification!O31)*Electrification!O80</f>
        <v>796814381651890.5</v>
      </c>
      <c r="P30" s="249">
        <f>('Energy Use'!P86+Electrification!P31)*Electrification!P80</f>
        <v>803340895571321.5</v>
      </c>
      <c r="Q30" s="249">
        <f>('Energy Use'!Q86+Electrification!Q31)*Electrification!Q80</f>
        <v>808726809098926.38</v>
      </c>
      <c r="R30" s="249">
        <f>('Energy Use'!R86+Electrification!R31)*Electrification!R80</f>
        <v>813315743046025.38</v>
      </c>
      <c r="S30" s="249">
        <f>('Energy Use'!S86+Electrification!S31)*Electrification!S80</f>
        <v>819449793160272.75</v>
      </c>
      <c r="T30" s="249">
        <f>('Energy Use'!T86+Electrification!T31)*Electrification!T80</f>
        <v>825187256727645.88</v>
      </c>
      <c r="U30" s="249">
        <f>('Energy Use'!U86+Electrification!U31)*Electrification!U80</f>
        <v>830534732371045.63</v>
      </c>
      <c r="V30" s="249">
        <f>('Energy Use'!V86+Electrification!V31)*Electrification!V80</f>
        <v>835499783303747.88</v>
      </c>
      <c r="W30" s="249">
        <f>('Energy Use'!W86+Electrification!W31)*Electrification!W80</f>
        <v>840090884670429.5</v>
      </c>
      <c r="X30" s="249">
        <f>('Energy Use'!X86+Electrification!X31)*Electrification!X80</f>
        <v>844317369781564.5</v>
      </c>
      <c r="Y30" s="249">
        <f>('Energy Use'!Y86+Electrification!Y31)*Electrification!Y80</f>
        <v>848189375641996.25</v>
      </c>
      <c r="Z30" s="249">
        <f>('Energy Use'!Z86+Electrification!Z31)*Electrification!Z80</f>
        <v>851717788158045.63</v>
      </c>
      <c r="AA30" s="249">
        <f>('Energy Use'!AA86+Electrification!AA31)*Electrification!AA80</f>
        <v>854914187388951.25</v>
      </c>
      <c r="AB30" s="249">
        <f>('Energy Use'!AB86+Electrification!AB31)*Electrification!AB80</f>
        <v>857790793188593.13</v>
      </c>
      <c r="AC30" s="249">
        <f>('Energy Use'!AC86+Electrification!AC31)*Electrification!AC80</f>
        <v>860360411562329.63</v>
      </c>
      <c r="AD30" s="249">
        <f>('Energy Use'!AD86+Electrification!AD31)*Electrification!AD80</f>
        <v>862636382041733.75</v>
      </c>
      <c r="AE30" s="249">
        <f>('Energy Use'!AE86+Electrification!AE31)*Electrification!AE80</f>
        <v>864632526357561.63</v>
      </c>
      <c r="AF30" s="249">
        <f>('Energy Use'!AF86+Electrification!AF31)*Electrification!AF80</f>
        <v>866363098668246.63</v>
      </c>
      <c r="AG30" s="249">
        <f>('Energy Use'!AG86+Electrification!AG31)*Electrification!AG80</f>
        <v>867842737578374.38</v>
      </c>
      <c r="AH30" s="249">
        <f>('Energy Use'!AH86+Electrification!AH31)*Electrification!AH80</f>
        <v>869086420158736.38</v>
      </c>
      <c r="AI30" s="249">
        <f>('Energy Use'!AI86+Electrification!AI31)*Electrification!AI80</f>
        <v>870109418157244.13</v>
      </c>
      <c r="AJ30" s="249">
        <f>('Energy Use'!AJ86+Electrification!AJ31)*Electrification!AJ80</f>
        <v>870927256568109.88</v>
      </c>
      <c r="AK30" s="249">
        <f>('Energy Use'!AK86+Electrification!AK31)*Electrification!AK80</f>
        <v>871555674705774.38</v>
      </c>
      <c r="AL30" s="249">
        <f>('Energy Use'!AL86+Electrification!AL31)*Electrification!AL80</f>
        <v>872010589909888.63</v>
      </c>
      <c r="AM30" s="249">
        <f>('Energy Use'!AM86+Electrification!AM31)*Electrification!AM80</f>
        <v>872308063988758.5</v>
      </c>
      <c r="AN30" s="249">
        <f>('Energy Use'!AN86+Electrification!AN31)*Electrification!AN80</f>
        <v>872464272490679.88</v>
      </c>
      <c r="AO30" s="249">
        <f>('Energy Use'!AO86+Electrification!AO31)*Electrification!AO80</f>
        <v>872495476876216.25</v>
      </c>
      <c r="AP30" s="249">
        <f>('Energy Use'!AP86+Electrification!AP31)*Electrification!AP80</f>
        <v>872417999649270.5</v>
      </c>
      <c r="AQ30" s="249">
        <f>('Energy Use'!AQ86+Electrification!AQ31)*Electrification!AQ80</f>
        <v>867775134785958.13</v>
      </c>
      <c r="AR30" s="136" t="str">
        <f>VLOOKUP($A30,'Sector Match'!$A$1:$B$43,2,0)</f>
        <v>metal products except machinery and vehicles 25</v>
      </c>
    </row>
    <row r="31" spans="1:44" x14ac:dyDescent="0.2">
      <c r="A31" s="12" t="s">
        <v>29</v>
      </c>
      <c r="B31" s="249">
        <f>('Energy Use'!B87+Electrification!B32)*Electrification!B81</f>
        <v>343749385399834.5</v>
      </c>
      <c r="C31" s="249">
        <f>('Energy Use'!C87+Electrification!C32)*Electrification!C81</f>
        <v>367648025457609.69</v>
      </c>
      <c r="D31" s="249">
        <f>('Energy Use'!D87+Electrification!D32)*Electrification!D81</f>
        <v>428968122190261.63</v>
      </c>
      <c r="E31" s="249">
        <f>('Energy Use'!E87+Electrification!E32)*Electrification!E81</f>
        <v>429227935886436.69</v>
      </c>
      <c r="F31" s="249">
        <f>('Energy Use'!F87+Electrification!F32)*Electrification!F81</f>
        <v>434052352525276.75</v>
      </c>
      <c r="G31" s="249">
        <f>('Energy Use'!G87+Electrification!G32)*Electrification!G81</f>
        <v>447700599066777.44</v>
      </c>
      <c r="H31" s="249">
        <f>('Energy Use'!H87+Electrification!H32)*Electrification!H81</f>
        <v>464924833297500.06</v>
      </c>
      <c r="I31" s="249">
        <f>('Energy Use'!I87+Electrification!I32)*Electrification!I81</f>
        <v>481282821363183.19</v>
      </c>
      <c r="J31" s="249">
        <f>('Energy Use'!J87+Electrification!J32)*Electrification!J81</f>
        <v>495477201855598.13</v>
      </c>
      <c r="K31" s="249">
        <f>('Energy Use'!K87+Electrification!K32)*Electrification!K81</f>
        <v>507630655548270.81</v>
      </c>
      <c r="L31" s="249">
        <f>('Energy Use'!L87+Electrification!L32)*Electrification!L81</f>
        <v>517926345774709.75</v>
      </c>
      <c r="M31" s="249">
        <f>('Energy Use'!M87+Electrification!M32)*Electrification!M81</f>
        <v>526598127192591.88</v>
      </c>
      <c r="N31" s="249">
        <f>('Energy Use'!N87+Electrification!N32)*Electrification!N81</f>
        <v>533858051763458</v>
      </c>
      <c r="O31" s="249">
        <f>('Energy Use'!O87+Electrification!O32)*Electrification!O81</f>
        <v>539954367016694.13</v>
      </c>
      <c r="P31" s="249">
        <f>('Energy Use'!P87+Electrification!P32)*Electrification!P81</f>
        <v>545090849236964.06</v>
      </c>
      <c r="Q31" s="249">
        <f>('Energy Use'!Q87+Electrification!Q32)*Electrification!Q81</f>
        <v>549486586563421.63</v>
      </c>
      <c r="R31" s="249">
        <f>('Energy Use'!R87+Electrification!R32)*Electrification!R81</f>
        <v>553372365757277.94</v>
      </c>
      <c r="S31" s="249">
        <f>('Energy Use'!S87+Electrification!S32)*Electrification!S81</f>
        <v>558336108953104.63</v>
      </c>
      <c r="T31" s="249">
        <f>('Energy Use'!T87+Electrification!T32)*Electrification!T81</f>
        <v>563059291936732.25</v>
      </c>
      <c r="U31" s="249">
        <f>('Energy Use'!U87+Electrification!U32)*Electrification!U81</f>
        <v>567541454442299.63</v>
      </c>
      <c r="V31" s="249">
        <f>('Energy Use'!V87+Electrification!V32)*Electrification!V81</f>
        <v>571782647375190.13</v>
      </c>
      <c r="W31" s="249">
        <f>('Energy Use'!W87+Electrification!W32)*Electrification!W81</f>
        <v>575783420489104.88</v>
      </c>
      <c r="X31" s="249">
        <f>('Energy Use'!X87+Electrification!X32)*Electrification!X81</f>
        <v>579544808790890.25</v>
      </c>
      <c r="Y31" s="249">
        <f>('Energy Use'!Y87+Electrification!Y32)*Electrification!Y81</f>
        <v>583068317785848.25</v>
      </c>
      <c r="Z31" s="249">
        <f>('Energy Use'!Z87+Electrification!Z32)*Electrification!Z81</f>
        <v>586355907677605</v>
      </c>
      <c r="AA31" s="249">
        <f>('Energy Use'!AA87+Electrification!AA32)*Electrification!AA81</f>
        <v>589409976637130</v>
      </c>
      <c r="AB31" s="249">
        <f>('Energy Use'!AB87+Electrification!AB32)*Electrification!AB81</f>
        <v>592233343255364.88</v>
      </c>
      <c r="AC31" s="249">
        <f>('Energy Use'!AC87+Electrification!AC32)*Electrification!AC81</f>
        <v>594829228292993.75</v>
      </c>
      <c r="AD31" s="249">
        <f>('Energy Use'!AD87+Electrification!AD32)*Electrification!AD81</f>
        <v>597201235839459.5</v>
      </c>
      <c r="AE31" s="249">
        <f>('Energy Use'!AE87+Electrification!AE32)*Electrification!AE81</f>
        <v>599353333991178.38</v>
      </c>
      <c r="AF31" s="249">
        <f>('Energy Use'!AF87+Electrification!AF32)*Electrification!AF81</f>
        <v>601289835156289.63</v>
      </c>
      <c r="AG31" s="249">
        <f>('Energy Use'!AG87+Electrification!AG32)*Electrification!AG81</f>
        <v>603015376090184.5</v>
      </c>
      <c r="AH31" s="249">
        <f>('Energy Use'!AH87+Electrification!AH32)*Electrification!AH81</f>
        <v>604534897762444.75</v>
      </c>
      <c r="AI31" s="249">
        <f>('Energy Use'!AI87+Electrification!AI32)*Electrification!AI81</f>
        <v>605853625151914</v>
      </c>
      <c r="AJ31" s="249">
        <f>('Energy Use'!AJ87+Electrification!AJ32)*Electrification!AJ81</f>
        <v>606977047062325.13</v>
      </c>
      <c r="AK31" s="249">
        <f>('Energy Use'!AK87+Electrification!AK32)*Electrification!AK81</f>
        <v>607910896046348.63</v>
      </c>
      <c r="AL31" s="249">
        <f>('Energy Use'!AL87+Electrification!AL32)*Electrification!AL81</f>
        <v>608661128521128.25</v>
      </c>
      <c r="AM31" s="249">
        <f>('Energy Use'!AM87+Electrification!AM32)*Electrification!AM81</f>
        <v>609233905153383.5</v>
      </c>
      <c r="AN31" s="249">
        <f>('Energy Use'!AN87+Electrification!AN32)*Electrification!AN81</f>
        <v>609635571587054.38</v>
      </c>
      <c r="AO31" s="249">
        <f>('Energy Use'!AO87+Electrification!AO32)*Electrification!AO81</f>
        <v>609872639581214.63</v>
      </c>
      <c r="AP31" s="249">
        <f>('Energy Use'!AP87+Electrification!AP32)*Electrification!AP81</f>
        <v>609951768620778.25</v>
      </c>
      <c r="AQ31" s="249">
        <f>('Energy Use'!AQ87+Electrification!AQ32)*Electrification!AQ81</f>
        <v>606761546483602.13</v>
      </c>
      <c r="AR31" s="136" t="str">
        <f>VLOOKUP($A31,'Sector Match'!$A$1:$B$43,2,0)</f>
        <v>other manufacturing 31T33</v>
      </c>
    </row>
    <row r="32" spans="1:44" x14ac:dyDescent="0.2">
      <c r="A32" s="12" t="s">
        <v>30</v>
      </c>
      <c r="B32" s="249">
        <f>('Energy Use'!B88+Electrification!B33)*Electrification!B82</f>
        <v>170409177864849.53</v>
      </c>
      <c r="C32" s="249">
        <f>('Energy Use'!C88+Electrification!C33)*Electrification!C82</f>
        <v>170108909400388.63</v>
      </c>
      <c r="D32" s="249">
        <f>('Energy Use'!D88+Electrification!D33)*Electrification!D82</f>
        <v>198837760680669.78</v>
      </c>
      <c r="E32" s="249">
        <f>('Energy Use'!E88+Electrification!E33)*Electrification!E82</f>
        <v>208627544327719.78</v>
      </c>
      <c r="F32" s="249">
        <f>('Energy Use'!F88+Electrification!F33)*Electrification!F82</f>
        <v>212806792960233.34</v>
      </c>
      <c r="G32" s="249">
        <f>('Energy Use'!G88+Electrification!G33)*Electrification!G82</f>
        <v>224032914442227.41</v>
      </c>
      <c r="H32" s="249">
        <f>('Energy Use'!H88+Electrification!H33)*Electrification!H82</f>
        <v>238304578802425.47</v>
      </c>
      <c r="I32" s="249">
        <f>('Energy Use'!I88+Electrification!I33)*Electrification!I82</f>
        <v>251891100633932.28</v>
      </c>
      <c r="J32" s="249">
        <f>('Energy Use'!J88+Electrification!J33)*Electrification!J82</f>
        <v>263822049114823.19</v>
      </c>
      <c r="K32" s="249">
        <f>('Energy Use'!K88+Electrification!K33)*Electrification!K82</f>
        <v>274262314376224.53</v>
      </c>
      <c r="L32" s="249">
        <f>('Energy Use'!L88+Electrification!L33)*Electrification!L82</f>
        <v>283476406665672.56</v>
      </c>
      <c r="M32" s="249">
        <f>('Energy Use'!M88+Electrification!M33)*Electrification!M82</f>
        <v>291811490433991.19</v>
      </c>
      <c r="N32" s="249">
        <f>('Energy Use'!N88+Electrification!N33)*Electrification!N82</f>
        <v>299595411134756.25</v>
      </c>
      <c r="O32" s="249">
        <f>('Energy Use'!O88+Electrification!O33)*Electrification!O82</f>
        <v>306998915183088.81</v>
      </c>
      <c r="P32" s="249">
        <f>('Energy Use'!P88+Electrification!P33)*Electrification!P82</f>
        <v>314123223968267.06</v>
      </c>
      <c r="Q32" s="249">
        <f>('Energy Use'!Q88+Electrification!Q33)*Electrification!Q82</f>
        <v>321083048848639.75</v>
      </c>
      <c r="R32" s="249">
        <f>('Energy Use'!R88+Electrification!R33)*Electrification!R82</f>
        <v>328005738294754.81</v>
      </c>
      <c r="S32" s="249">
        <f>('Energy Use'!S88+Electrification!S33)*Electrification!S82</f>
        <v>335834316510590.88</v>
      </c>
      <c r="T32" s="249">
        <f>('Energy Use'!T88+Electrification!T33)*Electrification!T82</f>
        <v>343784567933007.19</v>
      </c>
      <c r="U32" s="249">
        <f>('Energy Use'!U88+Electrification!U33)*Electrification!U82</f>
        <v>351832881327979.38</v>
      </c>
      <c r="V32" s="249">
        <f>('Energy Use'!V88+Electrification!V33)*Electrification!V82</f>
        <v>359953397746399.63</v>
      </c>
      <c r="W32" s="249">
        <f>('Energy Use'!W88+Electrification!W33)*Electrification!W82</f>
        <v>368117954020626.31</v>
      </c>
      <c r="X32" s="249">
        <f>('Energy Use'!X88+Electrification!X33)*Electrification!X82</f>
        <v>376296046911916.94</v>
      </c>
      <c r="Y32" s="249">
        <f>('Energy Use'!Y88+Electrification!Y33)*Electrification!Y82</f>
        <v>384454820803581.38</v>
      </c>
      <c r="Z32" s="249">
        <f>('Energy Use'!Z88+Electrification!Z33)*Electrification!Z82</f>
        <v>392559081869234.81</v>
      </c>
      <c r="AA32" s="249">
        <f>('Energy Use'!AA88+Electrification!AA33)*Electrification!AA82</f>
        <v>400571341623695.13</v>
      </c>
      <c r="AB32" s="249">
        <f>('Energy Use'!AB88+Electrification!AB33)*Electrification!AB82</f>
        <v>408451892677627.75</v>
      </c>
      <c r="AC32" s="249">
        <f>('Energy Use'!AC88+Electrification!AC33)*Electrification!AC82</f>
        <v>416158919358068.38</v>
      </c>
      <c r="AD32" s="249">
        <f>('Energy Use'!AD88+Electrification!AD33)*Electrification!AD82</f>
        <v>423648645618266.19</v>
      </c>
      <c r="AE32" s="249">
        <f>('Energy Use'!AE88+Electrification!AE33)*Electrification!AE82</f>
        <v>430875522335339.44</v>
      </c>
      <c r="AF32" s="249">
        <f>('Energy Use'!AF88+Electrification!AF33)*Electrification!AF82</f>
        <v>437792455678203.56</v>
      </c>
      <c r="AG32" s="249">
        <f>('Energy Use'!AG88+Electrification!AG33)*Electrification!AG82</f>
        <v>444351077717693.75</v>
      </c>
      <c r="AH32" s="249">
        <f>('Energy Use'!AH88+Electrification!AH33)*Electrification!AH82</f>
        <v>450502059844617.5</v>
      </c>
      <c r="AI32" s="249">
        <f>('Energy Use'!AI88+Electrification!AI33)*Electrification!AI82</f>
        <v>456195468860962.38</v>
      </c>
      <c r="AJ32" s="249">
        <f>('Energy Use'!AJ88+Electrification!AJ33)*Electrification!AJ82</f>
        <v>461381164818955.56</v>
      </c>
      <c r="AK32" s="249">
        <f>('Energy Use'!AK88+Electrification!AK33)*Electrification!AK82</f>
        <v>466009238809482.75</v>
      </c>
      <c r="AL32" s="249">
        <f>('Energy Use'!AL88+Electrification!AL33)*Electrification!AL82</f>
        <v>470030487956670.75</v>
      </c>
      <c r="AM32" s="249">
        <f>('Energy Use'!AM88+Electrification!AM33)*Electrification!AM82</f>
        <v>473396923873812.13</v>
      </c>
      <c r="AN32" s="249">
        <f>('Energy Use'!AN88+Electrification!AN33)*Electrification!AN82</f>
        <v>476062309795824.75</v>
      </c>
      <c r="AO32" s="249">
        <f>('Energy Use'!AO88+Electrification!AO33)*Electrification!AO82</f>
        <v>477982720547427.25</v>
      </c>
      <c r="AP32" s="249">
        <f>('Energy Use'!AP88+Electrification!AP33)*Electrification!AP82</f>
        <v>479117118459892.81</v>
      </c>
      <c r="AQ32" s="249">
        <f>('Energy Use'!AQ88+Electrification!AQ33)*Electrification!AQ82</f>
        <v>476985288096291.94</v>
      </c>
      <c r="AR32" s="136" t="str">
        <f>VLOOKUP($A32,'Sector Match'!$A$1:$B$43,2,0)</f>
        <v>glass and glass products 231</v>
      </c>
    </row>
    <row r="33" spans="1:44" x14ac:dyDescent="0.2">
      <c r="A33" s="12" t="s">
        <v>31</v>
      </c>
      <c r="B33" s="249">
        <f>('Energy Use'!B89+Electrification!B34)*Electrification!B83</f>
        <v>351931701056394.38</v>
      </c>
      <c r="C33" s="249">
        <f>('Energy Use'!C89+Electrification!C34)*Electrification!C83</f>
        <v>403584701226954</v>
      </c>
      <c r="D33" s="249">
        <f>('Energy Use'!D89+Electrification!D34)*Electrification!D83</f>
        <v>431150512005071.81</v>
      </c>
      <c r="E33" s="249">
        <f>('Energy Use'!E89+Electrification!E34)*Electrification!E83</f>
        <v>458620093860991.44</v>
      </c>
      <c r="F33" s="249">
        <f>('Energy Use'!F89+Electrification!F34)*Electrification!F83</f>
        <v>485992233349418.69</v>
      </c>
      <c r="G33" s="249">
        <f>('Energy Use'!G89+Electrification!G34)*Electrification!G83</f>
        <v>513265717025059.69</v>
      </c>
      <c r="H33" s="249">
        <f>('Energy Use'!H89+Electrification!H34)*Electrification!H83</f>
        <v>540439331442620.75</v>
      </c>
      <c r="I33" s="249">
        <f>('Energy Use'!I89+Electrification!I34)*Electrification!I83</f>
        <v>555902319214528.31</v>
      </c>
      <c r="J33" s="249">
        <f>('Energy Use'!J89+Electrification!J34)*Electrification!J83</f>
        <v>571326821120361</v>
      </c>
      <c r="K33" s="249">
        <f>('Energy Use'!K89+Electrification!K34)*Electrification!K83</f>
        <v>586712264055684.63</v>
      </c>
      <c r="L33" s="249">
        <f>('Energy Use'!L89+Electrification!L34)*Electrification!L83</f>
        <v>602058074916065.25</v>
      </c>
      <c r="M33" s="249">
        <f>('Energy Use'!M89+Electrification!M34)*Electrification!M83</f>
        <v>617363680597069</v>
      </c>
      <c r="N33" s="249">
        <f>('Energy Use'!N89+Electrification!N34)*Electrification!N83</f>
        <v>624586637159584</v>
      </c>
      <c r="O33" s="249">
        <f>('Energy Use'!O89+Electrification!O34)*Electrification!O83</f>
        <v>631786080033420.13</v>
      </c>
      <c r="P33" s="249">
        <f>('Energy Use'!P89+Electrification!P34)*Electrification!P83</f>
        <v>638961836272183.38</v>
      </c>
      <c r="Q33" s="249">
        <f>('Energy Use'!Q89+Electrification!Q34)*Electrification!Q83</f>
        <v>646113732929480.25</v>
      </c>
      <c r="R33" s="249">
        <f>('Energy Use'!R89+Electrification!R34)*Electrification!R83</f>
        <v>653241597058917.25</v>
      </c>
      <c r="S33" s="249">
        <f>('Energy Use'!S89+Electrification!S34)*Electrification!S83</f>
        <v>651351172567947</v>
      </c>
      <c r="T33" s="249">
        <f>('Energy Use'!T89+Electrification!T34)*Electrification!T83</f>
        <v>649459518051559.25</v>
      </c>
      <c r="U33" s="249">
        <f>('Energy Use'!U89+Electrification!U34)*Electrification!U83</f>
        <v>647566639806200.25</v>
      </c>
      <c r="V33" s="249">
        <f>('Energy Use'!V89+Electrification!V34)*Electrification!V83</f>
        <v>645672544128315.88</v>
      </c>
      <c r="W33" s="249">
        <f>('Energy Use'!W89+Electrification!W34)*Electrification!W83</f>
        <v>643777237314352</v>
      </c>
      <c r="X33" s="249">
        <f>('Energy Use'!X89+Electrification!X34)*Electrification!X83</f>
        <v>641880725660755.38</v>
      </c>
      <c r="Y33" s="249">
        <f>('Energy Use'!Y89+Electrification!Y34)*Electrification!Y83</f>
        <v>639983015463971.5</v>
      </c>
      <c r="Z33" s="249">
        <f>('Energy Use'!Z89+Electrification!Z34)*Electrification!Z83</f>
        <v>638084113020446.5</v>
      </c>
      <c r="AA33" s="249">
        <f>('Energy Use'!AA89+Electrification!AA34)*Electrification!AA83</f>
        <v>636184024626626.38</v>
      </c>
      <c r="AB33" s="249">
        <f>('Energy Use'!AB89+Electrification!AB34)*Electrification!AB83</f>
        <v>634282756578957.25</v>
      </c>
      <c r="AC33" s="249">
        <f>('Energy Use'!AC89+Electrification!AC34)*Electrification!AC83</f>
        <v>632380315173885.38</v>
      </c>
      <c r="AD33" s="249">
        <f>('Energy Use'!AD89+Electrification!AD34)*Electrification!AD83</f>
        <v>630476706707856.63</v>
      </c>
      <c r="AE33" s="249">
        <f>('Energy Use'!AE89+Electrification!AE34)*Electrification!AE83</f>
        <v>628571937477317.13</v>
      </c>
      <c r="AF33" s="249">
        <f>('Energy Use'!AF89+Electrification!AF34)*Electrification!AF83</f>
        <v>626666013778712.75</v>
      </c>
      <c r="AG33" s="249">
        <f>('Energy Use'!AG89+Electrification!AG34)*Electrification!AG83</f>
        <v>624758941908489.5</v>
      </c>
      <c r="AH33" s="249">
        <f>('Energy Use'!AH89+Electrification!AH34)*Electrification!AH83</f>
        <v>624040888790156.88</v>
      </c>
      <c r="AI33" s="249">
        <f>('Energy Use'!AI89+Electrification!AI34)*Electrification!AI83</f>
        <v>623321984764232.5</v>
      </c>
      <c r="AJ33" s="249">
        <f>('Energy Use'!AJ89+Electrification!AJ34)*Electrification!AJ83</f>
        <v>622602232349294.63</v>
      </c>
      <c r="AK33" s="249">
        <f>('Energy Use'!AK89+Electrification!AK34)*Electrification!AK83</f>
        <v>621881634063921.63</v>
      </c>
      <c r="AL33" s="249">
        <f>('Energy Use'!AL89+Electrification!AL34)*Electrification!AL83</f>
        <v>621160192426692.38</v>
      </c>
      <c r="AM33" s="249">
        <f>('Energy Use'!AM89+Electrification!AM34)*Electrification!AM83</f>
        <v>620040956718848.5</v>
      </c>
      <c r="AN33" s="249">
        <f>('Energy Use'!AN89+Electrification!AN34)*Electrification!AN83</f>
        <v>618920792003557.5</v>
      </c>
      <c r="AO33" s="249">
        <f>('Energy Use'!AO89+Electrification!AO34)*Electrification!AO83</f>
        <v>617799702058686.88</v>
      </c>
      <c r="AP33" s="249">
        <f>('Energy Use'!AP89+Electrification!AP34)*Electrification!AP83</f>
        <v>616677690662104.25</v>
      </c>
      <c r="AQ33" s="249">
        <f>('Energy Use'!AQ89+Electrification!AQ34)*Electrification!AQ83</f>
        <v>613480869673631.38</v>
      </c>
      <c r="AR33" s="136" t="str">
        <f>VLOOKUP($A33,'Sector Match'!$A$1:$B$43,2,0)</f>
        <v>road vehicles 29</v>
      </c>
    </row>
    <row r="34" spans="1:44" x14ac:dyDescent="0.2">
      <c r="A34" s="12" t="s">
        <v>32</v>
      </c>
      <c r="B34" s="249">
        <f>('Energy Use'!B90+Electrification!B35)*Electrification!B84</f>
        <v>56702969800129.539</v>
      </c>
      <c r="C34" s="249">
        <f>('Energy Use'!C90+Electrification!C35)*Electrification!C84</f>
        <v>54512374866221.539</v>
      </c>
      <c r="D34" s="249">
        <f>('Energy Use'!D90+Electrification!D35)*Electrification!D84</f>
        <v>61340421908498.453</v>
      </c>
      <c r="E34" s="249">
        <f>('Energy Use'!E90+Electrification!E35)*Electrification!E84</f>
        <v>63613397726423.039</v>
      </c>
      <c r="F34" s="249">
        <f>('Energy Use'!F90+Electrification!F35)*Electrification!F84</f>
        <v>63983960130961.273</v>
      </c>
      <c r="G34" s="249">
        <f>('Energy Use'!G90+Electrification!G35)*Electrification!G84</f>
        <v>65164270388999.469</v>
      </c>
      <c r="H34" s="249">
        <f>('Energy Use'!H90+Electrification!H35)*Electrification!H84</f>
        <v>66671618648255.875</v>
      </c>
      <c r="I34" s="249">
        <f>('Energy Use'!I90+Electrification!I35)*Electrification!I84</f>
        <v>68130634783504.672</v>
      </c>
      <c r="J34" s="249">
        <f>('Energy Use'!J90+Electrification!J35)*Electrification!J84</f>
        <v>69396334786786.141</v>
      </c>
      <c r="K34" s="249">
        <f>('Energy Use'!K90+Electrification!K35)*Electrification!K84</f>
        <v>70460025743171.156</v>
      </c>
      <c r="L34" s="249">
        <f>('Energy Use'!L90+Electrification!L35)*Electrification!L84</f>
        <v>71314974347274.281</v>
      </c>
      <c r="M34" s="249">
        <f>('Energy Use'!M90+Electrification!M35)*Electrification!M84</f>
        <v>71956467347269.453</v>
      </c>
      <c r="N34" s="249">
        <f>('Energy Use'!N90+Electrification!N35)*Electrification!N84</f>
        <v>72381107747478.641</v>
      </c>
      <c r="O34" s="249">
        <f>('Energy Use'!O90+Electrification!O35)*Electrification!O84</f>
        <v>72619276795244.563</v>
      </c>
      <c r="P34" s="249">
        <f>('Energy Use'!P90+Electrification!P35)*Electrification!P84</f>
        <v>72702250756349.859</v>
      </c>
      <c r="Q34" s="249">
        <f>('Energy Use'!Q90+Electrification!Q35)*Electrification!Q84</f>
        <v>72662606892203.234</v>
      </c>
      <c r="R34" s="249">
        <f>('Energy Use'!R90+Electrification!R35)*Electrification!R84</f>
        <v>72533596858879.031</v>
      </c>
      <c r="S34" s="249">
        <f>('Energy Use'!S90+Electrification!S35)*Electrification!S84</f>
        <v>72524749288211.5</v>
      </c>
      <c r="T34" s="249">
        <f>('Energy Use'!T90+Electrification!T35)*Electrification!T84</f>
        <v>72465176772311.672</v>
      </c>
      <c r="U34" s="249">
        <f>('Energy Use'!U90+Electrification!U35)*Electrification!U84</f>
        <v>72359284321768.641</v>
      </c>
      <c r="V34" s="249">
        <f>('Energy Use'!V90+Electrification!V35)*Electrification!V84</f>
        <v>72211546447872.766</v>
      </c>
      <c r="W34" s="249">
        <f>('Energy Use'!W90+Electrification!W35)*Electrification!W84</f>
        <v>72026480517418.922</v>
      </c>
      <c r="X34" s="249">
        <f>('Energy Use'!X90+Electrification!X35)*Electrification!X84</f>
        <v>71808622681560.859</v>
      </c>
      <c r="Y34" s="249">
        <f>('Energy Use'!Y90+Electrification!Y35)*Electrification!Y84</f>
        <v>71562506480917.328</v>
      </c>
      <c r="Z34" s="249">
        <f>('Energy Use'!Z90+Electrification!Z35)*Electrification!Z84</f>
        <v>71292644190965.375</v>
      </c>
      <c r="AA34" s="249">
        <f>('Energy Use'!AA90+Electrification!AA35)*Electrification!AA84</f>
        <v>71003510937898.422</v>
      </c>
      <c r="AB34" s="249">
        <f>('Energy Use'!AB90+Electrification!AB35)*Electrification!AB84</f>
        <v>70699531585815.391</v>
      </c>
      <c r="AC34" s="249">
        <f>('Energy Use'!AC90+Electrification!AC35)*Electrification!AC84</f>
        <v>70385070371449.891</v>
      </c>
      <c r="AD34" s="249">
        <f>('Energy Use'!AD90+Electrification!AD35)*Electrification!AD84</f>
        <v>70064423242712.031</v>
      </c>
      <c r="AE34" s="249">
        <f>('Energy Use'!AE90+Electrification!AE35)*Electrification!AE84</f>
        <v>69741812842027.422</v>
      </c>
      <c r="AF34" s="249">
        <f>('Energy Use'!AF90+Electrification!AF35)*Electrification!AF84</f>
        <v>69421386064760.469</v>
      </c>
      <c r="AG34" s="249">
        <f>('Energy Use'!AG90+Electrification!AG35)*Electrification!AG84</f>
        <v>69107214116729.5</v>
      </c>
      <c r="AH34" s="249">
        <f>('Energy Use'!AH90+Electrification!AH35)*Electrification!AH84</f>
        <v>68803294992819.758</v>
      </c>
      <c r="AI34" s="249">
        <f>('Energy Use'!AI90+Electrification!AI35)*Electrification!AI84</f>
        <v>68513558300774.477</v>
      </c>
      <c r="AJ34" s="249">
        <f>('Energy Use'!AJ90+Electrification!AJ35)*Electrification!AJ84</f>
        <v>68241872360236.609</v>
      </c>
      <c r="AK34" s="249">
        <f>('Energy Use'!AK90+Electrification!AK35)*Electrification!AK84</f>
        <v>67992053516834.156</v>
      </c>
      <c r="AL34" s="249">
        <f>('Energy Use'!AL90+Electrification!AL35)*Electrification!AL84</f>
        <v>67767877624425.047</v>
      </c>
      <c r="AM34" s="249">
        <f>('Energy Use'!AM90+Electrification!AM35)*Electrification!AM84</f>
        <v>67573093665429.516</v>
      </c>
      <c r="AN34" s="249">
        <f>('Energy Use'!AN90+Electrification!AN35)*Electrification!AN84</f>
        <v>67411439499428.531</v>
      </c>
      <c r="AO34" s="249">
        <f>('Energy Use'!AO90+Electrification!AO35)*Electrification!AO84</f>
        <v>67286659753883.016</v>
      </c>
      <c r="AP34" s="249">
        <f>('Energy Use'!AP90+Electrification!AP35)*Electrification!AP84</f>
        <v>67202525898029.852</v>
      </c>
      <c r="AQ34" s="249">
        <f>('Energy Use'!AQ90+Electrification!AQ35)*Electrification!AQ84</f>
        <v>66818757983761.492</v>
      </c>
      <c r="AR34" s="136" t="str">
        <f>VLOOKUP($A34,'Sector Match'!$A$1:$B$43,2,0)</f>
        <v>nonroad vehicles 30</v>
      </c>
    </row>
    <row r="35" spans="1:44" x14ac:dyDescent="0.2">
      <c r="A35" s="12" t="s">
        <v>33</v>
      </c>
      <c r="B35" s="249">
        <f>('Energy Use'!B91+Electrification!B36)*Electrification!B85</f>
        <v>293208743404436.81</v>
      </c>
      <c r="C35" s="249">
        <f>('Energy Use'!C91+Electrification!C36)*Electrification!C85</f>
        <v>321717186820015.31</v>
      </c>
      <c r="D35" s="249">
        <f>('Energy Use'!D91+Electrification!D36)*Electrification!D85</f>
        <v>390065559673163.75</v>
      </c>
      <c r="E35" s="249">
        <f>('Energy Use'!E91+Electrification!E36)*Electrification!E85</f>
        <v>442046217727928.81</v>
      </c>
      <c r="F35" s="249">
        <f>('Energy Use'!F91+Electrification!F36)*Electrification!F85</f>
        <v>454817501991290.31</v>
      </c>
      <c r="G35" s="249">
        <f>('Energy Use'!G91+Electrification!G36)*Electrification!G85</f>
        <v>488702393320858.88</v>
      </c>
      <c r="H35" s="249">
        <f>('Energy Use'!H91+Electrification!H36)*Electrification!H85</f>
        <v>532418304837169.13</v>
      </c>
      <c r="I35" s="249">
        <f>('Energy Use'!I91+Electrification!I36)*Electrification!I85</f>
        <v>574512846214442</v>
      </c>
      <c r="J35" s="249">
        <f>('Energy Use'!J91+Electrification!J36)*Electrification!J85</f>
        <v>612013834433921.25</v>
      </c>
      <c r="K35" s="249">
        <f>('Energy Use'!K91+Electrification!K36)*Electrification!K85</f>
        <v>645482679442025</v>
      </c>
      <c r="L35" s="249">
        <f>('Energy Use'!L91+Electrification!L36)*Electrification!L85</f>
        <v>675953674034252</v>
      </c>
      <c r="M35" s="249">
        <f>('Energy Use'!M91+Electrification!M36)*Electrification!M85</f>
        <v>704864089740111.5</v>
      </c>
      <c r="N35" s="249">
        <f>('Energy Use'!N91+Electrification!N36)*Electrification!N85</f>
        <v>733583402231300.63</v>
      </c>
      <c r="O35" s="249">
        <f>('Energy Use'!O91+Electrification!O36)*Electrification!O85</f>
        <v>762368157242825.25</v>
      </c>
      <c r="P35" s="249">
        <f>('Energy Use'!P91+Electrification!P36)*Electrification!P85</f>
        <v>791072611483858.5</v>
      </c>
      <c r="Q35" s="249">
        <f>('Energy Use'!Q91+Electrification!Q36)*Electrification!Q85</f>
        <v>819538772595769.88</v>
      </c>
      <c r="R35" s="249">
        <f>('Energy Use'!R91+Electrification!R36)*Electrification!R85</f>
        <v>847597025672606</v>
      </c>
      <c r="S35" s="249">
        <f>('Energy Use'!S91+Electrification!S36)*Electrification!S85</f>
        <v>877272855562468.38</v>
      </c>
      <c r="T35" s="249">
        <f>('Energy Use'!T91+Electrification!T36)*Electrification!T85</f>
        <v>906422699180832.38</v>
      </c>
      <c r="U35" s="249">
        <f>('Energy Use'!U91+Electrification!U36)*Electrification!U85</f>
        <v>934951644574969.13</v>
      </c>
      <c r="V35" s="249">
        <f>('Energy Use'!V91+Electrification!V36)*Electrification!V85</f>
        <v>962767242069382.5</v>
      </c>
      <c r="W35" s="249">
        <f>('Energy Use'!W91+Electrification!W36)*Electrification!W85</f>
        <v>989780106783936.88</v>
      </c>
      <c r="X35" s="249">
        <f>('Energy Use'!X91+Electrification!X36)*Electrification!X85</f>
        <v>1015904489280130.9</v>
      </c>
      <c r="Y35" s="249">
        <f>('Energy Use'!Y91+Electrification!Y36)*Electrification!Y85</f>
        <v>1041058808975928</v>
      </c>
      <c r="Z35" s="249">
        <f>('Energy Use'!Z91+Electrification!Z36)*Electrification!Z85</f>
        <v>1065166145558594.9</v>
      </c>
      <c r="AA35" s="249">
        <f>('Energy Use'!AA91+Electrification!AA36)*Electrification!AA85</f>
        <v>1088154684264229.6</v>
      </c>
      <c r="AB35" s="249">
        <f>('Energy Use'!AB91+Electrification!AB36)*Electrification!AB85</f>
        <v>1109958111569222.5</v>
      </c>
      <c r="AC35" s="249">
        <f>('Energy Use'!AC91+Electrification!AC36)*Electrification!AC85</f>
        <v>1130515958540921.3</v>
      </c>
      <c r="AD35" s="249">
        <f>('Energy Use'!AD91+Electrification!AD36)*Electrification!AD85</f>
        <v>1149773889809400.8</v>
      </c>
      <c r="AE35" s="249">
        <f>('Energy Use'!AE91+Electrification!AE36)*Electrification!AE85</f>
        <v>1167683936837808.5</v>
      </c>
      <c r="AF35" s="249">
        <f>('Energy Use'!AF91+Electrification!AF36)*Electrification!AF85</f>
        <v>1184204674873567.5</v>
      </c>
      <c r="AG35" s="249">
        <f>('Energy Use'!AG91+Electrification!AG36)*Electrification!AG85</f>
        <v>1199301343646398.3</v>
      </c>
      <c r="AH35" s="249">
        <f>('Energy Use'!AH91+Electrification!AH36)*Electrification!AH85</f>
        <v>1212945912531785.5</v>
      </c>
      <c r="AI35" s="249">
        <f>('Energy Use'!AI91+Electrification!AI36)*Electrification!AI85</f>
        <v>1225117091511550</v>
      </c>
      <c r="AJ35" s="249">
        <f>('Energy Use'!AJ91+Electrification!AJ36)*Electrification!AJ85</f>
        <v>1235800289829342.8</v>
      </c>
      <c r="AK35" s="249">
        <f>('Energy Use'!AK91+Electrification!AK36)*Electrification!AK85</f>
        <v>1244987524751811.5</v>
      </c>
      <c r="AL35" s="249">
        <f>('Energy Use'!AL91+Electrification!AL36)*Electrification!AL85</f>
        <v>1252677283301087.3</v>
      </c>
      <c r="AM35" s="249">
        <f>('Energy Use'!AM91+Electrification!AM36)*Electrification!AM85</f>
        <v>1258874340217508.3</v>
      </c>
      <c r="AN35" s="249">
        <f>('Energy Use'!AN91+Electrification!AN36)*Electrification!AN85</f>
        <v>1263589535740963.5</v>
      </c>
      <c r="AO35" s="249">
        <f>('Energy Use'!AO91+Electrification!AO36)*Electrification!AO85</f>
        <v>1266839517063652.8</v>
      </c>
      <c r="AP35" s="249">
        <f>('Energy Use'!AP91+Electrification!AP36)*Electrification!AP85</f>
        <v>1268646447506705.3</v>
      </c>
      <c r="AQ35" s="249">
        <f>('Energy Use'!AQ91+Electrification!AQ36)*Electrification!AQ85</f>
        <v>1262529802031571</v>
      </c>
      <c r="AR35" s="136" t="str">
        <f>VLOOKUP($A35,'Sector Match'!$A$1:$B$43,2,0)</f>
        <v>appliances and electrical equipment 27</v>
      </c>
    </row>
    <row r="36" spans="1:44" x14ac:dyDescent="0.2">
      <c r="A36" s="12" t="s">
        <v>34</v>
      </c>
      <c r="B36" s="249">
        <f>('Energy Use'!B92+Electrification!B37)*Electrification!B86</f>
        <v>511974792614059.31</v>
      </c>
      <c r="C36" s="249">
        <f>('Energy Use'!C92+Electrification!C37)*Electrification!C86</f>
        <v>535914378371533.63</v>
      </c>
      <c r="D36" s="249">
        <f>('Energy Use'!D92+Electrification!D37)*Electrification!D86</f>
        <v>643649252773291.13</v>
      </c>
      <c r="E36" s="249">
        <f>('Energy Use'!E92+Electrification!E37)*Electrification!E86</f>
        <v>701393160522079.25</v>
      </c>
      <c r="F36" s="249">
        <f>('Energy Use'!F92+Electrification!F37)*Electrification!F86</f>
        <v>718805741786805.63</v>
      </c>
      <c r="G36" s="249">
        <f>('Energy Use'!G92+Electrification!G37)*Electrification!G86</f>
        <v>764441010829917.13</v>
      </c>
      <c r="H36" s="249">
        <f>('Energy Use'!H92+Electrification!H37)*Electrification!H86</f>
        <v>821008445033389.38</v>
      </c>
      <c r="I36" s="249">
        <f>('Energy Use'!I92+Electrification!I37)*Electrification!I86</f>
        <v>871788865990981.38</v>
      </c>
      <c r="J36" s="249">
        <f>('Energy Use'!J92+Electrification!J37)*Electrification!J86</f>
        <v>913627322156679.75</v>
      </c>
      <c r="K36" s="249">
        <f>('Energy Use'!K92+Electrification!K37)*Electrification!K86</f>
        <v>948968971721962.88</v>
      </c>
      <c r="L36" s="249">
        <f>('Energy Use'!L92+Electrification!L37)*Electrification!L86</f>
        <v>981050187643055.25</v>
      </c>
      <c r="M36" s="249">
        <f>('Energy Use'!M92+Electrification!M37)*Electrification!M86</f>
        <v>1013719546896215.3</v>
      </c>
      <c r="N36" s="249">
        <f>('Energy Use'!N92+Electrification!N37)*Electrification!N86</f>
        <v>1050370991230691.9</v>
      </c>
      <c r="O36" s="249">
        <f>('Energy Use'!O92+Electrification!O37)*Electrification!O86</f>
        <v>1091194978421723.4</v>
      </c>
      <c r="P36" s="249">
        <f>('Energy Use'!P92+Electrification!P37)*Electrification!P86</f>
        <v>1135299118691325.8</v>
      </c>
      <c r="Q36" s="249">
        <f>('Energy Use'!Q92+Electrification!Q37)*Electrification!Q86</f>
        <v>1181626181682518.3</v>
      </c>
      <c r="R36" s="249">
        <f>('Energy Use'!R92+Electrification!R37)*Electrification!R86</f>
        <v>1228924865738818.5</v>
      </c>
      <c r="S36" s="249">
        <f>('Energy Use'!S92+Electrification!S37)*Electrification!S86</f>
        <v>1279167581590165.5</v>
      </c>
      <c r="T36" s="249">
        <f>('Energy Use'!T92+Electrification!T37)*Electrification!T86</f>
        <v>1329024198769989.3</v>
      </c>
      <c r="U36" s="249">
        <f>('Energy Use'!U92+Electrification!U37)*Electrification!U86</f>
        <v>1378315539949173.5</v>
      </c>
      <c r="V36" s="249">
        <f>('Energy Use'!V92+Electrification!V37)*Electrification!V86</f>
        <v>1426861187930013.5</v>
      </c>
      <c r="W36" s="249">
        <f>('Energy Use'!W92+Electrification!W37)*Electrification!W86</f>
        <v>1474480704063502.8</v>
      </c>
      <c r="X36" s="249">
        <f>('Energy Use'!X92+Electrification!X37)*Electrification!X86</f>
        <v>1520994861426787</v>
      </c>
      <c r="Y36" s="249">
        <f>('Energy Use'!Y92+Electrification!Y37)*Electrification!Y86</f>
        <v>1566226879944266.8</v>
      </c>
      <c r="Z36" s="249">
        <f>('Energy Use'!Z92+Electrification!Z37)*Electrification!Z86</f>
        <v>1610003650594083.3</v>
      </c>
      <c r="AA36" s="249">
        <f>('Energy Use'!AA92+Electrification!AA37)*Electrification!AA86</f>
        <v>1652156935982384.8</v>
      </c>
      <c r="AB36" s="249">
        <f>('Energy Use'!AB92+Electrification!AB37)*Electrification!AB86</f>
        <v>1692524534886270.5</v>
      </c>
      <c r="AC36" s="249">
        <f>('Energy Use'!AC92+Electrification!AC37)*Electrification!AC86</f>
        <v>1730951398856363.3</v>
      </c>
      <c r="AD36" s="249">
        <f>('Energy Use'!AD92+Electrification!AD37)*Electrification!AD86</f>
        <v>1767290689621025.5</v>
      </c>
      <c r="AE36" s="249">
        <f>('Energy Use'!AE92+Electrification!AE37)*Electrification!AE86</f>
        <v>1801404766834290.5</v>
      </c>
      <c r="AF36" s="249">
        <f>('Energy Use'!AF92+Electrification!AF37)*Electrification!AF86</f>
        <v>1833166096643065.5</v>
      </c>
      <c r="AG36" s="249">
        <f>('Energy Use'!AG92+Electrification!AG37)*Electrification!AG86</f>
        <v>1862458072599610</v>
      </c>
      <c r="AH36" s="249">
        <f>('Energy Use'!AH92+Electrification!AH37)*Electrification!AH86</f>
        <v>1889175741593705.5</v>
      </c>
      <c r="AI36" s="249">
        <f>('Energy Use'!AI92+Electrification!AI37)*Electrification!AI86</f>
        <v>1913226428705486.8</v>
      </c>
      <c r="AJ36" s="249">
        <f>('Energy Use'!AJ92+Electrification!AJ37)*Electrification!AJ86</f>
        <v>1934530256164132.5</v>
      </c>
      <c r="AK36" s="249">
        <f>('Energy Use'!AK92+Electrification!AK37)*Electrification!AK86</f>
        <v>1953020552917975.3</v>
      </c>
      <c r="AL36" s="249">
        <f>('Energy Use'!AL92+Electrification!AL37)*Electrification!AL86</f>
        <v>1968644152657463.5</v>
      </c>
      <c r="AM36" s="249">
        <f>('Energy Use'!AM92+Electrification!AM37)*Electrification!AM86</f>
        <v>1981361579462853</v>
      </c>
      <c r="AN36" s="249">
        <f>('Energy Use'!AN92+Electrification!AN37)*Electrification!AN86</f>
        <v>1991147121553645.8</v>
      </c>
      <c r="AO36" s="249">
        <f>('Energy Use'!AO92+Electrification!AO37)*Electrification!AO86</f>
        <v>1997988794877949.8</v>
      </c>
      <c r="AP36" s="249">
        <f>('Energy Use'!AP92+Electrification!AP37)*Electrification!AP86</f>
        <v>2001888199479894.3</v>
      </c>
      <c r="AQ36" s="249">
        <f>('Energy Use'!AQ92+Electrification!AQ37)*Electrification!AQ86</f>
        <v>1992589194384506.8</v>
      </c>
      <c r="AR36" s="136" t="str">
        <f>VLOOKUP($A36,'Sector Match'!$A$1:$B$43,2,0)</f>
        <v>computers and electronics 26</v>
      </c>
    </row>
    <row r="37" spans="1:44" x14ac:dyDescent="0.2">
      <c r="A37" s="12" t="s">
        <v>35</v>
      </c>
      <c r="B37" s="249">
        <f>('Energy Use'!B93+Electrification!B38)*Electrification!B87</f>
        <v>25430691654854.102</v>
      </c>
      <c r="C37" s="249">
        <f>('Energy Use'!C93+Electrification!C38)*Electrification!C87</f>
        <v>26351969898086.441</v>
      </c>
      <c r="D37" s="249">
        <f>('Energy Use'!D93+Electrification!D38)*Electrification!D87</f>
        <v>30637379046222.965</v>
      </c>
      <c r="E37" s="249">
        <f>('Energy Use'!E93+Electrification!E38)*Electrification!E87</f>
        <v>32455124551445.055</v>
      </c>
      <c r="F37" s="249">
        <f>('Energy Use'!F93+Electrification!F38)*Electrification!F87</f>
        <v>32898164099641.488</v>
      </c>
      <c r="G37" s="249">
        <f>('Energy Use'!G93+Electrification!G38)*Electrification!G87</f>
        <v>34092764433544.23</v>
      </c>
      <c r="H37" s="249">
        <f>('Energy Use'!H93+Electrification!H38)*Electrification!H87</f>
        <v>35522884339504.289</v>
      </c>
      <c r="I37" s="249">
        <f>('Energy Use'!I93+Electrification!I38)*Electrification!I87</f>
        <v>36744970201000.344</v>
      </c>
      <c r="J37" s="249">
        <f>('Energy Use'!J93+Electrification!J38)*Electrification!J87</f>
        <v>37688094844523.336</v>
      </c>
      <c r="K37" s="249">
        <f>('Energy Use'!K93+Electrification!K38)*Electrification!K87</f>
        <v>38435450782633.633</v>
      </c>
      <c r="L37" s="249">
        <f>('Energy Use'!L93+Electrification!L38)*Electrification!L87</f>
        <v>39082846428047.75</v>
      </c>
      <c r="M37" s="249">
        <f>('Energy Use'!M93+Electrification!M38)*Electrification!M87</f>
        <v>39734861791953.922</v>
      </c>
      <c r="N37" s="249">
        <f>('Energy Use'!N93+Electrification!N38)*Electrification!N87</f>
        <v>40477724931989.688</v>
      </c>
      <c r="O37" s="249">
        <f>('Energy Use'!O93+Electrification!O38)*Electrification!O87</f>
        <v>41318426444139.719</v>
      </c>
      <c r="P37" s="249">
        <f>('Energy Use'!P93+Electrification!P38)*Electrification!P87</f>
        <v>42237589631093.102</v>
      </c>
      <c r="Q37" s="249">
        <f>('Energy Use'!Q93+Electrification!Q38)*Electrification!Q87</f>
        <v>43214205756600.141</v>
      </c>
      <c r="R37" s="249">
        <f>('Energy Use'!R93+Electrification!R38)*Electrification!R87</f>
        <v>44225258739194.813</v>
      </c>
      <c r="S37" s="249">
        <f>('Energy Use'!S93+Electrification!S38)*Electrification!S87</f>
        <v>45362721416208.508</v>
      </c>
      <c r="T37" s="249">
        <f>('Energy Use'!T93+Electrification!T38)*Electrification!T87</f>
        <v>46512608364205.063</v>
      </c>
      <c r="U37" s="249">
        <f>('Energy Use'!U93+Electrification!U38)*Electrification!U87</f>
        <v>47671614198993.414</v>
      </c>
      <c r="V37" s="249">
        <f>('Energy Use'!V93+Electrification!V38)*Electrification!V87</f>
        <v>48836134764532.914</v>
      </c>
      <c r="W37" s="249">
        <f>('Energy Use'!W93+Electrification!W38)*Electrification!W87</f>
        <v>50002263682432.461</v>
      </c>
      <c r="X37" s="249">
        <f>('Energy Use'!X93+Electrification!X38)*Electrification!X87</f>
        <v>51165791761562.625</v>
      </c>
      <c r="Y37" s="249">
        <f>('Energy Use'!Y93+Electrification!Y38)*Electrification!Y87</f>
        <v>52322209606258.789</v>
      </c>
      <c r="Z37" s="249">
        <f>('Energy Use'!Z93+Electrification!Z38)*Electrification!Z87</f>
        <v>53466713756282.586</v>
      </c>
      <c r="AA37" s="249">
        <f>('Energy Use'!AA93+Electrification!AA38)*Electrification!AA87</f>
        <v>54594216679200.148</v>
      </c>
      <c r="AB37" s="249">
        <f>('Energy Use'!AB93+Electrification!AB38)*Electrification!AB87</f>
        <v>55699360915334.984</v>
      </c>
      <c r="AC37" s="249">
        <f>('Energy Use'!AC93+Electrification!AC38)*Electrification!AC87</f>
        <v>56776537646248.867</v>
      </c>
      <c r="AD37" s="249">
        <f>('Energy Use'!AD93+Electrification!AD38)*Electrification!AD87</f>
        <v>57819909919190.047</v>
      </c>
      <c r="AE37" s="249">
        <f>('Energy Use'!AE93+Electrification!AE38)*Electrification!AE87</f>
        <v>58823440711657.328</v>
      </c>
      <c r="AF37" s="249">
        <f>('Energy Use'!AF93+Electrification!AF38)*Electrification!AF87</f>
        <v>59780925961906.711</v>
      </c>
      <c r="AG37" s="249">
        <f>('Energy Use'!AG93+Electrification!AG38)*Electrification!AG87</f>
        <v>60686032622786.109</v>
      </c>
      <c r="AH37" s="249">
        <f>('Energy Use'!AH93+Electrification!AH38)*Electrification!AH87</f>
        <v>61532341717971.133</v>
      </c>
      <c r="AI37" s="249">
        <f>('Energy Use'!AI93+Electrification!AI38)*Electrification!AI87</f>
        <v>62313396291955.07</v>
      </c>
      <c r="AJ37" s="249">
        <f>('Energy Use'!AJ93+Electrification!AJ38)*Electrification!AJ87</f>
        <v>63022754048875.734</v>
      </c>
      <c r="AK37" s="249">
        <f>('Energy Use'!AK93+Electrification!AK38)*Electrification!AK87</f>
        <v>63654044371584.672</v>
      </c>
      <c r="AL37" s="249">
        <f>('Energy Use'!AL93+Electrification!AL38)*Electrification!AL87</f>
        <v>64201029302857.352</v>
      </c>
      <c r="AM37" s="249">
        <f>('Energy Use'!AM93+Electrification!AM38)*Electrification!AM87</f>
        <v>64657667957188.898</v>
      </c>
      <c r="AN37" s="249">
        <f>('Energy Use'!AN93+Electrification!AN38)*Electrification!AN87</f>
        <v>65018183716513.219</v>
      </c>
      <c r="AO37" s="249">
        <f>('Energy Use'!AO93+Electrification!AO38)*Electrification!AO87</f>
        <v>65277133449054.992</v>
      </c>
      <c r="AP37" s="249">
        <f>('Energy Use'!AP93+Electrification!AP38)*Electrification!AP87</f>
        <v>65429477880305.664</v>
      </c>
      <c r="AQ37" s="249">
        <f>('Energy Use'!AQ93+Electrification!AQ38)*Electrification!AQ87</f>
        <v>65134905207943.969</v>
      </c>
      <c r="AR37" s="136" t="str">
        <f>VLOOKUP($A37,'Sector Match'!$A$1:$B$43,2,0)</f>
        <v>computers and electronics 26</v>
      </c>
    </row>
    <row r="38" spans="1:44" x14ac:dyDescent="0.2">
      <c r="A38" s="12" t="s">
        <v>36</v>
      </c>
      <c r="B38" s="249">
        <f>('Energy Use'!B94+Electrification!B39)*Electrification!B88</f>
        <v>197361684691857.78</v>
      </c>
      <c r="C38" s="249">
        <f>('Energy Use'!C94+Electrification!C39)*Electrification!C88</f>
        <v>204967348410987</v>
      </c>
      <c r="D38" s="249">
        <f>('Energy Use'!D94+Electrification!D39)*Electrification!D88</f>
        <v>232342053000640.75</v>
      </c>
      <c r="E38" s="249">
        <f>('Energy Use'!E94+Electrification!E39)*Electrification!E88</f>
        <v>254362744571849.09</v>
      </c>
      <c r="F38" s="249">
        <f>('Energy Use'!F94+Electrification!F39)*Electrification!F88</f>
        <v>256244778695097.53</v>
      </c>
      <c r="G38" s="249">
        <f>('Energy Use'!G94+Electrification!G39)*Electrification!G88</f>
        <v>262196583780965.16</v>
      </c>
      <c r="H38" s="249">
        <f>('Energy Use'!H94+Electrification!H39)*Electrification!H88</f>
        <v>270355888851438.38</v>
      </c>
      <c r="I38" s="249">
        <f>('Energy Use'!I94+Electrification!I39)*Electrification!I88</f>
        <v>279252553427055.38</v>
      </c>
      <c r="J38" s="249">
        <f>('Energy Use'!J94+Electrification!J39)*Electrification!J88</f>
        <v>288183552739918.38</v>
      </c>
      <c r="K38" s="249">
        <f>('Energy Use'!K94+Electrification!K39)*Electrification!K88</f>
        <v>296931702615640.88</v>
      </c>
      <c r="L38" s="249">
        <f>('Energy Use'!L94+Electrification!L39)*Electrification!L88</f>
        <v>305255786063457.31</v>
      </c>
      <c r="M38" s="249">
        <f>('Energy Use'!M94+Electrification!M39)*Electrification!M88</f>
        <v>312892978623452.31</v>
      </c>
      <c r="N38" s="249">
        <f>('Energy Use'!N94+Electrification!N39)*Electrification!N88</f>
        <v>319589285676992.88</v>
      </c>
      <c r="O38" s="249">
        <f>('Energy Use'!O94+Electrification!O39)*Electrification!O88</f>
        <v>325342192083015.63</v>
      </c>
      <c r="P38" s="249">
        <f>('Energy Use'!P94+Electrification!P39)*Electrification!P88</f>
        <v>330187209504921.75</v>
      </c>
      <c r="Q38" s="249">
        <f>('Energy Use'!Q94+Electrification!Q39)*Electrification!Q88</f>
        <v>334173246980256.25</v>
      </c>
      <c r="R38" s="249">
        <f>('Energy Use'!R94+Electrification!R39)*Electrification!R88</f>
        <v>337360771076740.31</v>
      </c>
      <c r="S38" s="249">
        <f>('Energy Use'!S94+Electrification!S39)*Electrification!S88</f>
        <v>340662857613425.25</v>
      </c>
      <c r="T38" s="249">
        <f>('Energy Use'!T94+Electrification!T39)*Electrification!T88</f>
        <v>343285326460686.25</v>
      </c>
      <c r="U38" s="249">
        <f>('Energy Use'!U94+Electrification!U39)*Electrification!U88</f>
        <v>345260957320484.69</v>
      </c>
      <c r="V38" s="249">
        <f>('Energy Use'!V94+Electrification!V39)*Electrification!V88</f>
        <v>346627488556675.88</v>
      </c>
      <c r="W38" s="249">
        <f>('Energy Use'!W94+Electrification!W39)*Electrification!W88</f>
        <v>347426831244262.88</v>
      </c>
      <c r="X38" s="249">
        <f>('Energy Use'!X94+Electrification!X39)*Electrification!X88</f>
        <v>347704298236048.06</v>
      </c>
      <c r="Y38" s="249">
        <f>('Energy Use'!Y94+Electrification!Y39)*Electrification!Y88</f>
        <v>347507864313635.06</v>
      </c>
      <c r="Z38" s="249">
        <f>('Energy Use'!Z94+Electrification!Z39)*Electrification!Z88</f>
        <v>346887470945837.25</v>
      </c>
      <c r="AA38" s="249">
        <f>('Energy Use'!AA94+Electrification!AA39)*Electrification!AA88</f>
        <v>345894386605068</v>
      </c>
      <c r="AB38" s="249">
        <f>('Energy Use'!AB94+Electrification!AB39)*Electrification!AB88</f>
        <v>344580631088407.25</v>
      </c>
      <c r="AC38" s="249">
        <f>('Energy Use'!AC94+Electrification!AC39)*Electrification!AC88</f>
        <v>342998469934853.5</v>
      </c>
      <c r="AD38" s="249">
        <f>('Energy Use'!AD94+Electrification!AD39)*Electrification!AD88</f>
        <v>341199982886617.63</v>
      </c>
      <c r="AE38" s="249">
        <f>('Energy Use'!AE94+Electrification!AE39)*Electrification!AE88</f>
        <v>339236708456288.75</v>
      </c>
      <c r="AF38" s="249">
        <f>('Energy Use'!AF94+Electrification!AF39)*Electrification!AF88</f>
        <v>337159365063863.69</v>
      </c>
      <c r="AG38" s="249">
        <f>('Energy Use'!AG94+Electrification!AG39)*Electrification!AG88</f>
        <v>335017647914946.38</v>
      </c>
      <c r="AH38" s="249">
        <f>('Energy Use'!AH94+Electrification!AH39)*Electrification!AH88</f>
        <v>332860099809416</v>
      </c>
      <c r="AI38" s="249">
        <f>('Energy Use'!AI94+Electrification!AI39)*Electrification!AI88</f>
        <v>330734053394921.63</v>
      </c>
      <c r="AJ38" s="249">
        <f>('Energy Use'!AJ94+Electrification!AJ39)*Electrification!AJ88</f>
        <v>328685642001599.81</v>
      </c>
      <c r="AK38" s="249">
        <f>('Energy Use'!AK94+Electrification!AK39)*Electrification!AK88</f>
        <v>326759876098988.94</v>
      </c>
      <c r="AL38" s="249">
        <f>('Energy Use'!AL94+Electrification!AL39)*Electrification!AL88</f>
        <v>325000782587107.75</v>
      </c>
      <c r="AM38" s="249">
        <f>('Energy Use'!AM94+Electrification!AM39)*Electrification!AM88</f>
        <v>323451604555016.63</v>
      </c>
      <c r="AN38" s="249">
        <f>('Energy Use'!AN94+Electrification!AN39)*Electrification!AN88</f>
        <v>322155059798292.38</v>
      </c>
      <c r="AO38" s="249">
        <f>('Energy Use'!AO94+Electrification!AO39)*Electrification!AO88</f>
        <v>321153657272126.94</v>
      </c>
      <c r="AP38" s="249">
        <f>('Energy Use'!AP94+Electrification!AP39)*Electrification!AP88</f>
        <v>320490071765556.44</v>
      </c>
      <c r="AQ38" s="249">
        <f>('Energy Use'!AQ94+Electrification!AQ39)*Electrification!AQ88</f>
        <v>318565488272820.31</v>
      </c>
      <c r="AR38" s="136" t="str">
        <f>VLOOKUP($A38,'Sector Match'!$A$1:$B$43,2,0)</f>
        <v>other machinery 28</v>
      </c>
    </row>
    <row r="39" spans="1:44" x14ac:dyDescent="0.2">
      <c r="A39" s="12" t="s">
        <v>37</v>
      </c>
      <c r="B39" s="249">
        <f>('Energy Use'!B95+Electrification!B40)*Electrification!B89</f>
        <v>19769948671437.633</v>
      </c>
      <c r="C39" s="249">
        <f>('Energy Use'!C95+Electrification!C40)*Electrification!C89</f>
        <v>22895470415144.375</v>
      </c>
      <c r="D39" s="249">
        <f>('Energy Use'!D95+Electrification!D40)*Electrification!D89</f>
        <v>30944328056154.531</v>
      </c>
      <c r="E39" s="249">
        <f>('Energy Use'!E95+Electrification!E40)*Electrification!E89</f>
        <v>38421251995674.234</v>
      </c>
      <c r="F39" s="249">
        <f>('Energy Use'!F95+Electrification!F40)*Electrification!F89</f>
        <v>39846923422846.594</v>
      </c>
      <c r="G39" s="249">
        <f>('Energy Use'!G95+Electrification!G40)*Electrification!G89</f>
        <v>43673083977034.477</v>
      </c>
      <c r="H39" s="249">
        <f>('Energy Use'!H95+Electrification!H40)*Electrification!H89</f>
        <v>48816619415436.672</v>
      </c>
      <c r="I39" s="249">
        <f>('Energy Use'!I95+Electrification!I40)*Electrification!I89</f>
        <v>54087627622560.797</v>
      </c>
      <c r="J39" s="249">
        <f>('Energy Use'!J95+Electrification!J40)*Electrification!J89</f>
        <v>59142760487506.289</v>
      </c>
      <c r="K39" s="249">
        <f>('Energy Use'!K95+Electrification!K40)*Electrification!K89</f>
        <v>63999319741462.023</v>
      </c>
      <c r="L39" s="249">
        <f>('Energy Use'!L95+Electrification!L40)*Electrification!L89</f>
        <v>68725184274742.758</v>
      </c>
      <c r="M39" s="249">
        <f>('Energy Use'!M95+Electrification!M40)*Electrification!M89</f>
        <v>73437847069205.094</v>
      </c>
      <c r="N39" s="249">
        <f>('Energy Use'!N95+Electrification!N40)*Electrification!N89</f>
        <v>78265249151073.016</v>
      </c>
      <c r="O39" s="249">
        <f>('Energy Use'!O95+Electrification!O40)*Electrification!O89</f>
        <v>83251157361828.484</v>
      </c>
      <c r="P39" s="249">
        <f>('Energy Use'!P95+Electrification!P40)*Electrification!P89</f>
        <v>88408351081423.891</v>
      </c>
      <c r="Q39" s="249">
        <f>('Energy Use'!Q95+Electrification!Q40)*Electrification!Q89</f>
        <v>93753488116747.75</v>
      </c>
      <c r="R39" s="249">
        <f>('Energy Use'!R95+Electrification!R40)*Electrification!R89</f>
        <v>99307521262779.313</v>
      </c>
      <c r="S39" s="249">
        <f>('Energy Use'!S95+Electrification!S40)*Electrification!S89</f>
        <v>105352664124594.08</v>
      </c>
      <c r="T39" s="249">
        <f>('Energy Use'!T95+Electrification!T40)*Electrification!T89</f>
        <v>111653867408613.08</v>
      </c>
      <c r="U39" s="249">
        <f>('Energy Use'!U95+Electrification!U40)*Electrification!U89</f>
        <v>118199162574597.38</v>
      </c>
      <c r="V39" s="249">
        <f>('Energy Use'!V95+Electrification!V40)*Electrification!V89</f>
        <v>124972633871701.56</v>
      </c>
      <c r="W39" s="249">
        <f>('Energy Use'!W95+Electrification!W40)*Electrification!W89</f>
        <v>131954089287254.3</v>
      </c>
      <c r="X39" s="249">
        <f>('Energy Use'!X95+Electrification!X40)*Electrification!X89</f>
        <v>139118762238366.72</v>
      </c>
      <c r="Y39" s="249">
        <f>('Energy Use'!Y95+Electrification!Y40)*Electrification!Y89</f>
        <v>146437056381557.56</v>
      </c>
      <c r="Z39" s="249">
        <f>('Energy Use'!Z95+Electrification!Z40)*Electrification!Z89</f>
        <v>153874346906389.13</v>
      </c>
      <c r="AA39" s="249">
        <f>('Energy Use'!AA95+Electrification!AA40)*Electrification!AA89</f>
        <v>161390852395705.56</v>
      </c>
      <c r="AB39" s="249">
        <f>('Energy Use'!AB95+Electrification!AB40)*Electrification!AB89</f>
        <v>168941591691691.91</v>
      </c>
      <c r="AC39" s="249">
        <f>('Energy Use'!AC95+Electrification!AC40)*Electrification!AC89</f>
        <v>176476440115977.81</v>
      </c>
      <c r="AD39" s="249">
        <f>('Energy Use'!AD95+Electrification!AD40)*Electrification!AD89</f>
        <v>183940298768169.91</v>
      </c>
      <c r="AE39" s="249">
        <f>('Energy Use'!AE95+Electrification!AE40)*Electrification!AE89</f>
        <v>191273389392723.88</v>
      </c>
      <c r="AF39" s="249">
        <f>('Energy Use'!AF95+Electrification!AF40)*Electrification!AF89</f>
        <v>198411685394544.09</v>
      </c>
      <c r="AG39" s="249">
        <f>('Energy Use'!AG95+Electrification!AG40)*Electrification!AG89</f>
        <v>205287486954391.31</v>
      </c>
      <c r="AH39" s="249">
        <f>('Energy Use'!AH95+Electrification!AH40)*Electrification!AH89</f>
        <v>211830144827714.16</v>
      </c>
      <c r="AI39" s="249">
        <f>('Energy Use'!AI95+Electrification!AI40)*Electrification!AI89</f>
        <v>217966933319415.91</v>
      </c>
      <c r="AJ39" s="249">
        <f>('Energy Use'!AJ95+Electrification!AJ40)*Electrification!AJ89</f>
        <v>223624068165435.47</v>
      </c>
      <c r="AK39" s="249">
        <f>('Energy Use'!AK95+Electrification!AK40)*Electrification!AK89</f>
        <v>228727859716451.28</v>
      </c>
      <c r="AL39" s="249">
        <f>('Energy Use'!AL95+Electrification!AL40)*Electrification!AL89</f>
        <v>233205986052319.81</v>
      </c>
      <c r="AM39" s="249">
        <f>('Energy Use'!AM95+Electrification!AM40)*Electrification!AM89</f>
        <v>236988864647733.44</v>
      </c>
      <c r="AN39" s="249">
        <f>('Energy Use'!AN95+Electrification!AN40)*Electrification!AN89</f>
        <v>240011095194299.31</v>
      </c>
      <c r="AO39" s="249">
        <f>('Energy Use'!AO95+Electrification!AO40)*Electrification!AO89</f>
        <v>242212940434940.81</v>
      </c>
      <c r="AP39" s="249">
        <f>('Energy Use'!AP95+Electrification!AP40)*Electrification!AP89</f>
        <v>243541806686133.03</v>
      </c>
      <c r="AQ39" s="249">
        <f>('Energy Use'!AQ95+Electrification!AQ40)*Electrification!AQ89</f>
        <v>242702636911686.25</v>
      </c>
      <c r="AR39" s="136" t="str">
        <f>VLOOKUP($A39,'Sector Match'!$A$1:$B$43,2,0)</f>
        <v>water and waste 36T39</v>
      </c>
    </row>
    <row r="40" spans="1:44" x14ac:dyDescent="0.2">
      <c r="A40" s="12" t="s">
        <v>38</v>
      </c>
      <c r="B40" s="249">
        <f>('Energy Use'!B96+Electrification!B41)*Electrification!B90</f>
        <v>5650506558491.667</v>
      </c>
      <c r="C40" s="249">
        <f>('Energy Use'!C96+Electrification!C41)*Electrification!C90</f>
        <v>5063618196136.252</v>
      </c>
      <c r="D40" s="249">
        <f>('Energy Use'!D96+Electrification!D41)*Electrification!D90</f>
        <v>5545413211736.2334</v>
      </c>
      <c r="E40" s="249">
        <f>('Energy Use'!E96+Electrification!E41)*Electrification!E90</f>
        <v>6301250655116.2539</v>
      </c>
      <c r="F40" s="249">
        <f>('Energy Use'!F96+Electrification!F41)*Electrification!F90</f>
        <v>6442827945603.5244</v>
      </c>
      <c r="G40" s="249">
        <f>('Energy Use'!G96+Electrification!G41)*Electrification!G90</f>
        <v>6828025912387.7939</v>
      </c>
      <c r="H40" s="249">
        <f>('Energy Use'!H96+Electrification!H41)*Electrification!H90</f>
        <v>7336716526085.7217</v>
      </c>
      <c r="I40" s="249">
        <f>('Energy Use'!I96+Electrification!I41)*Electrification!I90</f>
        <v>7854463559031.8711</v>
      </c>
      <c r="J40" s="249">
        <f>('Energy Use'!J96+Electrification!J41)*Electrification!J90</f>
        <v>8348516883948.0576</v>
      </c>
      <c r="K40" s="249">
        <f>('Energy Use'!K96+Electrification!K41)*Electrification!K90</f>
        <v>8819584363031.0117</v>
      </c>
      <c r="L40" s="249">
        <f>('Energy Use'!L96+Electrification!L41)*Electrification!L90</f>
        <v>9270451207495.0684</v>
      </c>
      <c r="M40" s="249">
        <f>('Energy Use'!M96+Electrification!M41)*Electrification!M90</f>
        <v>9705894494886.7148</v>
      </c>
      <c r="N40" s="249">
        <f>('Energy Use'!N96+Electrification!N41)*Electrification!N90</f>
        <v>10130415729230.346</v>
      </c>
      <c r="O40" s="249">
        <f>('Energy Use'!O96+Electrification!O41)*Electrification!O90</f>
        <v>10545949254823.381</v>
      </c>
      <c r="P40" s="249">
        <f>('Energy Use'!P96+Electrification!P41)*Electrification!P90</f>
        <v>10952793302886.322</v>
      </c>
      <c r="Q40" s="249">
        <f>('Energy Use'!Q96+Electrification!Q41)*Electrification!Q90</f>
        <v>11351650463001.404</v>
      </c>
      <c r="R40" s="249">
        <f>('Energy Use'!R96+Electrification!R41)*Electrification!R90</f>
        <v>11743623751260.809</v>
      </c>
      <c r="S40" s="249">
        <f>('Energy Use'!S96+Electrification!S41)*Electrification!S90</f>
        <v>12160057184619.445</v>
      </c>
      <c r="T40" s="249">
        <f>('Energy Use'!T96+Electrification!T41)*Electrification!T90</f>
        <v>12571968866636.547</v>
      </c>
      <c r="U40" s="249">
        <f>('Energy Use'!U96+Electrification!U41)*Electrification!U90</f>
        <v>12978033737105.996</v>
      </c>
      <c r="V40" s="249">
        <f>('Energy Use'!V96+Electrification!V41)*Electrification!V90</f>
        <v>13376920762240.375</v>
      </c>
      <c r="W40" s="249">
        <f>('Energy Use'!W96+Electrification!W41)*Electrification!W90</f>
        <v>13767300615664.887</v>
      </c>
      <c r="X40" s="249">
        <f>('Energy Use'!X96+Electrification!X41)*Electrification!X90</f>
        <v>14147853472469.324</v>
      </c>
      <c r="Y40" s="249">
        <f>('Energy Use'!Y96+Electrification!Y41)*Electrification!Y90</f>
        <v>14517276848869.736</v>
      </c>
      <c r="Z40" s="249">
        <f>('Energy Use'!Z96+Electrification!Z41)*Electrification!Z90</f>
        <v>14874293418951.18</v>
      </c>
      <c r="AA40" s="249">
        <f>('Energy Use'!AA96+Electrification!AA41)*Electrification!AA90</f>
        <v>15217658739688.117</v>
      </c>
      <c r="AB40" s="249">
        <f>('Energy Use'!AB96+Electrification!AB41)*Electrification!AB90</f>
        <v>15546168815973.781</v>
      </c>
      <c r="AC40" s="249">
        <f>('Energy Use'!AC96+Electrification!AC41)*Electrification!AC90</f>
        <v>15858667438730.096</v>
      </c>
      <c r="AD40" s="249">
        <f>('Energy Use'!AD96+Electrification!AD41)*Electrification!AD90</f>
        <v>16154053231293.223</v>
      </c>
      <c r="AE40" s="249">
        <f>('Energy Use'!AE96+Electrification!AE41)*Electrification!AE90</f>
        <v>16431286342149.051</v>
      </c>
      <c r="AF40" s="249">
        <f>('Energy Use'!AF96+Electrification!AF41)*Electrification!AF90</f>
        <v>16689394725685.723</v>
      </c>
      <c r="AG40" s="249">
        <f>('Energy Use'!AG96+Electrification!AG41)*Electrification!AG90</f>
        <v>16927479956884.73</v>
      </c>
      <c r="AH40" s="249">
        <f>('Energy Use'!AH96+Electrification!AH41)*Electrification!AH90</f>
        <v>17144722530729.092</v>
      </c>
      <c r="AI40" s="249">
        <f>('Energy Use'!AI96+Electrification!AI41)*Electrification!AI90</f>
        <v>17340386602496.934</v>
      </c>
      <c r="AJ40" s="249">
        <f>('Energy Use'!AJ96+Electrification!AJ41)*Electrification!AJ90</f>
        <v>17513824130955.994</v>
      </c>
      <c r="AK40" s="249">
        <f>('Energy Use'!AK96+Electrification!AK41)*Electrification!AK90</f>
        <v>17664478392699.762</v>
      </c>
      <c r="AL40" s="249">
        <f>('Energy Use'!AL96+Electrification!AL41)*Electrification!AL90</f>
        <v>17791886842380.43</v>
      </c>
      <c r="AM40" s="249">
        <f>('Energy Use'!AM96+Electrification!AM41)*Electrification!AM90</f>
        <v>17895683300314.508</v>
      </c>
      <c r="AN40" s="249">
        <f>('Energy Use'!AN96+Electrification!AN41)*Electrification!AN90</f>
        <v>17975599455769.707</v>
      </c>
      <c r="AO40" s="249">
        <f>('Energy Use'!AO96+Electrification!AO41)*Electrification!AO90</f>
        <v>18031465681100.57</v>
      </c>
      <c r="AP40" s="249">
        <f>('Energy Use'!AP96+Electrification!AP41)*Electrification!AP90</f>
        <v>18063211158696.535</v>
      </c>
      <c r="AQ40" s="249">
        <f>('Energy Use'!AQ96+Electrification!AQ41)*Electrification!AQ90</f>
        <v>17978192235358.914</v>
      </c>
      <c r="AR40" s="136" t="str">
        <f>VLOOKUP($A40,'Sector Match'!$A$1:$B$43,2,0)</f>
        <v>other machinery 28</v>
      </c>
    </row>
    <row r="41" spans="1:44" x14ac:dyDescent="0.2">
      <c r="A41" s="12" t="s">
        <v>39</v>
      </c>
      <c r="B41" s="249">
        <f>('Energy Use'!B97+Electrification!B42)*Electrification!B91</f>
        <v>1945988736046532.8</v>
      </c>
      <c r="C41" s="249">
        <f>('Energy Use'!C97+Electrification!C42)*Electrification!C91</f>
        <v>2008393394529778</v>
      </c>
      <c r="D41" s="249">
        <f>('Energy Use'!D97+Electrification!D42)*Electrification!D91</f>
        <v>2312069218421517.5</v>
      </c>
      <c r="E41" s="249">
        <f>('Energy Use'!E97+Electrification!E42)*Electrification!E91</f>
        <v>2460954213929320</v>
      </c>
      <c r="F41" s="249">
        <f>('Energy Use'!F97+Electrification!F42)*Electrification!F91</f>
        <v>2530374915164906.5</v>
      </c>
      <c r="G41" s="249">
        <f>('Energy Use'!G97+Electrification!G42)*Electrification!G91</f>
        <v>2710510718607882</v>
      </c>
      <c r="H41" s="249">
        <f>('Energy Use'!H97+Electrification!H42)*Electrification!H91</f>
        <v>2931911241543500</v>
      </c>
      <c r="I41" s="249">
        <f>('Energy Use'!I97+Electrification!I42)*Electrification!I91</f>
        <v>3125530997500327</v>
      </c>
      <c r="J41" s="249">
        <f>('Energy Use'!J97+Electrification!J42)*Electrification!J91</f>
        <v>3279595521412219</v>
      </c>
      <c r="K41" s="249">
        <f>('Energy Use'!K97+Electrification!K42)*Electrification!K91</f>
        <v>3406267830266228.5</v>
      </c>
      <c r="L41" s="249">
        <f>('Energy Use'!L97+Electrification!L42)*Electrification!L91</f>
        <v>3521582650601425.5</v>
      </c>
      <c r="M41" s="249">
        <f>('Energy Use'!M97+Electrification!M42)*Electrification!M91</f>
        <v>3644484537314026.5</v>
      </c>
      <c r="N41" s="249">
        <f>('Energy Use'!N97+Electrification!N42)*Electrification!N91</f>
        <v>3791695876101901.5</v>
      </c>
      <c r="O41" s="249">
        <f>('Energy Use'!O97+Electrification!O42)*Electrification!O91</f>
        <v>3963530646904823.5</v>
      </c>
      <c r="P41" s="249">
        <f>('Energy Use'!P97+Electrification!P42)*Electrification!P91</f>
        <v>4154829907581316.5</v>
      </c>
      <c r="Q41" s="249">
        <f>('Energy Use'!Q97+Electrification!Q42)*Electrification!Q91</f>
        <v>4359307905910926.5</v>
      </c>
      <c r="R41" s="249">
        <f>('Energy Use'!R97+Electrification!R42)*Electrification!R91</f>
        <v>4569262106346271</v>
      </c>
      <c r="S41" s="249">
        <f>('Energy Use'!S97+Electrification!S42)*Electrification!S91</f>
        <v>4788937076810816</v>
      </c>
      <c r="T41" s="249">
        <f>('Energy Use'!T97+Electrification!T42)*Electrification!T91</f>
        <v>5005042308210904</v>
      </c>
      <c r="U41" s="249">
        <f>('Energy Use'!U97+Electrification!U42)*Electrification!U91</f>
        <v>5216568877426547</v>
      </c>
      <c r="V41" s="249">
        <f>('Energy Use'!V97+Electrification!V42)*Electrification!V91</f>
        <v>5422551907907155</v>
      </c>
      <c r="W41" s="249">
        <f>('Energy Use'!W97+Electrification!W42)*Electrification!W91</f>
        <v>5622080726120709</v>
      </c>
      <c r="X41" s="249">
        <f>('Energy Use'!X97+Electrification!X42)*Electrification!X91</f>
        <v>5814307973201981</v>
      </c>
      <c r="Y41" s="249">
        <f>('Energy Use'!Y97+Electrification!Y42)*Electrification!Y91</f>
        <v>5998457552192361</v>
      </c>
      <c r="Z41" s="249">
        <f>('Energy Use'!Z97+Electrification!Z42)*Electrification!Z91</f>
        <v>6173831321956341</v>
      </c>
      <c r="AA41" s="249">
        <f>('Energy Use'!AA97+Electrification!AA42)*Electrification!AA91</f>
        <v>6339814479927884</v>
      </c>
      <c r="AB41" s="249">
        <f>('Energy Use'!AB97+Electrification!AB42)*Electrification!AB91</f>
        <v>6495879606380710</v>
      </c>
      <c r="AC41" s="249">
        <f>('Energy Use'!AC97+Electrification!AC42)*Electrification!AC91</f>
        <v>6641589372114888</v>
      </c>
      <c r="AD41" s="249">
        <f>('Energy Use'!AD97+Electrification!AD42)*Electrification!AD91</f>
        <v>6776597938602383</v>
      </c>
      <c r="AE41" s="249">
        <f>('Energy Use'!AE97+Electrification!AE42)*Electrification!AE91</f>
        <v>6900651104156015</v>
      </c>
      <c r="AF41" s="249">
        <f>('Energy Use'!AF97+Electrification!AF42)*Electrification!AF91</f>
        <v>7013585271131261</v>
      </c>
      <c r="AG41" s="249">
        <f>('Energy Use'!AG97+Electrification!AG42)*Electrification!AG91</f>
        <v>7115325327226425</v>
      </c>
      <c r="AH41" s="249">
        <f>('Energy Use'!AH97+Electrification!AH42)*Electrification!AH91</f>
        <v>7205881548432947</v>
      </c>
      <c r="AI41" s="249">
        <f>('Energy Use'!AI97+Electrification!AI42)*Electrification!AI91</f>
        <v>7285345642050635</v>
      </c>
      <c r="AJ41" s="249">
        <f>('Energy Use'!AJ97+Electrification!AJ42)*Electrification!AJ91</f>
        <v>7353886055478816</v>
      </c>
      <c r="AK41" s="249">
        <f>('Energy Use'!AK97+Electrification!AK42)*Electrification!AK91</f>
        <v>7411742680383037</v>
      </c>
      <c r="AL41" s="249">
        <f>('Energy Use'!AL97+Electrification!AL42)*Electrification!AL91</f>
        <v>7459221082558134</v>
      </c>
      <c r="AM41" s="249">
        <f>('Energy Use'!AM97+Electrification!AM42)*Electrification!AM91</f>
        <v>7496686385668277</v>
      </c>
      <c r="AN41" s="249">
        <f>('Energy Use'!AN97+Electrification!AN42)*Electrification!AN91</f>
        <v>7524556932398768</v>
      </c>
      <c r="AO41" s="249">
        <f>('Energy Use'!AO97+Electrification!AO42)*Electrification!AO91</f>
        <v>7543297839787569</v>
      </c>
      <c r="AP41" s="249">
        <f>('Energy Use'!AP97+Electrification!AP42)*Electrification!AP91</f>
        <v>7553414557019624</v>
      </c>
      <c r="AQ41" s="249">
        <f>('Energy Use'!AQ97+Electrification!AQ42)*Electrification!AQ91</f>
        <v>7516700644554162</v>
      </c>
      <c r="AR41" s="136">
        <f>VLOOKUP($A41,'Sector Match'!$A$1:$B$43,2,0)</f>
        <v>0</v>
      </c>
    </row>
    <row r="42" spans="1:44" x14ac:dyDescent="0.2">
      <c r="A42" s="12" t="s">
        <v>40</v>
      </c>
      <c r="B42" s="249">
        <f>('Energy Use'!B98+Electrification!B43)*Electrification!B92</f>
        <v>63414652409159.195</v>
      </c>
      <c r="C42" s="249">
        <f>('Energy Use'!C98+Electrification!C43)*Electrification!C92</f>
        <v>57846037250065.961</v>
      </c>
      <c r="D42" s="249">
        <f>('Energy Use'!D98+Electrification!D43)*Electrification!D92</f>
        <v>70915964155340.719</v>
      </c>
      <c r="E42" s="249">
        <f>('Energy Use'!E98+Electrification!E43)*Electrification!E92</f>
        <v>76344413356771.25</v>
      </c>
      <c r="F42" s="249">
        <f>('Energy Use'!F98+Electrification!F43)*Electrification!F92</f>
        <v>79579828456673.891</v>
      </c>
      <c r="G42" s="249">
        <f>('Energy Use'!G98+Electrification!G43)*Electrification!G92</f>
        <v>88194205278755.516</v>
      </c>
      <c r="H42" s="249">
        <f>('Energy Use'!H98+Electrification!H43)*Electrification!H92</f>
        <v>99665155653912.453</v>
      </c>
      <c r="I42" s="249">
        <f>('Energy Use'!I98+Electrification!I43)*Electrification!I92</f>
        <v>111077216154742.03</v>
      </c>
      <c r="J42" s="249">
        <f>('Energy Use'!J98+Electrification!J43)*Electrification!J92</f>
        <v>121582376451920.83</v>
      </c>
      <c r="K42" s="249">
        <f>('Energy Use'!K98+Electrification!K43)*Electrification!K92</f>
        <v>131256289308471.44</v>
      </c>
      <c r="L42" s="249">
        <f>('Energy Use'!L98+Electrification!L43)*Electrification!L92</f>
        <v>140350291517545.53</v>
      </c>
      <c r="M42" s="249">
        <f>('Energy Use'!M98+Electrification!M43)*Electrification!M92</f>
        <v>149276026280814.78</v>
      </c>
      <c r="N42" s="249">
        <f>('Energy Use'!N98+Electrification!N43)*Electrification!N92</f>
        <v>158469207220449.69</v>
      </c>
      <c r="O42" s="249">
        <f>('Energy Use'!O98+Electrification!O43)*Electrification!O92</f>
        <v>168034036594710.69</v>
      </c>
      <c r="P42" s="249">
        <f>('Energy Use'!P98+Electrification!P43)*Electrification!P92</f>
        <v>177958466861506.31</v>
      </c>
      <c r="Q42" s="249">
        <f>('Energy Use'!Q98+Electrification!Q43)*Electrification!Q92</f>
        <v>188226399535808.88</v>
      </c>
      <c r="R42" s="249">
        <f>('Energy Use'!R98+Electrification!R43)*Electrification!R92</f>
        <v>198817387050589.34</v>
      </c>
      <c r="S42" s="249">
        <f>('Energy Use'!S98+Electrification!S43)*Electrification!S92</f>
        <v>210231115463113.56</v>
      </c>
      <c r="T42" s="249">
        <f>('Energy Use'!T98+Electrification!T43)*Electrification!T92</f>
        <v>221973042864655.06</v>
      </c>
      <c r="U42" s="249">
        <f>('Energy Use'!U98+Electrification!U43)*Electrification!U92</f>
        <v>234009732408603.25</v>
      </c>
      <c r="V42" s="249">
        <f>('Energy Use'!V98+Electrification!V43)*Electrification!V92</f>
        <v>246301968963953.34</v>
      </c>
      <c r="W42" s="249">
        <f>('Energy Use'!W98+Electrification!W43)*Electrification!W92</f>
        <v>258804582609949.78</v>
      </c>
      <c r="X42" s="249">
        <f>('Energy Use'!X98+Electrification!X43)*Electrification!X92</f>
        <v>271466341916765.81</v>
      </c>
      <c r="Y42" s="249">
        <f>('Energy Use'!Y98+Electrification!Y43)*Electrification!Y92</f>
        <v>284229928144491.19</v>
      </c>
      <c r="Z42" s="249">
        <f>('Energy Use'!Z98+Electrification!Z43)*Electrification!Z92</f>
        <v>297032001188607.75</v>
      </c>
      <c r="AA42" s="249">
        <f>('Energy Use'!AA98+Electrification!AA43)*Electrification!AA92</f>
        <v>309803367457272</v>
      </c>
      <c r="AB42" s="249">
        <f>('Energy Use'!AB98+Electrification!AB43)*Electrification!AB92</f>
        <v>322469258850939.94</v>
      </c>
      <c r="AC42" s="249">
        <f>('Energy Use'!AC98+Electrification!AC43)*Electrification!AC92</f>
        <v>334949730602815.88</v>
      </c>
      <c r="AD42" s="249">
        <f>('Energy Use'!AD98+Electrification!AD43)*Electrification!AD92</f>
        <v>347160183914082.5</v>
      </c>
      <c r="AE42" s="249">
        <f>('Energy Use'!AE98+Electrification!AE43)*Electrification!AE92</f>
        <v>359012017078354.44</v>
      </c>
      <c r="AF42" s="249">
        <f>('Energy Use'!AF98+Electrification!AF43)*Electrification!AF92</f>
        <v>370413406147356.94</v>
      </c>
      <c r="AG42" s="249">
        <f>('Energy Use'!AG98+Electrification!AG43)*Electrification!AG92</f>
        <v>381270213173388.75</v>
      </c>
      <c r="AH42" s="249">
        <f>('Energy Use'!AH98+Electrification!AH43)*Electrification!AH92</f>
        <v>391487016720634.31</v>
      </c>
      <c r="AI42" s="249">
        <f>('Energy Use'!AI98+Electrification!AI43)*Electrification!AI92</f>
        <v>400968255732962.5</v>
      </c>
      <c r="AJ42" s="249">
        <f>('Energy Use'!AJ98+Electrification!AJ43)*Electrification!AJ92</f>
        <v>409619474065640.19</v>
      </c>
      <c r="AK42" s="249">
        <f>('Energy Use'!AK98+Electrification!AK43)*Electrification!AK92</f>
        <v>417348649136251.38</v>
      </c>
      <c r="AL42" s="249">
        <f>('Energy Use'!AL98+Electrification!AL43)*Electrification!AL92</f>
        <v>424067584346413.63</v>
      </c>
      <c r="AM42" s="249">
        <f>('Energy Use'!AM98+Electrification!AM43)*Electrification!AM92</f>
        <v>429693341305196.63</v>
      </c>
      <c r="AN42" s="249">
        <f>('Energy Use'!AN98+Electrification!AN43)*Electrification!AN92</f>
        <v>434149684592039.13</v>
      </c>
      <c r="AO42" s="249">
        <f>('Energy Use'!AO98+Electrification!AO43)*Electrification!AO92</f>
        <v>437368508981338.38</v>
      </c>
      <c r="AP42" s="249">
        <f>('Energy Use'!AP98+Electrification!AP43)*Electrification!AP92</f>
        <v>439291216862099.69</v>
      </c>
      <c r="AQ42" s="249">
        <f>('Energy Use'!AQ98+Electrification!AQ43)*Electrification!AQ92</f>
        <v>437614268513979.81</v>
      </c>
      <c r="AR42" s="136" t="str">
        <f>VLOOKUP($A42,'Sector Match'!$A$1:$B$43,2,0)</f>
        <v>energy pipelines and gas processing 352T353</v>
      </c>
    </row>
    <row r="43" spans="1:44" x14ac:dyDescent="0.2">
      <c r="A43" s="37" t="s">
        <v>41</v>
      </c>
      <c r="B43" s="250">
        <f>('Energy Use'!B99+Electrification!B44)*Electrification!B93</f>
        <v>202599322111715.72</v>
      </c>
      <c r="C43" s="250">
        <f>('Energy Use'!C99+Electrification!C44)*Electrification!C93</f>
        <v>220100196591488.5</v>
      </c>
      <c r="D43" s="250">
        <f>('Energy Use'!D99+Electrification!D44)*Electrification!D93</f>
        <v>249682054593458.06</v>
      </c>
      <c r="E43" s="250">
        <f>('Energy Use'!E99+Electrification!E44)*Electrification!E93</f>
        <v>259174200581213.38</v>
      </c>
      <c r="F43" s="250">
        <f>('Energy Use'!F99+Electrification!F44)*Electrification!F93</f>
        <v>265131012999152.47</v>
      </c>
      <c r="G43" s="250">
        <f>('Energy Use'!G99+Electrification!G44)*Electrification!G93</f>
        <v>281824313379709.38</v>
      </c>
      <c r="H43" s="250">
        <f>('Energy Use'!H99+Electrification!H44)*Electrification!H93</f>
        <v>303342163570943.63</v>
      </c>
      <c r="I43" s="250">
        <f>('Energy Use'!I99+Electrification!I44)*Electrification!I93</f>
        <v>323934995053673.25</v>
      </c>
      <c r="J43" s="250">
        <f>('Energy Use'!J99+Electrification!J44)*Electrification!J93</f>
        <v>342115760573115</v>
      </c>
      <c r="K43" s="250">
        <f>('Energy Use'!K99+Electrification!K44)*Electrification!K93</f>
        <v>358130992130833.69</v>
      </c>
      <c r="L43" s="250">
        <f>('Energy Use'!L99+Electrification!L44)*Electrification!L93</f>
        <v>372415564694816.81</v>
      </c>
      <c r="M43" s="250">
        <f>('Energy Use'!M99+Electrification!M44)*Electrification!M93</f>
        <v>385562082246103.75</v>
      </c>
      <c r="N43" s="250">
        <f>('Energy Use'!N99+Electrification!N44)*Electrification!N93</f>
        <v>398355152870947.88</v>
      </c>
      <c r="O43" s="250">
        <f>('Energy Use'!O99+Electrification!O44)*Electrification!O93</f>
        <v>410717896428533.94</v>
      </c>
      <c r="P43" s="250">
        <f>('Energy Use'!P99+Electrification!P44)*Electrification!P93</f>
        <v>422634597507350.31</v>
      </c>
      <c r="Q43" s="250">
        <f>('Energy Use'!Q99+Electrification!Q44)*Electrification!Q93</f>
        <v>434096078044887.38</v>
      </c>
      <c r="R43" s="250">
        <f>('Energy Use'!R99+Electrification!R44)*Electrification!R93</f>
        <v>445099636316419.88</v>
      </c>
      <c r="S43" s="250">
        <f>('Energy Use'!S99+Electrification!S44)*Electrification!S93</f>
        <v>457052629999751.06</v>
      </c>
      <c r="T43" s="250">
        <f>('Energy Use'!T99+Electrification!T44)*Electrification!T93</f>
        <v>468597187332972.56</v>
      </c>
      <c r="U43" s="250">
        <f>('Energy Use'!U99+Electrification!U44)*Electrification!U93</f>
        <v>479704288379467.88</v>
      </c>
      <c r="V43" s="250">
        <f>('Energy Use'!V99+Electrification!V44)*Electrification!V93</f>
        <v>490347480965048.75</v>
      </c>
      <c r="W43" s="250">
        <f>('Energy Use'!W99+Electrification!W44)*Electrification!W93</f>
        <v>500503001671993.31</v>
      </c>
      <c r="X43" s="250">
        <f>('Energy Use'!X99+Electrification!X44)*Electrification!X93</f>
        <v>510149870169518.06</v>
      </c>
      <c r="Y43" s="250">
        <f>('Energy Use'!Y99+Electrification!Y44)*Electrification!Y93</f>
        <v>519269956972523.63</v>
      </c>
      <c r="Z43" s="250">
        <f>('Energy Use'!Z99+Electrification!Z44)*Electrification!Z93</f>
        <v>527848025056804.31</v>
      </c>
      <c r="AA43" s="250">
        <f>('Energy Use'!AA99+Electrification!AA44)*Electrification!AA93</f>
        <v>535871746070026.44</v>
      </c>
      <c r="AB43" s="250">
        <f>('Energy Use'!AB99+Electrification!AB44)*Electrification!AB93</f>
        <v>543331692159936.06</v>
      </c>
      <c r="AC43" s="250">
        <f>('Energy Use'!AC99+Electrification!AC44)*Electrification!AC93</f>
        <v>550221304691572</v>
      </c>
      <c r="AD43" s="250">
        <f>('Energy Use'!AD99+Electrification!AD44)*Electrification!AD93</f>
        <v>556536841341689.13</v>
      </c>
      <c r="AE43" s="250">
        <f>('Energy Use'!AE99+Electrification!AE44)*Electrification!AE93</f>
        <v>562277303239861.25</v>
      </c>
      <c r="AF43" s="250">
        <f>('Energy Use'!AF99+Electrification!AF44)*Electrification!AF93</f>
        <v>567444343971361.25</v>
      </c>
      <c r="AG43" s="250">
        <f>('Energy Use'!AG99+Electrification!AG44)*Electrification!AG93</f>
        <v>572042162367180.88</v>
      </c>
      <c r="AH43" s="250">
        <f>('Energy Use'!AH99+Electrification!AH44)*Electrification!AH93</f>
        <v>576077381082144.88</v>
      </c>
      <c r="AI43" s="250">
        <f>('Energy Use'!AI99+Electrification!AI44)*Electrification!AI93</f>
        <v>579558913004673.75</v>
      </c>
      <c r="AJ43" s="250">
        <f>('Energy Use'!AJ99+Electrification!AJ44)*Electrification!AJ93</f>
        <v>582497817553103</v>
      </c>
      <c r="AK43" s="250">
        <f>('Energy Use'!AK99+Electrification!AK44)*Electrification!AK93</f>
        <v>584907148895918.5</v>
      </c>
      <c r="AL43" s="250">
        <f>('Energy Use'!AL99+Electrification!AL44)*Electrification!AL93</f>
        <v>586801798089587.88</v>
      </c>
      <c r="AM43" s="250">
        <f>('Energy Use'!AM99+Electrification!AM44)*Electrification!AM93</f>
        <v>588198331060591.38</v>
      </c>
      <c r="AN43" s="250">
        <f>('Energy Use'!AN99+Electrification!AN44)*Electrification!AN93</f>
        <v>589114824270986.13</v>
      </c>
      <c r="AO43" s="250">
        <f>('Energy Use'!AO99+Electrification!AO44)*Electrification!AO93</f>
        <v>589570699802288.25</v>
      </c>
      <c r="AP43" s="250">
        <f>('Energy Use'!AP99+Electrification!AP44)*Electrification!AP93</f>
        <v>589586561474080.5</v>
      </c>
      <c r="AQ43" s="250">
        <f>('Energy Use'!AQ99+Electrification!AQ44)*Electrification!AQ93</f>
        <v>586162576902301.13</v>
      </c>
      <c r="AR43" s="136" t="str">
        <f>VLOOKUP($A43,'Sector Match'!$A$1:$B$43,2,0)</f>
        <v>water and waste 36T39</v>
      </c>
    </row>
    <row r="44" spans="1:44" x14ac:dyDescent="0.2">
      <c r="A44" s="76" t="s">
        <v>123</v>
      </c>
      <c r="B44" s="278">
        <f>('Energy Use'!B100+Electrification!B45)*Electrification!B94</f>
        <v>338208067373874.13</v>
      </c>
      <c r="C44" s="278">
        <f>('Energy Use'!C100+Electrification!C45)*Electrification!C94</f>
        <v>345001641382302.19</v>
      </c>
      <c r="D44" s="278">
        <f>('Energy Use'!D100+Electrification!D45)*Electrification!D94</f>
        <v>364738633606665.94</v>
      </c>
      <c r="E44" s="278">
        <f>('Energy Use'!E100+Electrification!E45)*Electrification!E94</f>
        <v>371069666760522.25</v>
      </c>
      <c r="F44" s="278">
        <f>('Energy Use'!F100+Electrification!F45)*Electrification!F94</f>
        <v>390147830500600.44</v>
      </c>
      <c r="G44" s="278">
        <f>('Energy Use'!G100+Electrification!G45)*Electrification!G94</f>
        <v>410128383537663.56</v>
      </c>
      <c r="H44" s="278">
        <f>('Energy Use'!H100+Electrification!H45)*Electrification!H94</f>
        <v>427125813600379.31</v>
      </c>
      <c r="I44" s="278">
        <f>('Energy Use'!I100+Electrification!I45)*Electrification!I94</f>
        <v>449442699098468.81</v>
      </c>
      <c r="J44" s="278">
        <f>('Energy Use'!J100+Electrification!J45)*Electrification!J94</f>
        <v>468619032619849.31</v>
      </c>
      <c r="K44" s="278">
        <f>('Energy Use'!K100+Electrification!K45)*Electrification!K94</f>
        <v>487319615236825.94</v>
      </c>
      <c r="L44" s="278">
        <f>('Energy Use'!L100+Electrification!L45)*Electrification!L94</f>
        <v>505471645000807.81</v>
      </c>
      <c r="M44" s="278">
        <f>('Energy Use'!M100+Electrification!M45)*Electrification!M94</f>
        <v>525947436279760.69</v>
      </c>
      <c r="N44" s="278">
        <f>('Energy Use'!N100+Electrification!N45)*Electrification!N94</f>
        <v>539683072510240.13</v>
      </c>
      <c r="O44" s="278">
        <f>('Energy Use'!O100+Electrification!O45)*Electrification!O94</f>
        <v>555623029710350.44</v>
      </c>
      <c r="P44" s="278">
        <f>('Energy Use'!P100+Electrification!P45)*Electrification!P94</f>
        <v>570787013502695.75</v>
      </c>
      <c r="Q44" s="278">
        <f>('Energy Use'!Q100+Electrification!Q45)*Electrification!Q94</f>
        <v>585141485133969.75</v>
      </c>
      <c r="R44" s="278">
        <f>('Energy Use'!R100+Electrification!R45)*Electrification!R94</f>
        <v>597424217106444</v>
      </c>
      <c r="S44" s="278">
        <f>('Energy Use'!S100+Electrification!S45)*Electrification!S94</f>
        <v>611817445795927</v>
      </c>
      <c r="T44" s="278">
        <f>('Energy Use'!T100+Electrification!T45)*Electrification!T94</f>
        <v>624135767473545</v>
      </c>
      <c r="U44" s="278">
        <f>('Energy Use'!U100+Electrification!U45)*Electrification!U94</f>
        <v>635613949059541.88</v>
      </c>
      <c r="V44" s="278">
        <f>('Energy Use'!V100+Electrification!V45)*Electrification!V94</f>
        <v>646257299758547.5</v>
      </c>
      <c r="W44" s="278">
        <f>('Energy Use'!W100+Electrification!W45)*Electrification!W94</f>
        <v>656078428436585.75</v>
      </c>
      <c r="X44" s="278">
        <f>('Energy Use'!X100+Electrification!X45)*Electrification!X94</f>
        <v>665096819620613</v>
      </c>
      <c r="Y44" s="278">
        <f>('Energy Use'!Y100+Electrification!Y45)*Electrification!Y94</f>
        <v>673338364968233.5</v>
      </c>
      <c r="Z44" s="278">
        <f>('Energy Use'!Z100+Electrification!Z45)*Electrification!Z94</f>
        <v>680834863055491.38</v>
      </c>
      <c r="AA44" s="278">
        <f>('Energy Use'!AA100+Electrification!AA45)*Electrification!AA94</f>
        <v>687623499886250.63</v>
      </c>
      <c r="AB44" s="278">
        <f>('Energy Use'!AB100+Electrification!AB45)*Electrification!AB94</f>
        <v>693746321870509.13</v>
      </c>
      <c r="AC44" s="278">
        <f>('Energy Use'!AC100+Electrification!AC45)*Electrification!AC94</f>
        <v>699249712197502.75</v>
      </c>
      <c r="AD44" s="278">
        <f>('Energy Use'!AD100+Electrification!AD45)*Electrification!AD94</f>
        <v>704183880587638.88</v>
      </c>
      <c r="AE44" s="278">
        <f>('Energy Use'!AE100+Electrification!AE45)*Electrification!AE94</f>
        <v>708602375389193.63</v>
      </c>
      <c r="AF44" s="278">
        <f>('Energy Use'!AF100+Electrification!AF45)*Electrification!AF94</f>
        <v>712561625931989.88</v>
      </c>
      <c r="AG44" s="278">
        <f>('Energy Use'!AG100+Electrification!AG45)*Electrification!AG94</f>
        <v>716120521998444.75</v>
      </c>
      <c r="AH44" s="278">
        <f>('Energy Use'!AH100+Electrification!AH45)*Electrification!AH94</f>
        <v>719340036255352.38</v>
      </c>
      <c r="AI44" s="278">
        <f>('Energy Use'!AI100+Electrification!AI45)*Electrification!AI94</f>
        <v>722282894536717.13</v>
      </c>
      <c r="AJ44" s="278">
        <f>('Energy Use'!AJ100+Electrification!AJ45)*Electrification!AJ94</f>
        <v>725013298002864.13</v>
      </c>
      <c r="AK44" s="278">
        <f>('Energy Use'!AK100+Electrification!AK45)*Electrification!AK94</f>
        <v>727596700444350.13</v>
      </c>
      <c r="AL44" s="278">
        <f>('Energy Use'!AL100+Electrification!AL45)*Electrification!AL94</f>
        <v>730099643367063.13</v>
      </c>
      <c r="AM44" s="278">
        <f>('Energy Use'!AM100+Electrification!AM45)*Electrification!AM94</f>
        <v>732589651000141.38</v>
      </c>
      <c r="AN44" s="278">
        <f>('Energy Use'!AN100+Electrification!AN45)*Electrification!AN94</f>
        <v>735135187021117.38</v>
      </c>
      <c r="AO44" s="278">
        <f>('Energy Use'!AO100+Electrification!AO45)*Electrification!AO94</f>
        <v>737805674600992.25</v>
      </c>
      <c r="AP44" s="278">
        <f>('Energy Use'!AP100+Electrification!AP45)*Electrification!AP94</f>
        <v>740671581342137.38</v>
      </c>
      <c r="AQ44" s="278">
        <f>('Energy Use'!AQ100+Electrification!AQ45)*Electrification!AQ94</f>
        <v>742138760786244.13</v>
      </c>
      <c r="AR44" s="136" t="str">
        <f>VLOOKUP($A44,'Sector Match'!$A$1:$B$43,2,0)</f>
        <v>construction 41T43</v>
      </c>
    </row>
    <row r="45" spans="1:44" x14ac:dyDescent="0.2"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249"/>
      <c r="M45" s="249"/>
      <c r="N45" s="249"/>
      <c r="O45" s="249"/>
      <c r="P45" s="249"/>
      <c r="Q45" s="249"/>
      <c r="R45" s="249"/>
      <c r="S45" s="249"/>
      <c r="T45" s="249"/>
      <c r="U45" s="249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</row>
    <row r="46" spans="1:44" x14ac:dyDescent="0.2"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249"/>
      <c r="M46" s="249"/>
      <c r="N46" s="249"/>
      <c r="O46" s="249"/>
      <c r="P46" s="249"/>
      <c r="Q46" s="249"/>
      <c r="R46" s="249"/>
      <c r="S46" s="249"/>
      <c r="T46" s="249"/>
      <c r="U46" s="249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</row>
    <row r="47" spans="1:44" x14ac:dyDescent="0.2"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249"/>
      <c r="M47" s="249"/>
      <c r="N47" s="249"/>
      <c r="O47" s="249"/>
      <c r="P47" s="249"/>
      <c r="Q47" s="249"/>
      <c r="R47" s="249"/>
      <c r="S47" s="249"/>
      <c r="T47" s="249"/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</row>
    <row r="49" spans="1:43" x14ac:dyDescent="0.2">
      <c r="B49" s="224">
        <v>2019</v>
      </c>
      <c r="C49" s="224">
        <v>2020</v>
      </c>
      <c r="D49" s="224">
        <v>2021</v>
      </c>
      <c r="E49" s="224">
        <v>2022</v>
      </c>
      <c r="F49" s="224">
        <v>2023</v>
      </c>
      <c r="G49" s="224">
        <v>2024</v>
      </c>
      <c r="H49" s="224">
        <v>2025</v>
      </c>
      <c r="I49" s="224">
        <v>2026</v>
      </c>
      <c r="J49" s="224">
        <v>2027</v>
      </c>
      <c r="K49" s="224">
        <v>2028</v>
      </c>
      <c r="L49" s="224">
        <v>2029</v>
      </c>
      <c r="M49" s="224">
        <v>2030</v>
      </c>
      <c r="N49" s="224">
        <v>2031</v>
      </c>
      <c r="O49" s="224">
        <v>2032</v>
      </c>
      <c r="P49" s="224">
        <v>2033</v>
      </c>
      <c r="Q49" s="224">
        <v>2034</v>
      </c>
      <c r="R49" s="224">
        <v>2035</v>
      </c>
      <c r="S49" s="224">
        <v>2036</v>
      </c>
      <c r="T49" s="224">
        <v>2037</v>
      </c>
      <c r="U49" s="224">
        <v>2038</v>
      </c>
      <c r="V49" s="224">
        <v>2039</v>
      </c>
      <c r="W49" s="224">
        <v>2040</v>
      </c>
      <c r="X49" s="224">
        <v>2041</v>
      </c>
      <c r="Y49" s="224">
        <v>2042</v>
      </c>
      <c r="Z49" s="224">
        <v>2043</v>
      </c>
      <c r="AA49" s="224">
        <v>2044</v>
      </c>
      <c r="AB49" s="224">
        <v>2045</v>
      </c>
      <c r="AC49" s="224">
        <v>2046</v>
      </c>
      <c r="AD49" s="224">
        <v>2047</v>
      </c>
      <c r="AE49" s="224">
        <v>2048</v>
      </c>
      <c r="AF49" s="224">
        <v>2049</v>
      </c>
      <c r="AG49" s="224">
        <v>2050</v>
      </c>
      <c r="AH49" s="224">
        <v>2051</v>
      </c>
      <c r="AI49" s="224">
        <v>2052</v>
      </c>
      <c r="AJ49" s="224">
        <v>2053</v>
      </c>
      <c r="AK49" s="224">
        <v>2054</v>
      </c>
      <c r="AL49" s="224">
        <v>2055</v>
      </c>
      <c r="AM49" s="224">
        <v>2056</v>
      </c>
      <c r="AN49" s="224">
        <v>2057</v>
      </c>
      <c r="AO49" s="224">
        <v>2058</v>
      </c>
      <c r="AP49" s="224">
        <v>2059</v>
      </c>
      <c r="AQ49" s="224">
        <v>2060</v>
      </c>
    </row>
    <row r="50" spans="1:43" x14ac:dyDescent="0.2">
      <c r="A50" s="106" t="s">
        <v>339</v>
      </c>
      <c r="B50" s="253">
        <f t="shared" ref="B50:K59" si="0">SUMIFS(B$2:B$44,$AR$2:$AR$44,$A50)</f>
        <v>455930366150758.75</v>
      </c>
      <c r="C50" s="253">
        <f t="shared" si="0"/>
        <v>485244074993755.06</v>
      </c>
      <c r="D50" s="253">
        <f t="shared" si="0"/>
        <v>493073973858935</v>
      </c>
      <c r="E50" s="253">
        <f t="shared" si="0"/>
        <v>512992586778523</v>
      </c>
      <c r="F50" s="253">
        <f t="shared" si="0"/>
        <v>534658838946028.06</v>
      </c>
      <c r="G50" s="253">
        <f t="shared" si="0"/>
        <v>560169203412951.81</v>
      </c>
      <c r="H50" s="253">
        <f t="shared" si="0"/>
        <v>574005828403036.88</v>
      </c>
      <c r="I50" s="253">
        <f t="shared" si="0"/>
        <v>609574869056061.75</v>
      </c>
      <c r="J50" s="253">
        <f t="shared" si="0"/>
        <v>633257178574621</v>
      </c>
      <c r="K50" s="253">
        <f t="shared" si="0"/>
        <v>656009521090755.75</v>
      </c>
      <c r="L50" s="253">
        <f t="shared" ref="L50:U59" si="1">SUMIFS(L$2:L$44,$AR$2:$AR$44,$A50)</f>
        <v>677734104454131.5</v>
      </c>
      <c r="M50" s="253">
        <f t="shared" si="1"/>
        <v>710110278705039</v>
      </c>
      <c r="N50" s="253">
        <f t="shared" si="1"/>
        <v>717852642127512.63</v>
      </c>
      <c r="O50" s="253">
        <f t="shared" si="1"/>
        <v>736120484855380.63</v>
      </c>
      <c r="P50" s="253">
        <f t="shared" si="1"/>
        <v>753100574974312.88</v>
      </c>
      <c r="Q50" s="253">
        <f t="shared" si="1"/>
        <v>768758215890816.63</v>
      </c>
      <c r="R50" s="253">
        <f t="shared" si="1"/>
        <v>778255912195057.5</v>
      </c>
      <c r="S50" s="253">
        <f t="shared" si="1"/>
        <v>798024328333786.13</v>
      </c>
      <c r="T50" s="253">
        <f t="shared" si="1"/>
        <v>811703833343839.88</v>
      </c>
      <c r="U50" s="253">
        <f t="shared" si="1"/>
        <v>824115736999147.13</v>
      </c>
      <c r="V50" s="253">
        <f t="shared" ref="V50:AE59" si="2">SUMIFS(V$2:V$44,$AR$2:$AR$44,$A50)</f>
        <v>835276488446670.88</v>
      </c>
      <c r="W50" s="253">
        <f t="shared" si="2"/>
        <v>845212751123872.38</v>
      </c>
      <c r="X50" s="253">
        <f t="shared" si="2"/>
        <v>853960635874778.63</v>
      </c>
      <c r="Y50" s="253">
        <f t="shared" si="2"/>
        <v>861564877627269.13</v>
      </c>
      <c r="Z50" s="253">
        <f t="shared" si="2"/>
        <v>868077976026249.88</v>
      </c>
      <c r="AA50" s="253">
        <f t="shared" si="2"/>
        <v>873559319313786.63</v>
      </c>
      <c r="AB50" s="253">
        <f t="shared" si="2"/>
        <v>878074309330061.88</v>
      </c>
      <c r="AC50" s="253">
        <f t="shared" si="2"/>
        <v>881693503858590.63</v>
      </c>
      <c r="AD50" s="253">
        <f t="shared" si="2"/>
        <v>884491790733221.5</v>
      </c>
      <c r="AE50" s="253">
        <f t="shared" si="2"/>
        <v>886547606235838</v>
      </c>
      <c r="AF50" s="253">
        <f t="shared" ref="AF50:AQ59" si="3">SUMIFS(AF$2:AF$44,$AR$2:$AR$44,$A50)</f>
        <v>887942208408376.88</v>
      </c>
      <c r="AG50" s="253">
        <f t="shared" si="3"/>
        <v>888759014039558.25</v>
      </c>
      <c r="AH50" s="253">
        <f t="shared" si="3"/>
        <v>889083006315082</v>
      </c>
      <c r="AI50" s="253">
        <f t="shared" si="3"/>
        <v>889000218482044</v>
      </c>
      <c r="AJ50" s="253">
        <f t="shared" si="3"/>
        <v>888597297406536.88</v>
      </c>
      <c r="AK50" s="253">
        <f t="shared" si="3"/>
        <v>887961149623280</v>
      </c>
      <c r="AL50" s="253">
        <f t="shared" si="3"/>
        <v>887178671405472.75</v>
      </c>
      <c r="AM50" s="253">
        <f t="shared" si="3"/>
        <v>886336563533853.5</v>
      </c>
      <c r="AN50" s="253">
        <f t="shared" si="3"/>
        <v>885521230822909.5</v>
      </c>
      <c r="AO50" s="253">
        <f t="shared" si="3"/>
        <v>884818766071981.5</v>
      </c>
      <c r="AP50" s="253">
        <f t="shared" si="3"/>
        <v>884315017949858.75</v>
      </c>
      <c r="AQ50" s="253">
        <f t="shared" si="3"/>
        <v>879650313796305.38</v>
      </c>
    </row>
    <row r="51" spans="1:43" x14ac:dyDescent="0.2">
      <c r="A51" s="107" t="s">
        <v>125</v>
      </c>
      <c r="B51" s="240">
        <f t="shared" si="0"/>
        <v>350345055193049.75</v>
      </c>
      <c r="C51" s="240">
        <f t="shared" si="0"/>
        <v>310098844530363</v>
      </c>
      <c r="D51" s="240">
        <f t="shared" si="0"/>
        <v>325437524541862.25</v>
      </c>
      <c r="E51" s="240">
        <f t="shared" si="0"/>
        <v>340720293658578.63</v>
      </c>
      <c r="F51" s="240">
        <f t="shared" si="0"/>
        <v>355946466617695.94</v>
      </c>
      <c r="G51" s="240">
        <f t="shared" si="0"/>
        <v>371115358156398.06</v>
      </c>
      <c r="H51" s="240">
        <f t="shared" si="0"/>
        <v>386226283011868.88</v>
      </c>
      <c r="I51" s="240">
        <f t="shared" si="0"/>
        <v>392137131034361.5</v>
      </c>
      <c r="J51" s="240">
        <f t="shared" si="0"/>
        <v>398030505864523.94</v>
      </c>
      <c r="K51" s="240">
        <f t="shared" si="0"/>
        <v>403906180495887.75</v>
      </c>
      <c r="L51" s="240">
        <f t="shared" si="1"/>
        <v>409763927921984.5</v>
      </c>
      <c r="M51" s="240">
        <f t="shared" si="1"/>
        <v>415603521136346.19</v>
      </c>
      <c r="N51" s="240">
        <f t="shared" si="1"/>
        <v>417452925345000.5</v>
      </c>
      <c r="O51" s="240">
        <f t="shared" si="1"/>
        <v>419293606647389.19</v>
      </c>
      <c r="P51" s="240">
        <f t="shared" si="1"/>
        <v>421125513665507</v>
      </c>
      <c r="Q51" s="240">
        <f t="shared" si="1"/>
        <v>422948595021348.81</v>
      </c>
      <c r="R51" s="240">
        <f t="shared" si="1"/>
        <v>424762799336909.5</v>
      </c>
      <c r="S51" s="240">
        <f t="shared" si="1"/>
        <v>420921783911554.38</v>
      </c>
      <c r="T51" s="240">
        <f t="shared" si="1"/>
        <v>417079288700936.38</v>
      </c>
      <c r="U51" s="240">
        <f t="shared" si="1"/>
        <v>413235326175155.88</v>
      </c>
      <c r="V51" s="240">
        <f t="shared" si="2"/>
        <v>409389908804313.44</v>
      </c>
      <c r="W51" s="240">
        <f t="shared" si="2"/>
        <v>405543049058509.56</v>
      </c>
      <c r="X51" s="240">
        <f t="shared" si="2"/>
        <v>399354789935566.13</v>
      </c>
      <c r="Y51" s="240">
        <f t="shared" si="2"/>
        <v>393164522295097.19</v>
      </c>
      <c r="Z51" s="240">
        <f t="shared" si="2"/>
        <v>386972266089263.5</v>
      </c>
      <c r="AA51" s="240">
        <f t="shared" si="2"/>
        <v>380778041270226</v>
      </c>
      <c r="AB51" s="240">
        <f t="shared" si="2"/>
        <v>374581867790145.5</v>
      </c>
      <c r="AC51" s="240">
        <f t="shared" si="2"/>
        <v>368383765601182.94</v>
      </c>
      <c r="AD51" s="240">
        <f t="shared" si="2"/>
        <v>362183754655499.06</v>
      </c>
      <c r="AE51" s="240">
        <f t="shared" si="2"/>
        <v>355981854905254.75</v>
      </c>
      <c r="AF51" s="240">
        <f t="shared" si="3"/>
        <v>349778086302610.94</v>
      </c>
      <c r="AG51" s="240">
        <f t="shared" si="3"/>
        <v>343572468799728.19</v>
      </c>
      <c r="AH51" s="240">
        <f t="shared" si="3"/>
        <v>335803147245301.25</v>
      </c>
      <c r="AI51" s="240">
        <f t="shared" si="3"/>
        <v>328031655893381.81</v>
      </c>
      <c r="AJ51" s="240">
        <f t="shared" si="3"/>
        <v>320258019684171.06</v>
      </c>
      <c r="AK51" s="240">
        <f t="shared" si="3"/>
        <v>312482263557870.06</v>
      </c>
      <c r="AL51" s="240">
        <f t="shared" si="3"/>
        <v>304704412454679.88</v>
      </c>
      <c r="AM51" s="240">
        <f t="shared" si="3"/>
        <v>298487251795405.69</v>
      </c>
      <c r="AN51" s="240">
        <f t="shared" si="3"/>
        <v>292268390214419.19</v>
      </c>
      <c r="AO51" s="240">
        <f t="shared" si="3"/>
        <v>286047847663881.06</v>
      </c>
      <c r="AP51" s="240">
        <f t="shared" si="3"/>
        <v>279825644095952.19</v>
      </c>
      <c r="AQ51" s="240">
        <f t="shared" si="3"/>
        <v>272674335735800.28</v>
      </c>
    </row>
    <row r="52" spans="1:43" x14ac:dyDescent="0.2">
      <c r="A52" s="107" t="s">
        <v>126</v>
      </c>
      <c r="B52" s="240">
        <f t="shared" si="0"/>
        <v>148237081477724.63</v>
      </c>
      <c r="C52" s="240">
        <f t="shared" si="0"/>
        <v>158091346538669.03</v>
      </c>
      <c r="D52" s="240">
        <f t="shared" si="0"/>
        <v>167146998079213.25</v>
      </c>
      <c r="E52" s="240">
        <f t="shared" si="0"/>
        <v>176170131163878.75</v>
      </c>
      <c r="F52" s="240">
        <f t="shared" si="0"/>
        <v>185160342964647.16</v>
      </c>
      <c r="G52" s="240">
        <f t="shared" si="0"/>
        <v>194117230653500.22</v>
      </c>
      <c r="H52" s="240">
        <f t="shared" si="0"/>
        <v>203040391402419.53</v>
      </c>
      <c r="I52" s="240">
        <f t="shared" si="0"/>
        <v>207827919127431</v>
      </c>
      <c r="J52" s="240">
        <f t="shared" si="0"/>
        <v>212602836856166.5</v>
      </c>
      <c r="K52" s="240">
        <f t="shared" si="0"/>
        <v>217364964703352.66</v>
      </c>
      <c r="L52" s="240">
        <f t="shared" si="1"/>
        <v>222114122783715.84</v>
      </c>
      <c r="M52" s="240">
        <f t="shared" si="1"/>
        <v>226850131211982.59</v>
      </c>
      <c r="N52" s="240">
        <f t="shared" si="1"/>
        <v>229812653318825.5</v>
      </c>
      <c r="O52" s="240">
        <f t="shared" si="1"/>
        <v>232765678485588.16</v>
      </c>
      <c r="P52" s="240">
        <f t="shared" si="1"/>
        <v>235709135962308.06</v>
      </c>
      <c r="Q52" s="240">
        <f t="shared" si="1"/>
        <v>238642954999022.5</v>
      </c>
      <c r="R52" s="240">
        <f t="shared" si="1"/>
        <v>241567064845769.13</v>
      </c>
      <c r="S52" s="240">
        <f t="shared" si="1"/>
        <v>244818342426786.09</v>
      </c>
      <c r="T52" s="240">
        <f t="shared" si="1"/>
        <v>248070210374875.78</v>
      </c>
      <c r="U52" s="240">
        <f t="shared" si="1"/>
        <v>251322658389974.06</v>
      </c>
      <c r="V52" s="240">
        <f t="shared" si="2"/>
        <v>254575676172016.84</v>
      </c>
      <c r="W52" s="240">
        <f t="shared" si="2"/>
        <v>257829253420940.16</v>
      </c>
      <c r="X52" s="240">
        <f t="shared" si="2"/>
        <v>259470966689161.94</v>
      </c>
      <c r="Y52" s="240">
        <f t="shared" si="2"/>
        <v>261112811524112.19</v>
      </c>
      <c r="Z52" s="240">
        <f t="shared" si="2"/>
        <v>262754782781423.41</v>
      </c>
      <c r="AA52" s="240">
        <f t="shared" si="2"/>
        <v>264396875316727.94</v>
      </c>
      <c r="AB52" s="240">
        <f t="shared" si="2"/>
        <v>266039083985658.19</v>
      </c>
      <c r="AC52" s="240">
        <f t="shared" si="2"/>
        <v>267681403643846.78</v>
      </c>
      <c r="AD52" s="240">
        <f t="shared" si="2"/>
        <v>269323829146925.91</v>
      </c>
      <c r="AE52" s="240">
        <f t="shared" si="2"/>
        <v>270966355350528.13</v>
      </c>
      <c r="AF52" s="240">
        <f t="shared" si="3"/>
        <v>272608977110285.94</v>
      </c>
      <c r="AG52" s="240">
        <f t="shared" si="3"/>
        <v>274251689281831.63</v>
      </c>
      <c r="AH52" s="240">
        <f t="shared" si="3"/>
        <v>275893680502104.09</v>
      </c>
      <c r="AI52" s="240">
        <f t="shared" si="3"/>
        <v>277535751659188.41</v>
      </c>
      <c r="AJ52" s="240">
        <f t="shared" si="3"/>
        <v>279177897611291.88</v>
      </c>
      <c r="AK52" s="240">
        <f t="shared" si="3"/>
        <v>280820113216621.75</v>
      </c>
      <c r="AL52" s="240">
        <f t="shared" si="3"/>
        <v>282462393333385.06</v>
      </c>
      <c r="AM52" s="240">
        <f t="shared" si="3"/>
        <v>282492833409466.06</v>
      </c>
      <c r="AN52" s="240">
        <f t="shared" si="3"/>
        <v>282522972716501.19</v>
      </c>
      <c r="AO52" s="240">
        <f t="shared" si="3"/>
        <v>282552811257580.13</v>
      </c>
      <c r="AP52" s="240">
        <f t="shared" si="3"/>
        <v>282582349035792.69</v>
      </c>
      <c r="AQ52" s="240">
        <f t="shared" si="3"/>
        <v>281653580677773.38</v>
      </c>
    </row>
    <row r="53" spans="1:43" x14ac:dyDescent="0.2">
      <c r="A53" s="107" t="s">
        <v>127</v>
      </c>
      <c r="B53" s="240">
        <f t="shared" si="0"/>
        <v>362645825811022.25</v>
      </c>
      <c r="C53" s="240">
        <f t="shared" si="0"/>
        <v>342104733128582.75</v>
      </c>
      <c r="D53" s="240">
        <f t="shared" si="0"/>
        <v>358089511362742.13</v>
      </c>
      <c r="E53" s="240">
        <f t="shared" si="0"/>
        <v>374015651920049.5</v>
      </c>
      <c r="F53" s="240">
        <f t="shared" si="0"/>
        <v>389882439355534.75</v>
      </c>
      <c r="G53" s="240">
        <f t="shared" si="0"/>
        <v>405689158224227.44</v>
      </c>
      <c r="H53" s="240">
        <f t="shared" si="0"/>
        <v>421435093081157.56</v>
      </c>
      <c r="I53" s="240">
        <f t="shared" si="0"/>
        <v>433634887472736.19</v>
      </c>
      <c r="J53" s="240">
        <f t="shared" si="0"/>
        <v>445803896789495.19</v>
      </c>
      <c r="K53" s="240">
        <f t="shared" si="0"/>
        <v>457941666118500.75</v>
      </c>
      <c r="L53" s="240">
        <f t="shared" si="1"/>
        <v>470047740546819</v>
      </c>
      <c r="M53" s="240">
        <f t="shared" si="1"/>
        <v>482121665161515.88</v>
      </c>
      <c r="N53" s="240">
        <f t="shared" si="1"/>
        <v>484685912980323.13</v>
      </c>
      <c r="O53" s="240">
        <f t="shared" si="1"/>
        <v>487239026182008.06</v>
      </c>
      <c r="P53" s="240">
        <f t="shared" si="1"/>
        <v>489780936006864.13</v>
      </c>
      <c r="Q53" s="240">
        <f t="shared" si="1"/>
        <v>492311573695185.13</v>
      </c>
      <c r="R53" s="240">
        <f t="shared" si="1"/>
        <v>494830870487264.44</v>
      </c>
      <c r="S53" s="240">
        <f t="shared" si="1"/>
        <v>492031561451086.81</v>
      </c>
      <c r="T53" s="240">
        <f t="shared" si="1"/>
        <v>489230969857595.25</v>
      </c>
      <c r="U53" s="240">
        <f t="shared" si="1"/>
        <v>486429104873644.63</v>
      </c>
      <c r="V53" s="240">
        <f t="shared" si="2"/>
        <v>483625975666089.81</v>
      </c>
      <c r="W53" s="240">
        <f t="shared" si="2"/>
        <v>480821591401785.63</v>
      </c>
      <c r="X53" s="240">
        <f t="shared" si="2"/>
        <v>473617181509798.88</v>
      </c>
      <c r="Y53" s="240">
        <f t="shared" si="2"/>
        <v>466410423750836.13</v>
      </c>
      <c r="Z53" s="240">
        <f t="shared" si="2"/>
        <v>459201341356865.25</v>
      </c>
      <c r="AA53" s="240">
        <f t="shared" si="2"/>
        <v>451989957559854.31</v>
      </c>
      <c r="AB53" s="240">
        <f t="shared" si="2"/>
        <v>444776295591771.19</v>
      </c>
      <c r="AC53" s="240">
        <f t="shared" si="2"/>
        <v>435905149132174.38</v>
      </c>
      <c r="AD53" s="240">
        <f t="shared" si="2"/>
        <v>427031370740361.44</v>
      </c>
      <c r="AE53" s="240">
        <f t="shared" si="2"/>
        <v>418154988937618.5</v>
      </c>
      <c r="AF53" s="240">
        <f t="shared" si="3"/>
        <v>409276032245232.06</v>
      </c>
      <c r="AG53" s="240">
        <f t="shared" si="3"/>
        <v>400394529184488.19</v>
      </c>
      <c r="AH53" s="240">
        <f t="shared" si="3"/>
        <v>391163675259925.44</v>
      </c>
      <c r="AI53" s="240">
        <f t="shared" si="3"/>
        <v>381930251889279.69</v>
      </c>
      <c r="AJ53" s="240">
        <f t="shared" si="3"/>
        <v>372694288701491.06</v>
      </c>
      <c r="AK53" s="240">
        <f t="shared" si="3"/>
        <v>363455815325499.88</v>
      </c>
      <c r="AL53" s="240">
        <f t="shared" si="3"/>
        <v>354214861390246.06</v>
      </c>
      <c r="AM53" s="240">
        <f t="shared" si="3"/>
        <v>345198057496464.56</v>
      </c>
      <c r="AN53" s="240">
        <f t="shared" si="3"/>
        <v>336178882206797.63</v>
      </c>
      <c r="AO53" s="240">
        <f t="shared" si="3"/>
        <v>327157364426917.44</v>
      </c>
      <c r="AP53" s="240">
        <f t="shared" si="3"/>
        <v>318133533062496.06</v>
      </c>
      <c r="AQ53" s="240">
        <f t="shared" si="3"/>
        <v>308059595266597.75</v>
      </c>
    </row>
    <row r="54" spans="1:43" x14ac:dyDescent="0.2">
      <c r="A54" s="107" t="s">
        <v>128</v>
      </c>
      <c r="B54" s="240">
        <f t="shared" si="0"/>
        <v>452395387410059.81</v>
      </c>
      <c r="C54" s="240">
        <f t="shared" si="0"/>
        <v>478873606548885.5</v>
      </c>
      <c r="D54" s="240">
        <f t="shared" si="0"/>
        <v>536803937611501.44</v>
      </c>
      <c r="E54" s="240">
        <f t="shared" si="0"/>
        <v>554647327909550.31</v>
      </c>
      <c r="F54" s="240">
        <f t="shared" si="0"/>
        <v>558333319731400.63</v>
      </c>
      <c r="G54" s="240">
        <f t="shared" si="0"/>
        <v>570277997687449.13</v>
      </c>
      <c r="H54" s="240">
        <f t="shared" si="0"/>
        <v>586810622203810</v>
      </c>
      <c r="I54" s="240">
        <f t="shared" si="0"/>
        <v>605017058302636.88</v>
      </c>
      <c r="J54" s="240">
        <f t="shared" si="0"/>
        <v>623383424584872.88</v>
      </c>
      <c r="K54" s="240">
        <f t="shared" si="0"/>
        <v>641391095913083.38</v>
      </c>
      <c r="L54" s="240">
        <f t="shared" si="1"/>
        <v>658478239931614.5</v>
      </c>
      <c r="M54" s="240">
        <f t="shared" si="1"/>
        <v>674043879634266.75</v>
      </c>
      <c r="N54" s="240">
        <f t="shared" si="1"/>
        <v>687514525144443.88</v>
      </c>
      <c r="O54" s="240">
        <f t="shared" si="1"/>
        <v>698884197037040.75</v>
      </c>
      <c r="P54" s="240">
        <f t="shared" si="1"/>
        <v>708230192539527</v>
      </c>
      <c r="Q54" s="240">
        <f t="shared" si="1"/>
        <v>715658516318786.5</v>
      </c>
      <c r="R54" s="240">
        <f t="shared" si="1"/>
        <v>721299836141146.25</v>
      </c>
      <c r="S54" s="240">
        <f t="shared" si="1"/>
        <v>727089030128770</v>
      </c>
      <c r="T54" s="240">
        <f t="shared" si="1"/>
        <v>731362162146458.13</v>
      </c>
      <c r="U54" s="240">
        <f t="shared" si="1"/>
        <v>734210812328897.5</v>
      </c>
      <c r="V54" s="240">
        <f t="shared" si="2"/>
        <v>735736318698771.13</v>
      </c>
      <c r="W54" s="240">
        <f t="shared" si="2"/>
        <v>736047660915440.25</v>
      </c>
      <c r="X54" s="240">
        <f t="shared" si="2"/>
        <v>735259463400086.88</v>
      </c>
      <c r="Y54" s="240">
        <f t="shared" si="2"/>
        <v>733490153743611.63</v>
      </c>
      <c r="Z54" s="240">
        <f t="shared" si="2"/>
        <v>730860303345677.13</v>
      </c>
      <c r="AA54" s="240">
        <f t="shared" si="2"/>
        <v>727491168860769.88</v>
      </c>
      <c r="AB54" s="240">
        <f t="shared" si="2"/>
        <v>723503445485204.88</v>
      </c>
      <c r="AC54" s="240">
        <f t="shared" si="2"/>
        <v>719016236575272.63</v>
      </c>
      <c r="AD54" s="240">
        <f t="shared" si="2"/>
        <v>714146238639069.38</v>
      </c>
      <c r="AE54" s="240">
        <f t="shared" si="2"/>
        <v>709007136430857.63</v>
      </c>
      <c r="AF54" s="240">
        <f t="shared" si="3"/>
        <v>703709199686787.38</v>
      </c>
      <c r="AG54" s="240">
        <f t="shared" si="3"/>
        <v>698359070927458.38</v>
      </c>
      <c r="AH54" s="240">
        <f t="shared" si="3"/>
        <v>693059732644518.63</v>
      </c>
      <c r="AI54" s="240">
        <f t="shared" si="3"/>
        <v>687910641999569</v>
      </c>
      <c r="AJ54" s="240">
        <f t="shared" si="3"/>
        <v>683008021804432.75</v>
      </c>
      <c r="AK54" s="240">
        <f t="shared" si="3"/>
        <v>678445297937107.88</v>
      </c>
      <c r="AL54" s="240">
        <f t="shared" si="3"/>
        <v>674313675404263.38</v>
      </c>
      <c r="AM54" s="240">
        <f t="shared" si="3"/>
        <v>670702847934318.75</v>
      </c>
      <c r="AN54" s="240">
        <f t="shared" si="3"/>
        <v>667701839244193.38</v>
      </c>
      <c r="AO54" s="240">
        <f t="shared" si="3"/>
        <v>665399977966841.63</v>
      </c>
      <c r="AP54" s="240">
        <f t="shared" si="3"/>
        <v>663888012689188.38</v>
      </c>
      <c r="AQ54" s="240">
        <f t="shared" si="3"/>
        <v>659884008867492.25</v>
      </c>
    </row>
    <row r="55" spans="1:43" x14ac:dyDescent="0.2">
      <c r="A55" s="107" t="s">
        <v>129</v>
      </c>
      <c r="B55" s="240">
        <f t="shared" si="0"/>
        <v>733115692406236.13</v>
      </c>
      <c r="C55" s="240">
        <f t="shared" si="0"/>
        <v>686379588341224</v>
      </c>
      <c r="D55" s="240">
        <f t="shared" si="0"/>
        <v>731608424338397.25</v>
      </c>
      <c r="E55" s="240">
        <f t="shared" si="0"/>
        <v>722876126319032.75</v>
      </c>
      <c r="F55" s="240">
        <f t="shared" si="0"/>
        <v>723585429184903.75</v>
      </c>
      <c r="G55" s="240">
        <f t="shared" si="0"/>
        <v>728786544448127.5</v>
      </c>
      <c r="H55" s="240">
        <f t="shared" si="0"/>
        <v>736470619368795.38</v>
      </c>
      <c r="I55" s="240">
        <f t="shared" si="0"/>
        <v>745324562837392.38</v>
      </c>
      <c r="J55" s="240">
        <f t="shared" si="0"/>
        <v>753645482052025.75</v>
      </c>
      <c r="K55" s="240">
        <f t="shared" si="0"/>
        <v>760428401367672.25</v>
      </c>
      <c r="L55" s="240">
        <f t="shared" si="1"/>
        <v>764643819006945</v>
      </c>
      <c r="M55" s="240">
        <f t="shared" si="1"/>
        <v>765263092601064.63</v>
      </c>
      <c r="N55" s="240">
        <f t="shared" si="1"/>
        <v>761559629369106.38</v>
      </c>
      <c r="O55" s="240">
        <f t="shared" si="1"/>
        <v>754281211921552</v>
      </c>
      <c r="P55" s="240">
        <f t="shared" si="1"/>
        <v>744456583763849.75</v>
      </c>
      <c r="Q55" s="240">
        <f t="shared" si="1"/>
        <v>733097054260936.13</v>
      </c>
      <c r="R55" s="240">
        <f t="shared" si="1"/>
        <v>721170432958639</v>
      </c>
      <c r="S55" s="240">
        <f t="shared" si="1"/>
        <v>711220474435522.25</v>
      </c>
      <c r="T55" s="240">
        <f t="shared" si="1"/>
        <v>701585409283871.38</v>
      </c>
      <c r="U55" s="240">
        <f t="shared" si="1"/>
        <v>692273991758685.75</v>
      </c>
      <c r="V55" s="240">
        <f t="shared" si="2"/>
        <v>683295446398516.38</v>
      </c>
      <c r="W55" s="240">
        <f t="shared" si="2"/>
        <v>674659150608754.88</v>
      </c>
      <c r="X55" s="240">
        <f t="shared" si="2"/>
        <v>666374373514144.25</v>
      </c>
      <c r="Y55" s="240">
        <f t="shared" si="2"/>
        <v>658450070994568.25</v>
      </c>
      <c r="Z55" s="240">
        <f t="shared" si="2"/>
        <v>650894734950087.75</v>
      </c>
      <c r="AA55" s="240">
        <f t="shared" si="2"/>
        <v>643716293413504.38</v>
      </c>
      <c r="AB55" s="240">
        <f t="shared" si="2"/>
        <v>636922057128167.75</v>
      </c>
      <c r="AC55" s="240">
        <f t="shared" si="2"/>
        <v>630518707603174</v>
      </c>
      <c r="AD55" s="240">
        <f t="shared" si="2"/>
        <v>624512321402019.13</v>
      </c>
      <c r="AE55" s="240">
        <f t="shared" si="2"/>
        <v>618908425462341.88</v>
      </c>
      <c r="AF55" s="240">
        <f t="shared" si="3"/>
        <v>613712078528971.63</v>
      </c>
      <c r="AG55" s="240">
        <f t="shared" si="3"/>
        <v>608927974258260.13</v>
      </c>
      <c r="AH55" s="240">
        <f t="shared" si="3"/>
        <v>604560562171673.38</v>
      </c>
      <c r="AI55" s="240">
        <f t="shared" si="3"/>
        <v>600614183360943.75</v>
      </c>
      <c r="AJ55" s="240">
        <f t="shared" si="3"/>
        <v>597093218645395.13</v>
      </c>
      <c r="AK55" s="240">
        <f t="shared" si="3"/>
        <v>594002247732722.25</v>
      </c>
      <c r="AL55" s="240">
        <f t="shared" si="3"/>
        <v>591346218826943.75</v>
      </c>
      <c r="AM55" s="240">
        <f t="shared" si="3"/>
        <v>589130629060613.88</v>
      </c>
      <c r="AN55" s="240">
        <f t="shared" si="3"/>
        <v>587361717113176.25</v>
      </c>
      <c r="AO55" s="240">
        <f t="shared" si="3"/>
        <v>586046670435125.25</v>
      </c>
      <c r="AP55" s="240">
        <f t="shared" si="3"/>
        <v>585193850662859.38</v>
      </c>
      <c r="AQ55" s="240">
        <f t="shared" si="3"/>
        <v>581814000888459.63</v>
      </c>
    </row>
    <row r="56" spans="1:43" x14ac:dyDescent="0.2">
      <c r="A56" s="107" t="s">
        <v>130</v>
      </c>
      <c r="B56" s="240">
        <f t="shared" si="0"/>
        <v>134670406310718.06</v>
      </c>
      <c r="C56" s="240">
        <f t="shared" si="0"/>
        <v>138096196518885.72</v>
      </c>
      <c r="D56" s="240">
        <f t="shared" si="0"/>
        <v>159032279722626.47</v>
      </c>
      <c r="E56" s="240">
        <f t="shared" si="0"/>
        <v>157243403203350.5</v>
      </c>
      <c r="F56" s="240">
        <f t="shared" si="0"/>
        <v>157530823389116.59</v>
      </c>
      <c r="G56" s="240">
        <f t="shared" si="0"/>
        <v>159082126905634.66</v>
      </c>
      <c r="H56" s="240">
        <f t="shared" si="0"/>
        <v>161506710146333.94</v>
      </c>
      <c r="I56" s="240">
        <f t="shared" si="0"/>
        <v>164567645573210.56</v>
      </c>
      <c r="J56" s="240">
        <f t="shared" si="0"/>
        <v>167914923366133.59</v>
      </c>
      <c r="K56" s="240">
        <f t="shared" si="0"/>
        <v>171336309239572.94</v>
      </c>
      <c r="L56" s="240">
        <f t="shared" si="1"/>
        <v>174601970619938.19</v>
      </c>
      <c r="M56" s="240">
        <f t="shared" si="1"/>
        <v>177465063467120.75</v>
      </c>
      <c r="N56" s="240">
        <f t="shared" si="1"/>
        <v>179699040866267.63</v>
      </c>
      <c r="O56" s="240">
        <f t="shared" si="1"/>
        <v>181295338842342.81</v>
      </c>
      <c r="P56" s="240">
        <f t="shared" si="1"/>
        <v>182285628241434.06</v>
      </c>
      <c r="Q56" s="240">
        <f t="shared" si="1"/>
        <v>182709047608798.94</v>
      </c>
      <c r="R56" s="240">
        <f t="shared" si="1"/>
        <v>182610788840158.81</v>
      </c>
      <c r="S56" s="240">
        <f t="shared" si="1"/>
        <v>182492433932999.44</v>
      </c>
      <c r="T56" s="240">
        <f t="shared" si="1"/>
        <v>181942636434152.06</v>
      </c>
      <c r="U56" s="240">
        <f t="shared" si="1"/>
        <v>181002049200850.69</v>
      </c>
      <c r="V56" s="240">
        <f t="shared" si="2"/>
        <v>179713244813800.09</v>
      </c>
      <c r="W56" s="240">
        <f t="shared" si="2"/>
        <v>178119907798544.5</v>
      </c>
      <c r="X56" s="240">
        <f t="shared" si="2"/>
        <v>176266107725926.31</v>
      </c>
      <c r="Y56" s="240">
        <f t="shared" si="2"/>
        <v>174195663016407.91</v>
      </c>
      <c r="Z56" s="240">
        <f t="shared" si="2"/>
        <v>171951601203278.03</v>
      </c>
      <c r="AA56" s="240">
        <f t="shared" si="2"/>
        <v>169575717824073.44</v>
      </c>
      <c r="AB56" s="240">
        <f t="shared" si="2"/>
        <v>167108233082659.44</v>
      </c>
      <c r="AC56" s="240">
        <f t="shared" si="2"/>
        <v>164587542992331.63</v>
      </c>
      <c r="AD56" s="240">
        <f t="shared" si="2"/>
        <v>162050059876507.22</v>
      </c>
      <c r="AE56" s="240">
        <f t="shared" si="2"/>
        <v>159530135846027</v>
      </c>
      <c r="AF56" s="240">
        <f t="shared" si="3"/>
        <v>157060062149974.53</v>
      </c>
      <c r="AG56" s="240">
        <f t="shared" si="3"/>
        <v>154670137057821.38</v>
      </c>
      <c r="AH56" s="240">
        <f t="shared" si="3"/>
        <v>152388795116165.53</v>
      </c>
      <c r="AI56" s="240">
        <f t="shared" si="3"/>
        <v>150242791174662.06</v>
      </c>
      <c r="AJ56" s="240">
        <f t="shared" si="3"/>
        <v>148257433438176.91</v>
      </c>
      <c r="AK56" s="240">
        <f t="shared" si="3"/>
        <v>146456860928693.19</v>
      </c>
      <c r="AL56" s="240">
        <f t="shared" si="3"/>
        <v>144864362094661.75</v>
      </c>
      <c r="AM56" s="240">
        <f t="shared" si="3"/>
        <v>143502732863982.22</v>
      </c>
      <c r="AN56" s="240">
        <f t="shared" si="3"/>
        <v>142394674191388.56</v>
      </c>
      <c r="AO56" s="240">
        <f t="shared" si="3"/>
        <v>141563231110571.66</v>
      </c>
      <c r="AP56" s="240">
        <f t="shared" si="3"/>
        <v>141032277494032.13</v>
      </c>
      <c r="AQ56" s="240">
        <f t="shared" si="3"/>
        <v>140107353302260.23</v>
      </c>
    </row>
    <row r="57" spans="1:43" x14ac:dyDescent="0.2">
      <c r="A57" s="107" t="s">
        <v>131</v>
      </c>
      <c r="B57" s="240">
        <f t="shared" si="0"/>
        <v>329421802646750.88</v>
      </c>
      <c r="C57" s="240">
        <f t="shared" si="0"/>
        <v>346615584378779.63</v>
      </c>
      <c r="D57" s="240">
        <f t="shared" si="0"/>
        <v>372763421252466.25</v>
      </c>
      <c r="E57" s="240">
        <f t="shared" si="0"/>
        <v>386684701531645.44</v>
      </c>
      <c r="F57" s="240">
        <f t="shared" si="0"/>
        <v>400724154649667.25</v>
      </c>
      <c r="G57" s="240">
        <f t="shared" si="0"/>
        <v>416009620533940.25</v>
      </c>
      <c r="H57" s="240">
        <f t="shared" si="0"/>
        <v>431947652426870.38</v>
      </c>
      <c r="I57" s="240">
        <f t="shared" si="0"/>
        <v>442745569326327.31</v>
      </c>
      <c r="J57" s="240">
        <f t="shared" si="0"/>
        <v>453530039296838.81</v>
      </c>
      <c r="K57" s="240">
        <f t="shared" si="0"/>
        <v>464221791075175</v>
      </c>
      <c r="L57" s="240">
        <f t="shared" si="1"/>
        <v>474733111883060</v>
      </c>
      <c r="M57" s="240">
        <f t="shared" si="1"/>
        <v>484968720054786.44</v>
      </c>
      <c r="N57" s="240">
        <f t="shared" si="1"/>
        <v>490667652619596.25</v>
      </c>
      <c r="O57" s="240">
        <f t="shared" si="1"/>
        <v>496014566729261.19</v>
      </c>
      <c r="P57" s="240">
        <f t="shared" si="1"/>
        <v>501021192480412.94</v>
      </c>
      <c r="Q57" s="240">
        <f t="shared" si="1"/>
        <v>505703804319921.13</v>
      </c>
      <c r="R57" s="240">
        <f t="shared" si="1"/>
        <v>510082580379919.06</v>
      </c>
      <c r="S57" s="240">
        <f t="shared" si="1"/>
        <v>512960789492985.75</v>
      </c>
      <c r="T57" s="240">
        <f t="shared" si="1"/>
        <v>515592625143548.13</v>
      </c>
      <c r="U57" s="240">
        <f t="shared" si="1"/>
        <v>517992298295642.13</v>
      </c>
      <c r="V57" s="240">
        <f t="shared" si="2"/>
        <v>520175736256647.56</v>
      </c>
      <c r="W57" s="240">
        <f t="shared" si="2"/>
        <v>522160252044144.63</v>
      </c>
      <c r="X57" s="240">
        <f t="shared" si="2"/>
        <v>519792817647925.63</v>
      </c>
      <c r="Y57" s="240">
        <f t="shared" si="2"/>
        <v>517265748064049.88</v>
      </c>
      <c r="Z57" s="240">
        <f t="shared" si="2"/>
        <v>514598705290596.31</v>
      </c>
      <c r="AA57" s="240">
        <f t="shared" si="2"/>
        <v>511811597010654.44</v>
      </c>
      <c r="AB57" s="240">
        <f t="shared" si="2"/>
        <v>508924359893585</v>
      </c>
      <c r="AC57" s="240">
        <f t="shared" si="2"/>
        <v>503039911630084.81</v>
      </c>
      <c r="AD57" s="240">
        <f t="shared" si="2"/>
        <v>497095867715326.31</v>
      </c>
      <c r="AE57" s="240">
        <f t="shared" si="2"/>
        <v>491111292552740.5</v>
      </c>
      <c r="AF57" s="240">
        <f t="shared" si="3"/>
        <v>485104740691587.69</v>
      </c>
      <c r="AG57" s="240">
        <f t="shared" si="3"/>
        <v>479094202944421.81</v>
      </c>
      <c r="AH57" s="240">
        <f t="shared" si="3"/>
        <v>472680850569214.75</v>
      </c>
      <c r="AI57" s="240">
        <f t="shared" si="3"/>
        <v>466297925280857.88</v>
      </c>
      <c r="AJ57" s="240">
        <f t="shared" si="3"/>
        <v>459961698573140.13</v>
      </c>
      <c r="AK57" s="240">
        <f t="shared" si="3"/>
        <v>453687947931904.94</v>
      </c>
      <c r="AL57" s="240">
        <f t="shared" si="3"/>
        <v>447492037929327.75</v>
      </c>
      <c r="AM57" s="240">
        <f t="shared" si="3"/>
        <v>440557519152480.25</v>
      </c>
      <c r="AN57" s="240">
        <f t="shared" si="3"/>
        <v>433731161693914.81</v>
      </c>
      <c r="AO57" s="240">
        <f t="shared" si="3"/>
        <v>427027809127472.69</v>
      </c>
      <c r="AP57" s="240">
        <f t="shared" si="3"/>
        <v>420462442494396.63</v>
      </c>
      <c r="AQ57" s="240">
        <f t="shared" si="3"/>
        <v>411927488358699.06</v>
      </c>
    </row>
    <row r="58" spans="1:43" x14ac:dyDescent="0.2">
      <c r="A58" s="107" t="s">
        <v>132</v>
      </c>
      <c r="B58" s="240">
        <f t="shared" si="0"/>
        <v>409091897836498.5</v>
      </c>
      <c r="C58" s="240">
        <f t="shared" si="0"/>
        <v>437880136866688.19</v>
      </c>
      <c r="D58" s="240">
        <f t="shared" si="0"/>
        <v>458973365614015.13</v>
      </c>
      <c r="E58" s="240">
        <f t="shared" si="0"/>
        <v>480047961370632.44</v>
      </c>
      <c r="F58" s="240">
        <f t="shared" si="0"/>
        <v>501103330462550.13</v>
      </c>
      <c r="G58" s="240">
        <f t="shared" si="0"/>
        <v>522138879215778</v>
      </c>
      <c r="H58" s="240">
        <f t="shared" si="0"/>
        <v>543154013956326</v>
      </c>
      <c r="I58" s="240">
        <f t="shared" si="0"/>
        <v>555261870452230.38</v>
      </c>
      <c r="J58" s="240">
        <f t="shared" si="0"/>
        <v>567366997617613.13</v>
      </c>
      <c r="K58" s="240">
        <f t="shared" si="0"/>
        <v>579469116204298.75</v>
      </c>
      <c r="L58" s="240">
        <f t="shared" si="1"/>
        <v>591567946964111.75</v>
      </c>
      <c r="M58" s="240">
        <f t="shared" si="1"/>
        <v>603663210648876.63</v>
      </c>
      <c r="N58" s="240">
        <f t="shared" si="1"/>
        <v>604365898586692.25</v>
      </c>
      <c r="O58" s="240">
        <f t="shared" si="1"/>
        <v>605065313828655.75</v>
      </c>
      <c r="P58" s="240">
        <f t="shared" si="1"/>
        <v>605761444335912.25</v>
      </c>
      <c r="Q58" s="240">
        <f t="shared" si="1"/>
        <v>606454278069607.38</v>
      </c>
      <c r="R58" s="240">
        <f t="shared" si="1"/>
        <v>607143802990886.25</v>
      </c>
      <c r="S58" s="240">
        <f t="shared" si="1"/>
        <v>600479714595386.38</v>
      </c>
      <c r="T58" s="240">
        <f t="shared" si="1"/>
        <v>593810048761895.88</v>
      </c>
      <c r="U58" s="240">
        <f t="shared" si="1"/>
        <v>587134819515422.25</v>
      </c>
      <c r="V58" s="240">
        <f t="shared" si="2"/>
        <v>580454040880972.5</v>
      </c>
      <c r="W58" s="240">
        <f t="shared" si="2"/>
        <v>573767726883554.63</v>
      </c>
      <c r="X58" s="240">
        <f t="shared" si="2"/>
        <v>561033988129942.88</v>
      </c>
      <c r="Y58" s="240">
        <f t="shared" si="2"/>
        <v>548290263161576.25</v>
      </c>
      <c r="Z58" s="240">
        <f t="shared" si="2"/>
        <v>535536578275451.5</v>
      </c>
      <c r="AA58" s="240">
        <f t="shared" si="2"/>
        <v>522772959768565.13</v>
      </c>
      <c r="AB58" s="240">
        <f t="shared" si="2"/>
        <v>509999433937913.94</v>
      </c>
      <c r="AC58" s="240">
        <f t="shared" si="2"/>
        <v>497216027080494.5</v>
      </c>
      <c r="AD58" s="240">
        <f t="shared" si="2"/>
        <v>484422765493303.5</v>
      </c>
      <c r="AE58" s="240">
        <f t="shared" si="2"/>
        <v>471619675473337.5</v>
      </c>
      <c r="AF58" s="240">
        <f t="shared" si="3"/>
        <v>458806783317593.38</v>
      </c>
      <c r="AG58" s="240">
        <f t="shared" si="3"/>
        <v>445984115323067.81</v>
      </c>
      <c r="AH58" s="240">
        <f t="shared" si="3"/>
        <v>434884269077121.75</v>
      </c>
      <c r="AI58" s="240">
        <f t="shared" si="3"/>
        <v>423775955873712.69</v>
      </c>
      <c r="AJ58" s="240">
        <f t="shared" si="3"/>
        <v>412659198503620.44</v>
      </c>
      <c r="AK58" s="240">
        <f t="shared" si="3"/>
        <v>401534019757625.31</v>
      </c>
      <c r="AL58" s="240">
        <f t="shared" si="3"/>
        <v>390400442426507.38</v>
      </c>
      <c r="AM58" s="240">
        <f t="shared" si="3"/>
        <v>378691746661937.56</v>
      </c>
      <c r="AN58" s="240">
        <f t="shared" si="3"/>
        <v>366974291505764.44</v>
      </c>
      <c r="AO58" s="240">
        <f t="shared" si="3"/>
        <v>355248100893621.69</v>
      </c>
      <c r="AP58" s="240">
        <f t="shared" si="3"/>
        <v>343513198761142.75</v>
      </c>
      <c r="AQ58" s="240">
        <f t="shared" si="3"/>
        <v>331058544703248.94</v>
      </c>
    </row>
    <row r="59" spans="1:43" x14ac:dyDescent="0.2">
      <c r="A59" s="107" t="s">
        <v>133</v>
      </c>
      <c r="B59" s="240">
        <f t="shared" si="0"/>
        <v>2007202557096859</v>
      </c>
      <c r="C59" s="240">
        <f t="shared" si="0"/>
        <v>2126279476105459.5</v>
      </c>
      <c r="D59" s="240">
        <f t="shared" si="0"/>
        <v>2280990469470879</v>
      </c>
      <c r="E59" s="240">
        <f t="shared" si="0"/>
        <v>2422321006491326.5</v>
      </c>
      <c r="F59" s="240">
        <f t="shared" si="0"/>
        <v>2563149311382904</v>
      </c>
      <c r="G59" s="240">
        <f t="shared" si="0"/>
        <v>2710040124428279</v>
      </c>
      <c r="H59" s="240">
        <f t="shared" si="0"/>
        <v>2859389563893496.5</v>
      </c>
      <c r="I59" s="240">
        <f t="shared" si="0"/>
        <v>2967643553637797</v>
      </c>
      <c r="J59" s="240">
        <f t="shared" si="0"/>
        <v>3074037009443373.5</v>
      </c>
      <c r="K59" s="240">
        <f t="shared" si="0"/>
        <v>3178557404990196.5</v>
      </c>
      <c r="L59" s="240">
        <f t="shared" si="1"/>
        <v>3281282489270494.5</v>
      </c>
      <c r="M59" s="240">
        <f t="shared" si="1"/>
        <v>3382366611217683</v>
      </c>
      <c r="N59" s="240">
        <f t="shared" si="1"/>
        <v>3440068837021943</v>
      </c>
      <c r="O59" s="240">
        <f t="shared" si="1"/>
        <v>3496563771399340.5</v>
      </c>
      <c r="P59" s="240">
        <f t="shared" si="1"/>
        <v>3552106761082650.5</v>
      </c>
      <c r="Q59" s="240">
        <f t="shared" si="1"/>
        <v>3606970931984125.5</v>
      </c>
      <c r="R59" s="240">
        <f t="shared" si="1"/>
        <v>3661438632965852.5</v>
      </c>
      <c r="S59" s="240">
        <f t="shared" si="1"/>
        <v>3692081633452152</v>
      </c>
      <c r="T59" s="240">
        <f t="shared" si="1"/>
        <v>3722692186305347</v>
      </c>
      <c r="U59" s="240">
        <f t="shared" si="1"/>
        <v>3753271008115426</v>
      </c>
      <c r="V59" s="240">
        <f t="shared" si="2"/>
        <v>3783818853987745</v>
      </c>
      <c r="W59" s="240">
        <f t="shared" si="2"/>
        <v>3814336515725417.5</v>
      </c>
      <c r="X59" s="240">
        <f t="shared" si="2"/>
        <v>3828964974022587.5</v>
      </c>
      <c r="Y59" s="240">
        <f t="shared" si="2"/>
        <v>3843554768813764.5</v>
      </c>
      <c r="Z59" s="240">
        <f t="shared" si="2"/>
        <v>3858106827142333.5</v>
      </c>
      <c r="AA59" s="240">
        <f t="shared" si="2"/>
        <v>3872622105542585.5</v>
      </c>
      <c r="AB59" s="240">
        <f t="shared" si="2"/>
        <v>3887101588275442.5</v>
      </c>
      <c r="AC59" s="240">
        <f t="shared" si="2"/>
        <v>3887884661934922.5</v>
      </c>
      <c r="AD59" s="240">
        <f t="shared" si="2"/>
        <v>3888623808373748.5</v>
      </c>
      <c r="AE59" s="240">
        <f t="shared" si="2"/>
        <v>3889320112011911.5</v>
      </c>
      <c r="AF59" s="240">
        <f t="shared" si="3"/>
        <v>3889974678203550.5</v>
      </c>
      <c r="AG59" s="240">
        <f t="shared" si="3"/>
        <v>3890588631621688</v>
      </c>
      <c r="AH59" s="240">
        <f t="shared" si="3"/>
        <v>3878761454561481</v>
      </c>
      <c r="AI59" s="240">
        <f t="shared" si="3"/>
        <v>3866888625250897</v>
      </c>
      <c r="AJ59" s="240">
        <f t="shared" si="3"/>
        <v>3854971346041046</v>
      </c>
      <c r="AK59" s="240">
        <f t="shared" si="3"/>
        <v>3843010832557608</v>
      </c>
      <c r="AL59" s="240">
        <f t="shared" si="3"/>
        <v>3831008312305757.5</v>
      </c>
      <c r="AM59" s="240">
        <f t="shared" si="3"/>
        <v>3816675644370798.5</v>
      </c>
      <c r="AN59" s="240">
        <f t="shared" si="3"/>
        <v>3802301786353077</v>
      </c>
      <c r="AO59" s="240">
        <f t="shared" si="3"/>
        <v>3787887998099790</v>
      </c>
      <c r="AP59" s="240">
        <f t="shared" si="3"/>
        <v>3773435546278281</v>
      </c>
      <c r="AQ59" s="240">
        <f t="shared" si="3"/>
        <v>3748273114977515.5</v>
      </c>
    </row>
    <row r="60" spans="1:43" x14ac:dyDescent="0.2">
      <c r="A60" s="107" t="s">
        <v>134</v>
      </c>
      <c r="B60" s="240">
        <f t="shared" ref="B60:K74" si="4">SUMIFS(B$2:B$44,$AR$2:$AR$44,$A60)</f>
        <v>486701059474718.88</v>
      </c>
      <c r="C60" s="240">
        <f t="shared" si="4"/>
        <v>505256285721746.44</v>
      </c>
      <c r="D60" s="240">
        <f t="shared" si="4"/>
        <v>557528424468276.44</v>
      </c>
      <c r="E60" s="240">
        <f t="shared" si="4"/>
        <v>554472518504413.44</v>
      </c>
      <c r="F60" s="240">
        <f t="shared" si="4"/>
        <v>560808384098463.25</v>
      </c>
      <c r="G60" s="240">
        <f t="shared" si="4"/>
        <v>578682043759182</v>
      </c>
      <c r="H60" s="240">
        <f t="shared" si="4"/>
        <v>601186882332464</v>
      </c>
      <c r="I60" s="240">
        <f t="shared" si="4"/>
        <v>622392491804603.13</v>
      </c>
      <c r="J60" s="240">
        <f t="shared" si="4"/>
        <v>640244652412657.25</v>
      </c>
      <c r="K60" s="240">
        <f t="shared" si="4"/>
        <v>654457137354748.63</v>
      </c>
      <c r="L60" s="240">
        <f t="shared" ref="L60:U74" si="5">SUMIFS(L$2:L$44,$AR$2:$AR$44,$A60)</f>
        <v>664809103536268.88</v>
      </c>
      <c r="M60" s="240">
        <f t="shared" si="5"/>
        <v>671150740905182.63</v>
      </c>
      <c r="N60" s="240">
        <f t="shared" si="5"/>
        <v>673486845931399.75</v>
      </c>
      <c r="O60" s="240">
        <f t="shared" si="5"/>
        <v>672537717630391</v>
      </c>
      <c r="P60" s="240">
        <f t="shared" si="5"/>
        <v>669151134478649.88</v>
      </c>
      <c r="Q60" s="240">
        <f t="shared" si="5"/>
        <v>664191627520082.75</v>
      </c>
      <c r="R60" s="240">
        <f t="shared" si="5"/>
        <v>658515102861955.88</v>
      </c>
      <c r="S60" s="240">
        <f t="shared" si="5"/>
        <v>654452162676495.63</v>
      </c>
      <c r="T60" s="240">
        <f t="shared" si="5"/>
        <v>650498556029085.25</v>
      </c>
      <c r="U60" s="240">
        <f t="shared" si="5"/>
        <v>646658834357559.5</v>
      </c>
      <c r="V60" s="240">
        <f t="shared" ref="V60:AE74" si="6">SUMIFS(V$2:V$44,$AR$2:$AR$44,$A60)</f>
        <v>642937457020072</v>
      </c>
      <c r="W60" s="240">
        <f t="shared" si="6"/>
        <v>639338801095276.25</v>
      </c>
      <c r="X60" s="240">
        <f t="shared" si="6"/>
        <v>635867171489249</v>
      </c>
      <c r="Y60" s="240">
        <f t="shared" si="6"/>
        <v>632526811345565.63</v>
      </c>
      <c r="Z60" s="240">
        <f t="shared" si="6"/>
        <v>629321912757345.75</v>
      </c>
      <c r="AA60" s="240">
        <f t="shared" si="6"/>
        <v>626256627782606.25</v>
      </c>
      <c r="AB60" s="240">
        <f t="shared" si="6"/>
        <v>623335079766799.25</v>
      </c>
      <c r="AC60" s="240">
        <f t="shared" si="6"/>
        <v>620561374979054.13</v>
      </c>
      <c r="AD60" s="240">
        <f t="shared" si="6"/>
        <v>617939614571370.25</v>
      </c>
      <c r="AE60" s="240">
        <f t="shared" si="6"/>
        <v>615473906872812.75</v>
      </c>
      <c r="AF60" s="240">
        <f t="shared" ref="AF60:AQ74" si="7">SUMIFS(AF$2:AF$44,$AR$2:$AR$44,$A60)</f>
        <v>613168380033650.5</v>
      </c>
      <c r="AG60" s="240">
        <f t="shared" si="7"/>
        <v>611027195037395.63</v>
      </c>
      <c r="AH60" s="240">
        <f t="shared" si="7"/>
        <v>609054559101826.5</v>
      </c>
      <c r="AI60" s="240">
        <f t="shared" si="7"/>
        <v>607254739493339.25</v>
      </c>
      <c r="AJ60" s="240">
        <f t="shared" si="7"/>
        <v>605632077782353</v>
      </c>
      <c r="AK60" s="240">
        <f t="shared" si="7"/>
        <v>604191004571063.38</v>
      </c>
      <c r="AL60" s="240">
        <f t="shared" si="7"/>
        <v>602936054728595.25</v>
      </c>
      <c r="AM60" s="240">
        <f t="shared" si="7"/>
        <v>601871883172519.13</v>
      </c>
      <c r="AN60" s="240">
        <f t="shared" si="7"/>
        <v>601003281239880.5</v>
      </c>
      <c r="AO60" s="240">
        <f t="shared" si="7"/>
        <v>600335193695271.88</v>
      </c>
      <c r="AP60" s="240">
        <f t="shared" si="7"/>
        <v>599872736428176.5</v>
      </c>
      <c r="AQ60" s="240">
        <f t="shared" si="7"/>
        <v>596548589336022.63</v>
      </c>
    </row>
    <row r="61" spans="1:43" x14ac:dyDescent="0.2">
      <c r="A61" s="107" t="s">
        <v>135</v>
      </c>
      <c r="B61" s="240">
        <f t="shared" si="4"/>
        <v>170409177864849.53</v>
      </c>
      <c r="C61" s="240">
        <f t="shared" si="4"/>
        <v>170108909400388.63</v>
      </c>
      <c r="D61" s="240">
        <f t="shared" si="4"/>
        <v>198837760680669.78</v>
      </c>
      <c r="E61" s="240">
        <f t="shared" si="4"/>
        <v>208627544327719.78</v>
      </c>
      <c r="F61" s="240">
        <f t="shared" si="4"/>
        <v>212806792960233.34</v>
      </c>
      <c r="G61" s="240">
        <f t="shared" si="4"/>
        <v>224032914442227.41</v>
      </c>
      <c r="H61" s="240">
        <f t="shared" si="4"/>
        <v>238304578802425.47</v>
      </c>
      <c r="I61" s="240">
        <f t="shared" si="4"/>
        <v>251891100633932.28</v>
      </c>
      <c r="J61" s="240">
        <f t="shared" si="4"/>
        <v>263822049114823.19</v>
      </c>
      <c r="K61" s="240">
        <f t="shared" si="4"/>
        <v>274262314376224.53</v>
      </c>
      <c r="L61" s="240">
        <f t="shared" si="5"/>
        <v>283476406665672.56</v>
      </c>
      <c r="M61" s="240">
        <f t="shared" si="5"/>
        <v>291811490433991.19</v>
      </c>
      <c r="N61" s="240">
        <f t="shared" si="5"/>
        <v>299595411134756.25</v>
      </c>
      <c r="O61" s="240">
        <f t="shared" si="5"/>
        <v>306998915183088.81</v>
      </c>
      <c r="P61" s="240">
        <f t="shared" si="5"/>
        <v>314123223968267.06</v>
      </c>
      <c r="Q61" s="240">
        <f t="shared" si="5"/>
        <v>321083048848639.75</v>
      </c>
      <c r="R61" s="240">
        <f t="shared" si="5"/>
        <v>328005738294754.81</v>
      </c>
      <c r="S61" s="240">
        <f t="shared" si="5"/>
        <v>335834316510590.88</v>
      </c>
      <c r="T61" s="240">
        <f t="shared" si="5"/>
        <v>343784567933007.19</v>
      </c>
      <c r="U61" s="240">
        <f t="shared" si="5"/>
        <v>351832881327979.38</v>
      </c>
      <c r="V61" s="240">
        <f t="shared" si="6"/>
        <v>359953397746399.63</v>
      </c>
      <c r="W61" s="240">
        <f t="shared" si="6"/>
        <v>368117954020626.31</v>
      </c>
      <c r="X61" s="240">
        <f t="shared" si="6"/>
        <v>376296046911916.94</v>
      </c>
      <c r="Y61" s="240">
        <f t="shared" si="6"/>
        <v>384454820803581.38</v>
      </c>
      <c r="Z61" s="240">
        <f t="shared" si="6"/>
        <v>392559081869234.81</v>
      </c>
      <c r="AA61" s="240">
        <f t="shared" si="6"/>
        <v>400571341623695.13</v>
      </c>
      <c r="AB61" s="240">
        <f t="shared" si="6"/>
        <v>408451892677627.75</v>
      </c>
      <c r="AC61" s="240">
        <f t="shared" si="6"/>
        <v>416158919358068.38</v>
      </c>
      <c r="AD61" s="240">
        <f t="shared" si="6"/>
        <v>423648645618266.19</v>
      </c>
      <c r="AE61" s="240">
        <f t="shared" si="6"/>
        <v>430875522335339.44</v>
      </c>
      <c r="AF61" s="240">
        <f t="shared" si="7"/>
        <v>437792455678203.56</v>
      </c>
      <c r="AG61" s="240">
        <f t="shared" si="7"/>
        <v>444351077717693.75</v>
      </c>
      <c r="AH61" s="240">
        <f t="shared" si="7"/>
        <v>450502059844617.5</v>
      </c>
      <c r="AI61" s="240">
        <f t="shared" si="7"/>
        <v>456195468860962.38</v>
      </c>
      <c r="AJ61" s="240">
        <f t="shared" si="7"/>
        <v>461381164818955.56</v>
      </c>
      <c r="AK61" s="240">
        <f t="shared" si="7"/>
        <v>466009238809482.75</v>
      </c>
      <c r="AL61" s="240">
        <f t="shared" si="7"/>
        <v>470030487956670.75</v>
      </c>
      <c r="AM61" s="240">
        <f t="shared" si="7"/>
        <v>473396923873812.13</v>
      </c>
      <c r="AN61" s="240">
        <f t="shared" si="7"/>
        <v>476062309795824.75</v>
      </c>
      <c r="AO61" s="240">
        <f t="shared" si="7"/>
        <v>477982720547427.25</v>
      </c>
      <c r="AP61" s="240">
        <f t="shared" si="7"/>
        <v>479117118459892.81</v>
      </c>
      <c r="AQ61" s="240">
        <f t="shared" si="7"/>
        <v>476985288096291.94</v>
      </c>
    </row>
    <row r="62" spans="1:43" x14ac:dyDescent="0.2">
      <c r="A62" s="107" t="s">
        <v>136</v>
      </c>
      <c r="B62" s="240">
        <f t="shared" si="4"/>
        <v>1283183634307131.8</v>
      </c>
      <c r="C62" s="240">
        <f t="shared" si="4"/>
        <v>1340811294492135.3</v>
      </c>
      <c r="D62" s="240">
        <f t="shared" si="4"/>
        <v>1342972494385168.8</v>
      </c>
      <c r="E62" s="240">
        <f t="shared" si="4"/>
        <v>1345116852028957.5</v>
      </c>
      <c r="F62" s="240">
        <f t="shared" si="4"/>
        <v>1347244279188161.5</v>
      </c>
      <c r="G62" s="240">
        <f t="shared" si="4"/>
        <v>1349354687627440.3</v>
      </c>
      <c r="H62" s="240">
        <f t="shared" si="4"/>
        <v>1351447989111454</v>
      </c>
      <c r="I62" s="240">
        <f t="shared" si="4"/>
        <v>1367997833264562.3</v>
      </c>
      <c r="J62" s="240">
        <f t="shared" si="4"/>
        <v>1384519664131417.5</v>
      </c>
      <c r="K62" s="240">
        <f t="shared" si="4"/>
        <v>1401012983959881</v>
      </c>
      <c r="L62" s="240">
        <f t="shared" si="5"/>
        <v>1417477294997814.5</v>
      </c>
      <c r="M62" s="240">
        <f t="shared" si="5"/>
        <v>1433912099493079.3</v>
      </c>
      <c r="N62" s="240">
        <f t="shared" si="5"/>
        <v>1416483431216808.8</v>
      </c>
      <c r="O62" s="240">
        <f t="shared" si="5"/>
        <v>1399073693413486</v>
      </c>
      <c r="P62" s="240">
        <f t="shared" si="5"/>
        <v>1381683192981300.8</v>
      </c>
      <c r="Q62" s="240">
        <f t="shared" si="5"/>
        <v>1364312236818443</v>
      </c>
      <c r="R62" s="240">
        <f t="shared" si="5"/>
        <v>1346961131823102.5</v>
      </c>
      <c r="S62" s="240">
        <f t="shared" si="5"/>
        <v>1324394287306161</v>
      </c>
      <c r="T62" s="240">
        <f t="shared" si="5"/>
        <v>1301809452803608.5</v>
      </c>
      <c r="U62" s="240">
        <f t="shared" si="5"/>
        <v>1279206675785497.3</v>
      </c>
      <c r="V62" s="240">
        <f t="shared" si="6"/>
        <v>1256586003721880</v>
      </c>
      <c r="W62" s="240">
        <f t="shared" si="6"/>
        <v>1233947484082808.8</v>
      </c>
      <c r="X62" s="240">
        <f t="shared" si="6"/>
        <v>1202707345138375.8</v>
      </c>
      <c r="Y62" s="240">
        <f t="shared" si="6"/>
        <v>1171443234313141.5</v>
      </c>
      <c r="Z62" s="240">
        <f t="shared" si="6"/>
        <v>1140155216855813</v>
      </c>
      <c r="AA62" s="240">
        <f t="shared" si="6"/>
        <v>1108843358015098</v>
      </c>
      <c r="AB62" s="240">
        <f t="shared" si="6"/>
        <v>1077507723039704.1</v>
      </c>
      <c r="AC62" s="240">
        <f t="shared" si="6"/>
        <v>1053381823341144</v>
      </c>
      <c r="AD62" s="240">
        <f t="shared" si="6"/>
        <v>1029237375028535.8</v>
      </c>
      <c r="AE62" s="240">
        <f t="shared" si="6"/>
        <v>1005074428194804.1</v>
      </c>
      <c r="AF62" s="240">
        <f t="shared" si="7"/>
        <v>980893032932875.88</v>
      </c>
      <c r="AG62" s="240">
        <f t="shared" si="7"/>
        <v>956693239335676.13</v>
      </c>
      <c r="AH62" s="240">
        <f t="shared" si="7"/>
        <v>942263803821085.88</v>
      </c>
      <c r="AI62" s="240">
        <f t="shared" si="7"/>
        <v>927823030677299</v>
      </c>
      <c r="AJ62" s="240">
        <f t="shared" si="7"/>
        <v>913370949862741.13</v>
      </c>
      <c r="AK62" s="240">
        <f t="shared" si="7"/>
        <v>898907591335836.88</v>
      </c>
      <c r="AL62" s="240">
        <f t="shared" si="7"/>
        <v>884432985055011.25</v>
      </c>
      <c r="AM62" s="240">
        <f t="shared" si="7"/>
        <v>877356219807313.75</v>
      </c>
      <c r="AN62" s="240">
        <f t="shared" si="7"/>
        <v>870273396494742.63</v>
      </c>
      <c r="AO62" s="240">
        <f t="shared" si="7"/>
        <v>863184529677475.63</v>
      </c>
      <c r="AP62" s="240">
        <f t="shared" si="7"/>
        <v>856089633915690.13</v>
      </c>
      <c r="AQ62" s="240">
        <f t="shared" si="7"/>
        <v>847165194085740.88</v>
      </c>
    </row>
    <row r="63" spans="1:43" x14ac:dyDescent="0.2">
      <c r="A63" s="107" t="s">
        <v>137</v>
      </c>
      <c r="B63" s="240">
        <f t="shared" si="4"/>
        <v>2204134311941875.3</v>
      </c>
      <c r="C63" s="240">
        <f t="shared" si="4"/>
        <v>2315329183758376.5</v>
      </c>
      <c r="D63" s="240">
        <f t="shared" si="4"/>
        <v>2398337091240739</v>
      </c>
      <c r="E63" s="240">
        <f t="shared" si="4"/>
        <v>2481182972876392.5</v>
      </c>
      <c r="F63" s="240">
        <f t="shared" si="4"/>
        <v>2563863990563284</v>
      </c>
      <c r="G63" s="240">
        <f t="shared" si="4"/>
        <v>2646377306199363</v>
      </c>
      <c r="H63" s="240">
        <f t="shared" si="4"/>
        <v>2728720081682576.5</v>
      </c>
      <c r="I63" s="240">
        <f t="shared" si="4"/>
        <v>2787678619642858</v>
      </c>
      <c r="J63" s="240">
        <f t="shared" si="4"/>
        <v>2846534522208624.5</v>
      </c>
      <c r="K63" s="240">
        <f t="shared" si="4"/>
        <v>2905285899662956.5</v>
      </c>
      <c r="L63" s="240">
        <f t="shared" si="5"/>
        <v>2963930862288934</v>
      </c>
      <c r="M63" s="240">
        <f t="shared" si="5"/>
        <v>3022467520369638.5</v>
      </c>
      <c r="N63" s="240">
        <f t="shared" si="5"/>
        <v>3023721085269213.5</v>
      </c>
      <c r="O63" s="240">
        <f t="shared" si="5"/>
        <v>3024945462241370.5</v>
      </c>
      <c r="P63" s="240">
        <f t="shared" si="5"/>
        <v>3026140563912483</v>
      </c>
      <c r="Q63" s="240">
        <f t="shared" si="5"/>
        <v>3027306302908924</v>
      </c>
      <c r="R63" s="240">
        <f t="shared" si="5"/>
        <v>3028442591857068</v>
      </c>
      <c r="S63" s="240">
        <f t="shared" si="5"/>
        <v>2995085713841172.5</v>
      </c>
      <c r="T63" s="240">
        <f t="shared" si="5"/>
        <v>2961703495120285</v>
      </c>
      <c r="U63" s="240">
        <f t="shared" si="5"/>
        <v>2928296012038522.5</v>
      </c>
      <c r="V63" s="240">
        <f t="shared" si="6"/>
        <v>2894863340940002.5</v>
      </c>
      <c r="W63" s="240">
        <f t="shared" si="6"/>
        <v>2861405558168842</v>
      </c>
      <c r="X63" s="240">
        <f t="shared" si="6"/>
        <v>2797792665213019.5</v>
      </c>
      <c r="Y63" s="240">
        <f t="shared" si="6"/>
        <v>2734134825108660.5</v>
      </c>
      <c r="Z63" s="240">
        <f t="shared" si="6"/>
        <v>2670432181000986</v>
      </c>
      <c r="AA63" s="240">
        <f t="shared" si="6"/>
        <v>2606684876035215.5</v>
      </c>
      <c r="AB63" s="240">
        <f t="shared" si="6"/>
        <v>2542893053356570</v>
      </c>
      <c r="AC63" s="240">
        <f t="shared" si="6"/>
        <v>2479056856110270.5</v>
      </c>
      <c r="AD63" s="240">
        <f t="shared" si="6"/>
        <v>2415176427441536</v>
      </c>
      <c r="AE63" s="240">
        <f t="shared" si="6"/>
        <v>2351251910495586.5</v>
      </c>
      <c r="AF63" s="240">
        <f t="shared" si="7"/>
        <v>2287283448417643.5</v>
      </c>
      <c r="AG63" s="240">
        <f t="shared" si="7"/>
        <v>2223271184352926.8</v>
      </c>
      <c r="AH63" s="240">
        <f t="shared" si="7"/>
        <v>2167852122492443.3</v>
      </c>
      <c r="AI63" s="240">
        <f t="shared" si="7"/>
        <v>2112395128599468</v>
      </c>
      <c r="AJ63" s="240">
        <f t="shared" si="7"/>
        <v>2056900326733192.3</v>
      </c>
      <c r="AK63" s="240">
        <f t="shared" si="7"/>
        <v>2001367840952806.5</v>
      </c>
      <c r="AL63" s="240">
        <f t="shared" si="7"/>
        <v>1945797795317502</v>
      </c>
      <c r="AM63" s="240">
        <f t="shared" si="7"/>
        <v>1887365517457999.8</v>
      </c>
      <c r="AN63" s="240">
        <f t="shared" si="7"/>
        <v>1828894125360676</v>
      </c>
      <c r="AO63" s="240">
        <f t="shared" si="7"/>
        <v>1770383749317027</v>
      </c>
      <c r="AP63" s="240">
        <f t="shared" si="7"/>
        <v>1711834519618547.5</v>
      </c>
      <c r="AQ63" s="240">
        <f t="shared" si="7"/>
        <v>1649375986228555.8</v>
      </c>
    </row>
    <row r="64" spans="1:43" x14ac:dyDescent="0.2">
      <c r="A64" s="107" t="s">
        <v>138</v>
      </c>
      <c r="B64" s="240">
        <f t="shared" si="4"/>
        <v>2277150730930500</v>
      </c>
      <c r="C64" s="240">
        <f t="shared" si="4"/>
        <v>2433853335821037.5</v>
      </c>
      <c r="D64" s="240">
        <f t="shared" si="4"/>
        <v>2604152388568329.5</v>
      </c>
      <c r="E64" s="240">
        <f t="shared" si="4"/>
        <v>2774079995080276.5</v>
      </c>
      <c r="F64" s="240">
        <f t="shared" si="4"/>
        <v>2943629988917774.5</v>
      </c>
      <c r="G64" s="240">
        <f t="shared" si="4"/>
        <v>3112796203641715.5</v>
      </c>
      <c r="H64" s="240">
        <f t="shared" si="4"/>
        <v>3281572472812995</v>
      </c>
      <c r="I64" s="240">
        <f t="shared" si="4"/>
        <v>3448739322240843</v>
      </c>
      <c r="J64" s="240">
        <f t="shared" si="4"/>
        <v>3615608882527532.5</v>
      </c>
      <c r="K64" s="240">
        <f t="shared" si="4"/>
        <v>3782175545575288</v>
      </c>
      <c r="L64" s="240">
        <f t="shared" si="5"/>
        <v>3948433703286340</v>
      </c>
      <c r="M64" s="240">
        <f t="shared" si="5"/>
        <v>4114377747562915</v>
      </c>
      <c r="N64" s="240">
        <f t="shared" si="5"/>
        <v>4200781928882909.5</v>
      </c>
      <c r="O64" s="240">
        <f t="shared" si="5"/>
        <v>4286945062803940.5</v>
      </c>
      <c r="P64" s="240">
        <f t="shared" si="5"/>
        <v>4372865195349879.5</v>
      </c>
      <c r="Q64" s="240">
        <f t="shared" si="5"/>
        <v>4458540372544590</v>
      </c>
      <c r="R64" s="240">
        <f t="shared" si="5"/>
        <v>4543968640411942</v>
      </c>
      <c r="S64" s="240">
        <f t="shared" si="5"/>
        <v>4571959956384140</v>
      </c>
      <c r="T64" s="240">
        <f t="shared" si="5"/>
        <v>4599963569359332</v>
      </c>
      <c r="U64" s="240">
        <f t="shared" si="5"/>
        <v>4627979415499646</v>
      </c>
      <c r="V64" s="240">
        <f t="shared" si="6"/>
        <v>4656007430967213</v>
      </c>
      <c r="W64" s="240">
        <f t="shared" si="6"/>
        <v>4684047551924160</v>
      </c>
      <c r="X64" s="240">
        <f t="shared" si="6"/>
        <v>4673720318056612</v>
      </c>
      <c r="Y64" s="240">
        <f t="shared" si="6"/>
        <v>4663381971692607</v>
      </c>
      <c r="Z64" s="240">
        <f t="shared" si="6"/>
        <v>4653032539742193</v>
      </c>
      <c r="AA64" s="240">
        <f t="shared" si="6"/>
        <v>4642672049115418</v>
      </c>
      <c r="AB64" s="240">
        <f t="shared" si="6"/>
        <v>4632300526722331</v>
      </c>
      <c r="AC64" s="240">
        <f t="shared" si="6"/>
        <v>4571735243104170</v>
      </c>
      <c r="AD64" s="240">
        <f t="shared" si="6"/>
        <v>4511128884324733</v>
      </c>
      <c r="AE64" s="240">
        <f t="shared" si="6"/>
        <v>4450481594952037.5</v>
      </c>
      <c r="AF64" s="240">
        <f t="shared" si="7"/>
        <v>4389793519554100.5</v>
      </c>
      <c r="AG64" s="240">
        <f t="shared" si="7"/>
        <v>4329064802698940.5</v>
      </c>
      <c r="AH64" s="240">
        <f t="shared" si="7"/>
        <v>4230602383544648.5</v>
      </c>
      <c r="AI64" s="240">
        <f t="shared" si="7"/>
        <v>4132077333302792.5</v>
      </c>
      <c r="AJ64" s="240">
        <f t="shared" si="7"/>
        <v>4033489884784867.5</v>
      </c>
      <c r="AK64" s="240">
        <f t="shared" si="7"/>
        <v>3934840270802366.5</v>
      </c>
      <c r="AL64" s="240">
        <f t="shared" si="7"/>
        <v>3836128724166783.5</v>
      </c>
      <c r="AM64" s="240">
        <f t="shared" si="7"/>
        <v>3737195319800900.5</v>
      </c>
      <c r="AN64" s="240">
        <f t="shared" si="7"/>
        <v>3638200408763034.5</v>
      </c>
      <c r="AO64" s="240">
        <f t="shared" si="7"/>
        <v>3539144224365570.5</v>
      </c>
      <c r="AP64" s="240">
        <f t="shared" si="7"/>
        <v>3440026999920889</v>
      </c>
      <c r="AQ64" s="240">
        <f t="shared" si="7"/>
        <v>3332399772100082.5</v>
      </c>
    </row>
    <row r="65" spans="1:43" x14ac:dyDescent="0.2">
      <c r="A65" s="107" t="s">
        <v>139</v>
      </c>
      <c r="B65" s="240">
        <f t="shared" si="4"/>
        <v>570796702373623.13</v>
      </c>
      <c r="C65" s="240">
        <f t="shared" si="4"/>
        <v>529516612793531.25</v>
      </c>
      <c r="D65" s="240">
        <f t="shared" si="4"/>
        <v>637614346919903.13</v>
      </c>
      <c r="E65" s="240">
        <f t="shared" si="4"/>
        <v>643157598410510.13</v>
      </c>
      <c r="F65" s="240">
        <f t="shared" si="4"/>
        <v>649834059855164.13</v>
      </c>
      <c r="G65" s="240">
        <f t="shared" si="4"/>
        <v>668934553911477.88</v>
      </c>
      <c r="H65" s="240">
        <f t="shared" si="4"/>
        <v>693050679243703.38</v>
      </c>
      <c r="I65" s="240">
        <f t="shared" si="4"/>
        <v>715981321174018.75</v>
      </c>
      <c r="J65" s="240">
        <f t="shared" si="4"/>
        <v>735864518727369.88</v>
      </c>
      <c r="K65" s="240">
        <f t="shared" si="4"/>
        <v>752845199430614.63</v>
      </c>
      <c r="L65" s="240">
        <f t="shared" si="5"/>
        <v>767144788012738.13</v>
      </c>
      <c r="M65" s="240">
        <f t="shared" si="5"/>
        <v>779049406501384.63</v>
      </c>
      <c r="N65" s="240">
        <f t="shared" si="5"/>
        <v>788819395358458.38</v>
      </c>
      <c r="O65" s="240">
        <f t="shared" si="5"/>
        <v>796814381651890.5</v>
      </c>
      <c r="P65" s="240">
        <f t="shared" si="5"/>
        <v>803340895571321.5</v>
      </c>
      <c r="Q65" s="240">
        <f t="shared" si="5"/>
        <v>808726809098926.38</v>
      </c>
      <c r="R65" s="240">
        <f t="shared" si="5"/>
        <v>813315743046025.38</v>
      </c>
      <c r="S65" s="240">
        <f t="shared" si="5"/>
        <v>819449793160272.75</v>
      </c>
      <c r="T65" s="240">
        <f t="shared" si="5"/>
        <v>825187256727645.88</v>
      </c>
      <c r="U65" s="240">
        <f t="shared" si="5"/>
        <v>830534732371045.63</v>
      </c>
      <c r="V65" s="240">
        <f t="shared" si="6"/>
        <v>835499783303747.88</v>
      </c>
      <c r="W65" s="240">
        <f t="shared" si="6"/>
        <v>840090884670429.5</v>
      </c>
      <c r="X65" s="240">
        <f t="shared" si="6"/>
        <v>844317369781564.5</v>
      </c>
      <c r="Y65" s="240">
        <f t="shared" si="6"/>
        <v>848189375641996.25</v>
      </c>
      <c r="Z65" s="240">
        <f t="shared" si="6"/>
        <v>851717788158045.63</v>
      </c>
      <c r="AA65" s="240">
        <f t="shared" si="6"/>
        <v>854914187388951.25</v>
      </c>
      <c r="AB65" s="240">
        <f t="shared" si="6"/>
        <v>857790793188593.13</v>
      </c>
      <c r="AC65" s="240">
        <f t="shared" si="6"/>
        <v>860360411562329.63</v>
      </c>
      <c r="AD65" s="240">
        <f t="shared" si="6"/>
        <v>862636382041733.75</v>
      </c>
      <c r="AE65" s="240">
        <f t="shared" si="6"/>
        <v>864632526357561.63</v>
      </c>
      <c r="AF65" s="240">
        <f t="shared" si="7"/>
        <v>866363098668246.63</v>
      </c>
      <c r="AG65" s="240">
        <f t="shared" si="7"/>
        <v>867842737578374.38</v>
      </c>
      <c r="AH65" s="240">
        <f t="shared" si="7"/>
        <v>869086420158736.38</v>
      </c>
      <c r="AI65" s="240">
        <f t="shared" si="7"/>
        <v>870109418157244.13</v>
      </c>
      <c r="AJ65" s="240">
        <f t="shared" si="7"/>
        <v>870927256568109.88</v>
      </c>
      <c r="AK65" s="240">
        <f t="shared" si="7"/>
        <v>871555674705774.38</v>
      </c>
      <c r="AL65" s="240">
        <f t="shared" si="7"/>
        <v>872010589909888.63</v>
      </c>
      <c r="AM65" s="240">
        <f t="shared" si="7"/>
        <v>872308063988758.5</v>
      </c>
      <c r="AN65" s="240">
        <f t="shared" si="7"/>
        <v>872464272490679.88</v>
      </c>
      <c r="AO65" s="240">
        <f t="shared" si="7"/>
        <v>872495476876216.25</v>
      </c>
      <c r="AP65" s="240">
        <f t="shared" si="7"/>
        <v>872417999649270.5</v>
      </c>
      <c r="AQ65" s="240">
        <f t="shared" si="7"/>
        <v>867775134785958.13</v>
      </c>
    </row>
    <row r="66" spans="1:43" x14ac:dyDescent="0.2">
      <c r="A66" s="107" t="s">
        <v>140</v>
      </c>
      <c r="B66" s="240">
        <f t="shared" si="4"/>
        <v>537405484268913.44</v>
      </c>
      <c r="C66" s="240">
        <f t="shared" si="4"/>
        <v>562266348269620.06</v>
      </c>
      <c r="D66" s="240">
        <f t="shared" si="4"/>
        <v>674286631819514.13</v>
      </c>
      <c r="E66" s="240">
        <f t="shared" si="4"/>
        <v>733848285073524.25</v>
      </c>
      <c r="F66" s="240">
        <f t="shared" si="4"/>
        <v>751703905886447.13</v>
      </c>
      <c r="G66" s="240">
        <f t="shared" si="4"/>
        <v>798533775263461.38</v>
      </c>
      <c r="H66" s="240">
        <f t="shared" si="4"/>
        <v>856531329372893.63</v>
      </c>
      <c r="I66" s="240">
        <f t="shared" si="4"/>
        <v>908533836191981.75</v>
      </c>
      <c r="J66" s="240">
        <f t="shared" si="4"/>
        <v>951315417001203.13</v>
      </c>
      <c r="K66" s="240">
        <f t="shared" si="4"/>
        <v>987404422504596.5</v>
      </c>
      <c r="L66" s="240">
        <f t="shared" si="5"/>
        <v>1020133034071103</v>
      </c>
      <c r="M66" s="240">
        <f t="shared" si="5"/>
        <v>1053454408688169.1</v>
      </c>
      <c r="N66" s="240">
        <f t="shared" si="5"/>
        <v>1090848716162681.5</v>
      </c>
      <c r="O66" s="240">
        <f t="shared" si="5"/>
        <v>1132513404865863</v>
      </c>
      <c r="P66" s="240">
        <f t="shared" si="5"/>
        <v>1177536708322418.8</v>
      </c>
      <c r="Q66" s="240">
        <f t="shared" si="5"/>
        <v>1224840387439118.5</v>
      </c>
      <c r="R66" s="240">
        <f t="shared" si="5"/>
        <v>1273150124478013.3</v>
      </c>
      <c r="S66" s="240">
        <f t="shared" si="5"/>
        <v>1324530303006374</v>
      </c>
      <c r="T66" s="240">
        <f t="shared" si="5"/>
        <v>1375536807134194.3</v>
      </c>
      <c r="U66" s="240">
        <f t="shared" si="5"/>
        <v>1425987154148167</v>
      </c>
      <c r="V66" s="240">
        <f t="shared" si="6"/>
        <v>1475697322694546.5</v>
      </c>
      <c r="W66" s="240">
        <f t="shared" si="6"/>
        <v>1524482967745935.3</v>
      </c>
      <c r="X66" s="240">
        <f t="shared" si="6"/>
        <v>1572160653188349.5</v>
      </c>
      <c r="Y66" s="240">
        <f t="shared" si="6"/>
        <v>1618549089550525.5</v>
      </c>
      <c r="Z66" s="240">
        <f t="shared" si="6"/>
        <v>1663470364350365.8</v>
      </c>
      <c r="AA66" s="240">
        <f t="shared" si="6"/>
        <v>1706751152661585</v>
      </c>
      <c r="AB66" s="240">
        <f t="shared" si="6"/>
        <v>1748223895801605.5</v>
      </c>
      <c r="AC66" s="240">
        <f t="shared" si="6"/>
        <v>1787727936502612</v>
      </c>
      <c r="AD66" s="240">
        <f t="shared" si="6"/>
        <v>1825110599540215.5</v>
      </c>
      <c r="AE66" s="240">
        <f t="shared" si="6"/>
        <v>1860228207545947.8</v>
      </c>
      <c r="AF66" s="240">
        <f t="shared" si="7"/>
        <v>1892947022604972.3</v>
      </c>
      <c r="AG66" s="240">
        <f t="shared" si="7"/>
        <v>1923144105222396</v>
      </c>
      <c r="AH66" s="240">
        <f t="shared" si="7"/>
        <v>1950708083311676.8</v>
      </c>
      <c r="AI66" s="240">
        <f t="shared" si="7"/>
        <v>1975539824997441.8</v>
      </c>
      <c r="AJ66" s="240">
        <f t="shared" si="7"/>
        <v>1997553010213008.3</v>
      </c>
      <c r="AK66" s="240">
        <f t="shared" si="7"/>
        <v>2016674597289560</v>
      </c>
      <c r="AL66" s="240">
        <f t="shared" si="7"/>
        <v>2032845181960320.8</v>
      </c>
      <c r="AM66" s="240">
        <f t="shared" si="7"/>
        <v>2046019247420042</v>
      </c>
      <c r="AN66" s="240">
        <f t="shared" si="7"/>
        <v>2056165305270159</v>
      </c>
      <c r="AO66" s="240">
        <f t="shared" si="7"/>
        <v>2063265928327004.8</v>
      </c>
      <c r="AP66" s="240">
        <f t="shared" si="7"/>
        <v>2067317677360200</v>
      </c>
      <c r="AQ66" s="240">
        <f t="shared" si="7"/>
        <v>2057724099592450.8</v>
      </c>
    </row>
    <row r="67" spans="1:43" x14ac:dyDescent="0.2">
      <c r="A67" s="107" t="s">
        <v>141</v>
      </c>
      <c r="B67" s="240">
        <f t="shared" si="4"/>
        <v>293208743404436.81</v>
      </c>
      <c r="C67" s="240">
        <f t="shared" si="4"/>
        <v>321717186820015.31</v>
      </c>
      <c r="D67" s="240">
        <f t="shared" si="4"/>
        <v>390065559673163.75</v>
      </c>
      <c r="E67" s="240">
        <f t="shared" si="4"/>
        <v>442046217727928.81</v>
      </c>
      <c r="F67" s="240">
        <f t="shared" si="4"/>
        <v>454817501991290.31</v>
      </c>
      <c r="G67" s="240">
        <f t="shared" si="4"/>
        <v>488702393320858.88</v>
      </c>
      <c r="H67" s="240">
        <f t="shared" si="4"/>
        <v>532418304837169.13</v>
      </c>
      <c r="I67" s="240">
        <f t="shared" si="4"/>
        <v>574512846214442</v>
      </c>
      <c r="J67" s="240">
        <f t="shared" si="4"/>
        <v>612013834433921.25</v>
      </c>
      <c r="K67" s="240">
        <f t="shared" si="4"/>
        <v>645482679442025</v>
      </c>
      <c r="L67" s="240">
        <f t="shared" si="5"/>
        <v>675953674034252</v>
      </c>
      <c r="M67" s="240">
        <f t="shared" si="5"/>
        <v>704864089740111.5</v>
      </c>
      <c r="N67" s="240">
        <f t="shared" si="5"/>
        <v>733583402231300.63</v>
      </c>
      <c r="O67" s="240">
        <f t="shared" si="5"/>
        <v>762368157242825.25</v>
      </c>
      <c r="P67" s="240">
        <f t="shared" si="5"/>
        <v>791072611483858.5</v>
      </c>
      <c r="Q67" s="240">
        <f t="shared" si="5"/>
        <v>819538772595769.88</v>
      </c>
      <c r="R67" s="240">
        <f t="shared" si="5"/>
        <v>847597025672606</v>
      </c>
      <c r="S67" s="240">
        <f t="shared" si="5"/>
        <v>877272855562468.38</v>
      </c>
      <c r="T67" s="240">
        <f t="shared" si="5"/>
        <v>906422699180832.38</v>
      </c>
      <c r="U67" s="240">
        <f t="shared" si="5"/>
        <v>934951644574969.13</v>
      </c>
      <c r="V67" s="240">
        <f t="shared" si="6"/>
        <v>962767242069382.5</v>
      </c>
      <c r="W67" s="240">
        <f t="shared" si="6"/>
        <v>989780106783936.88</v>
      </c>
      <c r="X67" s="240">
        <f t="shared" si="6"/>
        <v>1015904489280130.9</v>
      </c>
      <c r="Y67" s="240">
        <f t="shared" si="6"/>
        <v>1041058808975928</v>
      </c>
      <c r="Z67" s="240">
        <f t="shared" si="6"/>
        <v>1065166145558594.9</v>
      </c>
      <c r="AA67" s="240">
        <f t="shared" si="6"/>
        <v>1088154684264229.6</v>
      </c>
      <c r="AB67" s="240">
        <f t="shared" si="6"/>
        <v>1109958111569222.5</v>
      </c>
      <c r="AC67" s="240">
        <f t="shared" si="6"/>
        <v>1130515958540921.3</v>
      </c>
      <c r="AD67" s="240">
        <f t="shared" si="6"/>
        <v>1149773889809400.8</v>
      </c>
      <c r="AE67" s="240">
        <f t="shared" si="6"/>
        <v>1167683936837808.5</v>
      </c>
      <c r="AF67" s="240">
        <f t="shared" si="7"/>
        <v>1184204674873567.5</v>
      </c>
      <c r="AG67" s="240">
        <f t="shared" si="7"/>
        <v>1199301343646398.3</v>
      </c>
      <c r="AH67" s="240">
        <f t="shared" si="7"/>
        <v>1212945912531785.5</v>
      </c>
      <c r="AI67" s="240">
        <f t="shared" si="7"/>
        <v>1225117091511550</v>
      </c>
      <c r="AJ67" s="240">
        <f t="shared" si="7"/>
        <v>1235800289829342.8</v>
      </c>
      <c r="AK67" s="240">
        <f t="shared" si="7"/>
        <v>1244987524751811.5</v>
      </c>
      <c r="AL67" s="240">
        <f t="shared" si="7"/>
        <v>1252677283301087.3</v>
      </c>
      <c r="AM67" s="240">
        <f t="shared" si="7"/>
        <v>1258874340217508.3</v>
      </c>
      <c r="AN67" s="240">
        <f t="shared" si="7"/>
        <v>1263589535740963.5</v>
      </c>
      <c r="AO67" s="240">
        <f t="shared" si="7"/>
        <v>1266839517063652.8</v>
      </c>
      <c r="AP67" s="240">
        <f t="shared" si="7"/>
        <v>1268646447506705.3</v>
      </c>
      <c r="AQ67" s="240">
        <f t="shared" si="7"/>
        <v>1262529802031571</v>
      </c>
    </row>
    <row r="68" spans="1:43" x14ac:dyDescent="0.2">
      <c r="A68" s="107" t="s">
        <v>142</v>
      </c>
      <c r="B68" s="240">
        <f t="shared" si="4"/>
        <v>203012191250349.44</v>
      </c>
      <c r="C68" s="240">
        <f t="shared" si="4"/>
        <v>210030966607123.25</v>
      </c>
      <c r="D68" s="240">
        <f t="shared" si="4"/>
        <v>237887466212376.97</v>
      </c>
      <c r="E68" s="240">
        <f t="shared" si="4"/>
        <v>260663995226965.34</v>
      </c>
      <c r="F68" s="240">
        <f t="shared" si="4"/>
        <v>262687606640701.06</v>
      </c>
      <c r="G68" s="240">
        <f t="shared" si="4"/>
        <v>269024609693352.94</v>
      </c>
      <c r="H68" s="240">
        <f t="shared" si="4"/>
        <v>277692605377524.09</v>
      </c>
      <c r="I68" s="240">
        <f t="shared" si="4"/>
        <v>287107016986087.25</v>
      </c>
      <c r="J68" s="240">
        <f t="shared" si="4"/>
        <v>296532069623866.44</v>
      </c>
      <c r="K68" s="240">
        <f t="shared" si="4"/>
        <v>305751286978671.88</v>
      </c>
      <c r="L68" s="240">
        <f t="shared" si="5"/>
        <v>314526237270952.38</v>
      </c>
      <c r="M68" s="240">
        <f t="shared" si="5"/>
        <v>322598873118339</v>
      </c>
      <c r="N68" s="240">
        <f t="shared" si="5"/>
        <v>329719701406223.25</v>
      </c>
      <c r="O68" s="240">
        <f t="shared" si="5"/>
        <v>335888141337839</v>
      </c>
      <c r="P68" s="240">
        <f t="shared" si="5"/>
        <v>341140002807808.06</v>
      </c>
      <c r="Q68" s="240">
        <f t="shared" si="5"/>
        <v>345524897443257.63</v>
      </c>
      <c r="R68" s="240">
        <f t="shared" si="5"/>
        <v>349104394828001.13</v>
      </c>
      <c r="S68" s="240">
        <f t="shared" si="5"/>
        <v>352822914798044.69</v>
      </c>
      <c r="T68" s="240">
        <f t="shared" si="5"/>
        <v>355857295327322.81</v>
      </c>
      <c r="U68" s="240">
        <f t="shared" si="5"/>
        <v>358238991057590.69</v>
      </c>
      <c r="V68" s="240">
        <f t="shared" si="6"/>
        <v>360004409318916.25</v>
      </c>
      <c r="W68" s="240">
        <f t="shared" si="6"/>
        <v>361194131859927.75</v>
      </c>
      <c r="X68" s="240">
        <f t="shared" si="6"/>
        <v>361852151708517.38</v>
      </c>
      <c r="Y68" s="240">
        <f t="shared" si="6"/>
        <v>362025141162504.81</v>
      </c>
      <c r="Z68" s="240">
        <f t="shared" si="6"/>
        <v>361761764364788.44</v>
      </c>
      <c r="AA68" s="240">
        <f t="shared" si="6"/>
        <v>361112045344756.13</v>
      </c>
      <c r="AB68" s="240">
        <f t="shared" si="6"/>
        <v>360126799904381</v>
      </c>
      <c r="AC68" s="240">
        <f t="shared" si="6"/>
        <v>358857137373583.63</v>
      </c>
      <c r="AD68" s="240">
        <f t="shared" si="6"/>
        <v>357354036117910.88</v>
      </c>
      <c r="AE68" s="240">
        <f t="shared" si="6"/>
        <v>355667994798437.81</v>
      </c>
      <c r="AF68" s="240">
        <f t="shared" si="7"/>
        <v>353848759789549.44</v>
      </c>
      <c r="AG68" s="240">
        <f t="shared" si="7"/>
        <v>351945127871831.13</v>
      </c>
      <c r="AH68" s="240">
        <f t="shared" si="7"/>
        <v>350004822340145.06</v>
      </c>
      <c r="AI68" s="240">
        <f t="shared" si="7"/>
        <v>348074439997418.56</v>
      </c>
      <c r="AJ68" s="240">
        <f t="shared" si="7"/>
        <v>346199466132555.81</v>
      </c>
      <c r="AK68" s="240">
        <f t="shared" si="7"/>
        <v>344424354491688.69</v>
      </c>
      <c r="AL68" s="240">
        <f t="shared" si="7"/>
        <v>342792669429488.19</v>
      </c>
      <c r="AM68" s="240">
        <f t="shared" si="7"/>
        <v>341347287855331.13</v>
      </c>
      <c r="AN68" s="240">
        <f t="shared" si="7"/>
        <v>340130659254062.06</v>
      </c>
      <c r="AO68" s="240">
        <f t="shared" si="7"/>
        <v>339185122953227.5</v>
      </c>
      <c r="AP68" s="240">
        <f t="shared" si="7"/>
        <v>338553282924253</v>
      </c>
      <c r="AQ68" s="240">
        <f t="shared" si="7"/>
        <v>336543680508179.25</v>
      </c>
    </row>
    <row r="69" spans="1:43" x14ac:dyDescent="0.2">
      <c r="A69" s="107" t="s">
        <v>143</v>
      </c>
      <c r="B69" s="240">
        <f t="shared" si="4"/>
        <v>351931701056394.38</v>
      </c>
      <c r="C69" s="240">
        <f t="shared" si="4"/>
        <v>403584701226954</v>
      </c>
      <c r="D69" s="240">
        <f t="shared" si="4"/>
        <v>431150512005071.81</v>
      </c>
      <c r="E69" s="240">
        <f t="shared" si="4"/>
        <v>458620093860991.44</v>
      </c>
      <c r="F69" s="240">
        <f t="shared" si="4"/>
        <v>485992233349418.69</v>
      </c>
      <c r="G69" s="240">
        <f t="shared" si="4"/>
        <v>513265717025059.69</v>
      </c>
      <c r="H69" s="240">
        <f t="shared" si="4"/>
        <v>540439331442620.75</v>
      </c>
      <c r="I69" s="240">
        <f t="shared" si="4"/>
        <v>555902319214528.31</v>
      </c>
      <c r="J69" s="240">
        <f t="shared" si="4"/>
        <v>571326821120361</v>
      </c>
      <c r="K69" s="240">
        <f t="shared" si="4"/>
        <v>586712264055684.63</v>
      </c>
      <c r="L69" s="240">
        <f t="shared" si="5"/>
        <v>602058074916065.25</v>
      </c>
      <c r="M69" s="240">
        <f t="shared" si="5"/>
        <v>617363680597069</v>
      </c>
      <c r="N69" s="240">
        <f t="shared" si="5"/>
        <v>624586637159584</v>
      </c>
      <c r="O69" s="240">
        <f t="shared" si="5"/>
        <v>631786080033420.13</v>
      </c>
      <c r="P69" s="240">
        <f t="shared" si="5"/>
        <v>638961836272183.38</v>
      </c>
      <c r="Q69" s="240">
        <f t="shared" si="5"/>
        <v>646113732929480.25</v>
      </c>
      <c r="R69" s="240">
        <f t="shared" si="5"/>
        <v>653241597058917.25</v>
      </c>
      <c r="S69" s="240">
        <f t="shared" si="5"/>
        <v>651351172567947</v>
      </c>
      <c r="T69" s="240">
        <f t="shared" si="5"/>
        <v>649459518051559.25</v>
      </c>
      <c r="U69" s="240">
        <f t="shared" si="5"/>
        <v>647566639806200.25</v>
      </c>
      <c r="V69" s="240">
        <f t="shared" si="6"/>
        <v>645672544128315.88</v>
      </c>
      <c r="W69" s="240">
        <f t="shared" si="6"/>
        <v>643777237314352</v>
      </c>
      <c r="X69" s="240">
        <f t="shared" si="6"/>
        <v>641880725660755.38</v>
      </c>
      <c r="Y69" s="240">
        <f t="shared" si="6"/>
        <v>639983015463971.5</v>
      </c>
      <c r="Z69" s="240">
        <f t="shared" si="6"/>
        <v>638084113020446.5</v>
      </c>
      <c r="AA69" s="240">
        <f t="shared" si="6"/>
        <v>636184024626626.38</v>
      </c>
      <c r="AB69" s="240">
        <f t="shared" si="6"/>
        <v>634282756578957.25</v>
      </c>
      <c r="AC69" s="240">
        <f t="shared" si="6"/>
        <v>632380315173885.38</v>
      </c>
      <c r="AD69" s="240">
        <f t="shared" si="6"/>
        <v>630476706707856.63</v>
      </c>
      <c r="AE69" s="240">
        <f t="shared" si="6"/>
        <v>628571937477317.13</v>
      </c>
      <c r="AF69" s="240">
        <f t="shared" si="7"/>
        <v>626666013778712.75</v>
      </c>
      <c r="AG69" s="240">
        <f t="shared" si="7"/>
        <v>624758941908489.5</v>
      </c>
      <c r="AH69" s="240">
        <f t="shared" si="7"/>
        <v>624040888790156.88</v>
      </c>
      <c r="AI69" s="240">
        <f t="shared" si="7"/>
        <v>623321984764232.5</v>
      </c>
      <c r="AJ69" s="240">
        <f t="shared" si="7"/>
        <v>622602232349294.63</v>
      </c>
      <c r="AK69" s="240">
        <f t="shared" si="7"/>
        <v>621881634063921.63</v>
      </c>
      <c r="AL69" s="240">
        <f t="shared" si="7"/>
        <v>621160192426692.38</v>
      </c>
      <c r="AM69" s="240">
        <f t="shared" si="7"/>
        <v>620040956718848.5</v>
      </c>
      <c r="AN69" s="240">
        <f t="shared" si="7"/>
        <v>618920792003557.5</v>
      </c>
      <c r="AO69" s="240">
        <f t="shared" si="7"/>
        <v>617799702058686.88</v>
      </c>
      <c r="AP69" s="240">
        <f t="shared" si="7"/>
        <v>616677690662104.25</v>
      </c>
      <c r="AQ69" s="240">
        <f t="shared" si="7"/>
        <v>613480869673631.38</v>
      </c>
    </row>
    <row r="70" spans="1:43" x14ac:dyDescent="0.2">
      <c r="A70" s="107" t="s">
        <v>144</v>
      </c>
      <c r="B70" s="240">
        <f t="shared" si="4"/>
        <v>56702969800129.539</v>
      </c>
      <c r="C70" s="240">
        <f t="shared" si="4"/>
        <v>54512374866221.539</v>
      </c>
      <c r="D70" s="240">
        <f t="shared" si="4"/>
        <v>61340421908498.453</v>
      </c>
      <c r="E70" s="240">
        <f t="shared" si="4"/>
        <v>63613397726423.039</v>
      </c>
      <c r="F70" s="240">
        <f t="shared" si="4"/>
        <v>63983960130961.273</v>
      </c>
      <c r="G70" s="240">
        <f t="shared" si="4"/>
        <v>65164270388999.469</v>
      </c>
      <c r="H70" s="240">
        <f t="shared" si="4"/>
        <v>66671618648255.875</v>
      </c>
      <c r="I70" s="240">
        <f t="shared" si="4"/>
        <v>68130634783504.672</v>
      </c>
      <c r="J70" s="240">
        <f t="shared" si="4"/>
        <v>69396334786786.141</v>
      </c>
      <c r="K70" s="240">
        <f t="shared" si="4"/>
        <v>70460025743171.156</v>
      </c>
      <c r="L70" s="240">
        <f t="shared" si="5"/>
        <v>71314974347274.281</v>
      </c>
      <c r="M70" s="240">
        <f t="shared" si="5"/>
        <v>71956467347269.453</v>
      </c>
      <c r="N70" s="240">
        <f t="shared" si="5"/>
        <v>72381107747478.641</v>
      </c>
      <c r="O70" s="240">
        <f t="shared" si="5"/>
        <v>72619276795244.563</v>
      </c>
      <c r="P70" s="240">
        <f t="shared" si="5"/>
        <v>72702250756349.859</v>
      </c>
      <c r="Q70" s="240">
        <f t="shared" si="5"/>
        <v>72662606892203.234</v>
      </c>
      <c r="R70" s="240">
        <f t="shared" si="5"/>
        <v>72533596858879.031</v>
      </c>
      <c r="S70" s="240">
        <f t="shared" si="5"/>
        <v>72524749288211.5</v>
      </c>
      <c r="T70" s="240">
        <f t="shared" si="5"/>
        <v>72465176772311.672</v>
      </c>
      <c r="U70" s="240">
        <f t="shared" si="5"/>
        <v>72359284321768.641</v>
      </c>
      <c r="V70" s="240">
        <f t="shared" si="6"/>
        <v>72211546447872.766</v>
      </c>
      <c r="W70" s="240">
        <f t="shared" si="6"/>
        <v>72026480517418.922</v>
      </c>
      <c r="X70" s="240">
        <f t="shared" si="6"/>
        <v>71808622681560.859</v>
      </c>
      <c r="Y70" s="240">
        <f t="shared" si="6"/>
        <v>71562506480917.328</v>
      </c>
      <c r="Z70" s="240">
        <f t="shared" si="6"/>
        <v>71292644190965.375</v>
      </c>
      <c r="AA70" s="240">
        <f t="shared" si="6"/>
        <v>71003510937898.422</v>
      </c>
      <c r="AB70" s="240">
        <f t="shared" si="6"/>
        <v>70699531585815.391</v>
      </c>
      <c r="AC70" s="240">
        <f t="shared" si="6"/>
        <v>70385070371449.891</v>
      </c>
      <c r="AD70" s="240">
        <f t="shared" si="6"/>
        <v>70064423242712.031</v>
      </c>
      <c r="AE70" s="240">
        <f t="shared" si="6"/>
        <v>69741812842027.422</v>
      </c>
      <c r="AF70" s="240">
        <f t="shared" si="7"/>
        <v>69421386064760.469</v>
      </c>
      <c r="AG70" s="240">
        <f t="shared" si="7"/>
        <v>69107214116729.5</v>
      </c>
      <c r="AH70" s="240">
        <f t="shared" si="7"/>
        <v>68803294992819.758</v>
      </c>
      <c r="AI70" s="240">
        <f t="shared" si="7"/>
        <v>68513558300774.477</v>
      </c>
      <c r="AJ70" s="240">
        <f t="shared" si="7"/>
        <v>68241872360236.609</v>
      </c>
      <c r="AK70" s="240">
        <f t="shared" si="7"/>
        <v>67992053516834.156</v>
      </c>
      <c r="AL70" s="240">
        <f t="shared" si="7"/>
        <v>67767877624425.047</v>
      </c>
      <c r="AM70" s="240">
        <f t="shared" si="7"/>
        <v>67573093665429.516</v>
      </c>
      <c r="AN70" s="240">
        <f t="shared" si="7"/>
        <v>67411439499428.531</v>
      </c>
      <c r="AO70" s="240">
        <f t="shared" si="7"/>
        <v>67286659753883.016</v>
      </c>
      <c r="AP70" s="240">
        <f t="shared" si="7"/>
        <v>67202525898029.852</v>
      </c>
      <c r="AQ70" s="240">
        <f t="shared" si="7"/>
        <v>66818757983761.492</v>
      </c>
    </row>
    <row r="71" spans="1:43" x14ac:dyDescent="0.2">
      <c r="A71" s="107" t="s">
        <v>145</v>
      </c>
      <c r="B71" s="240">
        <f t="shared" si="4"/>
        <v>343749385399834.5</v>
      </c>
      <c r="C71" s="240">
        <f t="shared" si="4"/>
        <v>367648025457609.69</v>
      </c>
      <c r="D71" s="240">
        <f t="shared" si="4"/>
        <v>428968122190261.63</v>
      </c>
      <c r="E71" s="240">
        <f t="shared" si="4"/>
        <v>429227935886436.69</v>
      </c>
      <c r="F71" s="240">
        <f t="shared" si="4"/>
        <v>434052352525276.75</v>
      </c>
      <c r="G71" s="240">
        <f t="shared" si="4"/>
        <v>447700599066777.44</v>
      </c>
      <c r="H71" s="240">
        <f t="shared" si="4"/>
        <v>464924833297500.06</v>
      </c>
      <c r="I71" s="240">
        <f t="shared" si="4"/>
        <v>481282821363183.19</v>
      </c>
      <c r="J71" s="240">
        <f t="shared" si="4"/>
        <v>495477201855598.13</v>
      </c>
      <c r="K71" s="240">
        <f t="shared" si="4"/>
        <v>507630655548270.81</v>
      </c>
      <c r="L71" s="240">
        <f t="shared" si="5"/>
        <v>517926345774709.75</v>
      </c>
      <c r="M71" s="240">
        <f t="shared" si="5"/>
        <v>526598127192591.88</v>
      </c>
      <c r="N71" s="240">
        <f t="shared" si="5"/>
        <v>533858051763458</v>
      </c>
      <c r="O71" s="240">
        <f t="shared" si="5"/>
        <v>539954367016694.13</v>
      </c>
      <c r="P71" s="240">
        <f t="shared" si="5"/>
        <v>545090849236964.06</v>
      </c>
      <c r="Q71" s="240">
        <f t="shared" si="5"/>
        <v>549486586563421.63</v>
      </c>
      <c r="R71" s="240">
        <f t="shared" si="5"/>
        <v>553372365757277.94</v>
      </c>
      <c r="S71" s="240">
        <f t="shared" si="5"/>
        <v>558336108953104.63</v>
      </c>
      <c r="T71" s="240">
        <f t="shared" si="5"/>
        <v>563059291936732.25</v>
      </c>
      <c r="U71" s="240">
        <f t="shared" si="5"/>
        <v>567541454442299.63</v>
      </c>
      <c r="V71" s="240">
        <f t="shared" si="6"/>
        <v>571782647375190.13</v>
      </c>
      <c r="W71" s="240">
        <f t="shared" si="6"/>
        <v>575783420489104.88</v>
      </c>
      <c r="X71" s="240">
        <f t="shared" si="6"/>
        <v>579544808790890.25</v>
      </c>
      <c r="Y71" s="240">
        <f t="shared" si="6"/>
        <v>583068317785848.25</v>
      </c>
      <c r="Z71" s="240">
        <f t="shared" si="6"/>
        <v>586355907677605</v>
      </c>
      <c r="AA71" s="240">
        <f t="shared" si="6"/>
        <v>589409976637130</v>
      </c>
      <c r="AB71" s="240">
        <f t="shared" si="6"/>
        <v>592233343255364.88</v>
      </c>
      <c r="AC71" s="240">
        <f t="shared" si="6"/>
        <v>594829228292993.75</v>
      </c>
      <c r="AD71" s="240">
        <f t="shared" si="6"/>
        <v>597201235839459.5</v>
      </c>
      <c r="AE71" s="240">
        <f t="shared" si="6"/>
        <v>599353333991178.38</v>
      </c>
      <c r="AF71" s="240">
        <f t="shared" si="7"/>
        <v>601289835156289.63</v>
      </c>
      <c r="AG71" s="240">
        <f t="shared" si="7"/>
        <v>603015376090184.5</v>
      </c>
      <c r="AH71" s="240">
        <f t="shared" si="7"/>
        <v>604534897762444.75</v>
      </c>
      <c r="AI71" s="240">
        <f t="shared" si="7"/>
        <v>605853625151914</v>
      </c>
      <c r="AJ71" s="240">
        <f t="shared" si="7"/>
        <v>606977047062325.13</v>
      </c>
      <c r="AK71" s="240">
        <f t="shared" si="7"/>
        <v>607910896046348.63</v>
      </c>
      <c r="AL71" s="240">
        <f t="shared" si="7"/>
        <v>608661128521128.25</v>
      </c>
      <c r="AM71" s="240">
        <f t="shared" si="7"/>
        <v>609233905153383.5</v>
      </c>
      <c r="AN71" s="240">
        <f t="shared" si="7"/>
        <v>609635571587054.38</v>
      </c>
      <c r="AO71" s="240">
        <f t="shared" si="7"/>
        <v>609872639581214.63</v>
      </c>
      <c r="AP71" s="240">
        <f t="shared" si="7"/>
        <v>609951768620778.25</v>
      </c>
      <c r="AQ71" s="240">
        <f t="shared" si="7"/>
        <v>606761546483602.13</v>
      </c>
    </row>
    <row r="72" spans="1:43" x14ac:dyDescent="0.2">
      <c r="A72" s="107" t="s">
        <v>146</v>
      </c>
      <c r="B72" s="240">
        <f t="shared" si="4"/>
        <v>63414652409159.195</v>
      </c>
      <c r="C72" s="240">
        <f t="shared" si="4"/>
        <v>57846037250065.961</v>
      </c>
      <c r="D72" s="240">
        <f t="shared" si="4"/>
        <v>70915964155340.719</v>
      </c>
      <c r="E72" s="240">
        <f t="shared" si="4"/>
        <v>76344413356771.25</v>
      </c>
      <c r="F72" s="240">
        <f t="shared" si="4"/>
        <v>79579828456673.891</v>
      </c>
      <c r="G72" s="240">
        <f t="shared" si="4"/>
        <v>88194205278755.516</v>
      </c>
      <c r="H72" s="240">
        <f t="shared" si="4"/>
        <v>99665155653912.453</v>
      </c>
      <c r="I72" s="240">
        <f t="shared" si="4"/>
        <v>111077216154742.03</v>
      </c>
      <c r="J72" s="240">
        <f t="shared" si="4"/>
        <v>121582376451920.83</v>
      </c>
      <c r="K72" s="240">
        <f t="shared" si="4"/>
        <v>131256289308471.44</v>
      </c>
      <c r="L72" s="240">
        <f t="shared" si="5"/>
        <v>140350291517545.53</v>
      </c>
      <c r="M72" s="240">
        <f t="shared" si="5"/>
        <v>149276026280814.78</v>
      </c>
      <c r="N72" s="240">
        <f t="shared" si="5"/>
        <v>158469207220449.69</v>
      </c>
      <c r="O72" s="240">
        <f t="shared" si="5"/>
        <v>168034036594710.69</v>
      </c>
      <c r="P72" s="240">
        <f t="shared" si="5"/>
        <v>177958466861506.31</v>
      </c>
      <c r="Q72" s="240">
        <f t="shared" si="5"/>
        <v>188226399535808.88</v>
      </c>
      <c r="R72" s="240">
        <f t="shared" si="5"/>
        <v>198817387050589.34</v>
      </c>
      <c r="S72" s="240">
        <f t="shared" si="5"/>
        <v>210231115463113.56</v>
      </c>
      <c r="T72" s="240">
        <f t="shared" si="5"/>
        <v>221973042864655.06</v>
      </c>
      <c r="U72" s="240">
        <f t="shared" si="5"/>
        <v>234009732408603.25</v>
      </c>
      <c r="V72" s="240">
        <f t="shared" si="6"/>
        <v>246301968963953.34</v>
      </c>
      <c r="W72" s="240">
        <f t="shared" si="6"/>
        <v>258804582609949.78</v>
      </c>
      <c r="X72" s="240">
        <f t="shared" si="6"/>
        <v>271466341916765.81</v>
      </c>
      <c r="Y72" s="240">
        <f t="shared" si="6"/>
        <v>284229928144491.19</v>
      </c>
      <c r="Z72" s="240">
        <f t="shared" si="6"/>
        <v>297032001188607.75</v>
      </c>
      <c r="AA72" s="240">
        <f t="shared" si="6"/>
        <v>309803367457272</v>
      </c>
      <c r="AB72" s="240">
        <f t="shared" si="6"/>
        <v>322469258850939.94</v>
      </c>
      <c r="AC72" s="240">
        <f t="shared" si="6"/>
        <v>334949730602815.88</v>
      </c>
      <c r="AD72" s="240">
        <f t="shared" si="6"/>
        <v>347160183914082.5</v>
      </c>
      <c r="AE72" s="240">
        <f t="shared" si="6"/>
        <v>359012017078354.44</v>
      </c>
      <c r="AF72" s="240">
        <f t="shared" si="7"/>
        <v>370413406147356.94</v>
      </c>
      <c r="AG72" s="240">
        <f t="shared" si="7"/>
        <v>381270213173388.75</v>
      </c>
      <c r="AH72" s="240">
        <f t="shared" si="7"/>
        <v>391487016720634.31</v>
      </c>
      <c r="AI72" s="240">
        <f t="shared" si="7"/>
        <v>400968255732962.5</v>
      </c>
      <c r="AJ72" s="240">
        <f t="shared" si="7"/>
        <v>409619474065640.19</v>
      </c>
      <c r="AK72" s="240">
        <f t="shared" si="7"/>
        <v>417348649136251.38</v>
      </c>
      <c r="AL72" s="240">
        <f t="shared" si="7"/>
        <v>424067584346413.63</v>
      </c>
      <c r="AM72" s="240">
        <f t="shared" si="7"/>
        <v>429693341305196.63</v>
      </c>
      <c r="AN72" s="240">
        <f t="shared" si="7"/>
        <v>434149684592039.13</v>
      </c>
      <c r="AO72" s="240">
        <f t="shared" si="7"/>
        <v>437368508981338.38</v>
      </c>
      <c r="AP72" s="240">
        <f t="shared" si="7"/>
        <v>439291216862099.69</v>
      </c>
      <c r="AQ72" s="240">
        <f t="shared" si="7"/>
        <v>437614268513979.81</v>
      </c>
    </row>
    <row r="73" spans="1:43" x14ac:dyDescent="0.2">
      <c r="A73" s="107" t="s">
        <v>147</v>
      </c>
      <c r="B73" s="240">
        <f t="shared" si="4"/>
        <v>222369270783153.34</v>
      </c>
      <c r="C73" s="240">
        <f t="shared" si="4"/>
        <v>242995667006632.88</v>
      </c>
      <c r="D73" s="240">
        <f t="shared" si="4"/>
        <v>280626382649612.59</v>
      </c>
      <c r="E73" s="240">
        <f t="shared" si="4"/>
        <v>297595452576887.63</v>
      </c>
      <c r="F73" s="240">
        <f t="shared" si="4"/>
        <v>304977936421999.06</v>
      </c>
      <c r="G73" s="240">
        <f t="shared" si="4"/>
        <v>325497397356743.88</v>
      </c>
      <c r="H73" s="240">
        <f t="shared" si="4"/>
        <v>352158782986380.31</v>
      </c>
      <c r="I73" s="240">
        <f t="shared" si="4"/>
        <v>378022622676234.06</v>
      </c>
      <c r="J73" s="240">
        <f t="shared" si="4"/>
        <v>401258521060621.31</v>
      </c>
      <c r="K73" s="240">
        <f t="shared" si="4"/>
        <v>422130311872295.69</v>
      </c>
      <c r="L73" s="240">
        <f t="shared" si="5"/>
        <v>441140748969559.56</v>
      </c>
      <c r="M73" s="240">
        <f t="shared" si="5"/>
        <v>458999929315308.88</v>
      </c>
      <c r="N73" s="240">
        <f t="shared" si="5"/>
        <v>476620402022020.88</v>
      </c>
      <c r="O73" s="240">
        <f t="shared" si="5"/>
        <v>493969053790362.44</v>
      </c>
      <c r="P73" s="240">
        <f t="shared" si="5"/>
        <v>511042948588774.19</v>
      </c>
      <c r="Q73" s="240">
        <f t="shared" si="5"/>
        <v>527849566161635.13</v>
      </c>
      <c r="R73" s="240">
        <f t="shared" si="5"/>
        <v>544407157579199.19</v>
      </c>
      <c r="S73" s="240">
        <f t="shared" si="5"/>
        <v>562405294124345.13</v>
      </c>
      <c r="T73" s="240">
        <f t="shared" si="5"/>
        <v>580251054741585.63</v>
      </c>
      <c r="U73" s="240">
        <f t="shared" si="5"/>
        <v>597903450954065.25</v>
      </c>
      <c r="V73" s="240">
        <f t="shared" si="6"/>
        <v>615320114836750.25</v>
      </c>
      <c r="W73" s="240">
        <f t="shared" si="6"/>
        <v>632457090959247.63</v>
      </c>
      <c r="X73" s="240">
        <f t="shared" si="6"/>
        <v>649268632407884.75</v>
      </c>
      <c r="Y73" s="240">
        <f t="shared" si="6"/>
        <v>665707013354081.25</v>
      </c>
      <c r="Z73" s="240">
        <f t="shared" si="6"/>
        <v>681722371963193.5</v>
      </c>
      <c r="AA73" s="240">
        <f t="shared" si="6"/>
        <v>697262598465732</v>
      </c>
      <c r="AB73" s="240">
        <f t="shared" si="6"/>
        <v>712273283851628</v>
      </c>
      <c r="AC73" s="240">
        <f t="shared" si="6"/>
        <v>726697744807549.75</v>
      </c>
      <c r="AD73" s="240">
        <f t="shared" si="6"/>
        <v>740477140109859</v>
      </c>
      <c r="AE73" s="240">
        <f t="shared" si="6"/>
        <v>753550692632585.13</v>
      </c>
      <c r="AF73" s="240">
        <f t="shared" si="7"/>
        <v>765856029365905.38</v>
      </c>
      <c r="AG73" s="240">
        <f t="shared" si="7"/>
        <v>777329649321572.25</v>
      </c>
      <c r="AH73" s="240">
        <f t="shared" si="7"/>
        <v>787907525909859</v>
      </c>
      <c r="AI73" s="240">
        <f t="shared" si="7"/>
        <v>797525846324089.63</v>
      </c>
      <c r="AJ73" s="240">
        <f t="shared" si="7"/>
        <v>806121885718538.5</v>
      </c>
      <c r="AK73" s="240">
        <f t="shared" si="7"/>
        <v>813635008612369.75</v>
      </c>
      <c r="AL73" s="240">
        <f t="shared" si="7"/>
        <v>820007784141907.75</v>
      </c>
      <c r="AM73" s="240">
        <f t="shared" si="7"/>
        <v>825187195708324.75</v>
      </c>
      <c r="AN73" s="240">
        <f t="shared" si="7"/>
        <v>829125919465285.5</v>
      </c>
      <c r="AO73" s="240">
        <f t="shared" si="7"/>
        <v>831783640237229</v>
      </c>
      <c r="AP73" s="240">
        <f t="shared" si="7"/>
        <v>833128368160213.5</v>
      </c>
      <c r="AQ73" s="240">
        <f t="shared" si="7"/>
        <v>828865213813987.38</v>
      </c>
    </row>
    <row r="74" spans="1:43" x14ac:dyDescent="0.2">
      <c r="A74" s="108" t="s">
        <v>340</v>
      </c>
      <c r="B74" s="252">
        <f t="shared" si="4"/>
        <v>338208067373874.13</v>
      </c>
      <c r="C74" s="252">
        <f t="shared" si="4"/>
        <v>345001641382302.19</v>
      </c>
      <c r="D74" s="252">
        <f t="shared" si="4"/>
        <v>364738633606665.94</v>
      </c>
      <c r="E74" s="252">
        <f t="shared" si="4"/>
        <v>371069666760522.25</v>
      </c>
      <c r="F74" s="252">
        <f t="shared" si="4"/>
        <v>390147830500600.44</v>
      </c>
      <c r="G74" s="252">
        <f t="shared" si="4"/>
        <v>410128383537663.56</v>
      </c>
      <c r="H74" s="252">
        <f t="shared" si="4"/>
        <v>427125813600379.31</v>
      </c>
      <c r="I74" s="252">
        <f t="shared" si="4"/>
        <v>449442699098468.81</v>
      </c>
      <c r="J74" s="252">
        <f t="shared" si="4"/>
        <v>468619032619849.31</v>
      </c>
      <c r="K74" s="252">
        <f t="shared" si="4"/>
        <v>487319615236825.94</v>
      </c>
      <c r="L74" s="252">
        <f t="shared" si="5"/>
        <v>505471645000807.81</v>
      </c>
      <c r="M74" s="252">
        <f t="shared" si="5"/>
        <v>525947436279760.69</v>
      </c>
      <c r="N74" s="252">
        <f t="shared" si="5"/>
        <v>539683072510240.13</v>
      </c>
      <c r="O74" s="252">
        <f t="shared" si="5"/>
        <v>555623029710350.44</v>
      </c>
      <c r="P74" s="252">
        <f t="shared" si="5"/>
        <v>570787013502695.75</v>
      </c>
      <c r="Q74" s="252">
        <f t="shared" si="5"/>
        <v>585141485133969.75</v>
      </c>
      <c r="R74" s="252">
        <f t="shared" si="5"/>
        <v>597424217106444</v>
      </c>
      <c r="S74" s="252">
        <f t="shared" si="5"/>
        <v>611817445795927</v>
      </c>
      <c r="T74" s="252">
        <f t="shared" si="5"/>
        <v>624135767473545</v>
      </c>
      <c r="U74" s="252">
        <f t="shared" si="5"/>
        <v>635613949059541.88</v>
      </c>
      <c r="V74" s="252">
        <f t="shared" si="6"/>
        <v>646257299758547.5</v>
      </c>
      <c r="W74" s="252">
        <f t="shared" si="6"/>
        <v>656078428436585.75</v>
      </c>
      <c r="X74" s="252">
        <f t="shared" si="6"/>
        <v>665096819620613</v>
      </c>
      <c r="Y74" s="252">
        <f t="shared" si="6"/>
        <v>673338364968233.5</v>
      </c>
      <c r="Z74" s="252">
        <f t="shared" si="6"/>
        <v>680834863055491.38</v>
      </c>
      <c r="AA74" s="252">
        <f t="shared" si="6"/>
        <v>687623499886250.63</v>
      </c>
      <c r="AB74" s="252">
        <f t="shared" si="6"/>
        <v>693746321870509.13</v>
      </c>
      <c r="AC74" s="252">
        <f t="shared" si="6"/>
        <v>699249712197502.75</v>
      </c>
      <c r="AD74" s="252">
        <f t="shared" si="6"/>
        <v>704183880587638.88</v>
      </c>
      <c r="AE74" s="252">
        <f t="shared" si="6"/>
        <v>708602375389193.63</v>
      </c>
      <c r="AF74" s="252">
        <f t="shared" si="7"/>
        <v>712561625931989.88</v>
      </c>
      <c r="AG74" s="252">
        <f t="shared" si="7"/>
        <v>716120521998444.75</v>
      </c>
      <c r="AH74" s="252">
        <f t="shared" si="7"/>
        <v>719340036255352.38</v>
      </c>
      <c r="AI74" s="252">
        <f t="shared" si="7"/>
        <v>722282894536717.13</v>
      </c>
      <c r="AJ74" s="252">
        <f t="shared" si="7"/>
        <v>725013298002864.13</v>
      </c>
      <c r="AK74" s="252">
        <f t="shared" si="7"/>
        <v>727596700444350.13</v>
      </c>
      <c r="AL74" s="252">
        <f t="shared" si="7"/>
        <v>730099643367063.13</v>
      </c>
      <c r="AM74" s="252">
        <f t="shared" si="7"/>
        <v>732589651000141.38</v>
      </c>
      <c r="AN74" s="252">
        <f t="shared" si="7"/>
        <v>735135187021117.38</v>
      </c>
      <c r="AO74" s="252">
        <f t="shared" si="7"/>
        <v>737805674600992.25</v>
      </c>
      <c r="AP74" s="252">
        <f t="shared" si="7"/>
        <v>740671581342137.38</v>
      </c>
      <c r="AQ74" s="252">
        <f t="shared" si="7"/>
        <v>742138760786244.13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163B5-4AD6-488C-9885-BA67B04C7AA9}">
  <sheetPr codeName="Sheet37"/>
  <dimension ref="A1:AR74"/>
  <sheetViews>
    <sheetView workbookViewId="0">
      <selection activeCell="D2" sqref="D2"/>
    </sheetView>
  </sheetViews>
  <sheetFormatPr defaultColWidth="9" defaultRowHeight="12.75" x14ac:dyDescent="0.2"/>
  <cols>
    <col min="1" max="1" width="18" style="136" customWidth="1"/>
    <col min="2" max="16384" width="9" style="136"/>
  </cols>
  <sheetData>
    <row r="1" spans="1:44" x14ac:dyDescent="0.2">
      <c r="B1" s="224">
        <v>2019</v>
      </c>
      <c r="C1" s="224">
        <v>2020</v>
      </c>
      <c r="D1" s="224">
        <v>2021</v>
      </c>
      <c r="E1" s="224">
        <v>2022</v>
      </c>
      <c r="F1" s="224">
        <v>2023</v>
      </c>
      <c r="G1" s="224">
        <v>2024</v>
      </c>
      <c r="H1" s="224">
        <v>2025</v>
      </c>
      <c r="I1" s="224">
        <v>2026</v>
      </c>
      <c r="J1" s="224">
        <v>2027</v>
      </c>
      <c r="K1" s="224">
        <v>2028</v>
      </c>
      <c r="L1" s="224">
        <v>2029</v>
      </c>
      <c r="M1" s="224">
        <v>2030</v>
      </c>
      <c r="N1" s="224">
        <v>2031</v>
      </c>
      <c r="O1" s="224">
        <v>2032</v>
      </c>
      <c r="P1" s="224">
        <v>2033</v>
      </c>
      <c r="Q1" s="224">
        <v>2034</v>
      </c>
      <c r="R1" s="224">
        <v>2035</v>
      </c>
      <c r="S1" s="224">
        <v>2036</v>
      </c>
      <c r="T1" s="224">
        <v>2037</v>
      </c>
      <c r="U1" s="224">
        <v>2038</v>
      </c>
      <c r="V1" s="224">
        <v>2039</v>
      </c>
      <c r="W1" s="224">
        <v>2040</v>
      </c>
      <c r="X1" s="224">
        <v>2041</v>
      </c>
      <c r="Y1" s="224">
        <v>2042</v>
      </c>
      <c r="Z1" s="224">
        <v>2043</v>
      </c>
      <c r="AA1" s="224">
        <v>2044</v>
      </c>
      <c r="AB1" s="224">
        <v>2045</v>
      </c>
      <c r="AC1" s="224">
        <v>2046</v>
      </c>
      <c r="AD1" s="224">
        <v>2047</v>
      </c>
      <c r="AE1" s="224">
        <v>2048</v>
      </c>
      <c r="AF1" s="224">
        <v>2049</v>
      </c>
      <c r="AG1" s="224">
        <v>2050</v>
      </c>
      <c r="AH1" s="224">
        <v>2051</v>
      </c>
      <c r="AI1" s="224">
        <v>2052</v>
      </c>
      <c r="AJ1" s="224">
        <v>2053</v>
      </c>
      <c r="AK1" s="224">
        <v>2054</v>
      </c>
      <c r="AL1" s="224">
        <v>2055</v>
      </c>
      <c r="AM1" s="224">
        <v>2056</v>
      </c>
      <c r="AN1" s="224">
        <v>2057</v>
      </c>
      <c r="AO1" s="224">
        <v>2058</v>
      </c>
      <c r="AP1" s="224">
        <v>2059</v>
      </c>
      <c r="AQ1" s="224">
        <v>2060</v>
      </c>
    </row>
    <row r="2" spans="1:44" x14ac:dyDescent="0.2">
      <c r="A2" s="289" t="s">
        <v>351</v>
      </c>
      <c r="B2" s="254">
        <f>('Energy Use'!B58-'E-electricity'!B2)*'Energy Use 2019'!$O64</f>
        <v>441619906282686.38</v>
      </c>
      <c r="C2" s="254">
        <f>('Energy Use'!C58-'E-electricity'!C2)*'Energy Use 2020'!$O64</f>
        <v>443213008107580.31</v>
      </c>
      <c r="D2" s="254">
        <f>('Energy Use'!D58-'E-electricity'!D2)*'Energy Use 2020'!$O64</f>
        <v>449104420563443.44</v>
      </c>
      <c r="E2" s="254">
        <f>('Energy Use'!E58-'E-electricity'!E2)*'Energy Use 2020'!$O64</f>
        <v>465940843797946.44</v>
      </c>
      <c r="F2" s="254">
        <f>('Energy Use'!F58-'E-electricity'!F2)*'Energy Use 2020'!$O64</f>
        <v>484264159163176.31</v>
      </c>
      <c r="G2" s="254">
        <f>('Energy Use'!G58-'E-electricity'!G2)*'Energy Use 2020'!$O64</f>
        <v>505955270345006.69</v>
      </c>
      <c r="H2" s="254">
        <f>('Energy Use'!H58-'E-electricity'!H2)*'Energy Use 2020'!$O64</f>
        <v>517008809609477.88</v>
      </c>
      <c r="I2" s="254">
        <f>('Energy Use'!I58-'E-electricity'!I2)*'Energy Use 2020'!$O64</f>
        <v>547657320648900.13</v>
      </c>
      <c r="J2" s="254">
        <f>('Energy Use'!J58-'E-electricity'!J2)*'Energy Use 2020'!$O64</f>
        <v>567496692912381.25</v>
      </c>
      <c r="K2" s="254">
        <f>('Energy Use'!K58-'E-electricity'!K2)*'Energy Use 2020'!$O64</f>
        <v>586402601911900.63</v>
      </c>
      <c r="L2" s="254">
        <f>('Energy Use'!L58-'E-electricity'!L2)*'Energy Use 2020'!$O64</f>
        <v>604294687525859.25</v>
      </c>
      <c r="M2" s="254">
        <f>('Energy Use'!M58-'E-electricity'!M2)*'Energy Use 2020'!$O64</f>
        <v>631567940856068.13</v>
      </c>
      <c r="N2" s="254">
        <f>('Energy Use'!N58-'E-electricity'!N2)*'Energy Use 2020'!$O64</f>
        <v>637192900223998.63</v>
      </c>
      <c r="O2" s="254">
        <f>('Energy Use'!O58-'E-electricity'!O2)*'Energy Use 2020'!$O64</f>
        <v>652118587872798.25</v>
      </c>
      <c r="P2" s="254">
        <f>('Energy Use'!P58-'E-electricity'!P2)*'Energy Use 2020'!$O64</f>
        <v>665845405235420.5</v>
      </c>
      <c r="Q2" s="254">
        <f>('Energy Use'!Q58-'E-electricity'!Q2)*'Energy Use 2020'!$O64</f>
        <v>678349718061764.13</v>
      </c>
      <c r="R2" s="254">
        <f>('Energy Use'!R58-'E-electricity'!R2)*'Energy Use 2020'!$O64</f>
        <v>685378463962012.88</v>
      </c>
      <c r="S2" s="254">
        <f>('Energy Use'!S58-'E-electricity'!S2)*'Energy Use 2020'!$O64</f>
        <v>701991718382619.5</v>
      </c>
      <c r="T2" s="254">
        <f>('Energy Use'!T58-'E-electricity'!T2)*'Energy Use 2020'!$O64</f>
        <v>713216719471253.38</v>
      </c>
      <c r="U2" s="254">
        <f>('Energy Use'!U58-'E-electricity'!U2)*'Energy Use 2020'!$O64</f>
        <v>723303248783702.25</v>
      </c>
      <c r="V2" s="254">
        <f>('Energy Use'!V58-'E-electricity'!V2)*'Energy Use 2020'!$O64</f>
        <v>732269563959229.5</v>
      </c>
      <c r="W2" s="254">
        <f>('Energy Use'!W58-'E-electricity'!W2)*'Energy Use 2020'!$O64</f>
        <v>740142789729782.5</v>
      </c>
      <c r="X2" s="254">
        <f>('Energy Use'!X58-'E-electricity'!X2)*'Energy Use 2020'!$O64</f>
        <v>746958196899684.5</v>
      </c>
      <c r="Y2" s="254">
        <f>('Energy Use'!Y58-'E-electricity'!Y2)*'Energy Use 2020'!$O64</f>
        <v>752758436799753.75</v>
      </c>
      <c r="Z2" s="254">
        <f>('Energy Use'!Z58-'E-electricity'!Z2)*'Energy Use 2020'!$O64</f>
        <v>757592749377833.88</v>
      </c>
      <c r="AA2" s="254">
        <f>('Energy Use'!AA58-'E-electricity'!AA2)*'Energy Use 2020'!$O64</f>
        <v>761516161962682.13</v>
      </c>
      <c r="AB2" s="254">
        <f>('Energy Use'!AB58-'E-electricity'!AB2)*'Energy Use 2020'!$O64</f>
        <v>764588694350979.63</v>
      </c>
      <c r="AC2" s="254">
        <f>('Energy Use'!AC58-'E-electricity'!AC2)*'Energy Use 2020'!$O64</f>
        <v>766874584290816.13</v>
      </c>
      <c r="AD2" s="254">
        <f>('Energy Use'!AD58-'E-electricity'!AD2)*'Energy Use 2020'!$O64</f>
        <v>768441545739051.38</v>
      </c>
      <c r="AE2" s="254">
        <f>('Energy Use'!AE58-'E-electricity'!AE2)*'Energy Use 2020'!$O64</f>
        <v>769360070519076.63</v>
      </c>
      <c r="AF2" s="254">
        <f>('Energy Use'!AF58-'E-electricity'!AF2)*'Energy Use 2020'!$O64</f>
        <v>769702782257528.75</v>
      </c>
      <c r="AG2" s="254">
        <f>('Energy Use'!AG58-'E-electricity'!AG2)*'Energy Use 2020'!$O64</f>
        <v>769543849784407.75</v>
      </c>
      <c r="AH2" s="254">
        <f>('Energy Use'!AH58-'E-electricity'!AH2)*'Energy Use 2020'!$O64</f>
        <v>768958465583043.88</v>
      </c>
      <c r="AI2" s="254">
        <f>('Energy Use'!AI58-'E-electricity'!AI2)*'Energy Use 2020'!$O64</f>
        <v>768022393409796.38</v>
      </c>
      <c r="AJ2" s="254">
        <f>('Energy Use'!AJ58-'E-electricity'!AJ2)*'Energy Use 2020'!$O64</f>
        <v>766811587894895.75</v>
      </c>
      <c r="AK2" s="254">
        <f>('Energy Use'!AK58-'E-electricity'!AK2)*'Energy Use 2020'!$O64</f>
        <v>765401887805713.88</v>
      </c>
      <c r="AL2" s="254">
        <f>('Energy Use'!AL58-'E-electricity'!AL2)*'Energy Use 2020'!$O64</f>
        <v>763868783715297.88</v>
      </c>
      <c r="AM2" s="254">
        <f>('Energy Use'!AM58-'E-electricity'!AM2)*'Energy Use 2020'!$O64</f>
        <v>762287260080444.75</v>
      </c>
      <c r="AN2" s="254">
        <f>('Energy Use'!AN58-'E-electricity'!AN2)*'Energy Use 2020'!$O64</f>
        <v>760731711198474.88</v>
      </c>
      <c r="AO2" s="254">
        <f>('Energy Use'!AO58-'E-electricity'!AO2)*'Energy Use 2020'!$O64</f>
        <v>759275930180229.88</v>
      </c>
      <c r="AP2" s="254">
        <f>('Energy Use'!AP58-'E-electricity'!AP2)*'Energy Use 2020'!$O64</f>
        <v>757993169946587.5</v>
      </c>
      <c r="AQ2" s="254">
        <f>('Energy Use'!AQ58-'E-electricity'!AQ2)*'Energy Use 2020'!$O64</f>
        <v>753150132039885.38</v>
      </c>
      <c r="AR2" s="136" t="str">
        <f>VLOOKUP($A2,'Sector Match'!$A$1:$B$43,2,0)</f>
        <v>agriculture and forestry 01T03</v>
      </c>
    </row>
    <row r="3" spans="1:44" x14ac:dyDescent="0.2">
      <c r="A3" s="289" t="s">
        <v>2</v>
      </c>
      <c r="B3" s="240">
        <f>('Energy Use'!B59-'E-electricity'!B3)*'Energy Use 2019'!$O65</f>
        <v>438730276980123.75</v>
      </c>
      <c r="C3" s="240">
        <f>('Energy Use'!C59-'E-electricity'!C3)*'Energy Use 2020'!$O65</f>
        <v>291116166978269.44</v>
      </c>
      <c r="D3" s="240">
        <f>('Energy Use'!D59-'E-electricity'!D3)*'Energy Use 2020'!$O65</f>
        <v>304493788042636.88</v>
      </c>
      <c r="E3" s="240">
        <f>('Energy Use'!E59-'E-electricity'!E3)*'Energy Use 2020'!$O65</f>
        <v>317727186850464.31</v>
      </c>
      <c r="F3" s="240">
        <f>('Energy Use'!F59-'E-electricity'!F3)*'Energy Use 2020'!$O65</f>
        <v>330816798343145</v>
      </c>
      <c r="G3" s="240">
        <f>('Energy Use'!G59-'E-electricity'!G3)*'Energy Use 2020'!$O65</f>
        <v>343763057462072.5</v>
      </c>
      <c r="H3" s="240">
        <f>('Energy Use'!H59-'E-electricity'!H3)*'Energy Use 2020'!$O65</f>
        <v>356566399148640.13</v>
      </c>
      <c r="I3" s="240">
        <f>('Energy Use'!I59-'E-electricity'!I3)*'Energy Use 2020'!$O65</f>
        <v>360803936595064.75</v>
      </c>
      <c r="J3" s="240">
        <f>('Energy Use'!J59-'E-electricity'!J3)*'Energy Use 2020'!$O65</f>
        <v>364993621671302.19</v>
      </c>
      <c r="K3" s="240">
        <f>('Energy Use'!K59-'E-electricity'!K3)*'Energy Use 2020'!$O65</f>
        <v>369135598460041.81</v>
      </c>
      <c r="L3" s="240">
        <f>('Energy Use'!L59-'E-electricity'!L3)*'Energy Use 2020'!$O65</f>
        <v>373230011043973.38</v>
      </c>
      <c r="M3" s="240">
        <f>('Energy Use'!M59-'E-electricity'!M3)*'Energy Use 2020'!$O65</f>
        <v>377277003505786.56</v>
      </c>
      <c r="N3" s="240">
        <f>('Energy Use'!N59-'E-electricity'!N3)*'Energy Use 2020'!$O65</f>
        <v>378055635066824.44</v>
      </c>
      <c r="O3" s="240">
        <f>('Energy Use'!O59-'E-electricity'!O3)*'Energy Use 2020'!$O65</f>
        <v>378820934078144.81</v>
      </c>
      <c r="P3" s="240">
        <f>('Energy Use'!P59-'E-electricity'!P3)*'Energy Use 2020'!$O65</f>
        <v>379572933149748.69</v>
      </c>
      <c r="Q3" s="240">
        <f>('Energy Use'!Q59-'E-electricity'!Q3)*'Energy Use 2020'!$O65</f>
        <v>380311664891636.94</v>
      </c>
      <c r="R3" s="240">
        <f>('Energy Use'!R59-'E-electricity'!R3)*'Energy Use 2020'!$O65</f>
        <v>381037161913810.75</v>
      </c>
      <c r="S3" s="240">
        <f>('Energy Use'!S59-'E-electricity'!S3)*'Energy Use 2020'!$O65</f>
        <v>377076154966562.56</v>
      </c>
      <c r="T3" s="240">
        <f>('Energy Use'!T59-'E-electricity'!T3)*'Energy Use 2020'!$O65</f>
        <v>373124046115589.06</v>
      </c>
      <c r="U3" s="240">
        <f>('Energy Use'!U59-'E-electricity'!U3)*'Energy Use 2020'!$O65</f>
        <v>369180827446024.94</v>
      </c>
      <c r="V3" s="240">
        <f>('Energy Use'!V59-'E-electricity'!V3)*'Energy Use 2020'!$O65</f>
        <v>365246491043004.94</v>
      </c>
      <c r="W3" s="240">
        <f>('Energy Use'!W59-'E-electricity'!W3)*'Energy Use 2020'!$O65</f>
        <v>361321028991663.63</v>
      </c>
      <c r="X3" s="240">
        <f>('Energy Use'!X59-'E-electricity'!X3)*'Energy Use 2020'!$O65</f>
        <v>355322465804065</v>
      </c>
      <c r="Y3" s="240">
        <f>('Energy Use'!Y59-'E-electricity'!Y3)*'Energy Use 2020'!$O65</f>
        <v>349337911622384.63</v>
      </c>
      <c r="Z3" s="240">
        <f>('Energy Use'!Z59-'E-electricity'!Z3)*'Energy Use 2020'!$O65</f>
        <v>343367353782837.94</v>
      </c>
      <c r="AA3" s="240">
        <f>('Energy Use'!AA59-'E-electricity'!AA3)*'Energy Use 2020'!$O65</f>
        <v>337410779621640.44</v>
      </c>
      <c r="AB3" s="240">
        <f>('Energy Use'!AB59-'E-electricity'!AB3)*'Energy Use 2020'!$O65</f>
        <v>331468176475007.56</v>
      </c>
      <c r="AC3" s="240">
        <f>('Energy Use'!AC59-'E-electricity'!AC3)*'Energy Use 2020'!$O65</f>
        <v>325539531679154.94</v>
      </c>
      <c r="AD3" s="240">
        <f>('Energy Use'!AD59-'E-electricity'!AD3)*'Energy Use 2020'!$O65</f>
        <v>319624832570297.94</v>
      </c>
      <c r="AE3" s="240">
        <f>('Energy Use'!AE59-'E-electricity'!AE3)*'Energy Use 2020'!$O65</f>
        <v>313724066484652.13</v>
      </c>
      <c r="AF3" s="240">
        <f>('Energy Use'!AF59-'E-electricity'!AF3)*'Energy Use 2020'!$O65</f>
        <v>307837220758432.88</v>
      </c>
      <c r="AG3" s="240">
        <f>('Energy Use'!AG59-'E-electricity'!AG3)*'Energy Use 2020'!$O65</f>
        <v>301964282727855.63</v>
      </c>
      <c r="AH3" s="240">
        <f>('Energy Use'!AH59-'E-electricity'!AH3)*'Energy Use 2020'!$O65</f>
        <v>294734382137797.44</v>
      </c>
      <c r="AI3" s="240">
        <f>('Energy Use'!AI59-'E-electricity'!AI3)*'Energy Use 2020'!$O65</f>
        <v>287521776465484.88</v>
      </c>
      <c r="AJ3" s="240">
        <f>('Energy Use'!AJ59-'E-electricity'!AJ3)*'Energy Use 2020'!$O65</f>
        <v>280326449881187.31</v>
      </c>
      <c r="AK3" s="240">
        <f>('Energy Use'!AK59-'E-electricity'!AK3)*'Energy Use 2020'!$O65</f>
        <v>273148386555174.13</v>
      </c>
      <c r="AL3" s="240">
        <f>('Energy Use'!AL59-'E-electricity'!AL3)*'Energy Use 2020'!$O65</f>
        <v>265987570657714.56</v>
      </c>
      <c r="AM3" s="240">
        <f>('Energy Use'!AM59-'E-electricity'!AM3)*'Energy Use 2020'!$O65</f>
        <v>260206323129389.06</v>
      </c>
      <c r="AN3" s="240">
        <f>('Energy Use'!AN59-'E-electricity'!AN3)*'Energy Use 2020'!$O65</f>
        <v>254438889373637.16</v>
      </c>
      <c r="AO3" s="240">
        <f>('Energy Use'!AO59-'E-electricity'!AO3)*'Energy Use 2020'!$O65</f>
        <v>248685256726674.34</v>
      </c>
      <c r="AP3" s="240">
        <f>('Energy Use'!AP59-'E-electricity'!AP3)*'Energy Use 2020'!$O65</f>
        <v>242945412524716.03</v>
      </c>
      <c r="AQ3" s="240">
        <f>('Energy Use'!AQ59-'E-electricity'!AQ3)*'Energy Use 2020'!$O65</f>
        <v>236415210734133.16</v>
      </c>
      <c r="AR3" s="136" t="str">
        <f>VLOOKUP($A3,'Sector Match'!$A$1:$B$43,2,0)</f>
        <v>coal mining 05</v>
      </c>
    </row>
    <row r="4" spans="1:44" x14ac:dyDescent="0.2">
      <c r="A4" s="74" t="s">
        <v>3</v>
      </c>
      <c r="B4" s="240">
        <f>('Energy Use'!B60-'E-electricity'!B4)*'Energy Use 2019'!$O66</f>
        <v>20926710183162.336</v>
      </c>
      <c r="C4" s="240">
        <f>('Energy Use'!C60-'E-electricity'!C4)*'Energy Use 2020'!$O66</f>
        <v>12997944326833.502</v>
      </c>
      <c r="D4" s="240">
        <f>('Energy Use'!D60-'E-electricity'!D4)*'Energy Use 2020'!$O66</f>
        <v>13707675655760.396</v>
      </c>
      <c r="E4" s="240">
        <f>('Energy Use'!E60-'E-electricity'!E4)*'Energy Use 2020'!$O66</f>
        <v>14411121695251.857</v>
      </c>
      <c r="F4" s="240">
        <f>('Energy Use'!F60-'E-electricity'!F4)*'Energy Use 2020'!$O66</f>
        <v>15108291350708.547</v>
      </c>
      <c r="G4" s="240">
        <f>('Energy Use'!G60-'E-electricity'!G4)*'Energy Use 2020'!$O66</f>
        <v>15799193527531.141</v>
      </c>
      <c r="H4" s="240">
        <f>('Energy Use'!H60-'E-electricity'!H4)*'Energy Use 2020'!$O66</f>
        <v>16483837131120.309</v>
      </c>
      <c r="I4" s="240">
        <f>('Energy Use'!I60-'E-electricity'!I4)*'Energy Use 2020'!$O66</f>
        <v>16829664322625.764</v>
      </c>
      <c r="J4" s="240">
        <f>('Energy Use'!J60-'E-electricity'!J4)*'Energy Use 2020'!$O66</f>
        <v>17172673494415.811</v>
      </c>
      <c r="K4" s="240">
        <f>('Energy Use'!K60-'E-electricity'!K4)*'Energy Use 2020'!$O66</f>
        <v>17512868623250.666</v>
      </c>
      <c r="L4" s="240">
        <f>('Energy Use'!L60-'E-electricity'!L4)*'Energy Use 2020'!$O66</f>
        <v>17850253685890.535</v>
      </c>
      <c r="M4" s="240">
        <f>('Energy Use'!M60-'E-electricity'!M4)*'Energy Use 2020'!$O66</f>
        <v>18184832659095.625</v>
      </c>
      <c r="N4" s="240">
        <f>('Energy Use'!N60-'E-electricity'!N4)*'Energy Use 2020'!$O66</f>
        <v>18389457341095.215</v>
      </c>
      <c r="O4" s="240">
        <f>('Energy Use'!O60-'E-electricity'!O4)*'Energy Use 2020'!$O66</f>
        <v>18592569220336.617</v>
      </c>
      <c r="P4" s="240">
        <f>('Energy Use'!P60-'E-electricity'!P4)*'Energy Use 2020'!$O66</f>
        <v>18794169860903.602</v>
      </c>
      <c r="Q4" s="240">
        <f>('Energy Use'!Q60-'E-electricity'!Q4)*'Energy Use 2020'!$O66</f>
        <v>18994260826879.926</v>
      </c>
      <c r="R4" s="240">
        <f>('Energy Use'!R60-'E-electricity'!R4)*'Energy Use 2020'!$O66</f>
        <v>19192843682349.375</v>
      </c>
      <c r="S4" s="240">
        <f>('Energy Use'!S60-'E-electricity'!S4)*'Energy Use 2020'!$O66</f>
        <v>19431287438443.789</v>
      </c>
      <c r="T4" s="240">
        <f>('Energy Use'!T60-'E-electricity'!T4)*'Energy Use 2020'!$O66</f>
        <v>19669282284753.508</v>
      </c>
      <c r="U4" s="240">
        <f>('Energy Use'!U60-'E-electricity'!U4)*'Energy Use 2020'!$O66</f>
        <v>19906828448984.129</v>
      </c>
      <c r="V4" s="240">
        <f>('Energy Use'!V60-'E-electricity'!V4)*'Energy Use 2020'!$O66</f>
        <v>20143926158841.258</v>
      </c>
      <c r="W4" s="240">
        <f>('Energy Use'!W60-'E-electricity'!W4)*'Energy Use 2020'!$O66</f>
        <v>20380575642030.512</v>
      </c>
      <c r="X4" s="240">
        <f>('Energy Use'!X60-'E-electricity'!X4)*'Energy Use 2020'!$O66</f>
        <v>20489450896151.914</v>
      </c>
      <c r="Y4" s="240">
        <f>('Energy Use'!Y60-'E-electricity'!Y4)*'Energy Use 2020'!$O66</f>
        <v>20598105552189.07</v>
      </c>
      <c r="Z4" s="240">
        <f>('Energy Use'!Z60-'E-electricity'!Z4)*'Energy Use 2020'!$O66</f>
        <v>20706539723869.563</v>
      </c>
      <c r="AA4" s="240">
        <f>('Energy Use'!AA60-'E-electricity'!AA4)*'Energy Use 2020'!$O66</f>
        <v>20814753524920.957</v>
      </c>
      <c r="AB4" s="240">
        <f>('Energy Use'!AB60-'E-electricity'!AB4)*'Energy Use 2020'!$O66</f>
        <v>20922747069070.836</v>
      </c>
      <c r="AC4" s="240">
        <f>('Energy Use'!AC60-'E-electricity'!AC4)*'Energy Use 2020'!$O66</f>
        <v>21030520470046.781</v>
      </c>
      <c r="AD4" s="240">
        <f>('Energy Use'!AD60-'E-electricity'!AD4)*'Energy Use 2020'!$O66</f>
        <v>21138073841576.355</v>
      </c>
      <c r="AE4" s="240">
        <f>('Energy Use'!AE60-'E-electricity'!AE4)*'Energy Use 2020'!$O66</f>
        <v>21245407297387.145</v>
      </c>
      <c r="AF4" s="240">
        <f>('Energy Use'!AF60-'E-electricity'!AF4)*'Energy Use 2020'!$O66</f>
        <v>21352520951206.73</v>
      </c>
      <c r="AG4" s="240">
        <f>('Energy Use'!AG60-'E-electricity'!AG4)*'Energy Use 2020'!$O66</f>
        <v>21459414916762.684</v>
      </c>
      <c r="AH4" s="240">
        <f>('Energy Use'!AH60-'E-electricity'!AH4)*'Energy Use 2020'!$O66</f>
        <v>21566026287370.113</v>
      </c>
      <c r="AI4" s="240">
        <f>('Energy Use'!AI60-'E-electricity'!AI4)*'Energy Use 2020'!$O66</f>
        <v>21672418310240.039</v>
      </c>
      <c r="AJ4" s="240">
        <f>('Energy Use'!AJ60-'E-electricity'!AJ4)*'Energy Use 2020'!$O66</f>
        <v>21778591099043.117</v>
      </c>
      <c r="AK4" s="240">
        <f>('Energy Use'!AK60-'E-electricity'!AK4)*'Energy Use 2020'!$O66</f>
        <v>21884544767450.004</v>
      </c>
      <c r="AL4" s="240">
        <f>('Energy Use'!AL60-'E-electricity'!AL4)*'Energy Use 2020'!$O66</f>
        <v>21990279429131.352</v>
      </c>
      <c r="AM4" s="240">
        <f>('Energy Use'!AM60-'E-electricity'!AM4)*'Energy Use 2020'!$O66</f>
        <v>21970432276498.504</v>
      </c>
      <c r="AN4" s="240">
        <f>('Energy Use'!AN60-'E-electricity'!AN4)*'Energy Use 2020'!$O66</f>
        <v>21950591903772.387</v>
      </c>
      <c r="AO4" s="240">
        <f>('Energy Use'!AO60-'E-electricity'!AO4)*'Energy Use 2020'!$O66</f>
        <v>21930758310884.684</v>
      </c>
      <c r="AP4" s="240">
        <f>('Energy Use'!AP60-'E-electricity'!AP4)*'Energy Use 2020'!$O66</f>
        <v>21910931497767.098</v>
      </c>
      <c r="AQ4" s="240">
        <f>('Energy Use'!AQ60-'E-electricity'!AQ4)*'Energy Use 2020'!$O66</f>
        <v>21816904306845.055</v>
      </c>
      <c r="AR4" s="136" t="str">
        <f>VLOOKUP($A4,'Sector Match'!$A$1:$B$43,2,0)</f>
        <v>oil and gas extraction 06</v>
      </c>
    </row>
    <row r="5" spans="1:44" x14ac:dyDescent="0.2">
      <c r="A5" s="74" t="s">
        <v>4</v>
      </c>
      <c r="B5" s="240">
        <f>('Energy Use'!B61-'E-electricity'!B5)*'Energy Use 2019'!$O67</f>
        <v>73399404495980</v>
      </c>
      <c r="C5" s="240">
        <f>('Energy Use'!C61-'E-electricity'!C5)*'Energy Use 2020'!$O67</f>
        <v>75971037457400.953</v>
      </c>
      <c r="D5" s="240">
        <f>('Energy Use'!D61-'E-electricity'!D5)*'Energy Use 2020'!$O67</f>
        <v>81236184513637.406</v>
      </c>
      <c r="E5" s="240">
        <f>('Energy Use'!E61-'E-electricity'!E5)*'Energy Use 2020'!$O67</f>
        <v>86426206557979.063</v>
      </c>
      <c r="F5" s="240">
        <f>('Energy Use'!F61-'E-electricity'!F5)*'Energy Use 2020'!$O67</f>
        <v>91541485449005.359</v>
      </c>
      <c r="G5" s="240">
        <f>('Energy Use'!G61-'E-electricity'!G5)*'Energy Use 2020'!$O67</f>
        <v>96582403045295.797</v>
      </c>
      <c r="H5" s="240">
        <f>('Energy Use'!H61-'E-electricity'!H5)*'Energy Use 2020'!$O67</f>
        <v>101549341205429.86</v>
      </c>
      <c r="I5" s="240">
        <f>('Energy Use'!I61-'E-electricity'!I5)*'Energy Use 2020'!$O67</f>
        <v>103171463677604.42</v>
      </c>
      <c r="J5" s="240">
        <f>('Energy Use'!J61-'E-electricity'!J5)*'Energy Use 2020'!$O67</f>
        <v>104767984683035.89</v>
      </c>
      <c r="K5" s="240">
        <f>('Energy Use'!K61-'E-electricity'!K5)*'Energy Use 2020'!$O67</f>
        <v>106339031037134.59</v>
      </c>
      <c r="L5" s="240">
        <f>('Energy Use'!L61-'E-electricity'!L5)*'Energy Use 2020'!$O67</f>
        <v>107884729555310.89</v>
      </c>
      <c r="M5" s="240">
        <f>('Energy Use'!M61-'E-electricity'!M5)*'Energy Use 2020'!$O67</f>
        <v>109405207052975.16</v>
      </c>
      <c r="N5" s="240">
        <f>('Energy Use'!N61-'E-electricity'!N5)*'Energy Use 2020'!$O67</f>
        <v>109031612981598.23</v>
      </c>
      <c r="O5" s="240">
        <f>('Energy Use'!O61-'E-electricity'!O5)*'Energy Use 2020'!$O67</f>
        <v>108657786392276.17</v>
      </c>
      <c r="P5" s="240">
        <f>('Energy Use'!P61-'E-electricity'!P5)*'Energy Use 2020'!$O67</f>
        <v>108283732752042.39</v>
      </c>
      <c r="Q5" s="240">
        <f>('Energy Use'!Q61-'E-electricity'!Q5)*'Energy Use 2020'!$O67</f>
        <v>107909457527930.44</v>
      </c>
      <c r="R5" s="240">
        <f>('Energy Use'!R61-'E-electricity'!R5)*'Energy Use 2020'!$O67</f>
        <v>107534966186973.72</v>
      </c>
      <c r="S5" s="240">
        <f>('Energy Use'!S61-'E-electricity'!S5)*'Energy Use 2020'!$O67</f>
        <v>106105197870182.3</v>
      </c>
      <c r="T5" s="240">
        <f>('Energy Use'!T61-'E-electricity'!T5)*'Energy Use 2020'!$O67</f>
        <v>104680421892229.91</v>
      </c>
      <c r="U5" s="240">
        <f>('Energy Use'!U61-'E-electricity'!U5)*'Energy Use 2020'!$O67</f>
        <v>103260631883904.81</v>
      </c>
      <c r="V5" s="240">
        <f>('Energy Use'!V61-'E-electricity'!V5)*'Energy Use 2020'!$O67</f>
        <v>101845821475995.25</v>
      </c>
      <c r="W5" s="240">
        <f>('Energy Use'!W61-'E-electricity'!W5)*'Energy Use 2020'!$O67</f>
        <v>100435984299289.53</v>
      </c>
      <c r="X5" s="240">
        <f>('Energy Use'!X61-'E-electricity'!X5)*'Energy Use 2020'!$O67</f>
        <v>97975987960387.047</v>
      </c>
      <c r="Y5" s="240">
        <f>('Energy Use'!Y61-'E-electricity'!Y5)*'Energy Use 2020'!$O67</f>
        <v>95525138125235.625</v>
      </c>
      <c r="Z5" s="240">
        <f>('Energy Use'!Z61-'E-electricity'!Z5)*'Energy Use 2020'!$O67</f>
        <v>93083422851563.297</v>
      </c>
      <c r="AA5" s="240">
        <f>('Energy Use'!AA61-'E-electricity'!AA5)*'Energy Use 2020'!$O67</f>
        <v>90650830197098.016</v>
      </c>
      <c r="AB5" s="240">
        <f>('Energy Use'!AB61-'E-electricity'!AB5)*'Energy Use 2020'!$O67</f>
        <v>88227348219567.672</v>
      </c>
      <c r="AC5" s="240">
        <f>('Energy Use'!AC61-'E-electricity'!AC5)*'Energy Use 2020'!$O67</f>
        <v>85812964976700.344</v>
      </c>
      <c r="AD5" s="240">
        <f>('Energy Use'!AD61-'E-electricity'!AD5)*'Energy Use 2020'!$O67</f>
        <v>83407668526223.938</v>
      </c>
      <c r="AE5" s="240">
        <f>('Energy Use'!AE61-'E-electricity'!AE5)*'Energy Use 2020'!$O67</f>
        <v>81011446925866.438</v>
      </c>
      <c r="AF5" s="240">
        <f>('Energy Use'!AF61-'E-electricity'!AF5)*'Energy Use 2020'!$O67</f>
        <v>78624288233355.797</v>
      </c>
      <c r="AG5" s="240">
        <f>('Energy Use'!AG61-'E-electricity'!AG5)*'Energy Use 2020'!$O67</f>
        <v>76246180506419.984</v>
      </c>
      <c r="AH5" s="240">
        <f>('Energy Use'!AH61-'E-electricity'!AH5)*'Energy Use 2020'!$O67</f>
        <v>74172620249998.156</v>
      </c>
      <c r="AI5" s="240">
        <f>('Energy Use'!AI61-'E-electricity'!AI5)*'Energy Use 2020'!$O67</f>
        <v>72106901686825.5</v>
      </c>
      <c r="AJ5" s="240">
        <f>('Energy Use'!AJ61-'E-electricity'!AJ5)*'Energy Use 2020'!$O67</f>
        <v>70049014466932.938</v>
      </c>
      <c r="AK5" s="240">
        <f>('Energy Use'!AK61-'E-electricity'!AK5)*'Energy Use 2020'!$O67</f>
        <v>67998948240351.367</v>
      </c>
      <c r="AL5" s="240">
        <f>('Energy Use'!AL61-'E-electricity'!AL5)*'Energy Use 2020'!$O67</f>
        <v>65956692657111.703</v>
      </c>
      <c r="AM5" s="240">
        <f>('Energy Use'!AM61-'E-electricity'!AM5)*'Energy Use 2020'!$O67</f>
        <v>63826708728415.047</v>
      </c>
      <c r="AN5" s="240">
        <f>('Energy Use'!AN61-'E-electricity'!AN5)*'Energy Use 2020'!$O67</f>
        <v>61704900083529.453</v>
      </c>
      <c r="AO5" s="240">
        <f>('Energy Use'!AO61-'E-electricity'!AO5)*'Energy Use 2020'!$O67</f>
        <v>59591255852539.18</v>
      </c>
      <c r="AP5" s="240">
        <f>('Energy Use'!AP61-'E-electricity'!AP5)*'Energy Use 2020'!$O67</f>
        <v>57485765165528.531</v>
      </c>
      <c r="AQ5" s="240">
        <f>('Energy Use'!AQ61-'E-electricity'!AQ5)*'Energy Use 2020'!$O67</f>
        <v>55200659806302.109</v>
      </c>
      <c r="AR5" s="136" t="str">
        <f>VLOOKUP($A5,'Sector Match'!$A$1:$B$43,2,0)</f>
        <v>other mining and quarrying 07T08</v>
      </c>
    </row>
    <row r="6" spans="1:44" x14ac:dyDescent="0.2">
      <c r="A6" s="74" t="s">
        <v>5</v>
      </c>
      <c r="B6" s="240">
        <f>('Energy Use'!B62-'E-electricity'!B6)*'Energy Use 2019'!$O68</f>
        <v>16551363702689.297</v>
      </c>
      <c r="C6" s="240">
        <f>('Energy Use'!C62-'E-electricity'!C6)*'Energy Use 2020'!$O68</f>
        <v>15895978397731.26</v>
      </c>
      <c r="D6" s="240">
        <f>('Energy Use'!D62-'E-electricity'!D6)*'Energy Use 2020'!$O68</f>
        <v>16388827293524.455</v>
      </c>
      <c r="E6" s="240">
        <f>('Energy Use'!E62-'E-electricity'!E6)*'Energy Use 2020'!$O68</f>
        <v>16866635578650.986</v>
      </c>
      <c r="F6" s="240">
        <f>('Energy Use'!F62-'E-electricity'!F6)*'Energy Use 2020'!$O68</f>
        <v>17329523630091.576</v>
      </c>
      <c r="G6" s="240">
        <f>('Energy Use'!G62-'E-electricity'!G6)*'Energy Use 2020'!$O68</f>
        <v>17777611824826.961</v>
      </c>
      <c r="H6" s="240">
        <f>('Energy Use'!H62-'E-electricity'!H6)*'Energy Use 2020'!$O68</f>
        <v>18211020539837.891</v>
      </c>
      <c r="I6" s="240">
        <f>('Energy Use'!I62-'E-electricity'!I6)*'Energy Use 2020'!$O68</f>
        <v>18934421550523.93</v>
      </c>
      <c r="J6" s="240">
        <f>('Energy Use'!J62-'E-electricity'!J6)*'Energy Use 2020'!$O68</f>
        <v>19637105151843.188</v>
      </c>
      <c r="K6" s="240">
        <f>('Energy Use'!K62-'E-electricity'!K6)*'Energy Use 2020'!$O68</f>
        <v>20319216531344.559</v>
      </c>
      <c r="L6" s="240">
        <f>('Energy Use'!L62-'E-electricity'!L6)*'Energy Use 2020'!$O68</f>
        <v>20980900876576.945</v>
      </c>
      <c r="M6" s="240">
        <f>('Energy Use'!M62-'E-electricity'!M6)*'Energy Use 2020'!$O68</f>
        <v>21622303375089.242</v>
      </c>
      <c r="N6" s="240">
        <f>('Energy Use'!N62-'E-electricity'!N6)*'Energy Use 2020'!$O68</f>
        <v>21905644749012.758</v>
      </c>
      <c r="O6" s="240">
        <f>('Energy Use'!O62-'E-electricity'!O6)*'Energy Use 2020'!$O68</f>
        <v>22181190513905.773</v>
      </c>
      <c r="P6" s="240">
        <f>('Energy Use'!P62-'E-electricity'!P6)*'Energy Use 2020'!$O68</f>
        <v>22448987912752.602</v>
      </c>
      <c r="Q6" s="240">
        <f>('Energy Use'!Q62-'E-electricity'!Q6)*'Energy Use 2020'!$O68</f>
        <v>22709084188537.512</v>
      </c>
      <c r="R6" s="240">
        <f>('Energy Use'!R62-'E-electricity'!R6)*'Energy Use 2020'!$O68</f>
        <v>22961526584244.785</v>
      </c>
      <c r="S6" s="240">
        <f>('Energy Use'!S62-'E-electricity'!S6)*'Energy Use 2020'!$O68</f>
        <v>22992801271539.047</v>
      </c>
      <c r="T6" s="240">
        <f>('Energy Use'!T62-'E-electricity'!T6)*'Energy Use 2020'!$O68</f>
        <v>23023016259185.418</v>
      </c>
      <c r="U6" s="240">
        <f>('Energy Use'!U62-'E-electricity'!U6)*'Energy Use 2020'!$O68</f>
        <v>23052173544944.363</v>
      </c>
      <c r="V6" s="240">
        <f>('Energy Use'!V62-'E-electricity'!V6)*'Energy Use 2020'!$O68</f>
        <v>23080275126576.324</v>
      </c>
      <c r="W6" s="240">
        <f>('Energy Use'!W62-'E-electricity'!W6)*'Energy Use 2020'!$O68</f>
        <v>23107323001841.746</v>
      </c>
      <c r="X6" s="240">
        <f>('Energy Use'!X62-'E-electricity'!X6)*'Energy Use 2020'!$O68</f>
        <v>22943646817224.715</v>
      </c>
      <c r="Y6" s="240">
        <f>('Energy Use'!Y62-'E-electricity'!Y6)*'Energy Use 2020'!$O68</f>
        <v>22780628911772.617</v>
      </c>
      <c r="Z6" s="240">
        <f>('Energy Use'!Z62-'E-electricity'!Z6)*'Energy Use 2020'!$O68</f>
        <v>22618268361455.074</v>
      </c>
      <c r="AA6" s="240">
        <f>('Energy Use'!AA62-'E-electricity'!AA6)*'Energy Use 2020'!$O68</f>
        <v>22456564242241.727</v>
      </c>
      <c r="AB6" s="240">
        <f>('Energy Use'!AB62-'E-electricity'!AB6)*'Energy Use 2020'!$O68</f>
        <v>22295515630102.238</v>
      </c>
      <c r="AC6" s="240">
        <f>('Energy Use'!AC62-'E-electricity'!AC6)*'Energy Use 2020'!$O68</f>
        <v>21891072014414.824</v>
      </c>
      <c r="AD6" s="240">
        <f>('Energy Use'!AD62-'E-electricity'!AD6)*'Energy Use 2020'!$O68</f>
        <v>21489517388381.926</v>
      </c>
      <c r="AE6" s="240">
        <f>('Energy Use'!AE62-'E-electricity'!AE6)*'Energy Use 2020'!$O68</f>
        <v>21090846982152.008</v>
      </c>
      <c r="AF6" s="240">
        <f>('Energy Use'!AF62-'E-electricity'!AF6)*'Energy Use 2020'!$O68</f>
        <v>20695056025873.527</v>
      </c>
      <c r="AG6" s="240">
        <f>('Energy Use'!AG62-'E-electricity'!AG6)*'Energy Use 2020'!$O68</f>
        <v>20302139749694.961</v>
      </c>
      <c r="AH6" s="240">
        <f>('Energy Use'!AH62-'E-electricity'!AH6)*'Energy Use 2020'!$O68</f>
        <v>19733237824220.898</v>
      </c>
      <c r="AI6" s="240">
        <f>('Energy Use'!AI62-'E-electricity'!AI6)*'Energy Use 2020'!$O68</f>
        <v>19168867922571.797</v>
      </c>
      <c r="AJ6" s="240">
        <f>('Energy Use'!AJ62-'E-electricity'!AJ6)*'Energy Use 2020'!$O68</f>
        <v>18609022390530.223</v>
      </c>
      <c r="AK6" s="240">
        <f>('Energy Use'!AK62-'E-electricity'!AK6)*'Energy Use 2020'!$O68</f>
        <v>18053693573878.773</v>
      </c>
      <c r="AL6" s="240">
        <f>('Energy Use'!AL62-'E-electricity'!AL6)*'Energy Use 2020'!$O68</f>
        <v>17502873818400.063</v>
      </c>
      <c r="AM6" s="240">
        <f>('Energy Use'!AM62-'E-electricity'!AM6)*'Energy Use 2020'!$O68</f>
        <v>16956102125206.824</v>
      </c>
      <c r="AN6" s="240">
        <f>('Energy Use'!AN62-'E-electricity'!AN6)*'Energy Use 2020'!$O68</f>
        <v>16413828485396.928</v>
      </c>
      <c r="AO6" s="240">
        <f>('Energy Use'!AO62-'E-electricity'!AO6)*'Energy Use 2020'!$O68</f>
        <v>15876045237267.98</v>
      </c>
      <c r="AP6" s="240">
        <f>('Energy Use'!AP62-'E-electricity'!AP6)*'Energy Use 2020'!$O68</f>
        <v>15342744719117.578</v>
      </c>
      <c r="AQ6" s="240">
        <f>('Energy Use'!AQ62-'E-electricity'!AQ6)*'Energy Use 2020'!$O68</f>
        <v>14763702593754.414</v>
      </c>
      <c r="AR6" s="136" t="str">
        <f>VLOOKUP($A6,'Sector Match'!$A$1:$B$43,2,0)</f>
        <v>other mining and quarrying 07T08</v>
      </c>
    </row>
    <row r="7" spans="1:44" x14ac:dyDescent="0.2">
      <c r="A7" s="74" t="s">
        <v>6</v>
      </c>
      <c r="B7" s="240">
        <f>('Energy Use'!B63-'E-electricity'!B7)*'Energy Use 2019'!$O69</f>
        <v>71539620675057.156</v>
      </c>
      <c r="C7" s="240">
        <f>('Energy Use'!C63-'E-electricity'!C7)*'Energy Use 2020'!$O69</f>
        <v>55486411643516.313</v>
      </c>
      <c r="D7" s="240">
        <f>('Energy Use'!D63-'E-electricity'!D7)*'Energy Use 2020'!$O69</f>
        <v>55231596314329.727</v>
      </c>
      <c r="E7" s="240">
        <f>('Energy Use'!E63-'E-electricity'!E7)*'Energy Use 2020'!$O69</f>
        <v>54977108896622.938</v>
      </c>
      <c r="F7" s="240">
        <f>('Energy Use'!F63-'E-electricity'!F7)*'Energy Use 2020'!$O69</f>
        <v>54722950151699.398</v>
      </c>
      <c r="G7" s="240">
        <f>('Energy Use'!G63-'E-electricity'!G7)*'Energy Use 2020'!$O69</f>
        <v>54469120840862.523</v>
      </c>
      <c r="H7" s="240">
        <f>('Energy Use'!H63-'E-electricity'!H7)*'Energy Use 2020'!$O69</f>
        <v>54215621725415.766</v>
      </c>
      <c r="I7" s="240">
        <f>('Energy Use'!I63-'E-electricity'!I7)*'Energy Use 2020'!$O69</f>
        <v>54648614361366.25</v>
      </c>
      <c r="J7" s="240">
        <f>('Energy Use'!J63-'E-electricity'!J7)*'Energy Use 2020'!$O69</f>
        <v>55076052483224.023</v>
      </c>
      <c r="K7" s="240">
        <f>('Energy Use'!K63-'E-electricity'!K7)*'Energy Use 2020'!$O69</f>
        <v>55497953927316.883</v>
      </c>
      <c r="L7" s="240">
        <f>('Energy Use'!L63-'E-electricity'!L7)*'Energy Use 2020'!$O69</f>
        <v>55914336529972.617</v>
      </c>
      <c r="M7" s="240">
        <f>('Energy Use'!M63-'E-electricity'!M7)*'Energy Use 2020'!$O69</f>
        <v>56325218127519.047</v>
      </c>
      <c r="N7" s="240">
        <f>('Energy Use'!N63-'E-electricity'!N7)*'Energy Use 2020'!$O69</f>
        <v>55460031263130.539</v>
      </c>
      <c r="O7" s="240">
        <f>('Energy Use'!O63-'E-electricity'!O7)*'Energy Use 2020'!$O69</f>
        <v>54599964545047.547</v>
      </c>
      <c r="P7" s="240">
        <f>('Energy Use'!P63-'E-electricity'!P7)*'Energy Use 2020'!$O69</f>
        <v>53745007208291.164</v>
      </c>
      <c r="Q7" s="240">
        <f>('Energy Use'!Q63-'E-electricity'!Q7)*'Energy Use 2020'!$O69</f>
        <v>52895148487882.508</v>
      </c>
      <c r="R7" s="240">
        <f>('Energy Use'!R63-'E-electricity'!R7)*'Energy Use 2020'!$O69</f>
        <v>52050377618842.656</v>
      </c>
      <c r="S7" s="240">
        <f>('Energy Use'!S63-'E-electricity'!S7)*'Energy Use 2020'!$O69</f>
        <v>51074618656754.102</v>
      </c>
      <c r="T7" s="240">
        <f>('Energy Use'!T63-'E-electricity'!T7)*'Energy Use 2020'!$O69</f>
        <v>50101211188823.875</v>
      </c>
      <c r="U7" s="240">
        <f>('Energy Use'!U63-'E-electricity'!U7)*'Energy Use 2020'!$O69</f>
        <v>49130153020301.344</v>
      </c>
      <c r="V7" s="240">
        <f>('Energy Use'!V63-'E-electricity'!V7)*'Energy Use 2020'!$O69</f>
        <v>48161441956435.867</v>
      </c>
      <c r="W7" s="240">
        <f>('Energy Use'!W63-'E-electricity'!W7)*'Energy Use 2020'!$O69</f>
        <v>47195075802476.781</v>
      </c>
      <c r="X7" s="240">
        <f>('Energy Use'!X63-'E-electricity'!X7)*'Energy Use 2020'!$O69</f>
        <v>45886686982938.461</v>
      </c>
      <c r="Y7" s="240">
        <f>('Energy Use'!Y63-'E-electricity'!Y7)*'Energy Use 2020'!$O69</f>
        <v>44581515778490.422</v>
      </c>
      <c r="Z7" s="240">
        <f>('Energy Use'!Z63-'E-electricity'!Z7)*'Energy Use 2020'!$O69</f>
        <v>43279559158286.547</v>
      </c>
      <c r="AA7" s="240">
        <f>('Energy Use'!AA63-'E-electricity'!AA7)*'Energy Use 2020'!$O69</f>
        <v>41980814091480.703</v>
      </c>
      <c r="AB7" s="240">
        <f>('Energy Use'!AB63-'E-electricity'!AB7)*'Energy Use 2020'!$O69</f>
        <v>40685277547226.742</v>
      </c>
      <c r="AC7" s="240">
        <f>('Energy Use'!AC63-'E-electricity'!AC7)*'Energy Use 2020'!$O69</f>
        <v>39692349996809.656</v>
      </c>
      <c r="AD7" s="240">
        <f>('Energy Use'!AD63-'E-electricity'!AD7)*'Energy Use 2020'!$O69</f>
        <v>38701859888014.5</v>
      </c>
      <c r="AE7" s="240">
        <f>('Energy Use'!AE63-'E-electricity'!AE7)*'Energy Use 2020'!$O69</f>
        <v>37713804921578.672</v>
      </c>
      <c r="AF7" s="240">
        <f>('Energy Use'!AF63-'E-electricity'!AF7)*'Energy Use 2020'!$O69</f>
        <v>36728182798239.609</v>
      </c>
      <c r="AG7" s="240">
        <f>('Energy Use'!AG63-'E-electricity'!AG7)*'Energy Use 2020'!$O69</f>
        <v>35744991218734.711</v>
      </c>
      <c r="AH7" s="240">
        <f>('Energy Use'!AH63-'E-electricity'!AH7)*'Energy Use 2020'!$O69</f>
        <v>35146719388635.41</v>
      </c>
      <c r="AI7" s="240">
        <f>('Energy Use'!AI63-'E-electricity'!AI7)*'Energy Use 2020'!$O69</f>
        <v>34549893043040.414</v>
      </c>
      <c r="AJ7" s="240">
        <f>('Energy Use'!AJ63-'E-electricity'!AJ7)*'Energy Use 2020'!$O69</f>
        <v>33954510823294.57</v>
      </c>
      <c r="AK7" s="240">
        <f>('Energy Use'!AK63-'E-electricity'!AK7)*'Energy Use 2020'!$O69</f>
        <v>33360571370742.711</v>
      </c>
      <c r="AL7" s="240">
        <f>('Energy Use'!AL63-'E-electricity'!AL7)*'Energy Use 2020'!$O69</f>
        <v>32768073326729.672</v>
      </c>
      <c r="AM7" s="240">
        <f>('Energy Use'!AM63-'E-electricity'!AM7)*'Energy Use 2020'!$O69</f>
        <v>32474674935857.371</v>
      </c>
      <c r="AN7" s="240">
        <f>('Energy Use'!AN63-'E-electricity'!AN7)*'Energy Use 2020'!$O69</f>
        <v>32181949770382.035</v>
      </c>
      <c r="AO7" s="240">
        <f>('Energy Use'!AO63-'E-electricity'!AO7)*'Energy Use 2020'!$O69</f>
        <v>31889897208355.855</v>
      </c>
      <c r="AP7" s="240">
        <f>('Energy Use'!AP63-'E-electricity'!AP7)*'Energy Use 2020'!$O69</f>
        <v>31598516627831.016</v>
      </c>
      <c r="AQ7" s="240">
        <f>('Energy Use'!AQ63-'E-electricity'!AQ7)*'Energy Use 2020'!$O69</f>
        <v>31201679246158.41</v>
      </c>
      <c r="AR7" s="136" t="str">
        <f>VLOOKUP($A7,'Sector Match'!$A$1:$B$43,2,0)</f>
        <v>other mining and quarrying 07T08</v>
      </c>
    </row>
    <row r="8" spans="1:44" x14ac:dyDescent="0.2">
      <c r="A8" s="74" t="s">
        <v>7</v>
      </c>
      <c r="B8" s="240">
        <f>('Energy Use'!B64-'E-electricity'!B8)*'Energy Use 2019'!$O70</f>
        <v>1377278747850.1731</v>
      </c>
      <c r="C8" s="240">
        <f>('Energy Use'!C64-'E-electricity'!C8)*'Energy Use 2020'!$O70</f>
        <v>659904781344.03979</v>
      </c>
      <c r="D8" s="240">
        <f>('Energy Use'!D64-'E-electricity'!D8)*'Energy Use 2020'!$O70</f>
        <v>721613748672.26538</v>
      </c>
      <c r="E8" s="240">
        <f>('Energy Use'!E64-'E-electricity'!E8)*'Energy Use 2020'!$O70</f>
        <v>798288095672.01648</v>
      </c>
      <c r="F8" s="240">
        <f>('Energy Use'!F64-'E-electricity'!F8)*'Energy Use 2020'!$O70</f>
        <v>822717953143.52246</v>
      </c>
      <c r="G8" s="240">
        <f>('Energy Use'!G64-'E-electricity'!G8)*'Energy Use 2020'!$O70</f>
        <v>891322735785.43311</v>
      </c>
      <c r="H8" s="240">
        <f>('Energy Use'!H64-'E-electricity'!H8)*'Energy Use 2020'!$O70</f>
        <v>983142843890.81848</v>
      </c>
      <c r="I8" s="240">
        <f>('Energy Use'!I64-'E-electricity'!I8)*'Energy Use 2020'!$O70</f>
        <v>1076241050516.4686</v>
      </c>
      <c r="J8" s="240">
        <f>('Energy Use'!J64-'E-electricity'!J8)*'Energy Use 2020'!$O70</f>
        <v>1164582902412.219</v>
      </c>
      <c r="K8" s="240">
        <f>('Energy Use'!K64-'E-electricity'!K8)*'Energy Use 2020'!$O70</f>
        <v>1248709859984.6975</v>
      </c>
      <c r="L8" s="240">
        <f>('Energy Use'!L64-'E-electricity'!L8)*'Energy Use 2020'!$O70</f>
        <v>1329980563004.6604</v>
      </c>
      <c r="M8" s="240">
        <f>('Energy Use'!M64-'E-electricity'!M8)*'Energy Use 2020'!$O70</f>
        <v>1410535482043.9197</v>
      </c>
      <c r="N8" s="240">
        <f>('Energy Use'!N64-'E-electricity'!N8)*'Energy Use 2020'!$O70</f>
        <v>1493547831976.6184</v>
      </c>
      <c r="O8" s="240">
        <f>('Energy Use'!O64-'E-electricity'!O8)*'Energy Use 2020'!$O70</f>
        <v>1578192508860.4534</v>
      </c>
      <c r="P8" s="240">
        <f>('Energy Use'!P64-'E-electricity'!P8)*'Energy Use 2020'!$O70</f>
        <v>1663769129679.1277</v>
      </c>
      <c r="Q8" s="240">
        <f>('Energy Use'!Q64-'E-electricity'!Q8)*'Energy Use 2020'!$O70</f>
        <v>1749463593488.7356</v>
      </c>
      <c r="R8" s="240">
        <f>('Energy Use'!R64-'E-electricity'!R8)*'Energy Use 2020'!$O70</f>
        <v>1834349303319.9714</v>
      </c>
      <c r="S8" s="240">
        <f>('Energy Use'!S64-'E-electricity'!S8)*'Energy Use 2020'!$O70</f>
        <v>1923697492944.3716</v>
      </c>
      <c r="T8" s="240">
        <f>('Energy Use'!T64-'E-electricity'!T8)*'Energy Use 2020'!$O70</f>
        <v>2011349570830.5588</v>
      </c>
      <c r="U8" s="240">
        <f>('Energy Use'!U64-'E-electricity'!U8)*'Energy Use 2020'!$O70</f>
        <v>2096871319715.3926</v>
      </c>
      <c r="V8" s="240">
        <f>('Energy Use'!V64-'E-electricity'!V8)*'Energy Use 2020'!$O70</f>
        <v>2179851216510.7954</v>
      </c>
      <c r="W8" s="240">
        <f>('Energy Use'!W64-'E-electricity'!W8)*'Energy Use 2020'!$O70</f>
        <v>2259904990579.1167</v>
      </c>
      <c r="X8" s="240">
        <f>('Energy Use'!X64-'E-electricity'!X8)*'Energy Use 2020'!$O70</f>
        <v>2336679628462.4204</v>
      </c>
      <c r="Y8" s="240">
        <f>('Energy Use'!Y64-'E-electricity'!Y8)*'Energy Use 2020'!$O70</f>
        <v>2409856773319.1104</v>
      </c>
      <c r="Z8" s="240">
        <f>('Energy Use'!Z64-'E-electricity'!Z8)*'Energy Use 2020'!$O70</f>
        <v>2479155483942.127</v>
      </c>
      <c r="AA8" s="240">
        <f>('Energy Use'!AA64-'E-electricity'!AA8)*'Energy Use 2020'!$O70</f>
        <v>2544334334719.6689</v>
      </c>
      <c r="AB8" s="240">
        <f>('Energy Use'!AB64-'E-electricity'!AB8)*'Energy Use 2020'!$O70</f>
        <v>2605192853760.9819</v>
      </c>
      <c r="AC8" s="240">
        <f>('Energy Use'!AC64-'E-electricity'!AC8)*'Energy Use 2020'!$O70</f>
        <v>2661572311221.5825</v>
      </c>
      <c r="AD8" s="240">
        <f>('Energy Use'!AD64-'E-electricity'!AD8)*'Energy Use 2020'!$O70</f>
        <v>2713355883270.1753</v>
      </c>
      <c r="AE8" s="240">
        <f>('Energy Use'!AE64-'E-electricity'!AE8)*'Energy Use 2020'!$O70</f>
        <v>2760468228870.8071</v>
      </c>
      <c r="AF8" s="240">
        <f>('Energy Use'!AF64-'E-electricity'!AF8)*'Energy Use 2020'!$O70</f>
        <v>2802874526416.3228</v>
      </c>
      <c r="AG8" s="240">
        <f>('Energy Use'!AG64-'E-electricity'!AG8)*'Energy Use 2020'!$O70</f>
        <v>2840579025131.4546</v>
      </c>
      <c r="AH8" s="240">
        <f>('Energy Use'!AH64-'E-electricity'!AH8)*'Energy Use 2020'!$O70</f>
        <v>2873623172030.2007</v>
      </c>
      <c r="AI8" s="240">
        <f>('Energy Use'!AI64-'E-electricity'!AI8)*'Energy Use 2020'!$O70</f>
        <v>2902083379095.3418</v>
      </c>
      <c r="AJ8" s="240">
        <f>('Energy Use'!AJ64-'E-electricity'!AJ8)*'Energy Use 2020'!$O70</f>
        <v>2926068497340.4678</v>
      </c>
      <c r="AK8" s="240">
        <f>('Energy Use'!AK64-'E-electricity'!AK8)*'Energy Use 2020'!$O70</f>
        <v>2945717064659.042</v>
      </c>
      <c r="AL8" s="240">
        <f>('Energy Use'!AL64-'E-electricity'!AL8)*'Energy Use 2020'!$O70</f>
        <v>2961194393041.5337</v>
      </c>
      <c r="AM8" s="240">
        <f>('Energy Use'!AM64-'E-electricity'!AM8)*'Energy Use 2020'!$O70</f>
        <v>2972689558059.1426</v>
      </c>
      <c r="AN8" s="240">
        <f>('Energy Use'!AN64-'E-electricity'!AN8)*'Energy Use 2020'!$O70</f>
        <v>2980412349696.3955</v>
      </c>
      <c r="AO8" s="240">
        <f>('Energy Use'!AO64-'E-electricity'!AO8)*'Energy Use 2020'!$O70</f>
        <v>2984590238899.0166</v>
      </c>
      <c r="AP8" s="240">
        <f>('Energy Use'!AP64-'E-electricity'!AP8)*'Energy Use 2020'!$O70</f>
        <v>2985465408818.3184</v>
      </c>
      <c r="AQ8" s="240">
        <f>('Energy Use'!AQ64-'E-electricity'!AQ8)*'Energy Use 2020'!$O70</f>
        <v>2967992961114.0786</v>
      </c>
      <c r="AR8" s="136" t="str">
        <f>VLOOKUP($A8,'Sector Match'!$A$1:$B$43,2,0)</f>
        <v>Mining Support Service Activities 09</v>
      </c>
    </row>
    <row r="9" spans="1:44" x14ac:dyDescent="0.2">
      <c r="A9" s="74" t="s">
        <v>8</v>
      </c>
      <c r="B9" s="240">
        <f>('Energy Use'!B65-'E-electricity'!B9)*'Energy Use 2019'!$O71</f>
        <v>23780352480.866295</v>
      </c>
      <c r="C9" s="240">
        <f>('Energy Use'!C65-'E-electricity'!C9)*'Energy Use 2020'!$O71</f>
        <v>1642826017219.8464</v>
      </c>
      <c r="D9" s="240">
        <f>('Energy Use'!D65-'E-electricity'!D9)*'Energy Use 2020'!$O71</f>
        <v>1518130852020.6741</v>
      </c>
      <c r="E9" s="240">
        <f>('Energy Use'!E65-'E-electricity'!E9)*'Energy Use 2020'!$O71</f>
        <v>1960984020315.8464</v>
      </c>
      <c r="F9" s="240">
        <f>('Energy Use'!F65-'E-electricity'!F9)*'Energy Use 2020'!$O71</f>
        <v>1984283439772.3975</v>
      </c>
      <c r="G9" s="240">
        <f>('Energy Use'!G65-'E-electricity'!G9)*'Energy Use 2020'!$O71</f>
        <v>2057334850122.5571</v>
      </c>
      <c r="H9" s="240">
        <f>('Energy Use'!H65-'E-electricity'!H9)*'Energy Use 2020'!$O71</f>
        <v>2155093573412.2922</v>
      </c>
      <c r="I9" s="240">
        <f>('Energy Use'!I65-'E-electricity'!I9)*'Energy Use 2020'!$O71</f>
        <v>2255918479785.1475</v>
      </c>
      <c r="J9" s="240">
        <f>('Energy Use'!J65-'E-electricity'!J9)*'Energy Use 2020'!$O71</f>
        <v>2352889140520.7422</v>
      </c>
      <c r="K9" s="240">
        <f>('Energy Use'!K65-'E-electricity'!K9)*'Energy Use 2020'!$O71</f>
        <v>2445513004477.1216</v>
      </c>
      <c r="L9" s="240">
        <f>('Energy Use'!L65-'E-electricity'!L9)*'Energy Use 2020'!$O71</f>
        <v>2533369801013.9063</v>
      </c>
      <c r="M9" s="240">
        <f>('Energy Use'!M65-'E-electricity'!M9)*'Energy Use 2020'!$O71</f>
        <v>2616115751312.0405</v>
      </c>
      <c r="N9" s="240">
        <f>('Energy Use'!N65-'E-electricity'!N9)*'Energy Use 2020'!$O71</f>
        <v>2694759756689.9102</v>
      </c>
      <c r="O9" s="240">
        <f>('Energy Use'!O65-'E-electricity'!O9)*'Energy Use 2020'!$O71</f>
        <v>2767453027725.8325</v>
      </c>
      <c r="P9" s="240">
        <f>('Energy Use'!P65-'E-electricity'!P9)*'Energy Use 2020'!$O71</f>
        <v>2833566645883.603</v>
      </c>
      <c r="Q9" s="240">
        <f>('Energy Use'!Q65-'E-electricity'!Q9)*'Energy Use 2020'!$O71</f>
        <v>2892513756245.9961</v>
      </c>
      <c r="R9" s="240">
        <f>('Energy Use'!R65-'E-electricity'!R9)*'Energy Use 2020'!$O71</f>
        <v>2943758110695.8286</v>
      </c>
      <c r="S9" s="240">
        <f>('Energy Use'!S65-'E-electricity'!S9)*'Energy Use 2020'!$O71</f>
        <v>2996157335657.4482</v>
      </c>
      <c r="T9" s="240">
        <f>('Energy Use'!T65-'E-electricity'!T9)*'Energy Use 2020'!$O71</f>
        <v>3040825255818.1997</v>
      </c>
      <c r="U9" s="240">
        <f>('Energy Use'!U65-'E-electricity'!U9)*'Energy Use 2020'!$O71</f>
        <v>3077936624642.3047</v>
      </c>
      <c r="V9" s="240">
        <f>('Energy Use'!V65-'E-electricity'!V9)*'Energy Use 2020'!$O71</f>
        <v>3107751268570.2598</v>
      </c>
      <c r="W9" s="240">
        <f>('Energy Use'!W65-'E-electricity'!W9)*'Energy Use 2020'!$O71</f>
        <v>3130604524530.937</v>
      </c>
      <c r="X9" s="240">
        <f>('Energy Use'!X65-'E-electricity'!X9)*'Energy Use 2020'!$O71</f>
        <v>3146897154244.0874</v>
      </c>
      <c r="Y9" s="240">
        <f>('Energy Use'!Y65-'E-electricity'!Y9)*'Energy Use 2020'!$O71</f>
        <v>3157085063556.4619</v>
      </c>
      <c r="Z9" s="240">
        <f>('Energy Use'!Z65-'E-electricity'!Z9)*'Energy Use 2020'!$O71</f>
        <v>3161669123307.7144</v>
      </c>
      <c r="AA9" s="240">
        <f>('Energy Use'!AA65-'E-electricity'!AA9)*'Energy Use 2020'!$O71</f>
        <v>3161185350690.9277</v>
      </c>
      <c r="AB9" s="240">
        <f>('Energy Use'!AB65-'E-electricity'!AB9)*'Energy Use 2020'!$O71</f>
        <v>3156195669208.0156</v>
      </c>
      <c r="AC9" s="240">
        <f>('Energy Use'!AC65-'E-electricity'!AC9)*'Energy Use 2020'!$O71</f>
        <v>3147279423345.4033</v>
      </c>
      <c r="AD9" s="240">
        <f>('Energy Use'!AD65-'E-electricity'!AD9)*'Energy Use 2020'!$O71</f>
        <v>3135025782937.103</v>
      </c>
      <c r="AE9" s="240">
        <f>('Energy Use'!AE65-'E-electricity'!AE9)*'Energy Use 2020'!$O71</f>
        <v>3120027133425.5786</v>
      </c>
      <c r="AF9" s="240">
        <f>('Energy Use'!AF65-'E-electricity'!AF9)*'Energy Use 2020'!$O71</f>
        <v>3102873513110.2993</v>
      </c>
      <c r="AG9" s="240">
        <f>('Energy Use'!AG65-'E-electricity'!AG9)*'Energy Use 2020'!$O71</f>
        <v>3084148127881.5796</v>
      </c>
      <c r="AH9" s="240">
        <f>('Energy Use'!AH65-'E-electricity'!AH9)*'Energy Use 2020'!$O71</f>
        <v>3064423948449.7397</v>
      </c>
      <c r="AI9" s="240">
        <f>('Energy Use'!AI65-'E-electricity'!AI9)*'Energy Use 2020'!$O71</f>
        <v>3044261374999.3721</v>
      </c>
      <c r="AJ9" s="240">
        <f>('Energy Use'!AJ65-'E-electricity'!AJ9)*'Energy Use 2020'!$O71</f>
        <v>3024206939602.2461</v>
      </c>
      <c r="AK9" s="240">
        <f>('Energy Use'!AK65-'E-electricity'!AK9)*'Energy Use 2020'!$O71</f>
        <v>3004793007514.4761</v>
      </c>
      <c r="AL9" s="240">
        <f>('Energy Use'!AL65-'E-electricity'!AL9)*'Energy Use 2020'!$O71</f>
        <v>2986538434449.7085</v>
      </c>
      <c r="AM9" s="240">
        <f>('Energy Use'!AM65-'E-electricity'!AM9)*'Energy Use 2020'!$O71</f>
        <v>2969950137779.8174</v>
      </c>
      <c r="AN9" s="240">
        <f>('Energy Use'!AN65-'E-electricity'!AN9)*'Energy Use 2020'!$O71</f>
        <v>2955525545072.7666</v>
      </c>
      <c r="AO9" s="240">
        <f>('Energy Use'!AO65-'E-electricity'!AO9)*'Energy Use 2020'!$O71</f>
        <v>2943755893166.8149</v>
      </c>
      <c r="AP9" s="240">
        <f>('Energy Use'!AP65-'E-electricity'!AP9)*'Energy Use 2020'!$O71</f>
        <v>2935130364910.4702</v>
      </c>
      <c r="AQ9" s="240">
        <f>('Energy Use'!AQ65-'E-electricity'!AQ9)*'Energy Use 2020'!$O71</f>
        <v>2915114704231.6821</v>
      </c>
      <c r="AR9" s="136" t="str">
        <f>VLOOKUP($A9,'Sector Match'!$A$1:$B$43,2,0)</f>
        <v>Mining Support Service Activities 09</v>
      </c>
    </row>
    <row r="10" spans="1:44" x14ac:dyDescent="0.2">
      <c r="A10" s="74" t="s">
        <v>9</v>
      </c>
      <c r="B10" s="240">
        <f>('Energy Use'!B66-'E-electricity'!B10)*'Energy Use 2019'!$O72</f>
        <v>219460333971893.53</v>
      </c>
      <c r="C10" s="240">
        <f>('Energy Use'!C66-'E-electricity'!C10)*'Energy Use 2020'!$O72</f>
        <v>147913680304222.78</v>
      </c>
      <c r="D10" s="240">
        <f>('Energy Use'!D66-'E-electricity'!D10)*'Energy Use 2020'!$O72</f>
        <v>164778981842687.97</v>
      </c>
      <c r="E10" s="240">
        <f>('Energy Use'!E66-'E-electricity'!E10)*'Energy Use 2020'!$O72</f>
        <v>167451438030507.31</v>
      </c>
      <c r="F10" s="240">
        <f>('Energy Use'!F66-'E-electricity'!F10)*'Energy Use 2020'!$O72</f>
        <v>167416057269852.81</v>
      </c>
      <c r="G10" s="240">
        <f>('Energy Use'!G66-'E-electricity'!G10)*'Energy Use 2020'!$O72</f>
        <v>169072144423349.47</v>
      </c>
      <c r="H10" s="240">
        <f>('Energy Use'!H66-'E-electricity'!H10)*'Energy Use 2020'!$O72</f>
        <v>171762212530471.56</v>
      </c>
      <c r="I10" s="240">
        <f>('Energy Use'!I66-'E-electricity'!I10)*'Energy Use 2020'!$O72</f>
        <v>175028010792109.66</v>
      </c>
      <c r="J10" s="240">
        <f>('Energy Use'!J66-'E-electricity'!J10)*'Energy Use 2020'!$O72</f>
        <v>178479838595889.59</v>
      </c>
      <c r="K10" s="240">
        <f>('Energy Use'!K66-'E-electricity'!K10)*'Energy Use 2020'!$O72</f>
        <v>181918361285394.28</v>
      </c>
      <c r="L10" s="240">
        <f>('Energy Use'!L66-'E-electricity'!L10)*'Energy Use 2020'!$O72</f>
        <v>185128701510257.5</v>
      </c>
      <c r="M10" s="240">
        <f>('Energy Use'!M66-'E-electricity'!M10)*'Energy Use 2020'!$O72</f>
        <v>187881884880470.41</v>
      </c>
      <c r="N10" s="240">
        <f>('Energy Use'!N66-'E-electricity'!N10)*'Energy Use 2020'!$O72</f>
        <v>190165711617645.72</v>
      </c>
      <c r="O10" s="240">
        <f>('Energy Use'!O66-'E-electricity'!O10)*'Energy Use 2020'!$O72</f>
        <v>191785342074926.41</v>
      </c>
      <c r="P10" s="240">
        <f>('Energy Use'!P66-'E-electricity'!P10)*'Energy Use 2020'!$O72</f>
        <v>192774648678218</v>
      </c>
      <c r="Q10" s="240">
        <f>('Energy Use'!Q66-'E-electricity'!Q10)*'Energy Use 2020'!$O72</f>
        <v>193175104025305.19</v>
      </c>
      <c r="R10" s="240">
        <f>('Energy Use'!R66-'E-electricity'!R10)*'Energy Use 2020'!$O72</f>
        <v>193034319759284.56</v>
      </c>
      <c r="S10" s="240">
        <f>('Energy Use'!S66-'E-electricity'!S10)*'Energy Use 2020'!$O72</f>
        <v>193094641269022.84</v>
      </c>
      <c r="T10" s="240">
        <f>('Energy Use'!T66-'E-electricity'!T10)*'Energy Use 2020'!$O72</f>
        <v>192705452764741.44</v>
      </c>
      <c r="U10" s="240">
        <f>('Energy Use'!U66-'E-electricity'!U10)*'Energy Use 2020'!$O72</f>
        <v>191906198857730.69</v>
      </c>
      <c r="V10" s="240">
        <f>('Energy Use'!V66-'E-electricity'!V10)*'Energy Use 2020'!$O72</f>
        <v>190738493578418.81</v>
      </c>
      <c r="W10" s="240">
        <f>('Energy Use'!W66-'E-electricity'!W10)*'Energy Use 2020'!$O72</f>
        <v>189245327769462.44</v>
      </c>
      <c r="X10" s="240">
        <f>('Energy Use'!X66-'E-electricity'!X10)*'Energy Use 2020'!$O72</f>
        <v>187470347432366.22</v>
      </c>
      <c r="Y10" s="240">
        <f>('Energy Use'!Y66-'E-electricity'!Y10)*'Energy Use 2020'!$O72</f>
        <v>185457213528118.06</v>
      </c>
      <c r="Z10" s="240">
        <f>('Energy Use'!Z66-'E-electricity'!Z10)*'Energy Use 2020'!$O72</f>
        <v>183249049950515.84</v>
      </c>
      <c r="AA10" s="240">
        <f>('Energy Use'!AA66-'E-electricity'!AA10)*'Energy Use 2020'!$O72</f>
        <v>180887982997391.91</v>
      </c>
      <c r="AB10" s="240">
        <f>('Energy Use'!AB66-'E-electricity'!AB10)*'Energy Use 2020'!$O72</f>
        <v>178414772738872.13</v>
      </c>
      <c r="AC10" s="240">
        <f>('Energy Use'!AC66-'E-electricity'!AC10)*'Energy Use 2020'!$O72</f>
        <v>175868534267794.88</v>
      </c>
      <c r="AD10" s="240">
        <f>('Energy Use'!AD66-'E-electricity'!AD10)*'Energy Use 2020'!$O72</f>
        <v>173286544930370.47</v>
      </c>
      <c r="AE10" s="240">
        <f>('Energy Use'!AE66-'E-electricity'!AE10)*'Energy Use 2020'!$O72</f>
        <v>170704132265754.06</v>
      </c>
      <c r="AF10" s="240">
        <f>('Energy Use'!AF66-'E-electricity'!AF10)*'Energy Use 2020'!$O72</f>
        <v>168154636503721.34</v>
      </c>
      <c r="AG10" s="240">
        <f>('Energy Use'!AG66-'E-electricity'!AG10)*'Energy Use 2020'!$O72</f>
        <v>165669441039635.59</v>
      </c>
      <c r="AH10" s="240">
        <f>('Energy Use'!AH66-'E-electricity'!AH10)*'Energy Use 2020'!$O72</f>
        <v>163278064277582.94</v>
      </c>
      <c r="AI10" s="240">
        <f>('Energy Use'!AI66-'E-electricity'!AI10)*'Energy Use 2020'!$O72</f>
        <v>161008306555488.94</v>
      </c>
      <c r="AJ10" s="240">
        <f>('Energy Use'!AJ66-'E-electricity'!AJ10)*'Energy Use 2020'!$O72</f>
        <v>158886446491300.53</v>
      </c>
      <c r="AK10" s="240">
        <f>('Energy Use'!AK66-'E-electricity'!AK10)*'Energy Use 2020'!$O72</f>
        <v>156937481972838.28</v>
      </c>
      <c r="AL10" s="240">
        <f>('Energy Use'!AL66-'E-electricity'!AL10)*'Energy Use 2020'!$O72</f>
        <v>155185412119326.47</v>
      </c>
      <c r="AM10" s="240">
        <f>('Energy Use'!AM66-'E-electricity'!AM10)*'Energy Use 2020'!$O72</f>
        <v>153653557843536.03</v>
      </c>
      <c r="AN10" s="240">
        <f>('Energy Use'!AN66-'E-electricity'!AN10)*'Energy Use 2020'!$O72</f>
        <v>152364920125294.38</v>
      </c>
      <c r="AO10" s="240">
        <f>('Energy Use'!AO66-'E-electricity'!AO10)*'Energy Use 2020'!$O72</f>
        <v>151342576769013.25</v>
      </c>
      <c r="AP10" s="240">
        <f>('Energy Use'!AP66-'E-electricity'!AP10)*'Energy Use 2020'!$O72</f>
        <v>150610120274131.31</v>
      </c>
      <c r="AQ10" s="240">
        <f>('Energy Use'!AQ66-'E-electricity'!AQ10)*'Energy Use 2020'!$O72</f>
        <v>149411917961939.59</v>
      </c>
      <c r="AR10" s="136" t="str">
        <f>VLOOKUP($A10,'Sector Match'!$A$1:$B$43,2,0)</f>
        <v>food beverage and tobacco 10T12</v>
      </c>
    </row>
    <row r="11" spans="1:44" x14ac:dyDescent="0.2">
      <c r="A11" s="74" t="s">
        <v>10</v>
      </c>
      <c r="B11" s="240">
        <f>('Energy Use'!B67-'E-electricity'!B11)*'Energy Use 2019'!$O73</f>
        <v>180121742939011.25</v>
      </c>
      <c r="C11" s="240">
        <f>('Energy Use'!C67-'E-electricity'!C11)*'Energy Use 2020'!$O73</f>
        <v>166695590664702.72</v>
      </c>
      <c r="D11" s="240">
        <f>('Energy Use'!D67-'E-electricity'!D11)*'Energy Use 2020'!$O73</f>
        <v>186389254901509.56</v>
      </c>
      <c r="E11" s="240">
        <f>('Energy Use'!E67-'E-electricity'!E11)*'Energy Use 2020'!$O73</f>
        <v>192597455393763.59</v>
      </c>
      <c r="F11" s="240">
        <f>('Energy Use'!F67-'E-electricity'!F11)*'Energy Use 2020'!$O73</f>
        <v>193966973108871.63</v>
      </c>
      <c r="G11" s="240">
        <f>('Energy Use'!G67-'E-electricity'!G11)*'Energy Use 2020'!$O73</f>
        <v>199042231728245.81</v>
      </c>
      <c r="H11" s="240">
        <f>('Energy Use'!H67-'E-electricity'!H11)*'Energy Use 2020'!$O73</f>
        <v>205997090926220.66</v>
      </c>
      <c r="I11" s="240">
        <f>('Energy Use'!I67-'E-electricity'!I11)*'Energy Use 2020'!$O73</f>
        <v>213334738153094.69</v>
      </c>
      <c r="J11" s="240">
        <f>('Energy Use'!J67-'E-electricity'!J11)*'Energy Use 2020'!$O73</f>
        <v>220474457842674.84</v>
      </c>
      <c r="K11" s="240">
        <f>('Energy Use'!K67-'E-electricity'!K11)*'Energy Use 2020'!$O73</f>
        <v>227293900598195.59</v>
      </c>
      <c r="L11" s="240">
        <f>('Energy Use'!L67-'E-electricity'!L11)*'Energy Use 2020'!$O73</f>
        <v>233661227994461.47</v>
      </c>
      <c r="M11" s="240">
        <f>('Energy Use'!M67-'E-electricity'!M11)*'Energy Use 2020'!$O73</f>
        <v>239437121264263.69</v>
      </c>
      <c r="N11" s="240">
        <f>('Energy Use'!N67-'E-electricity'!N11)*'Energy Use 2020'!$O73</f>
        <v>244672563833102.38</v>
      </c>
      <c r="O11" s="240">
        <f>('Energy Use'!O67-'E-electricity'!O11)*'Energy Use 2020'!$O73</f>
        <v>249191271057850.69</v>
      </c>
      <c r="P11" s="240">
        <f>('Energy Use'!P67-'E-electricity'!P11)*'Energy Use 2020'!$O73</f>
        <v>253013347912479.22</v>
      </c>
      <c r="Q11" s="240">
        <f>('Energy Use'!Q67-'E-electricity'!Q11)*'Energy Use 2020'!$O73</f>
        <v>256168891832376.63</v>
      </c>
      <c r="R11" s="240">
        <f>('Energy Use'!R67-'E-electricity'!R11)*'Energy Use 2020'!$O73</f>
        <v>258696757948826.31</v>
      </c>
      <c r="S11" s="240">
        <f>('Energy Use'!S67-'E-electricity'!S11)*'Energy Use 2020'!$O73</f>
        <v>261496522773653.47</v>
      </c>
      <c r="T11" s="240">
        <f>('Energy Use'!T67-'E-electricity'!T11)*'Energy Use 2020'!$O73</f>
        <v>263754873353178.41</v>
      </c>
      <c r="U11" s="240">
        <f>('Energy Use'!U67-'E-electricity'!U11)*'Energy Use 2020'!$O73</f>
        <v>265495128550092.06</v>
      </c>
      <c r="V11" s="240">
        <f>('Energy Use'!V67-'E-electricity'!V11)*'Energy Use 2020'!$O73</f>
        <v>266744797360438.91</v>
      </c>
      <c r="W11" s="240">
        <f>('Energy Use'!W67-'E-electricity'!W11)*'Energy Use 2020'!$O73</f>
        <v>267534960671812.91</v>
      </c>
      <c r="X11" s="240">
        <f>('Energy Use'!X67-'E-electricity'!X11)*'Energy Use 2020'!$O73</f>
        <v>267899657443032.88</v>
      </c>
      <c r="Y11" s="240">
        <f>('Energy Use'!Y67-'E-electricity'!Y11)*'Energy Use 2020'!$O73</f>
        <v>267875288975818.38</v>
      </c>
      <c r="Z11" s="240">
        <f>('Energy Use'!Z67-'E-electricity'!Z11)*'Energy Use 2020'!$O73</f>
        <v>267500052981868.22</v>
      </c>
      <c r="AA11" s="240">
        <f>('Energy Use'!AA67-'E-electricity'!AA11)*'Energy Use 2020'!$O73</f>
        <v>266813417113415.13</v>
      </c>
      <c r="AB11" s="240">
        <f>('Energy Use'!AB67-'E-electricity'!AB11)*'Energy Use 2020'!$O73</f>
        <v>265855639605588.44</v>
      </c>
      <c r="AC11" s="240">
        <f>('Energy Use'!AC67-'E-electricity'!AC11)*'Energy Use 2020'!$O73</f>
        <v>264667342745399.78</v>
      </c>
      <c r="AD11" s="240">
        <f>('Energy Use'!AD67-'E-electricity'!AD11)*'Energy Use 2020'!$O73</f>
        <v>263289143091953.34</v>
      </c>
      <c r="AE11" s="240">
        <f>('Energy Use'!AE67-'E-electricity'!AE11)*'Energy Use 2020'!$O73</f>
        <v>261761340768782.22</v>
      </c>
      <c r="AF11" s="240">
        <f>('Energy Use'!AF67-'E-electricity'!AF11)*'Energy Use 2020'!$O73</f>
        <v>260123668762508.78</v>
      </c>
      <c r="AG11" s="240">
        <f>('Energy Use'!AG67-'E-electricity'!AG11)*'Energy Use 2020'!$O73</f>
        <v>258415102010875.72</v>
      </c>
      <c r="AH11" s="240">
        <f>('Energy Use'!AH67-'E-electricity'!AH11)*'Energy Use 2020'!$O73</f>
        <v>256673725156295.78</v>
      </c>
      <c r="AI11" s="240">
        <f>('Energy Use'!AI67-'E-electricity'!AI11)*'Energy Use 2020'!$O73</f>
        <v>254936657178728.75</v>
      </c>
      <c r="AJ11" s="240">
        <f>('Energy Use'!AJ67-'E-electricity'!AJ11)*'Energy Use 2020'!$O73</f>
        <v>253240030698037.72</v>
      </c>
      <c r="AK11" s="240">
        <f>('Energy Use'!AK67-'E-electricity'!AK11)*'Energy Use 2020'!$O73</f>
        <v>251619023540632.16</v>
      </c>
      <c r="AL11" s="240">
        <f>('Energy Use'!AL67-'E-electricity'!AL11)*'Energy Use 2020'!$O73</f>
        <v>250107940185532.06</v>
      </c>
      <c r="AM11" s="240">
        <f>('Energy Use'!AM67-'E-electricity'!AM11)*'Energy Use 2020'!$O73</f>
        <v>248740340927371.06</v>
      </c>
      <c r="AN11" s="240">
        <f>('Energy Use'!AN67-'E-electricity'!AN11)*'Energy Use 2020'!$O73</f>
        <v>247549217005902.44</v>
      </c>
      <c r="AO11" s="240">
        <f>('Energy Use'!AO67-'E-electricity'!AO11)*'Energy Use 2020'!$O73</f>
        <v>246567210543099.66</v>
      </c>
      <c r="AP11" s="240">
        <f>('Energy Use'!AP67-'E-electricity'!AP11)*'Energy Use 2020'!$O73</f>
        <v>245826878893719.25</v>
      </c>
      <c r="AQ11" s="240">
        <f>('Energy Use'!AQ67-'E-electricity'!AQ11)*'Energy Use 2020'!$O73</f>
        <v>244102742393505.97</v>
      </c>
      <c r="AR11" s="136" t="str">
        <f>VLOOKUP($A11,'Sector Match'!$A$1:$B$43,2,0)</f>
        <v>food beverage and tobacco 10T12</v>
      </c>
    </row>
    <row r="12" spans="1:44" x14ac:dyDescent="0.2">
      <c r="A12" s="74" t="s">
        <v>11</v>
      </c>
      <c r="B12" s="240">
        <f>('Energy Use'!B68-'E-electricity'!B12)*'Energy Use 2019'!$O74</f>
        <v>102888617128657.2</v>
      </c>
      <c r="C12" s="240">
        <f>('Energy Use'!C68-'E-electricity'!C12)*'Energy Use 2020'!$O74</f>
        <v>79122296416820.016</v>
      </c>
      <c r="D12" s="240">
        <f>('Energy Use'!D68-'E-electricity'!D12)*'Energy Use 2020'!$O74</f>
        <v>90601184152112.75</v>
      </c>
      <c r="E12" s="240">
        <f>('Energy Use'!E68-'E-electricity'!E12)*'Energy Use 2020'!$O74</f>
        <v>97281004204445.141</v>
      </c>
      <c r="F12" s="240">
        <f>('Energy Use'!F68-'E-electricity'!F12)*'Energy Use 2020'!$O74</f>
        <v>98436776876489.828</v>
      </c>
      <c r="G12" s="240">
        <f>('Energy Use'!G68-'E-electricity'!G12)*'Energy Use 2020'!$O74</f>
        <v>102150575490080.06</v>
      </c>
      <c r="H12" s="240">
        <f>('Energy Use'!H68-'E-electricity'!H12)*'Energy Use 2020'!$O74</f>
        <v>107132618228004.86</v>
      </c>
      <c r="I12" s="240">
        <f>('Energy Use'!I68-'E-electricity'!I12)*'Energy Use 2020'!$O74</f>
        <v>112261081448651.55</v>
      </c>
      <c r="J12" s="240">
        <f>('Energy Use'!J68-'E-electricity'!J12)*'Energy Use 2020'!$O74</f>
        <v>117178615206096.52</v>
      </c>
      <c r="K12" s="240">
        <f>('Energy Use'!K68-'E-electricity'!K12)*'Energy Use 2020'!$O74</f>
        <v>121856000808102.23</v>
      </c>
      <c r="L12" s="240">
        <f>('Energy Use'!L68-'E-electricity'!L12)*'Energy Use 2020'!$O74</f>
        <v>126267819998263.09</v>
      </c>
      <c r="M12" s="240">
        <f>('Energy Use'!M68-'E-electricity'!M12)*'Energy Use 2020'!$O74</f>
        <v>130392744666339.17</v>
      </c>
      <c r="N12" s="240">
        <f>('Energy Use'!N68-'E-electricity'!N12)*'Energy Use 2020'!$O74</f>
        <v>134308673967140.84</v>
      </c>
      <c r="O12" s="240">
        <f>('Energy Use'!O68-'E-electricity'!O12)*'Energy Use 2020'!$O74</f>
        <v>137929260879325.34</v>
      </c>
      <c r="P12" s="240">
        <f>('Energy Use'!P68-'E-electricity'!P12)*'Energy Use 2020'!$O74</f>
        <v>141262695606189.13</v>
      </c>
      <c r="Q12" s="240">
        <f>('Energy Use'!Q68-'E-electricity'!Q12)*'Energy Use 2020'!$O74</f>
        <v>144322592312081.25</v>
      </c>
      <c r="R12" s="240">
        <f>('Energy Use'!R68-'E-electricity'!R12)*'Energy Use 2020'!$O74</f>
        <v>147127522597239.03</v>
      </c>
      <c r="S12" s="240">
        <f>('Energy Use'!S68-'E-electricity'!S12)*'Energy Use 2020'!$O74</f>
        <v>150187814394915</v>
      </c>
      <c r="T12" s="240">
        <f>('Energy Use'!T68-'E-electricity'!T12)*'Energy Use 2020'!$O74</f>
        <v>153033421616752.63</v>
      </c>
      <c r="U12" s="240">
        <f>('Energy Use'!U68-'E-electricity'!U12)*'Energy Use 2020'!$O74</f>
        <v>155662092843969.38</v>
      </c>
      <c r="V12" s="240">
        <f>('Energy Use'!V68-'E-electricity'!V12)*'Energy Use 2020'!$O74</f>
        <v>158073327705852.03</v>
      </c>
      <c r="W12" s="240">
        <f>('Energy Use'!W68-'E-electricity'!W12)*'Energy Use 2020'!$O74</f>
        <v>160268307344723.06</v>
      </c>
      <c r="X12" s="240">
        <f>('Energy Use'!X68-'E-electricity'!X12)*'Energy Use 2020'!$O74</f>
        <v>162249809949937.72</v>
      </c>
      <c r="Y12" s="240">
        <f>('Energy Use'!Y68-'E-electricity'!Y12)*'Energy Use 2020'!$O74</f>
        <v>164022113898190.34</v>
      </c>
      <c r="Z12" s="240">
        <f>('Energy Use'!Z68-'E-electricity'!Z12)*'Energy Use 2020'!$O74</f>
        <v>165590891062968.94</v>
      </c>
      <c r="AA12" s="240">
        <f>('Energy Use'!AA68-'E-electricity'!AA12)*'Energy Use 2020'!$O74</f>
        <v>166963092825537.25</v>
      </c>
      <c r="AB12" s="240">
        <f>('Energy Use'!AB68-'E-electricity'!AB12)*'Energy Use 2020'!$O74</f>
        <v>168146831240239.53</v>
      </c>
      <c r="AC12" s="240">
        <f>('Energy Use'!AC68-'E-electricity'!AC12)*'Energy Use 2020'!$O74</f>
        <v>169151257685745.16</v>
      </c>
      <c r="AD12" s="240">
        <f>('Energy Use'!AD68-'E-electricity'!AD12)*'Energy Use 2020'!$O74</f>
        <v>169986441178871.31</v>
      </c>
      <c r="AE12" s="240">
        <f>('Energy Use'!AE68-'E-electricity'!AE12)*'Energy Use 2020'!$O74</f>
        <v>170663248346705.28</v>
      </c>
      <c r="AF12" s="240">
        <f>('Energy Use'!AF68-'E-electricity'!AF12)*'Energy Use 2020'!$O74</f>
        <v>171193226853541.59</v>
      </c>
      <c r="AG12" s="240">
        <f>('Energy Use'!AG68-'E-electricity'!AG12)*'Energy Use 2020'!$O74</f>
        <v>171588493868902.28</v>
      </c>
      <c r="AH12" s="240">
        <f>('Energy Use'!AH68-'E-electricity'!AH12)*'Energy Use 2020'!$O74</f>
        <v>171861630948261.53</v>
      </c>
      <c r="AI12" s="240">
        <f>('Energy Use'!AI68-'E-electricity'!AI12)*'Energy Use 2020'!$O74</f>
        <v>172025586485146.81</v>
      </c>
      <c r="AJ12" s="240">
        <f>('Energy Use'!AJ68-'E-electricity'!AJ12)*'Energy Use 2020'!$O74</f>
        <v>172093586687182.31</v>
      </c>
      <c r="AK12" s="240">
        <f>('Energy Use'!AK68-'E-electricity'!AK12)*'Energy Use 2020'!$O74</f>
        <v>172079055834016.63</v>
      </c>
      <c r="AL12" s="240">
        <f>('Energy Use'!AL68-'E-electricity'!AL12)*'Energy Use 2020'!$O74</f>
        <v>171995546395468.44</v>
      </c>
      <c r="AM12" s="240">
        <f>('Energy Use'!AM68-'E-electricity'!AM12)*'Energy Use 2020'!$O74</f>
        <v>171856679426754.06</v>
      </c>
      <c r="AN12" s="240">
        <f>('Energy Use'!AN68-'E-electricity'!AN12)*'Energy Use 2020'!$O74</f>
        <v>171676095516435</v>
      </c>
      <c r="AO12" s="240">
        <f>('Energy Use'!AO68-'E-electricity'!AO12)*'Energy Use 2020'!$O74</f>
        <v>171467416443423.06</v>
      </c>
      <c r="AP12" s="240">
        <f>('Energy Use'!AP68-'E-electricity'!AP12)*'Energy Use 2020'!$O74</f>
        <v>171244217603046.09</v>
      </c>
      <c r="AQ12" s="240">
        <f>('Energy Use'!AQ68-'E-electricity'!AQ12)*'Energy Use 2020'!$O74</f>
        <v>170142985490943.78</v>
      </c>
      <c r="AR12" s="136" t="str">
        <f>VLOOKUP($A12,'Sector Match'!$A$1:$B$43,2,0)</f>
        <v>food beverage and tobacco 10T12</v>
      </c>
    </row>
    <row r="13" spans="1:44" x14ac:dyDescent="0.2">
      <c r="A13" s="74" t="s">
        <v>12</v>
      </c>
      <c r="B13" s="240">
        <f>('Energy Use'!B69-'E-electricity'!B13)*'Energy Use 2019'!$O75</f>
        <v>1241729904630.1672</v>
      </c>
      <c r="C13" s="240">
        <f>('Energy Use'!C69-'E-electricity'!C13)*'Energy Use 2020'!$O75</f>
        <v>806550288309.38196</v>
      </c>
      <c r="D13" s="240">
        <f>('Energy Use'!D69-'E-electricity'!D13)*'Energy Use 2020'!$O75</f>
        <v>860813191758.12659</v>
      </c>
      <c r="E13" s="240">
        <f>('Energy Use'!E69-'E-electricity'!E13)*'Energy Use 2020'!$O75</f>
        <v>926619895654.05518</v>
      </c>
      <c r="F13" s="240">
        <f>('Energy Use'!F69-'E-electricity'!F13)*'Energy Use 2020'!$O75</f>
        <v>929223988066.03357</v>
      </c>
      <c r="G13" s="240">
        <f>('Energy Use'!G69-'E-electricity'!G13)*'Energy Use 2020'!$O75</f>
        <v>949186522544.74121</v>
      </c>
      <c r="H13" s="240">
        <f>('Energy Use'!H69-'E-electricity'!H13)*'Energy Use 2020'!$O75</f>
        <v>977884653466.85449</v>
      </c>
      <c r="I13" s="240">
        <f>('Energy Use'!I69-'E-electricity'!I13)*'Energy Use 2020'!$O75</f>
        <v>1008335383575.0419</v>
      </c>
      <c r="J13" s="240">
        <f>('Energy Use'!J69-'E-electricity'!J13)*'Energy Use 2020'!$O75</f>
        <v>1037852849939.2246</v>
      </c>
      <c r="K13" s="240">
        <f>('Energy Use'!K69-'E-electricity'!K13)*'Energy Use 2020'!$O75</f>
        <v>1065842567923.6102</v>
      </c>
      <c r="L13" s="240">
        <f>('Energy Use'!L69-'E-electricity'!L13)*'Energy Use 2020'!$O75</f>
        <v>1091666410811.2531</v>
      </c>
      <c r="M13" s="240">
        <f>('Energy Use'!M69-'E-electricity'!M13)*'Energy Use 2020'!$O75</f>
        <v>1114652624807.7292</v>
      </c>
      <c r="N13" s="240">
        <f>('Energy Use'!N69-'E-electricity'!N13)*'Energy Use 2020'!$O75</f>
        <v>1136449973303.7427</v>
      </c>
      <c r="O13" s="240">
        <f>('Energy Use'!O69-'E-electricity'!O13)*'Energy Use 2020'!$O75</f>
        <v>1154922796931.8123</v>
      </c>
      <c r="P13" s="240">
        <f>('Energy Use'!P69-'E-electricity'!P13)*'Energy Use 2020'!$O75</f>
        <v>1170217024043.0728</v>
      </c>
      <c r="Q13" s="240">
        <f>('Energy Use'!Q69-'E-electricity'!Q13)*'Energy Use 2020'!$O75</f>
        <v>1182523202041.1584</v>
      </c>
      <c r="R13" s="240">
        <f>('Energy Use'!R69-'E-electricity'!R13)*'Energy Use 2020'!$O75</f>
        <v>1192069849366.5444</v>
      </c>
      <c r="S13" s="240">
        <f>('Energy Use'!S69-'E-electricity'!S13)*'Energy Use 2020'!$O75</f>
        <v>1204605426230.7246</v>
      </c>
      <c r="T13" s="240">
        <f>('Energy Use'!T69-'E-electricity'!T13)*'Energy Use 2020'!$O75</f>
        <v>1214841042796.5732</v>
      </c>
      <c r="U13" s="240">
        <f>('Energy Use'!U69-'E-electricity'!U13)*'Energy Use 2020'!$O75</f>
        <v>1222866337630.3428</v>
      </c>
      <c r="V13" s="240">
        <f>('Energy Use'!V69-'E-electricity'!V13)*'Energy Use 2020'!$O75</f>
        <v>1228787492119.3174</v>
      </c>
      <c r="W13" s="240">
        <f>('Energy Use'!W69-'E-electricity'!W13)*'Energy Use 2020'!$O75</f>
        <v>1232724977050.9751</v>
      </c>
      <c r="X13" s="240">
        <f>('Energy Use'!X69-'E-electricity'!X13)*'Energy Use 2020'!$O75</f>
        <v>1234811299527.4373</v>
      </c>
      <c r="Y13" s="240">
        <f>('Energy Use'!Y69-'E-electricity'!Y13)*'Energy Use 2020'!$O75</f>
        <v>1235188797398.95</v>
      </c>
      <c r="Z13" s="240">
        <f>('Energy Use'!Z69-'E-electricity'!Z13)*'Energy Use 2020'!$O75</f>
        <v>1234007522321.02</v>
      </c>
      <c r="AA13" s="240">
        <f>('Energy Use'!AA69-'E-electricity'!AA13)*'Energy Use 2020'!$O75</f>
        <v>1231423246154.6519</v>
      </c>
      <c r="AB13" s="240">
        <f>('Energy Use'!AB69-'E-electricity'!AB13)*'Energy Use 2020'!$O75</f>
        <v>1227595618990.8547</v>
      </c>
      <c r="AC13" s="240">
        <f>('Energy Use'!AC69-'E-electricity'!AC13)*'Energy Use 2020'!$O75</f>
        <v>1222686500808.6536</v>
      </c>
      <c r="AD13" s="240">
        <f>('Energy Use'!AD69-'E-electricity'!AD13)*'Energy Use 2020'!$O75</f>
        <v>1216858482852.5574</v>
      </c>
      <c r="AE13" s="240">
        <f>('Energy Use'!AE69-'E-electricity'!AE13)*'Energy Use 2020'!$O75</f>
        <v>1210273609384.9663</v>
      </c>
      <c r="AF13" s="240">
        <f>('Energy Use'!AF69-'E-electricity'!AF13)*'Energy Use 2020'!$O75</f>
        <v>1203092305639.6978</v>
      </c>
      <c r="AG13" s="240">
        <f>('Energy Use'!AG69-'E-electricity'!AG13)*'Energy Use 2020'!$O75</f>
        <v>1195472513647.5227</v>
      </c>
      <c r="AH13" s="240">
        <f>('Energy Use'!AH69-'E-electricity'!AH13)*'Energy Use 2020'!$O75</f>
        <v>1187569034166.8796</v>
      </c>
      <c r="AI13" s="240">
        <f>('Energy Use'!AI69-'E-electricity'!AI13)*'Energy Use 2020'!$O75</f>
        <v>1179533070249.1206</v>
      </c>
      <c r="AJ13" s="240">
        <f>('Energy Use'!AJ69-'E-electricity'!AJ13)*'Energy Use 2020'!$O75</f>
        <v>1171511965993.5693</v>
      </c>
      <c r="AK13" s="240">
        <f>('Energy Use'!AK69-'E-electricity'!AK13)*'Energy Use 2020'!$O75</f>
        <v>1163649132782.4255</v>
      </c>
      <c r="AL13" s="240">
        <f>('Energy Use'!AL69-'E-electricity'!AL13)*'Energy Use 2020'!$O75</f>
        <v>1156084154697.2666</v>
      </c>
      <c r="AM13" s="240">
        <f>('Energy Use'!AM69-'E-electricity'!AM13)*'Energy Use 2020'!$O75</f>
        <v>1148953064869.1079</v>
      </c>
      <c r="AN13" s="240">
        <f>('Energy Use'!AN69-'E-electricity'!AN13)*'Energy Use 2020'!$O75</f>
        <v>1142388785162.7305</v>
      </c>
      <c r="AO13" s="240">
        <f>('Energy Use'!AO69-'E-electricity'!AO13)*'Energy Use 2020'!$O75</f>
        <v>1136521722804.8296</v>
      </c>
      <c r="AP13" s="240">
        <f>('Energy Use'!AP69-'E-electricity'!AP13)*'Energy Use 2020'!$O75</f>
        <v>1131480519303.4702</v>
      </c>
      <c r="AQ13" s="240">
        <f>('Energy Use'!AQ69-'E-electricity'!AQ13)*'Energy Use 2020'!$O75</f>
        <v>1121611446946.811</v>
      </c>
      <c r="AR13" s="136" t="str">
        <f>VLOOKUP($A13,'Sector Match'!$A$1:$B$43,2,0)</f>
        <v>food beverage and tobacco 10T12</v>
      </c>
    </row>
    <row r="14" spans="1:44" x14ac:dyDescent="0.2">
      <c r="A14" s="74" t="s">
        <v>13</v>
      </c>
      <c r="B14" s="240">
        <f>('Energy Use'!B70-'E-electricity'!B14)*'Energy Use 2019'!$O76</f>
        <v>75071074199531.719</v>
      </c>
      <c r="C14" s="240">
        <f>('Energy Use'!C70-'E-electricity'!C14)*'Energy Use 2020'!$O76</f>
        <v>47451068206484.047</v>
      </c>
      <c r="D14" s="240">
        <f>('Energy Use'!D70-'E-electricity'!D14)*'Energy Use 2020'!$O76</f>
        <v>49743882206292.227</v>
      </c>
      <c r="E14" s="240">
        <f>('Energy Use'!E70-'E-electricity'!E14)*'Energy Use 2020'!$O76</f>
        <v>48818856476415.984</v>
      </c>
      <c r="F14" s="240">
        <f>('Energy Use'!F70-'E-electricity'!F14)*'Energy Use 2020'!$O76</f>
        <v>48683916512902.836</v>
      </c>
      <c r="G14" s="240">
        <f>('Energy Use'!G70-'E-electricity'!G14)*'Energy Use 2020'!$O76</f>
        <v>48868162662455.891</v>
      </c>
      <c r="H14" s="240">
        <f>('Energy Use'!H70-'E-electricity'!H14)*'Energy Use 2020'!$O76</f>
        <v>49215232455732.445</v>
      </c>
      <c r="I14" s="240">
        <f>('Energy Use'!I70-'E-electricity'!I14)*'Energy Use 2020'!$O76</f>
        <v>49619238371231.156</v>
      </c>
      <c r="J14" s="240">
        <f>('Energy Use'!J70-'E-electricity'!J14)*'Energy Use 2020'!$O76</f>
        <v>49967401334289.625</v>
      </c>
      <c r="K14" s="240">
        <f>('Energy Use'!K70-'E-electricity'!K14)*'Energy Use 2020'!$O76</f>
        <v>50196013916180.266</v>
      </c>
      <c r="L14" s="240">
        <f>('Energy Use'!L70-'E-electricity'!L14)*'Energy Use 2020'!$O76</f>
        <v>50240872863949.055</v>
      </c>
      <c r="M14" s="240">
        <f>('Energy Use'!M70-'E-electricity'!M14)*'Energy Use 2020'!$O76</f>
        <v>50039190739852.625</v>
      </c>
      <c r="N14" s="240">
        <f>('Energy Use'!N70-'E-electricity'!N14)*'Energy Use 2020'!$O76</f>
        <v>49609283766819.406</v>
      </c>
      <c r="O14" s="240">
        <f>('Energy Use'!O70-'E-electricity'!O14)*'Energy Use 2020'!$O76</f>
        <v>48946078552793.516</v>
      </c>
      <c r="P14" s="240">
        <f>('Energy Use'!P70-'E-electricity'!P14)*'Energy Use 2020'!$O76</f>
        <v>48122670637768</v>
      </c>
      <c r="Q14" s="240">
        <f>('Energy Use'!Q70-'E-electricity'!Q14)*'Energy Use 2020'!$O76</f>
        <v>47209893109997.93</v>
      </c>
      <c r="R14" s="240">
        <f>('Energy Use'!R70-'E-electricity'!R14)*'Energy Use 2020'!$O76</f>
        <v>46274570382501</v>
      </c>
      <c r="S14" s="240">
        <f>('Energy Use'!S70-'E-electricity'!S14)*'Energy Use 2020'!$O76</f>
        <v>45538513643653.789</v>
      </c>
      <c r="T14" s="240">
        <f>('Energy Use'!T70-'E-electricity'!T14)*'Energy Use 2020'!$O76</f>
        <v>44835989945678.945</v>
      </c>
      <c r="U14" s="240">
        <f>('Energy Use'!U70-'E-electricity'!U14)*'Energy Use 2020'!$O76</f>
        <v>44166138675366.953</v>
      </c>
      <c r="V14" s="240">
        <f>('Energy Use'!V70-'E-electricity'!V14)*'Energy Use 2020'!$O76</f>
        <v>43528144865223.359</v>
      </c>
      <c r="W14" s="240">
        <f>('Energy Use'!W70-'E-electricity'!W14)*'Energy Use 2020'!$O76</f>
        <v>42921238360140.406</v>
      </c>
      <c r="X14" s="240">
        <f>('Energy Use'!X70-'E-electricity'!X14)*'Energy Use 2020'!$O76</f>
        <v>42344693048199.492</v>
      </c>
      <c r="Y14" s="240">
        <f>('Energy Use'!Y70-'E-electricity'!Y14)*'Energy Use 2020'!$O76</f>
        <v>41797826157394.859</v>
      </c>
      <c r="Z14" s="240">
        <f>('Energy Use'!Z70-'E-electricity'!Z14)*'Energy Use 2020'!$O76</f>
        <v>41279997620154.836</v>
      </c>
      <c r="AA14" s="240">
        <f>('Energy Use'!AA70-'E-electricity'!AA14)*'Energy Use 2020'!$O76</f>
        <v>40790609507653.547</v>
      </c>
      <c r="AB14" s="240">
        <f>('Energy Use'!AB70-'E-electricity'!AB14)*'Energy Use 2020'!$O76</f>
        <v>40329105536036.289</v>
      </c>
      <c r="AC14" s="240">
        <f>('Energy Use'!AC70-'E-electricity'!AC14)*'Energy Use 2020'!$O76</f>
        <v>39894970646841.656</v>
      </c>
      <c r="AD14" s="240">
        <f>('Energy Use'!AD70-'E-electricity'!AD14)*'Energy Use 2020'!$O76</f>
        <v>39487730664075.016</v>
      </c>
      <c r="AE14" s="240">
        <f>('Energy Use'!AE70-'E-electricity'!AE14)*'Energy Use 2020'!$O76</f>
        <v>39106952030600.531</v>
      </c>
      <c r="AF14" s="240">
        <f>('Energy Use'!AF70-'E-electricity'!AF14)*'Energy Use 2020'!$O76</f>
        <v>38752241626742.039</v>
      </c>
      <c r="AG14" s="240">
        <f>('Energy Use'!AG70-'E-electricity'!AG14)*'Energy Use 2020'!$O76</f>
        <v>38423246674239.586</v>
      </c>
      <c r="AH14" s="240">
        <f>('Energy Use'!AH70-'E-electricity'!AH14)*'Energy Use 2020'!$O76</f>
        <v>38119654729001.102</v>
      </c>
      <c r="AI14" s="240">
        <f>('Energy Use'!AI70-'E-electricity'!AI14)*'Energy Use 2020'!$O76</f>
        <v>37841193766397.336</v>
      </c>
      <c r="AJ14" s="240">
        <f>('Energy Use'!AJ70-'E-electricity'!AJ14)*'Energy Use 2020'!$O76</f>
        <v>37587632363208.305</v>
      </c>
      <c r="AK14" s="240">
        <f>('Energy Use'!AK70-'E-electricity'!AK14)*'Energy Use 2020'!$O76</f>
        <v>37358779980710.047</v>
      </c>
      <c r="AL14" s="240">
        <f>('Energy Use'!AL70-'E-electricity'!AL14)*'Energy Use 2020'!$O76</f>
        <v>37154487353823.047</v>
      </c>
      <c r="AM14" s="240">
        <f>('Energy Use'!AM70-'E-electricity'!AM14)*'Energy Use 2020'!$O76</f>
        <v>36974646991709.836</v>
      </c>
      <c r="AN14" s="240">
        <f>('Energy Use'!AN70-'E-electricity'!AN14)*'Energy Use 2020'!$O76</f>
        <v>36819193795728.359</v>
      </c>
      <c r="AO14" s="240">
        <f>('Energy Use'!AO70-'E-electricity'!AO14)*'Energy Use 2020'!$O76</f>
        <v>36688105801210.281</v>
      </c>
      <c r="AP14" s="240">
        <f>('Energy Use'!AP70-'E-electricity'!AP14)*'Energy Use 2020'!$O76</f>
        <v>36581405050159.453</v>
      </c>
      <c r="AQ14" s="240">
        <f>('Energy Use'!AQ70-'E-electricity'!AQ14)*'Energy Use 2020'!$O76</f>
        <v>36311983430321.68</v>
      </c>
      <c r="AR14" s="136" t="str">
        <f>VLOOKUP($A14,'Sector Match'!$A$1:$B$43,2,0)</f>
        <v>textiles apparel and leather 13T15</v>
      </c>
    </row>
    <row r="15" spans="1:44" x14ac:dyDescent="0.2">
      <c r="A15" s="74" t="s">
        <v>14</v>
      </c>
      <c r="B15" s="240">
        <f>('Energy Use'!B71-'E-electricity'!B15)*'Energy Use 2019'!$O77</f>
        <v>7171757210767.5645</v>
      </c>
      <c r="C15" s="240">
        <f>('Energy Use'!C71-'E-electricity'!C15)*'Energy Use 2020'!$O77</f>
        <v>5638796657067.9648</v>
      </c>
      <c r="D15" s="240">
        <f>('Energy Use'!D71-'E-electricity'!D15)*'Energy Use 2020'!$O77</f>
        <v>6320033844292.9346</v>
      </c>
      <c r="E15" s="240">
        <f>('Energy Use'!E71-'E-electricity'!E15)*'Energy Use 2020'!$O77</f>
        <v>6248406173708.4463</v>
      </c>
      <c r="F15" s="240">
        <f>('Energy Use'!F71-'E-electricity'!F15)*'Energy Use 2020'!$O77</f>
        <v>6233724157146.543</v>
      </c>
      <c r="G15" s="240">
        <f>('Energy Use'!G71-'E-electricity'!G15)*'Energy Use 2020'!$O77</f>
        <v>6270410404419.2383</v>
      </c>
      <c r="H15" s="240">
        <f>('Energy Use'!H71-'E-electricity'!H15)*'Energy Use 2020'!$O77</f>
        <v>6331249148440.291</v>
      </c>
      <c r="I15" s="240">
        <f>('Energy Use'!I71-'E-electricity'!I15)*'Energy Use 2020'!$O77</f>
        <v>6396609669984.0967</v>
      </c>
      <c r="J15" s="240">
        <f>('Energy Use'!J71-'E-electricity'!J15)*'Energy Use 2020'!$O77</f>
        <v>6451484613412.8672</v>
      </c>
      <c r="K15" s="240">
        <f>('Energy Use'!K71-'E-electricity'!K15)*'Energy Use 2020'!$O77</f>
        <v>6488513863492.4834</v>
      </c>
      <c r="L15" s="240">
        <f>('Energy Use'!L71-'E-electricity'!L15)*'Energy Use 2020'!$O77</f>
        <v>6500293229138.0225</v>
      </c>
      <c r="M15" s="240">
        <f>('Energy Use'!M71-'E-electricity'!M15)*'Energy Use 2020'!$O77</f>
        <v>6479614716892.4639</v>
      </c>
      <c r="N15" s="240">
        <f>('Energy Use'!N71-'E-electricity'!N15)*'Energy Use 2020'!$O77</f>
        <v>6431204878768.4463</v>
      </c>
      <c r="O15" s="240">
        <f>('Energy Use'!O71-'E-electricity'!O15)*'Energy Use 2020'!$O77</f>
        <v>6352721024716.6133</v>
      </c>
      <c r="P15" s="240">
        <f>('Energy Use'!P71-'E-electricity'!P15)*'Energy Use 2020'!$O77</f>
        <v>6253412665807.8564</v>
      </c>
      <c r="Q15" s="240">
        <f>('Energy Use'!Q71-'E-electricity'!Q15)*'Energy Use 2020'!$O77</f>
        <v>6142283366738.3311</v>
      </c>
      <c r="R15" s="240">
        <f>('Energy Use'!R71-'E-electricity'!R15)*'Energy Use 2020'!$O77</f>
        <v>6027866834218.5801</v>
      </c>
      <c r="S15" s="240">
        <f>('Energy Use'!S71-'E-electricity'!S15)*'Energy Use 2020'!$O77</f>
        <v>5940543897194.3965</v>
      </c>
      <c r="T15" s="240">
        <f>('Energy Use'!T71-'E-electricity'!T15)*'Energy Use 2020'!$O77</f>
        <v>5857136544447.5039</v>
      </c>
      <c r="U15" s="240">
        <f>('Energy Use'!U71-'E-electricity'!U15)*'Energy Use 2020'!$O77</f>
        <v>5777539086846.2959</v>
      </c>
      <c r="V15" s="240">
        <f>('Energy Use'!V71-'E-electricity'!V15)*'Energy Use 2020'!$O77</f>
        <v>5701651461159.5703</v>
      </c>
      <c r="W15" s="240">
        <f>('Energy Use'!W71-'E-electricity'!W15)*'Energy Use 2020'!$O77</f>
        <v>5629379065322.9229</v>
      </c>
      <c r="X15" s="240">
        <f>('Energy Use'!X71-'E-electricity'!X15)*'Energy Use 2020'!$O77</f>
        <v>5560632604350.043</v>
      </c>
      <c r="Y15" s="240">
        <f>('Energy Use'!Y71-'E-electricity'!Y15)*'Energy Use 2020'!$O77</f>
        <v>5495327946661.1816</v>
      </c>
      <c r="Z15" s="240">
        <f>('Energy Use'!Z71-'E-electricity'!Z15)*'Energy Use 2020'!$O77</f>
        <v>5433385990624.2285</v>
      </c>
      <c r="AA15" s="240">
        <f>('Energy Use'!AA71-'E-electricity'!AA15)*'Energy Use 2020'!$O77</f>
        <v>5374732541128.0313</v>
      </c>
      <c r="AB15" s="240">
        <f>('Energy Use'!AB71-'E-electricity'!AB15)*'Energy Use 2020'!$O77</f>
        <v>5319298196031.3193</v>
      </c>
      <c r="AC15" s="240">
        <f>('Energy Use'!AC71-'E-electricity'!AC15)*'Energy Use 2020'!$O77</f>
        <v>5267018242354.8242</v>
      </c>
      <c r="AD15" s="240">
        <f>('Energy Use'!AD71-'E-electricity'!AD15)*'Energy Use 2020'!$O77</f>
        <v>5217832562108.8584</v>
      </c>
      <c r="AE15" s="240">
        <f>('Energy Use'!AE71-'E-electricity'!AE15)*'Energy Use 2020'!$O77</f>
        <v>5171685547673.9336</v>
      </c>
      <c r="AF15" s="240">
        <f>('Energy Use'!AF71-'E-electricity'!AF15)*'Energy Use 2020'!$O77</f>
        <v>5128526026677.1641</v>
      </c>
      <c r="AG15" s="240">
        <f>('Energy Use'!AG71-'E-electricity'!AG15)*'Energy Use 2020'!$O77</f>
        <v>5088307196333.7646</v>
      </c>
      <c r="AH15" s="240">
        <f>('Energy Use'!AH71-'E-electricity'!AH15)*'Energy Use 2020'!$O77</f>
        <v>5050986567250.1602</v>
      </c>
      <c r="AI15" s="240">
        <f>('Energy Use'!AI71-'E-electricity'!AI15)*'Energy Use 2020'!$O77</f>
        <v>5016525916712.4287</v>
      </c>
      <c r="AJ15" s="240">
        <f>('Energy Use'!AJ71-'E-electricity'!AJ15)*'Energy Use 2020'!$O77</f>
        <v>4984891251513.459</v>
      </c>
      <c r="AK15" s="240">
        <f>('Energy Use'!AK71-'E-electricity'!AK15)*'Energy Use 2020'!$O77</f>
        <v>4956052780401.5576</v>
      </c>
      <c r="AL15" s="240">
        <f>('Energy Use'!AL71-'E-electricity'!AL15)*'Energy Use 2020'!$O77</f>
        <v>4929984896264.6172</v>
      </c>
      <c r="AM15" s="240">
        <f>('Energy Use'!AM71-'E-electricity'!AM15)*'Energy Use 2020'!$O77</f>
        <v>4906666168196.7617</v>
      </c>
      <c r="AN15" s="240">
        <f>('Energy Use'!AN71-'E-electricity'!AN15)*'Energy Use 2020'!$O77</f>
        <v>4886079343628.0674</v>
      </c>
      <c r="AO15" s="240">
        <f>('Energy Use'!AO71-'E-electricity'!AO15)*'Energy Use 2020'!$O77</f>
        <v>4868211360734.3408</v>
      </c>
      <c r="AP15" s="240">
        <f>('Energy Use'!AP71-'E-electricity'!AP15)*'Energy Use 2020'!$O77</f>
        <v>4853053371381.4492</v>
      </c>
      <c r="AQ15" s="240">
        <f>('Energy Use'!AQ71-'E-electricity'!AQ15)*'Energy Use 2020'!$O77</f>
        <v>4815777181181.1846</v>
      </c>
      <c r="AR15" s="136" t="str">
        <f>VLOOKUP($A15,'Sector Match'!$A$1:$B$43,2,0)</f>
        <v>textiles apparel and leather 13T15</v>
      </c>
    </row>
    <row r="16" spans="1:44" x14ac:dyDescent="0.2">
      <c r="A16" s="74" t="s">
        <v>15</v>
      </c>
      <c r="B16" s="240">
        <f>('Energy Use'!B72-'E-electricity'!B16)*'Energy Use 2019'!$O78</f>
        <v>4006196544002.8599</v>
      </c>
      <c r="C16" s="240">
        <f>('Energy Use'!C72-'E-electricity'!C16)*'Energy Use 2020'!$O78</f>
        <v>3111659065252.3291</v>
      </c>
      <c r="D16" s="240">
        <f>('Energy Use'!D72-'E-electricity'!D16)*'Energy Use 2020'!$O78</f>
        <v>3482181979214.8721</v>
      </c>
      <c r="E16" s="240">
        <f>('Energy Use'!E72-'E-electricity'!E16)*'Energy Use 2020'!$O78</f>
        <v>3486656429942.1216</v>
      </c>
      <c r="F16" s="240">
        <f>('Energy Use'!F72-'E-electricity'!F16)*'Energy Use 2020'!$O78</f>
        <v>3444416135382.8291</v>
      </c>
      <c r="G16" s="240">
        <f>('Energy Use'!G72-'E-electricity'!G16)*'Energy Use 2020'!$O78</f>
        <v>3399162579112.6055</v>
      </c>
      <c r="H16" s="240">
        <f>('Energy Use'!H72-'E-electricity'!H16)*'Energy Use 2020'!$O78</f>
        <v>3363392169022.6665</v>
      </c>
      <c r="I16" s="240">
        <f>('Energy Use'!I72-'E-electricity'!I16)*'Energy Use 2020'!$O78</f>
        <v>3348155101979.1934</v>
      </c>
      <c r="J16" s="240">
        <f>('Energy Use'!J72-'E-electricity'!J16)*'Energy Use 2020'!$O78</f>
        <v>3347068185464.3125</v>
      </c>
      <c r="K16" s="240">
        <f>('Energy Use'!K72-'E-electricity'!K16)*'Energy Use 2020'!$O78</f>
        <v>3353003653974.6743</v>
      </c>
      <c r="L16" s="240">
        <f>('Energy Use'!L72-'E-electricity'!L16)*'Energy Use 2020'!$O78</f>
        <v>3358872426761.4072</v>
      </c>
      <c r="M16" s="240">
        <f>('Energy Use'!M72-'E-electricity'!M16)*'Energy Use 2020'!$O78</f>
        <v>3357550424852.9385</v>
      </c>
      <c r="N16" s="240">
        <f>('Energy Use'!N72-'E-electricity'!N16)*'Energy Use 2020'!$O78</f>
        <v>3350582300941.2749</v>
      </c>
      <c r="O16" s="240">
        <f>('Energy Use'!O72-'E-electricity'!O16)*'Energy Use 2020'!$O78</f>
        <v>3330423292574.3193</v>
      </c>
      <c r="P16" s="240">
        <f>('Energy Use'!P72-'E-electricity'!P16)*'Energy Use 2020'!$O78</f>
        <v>3298248768885.063</v>
      </c>
      <c r="Q16" s="240">
        <f>('Energy Use'!Q72-'E-electricity'!Q16)*'Energy Use 2020'!$O78</f>
        <v>3255334638209.4351</v>
      </c>
      <c r="R16" s="240">
        <f>('Energy Use'!R72-'E-electricity'!R16)*'Energy Use 2020'!$O78</f>
        <v>3203019280666.6528</v>
      </c>
      <c r="S16" s="240">
        <f>('Energy Use'!S72-'E-electricity'!S16)*'Energy Use 2020'!$O78</f>
        <v>3157897282014.5879</v>
      </c>
      <c r="T16" s="240">
        <f>('Energy Use'!T72-'E-electricity'!T16)*'Energy Use 2020'!$O78</f>
        <v>3105512139956.7319</v>
      </c>
      <c r="U16" s="240">
        <f>('Energy Use'!U72-'E-electricity'!U16)*'Energy Use 2020'!$O78</f>
        <v>3047019416988.8711</v>
      </c>
      <c r="V16" s="240">
        <f>('Energy Use'!V72-'E-electricity'!V16)*'Energy Use 2020'!$O78</f>
        <v>2983554283874.4902</v>
      </c>
      <c r="W16" s="240">
        <f>('Energy Use'!W72-'E-electricity'!W16)*'Energy Use 2020'!$O78</f>
        <v>2916213868920.752</v>
      </c>
      <c r="X16" s="240">
        <f>('Energy Use'!X72-'E-electricity'!X16)*'Energy Use 2020'!$O78</f>
        <v>2846043121846.5449</v>
      </c>
      <c r="Y16" s="240">
        <f>('Energy Use'!Y72-'E-electricity'!Y16)*'Energy Use 2020'!$O78</f>
        <v>2774024112774.1973</v>
      </c>
      <c r="Z16" s="240">
        <f>('Energy Use'!Z72-'E-electricity'!Z16)*'Energy Use 2020'!$O78</f>
        <v>2701068581051.7598</v>
      </c>
      <c r="AA16" s="240">
        <f>('Energy Use'!AA72-'E-electricity'!AA16)*'Energy Use 2020'!$O78</f>
        <v>2628013470819.7578</v>
      </c>
      <c r="AB16" s="240">
        <f>('Energy Use'!AB72-'E-electricity'!AB16)*'Energy Use 2020'!$O78</f>
        <v>2555619138913.4341</v>
      </c>
      <c r="AC16" s="240">
        <f>('Energy Use'!AC72-'E-electricity'!AC16)*'Energy Use 2020'!$O78</f>
        <v>2484569893218.1006</v>
      </c>
      <c r="AD16" s="240">
        <f>('Energy Use'!AD72-'E-electricity'!AD16)*'Energy Use 2020'!$O78</f>
        <v>2415476512700.3896</v>
      </c>
      <c r="AE16" s="240">
        <f>('Energy Use'!AE72-'E-electricity'!AE16)*'Energy Use 2020'!$O78</f>
        <v>2348880410453.7095</v>
      </c>
      <c r="AF16" s="240">
        <f>('Energy Use'!AF72-'E-electricity'!AF16)*'Energy Use 2020'!$O78</f>
        <v>2285259124654.1553</v>
      </c>
      <c r="AG16" s="240">
        <f>('Energy Use'!AG72-'E-electricity'!AG16)*'Energy Use 2020'!$O78</f>
        <v>2225032855982.3013</v>
      </c>
      <c r="AH16" s="240">
        <f>('Energy Use'!AH72-'E-electricity'!AH16)*'Energy Use 2020'!$O78</f>
        <v>2168571810880.7827</v>
      </c>
      <c r="AI16" s="240">
        <f>('Energy Use'!AI72-'E-electricity'!AI16)*'Energy Use 2020'!$O78</f>
        <v>2116204155542.2412</v>
      </c>
      <c r="AJ16" s="240">
        <f>('Energy Use'!AJ72-'E-electricity'!AJ16)*'Energy Use 2020'!$O78</f>
        <v>2068224433878.7461</v>
      </c>
      <c r="AK16" s="240">
        <f>('Energy Use'!AK72-'E-electricity'!AK16)*'Energy Use 2020'!$O78</f>
        <v>2024902352625.2937</v>
      </c>
      <c r="AL16" s="240">
        <f>('Energy Use'!AL72-'E-electricity'!AL16)*'Energy Use 2020'!$O78</f>
        <v>1986491887488.824</v>
      </c>
      <c r="AM16" s="240">
        <f>('Energy Use'!AM72-'E-electricity'!AM16)*'Energy Use 2020'!$O78</f>
        <v>1953240715775.8455</v>
      </c>
      <c r="AN16" s="240">
        <f>('Energy Use'!AN72-'E-electricity'!AN16)*'Energy Use 2020'!$O78</f>
        <v>1925400033711.8667</v>
      </c>
      <c r="AO16" s="240">
        <f>('Energy Use'!AO72-'E-electricity'!AO16)*'Energy Use 2020'!$O78</f>
        <v>1903234871800.7285</v>
      </c>
      <c r="AP16" s="240">
        <f>('Energy Use'!AP72-'E-electricity'!AP16)*'Energy Use 2020'!$O78</f>
        <v>1887035080792.5381</v>
      </c>
      <c r="AQ16" s="240">
        <f>('Energy Use'!AQ72-'E-electricity'!AQ16)*'Energy Use 2020'!$O78</f>
        <v>1867500933104.2153</v>
      </c>
      <c r="AR16" s="136" t="str">
        <f>VLOOKUP($A16,'Sector Match'!$A$1:$B$43,2,0)</f>
        <v>textiles apparel and leather 13T15</v>
      </c>
    </row>
    <row r="17" spans="1:44" x14ac:dyDescent="0.2">
      <c r="A17" s="74" t="s">
        <v>16</v>
      </c>
      <c r="B17" s="240">
        <f>('Energy Use'!B73-'E-electricity'!B17)*'Energy Use 2019'!$O79</f>
        <v>9551773301858.8535</v>
      </c>
      <c r="C17" s="240">
        <f>('Energy Use'!C73-'E-electricity'!C17)*'Energy Use 2020'!$O79</f>
        <v>6676650056013.623</v>
      </c>
      <c r="D17" s="240">
        <f>('Energy Use'!D73-'E-electricity'!D17)*'Energy Use 2020'!$O79</f>
        <v>7604952923595.7344</v>
      </c>
      <c r="E17" s="240">
        <f>('Energy Use'!E73-'E-electricity'!E17)*'Energy Use 2020'!$O79</f>
        <v>7616615527774.6934</v>
      </c>
      <c r="F17" s="240">
        <f>('Energy Use'!F73-'E-electricity'!F17)*'Energy Use 2020'!$O79</f>
        <v>7584978228465.6309</v>
      </c>
      <c r="G17" s="240">
        <f>('Energy Use'!G73-'E-electricity'!G17)*'Energy Use 2020'!$O79</f>
        <v>7615492067135.1924</v>
      </c>
      <c r="H17" s="240">
        <f>('Energy Use'!H73-'E-electricity'!H17)*'Energy Use 2020'!$O79</f>
        <v>7687348113143.2881</v>
      </c>
      <c r="I17" s="240">
        <f>('Energy Use'!I73-'E-electricity'!I17)*'Energy Use 2020'!$O79</f>
        <v>7787258364615.5049</v>
      </c>
      <c r="J17" s="240">
        <f>('Energy Use'!J73-'E-electricity'!J17)*'Energy Use 2020'!$O79</f>
        <v>7898539223207.5801</v>
      </c>
      <c r="K17" s="240">
        <f>('Energy Use'!K73-'E-electricity'!K17)*'Energy Use 2020'!$O79</f>
        <v>8011166776475.208</v>
      </c>
      <c r="L17" s="240">
        <f>('Energy Use'!L73-'E-electricity'!L17)*'Energy Use 2020'!$O79</f>
        <v>8114545551463.5879</v>
      </c>
      <c r="M17" s="240">
        <f>('Energy Use'!M73-'E-electricity'!M17)*'Energy Use 2020'!$O79</f>
        <v>8197561865552.0264</v>
      </c>
      <c r="N17" s="240">
        <f>('Energy Use'!N73-'E-electricity'!N17)*'Energy Use 2020'!$O79</f>
        <v>8265503861342.1543</v>
      </c>
      <c r="O17" s="240">
        <f>('Energy Use'!O73-'E-electricity'!O17)*'Energy Use 2020'!$O79</f>
        <v>8303502669301.9736</v>
      </c>
      <c r="P17" s="240">
        <f>('Energy Use'!P73-'E-electricity'!P17)*'Energy Use 2020'!$O79</f>
        <v>8313375965558.4033</v>
      </c>
      <c r="Q17" s="240">
        <f>('Energy Use'!Q73-'E-electricity'!Q17)*'Energy Use 2020'!$O79</f>
        <v>8297253081359.1904</v>
      </c>
      <c r="R17" s="240">
        <f>('Energy Use'!R73-'E-electricity'!R17)*'Energy Use 2020'!$O79</f>
        <v>8257504199931.6797</v>
      </c>
      <c r="S17" s="240">
        <f>('Energy Use'!S73-'E-electricity'!S17)*'Energy Use 2020'!$O79</f>
        <v>8232948337191.2402</v>
      </c>
      <c r="T17" s="240">
        <f>('Energy Use'!T73-'E-electricity'!T17)*'Energy Use 2020'!$O79</f>
        <v>8189053983694.04</v>
      </c>
      <c r="U17" s="240">
        <f>('Energy Use'!U73-'E-electricity'!U17)*'Energy Use 2020'!$O79</f>
        <v>8127771753808.8516</v>
      </c>
      <c r="V17" s="240">
        <f>('Energy Use'!V73-'E-electricity'!V17)*'Energy Use 2020'!$O79</f>
        <v>8051120922939.4678</v>
      </c>
      <c r="W17" s="240">
        <f>('Energy Use'!W73-'E-electricity'!W17)*'Energy Use 2020'!$O79</f>
        <v>7961152614029.6768</v>
      </c>
      <c r="X17" s="240">
        <f>('Energy Use'!X73-'E-electricity'!X17)*'Energy Use 2020'!$O79</f>
        <v>7859917049753.5029</v>
      </c>
      <c r="Y17" s="240">
        <f>('Energy Use'!Y73-'E-electricity'!Y17)*'Energy Use 2020'!$O79</f>
        <v>7749435245303.96</v>
      </c>
      <c r="Z17" s="240">
        <f>('Energy Use'!Z73-'E-electricity'!Z17)*'Energy Use 2020'!$O79</f>
        <v>7631675330304.9316</v>
      </c>
      <c r="AA17" s="240">
        <f>('Energy Use'!AA73-'E-electricity'!AA17)*'Energy Use 2020'!$O79</f>
        <v>7508533526783.8066</v>
      </c>
      <c r="AB17" s="240">
        <f>('Energy Use'!AB73-'E-electricity'!AB17)*'Energy Use 2020'!$O79</f>
        <v>7381819676129.2686</v>
      </c>
      <c r="AC17" s="240">
        <f>('Energy Use'!AC73-'E-electricity'!AC17)*'Energy Use 2020'!$O79</f>
        <v>7253247102525.8438</v>
      </c>
      <c r="AD17" s="240">
        <f>('Energy Use'!AD73-'E-electricity'!AD17)*'Energy Use 2020'!$O79</f>
        <v>7124426523066.623</v>
      </c>
      <c r="AE17" s="240">
        <f>('Energy Use'!AE73-'E-electricity'!AE17)*'Energy Use 2020'!$O79</f>
        <v>6996863664052.1846</v>
      </c>
      <c r="AF17" s="240">
        <f>('Energy Use'!AF73-'E-electricity'!AF17)*'Energy Use 2020'!$O79</f>
        <v>6871960216551.7041</v>
      </c>
      <c r="AG17" s="240">
        <f>('Energy Use'!AG73-'E-electricity'!AG17)*'Energy Use 2020'!$O79</f>
        <v>6751017759344.0781</v>
      </c>
      <c r="AH17" s="240">
        <f>('Energy Use'!AH73-'E-electricity'!AH17)*'Energy Use 2020'!$O79</f>
        <v>6635244290873.3398</v>
      </c>
      <c r="AI17" s="240">
        <f>('Energy Use'!AI73-'E-electricity'!AI17)*'Energy Use 2020'!$O79</f>
        <v>6525763040899.9453</v>
      </c>
      <c r="AJ17" s="240">
        <f>('Energy Use'!AJ73-'E-electricity'!AJ17)*'Energy Use 2020'!$O79</f>
        <v>6423623274387.4307</v>
      </c>
      <c r="AK17" s="240">
        <f>('Energy Use'!AK73-'E-electricity'!AK17)*'Energy Use 2020'!$O79</f>
        <v>6329812852498.5879</v>
      </c>
      <c r="AL17" s="240">
        <f>('Energy Use'!AL73-'E-electricity'!AL17)*'Energy Use 2020'!$O79</f>
        <v>6245272376550.168</v>
      </c>
      <c r="AM17" s="240">
        <f>('Energy Use'!AM73-'E-electricity'!AM17)*'Energy Use 2020'!$O79</f>
        <v>6170910809142.0557</v>
      </c>
      <c r="AN17" s="240">
        <f>('Energy Use'!AN73-'E-electricity'!AN17)*'Energy Use 2020'!$O79</f>
        <v>6107622541845.2158</v>
      </c>
      <c r="AO17" s="240">
        <f>('Energy Use'!AO73-'E-electricity'!AO17)*'Energy Use 2020'!$O79</f>
        <v>6056305960933.0879</v>
      </c>
      <c r="AP17" s="240">
        <f>('Energy Use'!AP73-'E-electricity'!AP17)*'Energy Use 2020'!$O79</f>
        <v>6017883652596.1758</v>
      </c>
      <c r="AQ17" s="240">
        <f>('Energy Use'!AQ73-'E-electricity'!AQ17)*'Energy Use 2020'!$O79</f>
        <v>5962241654841.4785</v>
      </c>
      <c r="AR17" s="136" t="str">
        <f>VLOOKUP($A17,'Sector Match'!$A$1:$B$43,2,0)</f>
        <v>wood products 16</v>
      </c>
    </row>
    <row r="18" spans="1:44" x14ac:dyDescent="0.2">
      <c r="A18" s="74" t="s">
        <v>17</v>
      </c>
      <c r="B18" s="240">
        <f>('Energy Use'!B74-'E-electricity'!B18)*'Energy Use 2019'!$O80</f>
        <v>522850804533.23865</v>
      </c>
      <c r="C18" s="240">
        <f>('Energy Use'!C74-'E-electricity'!C18)*'Energy Use 2020'!$O80</f>
        <v>360192780315.84772</v>
      </c>
      <c r="D18" s="240">
        <f>('Energy Use'!D74-'E-electricity'!D18)*'Energy Use 2020'!$O80</f>
        <v>414624340557.59497</v>
      </c>
      <c r="E18" s="240">
        <f>('Energy Use'!E74-'E-electricity'!E18)*'Energy Use 2020'!$O80</f>
        <v>387171215798.60553</v>
      </c>
      <c r="F18" s="240">
        <f>('Energy Use'!F74-'E-electricity'!F18)*'Energy Use 2020'!$O80</f>
        <v>383127401261.98151</v>
      </c>
      <c r="G18" s="240">
        <f>('Energy Use'!G74-'E-electricity'!G18)*'Energy Use 2020'!$O80</f>
        <v>381918164589.96655</v>
      </c>
      <c r="H18" s="240">
        <f>('Energy Use'!H74-'E-electricity'!H18)*'Energy Use 2020'!$O80</f>
        <v>382647500110.08185</v>
      </c>
      <c r="I18" s="240">
        <f>('Energy Use'!I74-'E-electricity'!I18)*'Energy Use 2020'!$O80</f>
        <v>384752301626.70355</v>
      </c>
      <c r="J18" s="240">
        <f>('Energy Use'!J74-'E-electricity'!J18)*'Energy Use 2020'!$O80</f>
        <v>387422070100.72522</v>
      </c>
      <c r="K18" s="240">
        <f>('Energy Use'!K74-'E-electricity'!K18)*'Energy Use 2020'!$O80</f>
        <v>390131452327.10907</v>
      </c>
      <c r="L18" s="240">
        <f>('Energy Use'!L74-'E-electricity'!L18)*'Energy Use 2020'!$O80</f>
        <v>392341010955.66095</v>
      </c>
      <c r="M18" s="240">
        <f>('Energy Use'!M74-'E-electricity'!M18)*'Energy Use 2020'!$O80</f>
        <v>393500428232.3996</v>
      </c>
      <c r="N18" s="240">
        <f>('Energy Use'!N74-'E-electricity'!N18)*'Energy Use 2020'!$O80</f>
        <v>394626411373.67151</v>
      </c>
      <c r="O18" s="240">
        <f>('Energy Use'!O74-'E-electricity'!O18)*'Energy Use 2020'!$O80</f>
        <v>394278130196.18677</v>
      </c>
      <c r="P18" s="240">
        <f>('Energy Use'!P74-'E-electricity'!P18)*'Energy Use 2020'!$O80</f>
        <v>392565138991.21899</v>
      </c>
      <c r="Q18" s="240">
        <f>('Energy Use'!Q74-'E-electricity'!Q18)*'Energy Use 2020'!$O80</f>
        <v>389610061902.2301</v>
      </c>
      <c r="R18" s="240">
        <f>('Energy Use'!R74-'E-electricity'!R18)*'Energy Use 2020'!$O80</f>
        <v>385544817706.72253</v>
      </c>
      <c r="S18" s="240">
        <f>('Energy Use'!S74-'E-electricity'!S18)*'Energy Use 2020'!$O80</f>
        <v>382981455985.04834</v>
      </c>
      <c r="T18" s="240">
        <f>('Energy Use'!T74-'E-electricity'!T18)*'Energy Use 2020'!$O80</f>
        <v>379523281361.29541</v>
      </c>
      <c r="U18" s="240">
        <f>('Energy Use'!U74-'E-electricity'!U18)*'Energy Use 2020'!$O80</f>
        <v>375272142911.32892</v>
      </c>
      <c r="V18" s="240">
        <f>('Energy Use'!V74-'E-electricity'!V18)*'Energy Use 2020'!$O80</f>
        <v>370331698888.40564</v>
      </c>
      <c r="W18" s="240">
        <f>('Energy Use'!W74-'E-electricity'!W18)*'Energy Use 2020'!$O80</f>
        <v>364805627204.46106</v>
      </c>
      <c r="X18" s="240">
        <f>('Energy Use'!X74-'E-electricity'!X18)*'Energy Use 2020'!$O80</f>
        <v>358796068415.1944</v>
      </c>
      <c r="Y18" s="240">
        <f>('Energy Use'!Y74-'E-electricity'!Y18)*'Energy Use 2020'!$O80</f>
        <v>352402313455.60883</v>
      </c>
      <c r="Z18" s="240">
        <f>('Energy Use'!Z74-'E-electricity'!Z18)*'Energy Use 2020'!$O80</f>
        <v>345719739038.81317</v>
      </c>
      <c r="AA18" s="240">
        <f>('Energy Use'!AA74-'E-electricity'!AA18)*'Energy Use 2020'!$O80</f>
        <v>338838985792.17322</v>
      </c>
      <c r="AB18" s="240">
        <f>('Energy Use'!AB74-'E-electricity'!AB18)*'Energy Use 2020'!$O80</f>
        <v>331845367942.66986</v>
      </c>
      <c r="AC18" s="240">
        <f>('Energy Use'!AC74-'E-electricity'!AC18)*'Energy Use 2020'!$O80</f>
        <v>324818498670.36884</v>
      </c>
      <c r="AD18" s="240">
        <f>('Energy Use'!AD74-'E-electricity'!AD18)*'Energy Use 2020'!$O80</f>
        <v>317832112048.03363</v>
      </c>
      <c r="AE18" s="240">
        <f>('Energy Use'!AE74-'E-electricity'!AE18)*'Energy Use 2020'!$O80</f>
        <v>310954060648.49005</v>
      </c>
      <c r="AF18" s="240">
        <f>('Energy Use'!AF74-'E-electricity'!AF18)*'Energy Use 2020'!$O80</f>
        <v>304246467269.49066</v>
      </c>
      <c r="AG18" s="240">
        <f>('Energy Use'!AG74-'E-electricity'!AG18)*'Energy Use 2020'!$O80</f>
        <v>297766009622.3844</v>
      </c>
      <c r="AH18" s="240">
        <f>('Energy Use'!AH74-'E-electricity'!AH18)*'Energy Use 2020'!$O80</f>
        <v>291564318077.87476</v>
      </c>
      <c r="AI18" s="240">
        <f>('Energy Use'!AI74-'E-electricity'!AI18)*'Energy Use 2020'!$O80</f>
        <v>285688468490.23926</v>
      </c>
      <c r="AJ18" s="240">
        <f>('Energy Use'!AJ74-'E-electricity'!AJ18)*'Energy Use 2020'!$O80</f>
        <v>280181554579.27173</v>
      </c>
      <c r="AK18" s="240">
        <f>('Energy Use'!AK74-'E-electricity'!AK18)*'Energy Use 2020'!$O80</f>
        <v>275083327209.40613</v>
      </c>
      <c r="AL18" s="240">
        <f>('Energy Use'!AL74-'E-electricity'!AL18)*'Energy Use 2020'!$O80</f>
        <v>270430891069.03296</v>
      </c>
      <c r="AM18" s="240">
        <f>('Energy Use'!AM74-'E-electricity'!AM18)*'Energy Use 2020'!$O80</f>
        <v>266259452652.19559</v>
      </c>
      <c r="AN18" s="240">
        <f>('Energy Use'!AN74-'E-electricity'!AN18)*'Energy Use 2020'!$O80</f>
        <v>262603117045.24142</v>
      </c>
      <c r="AO18" s="240">
        <f>('Energy Use'!AO74-'E-electricity'!AO18)*'Energy Use 2020'!$O80</f>
        <v>259495734822.92618</v>
      </c>
      <c r="AP18" s="240">
        <f>('Energy Use'!AP74-'E-electricity'!AP18)*'Energy Use 2020'!$O80</f>
        <v>256971804398.78827</v>
      </c>
      <c r="AQ18" s="240">
        <f>('Energy Use'!AQ74-'E-electricity'!AQ18)*'Energy Use 2020'!$O80</f>
        <v>253759401377.64923</v>
      </c>
      <c r="AR18" s="136" t="str">
        <f>VLOOKUP($A18,'Sector Match'!$A$1:$B$43,2,0)</f>
        <v>wood products 16</v>
      </c>
    </row>
    <row r="19" spans="1:44" x14ac:dyDescent="0.2">
      <c r="A19" s="74" t="s">
        <v>18</v>
      </c>
      <c r="B19" s="240">
        <f>('Energy Use'!B75-'E-electricity'!B19)*'Energy Use 2019'!$O81</f>
        <v>132963169106166.25</v>
      </c>
      <c r="C19" s="240">
        <f>('Energy Use'!C75-'E-electricity'!C19)*'Energy Use 2020'!$O81</f>
        <v>107057250571142.75</v>
      </c>
      <c r="D19" s="240">
        <f>('Energy Use'!D75-'E-electricity'!D19)*'Energy Use 2020'!$O81</f>
        <v>112023202323819.31</v>
      </c>
      <c r="E19" s="240">
        <f>('Energy Use'!E75-'E-electricity'!E19)*'Energy Use 2020'!$O81</f>
        <v>116931479401817.86</v>
      </c>
      <c r="F19" s="240">
        <f>('Energy Use'!F75-'E-electricity'!F19)*'Energy Use 2020'!$O81</f>
        <v>121782255368706.42</v>
      </c>
      <c r="G19" s="240">
        <f>('Energy Use'!G75-'E-electricity'!G19)*'Energy Use 2020'!$O81</f>
        <v>126575703788053.08</v>
      </c>
      <c r="H19" s="240">
        <f>('Energy Use'!H75-'E-electricity'!H19)*'Energy Use 2020'!$O81</f>
        <v>131311998223426</v>
      </c>
      <c r="I19" s="240">
        <f>('Energy Use'!I75-'E-electricity'!I19)*'Energy Use 2020'!$O81</f>
        <v>133932996667830.13</v>
      </c>
      <c r="J19" s="240">
        <f>('Energy Use'!J75-'E-electricity'!J19)*'Energy Use 2020'!$O81</f>
        <v>136523024237681.17</v>
      </c>
      <c r="K19" s="240">
        <f>('Energy Use'!K75-'E-electricity'!K19)*'Energy Use 2020'!$O81</f>
        <v>139082174656264.39</v>
      </c>
      <c r="L19" s="240">
        <f>('Energy Use'!L75-'E-electricity'!L19)*'Energy Use 2020'!$O81</f>
        <v>141610541646864.88</v>
      </c>
      <c r="M19" s="240">
        <f>('Energy Use'!M75-'E-electricity'!M19)*'Energy Use 2020'!$O81</f>
        <v>144108218932767.94</v>
      </c>
      <c r="N19" s="240">
        <f>('Energy Use'!N75-'E-electricity'!N19)*'Energy Use 2020'!$O81</f>
        <v>145135636313379.97</v>
      </c>
      <c r="O19" s="240">
        <f>('Energy Use'!O75-'E-electricity'!O19)*'Energy Use 2020'!$O81</f>
        <v>146151274478910.19</v>
      </c>
      <c r="P19" s="240">
        <f>('Energy Use'!P75-'E-electricity'!P19)*'Energy Use 2020'!$O81</f>
        <v>147155160541708.63</v>
      </c>
      <c r="Q19" s="240">
        <f>('Energy Use'!Q75-'E-electricity'!Q19)*'Energy Use 2020'!$O81</f>
        <v>148147321614125.34</v>
      </c>
      <c r="R19" s="240">
        <f>('Energy Use'!R75-'E-electricity'!R19)*'Energy Use 2020'!$O81</f>
        <v>149127784808510.31</v>
      </c>
      <c r="S19" s="240">
        <f>('Energy Use'!S75-'E-electricity'!S19)*'Energy Use 2020'!$O81</f>
        <v>149681305203316</v>
      </c>
      <c r="T19" s="240">
        <f>('Energy Use'!T75-'E-electricity'!T19)*'Energy Use 2020'!$O81</f>
        <v>150232566869052.09</v>
      </c>
      <c r="U19" s="240">
        <f>('Energy Use'!U75-'E-electricity'!U19)*'Energy Use 2020'!$O81</f>
        <v>150781572366918.94</v>
      </c>
      <c r="V19" s="240">
        <f>('Energy Use'!V75-'E-electricity'!V19)*'Energy Use 2020'!$O81</f>
        <v>151328324258117.06</v>
      </c>
      <c r="W19" s="240">
        <f>('Energy Use'!W75-'E-electricity'!W19)*'Energy Use 2020'!$O81</f>
        <v>151872825103846.81</v>
      </c>
      <c r="X19" s="240">
        <f>('Energy Use'!X75-'E-electricity'!X19)*'Energy Use 2020'!$O81</f>
        <v>150859821572805.41</v>
      </c>
      <c r="Y19" s="240">
        <f>('Energy Use'!Y75-'E-electricity'!Y19)*'Energy Use 2020'!$O81</f>
        <v>149849396920886.59</v>
      </c>
      <c r="Z19" s="240">
        <f>('Energy Use'!Z75-'E-electricity'!Z19)*'Energy Use 2020'!$O81</f>
        <v>148841548586889.75</v>
      </c>
      <c r="AA19" s="240">
        <f>('Energy Use'!AA75-'E-electricity'!AA19)*'Energy Use 2020'!$O81</f>
        <v>147836274009614.59</v>
      </c>
      <c r="AB19" s="240">
        <f>('Energy Use'!AB75-'E-electricity'!AB19)*'Energy Use 2020'!$O81</f>
        <v>146833570627860.69</v>
      </c>
      <c r="AC19" s="240">
        <f>('Energy Use'!AC75-'E-electricity'!AC19)*'Energy Use 2020'!$O81</f>
        <v>144753188207239.13</v>
      </c>
      <c r="AD19" s="240">
        <f>('Energy Use'!AD75-'E-electricity'!AD19)*'Energy Use 2020'!$O81</f>
        <v>142678737269002.38</v>
      </c>
      <c r="AE19" s="240">
        <f>('Energy Use'!AE75-'E-electricity'!AE19)*'Energy Use 2020'!$O81</f>
        <v>140610211666269.3</v>
      </c>
      <c r="AF19" s="240">
        <f>('Energy Use'!AF75-'E-electricity'!AF19)*'Energy Use 2020'!$O81</f>
        <v>138547605252158.92</v>
      </c>
      <c r="AG19" s="240">
        <f>('Energy Use'!AG75-'E-electricity'!AG19)*'Energy Use 2020'!$O81</f>
        <v>136490911879790.23</v>
      </c>
      <c r="AH19" s="240">
        <f>('Energy Use'!AH75-'E-electricity'!AH19)*'Energy Use 2020'!$O81</f>
        <v>134287004530525.63</v>
      </c>
      <c r="AI19" s="240">
        <f>('Energy Use'!AI75-'E-electricity'!AI19)*'Energy Use 2020'!$O81</f>
        <v>132089476994525.75</v>
      </c>
      <c r="AJ19" s="240">
        <f>('Energy Use'!AJ75-'E-electricity'!AJ19)*'Energy Use 2020'!$O81</f>
        <v>129898322612669.55</v>
      </c>
      <c r="AK19" s="240">
        <f>('Energy Use'!AK75-'E-electricity'!AK19)*'Energy Use 2020'!$O81</f>
        <v>127713534725835.89</v>
      </c>
      <c r="AL19" s="240">
        <f>('Energy Use'!AL75-'E-electricity'!AL19)*'Energy Use 2020'!$O81</f>
        <v>125535106674903.7</v>
      </c>
      <c r="AM19" s="240">
        <f>('Energy Use'!AM75-'E-electricity'!AM19)*'Energy Use 2020'!$O81</f>
        <v>123059181968730.3</v>
      </c>
      <c r="AN19" s="240">
        <f>('Energy Use'!AN75-'E-electricity'!AN19)*'Energy Use 2020'!$O81</f>
        <v>120590558495852.47</v>
      </c>
      <c r="AO19" s="240">
        <f>('Energy Use'!AO75-'E-electricity'!AO19)*'Energy Use 2020'!$O81</f>
        <v>118129228572668.94</v>
      </c>
      <c r="AP19" s="240">
        <f>('Energy Use'!AP75-'E-electricity'!AP19)*'Energy Use 2020'!$O81</f>
        <v>115675184515578.44</v>
      </c>
      <c r="AQ19" s="240">
        <f>('Energy Use'!AQ75-'E-electricity'!AQ19)*'Energy Use 2020'!$O81</f>
        <v>112647760083846.39</v>
      </c>
      <c r="AR19" s="136" t="str">
        <f>VLOOKUP($A19,'Sector Match'!$A$1:$B$43,2,0)</f>
        <v>pulp paper and printing 17T18</v>
      </c>
    </row>
    <row r="20" spans="1:44" x14ac:dyDescent="0.2">
      <c r="A20" s="74" t="s">
        <v>19</v>
      </c>
      <c r="B20" s="240">
        <f>('Energy Use'!B76-'E-electricity'!B20)*'Energy Use 2019'!$O82</f>
        <v>2938696088932.1641</v>
      </c>
      <c r="C20" s="240">
        <f>('Energy Use'!C76-'E-electricity'!C20)*'Energy Use 2020'!$O82</f>
        <v>2436534331334.2134</v>
      </c>
      <c r="D20" s="240">
        <f>('Energy Use'!D76-'E-electricity'!D20)*'Energy Use 2020'!$O82</f>
        <v>2797680945762.3701</v>
      </c>
      <c r="E20" s="240">
        <f>('Energy Use'!E76-'E-electricity'!E20)*'Energy Use 2020'!$O82</f>
        <v>2829627310840.6094</v>
      </c>
      <c r="F20" s="240">
        <f>('Energy Use'!F76-'E-electricity'!F20)*'Energy Use 2020'!$O82</f>
        <v>2834853573123.9668</v>
      </c>
      <c r="G20" s="240">
        <f>('Energy Use'!G76-'E-electricity'!G20)*'Energy Use 2020'!$O82</f>
        <v>2883702228777.5361</v>
      </c>
      <c r="H20" s="240">
        <f>('Energy Use'!H76-'E-electricity'!H20)*'Energy Use 2020'!$O82</f>
        <v>2955389107231.5649</v>
      </c>
      <c r="I20" s="240">
        <f>('Energy Use'!I76-'E-electricity'!I20)*'Energy Use 2020'!$O82</f>
        <v>3033649907120.436</v>
      </c>
      <c r="J20" s="240">
        <f>('Energy Use'!J76-'E-electricity'!J20)*'Energy Use 2020'!$O82</f>
        <v>3110947038109.9443</v>
      </c>
      <c r="K20" s="240">
        <f>('Energy Use'!K76-'E-electricity'!K20)*'Energy Use 2020'!$O82</f>
        <v>3184923693548.9507</v>
      </c>
      <c r="L20" s="240">
        <f>('Energy Use'!L76-'E-electricity'!L20)*'Energy Use 2020'!$O82</f>
        <v>3253026439414.8848</v>
      </c>
      <c r="M20" s="240">
        <f>('Energy Use'!M76-'E-electricity'!M20)*'Energy Use 2020'!$O82</f>
        <v>3312540454261.167</v>
      </c>
      <c r="N20" s="240">
        <f>('Energy Use'!N76-'E-electricity'!N20)*'Energy Use 2020'!$O82</f>
        <v>3366257107686.4741</v>
      </c>
      <c r="O20" s="240">
        <f>('Energy Use'!O76-'E-electricity'!O20)*'Energy Use 2020'!$O82</f>
        <v>3409081895088.4175</v>
      </c>
      <c r="P20" s="240">
        <f>('Energy Use'!P76-'E-electricity'!P20)*'Energy Use 2020'!$O82</f>
        <v>3441465078966.9199</v>
      </c>
      <c r="Q20" s="240">
        <f>('Energy Use'!Q76-'E-electricity'!Q20)*'Energy Use 2020'!$O82</f>
        <v>3463991397875.2949</v>
      </c>
      <c r="R20" s="240">
        <f>('Energy Use'!R76-'E-electricity'!R20)*'Energy Use 2020'!$O82</f>
        <v>3477358524440.7681</v>
      </c>
      <c r="S20" s="240">
        <f>('Energy Use'!S76-'E-electricity'!S20)*'Energy Use 2020'!$O82</f>
        <v>3496733746301.6333</v>
      </c>
      <c r="T20" s="240">
        <f>('Energy Use'!T76-'E-electricity'!T20)*'Energy Use 2020'!$O82</f>
        <v>3508371652839.2764</v>
      </c>
      <c r="U20" s="240">
        <f>('Energy Use'!U76-'E-electricity'!U20)*'Energy Use 2020'!$O82</f>
        <v>3512764053995.1553</v>
      </c>
      <c r="V20" s="240">
        <f>('Energy Use'!V76-'E-electricity'!V20)*'Energy Use 2020'!$O82</f>
        <v>3510452893547.4878</v>
      </c>
      <c r="W20" s="240">
        <f>('Energy Use'!W76-'E-electricity'!W20)*'Energy Use 2020'!$O82</f>
        <v>3502019233932.7212</v>
      </c>
      <c r="X20" s="240">
        <f>('Energy Use'!X76-'E-electricity'!X20)*'Energy Use 2020'!$O82</f>
        <v>3488072769513.9434</v>
      </c>
      <c r="Y20" s="240">
        <f>('Energy Use'!Y76-'E-electricity'!Y20)*'Energy Use 2020'!$O82</f>
        <v>3469242065305.8218</v>
      </c>
      <c r="Z20" s="240">
        <f>('Energy Use'!Z76-'E-electricity'!Z20)*'Energy Use 2020'!$O82</f>
        <v>3446165674781.1587</v>
      </c>
      <c r="AA20" s="240">
        <f>('Energy Use'!AA76-'E-electricity'!AA20)*'Energy Use 2020'!$O82</f>
        <v>3419484248649.8047</v>
      </c>
      <c r="AB20" s="240">
        <f>('Energy Use'!AB76-'E-electricity'!AB20)*'Energy Use 2020'!$O82</f>
        <v>3389833707778.6807</v>
      </c>
      <c r="AC20" s="240">
        <f>('Energy Use'!AC76-'E-electricity'!AC20)*'Energy Use 2020'!$O82</f>
        <v>3357839518733.418</v>
      </c>
      <c r="AD20" s="240">
        <f>('Energy Use'!AD76-'E-electricity'!AD20)*'Energy Use 2020'!$O82</f>
        <v>3324112080464.6685</v>
      </c>
      <c r="AE20" s="240">
        <f>('Energy Use'!AE76-'E-electricity'!AE20)*'Energy Use 2020'!$O82</f>
        <v>3289243205838.7456</v>
      </c>
      <c r="AF20" s="240">
        <f>('Energy Use'!AF76-'E-electricity'!AF20)*'Energy Use 2020'!$O82</f>
        <v>3253803662172.2544</v>
      </c>
      <c r="AG20" s="240">
        <f>('Energy Use'!AG76-'E-electricity'!AG20)*'Energy Use 2020'!$O82</f>
        <v>3218341720616.8843</v>
      </c>
      <c r="AH20" s="240">
        <f>('Energy Use'!AH76-'E-electricity'!AH20)*'Energy Use 2020'!$O82</f>
        <v>3183382654937.6816</v>
      </c>
      <c r="AI20" s="240">
        <f>('Energy Use'!AI76-'E-electricity'!AI20)*'Energy Use 2020'!$O82</f>
        <v>3149429125609.6284</v>
      </c>
      <c r="AJ20" s="240">
        <f>('Energy Use'!AJ76-'E-electricity'!AJ20)*'Energy Use 2020'!$O82</f>
        <v>3116962384833.0532</v>
      </c>
      <c r="AK20" s="240">
        <f>('Energy Use'!AK76-'E-electricity'!AK20)*'Energy Use 2020'!$O82</f>
        <v>3086444241623.4487</v>
      </c>
      <c r="AL20" s="240">
        <f>('Energy Use'!AL76-'E-electricity'!AL20)*'Energy Use 2020'!$O82</f>
        <v>3058319733166.4214</v>
      </c>
      <c r="AM20" s="240">
        <f>('Energy Use'!AM76-'E-electricity'!AM20)*'Energy Use 2020'!$O82</f>
        <v>3033020458789.5908</v>
      </c>
      <c r="AN20" s="240">
        <f>('Energy Use'!AN76-'E-electricity'!AN20)*'Energy Use 2020'!$O82</f>
        <v>3010968545911.1362</v>
      </c>
      <c r="AO20" s="240">
        <f>('Energy Use'!AO76-'E-electricity'!AO20)*'Energy Use 2020'!$O82</f>
        <v>2992581232999.3403</v>
      </c>
      <c r="AP20" s="240">
        <f>('Energy Use'!AP76-'E-electricity'!AP20)*'Energy Use 2020'!$O82</f>
        <v>2978276072860.6221</v>
      </c>
      <c r="AQ20" s="240">
        <f>('Energy Use'!AQ76-'E-electricity'!AQ20)*'Energy Use 2020'!$O82</f>
        <v>2953253822702.1401</v>
      </c>
      <c r="AR20" s="136" t="str">
        <f>VLOOKUP($A20,'Sector Match'!$A$1:$B$43,2,0)</f>
        <v>pulp paper and printing 17T18</v>
      </c>
    </row>
    <row r="21" spans="1:44" x14ac:dyDescent="0.2">
      <c r="A21" s="74" t="s">
        <v>20</v>
      </c>
      <c r="B21" s="240">
        <f>('Energy Use'!B77-'E-electricity'!B21)*'Energy Use 2019'!$O83</f>
        <v>2858160352364.2847</v>
      </c>
      <c r="C21" s="240">
        <f>('Energy Use'!C77-'E-electricity'!C21)*'Energy Use 2020'!$O83</f>
        <v>2082445967196.9023</v>
      </c>
      <c r="D21" s="240">
        <f>('Energy Use'!D77-'E-electricity'!D21)*'Energy Use 2020'!$O83</f>
        <v>2476668747099.8369</v>
      </c>
      <c r="E21" s="240">
        <f>('Energy Use'!E77-'E-electricity'!E21)*'Energy Use 2020'!$O83</f>
        <v>2436025846620.7095</v>
      </c>
      <c r="F21" s="240">
        <f>('Energy Use'!F77-'E-electricity'!F21)*'Energy Use 2020'!$O83</f>
        <v>2443704784443.2031</v>
      </c>
      <c r="G21" s="240">
        <f>('Energy Use'!G77-'E-electricity'!G21)*'Energy Use 2020'!$O83</f>
        <v>2485313213744.0186</v>
      </c>
      <c r="H21" s="240">
        <f>('Energy Use'!H77-'E-electricity'!H21)*'Energy Use 2020'!$O83</f>
        <v>2545711154382.5615</v>
      </c>
      <c r="I21" s="240">
        <f>('Energy Use'!I77-'E-electricity'!I21)*'Energy Use 2020'!$O83</f>
        <v>2613331283377.5303</v>
      </c>
      <c r="J21" s="240">
        <f>('Energy Use'!J77-'E-electricity'!J21)*'Energy Use 2020'!$O83</f>
        <v>2681902702178.9624</v>
      </c>
      <c r="K21" s="240">
        <f>('Energy Use'!K77-'E-electricity'!K21)*'Energy Use 2020'!$O83</f>
        <v>2749092175283.5073</v>
      </c>
      <c r="L21" s="240">
        <f>('Energy Use'!L77-'E-electricity'!L21)*'Energy Use 2020'!$O83</f>
        <v>2812340119411.3516</v>
      </c>
      <c r="M21" s="240">
        <f>('Energy Use'!M77-'E-electricity'!M21)*'Energy Use 2020'!$O83</f>
        <v>2868885148045.7944</v>
      </c>
      <c r="N21" s="240">
        <f>('Energy Use'!N77-'E-electricity'!N21)*'Energy Use 2020'!$O83</f>
        <v>2918576779419.7832</v>
      </c>
      <c r="O21" s="240">
        <f>('Energy Use'!O77-'E-electricity'!O21)*'Energy Use 2020'!$O83</f>
        <v>2959053896219.8843</v>
      </c>
      <c r="P21" s="240">
        <f>('Energy Use'!P77-'E-electricity'!P21)*'Energy Use 2020'!$O83</f>
        <v>2990741602896.1646</v>
      </c>
      <c r="Q21" s="240">
        <f>('Energy Use'!Q77-'E-electricity'!Q21)*'Energy Use 2020'!$O83</f>
        <v>3014183192339.3438</v>
      </c>
      <c r="R21" s="240">
        <f>('Energy Use'!R77-'E-electricity'!R21)*'Energy Use 2020'!$O83</f>
        <v>3030020740813.292</v>
      </c>
      <c r="S21" s="240">
        <f>('Energy Use'!S77-'E-electricity'!S21)*'Energy Use 2020'!$O83</f>
        <v>3049136950880.3374</v>
      </c>
      <c r="T21" s="240">
        <f>('Energy Use'!T77-'E-electricity'!T21)*'Energy Use 2020'!$O83</f>
        <v>3061876323662.8467</v>
      </c>
      <c r="U21" s="240">
        <f>('Energy Use'!U77-'E-electricity'!U21)*'Energy Use 2020'!$O83</f>
        <v>3068629926905.543</v>
      </c>
      <c r="V21" s="240">
        <f>('Energy Use'!V77-'E-electricity'!V21)*'Energy Use 2020'!$O83</f>
        <v>3069829958904.7427</v>
      </c>
      <c r="W21" s="240">
        <f>('Energy Use'!W77-'E-electricity'!W21)*'Energy Use 2020'!$O83</f>
        <v>3065941263540.7178</v>
      </c>
      <c r="X21" s="240">
        <f>('Energy Use'!X77-'E-electricity'!X21)*'Energy Use 2020'!$O83</f>
        <v>3057453224402.4722</v>
      </c>
      <c r="Y21" s="240">
        <f>('Energy Use'!Y77-'E-electricity'!Y21)*'Energy Use 2020'!$O83</f>
        <v>3044872188508.9639</v>
      </c>
      <c r="Z21" s="240">
        <f>('Energy Use'!Z77-'E-electricity'!Z21)*'Energy Use 2020'!$O83</f>
        <v>3028714538770.7549</v>
      </c>
      <c r="AA21" s="240">
        <f>('Energy Use'!AA77-'E-electricity'!AA21)*'Energy Use 2020'!$O83</f>
        <v>3009500504012.2466</v>
      </c>
      <c r="AB21" s="240">
        <f>('Energy Use'!AB77-'E-electricity'!AB21)*'Energy Use 2020'!$O83</f>
        <v>2987748767068.769</v>
      </c>
      <c r="AC21" s="240">
        <f>('Energy Use'!AC77-'E-electricity'!AC21)*'Energy Use 2020'!$O83</f>
        <v>2963971905935.6494</v>
      </c>
      <c r="AD21" s="240">
        <f>('Energy Use'!AD77-'E-electricity'!AD21)*'Energy Use 2020'!$O83</f>
        <v>2938672680705.7847</v>
      </c>
      <c r="AE21" s="240">
        <f>('Energy Use'!AE77-'E-electricity'!AE21)*'Energy Use 2020'!$O83</f>
        <v>2912341160411.6943</v>
      </c>
      <c r="AF21" s="240">
        <f>('Energy Use'!AF77-'E-electricity'!AF21)*'Energy Use 2020'!$O83</f>
        <v>2885452669035.772</v>
      </c>
      <c r="AG21" s="240">
        <f>('Energy Use'!AG77-'E-electricity'!AG21)*'Energy Use 2020'!$O83</f>
        <v>2858466518867.5625</v>
      </c>
      <c r="AH21" s="240">
        <f>('Energy Use'!AH77-'E-electricity'!AH21)*'Energy Use 2020'!$O83</f>
        <v>2831825491956.8296</v>
      </c>
      <c r="AI21" s="240">
        <f>('Energy Use'!AI77-'E-electricity'!AI21)*'Energy Use 2020'!$O83</f>
        <v>2805956026440.1841</v>
      </c>
      <c r="AJ21" s="240">
        <f>('Energy Use'!AJ77-'E-electricity'!AJ21)*'Energy Use 2020'!$O83</f>
        <v>2781269063762.8154</v>
      </c>
      <c r="AK21" s="240">
        <f>('Energy Use'!AK77-'E-electricity'!AK21)*'Energy Use 2020'!$O83</f>
        <v>2758161515009.5156</v>
      </c>
      <c r="AL21" s="240">
        <f>('Energy Use'!AL77-'E-electricity'!AL21)*'Energy Use 2020'!$O83</f>
        <v>2737018309440.9819</v>
      </c>
      <c r="AM21" s="240">
        <f>('Energy Use'!AM77-'E-electricity'!AM21)*'Energy Use 2020'!$O83</f>
        <v>2718214995672.0674</v>
      </c>
      <c r="AN21" s="240">
        <f>('Energy Use'!AN77-'E-electricity'!AN21)*'Energy Use 2020'!$O83</f>
        <v>2702120875547.7451</v>
      </c>
      <c r="AO21" s="240">
        <f>('Energy Use'!AO77-'E-electricity'!AO21)*'Energy Use 2020'!$O83</f>
        <v>2689102662560.1099</v>
      </c>
      <c r="AP21" s="240">
        <f>('Energy Use'!AP77-'E-electricity'!AP21)*'Energy Use 2020'!$O83</f>
        <v>2679528670581.0732</v>
      </c>
      <c r="AQ21" s="240">
        <f>('Energy Use'!AQ77-'E-electricity'!AQ21)*'Energy Use 2020'!$O83</f>
        <v>2660047948451.5249</v>
      </c>
      <c r="AR21" s="136" t="str">
        <f>VLOOKUP($A21,'Sector Match'!$A$1:$B$43,2,0)</f>
        <v>pulp paper and printing 17T18</v>
      </c>
    </row>
    <row r="22" spans="1:44" x14ac:dyDescent="0.2">
      <c r="A22" s="74" t="s">
        <v>21</v>
      </c>
      <c r="B22" s="240">
        <f>('Energy Use'!B78-'E-electricity'!B22)*'Energy Use 2019'!$O84</f>
        <v>215377514495084.84</v>
      </c>
      <c r="C22" s="240">
        <f>('Energy Use'!C78-'E-electricity'!C22)*'Energy Use 2020'!$O84</f>
        <v>166395705191815.78</v>
      </c>
      <c r="D22" s="240">
        <f>('Energy Use'!D78-'E-electricity'!D22)*'Energy Use 2020'!$O84</f>
        <v>173778340179358.88</v>
      </c>
      <c r="E22" s="240">
        <f>('Energy Use'!E78-'E-electricity'!E22)*'Energy Use 2020'!$O84</f>
        <v>181097211578114.56</v>
      </c>
      <c r="F22" s="240">
        <f>('Energy Use'!F78-'E-electricity'!F22)*'Energy Use 2020'!$O84</f>
        <v>188352344283703</v>
      </c>
      <c r="G22" s="240">
        <f>('Energy Use'!G78-'E-electricity'!G22)*'Energy Use 2020'!$O84</f>
        <v>195543763191744.31</v>
      </c>
      <c r="H22" s="240">
        <f>('Energy Use'!H78-'E-electricity'!H22)*'Energy Use 2020'!$O84</f>
        <v>202671493197858.69</v>
      </c>
      <c r="I22" s="240">
        <f>('Energy Use'!I78-'E-electricity'!I22)*'Energy Use 2020'!$O84</f>
        <v>206482311091892.75</v>
      </c>
      <c r="J22" s="240">
        <f>('Energy Use'!J78-'E-electricity'!J22)*'Energy Use 2020'!$O84</f>
        <v>210263183833868.06</v>
      </c>
      <c r="K22" s="240">
        <f>('Energy Use'!K78-'E-electricity'!K22)*'Energy Use 2020'!$O84</f>
        <v>214014123134010.34</v>
      </c>
      <c r="L22" s="240">
        <f>('Energy Use'!L78-'E-electricity'!L22)*'Energy Use 2020'!$O84</f>
        <v>217735140702545.44</v>
      </c>
      <c r="M22" s="240">
        <f>('Energy Use'!M78-'E-electricity'!M22)*'Energy Use 2020'!$O84</f>
        <v>221426248249699.09</v>
      </c>
      <c r="N22" s="240">
        <f>('Energy Use'!N78-'E-electricity'!N22)*'Energy Use 2020'!$O84</f>
        <v>221106835611759.09</v>
      </c>
      <c r="O22" s="240">
        <f>('Energy Use'!O78-'E-electricity'!O22)*'Energy Use 2020'!$O84</f>
        <v>220785727229666.13</v>
      </c>
      <c r="P22" s="240">
        <f>('Energy Use'!P78-'E-electricity'!P22)*'Energy Use 2020'!$O84</f>
        <v>220462923608267.44</v>
      </c>
      <c r="Q22" s="240">
        <f>('Energy Use'!Q78-'E-electricity'!Q22)*'Energy Use 2020'!$O84</f>
        <v>220138425252410.59</v>
      </c>
      <c r="R22" s="240">
        <f>('Energy Use'!R78-'E-electricity'!R22)*'Energy Use 2020'!$O84</f>
        <v>219812232666942.81</v>
      </c>
      <c r="S22" s="240">
        <f>('Energy Use'!S78-'E-electricity'!S22)*'Energy Use 2020'!$O84</f>
        <v>217146817297811.13</v>
      </c>
      <c r="T22" s="240">
        <f>('Energy Use'!T78-'E-electricity'!T22)*'Energy Use 2020'!$O84</f>
        <v>214485346768476</v>
      </c>
      <c r="U22" s="240">
        <f>('Energy Use'!U78-'E-electricity'!U22)*'Energy Use 2020'!$O84</f>
        <v>211827820490801.19</v>
      </c>
      <c r="V22" s="240">
        <f>('Energy Use'!V78-'E-electricity'!V22)*'Energy Use 2020'!$O84</f>
        <v>209174237876650.13</v>
      </c>
      <c r="W22" s="240">
        <f>('Energy Use'!W78-'E-electricity'!W22)*'Energy Use 2020'!$O84</f>
        <v>206524598337886.69</v>
      </c>
      <c r="X22" s="240">
        <f>('Energy Use'!X78-'E-electricity'!X22)*'Energy Use 2020'!$O84</f>
        <v>201706675930038.69</v>
      </c>
      <c r="Y22" s="240">
        <f>('Energy Use'!Y78-'E-electricity'!Y22)*'Energy Use 2020'!$O84</f>
        <v>196896130353846.59</v>
      </c>
      <c r="Z22" s="240">
        <f>('Energy Use'!Z78-'E-electricity'!Z22)*'Energy Use 2020'!$O84</f>
        <v>192092960506550.28</v>
      </c>
      <c r="AA22" s="240">
        <f>('Energy Use'!AA78-'E-electricity'!AA22)*'Energy Use 2020'!$O84</f>
        <v>187297165285389.59</v>
      </c>
      <c r="AB22" s="240">
        <f>('Energy Use'!AB78-'E-electricity'!AB22)*'Energy Use 2020'!$O84</f>
        <v>182508743587604.31</v>
      </c>
      <c r="AC22" s="240">
        <f>('Energy Use'!AC78-'E-electricity'!AC22)*'Energy Use 2020'!$O84</f>
        <v>177727694310434.25</v>
      </c>
      <c r="AD22" s="240">
        <f>('Energy Use'!AD78-'E-electricity'!AD22)*'Energy Use 2020'!$O84</f>
        <v>172954016351119.19</v>
      </c>
      <c r="AE22" s="240">
        <f>('Energy Use'!AE78-'E-electricity'!AE22)*'Energy Use 2020'!$O84</f>
        <v>168187708606898.97</v>
      </c>
      <c r="AF22" s="240">
        <f>('Energy Use'!AF78-'E-electricity'!AF22)*'Energy Use 2020'!$O84</f>
        <v>163428769975013.41</v>
      </c>
      <c r="AG22" s="240">
        <f>('Energy Use'!AG78-'E-electricity'!AG22)*'Energy Use 2020'!$O84</f>
        <v>158677199352702.41</v>
      </c>
      <c r="AH22" s="240">
        <f>('Energy Use'!AH78-'E-electricity'!AH22)*'Energy Use 2020'!$O84</f>
        <v>154548715003523.59</v>
      </c>
      <c r="AI22" s="240">
        <f>('Energy Use'!AI78-'E-electricity'!AI22)*'Energy Use 2020'!$O84</f>
        <v>150426616047822.13</v>
      </c>
      <c r="AJ22" s="240">
        <f>('Energy Use'!AJ78-'E-electricity'!AJ22)*'Energy Use 2020'!$O84</f>
        <v>146310901529870.22</v>
      </c>
      <c r="AK22" s="240">
        <f>('Energy Use'!AK78-'E-electricity'!AK22)*'Energy Use 2020'!$O84</f>
        <v>142201570493940.44</v>
      </c>
      <c r="AL22" s="240">
        <f>('Energy Use'!AL78-'E-electricity'!AL22)*'Energy Use 2020'!$O84</f>
        <v>138098621984305.17</v>
      </c>
      <c r="AM22" s="240">
        <f>('Energy Use'!AM78-'E-electricity'!AM22)*'Energy Use 2020'!$O84</f>
        <v>133801809881411.08</v>
      </c>
      <c r="AN22" s="240">
        <f>('Energy Use'!AN78-'E-electricity'!AN22)*'Energy Use 2020'!$O84</f>
        <v>129511698357986.97</v>
      </c>
      <c r="AO22" s="240">
        <f>('Energy Use'!AO78-'E-electricity'!AO22)*'Energy Use 2020'!$O84</f>
        <v>125228286410296.09</v>
      </c>
      <c r="AP22" s="240">
        <f>('Energy Use'!AP78-'E-electricity'!AP22)*'Energy Use 2020'!$O84</f>
        <v>120951573034601.61</v>
      </c>
      <c r="AQ22" s="240">
        <f>('Energy Use'!AQ78-'E-electricity'!AQ22)*'Energy Use 2020'!$O84</f>
        <v>116268683183146.84</v>
      </c>
      <c r="AR22" s="136" t="str">
        <f>VLOOKUP($A22,'Sector Match'!$A$1:$B$43,2,0)</f>
        <v>refined petroleum and coke 19</v>
      </c>
    </row>
    <row r="23" spans="1:44" x14ac:dyDescent="0.2">
      <c r="A23" s="74" t="s">
        <v>1</v>
      </c>
      <c r="B23" s="240">
        <f>('Energy Use'!B79-'E-electricity'!B23)*'Energy Use 2019'!$O85</f>
        <v>2152537640092354</v>
      </c>
      <c r="C23" s="240">
        <f>('Energy Use'!C79-'E-electricity'!C23)*'Energy Use 2020'!$O85</f>
        <v>2179955437670722.3</v>
      </c>
      <c r="D23" s="240">
        <f>('Energy Use'!D79-'E-electricity'!D23)*'Energy Use 2020'!$O85</f>
        <v>2321238067915772.5</v>
      </c>
      <c r="E23" s="240">
        <f>('Energy Use'!E79-'E-electricity'!E23)*'Energy Use 2020'!$O85</f>
        <v>2461037757433519</v>
      </c>
      <c r="F23" s="240">
        <f>('Energy Use'!F79-'E-electricity'!F23)*'Energy Use 2020'!$O85</f>
        <v>2599355987367201</v>
      </c>
      <c r="G23" s="240">
        <f>('Energy Use'!G79-'E-electricity'!G23)*'Energy Use 2020'!$O85</f>
        <v>2736194238860059</v>
      </c>
      <c r="H23" s="240">
        <f>('Energy Use'!H79-'E-electricity'!H23)*'Energy Use 2020'!$O85</f>
        <v>2871553993055334.5</v>
      </c>
      <c r="I23" s="240">
        <f>('Energy Use'!I79-'E-electricity'!I23)*'Energy Use 2020'!$O85</f>
        <v>2963039836633465.5</v>
      </c>
      <c r="J23" s="240">
        <f>('Energy Use'!J79-'E-electricity'!J23)*'Energy Use 2020'!$O85</f>
        <v>3053627316016151.5</v>
      </c>
      <c r="K23" s="240">
        <f>('Energy Use'!K79-'E-electricity'!K23)*'Energy Use 2020'!$O85</f>
        <v>3143317321108084.5</v>
      </c>
      <c r="L23" s="240">
        <f>('Energy Use'!L79-'E-electricity'!L23)*'Energy Use 2020'!$O85</f>
        <v>3232110741813956</v>
      </c>
      <c r="M23" s="240">
        <f>('Energy Use'!M79-'E-electricity'!M23)*'Energy Use 2020'!$O85</f>
        <v>3320008468038457</v>
      </c>
      <c r="N23" s="240">
        <f>('Energy Use'!N79-'E-electricity'!N23)*'Energy Use 2020'!$O85</f>
        <v>3366444067138656</v>
      </c>
      <c r="O23" s="240">
        <f>('Energy Use'!O79-'E-electricity'!O23)*'Energy Use 2020'!$O85</f>
        <v>3412461777788012.5</v>
      </c>
      <c r="P23" s="240">
        <f>('Energy Use'!P79-'E-electricity'!P23)*'Energy Use 2020'!$O85</f>
        <v>3458061902268775.5</v>
      </c>
      <c r="Q23" s="240">
        <f>('Energy Use'!Q79-'E-electricity'!Q23)*'Energy Use 2020'!$O85</f>
        <v>3503244742863186.5</v>
      </c>
      <c r="R23" s="240">
        <f>('Energy Use'!R79-'E-electricity'!R23)*'Energy Use 2020'!$O85</f>
        <v>3548010601853493.5</v>
      </c>
      <c r="S23" s="240">
        <f>('Energy Use'!S79-'E-electricity'!S23)*'Energy Use 2020'!$O85</f>
        <v>3573676160367947.5</v>
      </c>
      <c r="T23" s="240">
        <f>('Energy Use'!T79-'E-electricity'!T23)*'Energy Use 2020'!$O85</f>
        <v>3599270125151881.5</v>
      </c>
      <c r="U23" s="240">
        <f>('Energy Use'!U79-'E-electricity'!U23)*'Energy Use 2020'!$O85</f>
        <v>3624792522590045.5</v>
      </c>
      <c r="V23" s="240">
        <f>('Energy Use'!V79-'E-electricity'!V23)*'Energy Use 2020'!$O85</f>
        <v>3650243379067184.5</v>
      </c>
      <c r="W23" s="240">
        <f>('Energy Use'!W79-'E-electricity'!W23)*'Energy Use 2020'!$O85</f>
        <v>3675622720968047.5</v>
      </c>
      <c r="X23" s="240">
        <f>('Energy Use'!X79-'E-electricity'!X23)*'Energy Use 2020'!$O85</f>
        <v>3684571565252919</v>
      </c>
      <c r="Y23" s="240">
        <f>('Energy Use'!Y79-'E-electricity'!Y23)*'Energy Use 2020'!$O85</f>
        <v>3693486575656403</v>
      </c>
      <c r="Z23" s="240">
        <f>('Energy Use'!Z79-'E-electricity'!Z23)*'Energy Use 2020'!$O85</f>
        <v>3702367765122402.5</v>
      </c>
      <c r="AA23" s="240">
        <f>('Energy Use'!AA79-'E-electricity'!AA23)*'Energy Use 2020'!$O85</f>
        <v>3711215146594820</v>
      </c>
      <c r="AB23" s="240">
        <f>('Energy Use'!AB79-'E-electricity'!AB23)*'Energy Use 2020'!$O85</f>
        <v>3720028733017559.5</v>
      </c>
      <c r="AC23" s="240">
        <f>('Energy Use'!AC79-'E-electricity'!AC23)*'Energy Use 2020'!$O85</f>
        <v>3714799497383122.5</v>
      </c>
      <c r="AD23" s="240">
        <f>('Energy Use'!AD79-'E-electricity'!AD23)*'Energy Use 2020'!$O85</f>
        <v>3709565956484371.5</v>
      </c>
      <c r="AE23" s="240">
        <f>('Energy Use'!AE79-'E-electricity'!AE23)*'Energy Use 2020'!$O85</f>
        <v>3704328113069187.5</v>
      </c>
      <c r="AF23" s="240">
        <f>('Energy Use'!AF79-'E-electricity'!AF23)*'Energy Use 2020'!$O85</f>
        <v>3699085969885447.5</v>
      </c>
      <c r="AG23" s="240">
        <f>('Energy Use'!AG79-'E-electricity'!AG23)*'Energy Use 2020'!$O85</f>
        <v>3693839529681037</v>
      </c>
      <c r="AH23" s="240">
        <f>('Energy Use'!AH79-'E-electricity'!AH23)*'Energy Use 2020'!$O85</f>
        <v>3675989883085686.5</v>
      </c>
      <c r="AI23" s="240">
        <f>('Energy Use'!AI79-'E-electricity'!AI23)*'Energy Use 2020'!$O85</f>
        <v>3658165939316423</v>
      </c>
      <c r="AJ23" s="240">
        <f>('Energy Use'!AJ79-'E-electricity'!AJ23)*'Energy Use 2020'!$O85</f>
        <v>3640367690293897.5</v>
      </c>
      <c r="AK23" s="240">
        <f>('Energy Use'!AK79-'E-electricity'!AK23)*'Energy Use 2020'!$O85</f>
        <v>3622595127938761</v>
      </c>
      <c r="AL23" s="240">
        <f>('Energy Use'!AL79-'E-electricity'!AL23)*'Energy Use 2020'!$O85</f>
        <v>3604848244171665.5</v>
      </c>
      <c r="AM23" s="240">
        <f>('Energy Use'!AM79-'E-electricity'!AM23)*'Energy Use 2020'!$O85</f>
        <v>3584812644952606.5</v>
      </c>
      <c r="AN23" s="240">
        <f>('Energy Use'!AN79-'E-electricity'!AN23)*'Energy Use 2020'!$O85</f>
        <v>3564807616122442</v>
      </c>
      <c r="AO23" s="240">
        <f>('Energy Use'!AO79-'E-electricity'!AO23)*'Energy Use 2020'!$O85</f>
        <v>3544833147899491</v>
      </c>
      <c r="AP23" s="240">
        <f>('Energy Use'!AP79-'E-electricity'!AP23)*'Energy Use 2020'!$O85</f>
        <v>3524889230502071</v>
      </c>
      <c r="AQ23" s="240">
        <f>('Energy Use'!AQ79-'E-electricity'!AQ23)*'Energy Use 2020'!$O85</f>
        <v>3487789376217519</v>
      </c>
      <c r="AR23" s="136" t="str">
        <f>VLOOKUP($A23,'Sector Match'!$A$1:$B$43,2,0)</f>
        <v>chemicals 20</v>
      </c>
    </row>
    <row r="24" spans="1:44" x14ac:dyDescent="0.2">
      <c r="A24" s="74" t="s">
        <v>22</v>
      </c>
      <c r="B24" s="240">
        <f>('Energy Use'!B80-'E-electricity'!B24)*'Energy Use 2019'!$O86</f>
        <v>92037889463387.188</v>
      </c>
      <c r="C24" s="240">
        <f>('Energy Use'!C80-'E-electricity'!C24)*'Energy Use 2020'!$O86</f>
        <v>80176962101105.828</v>
      </c>
      <c r="D24" s="240">
        <f>('Energy Use'!D80-'E-electricity'!D24)*'Energy Use 2020'!$O86</f>
        <v>103544341945357.78</v>
      </c>
      <c r="E24" s="240">
        <f>('Energy Use'!E80-'E-electricity'!E24)*'Energy Use 2020'!$O86</f>
        <v>100982553557817.66</v>
      </c>
      <c r="F24" s="240">
        <f>('Energy Use'!F80-'E-electricity'!F24)*'Energy Use 2020'!$O86</f>
        <v>102367116070346.17</v>
      </c>
      <c r="G24" s="240">
        <f>('Energy Use'!G80-'E-electricity'!G24)*'Energy Use 2020'!$O86</f>
        <v>106552508582258.19</v>
      </c>
      <c r="H24" s="240">
        <f>('Energy Use'!H80-'E-electricity'!H24)*'Energy Use 2020'!$O86</f>
        <v>111658751433608.77</v>
      </c>
      <c r="I24" s="240">
        <f>('Energy Use'!I80-'E-electricity'!I24)*'Energy Use 2020'!$O86</f>
        <v>116025268197887.8</v>
      </c>
      <c r="J24" s="240">
        <f>('Energy Use'!J80-'E-electricity'!J24)*'Energy Use 2020'!$O86</f>
        <v>119384028303225.5</v>
      </c>
      <c r="K24" s="240">
        <f>('Energy Use'!K80-'E-electricity'!K24)*'Energy Use 2020'!$O86</f>
        <v>122023050732027.98</v>
      </c>
      <c r="L24" s="240">
        <f>('Energy Use'!L80-'E-electricity'!L24)*'Energy Use 2020'!$O86</f>
        <v>124281846428656.84</v>
      </c>
      <c r="M24" s="240">
        <f>('Energy Use'!M80-'E-electricity'!M24)*'Energy Use 2020'!$O86</f>
        <v>126535343647892.3</v>
      </c>
      <c r="N24" s="240">
        <f>('Energy Use'!N80-'E-electricity'!N24)*'Energy Use 2020'!$O86</f>
        <v>129215974683439.28</v>
      </c>
      <c r="O24" s="240">
        <f>('Energy Use'!O80-'E-electricity'!O24)*'Energy Use 2020'!$O86</f>
        <v>132242928178677.23</v>
      </c>
      <c r="P24" s="240">
        <f>('Energy Use'!P80-'E-electricity'!P24)*'Energy Use 2020'!$O86</f>
        <v>135557595476634.78</v>
      </c>
      <c r="Q24" s="240">
        <f>('Energy Use'!Q80-'E-electricity'!Q24)*'Energy Use 2020'!$O86</f>
        <v>139095687883700.53</v>
      </c>
      <c r="R24" s="240">
        <f>('Energy Use'!R80-'E-electricity'!R24)*'Energy Use 2020'!$O86</f>
        <v>142785841582541.5</v>
      </c>
      <c r="S24" s="240">
        <f>('Energy Use'!S80-'E-electricity'!S24)*'Energy Use 2020'!$O86</f>
        <v>147065518625150.56</v>
      </c>
      <c r="T24" s="240">
        <f>('Energy Use'!T80-'E-electricity'!T24)*'Energy Use 2020'!$O86</f>
        <v>151436541360395.5</v>
      </c>
      <c r="U24" s="240">
        <f>('Energy Use'!U80-'E-electricity'!U24)*'Energy Use 2020'!$O86</f>
        <v>155885888566174.97</v>
      </c>
      <c r="V24" s="240">
        <f>('Energy Use'!V80-'E-electricity'!V24)*'Energy Use 2020'!$O86</f>
        <v>160398908033360.53</v>
      </c>
      <c r="W24" s="240">
        <f>('Energy Use'!W80-'E-electricity'!W24)*'Energy Use 2020'!$O86</f>
        <v>164959253527110.72</v>
      </c>
      <c r="X24" s="240">
        <f>('Energy Use'!X80-'E-electricity'!X24)*'Energy Use 2020'!$O86</f>
        <v>169548837192780.59</v>
      </c>
      <c r="Y24" s="240">
        <f>('Energy Use'!Y80-'E-electricity'!Y24)*'Energy Use 2020'!$O86</f>
        <v>174147800255980.94</v>
      </c>
      <c r="Z24" s="240">
        <f>('Energy Use'!Z80-'E-electricity'!Z24)*'Energy Use 2020'!$O86</f>
        <v>178734504952628.38</v>
      </c>
      <c r="AA24" s="240">
        <f>('Energy Use'!AA80-'E-electricity'!AA24)*'Energy Use 2020'!$O86</f>
        <v>183285550651714.5</v>
      </c>
      <c r="AB24" s="240">
        <f>('Energy Use'!AB80-'E-electricity'!AB24)*'Energy Use 2020'!$O86</f>
        <v>187775817089809.09</v>
      </c>
      <c r="AC24" s="240">
        <f>('Energy Use'!AC80-'E-electricity'!AC24)*'Energy Use 2020'!$O86</f>
        <v>192178537511097.5</v>
      </c>
      <c r="AD24" s="240">
        <f>('Energy Use'!AD80-'E-electricity'!AD24)*'Energy Use 2020'!$O86</f>
        <v>196465404289700</v>
      </c>
      <c r="AE24" s="240">
        <f>('Energy Use'!AE80-'E-electricity'!AE24)*'Energy Use 2020'!$O86</f>
        <v>200606709293010.97</v>
      </c>
      <c r="AF24" s="240">
        <f>('Energy Use'!AF80-'E-electricity'!AF24)*'Energy Use 2020'!$O86</f>
        <v>204571520818394.38</v>
      </c>
      <c r="AG24" s="240">
        <f>('Energy Use'!AG80-'E-electricity'!AG24)*'Energy Use 2020'!$O86</f>
        <v>208327898395850.34</v>
      </c>
      <c r="AH24" s="240">
        <f>('Energy Use'!AH80-'E-electricity'!AH24)*'Energy Use 2020'!$O86</f>
        <v>211843146094102.03</v>
      </c>
      <c r="AI24" s="240">
        <f>('Energy Use'!AI80-'E-electricity'!AI24)*'Energy Use 2020'!$O86</f>
        <v>215084104198734.94</v>
      </c>
      <c r="AJ24" s="240">
        <f>('Energy Use'!AJ80-'E-electricity'!AJ24)*'Energy Use 2020'!$O86</f>
        <v>218017478254423.5</v>
      </c>
      <c r="AK24" s="240">
        <f>('Energy Use'!AK80-'E-electricity'!AK24)*'Energy Use 2020'!$O86</f>
        <v>220610203489637.34</v>
      </c>
      <c r="AL24" s="240">
        <f>('Energy Use'!AL80-'E-electricity'!AL24)*'Energy Use 2020'!$O86</f>
        <v>222829841587548.88</v>
      </c>
      <c r="AM24" s="240">
        <f>('Energy Use'!AM80-'E-electricity'!AM24)*'Energy Use 2020'!$O86</f>
        <v>224645005652578.25</v>
      </c>
      <c r="AN24" s="240">
        <f>('Energy Use'!AN80-'E-electricity'!AN24)*'Energy Use 2020'!$O86</f>
        <v>226025808075031.97</v>
      </c>
      <c r="AO24" s="240">
        <f>('Energy Use'!AO80-'E-electricity'!AO24)*'Energy Use 2020'!$O86</f>
        <v>226944324849051.28</v>
      </c>
      <c r="AP24" s="240">
        <f>('Energy Use'!AP80-'E-electricity'!AP24)*'Energy Use 2020'!$O86</f>
        <v>227375068788615.5</v>
      </c>
      <c r="AQ24" s="240">
        <f>('Energy Use'!AQ80-'E-electricity'!AQ24)*'Energy Use 2020'!$O86</f>
        <v>226129823712284.28</v>
      </c>
      <c r="AR24" s="136">
        <f>VLOOKUP($A24,'Sector Match'!$A$1:$B$43,2,0)</f>
        <v>0</v>
      </c>
    </row>
    <row r="25" spans="1:44" x14ac:dyDescent="0.2">
      <c r="A25" s="74" t="s">
        <v>23</v>
      </c>
      <c r="B25" s="240">
        <f>('Energy Use'!B81-'E-electricity'!B25)*'Energy Use 2019'!$O87</f>
        <v>100173003068984.44</v>
      </c>
      <c r="C25" s="240">
        <f>('Energy Use'!C81-'E-electricity'!C25)*'Energy Use 2020'!$O87</f>
        <v>71413024628032.734</v>
      </c>
      <c r="D25" s="240">
        <f>('Energy Use'!D81-'E-electricity'!D25)*'Energy Use 2020'!$O87</f>
        <v>79210104182988.016</v>
      </c>
      <c r="E25" s="240">
        <f>('Energy Use'!E81-'E-electricity'!E25)*'Energy Use 2020'!$O87</f>
        <v>80838946147608.297</v>
      </c>
      <c r="F25" s="240">
        <f>('Energy Use'!F81-'E-electricity'!F25)*'Energy Use 2020'!$O87</f>
        <v>82287740197071.75</v>
      </c>
      <c r="G25" s="240">
        <f>('Energy Use'!G81-'E-electricity'!G25)*'Energy Use 2020'!$O87</f>
        <v>86571329148035.063</v>
      </c>
      <c r="H25" s="240">
        <f>('Energy Use'!H81-'E-electricity'!H25)*'Energy Use 2020'!$O87</f>
        <v>92016175345680.563</v>
      </c>
      <c r="I25" s="240">
        <f>('Energy Use'!I81-'E-electricity'!I25)*'Energy Use 2020'!$O87</f>
        <v>97047377751952.297</v>
      </c>
      <c r="J25" s="240">
        <f>('Energy Use'!J81-'E-electricity'!J25)*'Energy Use 2020'!$O87</f>
        <v>101215612365406.2</v>
      </c>
      <c r="K25" s="240">
        <f>('Energy Use'!K81-'E-electricity'!K25)*'Energy Use 2020'!$O87</f>
        <v>104524603907924.81</v>
      </c>
      <c r="L25" s="240">
        <f>('Energy Use'!L81-'E-electricity'!L25)*'Energy Use 2020'!$O87</f>
        <v>107018811023010.09</v>
      </c>
      <c r="M25" s="240">
        <f>('Energy Use'!M81-'E-electricity'!M25)*'Energy Use 2020'!$O87</f>
        <v>108776611383461.38</v>
      </c>
      <c r="N25" s="240">
        <f>('Energy Use'!N81-'E-electricity'!N25)*'Energy Use 2020'!$O87</f>
        <v>109996420055349.77</v>
      </c>
      <c r="O25" s="240">
        <f>('Energy Use'!O81-'E-electricity'!O25)*'Energy Use 2020'!$O87</f>
        <v>110693545098548.03</v>
      </c>
      <c r="P25" s="240">
        <f>('Energy Use'!P81-'E-electricity'!P25)*'Energy Use 2020'!$O87</f>
        <v>110986007054290.05</v>
      </c>
      <c r="Q25" s="240">
        <f>('Energy Use'!Q81-'E-electricity'!Q25)*'Energy Use 2020'!$O87</f>
        <v>110998678016740.13</v>
      </c>
      <c r="R25" s="240">
        <f>('Energy Use'!R81-'E-electricity'!R25)*'Energy Use 2020'!$O87</f>
        <v>110859393362315.48</v>
      </c>
      <c r="S25" s="240">
        <f>('Energy Use'!S81-'E-electricity'!S25)*'Energy Use 2020'!$O87</f>
        <v>111060647697919.58</v>
      </c>
      <c r="T25" s="240">
        <f>('Energy Use'!T81-'E-electricity'!T25)*'Energy Use 2020'!$O87</f>
        <v>111240674186217.7</v>
      </c>
      <c r="U25" s="240">
        <f>('Energy Use'!U81-'E-electricity'!U25)*'Energy Use 2020'!$O87</f>
        <v>111399904623847.97</v>
      </c>
      <c r="V25" s="240">
        <f>('Energy Use'!V81-'E-electricity'!V25)*'Energy Use 2020'!$O87</f>
        <v>111538785735218.17</v>
      </c>
      <c r="W25" s="240">
        <f>('Energy Use'!W81-'E-electricity'!W25)*'Energy Use 2020'!$O87</f>
        <v>111657778265462.73</v>
      </c>
      <c r="X25" s="240">
        <f>('Energy Use'!X81-'E-electricity'!X25)*'Energy Use 2020'!$O87</f>
        <v>111757356081085.06</v>
      </c>
      <c r="Y25" s="240">
        <f>('Energy Use'!Y81-'E-electricity'!Y25)*'Energy Use 2020'!$O87</f>
        <v>111838005280256.75</v>
      </c>
      <c r="Z25" s="240">
        <f>('Energy Use'!Z81-'E-electricity'!Z25)*'Energy Use 2020'!$O87</f>
        <v>111900223314648.19</v>
      </c>
      <c r="AA25" s="240">
        <f>('Energy Use'!AA81-'E-electricity'!AA25)*'Energy Use 2020'!$O87</f>
        <v>111944518124560.02</v>
      </c>
      <c r="AB25" s="240">
        <f>('Energy Use'!AB81-'E-electricity'!AB25)*'Energy Use 2020'!$O87</f>
        <v>111971407289022.92</v>
      </c>
      <c r="AC25" s="240">
        <f>('Energy Use'!AC81-'E-electricity'!AC25)*'Energy Use 2020'!$O87</f>
        <v>111981417192433.67</v>
      </c>
      <c r="AD25" s="240">
        <f>('Energy Use'!AD81-'E-electricity'!AD25)*'Energy Use 2020'!$O87</f>
        <v>111975082209187.95</v>
      </c>
      <c r="AE25" s="240">
        <f>('Energy Use'!AE81-'E-electricity'!AE25)*'Energy Use 2020'!$O87</f>
        <v>111952943907671.31</v>
      </c>
      <c r="AF25" s="240">
        <f>('Energy Use'!AF81-'E-electricity'!AF25)*'Energy Use 2020'!$O87</f>
        <v>111915550274864.36</v>
      </c>
      <c r="AG25" s="240">
        <f>('Energy Use'!AG81-'E-electricity'!AG25)*'Energy Use 2020'!$O87</f>
        <v>111863454962726.05</v>
      </c>
      <c r="AH25" s="240">
        <f>('Energy Use'!AH81-'E-electricity'!AH25)*'Energy Use 2020'!$O87</f>
        <v>111797216557406.92</v>
      </c>
      <c r="AI25" s="240">
        <f>('Energy Use'!AI81-'E-electricity'!AI25)*'Energy Use 2020'!$O87</f>
        <v>111717397872260.59</v>
      </c>
      <c r="AJ25" s="240">
        <f>('Energy Use'!AJ81-'E-electricity'!AJ25)*'Energy Use 2020'!$O87</f>
        <v>111624565265517.88</v>
      </c>
      <c r="AK25" s="240">
        <f>('Energy Use'!AK81-'E-electricity'!AK25)*'Energy Use 2020'!$O87</f>
        <v>111519287983399.36</v>
      </c>
      <c r="AL25" s="240">
        <f>('Energy Use'!AL81-'E-electricity'!AL25)*'Energy Use 2020'!$O87</f>
        <v>111402137529350.48</v>
      </c>
      <c r="AM25" s="240">
        <f>('Energy Use'!AM81-'E-electricity'!AM25)*'Energy Use 2020'!$O87</f>
        <v>111273687059998.94</v>
      </c>
      <c r="AN25" s="240">
        <f>('Energy Use'!AN81-'E-electricity'!AN25)*'Energy Use 2020'!$O87</f>
        <v>111134510808347.06</v>
      </c>
      <c r="AO25" s="240">
        <f>('Energy Use'!AO81-'E-electricity'!AO25)*'Energy Use 2020'!$O87</f>
        <v>110985183534634.45</v>
      </c>
      <c r="AP25" s="240">
        <f>('Energy Use'!AP81-'E-electricity'!AP25)*'Energy Use 2020'!$O87</f>
        <v>110826280005224.08</v>
      </c>
      <c r="AQ25" s="240">
        <f>('Energy Use'!AQ81-'E-electricity'!AQ25)*'Energy Use 2020'!$O87</f>
        <v>110090895656211.41</v>
      </c>
      <c r="AR25" s="136" t="str">
        <f>VLOOKUP($A25,'Sector Match'!$A$1:$B$43,2,0)</f>
        <v>chemicals 20</v>
      </c>
    </row>
    <row r="26" spans="1:44" x14ac:dyDescent="0.2">
      <c r="A26" s="74" t="s">
        <v>24</v>
      </c>
      <c r="B26" s="240">
        <f>('Energy Use'!B82-'E-electricity'!B26)*'Energy Use 2019'!$O88</f>
        <v>48625425848309.359</v>
      </c>
      <c r="C26" s="240">
        <f>('Energy Use'!C82-'E-electricity'!C26)*'Energy Use 2020'!$O88</f>
        <v>40176666382163.563</v>
      </c>
      <c r="D26" s="240">
        <f>('Energy Use'!D82-'E-electricity'!D26)*'Energy Use 2020'!$O88</f>
        <v>43943182696523.609</v>
      </c>
      <c r="E26" s="240">
        <f>('Energy Use'!E82-'E-electricity'!E26)*'Energy Use 2020'!$O88</f>
        <v>43315970886241.234</v>
      </c>
      <c r="F26" s="240">
        <f>('Energy Use'!F82-'E-electricity'!F26)*'Energy Use 2020'!$O88</f>
        <v>43421715342423.938</v>
      </c>
      <c r="G26" s="240">
        <f>('Energy Use'!G82-'E-electricity'!G26)*'Energy Use 2020'!$O88</f>
        <v>44405580867057.859</v>
      </c>
      <c r="H26" s="240">
        <f>('Energy Use'!H82-'E-electricity'!H26)*'Energy Use 2020'!$O88</f>
        <v>45718548083260.719</v>
      </c>
      <c r="I26" s="240">
        <f>('Energy Use'!I82-'E-electricity'!I26)*'Energy Use 2020'!$O88</f>
        <v>46900161800814.242</v>
      </c>
      <c r="J26" s="240">
        <f>('Energy Use'!J82-'E-electricity'!J26)*'Energy Use 2020'!$O88</f>
        <v>47803789966583.289</v>
      </c>
      <c r="K26" s="240">
        <f>('Energy Use'!K82-'E-electricity'!K26)*'Energy Use 2020'!$O88</f>
        <v>48415333781071.297</v>
      </c>
      <c r="L26" s="240">
        <f>('Energy Use'!L82-'E-electricity'!L26)*'Energy Use 2020'!$O88</f>
        <v>48726214151178.266</v>
      </c>
      <c r="M26" s="240">
        <f>('Energy Use'!M82-'E-electricity'!M26)*'Energy Use 2020'!$O88</f>
        <v>48733551898142.078</v>
      </c>
      <c r="N26" s="240">
        <f>('Energy Use'!N82-'E-electricity'!N26)*'Energy Use 2020'!$O88</f>
        <v>48579580785522.773</v>
      </c>
      <c r="O26" s="240">
        <f>('Energy Use'!O82-'E-electricity'!O26)*'Energy Use 2020'!$O88</f>
        <v>48188871447419.063</v>
      </c>
      <c r="P26" s="240">
        <f>('Energy Use'!P82-'E-electricity'!P26)*'Energy Use 2020'!$O88</f>
        <v>47626478851297.023</v>
      </c>
      <c r="Q26" s="240">
        <f>('Energy Use'!Q82-'E-electricity'!Q26)*'Energy Use 2020'!$O88</f>
        <v>46957000372256.68</v>
      </c>
      <c r="R26" s="240">
        <f>('Energy Use'!R82-'E-electricity'!R26)*'Energy Use 2020'!$O88</f>
        <v>46242765257391.672</v>
      </c>
      <c r="S26" s="240">
        <f>('Energy Use'!S82-'E-electricity'!S26)*'Energy Use 2020'!$O88</f>
        <v>45779118403044.82</v>
      </c>
      <c r="T26" s="240">
        <f>('Energy Use'!T82-'E-electricity'!T26)*'Energy Use 2020'!$O88</f>
        <v>45325586771221.117</v>
      </c>
      <c r="U26" s="240">
        <f>('Energy Use'!U82-'E-electricity'!U26)*'Energy Use 2020'!$O88</f>
        <v>44882391194258.43</v>
      </c>
      <c r="V26" s="240">
        <f>('Energy Use'!V82-'E-electricity'!V26)*'Energy Use 2020'!$O88</f>
        <v>44449741504147.766</v>
      </c>
      <c r="W26" s="240">
        <f>('Energy Use'!W82-'E-electricity'!W26)*'Energy Use 2020'!$O88</f>
        <v>44027837350516.758</v>
      </c>
      <c r="X26" s="240">
        <f>('Energy Use'!X82-'E-electricity'!X26)*'Energy Use 2020'!$O88</f>
        <v>43616869023075.758</v>
      </c>
      <c r="Y26" s="240">
        <f>('Energy Use'!Y82-'E-electricity'!Y26)*'Energy Use 2020'!$O88</f>
        <v>43217018277792.508</v>
      </c>
      <c r="Z26" s="240">
        <f>('Energy Use'!Z82-'E-electricity'!Z26)*'Energy Use 2020'!$O88</f>
        <v>42828459166238.531</v>
      </c>
      <c r="AA26" s="240">
        <f>('Energy Use'!AA82-'E-electricity'!AA26)*'Energy Use 2020'!$O88</f>
        <v>42451358867725.352</v>
      </c>
      <c r="AB26" s="240">
        <f>('Energy Use'!AB82-'E-electricity'!AB26)*'Energy Use 2020'!$O88</f>
        <v>42085878524020.734</v>
      </c>
      <c r="AC26" s="240">
        <f>('Energy Use'!AC82-'E-electricity'!AC26)*'Energy Use 2020'!$O88</f>
        <v>41732174076606.984</v>
      </c>
      <c r="AD26" s="240">
        <f>('Energy Use'!AD82-'E-electricity'!AD26)*'Energy Use 2020'!$O88</f>
        <v>41390397106615.82</v>
      </c>
      <c r="AE26" s="240">
        <f>('Energy Use'!AE82-'E-electricity'!AE26)*'Energy Use 2020'!$O88</f>
        <v>41060695677744.563</v>
      </c>
      <c r="AF26" s="240">
        <f>('Energy Use'!AF82-'E-electricity'!AF26)*'Energy Use 2020'!$O88</f>
        <v>40743215182626.852</v>
      </c>
      <c r="AG26" s="240">
        <f>('Energy Use'!AG82-'E-electricity'!AG26)*'Energy Use 2020'!$O88</f>
        <v>40438099193303.719</v>
      </c>
      <c r="AH26" s="240">
        <f>('Energy Use'!AH82-'E-electricity'!AH26)*'Energy Use 2020'!$O88</f>
        <v>40145490316610.797</v>
      </c>
      <c r="AI26" s="240">
        <f>('Energy Use'!AI82-'E-electricity'!AI26)*'Energy Use 2020'!$O88</f>
        <v>39865531055471.078</v>
      </c>
      <c r="AJ26" s="240">
        <f>('Energy Use'!AJ82-'E-electricity'!AJ26)*'Energy Use 2020'!$O88</f>
        <v>39598364677255.164</v>
      </c>
      <c r="AK26" s="240">
        <f>('Energy Use'!AK82-'E-electricity'!AK26)*'Energy Use 2020'!$O88</f>
        <v>39344136090550.195</v>
      </c>
      <c r="AL26" s="240">
        <f>('Energy Use'!AL82-'E-electricity'!AL26)*'Energy Use 2020'!$O88</f>
        <v>39102992731857.938</v>
      </c>
      <c r="AM26" s="240">
        <f>('Energy Use'!AM82-'E-electricity'!AM26)*'Energy Use 2020'!$O88</f>
        <v>38875085463928.961</v>
      </c>
      <c r="AN26" s="240">
        <f>('Energy Use'!AN82-'E-electricity'!AN26)*'Energy Use 2020'!$O88</f>
        <v>38660569487629.273</v>
      </c>
      <c r="AO26" s="240">
        <f>('Energy Use'!AO82-'E-electricity'!AO26)*'Energy Use 2020'!$O88</f>
        <v>38459605269433.391</v>
      </c>
      <c r="AP26" s="240">
        <f>('Energy Use'!AP82-'E-electricity'!AP26)*'Energy Use 2020'!$O88</f>
        <v>38272359486841.406</v>
      </c>
      <c r="AQ26" s="240">
        <f>('Energy Use'!AQ82-'E-electricity'!AQ26)*'Energy Use 2020'!$O88</f>
        <v>37902989789615.188</v>
      </c>
      <c r="AR26" s="136" t="str">
        <f>VLOOKUP($A26,'Sector Match'!$A$1:$B$43,2,0)</f>
        <v>rubber and plastic products 22</v>
      </c>
    </row>
    <row r="27" spans="1:44" x14ac:dyDescent="0.2">
      <c r="A27" s="74" t="s">
        <v>25</v>
      </c>
      <c r="B27" s="240">
        <f>('Energy Use'!B83-'E-electricity'!B27)*'Energy Use 2019'!$O89</f>
        <v>3626496763043273</v>
      </c>
      <c r="C27" s="240">
        <f>('Energy Use'!C83-'E-electricity'!C27)*'Energy Use 2020'!$O89</f>
        <v>3787828639358872</v>
      </c>
      <c r="D27" s="240">
        <f>('Energy Use'!D83-'E-electricity'!D27)*'Energy Use 2020'!$O89</f>
        <v>3782445610585530</v>
      </c>
      <c r="E27" s="240">
        <f>('Energy Use'!E83-'E-electricity'!E27)*'Energy Use 2020'!$O89</f>
        <v>3777014765767011.5</v>
      </c>
      <c r="F27" s="240">
        <f>('Energy Use'!F83-'E-electricity'!F27)*'Energy Use 2020'!$O89</f>
        <v>3771536171979767.5</v>
      </c>
      <c r="G27" s="240">
        <f>('Energy Use'!G83-'E-electricity'!G27)*'Energy Use 2020'!$O89</f>
        <v>3766009896300254</v>
      </c>
      <c r="H27" s="240">
        <f>('Energy Use'!H83-'E-electricity'!H27)*'Energy Use 2020'!$O89</f>
        <v>3760436005804922.5</v>
      </c>
      <c r="I27" s="240">
        <f>('Energy Use'!I83-'E-electricity'!I27)*'Energy Use 2020'!$O89</f>
        <v>3795026919996551</v>
      </c>
      <c r="J27" s="240">
        <f>('Energy Use'!J83-'E-electricity'!J27)*'Energy Use 2020'!$O89</f>
        <v>3829300549605604.5</v>
      </c>
      <c r="K27" s="240">
        <f>('Energy Use'!K83-'E-electricity'!K27)*'Energy Use 2020'!$O89</f>
        <v>3863257273022967.5</v>
      </c>
      <c r="L27" s="240">
        <f>('Energy Use'!L83-'E-electricity'!L27)*'Energy Use 2020'!$O89</f>
        <v>3896897468639525</v>
      </c>
      <c r="M27" s="240">
        <f>('Energy Use'!M83-'E-electricity'!M27)*'Energy Use 2020'!$O89</f>
        <v>3930221514846159.5</v>
      </c>
      <c r="N27" s="240">
        <f>('Energy Use'!N83-'E-electricity'!N27)*'Energy Use 2020'!$O89</f>
        <v>3873800445854918.5</v>
      </c>
      <c r="O27" s="240">
        <f>('Energy Use'!O83-'E-electricity'!O27)*'Energy Use 2020'!$O89</f>
        <v>3817660258714714.5</v>
      </c>
      <c r="P27" s="240">
        <f>('Energy Use'!P83-'E-electricity'!P27)*'Energy Use 2020'!$O89</f>
        <v>3761800720121722</v>
      </c>
      <c r="Q27" s="240">
        <f>('Energy Use'!Q83-'E-electricity'!Q27)*'Energy Use 2020'!$O89</f>
        <v>3706221596772118.5</v>
      </c>
      <c r="R27" s="240">
        <f>('Energy Use'!R83-'E-electricity'!R27)*'Energy Use 2020'!$O89</f>
        <v>3650922655362077.5</v>
      </c>
      <c r="S27" s="240">
        <f>('Energy Use'!S83-'E-electricity'!S27)*'Energy Use 2020'!$O89</f>
        <v>3585776307505877</v>
      </c>
      <c r="T27" s="240">
        <f>('Energy Use'!T83-'E-electricity'!T27)*'Energy Use 2020'!$O89</f>
        <v>3520723005809552.5</v>
      </c>
      <c r="U27" s="240">
        <f>('Energy Use'!U83-'E-electricity'!U27)*'Energy Use 2020'!$O89</f>
        <v>3455762714186397.5</v>
      </c>
      <c r="V27" s="240">
        <f>('Energy Use'!V83-'E-electricity'!V27)*'Energy Use 2020'!$O89</f>
        <v>3390895396549707.5</v>
      </c>
      <c r="W27" s="240">
        <f>('Energy Use'!W83-'E-electricity'!W27)*'Energy Use 2020'!$O89</f>
        <v>3326121016812774.5</v>
      </c>
      <c r="X27" s="240">
        <f>('Energy Use'!X83-'E-electricity'!X27)*'Energy Use 2020'!$O89</f>
        <v>3238328124258294.5</v>
      </c>
      <c r="Y27" s="240">
        <f>('Energy Use'!Y83-'E-electricity'!Y27)*'Energy Use 2020'!$O89</f>
        <v>3150662551303893.5</v>
      </c>
      <c r="Z27" s="240">
        <f>('Energy Use'!Z83-'E-electricity'!Z27)*'Energy Use 2020'!$O89</f>
        <v>3063124248347543</v>
      </c>
      <c r="AA27" s="240">
        <f>('Energy Use'!AA83-'E-electricity'!AA27)*'Energy Use 2020'!$O89</f>
        <v>2975713165787213.5</v>
      </c>
      <c r="AB27" s="240">
        <f>('Energy Use'!AB83-'E-electricity'!AB27)*'Energy Use 2020'!$O89</f>
        <v>2888429254020876</v>
      </c>
      <c r="AC27" s="240">
        <f>('Energy Use'!AC83-'E-electricity'!AC27)*'Energy Use 2020'!$O89</f>
        <v>2820639923735612.5</v>
      </c>
      <c r="AD27" s="240">
        <f>('Energy Use'!AD83-'E-electricity'!AD27)*'Energy Use 2020'!$O89</f>
        <v>2752948449737620</v>
      </c>
      <c r="AE27" s="240">
        <f>('Energy Use'!AE83-'E-electricity'!AE27)*'Energy Use 2020'!$O89</f>
        <v>2685354793946284.5</v>
      </c>
      <c r="AF27" s="240">
        <f>('Energy Use'!AF83-'E-electricity'!AF27)*'Energy Use 2020'!$O89</f>
        <v>2617858918280992</v>
      </c>
      <c r="AG27" s="240">
        <f>('Energy Use'!AG83-'E-electricity'!AG27)*'Energy Use 2020'!$O89</f>
        <v>2550460784661131.5</v>
      </c>
      <c r="AH27" s="240">
        <f>('Energy Use'!AH83-'E-electricity'!AH27)*'Energy Use 2020'!$O89</f>
        <v>2509226277848716.5</v>
      </c>
      <c r="AI27" s="240">
        <f>('Energy Use'!AI83-'E-electricity'!AI27)*'Energy Use 2020'!$O89</f>
        <v>2468050480543417</v>
      </c>
      <c r="AJ27" s="240">
        <f>('Energy Use'!AJ83-'E-electricity'!AJ27)*'Energy Use 2020'!$O89</f>
        <v>2426933369970856.5</v>
      </c>
      <c r="AK27" s="240">
        <f>('Energy Use'!AK83-'E-electricity'!AK27)*'Energy Use 2020'!$O89</f>
        <v>2385874923356656.5</v>
      </c>
      <c r="AL27" s="240">
        <f>('Energy Use'!AL83-'E-electricity'!AL27)*'Energy Use 2020'!$O89</f>
        <v>2344875117926440.5</v>
      </c>
      <c r="AM27" s="240">
        <f>('Energy Use'!AM83-'E-electricity'!AM27)*'Energy Use 2020'!$O89</f>
        <v>2323553953218871</v>
      </c>
      <c r="AN27" s="240">
        <f>('Energy Use'!AN83-'E-electricity'!AN27)*'Energy Use 2020'!$O89</f>
        <v>2302261738543871</v>
      </c>
      <c r="AO27" s="240">
        <f>('Energy Use'!AO83-'E-electricity'!AO27)*'Energy Use 2020'!$O89</f>
        <v>2280998462832803.5</v>
      </c>
      <c r="AP27" s="240">
        <f>('Energy Use'!AP83-'E-electricity'!AP27)*'Energy Use 2020'!$O89</f>
        <v>2259764115017028.5</v>
      </c>
      <c r="AQ27" s="240">
        <f>('Energy Use'!AQ83-'E-electricity'!AQ27)*'Energy Use 2020'!$O89</f>
        <v>2232770926804288.5</v>
      </c>
      <c r="AR27" s="136" t="str">
        <f>VLOOKUP($A27,'Sector Match'!$A$1:$B$43,2,0)</f>
        <v>cement and other nonmetallic minerals 239</v>
      </c>
    </row>
    <row r="28" spans="1:44" x14ac:dyDescent="0.2">
      <c r="A28" s="74" t="s">
        <v>26</v>
      </c>
      <c r="B28" s="240">
        <f>('Energy Use'!B84-'E-electricity'!B28)*'Energy Use 2019'!$O90</f>
        <v>1.1076745986758898E+16</v>
      </c>
      <c r="C28" s="240">
        <f>('Energy Use'!C84-'E-electricity'!C28)*'Energy Use 2020'!$O90</f>
        <v>1.1305866647927288E+16</v>
      </c>
      <c r="D28" s="240">
        <f>('Energy Use'!D84-'E-electricity'!D28)*'Energy Use 2020'!$O90</f>
        <v>1.1681589263577048E+16</v>
      </c>
      <c r="E28" s="240">
        <f>('Energy Use'!E84-'E-electricity'!E28)*'Energy Use 2020'!$O90</f>
        <v>1.205458053149541E+16</v>
      </c>
      <c r="F28" s="240">
        <f>('Energy Use'!F84-'E-electricity'!F28)*'Energy Use 2020'!$O90</f>
        <v>1.2424842442735526E+16</v>
      </c>
      <c r="G28" s="240">
        <f>('Energy Use'!G84-'E-electricity'!G28)*'Energy Use 2020'!$O90</f>
        <v>1.2792376988350552E+16</v>
      </c>
      <c r="H28" s="240">
        <f>('Energy Use'!H84-'E-electricity'!H28)*'Energy Use 2020'!$O90</f>
        <v>1.3157186159393644E+16</v>
      </c>
      <c r="I28" s="240">
        <f>('Energy Use'!I84-'E-electricity'!I28)*'Energy Use 2020'!$O90</f>
        <v>1.3407608456569426E+16</v>
      </c>
      <c r="J28" s="240">
        <f>('Energy Use'!J84-'E-electricity'!J28)*'Energy Use 2020'!$O90</f>
        <v>1.3656227192153836E+16</v>
      </c>
      <c r="K28" s="240">
        <f>('Energy Use'!K84-'E-electricity'!K28)*'Energy Use 2020'!$O90</f>
        <v>1.3903043691866226E+16</v>
      </c>
      <c r="L28" s="240">
        <f>('Energy Use'!L84-'E-electricity'!L28)*'Energy Use 2020'!$O90</f>
        <v>1.4148059281425952E+16</v>
      </c>
      <c r="M28" s="240">
        <f>('Energy Use'!M84-'E-electricity'!M28)*'Energy Use 2020'!$O90</f>
        <v>1.4391275286552382E+16</v>
      </c>
      <c r="N28" s="240">
        <f>('Energy Use'!N84-'E-electricity'!N28)*'Energy Use 2020'!$O90</f>
        <v>1.437099228597887E+16</v>
      </c>
      <c r="O28" s="240">
        <f>('Energy Use'!O84-'E-electricity'!O28)*'Energy Use 2020'!$O90</f>
        <v>1.435060710390561E+16</v>
      </c>
      <c r="P28" s="240">
        <f>('Energy Use'!P84-'E-electricity'!P28)*'Energy Use 2020'!$O90</f>
        <v>1.4330119801629038E+16</v>
      </c>
      <c r="Q28" s="240">
        <f>('Energy Use'!Q84-'E-electricity'!Q28)*'Energy Use 2020'!$O90</f>
        <v>1.430953044044559E+16</v>
      </c>
      <c r="R28" s="240">
        <f>('Energy Use'!R84-'E-electricity'!R28)*'Energy Use 2020'!$O90</f>
        <v>1.4288839081651694E+16</v>
      </c>
      <c r="S28" s="240">
        <f>('Energy Use'!S84-'E-electricity'!S28)*'Energy Use 2020'!$O90</f>
        <v>1.411787518390213E+16</v>
      </c>
      <c r="T28" s="240">
        <f>('Energy Use'!T84-'E-electricity'!T28)*'Energy Use 2020'!$O90</f>
        <v>1.3947115315394614E+16</v>
      </c>
      <c r="U28" s="240">
        <f>('Energy Use'!U84-'E-electricity'!U28)*'Energy Use 2020'!$O90</f>
        <v>1.377655942257039E+16</v>
      </c>
      <c r="V28" s="240">
        <f>('Energy Use'!V84-'E-electricity'!V28)*'Energy Use 2020'!$O90</f>
        <v>1.3606207451870718E+16</v>
      </c>
      <c r="W28" s="240">
        <f>('Energy Use'!W84-'E-electricity'!W28)*'Energy Use 2020'!$O90</f>
        <v>1.3436059349736848E+16</v>
      </c>
      <c r="X28" s="240">
        <f>('Energy Use'!X84-'E-electricity'!X28)*'Energy Use 2020'!$O90</f>
        <v>1.3124771370923158E+16</v>
      </c>
      <c r="Y28" s="240">
        <f>('Energy Use'!Y84-'E-electricity'!Y28)*'Energy Use 2020'!$O90</f>
        <v>1.281386414630432E+16</v>
      </c>
      <c r="Z28" s="240">
        <f>('Energy Use'!Z84-'E-electricity'!Z28)*'Energy Use 2020'!$O90</f>
        <v>1.2503337575457674E+16</v>
      </c>
      <c r="AA28" s="240">
        <f>('Energy Use'!AA84-'E-electricity'!AA28)*'Energy Use 2020'!$O90</f>
        <v>1.2193191557960568E+16</v>
      </c>
      <c r="AB28" s="240">
        <f>('Energy Use'!AB84-'E-electricity'!AB28)*'Energy Use 2020'!$O90</f>
        <v>1.1883425993390346E+16</v>
      </c>
      <c r="AC28" s="240">
        <f>('Energy Use'!AC84-'E-electricity'!AC28)*'Energy Use 2020'!$O90</f>
        <v>1.1574040781324356E+16</v>
      </c>
      <c r="AD28" s="240">
        <f>('Energy Use'!AD84-'E-electricity'!AD28)*'Energy Use 2020'!$O90</f>
        <v>1.1265035821339938E+16</v>
      </c>
      <c r="AE28" s="240">
        <f>('Energy Use'!AE84-'E-electricity'!AE28)*'Energy Use 2020'!$O90</f>
        <v>1.0956411013014442E+16</v>
      </c>
      <c r="AF28" s="240">
        <f>('Energy Use'!AF84-'E-electricity'!AF28)*'Energy Use 2020'!$O90</f>
        <v>1.0648166255925212E+16</v>
      </c>
      <c r="AG28" s="240">
        <f>('Energy Use'!AG84-'E-electricity'!AG28)*'Energy Use 2020'!$O90</f>
        <v>1.0340301449649592E+16</v>
      </c>
      <c r="AH28" s="240">
        <f>('Energy Use'!AH84-'E-electricity'!AH28)*'Energy Use 2020'!$O90</f>
        <v>1.0072947759739988E+16</v>
      </c>
      <c r="AI28" s="240">
        <f>('Energy Use'!AI84-'E-electricity'!AI28)*'Energy Use 2020'!$O90</f>
        <v>9805923339707112</v>
      </c>
      <c r="AJ28" s="240">
        <f>('Energy Use'!AJ84-'E-electricity'!AJ28)*'Energy Use 2020'!$O90</f>
        <v>9539228102517996</v>
      </c>
      <c r="AK28" s="240">
        <f>('Energy Use'!AK84-'E-electricity'!AK28)*'Energy Use 2020'!$O90</f>
        <v>9272861961139670</v>
      </c>
      <c r="AL28" s="240">
        <f>('Energy Use'!AL84-'E-electricity'!AL28)*'Energy Use 2020'!$O90</f>
        <v>9006824828539171</v>
      </c>
      <c r="AM28" s="240">
        <f>('Energy Use'!AM84-'E-electricity'!AM28)*'Energy Use 2020'!$O90</f>
        <v>8728053448953337</v>
      </c>
      <c r="AN28" s="240">
        <f>('Energy Use'!AN84-'E-electricity'!AN28)*'Energy Use 2020'!$O90</f>
        <v>8449627373148179</v>
      </c>
      <c r="AO28" s="240">
        <f>('Energy Use'!AO84-'E-electricity'!AO28)*'Energy Use 2020'!$O90</f>
        <v>8171546509718495</v>
      </c>
      <c r="AP28" s="240">
        <f>('Energy Use'!AP84-'E-electricity'!AP28)*'Energy Use 2020'!$O90</f>
        <v>7893810767259081</v>
      </c>
      <c r="AQ28" s="240">
        <f>('Energy Use'!AQ84-'E-electricity'!AQ28)*'Energy Use 2020'!$O90</f>
        <v>7596917094365453</v>
      </c>
      <c r="AR28" s="136" t="str">
        <f>VLOOKUP($A28,'Sector Match'!$A$1:$B$43,2,0)</f>
        <v>iron and steel 241</v>
      </c>
    </row>
    <row r="29" spans="1:44" x14ac:dyDescent="0.2">
      <c r="A29" s="74" t="s">
        <v>27</v>
      </c>
      <c r="B29" s="240">
        <f>('Energy Use'!B85-'E-electricity'!B29)*'Energy Use 2019'!$O91</f>
        <v>545568822067571.13</v>
      </c>
      <c r="C29" s="240">
        <f>('Energy Use'!C85-'E-electricity'!C29)*'Energy Use 2020'!$O91</f>
        <v>530165759566187.63</v>
      </c>
      <c r="D29" s="240">
        <f>('Energy Use'!D85-'E-electricity'!D29)*'Energy Use 2020'!$O91</f>
        <v>563337616416820.25</v>
      </c>
      <c r="E29" s="240">
        <f>('Energy Use'!E85-'E-electricity'!E29)*'Energy Use 2020'!$O91</f>
        <v>595932323644803.5</v>
      </c>
      <c r="F29" s="240">
        <f>('Energy Use'!F85-'E-electricity'!F29)*'Energy Use 2020'!$O91</f>
        <v>627953063345432.38</v>
      </c>
      <c r="G29" s="240">
        <f>('Energy Use'!G85-'E-electricity'!G29)*'Energy Use 2020'!$O91</f>
        <v>659403017614003.88</v>
      </c>
      <c r="H29" s="240">
        <f>('Energy Use'!H85-'E-electricity'!H29)*'Energy Use 2020'!$O91</f>
        <v>690285368545812.75</v>
      </c>
      <c r="I29" s="240">
        <f>('Energy Use'!I85-'E-electricity'!I29)*'Energy Use 2020'!$O91</f>
        <v>720313310353898.75</v>
      </c>
      <c r="J29" s="240">
        <f>('Energy Use'!J85-'E-electricity'!J29)*'Energy Use 2020'!$O91</f>
        <v>749802371572832.13</v>
      </c>
      <c r="K29" s="240">
        <f>('Energy Use'!K85-'E-electricity'!K29)*'Energy Use 2020'!$O91</f>
        <v>778755446174520.88</v>
      </c>
      <c r="L29" s="240">
        <f>('Energy Use'!L85-'E-electricity'!L29)*'Energy Use 2020'!$O91</f>
        <v>807175428130871.75</v>
      </c>
      <c r="M29" s="240">
        <f>('Energy Use'!M85-'E-electricity'!M29)*'Energy Use 2020'!$O91</f>
        <v>835065211413791.13</v>
      </c>
      <c r="N29" s="240">
        <f>('Energy Use'!N85-'E-electricity'!N29)*'Energy Use 2020'!$O91</f>
        <v>848225732897306.63</v>
      </c>
      <c r="O29" s="240">
        <f>('Energy Use'!O85-'E-electricity'!O29)*'Energy Use 2020'!$O91</f>
        <v>861169470979768.5</v>
      </c>
      <c r="P29" s="240">
        <f>('Energy Use'!P85-'E-electricity'!P29)*'Energy Use 2020'!$O91</f>
        <v>873897433980264.63</v>
      </c>
      <c r="Q29" s="240">
        <f>('Energy Use'!Q85-'E-electricity'!Q29)*'Energy Use 2020'!$O91</f>
        <v>886410630217884.38</v>
      </c>
      <c r="R29" s="240">
        <f>('Energy Use'!R85-'E-electricity'!R29)*'Energy Use 2020'!$O91</f>
        <v>898710068011714.75</v>
      </c>
      <c r="S29" s="240">
        <f>('Energy Use'!S85-'E-electricity'!S29)*'Energy Use 2020'!$O91</f>
        <v>901604729156157.75</v>
      </c>
      <c r="T29" s="240">
        <f>('Energy Use'!T85-'E-electricity'!T29)*'Energy Use 2020'!$O91</f>
        <v>904473674100795.63</v>
      </c>
      <c r="U29" s="240">
        <f>('Energy Use'!U85-'E-electricity'!U29)*'Energy Use 2020'!$O91</f>
        <v>907316935788172.88</v>
      </c>
      <c r="V29" s="240">
        <f>('Energy Use'!V85-'E-electricity'!V29)*'Energy Use 2020'!$O91</f>
        <v>910134547160832.63</v>
      </c>
      <c r="W29" s="240">
        <f>('Energy Use'!W85-'E-electricity'!W29)*'Energy Use 2020'!$O91</f>
        <v>912926541161319</v>
      </c>
      <c r="X29" s="240">
        <f>('Energy Use'!X85-'E-electricity'!X29)*'Energy Use 2020'!$O91</f>
        <v>908234712766598.75</v>
      </c>
      <c r="Y29" s="240">
        <f>('Energy Use'!Y85-'E-electricity'!Y29)*'Energy Use 2020'!$O91</f>
        <v>903556784202326.75</v>
      </c>
      <c r="Z29" s="240">
        <f>('Energy Use'!Z85-'E-electricity'!Z29)*'Energy Use 2020'!$O91</f>
        <v>898892741581990.13</v>
      </c>
      <c r="AA29" s="240">
        <f>('Energy Use'!AA85-'E-electricity'!AA29)*'Energy Use 2020'!$O91</f>
        <v>894242571019075.75</v>
      </c>
      <c r="AB29" s="240">
        <f>('Energy Use'!AB85-'E-electricity'!AB29)*'Energy Use 2020'!$O91</f>
        <v>889606258627069.38</v>
      </c>
      <c r="AC29" s="240">
        <f>('Energy Use'!AC85-'E-electricity'!AC29)*'Energy Use 2020'!$O91</f>
        <v>875374861220888.5</v>
      </c>
      <c r="AD29" s="240">
        <f>('Energy Use'!AD85-'E-electricity'!AD29)*'Energy Use 2020'!$O91</f>
        <v>861208526733737.63</v>
      </c>
      <c r="AE29" s="240">
        <f>('Energy Use'!AE85-'E-electricity'!AE29)*'Energy Use 2020'!$O91</f>
        <v>847107180563531.63</v>
      </c>
      <c r="AF29" s="240">
        <f>('Energy Use'!AF85-'E-electricity'!AF29)*'Energy Use 2020'!$O91</f>
        <v>833070748108186.63</v>
      </c>
      <c r="AG29" s="240">
        <f>('Energy Use'!AG85-'E-electricity'!AG29)*'Energy Use 2020'!$O91</f>
        <v>819099154765619.13</v>
      </c>
      <c r="AH29" s="240">
        <f>('Energy Use'!AH85-'E-electricity'!AH29)*'Energy Use 2020'!$O91</f>
        <v>798081538148041.5</v>
      </c>
      <c r="AI29" s="240">
        <f>('Energy Use'!AI85-'E-electricity'!AI29)*'Energy Use 2020'!$O91</f>
        <v>777166884041007.75</v>
      </c>
      <c r="AJ29" s="240">
        <f>('Energy Use'!AJ85-'E-electricity'!AJ29)*'Energy Use 2020'!$O91</f>
        <v>756355072305755</v>
      </c>
      <c r="AK29" s="240">
        <f>('Energy Use'!AK85-'E-electricity'!AK29)*'Energy Use 2020'!$O91</f>
        <v>735645982803522.38</v>
      </c>
      <c r="AL29" s="240">
        <f>('Energy Use'!AL85-'E-electricity'!AL29)*'Energy Use 2020'!$O91</f>
        <v>715039495395547.5</v>
      </c>
      <c r="AM29" s="240">
        <f>('Energy Use'!AM85-'E-electricity'!AM29)*'Energy Use 2020'!$O91</f>
        <v>694505743136811.88</v>
      </c>
      <c r="AN29" s="240">
        <f>('Energy Use'!AN85-'E-electricity'!AN29)*'Energy Use 2020'!$O91</f>
        <v>674074525137600.75</v>
      </c>
      <c r="AO29" s="240">
        <f>('Energy Use'!AO85-'E-electricity'!AO29)*'Energy Use 2020'!$O91</f>
        <v>653745721000676.75</v>
      </c>
      <c r="AP29" s="240">
        <f>('Energy Use'!AP85-'E-electricity'!AP29)*'Energy Use 2020'!$O91</f>
        <v>633519210328801.63</v>
      </c>
      <c r="AQ29" s="240">
        <f>('Energy Use'!AQ85-'E-electricity'!AQ29)*'Energy Use 2020'!$O91</f>
        <v>611722559613390.25</v>
      </c>
      <c r="AR29" s="136" t="str">
        <f>VLOOKUP($A29,'Sector Match'!$A$1:$B$43,2,0)</f>
        <v>other metals 242</v>
      </c>
    </row>
    <row r="30" spans="1:44" x14ac:dyDescent="0.2">
      <c r="A30" s="74" t="s">
        <v>28</v>
      </c>
      <c r="B30" s="240">
        <f>('Energy Use'!B86-'E-electricity'!B30)*'Energy Use 2019'!$O92</f>
        <v>170741941860234.25</v>
      </c>
      <c r="C30" s="240">
        <f>('Energy Use'!C86-'E-electricity'!C30)*'Energy Use 2020'!$O92</f>
        <v>200470529782854.56</v>
      </c>
      <c r="D30" s="240">
        <f>('Energy Use'!D86-'E-electricity'!D30)*'Energy Use 2020'!$O92</f>
        <v>240421635106743.75</v>
      </c>
      <c r="E30" s="240">
        <f>('Energy Use'!E86-'E-electricity'!E30)*'Energy Use 2020'!$O92</f>
        <v>241533458733575.72</v>
      </c>
      <c r="F30" s="240">
        <f>('Energy Use'!F86-'E-electricity'!F30)*'Energy Use 2020'!$O92</f>
        <v>243056194032440.78</v>
      </c>
      <c r="G30" s="240">
        <f>('Energy Use'!G86-'E-electricity'!G30)*'Energy Use 2020'!$O92</f>
        <v>249190833697224.19</v>
      </c>
      <c r="H30" s="240">
        <f>('Energy Use'!H86-'E-electricity'!H30)*'Energy Use 2020'!$O92</f>
        <v>257132815688493.53</v>
      </c>
      <c r="I30" s="240">
        <f>('Energy Use'!I86-'E-electricity'!I30)*'Energy Use 2020'!$O92</f>
        <v>264557803610890.69</v>
      </c>
      <c r="J30" s="240">
        <f>('Energy Use'!J86-'E-electricity'!J30)*'Energy Use 2020'!$O92</f>
        <v>270796443067712.69</v>
      </c>
      <c r="K30" s="240">
        <f>('Energy Use'!K86-'E-electricity'!K30)*'Energy Use 2020'!$O92</f>
        <v>275915951117416.94</v>
      </c>
      <c r="L30" s="240">
        <f>('Energy Use'!L86-'E-electricity'!L30)*'Energy Use 2020'!$O92</f>
        <v>280010488471797.5</v>
      </c>
      <c r="M30" s="240">
        <f>('Energy Use'!M86-'E-electricity'!M30)*'Energy Use 2020'!$O92</f>
        <v>283196310508463.75</v>
      </c>
      <c r="N30" s="240">
        <f>('Energy Use'!N86-'E-electricity'!N30)*'Energy Use 2020'!$O92</f>
        <v>285920672763319</v>
      </c>
      <c r="O30" s="240">
        <f>('Energy Use'!O86-'E-electricity'!O30)*'Energy Use 2020'!$O92</f>
        <v>287985360105611.44</v>
      </c>
      <c r="P30" s="240">
        <f>('Energy Use'!P86-'E-electricity'!P30)*'Energy Use 2020'!$O92</f>
        <v>289506468052071.44</v>
      </c>
      <c r="Q30" s="240">
        <f>('Energy Use'!Q86-'E-electricity'!Q30)*'Energy Use 2020'!$O92</f>
        <v>290606454677570.5</v>
      </c>
      <c r="R30" s="240">
        <f>('Energy Use'!R86-'E-electricity'!R30)*'Energy Use 2020'!$O92</f>
        <v>291412035074456.56</v>
      </c>
      <c r="S30" s="240">
        <f>('Energy Use'!S86-'E-electricity'!S30)*'Energy Use 2020'!$O92</f>
        <v>293121966805112.44</v>
      </c>
      <c r="T30" s="240">
        <f>('Energy Use'!T86-'E-electricity'!T30)*'Energy Use 2020'!$O92</f>
        <v>294683753695975.31</v>
      </c>
      <c r="U30" s="240">
        <f>('Energy Use'!U86-'E-electricity'!U30)*'Energy Use 2020'!$O92</f>
        <v>296100470013283.31</v>
      </c>
      <c r="V30" s="240">
        <f>('Energy Use'!V86-'E-electricity'!V30)*'Energy Use 2020'!$O92</f>
        <v>297375515402872.38</v>
      </c>
      <c r="W30" s="240">
        <f>('Energy Use'!W86-'E-electricity'!W30)*'Energy Use 2020'!$O92</f>
        <v>298512593396818.19</v>
      </c>
      <c r="X30" s="240">
        <f>('Energy Use'!X86-'E-electricity'!X30)*'Energy Use 2020'!$O92</f>
        <v>299515689727422.81</v>
      </c>
      <c r="Y30" s="240">
        <f>('Energy Use'!Y86-'E-electricity'!Y30)*'Energy Use 2020'!$O92</f>
        <v>300389050593949.31</v>
      </c>
      <c r="Z30" s="240">
        <f>('Energy Use'!Z86-'E-electricity'!Z30)*'Energy Use 2020'!$O92</f>
        <v>301137161019780.38</v>
      </c>
      <c r="AA30" s="240">
        <f>('Energy Use'!AA86-'E-electricity'!AA30)*'Energy Use 2020'!$O92</f>
        <v>301764723429307.13</v>
      </c>
      <c r="AB30" s="240">
        <f>('Energy Use'!AB86-'E-electricity'!AB30)*'Energy Use 2020'!$O92</f>
        <v>302276636565142</v>
      </c>
      <c r="AC30" s="240">
        <f>('Energy Use'!AC86-'E-electricity'!AC30)*'Energy Use 2020'!$O92</f>
        <v>302677974857204.69</v>
      </c>
      <c r="AD30" s="240">
        <f>('Energy Use'!AD86-'E-electricity'!AD30)*'Energy Use 2020'!$O92</f>
        <v>302973968345986.63</v>
      </c>
      <c r="AE30" s="240">
        <f>('Energy Use'!AE86-'E-electricity'!AE30)*'Energy Use 2020'!$O92</f>
        <v>303169983253034.56</v>
      </c>
      <c r="AF30" s="240">
        <f>('Energy Use'!AF86-'E-electricity'!AF30)*'Energy Use 2020'!$O92</f>
        <v>303271503282358.06</v>
      </c>
      <c r="AG30" s="240">
        <f>('Energy Use'!AG86-'E-electricity'!AG30)*'Energy Use 2020'!$O92</f>
        <v>303284111727320.81</v>
      </c>
      <c r="AH30" s="240">
        <f>('Energy Use'!AH86-'E-electricity'!AH30)*'Energy Use 2020'!$O92</f>
        <v>303213474448562.94</v>
      </c>
      <c r="AI30" s="240">
        <f>('Energy Use'!AI86-'E-electricity'!AI30)*'Energy Use 2020'!$O92</f>
        <v>303065323779793.63</v>
      </c>
      <c r="AJ30" s="240">
        <f>('Energy Use'!AJ86-'E-electricity'!AJ30)*'Energy Use 2020'!$O92</f>
        <v>302845443409869.13</v>
      </c>
      <c r="AK30" s="240">
        <f>('Energy Use'!AK86-'E-electricity'!AK30)*'Energy Use 2020'!$O92</f>
        <v>302559654281592.5</v>
      </c>
      <c r="AL30" s="240">
        <f>('Energy Use'!AL86-'E-electricity'!AL30)*'Energy Use 2020'!$O92</f>
        <v>302213801540069.13</v>
      </c>
      <c r="AM30" s="240">
        <f>('Energy Use'!AM86-'E-electricity'!AM30)*'Energy Use 2020'!$O92</f>
        <v>301813742556398.88</v>
      </c>
      <c r="AN30" s="240">
        <f>('Energy Use'!AN86-'E-electricity'!AN30)*'Energy Use 2020'!$O92</f>
        <v>301365336045851.69</v>
      </c>
      <c r="AO30" s="240">
        <f>('Energy Use'!AO86-'E-electricity'!AO30)*'Energy Use 2020'!$O92</f>
        <v>300874432293689.13</v>
      </c>
      <c r="AP30" s="240">
        <f>('Energy Use'!AP86-'E-electricity'!AP30)*'Energy Use 2020'!$O92</f>
        <v>300346864496301.25</v>
      </c>
      <c r="AQ30" s="240">
        <f>('Energy Use'!AQ86-'E-electricity'!AQ30)*'Energy Use 2020'!$O92</f>
        <v>298251064598763.75</v>
      </c>
      <c r="AR30" s="136" t="str">
        <f>VLOOKUP($A30,'Sector Match'!$A$1:$B$43,2,0)</f>
        <v>metal products except machinery and vehicles 25</v>
      </c>
    </row>
    <row r="31" spans="1:44" x14ac:dyDescent="0.2">
      <c r="A31" s="74" t="s">
        <v>29</v>
      </c>
      <c r="B31" s="240">
        <f>('Energy Use'!B87-'E-electricity'!B31)*'Energy Use 2019'!$O93</f>
        <v>69385717163693.305</v>
      </c>
      <c r="C31" s="240">
        <f>('Energy Use'!C87-'E-electricity'!C31)*'Energy Use 2020'!$O93</f>
        <v>113584705586912.77</v>
      </c>
      <c r="D31" s="240">
        <f>('Energy Use'!D87-'E-electricity'!D31)*'Energy Use 2020'!$O93</f>
        <v>131785671906455.52</v>
      </c>
      <c r="E31" s="240">
        <f>('Energy Use'!E87-'E-electricity'!E31)*'Energy Use 2020'!$O93</f>
        <v>131124102223801.48</v>
      </c>
      <c r="F31" s="240">
        <f>('Energy Use'!F87-'E-electricity'!F31)*'Energy Use 2020'!$O93</f>
        <v>131851112108689.61</v>
      </c>
      <c r="G31" s="240">
        <f>('Energy Use'!G87-'E-electricity'!G31)*'Energy Use 2020'!$O93</f>
        <v>135229736560338.8</v>
      </c>
      <c r="H31" s="240">
        <f>('Energy Use'!H87-'E-electricity'!H31)*'Energy Use 2020'!$O93</f>
        <v>139638690795397.05</v>
      </c>
      <c r="I31" s="240">
        <f>('Energy Use'!I87-'E-electricity'!I31)*'Energy Use 2020'!$O93</f>
        <v>143726065711979.09</v>
      </c>
      <c r="J31" s="240">
        <f>('Energy Use'!J87-'E-electricity'!J31)*'Energy Use 2020'!$O93</f>
        <v>147118244265303.34</v>
      </c>
      <c r="K31" s="240">
        <f>('Energy Use'!K87-'E-electricity'!K31)*'Energy Use 2020'!$O93</f>
        <v>149862802313844</v>
      </c>
      <c r="L31" s="240">
        <f>('Energy Use'!L87-'E-electricity'!L31)*'Energy Use 2020'!$O93</f>
        <v>152024147815734.56</v>
      </c>
      <c r="M31" s="240">
        <f>('Energy Use'!M87-'E-electricity'!M31)*'Energy Use 2020'!$O93</f>
        <v>153680161679508.78</v>
      </c>
      <c r="N31" s="240">
        <f>('Energy Use'!N87-'E-electricity'!N31)*'Energy Use 2020'!$O93</f>
        <v>155162468830377.22</v>
      </c>
      <c r="O31" s="240">
        <f>('Energy Use'!O87-'E-electricity'!O31)*'Energy Use 2020'!$O93</f>
        <v>156292413711813.09</v>
      </c>
      <c r="P31" s="240">
        <f>('Energy Use'!P87-'E-electricity'!P31)*'Energy Use 2020'!$O93</f>
        <v>157132940267478.28</v>
      </c>
      <c r="Q31" s="240">
        <f>('Energy Use'!Q87-'E-electricity'!Q31)*'Energy Use 2020'!$O93</f>
        <v>157750401644617.66</v>
      </c>
      <c r="R31" s="240">
        <f>('Energy Use'!R87-'E-electricity'!R31)*'Energy Use 2020'!$O93</f>
        <v>158213443571947.28</v>
      </c>
      <c r="S31" s="240">
        <f>('Energy Use'!S87-'E-electricity'!S31)*'Energy Use 2020'!$O93</f>
        <v>159256436612422.28</v>
      </c>
      <c r="T31" s="240">
        <f>('Energy Use'!T87-'E-electricity'!T31)*'Energy Use 2020'!$O93</f>
        <v>160224890372287.16</v>
      </c>
      <c r="U31" s="240">
        <f>('Energy Use'!U87-'E-electricity'!U31)*'Energy Use 2020'!$O93</f>
        <v>161119173363425.28</v>
      </c>
      <c r="V31" s="240">
        <f>('Energy Use'!V87-'E-electricity'!V31)*'Energy Use 2020'!$O93</f>
        <v>161939798520243.03</v>
      </c>
      <c r="W31" s="240">
        <f>('Energy Use'!W87-'E-electricity'!W31)*'Energy Use 2020'!$O93</f>
        <v>162687418008188.47</v>
      </c>
      <c r="X31" s="240">
        <f>('Energy Use'!X87-'E-electricity'!X31)*'Energy Use 2020'!$O93</f>
        <v>163362817731198.13</v>
      </c>
      <c r="Y31" s="240">
        <f>('Energy Use'!Y87-'E-electricity'!Y31)*'Energy Use 2020'!$O93</f>
        <v>163966911575398.38</v>
      </c>
      <c r="Z31" s="240">
        <f>('Energy Use'!Z87-'E-electricity'!Z31)*'Energy Use 2020'!$O93</f>
        <v>164500735426125.09</v>
      </c>
      <c r="AA31" s="240">
        <f>('Energy Use'!AA87-'E-electricity'!AA31)*'Energy Use 2020'!$O93</f>
        <v>164965440994834.09</v>
      </c>
      <c r="AB31" s="240">
        <f>('Energy Use'!AB87-'E-electricity'!AB31)*'Energy Use 2020'!$O93</f>
        <v>165362289491800.94</v>
      </c>
      <c r="AC31" s="240">
        <f>('Energy Use'!AC87-'E-electricity'!AC31)*'Energy Use 2020'!$O93</f>
        <v>165692645179614.44</v>
      </c>
      <c r="AD31" s="240">
        <f>('Energy Use'!AD87-'E-electricity'!AD31)*'Energy Use 2020'!$O93</f>
        <v>165957968841453.84</v>
      </c>
      <c r="AE31" s="240">
        <f>('Energy Use'!AE87-'E-electricity'!AE31)*'Energy Use 2020'!$O93</f>
        <v>166159811196926.97</v>
      </c>
      <c r="AF31" s="240">
        <f>('Energy Use'!AF87-'E-electricity'!AF31)*'Energy Use 2020'!$O93</f>
        <v>166299806296933.72</v>
      </c>
      <c r="AG31" s="240">
        <f>('Energy Use'!AG87-'E-electricity'!AG31)*'Energy Use 2020'!$O93</f>
        <v>166379664927584.75</v>
      </c>
      <c r="AH31" s="240">
        <f>('Energy Use'!AH87-'E-electricity'!AH31)*'Energy Use 2020'!$O93</f>
        <v>166401168051655.75</v>
      </c>
      <c r="AI31" s="240">
        <f>('Energy Use'!AI87-'E-electricity'!AI31)*'Energy Use 2020'!$O93</f>
        <v>166366160314451</v>
      </c>
      <c r="AJ31" s="240">
        <f>('Energy Use'!AJ87-'E-electricity'!AJ31)*'Energy Use 2020'!$O93</f>
        <v>166276543639261.5</v>
      </c>
      <c r="AK31" s="240">
        <f>('Energy Use'!AK87-'E-electricity'!AK31)*'Energy Use 2020'!$O93</f>
        <v>166134270935875.69</v>
      </c>
      <c r="AL31" s="240">
        <f>('Energy Use'!AL87-'E-electricity'!AL31)*'Energy Use 2020'!$O93</f>
        <v>165941339943834.06</v>
      </c>
      <c r="AM31" s="240">
        <f>('Energy Use'!AM87-'E-electricity'!AM31)*'Energy Use 2020'!$O93</f>
        <v>165699787230337.88</v>
      </c>
      <c r="AN31" s="240">
        <f>('Energy Use'!AN87-'E-electricity'!AN31)*'Energy Use 2020'!$O93</f>
        <v>165411682360935.09</v>
      </c>
      <c r="AO31" s="240">
        <f>('Energy Use'!AO87-'E-electricity'!AO31)*'Energy Use 2020'!$O93</f>
        <v>165079122259319.13</v>
      </c>
      <c r="AP31" s="240">
        <f>('Energy Use'!AP87-'E-electricity'!AP31)*'Energy Use 2020'!$O93</f>
        <v>164704225770830.69</v>
      </c>
      <c r="AQ31" s="240">
        <f>('Energy Use'!AQ87-'E-electricity'!AQ31)*'Energy Use 2020'!$O93</f>
        <v>163441420889684.25</v>
      </c>
      <c r="AR31" s="136" t="str">
        <f>VLOOKUP($A31,'Sector Match'!$A$1:$B$43,2,0)</f>
        <v>other manufacturing 31T33</v>
      </c>
    </row>
    <row r="32" spans="1:44" x14ac:dyDescent="0.2">
      <c r="A32" s="74" t="s">
        <v>30</v>
      </c>
      <c r="B32" s="240">
        <f>('Energy Use'!B88-'E-electricity'!B32)*'Energy Use 2019'!$O94</f>
        <v>5286059880147.5791</v>
      </c>
      <c r="C32" s="240">
        <f>('Energy Use'!C88-'E-electricity'!C32)*'Energy Use 2020'!$O94</f>
        <v>808531984349.4541</v>
      </c>
      <c r="D32" s="240">
        <f>('Energy Use'!D88-'E-electricity'!D32)*'Energy Use 2020'!$O94</f>
        <v>939339268773.07336</v>
      </c>
      <c r="E32" s="240">
        <f>('Energy Use'!E88-'E-electricity'!E32)*'Energy Use 2020'!$O94</f>
        <v>979586415600.09033</v>
      </c>
      <c r="F32" s="240">
        <f>('Energy Use'!F88-'E-electricity'!F32)*'Energy Use 2020'!$O94</f>
        <v>993111548000.64282</v>
      </c>
      <c r="G32" s="240">
        <f>('Energy Use'!G88-'E-electricity'!G32)*'Energy Use 2020'!$O94</f>
        <v>1039105578344.2606</v>
      </c>
      <c r="H32" s="240">
        <f>('Energy Use'!H88-'E-electricity'!H32)*'Energy Use 2020'!$O94</f>
        <v>1098523424987.0487</v>
      </c>
      <c r="I32" s="240">
        <f>('Energy Use'!I88-'E-electricity'!I32)*'Energy Use 2020'!$O94</f>
        <v>1153963630205.207</v>
      </c>
      <c r="J32" s="240">
        <f>('Energy Use'!J88-'E-electricity'!J32)*'Energy Use 2020'!$O94</f>
        <v>1201120054689.9041</v>
      </c>
      <c r="K32" s="240">
        <f>('Energy Use'!K88-'E-electricity'!K32)*'Energy Use 2020'!$O94</f>
        <v>1240883719173.3252</v>
      </c>
      <c r="L32" s="240">
        <f>('Energy Use'!L88-'E-electricity'!L32)*'Energy Use 2020'!$O94</f>
        <v>1274573829358.5835</v>
      </c>
      <c r="M32" s="240">
        <f>('Energy Use'!M88-'E-electricity'!M32)*'Energy Use 2020'!$O94</f>
        <v>1303848160233.2388</v>
      </c>
      <c r="N32" s="240">
        <f>('Energy Use'!N88-'E-electricity'!N32)*'Energy Use 2020'!$O94</f>
        <v>1332672157492.708</v>
      </c>
      <c r="O32" s="240">
        <f>('Energy Use'!O88-'E-electricity'!O32)*'Energy Use 2020'!$O94</f>
        <v>1359518254509.3945</v>
      </c>
      <c r="P32" s="240">
        <f>('Energy Use'!P88-'E-electricity'!P32)*'Energy Use 2020'!$O94</f>
        <v>1384856417308.167</v>
      </c>
      <c r="Q32" s="240">
        <f>('Energy Use'!Q88-'E-electricity'!Q32)*'Energy Use 2020'!$O94</f>
        <v>1409207706748.0515</v>
      </c>
      <c r="R32" s="240">
        <f>('Energy Use'!R88-'E-electricity'!R32)*'Energy Use 2020'!$O94</f>
        <v>1433139279090.0291</v>
      </c>
      <c r="S32" s="240">
        <f>('Energy Use'!S88-'E-electricity'!S32)*'Energy Use 2020'!$O94</f>
        <v>1463591023802.2861</v>
      </c>
      <c r="T32" s="240">
        <f>('Energy Use'!T88-'E-electricity'!T32)*'Energy Use 2020'!$O94</f>
        <v>1494402763167.3281</v>
      </c>
      <c r="U32" s="240">
        <f>('Energy Use'!U88-'E-electricity'!U32)*'Energy Use 2020'!$O94</f>
        <v>1525468457737.7644</v>
      </c>
      <c r="V32" s="240">
        <f>('Energy Use'!V88-'E-electricity'!V32)*'Energy Use 2020'!$O94</f>
        <v>1556673409546.6396</v>
      </c>
      <c r="W32" s="240">
        <f>('Energy Use'!W88-'E-electricity'!W32)*'Energy Use 2020'!$O94</f>
        <v>1587894138996.783</v>
      </c>
      <c r="X32" s="240">
        <f>('Energy Use'!X88-'E-electricity'!X32)*'Energy Use 2020'!$O94</f>
        <v>1618998353788.7859</v>
      </c>
      <c r="Y32" s="240">
        <f>('Energy Use'!Y88-'E-electricity'!Y32)*'Energy Use 2020'!$O94</f>
        <v>1649845020692.6455</v>
      </c>
      <c r="Z32" s="240">
        <f>('Energy Use'!Z88-'E-electricity'!Z32)*'Energy Use 2020'!$O94</f>
        <v>1680284550870.2026</v>
      </c>
      <c r="AA32" s="240">
        <f>('Energy Use'!AA88-'E-electricity'!AA32)*'Energy Use 2020'!$O94</f>
        <v>1710159109115.1504</v>
      </c>
      <c r="AB32" s="240">
        <f>('Energy Use'!AB88-'E-electricity'!AB32)*'Energy Use 2020'!$O94</f>
        <v>1739303056765.908</v>
      </c>
      <c r="AC32" s="240">
        <f>('Energy Use'!AC88-'E-electricity'!AC32)*'Energy Use 2020'!$O94</f>
        <v>1767543537137.292</v>
      </c>
      <c r="AD32" s="240">
        <f>('Energy Use'!AD88-'E-electricity'!AD32)*'Energy Use 2020'!$O94</f>
        <v>1794701211087.356</v>
      </c>
      <c r="AE32" s="240">
        <f>('Energy Use'!AE88-'E-electricity'!AE32)*'Energy Use 2020'!$O94</f>
        <v>1820591148766.6582</v>
      </c>
      <c r="AF32" s="240">
        <f>('Energy Use'!AF88-'E-electricity'!AF32)*'Energy Use 2020'!$O94</f>
        <v>1845023881677.7864</v>
      </c>
      <c r="AG32" s="240">
        <f>('Energy Use'!AG88-'E-electricity'!AG32)*'Energy Use 2020'!$O94</f>
        <v>1867806616898.3386</v>
      </c>
      <c r="AH32" s="240">
        <f>('Energy Use'!AH88-'E-electricity'!AH32)*'Energy Use 2020'!$O94</f>
        <v>1888744612695.9294</v>
      </c>
      <c r="AI32" s="240">
        <f>('Energy Use'!AI88-'E-electricity'!AI32)*'Energy Use 2020'!$O94</f>
        <v>1907642711804.8818</v>
      </c>
      <c r="AJ32" s="240">
        <f>('Energy Use'!AJ88-'E-electricity'!AJ32)*'Energy Use 2020'!$O94</f>
        <v>1924307025368.5767</v>
      </c>
      <c r="AK32" s="240">
        <f>('Energy Use'!AK88-'E-electricity'!AK32)*'Energy Use 2020'!$O94</f>
        <v>1938546757019.1121</v>
      </c>
      <c r="AL32" s="240">
        <f>('Energy Use'!AL88-'E-electricity'!AL32)*'Energy Use 2020'!$O94</f>
        <v>1950176152821.2688</v>
      </c>
      <c r="AM32" s="240">
        <f>('Energy Use'!AM88-'E-electricity'!AM32)*'Energy Use 2020'!$O94</f>
        <v>1959016558918.5815</v>
      </c>
      <c r="AN32" s="240">
        <f>('Energy Use'!AN88-'E-electricity'!AN32)*'Energy Use 2020'!$O94</f>
        <v>1964898564767.3284</v>
      </c>
      <c r="AO32" s="240">
        <f>('Energy Use'!AO88-'E-electricity'!AO32)*'Energy Use 2020'!$O94</f>
        <v>1967664205925.083</v>
      </c>
      <c r="AP32" s="240">
        <f>('Energy Use'!AP88-'E-electricity'!AP32)*'Energy Use 2020'!$O94</f>
        <v>1967169196580.4841</v>
      </c>
      <c r="AQ32" s="240">
        <f>('Energy Use'!AQ88-'E-electricity'!AQ32)*'Energy Use 2020'!$O94</f>
        <v>1953065418870.8411</v>
      </c>
      <c r="AR32" s="136" t="str">
        <f>VLOOKUP($A32,'Sector Match'!$A$1:$B$43,2,0)</f>
        <v>glass and glass products 231</v>
      </c>
    </row>
    <row r="33" spans="1:44" x14ac:dyDescent="0.2">
      <c r="A33" s="74" t="s">
        <v>31</v>
      </c>
      <c r="B33" s="240">
        <f>('Energy Use'!B89-'E-electricity'!B33)*'Energy Use 2019'!$O95</f>
        <v>7979671787043.3115</v>
      </c>
      <c r="C33" s="240">
        <f>('Energy Use'!C89-'E-electricity'!C33)*'Energy Use 2020'!$O95</f>
        <v>6148581328656.6748</v>
      </c>
      <c r="D33" s="240">
        <f>('Energy Use'!D89-'E-electricity'!D33)*'Energy Use 2020'!$O95</f>
        <v>6517210861908.7402</v>
      </c>
      <c r="E33" s="240">
        <f>('Energy Use'!E89-'E-electricity'!E33)*'Energy Use 2020'!$O95</f>
        <v>6878046733935.376</v>
      </c>
      <c r="F33" s="240">
        <f>('Energy Use'!F89-'E-electricity'!F33)*'Energy Use 2020'!$O95</f>
        <v>7231142098056.3223</v>
      </c>
      <c r="G33" s="240">
        <f>('Energy Use'!G89-'E-electricity'!G33)*'Energy Use 2020'!$O95</f>
        <v>7576550107591.3145</v>
      </c>
      <c r="H33" s="240">
        <f>('Energy Use'!H89-'E-electricity'!H33)*'Energy Use 2020'!$O95</f>
        <v>7914323915860.082</v>
      </c>
      <c r="I33" s="240">
        <f>('Energy Use'!I89-'E-electricity'!I33)*'Energy Use 2020'!$O95</f>
        <v>8075345313252.8623</v>
      </c>
      <c r="J33" s="240">
        <f>('Energy Use'!J89-'E-electricity'!J33)*'Energy Use 2020'!$O95</f>
        <v>8232436970149.4424</v>
      </c>
      <c r="K33" s="240">
        <f>('Energy Use'!K89-'E-electricity'!K33)*'Energy Use 2020'!$O95</f>
        <v>8385623990609.6162</v>
      </c>
      <c r="L33" s="240">
        <f>('Energy Use'!L89-'E-electricity'!L33)*'Energy Use 2020'!$O95</f>
        <v>8534931478693.1924</v>
      </c>
      <c r="M33" s="240">
        <f>('Energy Use'!M89-'E-electricity'!M33)*'Energy Use 2020'!$O95</f>
        <v>8680384538459.9639</v>
      </c>
      <c r="N33" s="240">
        <f>('Energy Use'!N89-'E-electricity'!N33)*'Energy Use 2020'!$O95</f>
        <v>8730858089627.7344</v>
      </c>
      <c r="O33" s="240">
        <f>('Energy Use'!O89-'E-electricity'!O33)*'Energy Use 2020'!$O95</f>
        <v>8779964717101.5195</v>
      </c>
      <c r="P33" s="240">
        <f>('Energy Use'!P89-'E-electricity'!P33)*'Energy Use 2020'!$O95</f>
        <v>8827711996562.7578</v>
      </c>
      <c r="Q33" s="240">
        <f>('Energy Use'!Q89-'E-electricity'!Q33)*'Energy Use 2020'!$O95</f>
        <v>8874107503692.8477</v>
      </c>
      <c r="R33" s="240">
        <f>('Energy Use'!R89-'E-electricity'!R33)*'Energy Use 2020'!$O95</f>
        <v>8919158814173.2109</v>
      </c>
      <c r="S33" s="240">
        <f>('Energy Use'!S89-'E-electricity'!S33)*'Energy Use 2020'!$O95</f>
        <v>8863281833024.6934</v>
      </c>
      <c r="T33" s="240">
        <f>('Energy Use'!T89-'E-electricity'!T33)*'Energy Use 2020'!$O95</f>
        <v>8807610382043.3672</v>
      </c>
      <c r="U33" s="240">
        <f>('Energy Use'!U89-'E-electricity'!U33)*'Energy Use 2020'!$O95</f>
        <v>8752144185421.9697</v>
      </c>
      <c r="V33" s="240">
        <f>('Energy Use'!V89-'E-electricity'!V33)*'Energy Use 2020'!$O95</f>
        <v>8696882967353.2607</v>
      </c>
      <c r="W33" s="240">
        <f>('Energy Use'!W89-'E-electricity'!W33)*'Energy Use 2020'!$O95</f>
        <v>8641826452029.9854</v>
      </c>
      <c r="X33" s="240">
        <f>('Energy Use'!X89-'E-electricity'!X33)*'Energy Use 2020'!$O95</f>
        <v>8586974363644.8896</v>
      </c>
      <c r="Y33" s="240">
        <f>('Energy Use'!Y89-'E-electricity'!Y33)*'Energy Use 2020'!$O95</f>
        <v>8532326426390.7256</v>
      </c>
      <c r="Z33" s="240">
        <f>('Energy Use'!Z89-'E-electricity'!Z33)*'Energy Use 2020'!$O95</f>
        <v>8477882364460.2451</v>
      </c>
      <c r="AA33" s="240">
        <f>('Energy Use'!AA89-'E-electricity'!AA33)*'Energy Use 2020'!$O95</f>
        <v>8423641902046.2002</v>
      </c>
      <c r="AB33" s="240">
        <f>('Energy Use'!AB89-'E-electricity'!AB33)*'Energy Use 2020'!$O95</f>
        <v>8369604763341.3311</v>
      </c>
      <c r="AC33" s="240">
        <f>('Energy Use'!AC89-'E-electricity'!AC33)*'Energy Use 2020'!$O95</f>
        <v>8315770672538.3955</v>
      </c>
      <c r="AD33" s="240">
        <f>('Energy Use'!AD89-'E-electricity'!AD33)*'Energy Use 2020'!$O95</f>
        <v>8262139353830.1338</v>
      </c>
      <c r="AE33" s="240">
        <f>('Energy Use'!AE89-'E-electricity'!AE33)*'Energy Use 2020'!$O95</f>
        <v>8208710531409.3037</v>
      </c>
      <c r="AF33" s="240">
        <f>('Energy Use'!AF89-'E-electricity'!AF33)*'Energy Use 2020'!$O95</f>
        <v>8155483929468.6563</v>
      </c>
      <c r="AG33" s="240">
        <f>('Energy Use'!AG89-'E-electricity'!AG33)*'Energy Use 2020'!$O95</f>
        <v>8102459272200.9336</v>
      </c>
      <c r="AH33" s="240">
        <f>('Energy Use'!AH89-'E-electricity'!AH33)*'Energy Use 2020'!$O95</f>
        <v>8065017754404.8799</v>
      </c>
      <c r="AI33" s="240">
        <f>('Energy Use'!AI89-'E-electricity'!AI33)*'Energy Use 2020'!$O95</f>
        <v>8027674169688.9678</v>
      </c>
      <c r="AJ33" s="240">
        <f>('Energy Use'!AJ89-'E-electricity'!AJ33)*'Energy Use 2020'!$O95</f>
        <v>7990428407730.3145</v>
      </c>
      <c r="AK33" s="240">
        <f>('Energy Use'!AK89-'E-electricity'!AK33)*'Energy Use 2020'!$O95</f>
        <v>7953280358206.0117</v>
      </c>
      <c r="AL33" s="240">
        <f>('Energy Use'!AL89-'E-electricity'!AL33)*'Energy Use 2020'!$O95</f>
        <v>7916229910793.1553</v>
      </c>
      <c r="AM33" s="240">
        <f>('Energy Use'!AM89-'E-electricity'!AM33)*'Energy Use 2020'!$O95</f>
        <v>7874235831077.2617</v>
      </c>
      <c r="AN33" s="240">
        <f>('Energy Use'!AN89-'E-electricity'!AN33)*'Energy Use 2020'!$O95</f>
        <v>7832373435614.9355</v>
      </c>
      <c r="AO33" s="240">
        <f>('Energy Use'!AO89-'E-electricity'!AO33)*'Energy Use 2020'!$O95</f>
        <v>7790642558921.832</v>
      </c>
      <c r="AP33" s="240">
        <f>('Energy Use'!AP89-'E-electricity'!AP33)*'Energy Use 2020'!$O95</f>
        <v>7749043035513.6064</v>
      </c>
      <c r="AQ33" s="240">
        <f>('Energy Use'!AQ89-'E-electricity'!AQ33)*'Energy Use 2020'!$O95</f>
        <v>7680889515311.3389</v>
      </c>
      <c r="AR33" s="136" t="str">
        <f>VLOOKUP($A33,'Sector Match'!$A$1:$B$43,2,0)</f>
        <v>road vehicles 29</v>
      </c>
    </row>
    <row r="34" spans="1:44" x14ac:dyDescent="0.2">
      <c r="A34" s="74" t="s">
        <v>32</v>
      </c>
      <c r="B34" s="240">
        <f>('Energy Use'!B90-'E-electricity'!B34)*'Energy Use 2019'!$O96</f>
        <v>5756946421367.1729</v>
      </c>
      <c r="C34" s="240">
        <f>('Energy Use'!C90-'E-electricity'!C34)*'Energy Use 2020'!$O96</f>
        <v>4681124416304.5977</v>
      </c>
      <c r="D34" s="240">
        <f>('Energy Use'!D90-'E-electricity'!D34)*'Energy Use 2020'!$O96</f>
        <v>5250819276956.7939</v>
      </c>
      <c r="E34" s="240">
        <f>('Energy Use'!E90-'E-electricity'!E34)*'Energy Use 2020'!$O96</f>
        <v>5428192534857.3203</v>
      </c>
      <c r="F34" s="240">
        <f>('Energy Use'!F90-'E-electricity'!F34)*'Energy Use 2020'!$O96</f>
        <v>5442584796011.0996</v>
      </c>
      <c r="G34" s="240">
        <f>('Energy Use'!G90-'E-electricity'!G34)*'Energy Use 2020'!$O96</f>
        <v>5525507239745.3633</v>
      </c>
      <c r="H34" s="240">
        <f>('Energy Use'!H90-'E-electricity'!H34)*'Energy Use 2020'!$O96</f>
        <v>5635509973926.7432</v>
      </c>
      <c r="I34" s="240">
        <f>('Energy Use'!I90-'E-electricity'!I34)*'Energy Use 2020'!$O96</f>
        <v>5740531849059.6758</v>
      </c>
      <c r="J34" s="240">
        <f>('Energy Use'!J90-'E-electricity'!J34)*'Energy Use 2020'!$O96</f>
        <v>5828607302777.1572</v>
      </c>
      <c r="K34" s="240">
        <f>('Energy Use'!K90-'E-electricity'!K34)*'Energy Use 2020'!$O96</f>
        <v>5899167313797.1064</v>
      </c>
      <c r="L34" s="240">
        <f>('Energy Use'!L90-'E-electricity'!L34)*'Energy Use 2020'!$O96</f>
        <v>5951814382047.748</v>
      </c>
      <c r="M34" s="240">
        <f>('Energy Use'!M90-'E-electricity'!M34)*'Energy Use 2020'!$O96</f>
        <v>5986324887910.7012</v>
      </c>
      <c r="N34" s="240">
        <f>('Energy Use'!N90-'E-electricity'!N34)*'Energy Use 2020'!$O96</f>
        <v>6008158934470.79</v>
      </c>
      <c r="O34" s="240">
        <f>('Energy Use'!O90-'E-electricity'!O34)*'Energy Use 2020'!$O96</f>
        <v>6014428458968.4023</v>
      </c>
      <c r="P34" s="240">
        <f>('Energy Use'!P90-'E-electricity'!P34)*'Energy Use 2020'!$O96</f>
        <v>6007822212718.0498</v>
      </c>
      <c r="Q34" s="240">
        <f>('Energy Use'!Q90-'E-electricity'!Q34)*'Energy Use 2020'!$O96</f>
        <v>5991112510408.6211</v>
      </c>
      <c r="R34" s="240">
        <f>('Energy Use'!R90-'E-electricity'!R34)*'Energy Use 2020'!$O96</f>
        <v>5967102645999.7109</v>
      </c>
      <c r="S34" s="240">
        <f>('Energy Use'!S90-'E-electricity'!S34)*'Energy Use 2020'!$O96</f>
        <v>5958709204955.2822</v>
      </c>
      <c r="T34" s="240">
        <f>('Energy Use'!T90-'E-electricity'!T34)*'Energy Use 2020'!$O96</f>
        <v>5946167598820.5195</v>
      </c>
      <c r="U34" s="240">
        <f>('Energy Use'!U90-'E-electricity'!U34)*'Energy Use 2020'!$O96</f>
        <v>5929854818142.6406</v>
      </c>
      <c r="V34" s="240">
        <f>('Energy Use'!V90-'E-electricity'!V34)*'Energy Use 2020'!$O96</f>
        <v>5910151637313.0811</v>
      </c>
      <c r="W34" s="240">
        <f>('Energy Use'!W90-'E-electricity'!W34)*'Energy Use 2020'!$O96</f>
        <v>5887440407671.416</v>
      </c>
      <c r="X34" s="240">
        <f>('Energy Use'!X90-'E-electricity'!X34)*'Energy Use 2020'!$O96</f>
        <v>5862103077643.6162</v>
      </c>
      <c r="Y34" s="240">
        <f>('Energy Use'!Y90-'E-electricity'!Y34)*'Energy Use 2020'!$O96</f>
        <v>5834519446266.7842</v>
      </c>
      <c r="Z34" s="240">
        <f>('Energy Use'!Z90-'E-electricity'!Z34)*'Energy Use 2020'!$O96</f>
        <v>5805065653271.9199</v>
      </c>
      <c r="AA34" s="240">
        <f>('Energy Use'!AA90-'E-electricity'!AA34)*'Energy Use 2020'!$O96</f>
        <v>5774112906102.5313</v>
      </c>
      <c r="AB34" s="240">
        <f>('Energy Use'!AB90-'E-electricity'!AB34)*'Energy Use 2020'!$O96</f>
        <v>5742026441854.1719</v>
      </c>
      <c r="AC34" s="240">
        <f>('Energy Use'!AC90-'E-electricity'!AC34)*'Energy Use 2020'!$O96</f>
        <v>5709164720132.5576</v>
      </c>
      <c r="AD34" s="240">
        <f>('Energy Use'!AD90-'E-electricity'!AD34)*'Energy Use 2020'!$O96</f>
        <v>5675878841245.7217</v>
      </c>
      <c r="AE34" s="240">
        <f>('Energy Use'!AE90-'E-electricity'!AE34)*'Energy Use 2020'!$O96</f>
        <v>5642512182957.9766</v>
      </c>
      <c r="AF34" s="240">
        <f>('Energy Use'!AF90-'E-electricity'!AF34)*'Energy Use 2020'!$O96</f>
        <v>5609400248230.5605</v>
      </c>
      <c r="AG34" s="240">
        <f>('Energy Use'!AG90-'E-electricity'!AG34)*'Energy Use 2020'!$O96</f>
        <v>5576870715937.0664</v>
      </c>
      <c r="AH34" s="240">
        <f>('Energy Use'!AH90-'E-electricity'!AH34)*'Energy Use 2020'!$O96</f>
        <v>5545243686454.9678</v>
      </c>
      <c r="AI34" s="240">
        <f>('Energy Use'!AI90-'E-electricity'!AI34)*'Energy Use 2020'!$O96</f>
        <v>5514832114277.2744</v>
      </c>
      <c r="AJ34" s="240">
        <f>('Energy Use'!AJ90-'E-electricity'!AJ34)*'Energy Use 2020'!$O96</f>
        <v>5485942420343.5811</v>
      </c>
      <c r="AK34" s="240">
        <f>('Energy Use'!AK90-'E-electricity'!AK34)*'Energy Use 2020'!$O96</f>
        <v>5458875277638.1523</v>
      </c>
      <c r="AL34" s="240">
        <f>('Energy Use'!AL90-'E-electricity'!AL34)*'Energy Use 2020'!$O96</f>
        <v>5433926564730.6357</v>
      </c>
      <c r="AM34" s="240">
        <f>('Energy Use'!AM90-'E-electricity'!AM34)*'Energy Use 2020'!$O96</f>
        <v>5411388483329.543</v>
      </c>
      <c r="AN34" s="240">
        <f>('Energy Use'!AN90-'E-electricity'!AN34)*'Energy Use 2020'!$O96</f>
        <v>5391550837572.4131</v>
      </c>
      <c r="AO34" s="240">
        <f>('Energy Use'!AO90-'E-electricity'!AO34)*'Energy Use 2020'!$O96</f>
        <v>5374702474685.1826</v>
      </c>
      <c r="AP34" s="240">
        <f>('Energy Use'!AP90-'E-electricity'!AP34)*'Energy Use 2020'!$O96</f>
        <v>5361132888811.1855</v>
      </c>
      <c r="AQ34" s="240">
        <f>('Energy Use'!AQ90-'E-electricity'!AQ34)*'Energy Use 2020'!$O96</f>
        <v>5323676125576.7676</v>
      </c>
      <c r="AR34" s="136" t="str">
        <f>VLOOKUP($A34,'Sector Match'!$A$1:$B$43,2,0)</f>
        <v>nonroad vehicles 30</v>
      </c>
    </row>
    <row r="35" spans="1:44" x14ac:dyDescent="0.2">
      <c r="A35" s="74" t="s">
        <v>33</v>
      </c>
      <c r="B35" s="240">
        <f>('Energy Use'!B91-'E-electricity'!B35)*'Energy Use 2019'!$O97</f>
        <v>3337097367878.6738</v>
      </c>
      <c r="C35" s="240">
        <f>('Energy Use'!C91-'E-electricity'!C35)*'Energy Use 2020'!$O97</f>
        <v>2257548925016.6255</v>
      </c>
      <c r="D35" s="240">
        <f>('Energy Use'!D91-'E-electricity'!D35)*'Energy Use 2020'!$O97</f>
        <v>2708929741132.2417</v>
      </c>
      <c r="E35" s="240">
        <f>('Energy Use'!E91-'E-electricity'!E35)*'Energy Use 2020'!$O97</f>
        <v>3038058188779.856</v>
      </c>
      <c r="F35" s="240">
        <f>('Energy Use'!F91-'E-electricity'!F35)*'Energy Use 2020'!$O97</f>
        <v>3093174134865.7671</v>
      </c>
      <c r="G35" s="240">
        <f>('Energy Use'!G91-'E-electricity'!G35)*'Energy Use 2020'!$O97</f>
        <v>3288671053539.6084</v>
      </c>
      <c r="H35" s="240">
        <f>('Energy Use'!H91-'E-electricity'!H35)*'Energy Use 2020'!$O97</f>
        <v>3544925691284.2549</v>
      </c>
      <c r="I35" s="240">
        <f>('Energy Use'!I91-'E-electricity'!I35)*'Energy Use 2020'!$O97</f>
        <v>3784027194472.1353</v>
      </c>
      <c r="J35" s="240">
        <f>('Energy Use'!J91-'E-electricity'!J35)*'Energy Use 2020'!$O97</f>
        <v>3987344044795.7563</v>
      </c>
      <c r="K35" s="240">
        <f>('Energy Use'!K91-'E-electricity'!K35)*'Energy Use 2020'!$O97</f>
        <v>4159508618680.6846</v>
      </c>
      <c r="L35" s="240">
        <f>('Energy Use'!L91-'E-electricity'!L35)*'Energy Use 2020'!$O97</f>
        <v>4308000010624.5659</v>
      </c>
      <c r="M35" s="240">
        <f>('Energy Use'!M91-'E-electricity'!M35)*'Energy Use 2020'!$O97</f>
        <v>4442538341435.6445</v>
      </c>
      <c r="N35" s="240">
        <f>('Energy Use'!N91-'E-electricity'!N35)*'Energy Use 2020'!$O97</f>
        <v>4587090767792.7324</v>
      </c>
      <c r="O35" s="240">
        <f>('Energy Use'!O91-'E-electricity'!O35)*'Energy Use 2020'!$O97</f>
        <v>4729300449181.5791</v>
      </c>
      <c r="P35" s="240">
        <f>('Energy Use'!P91-'E-electricity'!P35)*'Energy Use 2020'!$O97</f>
        <v>4868272273200.8066</v>
      </c>
      <c r="Q35" s="240">
        <f>('Energy Use'!Q91-'E-electricity'!Q35)*'Energy Use 2020'!$O97</f>
        <v>5003065070159.0762</v>
      </c>
      <c r="R35" s="240">
        <f>('Energy Use'!R91-'E-electricity'!R35)*'Energy Use 2020'!$O97</f>
        <v>5132698217272.2686</v>
      </c>
      <c r="S35" s="240">
        <f>('Energy Use'!S91-'E-electricity'!S35)*'Energy Use 2020'!$O97</f>
        <v>5287648424174.1309</v>
      </c>
      <c r="T35" s="240">
        <f>('Energy Use'!T91-'E-electricity'!T35)*'Energy Use 2020'!$O97</f>
        <v>5437809265281.0918</v>
      </c>
      <c r="U35" s="240">
        <f>('Energy Use'!U91-'E-electricity'!U35)*'Energy Use 2020'!$O97</f>
        <v>5582662310378.5977</v>
      </c>
      <c r="V35" s="240">
        <f>('Energy Use'!V91-'E-electricity'!V35)*'Energy Use 2020'!$O97</f>
        <v>5721714269953.167</v>
      </c>
      <c r="W35" s="240">
        <f>('Energy Use'!W91-'E-electricity'!W35)*'Energy Use 2020'!$O97</f>
        <v>5854500172011.0762</v>
      </c>
      <c r="X35" s="240">
        <f>('Energy Use'!X91-'E-electricity'!X35)*'Energy Use 2020'!$O97</f>
        <v>5980586251919.5615</v>
      </c>
      <c r="Y35" s="240">
        <f>('Energy Use'!Y91-'E-electricity'!Y35)*'Energy Use 2020'!$O97</f>
        <v>6099572530657.3564</v>
      </c>
      <c r="Z35" s="240">
        <f>('Energy Use'!Z91-'E-electricity'!Z35)*'Energy Use 2020'!$O97</f>
        <v>6211095061449.2705</v>
      </c>
      <c r="AA35" s="240">
        <f>('Energy Use'!AA91-'E-electricity'!AA35)*'Energy Use 2020'!$O97</f>
        <v>6314827829483.0908</v>
      </c>
      <c r="AB35" s="240">
        <f>('Energy Use'!AB91-'E-electricity'!AB35)*'Energy Use 2020'!$O97</f>
        <v>6410484294178.583</v>
      </c>
      <c r="AC35" s="240">
        <f>('Energy Use'!AC91-'E-electricity'!AC35)*'Energy Use 2020'!$O97</f>
        <v>6497818568221.2588</v>
      </c>
      <c r="AD35" s="240">
        <f>('Energy Use'!AD91-'E-electricity'!AD35)*'Energy Use 2020'!$O97</f>
        <v>6576626232208.1816</v>
      </c>
      <c r="AE35" s="240">
        <f>('Energy Use'!AE91-'E-electricity'!AE35)*'Energy Use 2020'!$O97</f>
        <v>6646744788211.1094</v>
      </c>
      <c r="AF35" s="240">
        <f>('Energy Use'!AF91-'E-electricity'!AF35)*'Energy Use 2020'!$O97</f>
        <v>6708053759778.6074</v>
      </c>
      <c r="AG35" s="240">
        <f>('Energy Use'!AG91-'E-electricity'!AG35)*'Energy Use 2020'!$O97</f>
        <v>6760474449819.4307</v>
      </c>
      <c r="AH35" s="240">
        <f>('Energy Use'!AH91-'E-electricity'!AH35)*'Energy Use 2020'!$O97</f>
        <v>6803969371385.9043</v>
      </c>
      <c r="AI35" s="240">
        <f>('Energy Use'!AI91-'E-electricity'!AI35)*'Energy Use 2020'!$O97</f>
        <v>6838541369570.7178</v>
      </c>
      <c r="AJ35" s="240">
        <f>('Energy Use'!AJ91-'E-electricity'!AJ35)*'Energy Use 2020'!$O97</f>
        <v>6864232455514.2158</v>
      </c>
      <c r="AK35" s="240">
        <f>('Energy Use'!AK91-'E-electricity'!AK35)*'Energy Use 2020'!$O97</f>
        <v>6881122375872.5176</v>
      </c>
      <c r="AL35" s="240">
        <f>('Energy Use'!AL91-'E-electricity'!AL35)*'Energy Use 2020'!$O97</f>
        <v>6889326943007.0352</v>
      </c>
      <c r="AM35" s="240">
        <f>('Energy Use'!AM91-'E-electricity'!AM35)*'Energy Use 2020'!$O97</f>
        <v>6888996152621.6865</v>
      </c>
      <c r="AN35" s="240">
        <f>('Energy Use'!AN91-'E-electricity'!AN35)*'Energy Use 2020'!$O97</f>
        <v>6880312116600.6787</v>
      </c>
      <c r="AO35" s="240">
        <f>('Energy Use'!AO91-'E-electricity'!AO35)*'Energy Use 2020'!$O97</f>
        <v>6863486839398.2607</v>
      </c>
      <c r="AP35" s="240">
        <f>('Energy Use'!AP91-'E-electricity'!AP35)*'Energy Use 2020'!$O97</f>
        <v>6838759866522.4434</v>
      </c>
      <c r="AQ35" s="240">
        <f>('Energy Use'!AQ91-'E-electricity'!AQ35)*'Energy Use 2020'!$O97</f>
        <v>6771491239443.6084</v>
      </c>
      <c r="AR35" s="136" t="str">
        <f>VLOOKUP($A35,'Sector Match'!$A$1:$B$43,2,0)</f>
        <v>appliances and electrical equipment 27</v>
      </c>
    </row>
    <row r="36" spans="1:44" x14ac:dyDescent="0.2">
      <c r="A36" s="74" t="s">
        <v>34</v>
      </c>
      <c r="B36" s="240">
        <f>('Energy Use'!B92-'E-electricity'!B36)*'Energy Use 2019'!$O98</f>
        <v>3242845295820.1216</v>
      </c>
      <c r="C36" s="240">
        <f>('Energy Use'!C92-'E-electricity'!C36)*'Energy Use 2020'!$O98</f>
        <v>3035005492837.1802</v>
      </c>
      <c r="D36" s="240">
        <f>('Energy Use'!D92-'E-electricity'!D36)*'Energy Use 2020'!$O98</f>
        <v>3604234075804.2402</v>
      </c>
      <c r="E36" s="240">
        <f>('Energy Use'!E92-'E-electricity'!E36)*'Energy Use 2020'!$O98</f>
        <v>3883191660926.8008</v>
      </c>
      <c r="F36" s="240">
        <f>('Energy Use'!F92-'E-electricity'!F36)*'Energy Use 2020'!$O98</f>
        <v>3934283306205.8477</v>
      </c>
      <c r="G36" s="240">
        <f>('Energy Use'!G92-'E-electricity'!G36)*'Energy Use 2020'!$O98</f>
        <v>4136064786906.1416</v>
      </c>
      <c r="H36" s="240">
        <f>('Energy Use'!H92-'E-electricity'!H36)*'Energy Use 2020'!$O98</f>
        <v>4390782727752.0278</v>
      </c>
      <c r="I36" s="240">
        <f>('Energy Use'!I92-'E-electricity'!I36)*'Energy Use 2020'!$O98</f>
        <v>4607511708542.9014</v>
      </c>
      <c r="J36" s="240">
        <f>('Energy Use'!J92-'E-electricity'!J36)*'Energy Use 2020'!$O98</f>
        <v>4771383403008.9219</v>
      </c>
      <c r="K36" s="240">
        <f>('Energy Use'!K92-'E-electricity'!K36)*'Energy Use 2020'!$O98</f>
        <v>4896725955276.2891</v>
      </c>
      <c r="L36" s="240">
        <f>('Energy Use'!L92-'E-electricity'!L36)*'Energy Use 2020'!$O98</f>
        <v>5001279435935.7119</v>
      </c>
      <c r="M36" s="240">
        <f>('Energy Use'!M92-'E-electricity'!M36)*'Energy Use 2020'!$O98</f>
        <v>5105055548684.8955</v>
      </c>
      <c r="N36" s="240">
        <f>('Energy Use'!N92-'E-electricity'!N36)*'Energy Use 2020'!$O98</f>
        <v>5243804339434.6953</v>
      </c>
      <c r="O36" s="240">
        <f>('Energy Use'!O92-'E-electricity'!O36)*'Energy Use 2020'!$O98</f>
        <v>5400136621806.1523</v>
      </c>
      <c r="P36" s="240">
        <f>('Energy Use'!P92-'E-electricity'!P36)*'Energy Use 2020'!$O98</f>
        <v>5569144563646.8643</v>
      </c>
      <c r="Q36" s="240">
        <f>('Energy Use'!Q92-'E-electricity'!Q36)*'Energy Use 2020'!$O98</f>
        <v>5745276238612.3896</v>
      </c>
      <c r="R36" s="240">
        <f>('Energy Use'!R92-'E-electricity'!R36)*'Energy Use 2020'!$O98</f>
        <v>5922229228289.9063</v>
      </c>
      <c r="S36" s="240">
        <f>('Energy Use'!S92-'E-electricity'!S36)*'Energy Use 2020'!$O98</f>
        <v>6132662516561.4102</v>
      </c>
      <c r="T36" s="240">
        <f>('Energy Use'!T92-'E-electricity'!T36)*'Energy Use 2020'!$O98</f>
        <v>6338817642742.8154</v>
      </c>
      <c r="U36" s="240">
        <f>('Energy Use'!U92-'E-electricity'!U36)*'Energy Use 2020'!$O98</f>
        <v>6539878876230.2383</v>
      </c>
      <c r="V36" s="240">
        <f>('Energy Use'!V92-'E-electricity'!V36)*'Energy Use 2020'!$O98</f>
        <v>6735042193875.1201</v>
      </c>
      <c r="W36" s="240">
        <f>('Energy Use'!W92-'E-electricity'!W36)*'Energy Use 2020'!$O98</f>
        <v>6923521083777.7393</v>
      </c>
      <c r="X36" s="240">
        <f>('Energy Use'!X92-'E-electricity'!X36)*'Energy Use 2020'!$O98</f>
        <v>7104552237971.6357</v>
      </c>
      <c r="Y36" s="240">
        <f>('Energy Use'!Y92-'E-electricity'!Y36)*'Energy Use 2020'!$O98</f>
        <v>7277401072915.1699</v>
      </c>
      <c r="Z36" s="240">
        <f>('Energy Use'!Z92-'E-electricity'!Z36)*'Energy Use 2020'!$O98</f>
        <v>7441367019035.0215</v>
      </c>
      <c r="AA36" s="240">
        <f>('Energy Use'!AA92-'E-electricity'!AA36)*'Energy Use 2020'!$O98</f>
        <v>7595788523724.6299</v>
      </c>
      <c r="AB36" s="240">
        <f>('Energy Use'!AB92-'E-electricity'!AB36)*'Energy Use 2020'!$O98</f>
        <v>7740047716123.5547</v>
      </c>
      <c r="AC36" s="240">
        <f>('Energy Use'!AC92-'E-electricity'!AC36)*'Energy Use 2020'!$O98</f>
        <v>7873574686619.1621</v>
      </c>
      <c r="AD36" s="240">
        <f>('Energy Use'!AD92-'E-electricity'!AD36)*'Energy Use 2020'!$O98</f>
        <v>7995851339231.8047</v>
      </c>
      <c r="AE36" s="240">
        <f>('Energy Use'!AE92-'E-electricity'!AE36)*'Energy Use 2020'!$O98</f>
        <v>8106414780776.3525</v>
      </c>
      <c r="AF36" s="240">
        <f>('Energy Use'!AF92-'E-electricity'!AF36)*'Energy Use 2020'!$O98</f>
        <v>8204860216831.5156</v>
      </c>
      <c r="AG36" s="240">
        <f>('Energy Use'!AG92-'E-electricity'!AG36)*'Energy Use 2020'!$O98</f>
        <v>8290843330990.7861</v>
      </c>
      <c r="AH36" s="240">
        <f>('Energy Use'!AH92-'E-electricity'!AH36)*'Energy Use 2020'!$O98</f>
        <v>8364082130503.0059</v>
      </c>
      <c r="AI36" s="240">
        <f>('Energy Use'!AI92-'E-electricity'!AI36)*'Energy Use 2020'!$O98</f>
        <v>8424358248128.8594</v>
      </c>
      <c r="AJ36" s="240">
        <f>('Energy Use'!AJ92-'E-electricity'!AJ36)*'Energy Use 2020'!$O98</f>
        <v>8471517696734.4209</v>
      </c>
      <c r="AK36" s="240">
        <f>('Energy Use'!AK92-'E-electricity'!AK36)*'Energy Use 2020'!$O98</f>
        <v>8505471079709.4092</v>
      </c>
      <c r="AL36" s="240">
        <f>('Energy Use'!AL92-'E-electricity'!AL36)*'Energy Use 2020'!$O98</f>
        <v>8526193266640.3711</v>
      </c>
      <c r="AM36" s="240">
        <f>('Energy Use'!AM92-'E-electricity'!AM36)*'Energy Use 2020'!$O98</f>
        <v>8533722549694.9961</v>
      </c>
      <c r="AN36" s="240">
        <f>('Energy Use'!AN92-'E-electricity'!AN36)*'Energy Use 2020'!$O98</f>
        <v>8528159301803.2998</v>
      </c>
      <c r="AO36" s="240">
        <f>('Energy Use'!AO92-'E-electricity'!AO36)*'Energy Use 2020'!$O98</f>
        <v>8509664162881.5576</v>
      </c>
      <c r="AP36" s="240">
        <f>('Energy Use'!AP92-'E-electricity'!AP36)*'Energy Use 2020'!$O98</f>
        <v>8478455784976.5957</v>
      </c>
      <c r="AQ36" s="240">
        <f>('Energy Use'!AQ92-'E-electricity'!AQ36)*'Energy Use 2020'!$O98</f>
        <v>8391552744741.3291</v>
      </c>
      <c r="AR36" s="136" t="str">
        <f>VLOOKUP($A36,'Sector Match'!$A$1:$B$43,2,0)</f>
        <v>computers and electronics 26</v>
      </c>
    </row>
    <row r="37" spans="1:44" x14ac:dyDescent="0.2">
      <c r="A37" s="74" t="s">
        <v>35</v>
      </c>
      <c r="B37" s="240">
        <f>('Energy Use'!B93-'E-electricity'!B37)*'Energy Use 2019'!$O99</f>
        <v>383180757682.16412</v>
      </c>
      <c r="C37" s="240">
        <f>('Energy Use'!C93-'E-electricity'!C37)*'Energy Use 2020'!$O99</f>
        <v>408229384254.87146</v>
      </c>
      <c r="D37" s="240">
        <f>('Energy Use'!D93-'E-electricity'!D37)*'Energy Use 2020'!$O99</f>
        <v>468768320689.20355</v>
      </c>
      <c r="E37" s="240">
        <f>('Energy Use'!E93-'E-electricity'!E37)*'Energy Use 2020'!$O99</f>
        <v>490410379202.05719</v>
      </c>
      <c r="F37" s="240">
        <f>('Energy Use'!F93-'E-electricity'!F37)*'Energy Use 2020'!$O99</f>
        <v>490875106318.49933</v>
      </c>
      <c r="G37" s="240">
        <f>('Energy Use'!G93-'E-electricity'!G37)*'Energy Use 2020'!$O99</f>
        <v>502269414684.7063</v>
      </c>
      <c r="H37" s="240">
        <f>('Energy Use'!H93-'E-electricity'!H37)*'Energy Use 2020'!$O99</f>
        <v>516664975179.91614</v>
      </c>
      <c r="I37" s="240">
        <f>('Energy Use'!I93-'E-electricity'!I37)*'Energy Use 2020'!$O99</f>
        <v>527495171517.76624</v>
      </c>
      <c r="J37" s="240">
        <f>('Energy Use'!J93-'E-electricity'!J37)*'Energy Use 2020'!$O99</f>
        <v>533939888776.77167</v>
      </c>
      <c r="K37" s="240">
        <f>('Energy Use'!K93-'E-electricity'!K37)*'Energy Use 2020'!$O99</f>
        <v>537321637900.42834</v>
      </c>
      <c r="L37" s="240">
        <f>('Energy Use'!L93-'E-electricity'!L37)*'Energy Use 2020'!$O99</f>
        <v>539073532629.11194</v>
      </c>
      <c r="M37" s="240">
        <f>('Energy Use'!M93-'E-electricity'!M37)*'Energy Use 2020'!$O99</f>
        <v>540675874314.18225</v>
      </c>
      <c r="N37" s="240">
        <f>('Energy Use'!N93-'E-electricity'!N37)*'Energy Use 2020'!$O99</f>
        <v>545478940885.42249</v>
      </c>
      <c r="O37" s="240">
        <f>('Energy Use'!O93-'E-electricity'!O37)*'Energy Use 2020'!$O99</f>
        <v>551408053605.81628</v>
      </c>
      <c r="P37" s="240">
        <f>('Energy Use'!P93-'E-electricity'!P37)*'Energy Use 2020'!$O99</f>
        <v>558169646144.92468</v>
      </c>
      <c r="Q37" s="240">
        <f>('Energy Use'!Q93-'E-electricity'!Q37)*'Energy Use 2020'!$O99</f>
        <v>565459079297.38489</v>
      </c>
      <c r="R37" s="240">
        <f>('Energy Use'!R93-'E-electricity'!R37)*'Energy Use 2020'!$O99</f>
        <v>572956764887.12915</v>
      </c>
      <c r="S37" s="240">
        <f>('Energy Use'!S93-'E-electricity'!S37)*'Energy Use 2020'!$O99</f>
        <v>584317302604.01025</v>
      </c>
      <c r="T37" s="240">
        <f>('Energy Use'!T93-'E-electricity'!T37)*'Energy Use 2020'!$O99</f>
        <v>595673188453.58728</v>
      </c>
      <c r="U37" s="240">
        <f>('Energy Use'!U93-'E-electricity'!U37)*'Energy Use 2020'!$O99</f>
        <v>606979963761.52759</v>
      </c>
      <c r="V37" s="240">
        <f>('Energy Use'!V93-'E-electricity'!V37)*'Energy Use 2020'!$O99</f>
        <v>618190374636.1803</v>
      </c>
      <c r="W37" s="240">
        <f>('Energy Use'!W93-'E-electricity'!W37)*'Energy Use 2020'!$O99</f>
        <v>629254435075.38135</v>
      </c>
      <c r="X37" s="240">
        <f>('Energy Use'!X93-'E-electricity'!X37)*'Energy Use 2020'!$O99</f>
        <v>640119526874.76208</v>
      </c>
      <c r="Y37" s="240">
        <f>('Energy Use'!Y93-'E-electricity'!Y37)*'Energy Use 2020'!$O99</f>
        <v>650730539065.84265</v>
      </c>
      <c r="Z37" s="240">
        <f>('Energy Use'!Z93-'E-electricity'!Z37)*'Energy Use 2020'!$O99</f>
        <v>661030049356.66565</v>
      </c>
      <c r="AA37" s="240">
        <f>('Energy Use'!AA93-'E-electricity'!AA37)*'Energy Use 2020'!$O99</f>
        <v>670958549708.6355</v>
      </c>
      <c r="AB37" s="240">
        <f>('Energy Use'!AB93-'E-electricity'!AB37)*'Energy Use 2020'!$O99</f>
        <v>680454717756.06299</v>
      </c>
      <c r="AC37" s="240">
        <f>('Energy Use'!AC93-'E-electricity'!AC37)*'Energy Use 2020'!$O99</f>
        <v>689455735256.83655</v>
      </c>
      <c r="AD37" s="240">
        <f>('Energy Use'!AD93-'E-electricity'!AD37)*'Energy Use 2020'!$O99</f>
        <v>697897654152.60913</v>
      </c>
      <c r="AE37" s="240">
        <f>('Energy Use'!AE93-'E-electricity'!AE37)*'Energy Use 2020'!$O99</f>
        <v>705715810115.84924</v>
      </c>
      <c r="AF37" s="240">
        <f>('Energy Use'!AF93-'E-electricity'!AF37)*'Energy Use 2020'!$O99</f>
        <v>712845282673.06665</v>
      </c>
      <c r="AG37" s="240">
        <f>('Energy Use'!AG93-'E-electricity'!AG37)*'Energy Use 2020'!$O99</f>
        <v>719221400124.33521</v>
      </c>
      <c r="AH37" s="240">
        <f>('Energy Use'!AH93-'E-electricity'!AH37)*'Energy Use 2020'!$O99</f>
        <v>724780286539.04297</v>
      </c>
      <c r="AI37" s="240">
        <f>('Energy Use'!AI93-'E-electricity'!AI37)*'Energy Use 2020'!$O99</f>
        <v>729459447108.63635</v>
      </c>
      <c r="AJ37" s="240">
        <f>('Energy Use'!AJ93-'E-electricity'!AJ37)*'Energy Use 2020'!$O99</f>
        <v>733198387095.57288</v>
      </c>
      <c r="AK37" s="240">
        <f>('Energy Use'!AK93-'E-electricity'!AK37)*'Energy Use 2020'!$O99</f>
        <v>735939258552.52771</v>
      </c>
      <c r="AL37" s="240">
        <f>('Energy Use'!AL93-'E-electricity'!AL37)*'Energy Use 2020'!$O99</f>
        <v>737627527920.25708</v>
      </c>
      <c r="AM37" s="240">
        <f>('Energy Use'!AM93-'E-electricity'!AM37)*'Energy Use 2020'!$O99</f>
        <v>738212656571.44604</v>
      </c>
      <c r="AN37" s="240">
        <f>('Energy Use'!AN93-'E-electricity'!AN37)*'Energy Use 2020'!$O99</f>
        <v>737648785379.76099</v>
      </c>
      <c r="AO37" s="240">
        <f>('Energy Use'!AO93-'E-electricity'!AO37)*'Energy Use 2020'!$O99</f>
        <v>735895413488.47571</v>
      </c>
      <c r="AP37" s="240">
        <f>('Energy Use'!AP93-'E-electricity'!AP37)*'Energy Use 2020'!$O99</f>
        <v>732918060662.93518</v>
      </c>
      <c r="AQ37" s="240">
        <f>('Energy Use'!AQ93-'E-electricity'!AQ37)*'Energy Use 2020'!$O99</f>
        <v>724952035804.18848</v>
      </c>
      <c r="AR37" s="136" t="str">
        <f>VLOOKUP($A37,'Sector Match'!$A$1:$B$43,2,0)</f>
        <v>computers and electronics 26</v>
      </c>
    </row>
    <row r="38" spans="1:44" x14ac:dyDescent="0.2">
      <c r="A38" s="74" t="s">
        <v>36</v>
      </c>
      <c r="B38" s="240">
        <f>('Energy Use'!B94-'E-electricity'!B38)*'Energy Use 2019'!$O100</f>
        <v>300821136625.13696</v>
      </c>
      <c r="C38" s="240">
        <f>('Energy Use'!C94-'E-electricity'!C38)*'Energy Use 2020'!$O100</f>
        <v>578972383310.32422</v>
      </c>
      <c r="D38" s="240">
        <f>('Energy Use'!D94-'E-electricity'!D38)*'Energy Use 2020'!$O100</f>
        <v>640310754671.15552</v>
      </c>
      <c r="E38" s="240">
        <f>('Energy Use'!E94-'E-electricity'!E38)*'Energy Use 2020'!$O100</f>
        <v>683564925685.05408</v>
      </c>
      <c r="F38" s="240">
        <f>('Energy Use'!F94-'E-electricity'!F38)*'Energy Use 2020'!$O100</f>
        <v>671130891448.25635</v>
      </c>
      <c r="G38" s="240">
        <f>('Energy Use'!G94-'E-electricity'!G38)*'Energy Use 2020'!$O100</f>
        <v>668892268937.44531</v>
      </c>
      <c r="H38" s="240">
        <f>('Energy Use'!H94-'E-electricity'!H38)*'Energy Use 2020'!$O100</f>
        <v>671398592223.48425</v>
      </c>
      <c r="I38" s="240">
        <f>('Energy Use'!I94-'E-electricity'!I38)*'Energy Use 2020'!$O100</f>
        <v>674467763846.09448</v>
      </c>
      <c r="J38" s="240">
        <f>('Energy Use'!J94-'E-electricity'!J38)*'Energy Use 2020'!$O100</f>
        <v>676483533393.63831</v>
      </c>
      <c r="K38" s="240">
        <f>('Energy Use'!K94-'E-electricity'!K38)*'Energy Use 2020'!$O100</f>
        <v>676950562016.44092</v>
      </c>
      <c r="L38" s="240">
        <f>('Energy Use'!L94-'E-electricity'!L38)*'Energy Use 2020'!$O100</f>
        <v>675378821235.79456</v>
      </c>
      <c r="M38" s="240">
        <f>('Energy Use'!M94-'E-electricity'!M38)*'Energy Use 2020'!$O100</f>
        <v>671296274509.88672</v>
      </c>
      <c r="N38" s="240">
        <f>('Energy Use'!N94-'E-electricity'!N38)*'Energy Use 2020'!$O100</f>
        <v>670563816036.42993</v>
      </c>
      <c r="O38" s="240">
        <f>('Energy Use'!O94-'E-electricity'!O38)*'Energy Use 2020'!$O100</f>
        <v>667306662627.46008</v>
      </c>
      <c r="P38" s="240">
        <f>('Energy Use'!P94-'E-electricity'!P38)*'Energy Use 2020'!$O100</f>
        <v>661731418148.448</v>
      </c>
      <c r="Q38" s="240">
        <f>('Energy Use'!Q94-'E-electricity'!Q38)*'Energy Use 2020'!$O100</f>
        <v>654063499343.71094</v>
      </c>
      <c r="R38" s="240">
        <f>('Energy Use'!R94-'E-electricity'!R38)*'Energy Use 2020'!$O100</f>
        <v>644540542568.6001</v>
      </c>
      <c r="S38" s="240">
        <f>('Energy Use'!S94-'E-electricity'!S38)*'Energy Use 2020'!$O100</f>
        <v>641710802277.34167</v>
      </c>
      <c r="T38" s="240">
        <f>('Energy Use'!T94-'E-electricity'!T38)*'Energy Use 2020'!$O100</f>
        <v>637456638400.14038</v>
      </c>
      <c r="U38" s="240">
        <f>('Energy Use'!U94-'E-electricity'!U38)*'Energy Use 2020'!$O100</f>
        <v>631892951902.51978</v>
      </c>
      <c r="V38" s="240">
        <f>('Energy Use'!V94-'E-electricity'!V38)*'Energy Use 2020'!$O100</f>
        <v>625139910981.39709</v>
      </c>
      <c r="W38" s="240">
        <f>('Energy Use'!W94-'E-electricity'!W38)*'Energy Use 2020'!$O100</f>
        <v>617320908340.69788</v>
      </c>
      <c r="X38" s="240">
        <f>('Energy Use'!X94-'E-electricity'!X38)*'Energy Use 2020'!$O100</f>
        <v>608560673334.10095</v>
      </c>
      <c r="Y38" s="240">
        <f>('Energy Use'!Y94-'E-electricity'!Y38)*'Energy Use 2020'!$O100</f>
        <v>598983563159.58911</v>
      </c>
      <c r="Z38" s="240">
        <f>('Energy Use'!Z94-'E-electricity'!Z38)*'Energy Use 2020'!$O100</f>
        <v>588712049585.80261</v>
      </c>
      <c r="AA38" s="240">
        <f>('Energy Use'!AA94-'E-electricity'!AA38)*'Energy Use 2020'!$O100</f>
        <v>577865410568.22388</v>
      </c>
      <c r="AB38" s="240">
        <f>('Energy Use'!AB94-'E-electricity'!AB38)*'Energy Use 2020'!$O100</f>
        <v>566558629736.51294</v>
      </c>
      <c r="AC38" s="240">
        <f>('Energy Use'!AC94-'E-electricity'!AC38)*'Energy Use 2020'!$O100</f>
        <v>554901501209.25659</v>
      </c>
      <c r="AD38" s="240">
        <f>('Energy Use'!AD94-'E-electricity'!AD38)*'Energy Use 2020'!$O100</f>
        <v>542997932574.90454</v>
      </c>
      <c r="AE38" s="240">
        <f>('Energy Use'!AE94-'E-electricity'!AE38)*'Energy Use 2020'!$O100</f>
        <v>530945435179.80103</v>
      </c>
      <c r="AF38" s="240">
        <f>('Energy Use'!AF94-'E-electricity'!AF38)*'Energy Use 2020'!$O100</f>
        <v>518834788061.104</v>
      </c>
      <c r="AG38" s="240">
        <f>('Energy Use'!AG94-'E-electricity'!AG38)*'Energy Use 2020'!$O100</f>
        <v>506749859900.60815</v>
      </c>
      <c r="AH38" s="240">
        <f>('Energy Use'!AH94-'E-electricity'!AH38)*'Energy Use 2020'!$O100</f>
        <v>494767572180.27484</v>
      </c>
      <c r="AI38" s="240">
        <f>('Energy Use'!AI94-'E-electricity'!AI38)*'Energy Use 2020'!$O100</f>
        <v>482957986202.72003</v>
      </c>
      <c r="AJ38" s="240">
        <f>('Energy Use'!AJ94-'E-electricity'!AJ38)*'Energy Use 2020'!$O100</f>
        <v>471384496703.55164</v>
      </c>
      <c r="AK38" s="240">
        <f>('Energy Use'!AK94-'E-electricity'!AK38)*'Energy Use 2020'!$O100</f>
        <v>460104115328.32062</v>
      </c>
      <c r="AL38" s="240">
        <f>('Energy Use'!AL94-'E-electricity'!AL38)*'Energy Use 2020'!$O100</f>
        <v>449167828178.4436</v>
      </c>
      <c r="AM38" s="240">
        <f>('Energy Use'!AM94-'E-electricity'!AM38)*'Energy Use 2020'!$O100</f>
        <v>438621012856.63361</v>
      </c>
      <c r="AN38" s="240">
        <f>('Energy Use'!AN94-'E-electricity'!AN38)*'Energy Use 2020'!$O100</f>
        <v>428503901880.49878</v>
      </c>
      <c r="AO38" s="240">
        <f>('Energy Use'!AO94-'E-electricity'!AO38)*'Energy Use 2020'!$O100</f>
        <v>418852080909.80743</v>
      </c>
      <c r="AP38" s="240">
        <f>('Energy Use'!AP94-'E-electricity'!AP38)*'Energy Use 2020'!$O100</f>
        <v>409697011886.62225</v>
      </c>
      <c r="AQ38" s="240">
        <f>('Energy Use'!AQ94-'E-electricity'!AQ38)*'Energy Use 2020'!$O100</f>
        <v>399009821210.7829</v>
      </c>
      <c r="AR38" s="136" t="str">
        <f>VLOOKUP($A38,'Sector Match'!$A$1:$B$43,2,0)</f>
        <v>other machinery 28</v>
      </c>
    </row>
    <row r="39" spans="1:44" x14ac:dyDescent="0.2">
      <c r="A39" s="74" t="s">
        <v>37</v>
      </c>
      <c r="B39" s="240">
        <f>('Energy Use'!B95-'E-electricity'!B39)*'Energy Use 2019'!$O101</f>
        <v>48702156099129.727</v>
      </c>
      <c r="C39" s="240">
        <f>('Energy Use'!C95-'E-electricity'!C39)*'Energy Use 2020'!$O101</f>
        <v>52469396762266.188</v>
      </c>
      <c r="D39" s="240">
        <f>('Energy Use'!D95-'E-electricity'!D39)*'Energy Use 2020'!$O101</f>
        <v>70746452758773.703</v>
      </c>
      <c r="E39" s="240">
        <f>('Energy Use'!E95-'E-electricity'!E39)*'Energy Use 2020'!$O101</f>
        <v>87632238398162.922</v>
      </c>
      <c r="F39" s="240">
        <f>('Energy Use'!F95-'E-electricity'!F39)*'Energy Use 2020'!$O101</f>
        <v>90668749894233.219</v>
      </c>
      <c r="G39" s="240">
        <f>('Energy Use'!G95-'E-electricity'!G39)*'Energy Use 2020'!$O101</f>
        <v>99139970955425.094</v>
      </c>
      <c r="H39" s="240">
        <f>('Energy Use'!H95-'E-electricity'!H39)*'Energy Use 2020'!$O101</f>
        <v>110554485597713.7</v>
      </c>
      <c r="I39" s="240">
        <f>('Energy Use'!I95-'E-electricity'!I39)*'Energy Use 2020'!$O101</f>
        <v>122200151077080.02</v>
      </c>
      <c r="J39" s="240">
        <f>('Energy Use'!J95-'E-electricity'!J39)*'Energy Use 2020'!$O101</f>
        <v>133303701792186.81</v>
      </c>
      <c r="K39" s="240">
        <f>('Energy Use'!K95-'E-electricity'!K39)*'Energy Use 2020'!$O101</f>
        <v>143907836391298.44</v>
      </c>
      <c r="L39" s="240">
        <f>('Energy Use'!L95-'E-electricity'!L39)*'Energy Use 2020'!$O101</f>
        <v>154168312428897.16</v>
      </c>
      <c r="M39" s="240">
        <f>('Energy Use'!M95-'E-electricity'!M39)*'Energy Use 2020'!$O101</f>
        <v>164350453491294.03</v>
      </c>
      <c r="N39" s="240">
        <f>('Energy Use'!N95-'E-electricity'!N39)*'Energy Use 2020'!$O101</f>
        <v>174861407264157.5</v>
      </c>
      <c r="O39" s="240">
        <f>('Energy Use'!O95-'E-electricity'!O39)*'Energy Use 2020'!$O101</f>
        <v>185690685822919.66</v>
      </c>
      <c r="P39" s="240">
        <f>('Energy Use'!P95-'E-electricity'!P39)*'Energy Use 2020'!$O101</f>
        <v>196865125705283.16</v>
      </c>
      <c r="Q39" s="240">
        <f>('Energy Use'!Q95-'E-electricity'!Q39)*'Energy Use 2020'!$O101</f>
        <v>208420004986060.31</v>
      </c>
      <c r="R39" s="240">
        <f>('Energy Use'!R95-'E-electricity'!R39)*'Energy Use 2020'!$O101</f>
        <v>220399897353119</v>
      </c>
      <c r="S39" s="240">
        <f>('Energy Use'!S95-'E-electricity'!S39)*'Energy Use 2020'!$O101</f>
        <v>233592696419089.78</v>
      </c>
      <c r="T39" s="240">
        <f>('Energy Use'!T95-'E-electricity'!T39)*'Energy Use 2020'!$O101</f>
        <v>247327419516341.94</v>
      </c>
      <c r="U39" s="240">
        <f>('Energy Use'!U95-'E-electricity'!U39)*'Energy Use 2020'!$O101</f>
        <v>261576015521424.91</v>
      </c>
      <c r="V39" s="240">
        <f>('Energy Use'!V95-'E-electricity'!V39)*'Energy Use 2020'!$O101</f>
        <v>276301812539542.06</v>
      </c>
      <c r="W39" s="240">
        <f>('Energy Use'!W95-'E-electricity'!W39)*'Energy Use 2020'!$O101</f>
        <v>291458832296989.63</v>
      </c>
      <c r="X39" s="240">
        <f>('Energy Use'!X95-'E-electricity'!X39)*'Energy Use 2020'!$O101</f>
        <v>306991176333369.69</v>
      </c>
      <c r="Y39" s="240">
        <f>('Energy Use'!Y95-'E-electricity'!Y39)*'Energy Use 2020'!$O101</f>
        <v>322832510801266.25</v>
      </c>
      <c r="Z39" s="240">
        <f>('Energy Use'!Z95-'E-electricity'!Z39)*'Energy Use 2020'!$O101</f>
        <v>338905678658538.75</v>
      </c>
      <c r="AA39" s="240">
        <f>('Energy Use'!AA95-'E-electricity'!AA39)*'Energy Use 2020'!$O101</f>
        <v>355122469395269</v>
      </c>
      <c r="AB39" s="240">
        <f>('Energy Use'!AB95-'E-electricity'!AB39)*'Energy Use 2020'!$O101</f>
        <v>371383576991032.75</v>
      </c>
      <c r="AC39" s="240">
        <f>('Energy Use'!AC95-'E-electricity'!AC39)*'Energy Use 2020'!$O101</f>
        <v>387578776363675.81</v>
      </c>
      <c r="AD39" s="240">
        <f>('Energy Use'!AD95-'E-electricity'!AD39)*'Energy Use 2020'!$O101</f>
        <v>403587346970532.31</v>
      </c>
      <c r="AE39" s="240">
        <f>('Energy Use'!AE95-'E-electricity'!AE39)*'Energy Use 2020'!$O101</f>
        <v>419278769297597.31</v>
      </c>
      <c r="AF39" s="240">
        <f>('Energy Use'!AF95-'E-electricity'!AF39)*'Energy Use 2020'!$O101</f>
        <v>434513715593056.25</v>
      </c>
      <c r="AG39" s="240">
        <f>('Energy Use'!AG95-'E-electricity'!AG39)*'Energy Use 2020'!$O101</f>
        <v>449145350284741.19</v>
      </c>
      <c r="AH39" s="240">
        <f>('Energy Use'!AH95-'E-electricity'!AH39)*'Energy Use 2020'!$O101</f>
        <v>463020948040984.19</v>
      </c>
      <c r="AI39" s="240">
        <f>('Energy Use'!AI95-'E-electricity'!AI39)*'Energy Use 2020'!$O101</f>
        <v>475983828437547.13</v>
      </c>
      <c r="AJ39" s="240">
        <f>('Energy Use'!AJ95-'E-electricity'!AJ39)*'Energy Use 2020'!$O101</f>
        <v>487875595810153.06</v>
      </c>
      <c r="AK39" s="240">
        <f>('Energy Use'!AK95-'E-electricity'!AK39)*'Energy Use 2020'!$O101</f>
        <v>498538661326378.25</v>
      </c>
      <c r="AL39" s="240">
        <f>('Energy Use'!AL95-'E-electricity'!AL39)*'Energy Use 2020'!$O101</f>
        <v>507819011924388.56</v>
      </c>
      <c r="AM39" s="240">
        <f>('Energy Use'!AM95-'E-electricity'!AM39)*'Energy Use 2020'!$O101</f>
        <v>515569177960000.44</v>
      </c>
      <c r="AN39" s="240">
        <f>('Energy Use'!AN95-'E-electricity'!AN39)*'Energy Use 2020'!$O101</f>
        <v>521651338691113.81</v>
      </c>
      <c r="AO39" s="240">
        <f>('Energy Use'!AO95-'E-electricity'!AO39)*'Energy Use 2020'!$O101</f>
        <v>525940492702097.63</v>
      </c>
      <c r="AP39" s="240">
        <f>('Energy Use'!AP95-'E-electricity'!AP39)*'Energy Use 2020'!$O101</f>
        <v>528327609681056.5</v>
      </c>
      <c r="AQ39" s="240">
        <f>('Energy Use'!AQ95-'E-electricity'!AQ39)*'Energy Use 2020'!$O101</f>
        <v>526011272976542.63</v>
      </c>
      <c r="AR39" s="136" t="str">
        <f>VLOOKUP($A39,'Sector Match'!$A$1:$B$43,2,0)</f>
        <v>water and waste 36T39</v>
      </c>
    </row>
    <row r="40" spans="1:44" x14ac:dyDescent="0.2">
      <c r="A40" s="74" t="s">
        <v>38</v>
      </c>
      <c r="B40" s="240">
        <f>('Energy Use'!B96-'E-electricity'!B40)*'Energy Use 2019'!$O102</f>
        <v>99084802003.609573</v>
      </c>
      <c r="C40" s="240">
        <f>('Energy Use'!C96-'E-electricity'!C40)*'Energy Use 2020'!$O102</f>
        <v>233840132728.51859</v>
      </c>
      <c r="D40" s="240">
        <f>('Energy Use'!D96-'E-electricity'!D40)*'Energy Use 2020'!$O102</f>
        <v>255022278744.32401</v>
      </c>
      <c r="E40" s="240">
        <f>('Energy Use'!E96-'E-electricity'!E40)*'Energy Use 2020'!$O102</f>
        <v>288573695793.04565</v>
      </c>
      <c r="F40" s="240">
        <f>('Energy Use'!F96-'E-electricity'!F40)*'Energy Use 2020'!$O102</f>
        <v>293827165006.90796</v>
      </c>
      <c r="G40" s="240">
        <f>('Energy Use'!G96-'E-electricity'!G40)*'Energy Use 2020'!$O102</f>
        <v>310095618111.98029</v>
      </c>
      <c r="H40" s="240">
        <f>('Energy Use'!H96-'E-electricity'!H40)*'Energy Use 2020'!$O102</f>
        <v>331808022523.25403</v>
      </c>
      <c r="I40" s="240">
        <f>('Energy Use'!I96-'E-electricity'!I40)*'Energy Use 2020'!$O102</f>
        <v>353726655352.57983</v>
      </c>
      <c r="J40" s="240">
        <f>('Energy Use'!J96-'E-electricity'!J40)*'Energy Use 2020'!$O102</f>
        <v>374391758407.27814</v>
      </c>
      <c r="K40" s="240">
        <f>('Energy Use'!K96-'E-electricity'!K40)*'Energy Use 2020'!$O102</f>
        <v>393849519557.73779</v>
      </c>
      <c r="L40" s="240">
        <f>('Energy Use'!L96-'E-electricity'!L40)*'Energy Use 2020'!$O102</f>
        <v>412237853228.5061</v>
      </c>
      <c r="M40" s="240">
        <f>('Energy Use'!M96-'E-electricity'!M40)*'Energy Use 2020'!$O102</f>
        <v>429780673471.29303</v>
      </c>
      <c r="N40" s="240">
        <f>('Energy Use'!N96-'E-electricity'!N40)*'Energy Use 2020'!$O102</f>
        <v>447239819999.08929</v>
      </c>
      <c r="O40" s="240">
        <f>('Energy Use'!O96-'E-electricity'!O40)*'Energy Use 2020'!$O102</f>
        <v>464195046896.08392</v>
      </c>
      <c r="P40" s="240">
        <f>('Energy Use'!P96-'E-electricity'!P40)*'Energy Use 2020'!$O102</f>
        <v>480663438584.57611</v>
      </c>
      <c r="Q40" s="240">
        <f>('Energy Use'!Q96-'E-electricity'!Q40)*'Energy Use 2020'!$O102</f>
        <v>496679593168.74487</v>
      </c>
      <c r="R40" s="240">
        <f>('Energy Use'!R96-'E-electricity'!R40)*'Energy Use 2020'!$O102</f>
        <v>512295187925.8299</v>
      </c>
      <c r="S40" s="240">
        <f>('Energy Use'!S96-'E-electricity'!S40)*'Energy Use 2020'!$O102</f>
        <v>529548897278.08069</v>
      </c>
      <c r="T40" s="240">
        <f>('Energy Use'!T96-'E-electricity'!T40)*'Energy Use 2020'!$O102</f>
        <v>546545041387.55725</v>
      </c>
      <c r="U40" s="240">
        <f>('Energy Use'!U96-'E-electricity'!U40)*'Energy Use 2020'!$O102</f>
        <v>563227275317.75806</v>
      </c>
      <c r="V40" s="240">
        <f>('Energy Use'!V96-'E-electricity'!V40)*'Energy Use 2020'!$O102</f>
        <v>579539387453.53979</v>
      </c>
      <c r="W40" s="240">
        <f>('Energy Use'!W96-'E-electricity'!W40)*'Energy Use 2020'!$O102</f>
        <v>595425632363.21008</v>
      </c>
      <c r="X40" s="240">
        <f>('Energy Use'!X96-'E-electricity'!X40)*'Energy Use 2020'!$O102</f>
        <v>610831065107.96106</v>
      </c>
      <c r="Y40" s="240">
        <f>('Energy Use'!Y96-'E-electricity'!Y40)*'Energy Use 2020'!$O102</f>
        <v>625701874051.88953</v>
      </c>
      <c r="Z40" s="240">
        <f>('Energy Use'!Z96-'E-electricity'!Z40)*'Energy Use 2020'!$O102</f>
        <v>639985709219.66028</v>
      </c>
      <c r="AA40" s="240">
        <f>('Energy Use'!AA96-'E-electricity'!AA40)*'Energy Use 2020'!$O102</f>
        <v>653632003277.71338</v>
      </c>
      <c r="AB40" s="240">
        <f>('Energy Use'!AB96-'E-electricity'!AB40)*'Energy Use 2020'!$O102</f>
        <v>666592282278.35889</v>
      </c>
      <c r="AC40" s="240">
        <f>('Energy Use'!AC96-'E-electricity'!AC40)*'Energy Use 2020'!$O102</f>
        <v>678820463403.38843</v>
      </c>
      <c r="AD40" s="240">
        <f>('Energy Use'!AD96-'E-electricity'!AD40)*'Energy Use 2020'!$O102</f>
        <v>690273137073.40613</v>
      </c>
      <c r="AE40" s="240">
        <f>('Energy Use'!AE96-'E-electricity'!AE40)*'Energy Use 2020'!$O102</f>
        <v>700909830949.20691</v>
      </c>
      <c r="AF40" s="240">
        <f>('Energy Use'!AF96-'E-electricity'!AF40)*'Energy Use 2020'!$O102</f>
        <v>710693253539.8844</v>
      </c>
      <c r="AG40" s="240">
        <f>('Energy Use'!AG96-'E-electricity'!AG40)*'Energy Use 2020'!$O102</f>
        <v>719589515346.18481</v>
      </c>
      <c r="AH40" s="240">
        <f>('Energy Use'!AH96-'E-electricity'!AH40)*'Energy Use 2020'!$O102</f>
        <v>727568325704.01208</v>
      </c>
      <c r="AI40" s="240">
        <f>('Energy Use'!AI96-'E-electricity'!AI40)*'Energy Use 2020'!$O102</f>
        <v>734603163748.51758</v>
      </c>
      <c r="AJ40" s="240">
        <f>('Energy Use'!AJ96-'E-electricity'!AJ40)*'Energy Use 2020'!$O102</f>
        <v>740671422190.35425</v>
      </c>
      <c r="AK40" s="240">
        <f>('Energy Use'!AK96-'E-electricity'!AK40)*'Energy Use 2020'!$O102</f>
        <v>745754522878.77344</v>
      </c>
      <c r="AL40" s="240">
        <f>('Energy Use'!AL96-'E-electricity'!AL40)*'Energy Use 2020'!$O102</f>
        <v>749838003417.30139</v>
      </c>
      <c r="AM40" s="240">
        <f>('Energy Use'!AM96-'E-electricity'!AM40)*'Energy Use 2020'!$O102</f>
        <v>752911574393.09338</v>
      </c>
      <c r="AN40" s="240">
        <f>('Energy Use'!AN96-'E-electricity'!AN40)*'Energy Use 2020'!$O102</f>
        <v>754969147076.65613</v>
      </c>
      <c r="AO40" s="240">
        <f>('Energy Use'!AO96-'E-electricity'!AO40)*'Energy Use 2020'!$O102</f>
        <v>756008831740.78577</v>
      </c>
      <c r="AP40" s="240">
        <f>('Energy Use'!AP96-'E-electricity'!AP40)*'Energy Use 2020'!$O102</f>
        <v>756032907032.62805</v>
      </c>
      <c r="AQ40" s="240">
        <f>('Energy Use'!AQ96-'E-electricity'!AQ40)*'Energy Use 2020'!$O102</f>
        <v>751175721306.68713</v>
      </c>
      <c r="AR40" s="136" t="str">
        <f>VLOOKUP($A40,'Sector Match'!$A$1:$B$43,2,0)</f>
        <v>other machinery 28</v>
      </c>
    </row>
    <row r="41" spans="1:44" x14ac:dyDescent="0.2">
      <c r="A41" s="74" t="s">
        <v>39</v>
      </c>
      <c r="B41" s="240">
        <f>('Energy Use'!B97-'E-electricity'!B41)*'Energy Use 2019'!$O103</f>
        <v>198063583742983.84</v>
      </c>
      <c r="C41" s="240">
        <f>('Energy Use'!C97-'E-electricity'!C41)*'Energy Use 2020'!$O103</f>
        <v>108778340975977.59</v>
      </c>
      <c r="D41" s="240">
        <f>('Energy Use'!D97-'E-electricity'!D41)*'Energy Use 2020'!$O103</f>
        <v>122733488531599.81</v>
      </c>
      <c r="E41" s="240">
        <f>('Energy Use'!E97-'E-electricity'!E41)*'Energy Use 2020'!$O103</f>
        <v>127994437264026.16</v>
      </c>
      <c r="F41" s="240">
        <f>('Energy Use'!F97-'E-electricity'!F41)*'Energy Use 2020'!$O103</f>
        <v>128898839779823.77</v>
      </c>
      <c r="G41" s="240">
        <f>('Energy Use'!G97-'E-electricity'!G41)*'Energy Use 2020'!$O103</f>
        <v>135187745753499.28</v>
      </c>
      <c r="H41" s="240">
        <f>('Energy Use'!H97-'E-electricity'!H41)*'Energy Use 2020'!$O103</f>
        <v>143119384991107.72</v>
      </c>
      <c r="I41" s="240">
        <f>('Energy Use'!I97-'E-electricity'!I41)*'Energy Use 2020'!$O103</f>
        <v>149234724235702.19</v>
      </c>
      <c r="J41" s="240">
        <f>('Energy Use'!J97-'E-electricity'!J41)*'Energy Use 2020'!$O103</f>
        <v>153104259752173.97</v>
      </c>
      <c r="K41" s="240">
        <f>('Energy Use'!K97-'E-electricity'!K41)*'Energy Use 2020'!$O103</f>
        <v>155410963676311.88</v>
      </c>
      <c r="L41" s="240">
        <f>('Energy Use'!L97-'E-electricity'!L41)*'Energy Use 2020'!$O103</f>
        <v>156958042712496.63</v>
      </c>
      <c r="M41" s="240">
        <f>('Energy Use'!M97-'E-electricity'!M41)*'Energy Use 2020'!$O103</f>
        <v>158607259052701.59</v>
      </c>
      <c r="N41" s="240">
        <f>('Energy Use'!N97-'E-electricity'!N41)*'Energy Use 2020'!$O103</f>
        <v>162207247081464.19</v>
      </c>
      <c r="O41" s="240">
        <f>('Energy Use'!O97-'E-electricity'!O41)*'Energy Use 2020'!$O103</f>
        <v>166632648949313.56</v>
      </c>
      <c r="P41" s="240">
        <f>('Energy Use'!P97-'E-electricity'!P41)*'Energy Use 2020'!$O103</f>
        <v>171616875738621.09</v>
      </c>
      <c r="Q41" s="240">
        <f>('Energy Use'!Q97-'E-electricity'!Q41)*'Energy Use 2020'!$O103</f>
        <v>176863067446137.59</v>
      </c>
      <c r="R41" s="240">
        <f>('Energy Use'!R97-'E-electricity'!R41)*'Energy Use 2020'!$O103</f>
        <v>182036557314049.75</v>
      </c>
      <c r="S41" s="240">
        <f>('Energy Use'!S97-'E-electricity'!S41)*'Energy Use 2020'!$O103</f>
        <v>188775556972780.25</v>
      </c>
      <c r="T41" s="240">
        <f>('Energy Use'!T97-'E-electricity'!T41)*'Energy Use 2020'!$O103</f>
        <v>195194049527001.69</v>
      </c>
      <c r="U41" s="240">
        <f>('Energy Use'!U97-'E-electricity'!U41)*'Energy Use 2020'!$O103</f>
        <v>201258030784354.75</v>
      </c>
      <c r="V41" s="240">
        <f>('Energy Use'!V97-'E-electricity'!V41)*'Energy Use 2020'!$O103</f>
        <v>206936849802122.69</v>
      </c>
      <c r="W41" s="240">
        <f>('Energy Use'!W97-'E-electricity'!W41)*'Energy Use 2020'!$O103</f>
        <v>212203493605158.13</v>
      </c>
      <c r="X41" s="240">
        <f>('Energy Use'!X97-'E-electricity'!X41)*'Energy Use 2020'!$O103</f>
        <v>217034807966981.28</v>
      </c>
      <c r="Y41" s="240">
        <f>('Energy Use'!Y97-'E-electricity'!Y41)*'Energy Use 2020'!$O103</f>
        <v>221411653022545.38</v>
      </c>
      <c r="Z41" s="240">
        <f>('Energy Use'!Z97-'E-electricity'!Z41)*'Energy Use 2020'!$O103</f>
        <v>225318993978757.66</v>
      </c>
      <c r="AA41" s="240">
        <f>('Energy Use'!AA97-'E-electricity'!AA41)*'Energy Use 2020'!$O103</f>
        <v>228745928582656.13</v>
      </c>
      <c r="AB41" s="240">
        <f>('Energy Use'!AB97-'E-electricity'!AB41)*'Energy Use 2020'!$O103</f>
        <v>231685654264380.25</v>
      </c>
      <c r="AC41" s="240">
        <f>('Energy Use'!AC97-'E-electricity'!AC41)*'Energy Use 2020'!$O103</f>
        <v>234135378967068.78</v>
      </c>
      <c r="AD41" s="240">
        <f>('Energy Use'!AD97-'E-electricity'!AD41)*'Energy Use 2020'!$O103</f>
        <v>236096180590453.88</v>
      </c>
      <c r="AE41" s="240">
        <f>('Energy Use'!AE97-'E-electricity'!AE41)*'Energy Use 2020'!$O103</f>
        <v>237572820698575.38</v>
      </c>
      <c r="AF41" s="240">
        <f>('Energy Use'!AF97-'E-electricity'!AF41)*'Energy Use 2020'!$O103</f>
        <v>238573518670983.13</v>
      </c>
      <c r="AG41" s="240">
        <f>('Energy Use'!AG97-'E-electricity'!AG41)*'Energy Use 2020'!$O103</f>
        <v>239109692813988.53</v>
      </c>
      <c r="AH41" s="240">
        <f>('Energy Use'!AH97-'E-electricity'!AH41)*'Energy Use 2020'!$O103</f>
        <v>239195675102432.53</v>
      </c>
      <c r="AI41" s="240">
        <f>('Energy Use'!AI97-'E-electricity'!AI41)*'Energy Use 2020'!$O103</f>
        <v>238848406206470.59</v>
      </c>
      <c r="AJ41" s="240">
        <f>('Energy Use'!AJ97-'E-electricity'!AJ41)*'Energy Use 2020'!$O103</f>
        <v>238087117289055.53</v>
      </c>
      <c r="AK41" s="240">
        <f>('Energy Use'!AK97-'E-electricity'!AK41)*'Energy Use 2020'!$O103</f>
        <v>236933004758127.5</v>
      </c>
      <c r="AL41" s="240">
        <f>('Energy Use'!AL97-'E-electricity'!AL41)*'Energy Use 2020'!$O103</f>
        <v>235408903744616.81</v>
      </c>
      <c r="AM41" s="240">
        <f>('Energy Use'!AM97-'E-electricity'!AM41)*'Energy Use 2020'!$O103</f>
        <v>233538965575761.59</v>
      </c>
      <c r="AN41" s="240">
        <f>('Energy Use'!AN97-'E-electricity'!AN41)*'Energy Use 2020'!$O103</f>
        <v>231348343945528.03</v>
      </c>
      <c r="AO41" s="240">
        <f>('Energy Use'!AO97-'E-electricity'!AO41)*'Energy Use 2020'!$O103</f>
        <v>228862893871800.44</v>
      </c>
      <c r="AP41" s="240">
        <f>('Energy Use'!AP97-'E-electricity'!AP41)*'Energy Use 2020'!$O103</f>
        <v>226108886894049.09</v>
      </c>
      <c r="AQ41" s="240">
        <f>('Energy Use'!AQ97-'E-electricity'!AQ41)*'Energy Use 2020'!$O103</f>
        <v>221968577399147.44</v>
      </c>
      <c r="AR41" s="136">
        <f>VLOOKUP($A41,'Sector Match'!$A$1:$B$43,2,0)</f>
        <v>0</v>
      </c>
    </row>
    <row r="42" spans="1:44" x14ac:dyDescent="0.2">
      <c r="A42" s="74" t="s">
        <v>40</v>
      </c>
      <c r="B42" s="240">
        <f>('Energy Use'!B98-'E-electricity'!B42)*'Energy Use 2019'!$O104</f>
        <v>28340235069072.41</v>
      </c>
      <c r="C42" s="240">
        <f>('Energy Use'!C98-'E-electricity'!C42)*'Energy Use 2020'!$O104</f>
        <v>36693083877976.695</v>
      </c>
      <c r="D42" s="240">
        <f>('Energy Use'!D98-'E-electricity'!D42)*'Energy Use 2020'!$O104</f>
        <v>44852174730430.953</v>
      </c>
      <c r="E42" s="240">
        <f>('Energy Use'!E98-'E-electricity'!E42)*'Energy Use 2020'!$O104</f>
        <v>48144535813350.914</v>
      </c>
      <c r="F42" s="240">
        <f>('Energy Use'!F98-'E-electricity'!F42)*'Energy Use 2020'!$O104</f>
        <v>50038506156717.836</v>
      </c>
      <c r="G42" s="240">
        <f>('Energy Use'!G98-'E-electricity'!G42)*'Energy Use 2020'!$O104</f>
        <v>55293530946174.93</v>
      </c>
      <c r="H42" s="240">
        <f>('Energy Use'!H98-'E-electricity'!H42)*'Energy Use 2020'!$O104</f>
        <v>62303420541335.719</v>
      </c>
      <c r="I42" s="240">
        <f>('Energy Use'!I98-'E-electricity'!I42)*'Energy Use 2020'!$O104</f>
        <v>69233531387130.594</v>
      </c>
      <c r="J42" s="240">
        <f>('Energy Use'!J98-'E-electricity'!J42)*'Energy Use 2020'!$O104</f>
        <v>75559038949286.688</v>
      </c>
      <c r="K42" s="240">
        <f>('Energy Use'!K98-'E-electricity'!K42)*'Energy Use 2020'!$O104</f>
        <v>81332019581955.141</v>
      </c>
      <c r="L42" s="240">
        <f>('Energy Use'!L98-'E-electricity'!L42)*'Energy Use 2020'!$O104</f>
        <v>86712502256332.563</v>
      </c>
      <c r="M42" s="240">
        <f>('Energy Use'!M98-'E-electricity'!M42)*'Energy Use 2020'!$O104</f>
        <v>91957414575517.453</v>
      </c>
      <c r="N42" s="240">
        <f>('Energy Use'!N98-'E-electricity'!N42)*'Energy Use 2020'!$O104</f>
        <v>97418909571668.828</v>
      </c>
      <c r="O42" s="240">
        <f>('Energy Use'!O98-'E-electricity'!O42)*'Energy Use 2020'!$O104</f>
        <v>103085595819568.67</v>
      </c>
      <c r="P42" s="240">
        <f>('Energy Use'!P98-'E-electricity'!P42)*'Energy Use 2020'!$O104</f>
        <v>108948781743216.23</v>
      </c>
      <c r="Q42" s="240">
        <f>('Energy Use'!Q98-'E-electricity'!Q42)*'Energy Use 2020'!$O104</f>
        <v>114997368990077.95</v>
      </c>
      <c r="R42" s="240">
        <f>('Energy Use'!R98-'E-electricity'!R42)*'Energy Use 2020'!$O104</f>
        <v>121217695679547.8</v>
      </c>
      <c r="S42" s="240">
        <f>('Energy Use'!S98-'E-electricity'!S42)*'Energy Use 2020'!$O104</f>
        <v>128024631109417.98</v>
      </c>
      <c r="T42" s="240">
        <f>('Energy Use'!T98-'E-electricity'!T42)*'Energy Use 2020'!$O104</f>
        <v>135014950960644.09</v>
      </c>
      <c r="U42" s="240">
        <f>('Energy Use'!U98-'E-electricity'!U42)*'Energy Use 2020'!$O104</f>
        <v>142167670936120.81</v>
      </c>
      <c r="V42" s="240">
        <f>('Energy Use'!V98-'E-electricity'!V42)*'Energy Use 2020'!$O104</f>
        <v>149458398761163.97</v>
      </c>
      <c r="W42" s="240">
        <f>('Energy Use'!W98-'E-electricity'!W42)*'Energy Use 2020'!$O104</f>
        <v>156859247561325.63</v>
      </c>
      <c r="X42" s="240">
        <f>('Energy Use'!X98-'E-electricity'!X42)*'Energy Use 2020'!$O104</f>
        <v>164338792148969.22</v>
      </c>
      <c r="Y42" s="240">
        <f>('Energy Use'!Y98-'E-electricity'!Y42)*'Energy Use 2020'!$O104</f>
        <v>171862074596447.72</v>
      </c>
      <c r="Z42" s="240">
        <f>('Energy Use'!Z98-'E-electricity'!Z42)*'Energy Use 2020'!$O104</f>
        <v>179390665228666.25</v>
      </c>
      <c r="AA42" s="240">
        <f>('Energy Use'!AA98-'E-electricity'!AA42)*'Energy Use 2020'!$O104</f>
        <v>186882784720790.63</v>
      </c>
      <c r="AB42" s="240">
        <f>('Energy Use'!AB98-'E-electricity'!AB42)*'Energy Use 2020'!$O104</f>
        <v>194293492320296</v>
      </c>
      <c r="AC42" s="240">
        <f>('Energy Use'!AC98-'E-electricity'!AC42)*'Energy Use 2020'!$O104</f>
        <v>201574944313791.31</v>
      </c>
      <c r="AD42" s="240">
        <f>('Energy Use'!AD98-'E-electricity'!AD42)*'Energy Use 2020'!$O104</f>
        <v>208676725721740.38</v>
      </c>
      <c r="AE42" s="240">
        <f>('Energy Use'!AE98-'E-electricity'!AE42)*'Energy Use 2020'!$O104</f>
        <v>215546256829659.72</v>
      </c>
      <c r="AF42" s="240">
        <f>('Energy Use'!AF98-'E-electricity'!AF42)*'Energy Use 2020'!$O104</f>
        <v>222129274562690.97</v>
      </c>
      <c r="AG42" s="240">
        <f>('Energy Use'!AG98-'E-electricity'!AG42)*'Energy Use 2020'!$O104</f>
        <v>228370386901676.88</v>
      </c>
      <c r="AH42" s="240">
        <f>('Energy Use'!AH98-'E-electricity'!AH42)*'Energy Use 2020'!$O104</f>
        <v>234213696553608.81</v>
      </c>
      <c r="AI42" s="240">
        <f>('Energy Use'!AI98-'E-electricity'!AI42)*'Energy Use 2020'!$O104</f>
        <v>239603487969226.63</v>
      </c>
      <c r="AJ42" s="240">
        <f>('Energy Use'!AJ98-'E-electricity'!AJ42)*'Energy Use 2020'!$O104</f>
        <v>244484969598125.28</v>
      </c>
      <c r="AK42" s="240">
        <f>('Energy Use'!AK98-'E-electricity'!AK42)*'Energy Use 2020'!$O104</f>
        <v>248805061049932.63</v>
      </c>
      <c r="AL42" s="240">
        <f>('Energy Use'!AL98-'E-electricity'!AL42)*'Energy Use 2020'!$O104</f>
        <v>252513212660958.84</v>
      </c>
      <c r="AM42" s="240">
        <f>('Energy Use'!AM98-'E-electricity'!AM42)*'Energy Use 2020'!$O104</f>
        <v>255562242928690.47</v>
      </c>
      <c r="AN42" s="240">
        <f>('Energy Use'!AN98-'E-electricity'!AN42)*'Energy Use 2020'!$O104</f>
        <v>257909177456031.22</v>
      </c>
      <c r="AO42" s="240">
        <f>('Energy Use'!AO98-'E-electricity'!AO42)*'Energy Use 2020'!$O104</f>
        <v>259516071529769.22</v>
      </c>
      <c r="AP42" s="240">
        <f>('Energy Use'!AP98-'E-electricity'!AP42)*'Energy Use 2020'!$O104</f>
        <v>260350797328401.38</v>
      </c>
      <c r="AQ42" s="240">
        <f>('Energy Use'!AQ98-'E-electricity'!AQ42)*'Energy Use 2020'!$O104</f>
        <v>259052454164083.66</v>
      </c>
      <c r="AR42" s="136" t="str">
        <f>VLOOKUP($A42,'Sector Match'!$A$1:$B$43,2,0)</f>
        <v>energy pipelines and gas processing 352T353</v>
      </c>
    </row>
    <row r="43" spans="1:44" x14ac:dyDescent="0.2">
      <c r="A43" s="221" t="s">
        <v>41</v>
      </c>
      <c r="B43" s="240">
        <f>('Energy Use'!B99-'E-electricity'!B43)*'Energy Use 2019'!$O105</f>
        <v>852129297231.04224</v>
      </c>
      <c r="C43" s="240">
        <f>('Energy Use'!C99-'E-electricity'!C43)*'Energy Use 2020'!$O105</f>
        <v>729264142746.56653</v>
      </c>
      <c r="D43" s="240">
        <f>('Energy Use'!D99-'E-electricity'!D43)*'Energy Use 2020'!$O105</f>
        <v>827278540964.92358</v>
      </c>
      <c r="E43" s="240">
        <f>('Energy Use'!E99-'E-electricity'!E43)*'Energy Use 2020'!$O105</f>
        <v>858729133984.76477</v>
      </c>
      <c r="F43" s="240">
        <f>('Energy Use'!F99-'E-electricity'!F43)*'Energy Use 2020'!$O105</f>
        <v>878466007321.28943</v>
      </c>
      <c r="G43" s="240">
        <f>('Energy Use'!G99-'E-electricity'!G43)*'Energy Use 2020'!$O105</f>
        <v>933776386776.48145</v>
      </c>
      <c r="H43" s="240">
        <f>('Energy Use'!H99-'E-electricity'!H43)*'Energy Use 2020'!$O105</f>
        <v>1005072082175.538</v>
      </c>
      <c r="I43" s="240">
        <f>('Energy Use'!I99-'E-electricity'!I43)*'Energy Use 2020'!$O105</f>
        <v>1073302887193.1761</v>
      </c>
      <c r="J43" s="240">
        <f>('Energy Use'!J99-'E-electricity'!J43)*'Energy Use 2020'!$O105</f>
        <v>1133541726532.4287</v>
      </c>
      <c r="K43" s="240">
        <f>('Energy Use'!K99-'E-electricity'!K43)*'Energy Use 2020'!$O105</f>
        <v>1186605441575.3777</v>
      </c>
      <c r="L43" s="240">
        <f>('Energy Use'!L99-'E-electricity'!L43)*'Energy Use 2020'!$O105</f>
        <v>1233934915727.1318</v>
      </c>
      <c r="M43" s="240">
        <f>('Energy Use'!M99-'E-electricity'!M43)*'Energy Use 2020'!$O105</f>
        <v>1277493640347.1616</v>
      </c>
      <c r="N43" s="240">
        <f>('Energy Use'!N99-'E-electricity'!N43)*'Energy Use 2020'!$O105</f>
        <v>1319881279371.5759</v>
      </c>
      <c r="O43" s="240">
        <f>('Energy Use'!O99-'E-electricity'!O43)*'Energy Use 2020'!$O105</f>
        <v>1360843103677.6731</v>
      </c>
      <c r="P43" s="240">
        <f>('Energy Use'!P99-'E-electricity'!P43)*'Energy Use 2020'!$O105</f>
        <v>1400327042952.5725</v>
      </c>
      <c r="Q43" s="240">
        <f>('Energy Use'!Q99-'E-electricity'!Q43)*'Energy Use 2020'!$O105</f>
        <v>1438302687264.811</v>
      </c>
      <c r="R43" s="240">
        <f>('Energy Use'!R99-'E-electricity'!R43)*'Energy Use 2020'!$O105</f>
        <v>1474761084914.25</v>
      </c>
      <c r="S43" s="240">
        <f>('Energy Use'!S99-'E-electricity'!S43)*'Energy Use 2020'!$O105</f>
        <v>1514365273491.6365</v>
      </c>
      <c r="T43" s="240">
        <f>('Energy Use'!T99-'E-electricity'!T43)*'Energy Use 2020'!$O105</f>
        <v>1552616178476.6345</v>
      </c>
      <c r="U43" s="240">
        <f>('Energy Use'!U99-'E-electricity'!U43)*'Energy Use 2020'!$O105</f>
        <v>1589417647300.876</v>
      </c>
      <c r="V43" s="240">
        <f>('Energy Use'!V99-'E-electricity'!V43)*'Energy Use 2020'!$O105</f>
        <v>1624682035235.1492</v>
      </c>
      <c r="W43" s="240">
        <f>('Energy Use'!W99-'E-electricity'!W43)*'Energy Use 2020'!$O105</f>
        <v>1658330606282.2656</v>
      </c>
      <c r="X43" s="240">
        <f>('Energy Use'!X99-'E-electricity'!X43)*'Energy Use 2020'!$O105</f>
        <v>1690293845724.9592</v>
      </c>
      <c r="Y43" s="240">
        <f>('Energy Use'!Y99-'E-electricity'!Y43)*'Energy Use 2020'!$O105</f>
        <v>1720511684632.7153</v>
      </c>
      <c r="Z43" s="240">
        <f>('Energy Use'!Z99-'E-electricity'!Z43)*'Energy Use 2020'!$O105</f>
        <v>1748933637746.7146</v>
      </c>
      <c r="AA43" s="240">
        <f>('Energy Use'!AA99-'E-electricity'!AA43)*'Energy Use 2020'!$O105</f>
        <v>1775518857192.0474</v>
      </c>
      <c r="AB43" s="240">
        <f>('Energy Use'!AB99-'E-electricity'!AB43)*'Energy Use 2020'!$O105</f>
        <v>1800236105401.9211</v>
      </c>
      <c r="AC43" s="240">
        <f>('Energy Use'!AC99-'E-electricity'!AC43)*'Energy Use 2020'!$O105</f>
        <v>1823063651467.5205</v>
      </c>
      <c r="AD43" s="240">
        <f>('Energy Use'!AD99-'E-electricity'!AD43)*'Energy Use 2020'!$O105</f>
        <v>1843989095844.4729</v>
      </c>
      <c r="AE43" s="240">
        <f>('Energy Use'!AE99-'E-electricity'!AE43)*'Energy Use 2020'!$O105</f>
        <v>1863009128947.437</v>
      </c>
      <c r="AF43" s="240">
        <f>('Energy Use'!AF99-'E-electricity'!AF43)*'Energy Use 2020'!$O105</f>
        <v>1880129229646.7878</v>
      </c>
      <c r="AG43" s="240">
        <f>('Energy Use'!AG99-'E-electricity'!AG43)*'Energy Use 2020'!$O105</f>
        <v>1895363310046.804</v>
      </c>
      <c r="AH43" s="240">
        <f>('Energy Use'!AH99-'E-electricity'!AH43)*'Energy Use 2020'!$O105</f>
        <v>1908733313175.071</v>
      </c>
      <c r="AI43" s="240">
        <f>('Energy Use'!AI99-'E-electricity'!AI43)*'Energy Use 2020'!$O105</f>
        <v>1920268770354.3391</v>
      </c>
      <c r="AJ43" s="240">
        <f>('Energy Use'!AJ99-'E-electricity'!AJ43)*'Energy Use 2020'!$O105</f>
        <v>1930006325064.9507</v>
      </c>
      <c r="AK43" s="240">
        <f>('Energy Use'!AK99-'E-electricity'!AK43)*'Energy Use 2020'!$O105</f>
        <v>1937989230048.7749</v>
      </c>
      <c r="AL43" s="240">
        <f>('Energy Use'!AL99-'E-electricity'!AL43)*'Energy Use 2020'!$O105</f>
        <v>1944266824260.0571</v>
      </c>
      <c r="AM43" s="240">
        <f>('Energy Use'!AM99-'E-electricity'!AM43)*'Energy Use 2020'!$O105</f>
        <v>1948893996046.7617</v>
      </c>
      <c r="AN43" s="240">
        <f>('Energy Use'!AN99-'E-electricity'!AN43)*'Energy Use 2020'!$O105</f>
        <v>1951930638656.6277</v>
      </c>
      <c r="AO43" s="240">
        <f>('Energy Use'!AO99-'E-electricity'!AO43)*'Energy Use 2020'!$O105</f>
        <v>1953441103816.0576</v>
      </c>
      <c r="AP43" s="240">
        <f>('Energy Use'!AP99-'E-electricity'!AP43)*'Energy Use 2020'!$O105</f>
        <v>1953493658737.2319</v>
      </c>
      <c r="AQ43" s="240">
        <f>('Energy Use'!AQ99-'E-electricity'!AQ43)*'Energy Use 2020'!$O105</f>
        <v>1942148874806.1628</v>
      </c>
      <c r="AR43" s="136" t="str">
        <f>VLOOKUP($A43,'Sector Match'!$A$1:$B$43,2,0)</f>
        <v>water and waste 36T39</v>
      </c>
    </row>
    <row r="44" spans="1:44" x14ac:dyDescent="0.2">
      <c r="A44" s="76" t="s">
        <v>123</v>
      </c>
      <c r="B44" s="254">
        <f>('Energy Use'!B100-'E-electricity'!B44)*'Energy Use 2019'!$O106</f>
        <v>124272087870988.08</v>
      </c>
      <c r="C44" s="254">
        <f>('Energy Use'!C100-'E-electricity'!C44)*'Energy Use 2020'!$O106</f>
        <v>122589068626082.64</v>
      </c>
      <c r="D44" s="254">
        <f>('Energy Use'!D100-'E-electricity'!D44)*'Energy Use 2020'!$O106</f>
        <v>128665664451319.89</v>
      </c>
      <c r="E44" s="254">
        <f>('Energy Use'!E100-'E-electricity'!E44)*'Energy Use 2020'!$O106</f>
        <v>129947469895537.94</v>
      </c>
      <c r="F44" s="254">
        <f>('Energy Use'!F100-'E-electricity'!F44)*'Energy Use 2020'!$O106</f>
        <v>135629409023186</v>
      </c>
      <c r="G44" s="254">
        <f>('Energy Use'!G100-'E-electricity'!G44)*'Energy Use 2020'!$O106</f>
        <v>141526343142677.06</v>
      </c>
      <c r="H44" s="254">
        <f>('Energy Use'!H100-'E-electricity'!H44)*'Energy Use 2020'!$O106</f>
        <v>146300632430934.69</v>
      </c>
      <c r="I44" s="254">
        <f>('Energy Use'!I100-'E-electricity'!I44)*'Energy Use 2020'!$O106</f>
        <v>152888389789043.72</v>
      </c>
      <c r="J44" s="254">
        <f>('Energy Use'!J100-'E-electricity'!J44)*'Energy Use 2020'!$O106</f>
        <v>158312255881409.78</v>
      </c>
      <c r="K44" s="254">
        <f>('Energy Use'!K100-'E-electricity'!K44)*'Energy Use 2020'!$O106</f>
        <v>163488549184558</v>
      </c>
      <c r="L44" s="254">
        <f>('Energy Use'!L100-'E-electricity'!L44)*'Energy Use 2020'!$O106</f>
        <v>168396561419094.44</v>
      </c>
      <c r="M44" s="254">
        <f>('Energy Use'!M100-'E-electricity'!M44)*'Energy Use 2020'!$O106</f>
        <v>173990532614414.38</v>
      </c>
      <c r="N44" s="254">
        <f>('Energy Use'!N100-'E-electricity'!N44)*'Energy Use 2020'!$O106</f>
        <v>177518202440496.63</v>
      </c>
      <c r="O44" s="254">
        <f>('Energy Use'!O100-'E-electricity'!O44)*'Energy Use 2020'!$O106</f>
        <v>181715656184416.19</v>
      </c>
      <c r="P44" s="254">
        <f>('Energy Use'!P100-'E-electricity'!P44)*'Energy Use 2020'!$O106</f>
        <v>185601389007661.16</v>
      </c>
      <c r="Q44" s="254">
        <f>('Energy Use'!Q100-'E-electricity'!Q44)*'Energy Use 2020'!$O106</f>
        <v>189168968550580.03</v>
      </c>
      <c r="R44" s="254">
        <f>('Energy Use'!R100-'E-electricity'!R44)*'Energy Use 2020'!$O106</f>
        <v>192017296983627.31</v>
      </c>
      <c r="S44" s="254">
        <f>('Energy Use'!S100-'E-electricity'!S44)*'Energy Use 2020'!$O106</f>
        <v>196216936296900.81</v>
      </c>
      <c r="T44" s="254">
        <f>('Energy Use'!T100-'E-electricity'!T44)*'Energy Use 2020'!$O106</f>
        <v>199733045060286.59</v>
      </c>
      <c r="U44" s="254">
        <f>('Energy Use'!U100-'E-electricity'!U44)*'Energy Use 2020'!$O106</f>
        <v>202964272896016.75</v>
      </c>
      <c r="V44" s="254">
        <f>('Energy Use'!V100-'E-electricity'!V44)*'Energy Use 2020'!$O106</f>
        <v>205914091912500.31</v>
      </c>
      <c r="W44" s="254">
        <f>('Energy Use'!W100-'E-electricity'!W44)*'Energy Use 2020'!$O106</f>
        <v>208588275881040.91</v>
      </c>
      <c r="X44" s="254">
        <f>('Energy Use'!X100-'E-electricity'!X44)*'Energy Use 2020'!$O106</f>
        <v>210994740506210.81</v>
      </c>
      <c r="Y44" s="254">
        <f>('Energy Use'!Y100-'E-electricity'!Y44)*'Energy Use 2020'!$O106</f>
        <v>213143371453027.28</v>
      </c>
      <c r="Z44" s="254">
        <f>('Energy Use'!Z100-'E-electricity'!Z44)*'Energy Use 2020'!$O106</f>
        <v>215045844396324.53</v>
      </c>
      <c r="AA44" s="254">
        <f>('Energy Use'!AA100-'E-electricity'!AA44)*'Energy Use 2020'!$O106</f>
        <v>216715441145724.13</v>
      </c>
      <c r="AB44" s="254">
        <f>('Energy Use'!AB100-'E-electricity'!AB44)*'Energy Use 2020'!$O106</f>
        <v>218166865624166.88</v>
      </c>
      <c r="AC44" s="254">
        <f>('Energy Use'!AC100-'E-electricity'!AC44)*'Energy Use 2020'!$O106</f>
        <v>219416063155103.97</v>
      </c>
      <c r="AD44" s="254">
        <f>('Energy Use'!AD100-'E-electricity'!AD44)*'Energy Use 2020'!$O106</f>
        <v>220480046158341.81</v>
      </c>
      <c r="AE44" s="254">
        <f>('Energy Use'!AE100-'E-electricity'!AE44)*'Energy Use 2020'!$O106</f>
        <v>221376728981749.38</v>
      </c>
      <c r="AF44" s="254">
        <f>('Energy Use'!AF100-'E-electricity'!AF44)*'Energy Use 2020'!$O106</f>
        <v>222124774218737.19</v>
      </c>
      <c r="AG44" s="254">
        <f>('Energy Use'!AG100-'E-electricity'!AG44)*'Energy Use 2020'!$O106</f>
        <v>222743452491463.78</v>
      </c>
      <c r="AH44" s="254">
        <f>('Energy Use'!AH100-'E-electricity'!AH44)*'Energy Use 2020'!$O106</f>
        <v>223252517327284.41</v>
      </c>
      <c r="AI44" s="254">
        <f>('Energy Use'!AI100-'E-electricity'!AI44)*'Energy Use 2020'!$O106</f>
        <v>223672096429782.09</v>
      </c>
      <c r="AJ44" s="254">
        <f>('Energy Use'!AJ100-'E-electricity'!AJ44)*'Energy Use 2020'!$O106</f>
        <v>224022600352745.28</v>
      </c>
      <c r="AK44" s="254">
        <f>('Energy Use'!AK100-'E-electricity'!AK44)*'Energy Use 2020'!$O106</f>
        <v>224324649331343.16</v>
      </c>
      <c r="AL44" s="254">
        <f>('Energy Use'!AL100-'E-electricity'!AL44)*'Energy Use 2020'!$O106</f>
        <v>224599018813705.19</v>
      </c>
      <c r="AM44" s="254">
        <f>('Energy Use'!AM100-'E-electricity'!AM44)*'Energy Use 2020'!$O106</f>
        <v>224866604071188.72</v>
      </c>
      <c r="AN44" s="254">
        <f>('Energy Use'!AN100-'E-electricity'!AN44)*'Energy Use 2020'!$O106</f>
        <v>225148404148973.63</v>
      </c>
      <c r="AO44" s="254">
        <f>('Energy Use'!AO100-'E-electricity'!AO44)*'Energy Use 2020'!$O106</f>
        <v>225465525351678.06</v>
      </c>
      <c r="AP44" s="254">
        <f>('Energy Use'!AP100-'E-electricity'!AP44)*'Energy Use 2020'!$O106</f>
        <v>225839204442316.88</v>
      </c>
      <c r="AQ44" s="254">
        <f>('Energy Use'!AQ100-'E-electricity'!AQ44)*'Energy Use 2020'!$O106</f>
        <v>224723725464179.66</v>
      </c>
      <c r="AR44" s="136" t="str">
        <f>VLOOKUP($A44,'Sector Match'!$A$1:$B$43,2,0)</f>
        <v>construction 41T43</v>
      </c>
    </row>
    <row r="49" spans="1:43" x14ac:dyDescent="0.2">
      <c r="B49" s="224">
        <v>2019</v>
      </c>
      <c r="C49" s="224">
        <v>2020</v>
      </c>
      <c r="D49" s="224">
        <v>2021</v>
      </c>
      <c r="E49" s="224">
        <v>2022</v>
      </c>
      <c r="F49" s="224">
        <v>2023</v>
      </c>
      <c r="G49" s="224">
        <v>2024</v>
      </c>
      <c r="H49" s="224">
        <v>2025</v>
      </c>
      <c r="I49" s="224">
        <v>2026</v>
      </c>
      <c r="J49" s="224">
        <v>2027</v>
      </c>
      <c r="K49" s="224">
        <v>2028</v>
      </c>
      <c r="L49" s="224">
        <v>2029</v>
      </c>
      <c r="M49" s="224">
        <v>2030</v>
      </c>
      <c r="N49" s="224">
        <v>2031</v>
      </c>
      <c r="O49" s="224">
        <v>2032</v>
      </c>
      <c r="P49" s="224">
        <v>2033</v>
      </c>
      <c r="Q49" s="224">
        <v>2034</v>
      </c>
      <c r="R49" s="224">
        <v>2035</v>
      </c>
      <c r="S49" s="224">
        <v>2036</v>
      </c>
      <c r="T49" s="224">
        <v>2037</v>
      </c>
      <c r="U49" s="224">
        <v>2038</v>
      </c>
      <c r="V49" s="224">
        <v>2039</v>
      </c>
      <c r="W49" s="224">
        <v>2040</v>
      </c>
      <c r="X49" s="224">
        <v>2041</v>
      </c>
      <c r="Y49" s="224">
        <v>2042</v>
      </c>
      <c r="Z49" s="224">
        <v>2043</v>
      </c>
      <c r="AA49" s="224">
        <v>2044</v>
      </c>
      <c r="AB49" s="224">
        <v>2045</v>
      </c>
      <c r="AC49" s="224">
        <v>2046</v>
      </c>
      <c r="AD49" s="224">
        <v>2047</v>
      </c>
      <c r="AE49" s="224">
        <v>2048</v>
      </c>
      <c r="AF49" s="224">
        <v>2049</v>
      </c>
      <c r="AG49" s="224">
        <v>2050</v>
      </c>
      <c r="AH49" s="224">
        <v>2051</v>
      </c>
      <c r="AI49" s="224">
        <v>2052</v>
      </c>
      <c r="AJ49" s="224">
        <v>2053</v>
      </c>
      <c r="AK49" s="224">
        <v>2054</v>
      </c>
      <c r="AL49" s="224">
        <v>2055</v>
      </c>
      <c r="AM49" s="224">
        <v>2056</v>
      </c>
      <c r="AN49" s="224">
        <v>2057</v>
      </c>
      <c r="AO49" s="224">
        <v>2058</v>
      </c>
      <c r="AP49" s="224">
        <v>2059</v>
      </c>
      <c r="AQ49" s="224">
        <v>2060</v>
      </c>
    </row>
    <row r="50" spans="1:43" x14ac:dyDescent="0.2">
      <c r="A50" s="290" t="s">
        <v>339</v>
      </c>
      <c r="B50" s="253">
        <f t="shared" ref="B50:K59" si="0">SUMIFS(B$2:B$44,$AR$2:$AR$44,$A50)</f>
        <v>441619906282686.38</v>
      </c>
      <c r="C50" s="253">
        <f t="shared" si="0"/>
        <v>443213008107580.31</v>
      </c>
      <c r="D50" s="253">
        <f t="shared" si="0"/>
        <v>449104420563443.44</v>
      </c>
      <c r="E50" s="253">
        <f t="shared" si="0"/>
        <v>465940843797946.44</v>
      </c>
      <c r="F50" s="253">
        <f t="shared" si="0"/>
        <v>484264159163176.31</v>
      </c>
      <c r="G50" s="253">
        <f t="shared" si="0"/>
        <v>505955270345006.69</v>
      </c>
      <c r="H50" s="253">
        <f t="shared" si="0"/>
        <v>517008809609477.88</v>
      </c>
      <c r="I50" s="253">
        <f t="shared" si="0"/>
        <v>547657320648900.13</v>
      </c>
      <c r="J50" s="253">
        <f t="shared" si="0"/>
        <v>567496692912381.25</v>
      </c>
      <c r="K50" s="253">
        <f t="shared" si="0"/>
        <v>586402601911900.63</v>
      </c>
      <c r="L50" s="253">
        <f t="shared" ref="L50:U59" si="1">SUMIFS(L$2:L$44,$AR$2:$AR$44,$A50)</f>
        <v>604294687525859.25</v>
      </c>
      <c r="M50" s="253">
        <f t="shared" si="1"/>
        <v>631567940856068.13</v>
      </c>
      <c r="N50" s="253">
        <f t="shared" si="1"/>
        <v>637192900223998.63</v>
      </c>
      <c r="O50" s="253">
        <f t="shared" si="1"/>
        <v>652118587872798.25</v>
      </c>
      <c r="P50" s="253">
        <f t="shared" si="1"/>
        <v>665845405235420.5</v>
      </c>
      <c r="Q50" s="253">
        <f t="shared" si="1"/>
        <v>678349718061764.13</v>
      </c>
      <c r="R50" s="253">
        <f t="shared" si="1"/>
        <v>685378463962012.88</v>
      </c>
      <c r="S50" s="253">
        <f t="shared" si="1"/>
        <v>701991718382619.5</v>
      </c>
      <c r="T50" s="253">
        <f t="shared" si="1"/>
        <v>713216719471253.38</v>
      </c>
      <c r="U50" s="253">
        <f t="shared" si="1"/>
        <v>723303248783702.25</v>
      </c>
      <c r="V50" s="253">
        <f t="shared" ref="V50:AE59" si="2">SUMIFS(V$2:V$44,$AR$2:$AR$44,$A50)</f>
        <v>732269563959229.5</v>
      </c>
      <c r="W50" s="253">
        <f t="shared" si="2"/>
        <v>740142789729782.5</v>
      </c>
      <c r="X50" s="253">
        <f t="shared" si="2"/>
        <v>746958196899684.5</v>
      </c>
      <c r="Y50" s="253">
        <f t="shared" si="2"/>
        <v>752758436799753.75</v>
      </c>
      <c r="Z50" s="253">
        <f t="shared" si="2"/>
        <v>757592749377833.88</v>
      </c>
      <c r="AA50" s="253">
        <f t="shared" si="2"/>
        <v>761516161962682.13</v>
      </c>
      <c r="AB50" s="253">
        <f t="shared" si="2"/>
        <v>764588694350979.63</v>
      </c>
      <c r="AC50" s="253">
        <f t="shared" si="2"/>
        <v>766874584290816.13</v>
      </c>
      <c r="AD50" s="253">
        <f t="shared" si="2"/>
        <v>768441545739051.38</v>
      </c>
      <c r="AE50" s="253">
        <f t="shared" si="2"/>
        <v>769360070519076.63</v>
      </c>
      <c r="AF50" s="253">
        <f t="shared" ref="AF50:AQ59" si="3">SUMIFS(AF$2:AF$44,$AR$2:$AR$44,$A50)</f>
        <v>769702782257528.75</v>
      </c>
      <c r="AG50" s="253">
        <f t="shared" si="3"/>
        <v>769543849784407.75</v>
      </c>
      <c r="AH50" s="253">
        <f t="shared" si="3"/>
        <v>768958465583043.88</v>
      </c>
      <c r="AI50" s="253">
        <f t="shared" si="3"/>
        <v>768022393409796.38</v>
      </c>
      <c r="AJ50" s="253">
        <f t="shared" si="3"/>
        <v>766811587894895.75</v>
      </c>
      <c r="AK50" s="253">
        <f t="shared" si="3"/>
        <v>765401887805713.88</v>
      </c>
      <c r="AL50" s="253">
        <f t="shared" si="3"/>
        <v>763868783715297.88</v>
      </c>
      <c r="AM50" s="253">
        <f t="shared" si="3"/>
        <v>762287260080444.75</v>
      </c>
      <c r="AN50" s="253">
        <f t="shared" si="3"/>
        <v>760731711198474.88</v>
      </c>
      <c r="AO50" s="253">
        <f t="shared" si="3"/>
        <v>759275930180229.88</v>
      </c>
      <c r="AP50" s="253">
        <f t="shared" si="3"/>
        <v>757993169946587.5</v>
      </c>
      <c r="AQ50" s="253">
        <f t="shared" si="3"/>
        <v>753150132039885.38</v>
      </c>
    </row>
    <row r="51" spans="1:43" x14ac:dyDescent="0.2">
      <c r="A51" s="291" t="s">
        <v>125</v>
      </c>
      <c r="B51" s="240">
        <f t="shared" si="0"/>
        <v>438730276980123.75</v>
      </c>
      <c r="C51" s="240">
        <f t="shared" si="0"/>
        <v>291116166978269.44</v>
      </c>
      <c r="D51" s="240">
        <f t="shared" si="0"/>
        <v>304493788042636.88</v>
      </c>
      <c r="E51" s="240">
        <f t="shared" si="0"/>
        <v>317727186850464.31</v>
      </c>
      <c r="F51" s="240">
        <f t="shared" si="0"/>
        <v>330816798343145</v>
      </c>
      <c r="G51" s="240">
        <f t="shared" si="0"/>
        <v>343763057462072.5</v>
      </c>
      <c r="H51" s="240">
        <f t="shared" si="0"/>
        <v>356566399148640.13</v>
      </c>
      <c r="I51" s="240">
        <f t="shared" si="0"/>
        <v>360803936595064.75</v>
      </c>
      <c r="J51" s="240">
        <f t="shared" si="0"/>
        <v>364993621671302.19</v>
      </c>
      <c r="K51" s="240">
        <f t="shared" si="0"/>
        <v>369135598460041.81</v>
      </c>
      <c r="L51" s="240">
        <f t="shared" si="1"/>
        <v>373230011043973.38</v>
      </c>
      <c r="M51" s="240">
        <f t="shared" si="1"/>
        <v>377277003505786.56</v>
      </c>
      <c r="N51" s="240">
        <f t="shared" si="1"/>
        <v>378055635066824.44</v>
      </c>
      <c r="O51" s="240">
        <f t="shared" si="1"/>
        <v>378820934078144.81</v>
      </c>
      <c r="P51" s="240">
        <f t="shared" si="1"/>
        <v>379572933149748.69</v>
      </c>
      <c r="Q51" s="240">
        <f t="shared" si="1"/>
        <v>380311664891636.94</v>
      </c>
      <c r="R51" s="240">
        <f t="shared" si="1"/>
        <v>381037161913810.75</v>
      </c>
      <c r="S51" s="240">
        <f t="shared" si="1"/>
        <v>377076154966562.56</v>
      </c>
      <c r="T51" s="240">
        <f t="shared" si="1"/>
        <v>373124046115589.06</v>
      </c>
      <c r="U51" s="240">
        <f t="shared" si="1"/>
        <v>369180827446024.94</v>
      </c>
      <c r="V51" s="240">
        <f t="shared" si="2"/>
        <v>365246491043004.94</v>
      </c>
      <c r="W51" s="240">
        <f t="shared" si="2"/>
        <v>361321028991663.63</v>
      </c>
      <c r="X51" s="240">
        <f t="shared" si="2"/>
        <v>355322465804065</v>
      </c>
      <c r="Y51" s="240">
        <f t="shared" si="2"/>
        <v>349337911622384.63</v>
      </c>
      <c r="Z51" s="240">
        <f t="shared" si="2"/>
        <v>343367353782837.94</v>
      </c>
      <c r="AA51" s="240">
        <f t="shared" si="2"/>
        <v>337410779621640.44</v>
      </c>
      <c r="AB51" s="240">
        <f t="shared" si="2"/>
        <v>331468176475007.56</v>
      </c>
      <c r="AC51" s="240">
        <f t="shared" si="2"/>
        <v>325539531679154.94</v>
      </c>
      <c r="AD51" s="240">
        <f t="shared" si="2"/>
        <v>319624832570297.94</v>
      </c>
      <c r="AE51" s="240">
        <f t="shared" si="2"/>
        <v>313724066484652.13</v>
      </c>
      <c r="AF51" s="240">
        <f t="shared" si="3"/>
        <v>307837220758432.88</v>
      </c>
      <c r="AG51" s="240">
        <f t="shared" si="3"/>
        <v>301964282727855.63</v>
      </c>
      <c r="AH51" s="240">
        <f t="shared" si="3"/>
        <v>294734382137797.44</v>
      </c>
      <c r="AI51" s="240">
        <f t="shared" si="3"/>
        <v>287521776465484.88</v>
      </c>
      <c r="AJ51" s="240">
        <f t="shared" si="3"/>
        <v>280326449881187.31</v>
      </c>
      <c r="AK51" s="240">
        <f t="shared" si="3"/>
        <v>273148386555174.13</v>
      </c>
      <c r="AL51" s="240">
        <f t="shared" si="3"/>
        <v>265987570657714.56</v>
      </c>
      <c r="AM51" s="240">
        <f t="shared" si="3"/>
        <v>260206323129389.06</v>
      </c>
      <c r="AN51" s="240">
        <f t="shared" si="3"/>
        <v>254438889373637.16</v>
      </c>
      <c r="AO51" s="240">
        <f t="shared" si="3"/>
        <v>248685256726674.34</v>
      </c>
      <c r="AP51" s="240">
        <f t="shared" si="3"/>
        <v>242945412524716.03</v>
      </c>
      <c r="AQ51" s="240">
        <f t="shared" si="3"/>
        <v>236415210734133.16</v>
      </c>
    </row>
    <row r="52" spans="1:43" x14ac:dyDescent="0.2">
      <c r="A52" s="291" t="s">
        <v>126</v>
      </c>
      <c r="B52" s="240">
        <f t="shared" si="0"/>
        <v>20926710183162.336</v>
      </c>
      <c r="C52" s="240">
        <f t="shared" si="0"/>
        <v>12997944326833.502</v>
      </c>
      <c r="D52" s="240">
        <f t="shared" si="0"/>
        <v>13707675655760.396</v>
      </c>
      <c r="E52" s="240">
        <f t="shared" si="0"/>
        <v>14411121695251.857</v>
      </c>
      <c r="F52" s="240">
        <f t="shared" si="0"/>
        <v>15108291350708.547</v>
      </c>
      <c r="G52" s="240">
        <f t="shared" si="0"/>
        <v>15799193527531.141</v>
      </c>
      <c r="H52" s="240">
        <f t="shared" si="0"/>
        <v>16483837131120.309</v>
      </c>
      <c r="I52" s="240">
        <f t="shared" si="0"/>
        <v>16829664322625.764</v>
      </c>
      <c r="J52" s="240">
        <f t="shared" si="0"/>
        <v>17172673494415.811</v>
      </c>
      <c r="K52" s="240">
        <f t="shared" si="0"/>
        <v>17512868623250.666</v>
      </c>
      <c r="L52" s="240">
        <f t="shared" si="1"/>
        <v>17850253685890.535</v>
      </c>
      <c r="M52" s="240">
        <f t="shared" si="1"/>
        <v>18184832659095.625</v>
      </c>
      <c r="N52" s="240">
        <f t="shared" si="1"/>
        <v>18389457341095.215</v>
      </c>
      <c r="O52" s="240">
        <f t="shared" si="1"/>
        <v>18592569220336.617</v>
      </c>
      <c r="P52" s="240">
        <f t="shared" si="1"/>
        <v>18794169860903.602</v>
      </c>
      <c r="Q52" s="240">
        <f t="shared" si="1"/>
        <v>18994260826879.926</v>
      </c>
      <c r="R52" s="240">
        <f t="shared" si="1"/>
        <v>19192843682349.375</v>
      </c>
      <c r="S52" s="240">
        <f t="shared" si="1"/>
        <v>19431287438443.789</v>
      </c>
      <c r="T52" s="240">
        <f t="shared" si="1"/>
        <v>19669282284753.508</v>
      </c>
      <c r="U52" s="240">
        <f t="shared" si="1"/>
        <v>19906828448984.129</v>
      </c>
      <c r="V52" s="240">
        <f t="shared" si="2"/>
        <v>20143926158841.258</v>
      </c>
      <c r="W52" s="240">
        <f t="shared" si="2"/>
        <v>20380575642030.512</v>
      </c>
      <c r="X52" s="240">
        <f t="shared" si="2"/>
        <v>20489450896151.914</v>
      </c>
      <c r="Y52" s="240">
        <f t="shared" si="2"/>
        <v>20598105552189.07</v>
      </c>
      <c r="Z52" s="240">
        <f t="shared" si="2"/>
        <v>20706539723869.563</v>
      </c>
      <c r="AA52" s="240">
        <f t="shared" si="2"/>
        <v>20814753524920.957</v>
      </c>
      <c r="AB52" s="240">
        <f t="shared" si="2"/>
        <v>20922747069070.836</v>
      </c>
      <c r="AC52" s="240">
        <f t="shared" si="2"/>
        <v>21030520470046.781</v>
      </c>
      <c r="AD52" s="240">
        <f t="shared" si="2"/>
        <v>21138073841576.355</v>
      </c>
      <c r="AE52" s="240">
        <f t="shared" si="2"/>
        <v>21245407297387.145</v>
      </c>
      <c r="AF52" s="240">
        <f t="shared" si="3"/>
        <v>21352520951206.73</v>
      </c>
      <c r="AG52" s="240">
        <f t="shared" si="3"/>
        <v>21459414916762.684</v>
      </c>
      <c r="AH52" s="240">
        <f t="shared" si="3"/>
        <v>21566026287370.113</v>
      </c>
      <c r="AI52" s="240">
        <f t="shared" si="3"/>
        <v>21672418310240.039</v>
      </c>
      <c r="AJ52" s="240">
        <f t="shared" si="3"/>
        <v>21778591099043.117</v>
      </c>
      <c r="AK52" s="240">
        <f t="shared" si="3"/>
        <v>21884544767450.004</v>
      </c>
      <c r="AL52" s="240">
        <f t="shared" si="3"/>
        <v>21990279429131.352</v>
      </c>
      <c r="AM52" s="240">
        <f t="shared" si="3"/>
        <v>21970432276498.504</v>
      </c>
      <c r="AN52" s="240">
        <f t="shared" si="3"/>
        <v>21950591903772.387</v>
      </c>
      <c r="AO52" s="240">
        <f t="shared" si="3"/>
        <v>21930758310884.684</v>
      </c>
      <c r="AP52" s="240">
        <f t="shared" si="3"/>
        <v>21910931497767.098</v>
      </c>
      <c r="AQ52" s="240">
        <f t="shared" si="3"/>
        <v>21816904306845.055</v>
      </c>
    </row>
    <row r="53" spans="1:43" x14ac:dyDescent="0.2">
      <c r="A53" s="291" t="s">
        <v>127</v>
      </c>
      <c r="B53" s="240">
        <f t="shared" si="0"/>
        <v>161490388873726.44</v>
      </c>
      <c r="C53" s="240">
        <f t="shared" si="0"/>
        <v>147353427498648.53</v>
      </c>
      <c r="D53" s="240">
        <f t="shared" si="0"/>
        <v>152856608121491.59</v>
      </c>
      <c r="E53" s="240">
        <f t="shared" si="0"/>
        <v>158269951033253</v>
      </c>
      <c r="F53" s="240">
        <f t="shared" si="0"/>
        <v>163593959230796.34</v>
      </c>
      <c r="G53" s="240">
        <f t="shared" si="0"/>
        <v>168829135710985.28</v>
      </c>
      <c r="H53" s="240">
        <f t="shared" si="0"/>
        <v>173975983470683.5</v>
      </c>
      <c r="I53" s="240">
        <f t="shared" si="0"/>
        <v>176754499589494.59</v>
      </c>
      <c r="J53" s="240">
        <f t="shared" si="0"/>
        <v>179481142318103.09</v>
      </c>
      <c r="K53" s="240">
        <f t="shared" si="0"/>
        <v>182156201495796.03</v>
      </c>
      <c r="L53" s="240">
        <f t="shared" si="1"/>
        <v>184779966961860.47</v>
      </c>
      <c r="M53" s="240">
        <f t="shared" si="1"/>
        <v>187352728555583.44</v>
      </c>
      <c r="N53" s="240">
        <f t="shared" si="1"/>
        <v>186397288993741.53</v>
      </c>
      <c r="O53" s="240">
        <f t="shared" si="1"/>
        <v>185438941451229.5</v>
      </c>
      <c r="P53" s="240">
        <f t="shared" si="1"/>
        <v>184477727873086.16</v>
      </c>
      <c r="Q53" s="240">
        <f t="shared" si="1"/>
        <v>183513690204350.47</v>
      </c>
      <c r="R53" s="240">
        <f t="shared" si="1"/>
        <v>182546870390061.16</v>
      </c>
      <c r="S53" s="240">
        <f t="shared" si="1"/>
        <v>180172617798475.44</v>
      </c>
      <c r="T53" s="240">
        <f t="shared" si="1"/>
        <v>177804649340239.19</v>
      </c>
      <c r="U53" s="240">
        <f t="shared" si="1"/>
        <v>175442958449150.5</v>
      </c>
      <c r="V53" s="240">
        <f t="shared" si="2"/>
        <v>173087538559007.44</v>
      </c>
      <c r="W53" s="240">
        <f t="shared" si="2"/>
        <v>170738383103608.06</v>
      </c>
      <c r="X53" s="240">
        <f t="shared" si="2"/>
        <v>166806321760550.22</v>
      </c>
      <c r="Y53" s="240">
        <f t="shared" si="2"/>
        <v>162887282815498.69</v>
      </c>
      <c r="Z53" s="240">
        <f t="shared" si="2"/>
        <v>158981250371304.94</v>
      </c>
      <c r="AA53" s="240">
        <f t="shared" si="2"/>
        <v>155088208530820.44</v>
      </c>
      <c r="AB53" s="240">
        <f t="shared" si="2"/>
        <v>151208141396896.66</v>
      </c>
      <c r="AC53" s="240">
        <f t="shared" si="2"/>
        <v>147396386987924.81</v>
      </c>
      <c r="AD53" s="240">
        <f t="shared" si="2"/>
        <v>143599045802620.38</v>
      </c>
      <c r="AE53" s="240">
        <f t="shared" si="2"/>
        <v>139816098829597.11</v>
      </c>
      <c r="AF53" s="240">
        <f t="shared" si="3"/>
        <v>136047527057468.94</v>
      </c>
      <c r="AG53" s="240">
        <f t="shared" si="3"/>
        <v>132293311474849.66</v>
      </c>
      <c r="AH53" s="240">
        <f t="shared" si="3"/>
        <v>129052577462854.47</v>
      </c>
      <c r="AI53" s="240">
        <f t="shared" si="3"/>
        <v>125825662652437.72</v>
      </c>
      <c r="AJ53" s="240">
        <f t="shared" si="3"/>
        <v>122612547680757.72</v>
      </c>
      <c r="AK53" s="240">
        <f t="shared" si="3"/>
        <v>119413213184972.84</v>
      </c>
      <c r="AL53" s="240">
        <f t="shared" si="3"/>
        <v>116227639802241.44</v>
      </c>
      <c r="AM53" s="240">
        <f t="shared" si="3"/>
        <v>113257485789479.25</v>
      </c>
      <c r="AN53" s="240">
        <f t="shared" si="3"/>
        <v>110300678339308.41</v>
      </c>
      <c r="AO53" s="240">
        <f t="shared" si="3"/>
        <v>107357198298163.02</v>
      </c>
      <c r="AP53" s="240">
        <f t="shared" si="3"/>
        <v>104427026512477.13</v>
      </c>
      <c r="AQ53" s="240">
        <f t="shared" si="3"/>
        <v>101166041646214.94</v>
      </c>
    </row>
    <row r="54" spans="1:43" x14ac:dyDescent="0.2">
      <c r="A54" s="291" t="s">
        <v>128</v>
      </c>
      <c r="B54" s="240">
        <f t="shared" si="0"/>
        <v>503712423944192.13</v>
      </c>
      <c r="C54" s="240">
        <f t="shared" si="0"/>
        <v>394538117674054.88</v>
      </c>
      <c r="D54" s="240">
        <f t="shared" si="0"/>
        <v>442630234088068.38</v>
      </c>
      <c r="E54" s="240">
        <f t="shared" si="0"/>
        <v>458256517524370.06</v>
      </c>
      <c r="F54" s="240">
        <f t="shared" si="0"/>
        <v>460749031243280.31</v>
      </c>
      <c r="G54" s="240">
        <f t="shared" si="0"/>
        <v>471214138164220.06</v>
      </c>
      <c r="H54" s="240">
        <f t="shared" si="0"/>
        <v>485869806338164</v>
      </c>
      <c r="I54" s="240">
        <f t="shared" si="0"/>
        <v>501632165777431</v>
      </c>
      <c r="J54" s="240">
        <f t="shared" si="0"/>
        <v>517170764494600.19</v>
      </c>
      <c r="K54" s="240">
        <f t="shared" si="0"/>
        <v>532134105259615.75</v>
      </c>
      <c r="L54" s="240">
        <f t="shared" si="1"/>
        <v>546149415913793.38</v>
      </c>
      <c r="M54" s="240">
        <f t="shared" si="1"/>
        <v>558826403435881.06</v>
      </c>
      <c r="N54" s="240">
        <f t="shared" si="1"/>
        <v>570283399391192.75</v>
      </c>
      <c r="O54" s="240">
        <f t="shared" si="1"/>
        <v>580060796809034.25</v>
      </c>
      <c r="P54" s="240">
        <f t="shared" si="1"/>
        <v>588220909220929.5</v>
      </c>
      <c r="Q54" s="240">
        <f t="shared" si="1"/>
        <v>594849111371804.13</v>
      </c>
      <c r="R54" s="240">
        <f t="shared" si="1"/>
        <v>600050670154716.38</v>
      </c>
      <c r="S54" s="240">
        <f t="shared" si="1"/>
        <v>605983583863822</v>
      </c>
      <c r="T54" s="240">
        <f t="shared" si="1"/>
        <v>610708588777469.13</v>
      </c>
      <c r="U54" s="240">
        <f t="shared" si="1"/>
        <v>614286286589422.5</v>
      </c>
      <c r="V54" s="240">
        <f t="shared" si="2"/>
        <v>616785406136829.13</v>
      </c>
      <c r="W54" s="240">
        <f t="shared" si="2"/>
        <v>618281320763049.5</v>
      </c>
      <c r="X54" s="240">
        <f t="shared" si="2"/>
        <v>618854626124864.25</v>
      </c>
      <c r="Y54" s="240">
        <f t="shared" si="2"/>
        <v>618589805199525.75</v>
      </c>
      <c r="Z54" s="240">
        <f t="shared" si="2"/>
        <v>617574001517674</v>
      </c>
      <c r="AA54" s="240">
        <f t="shared" si="2"/>
        <v>615895916182498.88</v>
      </c>
      <c r="AB54" s="240">
        <f t="shared" si="2"/>
        <v>613644839203691</v>
      </c>
      <c r="AC54" s="240">
        <f t="shared" si="2"/>
        <v>610909821199748.38</v>
      </c>
      <c r="AD54" s="240">
        <f t="shared" si="2"/>
        <v>607778987684047.63</v>
      </c>
      <c r="AE54" s="240">
        <f t="shared" si="2"/>
        <v>604338994990626.5</v>
      </c>
      <c r="AF54" s="240">
        <f t="shared" si="3"/>
        <v>600674624425411.5</v>
      </c>
      <c r="AG54" s="240">
        <f t="shared" si="3"/>
        <v>596868509433061.13</v>
      </c>
      <c r="AH54" s="240">
        <f t="shared" si="3"/>
        <v>593000989416307.13</v>
      </c>
      <c r="AI54" s="240">
        <f t="shared" si="3"/>
        <v>589150083289613.63</v>
      </c>
      <c r="AJ54" s="240">
        <f t="shared" si="3"/>
        <v>585391575842514.13</v>
      </c>
      <c r="AK54" s="240">
        <f t="shared" si="3"/>
        <v>581799210480269.38</v>
      </c>
      <c r="AL54" s="240">
        <f t="shared" si="3"/>
        <v>578444982855024.25</v>
      </c>
      <c r="AM54" s="240">
        <f t="shared" si="3"/>
        <v>575399531262530.38</v>
      </c>
      <c r="AN54" s="240">
        <f t="shared" si="3"/>
        <v>572732621432794.5</v>
      </c>
      <c r="AO54" s="240">
        <f t="shared" si="3"/>
        <v>570513725478340.88</v>
      </c>
      <c r="AP54" s="240">
        <f t="shared" si="3"/>
        <v>568812697290200.13</v>
      </c>
      <c r="AQ54" s="240">
        <f t="shared" si="3"/>
        <v>564779257293336.13</v>
      </c>
    </row>
    <row r="55" spans="1:43" x14ac:dyDescent="0.2">
      <c r="A55" s="291" t="s">
        <v>129</v>
      </c>
      <c r="B55" s="240">
        <f t="shared" si="0"/>
        <v>86249027954302.141</v>
      </c>
      <c r="C55" s="240">
        <f t="shared" si="0"/>
        <v>56201523928804.344</v>
      </c>
      <c r="D55" s="240">
        <f t="shared" si="0"/>
        <v>59546098029800.039</v>
      </c>
      <c r="E55" s="240">
        <f t="shared" si="0"/>
        <v>58553919080066.555</v>
      </c>
      <c r="F55" s="240">
        <f t="shared" si="0"/>
        <v>58362056805432.203</v>
      </c>
      <c r="G55" s="240">
        <f t="shared" si="0"/>
        <v>58537735645987.734</v>
      </c>
      <c r="H55" s="240">
        <f t="shared" si="0"/>
        <v>58909873773195.398</v>
      </c>
      <c r="I55" s="240">
        <f t="shared" si="0"/>
        <v>59364003143194.445</v>
      </c>
      <c r="J55" s="240">
        <f t="shared" si="0"/>
        <v>59765954133166.805</v>
      </c>
      <c r="K55" s="240">
        <f t="shared" si="0"/>
        <v>60037531433647.422</v>
      </c>
      <c r="L55" s="240">
        <f t="shared" si="1"/>
        <v>60100038519848.484</v>
      </c>
      <c r="M55" s="240">
        <f t="shared" si="1"/>
        <v>59876355881598.023</v>
      </c>
      <c r="N55" s="240">
        <f t="shared" si="1"/>
        <v>59391070946529.125</v>
      </c>
      <c r="O55" s="240">
        <f t="shared" si="1"/>
        <v>58629222870084.445</v>
      </c>
      <c r="P55" s="240">
        <f t="shared" si="1"/>
        <v>57674332072460.922</v>
      </c>
      <c r="Q55" s="240">
        <f t="shared" si="1"/>
        <v>56607511114945.695</v>
      </c>
      <c r="R55" s="240">
        <f t="shared" si="1"/>
        <v>55505456497386.234</v>
      </c>
      <c r="S55" s="240">
        <f t="shared" si="1"/>
        <v>54636954822862.773</v>
      </c>
      <c r="T55" s="240">
        <f t="shared" si="1"/>
        <v>53798638630083.188</v>
      </c>
      <c r="U55" s="240">
        <f t="shared" si="1"/>
        <v>52990697179202.125</v>
      </c>
      <c r="V55" s="240">
        <f t="shared" si="2"/>
        <v>52213350610257.422</v>
      </c>
      <c r="W55" s="240">
        <f t="shared" si="2"/>
        <v>51466831294384.078</v>
      </c>
      <c r="X55" s="240">
        <f t="shared" si="2"/>
        <v>50751368774396.078</v>
      </c>
      <c r="Y55" s="240">
        <f t="shared" si="2"/>
        <v>50067178216830.234</v>
      </c>
      <c r="Z55" s="240">
        <f t="shared" si="2"/>
        <v>49414452191830.82</v>
      </c>
      <c r="AA55" s="240">
        <f t="shared" si="2"/>
        <v>48793355519601.336</v>
      </c>
      <c r="AB55" s="240">
        <f t="shared" si="2"/>
        <v>48204022870981.047</v>
      </c>
      <c r="AC55" s="240">
        <f t="shared" si="2"/>
        <v>47646558782414.586</v>
      </c>
      <c r="AD55" s="240">
        <f t="shared" si="2"/>
        <v>47121039738884.266</v>
      </c>
      <c r="AE55" s="240">
        <f t="shared" si="2"/>
        <v>46627517988728.18</v>
      </c>
      <c r="AF55" s="240">
        <f t="shared" si="3"/>
        <v>46166026778073.359</v>
      </c>
      <c r="AG55" s="240">
        <f t="shared" si="3"/>
        <v>45736586726555.656</v>
      </c>
      <c r="AH55" s="240">
        <f t="shared" si="3"/>
        <v>45339213107132.047</v>
      </c>
      <c r="AI55" s="240">
        <f t="shared" si="3"/>
        <v>44973923838652.008</v>
      </c>
      <c r="AJ55" s="240">
        <f t="shared" si="3"/>
        <v>44640748048600.516</v>
      </c>
      <c r="AK55" s="240">
        <f t="shared" si="3"/>
        <v>44339735113736.898</v>
      </c>
      <c r="AL55" s="240">
        <f t="shared" si="3"/>
        <v>44070964137576.484</v>
      </c>
      <c r="AM55" s="240">
        <f t="shared" si="3"/>
        <v>43834553875682.438</v>
      </c>
      <c r="AN55" s="240">
        <f t="shared" si="3"/>
        <v>43630673173068.297</v>
      </c>
      <c r="AO55" s="240">
        <f t="shared" si="3"/>
        <v>43459552033745.352</v>
      </c>
      <c r="AP55" s="240">
        <f t="shared" si="3"/>
        <v>43321493502333.445</v>
      </c>
      <c r="AQ55" s="240">
        <f t="shared" si="3"/>
        <v>42995261544607.086</v>
      </c>
    </row>
    <row r="56" spans="1:43" x14ac:dyDescent="0.2">
      <c r="A56" s="291" t="s">
        <v>130</v>
      </c>
      <c r="B56" s="240">
        <f t="shared" si="0"/>
        <v>10074624106392.092</v>
      </c>
      <c r="C56" s="240">
        <f t="shared" si="0"/>
        <v>7036842836329.4707</v>
      </c>
      <c r="D56" s="240">
        <f t="shared" si="0"/>
        <v>8019577264153.3291</v>
      </c>
      <c r="E56" s="240">
        <f t="shared" si="0"/>
        <v>8003786743573.2988</v>
      </c>
      <c r="F56" s="240">
        <f t="shared" si="0"/>
        <v>7968105629727.6123</v>
      </c>
      <c r="G56" s="240">
        <f t="shared" si="0"/>
        <v>7997410231725.1592</v>
      </c>
      <c r="H56" s="240">
        <f t="shared" si="0"/>
        <v>8069995613253.3701</v>
      </c>
      <c r="I56" s="240">
        <f t="shared" si="0"/>
        <v>8172010666242.208</v>
      </c>
      <c r="J56" s="240">
        <f t="shared" si="0"/>
        <v>8285961293308.3057</v>
      </c>
      <c r="K56" s="240">
        <f t="shared" si="0"/>
        <v>8401298228802.3174</v>
      </c>
      <c r="L56" s="240">
        <f t="shared" si="1"/>
        <v>8506886562419.249</v>
      </c>
      <c r="M56" s="240">
        <f t="shared" si="1"/>
        <v>8591062293784.4258</v>
      </c>
      <c r="N56" s="240">
        <f t="shared" si="1"/>
        <v>8660130272715.8262</v>
      </c>
      <c r="O56" s="240">
        <f t="shared" si="1"/>
        <v>8697780799498.1602</v>
      </c>
      <c r="P56" s="240">
        <f t="shared" si="1"/>
        <v>8705941104549.6221</v>
      </c>
      <c r="Q56" s="240">
        <f t="shared" si="1"/>
        <v>8686863143261.4209</v>
      </c>
      <c r="R56" s="240">
        <f t="shared" si="1"/>
        <v>8643049017638.4023</v>
      </c>
      <c r="S56" s="240">
        <f t="shared" si="1"/>
        <v>8615929793176.2891</v>
      </c>
      <c r="T56" s="240">
        <f t="shared" si="1"/>
        <v>8568577265055.3359</v>
      </c>
      <c r="U56" s="240">
        <f t="shared" si="1"/>
        <v>8503043896720.1807</v>
      </c>
      <c r="V56" s="240">
        <f t="shared" si="2"/>
        <v>8421452621827.873</v>
      </c>
      <c r="W56" s="240">
        <f t="shared" si="2"/>
        <v>8325958241234.1377</v>
      </c>
      <c r="X56" s="240">
        <f t="shared" si="2"/>
        <v>8218713118168.6973</v>
      </c>
      <c r="Y56" s="240">
        <f t="shared" si="2"/>
        <v>8101837558759.5684</v>
      </c>
      <c r="Z56" s="240">
        <f t="shared" si="2"/>
        <v>7977395069343.7451</v>
      </c>
      <c r="AA56" s="240">
        <f t="shared" si="2"/>
        <v>7847372512575.9795</v>
      </c>
      <c r="AB56" s="240">
        <f t="shared" si="2"/>
        <v>7713665044071.9385</v>
      </c>
      <c r="AC56" s="240">
        <f t="shared" si="2"/>
        <v>7578065601196.2129</v>
      </c>
      <c r="AD56" s="240">
        <f t="shared" si="2"/>
        <v>7442258635114.6563</v>
      </c>
      <c r="AE56" s="240">
        <f t="shared" si="2"/>
        <v>7307817724700.6748</v>
      </c>
      <c r="AF56" s="240">
        <f t="shared" si="3"/>
        <v>7176206683821.1943</v>
      </c>
      <c r="AG56" s="240">
        <f t="shared" si="3"/>
        <v>7048783768966.4629</v>
      </c>
      <c r="AH56" s="240">
        <f t="shared" si="3"/>
        <v>6926808608951.2148</v>
      </c>
      <c r="AI56" s="240">
        <f t="shared" si="3"/>
        <v>6811451509390.1846</v>
      </c>
      <c r="AJ56" s="240">
        <f t="shared" si="3"/>
        <v>6703804828966.7021</v>
      </c>
      <c r="AK56" s="240">
        <f t="shared" si="3"/>
        <v>6604896179707.9941</v>
      </c>
      <c r="AL56" s="240">
        <f t="shared" si="3"/>
        <v>6515703267619.2012</v>
      </c>
      <c r="AM56" s="240">
        <f t="shared" si="3"/>
        <v>6437170261794.251</v>
      </c>
      <c r="AN56" s="240">
        <f t="shared" si="3"/>
        <v>6370225658890.457</v>
      </c>
      <c r="AO56" s="240">
        <f t="shared" si="3"/>
        <v>6315801695756.0137</v>
      </c>
      <c r="AP56" s="240">
        <f t="shared" si="3"/>
        <v>6274855456994.9639</v>
      </c>
      <c r="AQ56" s="240">
        <f t="shared" si="3"/>
        <v>6216001056219.1279</v>
      </c>
    </row>
    <row r="57" spans="1:43" x14ac:dyDescent="0.2">
      <c r="A57" s="291" t="s">
        <v>131</v>
      </c>
      <c r="B57" s="240">
        <f t="shared" si="0"/>
        <v>138760025547462.69</v>
      </c>
      <c r="C57" s="240">
        <f t="shared" si="0"/>
        <v>111576230869673.88</v>
      </c>
      <c r="D57" s="240">
        <f t="shared" si="0"/>
        <v>117297552016681.53</v>
      </c>
      <c r="E57" s="240">
        <f t="shared" si="0"/>
        <v>122197132559279.17</v>
      </c>
      <c r="F57" s="240">
        <f t="shared" si="0"/>
        <v>127060813726273.59</v>
      </c>
      <c r="G57" s="240">
        <f t="shared" si="0"/>
        <v>131944719230574.63</v>
      </c>
      <c r="H57" s="240">
        <f t="shared" si="0"/>
        <v>136813098485040.13</v>
      </c>
      <c r="I57" s="240">
        <f t="shared" si="0"/>
        <v>139579977858328.09</v>
      </c>
      <c r="J57" s="240">
        <f t="shared" si="0"/>
        <v>142315873977970.06</v>
      </c>
      <c r="K57" s="240">
        <f t="shared" si="0"/>
        <v>145016190525096.84</v>
      </c>
      <c r="L57" s="240">
        <f t="shared" si="1"/>
        <v>147675908205691.09</v>
      </c>
      <c r="M57" s="240">
        <f t="shared" si="1"/>
        <v>150289644535074.88</v>
      </c>
      <c r="N57" s="240">
        <f t="shared" si="1"/>
        <v>151420470200486.22</v>
      </c>
      <c r="O57" s="240">
        <f t="shared" si="1"/>
        <v>152519410270218.47</v>
      </c>
      <c r="P57" s="240">
        <f t="shared" si="1"/>
        <v>153587367223571.69</v>
      </c>
      <c r="Q57" s="240">
        <f t="shared" si="1"/>
        <v>154625496204339.97</v>
      </c>
      <c r="R57" s="240">
        <f t="shared" si="1"/>
        <v>155635164073764.38</v>
      </c>
      <c r="S57" s="240">
        <f t="shared" si="1"/>
        <v>156227175900497.97</v>
      </c>
      <c r="T57" s="240">
        <f t="shared" si="1"/>
        <v>156802814845554.22</v>
      </c>
      <c r="U57" s="240">
        <f t="shared" si="1"/>
        <v>157362966347819.63</v>
      </c>
      <c r="V57" s="240">
        <f t="shared" si="2"/>
        <v>157908607110569.31</v>
      </c>
      <c r="W57" s="240">
        <f t="shared" si="2"/>
        <v>158440785601320.25</v>
      </c>
      <c r="X57" s="240">
        <f t="shared" si="2"/>
        <v>157405347566721.81</v>
      </c>
      <c r="Y57" s="240">
        <f t="shared" si="2"/>
        <v>156363511174701.38</v>
      </c>
      <c r="Z57" s="240">
        <f t="shared" si="2"/>
        <v>155316428800441.66</v>
      </c>
      <c r="AA57" s="240">
        <f t="shared" si="2"/>
        <v>154265258762276.66</v>
      </c>
      <c r="AB57" s="240">
        <f t="shared" si="2"/>
        <v>153211153102708.16</v>
      </c>
      <c r="AC57" s="240">
        <f t="shared" si="2"/>
        <v>151074999631908.19</v>
      </c>
      <c r="AD57" s="240">
        <f t="shared" si="2"/>
        <v>148941522030172.81</v>
      </c>
      <c r="AE57" s="240">
        <f t="shared" si="2"/>
        <v>146811796032519.72</v>
      </c>
      <c r="AF57" s="240">
        <f t="shared" si="3"/>
        <v>144686861583366.97</v>
      </c>
      <c r="AG57" s="240">
        <f t="shared" si="3"/>
        <v>142567720119274.69</v>
      </c>
      <c r="AH57" s="240">
        <f t="shared" si="3"/>
        <v>140302212677420.14</v>
      </c>
      <c r="AI57" s="240">
        <f t="shared" si="3"/>
        <v>138044862146575.56</v>
      </c>
      <c r="AJ57" s="240">
        <f t="shared" si="3"/>
        <v>135796554061265.41</v>
      </c>
      <c r="AK57" s="240">
        <f t="shared" si="3"/>
        <v>133558140482468.86</v>
      </c>
      <c r="AL57" s="240">
        <f t="shared" si="3"/>
        <v>131330444717511.11</v>
      </c>
      <c r="AM57" s="240">
        <f t="shared" si="3"/>
        <v>128810417423191.95</v>
      </c>
      <c r="AN57" s="240">
        <f t="shared" si="3"/>
        <v>126303647917311.36</v>
      </c>
      <c r="AO57" s="240">
        <f t="shared" si="3"/>
        <v>123810912468228.39</v>
      </c>
      <c r="AP57" s="240">
        <f t="shared" si="3"/>
        <v>121332989259020.14</v>
      </c>
      <c r="AQ57" s="240">
        <f t="shared" si="3"/>
        <v>118261061855000.06</v>
      </c>
    </row>
    <row r="58" spans="1:43" x14ac:dyDescent="0.2">
      <c r="A58" s="291" t="s">
        <v>132</v>
      </c>
      <c r="B58" s="240">
        <f t="shared" si="0"/>
        <v>215377514495084.84</v>
      </c>
      <c r="C58" s="240">
        <f t="shared" si="0"/>
        <v>166395705191815.78</v>
      </c>
      <c r="D58" s="240">
        <f t="shared" si="0"/>
        <v>173778340179358.88</v>
      </c>
      <c r="E58" s="240">
        <f t="shared" si="0"/>
        <v>181097211578114.56</v>
      </c>
      <c r="F58" s="240">
        <f t="shared" si="0"/>
        <v>188352344283703</v>
      </c>
      <c r="G58" s="240">
        <f t="shared" si="0"/>
        <v>195543763191744.31</v>
      </c>
      <c r="H58" s="240">
        <f t="shared" si="0"/>
        <v>202671493197858.69</v>
      </c>
      <c r="I58" s="240">
        <f t="shared" si="0"/>
        <v>206482311091892.75</v>
      </c>
      <c r="J58" s="240">
        <f t="shared" si="0"/>
        <v>210263183833868.06</v>
      </c>
      <c r="K58" s="240">
        <f t="shared" si="0"/>
        <v>214014123134010.34</v>
      </c>
      <c r="L58" s="240">
        <f t="shared" si="1"/>
        <v>217735140702545.44</v>
      </c>
      <c r="M58" s="240">
        <f t="shared" si="1"/>
        <v>221426248249699.09</v>
      </c>
      <c r="N58" s="240">
        <f t="shared" si="1"/>
        <v>221106835611759.09</v>
      </c>
      <c r="O58" s="240">
        <f t="shared" si="1"/>
        <v>220785727229666.13</v>
      </c>
      <c r="P58" s="240">
        <f t="shared" si="1"/>
        <v>220462923608267.44</v>
      </c>
      <c r="Q58" s="240">
        <f t="shared" si="1"/>
        <v>220138425252410.59</v>
      </c>
      <c r="R58" s="240">
        <f t="shared" si="1"/>
        <v>219812232666942.81</v>
      </c>
      <c r="S58" s="240">
        <f t="shared" si="1"/>
        <v>217146817297811.13</v>
      </c>
      <c r="T58" s="240">
        <f t="shared" si="1"/>
        <v>214485346768476</v>
      </c>
      <c r="U58" s="240">
        <f t="shared" si="1"/>
        <v>211827820490801.19</v>
      </c>
      <c r="V58" s="240">
        <f t="shared" si="2"/>
        <v>209174237876650.13</v>
      </c>
      <c r="W58" s="240">
        <f t="shared" si="2"/>
        <v>206524598337886.69</v>
      </c>
      <c r="X58" s="240">
        <f t="shared" si="2"/>
        <v>201706675930038.69</v>
      </c>
      <c r="Y58" s="240">
        <f t="shared" si="2"/>
        <v>196896130353846.59</v>
      </c>
      <c r="Z58" s="240">
        <f t="shared" si="2"/>
        <v>192092960506550.28</v>
      </c>
      <c r="AA58" s="240">
        <f t="shared" si="2"/>
        <v>187297165285389.59</v>
      </c>
      <c r="AB58" s="240">
        <f t="shared" si="2"/>
        <v>182508743587604.31</v>
      </c>
      <c r="AC58" s="240">
        <f t="shared" si="2"/>
        <v>177727694310434.25</v>
      </c>
      <c r="AD58" s="240">
        <f t="shared" si="2"/>
        <v>172954016351119.19</v>
      </c>
      <c r="AE58" s="240">
        <f t="shared" si="2"/>
        <v>168187708606898.97</v>
      </c>
      <c r="AF58" s="240">
        <f t="shared" si="3"/>
        <v>163428769975013.41</v>
      </c>
      <c r="AG58" s="240">
        <f t="shared" si="3"/>
        <v>158677199352702.41</v>
      </c>
      <c r="AH58" s="240">
        <f t="shared" si="3"/>
        <v>154548715003523.59</v>
      </c>
      <c r="AI58" s="240">
        <f t="shared" si="3"/>
        <v>150426616047822.13</v>
      </c>
      <c r="AJ58" s="240">
        <f t="shared" si="3"/>
        <v>146310901529870.22</v>
      </c>
      <c r="AK58" s="240">
        <f t="shared" si="3"/>
        <v>142201570493940.44</v>
      </c>
      <c r="AL58" s="240">
        <f t="shared" si="3"/>
        <v>138098621984305.17</v>
      </c>
      <c r="AM58" s="240">
        <f t="shared" si="3"/>
        <v>133801809881411.08</v>
      </c>
      <c r="AN58" s="240">
        <f t="shared" si="3"/>
        <v>129511698357986.97</v>
      </c>
      <c r="AO58" s="240">
        <f t="shared" si="3"/>
        <v>125228286410296.09</v>
      </c>
      <c r="AP58" s="240">
        <f t="shared" si="3"/>
        <v>120951573034601.61</v>
      </c>
      <c r="AQ58" s="240">
        <f t="shared" si="3"/>
        <v>116268683183146.84</v>
      </c>
    </row>
    <row r="59" spans="1:43" x14ac:dyDescent="0.2">
      <c r="A59" s="291" t="s">
        <v>133</v>
      </c>
      <c r="B59" s="240">
        <f t="shared" si="0"/>
        <v>2252710643161338.5</v>
      </c>
      <c r="C59" s="240">
        <f t="shared" si="0"/>
        <v>2251368462298755</v>
      </c>
      <c r="D59" s="240">
        <f t="shared" si="0"/>
        <v>2400448172098760.5</v>
      </c>
      <c r="E59" s="240">
        <f t="shared" si="0"/>
        <v>2541876703581127.5</v>
      </c>
      <c r="F59" s="240">
        <f t="shared" si="0"/>
        <v>2681643727564273</v>
      </c>
      <c r="G59" s="240">
        <f t="shared" si="0"/>
        <v>2822765568008094</v>
      </c>
      <c r="H59" s="240">
        <f t="shared" si="0"/>
        <v>2963570168401015</v>
      </c>
      <c r="I59" s="240">
        <f t="shared" si="0"/>
        <v>3060087214385418</v>
      </c>
      <c r="J59" s="240">
        <f t="shared" si="0"/>
        <v>3154842928381557.5</v>
      </c>
      <c r="K59" s="240">
        <f t="shared" si="0"/>
        <v>3247841925016009.5</v>
      </c>
      <c r="L59" s="240">
        <f t="shared" si="1"/>
        <v>3339129552836966</v>
      </c>
      <c r="M59" s="240">
        <f t="shared" si="1"/>
        <v>3428785079421918.5</v>
      </c>
      <c r="N59" s="240">
        <f t="shared" si="1"/>
        <v>3476440487194006</v>
      </c>
      <c r="O59" s="240">
        <f t="shared" si="1"/>
        <v>3523155322886560.5</v>
      </c>
      <c r="P59" s="240">
        <f t="shared" si="1"/>
        <v>3569047909323065.5</v>
      </c>
      <c r="Q59" s="240">
        <f t="shared" si="1"/>
        <v>3614243420879926.5</v>
      </c>
      <c r="R59" s="240">
        <f t="shared" si="1"/>
        <v>3658869995215809</v>
      </c>
      <c r="S59" s="240">
        <f t="shared" si="1"/>
        <v>3684736808065867</v>
      </c>
      <c r="T59" s="240">
        <f t="shared" si="1"/>
        <v>3710510799338099</v>
      </c>
      <c r="U59" s="240">
        <f t="shared" si="1"/>
        <v>3736192427213893.5</v>
      </c>
      <c r="V59" s="240">
        <f t="shared" si="2"/>
        <v>3761782164802402.5</v>
      </c>
      <c r="W59" s="240">
        <f t="shared" si="2"/>
        <v>3787280499233510</v>
      </c>
      <c r="X59" s="240">
        <f t="shared" si="2"/>
        <v>3796328921334004</v>
      </c>
      <c r="Y59" s="240">
        <f t="shared" si="2"/>
        <v>3805324580936660</v>
      </c>
      <c r="Z59" s="240">
        <f t="shared" si="2"/>
        <v>3814267988437050.5</v>
      </c>
      <c r="AA59" s="240">
        <f t="shared" si="2"/>
        <v>3823159664719380</v>
      </c>
      <c r="AB59" s="240">
        <f t="shared" si="2"/>
        <v>3832000140306582.5</v>
      </c>
      <c r="AC59" s="240">
        <f t="shared" si="2"/>
        <v>3826780914575556</v>
      </c>
      <c r="AD59" s="240">
        <f t="shared" si="2"/>
        <v>3821541038693559.5</v>
      </c>
      <c r="AE59" s="240">
        <f t="shared" si="2"/>
        <v>3816281056976859</v>
      </c>
      <c r="AF59" s="240">
        <f t="shared" si="3"/>
        <v>3811001520160312</v>
      </c>
      <c r="AG59" s="240">
        <f t="shared" si="3"/>
        <v>3805702984643763</v>
      </c>
      <c r="AH59" s="240">
        <f t="shared" si="3"/>
        <v>3787787099643093.5</v>
      </c>
      <c r="AI59" s="240">
        <f t="shared" si="3"/>
        <v>3769883337188683.5</v>
      </c>
      <c r="AJ59" s="240">
        <f t="shared" si="3"/>
        <v>3751992255559415.5</v>
      </c>
      <c r="AK59" s="240">
        <f t="shared" si="3"/>
        <v>3734114415922160.5</v>
      </c>
      <c r="AL59" s="240">
        <f t="shared" si="3"/>
        <v>3716250381701016</v>
      </c>
      <c r="AM59" s="240">
        <f t="shared" si="3"/>
        <v>3696086332012605.5</v>
      </c>
      <c r="AN59" s="240">
        <f t="shared" si="3"/>
        <v>3675942126930789</v>
      </c>
      <c r="AO59" s="240">
        <f t="shared" si="3"/>
        <v>3655818331434125.5</v>
      </c>
      <c r="AP59" s="240">
        <f t="shared" si="3"/>
        <v>3635715510507295</v>
      </c>
      <c r="AQ59" s="240">
        <f t="shared" si="3"/>
        <v>3597880271873730.5</v>
      </c>
    </row>
    <row r="60" spans="1:43" x14ac:dyDescent="0.2">
      <c r="A60" s="291" t="s">
        <v>134</v>
      </c>
      <c r="B60" s="240">
        <f t="shared" ref="B60:K74" si="4">SUMIFS(B$2:B$44,$AR$2:$AR$44,$A60)</f>
        <v>48625425848309.359</v>
      </c>
      <c r="C60" s="240">
        <f t="shared" si="4"/>
        <v>40176666382163.563</v>
      </c>
      <c r="D60" s="240">
        <f t="shared" si="4"/>
        <v>43943182696523.609</v>
      </c>
      <c r="E60" s="240">
        <f t="shared" si="4"/>
        <v>43315970886241.234</v>
      </c>
      <c r="F60" s="240">
        <f t="shared" si="4"/>
        <v>43421715342423.938</v>
      </c>
      <c r="G60" s="240">
        <f t="shared" si="4"/>
        <v>44405580867057.859</v>
      </c>
      <c r="H60" s="240">
        <f t="shared" si="4"/>
        <v>45718548083260.719</v>
      </c>
      <c r="I60" s="240">
        <f t="shared" si="4"/>
        <v>46900161800814.242</v>
      </c>
      <c r="J60" s="240">
        <f t="shared" si="4"/>
        <v>47803789966583.289</v>
      </c>
      <c r="K60" s="240">
        <f t="shared" si="4"/>
        <v>48415333781071.297</v>
      </c>
      <c r="L60" s="240">
        <f t="shared" ref="L60:U74" si="5">SUMIFS(L$2:L$44,$AR$2:$AR$44,$A60)</f>
        <v>48726214151178.266</v>
      </c>
      <c r="M60" s="240">
        <f t="shared" si="5"/>
        <v>48733551898142.078</v>
      </c>
      <c r="N60" s="240">
        <f t="shared" si="5"/>
        <v>48579580785522.773</v>
      </c>
      <c r="O60" s="240">
        <f t="shared" si="5"/>
        <v>48188871447419.063</v>
      </c>
      <c r="P60" s="240">
        <f t="shared" si="5"/>
        <v>47626478851297.023</v>
      </c>
      <c r="Q60" s="240">
        <f t="shared" si="5"/>
        <v>46957000372256.68</v>
      </c>
      <c r="R60" s="240">
        <f t="shared" si="5"/>
        <v>46242765257391.672</v>
      </c>
      <c r="S60" s="240">
        <f t="shared" si="5"/>
        <v>45779118403044.82</v>
      </c>
      <c r="T60" s="240">
        <f t="shared" si="5"/>
        <v>45325586771221.117</v>
      </c>
      <c r="U60" s="240">
        <f t="shared" si="5"/>
        <v>44882391194258.43</v>
      </c>
      <c r="V60" s="240">
        <f t="shared" ref="V60:AE74" si="6">SUMIFS(V$2:V$44,$AR$2:$AR$44,$A60)</f>
        <v>44449741504147.766</v>
      </c>
      <c r="W60" s="240">
        <f t="shared" si="6"/>
        <v>44027837350516.758</v>
      </c>
      <c r="X60" s="240">
        <f t="shared" si="6"/>
        <v>43616869023075.758</v>
      </c>
      <c r="Y60" s="240">
        <f t="shared" si="6"/>
        <v>43217018277792.508</v>
      </c>
      <c r="Z60" s="240">
        <f t="shared" si="6"/>
        <v>42828459166238.531</v>
      </c>
      <c r="AA60" s="240">
        <f t="shared" si="6"/>
        <v>42451358867725.352</v>
      </c>
      <c r="AB60" s="240">
        <f t="shared" si="6"/>
        <v>42085878524020.734</v>
      </c>
      <c r="AC60" s="240">
        <f t="shared" si="6"/>
        <v>41732174076606.984</v>
      </c>
      <c r="AD60" s="240">
        <f t="shared" si="6"/>
        <v>41390397106615.82</v>
      </c>
      <c r="AE60" s="240">
        <f t="shared" si="6"/>
        <v>41060695677744.563</v>
      </c>
      <c r="AF60" s="240">
        <f t="shared" ref="AF60:AQ74" si="7">SUMIFS(AF$2:AF$44,$AR$2:$AR$44,$A60)</f>
        <v>40743215182626.852</v>
      </c>
      <c r="AG60" s="240">
        <f t="shared" si="7"/>
        <v>40438099193303.719</v>
      </c>
      <c r="AH60" s="240">
        <f t="shared" si="7"/>
        <v>40145490316610.797</v>
      </c>
      <c r="AI60" s="240">
        <f t="shared" si="7"/>
        <v>39865531055471.078</v>
      </c>
      <c r="AJ60" s="240">
        <f t="shared" si="7"/>
        <v>39598364677255.164</v>
      </c>
      <c r="AK60" s="240">
        <f t="shared" si="7"/>
        <v>39344136090550.195</v>
      </c>
      <c r="AL60" s="240">
        <f t="shared" si="7"/>
        <v>39102992731857.938</v>
      </c>
      <c r="AM60" s="240">
        <f t="shared" si="7"/>
        <v>38875085463928.961</v>
      </c>
      <c r="AN60" s="240">
        <f t="shared" si="7"/>
        <v>38660569487629.273</v>
      </c>
      <c r="AO60" s="240">
        <f t="shared" si="7"/>
        <v>38459605269433.391</v>
      </c>
      <c r="AP60" s="240">
        <f t="shared" si="7"/>
        <v>38272359486841.406</v>
      </c>
      <c r="AQ60" s="240">
        <f t="shared" si="7"/>
        <v>37902989789615.188</v>
      </c>
    </row>
    <row r="61" spans="1:43" x14ac:dyDescent="0.2">
      <c r="A61" s="291" t="s">
        <v>135</v>
      </c>
      <c r="B61" s="240">
        <f t="shared" si="4"/>
        <v>5286059880147.5791</v>
      </c>
      <c r="C61" s="240">
        <f t="shared" si="4"/>
        <v>808531984349.4541</v>
      </c>
      <c r="D61" s="240">
        <f t="shared" si="4"/>
        <v>939339268773.07336</v>
      </c>
      <c r="E61" s="240">
        <f t="shared" si="4"/>
        <v>979586415600.09033</v>
      </c>
      <c r="F61" s="240">
        <f t="shared" si="4"/>
        <v>993111548000.64282</v>
      </c>
      <c r="G61" s="240">
        <f t="shared" si="4"/>
        <v>1039105578344.2606</v>
      </c>
      <c r="H61" s="240">
        <f t="shared" si="4"/>
        <v>1098523424987.0487</v>
      </c>
      <c r="I61" s="240">
        <f t="shared" si="4"/>
        <v>1153963630205.207</v>
      </c>
      <c r="J61" s="240">
        <f t="shared" si="4"/>
        <v>1201120054689.9041</v>
      </c>
      <c r="K61" s="240">
        <f t="shared" si="4"/>
        <v>1240883719173.3252</v>
      </c>
      <c r="L61" s="240">
        <f t="shared" si="5"/>
        <v>1274573829358.5835</v>
      </c>
      <c r="M61" s="240">
        <f t="shared" si="5"/>
        <v>1303848160233.2388</v>
      </c>
      <c r="N61" s="240">
        <f t="shared" si="5"/>
        <v>1332672157492.708</v>
      </c>
      <c r="O61" s="240">
        <f t="shared" si="5"/>
        <v>1359518254509.3945</v>
      </c>
      <c r="P61" s="240">
        <f t="shared" si="5"/>
        <v>1384856417308.167</v>
      </c>
      <c r="Q61" s="240">
        <f t="shared" si="5"/>
        <v>1409207706748.0515</v>
      </c>
      <c r="R61" s="240">
        <f t="shared" si="5"/>
        <v>1433139279090.0291</v>
      </c>
      <c r="S61" s="240">
        <f t="shared" si="5"/>
        <v>1463591023802.2861</v>
      </c>
      <c r="T61" s="240">
        <f t="shared" si="5"/>
        <v>1494402763167.3281</v>
      </c>
      <c r="U61" s="240">
        <f t="shared" si="5"/>
        <v>1525468457737.7644</v>
      </c>
      <c r="V61" s="240">
        <f t="shared" si="6"/>
        <v>1556673409546.6396</v>
      </c>
      <c r="W61" s="240">
        <f t="shared" si="6"/>
        <v>1587894138996.783</v>
      </c>
      <c r="X61" s="240">
        <f t="shared" si="6"/>
        <v>1618998353788.7859</v>
      </c>
      <c r="Y61" s="240">
        <f t="shared" si="6"/>
        <v>1649845020692.6455</v>
      </c>
      <c r="Z61" s="240">
        <f t="shared" si="6"/>
        <v>1680284550870.2026</v>
      </c>
      <c r="AA61" s="240">
        <f t="shared" si="6"/>
        <v>1710159109115.1504</v>
      </c>
      <c r="AB61" s="240">
        <f t="shared" si="6"/>
        <v>1739303056765.908</v>
      </c>
      <c r="AC61" s="240">
        <f t="shared" si="6"/>
        <v>1767543537137.292</v>
      </c>
      <c r="AD61" s="240">
        <f t="shared" si="6"/>
        <v>1794701211087.356</v>
      </c>
      <c r="AE61" s="240">
        <f t="shared" si="6"/>
        <v>1820591148766.6582</v>
      </c>
      <c r="AF61" s="240">
        <f t="shared" si="7"/>
        <v>1845023881677.7864</v>
      </c>
      <c r="AG61" s="240">
        <f t="shared" si="7"/>
        <v>1867806616898.3386</v>
      </c>
      <c r="AH61" s="240">
        <f t="shared" si="7"/>
        <v>1888744612695.9294</v>
      </c>
      <c r="AI61" s="240">
        <f t="shared" si="7"/>
        <v>1907642711804.8818</v>
      </c>
      <c r="AJ61" s="240">
        <f t="shared" si="7"/>
        <v>1924307025368.5767</v>
      </c>
      <c r="AK61" s="240">
        <f t="shared" si="7"/>
        <v>1938546757019.1121</v>
      </c>
      <c r="AL61" s="240">
        <f t="shared" si="7"/>
        <v>1950176152821.2688</v>
      </c>
      <c r="AM61" s="240">
        <f t="shared" si="7"/>
        <v>1959016558918.5815</v>
      </c>
      <c r="AN61" s="240">
        <f t="shared" si="7"/>
        <v>1964898564767.3284</v>
      </c>
      <c r="AO61" s="240">
        <f t="shared" si="7"/>
        <v>1967664205925.083</v>
      </c>
      <c r="AP61" s="240">
        <f t="shared" si="7"/>
        <v>1967169196580.4841</v>
      </c>
      <c r="AQ61" s="240">
        <f t="shared" si="7"/>
        <v>1953065418870.8411</v>
      </c>
    </row>
    <row r="62" spans="1:43" x14ac:dyDescent="0.2">
      <c r="A62" s="291" t="s">
        <v>136</v>
      </c>
      <c r="B62" s="240">
        <f t="shared" si="4"/>
        <v>3626496763043273</v>
      </c>
      <c r="C62" s="240">
        <f t="shared" si="4"/>
        <v>3787828639358872</v>
      </c>
      <c r="D62" s="240">
        <f t="shared" si="4"/>
        <v>3782445610585530</v>
      </c>
      <c r="E62" s="240">
        <f t="shared" si="4"/>
        <v>3777014765767011.5</v>
      </c>
      <c r="F62" s="240">
        <f t="shared" si="4"/>
        <v>3771536171979767.5</v>
      </c>
      <c r="G62" s="240">
        <f t="shared" si="4"/>
        <v>3766009896300254</v>
      </c>
      <c r="H62" s="240">
        <f t="shared" si="4"/>
        <v>3760436005804922.5</v>
      </c>
      <c r="I62" s="240">
        <f t="shared" si="4"/>
        <v>3795026919996551</v>
      </c>
      <c r="J62" s="240">
        <f t="shared" si="4"/>
        <v>3829300549605604.5</v>
      </c>
      <c r="K62" s="240">
        <f t="shared" si="4"/>
        <v>3863257273022967.5</v>
      </c>
      <c r="L62" s="240">
        <f t="shared" si="5"/>
        <v>3896897468639525</v>
      </c>
      <c r="M62" s="240">
        <f t="shared" si="5"/>
        <v>3930221514846159.5</v>
      </c>
      <c r="N62" s="240">
        <f t="shared" si="5"/>
        <v>3873800445854918.5</v>
      </c>
      <c r="O62" s="240">
        <f t="shared" si="5"/>
        <v>3817660258714714.5</v>
      </c>
      <c r="P62" s="240">
        <f t="shared" si="5"/>
        <v>3761800720121722</v>
      </c>
      <c r="Q62" s="240">
        <f t="shared" si="5"/>
        <v>3706221596772118.5</v>
      </c>
      <c r="R62" s="240">
        <f t="shared" si="5"/>
        <v>3650922655362077.5</v>
      </c>
      <c r="S62" s="240">
        <f t="shared" si="5"/>
        <v>3585776307505877</v>
      </c>
      <c r="T62" s="240">
        <f t="shared" si="5"/>
        <v>3520723005809552.5</v>
      </c>
      <c r="U62" s="240">
        <f t="shared" si="5"/>
        <v>3455762714186397.5</v>
      </c>
      <c r="V62" s="240">
        <f t="shared" si="6"/>
        <v>3390895396549707.5</v>
      </c>
      <c r="W62" s="240">
        <f t="shared" si="6"/>
        <v>3326121016812774.5</v>
      </c>
      <c r="X62" s="240">
        <f t="shared" si="6"/>
        <v>3238328124258294.5</v>
      </c>
      <c r="Y62" s="240">
        <f t="shared" si="6"/>
        <v>3150662551303893.5</v>
      </c>
      <c r="Z62" s="240">
        <f t="shared" si="6"/>
        <v>3063124248347543</v>
      </c>
      <c r="AA62" s="240">
        <f t="shared" si="6"/>
        <v>2975713165787213.5</v>
      </c>
      <c r="AB62" s="240">
        <f t="shared" si="6"/>
        <v>2888429254020876</v>
      </c>
      <c r="AC62" s="240">
        <f t="shared" si="6"/>
        <v>2820639923735612.5</v>
      </c>
      <c r="AD62" s="240">
        <f t="shared" si="6"/>
        <v>2752948449737620</v>
      </c>
      <c r="AE62" s="240">
        <f t="shared" si="6"/>
        <v>2685354793946284.5</v>
      </c>
      <c r="AF62" s="240">
        <f t="shared" si="7"/>
        <v>2617858918280992</v>
      </c>
      <c r="AG62" s="240">
        <f t="shared" si="7"/>
        <v>2550460784661131.5</v>
      </c>
      <c r="AH62" s="240">
        <f t="shared" si="7"/>
        <v>2509226277848716.5</v>
      </c>
      <c r="AI62" s="240">
        <f t="shared" si="7"/>
        <v>2468050480543417</v>
      </c>
      <c r="AJ62" s="240">
        <f t="shared" si="7"/>
        <v>2426933369970856.5</v>
      </c>
      <c r="AK62" s="240">
        <f t="shared" si="7"/>
        <v>2385874923356656.5</v>
      </c>
      <c r="AL62" s="240">
        <f t="shared" si="7"/>
        <v>2344875117926440.5</v>
      </c>
      <c r="AM62" s="240">
        <f t="shared" si="7"/>
        <v>2323553953218871</v>
      </c>
      <c r="AN62" s="240">
        <f t="shared" si="7"/>
        <v>2302261738543871</v>
      </c>
      <c r="AO62" s="240">
        <f t="shared" si="7"/>
        <v>2280998462832803.5</v>
      </c>
      <c r="AP62" s="240">
        <f t="shared" si="7"/>
        <v>2259764115017028.5</v>
      </c>
      <c r="AQ62" s="240">
        <f t="shared" si="7"/>
        <v>2232770926804288.5</v>
      </c>
    </row>
    <row r="63" spans="1:43" x14ac:dyDescent="0.2">
      <c r="A63" s="291" t="s">
        <v>137</v>
      </c>
      <c r="B63" s="240">
        <f t="shared" si="4"/>
        <v>1.1076745986758898E+16</v>
      </c>
      <c r="C63" s="240">
        <f t="shared" si="4"/>
        <v>1.1305866647927288E+16</v>
      </c>
      <c r="D63" s="240">
        <f t="shared" si="4"/>
        <v>1.1681589263577048E+16</v>
      </c>
      <c r="E63" s="240">
        <f t="shared" si="4"/>
        <v>1.205458053149541E+16</v>
      </c>
      <c r="F63" s="240">
        <f t="shared" si="4"/>
        <v>1.2424842442735526E+16</v>
      </c>
      <c r="G63" s="240">
        <f t="shared" si="4"/>
        <v>1.2792376988350552E+16</v>
      </c>
      <c r="H63" s="240">
        <f t="shared" si="4"/>
        <v>1.3157186159393644E+16</v>
      </c>
      <c r="I63" s="240">
        <f t="shared" si="4"/>
        <v>1.3407608456569426E+16</v>
      </c>
      <c r="J63" s="240">
        <f t="shared" si="4"/>
        <v>1.3656227192153836E+16</v>
      </c>
      <c r="K63" s="240">
        <f t="shared" si="4"/>
        <v>1.3903043691866226E+16</v>
      </c>
      <c r="L63" s="240">
        <f t="shared" si="5"/>
        <v>1.4148059281425952E+16</v>
      </c>
      <c r="M63" s="240">
        <f t="shared" si="5"/>
        <v>1.4391275286552382E+16</v>
      </c>
      <c r="N63" s="240">
        <f t="shared" si="5"/>
        <v>1.437099228597887E+16</v>
      </c>
      <c r="O63" s="240">
        <f t="shared" si="5"/>
        <v>1.435060710390561E+16</v>
      </c>
      <c r="P63" s="240">
        <f t="shared" si="5"/>
        <v>1.4330119801629038E+16</v>
      </c>
      <c r="Q63" s="240">
        <f t="shared" si="5"/>
        <v>1.430953044044559E+16</v>
      </c>
      <c r="R63" s="240">
        <f t="shared" si="5"/>
        <v>1.4288839081651694E+16</v>
      </c>
      <c r="S63" s="240">
        <f t="shared" si="5"/>
        <v>1.411787518390213E+16</v>
      </c>
      <c r="T63" s="240">
        <f t="shared" si="5"/>
        <v>1.3947115315394614E+16</v>
      </c>
      <c r="U63" s="240">
        <f t="shared" si="5"/>
        <v>1.377655942257039E+16</v>
      </c>
      <c r="V63" s="240">
        <f t="shared" si="6"/>
        <v>1.3606207451870718E+16</v>
      </c>
      <c r="W63" s="240">
        <f t="shared" si="6"/>
        <v>1.3436059349736848E+16</v>
      </c>
      <c r="X63" s="240">
        <f t="shared" si="6"/>
        <v>1.3124771370923158E+16</v>
      </c>
      <c r="Y63" s="240">
        <f t="shared" si="6"/>
        <v>1.281386414630432E+16</v>
      </c>
      <c r="Z63" s="240">
        <f t="shared" si="6"/>
        <v>1.2503337575457674E+16</v>
      </c>
      <c r="AA63" s="240">
        <f t="shared" si="6"/>
        <v>1.2193191557960568E+16</v>
      </c>
      <c r="AB63" s="240">
        <f t="shared" si="6"/>
        <v>1.1883425993390346E+16</v>
      </c>
      <c r="AC63" s="240">
        <f t="shared" si="6"/>
        <v>1.1574040781324356E+16</v>
      </c>
      <c r="AD63" s="240">
        <f t="shared" si="6"/>
        <v>1.1265035821339938E+16</v>
      </c>
      <c r="AE63" s="240">
        <f t="shared" si="6"/>
        <v>1.0956411013014442E+16</v>
      </c>
      <c r="AF63" s="240">
        <f t="shared" si="7"/>
        <v>1.0648166255925212E+16</v>
      </c>
      <c r="AG63" s="240">
        <f t="shared" si="7"/>
        <v>1.0340301449649592E+16</v>
      </c>
      <c r="AH63" s="240">
        <f t="shared" si="7"/>
        <v>1.0072947759739988E+16</v>
      </c>
      <c r="AI63" s="240">
        <f t="shared" si="7"/>
        <v>9805923339707112</v>
      </c>
      <c r="AJ63" s="240">
        <f t="shared" si="7"/>
        <v>9539228102517996</v>
      </c>
      <c r="AK63" s="240">
        <f t="shared" si="7"/>
        <v>9272861961139670</v>
      </c>
      <c r="AL63" s="240">
        <f t="shared" si="7"/>
        <v>9006824828539171</v>
      </c>
      <c r="AM63" s="240">
        <f t="shared" si="7"/>
        <v>8728053448953337</v>
      </c>
      <c r="AN63" s="240">
        <f t="shared" si="7"/>
        <v>8449627373148179</v>
      </c>
      <c r="AO63" s="240">
        <f t="shared" si="7"/>
        <v>8171546509718495</v>
      </c>
      <c r="AP63" s="240">
        <f t="shared" si="7"/>
        <v>7893810767259081</v>
      </c>
      <c r="AQ63" s="240">
        <f t="shared" si="7"/>
        <v>7596917094365453</v>
      </c>
    </row>
    <row r="64" spans="1:43" x14ac:dyDescent="0.2">
      <c r="A64" s="291" t="s">
        <v>138</v>
      </c>
      <c r="B64" s="240">
        <f t="shared" si="4"/>
        <v>545568822067571.13</v>
      </c>
      <c r="C64" s="240">
        <f t="shared" si="4"/>
        <v>530165759566187.63</v>
      </c>
      <c r="D64" s="240">
        <f t="shared" si="4"/>
        <v>563337616416820.25</v>
      </c>
      <c r="E64" s="240">
        <f t="shared" si="4"/>
        <v>595932323644803.5</v>
      </c>
      <c r="F64" s="240">
        <f t="shared" si="4"/>
        <v>627953063345432.38</v>
      </c>
      <c r="G64" s="240">
        <f t="shared" si="4"/>
        <v>659403017614003.88</v>
      </c>
      <c r="H64" s="240">
        <f t="shared" si="4"/>
        <v>690285368545812.75</v>
      </c>
      <c r="I64" s="240">
        <f t="shared" si="4"/>
        <v>720313310353898.75</v>
      </c>
      <c r="J64" s="240">
        <f t="shared" si="4"/>
        <v>749802371572832.13</v>
      </c>
      <c r="K64" s="240">
        <f t="shared" si="4"/>
        <v>778755446174520.88</v>
      </c>
      <c r="L64" s="240">
        <f t="shared" si="5"/>
        <v>807175428130871.75</v>
      </c>
      <c r="M64" s="240">
        <f t="shared" si="5"/>
        <v>835065211413791.13</v>
      </c>
      <c r="N64" s="240">
        <f t="shared" si="5"/>
        <v>848225732897306.63</v>
      </c>
      <c r="O64" s="240">
        <f t="shared" si="5"/>
        <v>861169470979768.5</v>
      </c>
      <c r="P64" s="240">
        <f t="shared" si="5"/>
        <v>873897433980264.63</v>
      </c>
      <c r="Q64" s="240">
        <f t="shared" si="5"/>
        <v>886410630217884.38</v>
      </c>
      <c r="R64" s="240">
        <f t="shared" si="5"/>
        <v>898710068011714.75</v>
      </c>
      <c r="S64" s="240">
        <f t="shared" si="5"/>
        <v>901604729156157.75</v>
      </c>
      <c r="T64" s="240">
        <f t="shared" si="5"/>
        <v>904473674100795.63</v>
      </c>
      <c r="U64" s="240">
        <f t="shared" si="5"/>
        <v>907316935788172.88</v>
      </c>
      <c r="V64" s="240">
        <f t="shared" si="6"/>
        <v>910134547160832.63</v>
      </c>
      <c r="W64" s="240">
        <f t="shared" si="6"/>
        <v>912926541161319</v>
      </c>
      <c r="X64" s="240">
        <f t="shared" si="6"/>
        <v>908234712766598.75</v>
      </c>
      <c r="Y64" s="240">
        <f t="shared" si="6"/>
        <v>903556784202326.75</v>
      </c>
      <c r="Z64" s="240">
        <f t="shared" si="6"/>
        <v>898892741581990.13</v>
      </c>
      <c r="AA64" s="240">
        <f t="shared" si="6"/>
        <v>894242571019075.75</v>
      </c>
      <c r="AB64" s="240">
        <f t="shared" si="6"/>
        <v>889606258627069.38</v>
      </c>
      <c r="AC64" s="240">
        <f t="shared" si="6"/>
        <v>875374861220888.5</v>
      </c>
      <c r="AD64" s="240">
        <f t="shared" si="6"/>
        <v>861208526733737.63</v>
      </c>
      <c r="AE64" s="240">
        <f t="shared" si="6"/>
        <v>847107180563531.63</v>
      </c>
      <c r="AF64" s="240">
        <f t="shared" si="7"/>
        <v>833070748108186.63</v>
      </c>
      <c r="AG64" s="240">
        <f t="shared" si="7"/>
        <v>819099154765619.13</v>
      </c>
      <c r="AH64" s="240">
        <f t="shared" si="7"/>
        <v>798081538148041.5</v>
      </c>
      <c r="AI64" s="240">
        <f t="shared" si="7"/>
        <v>777166884041007.75</v>
      </c>
      <c r="AJ64" s="240">
        <f t="shared" si="7"/>
        <v>756355072305755</v>
      </c>
      <c r="AK64" s="240">
        <f t="shared" si="7"/>
        <v>735645982803522.38</v>
      </c>
      <c r="AL64" s="240">
        <f t="shared" si="7"/>
        <v>715039495395547.5</v>
      </c>
      <c r="AM64" s="240">
        <f t="shared" si="7"/>
        <v>694505743136811.88</v>
      </c>
      <c r="AN64" s="240">
        <f t="shared" si="7"/>
        <v>674074525137600.75</v>
      </c>
      <c r="AO64" s="240">
        <f t="shared" si="7"/>
        <v>653745721000676.75</v>
      </c>
      <c r="AP64" s="240">
        <f t="shared" si="7"/>
        <v>633519210328801.63</v>
      </c>
      <c r="AQ64" s="240">
        <f t="shared" si="7"/>
        <v>611722559613390.25</v>
      </c>
    </row>
    <row r="65" spans="1:43" x14ac:dyDescent="0.2">
      <c r="A65" s="291" t="s">
        <v>139</v>
      </c>
      <c r="B65" s="240">
        <f t="shared" si="4"/>
        <v>170741941860234.25</v>
      </c>
      <c r="C65" s="240">
        <f t="shared" si="4"/>
        <v>200470529782854.56</v>
      </c>
      <c r="D65" s="240">
        <f t="shared" si="4"/>
        <v>240421635106743.75</v>
      </c>
      <c r="E65" s="240">
        <f t="shared" si="4"/>
        <v>241533458733575.72</v>
      </c>
      <c r="F65" s="240">
        <f t="shared" si="4"/>
        <v>243056194032440.78</v>
      </c>
      <c r="G65" s="240">
        <f t="shared" si="4"/>
        <v>249190833697224.19</v>
      </c>
      <c r="H65" s="240">
        <f t="shared" si="4"/>
        <v>257132815688493.53</v>
      </c>
      <c r="I65" s="240">
        <f t="shared" si="4"/>
        <v>264557803610890.69</v>
      </c>
      <c r="J65" s="240">
        <f t="shared" si="4"/>
        <v>270796443067712.69</v>
      </c>
      <c r="K65" s="240">
        <f t="shared" si="4"/>
        <v>275915951117416.94</v>
      </c>
      <c r="L65" s="240">
        <f t="shared" si="5"/>
        <v>280010488471797.5</v>
      </c>
      <c r="M65" s="240">
        <f t="shared" si="5"/>
        <v>283196310508463.75</v>
      </c>
      <c r="N65" s="240">
        <f t="shared" si="5"/>
        <v>285920672763319</v>
      </c>
      <c r="O65" s="240">
        <f t="shared" si="5"/>
        <v>287985360105611.44</v>
      </c>
      <c r="P65" s="240">
        <f t="shared" si="5"/>
        <v>289506468052071.44</v>
      </c>
      <c r="Q65" s="240">
        <f t="shared" si="5"/>
        <v>290606454677570.5</v>
      </c>
      <c r="R65" s="240">
        <f t="shared" si="5"/>
        <v>291412035074456.56</v>
      </c>
      <c r="S65" s="240">
        <f t="shared" si="5"/>
        <v>293121966805112.44</v>
      </c>
      <c r="T65" s="240">
        <f t="shared" si="5"/>
        <v>294683753695975.31</v>
      </c>
      <c r="U65" s="240">
        <f t="shared" si="5"/>
        <v>296100470013283.31</v>
      </c>
      <c r="V65" s="240">
        <f t="shared" si="6"/>
        <v>297375515402872.38</v>
      </c>
      <c r="W65" s="240">
        <f t="shared" si="6"/>
        <v>298512593396818.19</v>
      </c>
      <c r="X65" s="240">
        <f t="shared" si="6"/>
        <v>299515689727422.81</v>
      </c>
      <c r="Y65" s="240">
        <f t="shared" si="6"/>
        <v>300389050593949.31</v>
      </c>
      <c r="Z65" s="240">
        <f t="shared" si="6"/>
        <v>301137161019780.38</v>
      </c>
      <c r="AA65" s="240">
        <f t="shared" si="6"/>
        <v>301764723429307.13</v>
      </c>
      <c r="AB65" s="240">
        <f t="shared" si="6"/>
        <v>302276636565142</v>
      </c>
      <c r="AC65" s="240">
        <f t="shared" si="6"/>
        <v>302677974857204.69</v>
      </c>
      <c r="AD65" s="240">
        <f t="shared" si="6"/>
        <v>302973968345986.63</v>
      </c>
      <c r="AE65" s="240">
        <f t="shared" si="6"/>
        <v>303169983253034.56</v>
      </c>
      <c r="AF65" s="240">
        <f t="shared" si="7"/>
        <v>303271503282358.06</v>
      </c>
      <c r="AG65" s="240">
        <f t="shared" si="7"/>
        <v>303284111727320.81</v>
      </c>
      <c r="AH65" s="240">
        <f t="shared" si="7"/>
        <v>303213474448562.94</v>
      </c>
      <c r="AI65" s="240">
        <f t="shared" si="7"/>
        <v>303065323779793.63</v>
      </c>
      <c r="AJ65" s="240">
        <f t="shared" si="7"/>
        <v>302845443409869.13</v>
      </c>
      <c r="AK65" s="240">
        <f t="shared" si="7"/>
        <v>302559654281592.5</v>
      </c>
      <c r="AL65" s="240">
        <f t="shared" si="7"/>
        <v>302213801540069.13</v>
      </c>
      <c r="AM65" s="240">
        <f t="shared" si="7"/>
        <v>301813742556398.88</v>
      </c>
      <c r="AN65" s="240">
        <f t="shared" si="7"/>
        <v>301365336045851.69</v>
      </c>
      <c r="AO65" s="240">
        <f t="shared" si="7"/>
        <v>300874432293689.13</v>
      </c>
      <c r="AP65" s="240">
        <f t="shared" si="7"/>
        <v>300346864496301.25</v>
      </c>
      <c r="AQ65" s="240">
        <f t="shared" si="7"/>
        <v>298251064598763.75</v>
      </c>
    </row>
    <row r="66" spans="1:43" x14ac:dyDescent="0.2">
      <c r="A66" s="291" t="s">
        <v>140</v>
      </c>
      <c r="B66" s="240">
        <f t="shared" si="4"/>
        <v>3626026053502.2856</v>
      </c>
      <c r="C66" s="240">
        <f t="shared" si="4"/>
        <v>3443234877092.0518</v>
      </c>
      <c r="D66" s="240">
        <f t="shared" si="4"/>
        <v>4073002396493.4438</v>
      </c>
      <c r="E66" s="240">
        <f t="shared" si="4"/>
        <v>4373602040128.8579</v>
      </c>
      <c r="F66" s="240">
        <f t="shared" si="4"/>
        <v>4425158412524.3467</v>
      </c>
      <c r="G66" s="240">
        <f t="shared" si="4"/>
        <v>4638334201590.8477</v>
      </c>
      <c r="H66" s="240">
        <f t="shared" si="4"/>
        <v>4907447702931.9443</v>
      </c>
      <c r="I66" s="240">
        <f t="shared" si="4"/>
        <v>5135006880060.668</v>
      </c>
      <c r="J66" s="240">
        <f t="shared" si="4"/>
        <v>5305323291785.6934</v>
      </c>
      <c r="K66" s="240">
        <f t="shared" si="4"/>
        <v>5434047593176.7178</v>
      </c>
      <c r="L66" s="240">
        <f t="shared" si="5"/>
        <v>5540352968564.8242</v>
      </c>
      <c r="M66" s="240">
        <f t="shared" si="5"/>
        <v>5645731422999.0781</v>
      </c>
      <c r="N66" s="240">
        <f t="shared" si="5"/>
        <v>5789283280320.1182</v>
      </c>
      <c r="O66" s="240">
        <f t="shared" si="5"/>
        <v>5951544675411.9688</v>
      </c>
      <c r="P66" s="240">
        <f t="shared" si="5"/>
        <v>6127314209791.7891</v>
      </c>
      <c r="Q66" s="240">
        <f t="shared" si="5"/>
        <v>6310735317909.7744</v>
      </c>
      <c r="R66" s="240">
        <f t="shared" si="5"/>
        <v>6495185993177.0352</v>
      </c>
      <c r="S66" s="240">
        <f t="shared" si="5"/>
        <v>6716979819165.4199</v>
      </c>
      <c r="T66" s="240">
        <f t="shared" si="5"/>
        <v>6934490831196.4023</v>
      </c>
      <c r="U66" s="240">
        <f t="shared" si="5"/>
        <v>7146858839991.7656</v>
      </c>
      <c r="V66" s="240">
        <f t="shared" si="6"/>
        <v>7353232568511.3008</v>
      </c>
      <c r="W66" s="240">
        <f t="shared" si="6"/>
        <v>7552775518853.1211</v>
      </c>
      <c r="X66" s="240">
        <f t="shared" si="6"/>
        <v>7744671764846.3975</v>
      </c>
      <c r="Y66" s="240">
        <f t="shared" si="6"/>
        <v>7928131611981.0127</v>
      </c>
      <c r="Z66" s="240">
        <f t="shared" si="6"/>
        <v>8102397068391.6875</v>
      </c>
      <c r="AA66" s="240">
        <f t="shared" si="6"/>
        <v>8266747073433.2656</v>
      </c>
      <c r="AB66" s="240">
        <f t="shared" si="6"/>
        <v>8420502433879.6172</v>
      </c>
      <c r="AC66" s="240">
        <f t="shared" si="6"/>
        <v>8563030421875.999</v>
      </c>
      <c r="AD66" s="240">
        <f t="shared" si="6"/>
        <v>8693748993384.4141</v>
      </c>
      <c r="AE66" s="240">
        <f t="shared" si="6"/>
        <v>8812130590892.2012</v>
      </c>
      <c r="AF66" s="240">
        <f t="shared" si="7"/>
        <v>8917705499504.582</v>
      </c>
      <c r="AG66" s="240">
        <f t="shared" si="7"/>
        <v>9010064731115.1211</v>
      </c>
      <c r="AH66" s="240">
        <f t="shared" si="7"/>
        <v>9088862417042.0488</v>
      </c>
      <c r="AI66" s="240">
        <f t="shared" si="7"/>
        <v>9153817695237.4961</v>
      </c>
      <c r="AJ66" s="240">
        <f t="shared" si="7"/>
        <v>9204716083829.9941</v>
      </c>
      <c r="AK66" s="240">
        <f t="shared" si="7"/>
        <v>9241410338261.9375</v>
      </c>
      <c r="AL66" s="240">
        <f t="shared" si="7"/>
        <v>9263820794560.6289</v>
      </c>
      <c r="AM66" s="240">
        <f t="shared" si="7"/>
        <v>9271935206266.4414</v>
      </c>
      <c r="AN66" s="240">
        <f t="shared" si="7"/>
        <v>9265808087183.0605</v>
      </c>
      <c r="AO66" s="240">
        <f t="shared" si="7"/>
        <v>9245559576370.0332</v>
      </c>
      <c r="AP66" s="240">
        <f t="shared" si="7"/>
        <v>9211373845639.5313</v>
      </c>
      <c r="AQ66" s="240">
        <f t="shared" si="7"/>
        <v>9116504780545.5176</v>
      </c>
    </row>
    <row r="67" spans="1:43" x14ac:dyDescent="0.2">
      <c r="A67" s="291" t="s">
        <v>141</v>
      </c>
      <c r="B67" s="240">
        <f t="shared" si="4"/>
        <v>3337097367878.6738</v>
      </c>
      <c r="C67" s="240">
        <f t="shared" si="4"/>
        <v>2257548925016.6255</v>
      </c>
      <c r="D67" s="240">
        <f t="shared" si="4"/>
        <v>2708929741132.2417</v>
      </c>
      <c r="E67" s="240">
        <f t="shared" si="4"/>
        <v>3038058188779.856</v>
      </c>
      <c r="F67" s="240">
        <f t="shared" si="4"/>
        <v>3093174134865.7671</v>
      </c>
      <c r="G67" s="240">
        <f t="shared" si="4"/>
        <v>3288671053539.6084</v>
      </c>
      <c r="H67" s="240">
        <f t="shared" si="4"/>
        <v>3544925691284.2549</v>
      </c>
      <c r="I67" s="240">
        <f t="shared" si="4"/>
        <v>3784027194472.1353</v>
      </c>
      <c r="J67" s="240">
        <f t="shared" si="4"/>
        <v>3987344044795.7563</v>
      </c>
      <c r="K67" s="240">
        <f t="shared" si="4"/>
        <v>4159508618680.6846</v>
      </c>
      <c r="L67" s="240">
        <f t="shared" si="5"/>
        <v>4308000010624.5659</v>
      </c>
      <c r="M67" s="240">
        <f t="shared" si="5"/>
        <v>4442538341435.6445</v>
      </c>
      <c r="N67" s="240">
        <f t="shared" si="5"/>
        <v>4587090767792.7324</v>
      </c>
      <c r="O67" s="240">
        <f t="shared" si="5"/>
        <v>4729300449181.5791</v>
      </c>
      <c r="P67" s="240">
        <f t="shared" si="5"/>
        <v>4868272273200.8066</v>
      </c>
      <c r="Q67" s="240">
        <f t="shared" si="5"/>
        <v>5003065070159.0762</v>
      </c>
      <c r="R67" s="240">
        <f t="shared" si="5"/>
        <v>5132698217272.2686</v>
      </c>
      <c r="S67" s="240">
        <f t="shared" si="5"/>
        <v>5287648424174.1309</v>
      </c>
      <c r="T67" s="240">
        <f t="shared" si="5"/>
        <v>5437809265281.0918</v>
      </c>
      <c r="U67" s="240">
        <f t="shared" si="5"/>
        <v>5582662310378.5977</v>
      </c>
      <c r="V67" s="240">
        <f t="shared" si="6"/>
        <v>5721714269953.167</v>
      </c>
      <c r="W67" s="240">
        <f t="shared" si="6"/>
        <v>5854500172011.0762</v>
      </c>
      <c r="X67" s="240">
        <f t="shared" si="6"/>
        <v>5980586251919.5615</v>
      </c>
      <c r="Y67" s="240">
        <f t="shared" si="6"/>
        <v>6099572530657.3564</v>
      </c>
      <c r="Z67" s="240">
        <f t="shared" si="6"/>
        <v>6211095061449.2705</v>
      </c>
      <c r="AA67" s="240">
        <f t="shared" si="6"/>
        <v>6314827829483.0908</v>
      </c>
      <c r="AB67" s="240">
        <f t="shared" si="6"/>
        <v>6410484294178.583</v>
      </c>
      <c r="AC67" s="240">
        <f t="shared" si="6"/>
        <v>6497818568221.2588</v>
      </c>
      <c r="AD67" s="240">
        <f t="shared" si="6"/>
        <v>6576626232208.1816</v>
      </c>
      <c r="AE67" s="240">
        <f t="shared" si="6"/>
        <v>6646744788211.1094</v>
      </c>
      <c r="AF67" s="240">
        <f t="shared" si="7"/>
        <v>6708053759778.6074</v>
      </c>
      <c r="AG67" s="240">
        <f t="shared" si="7"/>
        <v>6760474449819.4307</v>
      </c>
      <c r="AH67" s="240">
        <f t="shared" si="7"/>
        <v>6803969371385.9043</v>
      </c>
      <c r="AI67" s="240">
        <f t="shared" si="7"/>
        <v>6838541369570.7178</v>
      </c>
      <c r="AJ67" s="240">
        <f t="shared" si="7"/>
        <v>6864232455514.2158</v>
      </c>
      <c r="AK67" s="240">
        <f t="shared" si="7"/>
        <v>6881122375872.5176</v>
      </c>
      <c r="AL67" s="240">
        <f t="shared" si="7"/>
        <v>6889326943007.0352</v>
      </c>
      <c r="AM67" s="240">
        <f t="shared" si="7"/>
        <v>6888996152621.6865</v>
      </c>
      <c r="AN67" s="240">
        <f t="shared" si="7"/>
        <v>6880312116600.6787</v>
      </c>
      <c r="AO67" s="240">
        <f t="shared" si="7"/>
        <v>6863486839398.2607</v>
      </c>
      <c r="AP67" s="240">
        <f t="shared" si="7"/>
        <v>6838759866522.4434</v>
      </c>
      <c r="AQ67" s="240">
        <f t="shared" si="7"/>
        <v>6771491239443.6084</v>
      </c>
    </row>
    <row r="68" spans="1:43" x14ac:dyDescent="0.2">
      <c r="A68" s="291" t="s">
        <v>142</v>
      </c>
      <c r="B68" s="240">
        <f t="shared" si="4"/>
        <v>399905938628.74652</v>
      </c>
      <c r="C68" s="240">
        <f t="shared" si="4"/>
        <v>812812516038.84277</v>
      </c>
      <c r="D68" s="240">
        <f t="shared" si="4"/>
        <v>895333033415.47949</v>
      </c>
      <c r="E68" s="240">
        <f t="shared" si="4"/>
        <v>972138621478.09973</v>
      </c>
      <c r="F68" s="240">
        <f t="shared" si="4"/>
        <v>964958056455.16431</v>
      </c>
      <c r="G68" s="240">
        <f t="shared" si="4"/>
        <v>978987887049.42554</v>
      </c>
      <c r="H68" s="240">
        <f t="shared" si="4"/>
        <v>1003206614746.7383</v>
      </c>
      <c r="I68" s="240">
        <f t="shared" si="4"/>
        <v>1028194419198.6743</v>
      </c>
      <c r="J68" s="240">
        <f t="shared" si="4"/>
        <v>1050875291800.9165</v>
      </c>
      <c r="K68" s="240">
        <f t="shared" si="4"/>
        <v>1070800081574.1787</v>
      </c>
      <c r="L68" s="240">
        <f t="shared" si="5"/>
        <v>1087616674464.3007</v>
      </c>
      <c r="M68" s="240">
        <f t="shared" si="5"/>
        <v>1101076947981.1797</v>
      </c>
      <c r="N68" s="240">
        <f t="shared" si="5"/>
        <v>1117803636035.5193</v>
      </c>
      <c r="O68" s="240">
        <f t="shared" si="5"/>
        <v>1131501709523.5439</v>
      </c>
      <c r="P68" s="240">
        <f t="shared" si="5"/>
        <v>1142394856733.0242</v>
      </c>
      <c r="Q68" s="240">
        <f t="shared" si="5"/>
        <v>1150743092512.4558</v>
      </c>
      <c r="R68" s="240">
        <f t="shared" si="5"/>
        <v>1156835730494.4299</v>
      </c>
      <c r="S68" s="240">
        <f t="shared" si="5"/>
        <v>1171259699555.4224</v>
      </c>
      <c r="T68" s="240">
        <f t="shared" si="5"/>
        <v>1184001679787.6978</v>
      </c>
      <c r="U68" s="240">
        <f t="shared" si="5"/>
        <v>1195120227220.2778</v>
      </c>
      <c r="V68" s="240">
        <f t="shared" si="6"/>
        <v>1204679298434.937</v>
      </c>
      <c r="W68" s="240">
        <f t="shared" si="6"/>
        <v>1212746540703.908</v>
      </c>
      <c r="X68" s="240">
        <f t="shared" si="6"/>
        <v>1219391738442.062</v>
      </c>
      <c r="Y68" s="240">
        <f t="shared" si="6"/>
        <v>1224685437211.4785</v>
      </c>
      <c r="Z68" s="240">
        <f t="shared" si="6"/>
        <v>1228697758805.4629</v>
      </c>
      <c r="AA68" s="240">
        <f t="shared" si="6"/>
        <v>1231497413845.9373</v>
      </c>
      <c r="AB68" s="240">
        <f t="shared" si="6"/>
        <v>1233150912014.8718</v>
      </c>
      <c r="AC68" s="240">
        <f t="shared" si="6"/>
        <v>1233721964612.645</v>
      </c>
      <c r="AD68" s="240">
        <f t="shared" si="6"/>
        <v>1233271069648.3105</v>
      </c>
      <c r="AE68" s="240">
        <f t="shared" si="6"/>
        <v>1231855266129.0078</v>
      </c>
      <c r="AF68" s="240">
        <f t="shared" si="7"/>
        <v>1229528041600.9883</v>
      </c>
      <c r="AG68" s="240">
        <f t="shared" si="7"/>
        <v>1226339375246.793</v>
      </c>
      <c r="AH68" s="240">
        <f t="shared" si="7"/>
        <v>1222335897884.2869</v>
      </c>
      <c r="AI68" s="240">
        <f t="shared" si="7"/>
        <v>1217561149951.2375</v>
      </c>
      <c r="AJ68" s="240">
        <f t="shared" si="7"/>
        <v>1212055918893.9058</v>
      </c>
      <c r="AK68" s="240">
        <f t="shared" si="7"/>
        <v>1205858638207.094</v>
      </c>
      <c r="AL68" s="240">
        <f t="shared" si="7"/>
        <v>1199005831595.7451</v>
      </c>
      <c r="AM68" s="240">
        <f t="shared" si="7"/>
        <v>1191532587249.7271</v>
      </c>
      <c r="AN68" s="240">
        <f t="shared" si="7"/>
        <v>1183473048957.1548</v>
      </c>
      <c r="AO68" s="240">
        <f t="shared" si="7"/>
        <v>1174860912650.5933</v>
      </c>
      <c r="AP68" s="240">
        <f t="shared" si="7"/>
        <v>1165729918919.2502</v>
      </c>
      <c r="AQ68" s="240">
        <f t="shared" si="7"/>
        <v>1150185542517.47</v>
      </c>
    </row>
    <row r="69" spans="1:43" x14ac:dyDescent="0.2">
      <c r="A69" s="291" t="s">
        <v>143</v>
      </c>
      <c r="B69" s="240">
        <f t="shared" si="4"/>
        <v>7979671787043.3115</v>
      </c>
      <c r="C69" s="240">
        <f t="shared" si="4"/>
        <v>6148581328656.6748</v>
      </c>
      <c r="D69" s="240">
        <f t="shared" si="4"/>
        <v>6517210861908.7402</v>
      </c>
      <c r="E69" s="240">
        <f t="shared" si="4"/>
        <v>6878046733935.376</v>
      </c>
      <c r="F69" s="240">
        <f t="shared" si="4"/>
        <v>7231142098056.3223</v>
      </c>
      <c r="G69" s="240">
        <f t="shared" si="4"/>
        <v>7576550107591.3145</v>
      </c>
      <c r="H69" s="240">
        <f t="shared" si="4"/>
        <v>7914323915860.082</v>
      </c>
      <c r="I69" s="240">
        <f t="shared" si="4"/>
        <v>8075345313252.8623</v>
      </c>
      <c r="J69" s="240">
        <f t="shared" si="4"/>
        <v>8232436970149.4424</v>
      </c>
      <c r="K69" s="240">
        <f t="shared" si="4"/>
        <v>8385623990609.6162</v>
      </c>
      <c r="L69" s="240">
        <f t="shared" si="5"/>
        <v>8534931478693.1924</v>
      </c>
      <c r="M69" s="240">
        <f t="shared" si="5"/>
        <v>8680384538459.9639</v>
      </c>
      <c r="N69" s="240">
        <f t="shared" si="5"/>
        <v>8730858089627.7344</v>
      </c>
      <c r="O69" s="240">
        <f t="shared" si="5"/>
        <v>8779964717101.5195</v>
      </c>
      <c r="P69" s="240">
        <f t="shared" si="5"/>
        <v>8827711996562.7578</v>
      </c>
      <c r="Q69" s="240">
        <f t="shared" si="5"/>
        <v>8874107503692.8477</v>
      </c>
      <c r="R69" s="240">
        <f t="shared" si="5"/>
        <v>8919158814173.2109</v>
      </c>
      <c r="S69" s="240">
        <f t="shared" si="5"/>
        <v>8863281833024.6934</v>
      </c>
      <c r="T69" s="240">
        <f t="shared" si="5"/>
        <v>8807610382043.3672</v>
      </c>
      <c r="U69" s="240">
        <f t="shared" si="5"/>
        <v>8752144185421.9697</v>
      </c>
      <c r="V69" s="240">
        <f t="shared" si="6"/>
        <v>8696882967353.2607</v>
      </c>
      <c r="W69" s="240">
        <f t="shared" si="6"/>
        <v>8641826452029.9854</v>
      </c>
      <c r="X69" s="240">
        <f t="shared" si="6"/>
        <v>8586974363644.8896</v>
      </c>
      <c r="Y69" s="240">
        <f t="shared" si="6"/>
        <v>8532326426390.7256</v>
      </c>
      <c r="Z69" s="240">
        <f t="shared" si="6"/>
        <v>8477882364460.2451</v>
      </c>
      <c r="AA69" s="240">
        <f t="shared" si="6"/>
        <v>8423641902046.2002</v>
      </c>
      <c r="AB69" s="240">
        <f t="shared" si="6"/>
        <v>8369604763341.3311</v>
      </c>
      <c r="AC69" s="240">
        <f t="shared" si="6"/>
        <v>8315770672538.3955</v>
      </c>
      <c r="AD69" s="240">
        <f t="shared" si="6"/>
        <v>8262139353830.1338</v>
      </c>
      <c r="AE69" s="240">
        <f t="shared" si="6"/>
        <v>8208710531409.3037</v>
      </c>
      <c r="AF69" s="240">
        <f t="shared" si="7"/>
        <v>8155483929468.6563</v>
      </c>
      <c r="AG69" s="240">
        <f t="shared" si="7"/>
        <v>8102459272200.9336</v>
      </c>
      <c r="AH69" s="240">
        <f t="shared" si="7"/>
        <v>8065017754404.8799</v>
      </c>
      <c r="AI69" s="240">
        <f t="shared" si="7"/>
        <v>8027674169688.9678</v>
      </c>
      <c r="AJ69" s="240">
        <f t="shared" si="7"/>
        <v>7990428407730.3145</v>
      </c>
      <c r="AK69" s="240">
        <f t="shared" si="7"/>
        <v>7953280358206.0117</v>
      </c>
      <c r="AL69" s="240">
        <f t="shared" si="7"/>
        <v>7916229910793.1553</v>
      </c>
      <c r="AM69" s="240">
        <f t="shared" si="7"/>
        <v>7874235831077.2617</v>
      </c>
      <c r="AN69" s="240">
        <f t="shared" si="7"/>
        <v>7832373435614.9355</v>
      </c>
      <c r="AO69" s="240">
        <f t="shared" si="7"/>
        <v>7790642558921.832</v>
      </c>
      <c r="AP69" s="240">
        <f t="shared" si="7"/>
        <v>7749043035513.6064</v>
      </c>
      <c r="AQ69" s="240">
        <f t="shared" si="7"/>
        <v>7680889515311.3389</v>
      </c>
    </row>
    <row r="70" spans="1:43" x14ac:dyDescent="0.2">
      <c r="A70" s="291" t="s">
        <v>144</v>
      </c>
      <c r="B70" s="240">
        <f t="shared" si="4"/>
        <v>5756946421367.1729</v>
      </c>
      <c r="C70" s="240">
        <f t="shared" si="4"/>
        <v>4681124416304.5977</v>
      </c>
      <c r="D70" s="240">
        <f t="shared" si="4"/>
        <v>5250819276956.7939</v>
      </c>
      <c r="E70" s="240">
        <f t="shared" si="4"/>
        <v>5428192534857.3203</v>
      </c>
      <c r="F70" s="240">
        <f t="shared" si="4"/>
        <v>5442584796011.0996</v>
      </c>
      <c r="G70" s="240">
        <f t="shared" si="4"/>
        <v>5525507239745.3633</v>
      </c>
      <c r="H70" s="240">
        <f t="shared" si="4"/>
        <v>5635509973926.7432</v>
      </c>
      <c r="I70" s="240">
        <f t="shared" si="4"/>
        <v>5740531849059.6758</v>
      </c>
      <c r="J70" s="240">
        <f t="shared" si="4"/>
        <v>5828607302777.1572</v>
      </c>
      <c r="K70" s="240">
        <f t="shared" si="4"/>
        <v>5899167313797.1064</v>
      </c>
      <c r="L70" s="240">
        <f t="shared" si="5"/>
        <v>5951814382047.748</v>
      </c>
      <c r="M70" s="240">
        <f t="shared" si="5"/>
        <v>5986324887910.7012</v>
      </c>
      <c r="N70" s="240">
        <f t="shared" si="5"/>
        <v>6008158934470.79</v>
      </c>
      <c r="O70" s="240">
        <f t="shared" si="5"/>
        <v>6014428458968.4023</v>
      </c>
      <c r="P70" s="240">
        <f t="shared" si="5"/>
        <v>6007822212718.0498</v>
      </c>
      <c r="Q70" s="240">
        <f t="shared" si="5"/>
        <v>5991112510408.6211</v>
      </c>
      <c r="R70" s="240">
        <f t="shared" si="5"/>
        <v>5967102645999.7109</v>
      </c>
      <c r="S70" s="240">
        <f t="shared" si="5"/>
        <v>5958709204955.2822</v>
      </c>
      <c r="T70" s="240">
        <f t="shared" si="5"/>
        <v>5946167598820.5195</v>
      </c>
      <c r="U70" s="240">
        <f t="shared" si="5"/>
        <v>5929854818142.6406</v>
      </c>
      <c r="V70" s="240">
        <f t="shared" si="6"/>
        <v>5910151637313.0811</v>
      </c>
      <c r="W70" s="240">
        <f t="shared" si="6"/>
        <v>5887440407671.416</v>
      </c>
      <c r="X70" s="240">
        <f t="shared" si="6"/>
        <v>5862103077643.6162</v>
      </c>
      <c r="Y70" s="240">
        <f t="shared" si="6"/>
        <v>5834519446266.7842</v>
      </c>
      <c r="Z70" s="240">
        <f t="shared" si="6"/>
        <v>5805065653271.9199</v>
      </c>
      <c r="AA70" s="240">
        <f t="shared" si="6"/>
        <v>5774112906102.5313</v>
      </c>
      <c r="AB70" s="240">
        <f t="shared" si="6"/>
        <v>5742026441854.1719</v>
      </c>
      <c r="AC70" s="240">
        <f t="shared" si="6"/>
        <v>5709164720132.5576</v>
      </c>
      <c r="AD70" s="240">
        <f t="shared" si="6"/>
        <v>5675878841245.7217</v>
      </c>
      <c r="AE70" s="240">
        <f t="shared" si="6"/>
        <v>5642512182957.9766</v>
      </c>
      <c r="AF70" s="240">
        <f t="shared" si="7"/>
        <v>5609400248230.5605</v>
      </c>
      <c r="AG70" s="240">
        <f t="shared" si="7"/>
        <v>5576870715937.0664</v>
      </c>
      <c r="AH70" s="240">
        <f t="shared" si="7"/>
        <v>5545243686454.9678</v>
      </c>
      <c r="AI70" s="240">
        <f t="shared" si="7"/>
        <v>5514832114277.2744</v>
      </c>
      <c r="AJ70" s="240">
        <f t="shared" si="7"/>
        <v>5485942420343.5811</v>
      </c>
      <c r="AK70" s="240">
        <f t="shared" si="7"/>
        <v>5458875277638.1523</v>
      </c>
      <c r="AL70" s="240">
        <f t="shared" si="7"/>
        <v>5433926564730.6357</v>
      </c>
      <c r="AM70" s="240">
        <f t="shared" si="7"/>
        <v>5411388483329.543</v>
      </c>
      <c r="AN70" s="240">
        <f t="shared" si="7"/>
        <v>5391550837572.4131</v>
      </c>
      <c r="AO70" s="240">
        <f t="shared" si="7"/>
        <v>5374702474685.1826</v>
      </c>
      <c r="AP70" s="240">
        <f t="shared" si="7"/>
        <v>5361132888811.1855</v>
      </c>
      <c r="AQ70" s="240">
        <f t="shared" si="7"/>
        <v>5323676125576.7676</v>
      </c>
    </row>
    <row r="71" spans="1:43" x14ac:dyDescent="0.2">
      <c r="A71" s="291" t="s">
        <v>145</v>
      </c>
      <c r="B71" s="240">
        <f t="shared" si="4"/>
        <v>69385717163693.305</v>
      </c>
      <c r="C71" s="240">
        <f t="shared" si="4"/>
        <v>113584705586912.77</v>
      </c>
      <c r="D71" s="240">
        <f t="shared" si="4"/>
        <v>131785671906455.52</v>
      </c>
      <c r="E71" s="240">
        <f t="shared" si="4"/>
        <v>131124102223801.48</v>
      </c>
      <c r="F71" s="240">
        <f t="shared" si="4"/>
        <v>131851112108689.61</v>
      </c>
      <c r="G71" s="240">
        <f t="shared" si="4"/>
        <v>135229736560338.8</v>
      </c>
      <c r="H71" s="240">
        <f t="shared" si="4"/>
        <v>139638690795397.05</v>
      </c>
      <c r="I71" s="240">
        <f t="shared" si="4"/>
        <v>143726065711979.09</v>
      </c>
      <c r="J71" s="240">
        <f t="shared" si="4"/>
        <v>147118244265303.34</v>
      </c>
      <c r="K71" s="240">
        <f t="shared" si="4"/>
        <v>149862802313844</v>
      </c>
      <c r="L71" s="240">
        <f t="shared" si="5"/>
        <v>152024147815734.56</v>
      </c>
      <c r="M71" s="240">
        <f t="shared" si="5"/>
        <v>153680161679508.78</v>
      </c>
      <c r="N71" s="240">
        <f t="shared" si="5"/>
        <v>155162468830377.22</v>
      </c>
      <c r="O71" s="240">
        <f t="shared" si="5"/>
        <v>156292413711813.09</v>
      </c>
      <c r="P71" s="240">
        <f t="shared" si="5"/>
        <v>157132940267478.28</v>
      </c>
      <c r="Q71" s="240">
        <f t="shared" si="5"/>
        <v>157750401644617.66</v>
      </c>
      <c r="R71" s="240">
        <f t="shared" si="5"/>
        <v>158213443571947.28</v>
      </c>
      <c r="S71" s="240">
        <f t="shared" si="5"/>
        <v>159256436612422.28</v>
      </c>
      <c r="T71" s="240">
        <f t="shared" si="5"/>
        <v>160224890372287.16</v>
      </c>
      <c r="U71" s="240">
        <f t="shared" si="5"/>
        <v>161119173363425.28</v>
      </c>
      <c r="V71" s="240">
        <f t="shared" si="6"/>
        <v>161939798520243.03</v>
      </c>
      <c r="W71" s="240">
        <f t="shared" si="6"/>
        <v>162687418008188.47</v>
      </c>
      <c r="X71" s="240">
        <f t="shared" si="6"/>
        <v>163362817731198.13</v>
      </c>
      <c r="Y71" s="240">
        <f t="shared" si="6"/>
        <v>163966911575398.38</v>
      </c>
      <c r="Z71" s="240">
        <f t="shared" si="6"/>
        <v>164500735426125.09</v>
      </c>
      <c r="AA71" s="240">
        <f t="shared" si="6"/>
        <v>164965440994834.09</v>
      </c>
      <c r="AB71" s="240">
        <f t="shared" si="6"/>
        <v>165362289491800.94</v>
      </c>
      <c r="AC71" s="240">
        <f t="shared" si="6"/>
        <v>165692645179614.44</v>
      </c>
      <c r="AD71" s="240">
        <f t="shared" si="6"/>
        <v>165957968841453.84</v>
      </c>
      <c r="AE71" s="240">
        <f t="shared" si="6"/>
        <v>166159811196926.97</v>
      </c>
      <c r="AF71" s="240">
        <f t="shared" si="7"/>
        <v>166299806296933.72</v>
      </c>
      <c r="AG71" s="240">
        <f t="shared" si="7"/>
        <v>166379664927584.75</v>
      </c>
      <c r="AH71" s="240">
        <f t="shared" si="7"/>
        <v>166401168051655.75</v>
      </c>
      <c r="AI71" s="240">
        <f t="shared" si="7"/>
        <v>166366160314451</v>
      </c>
      <c r="AJ71" s="240">
        <f t="shared" si="7"/>
        <v>166276543639261.5</v>
      </c>
      <c r="AK71" s="240">
        <f t="shared" si="7"/>
        <v>166134270935875.69</v>
      </c>
      <c r="AL71" s="240">
        <f t="shared" si="7"/>
        <v>165941339943834.06</v>
      </c>
      <c r="AM71" s="240">
        <f t="shared" si="7"/>
        <v>165699787230337.88</v>
      </c>
      <c r="AN71" s="240">
        <f t="shared" si="7"/>
        <v>165411682360935.09</v>
      </c>
      <c r="AO71" s="240">
        <f t="shared" si="7"/>
        <v>165079122259319.13</v>
      </c>
      <c r="AP71" s="240">
        <f t="shared" si="7"/>
        <v>164704225770830.69</v>
      </c>
      <c r="AQ71" s="240">
        <f t="shared" si="7"/>
        <v>163441420889684.25</v>
      </c>
    </row>
    <row r="72" spans="1:43" x14ac:dyDescent="0.2">
      <c r="A72" s="291" t="s">
        <v>146</v>
      </c>
      <c r="B72" s="240">
        <f t="shared" si="4"/>
        <v>28340235069072.41</v>
      </c>
      <c r="C72" s="240">
        <f t="shared" si="4"/>
        <v>36693083877976.695</v>
      </c>
      <c r="D72" s="240">
        <f t="shared" si="4"/>
        <v>44852174730430.953</v>
      </c>
      <c r="E72" s="240">
        <f t="shared" si="4"/>
        <v>48144535813350.914</v>
      </c>
      <c r="F72" s="240">
        <f t="shared" si="4"/>
        <v>50038506156717.836</v>
      </c>
      <c r="G72" s="240">
        <f t="shared" si="4"/>
        <v>55293530946174.93</v>
      </c>
      <c r="H72" s="240">
        <f t="shared" si="4"/>
        <v>62303420541335.719</v>
      </c>
      <c r="I72" s="240">
        <f t="shared" si="4"/>
        <v>69233531387130.594</v>
      </c>
      <c r="J72" s="240">
        <f t="shared" si="4"/>
        <v>75559038949286.688</v>
      </c>
      <c r="K72" s="240">
        <f t="shared" si="4"/>
        <v>81332019581955.141</v>
      </c>
      <c r="L72" s="240">
        <f t="shared" si="5"/>
        <v>86712502256332.563</v>
      </c>
      <c r="M72" s="240">
        <f t="shared" si="5"/>
        <v>91957414575517.453</v>
      </c>
      <c r="N72" s="240">
        <f t="shared" si="5"/>
        <v>97418909571668.828</v>
      </c>
      <c r="O72" s="240">
        <f t="shared" si="5"/>
        <v>103085595819568.67</v>
      </c>
      <c r="P72" s="240">
        <f t="shared" si="5"/>
        <v>108948781743216.23</v>
      </c>
      <c r="Q72" s="240">
        <f t="shared" si="5"/>
        <v>114997368990077.95</v>
      </c>
      <c r="R72" s="240">
        <f t="shared" si="5"/>
        <v>121217695679547.8</v>
      </c>
      <c r="S72" s="240">
        <f t="shared" si="5"/>
        <v>128024631109417.98</v>
      </c>
      <c r="T72" s="240">
        <f t="shared" si="5"/>
        <v>135014950960644.09</v>
      </c>
      <c r="U72" s="240">
        <f t="shared" si="5"/>
        <v>142167670936120.81</v>
      </c>
      <c r="V72" s="240">
        <f t="shared" si="6"/>
        <v>149458398761163.97</v>
      </c>
      <c r="W72" s="240">
        <f t="shared" si="6"/>
        <v>156859247561325.63</v>
      </c>
      <c r="X72" s="240">
        <f t="shared" si="6"/>
        <v>164338792148969.22</v>
      </c>
      <c r="Y72" s="240">
        <f t="shared" si="6"/>
        <v>171862074596447.72</v>
      </c>
      <c r="Z72" s="240">
        <f t="shared" si="6"/>
        <v>179390665228666.25</v>
      </c>
      <c r="AA72" s="240">
        <f t="shared" si="6"/>
        <v>186882784720790.63</v>
      </c>
      <c r="AB72" s="240">
        <f t="shared" si="6"/>
        <v>194293492320296</v>
      </c>
      <c r="AC72" s="240">
        <f t="shared" si="6"/>
        <v>201574944313791.31</v>
      </c>
      <c r="AD72" s="240">
        <f t="shared" si="6"/>
        <v>208676725721740.38</v>
      </c>
      <c r="AE72" s="240">
        <f t="shared" si="6"/>
        <v>215546256829659.72</v>
      </c>
      <c r="AF72" s="240">
        <f t="shared" si="7"/>
        <v>222129274562690.97</v>
      </c>
      <c r="AG72" s="240">
        <f t="shared" si="7"/>
        <v>228370386901676.88</v>
      </c>
      <c r="AH72" s="240">
        <f t="shared" si="7"/>
        <v>234213696553608.81</v>
      </c>
      <c r="AI72" s="240">
        <f t="shared" si="7"/>
        <v>239603487969226.63</v>
      </c>
      <c r="AJ72" s="240">
        <f t="shared" si="7"/>
        <v>244484969598125.28</v>
      </c>
      <c r="AK72" s="240">
        <f t="shared" si="7"/>
        <v>248805061049932.63</v>
      </c>
      <c r="AL72" s="240">
        <f t="shared" si="7"/>
        <v>252513212660958.84</v>
      </c>
      <c r="AM72" s="240">
        <f t="shared" si="7"/>
        <v>255562242928690.47</v>
      </c>
      <c r="AN72" s="240">
        <f t="shared" si="7"/>
        <v>257909177456031.22</v>
      </c>
      <c r="AO72" s="240">
        <f t="shared" si="7"/>
        <v>259516071529769.22</v>
      </c>
      <c r="AP72" s="240">
        <f t="shared" si="7"/>
        <v>260350797328401.38</v>
      </c>
      <c r="AQ72" s="240">
        <f t="shared" si="7"/>
        <v>259052454164083.66</v>
      </c>
    </row>
    <row r="73" spans="1:43" x14ac:dyDescent="0.2">
      <c r="A73" s="291" t="s">
        <v>147</v>
      </c>
      <c r="B73" s="240">
        <f t="shared" si="4"/>
        <v>49554285396360.766</v>
      </c>
      <c r="C73" s="240">
        <f t="shared" si="4"/>
        <v>53198660905012.758</v>
      </c>
      <c r="D73" s="240">
        <f t="shared" si="4"/>
        <v>71573731299738.625</v>
      </c>
      <c r="E73" s="240">
        <f t="shared" si="4"/>
        <v>88490967532147.688</v>
      </c>
      <c r="F73" s="240">
        <f t="shared" si="4"/>
        <v>91547215901554.516</v>
      </c>
      <c r="G73" s="240">
        <f t="shared" si="4"/>
        <v>100073747342201.58</v>
      </c>
      <c r="H73" s="240">
        <f t="shared" si="4"/>
        <v>111559557679889.23</v>
      </c>
      <c r="I73" s="240">
        <f t="shared" si="4"/>
        <v>123273453964273.19</v>
      </c>
      <c r="J73" s="240">
        <f t="shared" si="4"/>
        <v>134437243518719.23</v>
      </c>
      <c r="K73" s="240">
        <f t="shared" si="4"/>
        <v>145094441832873.81</v>
      </c>
      <c r="L73" s="240">
        <f t="shared" si="5"/>
        <v>155402247344624.28</v>
      </c>
      <c r="M73" s="240">
        <f t="shared" si="5"/>
        <v>165627947131641.19</v>
      </c>
      <c r="N73" s="240">
        <f t="shared" si="5"/>
        <v>176181288543529.06</v>
      </c>
      <c r="O73" s="240">
        <f t="shared" si="5"/>
        <v>187051528926597.34</v>
      </c>
      <c r="P73" s="240">
        <f t="shared" si="5"/>
        <v>198265452748235.72</v>
      </c>
      <c r="Q73" s="240">
        <f t="shared" si="5"/>
        <v>209858307673325.13</v>
      </c>
      <c r="R73" s="240">
        <f t="shared" si="5"/>
        <v>221874658438033.25</v>
      </c>
      <c r="S73" s="240">
        <f t="shared" si="5"/>
        <v>235107061692581.41</v>
      </c>
      <c r="T73" s="240">
        <f t="shared" si="5"/>
        <v>248880035694818.56</v>
      </c>
      <c r="U73" s="240">
        <f t="shared" si="5"/>
        <v>263165433168725.78</v>
      </c>
      <c r="V73" s="240">
        <f t="shared" si="6"/>
        <v>277926494574777.22</v>
      </c>
      <c r="W73" s="240">
        <f t="shared" si="6"/>
        <v>293117162903271.88</v>
      </c>
      <c r="X73" s="240">
        <f t="shared" si="6"/>
        <v>308681470179094.63</v>
      </c>
      <c r="Y73" s="240">
        <f t="shared" si="6"/>
        <v>324553022485898.94</v>
      </c>
      <c r="Z73" s="240">
        <f t="shared" si="6"/>
        <v>340654612296285.44</v>
      </c>
      <c r="AA73" s="240">
        <f t="shared" si="6"/>
        <v>356897988252461.06</v>
      </c>
      <c r="AB73" s="240">
        <f t="shared" si="6"/>
        <v>373183813096434.69</v>
      </c>
      <c r="AC73" s="240">
        <f t="shared" si="6"/>
        <v>389401840015143.31</v>
      </c>
      <c r="AD73" s="240">
        <f t="shared" si="6"/>
        <v>405431336066376.81</v>
      </c>
      <c r="AE73" s="240">
        <f t="shared" si="6"/>
        <v>421141778426544.75</v>
      </c>
      <c r="AF73" s="240">
        <f t="shared" si="7"/>
        <v>436393844822703.06</v>
      </c>
      <c r="AG73" s="240">
        <f t="shared" si="7"/>
        <v>451040713594788</v>
      </c>
      <c r="AH73" s="240">
        <f t="shared" si="7"/>
        <v>464929681354159.25</v>
      </c>
      <c r="AI73" s="240">
        <f t="shared" si="7"/>
        <v>477904097207901.44</v>
      </c>
      <c r="AJ73" s="240">
        <f t="shared" si="7"/>
        <v>489805602135218</v>
      </c>
      <c r="AK73" s="240">
        <f t="shared" si="7"/>
        <v>500476650556427</v>
      </c>
      <c r="AL73" s="240">
        <f t="shared" si="7"/>
        <v>509763278748648.63</v>
      </c>
      <c r="AM73" s="240">
        <f t="shared" si="7"/>
        <v>517518071956047.19</v>
      </c>
      <c r="AN73" s="240">
        <f t="shared" si="7"/>
        <v>523603269329770.44</v>
      </c>
      <c r="AO73" s="240">
        <f t="shared" si="7"/>
        <v>527893933805913.69</v>
      </c>
      <c r="AP73" s="240">
        <f t="shared" si="7"/>
        <v>530281103339793.75</v>
      </c>
      <c r="AQ73" s="240">
        <f t="shared" si="7"/>
        <v>527953421851348.81</v>
      </c>
    </row>
    <row r="74" spans="1:43" x14ac:dyDescent="0.2">
      <c r="A74" s="292" t="s">
        <v>340</v>
      </c>
      <c r="B74" s="252">
        <f t="shared" si="4"/>
        <v>124272087870988.08</v>
      </c>
      <c r="C74" s="252">
        <f t="shared" si="4"/>
        <v>122589068626082.64</v>
      </c>
      <c r="D74" s="252">
        <f t="shared" si="4"/>
        <v>128665664451319.89</v>
      </c>
      <c r="E74" s="252">
        <f t="shared" si="4"/>
        <v>129947469895537.94</v>
      </c>
      <c r="F74" s="252">
        <f t="shared" si="4"/>
        <v>135629409023186</v>
      </c>
      <c r="G74" s="252">
        <f t="shared" si="4"/>
        <v>141526343142677.06</v>
      </c>
      <c r="H74" s="252">
        <f t="shared" si="4"/>
        <v>146300632430934.69</v>
      </c>
      <c r="I74" s="252">
        <f t="shared" si="4"/>
        <v>152888389789043.72</v>
      </c>
      <c r="J74" s="252">
        <f t="shared" si="4"/>
        <v>158312255881409.78</v>
      </c>
      <c r="K74" s="252">
        <f t="shared" si="4"/>
        <v>163488549184558</v>
      </c>
      <c r="L74" s="252">
        <f t="shared" si="5"/>
        <v>168396561419094.44</v>
      </c>
      <c r="M74" s="252">
        <f t="shared" si="5"/>
        <v>173990532614414.38</v>
      </c>
      <c r="N74" s="252">
        <f t="shared" si="5"/>
        <v>177518202440496.63</v>
      </c>
      <c r="O74" s="252">
        <f t="shared" si="5"/>
        <v>181715656184416.19</v>
      </c>
      <c r="P74" s="252">
        <f t="shared" si="5"/>
        <v>185601389007661.16</v>
      </c>
      <c r="Q74" s="252">
        <f t="shared" si="5"/>
        <v>189168968550580.03</v>
      </c>
      <c r="R74" s="252">
        <f t="shared" si="5"/>
        <v>192017296983627.31</v>
      </c>
      <c r="S74" s="252">
        <f t="shared" si="5"/>
        <v>196216936296900.81</v>
      </c>
      <c r="T74" s="252">
        <f t="shared" si="5"/>
        <v>199733045060286.59</v>
      </c>
      <c r="U74" s="252">
        <f t="shared" si="5"/>
        <v>202964272896016.75</v>
      </c>
      <c r="V74" s="252">
        <f t="shared" si="6"/>
        <v>205914091912500.31</v>
      </c>
      <c r="W74" s="252">
        <f t="shared" si="6"/>
        <v>208588275881040.91</v>
      </c>
      <c r="X74" s="252">
        <f t="shared" si="6"/>
        <v>210994740506210.81</v>
      </c>
      <c r="Y74" s="252">
        <f t="shared" si="6"/>
        <v>213143371453027.28</v>
      </c>
      <c r="Z74" s="252">
        <f t="shared" si="6"/>
        <v>215045844396324.53</v>
      </c>
      <c r="AA74" s="252">
        <f t="shared" si="6"/>
        <v>216715441145724.13</v>
      </c>
      <c r="AB74" s="252">
        <f t="shared" si="6"/>
        <v>218166865624166.88</v>
      </c>
      <c r="AC74" s="252">
        <f t="shared" si="6"/>
        <v>219416063155103.97</v>
      </c>
      <c r="AD74" s="252">
        <f t="shared" si="6"/>
        <v>220480046158341.81</v>
      </c>
      <c r="AE74" s="252">
        <f t="shared" si="6"/>
        <v>221376728981749.38</v>
      </c>
      <c r="AF74" s="252">
        <f t="shared" si="7"/>
        <v>222124774218737.19</v>
      </c>
      <c r="AG74" s="252">
        <f t="shared" si="7"/>
        <v>222743452491463.78</v>
      </c>
      <c r="AH74" s="252">
        <f t="shared" si="7"/>
        <v>223252517327284.41</v>
      </c>
      <c r="AI74" s="252">
        <f t="shared" si="7"/>
        <v>223672096429782.09</v>
      </c>
      <c r="AJ74" s="252">
        <f t="shared" si="7"/>
        <v>224022600352745.28</v>
      </c>
      <c r="AK74" s="252">
        <f t="shared" si="7"/>
        <v>224324649331343.16</v>
      </c>
      <c r="AL74" s="252">
        <f t="shared" si="7"/>
        <v>224599018813705.19</v>
      </c>
      <c r="AM74" s="252">
        <f t="shared" si="7"/>
        <v>224866604071188.72</v>
      </c>
      <c r="AN74" s="252">
        <f t="shared" si="7"/>
        <v>225148404148973.63</v>
      </c>
      <c r="AO74" s="252">
        <f t="shared" si="7"/>
        <v>225465525351678.06</v>
      </c>
      <c r="AP74" s="252">
        <f t="shared" si="7"/>
        <v>225839204442316.88</v>
      </c>
      <c r="AQ74" s="252">
        <f t="shared" si="7"/>
        <v>224723725464179.66</v>
      </c>
    </row>
  </sheetData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66D9-8CBB-4499-B3A0-35DDA7426FEA}">
  <sheetPr codeName="Sheet38"/>
  <dimension ref="A1:AR74"/>
  <sheetViews>
    <sheetView topLeftCell="S44" workbookViewId="0">
      <selection activeCell="B50" sqref="B50:AQ74"/>
    </sheetView>
  </sheetViews>
  <sheetFormatPr defaultColWidth="9" defaultRowHeight="12.75" x14ac:dyDescent="0.2"/>
  <cols>
    <col min="1" max="1" width="18" style="136" customWidth="1"/>
    <col min="2" max="16384" width="9" style="136"/>
  </cols>
  <sheetData>
    <row r="1" spans="1:44" x14ac:dyDescent="0.2">
      <c r="B1" s="224">
        <v>2019</v>
      </c>
      <c r="C1" s="224">
        <v>2020</v>
      </c>
      <c r="D1" s="224">
        <v>2021</v>
      </c>
      <c r="E1" s="224">
        <v>2022</v>
      </c>
      <c r="F1" s="224">
        <v>2023</v>
      </c>
      <c r="G1" s="224">
        <v>2024</v>
      </c>
      <c r="H1" s="224">
        <v>2025</v>
      </c>
      <c r="I1" s="224">
        <v>2026</v>
      </c>
      <c r="J1" s="224">
        <v>2027</v>
      </c>
      <c r="K1" s="224">
        <v>2028</v>
      </c>
      <c r="L1" s="224">
        <v>2029</v>
      </c>
      <c r="M1" s="224">
        <v>2030</v>
      </c>
      <c r="N1" s="224">
        <v>2031</v>
      </c>
      <c r="O1" s="224">
        <v>2032</v>
      </c>
      <c r="P1" s="224">
        <v>2033</v>
      </c>
      <c r="Q1" s="224">
        <v>2034</v>
      </c>
      <c r="R1" s="224">
        <v>2035</v>
      </c>
      <c r="S1" s="224">
        <v>2036</v>
      </c>
      <c r="T1" s="224">
        <v>2037</v>
      </c>
      <c r="U1" s="224">
        <v>2038</v>
      </c>
      <c r="V1" s="224">
        <v>2039</v>
      </c>
      <c r="W1" s="224">
        <v>2040</v>
      </c>
      <c r="X1" s="224">
        <v>2041</v>
      </c>
      <c r="Y1" s="224">
        <v>2042</v>
      </c>
      <c r="Z1" s="224">
        <v>2043</v>
      </c>
      <c r="AA1" s="224">
        <v>2044</v>
      </c>
      <c r="AB1" s="224">
        <v>2045</v>
      </c>
      <c r="AC1" s="224">
        <v>2046</v>
      </c>
      <c r="AD1" s="224">
        <v>2047</v>
      </c>
      <c r="AE1" s="224">
        <v>2048</v>
      </c>
      <c r="AF1" s="224">
        <v>2049</v>
      </c>
      <c r="AG1" s="224">
        <v>2050</v>
      </c>
      <c r="AH1" s="224">
        <v>2051</v>
      </c>
      <c r="AI1" s="224">
        <v>2052</v>
      </c>
      <c r="AJ1" s="224">
        <v>2053</v>
      </c>
      <c r="AK1" s="224">
        <v>2054</v>
      </c>
      <c r="AL1" s="224">
        <v>2055</v>
      </c>
      <c r="AM1" s="224">
        <v>2056</v>
      </c>
      <c r="AN1" s="224">
        <v>2057</v>
      </c>
      <c r="AO1" s="224">
        <v>2058</v>
      </c>
      <c r="AP1" s="224">
        <v>2059</v>
      </c>
      <c r="AQ1" s="224">
        <v>2060</v>
      </c>
    </row>
    <row r="2" spans="1:44" x14ac:dyDescent="0.2">
      <c r="A2" s="289" t="s">
        <v>351</v>
      </c>
      <c r="B2" s="254">
        <f>('Energy Use'!B58-'E-electricity'!B2)*'Energy Use 2019'!$P64</f>
        <v>3719232304147.6904</v>
      </c>
      <c r="C2" s="254">
        <f>('Energy Use'!C58-'E-electricity'!C2)*'Energy Use 2020'!$P64</f>
        <v>3077165346270.5317</v>
      </c>
      <c r="D2" s="254">
        <f>('Energy Use'!D58-'E-electricity'!D2)*'Energy Use 2020'!$P64</f>
        <v>3118068591252.3853</v>
      </c>
      <c r="E2" s="254">
        <f>('Energy Use'!E58-'E-electricity'!E2)*'Energy Use 2020'!$P64</f>
        <v>3234961500947.3579</v>
      </c>
      <c r="F2" s="254">
        <f>('Energy Use'!F58-'E-electricity'!F2)*'Energy Use 2020'!$P64</f>
        <v>3362177692799.2578</v>
      </c>
      <c r="G2" s="254">
        <f>('Energy Use'!G58-'E-electricity'!G2)*'Energy Use 2020'!$P64</f>
        <v>3512776015569.2163</v>
      </c>
      <c r="H2" s="254">
        <f>('Energy Use'!H58-'E-electricity'!H2)*'Energy Use 2020'!$P64</f>
        <v>3589519178238.3398</v>
      </c>
      <c r="I2" s="254">
        <f>('Energy Use'!I58-'E-electricity'!I2)*'Energy Use 2020'!$P64</f>
        <v>3802307463690.4858</v>
      </c>
      <c r="J2" s="254">
        <f>('Energy Use'!J58-'E-electricity'!J2)*'Energy Use 2020'!$P64</f>
        <v>3940049424563.0024</v>
      </c>
      <c r="K2" s="254">
        <f>('Energy Use'!K58-'E-electricity'!K2)*'Energy Use 2020'!$P64</f>
        <v>4071310481772.1895</v>
      </c>
      <c r="L2" s="254">
        <f>('Energy Use'!L58-'E-electricity'!L2)*'Energy Use 2020'!$P64</f>
        <v>4195532706338.3408</v>
      </c>
      <c r="M2" s="254">
        <f>('Energy Use'!M58-'E-electricity'!M2)*'Energy Use 2020'!$P64</f>
        <v>4384887054005.4224</v>
      </c>
      <c r="N2" s="254">
        <f>('Energy Use'!N58-'E-electricity'!N2)*'Energy Use 2020'!$P64</f>
        <v>4423940352813.3271</v>
      </c>
      <c r="O2" s="254">
        <f>('Energy Use'!O58-'E-electricity'!O2)*'Energy Use 2020'!$P64</f>
        <v>4527567295078.0635</v>
      </c>
      <c r="P2" s="254">
        <f>('Energy Use'!P58-'E-electricity'!P2)*'Energy Use 2020'!$P64</f>
        <v>4622870650192.1191</v>
      </c>
      <c r="Q2" s="254">
        <f>('Energy Use'!Q58-'E-electricity'!Q2)*'Energy Use 2020'!$P64</f>
        <v>4709686328893.5244</v>
      </c>
      <c r="R2" s="254">
        <f>('Energy Use'!R58-'E-electricity'!R2)*'Energy Use 2020'!$P64</f>
        <v>4758485919420.7432</v>
      </c>
      <c r="S2" s="254">
        <f>('Energy Use'!S58-'E-electricity'!S2)*'Energy Use 2020'!$P64</f>
        <v>4873829399545.8965</v>
      </c>
      <c r="T2" s="254">
        <f>('Energy Use'!T58-'E-electricity'!T2)*'Energy Use 2020'!$P64</f>
        <v>4951762997454.668</v>
      </c>
      <c r="U2" s="254">
        <f>('Energy Use'!U58-'E-electricity'!U2)*'Energy Use 2020'!$P64</f>
        <v>5021792346541.0918</v>
      </c>
      <c r="V2" s="254">
        <f>('Energy Use'!V58-'E-electricity'!V2)*'Energy Use 2020'!$P64</f>
        <v>5084044207017.1152</v>
      </c>
      <c r="W2" s="254">
        <f>('Energy Use'!W58-'E-electricity'!W2)*'Energy Use 2020'!$P64</f>
        <v>5138706902067.4141</v>
      </c>
      <c r="X2" s="254">
        <f>('Energy Use'!X58-'E-electricity'!X2)*'Energy Use 2020'!$P64</f>
        <v>5186025311907.1709</v>
      </c>
      <c r="Y2" s="254">
        <f>('Energy Use'!Y58-'E-electricity'!Y2)*'Energy Use 2020'!$P64</f>
        <v>5226295558705.1084</v>
      </c>
      <c r="Z2" s="254">
        <f>('Energy Use'!Z58-'E-electricity'!Z2)*'Energy Use 2020'!$P64</f>
        <v>5259859508467.8311</v>
      </c>
      <c r="AA2" s="254">
        <f>('Energy Use'!AA58-'E-electricity'!AA2)*'Energy Use 2020'!$P64</f>
        <v>5287099208170.6123</v>
      </c>
      <c r="AB2" s="254">
        <f>('Energy Use'!AB58-'E-electricity'!AB2)*'Energy Use 2020'!$P64</f>
        <v>5308431366788.7275</v>
      </c>
      <c r="AC2" s="254">
        <f>('Energy Use'!AC58-'E-electricity'!AC2)*'Energy Use 2020'!$P64</f>
        <v>5324301977938.6279</v>
      </c>
      <c r="AD2" s="254">
        <f>('Energy Use'!AD58-'E-electricity'!AD2)*'Energy Use 2020'!$P64</f>
        <v>5335181170063.5156</v>
      </c>
      <c r="AE2" s="254">
        <f>('Energy Use'!AE58-'E-electricity'!AE2)*'Energy Use 2020'!$P64</f>
        <v>5341558357941.7607</v>
      </c>
      <c r="AF2" s="254">
        <f>('Energy Use'!AF58-'E-electricity'!AF2)*'Energy Use 2020'!$P64</f>
        <v>5343937757160.7227</v>
      </c>
      <c r="AG2" s="254">
        <f>('Energy Use'!AG58-'E-electricity'!AG2)*'Energy Use 2020'!$P64</f>
        <v>5342834311436.5703</v>
      </c>
      <c r="AH2" s="254">
        <f>('Energy Use'!AH58-'E-electricity'!AH2)*'Energy Use 2020'!$P64</f>
        <v>5338770071566.0342</v>
      </c>
      <c r="AI2" s="254">
        <f>('Energy Use'!AI58-'E-electricity'!AI2)*'Energy Use 2020'!$P64</f>
        <v>5332271054613.8369</v>
      </c>
      <c r="AJ2" s="254">
        <f>('Energy Use'!AJ58-'E-electricity'!AJ2)*'Energy Use 2020'!$P64</f>
        <v>5323864602855.0449</v>
      </c>
      <c r="AK2" s="254">
        <f>('Energy Use'!AK58-'E-electricity'!AK2)*'Energy Use 2020'!$P64</f>
        <v>5314077254145.2529</v>
      </c>
      <c r="AL2" s="254">
        <f>('Energy Use'!AL58-'E-electricity'!AL2)*'Energy Use 2020'!$P64</f>
        <v>5303433128876.0127</v>
      </c>
      <c r="AM2" s="254">
        <f>('Energy Use'!AM58-'E-electricity'!AM2)*'Energy Use 2020'!$P64</f>
        <v>5292452833545.2031</v>
      </c>
      <c r="AN2" s="254">
        <f>('Energy Use'!AN58-'E-electricity'!AN2)*'Energy Use 2020'!$P64</f>
        <v>5281652877256.7676</v>
      </c>
      <c r="AO2" s="254">
        <f>('Energy Use'!AO58-'E-electricity'!AO2)*'Energy Use 2020'!$P64</f>
        <v>5271545595161.8027</v>
      </c>
      <c r="AP2" s="254">
        <f>('Energy Use'!AP58-'E-electricity'!AP2)*'Energy Use 2020'!$P64</f>
        <v>5262639571948.7373</v>
      </c>
      <c r="AQ2" s="254">
        <f>('Energy Use'!AQ58-'E-electricity'!AQ2)*'Energy Use 2020'!$P64</f>
        <v>5229015043461.1592</v>
      </c>
      <c r="AR2" s="136" t="str">
        <f>VLOOKUP($A2,'Sector Match'!$A$1:$B$43,2,0)</f>
        <v>agriculture and forestry 01T03</v>
      </c>
    </row>
    <row r="3" spans="1:44" x14ac:dyDescent="0.2">
      <c r="A3" s="289" t="s">
        <v>2</v>
      </c>
      <c r="B3" s="240">
        <f>('Energy Use'!B59-'E-electricity'!B3)*'Energy Use 2019'!$P65</f>
        <v>94293751842615.75</v>
      </c>
      <c r="C3" s="240">
        <f>('Energy Use'!C59-'E-electricity'!C3)*'Energy Use 2020'!$P65</f>
        <v>79415374740588.375</v>
      </c>
      <c r="D3" s="240">
        <f>('Energy Use'!D59-'E-electricity'!D3)*'Energy Use 2020'!$P65</f>
        <v>83064738501425.578</v>
      </c>
      <c r="E3" s="240">
        <f>('Energy Use'!E59-'E-electricity'!E3)*'Energy Use 2020'!$P65</f>
        <v>86674758983365.063</v>
      </c>
      <c r="F3" s="240">
        <f>('Energy Use'!F59-'E-electricity'!F3)*'Energy Use 2020'!$P65</f>
        <v>90245554836752.172</v>
      </c>
      <c r="G3" s="240">
        <f>('Energy Use'!G59-'E-electricity'!G3)*'Energy Use 2020'!$P65</f>
        <v>93777244711932.25</v>
      </c>
      <c r="H3" s="240">
        <f>('Energy Use'!H59-'E-electricity'!H3)*'Energy Use 2020'!$P65</f>
        <v>97269947259250.625</v>
      </c>
      <c r="I3" s="240">
        <f>('Energy Use'!I59-'E-electricity'!I3)*'Energy Use 2020'!$P65</f>
        <v>98425931235606.734</v>
      </c>
      <c r="J3" s="240">
        <f>('Energy Use'!J59-'E-electricity'!J3)*'Energy Use 2020'!$P65</f>
        <v>99568861268754.922</v>
      </c>
      <c r="K3" s="240">
        <f>('Energy Use'!K59-'E-electricity'!K3)*'Energy Use 2020'!$P65</f>
        <v>100698776663900.7</v>
      </c>
      <c r="L3" s="240">
        <f>('Energy Use'!L59-'E-electricity'!L3)*'Energy Use 2020'!$P65</f>
        <v>101815716726249.69</v>
      </c>
      <c r="M3" s="240">
        <f>('Energy Use'!M59-'E-electricity'!M3)*'Energy Use 2020'!$P65</f>
        <v>102919720761007.47</v>
      </c>
      <c r="N3" s="240">
        <f>('Energy Use'!N59-'E-electricity'!N3)*'Energy Use 2020'!$P65</f>
        <v>103132128466998.22</v>
      </c>
      <c r="O3" s="240">
        <f>('Energy Use'!O59-'E-electricity'!O3)*'Energy Use 2020'!$P65</f>
        <v>103340899104518.83</v>
      </c>
      <c r="P3" s="240">
        <f>('Energy Use'!P59-'E-electricity'!P3)*'Energy Use 2020'!$P65</f>
        <v>103546041569452.61</v>
      </c>
      <c r="Q3" s="240">
        <f>('Energy Use'!Q59-'E-electricity'!Q3)*'Energy Use 2020'!$P65</f>
        <v>103747564757682.83</v>
      </c>
      <c r="R3" s="240">
        <f>('Energy Use'!R59-'E-electricity'!R3)*'Energy Use 2020'!$P65</f>
        <v>103945477565092.86</v>
      </c>
      <c r="S3" s="240">
        <f>('Energy Use'!S59-'E-electricity'!S3)*'Energy Use 2020'!$P65</f>
        <v>102864930049195.97</v>
      </c>
      <c r="T3" s="240">
        <f>('Energy Use'!T59-'E-electricity'!T3)*'Energy Use 2020'!$P65</f>
        <v>101786809899863.67</v>
      </c>
      <c r="U3" s="240">
        <f>('Energy Use'!U59-'E-electricity'!U3)*'Energy Use 2020'!$P65</f>
        <v>100711114957951.05</v>
      </c>
      <c r="V3" s="240">
        <f>('Energy Use'!V59-'E-electricity'!V3)*'Energy Use 2020'!$P65</f>
        <v>99637843064313.156</v>
      </c>
      <c r="W3" s="240">
        <f>('Energy Use'!W59-'E-electricity'!W3)*'Energy Use 2020'!$P65</f>
        <v>98566992059805.047</v>
      </c>
      <c r="X3" s="240">
        <f>('Energy Use'!X59-'E-electricity'!X3)*'Energy Use 2020'!$P65</f>
        <v>96930607009833.563</v>
      </c>
      <c r="Y3" s="240">
        <f>('Energy Use'!Y59-'E-electricity'!Y3)*'Energy Use 2020'!$P65</f>
        <v>95298043562991.469</v>
      </c>
      <c r="Z3" s="240">
        <f>('Energy Use'!Z59-'E-electricity'!Z3)*'Energy Use 2020'!$P65</f>
        <v>93669298264646.875</v>
      </c>
      <c r="AA3" s="240">
        <f>('Energy Use'!AA59-'E-electricity'!AA3)*'Energy Use 2020'!$P65</f>
        <v>92044367660167.891</v>
      </c>
      <c r="AB3" s="240">
        <f>('Energy Use'!AB59-'E-electricity'!AB3)*'Energy Use 2020'!$P65</f>
        <v>90423248294922.609</v>
      </c>
      <c r="AC3" s="240">
        <f>('Energy Use'!AC59-'E-electricity'!AC3)*'Energy Use 2020'!$P65</f>
        <v>88805936714279.203</v>
      </c>
      <c r="AD3" s="240">
        <f>('Energy Use'!AD59-'E-electricity'!AD3)*'Energy Use 2020'!$P65</f>
        <v>87192429463605.75</v>
      </c>
      <c r="AE3" s="240">
        <f>('Energy Use'!AE59-'E-electricity'!AE3)*'Energy Use 2020'!$P65</f>
        <v>85582723088270.359</v>
      </c>
      <c r="AF3" s="240">
        <f>('Energy Use'!AF59-'E-electricity'!AF3)*'Energy Use 2020'!$P65</f>
        <v>83976814133641.156</v>
      </c>
      <c r="AG3" s="240">
        <f>('Energy Use'!AG59-'E-electricity'!AG3)*'Energy Use 2020'!$P65</f>
        <v>82374699145086.234</v>
      </c>
      <c r="AH3" s="240">
        <f>('Energy Use'!AH59-'E-electricity'!AH3)*'Energy Use 2020'!$P65</f>
        <v>80402409970436.813</v>
      </c>
      <c r="AI3" s="240">
        <f>('Energy Use'!AI59-'E-electricity'!AI3)*'Energy Use 2020'!$P65</f>
        <v>78434838783071.078</v>
      </c>
      <c r="AJ3" s="240">
        <f>('Energy Use'!AJ59-'E-electricity'!AJ3)*'Energy Use 2020'!$P65</f>
        <v>76471981264699.172</v>
      </c>
      <c r="AK3" s="240">
        <f>('Energy Use'!AK59-'E-electricity'!AK3)*'Energy Use 2020'!$P65</f>
        <v>74513833097031.234</v>
      </c>
      <c r="AL3" s="240">
        <f>('Energy Use'!AL59-'E-electricity'!AL3)*'Energy Use 2020'!$P65</f>
        <v>72560389961777.391</v>
      </c>
      <c r="AM3" s="240">
        <f>('Energy Use'!AM59-'E-electricity'!AM3)*'Energy Use 2020'!$P65</f>
        <v>70983287790861.75</v>
      </c>
      <c r="AN3" s="240">
        <f>('Energy Use'!AN59-'E-electricity'!AN3)*'Energy Use 2020'!$P65</f>
        <v>69409953964167.234</v>
      </c>
      <c r="AO3" s="240">
        <f>('Energy Use'!AO59-'E-electricity'!AO3)*'Energy Use 2020'!$P65</f>
        <v>67840385027061.992</v>
      </c>
      <c r="AP3" s="240">
        <f>('Energy Use'!AP59-'E-electricity'!AP3)*'Energy Use 2020'!$P65</f>
        <v>66274577524914.102</v>
      </c>
      <c r="AQ3" s="240">
        <f>('Energy Use'!AQ59-'E-electricity'!AQ3)*'Energy Use 2020'!$P65</f>
        <v>64493163501386.125</v>
      </c>
      <c r="AR3" s="136" t="str">
        <f>VLOOKUP($A3,'Sector Match'!$A$1:$B$43,2,0)</f>
        <v>coal mining 05</v>
      </c>
    </row>
    <row r="4" spans="1:44" x14ac:dyDescent="0.2">
      <c r="A4" s="74" t="s">
        <v>3</v>
      </c>
      <c r="B4" s="240">
        <f>('Energy Use'!B60-'E-electricity'!B4)*'Energy Use 2019'!$P66</f>
        <v>5654976558823.876</v>
      </c>
      <c r="C4" s="240">
        <f>('Energy Use'!C60-'E-electricity'!C4)*'Energy Use 2020'!$P66</f>
        <v>4685918949219.6064</v>
      </c>
      <c r="D4" s="240">
        <f>('Energy Use'!D60-'E-electricity'!D4)*'Energy Use 2020'!$P66</f>
        <v>4941785830893.1602</v>
      </c>
      <c r="E4" s="240">
        <f>('Energy Use'!E60-'E-electricity'!E4)*'Energy Use 2020'!$P66</f>
        <v>5195386788346.2178</v>
      </c>
      <c r="F4" s="240">
        <f>('Energy Use'!F60-'E-electricity'!F4)*'Energy Use 2020'!$P66</f>
        <v>5446725032085.3545</v>
      </c>
      <c r="G4" s="240">
        <f>('Energy Use'!G60-'E-electricity'!G4)*'Energy Use 2020'!$P66</f>
        <v>5695803772617.1484</v>
      </c>
      <c r="H4" s="240">
        <f>('Energy Use'!H60-'E-electricity'!H4)*'Energy Use 2020'!$P66</f>
        <v>5942626220448.1777</v>
      </c>
      <c r="I4" s="240">
        <f>('Energy Use'!I60-'E-electricity'!I4)*'Energy Use 2020'!$P66</f>
        <v>6067301180509.7725</v>
      </c>
      <c r="J4" s="240">
        <f>('Energy Use'!J60-'E-electricity'!J4)*'Energy Use 2020'!$P66</f>
        <v>6190960209770.9541</v>
      </c>
      <c r="K4" s="240">
        <f>('Energy Use'!K60-'E-electricity'!K4)*'Energy Use 2020'!$P66</f>
        <v>6313604741902.7373</v>
      </c>
      <c r="L4" s="240">
        <f>('Energy Use'!L60-'E-electricity'!L4)*'Energy Use 2020'!$P66</f>
        <v>6435236210576.1338</v>
      </c>
      <c r="M4" s="240">
        <f>('Energy Use'!M60-'E-electricity'!M4)*'Energy Use 2020'!$P66</f>
        <v>6555856049462.1572</v>
      </c>
      <c r="N4" s="240">
        <f>('Energy Use'!N60-'E-electricity'!N4)*'Energy Use 2020'!$P66</f>
        <v>6629625766484.2881</v>
      </c>
      <c r="O4" s="240">
        <f>('Energy Use'!O60-'E-electricity'!O4)*'Energy Use 2020'!$P66</f>
        <v>6702850099487.7793</v>
      </c>
      <c r="P4" s="240">
        <f>('Energy Use'!P60-'E-electricity'!P4)*'Energy Use 2020'!$P66</f>
        <v>6775529612344.085</v>
      </c>
      <c r="Q4" s="240">
        <f>('Energy Use'!Q60-'E-electricity'!Q4)*'Energy Use 2020'!$P66</f>
        <v>6847664868924.6572</v>
      </c>
      <c r="R4" s="240">
        <f>('Energy Use'!R60-'E-electricity'!R4)*'Energy Use 2020'!$P66</f>
        <v>6919256433100.9521</v>
      </c>
      <c r="S4" s="240">
        <f>('Energy Use'!S60-'E-electricity'!S4)*'Energy Use 2020'!$P66</f>
        <v>7005218342685.3203</v>
      </c>
      <c r="T4" s="240">
        <f>('Energy Use'!T60-'E-electricity'!T4)*'Energy Use 2020'!$P66</f>
        <v>7091018414765.7188</v>
      </c>
      <c r="U4" s="240">
        <f>('Energy Use'!U60-'E-electricity'!U4)*'Energy Use 2020'!$P66</f>
        <v>7176656731432.8193</v>
      </c>
      <c r="V4" s="240">
        <f>('Energy Use'!V60-'E-electricity'!V4)*'Energy Use 2020'!$P66</f>
        <v>7262133374777.2949</v>
      </c>
      <c r="W4" s="240">
        <f>('Energy Use'!W60-'E-electricity'!W4)*'Energy Use 2020'!$P66</f>
        <v>7347448426889.8232</v>
      </c>
      <c r="X4" s="240">
        <f>('Energy Use'!X60-'E-electricity'!X4)*'Energy Use 2020'!$P66</f>
        <v>7386699296378.1113</v>
      </c>
      <c r="Y4" s="240">
        <f>('Energy Use'!Y60-'E-electricity'!Y4)*'Energy Use 2020'!$P66</f>
        <v>7425870637541.2178</v>
      </c>
      <c r="Z4" s="240">
        <f>('Energy Use'!Z60-'E-electricity'!Z4)*'Energy Use 2020'!$P66</f>
        <v>7464962491379.334</v>
      </c>
      <c r="AA4" s="240">
        <f>('Energy Use'!AA60-'E-electricity'!AA4)*'Energy Use 2020'!$P66</f>
        <v>7503974898892.6494</v>
      </c>
      <c r="AB4" s="240">
        <f>('Energy Use'!AB60-'E-electricity'!AB4)*'Energy Use 2020'!$P66</f>
        <v>7542907901081.3555</v>
      </c>
      <c r="AC4" s="240">
        <f>('Energy Use'!AC60-'E-electricity'!AC4)*'Energy Use 2020'!$P66</f>
        <v>7581761538945.6484</v>
      </c>
      <c r="AD4" s="240">
        <f>('Energy Use'!AD60-'E-electricity'!AD4)*'Energy Use 2020'!$P66</f>
        <v>7620535853485.7129</v>
      </c>
      <c r="AE4" s="240">
        <f>('Energy Use'!AE60-'E-electricity'!AE4)*'Energy Use 2020'!$P66</f>
        <v>7659230885701.7441</v>
      </c>
      <c r="AF4" s="240">
        <f>('Energy Use'!AF60-'E-electricity'!AF4)*'Energy Use 2020'!$P66</f>
        <v>7697846676593.9355</v>
      </c>
      <c r="AG4" s="240">
        <f>('Energy Use'!AG60-'E-electricity'!AG4)*'Energy Use 2020'!$P66</f>
        <v>7736383267162.4756</v>
      </c>
      <c r="AH4" s="240">
        <f>('Energy Use'!AH60-'E-electricity'!AH4)*'Energy Use 2020'!$P66</f>
        <v>7774817978773.0107</v>
      </c>
      <c r="AI4" s="240">
        <f>('Energy Use'!AI60-'E-electricity'!AI4)*'Energy Use 2020'!$P66</f>
        <v>7813173612823.7568</v>
      </c>
      <c r="AJ4" s="240">
        <f>('Energy Use'!AJ60-'E-electricity'!AJ4)*'Energy Use 2020'!$P66</f>
        <v>7851450210294.3838</v>
      </c>
      <c r="AK4" s="240">
        <f>('Energy Use'!AK60-'E-electricity'!AK4)*'Energy Use 2020'!$P66</f>
        <v>7889647812164.5645</v>
      </c>
      <c r="AL4" s="240">
        <f>('Energy Use'!AL60-'E-electricity'!AL4)*'Energy Use 2020'!$P66</f>
        <v>7927766459413.9678</v>
      </c>
      <c r="AM4" s="240">
        <f>('Energy Use'!AM60-'E-electricity'!AM4)*'Energy Use 2020'!$P66</f>
        <v>7920611316548.9297</v>
      </c>
      <c r="AN4" s="240">
        <f>('Energy Use'!AN60-'E-electricity'!AN4)*'Energy Use 2020'!$P66</f>
        <v>7913458617923.7344</v>
      </c>
      <c r="AO4" s="240">
        <f>('Energy Use'!AO60-'E-electricity'!AO4)*'Energy Use 2020'!$P66</f>
        <v>7906308363513.7568</v>
      </c>
      <c r="AP4" s="240">
        <f>('Energy Use'!AP60-'E-electricity'!AP4)*'Energy Use 2020'!$P66</f>
        <v>7899160553294.373</v>
      </c>
      <c r="AQ4" s="240">
        <f>('Energy Use'!AQ60-'E-electricity'!AQ4)*'Energy Use 2020'!$P66</f>
        <v>7865262593385.9053</v>
      </c>
      <c r="AR4" s="136" t="str">
        <f>VLOOKUP($A4,'Sector Match'!$A$1:$B$43,2,0)</f>
        <v>oil and gas extraction 06</v>
      </c>
    </row>
    <row r="5" spans="1:44" x14ac:dyDescent="0.2">
      <c r="A5" s="74" t="s">
        <v>4</v>
      </c>
      <c r="B5" s="240">
        <f>('Energy Use'!B61-'E-electricity'!B5)*'Energy Use 2019'!$P67</f>
        <v>12224358454578.494</v>
      </c>
      <c r="C5" s="240">
        <f>('Energy Use'!C61-'E-electricity'!C5)*'Energy Use 2020'!$P67</f>
        <v>11771446696400.006</v>
      </c>
      <c r="D5" s="240">
        <f>('Energy Use'!D61-'E-electricity'!D5)*'Energy Use 2020'!$P67</f>
        <v>12587262828382.512</v>
      </c>
      <c r="E5" s="240">
        <f>('Energy Use'!E61-'E-electricity'!E5)*'Energy Use 2020'!$P67</f>
        <v>13391438602372.25</v>
      </c>
      <c r="F5" s="240">
        <f>('Energy Use'!F61-'E-electricity'!F5)*'Energy Use 2020'!$P67</f>
        <v>14184033186021.314</v>
      </c>
      <c r="G5" s="240">
        <f>('Energy Use'!G61-'E-electricity'!G5)*'Energy Use 2020'!$P67</f>
        <v>14965105746981.807</v>
      </c>
      <c r="H5" s="240">
        <f>('Energy Use'!H61-'E-electricity'!H5)*'Energy Use 2020'!$P67</f>
        <v>15734715452905.828</v>
      </c>
      <c r="I5" s="240">
        <f>('Energy Use'!I61-'E-electricity'!I5)*'Energy Use 2020'!$P67</f>
        <v>15986057659821.752</v>
      </c>
      <c r="J5" s="240">
        <f>('Energy Use'!J61-'E-electricity'!J5)*'Energy Use 2020'!$P67</f>
        <v>16233433008956.051</v>
      </c>
      <c r="K5" s="240">
        <f>('Energy Use'!K61-'E-electricity'!K5)*'Energy Use 2020'!$P67</f>
        <v>16476861149913.273</v>
      </c>
      <c r="L5" s="240">
        <f>('Energy Use'!L61-'E-electricity'!L5)*'Energy Use 2020'!$P67</f>
        <v>16716361732297.965</v>
      </c>
      <c r="M5" s="240">
        <f>('Energy Use'!M61-'E-electricity'!M5)*'Energy Use 2020'!$P67</f>
        <v>16951954405714.68</v>
      </c>
      <c r="N5" s="240">
        <f>('Energy Use'!N61-'E-electricity'!N5)*'Energy Use 2020'!$P67</f>
        <v>16894067310257.145</v>
      </c>
      <c r="O5" s="240">
        <f>('Energy Use'!O61-'E-electricity'!O5)*'Energy Use 2020'!$P67</f>
        <v>16836144186956.779</v>
      </c>
      <c r="P5" s="240">
        <f>('Energy Use'!P61-'E-electricity'!P5)*'Energy Use 2020'!$P67</f>
        <v>16778185882911.303</v>
      </c>
      <c r="Q5" s="240">
        <f>('Energy Use'!Q61-'E-electricity'!Q5)*'Energy Use 2020'!$P67</f>
        <v>16720193245218.455</v>
      </c>
      <c r="R5" s="240">
        <f>('Energy Use'!R61-'E-electricity'!R5)*'Energy Use 2020'!$P67</f>
        <v>16662167120975.945</v>
      </c>
      <c r="S5" s="240">
        <f>('Energy Use'!S61-'E-electricity'!S5)*'Energy Use 2020'!$P67</f>
        <v>16440629518060.506</v>
      </c>
      <c r="T5" s="240">
        <f>('Energy Use'!T61-'E-electricity'!T5)*'Energy Use 2020'!$P67</f>
        <v>16219865460597.395</v>
      </c>
      <c r="U5" s="240">
        <f>('Energy Use'!U61-'E-electricity'!U5)*'Energy Use 2020'!$P67</f>
        <v>15999873961699.52</v>
      </c>
      <c r="V5" s="240">
        <f>('Energy Use'!V61-'E-electricity'!V5)*'Energy Use 2020'!$P67</f>
        <v>15780654034479.785</v>
      </c>
      <c r="W5" s="240">
        <f>('Energy Use'!W61-'E-electricity'!W5)*'Energy Use 2020'!$P67</f>
        <v>15562204692051.096</v>
      </c>
      <c r="X5" s="240">
        <f>('Energy Use'!X61-'E-electricity'!X5)*'Energy Use 2020'!$P67</f>
        <v>15181036858283.297</v>
      </c>
      <c r="Y5" s="240">
        <f>('Energy Use'!Y61-'E-electricity'!Y5)*'Energy Use 2020'!$P67</f>
        <v>14801286243300.02</v>
      </c>
      <c r="Z5" s="240">
        <f>('Energy Use'!Z61-'E-electricity'!Z5)*'Energy Use 2020'!$P67</f>
        <v>14422950996687.961</v>
      </c>
      <c r="AA5" s="240">
        <f>('Energy Use'!AA61-'E-electricity'!AA5)*'Energy Use 2020'!$P67</f>
        <v>14046029268033.818</v>
      </c>
      <c r="AB5" s="240">
        <f>('Energy Use'!AB61-'E-electricity'!AB5)*'Energy Use 2020'!$P67</f>
        <v>13670519206924.27</v>
      </c>
      <c r="AC5" s="240">
        <f>('Energy Use'!AC61-'E-electricity'!AC5)*'Energy Use 2020'!$P67</f>
        <v>13296418962946.023</v>
      </c>
      <c r="AD5" s="240">
        <f>('Energy Use'!AD61-'E-electricity'!AD5)*'Energy Use 2020'!$P67</f>
        <v>12923726685685.766</v>
      </c>
      <c r="AE5" s="240">
        <f>('Energy Use'!AE61-'E-electricity'!AE5)*'Energy Use 2020'!$P67</f>
        <v>12552440524730.189</v>
      </c>
      <c r="AF5" s="240">
        <f>('Energy Use'!AF61-'E-electricity'!AF5)*'Energy Use 2020'!$P67</f>
        <v>12182558629665.988</v>
      </c>
      <c r="AG5" s="240">
        <f>('Energy Use'!AG61-'E-electricity'!AG5)*'Energy Use 2020'!$P67</f>
        <v>11814079150079.852</v>
      </c>
      <c r="AH5" s="240">
        <f>('Energy Use'!AH61-'E-electricity'!AH5)*'Energy Use 2020'!$P67</f>
        <v>11492788236500.717</v>
      </c>
      <c r="AI5" s="240">
        <f>('Energy Use'!AI61-'E-electricity'!AI5)*'Energy Use 2020'!$P67</f>
        <v>11172712365879.813</v>
      </c>
      <c r="AJ5" s="240">
        <f>('Energy Use'!AJ61-'E-electricity'!AJ5)*'Energy Use 2020'!$P67</f>
        <v>10853849934525.609</v>
      </c>
      <c r="AK5" s="240">
        <f>('Energy Use'!AK61-'E-electricity'!AK5)*'Energy Use 2020'!$P67</f>
        <v>10536199338746.574</v>
      </c>
      <c r="AL5" s="240">
        <f>('Energy Use'!AL61-'E-electricity'!AL5)*'Energy Use 2020'!$P67</f>
        <v>10219758974851.174</v>
      </c>
      <c r="AM5" s="240">
        <f>('Energy Use'!AM61-'E-electricity'!AM5)*'Energy Use 2020'!$P67</f>
        <v>9889725410482.6426</v>
      </c>
      <c r="AN5" s="240">
        <f>('Energy Use'!AN61-'E-electricity'!AN5)*'Energy Use 2020'!$P67</f>
        <v>9560958577763.8359</v>
      </c>
      <c r="AO5" s="240">
        <f>('Energy Use'!AO61-'E-electricity'!AO5)*'Energy Use 2020'!$P67</f>
        <v>9233456792439.3066</v>
      </c>
      <c r="AP5" s="240">
        <f>('Energy Use'!AP61-'E-electricity'!AP5)*'Energy Use 2020'!$P67</f>
        <v>8907218370253.6172</v>
      </c>
      <c r="AQ5" s="240">
        <f>('Energy Use'!AQ61-'E-electricity'!AQ5)*'Energy Use 2020'!$P67</f>
        <v>8553149282453.2188</v>
      </c>
      <c r="AR5" s="136" t="str">
        <f>VLOOKUP($A5,'Sector Match'!$A$1:$B$43,2,0)</f>
        <v>other mining and quarrying 07T08</v>
      </c>
    </row>
    <row r="6" spans="1:44" x14ac:dyDescent="0.2">
      <c r="A6" s="74" t="s">
        <v>5</v>
      </c>
      <c r="B6" s="240">
        <f>('Energy Use'!B62-'E-electricity'!B6)*'Energy Use 2019'!$P68</f>
        <v>11771319973.250706</v>
      </c>
      <c r="C6" s="240">
        <f>('Energy Use'!C62-'E-electricity'!C6)*'Energy Use 2020'!$P68</f>
        <v>1676937481556.0706</v>
      </c>
      <c r="D6" s="240">
        <f>('Energy Use'!D62-'E-electricity'!D6)*'Energy Use 2020'!$P68</f>
        <v>1728930304232.345</v>
      </c>
      <c r="E6" s="240">
        <f>('Energy Use'!E62-'E-electricity'!E6)*'Energy Use 2020'!$P68</f>
        <v>1779336425974.5002</v>
      </c>
      <c r="F6" s="240">
        <f>('Energy Use'!F62-'E-electricity'!F6)*'Energy Use 2020'!$P68</f>
        <v>1828168545885.7832</v>
      </c>
      <c r="G6" s="240">
        <f>('Energy Use'!G62-'E-electricity'!G6)*'Energy Use 2020'!$P68</f>
        <v>1875439363069.4431</v>
      </c>
      <c r="H6" s="240">
        <f>('Energy Use'!H62-'E-electricity'!H6)*'Energy Use 2020'!$P68</f>
        <v>1921161576628.7302</v>
      </c>
      <c r="I6" s="240">
        <f>('Energy Use'!I62-'E-electricity'!I6)*'Energy Use 2020'!$P68</f>
        <v>1997476367619.3936</v>
      </c>
      <c r="J6" s="240">
        <f>('Energy Use'!J62-'E-electricity'!J6)*'Energy Use 2020'!$P68</f>
        <v>2071605586925.281</v>
      </c>
      <c r="K6" s="240">
        <f>('Energy Use'!K62-'E-electricity'!K6)*'Energy Use 2020'!$P68</f>
        <v>2143564551026.8564</v>
      </c>
      <c r="L6" s="240">
        <f>('Energy Use'!L62-'E-electricity'!L6)*'Energy Use 2020'!$P68</f>
        <v>2213368576404.5864</v>
      </c>
      <c r="M6" s="240">
        <f>('Energy Use'!M62-'E-electricity'!M6)*'Energy Use 2020'!$P68</f>
        <v>2281032979538.9346</v>
      </c>
      <c r="N6" s="240">
        <f>('Energy Use'!N62-'E-electricity'!N6)*'Energy Use 2020'!$P68</f>
        <v>2310923921645.1313</v>
      </c>
      <c r="O6" s="240">
        <f>('Energy Use'!O62-'E-electricity'!O6)*'Energy Use 2020'!$P68</f>
        <v>2339992470272.4424</v>
      </c>
      <c r="P6" s="240">
        <f>('Energy Use'!P62-'E-electricity'!P6)*'Energy Use 2020'!$P68</f>
        <v>2368243609293.4639</v>
      </c>
      <c r="Q6" s="240">
        <f>('Energy Use'!Q62-'E-electricity'!Q6)*'Energy Use 2020'!$P68</f>
        <v>2395682322580.7891</v>
      </c>
      <c r="R6" s="240">
        <f>('Energy Use'!R62-'E-electricity'!R6)*'Energy Use 2020'!$P68</f>
        <v>2422313594007.0107</v>
      </c>
      <c r="S6" s="240">
        <f>('Energy Use'!S62-'E-electricity'!S6)*'Energy Use 2020'!$P68</f>
        <v>2425612899909.1362</v>
      </c>
      <c r="T6" s="240">
        <f>('Energy Use'!T62-'E-electricity'!T6)*'Energy Use 2020'!$P68</f>
        <v>2428800413380.8569</v>
      </c>
      <c r="U6" s="240">
        <f>('Energy Use'!U62-'E-electricity'!U6)*'Energy Use 2020'!$P68</f>
        <v>2431876345174.813</v>
      </c>
      <c r="V6" s="240">
        <f>('Energy Use'!V62-'E-electricity'!V6)*'Energy Use 2020'!$P68</f>
        <v>2434840906043.6406</v>
      </c>
      <c r="W6" s="240">
        <f>('Energy Use'!W62-'E-electricity'!W6)*'Energy Use 2020'!$P68</f>
        <v>2437694306739.9771</v>
      </c>
      <c r="X6" s="240">
        <f>('Energy Use'!X62-'E-electricity'!X6)*'Energy Use 2020'!$P68</f>
        <v>2420427377837.9121</v>
      </c>
      <c r="Y6" s="240">
        <f>('Energy Use'!Y62-'E-electricity'!Y6)*'Energy Use 2020'!$P68</f>
        <v>2403229893733.605</v>
      </c>
      <c r="Z6" s="240">
        <f>('Energy Use'!Z62-'E-electricity'!Z6)*'Energy Use 2020'!$P68</f>
        <v>2386101756946.9814</v>
      </c>
      <c r="AA6" s="240">
        <f>('Energy Use'!AA62-'E-electricity'!AA6)*'Energy Use 2020'!$P68</f>
        <v>2369042869997.9673</v>
      </c>
      <c r="AB6" s="240">
        <f>('Energy Use'!AB62-'E-electricity'!AB6)*'Energy Use 2020'!$P68</f>
        <v>2352053135406.4907</v>
      </c>
      <c r="AC6" s="240">
        <f>('Energy Use'!AC62-'E-electricity'!AC6)*'Energy Use 2020'!$P68</f>
        <v>2309386579039.0586</v>
      </c>
      <c r="AD6" s="240">
        <f>('Energy Use'!AD62-'E-electricity'!AD6)*'Energy Use 2020'!$P68</f>
        <v>2267024795043.2456</v>
      </c>
      <c r="AE6" s="240">
        <f>('Energy Use'!AE62-'E-electricity'!AE6)*'Energy Use 2020'!$P68</f>
        <v>2224967280226.1929</v>
      </c>
      <c r="AF6" s="240">
        <f>('Energy Use'!AF62-'E-electricity'!AF6)*'Energy Use 2020'!$P68</f>
        <v>2183213531395.0403</v>
      </c>
      <c r="AG6" s="240">
        <f>('Energy Use'!AG62-'E-electricity'!AG6)*'Energy Use 2020'!$P68</f>
        <v>2141763045356.9287</v>
      </c>
      <c r="AH6" s="240">
        <f>('Energy Use'!AH62-'E-electricity'!AH6)*'Energy Use 2020'!$P68</f>
        <v>2081747050223.6548</v>
      </c>
      <c r="AI6" s="240">
        <f>('Energy Use'!AI62-'E-electricity'!AI6)*'Energy Use 2020'!$P68</f>
        <v>2022209158446.4133</v>
      </c>
      <c r="AJ6" s="240">
        <f>('Energy Use'!AJ62-'E-electricity'!AJ6)*'Energy Use 2020'!$P68</f>
        <v>1963148562547.7542</v>
      </c>
      <c r="AK6" s="240">
        <f>('Energy Use'!AK62-'E-electricity'!AK6)*'Energy Use 2020'!$P68</f>
        <v>1904564455050.2314</v>
      </c>
      <c r="AL6" s="240">
        <f>('Energy Use'!AL62-'E-electricity'!AL6)*'Energy Use 2020'!$P68</f>
        <v>1846456028476.3984</v>
      </c>
      <c r="AM6" s="240">
        <f>('Energy Use'!AM62-'E-electricity'!AM6)*'Energy Use 2020'!$P68</f>
        <v>1788774650002.6782</v>
      </c>
      <c r="AN6" s="240">
        <f>('Energy Use'!AN62-'E-electricity'!AN6)*'Energy Use 2020'!$P68</f>
        <v>1731567791191.9717</v>
      </c>
      <c r="AO6" s="240">
        <f>('Energy Use'!AO62-'E-electricity'!AO6)*'Energy Use 2020'!$P68</f>
        <v>1674834643777.2073</v>
      </c>
      <c r="AP6" s="240">
        <f>('Energy Use'!AP62-'E-electricity'!AP6)*'Energy Use 2020'!$P68</f>
        <v>1618574399491.3113</v>
      </c>
      <c r="AQ6" s="240">
        <f>('Energy Use'!AQ62-'E-electricity'!AQ6)*'Energy Use 2020'!$P68</f>
        <v>1557488669558.5149</v>
      </c>
      <c r="AR6" s="136" t="str">
        <f>VLOOKUP($A6,'Sector Match'!$A$1:$B$43,2,0)</f>
        <v>other mining and quarrying 07T08</v>
      </c>
    </row>
    <row r="7" spans="1:44" x14ac:dyDescent="0.2">
      <c r="A7" s="74" t="s">
        <v>6</v>
      </c>
      <c r="B7" s="240">
        <f>('Energy Use'!B63-'E-electricity'!B7)*'Energy Use 2019'!$P69</f>
        <v>2880375384867.0664</v>
      </c>
      <c r="C7" s="240">
        <f>('Energy Use'!C63-'E-electricity'!C7)*'Energy Use 2020'!$P69</f>
        <v>3740385118001.0996</v>
      </c>
      <c r="D7" s="240">
        <f>('Energy Use'!D63-'E-electricity'!D7)*'Energy Use 2020'!$P69</f>
        <v>3723207804909.5361</v>
      </c>
      <c r="E7" s="240">
        <f>('Energy Use'!E63-'E-electricity'!E7)*'Energy Use 2020'!$P69</f>
        <v>3706052596603.3198</v>
      </c>
      <c r="F7" s="240">
        <f>('Energy Use'!F63-'E-electricity'!F7)*'Energy Use 2020'!$P69</f>
        <v>3688919544402.5488</v>
      </c>
      <c r="G7" s="240">
        <f>('Energy Use'!G63-'E-electricity'!G7)*'Energy Use 2020'!$P69</f>
        <v>3671808699627.3188</v>
      </c>
      <c r="H7" s="240">
        <f>('Energy Use'!H63-'E-electricity'!H7)*'Energy Use 2020'!$P69</f>
        <v>3654720113597.728</v>
      </c>
      <c r="I7" s="240">
        <f>('Energy Use'!I63-'E-electricity'!I7)*'Energy Use 2020'!$P69</f>
        <v>3683908507003.2788</v>
      </c>
      <c r="J7" s="240">
        <f>('Energy Use'!J63-'E-electricity'!J7)*'Energy Use 2020'!$P69</f>
        <v>3712722465998.0479</v>
      </c>
      <c r="K7" s="240">
        <f>('Energy Use'!K63-'E-electricity'!K7)*'Energy Use 2020'!$P69</f>
        <v>3741163192943.7139</v>
      </c>
      <c r="L7" s="240">
        <f>('Energy Use'!L63-'E-electricity'!L7)*'Energy Use 2020'!$P69</f>
        <v>3769231890201.9565</v>
      </c>
      <c r="M7" s="240">
        <f>('Energy Use'!M63-'E-electricity'!M7)*'Energy Use 2020'!$P69</f>
        <v>3796929760134.4546</v>
      </c>
      <c r="N7" s="240">
        <f>('Energy Use'!N63-'E-electricity'!N7)*'Energy Use 2020'!$P69</f>
        <v>3738606794637.2446</v>
      </c>
      <c r="O7" s="240">
        <f>('Energy Use'!O63-'E-electricity'!O7)*'Energy Use 2020'!$P69</f>
        <v>3680628982457.3218</v>
      </c>
      <c r="P7" s="240">
        <f>('Energy Use'!P63-'E-electricity'!P7)*'Energy Use 2020'!$P69</f>
        <v>3622995597918.5127</v>
      </c>
      <c r="Q7" s="240">
        <f>('Energy Use'!Q63-'E-electricity'!Q7)*'Energy Use 2020'!$P69</f>
        <v>3565705915344.6455</v>
      </c>
      <c r="R7" s="240">
        <f>('Energy Use'!R63-'E-electricity'!R7)*'Energy Use 2020'!$P69</f>
        <v>3508759209059.5444</v>
      </c>
      <c r="S7" s="240">
        <f>('Energy Use'!S63-'E-electricity'!S7)*'Energy Use 2020'!$P69</f>
        <v>3442982486571.1528</v>
      </c>
      <c r="T7" s="240">
        <f>('Energy Use'!T63-'E-electricity'!T7)*'Energy Use 2020'!$P69</f>
        <v>3377364280258.062</v>
      </c>
      <c r="U7" s="240">
        <f>('Energy Use'!U63-'E-electricity'!U7)*'Energy Use 2020'!$P69</f>
        <v>3311904442170.3076</v>
      </c>
      <c r="V7" s="240">
        <f>('Energy Use'!V63-'E-electricity'!V7)*'Energy Use 2020'!$P69</f>
        <v>3246602824357.9248</v>
      </c>
      <c r="W7" s="240">
        <f>('Energy Use'!W63-'E-electricity'!W7)*'Energy Use 2020'!$P69</f>
        <v>3181459278870.9482</v>
      </c>
      <c r="X7" s="240">
        <f>('Energy Use'!X63-'E-electricity'!X7)*'Energy Use 2020'!$P69</f>
        <v>3093259701277.0342</v>
      </c>
      <c r="Y7" s="240">
        <f>('Energy Use'!Y63-'E-electricity'!Y7)*'Energy Use 2020'!$P69</f>
        <v>3005277025790.189</v>
      </c>
      <c r="Z7" s="240">
        <f>('Energy Use'!Z63-'E-electricity'!Z7)*'Energy Use 2020'!$P69</f>
        <v>2917511048098.5562</v>
      </c>
      <c r="AA7" s="240">
        <f>('Energy Use'!AA63-'E-electricity'!AA7)*'Energy Use 2020'!$P69</f>
        <v>2829961563890.2803</v>
      </c>
      <c r="AB7" s="240">
        <f>('Energy Use'!AB63-'E-electricity'!AB7)*'Energy Use 2020'!$P69</f>
        <v>2742628368853.5034</v>
      </c>
      <c r="AC7" s="240">
        <f>('Energy Use'!AC63-'E-electricity'!AC7)*'Energy Use 2020'!$P69</f>
        <v>2675694297558.8188</v>
      </c>
      <c r="AD7" s="240">
        <f>('Energy Use'!AD63-'E-electricity'!AD7)*'Energy Use 2020'!$P69</f>
        <v>2608924536229.3779</v>
      </c>
      <c r="AE7" s="240">
        <f>('Energy Use'!AE63-'E-electricity'!AE7)*'Energy Use 2020'!$P69</f>
        <v>2542318929869.978</v>
      </c>
      <c r="AF7" s="240">
        <f>('Energy Use'!AF63-'E-electricity'!AF7)*'Energy Use 2020'!$P69</f>
        <v>2475877323485.4204</v>
      </c>
      <c r="AG7" s="240">
        <f>('Energy Use'!AG63-'E-electricity'!AG7)*'Energy Use 2020'!$P69</f>
        <v>2409599562080.501</v>
      </c>
      <c r="AH7" s="240">
        <f>('Energy Use'!AH63-'E-electricity'!AH7)*'Energy Use 2020'!$P69</f>
        <v>2369269560850.6558</v>
      </c>
      <c r="AI7" s="240">
        <f>('Energy Use'!AI63-'E-electricity'!AI7)*'Energy Use 2020'!$P69</f>
        <v>2329037000932.4409</v>
      </c>
      <c r="AJ7" s="240">
        <f>('Energy Use'!AJ63-'E-electricity'!AJ7)*'Energy Use 2020'!$P69</f>
        <v>2288901790737.7832</v>
      </c>
      <c r="AK7" s="240">
        <f>('Energy Use'!AK63-'E-electricity'!AK7)*'Energy Use 2020'!$P69</f>
        <v>2248863838678.6094</v>
      </c>
      <c r="AL7" s="240">
        <f>('Energy Use'!AL63-'E-electricity'!AL7)*'Energy Use 2020'!$P69</f>
        <v>2208923053166.8457</v>
      </c>
      <c r="AM7" s="240">
        <f>('Energy Use'!AM63-'E-electricity'!AM7)*'Energy Use 2020'!$P69</f>
        <v>2189144823824.5906</v>
      </c>
      <c r="AN7" s="240">
        <f>('Energy Use'!AN63-'E-electricity'!AN7)*'Energy Use 2020'!$P69</f>
        <v>2169411977165.7944</v>
      </c>
      <c r="AO7" s="240">
        <f>('Energy Use'!AO63-'E-electricity'!AO7)*'Energy Use 2020'!$P69</f>
        <v>2149724471264.438</v>
      </c>
      <c r="AP7" s="240">
        <f>('Energy Use'!AP63-'E-electricity'!AP7)*'Energy Use 2020'!$P69</f>
        <v>2130082264194.5024</v>
      </c>
      <c r="AQ7" s="240">
        <f>('Energy Use'!AQ63-'E-electricity'!AQ7)*'Energy Use 2020'!$P69</f>
        <v>2103331126524.7773</v>
      </c>
      <c r="AR7" s="136" t="str">
        <f>VLOOKUP($A7,'Sector Match'!$A$1:$B$43,2,0)</f>
        <v>other mining and quarrying 07T08</v>
      </c>
    </row>
    <row r="8" spans="1:44" x14ac:dyDescent="0.2">
      <c r="A8" s="74" t="s">
        <v>7</v>
      </c>
      <c r="B8" s="240">
        <f>('Energy Use'!B64-'E-electricity'!B8)*'Energy Use 2019'!$P70</f>
        <v>147914065402.3197</v>
      </c>
      <c r="C8" s="240">
        <f>('Energy Use'!C64-'E-electricity'!C8)*'Energy Use 2020'!$P70</f>
        <v>201182335513.32852</v>
      </c>
      <c r="D8" s="240">
        <f>('Energy Use'!D64-'E-electricity'!D8)*'Energy Use 2020'!$P70</f>
        <v>219995283260.00607</v>
      </c>
      <c r="E8" s="240">
        <f>('Energy Use'!E64-'E-electricity'!E8)*'Energy Use 2020'!$P70</f>
        <v>243370662010.78864</v>
      </c>
      <c r="F8" s="240">
        <f>('Energy Use'!F64-'E-electricity'!F8)*'Energy Use 2020'!$P70</f>
        <v>250818487699.16318</v>
      </c>
      <c r="G8" s="240">
        <f>('Energy Use'!G64-'E-electricity'!G8)*'Energy Use 2020'!$P70</f>
        <v>271733733033.75964</v>
      </c>
      <c r="H8" s="240">
        <f>('Energy Use'!H64-'E-electricity'!H8)*'Energy Use 2020'!$P70</f>
        <v>299726534901.48413</v>
      </c>
      <c r="I8" s="240">
        <f>('Energy Use'!I64-'E-electricity'!I8)*'Energy Use 2020'!$P70</f>
        <v>328108985173.93646</v>
      </c>
      <c r="J8" s="240">
        <f>('Energy Use'!J64-'E-electricity'!J8)*'Energy Use 2020'!$P70</f>
        <v>355041386014.79932</v>
      </c>
      <c r="K8" s="240">
        <f>('Energy Use'!K64-'E-electricity'!K8)*'Energy Use 2020'!$P70</f>
        <v>380688810131.94348</v>
      </c>
      <c r="L8" s="240">
        <f>('Energy Use'!L64-'E-electricity'!L8)*'Energy Use 2020'!$P70</f>
        <v>405465460195.10187</v>
      </c>
      <c r="M8" s="240">
        <f>('Energy Use'!M64-'E-electricity'!M8)*'Energy Use 2020'!$P70</f>
        <v>430023892271.31403</v>
      </c>
      <c r="N8" s="240">
        <f>('Energy Use'!N64-'E-electricity'!N8)*'Energy Use 2020'!$P70</f>
        <v>455331510746.05151</v>
      </c>
      <c r="O8" s="240">
        <f>('Energy Use'!O64-'E-electricity'!O8)*'Energy Use 2020'!$P70</f>
        <v>481136769725.35107</v>
      </c>
      <c r="P8" s="240">
        <f>('Energy Use'!P64-'E-electricity'!P8)*'Energy Use 2020'!$P70</f>
        <v>507226146448.11743</v>
      </c>
      <c r="Q8" s="240">
        <f>('Energy Use'!Q64-'E-electricity'!Q8)*'Energy Use 2020'!$P70</f>
        <v>533351449457.23627</v>
      </c>
      <c r="R8" s="240">
        <f>('Energy Use'!R64-'E-electricity'!R8)*'Energy Use 2020'!$P70</f>
        <v>559230191115.65039</v>
      </c>
      <c r="S8" s="240">
        <f>('Energy Use'!S64-'E-electricity'!S8)*'Energy Use 2020'!$P70</f>
        <v>586469389816.2782</v>
      </c>
      <c r="T8" s="240">
        <f>('Energy Use'!T64-'E-electricity'!T8)*'Energy Use 2020'!$P70</f>
        <v>613191502218.34888</v>
      </c>
      <c r="U8" s="240">
        <f>('Energy Use'!U64-'E-electricity'!U8)*'Energy Use 2020'!$P70</f>
        <v>639264150370.39368</v>
      </c>
      <c r="V8" s="240">
        <f>('Energy Use'!V64-'E-electricity'!V8)*'Energy Use 2020'!$P70</f>
        <v>664561874996.59351</v>
      </c>
      <c r="W8" s="240">
        <f>('Energy Use'!W64-'E-electricity'!W8)*'Energy Use 2020'!$P70</f>
        <v>688967525158.60486</v>
      </c>
      <c r="X8" s="240">
        <f>('Energy Use'!X64-'E-electricity'!X8)*'Energy Use 2020'!$P70</f>
        <v>712373479160.17236</v>
      </c>
      <c r="Y8" s="240">
        <f>('Energy Use'!Y64-'E-electricity'!Y8)*'Energy Use 2020'!$P70</f>
        <v>734682680918.76794</v>
      </c>
      <c r="Z8" s="240">
        <f>('Energy Use'!Z64-'E-electricity'!Z8)*'Energy Use 2020'!$P70</f>
        <v>755809481095.61389</v>
      </c>
      <c r="AA8" s="240">
        <f>('Energy Use'!AA64-'E-electricity'!AA8)*'Energy Use 2020'!$P70</f>
        <v>775680277301.68701</v>
      </c>
      <c r="AB8" s="240">
        <f>('Energy Use'!AB64-'E-electricity'!AB8)*'Energy Use 2020'!$P70</f>
        <v>794233952532.94824</v>
      </c>
      <c r="AC8" s="240">
        <f>('Energy Use'!AC64-'E-electricity'!AC8)*'Energy Use 2020'!$P70</f>
        <v>811422115503.66699</v>
      </c>
      <c r="AD8" s="240">
        <f>('Energy Use'!AD64-'E-electricity'!AD8)*'Energy Use 2020'!$P70</f>
        <v>827209150634.31165</v>
      </c>
      <c r="AE8" s="240">
        <f>('Energy Use'!AE64-'E-electricity'!AE8)*'Energy Use 2020'!$P70</f>
        <v>841572089026.94116</v>
      </c>
      <c r="AF8" s="240">
        <f>('Energy Use'!AF64-'E-electricity'!AF8)*'Energy Use 2020'!$P70</f>
        <v>854500314767.78809</v>
      </c>
      <c r="AG8" s="240">
        <f>('Energy Use'!AG64-'E-electricity'!AG8)*'Energy Use 2020'!$P70</f>
        <v>865995123299.74036</v>
      </c>
      <c r="AH8" s="240">
        <f>('Energy Use'!AH64-'E-electricity'!AH8)*'Energy Use 2020'!$P70</f>
        <v>876069150395.88501</v>
      </c>
      <c r="AI8" s="240">
        <f>('Energy Use'!AI64-'E-electricity'!AI8)*'Energy Use 2020'!$P70</f>
        <v>884745691449.12048</v>
      </c>
      <c r="AJ8" s="240">
        <f>('Energy Use'!AJ64-'E-electricity'!AJ8)*'Energy Use 2020'!$P70</f>
        <v>892057931400.29932</v>
      </c>
      <c r="AK8" s="240">
        <f>('Energy Use'!AK64-'E-electricity'!AK8)*'Energy Use 2020'!$P70</f>
        <v>898048105701.79565</v>
      </c>
      <c r="AL8" s="240">
        <f>('Energy Use'!AL64-'E-electricity'!AL8)*'Energy Use 2020'!$P70</f>
        <v>902766612309.90747</v>
      </c>
      <c r="AM8" s="240">
        <f>('Energy Use'!AM64-'E-electricity'!AM8)*'Energy Use 2020'!$P70</f>
        <v>906271093881.69348</v>
      </c>
      <c r="AN8" s="240">
        <f>('Energy Use'!AN64-'E-electricity'!AN8)*'Energy Use 2020'!$P70</f>
        <v>908625508188.40735</v>
      </c>
      <c r="AO8" s="240">
        <f>('Energy Use'!AO64-'E-electricity'!AO8)*'Energy Use 2020'!$P70</f>
        <v>909899203319.97974</v>
      </c>
      <c r="AP8" s="240">
        <f>('Energy Use'!AP64-'E-electricity'!AP8)*'Energy Use 2020'!$P70</f>
        <v>910166012613.25012</v>
      </c>
      <c r="AQ8" s="240">
        <f>('Energy Use'!AQ64-'E-electricity'!AQ8)*'Energy Use 2020'!$P70</f>
        <v>904839262549.22717</v>
      </c>
      <c r="AR8" s="136" t="str">
        <f>VLOOKUP($A8,'Sector Match'!$A$1:$B$43,2,0)</f>
        <v>Mining Support Service Activities 09</v>
      </c>
    </row>
    <row r="9" spans="1:44" x14ac:dyDescent="0.2">
      <c r="A9" s="74" t="s">
        <v>8</v>
      </c>
      <c r="B9" s="240">
        <f>('Energy Use'!B65-'E-electricity'!B9)*'Energy Use 2019'!$P71</f>
        <v>0</v>
      </c>
      <c r="C9" s="240">
        <f>('Energy Use'!C65-'E-electricity'!C9)*'Energy Use 2020'!$P71</f>
        <v>0</v>
      </c>
      <c r="D9" s="240">
        <f>('Energy Use'!D65-'E-electricity'!D9)*'Energy Use 2020'!$P71</f>
        <v>0</v>
      </c>
      <c r="E9" s="240">
        <f>('Energy Use'!E65-'E-electricity'!E9)*'Energy Use 2020'!$P71</f>
        <v>0</v>
      </c>
      <c r="F9" s="240">
        <f>('Energy Use'!F65-'E-electricity'!F9)*'Energy Use 2020'!$P71</f>
        <v>0</v>
      </c>
      <c r="G9" s="240">
        <f>('Energy Use'!G65-'E-electricity'!G9)*'Energy Use 2020'!$P71</f>
        <v>0</v>
      </c>
      <c r="H9" s="240">
        <f>('Energy Use'!H65-'E-electricity'!H9)*'Energy Use 2020'!$P71</f>
        <v>0</v>
      </c>
      <c r="I9" s="240">
        <f>('Energy Use'!I65-'E-electricity'!I9)*'Energy Use 2020'!$P71</f>
        <v>0</v>
      </c>
      <c r="J9" s="240">
        <f>('Energy Use'!J65-'E-electricity'!J9)*'Energy Use 2020'!$P71</f>
        <v>0</v>
      </c>
      <c r="K9" s="240">
        <f>('Energy Use'!K65-'E-electricity'!K9)*'Energy Use 2020'!$P71</f>
        <v>0</v>
      </c>
      <c r="L9" s="240">
        <f>('Energy Use'!L65-'E-electricity'!L9)*'Energy Use 2020'!$P71</f>
        <v>0</v>
      </c>
      <c r="M9" s="240">
        <f>('Energy Use'!M65-'E-electricity'!M9)*'Energy Use 2020'!$P71</f>
        <v>0</v>
      </c>
      <c r="N9" s="240">
        <f>('Energy Use'!N65-'E-electricity'!N9)*'Energy Use 2020'!$P71</f>
        <v>0</v>
      </c>
      <c r="O9" s="240">
        <f>('Energy Use'!O65-'E-electricity'!O9)*'Energy Use 2020'!$P71</f>
        <v>0</v>
      </c>
      <c r="P9" s="240">
        <f>('Energy Use'!P65-'E-electricity'!P9)*'Energy Use 2020'!$P71</f>
        <v>0</v>
      </c>
      <c r="Q9" s="240">
        <f>('Energy Use'!Q65-'E-electricity'!Q9)*'Energy Use 2020'!$P71</f>
        <v>0</v>
      </c>
      <c r="R9" s="240">
        <f>('Energy Use'!R65-'E-electricity'!R9)*'Energy Use 2020'!$P71</f>
        <v>0</v>
      </c>
      <c r="S9" s="240">
        <f>('Energy Use'!S65-'E-electricity'!S9)*'Energy Use 2020'!$P71</f>
        <v>0</v>
      </c>
      <c r="T9" s="240">
        <f>('Energy Use'!T65-'E-electricity'!T9)*'Energy Use 2020'!$P71</f>
        <v>0</v>
      </c>
      <c r="U9" s="240">
        <f>('Energy Use'!U65-'E-electricity'!U9)*'Energy Use 2020'!$P71</f>
        <v>0</v>
      </c>
      <c r="V9" s="240">
        <f>('Energy Use'!V65-'E-electricity'!V9)*'Energy Use 2020'!$P71</f>
        <v>0</v>
      </c>
      <c r="W9" s="240">
        <f>('Energy Use'!W65-'E-electricity'!W9)*'Energy Use 2020'!$P71</f>
        <v>0</v>
      </c>
      <c r="X9" s="240">
        <f>('Energy Use'!X65-'E-electricity'!X9)*'Energy Use 2020'!$P71</f>
        <v>0</v>
      </c>
      <c r="Y9" s="240">
        <f>('Energy Use'!Y65-'E-electricity'!Y9)*'Energy Use 2020'!$P71</f>
        <v>0</v>
      </c>
      <c r="Z9" s="240">
        <f>('Energy Use'!Z65-'E-electricity'!Z9)*'Energy Use 2020'!$P71</f>
        <v>0</v>
      </c>
      <c r="AA9" s="240">
        <f>('Energy Use'!AA65-'E-electricity'!AA9)*'Energy Use 2020'!$P71</f>
        <v>0</v>
      </c>
      <c r="AB9" s="240">
        <f>('Energy Use'!AB65-'E-electricity'!AB9)*'Energy Use 2020'!$P71</f>
        <v>0</v>
      </c>
      <c r="AC9" s="240">
        <f>('Energy Use'!AC65-'E-electricity'!AC9)*'Energy Use 2020'!$P71</f>
        <v>0</v>
      </c>
      <c r="AD9" s="240">
        <f>('Energy Use'!AD65-'E-electricity'!AD9)*'Energy Use 2020'!$P71</f>
        <v>0</v>
      </c>
      <c r="AE9" s="240">
        <f>('Energy Use'!AE65-'E-electricity'!AE9)*'Energy Use 2020'!$P71</f>
        <v>0</v>
      </c>
      <c r="AF9" s="240">
        <f>('Energy Use'!AF65-'E-electricity'!AF9)*'Energy Use 2020'!$P71</f>
        <v>0</v>
      </c>
      <c r="AG9" s="240">
        <f>('Energy Use'!AG65-'E-electricity'!AG9)*'Energy Use 2020'!$P71</f>
        <v>0</v>
      </c>
      <c r="AH9" s="240">
        <f>('Energy Use'!AH65-'E-electricity'!AH9)*'Energy Use 2020'!$P71</f>
        <v>0</v>
      </c>
      <c r="AI9" s="240">
        <f>('Energy Use'!AI65-'E-electricity'!AI9)*'Energy Use 2020'!$P71</f>
        <v>0</v>
      </c>
      <c r="AJ9" s="240">
        <f>('Energy Use'!AJ65-'E-electricity'!AJ9)*'Energy Use 2020'!$P71</f>
        <v>0</v>
      </c>
      <c r="AK9" s="240">
        <f>('Energy Use'!AK65-'E-electricity'!AK9)*'Energy Use 2020'!$P71</f>
        <v>0</v>
      </c>
      <c r="AL9" s="240">
        <f>('Energy Use'!AL65-'E-electricity'!AL9)*'Energy Use 2020'!$P71</f>
        <v>0</v>
      </c>
      <c r="AM9" s="240">
        <f>('Energy Use'!AM65-'E-electricity'!AM9)*'Energy Use 2020'!$P71</f>
        <v>0</v>
      </c>
      <c r="AN9" s="240">
        <f>('Energy Use'!AN65-'E-electricity'!AN9)*'Energy Use 2020'!$P71</f>
        <v>0</v>
      </c>
      <c r="AO9" s="240">
        <f>('Energy Use'!AO65-'E-electricity'!AO9)*'Energy Use 2020'!$P71</f>
        <v>0</v>
      </c>
      <c r="AP9" s="240">
        <f>('Energy Use'!AP65-'E-electricity'!AP9)*'Energy Use 2020'!$P71</f>
        <v>0</v>
      </c>
      <c r="AQ9" s="240">
        <f>('Energy Use'!AQ65-'E-electricity'!AQ9)*'Energy Use 2020'!$P71</f>
        <v>0</v>
      </c>
      <c r="AR9" s="136" t="str">
        <f>VLOOKUP($A9,'Sector Match'!$A$1:$B$43,2,0)</f>
        <v>Mining Support Service Activities 09</v>
      </c>
    </row>
    <row r="10" spans="1:44" x14ac:dyDescent="0.2">
      <c r="A10" s="74" t="s">
        <v>9</v>
      </c>
      <c r="B10" s="240">
        <f>('Energy Use'!B66-'E-electricity'!B10)*'Energy Use 2019'!$P72</f>
        <v>11588088156660.141</v>
      </c>
      <c r="C10" s="240">
        <f>('Energy Use'!C66-'E-electricity'!C10)*'Energy Use 2020'!$P72</f>
        <v>591811514053.97168</v>
      </c>
      <c r="D10" s="240">
        <f>('Energy Use'!D66-'E-electricity'!D10)*'Energy Use 2020'!$P72</f>
        <v>659290597921.85449</v>
      </c>
      <c r="E10" s="240">
        <f>('Energy Use'!E66-'E-electricity'!E10)*'Energy Use 2020'!$P72</f>
        <v>669983255555.03174</v>
      </c>
      <c r="F10" s="240">
        <f>('Energy Use'!F66-'E-electricity'!F10)*'Energy Use 2020'!$P72</f>
        <v>669841695007.77026</v>
      </c>
      <c r="G10" s="240">
        <f>('Energy Use'!G66-'E-electricity'!G10)*'Energy Use 2020'!$P72</f>
        <v>676467799122.68616</v>
      </c>
      <c r="H10" s="240">
        <f>('Energy Use'!H66-'E-electricity'!H10)*'Energy Use 2020'!$P72</f>
        <v>687230923102.2251</v>
      </c>
      <c r="I10" s="240">
        <f>('Energy Use'!I66-'E-electricity'!I10)*'Energy Use 2020'!$P72</f>
        <v>700297577990.66882</v>
      </c>
      <c r="J10" s="240">
        <f>('Energy Use'!J66-'E-electricity'!J10)*'Energy Use 2020'!$P72</f>
        <v>714108548244.44788</v>
      </c>
      <c r="K10" s="240">
        <f>('Energy Use'!K66-'E-electricity'!K10)*'Energy Use 2020'!$P72</f>
        <v>727866283937.3147</v>
      </c>
      <c r="L10" s="240">
        <f>('Energy Use'!L66-'E-electricity'!L10)*'Energy Use 2020'!$P72</f>
        <v>740711047891.51416</v>
      </c>
      <c r="M10" s="240">
        <f>('Energy Use'!M66-'E-electricity'!M10)*'Energy Use 2020'!$P72</f>
        <v>751726699827.44531</v>
      </c>
      <c r="N10" s="240">
        <f>('Energy Use'!N66-'E-electricity'!N10)*'Energy Use 2020'!$P72</f>
        <v>760864427699.43628</v>
      </c>
      <c r="O10" s="240">
        <f>('Energy Use'!O66-'E-electricity'!O10)*'Energy Use 2020'!$P72</f>
        <v>767344666384.3219</v>
      </c>
      <c r="P10" s="240">
        <f>('Energy Use'!P66-'E-electricity'!P10)*'Energy Use 2020'!$P72</f>
        <v>771302941491.4884</v>
      </c>
      <c r="Q10" s="240">
        <f>('Energy Use'!Q66-'E-electricity'!Q10)*'Energy Use 2020'!$P72</f>
        <v>772905187374.24402</v>
      </c>
      <c r="R10" s="240">
        <f>('Energy Use'!R66-'E-electricity'!R10)*'Energy Use 2020'!$P72</f>
        <v>772341901074.71265</v>
      </c>
      <c r="S10" s="240">
        <f>('Energy Use'!S66-'E-electricity'!S10)*'Energy Use 2020'!$P72</f>
        <v>772583251056.23425</v>
      </c>
      <c r="T10" s="240">
        <f>('Energy Use'!T66-'E-electricity'!T10)*'Energy Use 2020'!$P72</f>
        <v>771026084487.88538</v>
      </c>
      <c r="U10" s="240">
        <f>('Energy Use'!U66-'E-electricity'!U10)*'Energy Use 2020'!$P72</f>
        <v>767828221627.27161</v>
      </c>
      <c r="V10" s="240">
        <f>('Energy Use'!V66-'E-electricity'!V10)*'Energy Use 2020'!$P72</f>
        <v>763156162708.19775</v>
      </c>
      <c r="W10" s="240">
        <f>('Energy Use'!W66-'E-electricity'!W10)*'Energy Use 2020'!$P72</f>
        <v>757181916672.84399</v>
      </c>
      <c r="X10" s="240">
        <f>('Energy Use'!X66-'E-electricity'!X10)*'Energy Use 2020'!$P72</f>
        <v>750080113793.26978</v>
      </c>
      <c r="Y10" s="240">
        <f>('Energy Use'!Y66-'E-electricity'!Y10)*'Energy Use 2020'!$P72</f>
        <v>742025444195.32532</v>
      </c>
      <c r="Z10" s="240">
        <f>('Energy Use'!Z66-'E-electricity'!Z10)*'Energy Use 2020'!$P72</f>
        <v>733190449166.79382</v>
      </c>
      <c r="AA10" s="240">
        <f>('Energy Use'!AA66-'E-electricity'!AA10)*'Energy Use 2020'!$P72</f>
        <v>723743678554.11523</v>
      </c>
      <c r="AB10" s="240">
        <f>('Energy Use'!AB66-'E-electricity'!AB10)*'Energy Use 2020'!$P72</f>
        <v>713848215844.66223</v>
      </c>
      <c r="AC10" s="240">
        <f>('Energy Use'!AC66-'E-electricity'!AC10)*'Energy Use 2020'!$P72</f>
        <v>703660562872.93311</v>
      </c>
      <c r="AD10" s="240">
        <f>('Energy Use'!AD66-'E-electricity'!AD10)*'Energy Use 2020'!$P72</f>
        <v>693329868538.84912</v>
      </c>
      <c r="AE10" s="240">
        <f>('Energy Use'!AE66-'E-electricity'!AE10)*'Energy Use 2020'!$P72</f>
        <v>682997480447.25781</v>
      </c>
      <c r="AF10" s="240">
        <f>('Energy Use'!AF66-'E-electricity'!AF10)*'Energy Use 2020'!$P72</f>
        <v>672796794858.88306</v>
      </c>
      <c r="AG10" s="240">
        <f>('Energy Use'!AG66-'E-electricity'!AG10)*'Energy Use 2020'!$P72</f>
        <v>662853378622.49683</v>
      </c>
      <c r="AH10" s="240">
        <f>('Energy Use'!AH66-'E-electricity'!AH10)*'Energy Use 2020'!$P72</f>
        <v>653285336644.81738</v>
      </c>
      <c r="AI10" s="240">
        <f>('Energy Use'!AI66-'E-electricity'!AI10)*'Energy Use 2020'!$P72</f>
        <v>644203899746.71997</v>
      </c>
      <c r="AJ10" s="240">
        <f>('Energy Use'!AJ66-'E-electricity'!AJ10)*'Energy Use 2020'!$P72</f>
        <v>635714210256.0979</v>
      </c>
      <c r="AK10" s="240">
        <f>('Energy Use'!AK66-'E-electricity'!AK10)*'Energy Use 2020'!$P72</f>
        <v>627916286222.72705</v>
      </c>
      <c r="AL10" s="240">
        <f>('Energy Use'!AL66-'E-electricity'!AL10)*'Energy Use 2020'!$P72</f>
        <v>620906149563.27466</v>
      </c>
      <c r="AM10" s="240">
        <f>('Energy Use'!AM66-'E-electricity'!AM10)*'Energy Use 2020'!$P72</f>
        <v>614777108649.67578</v>
      </c>
      <c r="AN10" s="240">
        <f>('Energy Use'!AN66-'E-electricity'!AN10)*'Energy Use 2020'!$P72</f>
        <v>609621191782.95251</v>
      </c>
      <c r="AO10" s="240">
        <f>('Energy Use'!AO66-'E-electricity'!AO10)*'Energy Use 2020'!$P72</f>
        <v>605530734643.90125</v>
      </c>
      <c r="AP10" s="240">
        <f>('Energy Use'!AP66-'E-electricity'!AP10)*'Energy Use 2020'!$P72</f>
        <v>602600132239.01758</v>
      </c>
      <c r="AQ10" s="240">
        <f>('Energy Use'!AQ66-'E-electricity'!AQ10)*'Energy Use 2020'!$P72</f>
        <v>597806052860.67554</v>
      </c>
      <c r="AR10" s="136" t="str">
        <f>VLOOKUP($A10,'Sector Match'!$A$1:$B$43,2,0)</f>
        <v>food beverage and tobacco 10T12</v>
      </c>
    </row>
    <row r="11" spans="1:44" x14ac:dyDescent="0.2">
      <c r="A11" s="74" t="s">
        <v>10</v>
      </c>
      <c r="B11" s="240">
        <f>('Energy Use'!B67-'E-electricity'!B11)*'Energy Use 2019'!$P73</f>
        <v>556458030160.20435</v>
      </c>
      <c r="C11" s="240">
        <f>('Energy Use'!C67-'E-electricity'!C11)*'Energy Use 2020'!$P73</f>
        <v>579406009643.94446</v>
      </c>
      <c r="D11" s="240">
        <f>('Energy Use'!D67-'E-electricity'!D11)*'Energy Use 2020'!$P73</f>
        <v>647857894695.10718</v>
      </c>
      <c r="E11" s="240">
        <f>('Energy Use'!E67-'E-electricity'!E11)*'Energy Use 2020'!$P73</f>
        <v>669436561892.86023</v>
      </c>
      <c r="F11" s="240">
        <f>('Energy Use'!F67-'E-electricity'!F11)*'Energy Use 2020'!$P73</f>
        <v>674196776552.90784</v>
      </c>
      <c r="G11" s="240">
        <f>('Energy Use'!G67-'E-electricity'!G11)*'Energy Use 2020'!$P73</f>
        <v>691837527174.0658</v>
      </c>
      <c r="H11" s="240">
        <f>('Energy Use'!H67-'E-electricity'!H11)*'Energy Use 2020'!$P73</f>
        <v>716011455227.38513</v>
      </c>
      <c r="I11" s="240">
        <f>('Energy Use'!I67-'E-electricity'!I11)*'Energy Use 2020'!$P73</f>
        <v>741515890485.36145</v>
      </c>
      <c r="J11" s="240">
        <f>('Energy Use'!J67-'E-electricity'!J11)*'Energy Use 2020'!$P73</f>
        <v>766332362707.69409</v>
      </c>
      <c r="K11" s="240">
        <f>('Energy Use'!K67-'E-electricity'!K11)*'Energy Use 2020'!$P73</f>
        <v>790035605842.17639</v>
      </c>
      <c r="L11" s="240">
        <f>('Energy Use'!L67-'E-electricity'!L11)*'Energy Use 2020'!$P73</f>
        <v>812167371559.8894</v>
      </c>
      <c r="M11" s="240">
        <f>('Energy Use'!M67-'E-electricity'!M11)*'Energy Use 2020'!$P73</f>
        <v>832243411113.43005</v>
      </c>
      <c r="N11" s="240">
        <f>('Energy Use'!N67-'E-electricity'!N11)*'Energy Use 2020'!$P73</f>
        <v>850440934367.85413</v>
      </c>
      <c r="O11" s="240">
        <f>('Energy Use'!O67-'E-electricity'!O11)*'Energy Use 2020'!$P73</f>
        <v>866147205369.98853</v>
      </c>
      <c r="P11" s="240">
        <f>('Energy Use'!P67-'E-electricity'!P11)*'Energy Use 2020'!$P73</f>
        <v>879432105648.76782</v>
      </c>
      <c r="Q11" s="240">
        <f>('Energy Use'!Q67-'E-electricity'!Q11)*'Energy Use 2020'!$P73</f>
        <v>890400248858.75562</v>
      </c>
      <c r="R11" s="240">
        <f>('Energy Use'!R67-'E-electricity'!R11)*'Energy Use 2020'!$P73</f>
        <v>899186688941.57886</v>
      </c>
      <c r="S11" s="240">
        <f>('Energy Use'!S67-'E-electricity'!S11)*'Energy Use 2020'!$P73</f>
        <v>908918203486.3009</v>
      </c>
      <c r="T11" s="240">
        <f>('Energy Use'!T67-'E-electricity'!T11)*'Energy Use 2020'!$P73</f>
        <v>916767852612.84314</v>
      </c>
      <c r="U11" s="240">
        <f>('Energy Use'!U67-'E-electricity'!U11)*'Energy Use 2020'!$P73</f>
        <v>922816688790.12427</v>
      </c>
      <c r="V11" s="240">
        <f>('Energy Use'!V67-'E-electricity'!V11)*'Energy Use 2020'!$P73</f>
        <v>927160328690.20996</v>
      </c>
      <c r="W11" s="240">
        <f>('Energy Use'!W67-'E-electricity'!W11)*'Energy Use 2020'!$P73</f>
        <v>929906804283.14355</v>
      </c>
      <c r="X11" s="240">
        <f>('Energy Use'!X67-'E-electricity'!X11)*'Energy Use 2020'!$P73</f>
        <v>931174429300.09802</v>
      </c>
      <c r="Y11" s="240">
        <f>('Energy Use'!Y67-'E-electricity'!Y11)*'Energy Use 2020'!$P73</f>
        <v>931089728581.29932</v>
      </c>
      <c r="Z11" s="240">
        <f>('Energy Use'!Z67-'E-electricity'!Z11)*'Energy Use 2020'!$P73</f>
        <v>929785470987.78711</v>
      </c>
      <c r="AA11" s="240">
        <f>('Energy Use'!AA67-'E-electricity'!AA11)*'Energy Use 2020'!$P73</f>
        <v>927398839481.62415</v>
      </c>
      <c r="AB11" s="240">
        <f>('Energy Use'!AB67-'E-electricity'!AB11)*'Energy Use 2020'!$P73</f>
        <v>924069764958.87439</v>
      </c>
      <c r="AC11" s="240">
        <f>('Energy Use'!AC67-'E-electricity'!AC11)*'Energy Use 2020'!$P73</f>
        <v>919939443699.09241</v>
      </c>
      <c r="AD11" s="240">
        <f>('Energy Use'!AD67-'E-electricity'!AD11)*'Energy Use 2020'!$P73</f>
        <v>915149052072.58411</v>
      </c>
      <c r="AE11" s="240">
        <f>('Energy Use'!AE67-'E-electricity'!AE11)*'Energy Use 2020'!$P73</f>
        <v>909838666572.50269</v>
      </c>
      <c r="AF11" s="240">
        <f>('Energy Use'!AF67-'E-electricity'!AF11)*'Energy Use 2020'!$P73</f>
        <v>904146392418.89844</v>
      </c>
      <c r="AG11" s="240">
        <f>('Energy Use'!AG67-'E-electricity'!AG11)*'Energy Use 2020'!$P73</f>
        <v>898207699980.62476</v>
      </c>
      <c r="AH11" s="240">
        <f>('Energy Use'!AH67-'E-electricity'!AH11)*'Energy Use 2020'!$P73</f>
        <v>892154965108.7832</v>
      </c>
      <c r="AI11" s="240">
        <f>('Energy Use'!AI67-'E-electricity'!AI11)*'Energy Use 2020'!$P73</f>
        <v>886117207173.20081</v>
      </c>
      <c r="AJ11" s="240">
        <f>('Energy Use'!AJ67-'E-electricity'!AJ11)*'Energy Use 2020'!$P73</f>
        <v>880220017120.8811</v>
      </c>
      <c r="AK11" s="240">
        <f>('Energy Use'!AK67-'E-electricity'!AK11)*'Energy Use 2020'!$P73</f>
        <v>874585667196.3783</v>
      </c>
      <c r="AL11" s="240">
        <f>('Energy Use'!AL67-'E-electricity'!AL11)*'Energy Use 2020'!$P73</f>
        <v>869333394034.70227</v>
      </c>
      <c r="AM11" s="240">
        <f>('Energy Use'!AM67-'E-electricity'!AM11)*'Energy Use 2020'!$P73</f>
        <v>864579847610.32849</v>
      </c>
      <c r="AN11" s="240">
        <f>('Energy Use'!AN67-'E-electricity'!AN11)*'Energy Use 2020'!$P73</f>
        <v>860439699958.08643</v>
      </c>
      <c r="AO11" s="240">
        <f>('Energy Use'!AO67-'E-electricity'!AO11)*'Energy Use 2020'!$P73</f>
        <v>857026409637.75879</v>
      </c>
      <c r="AP11" s="240">
        <f>('Energy Use'!AP67-'E-electricity'!AP11)*'Energy Use 2020'!$P73</f>
        <v>854453140572.45142</v>
      </c>
      <c r="AQ11" s="240">
        <f>('Energy Use'!AQ67-'E-electricity'!AQ11)*'Energy Use 2020'!$P73</f>
        <v>848460330290.62805</v>
      </c>
      <c r="AR11" s="136" t="str">
        <f>VLOOKUP($A11,'Sector Match'!$A$1:$B$43,2,0)</f>
        <v>food beverage and tobacco 10T12</v>
      </c>
    </row>
    <row r="12" spans="1:44" x14ac:dyDescent="0.2">
      <c r="A12" s="74" t="s">
        <v>11</v>
      </c>
      <c r="B12" s="240">
        <f>('Energy Use'!B68-'E-electricity'!B12)*'Energy Use 2019'!$P74</f>
        <v>376679111347.51782</v>
      </c>
      <c r="C12" s="240">
        <f>('Energy Use'!C68-'E-electricity'!C12)*'Energy Use 2020'!$P74</f>
        <v>379651750189.33832</v>
      </c>
      <c r="D12" s="240">
        <f>('Energy Use'!D68-'E-electricity'!D12)*'Energy Use 2020'!$P74</f>
        <v>434730786267.52252</v>
      </c>
      <c r="E12" s="240">
        <f>('Energy Use'!E68-'E-electricity'!E12)*'Energy Use 2020'!$P74</f>
        <v>466782502264.97076</v>
      </c>
      <c r="F12" s="240">
        <f>('Energy Use'!F68-'E-electricity'!F12)*'Energy Use 2020'!$P74</f>
        <v>472328235106.83875</v>
      </c>
      <c r="G12" s="240">
        <f>('Energy Use'!G68-'E-electricity'!G12)*'Energy Use 2020'!$P74</f>
        <v>490148119101.01135</v>
      </c>
      <c r="H12" s="240">
        <f>('Energy Use'!H68-'E-electricity'!H12)*'Energy Use 2020'!$P74</f>
        <v>514053406619.55139</v>
      </c>
      <c r="I12" s="240">
        <f>('Energy Use'!I68-'E-electricity'!I12)*'Energy Use 2020'!$P74</f>
        <v>538661262125.19946</v>
      </c>
      <c r="J12" s="240">
        <f>('Energy Use'!J68-'E-electricity'!J12)*'Energy Use 2020'!$P74</f>
        <v>562257016826.17468</v>
      </c>
      <c r="K12" s="240">
        <f>('Energy Use'!K68-'E-electricity'!K12)*'Energy Use 2020'!$P74</f>
        <v>584700470953.90881</v>
      </c>
      <c r="L12" s="240">
        <f>('Energy Use'!L68-'E-electricity'!L12)*'Energy Use 2020'!$P74</f>
        <v>605869660334.35522</v>
      </c>
      <c r="M12" s="240">
        <f>('Energy Use'!M68-'E-electricity'!M12)*'Energy Use 2020'!$P74</f>
        <v>625662246502.28333</v>
      </c>
      <c r="N12" s="240">
        <f>('Energy Use'!N68-'E-electricity'!N12)*'Energy Use 2020'!$P74</f>
        <v>644452012219.33374</v>
      </c>
      <c r="O12" s="240">
        <f>('Energy Use'!O68-'E-electricity'!O12)*'Energy Use 2020'!$P74</f>
        <v>661824639407.53113</v>
      </c>
      <c r="P12" s="240">
        <f>('Energy Use'!P68-'E-electricity'!P12)*'Energy Use 2020'!$P74</f>
        <v>677819427040.19543</v>
      </c>
      <c r="Q12" s="240">
        <f>('Energy Use'!Q68-'E-electricity'!Q12)*'Energy Use 2020'!$P74</f>
        <v>692501699830.54358</v>
      </c>
      <c r="R12" s="240">
        <f>('Energy Use'!R68-'E-electricity'!R12)*'Energy Use 2020'!$P74</f>
        <v>705960569708.50183</v>
      </c>
      <c r="S12" s="240">
        <f>('Energy Use'!S68-'E-electricity'!S12)*'Energy Use 2020'!$P74</f>
        <v>720644738263.93787</v>
      </c>
      <c r="T12" s="240">
        <f>('Energy Use'!T68-'E-electricity'!T12)*'Energy Use 2020'!$P74</f>
        <v>734298787894.02942</v>
      </c>
      <c r="U12" s="240">
        <f>('Energy Use'!U68-'E-electricity'!U12)*'Energy Use 2020'!$P74</f>
        <v>746911915637.79199</v>
      </c>
      <c r="V12" s="240">
        <f>('Energy Use'!V68-'E-electricity'!V12)*'Energy Use 2020'!$P74</f>
        <v>758481720571.26831</v>
      </c>
      <c r="W12" s="240">
        <f>('Energy Use'!W68-'E-electricity'!W12)*'Energy Use 2020'!$P74</f>
        <v>769013870158.24866</v>
      </c>
      <c r="X12" s="240">
        <f>('Energy Use'!X68-'E-electricity'!X12)*'Energy Use 2020'!$P74</f>
        <v>778521694957.8656</v>
      </c>
      <c r="Y12" s="240">
        <f>('Energy Use'!Y68-'E-electricity'!Y12)*'Energy Use 2020'!$P74</f>
        <v>787025723863.66138</v>
      </c>
      <c r="Z12" s="240">
        <f>('Energy Use'!Z68-'E-electricity'!Z12)*'Energy Use 2020'!$P74</f>
        <v>794553172171.37561</v>
      </c>
      <c r="AA12" s="240">
        <f>('Energy Use'!AA68-'E-electricity'!AA12)*'Energy Use 2020'!$P74</f>
        <v>801137394626.54199</v>
      </c>
      <c r="AB12" s="240">
        <f>('Energy Use'!AB68-'E-electricity'!AB12)*'Energy Use 2020'!$P74</f>
        <v>806817315221.11841</v>
      </c>
      <c r="AC12" s="240">
        <f>('Energy Use'!AC68-'E-electricity'!AC12)*'Energy Use 2020'!$P74</f>
        <v>811636844926.92725</v>
      </c>
      <c r="AD12" s="240">
        <f>('Energy Use'!AD68-'E-electricity'!AD12)*'Energy Use 2020'!$P74</f>
        <v>815644297810.04626</v>
      </c>
      <c r="AE12" s="240">
        <f>('Energy Use'!AE68-'E-electricity'!AE12)*'Energy Use 2020'!$P74</f>
        <v>818891815102.20398</v>
      </c>
      <c r="AF12" s="240">
        <f>('Energy Use'!AF68-'E-electricity'!AF12)*'Energy Use 2020'!$P74</f>
        <v>821434805849.37805</v>
      </c>
      <c r="AG12" s="240">
        <f>('Energy Use'!AG68-'E-electricity'!AG12)*'Energy Use 2020'!$P74</f>
        <v>823331411748.9751</v>
      </c>
      <c r="AH12" s="240">
        <f>('Energy Use'!AH68-'E-electricity'!AH12)*'Energy Use 2020'!$P74</f>
        <v>824642002757.02759</v>
      </c>
      <c r="AI12" s="240">
        <f>('Energy Use'!AI68-'E-electricity'!AI12)*'Energy Use 2020'!$P74</f>
        <v>825428709025.05359</v>
      </c>
      <c r="AJ12" s="240">
        <f>('Energy Use'!AJ68-'E-electricity'!AJ12)*'Energy Use 2020'!$P74</f>
        <v>825754993737.26672</v>
      </c>
      <c r="AK12" s="240">
        <f>('Energy Use'!AK68-'E-electricity'!AK12)*'Energy Use 2020'!$P74</f>
        <v>825685270484.96082</v>
      </c>
      <c r="AL12" s="240">
        <f>('Energy Use'!AL68-'E-electricity'!AL12)*'Energy Use 2020'!$P74</f>
        <v>825284567953.08374</v>
      </c>
      <c r="AM12" s="240">
        <f>('Energy Use'!AM68-'E-electricity'!AM12)*'Energy Use 2020'!$P74</f>
        <v>824618243919.23413</v>
      </c>
      <c r="AN12" s="240">
        <f>('Energy Use'!AN68-'E-electricity'!AN12)*'Energy Use 2020'!$P74</f>
        <v>823751749887.672</v>
      </c>
      <c r="AO12" s="240">
        <f>('Energy Use'!AO68-'E-electricity'!AO12)*'Energy Use 2020'!$P74</f>
        <v>822750447108.49683</v>
      </c>
      <c r="AP12" s="240">
        <f>('Energy Use'!AP68-'E-electricity'!AP12)*'Energy Use 2020'!$P74</f>
        <v>821679474269.90613</v>
      </c>
      <c r="AQ12" s="240">
        <f>('Energy Use'!AQ68-'E-electricity'!AQ12)*'Energy Use 2020'!$P74</f>
        <v>816395442869.68164</v>
      </c>
      <c r="AR12" s="136" t="str">
        <f>VLOOKUP($A12,'Sector Match'!$A$1:$B$43,2,0)</f>
        <v>food beverage and tobacco 10T12</v>
      </c>
    </row>
    <row r="13" spans="1:44" x14ac:dyDescent="0.2">
      <c r="A13" s="74" t="s">
        <v>12</v>
      </c>
      <c r="B13" s="240">
        <f>('Energy Use'!B69-'E-electricity'!B13)*'Energy Use 2019'!$P75</f>
        <v>23780257699.154034</v>
      </c>
      <c r="C13" s="240">
        <f>('Energy Use'!C69-'E-electricity'!C13)*'Energy Use 2020'!$P75</f>
        <v>19024206159.323227</v>
      </c>
      <c r="D13" s="240">
        <f>('Energy Use'!D69-'E-electricity'!D13)*'Energy Use 2020'!$P75</f>
        <v>20304112294.09903</v>
      </c>
      <c r="E13" s="240">
        <f>('Energy Use'!E69-'E-electricity'!E13)*'Energy Use 2020'!$P75</f>
        <v>21856303545.813599</v>
      </c>
      <c r="F13" s="240">
        <f>('Energy Use'!F69-'E-electricity'!F13)*'Energy Use 2020'!$P75</f>
        <v>21917726610.960903</v>
      </c>
      <c r="G13" s="240">
        <f>('Energy Use'!G69-'E-electricity'!G13)*'Energy Use 2020'!$P75</f>
        <v>22388585498.360939</v>
      </c>
      <c r="H13" s="240">
        <f>('Energy Use'!H69-'E-electricity'!H13)*'Energy Use 2020'!$P75</f>
        <v>23065492030.988831</v>
      </c>
      <c r="I13" s="240">
        <f>('Energy Use'!I69-'E-electricity'!I13)*'Energy Use 2020'!$P75</f>
        <v>23783737347.712166</v>
      </c>
      <c r="J13" s="240">
        <f>('Energy Use'!J69-'E-electricity'!J13)*'Energy Use 2020'!$P75</f>
        <v>24479969651.577763</v>
      </c>
      <c r="K13" s="240">
        <f>('Energy Use'!K69-'E-electricity'!K13)*'Energy Use 2020'!$P75</f>
        <v>25140166756.450676</v>
      </c>
      <c r="L13" s="240">
        <f>('Energy Use'!L69-'E-electricity'!L13)*'Energy Use 2020'!$P75</f>
        <v>25749277084.772873</v>
      </c>
      <c r="M13" s="240">
        <f>('Energy Use'!M69-'E-electricity'!M13)*'Energy Use 2020'!$P75</f>
        <v>26291455892.752598</v>
      </c>
      <c r="N13" s="240">
        <f>('Energy Use'!N69-'E-electricity'!N13)*'Energy Use 2020'!$P75</f>
        <v>26805592776.12534</v>
      </c>
      <c r="O13" s="240">
        <f>('Energy Use'!O69-'E-electricity'!O13)*'Energy Use 2020'!$P75</f>
        <v>27241313660.66169</v>
      </c>
      <c r="P13" s="240">
        <f>('Energy Use'!P69-'E-electricity'!P13)*'Energy Use 2020'!$P75</f>
        <v>27602060577.28857</v>
      </c>
      <c r="Q13" s="240">
        <f>('Energy Use'!Q69-'E-electricity'!Q13)*'Energy Use 2020'!$P75</f>
        <v>27892327992.305729</v>
      </c>
      <c r="R13" s="240">
        <f>('Energy Use'!R69-'E-electricity'!R13)*'Energy Use 2020'!$P75</f>
        <v>28117505999.778996</v>
      </c>
      <c r="S13" s="240">
        <f>('Energy Use'!S69-'E-electricity'!S13)*'Energy Use 2020'!$P75</f>
        <v>28413184275.57515</v>
      </c>
      <c r="T13" s="240">
        <f>('Energy Use'!T69-'E-electricity'!T13)*'Energy Use 2020'!$P75</f>
        <v>28654613089.796577</v>
      </c>
      <c r="U13" s="240">
        <f>('Energy Use'!U69-'E-electricity'!U13)*'Energy Use 2020'!$P75</f>
        <v>28843906758.920429</v>
      </c>
      <c r="V13" s="240">
        <f>('Energy Use'!V69-'E-electricity'!V13)*'Energy Use 2020'!$P75</f>
        <v>28983569797.087055</v>
      </c>
      <c r="W13" s="240">
        <f>('Energy Use'!W69-'E-electricity'!W13)*'Energy Use 2020'!$P75</f>
        <v>29076443764.370731</v>
      </c>
      <c r="X13" s="240">
        <f>('Energy Use'!X69-'E-electricity'!X13)*'Energy Use 2020'!$P75</f>
        <v>29125654122.958839</v>
      </c>
      <c r="Y13" s="240">
        <f>('Energy Use'!Y69-'E-electricity'!Y13)*'Energy Use 2020'!$P75</f>
        <v>29134558214.168598</v>
      </c>
      <c r="Z13" s="240">
        <f>('Energy Use'!Z69-'E-electricity'!Z13)*'Energy Use 2020'!$P75</f>
        <v>29106695325.841431</v>
      </c>
      <c r="AA13" s="240">
        <f>('Energy Use'!AA69-'E-electricity'!AA13)*'Energy Use 2020'!$P75</f>
        <v>29045739669.047024</v>
      </c>
      <c r="AB13" s="240">
        <f>('Energy Use'!AB69-'E-electricity'!AB13)*'Energy Use 2020'!$P75</f>
        <v>28955456931.168724</v>
      </c>
      <c r="AC13" s="240">
        <f>('Energy Use'!AC69-'E-electricity'!AC13)*'Energy Use 2020'!$P75</f>
        <v>28839664924.504841</v>
      </c>
      <c r="AD13" s="240">
        <f>('Energy Use'!AD69-'E-electricity'!AD13)*'Energy Use 2020'!$P75</f>
        <v>28702198709.807415</v>
      </c>
      <c r="AE13" s="240">
        <f>('Energy Use'!AE69-'E-electricity'!AE13)*'Energy Use 2020'!$P75</f>
        <v>28546880446.090595</v>
      </c>
      <c r="AF13" s="240">
        <f>('Energy Use'!AF69-'E-electricity'!AF13)*'Energy Use 2020'!$P75</f>
        <v>28377494104.131592</v>
      </c>
      <c r="AG13" s="240">
        <f>('Energy Use'!AG69-'E-electricity'!AG13)*'Energy Use 2020'!$P75</f>
        <v>28197765083.075569</v>
      </c>
      <c r="AH13" s="240">
        <f>('Energy Use'!AH69-'E-electricity'!AH13)*'Energy Use 2020'!$P75</f>
        <v>28011344688.470169</v>
      </c>
      <c r="AI13" s="240">
        <f>('Energy Use'!AI69-'E-electricity'!AI13)*'Energy Use 2020'!$P75</f>
        <v>27821799366.279804</v>
      </c>
      <c r="AJ13" s="240">
        <f>('Energy Use'!AJ69-'E-electricity'!AJ13)*'Energy Use 2020'!$P75</f>
        <v>27632604540.867382</v>
      </c>
      <c r="AK13" s="240">
        <f>('Energy Use'!AK69-'E-electricity'!AK13)*'Energy Use 2020'!$P75</f>
        <v>27447142875.087414</v>
      </c>
      <c r="AL13" s="240">
        <f>('Energy Use'!AL69-'E-electricity'!AL13)*'Energy Use 2020'!$P75</f>
        <v>27268706756.758705</v>
      </c>
      <c r="AM13" s="240">
        <f>('Energy Use'!AM69-'E-electricity'!AM13)*'Energy Use 2020'!$P75</f>
        <v>27100504816.969051</v>
      </c>
      <c r="AN13" s="240">
        <f>('Energy Use'!AN69-'E-electricity'!AN13)*'Energy Use 2020'!$P75</f>
        <v>26945672300.966427</v>
      </c>
      <c r="AO13" s="240">
        <f>('Energy Use'!AO69-'E-electricity'!AO13)*'Energy Use 2020'!$P75</f>
        <v>26807285140.904438</v>
      </c>
      <c r="AP13" s="240">
        <f>('Energy Use'!AP69-'E-electricity'!AP13)*'Energy Use 2020'!$P75</f>
        <v>26688377620.702579</v>
      </c>
      <c r="AQ13" s="240">
        <f>('Energy Use'!AQ69-'E-electricity'!AQ13)*'Energy Use 2020'!$P75</f>
        <v>26455594532.238361</v>
      </c>
      <c r="AR13" s="136" t="str">
        <f>VLOOKUP($A13,'Sector Match'!$A$1:$B$43,2,0)</f>
        <v>food beverage and tobacco 10T12</v>
      </c>
    </row>
    <row r="14" spans="1:44" x14ac:dyDescent="0.2">
      <c r="A14" s="74" t="s">
        <v>13</v>
      </c>
      <c r="B14" s="240">
        <f>('Energy Use'!B70-'E-electricity'!B14)*'Energy Use 2019'!$P76</f>
        <v>779200077417.70264</v>
      </c>
      <c r="C14" s="240">
        <f>('Energy Use'!C70-'E-electricity'!C14)*'Energy Use 2020'!$P76</f>
        <v>686060742661.15881</v>
      </c>
      <c r="D14" s="240">
        <f>('Energy Use'!D70-'E-electricity'!D14)*'Energy Use 2020'!$P76</f>
        <v>719210885217.43018</v>
      </c>
      <c r="E14" s="240">
        <f>('Energy Use'!E70-'E-electricity'!E14)*'Energy Use 2020'!$P76</f>
        <v>705836605918.63757</v>
      </c>
      <c r="F14" s="240">
        <f>('Energy Use'!F70-'E-electricity'!F14)*'Energy Use 2020'!$P76</f>
        <v>703885606392.5647</v>
      </c>
      <c r="G14" s="240">
        <f>('Energy Use'!G70-'E-electricity'!G14)*'Energy Use 2020'!$P76</f>
        <v>706549488470.93604</v>
      </c>
      <c r="H14" s="240">
        <f>('Energy Use'!H70-'E-electricity'!H14)*'Energy Use 2020'!$P76</f>
        <v>711567520079.71716</v>
      </c>
      <c r="I14" s="240">
        <f>('Energy Use'!I70-'E-electricity'!I14)*'Energy Use 2020'!$P76</f>
        <v>717408749980.38928</v>
      </c>
      <c r="J14" s="240">
        <f>('Energy Use'!J70-'E-electricity'!J14)*'Energy Use 2020'!$P76</f>
        <v>722442586941.94299</v>
      </c>
      <c r="K14" s="240">
        <f>('Energy Use'!K70-'E-electricity'!K14)*'Energy Use 2020'!$P76</f>
        <v>725747931239.59033</v>
      </c>
      <c r="L14" s="240">
        <f>('Energy Use'!L70-'E-electricity'!L14)*'Energy Use 2020'!$P76</f>
        <v>726396514383.96399</v>
      </c>
      <c r="M14" s="240">
        <f>('Energy Use'!M70-'E-electricity'!M14)*'Energy Use 2020'!$P76</f>
        <v>723480538135.82202</v>
      </c>
      <c r="N14" s="240">
        <f>('Energy Use'!N70-'E-electricity'!N14)*'Energy Use 2020'!$P76</f>
        <v>717264823540.92737</v>
      </c>
      <c r="O14" s="240">
        <f>('Energy Use'!O70-'E-electricity'!O14)*'Energy Use 2020'!$P76</f>
        <v>707676018085.77051</v>
      </c>
      <c r="P14" s="240">
        <f>('Energy Use'!P70-'E-electricity'!P14)*'Energy Use 2020'!$P76</f>
        <v>695770957419.12183</v>
      </c>
      <c r="Q14" s="240">
        <f>('Energy Use'!Q70-'E-electricity'!Q14)*'Energy Use 2020'!$P76</f>
        <v>682573766033.22205</v>
      </c>
      <c r="R14" s="240">
        <f>('Energy Use'!R70-'E-electricity'!R14)*'Energy Use 2020'!$P76</f>
        <v>669050609878.71594</v>
      </c>
      <c r="S14" s="240">
        <f>('Energy Use'!S70-'E-electricity'!S14)*'Energy Use 2020'!$P76</f>
        <v>658408496814.0144</v>
      </c>
      <c r="T14" s="240">
        <f>('Energy Use'!T70-'E-electricity'!T14)*'Energy Use 2020'!$P76</f>
        <v>648251213781.4729</v>
      </c>
      <c r="U14" s="240">
        <f>('Energy Use'!U70-'E-electricity'!U14)*'Energy Use 2020'!$P76</f>
        <v>638566317795.92871</v>
      </c>
      <c r="V14" s="240">
        <f>('Energy Use'!V70-'E-electricity'!V14)*'Energy Use 2020'!$P76</f>
        <v>629342025830.66321</v>
      </c>
      <c r="W14" s="240">
        <f>('Energy Use'!W70-'E-electricity'!W14)*'Energy Use 2020'!$P76</f>
        <v>620567202768.90955</v>
      </c>
      <c r="X14" s="240">
        <f>('Energy Use'!X70-'E-electricity'!X14)*'Energy Use 2020'!$P76</f>
        <v>612231350282.58044</v>
      </c>
      <c r="Y14" s="240">
        <f>('Energy Use'!Y70-'E-electricity'!Y14)*'Energy Use 2020'!$P76</f>
        <v>604324596664.10327</v>
      </c>
      <c r="Z14" s="240">
        <f>('Energy Use'!Z70-'E-electricity'!Z14)*'Energy Use 2020'!$P76</f>
        <v>596837687638.4917</v>
      </c>
      <c r="AA14" s="240">
        <f>('Energy Use'!AA70-'E-electricity'!AA14)*'Energy Use 2020'!$P76</f>
        <v>589761978184.46741</v>
      </c>
      <c r="AB14" s="240">
        <f>('Energy Use'!AB70-'E-electricity'!AB14)*'Energy Use 2020'!$P76</f>
        <v>583089425395.32813</v>
      </c>
      <c r="AC14" s="240">
        <f>('Energy Use'!AC70-'E-electricity'!AC14)*'Energy Use 2020'!$P76</f>
        <v>576812582412.57544</v>
      </c>
      <c r="AD14" s="240">
        <f>('Energy Use'!AD70-'E-electricity'!AD14)*'Energy Use 2020'!$P76</f>
        <v>570924593467.78662</v>
      </c>
      <c r="AE14" s="240">
        <f>('Energy Use'!AE70-'E-electricity'!AE14)*'Energy Use 2020'!$P76</f>
        <v>565419190071.29773</v>
      </c>
      <c r="AF14" s="240">
        <f>('Energy Use'!AF70-'E-electricity'!AF14)*'Energy Use 2020'!$P76</f>
        <v>560290688389.48425</v>
      </c>
      <c r="AG14" s="240">
        <f>('Energy Use'!AG70-'E-electricity'!AG14)*'Energy Use 2020'!$P76</f>
        <v>555533987856.13855</v>
      </c>
      <c r="AH14" s="240">
        <f>('Energy Use'!AH70-'E-electricity'!AH14)*'Energy Use 2020'!$P76</f>
        <v>551144571067.67102</v>
      </c>
      <c r="AI14" s="240">
        <f>('Energy Use'!AI70-'E-electricity'!AI14)*'Energy Use 2020'!$P76</f>
        <v>547118505016.32819</v>
      </c>
      <c r="AJ14" s="240">
        <f>('Energy Use'!AJ70-'E-electricity'!AJ14)*'Energy Use 2020'!$P76</f>
        <v>543452443720.82495</v>
      </c>
      <c r="AK14" s="240">
        <f>('Energy Use'!AK70-'E-electricity'!AK14)*'Energy Use 2020'!$P76</f>
        <v>540143632319.29205</v>
      </c>
      <c r="AL14" s="240">
        <f>('Energy Use'!AL70-'E-electricity'!AL14)*'Energy Use 2020'!$P76</f>
        <v>537189912695.69159</v>
      </c>
      <c r="AM14" s="240">
        <f>('Energy Use'!AM70-'E-electricity'!AM14)*'Energy Use 2020'!$P76</f>
        <v>534589730717.59686</v>
      </c>
      <c r="AN14" s="240">
        <f>('Energy Use'!AN70-'E-electricity'!AN14)*'Energy Use 2020'!$P76</f>
        <v>532342145170.73395</v>
      </c>
      <c r="AO14" s="240">
        <f>('Energy Use'!AO70-'E-electricity'!AO14)*'Energy Use 2020'!$P76</f>
        <v>530446838483.81836</v>
      </c>
      <c r="AP14" s="240">
        <f>('Energy Use'!AP70-'E-electricity'!AP14)*'Energy Use 2020'!$P76</f>
        <v>528904129346.27295</v>
      </c>
      <c r="AQ14" s="240">
        <f>('Energy Use'!AQ70-'E-electricity'!AQ14)*'Energy Use 2020'!$P76</f>
        <v>525008756626.93732</v>
      </c>
      <c r="AR14" s="136" t="str">
        <f>VLOOKUP($A14,'Sector Match'!$A$1:$B$43,2,0)</f>
        <v>textiles apparel and leather 13T15</v>
      </c>
    </row>
    <row r="15" spans="1:44" x14ac:dyDescent="0.2">
      <c r="A15" s="74" t="s">
        <v>14</v>
      </c>
      <c r="B15" s="240">
        <f>('Energy Use'!B71-'E-electricity'!B15)*'Energy Use 2019'!$P77</f>
        <v>179897680298.15674</v>
      </c>
      <c r="C15" s="240">
        <f>('Energy Use'!C71-'E-electricity'!C15)*'Energy Use 2020'!$P77</f>
        <v>102968577445.44994</v>
      </c>
      <c r="D15" s="240">
        <f>('Energy Use'!D71-'E-electricity'!D15)*'Energy Use 2020'!$P77</f>
        <v>115408469914.98421</v>
      </c>
      <c r="E15" s="240">
        <f>('Energy Use'!E71-'E-electricity'!E15)*'Energy Use 2020'!$P77</f>
        <v>114100495927.9153</v>
      </c>
      <c r="F15" s="240">
        <f>('Energy Use'!F71-'E-electricity'!F15)*'Energy Use 2020'!$P77</f>
        <v>113832391498.66356</v>
      </c>
      <c r="G15" s="240">
        <f>('Energy Use'!G71-'E-electricity'!G15)*'Energy Use 2020'!$P77</f>
        <v>114502309377.1078</v>
      </c>
      <c r="H15" s="240">
        <f>('Energy Use'!H71-'E-electricity'!H15)*'Energy Use 2020'!$P77</f>
        <v>115613269623.8412</v>
      </c>
      <c r="I15" s="240">
        <f>('Energy Use'!I71-'E-electricity'!I15)*'Energy Use 2020'!$P77</f>
        <v>116806800856.43541</v>
      </c>
      <c r="J15" s="240">
        <f>('Energy Use'!J71-'E-electricity'!J15)*'Energy Use 2020'!$P77</f>
        <v>117808857714.64426</v>
      </c>
      <c r="K15" s="240">
        <f>('Energy Use'!K71-'E-electricity'!K15)*'Energy Use 2020'!$P77</f>
        <v>118485039076.81319</v>
      </c>
      <c r="L15" s="240">
        <f>('Energy Use'!L71-'E-electricity'!L15)*'Energy Use 2020'!$P77</f>
        <v>118700138963.80957</v>
      </c>
      <c r="M15" s="240">
        <f>('Energy Use'!M71-'E-electricity'!M15)*'Energy Use 2020'!$P77</f>
        <v>118322534109.5993</v>
      </c>
      <c r="N15" s="240">
        <f>('Energy Use'!N71-'E-electricity'!N15)*'Energy Use 2020'!$P77</f>
        <v>117438534832.95461</v>
      </c>
      <c r="O15" s="240">
        <f>('Energy Use'!O71-'E-electricity'!O15)*'Energy Use 2020'!$P77</f>
        <v>116005361889.21599</v>
      </c>
      <c r="P15" s="240">
        <f>('Energy Use'!P71-'E-electricity'!P15)*'Energy Use 2020'!$P77</f>
        <v>114191918158.7244</v>
      </c>
      <c r="Q15" s="240">
        <f>('Energy Use'!Q71-'E-electricity'!Q15)*'Energy Use 2020'!$P77</f>
        <v>112162615359.98703</v>
      </c>
      <c r="R15" s="240">
        <f>('Energy Use'!R71-'E-electricity'!R15)*'Energy Use 2020'!$P77</f>
        <v>110073285258.85056</v>
      </c>
      <c r="S15" s="240">
        <f>('Energy Use'!S71-'E-electricity'!S15)*'Energy Use 2020'!$P77</f>
        <v>108478704153.94968</v>
      </c>
      <c r="T15" s="240">
        <f>('Energy Use'!T71-'E-electricity'!T15)*'Energy Use 2020'!$P77</f>
        <v>106955624500.05344</v>
      </c>
      <c r="U15" s="240">
        <f>('Energy Use'!U71-'E-electricity'!U15)*'Energy Use 2020'!$P77</f>
        <v>105502116335.82524</v>
      </c>
      <c r="V15" s="240">
        <f>('Energy Use'!V71-'E-electricity'!V15)*'Energy Use 2020'!$P77</f>
        <v>104116352433.01093</v>
      </c>
      <c r="W15" s="240">
        <f>('Energy Use'!W71-'E-electricity'!W15)*'Energy Use 2020'!$P77</f>
        <v>102796605288.28171</v>
      </c>
      <c r="X15" s="240">
        <f>('Energy Use'!X71-'E-electricity'!X15)*'Energy Use 2020'!$P77</f>
        <v>101541244309.4612</v>
      </c>
      <c r="Y15" s="240">
        <f>('Energy Use'!Y71-'E-electricity'!Y15)*'Energy Use 2020'!$P77</f>
        <v>100348733191.9774</v>
      </c>
      <c r="Z15" s="240">
        <f>('Energy Use'!Z71-'E-electricity'!Z15)*'Energy Use 2020'!$P77</f>
        <v>99217627481.804459</v>
      </c>
      <c r="AA15" s="240">
        <f>('Energy Use'!AA71-'E-electricity'!AA15)*'Energy Use 2020'!$P77</f>
        <v>98146572321.600754</v>
      </c>
      <c r="AB15" s="240">
        <f>('Energy Use'!AB71-'E-electricity'!AB15)*'Energy Use 2020'!$P77</f>
        <v>97134300377.182648</v>
      </c>
      <c r="AC15" s="240">
        <f>('Energy Use'!AC71-'E-electricity'!AC15)*'Energy Use 2020'!$P77</f>
        <v>96179629941.916077</v>
      </c>
      <c r="AD15" s="240">
        <f>('Energy Use'!AD71-'E-electricity'!AD15)*'Energy Use 2020'!$P77</f>
        <v>95281463217.058975</v>
      </c>
      <c r="AE15" s="240">
        <f>('Energy Use'!AE71-'E-electricity'!AE15)*'Energy Use 2020'!$P77</f>
        <v>94438784766.548996</v>
      </c>
      <c r="AF15" s="240">
        <f>('Energy Use'!AF71-'E-electricity'!AF15)*'Energy Use 2020'!$P77</f>
        <v>93650660145.19136</v>
      </c>
      <c r="AG15" s="240">
        <f>('Energy Use'!AG71-'E-electricity'!AG15)*'Energy Use 2020'!$P77</f>
        <v>92916234699.686279</v>
      </c>
      <c r="AH15" s="240">
        <f>('Energy Use'!AH71-'E-electricity'!AH15)*'Energy Use 2020'!$P77</f>
        <v>92234732542.432373</v>
      </c>
      <c r="AI15" s="240">
        <f>('Energy Use'!AI71-'E-electricity'!AI15)*'Energy Use 2020'!$P77</f>
        <v>91605455698.539215</v>
      </c>
      <c r="AJ15" s="240">
        <f>('Energy Use'!AJ71-'E-electricity'!AJ15)*'Energy Use 2020'!$P77</f>
        <v>91027783427.023987</v>
      </c>
      <c r="AK15" s="240">
        <f>('Energy Use'!AK71-'E-electricity'!AK15)*'Energy Use 2020'!$P77</f>
        <v>90501171717.702606</v>
      </c>
      <c r="AL15" s="240">
        <f>('Energy Use'!AL71-'E-electricity'!AL15)*'Energy Use 2020'!$P77</f>
        <v>90025152965.859665</v>
      </c>
      <c r="AM15" s="240">
        <f>('Energy Use'!AM71-'E-electricity'!AM15)*'Energy Use 2020'!$P77</f>
        <v>89599335827.379486</v>
      </c>
      <c r="AN15" s="240">
        <f>('Energy Use'!AN71-'E-electricity'!AN15)*'Energy Use 2020'!$P77</f>
        <v>89223405257.636292</v>
      </c>
      <c r="AO15" s="240">
        <f>('Energy Use'!AO71-'E-electricity'!AO15)*'Energy Use 2020'!$P77</f>
        <v>88897122738.106094</v>
      </c>
      <c r="AP15" s="240">
        <f>('Energy Use'!AP71-'E-electricity'!AP15)*'Energy Use 2020'!$P77</f>
        <v>88620326695.346832</v>
      </c>
      <c r="AQ15" s="240">
        <f>('Energy Use'!AQ71-'E-electricity'!AQ15)*'Energy Use 2020'!$P77</f>
        <v>87939636024.812332</v>
      </c>
      <c r="AR15" s="136" t="str">
        <f>VLOOKUP($A15,'Sector Match'!$A$1:$B$43,2,0)</f>
        <v>textiles apparel and leather 13T15</v>
      </c>
    </row>
    <row r="16" spans="1:44" x14ac:dyDescent="0.2">
      <c r="A16" s="74" t="s">
        <v>15</v>
      </c>
      <c r="B16" s="240">
        <f>('Energy Use'!B72-'E-electricity'!B16)*'Energy Use 2019'!$P78</f>
        <v>161705941917.67194</v>
      </c>
      <c r="C16" s="240">
        <f>('Energy Use'!C72-'E-electricity'!C16)*'Energy Use 2020'!$P78</f>
        <v>135782574922.4556</v>
      </c>
      <c r="D16" s="240">
        <f>('Energy Use'!D72-'E-electricity'!D16)*'Energy Use 2020'!$P78</f>
        <v>151950977138.30884</v>
      </c>
      <c r="E16" s="240">
        <f>('Energy Use'!E72-'E-electricity'!E16)*'Energy Use 2020'!$P78</f>
        <v>152146227462.45074</v>
      </c>
      <c r="F16" s="240">
        <f>('Energy Use'!F72-'E-electricity'!F16)*'Energy Use 2020'!$P78</f>
        <v>150302999833.56567</v>
      </c>
      <c r="G16" s="240">
        <f>('Energy Use'!G72-'E-electricity'!G16)*'Energy Use 2020'!$P78</f>
        <v>148328283366.91095</v>
      </c>
      <c r="H16" s="240">
        <f>('Energy Use'!H72-'E-electricity'!H16)*'Energy Use 2020'!$P78</f>
        <v>146767380232.54068</v>
      </c>
      <c r="I16" s="240">
        <f>('Energy Use'!I72-'E-electricity'!I16)*'Energy Use 2020'!$P78</f>
        <v>146102484704.45007</v>
      </c>
      <c r="J16" s="240">
        <f>('Energy Use'!J72-'E-electricity'!J16)*'Energy Use 2020'!$P78</f>
        <v>146055055239.9678</v>
      </c>
      <c r="K16" s="240">
        <f>('Energy Use'!K72-'E-electricity'!K16)*'Energy Use 2020'!$P78</f>
        <v>146314059578.42758</v>
      </c>
      <c r="L16" s="240">
        <f>('Energy Use'!L72-'E-electricity'!L16)*'Energy Use 2020'!$P78</f>
        <v>146570153534.70837</v>
      </c>
      <c r="M16" s="240">
        <f>('Energy Use'!M72-'E-electricity'!M16)*'Energy Use 2020'!$P78</f>
        <v>146512465716.27454</v>
      </c>
      <c r="N16" s="240">
        <f>('Energy Use'!N72-'E-electricity'!N16)*'Energy Use 2020'!$P78</f>
        <v>146208399689.99615</v>
      </c>
      <c r="O16" s="240">
        <f>('Energy Use'!O72-'E-electricity'!O16)*'Energy Use 2020'!$P78</f>
        <v>145328726818.85318</v>
      </c>
      <c r="P16" s="240">
        <f>('Energy Use'!P72-'E-electricity'!P16)*'Energy Use 2020'!$P78</f>
        <v>143924736348.8765</v>
      </c>
      <c r="Q16" s="240">
        <f>('Energy Use'!Q72-'E-electricity'!Q16)*'Energy Use 2020'!$P78</f>
        <v>142052104726.4841</v>
      </c>
      <c r="R16" s="240">
        <f>('Energy Use'!R72-'E-electricity'!R16)*'Energy Use 2020'!$P78</f>
        <v>139769234461.39874</v>
      </c>
      <c r="S16" s="240">
        <f>('Energy Use'!S72-'E-electricity'!S16)*'Energy Use 2020'!$P78</f>
        <v>137800258736.82715</v>
      </c>
      <c r="T16" s="240">
        <f>('Energy Use'!T72-'E-electricity'!T16)*'Energy Use 2020'!$P78</f>
        <v>135514343304.85565</v>
      </c>
      <c r="U16" s="240">
        <f>('Energy Use'!U72-'E-electricity'!U16)*'Energy Use 2020'!$P78</f>
        <v>132961913114.96338</v>
      </c>
      <c r="V16" s="240">
        <f>('Energy Use'!V72-'E-electricity'!V16)*'Energy Use 2020'!$P78</f>
        <v>130192503288.4507</v>
      </c>
      <c r="W16" s="240">
        <f>('Energy Use'!W72-'E-electricity'!W16)*'Energy Use 2020'!$P78</f>
        <v>127253988898.85329</v>
      </c>
      <c r="X16" s="240">
        <f>('Energy Use'!X72-'E-electricity'!X16)*'Energy Use 2020'!$P78</f>
        <v>124191968117.60309</v>
      </c>
      <c r="Y16" s="240">
        <f>('Energy Use'!Y72-'E-electricity'!Y16)*'Energy Use 2020'!$P78</f>
        <v>121049295257.19637</v>
      </c>
      <c r="Z16" s="240">
        <f>('Energy Use'!Z72-'E-electricity'!Z16)*'Energy Use 2020'!$P78</f>
        <v>117865755626.28693</v>
      </c>
      <c r="AA16" s="240">
        <f>('Energy Use'!AA72-'E-electricity'!AA16)*'Energy Use 2020'!$P78</f>
        <v>114677870716.49181</v>
      </c>
      <c r="AB16" s="240">
        <f>('Energy Use'!AB72-'E-electricity'!AB16)*'Energy Use 2020'!$P78</f>
        <v>111518820001.13512</v>
      </c>
      <c r="AC16" s="240">
        <f>('Energy Use'!AC72-'E-electricity'!AC16)*'Energy Use 2020'!$P78</f>
        <v>108418464427.30611</v>
      </c>
      <c r="AD16" s="240">
        <f>('Energy Use'!AD72-'E-electricity'!AD16)*'Energy Use 2020'!$P78</f>
        <v>105403456381.74088</v>
      </c>
      <c r="AE16" s="240">
        <f>('Energy Use'!AE72-'E-electricity'!AE16)*'Energy Use 2020'!$P78</f>
        <v>102497421352.4437</v>
      </c>
      <c r="AF16" s="240">
        <f>('Energy Use'!AF72-'E-electricity'!AF16)*'Energy Use 2020'!$P78</f>
        <v>99721197535.956772</v>
      </c>
      <c r="AG16" s="240">
        <f>('Energy Use'!AG72-'E-electricity'!AG16)*'Energy Use 2020'!$P78</f>
        <v>97093121108.961456</v>
      </c>
      <c r="AH16" s="240">
        <f>('Energy Use'!AH72-'E-electricity'!AH16)*'Energy Use 2020'!$P78</f>
        <v>94629346663.904953</v>
      </c>
      <c r="AI16" s="240">
        <f>('Energy Use'!AI72-'E-electricity'!AI16)*'Energy Use 2020'!$P78</f>
        <v>92344194294.893005</v>
      </c>
      <c r="AJ16" s="240">
        <f>('Energy Use'!AJ72-'E-electricity'!AJ16)*'Energy Use 2020'!$P78</f>
        <v>90250516930.209167</v>
      </c>
      <c r="AK16" s="240">
        <f>('Energy Use'!AK72-'E-electricity'!AK16)*'Energy Use 2020'!$P78</f>
        <v>88360083685.358612</v>
      </c>
      <c r="AL16" s="240">
        <f>('Energy Use'!AL72-'E-electricity'!AL16)*'Energy Use 2020'!$P78</f>
        <v>86683977225.483276</v>
      </c>
      <c r="AM16" s="240">
        <f>('Energy Use'!AM72-'E-electricity'!AM16)*'Energy Use 2020'!$P78</f>
        <v>85233005374.230408</v>
      </c>
      <c r="AN16" s="240">
        <f>('Energy Use'!AN72-'E-electricity'!AN16)*'Energy Use 2020'!$P78</f>
        <v>84018129509.307236</v>
      </c>
      <c r="AO16" s="240">
        <f>('Energy Use'!AO72-'E-electricity'!AO16)*'Energy Use 2020'!$P78</f>
        <v>83050914690.860077</v>
      </c>
      <c r="AP16" s="240">
        <f>('Energy Use'!AP72-'E-electricity'!AP16)*'Energy Use 2020'!$P78</f>
        <v>82344009053.00885</v>
      </c>
      <c r="AQ16" s="240">
        <f>('Energy Use'!AQ72-'E-electricity'!AQ16)*'Energy Use 2020'!$P78</f>
        <v>81491603048.233093</v>
      </c>
      <c r="AR16" s="136" t="str">
        <f>VLOOKUP($A16,'Sector Match'!$A$1:$B$43,2,0)</f>
        <v>textiles apparel and leather 13T15</v>
      </c>
    </row>
    <row r="17" spans="1:44" x14ac:dyDescent="0.2">
      <c r="A17" s="74" t="s">
        <v>16</v>
      </c>
      <c r="B17" s="240">
        <f>('Energy Use'!B73-'E-electricity'!B17)*'Energy Use 2019'!$P79</f>
        <v>115572175634.11452</v>
      </c>
      <c r="C17" s="240">
        <f>('Energy Use'!C73-'E-electricity'!C17)*'Energy Use 2020'!$P79</f>
        <v>141611650226.85767</v>
      </c>
      <c r="D17" s="240">
        <f>('Energy Use'!D73-'E-electricity'!D17)*'Energy Use 2020'!$P79</f>
        <v>161300940497.54108</v>
      </c>
      <c r="E17" s="240">
        <f>('Energy Use'!E73-'E-electricity'!E17)*'Energy Use 2020'!$P79</f>
        <v>161548304161.93405</v>
      </c>
      <c r="F17" s="240">
        <f>('Energy Use'!F73-'E-electricity'!F17)*'Energy Use 2020'!$P79</f>
        <v>160877277505.40857</v>
      </c>
      <c r="G17" s="240">
        <f>('Energy Use'!G73-'E-electricity'!G17)*'Energy Use 2020'!$P79</f>
        <v>161524475578.16974</v>
      </c>
      <c r="H17" s="240">
        <f>('Energy Use'!H73-'E-electricity'!H17)*'Energy Use 2020'!$P79</f>
        <v>163048541265.09583</v>
      </c>
      <c r="I17" s="240">
        <f>('Energy Use'!I73-'E-electricity'!I17)*'Energy Use 2020'!$P79</f>
        <v>165167636240.39972</v>
      </c>
      <c r="J17" s="240">
        <f>('Energy Use'!J73-'E-electricity'!J17)*'Energy Use 2020'!$P79</f>
        <v>167527901626.73541</v>
      </c>
      <c r="K17" s="240">
        <f>('Energy Use'!K73-'E-electricity'!K17)*'Energy Use 2020'!$P79</f>
        <v>169916730387.48148</v>
      </c>
      <c r="L17" s="240">
        <f>('Energy Use'!L73-'E-electricity'!L17)*'Energy Use 2020'!$P79</f>
        <v>172109392695.93207</v>
      </c>
      <c r="M17" s="240">
        <f>('Energy Use'!M73-'E-electricity'!M17)*'Energy Use 2020'!$P79</f>
        <v>173870167505.93222</v>
      </c>
      <c r="N17" s="240">
        <f>('Energy Use'!N73-'E-electricity'!N17)*'Energy Use 2020'!$P79</f>
        <v>175311216244.86981</v>
      </c>
      <c r="O17" s="240">
        <f>('Energy Use'!O73-'E-electricity'!O17)*'Energy Use 2020'!$P79</f>
        <v>176117170407.01688</v>
      </c>
      <c r="P17" s="240">
        <f>('Energy Use'!P73-'E-electricity'!P17)*'Energy Use 2020'!$P79</f>
        <v>176326582876.4921</v>
      </c>
      <c r="Q17" s="240">
        <f>('Energy Use'!Q73-'E-electricity'!Q17)*'Energy Use 2020'!$P79</f>
        <v>175984616737.97766</v>
      </c>
      <c r="R17" s="240">
        <f>('Energy Use'!R73-'E-electricity'!R17)*'Energy Use 2020'!$P79</f>
        <v>175141543543.12726</v>
      </c>
      <c r="S17" s="240">
        <f>('Energy Use'!S73-'E-electricity'!S17)*'Energy Use 2020'!$P79</f>
        <v>174620714052.85233</v>
      </c>
      <c r="T17" s="240">
        <f>('Energy Use'!T73-'E-electricity'!T17)*'Energy Use 2020'!$P79</f>
        <v>173689715455.9166</v>
      </c>
      <c r="U17" s="240">
        <f>('Energy Use'!U73-'E-electricity'!U17)*'Energy Use 2020'!$P79</f>
        <v>172389920254.608</v>
      </c>
      <c r="V17" s="240">
        <f>('Energy Use'!V73-'E-electricity'!V17)*'Energy Use 2020'!$P79</f>
        <v>170764157250.76501</v>
      </c>
      <c r="W17" s="240">
        <f>('Energy Use'!W73-'E-electricity'!W17)*'Energy Use 2020'!$P79</f>
        <v>168855930732.08444</v>
      </c>
      <c r="X17" s="240">
        <f>('Energy Use'!X73-'E-electricity'!X17)*'Energy Use 2020'!$P79</f>
        <v>166708725891.55463</v>
      </c>
      <c r="Y17" s="240">
        <f>('Energy Use'!Y73-'E-electricity'!Y17)*'Energy Use 2020'!$P79</f>
        <v>164365408431.91797</v>
      </c>
      <c r="Z17" s="240">
        <f>('Energy Use'!Z73-'E-electricity'!Z17)*'Energy Use 2020'!$P79</f>
        <v>161867722353.76764</v>
      </c>
      <c r="AA17" s="240">
        <f>('Energy Use'!AA73-'E-electricity'!AA17)*'Energy Use 2020'!$P79</f>
        <v>159255886498.62479</v>
      </c>
      <c r="AB17" s="240">
        <f>('Energy Use'!AB73-'E-electricity'!AB17)*'Energy Use 2020'!$P79</f>
        <v>156568287575.92453</v>
      </c>
      <c r="AC17" s="240">
        <f>('Energy Use'!AC73-'E-electricity'!AC17)*'Energy Use 2020'!$P79</f>
        <v>153841265166.61078</v>
      </c>
      <c r="AD17" s="240">
        <f>('Energy Use'!AD73-'E-electricity'!AD17)*'Energy Use 2020'!$P79</f>
        <v>151108982556.71582</v>
      </c>
      <c r="AE17" s="240">
        <f>('Energy Use'!AE73-'E-electricity'!AE17)*'Energy Use 2020'!$P79</f>
        <v>148403376179.09534</v>
      </c>
      <c r="AF17" s="240">
        <f>('Energy Use'!AF73-'E-electricity'!AF17)*'Energy Use 2020'!$P79</f>
        <v>145754175880.86563</v>
      </c>
      <c r="AG17" s="240">
        <f>('Energy Use'!AG73-'E-electricity'!AG17)*'Energy Use 2020'!$P79</f>
        <v>143188988128.92752</v>
      </c>
      <c r="AH17" s="240">
        <f>('Energy Use'!AH73-'E-electricity'!AH17)*'Energy Use 2020'!$P79</f>
        <v>140733434552.64542</v>
      </c>
      <c r="AI17" s="240">
        <f>('Energy Use'!AI73-'E-electricity'!AI17)*'Energy Use 2020'!$P79</f>
        <v>138411338838.84247</v>
      </c>
      <c r="AJ17" s="240">
        <f>('Energy Use'!AJ73-'E-electricity'!AJ17)*'Energy Use 2020'!$P79</f>
        <v>136244955882.0788</v>
      </c>
      <c r="AK17" s="240">
        <f>('Energy Use'!AK73-'E-electricity'!AK17)*'Energy Use 2020'!$P79</f>
        <v>134255238203.1971</v>
      </c>
      <c r="AL17" s="240">
        <f>('Energy Use'!AL73-'E-electricity'!AL17)*'Energy Use 2020'!$P79</f>
        <v>132462135942.3954</v>
      </c>
      <c r="AM17" s="240">
        <f>('Energy Use'!AM73-'E-electricity'!AM17)*'Energy Use 2020'!$P79</f>
        <v>130884928183.14888</v>
      </c>
      <c r="AN17" s="240">
        <f>('Energy Use'!AN73-'E-electricity'!AN17)*'Energy Use 2020'!$P79</f>
        <v>129542584957.62193</v>
      </c>
      <c r="AO17" s="240">
        <f>('Energy Use'!AO73-'E-electricity'!AO17)*'Energy Use 2020'!$P79</f>
        <v>128454161025.5602</v>
      </c>
      <c r="AP17" s="240">
        <f>('Energy Use'!AP73-'E-electricity'!AP17)*'Energy Use 2020'!$P79</f>
        <v>127639224426.597</v>
      </c>
      <c r="AQ17" s="240">
        <f>('Energy Use'!AQ73-'E-electricity'!AQ17)*'Energy Use 2020'!$P79</f>
        <v>126459058466.44385</v>
      </c>
      <c r="AR17" s="136" t="str">
        <f>VLOOKUP($A17,'Sector Match'!$A$1:$B$43,2,0)</f>
        <v>wood products 16</v>
      </c>
    </row>
    <row r="18" spans="1:44" x14ac:dyDescent="0.2">
      <c r="A18" s="74" t="s">
        <v>17</v>
      </c>
      <c r="B18" s="240">
        <f>('Energy Use'!B74-'E-electricity'!B18)*'Energy Use 2019'!$P80</f>
        <v>132337164899.84868</v>
      </c>
      <c r="C18" s="240">
        <f>('Energy Use'!C74-'E-electricity'!C18)*'Energy Use 2020'!$P80</f>
        <v>116999114312.28973</v>
      </c>
      <c r="D18" s="240">
        <f>('Energy Use'!D74-'E-electricity'!D18)*'Energy Use 2020'!$P80</f>
        <v>134679769469.60875</v>
      </c>
      <c r="E18" s="240">
        <f>('Energy Use'!E74-'E-electricity'!E18)*'Energy Use 2020'!$P80</f>
        <v>125762346752.00179</v>
      </c>
      <c r="F18" s="240">
        <f>('Energy Use'!F74-'E-electricity'!F18)*'Energy Use 2020'!$P80</f>
        <v>124448820370.89748</v>
      </c>
      <c r="G18" s="240">
        <f>('Energy Use'!G74-'E-electricity'!G18)*'Energy Use 2020'!$P80</f>
        <v>124056031766.15192</v>
      </c>
      <c r="H18" s="240">
        <f>('Energy Use'!H74-'E-electricity'!H18)*'Energy Use 2020'!$P80</f>
        <v>124292937152.80391</v>
      </c>
      <c r="I18" s="240">
        <f>('Energy Use'!I74-'E-electricity'!I18)*'Energy Use 2020'!$P80</f>
        <v>124976626351.21582</v>
      </c>
      <c r="J18" s="240">
        <f>('Energy Use'!J74-'E-electricity'!J18)*'Energy Use 2020'!$P80</f>
        <v>125843830148.59763</v>
      </c>
      <c r="K18" s="240">
        <f>('Energy Use'!K74-'E-electricity'!K18)*'Energy Use 2020'!$P80</f>
        <v>126723901427.49001</v>
      </c>
      <c r="L18" s="240">
        <f>('Energy Use'!L74-'E-electricity'!L18)*'Energy Use 2020'!$P80</f>
        <v>127441618207.75127</v>
      </c>
      <c r="M18" s="240">
        <f>('Energy Use'!M74-'E-electricity'!M18)*'Energy Use 2020'!$P80</f>
        <v>127818224297.35097</v>
      </c>
      <c r="N18" s="240">
        <f>('Energy Use'!N74-'E-electricity'!N18)*'Energy Use 2020'!$P80</f>
        <v>128183970190.82462</v>
      </c>
      <c r="O18" s="240">
        <f>('Energy Use'!O74-'E-electricity'!O18)*'Energy Use 2020'!$P80</f>
        <v>128070840246.18324</v>
      </c>
      <c r="P18" s="240">
        <f>('Energy Use'!P74-'E-electricity'!P18)*'Energy Use 2020'!$P80</f>
        <v>127514420282.32324</v>
      </c>
      <c r="Q18" s="240">
        <f>('Energy Use'!Q74-'E-electricity'!Q18)*'Energy Use 2020'!$P80</f>
        <v>126554541514.53377</v>
      </c>
      <c r="R18" s="240">
        <f>('Energy Use'!R74-'E-electricity'!R18)*'Energy Use 2020'!$P80</f>
        <v>125234054274.56055</v>
      </c>
      <c r="S18" s="240">
        <f>('Energy Use'!S74-'E-electricity'!S18)*'Energy Use 2020'!$P80</f>
        <v>124401413901.16127</v>
      </c>
      <c r="T18" s="240">
        <f>('Energy Use'!T74-'E-electricity'!T18)*'Energy Use 2020'!$P80</f>
        <v>123278117182.77191</v>
      </c>
      <c r="U18" s="240">
        <f>('Energy Use'!U74-'E-electricity'!U18)*'Energy Use 2020'!$P80</f>
        <v>121897247102.50864</v>
      </c>
      <c r="V18" s="240">
        <f>('Energy Use'!V74-'E-electricity'!V18)*'Energy Use 2020'!$P80</f>
        <v>120292474306.99451</v>
      </c>
      <c r="W18" s="240">
        <f>('Energy Use'!W74-'E-electricity'!W18)*'Energy Use 2020'!$P80</f>
        <v>118497475828.45535</v>
      </c>
      <c r="X18" s="240">
        <f>('Energy Use'!X74-'E-electricity'!X18)*'Energy Use 2020'!$P80</f>
        <v>116545429329.53528</v>
      </c>
      <c r="Y18" s="240">
        <f>('Energy Use'!Y74-'E-electricity'!Y18)*'Energy Use 2020'!$P80</f>
        <v>114468586848.83548</v>
      </c>
      <c r="Z18" s="240">
        <f>('Energy Use'!Z74-'E-electricity'!Z18)*'Energy Use 2020'!$P80</f>
        <v>112297928993.32416</v>
      </c>
      <c r="AA18" s="240">
        <f>('Energy Use'!AA74-'E-electricity'!AA18)*'Energy Use 2020'!$P80</f>
        <v>110062897977.56544</v>
      </c>
      <c r="AB18" s="240">
        <f>('Energy Use'!AB74-'E-electricity'!AB18)*'Energy Use 2020'!$P80</f>
        <v>107791205875.59438</v>
      </c>
      <c r="AC18" s="240">
        <f>('Energy Use'!AC74-'E-electricity'!AC18)*'Energy Use 2020'!$P80</f>
        <v>105508712926.88356</v>
      </c>
      <c r="AD18" s="240">
        <f>('Energy Use'!AD74-'E-electricity'!AD18)*'Energy Use 2020'!$P80</f>
        <v>103239369698.12788</v>
      </c>
      <c r="AE18" s="240">
        <f>('Energy Use'!AE74-'E-electricity'!AE18)*'Energy Use 2020'!$P80</f>
        <v>101005216306.06004</v>
      </c>
      <c r="AF18" s="240">
        <f>('Energy Use'!AF74-'E-electricity'!AF18)*'Energy Use 2020'!$P80</f>
        <v>98826431701.266617</v>
      </c>
      <c r="AG18" s="240">
        <f>('Energy Use'!AG74-'E-electricity'!AG18)*'Energy Use 2020'!$P80</f>
        <v>96721426141.785721</v>
      </c>
      <c r="AH18" s="240">
        <f>('Energy Use'!AH74-'E-electricity'!AH18)*'Energy Use 2020'!$P80</f>
        <v>94706970390.314575</v>
      </c>
      <c r="AI18" s="240">
        <f>('Energy Use'!AI74-'E-electricity'!AI18)*'Energy Use 2020'!$P80</f>
        <v>92798355795.144852</v>
      </c>
      <c r="AJ18" s="240">
        <f>('Energy Use'!AJ74-'E-electricity'!AJ18)*'Energy Use 2020'!$P80</f>
        <v>91009580213.323792</v>
      </c>
      <c r="AK18" s="240">
        <f>('Energy Use'!AK74-'E-electricity'!AK18)*'Energy Use 2020'!$P80</f>
        <v>89353555663.598221</v>
      </c>
      <c r="AL18" s="240">
        <f>('Energy Use'!AL74-'E-electricity'!AL18)*'Energy Use 2020'!$P80</f>
        <v>87842334624.295792</v>
      </c>
      <c r="AM18" s="240">
        <f>('Energy Use'!AM74-'E-electricity'!AM18)*'Energy Use 2020'!$P80</f>
        <v>86487352995.429535</v>
      </c>
      <c r="AN18" s="240">
        <f>('Energy Use'!AN74-'E-electricity'!AN18)*'Energy Use 2020'!$P80</f>
        <v>85299688913.803574</v>
      </c>
      <c r="AO18" s="240">
        <f>('Energy Use'!AO74-'E-electricity'!AO18)*'Energy Use 2020'!$P80</f>
        <v>84290337844.851456</v>
      </c>
      <c r="AP18" s="240">
        <f>('Energy Use'!AP74-'E-electricity'!AP18)*'Energy Use 2020'!$P80</f>
        <v>83470505687.330032</v>
      </c>
      <c r="AQ18" s="240">
        <f>('Energy Use'!AQ74-'E-electricity'!AQ18)*'Energy Use 2020'!$P80</f>
        <v>82427041384.803436</v>
      </c>
      <c r="AR18" s="136" t="str">
        <f>VLOOKUP($A18,'Sector Match'!$A$1:$B$43,2,0)</f>
        <v>wood products 16</v>
      </c>
    </row>
    <row r="19" spans="1:44" x14ac:dyDescent="0.2">
      <c r="A19" s="74" t="s">
        <v>18</v>
      </c>
      <c r="B19" s="240">
        <f>('Energy Use'!B75-'E-electricity'!B19)*'Energy Use 2019'!$P81</f>
        <v>1090919025755.8402</v>
      </c>
      <c r="C19" s="240">
        <f>('Energy Use'!C75-'E-electricity'!C19)*'Energy Use 2020'!$P81</f>
        <v>825808889643.14075</v>
      </c>
      <c r="D19" s="240">
        <f>('Energy Use'!D75-'E-electricity'!D19)*'Energy Use 2020'!$P81</f>
        <v>864114815500.76453</v>
      </c>
      <c r="E19" s="240">
        <f>('Energy Use'!E75-'E-electricity'!E19)*'Energy Use 2020'!$P81</f>
        <v>901975855479.08264</v>
      </c>
      <c r="F19" s="240">
        <f>('Energy Use'!F75-'E-electricity'!F19)*'Energy Use 2020'!$P81</f>
        <v>939393348397.62061</v>
      </c>
      <c r="G19" s="240">
        <f>('Energy Use'!G75-'E-electricity'!G19)*'Energy Use 2020'!$P81</f>
        <v>976368633075.90417</v>
      </c>
      <c r="H19" s="240">
        <f>('Energy Use'!H75-'E-electricity'!H19)*'Energy Use 2020'!$P81</f>
        <v>1012903048333.4596</v>
      </c>
      <c r="I19" s="240">
        <f>('Energy Use'!I75-'E-electricity'!I19)*'Energy Use 2020'!$P81</f>
        <v>1033120677719.4434</v>
      </c>
      <c r="J19" s="240">
        <f>('Energy Use'!J75-'E-electricity'!J19)*'Energy Use 2020'!$P81</f>
        <v>1053099406672.3458</v>
      </c>
      <c r="K19" s="240">
        <f>('Energy Use'!K75-'E-electricity'!K19)*'Energy Use 2020'!$P81</f>
        <v>1072839958146.6766</v>
      </c>
      <c r="L19" s="240">
        <f>('Energy Use'!L75-'E-electricity'!L19)*'Energy Use 2020'!$P81</f>
        <v>1092343055096.9449</v>
      </c>
      <c r="M19" s="240">
        <f>('Energy Use'!M75-'E-electricity'!M19)*'Energy Use 2020'!$P81</f>
        <v>1111609420477.6609</v>
      </c>
      <c r="N19" s="240">
        <f>('Energy Use'!N75-'E-electricity'!N19)*'Energy Use 2020'!$P81</f>
        <v>1119534623130.9783</v>
      </c>
      <c r="O19" s="240">
        <f>('Energy Use'!O75-'E-electricity'!O19)*'Energy Use 2020'!$P81</f>
        <v>1127368964301.5313</v>
      </c>
      <c r="P19" s="240">
        <f>('Energy Use'!P75-'E-electricity'!P19)*'Energy Use 2020'!$P81</f>
        <v>1135112653126.2026</v>
      </c>
      <c r="Q19" s="240">
        <f>('Energy Use'!Q75-'E-electricity'!Q19)*'Energy Use 2020'!$P81</f>
        <v>1142765898741.8755</v>
      </c>
      <c r="R19" s="240">
        <f>('Energy Use'!R75-'E-electricity'!R19)*'Energy Use 2020'!$P81</f>
        <v>1150328910285.4324</v>
      </c>
      <c r="S19" s="240">
        <f>('Energy Use'!S75-'E-electricity'!S19)*'Energy Use 2020'!$P81</f>
        <v>1154598607668.7551</v>
      </c>
      <c r="T19" s="240">
        <f>('Energy Use'!T75-'E-electricity'!T19)*'Energy Use 2020'!$P81</f>
        <v>1158850881864.6243</v>
      </c>
      <c r="U19" s="240">
        <f>('Energy Use'!U75-'E-electricity'!U19)*'Energy Use 2020'!$P81</f>
        <v>1163085752629.4036</v>
      </c>
      <c r="V19" s="240">
        <f>('Energy Use'!V75-'E-electricity'!V19)*'Energy Use 2020'!$P81</f>
        <v>1167303239719.4587</v>
      </c>
      <c r="W19" s="240">
        <f>('Energy Use'!W75-'E-electricity'!W19)*'Energy Use 2020'!$P81</f>
        <v>1171503362891.1541</v>
      </c>
      <c r="X19" s="240">
        <f>('Energy Use'!X75-'E-electricity'!X19)*'Energy Use 2020'!$P81</f>
        <v>1163689344534.5181</v>
      </c>
      <c r="Y19" s="240">
        <f>('Energy Use'!Y75-'E-electricity'!Y19)*'Energy Use 2020'!$P81</f>
        <v>1155895218910.9141</v>
      </c>
      <c r="Z19" s="240">
        <f>('Energy Use'!Z75-'E-electricity'!Z19)*'Energy Use 2020'!$P81</f>
        <v>1148120966263.9761</v>
      </c>
      <c r="AA19" s="240">
        <f>('Energy Use'!AA75-'E-electricity'!AA19)*'Energy Use 2020'!$P81</f>
        <v>1140366566837.3403</v>
      </c>
      <c r="AB19" s="240">
        <f>('Energy Use'!AB75-'E-electricity'!AB19)*'Energy Use 2020'!$P81</f>
        <v>1132632000874.6418</v>
      </c>
      <c r="AC19" s="240">
        <f>('Energy Use'!AC75-'E-electricity'!AC19)*'Energy Use 2020'!$P81</f>
        <v>1116584528259.3713</v>
      </c>
      <c r="AD19" s="240">
        <f>('Energy Use'!AD75-'E-electricity'!AD19)*'Energy Use 2020'!$P81</f>
        <v>1100582809396.0042</v>
      </c>
      <c r="AE19" s="240">
        <f>('Energy Use'!AE75-'E-electricity'!AE19)*'Energy Use 2020'!$P81</f>
        <v>1084626796869.2649</v>
      </c>
      <c r="AF19" s="240">
        <f>('Energy Use'!AF75-'E-electricity'!AF19)*'Energy Use 2020'!$P81</f>
        <v>1068716443263.8788</v>
      </c>
      <c r="AG19" s="240">
        <f>('Energy Use'!AG75-'E-electricity'!AG19)*'Energy Use 2020'!$P81</f>
        <v>1052851701164.5706</v>
      </c>
      <c r="AH19" s="240">
        <f>('Energy Use'!AH75-'E-electricity'!AH19)*'Energy Use 2020'!$P81</f>
        <v>1035851392719.6688</v>
      </c>
      <c r="AI19" s="240">
        <f>('Energy Use'!AI75-'E-electricity'!AI19)*'Energy Use 2020'!$P81</f>
        <v>1018900296322.3414</v>
      </c>
      <c r="AJ19" s="240">
        <f>('Energy Use'!AJ75-'E-electricity'!AJ19)*'Energy Use 2020'!$P81</f>
        <v>1001998360606.0404</v>
      </c>
      <c r="AK19" s="240">
        <f>('Energy Use'!AK75-'E-electricity'!AK19)*'Energy Use 2020'!$P81</f>
        <v>985145534204.2179</v>
      </c>
      <c r="AL19" s="240">
        <f>('Energy Use'!AL75-'E-electricity'!AL19)*'Energy Use 2020'!$P81</f>
        <v>968341765750.32581</v>
      </c>
      <c r="AM19" s="240">
        <f>('Energy Use'!AM75-'E-electricity'!AM19)*'Energy Use 2020'!$P81</f>
        <v>949243193523.43738</v>
      </c>
      <c r="AN19" s="240">
        <f>('Energy Use'!AN75-'E-electricity'!AN19)*'Energy Use 2020'!$P81</f>
        <v>930200940913.6571</v>
      </c>
      <c r="AO19" s="240">
        <f>('Energy Use'!AO75-'E-electricity'!AO19)*'Energy Use 2020'!$P81</f>
        <v>911214948651.89148</v>
      </c>
      <c r="AP19" s="240">
        <f>('Energy Use'!AP75-'E-electricity'!AP19)*'Energy Use 2020'!$P81</f>
        <v>892285157469.04639</v>
      </c>
      <c r="AQ19" s="240">
        <f>('Energy Use'!AQ75-'E-electricity'!AQ19)*'Energy Use 2020'!$P81</f>
        <v>868932474721.1759</v>
      </c>
      <c r="AR19" s="136" t="str">
        <f>VLOOKUP($A19,'Sector Match'!$A$1:$B$43,2,0)</f>
        <v>pulp paper and printing 17T18</v>
      </c>
    </row>
    <row r="20" spans="1:44" x14ac:dyDescent="0.2">
      <c r="A20" s="74" t="s">
        <v>19</v>
      </c>
      <c r="B20" s="240">
        <f>('Energy Use'!B76-'E-electricity'!B20)*'Energy Use 2019'!$P82</f>
        <v>366493205075.35217</v>
      </c>
      <c r="C20" s="240">
        <f>('Energy Use'!C76-'E-electricity'!C20)*'Energy Use 2020'!$P82</f>
        <v>881214582147.47595</v>
      </c>
      <c r="D20" s="240">
        <f>('Energy Use'!D76-'E-electricity'!D20)*'Energy Use 2020'!$P82</f>
        <v>1011829471843.2906</v>
      </c>
      <c r="E20" s="240">
        <f>('Energy Use'!E76-'E-electricity'!E20)*'Energy Use 2020'!$P82</f>
        <v>1023383424681.7618</v>
      </c>
      <c r="F20" s="240">
        <f>('Energy Use'!F76-'E-electricity'!F20)*'Energy Use 2020'!$P82</f>
        <v>1025273592398.6682</v>
      </c>
      <c r="G20" s="240">
        <f>('Energy Use'!G76-'E-electricity'!G20)*'Energy Use 2020'!$P82</f>
        <v>1042940549570.8474</v>
      </c>
      <c r="H20" s="240">
        <f>('Energy Use'!H76-'E-electricity'!H20)*'Energy Use 2020'!$P82</f>
        <v>1068867343143.9681</v>
      </c>
      <c r="I20" s="240">
        <f>('Energy Use'!I76-'E-electricity'!I20)*'Energy Use 2020'!$P82</f>
        <v>1097171708564.0256</v>
      </c>
      <c r="J20" s="240">
        <f>('Energy Use'!J76-'E-electricity'!J20)*'Energy Use 2020'!$P82</f>
        <v>1125127546538.5388</v>
      </c>
      <c r="K20" s="240">
        <f>('Energy Use'!K76-'E-electricity'!K20)*'Energy Use 2020'!$P82</f>
        <v>1151882477373.2935</v>
      </c>
      <c r="L20" s="240">
        <f>('Energy Use'!L76-'E-electricity'!L20)*'Energy Use 2020'!$P82</f>
        <v>1176513007700.5564</v>
      </c>
      <c r="M20" s="240">
        <f>('Energy Use'!M76-'E-electricity'!M20)*'Energy Use 2020'!$P82</f>
        <v>1198037275612.6638</v>
      </c>
      <c r="N20" s="240">
        <f>('Energy Use'!N76-'E-electricity'!N20)*'Energy Use 2020'!$P82</f>
        <v>1217464827974.1453</v>
      </c>
      <c r="O20" s="240">
        <f>('Energy Use'!O76-'E-electricity'!O20)*'Energy Use 2020'!$P82</f>
        <v>1232953149501.4243</v>
      </c>
      <c r="P20" s="240">
        <f>('Energy Use'!P76-'E-electricity'!P20)*'Energy Use 2020'!$P82</f>
        <v>1244665085378.1797</v>
      </c>
      <c r="Q20" s="240">
        <f>('Energy Use'!Q76-'E-electricity'!Q20)*'Energy Use 2020'!$P82</f>
        <v>1252812116367.5994</v>
      </c>
      <c r="R20" s="240">
        <f>('Energy Use'!R76-'E-electricity'!R20)*'Energy Use 2020'!$P82</f>
        <v>1257646567784.6887</v>
      </c>
      <c r="S20" s="240">
        <f>('Energy Use'!S76-'E-electricity'!S20)*'Energy Use 2020'!$P82</f>
        <v>1264653950285.5493</v>
      </c>
      <c r="T20" s="240">
        <f>('Energy Use'!T76-'E-electricity'!T20)*'Energy Use 2020'!$P82</f>
        <v>1268862999513.6899</v>
      </c>
      <c r="U20" s="240">
        <f>('Energy Use'!U76-'E-electricity'!U20)*'Energy Use 2020'!$P82</f>
        <v>1270451587000.1968</v>
      </c>
      <c r="V20" s="240">
        <f>('Energy Use'!V76-'E-electricity'!V20)*'Energy Use 2020'!$P82</f>
        <v>1269615716041.1975</v>
      </c>
      <c r="W20" s="240">
        <f>('Energy Use'!W76-'E-electricity'!W20)*'Energy Use 2020'!$P82</f>
        <v>1266565537868.9363</v>
      </c>
      <c r="X20" s="240">
        <f>('Energy Use'!X76-'E-electricity'!X20)*'Energy Use 2020'!$P82</f>
        <v>1261521558944.782</v>
      </c>
      <c r="Y20" s="240">
        <f>('Energy Use'!Y76-'E-electricity'!Y20)*'Energy Use 2020'!$P82</f>
        <v>1254711110626.0769</v>
      </c>
      <c r="Z20" s="240">
        <f>('Energy Use'!Z76-'E-electricity'!Z20)*'Energy Use 2020'!$P82</f>
        <v>1246365136767.9832</v>
      </c>
      <c r="AA20" s="240">
        <f>('Energy Use'!AA76-'E-electricity'!AA20)*'Energy Use 2020'!$P82</f>
        <v>1236715339727.543</v>
      </c>
      <c r="AB20" s="240">
        <f>('Energy Use'!AB76-'E-electricity'!AB20)*'Energy Use 2020'!$P82</f>
        <v>1225991711232.6855</v>
      </c>
      <c r="AC20" s="240">
        <f>('Energy Use'!AC76-'E-electricity'!AC20)*'Energy Use 2020'!$P82</f>
        <v>1214420462033.3237</v>
      </c>
      <c r="AD20" s="240">
        <f>('Energy Use'!AD76-'E-electricity'!AD20)*'Energy Use 2020'!$P82</f>
        <v>1202222353417.0474</v>
      </c>
      <c r="AE20" s="240">
        <f>('Energy Use'!AE76-'E-electricity'!AE20)*'Energy Use 2020'!$P82</f>
        <v>1189611424694.1143</v>
      </c>
      <c r="AF20" s="240">
        <f>('Energy Use'!AF76-'E-electricity'!AF20)*'Energy Use 2020'!$P82</f>
        <v>1176794103689.4629</v>
      </c>
      <c r="AG20" s="240">
        <f>('Energy Use'!AG76-'E-electricity'!AG20)*'Energy Use 2020'!$P82</f>
        <v>1163968682102.7529</v>
      </c>
      <c r="AH20" s="240">
        <f>('Energy Use'!AH76-'E-electricity'!AH20)*'Energy Use 2020'!$P82</f>
        <v>1151325134232.8997</v>
      </c>
      <c r="AI20" s="240">
        <f>('Energy Use'!AI76-'E-electricity'!AI20)*'Energy Use 2020'!$P82</f>
        <v>1139045255893.2139</v>
      </c>
      <c r="AJ20" s="240">
        <f>('Energy Use'!AJ76-'E-electricity'!AJ20)*'Energy Use 2020'!$P82</f>
        <v>1127303100225.9658</v>
      </c>
      <c r="AK20" s="240">
        <f>('Energy Use'!AK76-'E-electricity'!AK20)*'Energy Use 2020'!$P82</f>
        <v>1116265688410.9465</v>
      </c>
      <c r="AL20" s="240">
        <f>('Energy Use'!AL76-'E-electricity'!AL20)*'Energy Use 2020'!$P82</f>
        <v>1106093975806.9663</v>
      </c>
      <c r="AM20" s="240">
        <f>('Energy Use'!AM76-'E-electricity'!AM20)*'Energy Use 2020'!$P82</f>
        <v>1096944057740.1829</v>
      </c>
      <c r="AN20" s="240">
        <f>('Energy Use'!AN76-'E-electricity'!AN20)*'Energy Use 2020'!$P82</f>
        <v>1088968603857.6599</v>
      </c>
      <c r="AO20" s="240">
        <f>('Energy Use'!AO76-'E-electricity'!AO20)*'Energy Use 2020'!$P82</f>
        <v>1082318515633.5756</v>
      </c>
      <c r="AP20" s="240">
        <f>('Energy Use'!AP76-'E-electricity'!AP20)*'Energy Use 2020'!$P82</f>
        <v>1077144808227.9054</v>
      </c>
      <c r="AQ20" s="240">
        <f>('Energy Use'!AQ76-'E-electricity'!AQ20)*'Energy Use 2020'!$P82</f>
        <v>1068095080738.2369</v>
      </c>
      <c r="AR20" s="136" t="str">
        <f>VLOOKUP($A20,'Sector Match'!$A$1:$B$43,2,0)</f>
        <v>pulp paper and printing 17T18</v>
      </c>
    </row>
    <row r="21" spans="1:44" x14ac:dyDescent="0.2">
      <c r="A21" s="74" t="s">
        <v>20</v>
      </c>
      <c r="B21" s="240">
        <f>('Energy Use'!B77-'E-electricity'!B21)*'Energy Use 2019'!$P83</f>
        <v>330664580457.99194</v>
      </c>
      <c r="C21" s="240">
        <f>('Energy Use'!C77-'E-electricity'!C21)*'Energy Use 2020'!$P83</f>
        <v>345527205976.82104</v>
      </c>
      <c r="D21" s="240">
        <f>('Energy Use'!D77-'E-electricity'!D21)*'Energy Use 2020'!$P83</f>
        <v>410938120746.25897</v>
      </c>
      <c r="E21" s="240">
        <f>('Energy Use'!E77-'E-electricity'!E21)*'Energy Use 2020'!$P83</f>
        <v>404194499030.94989</v>
      </c>
      <c r="F21" s="240">
        <f>('Energy Use'!F77-'E-electricity'!F21)*'Energy Use 2020'!$P83</f>
        <v>405468617050.08264</v>
      </c>
      <c r="G21" s="240">
        <f>('Energy Use'!G77-'E-electricity'!G21)*'Energy Use 2020'!$P83</f>
        <v>412372442910.56677</v>
      </c>
      <c r="H21" s="240">
        <f>('Energy Use'!H77-'E-electricity'!H21)*'Energy Use 2020'!$P83</f>
        <v>422393894609.35004</v>
      </c>
      <c r="I21" s="240">
        <f>('Energy Use'!I77-'E-electricity'!I21)*'Energy Use 2020'!$P83</f>
        <v>433613678751.39612</v>
      </c>
      <c r="J21" s="240">
        <f>('Energy Use'!J77-'E-electricity'!J21)*'Energy Use 2020'!$P83</f>
        <v>444991304448.07526</v>
      </c>
      <c r="K21" s="240">
        <f>('Energy Use'!K77-'E-electricity'!K21)*'Energy Use 2020'!$P83</f>
        <v>456139632557.69635</v>
      </c>
      <c r="L21" s="240">
        <f>('Energy Use'!L77-'E-electricity'!L21)*'Energy Use 2020'!$P83</f>
        <v>466633967470.83154</v>
      </c>
      <c r="M21" s="240">
        <f>('Energy Use'!M77-'E-electricity'!M21)*'Energy Use 2020'!$P83</f>
        <v>476016129631.91632</v>
      </c>
      <c r="N21" s="240">
        <f>('Energy Use'!N77-'E-electricity'!N21)*'Energy Use 2020'!$P83</f>
        <v>484261150544.6059</v>
      </c>
      <c r="O21" s="240">
        <f>('Energy Use'!O77-'E-electricity'!O21)*'Energy Use 2020'!$P83</f>
        <v>490977264813.23309</v>
      </c>
      <c r="P21" s="240">
        <f>('Energy Use'!P77-'E-electricity'!P21)*'Energy Use 2020'!$P83</f>
        <v>496235007354.52271</v>
      </c>
      <c r="Q21" s="240">
        <f>('Energy Use'!Q77-'E-electricity'!Q21)*'Energy Use 2020'!$P83</f>
        <v>500124523352.31842</v>
      </c>
      <c r="R21" s="240">
        <f>('Energy Use'!R77-'E-electricity'!R21)*'Energy Use 2020'!$P83</f>
        <v>502752348496.36853</v>
      </c>
      <c r="S21" s="240">
        <f>('Energy Use'!S77-'E-electricity'!S21)*'Energy Use 2020'!$P83</f>
        <v>505924181406.98328</v>
      </c>
      <c r="T21" s="240">
        <f>('Energy Use'!T77-'E-electricity'!T21)*'Energy Use 2020'!$P83</f>
        <v>508037945678.79425</v>
      </c>
      <c r="U21" s="240">
        <f>('Energy Use'!U77-'E-electricity'!U21)*'Energy Use 2020'!$P83</f>
        <v>509158528731.36005</v>
      </c>
      <c r="V21" s="240">
        <f>('Energy Use'!V77-'E-electricity'!V21)*'Energy Use 2020'!$P83</f>
        <v>509357642518.84741</v>
      </c>
      <c r="W21" s="240">
        <f>('Energy Use'!W77-'E-electricity'!W21)*'Energy Use 2020'!$P83</f>
        <v>508712415672.53687</v>
      </c>
      <c r="X21" s="240">
        <f>('Energy Use'!X77-'E-electricity'!X21)*'Energy Use 2020'!$P83</f>
        <v>507304048543.7572</v>
      </c>
      <c r="Y21" s="240">
        <f>('Energy Use'!Y77-'E-electricity'!Y21)*'Energy Use 2020'!$P83</f>
        <v>505216556119.43781</v>
      </c>
      <c r="Z21" s="240">
        <f>('Energy Use'!Z77-'E-electricity'!Z21)*'Energy Use 2020'!$P83</f>
        <v>502535618579.09412</v>
      </c>
      <c r="AA21" s="240">
        <f>('Energy Use'!AA77-'E-electricity'!AA21)*'Energy Use 2020'!$P83</f>
        <v>499347554230.61774</v>
      </c>
      <c r="AB21" s="240">
        <f>('Energy Use'!AB77-'E-electricity'!AB21)*'Energy Use 2020'!$P83</f>
        <v>495738424865.62421</v>
      </c>
      <c r="AC21" s="240">
        <f>('Energy Use'!AC77-'E-electricity'!AC21)*'Energy Use 2020'!$P83</f>
        <v>491793279337.89447</v>
      </c>
      <c r="AD21" s="240">
        <f>('Energy Use'!AD77-'E-electricity'!AD21)*'Energy Use 2020'!$P83</f>
        <v>487595537478.20044</v>
      </c>
      <c r="AE21" s="240">
        <f>('Energy Use'!AE77-'E-electricity'!AE21)*'Energy Use 2020'!$P83</f>
        <v>483226513369.21686</v>
      </c>
      <c r="AF21" s="240">
        <f>('Energy Use'!AF77-'E-electricity'!AF21)*'Energy Use 2020'!$P83</f>
        <v>478765074539.87701</v>
      </c>
      <c r="AG21" s="240">
        <f>('Energy Use'!AG77-'E-electricity'!AG21)*'Energy Use 2020'!$P83</f>
        <v>474287431799.28601</v>
      </c>
      <c r="AH21" s="240">
        <f>('Energy Use'!AH77-'E-electricity'!AH21)*'Energy Use 2020'!$P83</f>
        <v>469867053197.47784</v>
      </c>
      <c r="AI21" s="240">
        <f>('Energy Use'!AI77-'E-electricity'!AI21)*'Energy Use 2020'!$P83</f>
        <v>465574694941.42566</v>
      </c>
      <c r="AJ21" s="240">
        <f>('Energy Use'!AJ77-'E-electricity'!AJ21)*'Energy Use 2020'!$P83</f>
        <v>461478541969.23248</v>
      </c>
      <c r="AK21" s="240">
        <f>('Energy Use'!AK77-'E-electricity'!AK21)*'Energy Use 2020'!$P83</f>
        <v>457644451249.24695</v>
      </c>
      <c r="AL21" s="240">
        <f>('Energy Use'!AL77-'E-electricity'!AL21)*'Energy Use 2020'!$P83</f>
        <v>454136291680.8512</v>
      </c>
      <c r="AM21" s="240">
        <f>('Energy Use'!AM77-'E-electricity'!AM21)*'Energy Use 2020'!$P83</f>
        <v>451016375691.66284</v>
      </c>
      <c r="AN21" s="240">
        <f>('Energy Use'!AN77-'E-electricity'!AN21)*'Energy Use 2020'!$P83</f>
        <v>448345979221.92975</v>
      </c>
      <c r="AO21" s="240">
        <f>('Energy Use'!AO77-'E-electricity'!AO21)*'Energy Use 2020'!$P83</f>
        <v>446185948742.73151</v>
      </c>
      <c r="AP21" s="240">
        <f>('Energy Use'!AP77-'E-electricity'!AP21)*'Energy Use 2020'!$P83</f>
        <v>444597396266.13885</v>
      </c>
      <c r="AQ21" s="240">
        <f>('Energy Use'!AQ77-'E-electricity'!AQ21)*'Energy Use 2020'!$P83</f>
        <v>441365082153.8576</v>
      </c>
      <c r="AR21" s="136" t="str">
        <f>VLOOKUP($A21,'Sector Match'!$A$1:$B$43,2,0)</f>
        <v>pulp paper and printing 17T18</v>
      </c>
    </row>
    <row r="22" spans="1:44" x14ac:dyDescent="0.2">
      <c r="A22" s="74" t="s">
        <v>21</v>
      </c>
      <c r="B22" s="240">
        <f>('Energy Use'!B78-'E-electricity'!B22)*'Energy Use 2019'!$P84</f>
        <v>1514974191862043.8</v>
      </c>
      <c r="C22" s="240">
        <f>('Energy Use'!C78-'E-electricity'!C22)*'Energy Use 2020'!$P84</f>
        <v>1518257522689502.3</v>
      </c>
      <c r="D22" s="240">
        <f>('Energy Use'!D78-'E-electricity'!D22)*'Energy Use 2020'!$P84</f>
        <v>1585619484310969</v>
      </c>
      <c r="E22" s="240">
        <f>('Energy Use'!E78-'E-electricity'!E22)*'Energy Use 2020'!$P84</f>
        <v>1652399642764869</v>
      </c>
      <c r="F22" s="240">
        <f>('Energy Use'!F78-'E-electricity'!F22)*'Energy Use 2020'!$P84</f>
        <v>1718598225208282.3</v>
      </c>
      <c r="G22" s="240">
        <f>('Energy Use'!G78-'E-electricity'!G22)*'Energy Use 2020'!$P84</f>
        <v>1784215458798288.8</v>
      </c>
      <c r="H22" s="240">
        <f>('Energy Use'!H78-'E-electricity'!H22)*'Energy Use 2020'!$P84</f>
        <v>1849251570691969.5</v>
      </c>
      <c r="I22" s="240">
        <f>('Energy Use'!I78-'E-electricity'!I22)*'Energy Use 2020'!$P84</f>
        <v>1884022918477342.3</v>
      </c>
      <c r="J22" s="240">
        <f>('Energy Use'!J78-'E-electricity'!J22)*'Energy Use 2020'!$P84</f>
        <v>1918521035338101.5</v>
      </c>
      <c r="K22" s="240">
        <f>('Energy Use'!K78-'E-electricity'!K22)*'Energy Use 2020'!$P84</f>
        <v>1952746028122788</v>
      </c>
      <c r="L22" s="240">
        <f>('Energy Use'!L78-'E-electricity'!L22)*'Energy Use 2020'!$P84</f>
        <v>1986698003679943.5</v>
      </c>
      <c r="M22" s="240">
        <f>('Energy Use'!M78-'E-electricity'!M22)*'Energy Use 2020'!$P84</f>
        <v>2020377068858109.5</v>
      </c>
      <c r="N22" s="240">
        <f>('Energy Use'!N78-'E-electricity'!N22)*'Energy Use 2020'!$P84</f>
        <v>2017462626806642.8</v>
      </c>
      <c r="O22" s="240">
        <f>('Energy Use'!O78-'E-electricity'!O22)*'Energy Use 2020'!$P84</f>
        <v>2014532712142383</v>
      </c>
      <c r="P22" s="240">
        <f>('Energy Use'!P78-'E-electricity'!P22)*'Energy Use 2020'!$P84</f>
        <v>2011587329471748.8</v>
      </c>
      <c r="Q22" s="240">
        <f>('Energy Use'!Q78-'E-electricity'!Q22)*'Energy Use 2020'!$P84</f>
        <v>2008626483401159.8</v>
      </c>
      <c r="R22" s="240">
        <f>('Energy Use'!R78-'E-electricity'!R22)*'Energy Use 2020'!$P84</f>
        <v>2005650178537034.5</v>
      </c>
      <c r="S22" s="240">
        <f>('Energy Use'!S78-'E-electricity'!S22)*'Energy Use 2020'!$P84</f>
        <v>1981329917803072.5</v>
      </c>
      <c r="T22" s="240">
        <f>('Energy Use'!T78-'E-electricity'!T22)*'Energy Use 2020'!$P84</f>
        <v>1957045651283565</v>
      </c>
      <c r="U22" s="240">
        <f>('Energy Use'!U78-'E-electricity'!U22)*'Energy Use 2020'!$P84</f>
        <v>1932797373612133.3</v>
      </c>
      <c r="V22" s="240">
        <f>('Energy Use'!V78-'E-electricity'!V22)*'Energy Use 2020'!$P84</f>
        <v>1908585079422396.8</v>
      </c>
      <c r="W22" s="240">
        <f>('Energy Use'!W78-'E-electricity'!W22)*'Energy Use 2020'!$P84</f>
        <v>1884408763347978</v>
      </c>
      <c r="X22" s="240">
        <f>('Energy Use'!X78-'E-electricity'!X22)*'Energy Use 2020'!$P84</f>
        <v>1840448212016336.3</v>
      </c>
      <c r="Y22" s="240">
        <f>('Energy Use'!Y78-'E-electricity'!Y22)*'Energy Use 2020'!$P84</f>
        <v>1796554969694517.3</v>
      </c>
      <c r="Z22" s="240">
        <f>('Energy Use'!Z78-'E-electricity'!Z22)*'Energy Use 2020'!$P84</f>
        <v>1752729026320519</v>
      </c>
      <c r="AA22" s="240">
        <f>('Energy Use'!AA78-'E-electricity'!AA22)*'Energy Use 2020'!$P84</f>
        <v>1708970371832340</v>
      </c>
      <c r="AB22" s="240">
        <f>('Energy Use'!AB78-'E-electricity'!AB22)*'Energy Use 2020'!$P84</f>
        <v>1665278996167977.5</v>
      </c>
      <c r="AC22" s="240">
        <f>('Energy Use'!AC78-'E-electricity'!AC22)*'Energy Use 2020'!$P84</f>
        <v>1621654889265429.3</v>
      </c>
      <c r="AD22" s="240">
        <f>('Energy Use'!AD78-'E-electricity'!AD22)*'Energy Use 2020'!$P84</f>
        <v>1578098041062693</v>
      </c>
      <c r="AE22" s="240">
        <f>('Energy Use'!AE78-'E-electricity'!AE22)*'Energy Use 2020'!$P84</f>
        <v>1534608441497766.8</v>
      </c>
      <c r="AF22" s="240">
        <f>('Energy Use'!AF78-'E-electricity'!AF22)*'Energy Use 2020'!$P84</f>
        <v>1491186080508648.5</v>
      </c>
      <c r="AG22" s="240">
        <f>('Energy Use'!AG78-'E-electricity'!AG22)*'Energy Use 2020'!$P84</f>
        <v>1447830948033336.5</v>
      </c>
      <c r="AH22" s="240">
        <f>('Energy Use'!AH78-'E-electricity'!AH22)*'Energy Use 2020'!$P84</f>
        <v>1410161091030591.8</v>
      </c>
      <c r="AI22" s="240">
        <f>('Energy Use'!AI78-'E-electricity'!AI22)*'Energy Use 2020'!$P84</f>
        <v>1372549496779707.5</v>
      </c>
      <c r="AJ22" s="240">
        <f>('Energy Use'!AJ78-'E-electricity'!AJ22)*'Energy Use 2020'!$P84</f>
        <v>1334996156560261.8</v>
      </c>
      <c r="AK22" s="240">
        <f>('Energy Use'!AK78-'E-electricity'!AK22)*'Energy Use 2020'!$P84</f>
        <v>1297501061651834.3</v>
      </c>
      <c r="AL22" s="240">
        <f>('Energy Use'!AL78-'E-electricity'!AL22)*'Energy Use 2020'!$P84</f>
        <v>1260064203334004.3</v>
      </c>
      <c r="AM22" s="240">
        <f>('Energy Use'!AM78-'E-electricity'!AM22)*'Energy Use 2020'!$P84</f>
        <v>1220858460065078.3</v>
      </c>
      <c r="AN22" s="240">
        <f>('Energy Use'!AN78-'E-electricity'!AN22)*'Energy Use 2020'!$P84</f>
        <v>1181713855424549.5</v>
      </c>
      <c r="AO22" s="240">
        <f>('Energy Use'!AO78-'E-electricity'!AO22)*'Energy Use 2020'!$P84</f>
        <v>1142630380253943.8</v>
      </c>
      <c r="AP22" s="240">
        <f>('Energy Use'!AP78-'E-electricity'!AP22)*'Energy Use 2020'!$P84</f>
        <v>1103608025394785.3</v>
      </c>
      <c r="AQ22" s="240">
        <f>('Energy Use'!AQ78-'E-electricity'!AQ22)*'Energy Use 2020'!$P84</f>
        <v>1060879562321164.9</v>
      </c>
      <c r="AR22" s="136" t="str">
        <f>VLOOKUP($A22,'Sector Match'!$A$1:$B$43,2,0)</f>
        <v>refined petroleum and coke 19</v>
      </c>
    </row>
    <row r="23" spans="1:44" x14ac:dyDescent="0.2">
      <c r="A23" s="74" t="s">
        <v>1</v>
      </c>
      <c r="B23" s="240">
        <f>('Energy Use'!B79-'E-electricity'!B23)*'Energy Use 2019'!$P85</f>
        <v>600394716446538.88</v>
      </c>
      <c r="C23" s="240">
        <f>('Energy Use'!C79-'E-electricity'!C23)*'Energy Use 2020'!$P85</f>
        <v>421397376568861.5</v>
      </c>
      <c r="D23" s="240">
        <f>('Energy Use'!D79-'E-electricity'!D23)*'Energy Use 2020'!$P85</f>
        <v>448708086095853.94</v>
      </c>
      <c r="E23" s="240">
        <f>('Energy Use'!E79-'E-electricity'!E23)*'Energy Use 2020'!$P85</f>
        <v>475732135023599.94</v>
      </c>
      <c r="F23" s="240">
        <f>('Energy Use'!F79-'E-electricity'!F23)*'Energy Use 2020'!$P85</f>
        <v>502469809665234.75</v>
      </c>
      <c r="G23" s="240">
        <f>('Energy Use'!G79-'E-electricity'!G23)*'Energy Use 2020'!$P85</f>
        <v>528921396333893.13</v>
      </c>
      <c r="H23" s="240">
        <f>('Energy Use'!H79-'E-electricity'!H23)*'Energy Use 2020'!$P85</f>
        <v>555087181342710.81</v>
      </c>
      <c r="I23" s="240">
        <f>('Energy Use'!I79-'E-electricity'!I23)*'Energy Use 2020'!$P85</f>
        <v>572771898108392.13</v>
      </c>
      <c r="J23" s="240">
        <f>('Energy Use'!J79-'E-electricity'!J23)*'Energy Use 2020'!$P85</f>
        <v>590282956133797.38</v>
      </c>
      <c r="K23" s="240">
        <f>('Energy Use'!K79-'E-electricity'!K23)*'Energy Use 2020'!$P85</f>
        <v>607620527442398.25</v>
      </c>
      <c r="L23" s="240">
        <f>('Energy Use'!L79-'E-electricity'!L23)*'Energy Use 2020'!$P85</f>
        <v>624784784057666.5</v>
      </c>
      <c r="M23" s="240">
        <f>('Energy Use'!M79-'E-electricity'!M23)*'Energy Use 2020'!$P85</f>
        <v>641775898003073.5</v>
      </c>
      <c r="N23" s="240">
        <f>('Energy Use'!N79-'E-electricity'!N23)*'Energy Use 2020'!$P85</f>
        <v>650752154720107.63</v>
      </c>
      <c r="O23" s="240">
        <f>('Energy Use'!O79-'E-electricity'!O23)*'Energy Use 2020'!$P85</f>
        <v>659647631301071.13</v>
      </c>
      <c r="P23" s="240">
        <f>('Energy Use'!P79-'E-electricity'!P23)*'Energy Use 2020'!$P85</f>
        <v>668462386178785.13</v>
      </c>
      <c r="Q23" s="240">
        <f>('Energy Use'!Q79-'E-electricity'!Q23)*'Energy Use 2020'!$P85</f>
        <v>677196477786069.5</v>
      </c>
      <c r="R23" s="240">
        <f>('Energy Use'!R79-'E-electricity'!R23)*'Energy Use 2020'!$P85</f>
        <v>685849964555745.5</v>
      </c>
      <c r="S23" s="240">
        <f>('Energy Use'!S79-'E-electricity'!S23)*'Energy Use 2020'!$P85</f>
        <v>690811258185546.38</v>
      </c>
      <c r="T23" s="240">
        <f>('Energy Use'!T79-'E-electricity'!T23)*'Energy Use 2020'!$P85</f>
        <v>695758712353448.88</v>
      </c>
      <c r="U23" s="240">
        <f>('Energy Use'!U79-'E-electricity'!U23)*'Energy Use 2020'!$P85</f>
        <v>700692332159770.25</v>
      </c>
      <c r="V23" s="240">
        <f>('Energy Use'!V79-'E-electricity'!V23)*'Energy Use 2020'!$P85</f>
        <v>705612122704826.75</v>
      </c>
      <c r="W23" s="240">
        <f>('Energy Use'!W79-'E-electricity'!W23)*'Energy Use 2020'!$P85</f>
        <v>710518089088935.63</v>
      </c>
      <c r="X23" s="240">
        <f>('Energy Use'!X79-'E-electricity'!X23)*'Energy Use 2020'!$P85</f>
        <v>712247949910768.38</v>
      </c>
      <c r="Y23" s="240">
        <f>('Energy Use'!Y79-'E-electricity'!Y23)*'Energy Use 2020'!$P85</f>
        <v>713971270457231.63</v>
      </c>
      <c r="Z23" s="240">
        <f>('Energy Use'!Z79-'E-electricity'!Z23)*'Energy Use 2020'!$P85</f>
        <v>715688053230453</v>
      </c>
      <c r="AA23" s="240">
        <f>('Energy Use'!AA79-'E-electricity'!AA23)*'Energy Use 2020'!$P85</f>
        <v>717398300732559.88</v>
      </c>
      <c r="AB23" s="240">
        <f>('Energy Use'!AB79-'E-electricity'!AB23)*'Energy Use 2020'!$P85</f>
        <v>719102015465680.13</v>
      </c>
      <c r="AC23" s="240">
        <f>('Energy Use'!AC79-'E-electricity'!AC23)*'Energy Use 2020'!$P85</f>
        <v>718091175455039.13</v>
      </c>
      <c r="AD23" s="240">
        <f>('Energy Use'!AD79-'E-electricity'!AD23)*'Energy Use 2020'!$P85</f>
        <v>717079503213125.75</v>
      </c>
      <c r="AE23" s="240">
        <f>('Energy Use'!AE79-'E-electricity'!AE23)*'Energy Use 2020'!$P85</f>
        <v>716066999271120.63</v>
      </c>
      <c r="AF23" s="240">
        <f>('Energy Use'!AF79-'E-electricity'!AF23)*'Energy Use 2020'!$P85</f>
        <v>715053664160203.63</v>
      </c>
      <c r="AG23" s="240">
        <f>('Energy Use'!AG79-'E-electricity'!AG23)*'Energy Use 2020'!$P85</f>
        <v>714039498411555.88</v>
      </c>
      <c r="AH23" s="240">
        <f>('Energy Use'!AH79-'E-electricity'!AH23)*'Energy Use 2020'!$P85</f>
        <v>710589063545786.75</v>
      </c>
      <c r="AI23" s="240">
        <f>('Energy Use'!AI79-'E-electricity'!AI23)*'Energy Use 2020'!$P85</f>
        <v>707143597177674.13</v>
      </c>
      <c r="AJ23" s="240">
        <f>('Energy Use'!AJ79-'E-electricity'!AJ23)*'Energy Use 2020'!$P85</f>
        <v>703703097745435.63</v>
      </c>
      <c r="AK23" s="240">
        <f>('Energy Use'!AK79-'E-electricity'!AK23)*'Energy Use 2020'!$P85</f>
        <v>700267563687288.38</v>
      </c>
      <c r="AL23" s="240">
        <f>('Energy Use'!AL79-'E-electricity'!AL23)*'Energy Use 2020'!$P85</f>
        <v>696836993441450.13</v>
      </c>
      <c r="AM23" s="240">
        <f>('Energy Use'!AM79-'E-electricity'!AM23)*'Energy Use 2020'!$P85</f>
        <v>692964001910064.5</v>
      </c>
      <c r="AN23" s="240">
        <f>('Energy Use'!AN79-'E-electricity'!AN23)*'Energy Use 2020'!$P85</f>
        <v>689096919802999.5</v>
      </c>
      <c r="AO23" s="240">
        <f>('Energy Use'!AO79-'E-electricity'!AO23)*'Energy Use 2020'!$P85</f>
        <v>685235745229402</v>
      </c>
      <c r="AP23" s="240">
        <f>('Energy Use'!AP79-'E-electricity'!AP23)*'Energy Use 2020'!$P85</f>
        <v>681380476298419.25</v>
      </c>
      <c r="AQ23" s="240">
        <f>('Energy Use'!AQ79-'E-electricity'!AQ23)*'Energy Use 2020'!$P85</f>
        <v>674208870403896.13</v>
      </c>
      <c r="AR23" s="136" t="str">
        <f>VLOOKUP($A23,'Sector Match'!$A$1:$B$43,2,0)</f>
        <v>chemicals 20</v>
      </c>
    </row>
    <row r="24" spans="1:44" x14ac:dyDescent="0.2">
      <c r="A24" s="74" t="s">
        <v>22</v>
      </c>
      <c r="B24" s="240">
        <f>('Energy Use'!B80-'E-electricity'!B24)*'Energy Use 2019'!$P86</f>
        <v>720935768471.40369</v>
      </c>
      <c r="C24" s="240">
        <f>('Energy Use'!C80-'E-electricity'!C24)*'Energy Use 2020'!$P86</f>
        <v>479329790930.02521</v>
      </c>
      <c r="D24" s="240">
        <f>('Energy Use'!D80-'E-electricity'!D24)*'Energy Use 2020'!$P86</f>
        <v>619029288164.69641</v>
      </c>
      <c r="E24" s="240">
        <f>('Energy Use'!E80-'E-electricity'!E24)*'Energy Use 2020'!$P86</f>
        <v>603713897558.3761</v>
      </c>
      <c r="F24" s="240">
        <f>('Energy Use'!F80-'E-electricity'!F24)*'Energy Use 2020'!$P86</f>
        <v>611991363332.43408</v>
      </c>
      <c r="G24" s="240">
        <f>('Energy Use'!G80-'E-electricity'!G24)*'Energy Use 2020'!$P86</f>
        <v>637013305610.12988</v>
      </c>
      <c r="H24" s="240">
        <f>('Energy Use'!H80-'E-electricity'!H24)*'Energy Use 2020'!$P86</f>
        <v>667540457727.58398</v>
      </c>
      <c r="I24" s="240">
        <f>('Energy Use'!I80-'E-electricity'!I24)*'Energy Use 2020'!$P86</f>
        <v>693645232875.77393</v>
      </c>
      <c r="J24" s="240">
        <f>('Energy Use'!J80-'E-electricity'!J24)*'Energy Use 2020'!$P86</f>
        <v>713725237616.35547</v>
      </c>
      <c r="K24" s="240">
        <f>('Energy Use'!K80-'E-electricity'!K24)*'Energy Use 2020'!$P86</f>
        <v>729502364061.5105</v>
      </c>
      <c r="L24" s="240">
        <f>('Energy Use'!L80-'E-electricity'!L24)*'Energy Use 2020'!$P86</f>
        <v>743006343766.47131</v>
      </c>
      <c r="M24" s="240">
        <f>('Energy Use'!M80-'E-electricity'!M24)*'Energy Use 2020'!$P86</f>
        <v>756478647064.71057</v>
      </c>
      <c r="N24" s="240">
        <f>('Energy Use'!N80-'E-electricity'!N24)*'Energy Use 2020'!$P86</f>
        <v>772504526321.75903</v>
      </c>
      <c r="O24" s="240">
        <f>('Energy Use'!O80-'E-electricity'!O24)*'Energy Use 2020'!$P86</f>
        <v>790600859083.75195</v>
      </c>
      <c r="P24" s="240">
        <f>('Energy Use'!P80-'E-electricity'!P24)*'Energy Use 2020'!$P86</f>
        <v>810417259472.29541</v>
      </c>
      <c r="Q24" s="240">
        <f>('Energy Use'!Q80-'E-electricity'!Q24)*'Energy Use 2020'!$P86</f>
        <v>831569384089.23132</v>
      </c>
      <c r="R24" s="240">
        <f>('Energy Use'!R80-'E-electricity'!R24)*'Energy Use 2020'!$P86</f>
        <v>853630591630.80139</v>
      </c>
      <c r="S24" s="240">
        <f>('Energy Use'!S80-'E-electricity'!S24)*'Energy Use 2020'!$P86</f>
        <v>879216204359.49255</v>
      </c>
      <c r="T24" s="240">
        <f>('Energy Use'!T80-'E-electricity'!T24)*'Energy Use 2020'!$P86</f>
        <v>905347917995.55249</v>
      </c>
      <c r="U24" s="240">
        <f>('Energy Use'!U80-'E-electricity'!U24)*'Energy Use 2020'!$P86</f>
        <v>931947886490.64172</v>
      </c>
      <c r="V24" s="240">
        <f>('Energy Use'!V80-'E-electricity'!V24)*'Energy Use 2020'!$P86</f>
        <v>958928513106.81702</v>
      </c>
      <c r="W24" s="240">
        <f>('Energy Use'!W80-'E-electricity'!W24)*'Energy Use 2020'!$P86</f>
        <v>986192073546.17944</v>
      </c>
      <c r="X24" s="240">
        <f>('Energy Use'!X80-'E-electricity'!X24)*'Energy Use 2020'!$P86</f>
        <v>1013630431414.4562</v>
      </c>
      <c r="Y24" s="240">
        <f>('Energy Use'!Y80-'E-electricity'!Y24)*'Energy Use 2020'!$P86</f>
        <v>1041124863054.2939</v>
      </c>
      <c r="Z24" s="240">
        <f>('Energy Use'!Z80-'E-electricity'!Z24)*'Energy Use 2020'!$P86</f>
        <v>1068546009299.887</v>
      </c>
      <c r="AA24" s="240">
        <f>('Energy Use'!AA80-'E-electricity'!AA24)*'Energy Use 2020'!$P86</f>
        <v>1095753971865.3064</v>
      </c>
      <c r="AB24" s="240">
        <f>('Energy Use'!AB80-'E-electricity'!AB24)*'Energy Use 2020'!$P86</f>
        <v>1122598571817.5701</v>
      </c>
      <c r="AC24" s="240">
        <f>('Energy Use'!AC80-'E-electricity'!AC24)*'Energy Use 2020'!$P86</f>
        <v>1148919786836.8958</v>
      </c>
      <c r="AD24" s="240">
        <f>('Energy Use'!AD80-'E-electricity'!AD24)*'Energy Use 2020'!$P86</f>
        <v>1174548382668.9653</v>
      </c>
      <c r="AE24" s="240">
        <f>('Energy Use'!AE80-'E-electricity'!AE24)*'Energy Use 2020'!$P86</f>
        <v>1199306752272.8335</v>
      </c>
      <c r="AF24" s="240">
        <f>('Energy Use'!AF80-'E-electricity'!AF24)*'Energy Use 2020'!$P86</f>
        <v>1223009973618.916</v>
      </c>
      <c r="AG24" s="240">
        <f>('Energy Use'!AG80-'E-electricity'!AG24)*'Energy Use 2020'!$P86</f>
        <v>1245467093864.8247</v>
      </c>
      <c r="AH24" s="240">
        <f>('Energy Use'!AH80-'E-electricity'!AH24)*'Energy Use 2020'!$P86</f>
        <v>1266482643719.9744</v>
      </c>
      <c r="AI24" s="240">
        <f>('Energy Use'!AI80-'E-electricity'!AI24)*'Energy Use 2020'!$P86</f>
        <v>1285858381213.5911</v>
      </c>
      <c r="AJ24" s="240">
        <f>('Energy Use'!AJ80-'E-electricity'!AJ24)*'Energy Use 2020'!$P86</f>
        <v>1303395258840.1052</v>
      </c>
      <c r="AK24" s="240">
        <f>('Energy Use'!AK80-'E-electricity'!AK24)*'Energy Use 2020'!$P86</f>
        <v>1318895602235.0928</v>
      </c>
      <c r="AL24" s="240">
        <f>('Energy Use'!AL80-'E-electricity'!AL24)*'Energy Use 2020'!$P86</f>
        <v>1332165482229.6802</v>
      </c>
      <c r="AM24" s="240">
        <f>('Energy Use'!AM80-'E-electricity'!AM24)*'Energy Use 2020'!$P86</f>
        <v>1343017255469.6919</v>
      </c>
      <c r="AN24" s="240">
        <f>('Energy Use'!AN80-'E-electricity'!AN24)*'Energy Use 2020'!$P86</f>
        <v>1351272241928.7173</v>
      </c>
      <c r="AO24" s="240">
        <f>('Energy Use'!AO80-'E-electricity'!AO24)*'Energy Use 2020'!$P86</f>
        <v>1356763500785.6094</v>
      </c>
      <c r="AP24" s="240">
        <f>('Energy Use'!AP80-'E-electricity'!AP24)*'Energy Use 2020'!$P86</f>
        <v>1359338659498.1001</v>
      </c>
      <c r="AQ24" s="240">
        <f>('Energy Use'!AQ80-'E-electricity'!AQ24)*'Energy Use 2020'!$P86</f>
        <v>1351894088807.8086</v>
      </c>
      <c r="AR24" s="136">
        <f>VLOOKUP($A24,'Sector Match'!$A$1:$B$43,2,0)</f>
        <v>0</v>
      </c>
    </row>
    <row r="25" spans="1:44" x14ac:dyDescent="0.2">
      <c r="A25" s="74" t="s">
        <v>23</v>
      </c>
      <c r="B25" s="240">
        <f>('Energy Use'!B81-'E-electricity'!B25)*'Energy Use 2019'!$P87</f>
        <v>48155175861.069351</v>
      </c>
      <c r="C25" s="240">
        <f>('Energy Use'!C81-'E-electricity'!C25)*'Energy Use 2020'!$P87</f>
        <v>58499557156.144867</v>
      </c>
      <c r="D25" s="240">
        <f>('Energy Use'!D81-'E-electricity'!D25)*'Energy Use 2020'!$P87</f>
        <v>64886707167.671829</v>
      </c>
      <c r="E25" s="240">
        <f>('Energy Use'!E81-'E-electricity'!E25)*'Energy Use 2020'!$P87</f>
        <v>66221009055.93309</v>
      </c>
      <c r="F25" s="240">
        <f>('Energy Use'!F81-'E-electricity'!F25)*'Energy Use 2020'!$P87</f>
        <v>67407820715.928238</v>
      </c>
      <c r="G25" s="240">
        <f>('Energy Use'!G81-'E-electricity'!G25)*'Energy Use 2020'!$P87</f>
        <v>70916817260.683762</v>
      </c>
      <c r="H25" s="240">
        <f>('Energy Use'!H81-'E-electricity'!H25)*'Energy Use 2020'!$P87</f>
        <v>75377083339.661011</v>
      </c>
      <c r="I25" s="240">
        <f>('Energy Use'!I81-'E-electricity'!I25)*'Energy Use 2020'!$P87</f>
        <v>79498503966.540497</v>
      </c>
      <c r="J25" s="240">
        <f>('Energy Use'!J81-'E-electricity'!J25)*'Energy Use 2020'!$P87</f>
        <v>82913005456.710556</v>
      </c>
      <c r="K25" s="240">
        <f>('Energy Use'!K81-'E-electricity'!K25)*'Energy Use 2020'!$P87</f>
        <v>85623638998.407379</v>
      </c>
      <c r="L25" s="240">
        <f>('Energy Use'!L81-'E-electricity'!L25)*'Energy Use 2020'!$P87</f>
        <v>87666823871.869781</v>
      </c>
      <c r="M25" s="240">
        <f>('Energy Use'!M81-'E-electricity'!M25)*'Energy Use 2020'!$P87</f>
        <v>89106764879.703049</v>
      </c>
      <c r="N25" s="240">
        <f>('Energy Use'!N81-'E-electricity'!N25)*'Energy Use 2020'!$P87</f>
        <v>90105998107.70842</v>
      </c>
      <c r="O25" s="240">
        <f>('Energy Use'!O81-'E-electricity'!O25)*'Energy Use 2020'!$P87</f>
        <v>90677063491.396835</v>
      </c>
      <c r="P25" s="240">
        <f>('Energy Use'!P81-'E-electricity'!P25)*'Energy Use 2020'!$P87</f>
        <v>90916640165.050446</v>
      </c>
      <c r="Q25" s="240">
        <f>('Energy Use'!Q81-'E-electricity'!Q25)*'Energy Use 2020'!$P87</f>
        <v>90927019863.934967</v>
      </c>
      <c r="R25" s="240">
        <f>('Energy Use'!R81-'E-electricity'!R25)*'Energy Use 2020'!$P87</f>
        <v>90812921761.453964</v>
      </c>
      <c r="S25" s="240">
        <f>('Energy Use'!S81-'E-electricity'!S25)*'Energy Use 2020'!$P87</f>
        <v>90977783697.633194</v>
      </c>
      <c r="T25" s="240">
        <f>('Energy Use'!T81-'E-electricity'!T25)*'Energy Use 2020'!$P87</f>
        <v>91125256373.614532</v>
      </c>
      <c r="U25" s="240">
        <f>('Energy Use'!U81-'E-electricity'!U25)*'Energy Use 2020'!$P87</f>
        <v>91255693505.155563</v>
      </c>
      <c r="V25" s="240">
        <f>('Energy Use'!V81-'E-electricity'!V25)*'Energy Use 2020'!$P87</f>
        <v>91369461036.426331</v>
      </c>
      <c r="W25" s="240">
        <f>('Energy Use'!W81-'E-electricity'!W25)*'Energy Use 2020'!$P87</f>
        <v>91466936396.984909</v>
      </c>
      <c r="X25" s="240">
        <f>('Energy Use'!X81-'E-electricity'!X25)*'Energy Use 2020'!$P87</f>
        <v>91548507765.048721</v>
      </c>
      <c r="Y25" s="240">
        <f>('Energy Use'!Y81-'E-electricity'!Y25)*'Energy Use 2020'!$P87</f>
        <v>91614573338.676422</v>
      </c>
      <c r="Z25" s="240">
        <f>('Energy Use'!Z81-'E-electricity'!Z25)*'Energy Use 2020'!$P87</f>
        <v>91665540616.396179</v>
      </c>
      <c r="AA25" s="240">
        <f>('Energy Use'!AA81-'E-electricity'!AA25)*'Energy Use 2020'!$P87</f>
        <v>91701825688.72934</v>
      </c>
      <c r="AB25" s="240">
        <f>('Energy Use'!AB81-'E-electricity'!AB25)*'Energy Use 2020'!$P87</f>
        <v>91723852541.975952</v>
      </c>
      <c r="AC25" s="240">
        <f>('Energy Use'!AC81-'E-electricity'!AC25)*'Energy Use 2020'!$P87</f>
        <v>91732052375.54631</v>
      </c>
      <c r="AD25" s="240">
        <f>('Energy Use'!AD81-'E-electricity'!AD25)*'Energy Use 2020'!$P87</f>
        <v>91726862934.034805</v>
      </c>
      <c r="AE25" s="240">
        <f>('Energy Use'!AE81-'E-electricity'!AE25)*'Energy Use 2020'!$P87</f>
        <v>91708727855.151657</v>
      </c>
      <c r="AF25" s="240">
        <f>('Energy Use'!AF81-'E-electricity'!AF25)*'Energy Use 2020'!$P87</f>
        <v>91678096034.541077</v>
      </c>
      <c r="AG25" s="240">
        <f>('Energy Use'!AG81-'E-electricity'!AG25)*'Energy Use 2020'!$P87</f>
        <v>91635421008.439377</v>
      </c>
      <c r="AH25" s="240">
        <f>('Energy Use'!AH81-'E-electricity'!AH25)*'Energy Use 2020'!$P87</f>
        <v>91581160355.035019</v>
      </c>
      <c r="AI25" s="240">
        <f>('Energy Use'!AI81-'E-electricity'!AI25)*'Energy Use 2020'!$P87</f>
        <v>91515775115.323257</v>
      </c>
      <c r="AJ25" s="240">
        <f>('Energy Use'!AJ81-'E-electricity'!AJ25)*'Energy Use 2020'!$P87</f>
        <v>91439729234.163818</v>
      </c>
      <c r="AK25" s="240">
        <f>('Energy Use'!AK81-'E-electricity'!AK25)*'Energy Use 2020'!$P87</f>
        <v>91353489022.177078</v>
      </c>
      <c r="AL25" s="240">
        <f>('Energy Use'!AL81-'E-electricity'!AL25)*'Energy Use 2020'!$P87</f>
        <v>91257522639.039032</v>
      </c>
      <c r="AM25" s="240">
        <f>('Energy Use'!AM81-'E-electricity'!AM25)*'Energy Use 2020'!$P87</f>
        <v>91152299598.666443</v>
      </c>
      <c r="AN25" s="240">
        <f>('Energy Use'!AN81-'E-electricity'!AN25)*'Energy Use 2020'!$P87</f>
        <v>91038290296.712143</v>
      </c>
      <c r="AO25" s="240">
        <f>('Energy Use'!AO81-'E-electricity'!AO25)*'Energy Use 2020'!$P87</f>
        <v>90915965560.727036</v>
      </c>
      <c r="AP25" s="240">
        <f>('Energy Use'!AP81-'E-electricity'!AP25)*'Energy Use 2020'!$P87</f>
        <v>90785796223.278107</v>
      </c>
      <c r="AQ25" s="240">
        <f>('Energy Use'!AQ81-'E-electricity'!AQ25)*'Energy Use 2020'!$P87</f>
        <v>90183389883.806061</v>
      </c>
      <c r="AR25" s="136" t="str">
        <f>VLOOKUP($A25,'Sector Match'!$A$1:$B$43,2,0)</f>
        <v>chemicals 20</v>
      </c>
    </row>
    <row r="26" spans="1:44" x14ac:dyDescent="0.2">
      <c r="A26" s="74" t="s">
        <v>24</v>
      </c>
      <c r="B26" s="240">
        <f>('Energy Use'!B82-'E-electricity'!B26)*'Energy Use 2019'!$P88</f>
        <v>2271210002769.0479</v>
      </c>
      <c r="C26" s="240">
        <f>('Energy Use'!C82-'E-electricity'!C26)*'Energy Use 2020'!$P88</f>
        <v>2596840726488.5547</v>
      </c>
      <c r="D26" s="240">
        <f>('Energy Use'!D82-'E-electricity'!D26)*'Energy Use 2020'!$P88</f>
        <v>2840291561086.8188</v>
      </c>
      <c r="E26" s="240">
        <f>('Energy Use'!E82-'E-electricity'!E26)*'Energy Use 2020'!$P88</f>
        <v>2799751383920.7271</v>
      </c>
      <c r="F26" s="240">
        <f>('Energy Use'!F82-'E-electricity'!F26)*'Energy Use 2020'!$P88</f>
        <v>2806586234473.125</v>
      </c>
      <c r="G26" s="240">
        <f>('Energy Use'!G82-'E-electricity'!G26)*'Energy Use 2020'!$P88</f>
        <v>2870178918830.124</v>
      </c>
      <c r="H26" s="240">
        <f>('Energy Use'!H82-'E-electricity'!H26)*'Energy Use 2020'!$P88</f>
        <v>2955043270370.5884</v>
      </c>
      <c r="I26" s="240">
        <f>('Energy Use'!I82-'E-electricity'!I26)*'Energy Use 2020'!$P88</f>
        <v>3031417516942.7925</v>
      </c>
      <c r="J26" s="240">
        <f>('Energy Use'!J82-'E-electricity'!J26)*'Energy Use 2020'!$P88</f>
        <v>3089824015883.0073</v>
      </c>
      <c r="K26" s="240">
        <f>('Energy Use'!K82-'E-electricity'!K26)*'Energy Use 2020'!$P88</f>
        <v>3129351483602.4214</v>
      </c>
      <c r="L26" s="240">
        <f>('Energy Use'!L82-'E-electricity'!L26)*'Energy Use 2020'!$P88</f>
        <v>3149445405743.209</v>
      </c>
      <c r="M26" s="240">
        <f>('Energy Use'!M82-'E-electricity'!M26)*'Energy Use 2020'!$P88</f>
        <v>3149919685017.0303</v>
      </c>
      <c r="N26" s="240">
        <f>('Energy Use'!N82-'E-electricity'!N26)*'Energy Use 2020'!$P88</f>
        <v>3139967678244.0127</v>
      </c>
      <c r="O26" s="240">
        <f>('Energy Use'!O82-'E-electricity'!O26)*'Energy Use 2020'!$P88</f>
        <v>3114713967252.7607</v>
      </c>
      <c r="P26" s="240">
        <f>('Energy Use'!P82-'E-electricity'!P26)*'Energy Use 2020'!$P88</f>
        <v>3078363415318.1255</v>
      </c>
      <c r="Q26" s="240">
        <f>('Energy Use'!Q82-'E-electricity'!Q26)*'Energy Use 2020'!$P88</f>
        <v>3035091308983.0068</v>
      </c>
      <c r="R26" s="240">
        <f>('Energy Use'!R82-'E-electricity'!R26)*'Energy Use 2020'!$P88</f>
        <v>2988926333100.5605</v>
      </c>
      <c r="S26" s="240">
        <f>('Energy Use'!S82-'E-electricity'!S26)*'Energy Use 2020'!$P88</f>
        <v>2958958265998.5386</v>
      </c>
      <c r="T26" s="240">
        <f>('Energy Use'!T82-'E-electricity'!T26)*'Energy Use 2020'!$P88</f>
        <v>2929644001816.7432</v>
      </c>
      <c r="U26" s="240">
        <f>('Energy Use'!U82-'E-electricity'!U26)*'Energy Use 2020'!$P88</f>
        <v>2900997814173.6777</v>
      </c>
      <c r="V26" s="240">
        <f>('Energy Use'!V82-'E-electricity'!V26)*'Energy Use 2020'!$P88</f>
        <v>2873033265674.4321</v>
      </c>
      <c r="W26" s="240">
        <f>('Energy Use'!W82-'E-electricity'!W26)*'Energy Use 2020'!$P88</f>
        <v>2845763260781.4902</v>
      </c>
      <c r="X26" s="240">
        <f>('Energy Use'!X82-'E-electricity'!X26)*'Energy Use 2020'!$P88</f>
        <v>2819200098973.9824</v>
      </c>
      <c r="Y26" s="240">
        <f>('Energy Use'!Y82-'E-electricity'!Y26)*'Energy Use 2020'!$P88</f>
        <v>2793355528147.9341</v>
      </c>
      <c r="Z26" s="240">
        <f>('Energy Use'!Z82-'E-electricity'!Z26)*'Energy Use 2020'!$P88</f>
        <v>2768240798221.5225</v>
      </c>
      <c r="AA26" s="240">
        <f>('Energy Use'!AA82-'E-electricity'!AA26)*'Energy Use 2020'!$P88</f>
        <v>2743866714920.6553</v>
      </c>
      <c r="AB26" s="240">
        <f>('Energy Use'!AB82-'E-electricity'!AB26)*'Energy Use 2020'!$P88</f>
        <v>2720243693731.3076</v>
      </c>
      <c r="AC26" s="240">
        <f>('Energy Use'!AC82-'E-electricity'!AC26)*'Energy Use 2020'!$P88</f>
        <v>2697381814016.1719</v>
      </c>
      <c r="AD26" s="240">
        <f>('Energy Use'!AD82-'E-electricity'!AD26)*'Energy Use 2020'!$P88</f>
        <v>2675290873304.3032</v>
      </c>
      <c r="AE26" s="240">
        <f>('Energy Use'!AE82-'E-electricity'!AE26)*'Energy Use 2020'!$P88</f>
        <v>2653980441773.4668</v>
      </c>
      <c r="AF26" s="240">
        <f>('Energy Use'!AF82-'E-electricity'!AF26)*'Energy Use 2020'!$P88</f>
        <v>2633459916955.7725</v>
      </c>
      <c r="AG26" s="240">
        <f>('Energy Use'!AG82-'E-electricity'!AG26)*'Energy Use 2020'!$P88</f>
        <v>2613738578708.3335</v>
      </c>
      <c r="AH26" s="240">
        <f>('Energy Use'!AH82-'E-electricity'!AH26)*'Energy Use 2020'!$P88</f>
        <v>2594825644501.6865</v>
      </c>
      <c r="AI26" s="240">
        <f>('Energy Use'!AI82-'E-electricity'!AI26)*'Energy Use 2020'!$P88</f>
        <v>2576730325089.9194</v>
      </c>
      <c r="AJ26" s="240">
        <f>('Energy Use'!AJ82-'E-electricity'!AJ26)*'Energy Use 2020'!$P88</f>
        <v>2559461880637.606</v>
      </c>
      <c r="AK26" s="240">
        <f>('Energy Use'!AK82-'E-electricity'!AK26)*'Energy Use 2020'!$P88</f>
        <v>2543029677390.2461</v>
      </c>
      <c r="AL26" s="240">
        <f>('Energy Use'!AL82-'E-electricity'!AL26)*'Energy Use 2020'!$P88</f>
        <v>2527443244986.479</v>
      </c>
      <c r="AM26" s="240">
        <f>('Energy Use'!AM82-'E-electricity'!AM26)*'Energy Use 2020'!$P88</f>
        <v>2512712334522.4028</v>
      </c>
      <c r="AN26" s="240">
        <f>('Energy Use'!AN82-'E-electricity'!AN26)*'Energy Use 2020'!$P88</f>
        <v>2498846977490.5713</v>
      </c>
      <c r="AO26" s="240">
        <f>('Energy Use'!AO82-'E-electricity'!AO26)*'Energy Use 2020'!$P88</f>
        <v>2485857545729.0127</v>
      </c>
      <c r="AP26" s="240">
        <f>('Energy Use'!AP82-'E-electricity'!AP26)*'Energy Use 2020'!$P88</f>
        <v>2473754812528.7803</v>
      </c>
      <c r="AQ26" s="240">
        <f>('Energy Use'!AQ82-'E-electricity'!AQ26)*'Energy Use 2020'!$P88</f>
        <v>2449880400855.0029</v>
      </c>
      <c r="AR26" s="136" t="str">
        <f>VLOOKUP($A26,'Sector Match'!$A$1:$B$43,2,0)</f>
        <v>rubber and plastic products 22</v>
      </c>
    </row>
    <row r="27" spans="1:44" x14ac:dyDescent="0.2">
      <c r="A27" s="74" t="s">
        <v>25</v>
      </c>
      <c r="B27" s="240">
        <f>('Energy Use'!B83-'E-electricity'!B27)*'Energy Use 2019'!$P89</f>
        <v>112231405474885.48</v>
      </c>
      <c r="C27" s="240">
        <f>('Energy Use'!C83-'E-electricity'!C27)*'Energy Use 2020'!$P89</f>
        <v>116956576658951.3</v>
      </c>
      <c r="D27" s="240">
        <f>('Energy Use'!D83-'E-electricity'!D27)*'Energy Use 2020'!$P89</f>
        <v>116790365175452.58</v>
      </c>
      <c r="E27" s="240">
        <f>('Energy Use'!E83-'E-electricity'!E27)*'Energy Use 2020'!$P89</f>
        <v>116622677278555.69</v>
      </c>
      <c r="F27" s="240">
        <f>('Energy Use'!F83-'E-electricity'!F27)*'Energy Use 2020'!$P89</f>
        <v>116453515039376.48</v>
      </c>
      <c r="G27" s="240">
        <f>('Energy Use'!G83-'E-electricity'!G27)*'Energy Use 2020'!$P89</f>
        <v>116282880529031.03</v>
      </c>
      <c r="H27" s="240">
        <f>('Energy Use'!H83-'E-electricity'!H27)*'Energy Use 2020'!$P89</f>
        <v>116110775818635.2</v>
      </c>
      <c r="I27" s="240">
        <f>('Energy Use'!I83-'E-electricity'!I27)*'Energy Use 2020'!$P89</f>
        <v>117178837574470.39</v>
      </c>
      <c r="J27" s="240">
        <f>('Energy Use'!J83-'E-electricity'!J27)*'Energy Use 2020'!$P89</f>
        <v>118237102551692.33</v>
      </c>
      <c r="K27" s="240">
        <f>('Energy Use'!K83-'E-electricity'!K27)*'Energy Use 2020'!$P89</f>
        <v>119285582433855.61</v>
      </c>
      <c r="L27" s="240">
        <f>('Energy Use'!L83-'E-electricity'!L27)*'Energy Use 2020'!$P89</f>
        <v>120324288904514.73</v>
      </c>
      <c r="M27" s="240">
        <f>('Energy Use'!M83-'E-electricity'!M27)*'Energy Use 2020'!$P89</f>
        <v>121353233647224.2</v>
      </c>
      <c r="N27" s="240">
        <f>('Energy Use'!N83-'E-electricity'!N27)*'Energy Use 2020'!$P89</f>
        <v>119611123401769.44</v>
      </c>
      <c r="O27" s="240">
        <f>('Energy Use'!O83-'E-electricity'!O27)*'Energy Use 2020'!$P89</f>
        <v>117877685929787.47</v>
      </c>
      <c r="P27" s="240">
        <f>('Energy Use'!P83-'E-electricity'!P27)*'Energy Use 2020'!$P89</f>
        <v>116152914027568.91</v>
      </c>
      <c r="Q27" s="240">
        <f>('Energy Use'!Q83-'E-electricity'!Q27)*'Energy Use 2020'!$P89</f>
        <v>114436800491404.42</v>
      </c>
      <c r="R27" s="240">
        <f>('Energy Use'!R83-'E-electricity'!R27)*'Energy Use 2020'!$P89</f>
        <v>112729338117584.64</v>
      </c>
      <c r="S27" s="240">
        <f>('Energy Use'!S83-'E-electricity'!S27)*'Energy Use 2020'!$P89</f>
        <v>110717817916294.83</v>
      </c>
      <c r="T27" s="240">
        <f>('Energy Use'!T83-'E-electricity'!T27)*'Energy Use 2020'!$P89</f>
        <v>108709170696168.25</v>
      </c>
      <c r="U27" s="240">
        <f>('Energy Use'!U83-'E-electricity'!U27)*'Energy Use 2020'!$P89</f>
        <v>106703395342957.63</v>
      </c>
      <c r="V27" s="240">
        <f>('Energy Use'!V83-'E-electricity'!V27)*'Energy Use 2020'!$P89</f>
        <v>104700490742415.77</v>
      </c>
      <c r="W27" s="240">
        <f>('Energy Use'!W83-'E-electricity'!W27)*'Energy Use 2020'!$P89</f>
        <v>102700455780295.38</v>
      </c>
      <c r="X27" s="240">
        <f>('Energy Use'!X83-'E-electricity'!X27)*'Energy Use 2020'!$P89</f>
        <v>99989679463366.469</v>
      </c>
      <c r="Y27" s="240">
        <f>('Energy Use'!Y83-'E-electricity'!Y27)*'Energy Use 2020'!$P89</f>
        <v>97282834386729.703</v>
      </c>
      <c r="Z27" s="240">
        <f>('Energy Use'!Z83-'E-electricity'!Z27)*'Energy Use 2020'!$P89</f>
        <v>94579919018825.984</v>
      </c>
      <c r="AA27" s="240">
        <f>('Energy Use'!AA83-'E-electricity'!AA27)*'Energy Use 2020'!$P89</f>
        <v>91880931828096.188</v>
      </c>
      <c r="AB27" s="240">
        <f>('Energy Use'!AB83-'E-electricity'!AB27)*'Energy Use 2020'!$P89</f>
        <v>89185871282981.172</v>
      </c>
      <c r="AC27" s="240">
        <f>('Energy Use'!AC83-'E-electricity'!AC27)*'Energy Use 2020'!$P89</f>
        <v>87092743858529.016</v>
      </c>
      <c r="AD27" s="240">
        <f>('Energy Use'!AD83-'E-electricity'!AD27)*'Energy Use 2020'!$P89</f>
        <v>85002637937279.188</v>
      </c>
      <c r="AE27" s="240">
        <f>('Energy Use'!AE83-'E-electricity'!AE27)*'Energy Use 2020'!$P89</f>
        <v>82915552343418.688</v>
      </c>
      <c r="AF27" s="240">
        <f>('Energy Use'!AF83-'E-electricity'!AF27)*'Energy Use 2020'!$P89</f>
        <v>80831485901134.5</v>
      </c>
      <c r="AG27" s="240">
        <f>('Energy Use'!AG83-'E-electricity'!AG27)*'Energy Use 2020'!$P89</f>
        <v>78750437434613.672</v>
      </c>
      <c r="AH27" s="240">
        <f>('Energy Use'!AH83-'E-electricity'!AH27)*'Energy Use 2020'!$P89</f>
        <v>77477241834662.625</v>
      </c>
      <c r="AI27" s="240">
        <f>('Energy Use'!AI83-'E-electricity'!AI27)*'Energy Use 2020'!$P89</f>
        <v>76205859004935.188</v>
      </c>
      <c r="AJ27" s="240">
        <f>('Energy Use'!AJ83-'E-electricity'!AJ27)*'Energy Use 2020'!$P89</f>
        <v>74936288242228.188</v>
      </c>
      <c r="AK27" s="240">
        <f>('Energy Use'!AK83-'E-electricity'!AK27)*'Energy Use 2020'!$P89</f>
        <v>73668528843338.406</v>
      </c>
      <c r="AL27" s="240">
        <f>('Energy Use'!AL83-'E-electricity'!AL27)*'Energy Use 2020'!$P89</f>
        <v>72402580105062.656</v>
      </c>
      <c r="AM27" s="240">
        <f>('Energy Use'!AM83-'E-electricity'!AM27)*'Energy Use 2020'!$P89</f>
        <v>71744247674532.984</v>
      </c>
      <c r="AN27" s="240">
        <f>('Energy Use'!AN83-'E-electricity'!AN27)*'Energy Use 2020'!$P89</f>
        <v>71086809132567.438</v>
      </c>
      <c r="AO27" s="240">
        <f>('Energy Use'!AO83-'E-electricity'!AO27)*'Energy Use 2020'!$P89</f>
        <v>70430264137400.266</v>
      </c>
      <c r="AP27" s="240">
        <f>('Energy Use'!AP83-'E-electricity'!AP27)*'Energy Use 2020'!$P89</f>
        <v>69774612347265.734</v>
      </c>
      <c r="AQ27" s="240">
        <f>('Energy Use'!AQ83-'E-electricity'!AQ27)*'Energy Use 2020'!$P89</f>
        <v>68941145158790.391</v>
      </c>
      <c r="AR27" s="136" t="str">
        <f>VLOOKUP($A27,'Sector Match'!$A$1:$B$43,2,0)</f>
        <v>cement and other nonmetallic minerals 239</v>
      </c>
    </row>
    <row r="28" spans="1:44" x14ac:dyDescent="0.2">
      <c r="A28" s="74" t="s">
        <v>26</v>
      </c>
      <c r="B28" s="240">
        <f>('Energy Use'!B84-'E-electricity'!B28)*'Energy Use 2019'!$P90</f>
        <v>3865112352583041</v>
      </c>
      <c r="C28" s="240">
        <f>('Energy Use'!C84-'E-electricity'!C28)*'Energy Use 2020'!$P90</f>
        <v>4034643788572899</v>
      </c>
      <c r="D28" s="240">
        <f>('Energy Use'!D84-'E-electricity'!D28)*'Energy Use 2020'!$P90</f>
        <v>4168725231832764</v>
      </c>
      <c r="E28" s="240">
        <f>('Energy Use'!E84-'E-electricity'!E28)*'Energy Use 2020'!$P90</f>
        <v>4301831958558101</v>
      </c>
      <c r="F28" s="240">
        <f>('Energy Use'!F84-'E-electricity'!F28)*'Energy Use 2020'!$P90</f>
        <v>4433964679281809</v>
      </c>
      <c r="G28" s="240">
        <f>('Energy Use'!G84-'E-electricity'!G28)*'Energy Use 2020'!$P90</f>
        <v>4565124104536792</v>
      </c>
      <c r="H28" s="240">
        <f>('Energy Use'!H84-'E-electricity'!H28)*'Energy Use 2020'!$P90</f>
        <v>4695310944855953</v>
      </c>
      <c r="I28" s="240">
        <f>('Energy Use'!I84-'E-electricity'!I28)*'Energy Use 2020'!$P90</f>
        <v>4784677359416102</v>
      </c>
      <c r="J28" s="240">
        <f>('Energy Use'!J84-'E-electricity'!J28)*'Energy Use 2020'!$P90</f>
        <v>4873400149847421</v>
      </c>
      <c r="K28" s="240">
        <f>('Energy Use'!K84-'E-electricity'!K28)*'Energy Use 2020'!$P90</f>
        <v>4961479789249895</v>
      </c>
      <c r="L28" s="240">
        <f>('Energy Use'!L84-'E-electricity'!L28)*'Energy Use 2020'!$P90</f>
        <v>5048916750723513</v>
      </c>
      <c r="M28" s="240">
        <f>('Energy Use'!M84-'E-electricity'!M28)*'Energy Use 2020'!$P90</f>
        <v>5135711507368264</v>
      </c>
      <c r="N28" s="240">
        <f>('Energy Use'!N84-'E-electricity'!N28)*'Energy Use 2020'!$P90</f>
        <v>5128473257986246</v>
      </c>
      <c r="O28" s="240">
        <f>('Energy Use'!O84-'E-electricity'!O28)*'Energy Use 2020'!$P90</f>
        <v>5121198543823057</v>
      </c>
      <c r="P28" s="240">
        <f>('Energy Use'!P84-'E-electricity'!P28)*'Energy Use 2020'!$P90</f>
        <v>5113887386753117</v>
      </c>
      <c r="Q28" s="240">
        <f>('Energy Use'!Q84-'E-electricity'!Q28)*'Energy Use 2020'!$P90</f>
        <v>5106539808650848</v>
      </c>
      <c r="R28" s="240">
        <f>('Energy Use'!R84-'E-electricity'!R28)*'Energy Use 2020'!$P90</f>
        <v>5099155831390668</v>
      </c>
      <c r="S28" s="240">
        <f>('Energy Use'!S84-'E-electricity'!S28)*'Energy Use 2020'!$P90</f>
        <v>5038145167670170</v>
      </c>
      <c r="T28" s="240">
        <f>('Energy Use'!T84-'E-electricity'!T28)*'Energy Use 2020'!$P90</f>
        <v>4977207314406379</v>
      </c>
      <c r="U28" s="240">
        <f>('Energy Use'!U84-'E-electricity'!U28)*'Energy Use 2020'!$P90</f>
        <v>4916342252486167</v>
      </c>
      <c r="V28" s="240">
        <f>('Energy Use'!V84-'E-electricity'!V28)*'Energy Use 2020'!$P90</f>
        <v>4855549962796407</v>
      </c>
      <c r="W28" s="240">
        <f>('Energy Use'!W84-'E-electricity'!W28)*'Energy Use 2020'!$P90</f>
        <v>4794830426223973</v>
      </c>
      <c r="X28" s="240">
        <f>('Energy Use'!X84-'E-electricity'!X28)*'Energy Use 2020'!$P90</f>
        <v>4683743311074926</v>
      </c>
      <c r="Y28" s="240">
        <f>('Energy Use'!Y84-'E-electricity'!Y28)*'Energy Use 2020'!$P90</f>
        <v>4572792072952831</v>
      </c>
      <c r="Z28" s="240">
        <f>('Energy Use'!Z84-'E-electricity'!Z28)*'Energy Use 2020'!$P90</f>
        <v>4461976676020571.5</v>
      </c>
      <c r="AA28" s="240">
        <f>('Energy Use'!AA84-'E-electricity'!AA28)*'Energy Use 2020'!$P90</f>
        <v>4351297084441032.5</v>
      </c>
      <c r="AB28" s="240">
        <f>('Energy Use'!AB84-'E-electricity'!AB28)*'Energy Use 2020'!$P90</f>
        <v>4240753262377100</v>
      </c>
      <c r="AC28" s="240">
        <f>('Energy Use'!AC84-'E-electricity'!AC28)*'Energy Use 2020'!$P90</f>
        <v>4130345173991660</v>
      </c>
      <c r="AD28" s="240">
        <f>('Energy Use'!AD84-'E-electricity'!AD28)*'Energy Use 2020'!$P90</f>
        <v>4020072783447595</v>
      </c>
      <c r="AE28" s="240">
        <f>('Energy Use'!AE84-'E-electricity'!AE28)*'Energy Use 2020'!$P90</f>
        <v>3909936054907794</v>
      </c>
      <c r="AF28" s="240">
        <f>('Energy Use'!AF84-'E-electricity'!AF28)*'Energy Use 2020'!$P90</f>
        <v>3799934952535139.5</v>
      </c>
      <c r="AG28" s="240">
        <f>('Energy Use'!AG84-'E-electricity'!AG28)*'Energy Use 2020'!$P90</f>
        <v>3690069440492518.5</v>
      </c>
      <c r="AH28" s="240">
        <f>('Energy Use'!AH84-'E-electricity'!AH28)*'Energy Use 2020'!$P90</f>
        <v>3594660840874585.5</v>
      </c>
      <c r="AI28" s="240">
        <f>('Energy Use'!AI84-'E-electricity'!AI28)*'Energy Use 2020'!$P90</f>
        <v>3499369745443132.5</v>
      </c>
      <c r="AJ28" s="240">
        <f>('Energy Use'!AJ84-'E-electricity'!AJ28)*'Energy Use 2020'!$P90</f>
        <v>3404196123139325.5</v>
      </c>
      <c r="AK28" s="240">
        <f>('Energy Use'!AK84-'E-electricity'!AK28)*'Energy Use 2020'!$P90</f>
        <v>3309139942904331</v>
      </c>
      <c r="AL28" s="240">
        <f>('Energy Use'!AL84-'E-electricity'!AL28)*'Energy Use 2020'!$P90</f>
        <v>3214201173679317</v>
      </c>
      <c r="AM28" s="240">
        <f>('Energy Use'!AM84-'E-electricity'!AM28)*'Energy Use 2020'!$P90</f>
        <v>3114718024788286.5</v>
      </c>
      <c r="AN28" s="240">
        <f>('Energy Use'!AN84-'E-electricity'!AN28)*'Energy Use 2020'!$P90</f>
        <v>3015358101988387.5</v>
      </c>
      <c r="AO28" s="240">
        <f>('Energy Use'!AO84-'E-electricity'!AO28)*'Energy Use 2020'!$P90</f>
        <v>2916121372660499.5</v>
      </c>
      <c r="AP28" s="240">
        <f>('Energy Use'!AP84-'E-electricity'!AP28)*'Energy Use 2020'!$P90</f>
        <v>2817007804185499.5</v>
      </c>
      <c r="AQ28" s="240">
        <f>('Energy Use'!AQ84-'E-electricity'!AQ28)*'Energy Use 2020'!$P90</f>
        <v>2711057482064331</v>
      </c>
      <c r="AR28" s="136" t="str">
        <f>VLOOKUP($A28,'Sector Match'!$A$1:$B$43,2,0)</f>
        <v>iron and steel 241</v>
      </c>
    </row>
    <row r="29" spans="1:44" x14ac:dyDescent="0.2">
      <c r="A29" s="74" t="s">
        <v>27</v>
      </c>
      <c r="B29" s="240">
        <f>('Energy Use'!B85-'E-electricity'!B29)*'Energy Use 2019'!$P91</f>
        <v>77931638595245.953</v>
      </c>
      <c r="C29" s="240">
        <f>('Energy Use'!C85-'E-electricity'!C29)*'Energy Use 2020'!$P91</f>
        <v>75809338150203.125</v>
      </c>
      <c r="D29" s="240">
        <f>('Energy Use'!D85-'E-electricity'!D29)*'Energy Use 2020'!$P91</f>
        <v>80552640537587.469</v>
      </c>
      <c r="E29" s="240">
        <f>('Energy Use'!E85-'E-electricity'!E29)*'Energy Use 2020'!$P91</f>
        <v>85213415281273.203</v>
      </c>
      <c r="F29" s="240">
        <f>('Energy Use'!F85-'E-electricity'!F29)*'Energy Use 2020'!$P91</f>
        <v>89792117394685.641</v>
      </c>
      <c r="G29" s="240">
        <f>('Energy Use'!G85-'E-electricity'!G29)*'Energy Use 2020'!$P91</f>
        <v>94289201891250.359</v>
      </c>
      <c r="H29" s="240">
        <f>('Energy Use'!H85-'E-electricity'!H29)*'Energy Use 2020'!$P91</f>
        <v>98705123784392.641</v>
      </c>
      <c r="I29" s="240">
        <f>('Energy Use'!I85-'E-electricity'!I29)*'Energy Use 2020'!$P91</f>
        <v>102998872208180.89</v>
      </c>
      <c r="J29" s="240">
        <f>('Energy Use'!J85-'E-electricity'!J29)*'Energy Use 2020'!$P91</f>
        <v>107215565144947.33</v>
      </c>
      <c r="K29" s="240">
        <f>('Energy Use'!K85-'E-electricity'!K29)*'Energy Use 2020'!$P91</f>
        <v>111355616408845.42</v>
      </c>
      <c r="L29" s="240">
        <f>('Energy Use'!L85-'E-electricity'!L29)*'Energy Use 2020'!$P91</f>
        <v>115419439814028.38</v>
      </c>
      <c r="M29" s="240">
        <f>('Energy Use'!M85-'E-electricity'!M29)*'Energy Use 2020'!$P91</f>
        <v>119407449174649.41</v>
      </c>
      <c r="N29" s="240">
        <f>('Energy Use'!N85-'E-electricity'!N29)*'Energy Use 2020'!$P91</f>
        <v>121289295381000.44</v>
      </c>
      <c r="O29" s="240">
        <f>('Energy Use'!O85-'E-electricity'!O29)*'Energy Use 2020'!$P91</f>
        <v>123140143346029.2</v>
      </c>
      <c r="P29" s="240">
        <f>('Energy Use'!P85-'E-electricity'!P29)*'Energy Use 2020'!$P91</f>
        <v>124960137251062.64</v>
      </c>
      <c r="Q29" s="240">
        <f>('Energy Use'!Q85-'E-electricity'!Q29)*'Energy Use 2020'!$P91</f>
        <v>126749421277427.86</v>
      </c>
      <c r="R29" s="240">
        <f>('Energy Use'!R85-'E-electricity'!R29)*'Energy Use 2020'!$P91</f>
        <v>128508139606451.66</v>
      </c>
      <c r="S29" s="240">
        <f>('Energy Use'!S85-'E-electricity'!S29)*'Energy Use 2020'!$P91</f>
        <v>128922052315014.53</v>
      </c>
      <c r="T29" s="240">
        <f>('Energy Use'!T85-'E-electricity'!T29)*'Energy Use 2020'!$P91</f>
        <v>129332287818756.47</v>
      </c>
      <c r="U29" s="240">
        <f>('Energy Use'!U85-'E-electricity'!U29)*'Energy Use 2020'!$P91</f>
        <v>129738850828190.11</v>
      </c>
      <c r="V29" s="240">
        <f>('Energy Use'!V85-'E-electricity'!V29)*'Energy Use 2020'!$P91</f>
        <v>130141746053827.86</v>
      </c>
      <c r="W29" s="240">
        <f>('Energy Use'!W85-'E-electricity'!W29)*'Energy Use 2020'!$P91</f>
        <v>130540978206182.23</v>
      </c>
      <c r="X29" s="240">
        <f>('Energy Use'!X85-'E-electricity'!X29)*'Energy Use 2020'!$P91</f>
        <v>129870085378985.88</v>
      </c>
      <c r="Y29" s="240">
        <f>('Energy Use'!Y85-'E-electricity'!Y29)*'Energy Use 2020'!$P91</f>
        <v>129201180113090.23</v>
      </c>
      <c r="Z29" s="240">
        <f>('Energy Use'!Z85-'E-electricity'!Z29)*'Energy Use 2020'!$P91</f>
        <v>128534260422838.3</v>
      </c>
      <c r="AA29" s="240">
        <f>('Energy Use'!AA85-'E-electricity'!AA29)*'Energy Use 2020'!$P91</f>
        <v>127869324322573.05</v>
      </c>
      <c r="AB29" s="240">
        <f>('Energy Use'!AB85-'E-electricity'!AB29)*'Energy Use 2020'!$P91</f>
        <v>127206369826637.33</v>
      </c>
      <c r="AC29" s="240">
        <f>('Energy Use'!AC85-'E-electricity'!AC29)*'Energy Use 2020'!$P91</f>
        <v>125171397181104.95</v>
      </c>
      <c r="AD29" s="240">
        <f>('Energy Use'!AD85-'E-electricity'!AD29)*'Energy Use 2020'!$P91</f>
        <v>123145727997255.61</v>
      </c>
      <c r="AE29" s="240">
        <f>('Energy Use'!AE85-'E-electricity'!AE29)*'Energy Use 2020'!$P91</f>
        <v>121129351607605.41</v>
      </c>
      <c r="AF29" s="240">
        <f>('Energy Use'!AF85-'E-electricity'!AF29)*'Energy Use 2020'!$P91</f>
        <v>119122257344670.67</v>
      </c>
      <c r="AG29" s="240">
        <f>('Energy Use'!AG85-'E-electricity'!AG29)*'Energy Use 2020'!$P91</f>
        <v>117124434540967.73</v>
      </c>
      <c r="AH29" s="240">
        <f>('Energy Use'!AH85-'E-electricity'!AH29)*'Energy Use 2020'!$P91</f>
        <v>114119088426995.69</v>
      </c>
      <c r="AI29" s="240">
        <f>('Energy Use'!AI85-'E-electricity'!AI29)*'Energy Use 2020'!$P91</f>
        <v>111128465104222.03</v>
      </c>
      <c r="AJ29" s="240">
        <f>('Energy Use'!AJ85-'E-electricity'!AJ29)*'Energy Use 2020'!$P91</f>
        <v>108152547393792.89</v>
      </c>
      <c r="AK29" s="240">
        <f>('Energy Use'!AK85-'E-electricity'!AK29)*'Energy Use 2020'!$P91</f>
        <v>105191318116854.69</v>
      </c>
      <c r="AL29" s="240">
        <f>('Energy Use'!AL85-'E-electricity'!AL29)*'Energy Use 2020'!$P91</f>
        <v>102244760094553.64</v>
      </c>
      <c r="AM29" s="240">
        <f>('Energy Use'!AM85-'E-electricity'!AM29)*'Energy Use 2020'!$P91</f>
        <v>99308602599681.234</v>
      </c>
      <c r="AN29" s="240">
        <f>('Energy Use'!AN85-'E-electricity'!AN29)*'Energy Use 2020'!$P91</f>
        <v>96387106659637.703</v>
      </c>
      <c r="AO29" s="240">
        <f>('Energy Use'!AO85-'E-electricity'!AO29)*'Energy Use 2020'!$P91</f>
        <v>93480255058609.484</v>
      </c>
      <c r="AP29" s="240">
        <f>('Energy Use'!AP85-'E-electricity'!AP29)*'Energy Use 2020'!$P91</f>
        <v>90588030580782.859</v>
      </c>
      <c r="AQ29" s="240">
        <f>('Energy Use'!AQ85-'E-electricity'!AQ29)*'Energy Use 2020'!$P91</f>
        <v>87471289005509.172</v>
      </c>
      <c r="AR29" s="136" t="str">
        <f>VLOOKUP($A29,'Sector Match'!$A$1:$B$43,2,0)</f>
        <v>other metals 242</v>
      </c>
    </row>
    <row r="30" spans="1:44" x14ac:dyDescent="0.2">
      <c r="A30" s="74" t="s">
        <v>28</v>
      </c>
      <c r="B30" s="240">
        <f>('Energy Use'!B86-'E-electricity'!B30)*'Energy Use 2019'!$P92</f>
        <v>29114988746804.266</v>
      </c>
      <c r="C30" s="240">
        <f>('Energy Use'!C86-'E-electricity'!C30)*'Energy Use 2020'!$P92</f>
        <v>44531994585879.023</v>
      </c>
      <c r="D30" s="240">
        <f>('Energy Use'!D86-'E-electricity'!D30)*'Energy Use 2020'!$P92</f>
        <v>53406627719788.547</v>
      </c>
      <c r="E30" s="240">
        <f>('Energy Use'!E86-'E-electricity'!E30)*'Energy Use 2020'!$P92</f>
        <v>53653605286936.016</v>
      </c>
      <c r="F30" s="240">
        <f>('Energy Use'!F86-'E-electricity'!F30)*'Energy Use 2020'!$P92</f>
        <v>53991861688803.344</v>
      </c>
      <c r="G30" s="240">
        <f>('Energy Use'!G86-'E-electricity'!G30)*'Energy Use 2020'!$P92</f>
        <v>55354594358958.727</v>
      </c>
      <c r="H30" s="240">
        <f>('Energy Use'!H86-'E-electricity'!H30)*'Energy Use 2020'!$P92</f>
        <v>57118805285220.281</v>
      </c>
      <c r="I30" s="240">
        <f>('Energy Use'!I86-'E-electricity'!I30)*'Energy Use 2020'!$P92</f>
        <v>58768172513004.633</v>
      </c>
      <c r="J30" s="240">
        <f>('Energy Use'!J86-'E-electricity'!J30)*'Energy Use 2020'!$P92</f>
        <v>60154007422581.5</v>
      </c>
      <c r="K30" s="240">
        <f>('Energy Use'!K86-'E-electricity'!K30)*'Energy Use 2020'!$P92</f>
        <v>61291241433978.281</v>
      </c>
      <c r="L30" s="240">
        <f>('Energy Use'!L86-'E-electricity'!L30)*'Energy Use 2020'!$P92</f>
        <v>62200791159289.328</v>
      </c>
      <c r="M30" s="240">
        <f>('Energy Use'!M86-'E-electricity'!M30)*'Energy Use 2020'!$P92</f>
        <v>62908481261380.969</v>
      </c>
      <c r="N30" s="240">
        <f>('Energy Use'!N86-'E-electricity'!N30)*'Energy Use 2020'!$P92</f>
        <v>63513663905007.445</v>
      </c>
      <c r="O30" s="240">
        <f>('Energy Use'!O86-'E-electricity'!O30)*'Energy Use 2020'!$P92</f>
        <v>63972308103973.203</v>
      </c>
      <c r="P30" s="240">
        <f>('Energy Use'!P86-'E-electricity'!P30)*'Energy Use 2020'!$P92</f>
        <v>64310203010070.711</v>
      </c>
      <c r="Q30" s="240">
        <f>('Energy Use'!Q86-'E-electricity'!Q30)*'Energy Use 2020'!$P92</f>
        <v>64554551136971.578</v>
      </c>
      <c r="R30" s="240">
        <f>('Energy Use'!R86-'E-electricity'!R30)*'Energy Use 2020'!$P92</f>
        <v>64733500640978.359</v>
      </c>
      <c r="S30" s="240">
        <f>('Energy Use'!S86-'E-electricity'!S30)*'Energy Use 2020'!$P92</f>
        <v>65113340364324.578</v>
      </c>
      <c r="T30" s="240">
        <f>('Energy Use'!T86-'E-electricity'!T30)*'Energy Use 2020'!$P92</f>
        <v>65460271583808.758</v>
      </c>
      <c r="U30" s="240">
        <f>('Energy Use'!U86-'E-electricity'!U30)*'Energy Use 2020'!$P92</f>
        <v>65774977208822.172</v>
      </c>
      <c r="V30" s="240">
        <f>('Energy Use'!V86-'E-electricity'!V30)*'Energy Use 2020'!$P92</f>
        <v>66058212427721.594</v>
      </c>
      <c r="W30" s="240">
        <f>('Energy Use'!W86-'E-electricity'!W30)*'Energy Use 2020'!$P92</f>
        <v>66310799933351.305</v>
      </c>
      <c r="X30" s="240">
        <f>('Energy Use'!X86-'E-electricity'!X30)*'Energy Use 2020'!$P92</f>
        <v>66533625105769.352</v>
      </c>
      <c r="Y30" s="240">
        <f>('Energy Use'!Y86-'E-electricity'!Y30)*'Energy Use 2020'!$P92</f>
        <v>66727631184477.297</v>
      </c>
      <c r="Z30" s="240">
        <f>('Energy Use'!Z86-'E-electricity'!Z30)*'Energy Use 2020'!$P92</f>
        <v>66893814460736.586</v>
      </c>
      <c r="AA30" s="240">
        <f>('Energy Use'!AA86-'E-electricity'!AA30)*'Energy Use 2020'!$P92</f>
        <v>67033219518695.055</v>
      </c>
      <c r="AB30" s="240">
        <f>('Energy Use'!AB86-'E-electricity'!AB30)*'Energy Use 2020'!$P92</f>
        <v>67146934552112.352</v>
      </c>
      <c r="AC30" s="240">
        <f>('Energy Use'!AC86-'E-electricity'!AC30)*'Energy Use 2020'!$P92</f>
        <v>67236086781462.977</v>
      </c>
      <c r="AD30" s="240">
        <f>('Energy Use'!AD86-'E-electricity'!AD30)*'Energy Use 2020'!$P92</f>
        <v>67301837994143.305</v>
      </c>
      <c r="AE30" s="240">
        <f>('Energy Use'!AE86-'E-electricity'!AE30)*'Energy Use 2020'!$P92</f>
        <v>67345380228450.102</v>
      </c>
      <c r="AF30" s="240">
        <f>('Energy Use'!AF86-'E-electricity'!AF30)*'Energy Use 2020'!$P92</f>
        <v>67367931619924.391</v>
      </c>
      <c r="AG30" s="240">
        <f>('Energy Use'!AG86-'E-electricity'!AG30)*'Energy Use 2020'!$P92</f>
        <v>67370732426623.641</v>
      </c>
      <c r="AH30" s="240">
        <f>('Energy Use'!AH86-'E-electricity'!AH30)*'Energy Use 2020'!$P92</f>
        <v>67355041247882.234</v>
      </c>
      <c r="AI30" s="240">
        <f>('Energy Use'!AI86-'E-electricity'!AI30)*'Energy Use 2020'!$P92</f>
        <v>67322131449186.758</v>
      </c>
      <c r="AJ30" s="240">
        <f>('Energy Use'!AJ86-'E-electricity'!AJ30)*'Energy Use 2020'!$P92</f>
        <v>67273287803920.664</v>
      </c>
      <c r="AK30" s="240">
        <f>('Energy Use'!AK86-'E-electricity'!AK30)*'Energy Use 2020'!$P92</f>
        <v>67209803360960.875</v>
      </c>
      <c r="AL30" s="240">
        <f>('Energy Use'!AL86-'E-electricity'!AL30)*'Energy Use 2020'!$P92</f>
        <v>67132976545419.898</v>
      </c>
      <c r="AM30" s="240">
        <f>('Energy Use'!AM86-'E-electricity'!AM30)*'Energy Use 2020'!$P92</f>
        <v>67044108498260.375</v>
      </c>
      <c r="AN30" s="240">
        <f>('Energy Use'!AN86-'E-electricity'!AN30)*'Energy Use 2020'!$P92</f>
        <v>66944500659035.383</v>
      </c>
      <c r="AO30" s="240">
        <f>('Energy Use'!AO86-'E-electricity'!AO30)*'Energy Use 2020'!$P92</f>
        <v>66835452594678.141</v>
      </c>
      <c r="AP30" s="240">
        <f>('Energy Use'!AP86-'E-electricity'!AP30)*'Energy Use 2020'!$P92</f>
        <v>66718260076045.063</v>
      </c>
      <c r="AQ30" s="240">
        <f>('Energy Use'!AQ86-'E-electricity'!AQ30)*'Energy Use 2020'!$P92</f>
        <v>66252704616141.211</v>
      </c>
      <c r="AR30" s="136" t="str">
        <f>VLOOKUP($A30,'Sector Match'!$A$1:$B$43,2,0)</f>
        <v>metal products except machinery and vehicles 25</v>
      </c>
    </row>
    <row r="31" spans="1:44" x14ac:dyDescent="0.2">
      <c r="A31" s="74" t="s">
        <v>29</v>
      </c>
      <c r="B31" s="240">
        <f>('Energy Use'!B87-'E-electricity'!B31)*'Energy Use 2019'!$P93</f>
        <v>1695960150210.7744</v>
      </c>
      <c r="C31" s="240">
        <f>('Energy Use'!C87-'E-electricity'!C31)*'Energy Use 2020'!$P93</f>
        <v>3680853095928.8047</v>
      </c>
      <c r="D31" s="240">
        <f>('Energy Use'!D87-'E-electricity'!D31)*'Energy Use 2020'!$P93</f>
        <v>4270677957295.562</v>
      </c>
      <c r="E31" s="240">
        <f>('Energy Use'!E87-'E-electricity'!E31)*'Energy Use 2020'!$P93</f>
        <v>4249238972161.1914</v>
      </c>
      <c r="F31" s="240">
        <f>('Energy Use'!F87-'E-electricity'!F31)*'Energy Use 2020'!$P93</f>
        <v>4272798628117.8081</v>
      </c>
      <c r="G31" s="240">
        <f>('Energy Use'!G87-'E-electricity'!G31)*'Energy Use 2020'!$P93</f>
        <v>4382287138992.3442</v>
      </c>
      <c r="H31" s="240">
        <f>('Energy Use'!H87-'E-electricity'!H31)*'Energy Use 2020'!$P93</f>
        <v>4525164762894.8398</v>
      </c>
      <c r="I31" s="240">
        <f>('Energy Use'!I87-'E-electricity'!I31)*'Energy Use 2020'!$P93</f>
        <v>4657621210602.1465</v>
      </c>
      <c r="J31" s="240">
        <f>('Energy Use'!J87-'E-electricity'!J31)*'Energy Use 2020'!$P93</f>
        <v>4767548958932.5996</v>
      </c>
      <c r="K31" s="240">
        <f>('Energy Use'!K87-'E-electricity'!K31)*'Energy Use 2020'!$P93</f>
        <v>4856489762518.1416</v>
      </c>
      <c r="L31" s="240">
        <f>('Energy Use'!L87-'E-electricity'!L31)*'Energy Use 2020'!$P93</f>
        <v>4926530841032.1699</v>
      </c>
      <c r="M31" s="240">
        <f>('Energy Use'!M87-'E-electricity'!M31)*'Energy Use 2020'!$P93</f>
        <v>4980196021796.4072</v>
      </c>
      <c r="N31" s="240">
        <f>('Energy Use'!N87-'E-electricity'!N31)*'Energy Use 2020'!$P93</f>
        <v>5028232021337.001</v>
      </c>
      <c r="O31" s="240">
        <f>('Energy Use'!O87-'E-electricity'!O31)*'Energy Use 2020'!$P93</f>
        <v>5064849285022.0283</v>
      </c>
      <c r="P31" s="240">
        <f>('Energy Use'!P87-'E-electricity'!P31)*'Energy Use 2020'!$P93</f>
        <v>5092087589322.2783</v>
      </c>
      <c r="Q31" s="240">
        <f>('Energy Use'!Q87-'E-electricity'!Q31)*'Energy Use 2020'!$P93</f>
        <v>5112097190174.0479</v>
      </c>
      <c r="R31" s="240">
        <f>('Energy Use'!R87-'E-electricity'!R31)*'Energy Use 2020'!$P93</f>
        <v>5127102637456.3135</v>
      </c>
      <c r="S31" s="240">
        <f>('Energy Use'!S87-'E-electricity'!S31)*'Energy Use 2020'!$P93</f>
        <v>5160902119017.0332</v>
      </c>
      <c r="T31" s="240">
        <f>('Energy Use'!T87-'E-electricity'!T31)*'Energy Use 2020'!$P93</f>
        <v>5192286062848.5801</v>
      </c>
      <c r="U31" s="240">
        <f>('Energy Use'!U87-'E-electricity'!U31)*'Energy Use 2020'!$P93</f>
        <v>5221266411035.0576</v>
      </c>
      <c r="V31" s="240">
        <f>('Energy Use'!V87-'E-electricity'!V31)*'Energy Use 2020'!$P93</f>
        <v>5247859785851.3389</v>
      </c>
      <c r="W31" s="240">
        <f>('Energy Use'!W87-'E-electricity'!W31)*'Energy Use 2020'!$P93</f>
        <v>5272087321526.6846</v>
      </c>
      <c r="X31" s="240">
        <f>('Energy Use'!X87-'E-electricity'!X31)*'Energy Use 2020'!$P93</f>
        <v>5293974486251.7568</v>
      </c>
      <c r="Y31" s="240">
        <f>('Energy Use'!Y87-'E-electricity'!Y31)*'Energy Use 2020'!$P93</f>
        <v>5313550895638.6221</v>
      </c>
      <c r="Z31" s="240">
        <f>('Energy Use'!Z87-'E-electricity'!Z31)*'Energy Use 2020'!$P93</f>
        <v>5330850118834.8711</v>
      </c>
      <c r="AA31" s="240">
        <f>('Energy Use'!AA87-'E-electricity'!AA31)*'Energy Use 2020'!$P93</f>
        <v>5345909478476.9922</v>
      </c>
      <c r="AB31" s="240">
        <f>('Energy Use'!AB87-'E-electricity'!AB31)*'Energy Use 2020'!$P93</f>
        <v>5358769845646.3857</v>
      </c>
      <c r="AC31" s="240">
        <f>('Energy Use'!AC87-'E-electricity'!AC31)*'Energy Use 2020'!$P93</f>
        <v>5369475430962.3203</v>
      </c>
      <c r="AD31" s="240">
        <f>('Energy Use'!AD87-'E-electricity'!AD31)*'Energy Use 2020'!$P93</f>
        <v>5378073572913.373</v>
      </c>
      <c r="AE31" s="240">
        <f>('Energy Use'!AE87-'E-electricity'!AE31)*'Energy Use 2020'!$P93</f>
        <v>5384614524489.501</v>
      </c>
      <c r="AF31" s="240">
        <f>('Energy Use'!AF87-'E-electricity'!AF31)*'Energy Use 2020'!$P93</f>
        <v>5389151239134.418</v>
      </c>
      <c r="AG31" s="240">
        <f>('Energy Use'!AG87-'E-electricity'!AG31)*'Energy Use 2020'!$P93</f>
        <v>5391739156991.4004</v>
      </c>
      <c r="AH31" s="240">
        <f>('Energy Use'!AH87-'E-electricity'!AH31)*'Energy Use 2020'!$P93</f>
        <v>5392435992365.4932</v>
      </c>
      <c r="AI31" s="240">
        <f>('Energy Use'!AI87-'E-electricity'!AI31)*'Energy Use 2020'!$P93</f>
        <v>5391301523272.9707</v>
      </c>
      <c r="AJ31" s="240">
        <f>('Energy Use'!AJ87-'E-electricity'!AJ31)*'Energy Use 2020'!$P93</f>
        <v>5388397383894.2266</v>
      </c>
      <c r="AK31" s="240">
        <f>('Energy Use'!AK87-'E-electricity'!AK31)*'Energy Use 2020'!$P93</f>
        <v>5383786860690.2617</v>
      </c>
      <c r="AL31" s="240">
        <f>('Energy Use'!AL87-'E-electricity'!AL31)*'Energy Use 2020'!$P93</f>
        <v>5377534692885.7373</v>
      </c>
      <c r="AM31" s="240">
        <f>('Energy Use'!AM87-'E-electricity'!AM31)*'Energy Use 2020'!$P93</f>
        <v>5369706877963.7529</v>
      </c>
      <c r="AN31" s="240">
        <f>('Energy Use'!AN87-'E-electricity'!AN31)*'Energy Use 2020'!$P93</f>
        <v>5360370482759.7168</v>
      </c>
      <c r="AO31" s="240">
        <f>('Energy Use'!AO87-'E-electricity'!AO31)*'Energy Use 2020'!$P93</f>
        <v>5349593460683.6338</v>
      </c>
      <c r="AP31" s="240">
        <f>('Energy Use'!AP87-'E-electricity'!AP31)*'Energy Use 2020'!$P93</f>
        <v>5337444475543.6445</v>
      </c>
      <c r="AQ31" s="240">
        <f>('Energy Use'!AQ87-'E-electricity'!AQ31)*'Energy Use 2020'!$P93</f>
        <v>5296521718977.9277</v>
      </c>
      <c r="AR31" s="136" t="str">
        <f>VLOOKUP($A31,'Sector Match'!$A$1:$B$43,2,0)</f>
        <v>other manufacturing 31T33</v>
      </c>
    </row>
    <row r="32" spans="1:44" x14ac:dyDescent="0.2">
      <c r="A32" s="74" t="s">
        <v>30</v>
      </c>
      <c r="B32" s="240">
        <f>('Energy Use'!B88-'E-electricity'!B32)*'Energy Use 2019'!$P94</f>
        <v>6537723542798.9092</v>
      </c>
      <c r="C32" s="240">
        <f>('Energy Use'!C88-'E-electricity'!C32)*'Energy Use 2020'!$P94</f>
        <v>4049087504843.041</v>
      </c>
      <c r="D32" s="240">
        <f>('Energy Use'!D88-'E-electricity'!D32)*'Energy Use 2020'!$P94</f>
        <v>4704163805044.4287</v>
      </c>
      <c r="E32" s="240">
        <f>('Energy Use'!E88-'E-electricity'!E32)*'Energy Use 2020'!$P94</f>
        <v>4905719491742.4365</v>
      </c>
      <c r="F32" s="240">
        <f>('Energy Use'!F88-'E-electricity'!F32)*'Energy Use 2020'!$P94</f>
        <v>4973452674429.6855</v>
      </c>
      <c r="G32" s="240">
        <f>('Energy Use'!G88-'E-electricity'!G32)*'Energy Use 2020'!$P94</f>
        <v>5203788464684.8584</v>
      </c>
      <c r="H32" s="240">
        <f>('Energy Use'!H88-'E-electricity'!H32)*'Energy Use 2020'!$P94</f>
        <v>5501350051688.21</v>
      </c>
      <c r="I32" s="240">
        <f>('Energy Use'!I88-'E-electricity'!I32)*'Energy Use 2020'!$P94</f>
        <v>5778991810530.1914</v>
      </c>
      <c r="J32" s="240">
        <f>('Energy Use'!J88-'E-electricity'!J32)*'Energy Use 2020'!$P94</f>
        <v>6015148812170.2578</v>
      </c>
      <c r="K32" s="240">
        <f>('Energy Use'!K88-'E-electricity'!K32)*'Energy Use 2020'!$P94</f>
        <v>6214283243612.8652</v>
      </c>
      <c r="L32" s="240">
        <f>('Energy Use'!L88-'E-electricity'!L32)*'Energy Use 2020'!$P94</f>
        <v>6383001620657.249</v>
      </c>
      <c r="M32" s="240">
        <f>('Energy Use'!M88-'E-electricity'!M32)*'Energy Use 2020'!$P94</f>
        <v>6529605997047.6035</v>
      </c>
      <c r="N32" s="240">
        <f>('Energy Use'!N88-'E-electricity'!N32)*'Energy Use 2020'!$P94</f>
        <v>6673955125346.9033</v>
      </c>
      <c r="O32" s="240">
        <f>('Energy Use'!O88-'E-electricity'!O32)*'Energy Use 2020'!$P94</f>
        <v>6808399028727.5859</v>
      </c>
      <c r="P32" s="240">
        <f>('Energy Use'!P88-'E-electricity'!P32)*'Energy Use 2020'!$P94</f>
        <v>6935291273400.7969</v>
      </c>
      <c r="Q32" s="240">
        <f>('Energy Use'!Q88-'E-electricity'!Q32)*'Energy Use 2020'!$P94</f>
        <v>7057241305936.8477</v>
      </c>
      <c r="R32" s="240">
        <f>('Energy Use'!R88-'E-electricity'!R32)*'Energy Use 2020'!$P94</f>
        <v>7177089416360.2275</v>
      </c>
      <c r="S32" s="240">
        <f>('Energy Use'!S88-'E-electricity'!S32)*'Energy Use 2020'!$P94</f>
        <v>7329590222020.1035</v>
      </c>
      <c r="T32" s="240">
        <f>('Energy Use'!T88-'E-electricity'!T32)*'Energy Use 2020'!$P94</f>
        <v>7483893862791.7842</v>
      </c>
      <c r="U32" s="240">
        <f>('Energy Use'!U88-'E-electricity'!U32)*'Energy Use 2020'!$P94</f>
        <v>7639469298456.9951</v>
      </c>
      <c r="V32" s="240">
        <f>('Energy Use'!V88-'E-electricity'!V32)*'Energy Use 2020'!$P94</f>
        <v>7795742127367.0459</v>
      </c>
      <c r="W32" s="240">
        <f>('Energy Use'!W88-'E-electricity'!W32)*'Energy Use 2020'!$P94</f>
        <v>7952093969910.8809</v>
      </c>
      <c r="X32" s="240">
        <f>('Energy Use'!X88-'E-electricity'!X32)*'Energy Use 2020'!$P94</f>
        <v>8107862312907.959</v>
      </c>
      <c r="Y32" s="240">
        <f>('Energy Use'!Y88-'E-electricity'!Y32)*'Energy Use 2020'!$P94</f>
        <v>8262340869037.0254</v>
      </c>
      <c r="Z32" s="240">
        <f>('Energy Use'!Z88-'E-electricity'!Z32)*'Energy Use 2020'!$P94</f>
        <v>8414780504921.5703</v>
      </c>
      <c r="AA32" s="240">
        <f>('Energy Use'!AA88-'E-electricity'!AA32)*'Energy Use 2020'!$P94</f>
        <v>8564390789788.2256</v>
      </c>
      <c r="AB32" s="240">
        <f>('Energy Use'!AB88-'E-electricity'!AB32)*'Energy Use 2020'!$P94</f>
        <v>8710342213552.1602</v>
      </c>
      <c r="AC32" s="240">
        <f>('Energy Use'!AC88-'E-electricity'!AC32)*'Energy Use 2020'!$P94</f>
        <v>8851769118629.4414</v>
      </c>
      <c r="AD32" s="240">
        <f>('Energy Use'!AD88-'E-electricity'!AD32)*'Energy Use 2020'!$P94</f>
        <v>8987773383618.7637</v>
      </c>
      <c r="AE32" s="240">
        <f>('Energy Use'!AE88-'E-electricity'!AE32)*'Energy Use 2020'!$P94</f>
        <v>9117428889136.9219</v>
      </c>
      <c r="AF32" s="240">
        <f>('Energy Use'!AF88-'E-electricity'!AF32)*'Energy Use 2020'!$P94</f>
        <v>9239786786479.9883</v>
      </c>
      <c r="AG32" s="240">
        <f>('Energy Use'!AG88-'E-electricity'!AG32)*'Energy Use 2020'!$P94</f>
        <v>9353881578390.9219</v>
      </c>
      <c r="AH32" s="240">
        <f>('Energy Use'!AH88-'E-electricity'!AH32)*'Energy Use 2020'!$P94</f>
        <v>9458738008070.3184</v>
      </c>
      <c r="AI32" s="240">
        <f>('Energy Use'!AI88-'E-electricity'!AI32)*'Energy Use 2020'!$P94</f>
        <v>9553378737748.9492</v>
      </c>
      <c r="AJ32" s="240">
        <f>('Energy Use'!AJ88-'E-electricity'!AJ32)*'Energy Use 2020'!$P94</f>
        <v>9636832781786.3457</v>
      </c>
      <c r="AK32" s="240">
        <f>('Energy Use'!AK88-'E-electricity'!AK32)*'Energy Use 2020'!$P94</f>
        <v>9708144641569.9668</v>
      </c>
      <c r="AL32" s="240">
        <f>('Energy Use'!AL88-'E-electricity'!AL32)*'Energy Use 2020'!$P94</f>
        <v>9766384070736.4883</v>
      </c>
      <c r="AM32" s="240">
        <f>('Energy Use'!AM88-'E-electricity'!AM32)*'Energy Use 2020'!$P94</f>
        <v>9810656379759.8203</v>
      </c>
      <c r="AN32" s="240">
        <f>('Energy Use'!AN88-'E-electricity'!AN32)*'Energy Use 2020'!$P94</f>
        <v>9840113169159.1152</v>
      </c>
      <c r="AO32" s="240">
        <f>('Energy Use'!AO88-'E-electricity'!AO32)*'Energy Use 2020'!$P94</f>
        <v>9853963360953.0156</v>
      </c>
      <c r="AP32" s="240">
        <f>('Energy Use'!AP88-'E-electricity'!AP32)*'Energy Use 2020'!$P94</f>
        <v>9851484379056.4512</v>
      </c>
      <c r="AQ32" s="240">
        <f>('Energy Use'!AQ88-'E-electricity'!AQ32)*'Energy Use 2020'!$P94</f>
        <v>9780853369769.7266</v>
      </c>
      <c r="AR32" s="136" t="str">
        <f>VLOOKUP($A32,'Sector Match'!$A$1:$B$43,2,0)</f>
        <v>glass and glass products 231</v>
      </c>
    </row>
    <row r="33" spans="1:44" x14ac:dyDescent="0.2">
      <c r="A33" s="74" t="s">
        <v>31</v>
      </c>
      <c r="B33" s="240">
        <f>('Energy Use'!B89-'E-electricity'!B33)*'Energy Use 2019'!$P95</f>
        <v>1317912446369.1846</v>
      </c>
      <c r="C33" s="240">
        <f>('Energy Use'!C89-'E-electricity'!C33)*'Energy Use 2020'!$P95</f>
        <v>1098875998909.9893</v>
      </c>
      <c r="D33" s="240">
        <f>('Energy Use'!D89-'E-electricity'!D33)*'Energy Use 2020'!$P95</f>
        <v>1164757561652.2986</v>
      </c>
      <c r="E33" s="240">
        <f>('Energy Use'!E89-'E-electricity'!E33)*'Energy Use 2020'!$P95</f>
        <v>1229246239303.4822</v>
      </c>
      <c r="F33" s="240">
        <f>('Energy Use'!F89-'E-electricity'!F33)*'Energy Use 2020'!$P95</f>
        <v>1292351531438.1902</v>
      </c>
      <c r="G33" s="240">
        <f>('Energy Use'!G89-'E-electricity'!G33)*'Energy Use 2020'!$P95</f>
        <v>1354082937631.0725</v>
      </c>
      <c r="H33" s="240">
        <f>('Energy Use'!H89-'E-electricity'!H33)*'Energy Use 2020'!$P95</f>
        <v>1414449957456.7769</v>
      </c>
      <c r="I33" s="240">
        <f>('Energy Use'!I89-'E-electricity'!I33)*'Energy Use 2020'!$P95</f>
        <v>1443227742029.8127</v>
      </c>
      <c r="J33" s="240">
        <f>('Energy Use'!J89-'E-electricity'!J33)*'Energy Use 2020'!$P95</f>
        <v>1471303202394.646</v>
      </c>
      <c r="K33" s="240">
        <f>('Energy Use'!K89-'E-electricity'!K33)*'Energy Use 2020'!$P95</f>
        <v>1498680825155.1465</v>
      </c>
      <c r="L33" s="240">
        <f>('Energy Use'!L89-'E-electricity'!L33)*'Energy Use 2020'!$P95</f>
        <v>1525365096915.1863</v>
      </c>
      <c r="M33" s="240">
        <f>('Energy Use'!M89-'E-electricity'!M33)*'Energy Use 2020'!$P95</f>
        <v>1551360504278.635</v>
      </c>
      <c r="N33" s="240">
        <f>('Energy Use'!N89-'E-electricity'!N33)*'Energy Use 2020'!$P95</f>
        <v>1560381150016.7854</v>
      </c>
      <c r="O33" s="240">
        <f>('Energy Use'!O89-'E-electricity'!O33)*'Energy Use 2020'!$P95</f>
        <v>1569157498809.1248</v>
      </c>
      <c r="P33" s="240">
        <f>('Energy Use'!P89-'E-electricity'!P33)*'Energy Use 2020'!$P95</f>
        <v>1577690904583.3418</v>
      </c>
      <c r="Q33" s="240">
        <f>('Energy Use'!Q89-'E-electricity'!Q33)*'Energy Use 2020'!$P95</f>
        <v>1585982721267.1189</v>
      </c>
      <c r="R33" s="240">
        <f>('Energy Use'!R89-'E-electricity'!R33)*'Energy Use 2020'!$P95</f>
        <v>1594034302788.1406</v>
      </c>
      <c r="S33" s="240">
        <f>('Energy Use'!S89-'E-electricity'!S33)*'Energy Use 2020'!$P95</f>
        <v>1584047954687.0796</v>
      </c>
      <c r="T33" s="240">
        <f>('Energy Use'!T89-'E-electricity'!T33)*'Energy Use 2020'!$P95</f>
        <v>1574098338989.1052</v>
      </c>
      <c r="U33" s="240">
        <f>('Energy Use'!U89-'E-electricity'!U33)*'Energy Use 2020'!$P95</f>
        <v>1564185406401.875</v>
      </c>
      <c r="V33" s="240">
        <f>('Energy Use'!V89-'E-electricity'!V33)*'Energy Use 2020'!$P95</f>
        <v>1554309107633.0496</v>
      </c>
      <c r="W33" s="240">
        <f>('Energy Use'!W89-'E-electricity'!W33)*'Energy Use 2020'!$P95</f>
        <v>1544469393390.2869</v>
      </c>
      <c r="X33" s="240">
        <f>('Energy Use'!X89-'E-electricity'!X33)*'Energy Use 2020'!$P95</f>
        <v>1534666214381.2454</v>
      </c>
      <c r="Y33" s="240">
        <f>('Energy Use'!Y89-'E-electricity'!Y33)*'Energy Use 2020'!$P95</f>
        <v>1524899521313.5847</v>
      </c>
      <c r="Z33" s="240">
        <f>('Energy Use'!Z89-'E-electricity'!Z33)*'Energy Use 2020'!$P95</f>
        <v>1515169264894.9639</v>
      </c>
      <c r="AA33" s="240">
        <f>('Energy Use'!AA89-'E-electricity'!AA33)*'Energy Use 2020'!$P95</f>
        <v>1505475395833.0422</v>
      </c>
      <c r="AB33" s="240">
        <f>('Energy Use'!AB89-'E-electricity'!AB33)*'Energy Use 2020'!$P95</f>
        <v>1495817864835.4773</v>
      </c>
      <c r="AC33" s="240">
        <f>('Energy Use'!AC89-'E-electricity'!AC33)*'Energy Use 2020'!$P95</f>
        <v>1486196622609.9294</v>
      </c>
      <c r="AD33" s="240">
        <f>('Energy Use'!AD89-'E-electricity'!AD33)*'Energy Use 2020'!$P95</f>
        <v>1476611619864.0559</v>
      </c>
      <c r="AE33" s="240">
        <f>('Energy Use'!AE89-'E-electricity'!AE33)*'Energy Use 2020'!$P95</f>
        <v>1467062807305.5171</v>
      </c>
      <c r="AF33" s="240">
        <f>('Energy Use'!AF89-'E-electricity'!AF33)*'Energy Use 2020'!$P95</f>
        <v>1457550135641.9722</v>
      </c>
      <c r="AG33" s="240">
        <f>('Energy Use'!AG89-'E-electricity'!AG33)*'Energy Use 2020'!$P95</f>
        <v>1448073555581.0789</v>
      </c>
      <c r="AH33" s="240">
        <f>('Energy Use'!AH89-'E-electricity'!AH33)*'Energy Use 2020'!$P95</f>
        <v>1441381998119.3459</v>
      </c>
      <c r="AI33" s="240">
        <f>('Energy Use'!AI89-'E-electricity'!AI33)*'Energy Use 2020'!$P95</f>
        <v>1434707943282.2859</v>
      </c>
      <c r="AJ33" s="240">
        <f>('Energy Use'!AJ89-'E-electricity'!AJ33)*'Energy Use 2020'!$P95</f>
        <v>1428051371352.9656</v>
      </c>
      <c r="AK33" s="240">
        <f>('Energy Use'!AK89-'E-electricity'!AK33)*'Energy Use 2020'!$P95</f>
        <v>1421412262614.4473</v>
      </c>
      <c r="AL33" s="240">
        <f>('Energy Use'!AL89-'E-electricity'!AL33)*'Energy Use 2020'!$P95</f>
        <v>1414790597349.7935</v>
      </c>
      <c r="AM33" s="240">
        <f>('Energy Use'!AM89-'E-electricity'!AM33)*'Energy Use 2020'!$P95</f>
        <v>1407285404878.6401</v>
      </c>
      <c r="AN33" s="240">
        <f>('Energy Use'!AN89-'E-electricity'!AN33)*'Energy Use 2020'!$P95</f>
        <v>1399803747050.3489</v>
      </c>
      <c r="AO33" s="240">
        <f>('Energy Use'!AO89-'E-electricity'!AO33)*'Energy Use 2020'!$P95</f>
        <v>1392345594289.5166</v>
      </c>
      <c r="AP33" s="240">
        <f>('Energy Use'!AP89-'E-electricity'!AP33)*'Energy Use 2020'!$P95</f>
        <v>1384910917020.739</v>
      </c>
      <c r="AQ33" s="240">
        <f>('Energy Use'!AQ89-'E-electricity'!AQ33)*'Energy Use 2020'!$P95</f>
        <v>1372730502777.4648</v>
      </c>
      <c r="AR33" s="136" t="str">
        <f>VLOOKUP($A33,'Sector Match'!$A$1:$B$43,2,0)</f>
        <v>road vehicles 29</v>
      </c>
    </row>
    <row r="34" spans="1:44" x14ac:dyDescent="0.2">
      <c r="A34" s="74" t="s">
        <v>32</v>
      </c>
      <c r="B34" s="240">
        <f>('Energy Use'!B90-'E-electricity'!B34)*'Energy Use 2019'!$P96</f>
        <v>1401932795527.0386</v>
      </c>
      <c r="C34" s="240">
        <f>('Energy Use'!C90-'E-electricity'!C34)*'Energy Use 2020'!$P96</f>
        <v>1023678087022.8871</v>
      </c>
      <c r="D34" s="240">
        <f>('Energy Use'!D90-'E-electricity'!D34)*'Energy Use 2020'!$P96</f>
        <v>1148260151773.8152</v>
      </c>
      <c r="E34" s="240">
        <f>('Energy Use'!E90-'E-electricity'!E34)*'Energy Use 2020'!$P96</f>
        <v>1187048507132.2417</v>
      </c>
      <c r="F34" s="240">
        <f>('Energy Use'!F90-'E-electricity'!F34)*'Energy Use 2020'!$P96</f>
        <v>1190195836930.7231</v>
      </c>
      <c r="G34" s="240">
        <f>('Energy Use'!G90-'E-electricity'!G34)*'Energy Use 2020'!$P96</f>
        <v>1208329490519.9102</v>
      </c>
      <c r="H34" s="240">
        <f>('Energy Use'!H90-'E-electricity'!H34)*'Energy Use 2020'!$P96</f>
        <v>1232385118715.1074</v>
      </c>
      <c r="I34" s="240">
        <f>('Energy Use'!I90-'E-electricity'!I34)*'Energy Use 2020'!$P96</f>
        <v>1255351522226.447</v>
      </c>
      <c r="J34" s="240">
        <f>('Energy Use'!J90-'E-electricity'!J34)*'Energy Use 2020'!$P96</f>
        <v>1274612046826.2954</v>
      </c>
      <c r="K34" s="240">
        <f>('Energy Use'!K90-'E-electricity'!K34)*'Energy Use 2020'!$P96</f>
        <v>1290042257749.4727</v>
      </c>
      <c r="L34" s="240">
        <f>('Energy Use'!L90-'E-electricity'!L34)*'Energy Use 2020'!$P96</f>
        <v>1301555228848.1399</v>
      </c>
      <c r="M34" s="240">
        <f>('Energy Use'!M90-'E-electricity'!M34)*'Energy Use 2020'!$P96</f>
        <v>1309102058516.0144</v>
      </c>
      <c r="N34" s="240">
        <f>('Energy Use'!N90-'E-electricity'!N34)*'Energy Use 2020'!$P96</f>
        <v>1313876773526.0984</v>
      </c>
      <c r="O34" s="240">
        <f>('Energy Use'!O90-'E-electricity'!O34)*'Energy Use 2020'!$P96</f>
        <v>1315247806268.1262</v>
      </c>
      <c r="P34" s="240">
        <f>('Energy Use'!P90-'E-electricity'!P34)*'Energy Use 2020'!$P96</f>
        <v>1313803138508.3018</v>
      </c>
      <c r="Q34" s="240">
        <f>('Energy Use'!Q90-'E-electricity'!Q34)*'Energy Use 2020'!$P96</f>
        <v>1310149025826.4727</v>
      </c>
      <c r="R34" s="240">
        <f>('Energy Use'!R90-'E-electricity'!R34)*'Energy Use 2020'!$P96</f>
        <v>1304898498414.2585</v>
      </c>
      <c r="S34" s="240">
        <f>('Energy Use'!S90-'E-electricity'!S34)*'Energy Use 2020'!$P96</f>
        <v>1303063003155.4756</v>
      </c>
      <c r="T34" s="240">
        <f>('Energy Use'!T90-'E-electricity'!T34)*'Energy Use 2020'!$P96</f>
        <v>1300320378470.7927</v>
      </c>
      <c r="U34" s="240">
        <f>('Energy Use'!U90-'E-electricity'!U34)*'Energy Use 2020'!$P96</f>
        <v>1296753065442.2839</v>
      </c>
      <c r="V34" s="240">
        <f>('Energy Use'!V90-'E-electricity'!V34)*'Energy Use 2020'!$P96</f>
        <v>1292444332610.9971</v>
      </c>
      <c r="W34" s="240">
        <f>('Energy Use'!W90-'E-electricity'!W34)*'Energy Use 2020'!$P96</f>
        <v>1287477793368.3015</v>
      </c>
      <c r="X34" s="240">
        <f>('Energy Use'!X90-'E-electricity'!X34)*'Energy Use 2020'!$P96</f>
        <v>1281936972995.5757</v>
      </c>
      <c r="Y34" s="240">
        <f>('Energy Use'!Y90-'E-electricity'!Y34)*'Energy Use 2020'!$P96</f>
        <v>1275904926741.3401</v>
      </c>
      <c r="Z34" s="240">
        <f>('Energy Use'!Z90-'E-electricity'!Z34)*'Energy Use 2020'!$P96</f>
        <v>1269463909629.3975</v>
      </c>
      <c r="AA34" s="240">
        <f>('Energy Use'!AA90-'E-electricity'!AA34)*'Energy Use 2020'!$P96</f>
        <v>1262695098080.595</v>
      </c>
      <c r="AB34" s="240">
        <f>('Energy Use'!AB90-'E-electricity'!AB34)*'Energy Use 2020'!$P96</f>
        <v>1255678362907.592</v>
      </c>
      <c r="AC34" s="240">
        <f>('Energy Use'!AC90-'E-electricity'!AC34)*'Energy Use 2020'!$P96</f>
        <v>1248492092807.3801</v>
      </c>
      <c r="AD34" s="240">
        <f>('Energy Use'!AD90-'E-electricity'!AD34)*'Energy Use 2020'!$P96</f>
        <v>1241213067130.3291</v>
      </c>
      <c r="AE34" s="240">
        <f>('Energy Use'!AE90-'E-electricity'!AE34)*'Energy Use 2020'!$P96</f>
        <v>1233916376444.7803</v>
      </c>
      <c r="AF34" s="240">
        <f>('Energy Use'!AF90-'E-electricity'!AF34)*'Energy Use 2020'!$P96</f>
        <v>1226675389240.6533</v>
      </c>
      <c r="AG34" s="240">
        <f>('Energy Use'!AG90-'E-electricity'!AG34)*'Energy Use 2020'!$P96</f>
        <v>1219561763020.0024</v>
      </c>
      <c r="AH34" s="240">
        <f>('Energy Use'!AH90-'E-electricity'!AH34)*'Energy Use 2020'!$P96</f>
        <v>1212645498003.4854</v>
      </c>
      <c r="AI34" s="240">
        <f>('Energy Use'!AI90-'E-electricity'!AI34)*'Energy Use 2020'!$P96</f>
        <v>1205995031734.7859</v>
      </c>
      <c r="AJ34" s="240">
        <f>('Energy Use'!AJ90-'E-electricity'!AJ34)*'Energy Use 2020'!$P96</f>
        <v>1199677372986.4492</v>
      </c>
      <c r="AK34" s="240">
        <f>('Energy Use'!AK90-'E-electricity'!AK34)*'Energy Use 2020'!$P96</f>
        <v>1193758273556.1155</v>
      </c>
      <c r="AL34" s="240">
        <f>('Energy Use'!AL90-'E-electricity'!AL34)*'Energy Use 2020'!$P96</f>
        <v>1188302436788.8005</v>
      </c>
      <c r="AM34" s="240">
        <f>('Energy Use'!AM90-'E-electricity'!AM34)*'Energy Use 2020'!$P96</f>
        <v>1183373761965.8293</v>
      </c>
      <c r="AN34" s="240">
        <f>('Energy Use'!AN90-'E-electricity'!AN34)*'Energy Use 2020'!$P96</f>
        <v>1179035624062.687</v>
      </c>
      <c r="AO34" s="240">
        <f>('Energy Use'!AO90-'E-electricity'!AO34)*'Energy Use 2020'!$P96</f>
        <v>1175351188795.4263</v>
      </c>
      <c r="AP34" s="240">
        <f>('Energy Use'!AP90-'E-electricity'!AP34)*'Energy Use 2020'!$P96</f>
        <v>1172383763349.3511</v>
      </c>
      <c r="AQ34" s="240">
        <f>('Energy Use'!AQ90-'E-electricity'!AQ34)*'Energy Use 2020'!$P96</f>
        <v>1164192639951.6638</v>
      </c>
      <c r="AR34" s="136" t="str">
        <f>VLOOKUP($A34,'Sector Match'!$A$1:$B$43,2,0)</f>
        <v>nonroad vehicles 30</v>
      </c>
    </row>
    <row r="35" spans="1:44" x14ac:dyDescent="0.2">
      <c r="A35" s="74" t="s">
        <v>33</v>
      </c>
      <c r="B35" s="240">
        <f>('Energy Use'!B91-'E-electricity'!B35)*'Energy Use 2019'!$P97</f>
        <v>2360156384138.3354</v>
      </c>
      <c r="C35" s="240">
        <f>('Energy Use'!C91-'E-electricity'!C35)*'Energy Use 2020'!$P97</f>
        <v>2011657108009.9712</v>
      </c>
      <c r="D35" s="240">
        <f>('Energy Use'!D91-'E-electricity'!D35)*'Energy Use 2020'!$P97</f>
        <v>2413873607991.9746</v>
      </c>
      <c r="E35" s="240">
        <f>('Energy Use'!E91-'E-electricity'!E35)*'Energy Use 2020'!$P97</f>
        <v>2707153445173.6802</v>
      </c>
      <c r="F35" s="240">
        <f>('Energy Use'!F91-'E-electricity'!F35)*'Energy Use 2020'!$P97</f>
        <v>2756266172468.2178</v>
      </c>
      <c r="G35" s="240">
        <f>('Energy Use'!G91-'E-electricity'!G35)*'Energy Use 2020'!$P97</f>
        <v>2930469602429.9331</v>
      </c>
      <c r="H35" s="240">
        <f>('Energy Use'!H91-'E-electricity'!H35)*'Energy Use 2020'!$P97</f>
        <v>3158813031786.9482</v>
      </c>
      <c r="I35" s="240">
        <f>('Energy Use'!I91-'E-electricity'!I35)*'Energy Use 2020'!$P97</f>
        <v>3371871642873.4058</v>
      </c>
      <c r="J35" s="240">
        <f>('Energy Use'!J91-'E-electricity'!J35)*'Energy Use 2020'!$P97</f>
        <v>3553043258956.4106</v>
      </c>
      <c r="K35" s="240">
        <f>('Energy Use'!K91-'E-electricity'!K35)*'Energy Use 2020'!$P97</f>
        <v>3706455698866.4663</v>
      </c>
      <c r="L35" s="240">
        <f>('Energy Use'!L91-'E-electricity'!L35)*'Energy Use 2020'!$P97</f>
        <v>3838773435493.1504</v>
      </c>
      <c r="M35" s="240">
        <f>('Energy Use'!M91-'E-electricity'!M35)*'Energy Use 2020'!$P97</f>
        <v>3958657875859.7793</v>
      </c>
      <c r="N35" s="240">
        <f>('Energy Use'!N91-'E-electricity'!N35)*'Energy Use 2020'!$P97</f>
        <v>4087465678312.6909</v>
      </c>
      <c r="O35" s="240">
        <f>('Energy Use'!O91-'E-electricity'!O35)*'Energy Use 2020'!$P97</f>
        <v>4214185907151.8506</v>
      </c>
      <c r="P35" s="240">
        <f>('Energy Use'!P91-'E-electricity'!P35)*'Energy Use 2020'!$P97</f>
        <v>4338020945455.3203</v>
      </c>
      <c r="Q35" s="240">
        <f>('Energy Use'!Q91-'E-electricity'!Q35)*'Energy Use 2020'!$P97</f>
        <v>4458132135562.8174</v>
      </c>
      <c r="R35" s="240">
        <f>('Energy Use'!R91-'E-electricity'!R35)*'Energy Use 2020'!$P97</f>
        <v>4573645663944.9473</v>
      </c>
      <c r="S35" s="240">
        <f>('Energy Use'!S91-'E-electricity'!S35)*'Energy Use 2020'!$P97</f>
        <v>4711718722582.8467</v>
      </c>
      <c r="T35" s="240">
        <f>('Energy Use'!T91-'E-electricity'!T35)*'Energy Use 2020'!$P97</f>
        <v>4845524072274.3701</v>
      </c>
      <c r="U35" s="240">
        <f>('Energy Use'!U91-'E-electricity'!U35)*'Energy Use 2020'!$P97</f>
        <v>4974599750129.3438</v>
      </c>
      <c r="V35" s="240">
        <f>('Energy Use'!V91-'E-electricity'!V35)*'Energy Use 2020'!$P97</f>
        <v>5098506195638.0889</v>
      </c>
      <c r="W35" s="240">
        <f>('Energy Use'!W91-'E-electricity'!W35)*'Energy Use 2020'!$P97</f>
        <v>5216829081471.5996</v>
      </c>
      <c r="X35" s="240">
        <f>('Energy Use'!X91-'E-electricity'!X35)*'Energy Use 2020'!$P97</f>
        <v>5329181888561.7725</v>
      </c>
      <c r="Y35" s="240">
        <f>('Energy Use'!Y91-'E-electricity'!Y35)*'Energy Use 2020'!$P97</f>
        <v>5435208203529.3545</v>
      </c>
      <c r="Z35" s="240">
        <f>('Energy Use'!Z91-'E-electricity'!Z35)*'Energy Use 2020'!$P97</f>
        <v>5534583720615.5068</v>
      </c>
      <c r="AA35" s="240">
        <f>('Energy Use'!AA91-'E-electricity'!AA35)*'Energy Use 2020'!$P97</f>
        <v>5627017934481.8789</v>
      </c>
      <c r="AB35" s="240">
        <f>('Energy Use'!AB91-'E-electricity'!AB35)*'Energy Use 2020'!$P97</f>
        <v>5712255514495.9531</v>
      </c>
      <c r="AC35" s="240">
        <f>('Energy Use'!AC91-'E-electricity'!AC35)*'Energy Use 2020'!$P97</f>
        <v>5790077355344.6719</v>
      </c>
      <c r="AD35" s="240">
        <f>('Energy Use'!AD91-'E-electricity'!AD35)*'Energy Use 2020'!$P97</f>
        <v>5860301302949.168</v>
      </c>
      <c r="AE35" s="240">
        <f>('Energy Use'!AE91-'E-electricity'!AE35)*'Energy Use 2020'!$P97</f>
        <v>5922782558625.8955</v>
      </c>
      <c r="AF35" s="240">
        <f>('Energy Use'!AF91-'E-electricity'!AF35)*'Energy Use 2020'!$P97</f>
        <v>5977413768196.5273</v>
      </c>
      <c r="AG35" s="240">
        <f>('Energy Use'!AG91-'E-electricity'!AG35)*'Energy Use 2020'!$P97</f>
        <v>6024124806242.6387</v>
      </c>
      <c r="AH35" s="240">
        <f>('Energy Use'!AH91-'E-electricity'!AH35)*'Energy Use 2020'!$P97</f>
        <v>6062882268888.0566</v>
      </c>
      <c r="AI35" s="240">
        <f>('Energy Use'!AI91-'E-electricity'!AI35)*'Energy Use 2020'!$P97</f>
        <v>6093688691338.4912</v>
      </c>
      <c r="AJ35" s="240">
        <f>('Energy Use'!AJ91-'E-electricity'!AJ35)*'Energy Use 2020'!$P97</f>
        <v>6116581508888.5479</v>
      </c>
      <c r="AK35" s="240">
        <f>('Energy Use'!AK91-'E-electricity'!AK35)*'Energy Use 2020'!$P97</f>
        <v>6131631782203.1123</v>
      </c>
      <c r="AL35" s="240">
        <f>('Energy Use'!AL91-'E-electricity'!AL35)*'Energy Use 2020'!$P97</f>
        <v>6138942709382.3203</v>
      </c>
      <c r="AM35" s="240">
        <f>('Energy Use'!AM91-'E-electricity'!AM35)*'Energy Use 2020'!$P97</f>
        <v>6138647948625.3896</v>
      </c>
      <c r="AN35" s="240">
        <f>('Energy Use'!AN91-'E-electricity'!AN35)*'Energy Use 2020'!$P97</f>
        <v>6130909776223.3242</v>
      </c>
      <c r="AO35" s="240">
        <f>('Energy Use'!AO91-'E-electricity'!AO35)*'Energy Use 2020'!$P97</f>
        <v>6115917105143.8994</v>
      </c>
      <c r="AP35" s="240">
        <f>('Energy Use'!AP91-'E-electricity'!AP35)*'Energy Use 2020'!$P97</f>
        <v>6093883389642.1006</v>
      </c>
      <c r="AQ35" s="240">
        <f>('Energy Use'!AQ91-'E-electricity'!AQ35)*'Energy Use 2020'!$P97</f>
        <v>6033941649151.0449</v>
      </c>
      <c r="AR35" s="136" t="str">
        <f>VLOOKUP($A35,'Sector Match'!$A$1:$B$43,2,0)</f>
        <v>appliances and electrical equipment 27</v>
      </c>
    </row>
    <row r="36" spans="1:44" x14ac:dyDescent="0.2">
      <c r="A36" s="74" t="s">
        <v>34</v>
      </c>
      <c r="B36" s="240">
        <f>('Energy Use'!B92-'E-electricity'!B36)*'Energy Use 2019'!$P98</f>
        <v>1211169721489.1516</v>
      </c>
      <c r="C36" s="240">
        <f>('Energy Use'!C92-'E-electricity'!C36)*'Energy Use 2020'!$P98</f>
        <v>943799041538.89111</v>
      </c>
      <c r="D36" s="240">
        <f>('Energy Use'!D92-'E-electricity'!D36)*'Energy Use 2020'!$P98</f>
        <v>1120812688561.5305</v>
      </c>
      <c r="E36" s="240">
        <f>('Energy Use'!E92-'E-electricity'!E36)*'Energy Use 2020'!$P98</f>
        <v>1207560439789.6699</v>
      </c>
      <c r="F36" s="240">
        <f>('Energy Use'!F92-'E-electricity'!F36)*'Energy Use 2020'!$P98</f>
        <v>1223448465679.1824</v>
      </c>
      <c r="G36" s="240">
        <f>('Energy Use'!G92-'E-electricity'!G36)*'Energy Use 2020'!$P98</f>
        <v>1286196677679.0254</v>
      </c>
      <c r="H36" s="240">
        <f>('Energy Use'!H92-'E-electricity'!H36)*'Energy Use 2020'!$P98</f>
        <v>1365406599704.0347</v>
      </c>
      <c r="I36" s="240">
        <f>('Energy Use'!I92-'E-electricity'!I36)*'Energy Use 2020'!$P98</f>
        <v>1432803052470.5537</v>
      </c>
      <c r="J36" s="240">
        <f>('Energy Use'!J92-'E-electricity'!J36)*'Energy Use 2020'!$P98</f>
        <v>1483762415983.2053</v>
      </c>
      <c r="K36" s="240">
        <f>('Energy Use'!K92-'E-electricity'!K36)*'Energy Use 2020'!$P98</f>
        <v>1522740329193.9626</v>
      </c>
      <c r="L36" s="240">
        <f>('Energy Use'!L92-'E-electricity'!L36)*'Energy Use 2020'!$P98</f>
        <v>1555253441631.0913</v>
      </c>
      <c r="M36" s="240">
        <f>('Energy Use'!M92-'E-electricity'!M36)*'Energy Use 2020'!$P98</f>
        <v>1587524815102.5613</v>
      </c>
      <c r="N36" s="240">
        <f>('Energy Use'!N92-'E-electricity'!N36)*'Energy Use 2020'!$P98</f>
        <v>1630671681239.5071</v>
      </c>
      <c r="O36" s="240">
        <f>('Energy Use'!O92-'E-electricity'!O36)*'Energy Use 2020'!$P98</f>
        <v>1679286505368.1577</v>
      </c>
      <c r="P36" s="240">
        <f>('Energy Use'!P92-'E-electricity'!P36)*'Energy Use 2020'!$P98</f>
        <v>1731843093452.8179</v>
      </c>
      <c r="Q36" s="240">
        <f>('Energy Use'!Q92-'E-electricity'!Q36)*'Energy Use 2020'!$P98</f>
        <v>1786614956768.856</v>
      </c>
      <c r="R36" s="240">
        <f>('Energy Use'!R92-'E-electricity'!R36)*'Energy Use 2020'!$P98</f>
        <v>1841642225236.4854</v>
      </c>
      <c r="S36" s="240">
        <f>('Energy Use'!S92-'E-electricity'!S36)*'Energy Use 2020'!$P98</f>
        <v>1907080899481.8032</v>
      </c>
      <c r="T36" s="240">
        <f>('Energy Use'!T92-'E-electricity'!T36)*'Energy Use 2020'!$P98</f>
        <v>1971189188892.658</v>
      </c>
      <c r="U36" s="240">
        <f>('Energy Use'!U92-'E-electricity'!U36)*'Energy Use 2020'!$P98</f>
        <v>2033713424813.781</v>
      </c>
      <c r="V36" s="240">
        <f>('Energy Use'!V92-'E-electricity'!V36)*'Energy Use 2020'!$P98</f>
        <v>2094403579270.3389</v>
      </c>
      <c r="W36" s="240">
        <f>('Energy Use'!W92-'E-electricity'!W36)*'Energy Use 2020'!$P98</f>
        <v>2153015069780.0693</v>
      </c>
      <c r="X36" s="240">
        <f>('Energy Use'!X92-'E-electricity'!X36)*'Energy Use 2020'!$P98</f>
        <v>2209310529613.7046</v>
      </c>
      <c r="Y36" s="240">
        <f>('Energy Use'!Y92-'E-electricity'!Y36)*'Energy Use 2020'!$P98</f>
        <v>2263061524508.3862</v>
      </c>
      <c r="Z36" s="240">
        <f>('Energy Use'!Z92-'E-electricity'!Z36)*'Energy Use 2020'!$P98</f>
        <v>2314050197562.9019</v>
      </c>
      <c r="AA36" s="240">
        <f>('Energy Use'!AA92-'E-electricity'!AA36)*'Energy Use 2020'!$P98</f>
        <v>2362070825025.6885</v>
      </c>
      <c r="AB36" s="240">
        <f>('Energy Use'!AB92-'E-electricity'!AB36)*'Energy Use 2020'!$P98</f>
        <v>2406931266906.4717</v>
      </c>
      <c r="AC36" s="240">
        <f>('Energy Use'!AC92-'E-electricity'!AC36)*'Energy Use 2020'!$P98</f>
        <v>2448454297777.6733</v>
      </c>
      <c r="AD36" s="240">
        <f>('Energy Use'!AD92-'E-electricity'!AD36)*'Energy Use 2020'!$P98</f>
        <v>2486478804754.9292</v>
      </c>
      <c r="AE36" s="240">
        <f>('Energy Use'!AE92-'E-electricity'!AE36)*'Energy Use 2020'!$P98</f>
        <v>2520860841428.4238</v>
      </c>
      <c r="AF36" s="240">
        <f>('Energy Use'!AF92-'E-electricity'!AF36)*'Energy Use 2020'!$P98</f>
        <v>2551474528425.7031</v>
      </c>
      <c r="AG36" s="240">
        <f>('Energy Use'!AG92-'E-electricity'!AG36)*'Energy Use 2020'!$P98</f>
        <v>2578212793289.9907</v>
      </c>
      <c r="AH36" s="240">
        <f>('Energy Use'!AH92-'E-electricity'!AH36)*'Energy Use 2020'!$P98</f>
        <v>2600987944421.0928</v>
      </c>
      <c r="AI36" s="240">
        <f>('Energy Use'!AI92-'E-electricity'!AI36)*'Energy Use 2020'!$P98</f>
        <v>2619732075915.1636</v>
      </c>
      <c r="AJ36" s="240">
        <f>('Energy Use'!AJ92-'E-electricity'!AJ36)*'Energy Use 2020'!$P98</f>
        <v>2634397302221.4995</v>
      </c>
      <c r="AK36" s="240">
        <f>('Energy Use'!AK92-'E-electricity'!AK36)*'Energy Use 2020'!$P98</f>
        <v>2644955823576.5439</v>
      </c>
      <c r="AL36" s="240">
        <f>('Energy Use'!AL92-'E-electricity'!AL36)*'Energy Use 2020'!$P98</f>
        <v>2651399825147.6079</v>
      </c>
      <c r="AM36" s="240">
        <f>('Energy Use'!AM92-'E-electricity'!AM36)*'Energy Use 2020'!$P98</f>
        <v>2653741214692.7676</v>
      </c>
      <c r="AN36" s="240">
        <f>('Energy Use'!AN92-'E-electricity'!AN36)*'Energy Use 2020'!$P98</f>
        <v>2652011205293.9644</v>
      </c>
      <c r="AO36" s="240">
        <f>('Energy Use'!AO92-'E-electricity'!AO36)*'Energy Use 2020'!$P98</f>
        <v>2646259751325.0459</v>
      </c>
      <c r="AP36" s="240">
        <f>('Energy Use'!AP92-'E-electricity'!AP36)*'Energy Use 2020'!$P98</f>
        <v>2636554847256.7661</v>
      </c>
      <c r="AQ36" s="240">
        <f>('Energy Use'!AQ92-'E-electricity'!AQ36)*'Energy Use 2020'!$P98</f>
        <v>2609530511955.0903</v>
      </c>
      <c r="AR36" s="136" t="str">
        <f>VLOOKUP($A36,'Sector Match'!$A$1:$B$43,2,0)</f>
        <v>computers and electronics 26</v>
      </c>
    </row>
    <row r="37" spans="1:44" x14ac:dyDescent="0.2">
      <c r="A37" s="74" t="s">
        <v>35</v>
      </c>
      <c r="B37" s="240">
        <f>('Energy Use'!B93-'E-electricity'!B37)*'Energy Use 2019'!$P99</f>
        <v>120090609421.29266</v>
      </c>
      <c r="C37" s="240">
        <f>('Energy Use'!C93-'E-electricity'!C37)*'Energy Use 2020'!$P99</f>
        <v>74194650453.812469</v>
      </c>
      <c r="D37" s="240">
        <f>('Energy Use'!D93-'E-electricity'!D37)*'Energy Use 2020'!$P99</f>
        <v>85197447902.578537</v>
      </c>
      <c r="E37" s="240">
        <f>('Energy Use'!E93-'E-electricity'!E37)*'Energy Use 2020'!$P99</f>
        <v>89130836895.125</v>
      </c>
      <c r="F37" s="240">
        <f>('Energy Use'!F93-'E-electricity'!F37)*'Energy Use 2020'!$P99</f>
        <v>89215299864.452332</v>
      </c>
      <c r="G37" s="240">
        <f>('Energy Use'!G93-'E-electricity'!G37)*'Energy Use 2020'!$P99</f>
        <v>91286186378.260635</v>
      </c>
      <c r="H37" s="240">
        <f>('Energy Use'!H93-'E-electricity'!H37)*'Energy Use 2020'!$P99</f>
        <v>93902542819.574448</v>
      </c>
      <c r="I37" s="240">
        <f>('Energy Use'!I93-'E-electricity'!I37)*'Energy Use 2020'!$P99</f>
        <v>95870903409.539398</v>
      </c>
      <c r="J37" s="240">
        <f>('Energy Use'!J93-'E-electricity'!J37)*'Energy Use 2020'!$P99</f>
        <v>97042214350.760193</v>
      </c>
      <c r="K37" s="240">
        <f>('Energy Use'!K93-'E-electricity'!K37)*'Energy Use 2020'!$P99</f>
        <v>97656838637.569351</v>
      </c>
      <c r="L37" s="240">
        <f>('Energy Use'!L93-'E-electricity'!L37)*'Energy Use 2020'!$P99</f>
        <v>97975241040.825577</v>
      </c>
      <c r="M37" s="240">
        <f>('Energy Use'!M93-'E-electricity'!M37)*'Energy Use 2020'!$P99</f>
        <v>98266462559.453781</v>
      </c>
      <c r="N37" s="240">
        <f>('Energy Use'!N93-'E-electricity'!N37)*'Energy Use 2020'!$P99</f>
        <v>99139407670.962646</v>
      </c>
      <c r="O37" s="240">
        <f>('Energy Use'!O93-'E-electricity'!O37)*'Energy Use 2020'!$P99</f>
        <v>100217008801.00826</v>
      </c>
      <c r="P37" s="240">
        <f>('Energy Use'!P93-'E-electricity'!P37)*'Energy Use 2020'!$P99</f>
        <v>101445911017.0159</v>
      </c>
      <c r="Q37" s="240">
        <f>('Energy Use'!Q93-'E-electricity'!Q37)*'Energy Use 2020'!$P99</f>
        <v>102770746919.60628</v>
      </c>
      <c r="R37" s="240">
        <f>('Energy Use'!R93-'E-electricity'!R37)*'Energy Use 2020'!$P99</f>
        <v>104133432172.06316</v>
      </c>
      <c r="S37" s="240">
        <f>('Energy Use'!S93-'E-electricity'!S37)*'Energy Use 2020'!$P99</f>
        <v>106198180956.40128</v>
      </c>
      <c r="T37" s="240">
        <f>('Energy Use'!T93-'E-electricity'!T37)*'Energy Use 2020'!$P99</f>
        <v>108262084275.70944</v>
      </c>
      <c r="U37" s="240">
        <f>('Energy Use'!U93-'E-electricity'!U37)*'Energy Use 2020'!$P99</f>
        <v>110317061879.20474</v>
      </c>
      <c r="V37" s="240">
        <f>('Energy Use'!V93-'E-electricity'!V37)*'Energy Use 2020'!$P99</f>
        <v>112354525492.47856</v>
      </c>
      <c r="W37" s="240">
        <f>('Energy Use'!W93-'E-electricity'!W37)*'Energy Use 2020'!$P99</f>
        <v>114365390286.99777</v>
      </c>
      <c r="X37" s="240">
        <f>('Energy Use'!X93-'E-electricity'!X37)*'Energy Use 2020'!$P99</f>
        <v>116340093038.1852</v>
      </c>
      <c r="Y37" s="240">
        <f>('Energy Use'!Y93-'E-electricity'!Y37)*'Energy Use 2020'!$P99</f>
        <v>118268617467.93774</v>
      </c>
      <c r="Z37" s="240">
        <f>('Energy Use'!Z93-'E-electricity'!Z37)*'Energy Use 2020'!$P99</f>
        <v>120140527220.9994</v>
      </c>
      <c r="AA37" s="240">
        <f>('Energy Use'!AA93-'E-electricity'!AA37)*'Energy Use 2020'!$P99</f>
        <v>121945006862.97699</v>
      </c>
      <c r="AB37" s="240">
        <f>('Energy Use'!AB93-'E-electricity'!AB37)*'Energy Use 2020'!$P99</f>
        <v>123670911210.15074</v>
      </c>
      <c r="AC37" s="240">
        <f>('Energy Use'!AC93-'E-electricity'!AC37)*'Energy Use 2020'!$P99</f>
        <v>125306823207.07253</v>
      </c>
      <c r="AD37" s="240">
        <f>('Energy Use'!AD93-'E-electricity'!AD37)*'Energy Use 2020'!$P99</f>
        <v>126841120457.07214</v>
      </c>
      <c r="AE37" s="240">
        <f>('Energy Use'!AE93-'E-electricity'!AE37)*'Energy Use 2020'!$P99</f>
        <v>128262050383.38004</v>
      </c>
      <c r="AF37" s="240">
        <f>('Energy Use'!AF93-'E-electricity'!AF37)*'Energy Use 2020'!$P99</f>
        <v>129557813855.35133</v>
      </c>
      <c r="AG37" s="240">
        <f>('Energy Use'!AG93-'E-electricity'!AG37)*'Energy Use 2020'!$P99</f>
        <v>130716656956.30255</v>
      </c>
      <c r="AH37" s="240">
        <f>('Energy Use'!AH93-'E-electricity'!AH37)*'Energy Use 2020'!$P99</f>
        <v>131726970398.59554</v>
      </c>
      <c r="AI37" s="240">
        <f>('Energy Use'!AI93-'E-electricity'!AI37)*'Energy Use 2020'!$P99</f>
        <v>132577395910.00728</v>
      </c>
      <c r="AJ37" s="240">
        <f>('Energy Use'!AJ93-'E-electricity'!AJ37)*'Energy Use 2020'!$P99</f>
        <v>133256938726.12495</v>
      </c>
      <c r="AK37" s="240">
        <f>('Energy Use'!AK93-'E-electricity'!AK37)*'Energy Use 2020'!$P99</f>
        <v>133755085129.91403</v>
      </c>
      <c r="AL37" s="240">
        <f>('Energy Use'!AL93-'E-electricity'!AL37)*'Energy Use 2020'!$P99</f>
        <v>134061923785.92892</v>
      </c>
      <c r="AM37" s="240">
        <f>('Energy Use'!AM93-'E-electricity'!AM37)*'Energy Use 2020'!$P99</f>
        <v>134168269427.4234</v>
      </c>
      <c r="AN37" s="240">
        <f>('Energy Use'!AN93-'E-electricity'!AN37)*'Energy Use 2020'!$P99</f>
        <v>134065787275.03152</v>
      </c>
      <c r="AO37" s="240">
        <f>('Energy Use'!AO93-'E-electricity'!AO37)*'Energy Use 2020'!$P99</f>
        <v>133747116401.23615</v>
      </c>
      <c r="AP37" s="240">
        <f>('Energy Use'!AP93-'E-electricity'!AP37)*'Energy Use 2020'!$P99</f>
        <v>133205990111.24147</v>
      </c>
      <c r="AQ37" s="240">
        <f>('Energy Use'!AQ93-'E-electricity'!AQ37)*'Energy Use 2020'!$P99</f>
        <v>131758185389.93291</v>
      </c>
      <c r="AR37" s="136" t="str">
        <f>VLOOKUP($A37,'Sector Match'!$A$1:$B$43,2,0)</f>
        <v>computers and electronics 26</v>
      </c>
    </row>
    <row r="38" spans="1:44" x14ac:dyDescent="0.2">
      <c r="A38" s="74" t="s">
        <v>36</v>
      </c>
      <c r="B38" s="240">
        <f>('Energy Use'!B94-'E-electricity'!B38)*'Energy Use 2019'!$P100</f>
        <v>1462287612546.7671</v>
      </c>
      <c r="C38" s="240">
        <f>('Energy Use'!C94-'E-electricity'!C38)*'Energy Use 2020'!$P100</f>
        <v>1648300798483.7959</v>
      </c>
      <c r="D38" s="240">
        <f>('Energy Use'!D94-'E-electricity'!D38)*'Energy Use 2020'!$P100</f>
        <v>1822927584503.6792</v>
      </c>
      <c r="E38" s="240">
        <f>('Energy Use'!E94-'E-electricity'!E38)*'Energy Use 2020'!$P100</f>
        <v>1946069700907.0959</v>
      </c>
      <c r="F38" s="240">
        <f>('Energy Use'!F94-'E-electricity'!F38)*'Energy Use 2020'!$P100</f>
        <v>1910670726531.658</v>
      </c>
      <c r="G38" s="240">
        <f>('Energy Use'!G94-'E-electricity'!G38)*'Energy Use 2020'!$P100</f>
        <v>1904297498069.5742</v>
      </c>
      <c r="H38" s="240">
        <f>('Energy Use'!H94-'E-electricity'!H38)*'Energy Use 2020'!$P100</f>
        <v>1911432855113.75</v>
      </c>
      <c r="I38" s="240">
        <f>('Energy Use'!I94-'E-electricity'!I38)*'Energy Use 2020'!$P100</f>
        <v>1920170608730.438</v>
      </c>
      <c r="J38" s="240">
        <f>('Energy Use'!J94-'E-electricity'!J38)*'Energy Use 2020'!$P100</f>
        <v>1925909387730.1868</v>
      </c>
      <c r="K38" s="240">
        <f>('Energy Use'!K94-'E-electricity'!K38)*'Energy Use 2020'!$P100</f>
        <v>1927238991134.5479</v>
      </c>
      <c r="L38" s="240">
        <f>('Energy Use'!L94-'E-electricity'!L38)*'Energy Use 2020'!$P100</f>
        <v>1922764336283.2463</v>
      </c>
      <c r="M38" s="240">
        <f>('Energy Use'!M94-'E-electricity'!M38)*'Energy Use 2020'!$P100</f>
        <v>1911141562516.9297</v>
      </c>
      <c r="N38" s="240">
        <f>('Energy Use'!N94-'E-electricity'!N38)*'Energy Use 2020'!$P100</f>
        <v>1909056295721.0383</v>
      </c>
      <c r="O38" s="240">
        <f>('Energy Use'!O94-'E-electricity'!O38)*'Energy Use 2020'!$P100</f>
        <v>1899783368860.3599</v>
      </c>
      <c r="P38" s="240">
        <f>('Energy Use'!P94-'E-electricity'!P38)*'Energy Use 2020'!$P100</f>
        <v>1883910971158.1497</v>
      </c>
      <c r="Q38" s="240">
        <f>('Energy Use'!Q94-'E-electricity'!Q38)*'Energy Use 2020'!$P100</f>
        <v>1862080851012.708</v>
      </c>
      <c r="R38" s="240">
        <f>('Energy Use'!R94-'E-electricity'!R38)*'Energy Use 2020'!$P100</f>
        <v>1834969545346.2883</v>
      </c>
      <c r="S38" s="240">
        <f>('Energy Use'!S94-'E-electricity'!S38)*'Energy Use 2020'!$P100</f>
        <v>1826913438844.4294</v>
      </c>
      <c r="T38" s="240">
        <f>('Energy Use'!T94-'E-electricity'!T38)*'Energy Use 2020'!$P100</f>
        <v>1814802081001.1082</v>
      </c>
      <c r="U38" s="240">
        <f>('Energy Use'!U94-'E-electricity'!U38)*'Energy Use 2020'!$P100</f>
        <v>1798962588201.6284</v>
      </c>
      <c r="V38" s="240">
        <f>('Energy Use'!V94-'E-electricity'!V38)*'Energy Use 2020'!$P100</f>
        <v>1779737072333.6045</v>
      </c>
      <c r="W38" s="240">
        <f>('Energy Use'!W94-'E-electricity'!W38)*'Energy Use 2020'!$P100</f>
        <v>1757476825269.1023</v>
      </c>
      <c r="X38" s="240">
        <f>('Energy Use'!X94-'E-electricity'!X38)*'Energy Use 2020'!$P100</f>
        <v>1732536944244.5181</v>
      </c>
      <c r="Y38" s="240">
        <f>('Energy Use'!Y94-'E-electricity'!Y38)*'Energy Use 2020'!$P100</f>
        <v>1705271466990.5642</v>
      </c>
      <c r="Z38" s="240">
        <f>('Energy Use'!Z94-'E-electricity'!Z38)*'Energy Use 2020'!$P100</f>
        <v>1676029063529.9578</v>
      </c>
      <c r="AA38" s="240">
        <f>('Energy Use'!AA94-'E-electricity'!AA38)*'Energy Use 2020'!$P100</f>
        <v>1645149311284.5769</v>
      </c>
      <c r="AB38" s="240">
        <f>('Energy Use'!AB94-'E-electricity'!AB38)*'Energy Use 2020'!$P100</f>
        <v>1612959561979.7275</v>
      </c>
      <c r="AC38" s="240">
        <f>('Energy Use'!AC94-'E-electricity'!AC38)*'Energy Use 2020'!$P100</f>
        <v>1579772393103.6501</v>
      </c>
      <c r="AD38" s="240">
        <f>('Energy Use'!AD94-'E-electricity'!AD38)*'Energy Use 2020'!$P100</f>
        <v>1545883623534.6658</v>
      </c>
      <c r="AE38" s="240">
        <f>('Energy Use'!AE94-'E-electricity'!AE38)*'Energy Use 2020'!$P100</f>
        <v>1511570862420.7649</v>
      </c>
      <c r="AF38" s="240">
        <f>('Energy Use'!AF94-'E-electricity'!AF38)*'Energy Use 2020'!$P100</f>
        <v>1477092552416.116</v>
      </c>
      <c r="AG38" s="240">
        <f>('Energy Use'!AG94-'E-electricity'!AG38)*'Energy Use 2020'!$P100</f>
        <v>1442687462793.926</v>
      </c>
      <c r="AH38" s="240">
        <f>('Energy Use'!AH94-'E-electricity'!AH38)*'Energy Use 2020'!$P100</f>
        <v>1408574584552.3711</v>
      </c>
      <c r="AI38" s="240">
        <f>('Energy Use'!AI94-'E-electricity'!AI38)*'Energy Use 2020'!$P100</f>
        <v>1374953378156.8787</v>
      </c>
      <c r="AJ38" s="240">
        <f>('Energy Use'!AJ94-'E-electricity'!AJ38)*'Energy Use 2020'!$P100</f>
        <v>1342004324743.2234</v>
      </c>
      <c r="AK38" s="240">
        <f>('Energy Use'!AK94-'E-electricity'!AK38)*'Energy Use 2020'!$P100</f>
        <v>1309889733159.968</v>
      </c>
      <c r="AL38" s="240">
        <f>('Energy Use'!AL94-'E-electricity'!AL38)*'Energy Use 2020'!$P100</f>
        <v>1278754757880.9685</v>
      </c>
      <c r="AM38" s="240">
        <f>('Energy Use'!AM94-'E-electricity'!AM38)*'Energy Use 2020'!$P100</f>
        <v>1248728586309.53</v>
      </c>
      <c r="AN38" s="240">
        <f>('Energy Use'!AN94-'E-electricity'!AN38)*'Energy Use 2020'!$P100</f>
        <v>1219925758090.0464</v>
      </c>
      <c r="AO38" s="240">
        <f>('Energy Use'!AO94-'E-electricity'!AO38)*'Energy Use 2020'!$P100</f>
        <v>1192447583532.1313</v>
      </c>
      <c r="AP38" s="240">
        <f>('Energy Use'!AP94-'E-electricity'!AP38)*'Energy Use 2020'!$P100</f>
        <v>1166383632960.2402</v>
      </c>
      <c r="AQ38" s="240">
        <f>('Energy Use'!AQ94-'E-electricity'!AQ38)*'Energy Use 2020'!$P100</f>
        <v>1135957820896.7781</v>
      </c>
      <c r="AR38" s="136" t="str">
        <f>VLOOKUP($A38,'Sector Match'!$A$1:$B$43,2,0)</f>
        <v>other machinery 28</v>
      </c>
    </row>
    <row r="39" spans="1:44" x14ac:dyDescent="0.2">
      <c r="A39" s="74" t="s">
        <v>37</v>
      </c>
      <c r="B39" s="240">
        <f>('Energy Use'!B95-'E-electricity'!B39)*'Energy Use 2019'!$P101</f>
        <v>4465832780321.5352</v>
      </c>
      <c r="C39" s="240">
        <f>('Energy Use'!C95-'E-electricity'!C39)*'Energy Use 2020'!$P101</f>
        <v>7195772621894.8506</v>
      </c>
      <c r="D39" s="240">
        <f>('Energy Use'!D95-'E-electricity'!D39)*'Energy Use 2020'!$P101</f>
        <v>9702329724969.6426</v>
      </c>
      <c r="E39" s="240">
        <f>('Energy Use'!E95-'E-electricity'!E39)*'Energy Use 2020'!$P101</f>
        <v>12018084841302.227</v>
      </c>
      <c r="F39" s="240">
        <f>('Energy Use'!F95-'E-electricity'!F39)*'Energy Use 2020'!$P101</f>
        <v>12434518946471.99</v>
      </c>
      <c r="G39" s="240">
        <f>('Energy Use'!G95-'E-electricity'!G39)*'Energy Use 2020'!$P101</f>
        <v>13596281504222.25</v>
      </c>
      <c r="H39" s="240">
        <f>('Energy Use'!H95-'E-electricity'!H39)*'Energy Use 2020'!$P101</f>
        <v>15161694049888.627</v>
      </c>
      <c r="I39" s="240">
        <f>('Energy Use'!I95-'E-electricity'!I39)*'Energy Use 2020'!$P101</f>
        <v>16758807148021.963</v>
      </c>
      <c r="J39" s="240">
        <f>('Energy Use'!J95-'E-electricity'!J39)*'Energy Use 2020'!$P101</f>
        <v>18281573392192.816</v>
      </c>
      <c r="K39" s="240">
        <f>('Energy Use'!K95-'E-electricity'!K39)*'Energy Use 2020'!$P101</f>
        <v>19735848572311.73</v>
      </c>
      <c r="L39" s="240">
        <f>('Energy Use'!L95-'E-electricity'!L39)*'Energy Use 2020'!$P101</f>
        <v>21142993634289.227</v>
      </c>
      <c r="M39" s="240">
        <f>('Energy Use'!M95-'E-electricity'!M39)*'Energy Use 2020'!$P101</f>
        <v>22539395659283.699</v>
      </c>
      <c r="N39" s="240">
        <f>('Energy Use'!N95-'E-electricity'!N39)*'Energy Use 2020'!$P101</f>
        <v>23980891808581.273</v>
      </c>
      <c r="O39" s="240">
        <f>('Energy Use'!O95-'E-electricity'!O39)*'Energy Use 2020'!$P101</f>
        <v>25466043744310.293</v>
      </c>
      <c r="P39" s="240">
        <f>('Energy Use'!P95-'E-electricity'!P39)*'Energy Use 2020'!$P101</f>
        <v>26998531890397.531</v>
      </c>
      <c r="Q39" s="240">
        <f>('Energy Use'!Q95-'E-electricity'!Q39)*'Energy Use 2020'!$P101</f>
        <v>28583194362402.77</v>
      </c>
      <c r="R39" s="240">
        <f>('Energy Use'!R95-'E-electricity'!R39)*'Energy Use 2020'!$P101</f>
        <v>30226144097439.992</v>
      </c>
      <c r="S39" s="240">
        <f>('Energy Use'!S95-'E-electricity'!S39)*'Energy Use 2020'!$P101</f>
        <v>32035434620736.879</v>
      </c>
      <c r="T39" s="240">
        <f>('Energy Use'!T95-'E-electricity'!T39)*'Energy Use 2020'!$P101</f>
        <v>33919045840441.039</v>
      </c>
      <c r="U39" s="240">
        <f>('Energy Use'!U95-'E-electricity'!U39)*'Energy Use 2020'!$P101</f>
        <v>35873130761568.844</v>
      </c>
      <c r="V39" s="240">
        <f>('Energy Use'!V95-'E-electricity'!V39)*'Energy Use 2020'!$P101</f>
        <v>37892660116912.086</v>
      </c>
      <c r="W39" s="240">
        <f>('Energy Use'!W95-'E-electricity'!W39)*'Energy Use 2020'!$P101</f>
        <v>39971328341254.945</v>
      </c>
      <c r="X39" s="240">
        <f>('Energy Use'!X95-'E-electricity'!X39)*'Energy Use 2020'!$P101</f>
        <v>42101469392375.5</v>
      </c>
      <c r="Y39" s="240">
        <f>('Energy Use'!Y95-'E-electricity'!Y39)*'Energy Use 2020'!$P101</f>
        <v>44273986095299.492</v>
      </c>
      <c r="Z39" s="240">
        <f>('Energy Use'!Z95-'E-electricity'!Z39)*'Energy Use 2020'!$P101</f>
        <v>46478296957467.797</v>
      </c>
      <c r="AA39" s="240">
        <f>('Energy Use'!AA95-'E-electricity'!AA39)*'Energy Use 2020'!$P101</f>
        <v>48702304588565.273</v>
      </c>
      <c r="AB39" s="240">
        <f>('Energy Use'!AB95-'E-electricity'!AB39)*'Energy Use 2020'!$P101</f>
        <v>50932389934685.227</v>
      </c>
      <c r="AC39" s="240">
        <f>('Energy Use'!AC95-'E-electricity'!AC39)*'Energy Use 2020'!$P101</f>
        <v>53153436476916.531</v>
      </c>
      <c r="AD39" s="240">
        <f>('Energy Use'!AD95-'E-electricity'!AD39)*'Energy Use 2020'!$P101</f>
        <v>55348888324979.914</v>
      </c>
      <c r="AE39" s="240">
        <f>('Energy Use'!AE95-'E-electricity'!AE39)*'Energy Use 2020'!$P101</f>
        <v>57500845735340.039</v>
      </c>
      <c r="AF39" s="240">
        <f>('Energy Use'!AF95-'E-electricity'!AF39)*'Energy Use 2020'!$P101</f>
        <v>59590200982659</v>
      </c>
      <c r="AG39" s="240">
        <f>('Energy Use'!AG95-'E-electricity'!AG39)*'Energy Use 2020'!$P101</f>
        <v>61596816702009.352</v>
      </c>
      <c r="AH39" s="240">
        <f>('Energy Use'!AH95-'E-electricity'!AH39)*'Energy Use 2020'!$P101</f>
        <v>63499747793426.125</v>
      </c>
      <c r="AI39" s="240">
        <f>('Energy Use'!AI95-'E-electricity'!AI39)*'Energy Use 2020'!$P101</f>
        <v>65277506746537.75</v>
      </c>
      <c r="AJ39" s="240">
        <f>('Energy Use'!AJ95-'E-electricity'!AJ39)*'Energy Use 2020'!$P101</f>
        <v>66908370819045.617</v>
      </c>
      <c r="AK39" s="240">
        <f>('Energy Use'!AK95-'E-electricity'!AK39)*'Energy Use 2020'!$P101</f>
        <v>68370727919409.781</v>
      </c>
      <c r="AL39" s="240">
        <f>('Energy Use'!AL95-'E-electricity'!AL39)*'Energy Use 2020'!$P101</f>
        <v>69643456345416.25</v>
      </c>
      <c r="AM39" s="240">
        <f>('Energy Use'!AM95-'E-electricity'!AM39)*'Energy Use 2020'!$P101</f>
        <v>70706331774056.609</v>
      </c>
      <c r="AN39" s="240">
        <f>('Energy Use'!AN95-'E-electricity'!AN39)*'Energy Use 2020'!$P101</f>
        <v>71540453154738.938</v>
      </c>
      <c r="AO39" s="240">
        <f>('Energy Use'!AO95-'E-electricity'!AO39)*'Energy Use 2020'!$P101</f>
        <v>72128677508511.641</v>
      </c>
      <c r="AP39" s="240">
        <f>('Energy Use'!AP95-'E-electricity'!AP39)*'Energy Use 2020'!$P101</f>
        <v>72456052169979.172</v>
      </c>
      <c r="AQ39" s="240">
        <f>('Energy Use'!AQ95-'E-electricity'!AQ39)*'Energy Use 2020'!$P101</f>
        <v>72138384476619.719</v>
      </c>
      <c r="AR39" s="136" t="str">
        <f>VLOOKUP($A39,'Sector Match'!$A$1:$B$43,2,0)</f>
        <v>water and waste 36T39</v>
      </c>
    </row>
    <row r="40" spans="1:44" x14ac:dyDescent="0.2">
      <c r="A40" s="74" t="s">
        <v>38</v>
      </c>
      <c r="B40" s="240">
        <f>('Energy Use'!B96-'E-electricity'!B40)*'Energy Use 2019'!$P102</f>
        <v>194199482425.50385</v>
      </c>
      <c r="C40" s="240">
        <f>('Energy Use'!C96-'E-electricity'!C40)*'Energy Use 2020'!$P102</f>
        <v>152391743053.22321</v>
      </c>
      <c r="D40" s="240">
        <f>('Energy Use'!D96-'E-electricity'!D40)*'Energy Use 2020'!$P102</f>
        <v>166195978088.89206</v>
      </c>
      <c r="E40" s="240">
        <f>('Energy Use'!E96-'E-electricity'!E40)*'Energy Use 2020'!$P102</f>
        <v>188061168064.2002</v>
      </c>
      <c r="F40" s="240">
        <f>('Energy Use'!F96-'E-electricity'!F40)*'Energy Use 2020'!$P102</f>
        <v>191484811906.83508</v>
      </c>
      <c r="G40" s="240">
        <f>('Energy Use'!G96-'E-electricity'!G40)*'Energy Use 2020'!$P102</f>
        <v>202086832597.35464</v>
      </c>
      <c r="H40" s="240">
        <f>('Energy Use'!H96-'E-electricity'!H40)*'Energy Use 2020'!$P102</f>
        <v>216236632785.63925</v>
      </c>
      <c r="I40" s="240">
        <f>('Energy Use'!I96-'E-electricity'!I40)*'Energy Use 2020'!$P102</f>
        <v>230520830383.5018</v>
      </c>
      <c r="J40" s="240">
        <f>('Energy Use'!J96-'E-electricity'!J40)*'Energy Use 2020'!$P102</f>
        <v>243988112659.36365</v>
      </c>
      <c r="K40" s="240">
        <f>('Energy Use'!K96-'E-electricity'!K40)*'Energy Use 2020'!$P102</f>
        <v>256668579878.71112</v>
      </c>
      <c r="L40" s="240">
        <f>('Energy Use'!L96-'E-electricity'!L40)*'Energy Use 2020'!$P102</f>
        <v>268652109768.27869</v>
      </c>
      <c r="M40" s="240">
        <f>('Energy Use'!M96-'E-electricity'!M40)*'Energy Use 2020'!$P102</f>
        <v>280084625323.55933</v>
      </c>
      <c r="N40" s="240">
        <f>('Energy Use'!N96-'E-electricity'!N40)*'Energy Use 2020'!$P102</f>
        <v>291462611388.42957</v>
      </c>
      <c r="O40" s="240">
        <f>('Energy Use'!O96-'E-electricity'!O40)*'Energy Use 2020'!$P102</f>
        <v>302512197062.82556</v>
      </c>
      <c r="P40" s="240">
        <f>('Energy Use'!P96-'E-electricity'!P40)*'Energy Use 2020'!$P102</f>
        <v>313244516128.03143</v>
      </c>
      <c r="Q40" s="240">
        <f>('Energy Use'!Q96-'E-electricity'!Q40)*'Energy Use 2020'!$P102</f>
        <v>323682115891.64838</v>
      </c>
      <c r="R40" s="240">
        <f>('Energy Use'!R96-'E-electricity'!R40)*'Energy Use 2020'!$P102</f>
        <v>333858674021.67523</v>
      </c>
      <c r="S40" s="240">
        <f>('Energy Use'!S96-'E-electricity'!S40)*'Energy Use 2020'!$P102</f>
        <v>345102778323.37677</v>
      </c>
      <c r="T40" s="240">
        <f>('Energy Use'!T96-'E-electricity'!T40)*'Energy Use 2020'!$P102</f>
        <v>356179029417.68274</v>
      </c>
      <c r="U40" s="240">
        <f>('Energy Use'!U96-'E-electricity'!U40)*'Energy Use 2020'!$P102</f>
        <v>367050707760.40924</v>
      </c>
      <c r="V40" s="240">
        <f>('Energy Use'!V96-'E-electricity'!V40)*'Energy Use 2020'!$P102</f>
        <v>377681180691.83453</v>
      </c>
      <c r="W40" s="240">
        <f>('Energy Use'!W96-'E-electricity'!W40)*'Energy Use 2020'!$P102</f>
        <v>388034119360.26099</v>
      </c>
      <c r="X40" s="240">
        <f>('Energy Use'!X96-'E-electricity'!X40)*'Energy Use 2020'!$P102</f>
        <v>398073716588.79724</v>
      </c>
      <c r="Y40" s="240">
        <f>('Energy Use'!Y96-'E-electricity'!Y40)*'Energy Use 2020'!$P102</f>
        <v>407764903764.98523</v>
      </c>
      <c r="Z40" s="240">
        <f>('Energy Use'!Z96-'E-electricity'!Z40)*'Energy Use 2020'!$P102</f>
        <v>417073564828.86108</v>
      </c>
      <c r="AA40" s="240">
        <f>('Energy Use'!AA96-'E-electricity'!AA40)*'Energy Use 2020'!$P102</f>
        <v>425966745453.83911</v>
      </c>
      <c r="AB40" s="240">
        <f>('Energy Use'!AB96-'E-electricity'!AB40)*'Energy Use 2020'!$P102</f>
        <v>434412855556.15167</v>
      </c>
      <c r="AC40" s="240">
        <f>('Energy Use'!AC96-'E-electricity'!AC40)*'Energy Use 2020'!$P102</f>
        <v>442381863331.97784</v>
      </c>
      <c r="AD40" s="240">
        <f>('Energy Use'!AD96-'E-electricity'!AD40)*'Energy Use 2020'!$P102</f>
        <v>449845479105.83643</v>
      </c>
      <c r="AE40" s="240">
        <f>('Energy Use'!AE96-'E-electricity'!AE40)*'Energy Use 2020'!$P102</f>
        <v>456777327378.17163</v>
      </c>
      <c r="AF40" s="240">
        <f>('Energy Use'!AF96-'E-electricity'!AF40)*'Energy Use 2020'!$P102</f>
        <v>463153105582.80743</v>
      </c>
      <c r="AG40" s="240">
        <f>('Energy Use'!AG96-'E-electricity'!AG40)*'Energy Use 2020'!$P102</f>
        <v>468950728204.30103</v>
      </c>
      <c r="AH40" s="240">
        <f>('Energy Use'!AH96-'E-electricity'!AH40)*'Energy Use 2020'!$P102</f>
        <v>474150455059.2804</v>
      </c>
      <c r="AI40" s="240">
        <f>('Energy Use'!AI96-'E-electricity'!AI40)*'Energy Use 2020'!$P102</f>
        <v>478735002712.37262</v>
      </c>
      <c r="AJ40" s="240">
        <f>('Energy Use'!AJ96-'E-electricity'!AJ40)*'Energy Use 2020'!$P102</f>
        <v>482689638174.03882</v>
      </c>
      <c r="AK40" s="240">
        <f>('Energy Use'!AK96-'E-electricity'!AK40)*'Energy Use 2020'!$P102</f>
        <v>486002254212.11884</v>
      </c>
      <c r="AL40" s="240">
        <f>('Energy Use'!AL96-'E-electricity'!AL40)*'Energy Use 2020'!$P102</f>
        <v>488663425798.57465</v>
      </c>
      <c r="AM40" s="240">
        <f>('Energy Use'!AM96-'E-electricity'!AM40)*'Energy Use 2020'!$P102</f>
        <v>490666447405.40253</v>
      </c>
      <c r="AN40" s="240">
        <f>('Energy Use'!AN96-'E-electricity'!AN40)*'Energy Use 2020'!$P102</f>
        <v>492007351056.32056</v>
      </c>
      <c r="AO40" s="240">
        <f>('Energy Use'!AO96-'E-electricity'!AO40)*'Energy Use 2020'!$P102</f>
        <v>492684905231.23364</v>
      </c>
      <c r="AP40" s="240">
        <f>('Energy Use'!AP96-'E-electricity'!AP40)*'Energy Use 2020'!$P102</f>
        <v>492700594906.25024</v>
      </c>
      <c r="AQ40" s="240">
        <f>('Energy Use'!AQ96-'E-electricity'!AQ40)*'Energy Use 2020'!$P102</f>
        <v>489535205841.19733</v>
      </c>
      <c r="AR40" s="136" t="str">
        <f>VLOOKUP($A40,'Sector Match'!$A$1:$B$43,2,0)</f>
        <v>other machinery 28</v>
      </c>
    </row>
    <row r="41" spans="1:44" x14ac:dyDescent="0.2">
      <c r="A41" s="74" t="s">
        <v>39</v>
      </c>
      <c r="B41" s="240">
        <f>('Energy Use'!B97-'E-electricity'!B41)*'Energy Use 2019'!$P103</f>
        <v>2846217193146.6953</v>
      </c>
      <c r="C41" s="240">
        <f>('Energy Use'!C97-'E-electricity'!C41)*'Energy Use 2020'!$P103</f>
        <v>854025974075.21045</v>
      </c>
      <c r="D41" s="240">
        <f>('Energy Use'!D97-'E-electricity'!D41)*'Energy Use 2020'!$P103</f>
        <v>963588763667.53845</v>
      </c>
      <c r="E41" s="240">
        <f>('Energy Use'!E97-'E-electricity'!E41)*'Energy Use 2020'!$P103</f>
        <v>1004892821308.5938</v>
      </c>
      <c r="F41" s="240">
        <f>('Energy Use'!F97-'E-electricity'!F41)*'Energy Use 2020'!$P103</f>
        <v>1011993345480.7788</v>
      </c>
      <c r="G41" s="240">
        <f>('Energy Use'!G97-'E-electricity'!G41)*'Energy Use 2020'!$P103</f>
        <v>1061367963643.2469</v>
      </c>
      <c r="H41" s="240">
        <f>('Energy Use'!H97-'E-electricity'!H41)*'Energy Use 2020'!$P103</f>
        <v>1123639789680.8184</v>
      </c>
      <c r="I41" s="240">
        <f>('Energy Use'!I97-'E-electricity'!I41)*'Energy Use 2020'!$P103</f>
        <v>1171651723934.5178</v>
      </c>
      <c r="J41" s="240">
        <f>('Energy Use'!J97-'E-electricity'!J41)*'Energy Use 2020'!$P103</f>
        <v>1202031704075.9988</v>
      </c>
      <c r="K41" s="240">
        <f>('Energy Use'!K97-'E-electricity'!K41)*'Energy Use 2020'!$P103</f>
        <v>1220141789668.7734</v>
      </c>
      <c r="L41" s="240">
        <f>('Energy Use'!L97-'E-electricity'!L41)*'Energy Use 2020'!$P103</f>
        <v>1232288009853.7346</v>
      </c>
      <c r="M41" s="240">
        <f>('Energy Use'!M97-'E-electricity'!M41)*'Energy Use 2020'!$P103</f>
        <v>1245236116790.8992</v>
      </c>
      <c r="N41" s="240">
        <f>('Energy Use'!N97-'E-electricity'!N41)*'Energy Use 2020'!$P103</f>
        <v>1273499861717.8606</v>
      </c>
      <c r="O41" s="240">
        <f>('Energy Use'!O97-'E-electricity'!O41)*'Energy Use 2020'!$P103</f>
        <v>1308243985474.0684</v>
      </c>
      <c r="P41" s="240">
        <f>('Energy Use'!P97-'E-electricity'!P41)*'Energy Use 2020'!$P103</f>
        <v>1347375480775.0508</v>
      </c>
      <c r="Q41" s="240">
        <f>('Energy Use'!Q97-'E-electricity'!Q41)*'Energy Use 2020'!$P103</f>
        <v>1388563680034.1892</v>
      </c>
      <c r="R41" s="240">
        <f>('Energy Use'!R97-'E-electricity'!R41)*'Energy Use 2020'!$P103</f>
        <v>1429181092325.7375</v>
      </c>
      <c r="S41" s="240">
        <f>('Energy Use'!S97-'E-electricity'!S41)*'Energy Use 2020'!$P103</f>
        <v>1482089425880.0325</v>
      </c>
      <c r="T41" s="240">
        <f>('Energy Use'!T97-'E-electricity'!T41)*'Energy Use 2020'!$P103</f>
        <v>1532481436886.3774</v>
      </c>
      <c r="U41" s="240">
        <f>('Energy Use'!U97-'E-electricity'!U41)*'Energy Use 2020'!$P103</f>
        <v>1580090156173.8728</v>
      </c>
      <c r="V41" s="240">
        <f>('Energy Use'!V97-'E-electricity'!V41)*'Energy Use 2020'!$P103</f>
        <v>1624674941157.0999</v>
      </c>
      <c r="W41" s="240">
        <f>('Energy Use'!W97-'E-electricity'!W41)*'Energy Use 2020'!$P103</f>
        <v>1666023711175.4602</v>
      </c>
      <c r="X41" s="240">
        <f>('Energy Use'!X97-'E-electricity'!X41)*'Energy Use 2020'!$P103</f>
        <v>1703954680860.2319</v>
      </c>
      <c r="Y41" s="240">
        <f>('Energy Use'!Y97-'E-electricity'!Y41)*'Energy Use 2020'!$P103</f>
        <v>1738317581860.7161</v>
      </c>
      <c r="Z41" s="240">
        <f>('Energy Use'!Z97-'E-electricity'!Z41)*'Energy Use 2020'!$P103</f>
        <v>1768994375018.5569</v>
      </c>
      <c r="AA41" s="240">
        <f>('Energy Use'!AA97-'E-electricity'!AA41)*'Energy Use 2020'!$P103</f>
        <v>1795899466022.2224</v>
      </c>
      <c r="AB41" s="240">
        <f>('Energy Use'!AB97-'E-electricity'!AB41)*'Energy Use 2020'!$P103</f>
        <v>1818979447444.2852</v>
      </c>
      <c r="AC41" s="240">
        <f>('Energy Use'!AC97-'E-electricity'!AC41)*'Energy Use 2020'!$P103</f>
        <v>1838212398661.0322</v>
      </c>
      <c r="AD41" s="240">
        <f>('Energy Use'!AD97-'E-electricity'!AD41)*'Energy Use 2020'!$P103</f>
        <v>1853606782334.7961</v>
      </c>
      <c r="AE41" s="240">
        <f>('Energy Use'!AE97-'E-electricity'!AE41)*'Energy Use 2020'!$P103</f>
        <v>1865199981820.8547</v>
      </c>
      <c r="AF41" s="240">
        <f>('Energy Use'!AF97-'E-electricity'!AF41)*'Energy Use 2020'!$P103</f>
        <v>1873056528013.5325</v>
      </c>
      <c r="AG41" s="240">
        <f>('Energy Use'!AG97-'E-electricity'!AG41)*'Energy Use 2020'!$P103</f>
        <v>1877266066793.4558</v>
      </c>
      <c r="AH41" s="240">
        <f>('Energy Use'!AH97-'E-electricity'!AH41)*'Energy Use 2020'!$P103</f>
        <v>1877941119446.2429</v>
      </c>
      <c r="AI41" s="240">
        <f>('Energy Use'!AI97-'E-electricity'!AI41)*'Energy Use 2020'!$P103</f>
        <v>1875214688297.551</v>
      </c>
      <c r="AJ41" s="240">
        <f>('Energy Use'!AJ97-'E-electricity'!AJ41)*'Energy Use 2020'!$P103</f>
        <v>1869237758483.999</v>
      </c>
      <c r="AK41" s="240">
        <f>('Energy Use'!AK97-'E-electricity'!AK41)*'Energy Use 2020'!$P103</f>
        <v>1860176744411.0242</v>
      </c>
      <c r="AL41" s="240">
        <f>('Energy Use'!AL97-'E-electricity'!AL41)*'Energy Use 2020'!$P103</f>
        <v>1848210926207.0127</v>
      </c>
      <c r="AM41" s="240">
        <f>('Energy Use'!AM97-'E-electricity'!AM41)*'Energy Use 2020'!$P103</f>
        <v>1833529917544.9146</v>
      </c>
      <c r="AN41" s="240">
        <f>('Energy Use'!AN97-'E-electricity'!AN41)*'Energy Use 2020'!$P103</f>
        <v>1816331201745.3826</v>
      </c>
      <c r="AO41" s="240">
        <f>('Energy Use'!AO97-'E-electricity'!AO41)*'Energy Use 2020'!$P103</f>
        <v>1796817768269.6938</v>
      </c>
      <c r="AP41" s="240">
        <f>('Energy Use'!AP97-'E-electricity'!AP41)*'Energy Use 2020'!$P103</f>
        <v>1775195876717.7402</v>
      </c>
      <c r="AQ41" s="240">
        <f>('Energy Use'!AQ97-'E-electricity'!AQ41)*'Energy Use 2020'!$P103</f>
        <v>1742690032101.6958</v>
      </c>
      <c r="AR41" s="136">
        <f>VLOOKUP($A41,'Sector Match'!$A$1:$B$43,2,0)</f>
        <v>0</v>
      </c>
    </row>
    <row r="42" spans="1:44" x14ac:dyDescent="0.2">
      <c r="A42" s="74" t="s">
        <v>40</v>
      </c>
      <c r="B42" s="240">
        <f>('Energy Use'!B98-'E-electricity'!B42)*'Energy Use 2019'!$P104</f>
        <v>2665171895876.4131</v>
      </c>
      <c r="C42" s="240">
        <f>('Energy Use'!C98-'E-electricity'!C42)*'Energy Use 2020'!$P104</f>
        <v>3497289361506.312</v>
      </c>
      <c r="D42" s="240">
        <f>('Energy Use'!D98-'E-electricity'!D42)*'Energy Use 2020'!$P104</f>
        <v>4274948217675.0728</v>
      </c>
      <c r="E42" s="240">
        <f>('Energy Use'!E98-'E-electricity'!E42)*'Energy Use 2020'!$P104</f>
        <v>4588749571298.6738</v>
      </c>
      <c r="F42" s="240">
        <f>('Energy Use'!F98-'E-electricity'!F42)*'Energy Use 2020'!$P104</f>
        <v>4769267577222.9775</v>
      </c>
      <c r="G42" s="240">
        <f>('Energy Use'!G98-'E-electricity'!G42)*'Energy Use 2020'!$P104</f>
        <v>5270134235139.7021</v>
      </c>
      <c r="H42" s="240">
        <f>('Energy Use'!H98-'E-electricity'!H42)*'Energy Use 2020'!$P104</f>
        <v>5938260478984.9072</v>
      </c>
      <c r="I42" s="240">
        <f>('Energy Use'!I98-'E-electricity'!I42)*'Energy Use 2020'!$P104</f>
        <v>6598782854690.832</v>
      </c>
      <c r="J42" s="240">
        <f>('Energy Use'!J98-'E-electricity'!J42)*'Energy Use 2020'!$P104</f>
        <v>7201679312694.2979</v>
      </c>
      <c r="K42" s="240">
        <f>('Energy Use'!K98-'E-electricity'!K42)*'Energy Use 2020'!$P104</f>
        <v>7751913351837.8799</v>
      </c>
      <c r="L42" s="240">
        <f>('Energy Use'!L98-'E-electricity'!L42)*'Energy Use 2020'!$P104</f>
        <v>8264737645359.9434</v>
      </c>
      <c r="M42" s="240">
        <f>('Energy Use'!M98-'E-electricity'!M42)*'Energy Use 2020'!$P104</f>
        <v>8764640464019.6797</v>
      </c>
      <c r="N42" s="240">
        <f>('Energy Use'!N98-'E-electricity'!N42)*'Energy Use 2020'!$P104</f>
        <v>9285186199872.2148</v>
      </c>
      <c r="O42" s="240">
        <f>('Energy Use'!O98-'E-electricity'!O42)*'Energy Use 2020'!$P104</f>
        <v>9825289113971.2148</v>
      </c>
      <c r="P42" s="240">
        <f>('Energy Use'!P98-'E-electricity'!P42)*'Energy Use 2020'!$P104</f>
        <v>10384120795262.891</v>
      </c>
      <c r="Q42" s="240">
        <f>('Energy Use'!Q98-'E-electricity'!Q42)*'Energy Use 2020'!$P104</f>
        <v>10960623438129.84</v>
      </c>
      <c r="R42" s="240">
        <f>('Energy Use'!R98-'E-electricity'!R42)*'Energy Use 2020'!$P104</f>
        <v>11553494902096.205</v>
      </c>
      <c r="S42" s="240">
        <f>('Energy Use'!S98-'E-electricity'!S42)*'Energy Use 2020'!$P104</f>
        <v>12202277188766.684</v>
      </c>
      <c r="T42" s="240">
        <f>('Energy Use'!T98-'E-electricity'!T42)*'Energy Use 2020'!$P104</f>
        <v>12868538202164.162</v>
      </c>
      <c r="U42" s="240">
        <f>('Energy Use'!U98-'E-electricity'!U42)*'Energy Use 2020'!$P104</f>
        <v>13550277888020.4</v>
      </c>
      <c r="V42" s="240">
        <f>('Energy Use'!V98-'E-electricity'!V42)*'Energy Use 2020'!$P104</f>
        <v>14245171371079.898</v>
      </c>
      <c r="W42" s="240">
        <f>('Energy Use'!W98-'E-electricity'!W42)*'Energy Use 2020'!$P104</f>
        <v>14950560698970.57</v>
      </c>
      <c r="X42" s="240">
        <f>('Energy Use'!X98-'E-electricity'!X42)*'Energy Use 2020'!$P104</f>
        <v>15663450675792.016</v>
      </c>
      <c r="Y42" s="240">
        <f>('Energy Use'!Y98-'E-electricity'!Y42)*'Energy Use 2020'!$P104</f>
        <v>16380509393305.965</v>
      </c>
      <c r="Z42" s="240">
        <f>('Energy Use'!Z98-'E-electricity'!Z42)*'Energy Use 2020'!$P104</f>
        <v>17098074044256.359</v>
      </c>
      <c r="AA42" s="240">
        <f>('Energy Use'!AA98-'E-electricity'!AA42)*'Energy Use 2020'!$P104</f>
        <v>17812162559739.988</v>
      </c>
      <c r="AB42" s="240">
        <f>('Energy Use'!AB98-'E-electricity'!AB42)*'Energy Use 2020'!$P104</f>
        <v>18518491549016.898</v>
      </c>
      <c r="AC42" s="240">
        <f>('Energy Use'!AC98-'E-electricity'!AC42)*'Energy Use 2020'!$P104</f>
        <v>19212500934487.344</v>
      </c>
      <c r="AD42" s="240">
        <f>('Energy Use'!AD98-'E-electricity'!AD42)*'Energy Use 2020'!$P104</f>
        <v>19889385566162.328</v>
      </c>
      <c r="AE42" s="240">
        <f>('Energy Use'!AE98-'E-electricity'!AE42)*'Energy Use 2020'!$P104</f>
        <v>20544133968944.648</v>
      </c>
      <c r="AF42" s="240">
        <f>('Energy Use'!AF98-'E-electricity'!AF42)*'Energy Use 2020'!$P104</f>
        <v>21171574223377.883</v>
      </c>
      <c r="AG42" s="240">
        <f>('Energy Use'!AG98-'E-electricity'!AG42)*'Energy Use 2020'!$P104</f>
        <v>21766426808123.469</v>
      </c>
      <c r="AH42" s="240">
        <f>('Energy Use'!AH98-'E-electricity'!AH42)*'Energy Use 2020'!$P104</f>
        <v>22323364043207.008</v>
      </c>
      <c r="AI42" s="240">
        <f>('Energy Use'!AI98-'E-electricity'!AI42)*'Energy Use 2020'!$P104</f>
        <v>22837075571005.082</v>
      </c>
      <c r="AJ42" s="240">
        <f>('Energy Use'!AJ98-'E-electricity'!AJ42)*'Energy Use 2020'!$P104</f>
        <v>23302339102026.59</v>
      </c>
      <c r="AK42" s="240">
        <f>('Energy Use'!AK98-'E-electricity'!AK42)*'Energy Use 2020'!$P104</f>
        <v>23714095440779.254</v>
      </c>
      <c r="AL42" s="240">
        <f>('Energy Use'!AL98-'E-electricity'!AL42)*'Energy Use 2020'!$P104</f>
        <v>24067526600264.824</v>
      </c>
      <c r="AM42" s="240">
        <f>('Energy Use'!AM98-'E-electricity'!AM42)*'Energy Use 2020'!$P104</f>
        <v>24358135619493.34</v>
      </c>
      <c r="AN42" s="240">
        <f>('Energy Use'!AN98-'E-electricity'!AN42)*'Energy Use 2020'!$P104</f>
        <v>24581826524894.375</v>
      </c>
      <c r="AO42" s="240">
        <f>('Energy Use'!AO98-'E-electricity'!AO42)*'Energy Use 2020'!$P104</f>
        <v>24734982731874.418</v>
      </c>
      <c r="AP42" s="240">
        <f>('Energy Use'!AP98-'E-electricity'!AP42)*'Energy Use 2020'!$P104</f>
        <v>24814542075129.379</v>
      </c>
      <c r="AQ42" s="240">
        <f>('Energy Use'!AQ98-'E-electricity'!AQ42)*'Energy Use 2020'!$P104</f>
        <v>24690794456879.223</v>
      </c>
      <c r="AR42" s="136" t="str">
        <f>VLOOKUP($A42,'Sector Match'!$A$1:$B$43,2,0)</f>
        <v>energy pipelines and gas processing 352T353</v>
      </c>
    </row>
    <row r="43" spans="1:44" x14ac:dyDescent="0.2">
      <c r="A43" s="221" t="s">
        <v>41</v>
      </c>
      <c r="B43" s="240">
        <f>('Energy Use'!B99-'E-electricity'!B43)*'Energy Use 2019'!$P105</f>
        <v>109389185416.10855</v>
      </c>
      <c r="C43" s="240">
        <f>('Energy Use'!C99-'E-electricity'!C43)*'Energy Use 2020'!$P105</f>
        <v>90364979256.785324</v>
      </c>
      <c r="D43" s="240">
        <f>('Energy Use'!D99-'E-electricity'!D43)*'Energy Use 2020'!$P105</f>
        <v>102510193237.1553</v>
      </c>
      <c r="E43" s="240">
        <f>('Energy Use'!E99-'E-electricity'!E43)*'Energy Use 2020'!$P105</f>
        <v>106407316404.55504</v>
      </c>
      <c r="F43" s="240">
        <f>('Energy Use'!F99-'E-electricity'!F43)*'Energy Use 2020'!$P105</f>
        <v>108852962700.74026</v>
      </c>
      <c r="G43" s="240">
        <f>('Energy Use'!G99-'E-electricity'!G43)*'Energy Use 2020'!$P105</f>
        <v>115706612838.1642</v>
      </c>
      <c r="H43" s="240">
        <f>('Energy Use'!H99-'E-electricity'!H43)*'Energy Use 2020'!$P105</f>
        <v>124541044230.29254</v>
      </c>
      <c r="I43" s="240">
        <f>('Energy Use'!I99-'E-electricity'!I43)*'Energy Use 2020'!$P105</f>
        <v>132995697241.02658</v>
      </c>
      <c r="J43" s="240">
        <f>('Energy Use'!J99-'E-electricity'!J43)*'Energy Use 2020'!$P105</f>
        <v>140460045408.26688</v>
      </c>
      <c r="K43" s="240">
        <f>('Energy Use'!K99-'E-electricity'!K43)*'Energy Use 2020'!$P105</f>
        <v>147035305630.28278</v>
      </c>
      <c r="L43" s="240">
        <f>('Energy Use'!L99-'E-electricity'!L43)*'Energy Use 2020'!$P105</f>
        <v>152900021443.47223</v>
      </c>
      <c r="M43" s="240">
        <f>('Energy Use'!M99-'E-electricity'!M43)*'Energy Use 2020'!$P105</f>
        <v>158297494068.29715</v>
      </c>
      <c r="N43" s="240">
        <f>('Energy Use'!N99-'E-electricity'!N43)*'Energy Use 2020'!$P105</f>
        <v>163549854491.17404</v>
      </c>
      <c r="O43" s="240">
        <f>('Energy Use'!O99-'E-electricity'!O43)*'Energy Use 2020'!$P105</f>
        <v>168625538577.05249</v>
      </c>
      <c r="P43" s="240">
        <f>('Energy Use'!P99-'E-electricity'!P43)*'Energy Use 2020'!$P105</f>
        <v>173518094160.70529</v>
      </c>
      <c r="Q43" s="240">
        <f>('Energy Use'!Q99-'E-electricity'!Q43)*'Energy Use 2020'!$P105</f>
        <v>178223753069.99167</v>
      </c>
      <c r="R43" s="240">
        <f>('Energy Use'!R99-'E-electricity'!R43)*'Energy Use 2020'!$P105</f>
        <v>182741406076.92432</v>
      </c>
      <c r="S43" s="240">
        <f>('Energy Use'!S99-'E-electricity'!S43)*'Energy Use 2020'!$P105</f>
        <v>187648862058.23541</v>
      </c>
      <c r="T43" s="240">
        <f>('Energy Use'!T99-'E-electricity'!T43)*'Energy Use 2020'!$P105</f>
        <v>192388629219.28699</v>
      </c>
      <c r="U43" s="240">
        <f>('Energy Use'!U99-'E-electricity'!U43)*'Energy Use 2020'!$P105</f>
        <v>196948793050.18237</v>
      </c>
      <c r="V43" s="240">
        <f>('Energy Use'!V99-'E-electricity'!V43)*'Energy Use 2020'!$P105</f>
        <v>201318493269.06625</v>
      </c>
      <c r="W43" s="240">
        <f>('Energy Use'!W99-'E-electricity'!W43)*'Energy Use 2020'!$P105</f>
        <v>205487973497.78198</v>
      </c>
      <c r="X43" s="240">
        <f>('Energy Use'!X99-'E-electricity'!X43)*'Energy Use 2020'!$P105</f>
        <v>209448619990.4787</v>
      </c>
      <c r="Y43" s="240">
        <f>('Energy Use'!Y99-'E-electricity'!Y43)*'Energy Use 2020'!$P105</f>
        <v>213192989452.8248</v>
      </c>
      <c r="Z43" s="240">
        <f>('Energy Use'!Z99-'E-electricity'!Z43)*'Energy Use 2020'!$P105</f>
        <v>216714826127.68298</v>
      </c>
      <c r="AA43" s="240">
        <f>('Energy Use'!AA99-'E-electricity'!AA43)*'Energy Use 2020'!$P105</f>
        <v>220009068450.72757</v>
      </c>
      <c r="AB43" s="240">
        <f>('Energy Use'!AB99-'E-electricity'!AB43)*'Energy Use 2020'!$P105</f>
        <v>223071845695.41418</v>
      </c>
      <c r="AC43" s="240">
        <f>('Energy Use'!AC99-'E-electricity'!AC43)*'Energy Use 2020'!$P105</f>
        <v>225900465129.42639</v>
      </c>
      <c r="AD43" s="240">
        <f>('Energy Use'!AD99-'E-electricity'!AD43)*'Energy Use 2020'!$P105</f>
        <v>228493390293.60721</v>
      </c>
      <c r="AE43" s="240">
        <f>('Energy Use'!AE99-'E-electricity'!AE43)*'Energy Use 2020'!$P105</f>
        <v>230850211088.79886</v>
      </c>
      <c r="AF43" s="240">
        <f>('Energy Use'!AF99-'E-electricity'!AF43)*'Energy Use 2020'!$P105</f>
        <v>232971606415.79843</v>
      </c>
      <c r="AG43" s="240">
        <f>('Energy Use'!AG99-'E-electricity'!AG43)*'Energy Use 2020'!$P105</f>
        <v>234859300158.91733</v>
      </c>
      <c r="AH43" s="240">
        <f>('Energy Use'!AH99-'E-electricity'!AH43)*'Energy Use 2020'!$P105</f>
        <v>236516011334.64957</v>
      </c>
      <c r="AI43" s="240">
        <f>('Energy Use'!AI99-'E-electricity'!AI43)*'Energy Use 2020'!$P105</f>
        <v>237945399244.48996</v>
      </c>
      <c r="AJ43" s="240">
        <f>('Energy Use'!AJ99-'E-electricity'!AJ43)*'Energy Use 2020'!$P105</f>
        <v>239152004475.51395</v>
      </c>
      <c r="AK43" s="240">
        <f>('Energy Use'!AK99-'E-electricity'!AK43)*'Energy Use 2020'!$P105</f>
        <v>240141186585.24353</v>
      </c>
      <c r="AL43" s="240">
        <f>('Energy Use'!AL99-'E-electricity'!AL43)*'Energy Use 2020'!$P105</f>
        <v>240919059289.29358</v>
      </c>
      <c r="AM43" s="240">
        <f>('Energy Use'!AM99-'E-electricity'!AM43)*'Energy Use 2020'!$P105</f>
        <v>241492423942.80359</v>
      </c>
      <c r="AN43" s="240">
        <f>('Energy Use'!AN99-'E-electricity'!AN43)*'Energy Use 2020'!$P105</f>
        <v>241868702070.80441</v>
      </c>
      <c r="AO43" s="240">
        <f>('Energy Use'!AO99-'E-electricity'!AO43)*'Energy Use 2020'!$P105</f>
        <v>242055867659.78555</v>
      </c>
      <c r="AP43" s="240">
        <f>('Energy Use'!AP99-'E-electricity'!AP43)*'Energy Use 2020'!$P105</f>
        <v>242062379874.0621</v>
      </c>
      <c r="AQ43" s="240">
        <f>('Energy Use'!AQ99-'E-electricity'!AQ43)*'Energy Use 2020'!$P105</f>
        <v>240656618772.54575</v>
      </c>
      <c r="AR43" s="136" t="str">
        <f>VLOOKUP($A43,'Sector Match'!$A$1:$B$43,2,0)</f>
        <v>water and waste 36T39</v>
      </c>
    </row>
    <row r="44" spans="1:44" x14ac:dyDescent="0.2">
      <c r="A44" s="76" t="s">
        <v>123</v>
      </c>
      <c r="B44" s="254">
        <f>('Energy Use'!B100-'E-electricity'!B44)*'Energy Use 2019'!$P106</f>
        <v>6672740310382.6211</v>
      </c>
      <c r="C44" s="254">
        <f>('Energy Use'!C100-'E-electricity'!C44)*'Energy Use 2020'!$P106</f>
        <v>5393362446168.1318</v>
      </c>
      <c r="D44" s="254">
        <f>('Energy Use'!D100-'E-electricity'!D44)*'Energy Use 2020'!$P106</f>
        <v>5660705073791.3232</v>
      </c>
      <c r="E44" s="254">
        <f>('Energy Use'!E100-'E-electricity'!E44)*'Energy Use 2020'!$P106</f>
        <v>5717098693741.4512</v>
      </c>
      <c r="F44" s="254">
        <f>('Energy Use'!F100-'E-electricity'!F44)*'Energy Use 2020'!$P106</f>
        <v>5967078218473.3184</v>
      </c>
      <c r="G44" s="254">
        <f>('Energy Use'!G100-'E-electricity'!G44)*'Energy Use 2020'!$P106</f>
        <v>6226516546735.6787</v>
      </c>
      <c r="H44" s="254">
        <f>('Energy Use'!H100-'E-electricity'!H44)*'Energy Use 2020'!$P106</f>
        <v>6436563599405.3711</v>
      </c>
      <c r="I44" s="254">
        <f>('Energy Use'!I100-'E-electricity'!I44)*'Energy Use 2020'!$P106</f>
        <v>6726395013722.3047</v>
      </c>
      <c r="J44" s="254">
        <f>('Energy Use'!J100-'E-electricity'!J44)*'Energy Use 2020'!$P106</f>
        <v>6965020496593.3584</v>
      </c>
      <c r="K44" s="254">
        <f>('Energy Use'!K100-'E-electricity'!K44)*'Energy Use 2020'!$P106</f>
        <v>7192753900757.6797</v>
      </c>
      <c r="L44" s="254">
        <f>('Energy Use'!L100-'E-electricity'!L44)*'Energy Use 2020'!$P106</f>
        <v>7408684155940.7305</v>
      </c>
      <c r="M44" s="254">
        <f>('Energy Use'!M100-'E-electricity'!M44)*'Energy Use 2020'!$P106</f>
        <v>7654793491038.2119</v>
      </c>
      <c r="N44" s="254">
        <f>('Energy Use'!N100-'E-electricity'!N44)*'Energy Use 2020'!$P106</f>
        <v>7809994947217.8398</v>
      </c>
      <c r="O44" s="254">
        <f>('Energy Use'!O100-'E-electricity'!O44)*'Energy Use 2020'!$P106</f>
        <v>7994663854859.4717</v>
      </c>
      <c r="P44" s="254">
        <f>('Energy Use'!P100-'E-electricity'!P44)*'Energy Use 2020'!$P106</f>
        <v>8165618457252.7344</v>
      </c>
      <c r="Q44" s="254">
        <f>('Energy Use'!Q100-'E-electricity'!Q44)*'Energy Use 2020'!$P106</f>
        <v>8322575759776.8711</v>
      </c>
      <c r="R44" s="254">
        <f>('Energy Use'!R100-'E-electricity'!R44)*'Energy Use 2020'!$P106</f>
        <v>8447889278978.2197</v>
      </c>
      <c r="S44" s="254">
        <f>('Energy Use'!S100-'E-electricity'!S44)*'Energy Use 2020'!$P106</f>
        <v>8632654341748.6006</v>
      </c>
      <c r="T44" s="254">
        <f>('Energy Use'!T100-'E-electricity'!T44)*'Energy Use 2020'!$P106</f>
        <v>8787347163658.6025</v>
      </c>
      <c r="U44" s="254">
        <f>('Energy Use'!U100-'E-electricity'!U44)*'Energy Use 2020'!$P106</f>
        <v>8929506518155.3398</v>
      </c>
      <c r="V44" s="254">
        <f>('Energy Use'!V100-'E-electricity'!V44)*'Energy Use 2020'!$P106</f>
        <v>9059285162244.9004</v>
      </c>
      <c r="W44" s="254">
        <f>('Energy Use'!W100-'E-electricity'!W44)*'Energy Use 2020'!$P106</f>
        <v>9176937115650.8262</v>
      </c>
      <c r="X44" s="254">
        <f>('Energy Use'!X100-'E-electricity'!X44)*'Energy Use 2020'!$P106</f>
        <v>9282810633435.7715</v>
      </c>
      <c r="Y44" s="254">
        <f>('Energy Use'!Y100-'E-electricity'!Y44)*'Energy Use 2020'!$P106</f>
        <v>9377340639978.043</v>
      </c>
      <c r="Z44" s="254">
        <f>('Energy Use'!Z100-'E-electricity'!Z44)*'Energy Use 2020'!$P106</f>
        <v>9461040811960.9727</v>
      </c>
      <c r="AA44" s="254">
        <f>('Energy Use'!AA100-'E-electricity'!AA44)*'Energy Use 2020'!$P106</f>
        <v>9534495488706.4355</v>
      </c>
      <c r="AB44" s="254">
        <f>('Energy Use'!AB100-'E-electricity'!AB44)*'Energy Use 2020'!$P106</f>
        <v>9598351576065.7344</v>
      </c>
      <c r="AC44" s="254">
        <f>('Energy Use'!AC100-'E-electricity'!AC44)*'Energy Use 2020'!$P106</f>
        <v>9653310595876.4824</v>
      </c>
      <c r="AD44" s="254">
        <f>('Energy Use'!AD100-'E-electricity'!AD44)*'Energy Use 2020'!$P106</f>
        <v>9700121017371.1387</v>
      </c>
      <c r="AE44" s="254">
        <f>('Energy Use'!AE100-'E-electricity'!AE44)*'Energy Use 2020'!$P106</f>
        <v>9739570990522.0195</v>
      </c>
      <c r="AF44" s="254">
        <f>('Energy Use'!AF100-'E-electricity'!AF44)*'Energy Use 2020'!$P106</f>
        <v>9772481584708.1191</v>
      </c>
      <c r="AG44" s="254">
        <f>('Energy Use'!AG100-'E-electricity'!AG44)*'Energy Use 2020'!$P106</f>
        <v>9799700619812.8027</v>
      </c>
      <c r="AH44" s="254">
        <f>('Energy Use'!AH100-'E-electricity'!AH44)*'Energy Use 2020'!$P106</f>
        <v>9822097161355.623</v>
      </c>
      <c r="AI44" s="254">
        <f>('Energy Use'!AI100-'E-electricity'!AI44)*'Energy Use 2020'!$P106</f>
        <v>9840556736911.3379</v>
      </c>
      <c r="AJ44" s="254">
        <f>('Energy Use'!AJ100-'E-electricity'!AJ44)*'Energy Use 2020'!$P106</f>
        <v>9855977318179.5605</v>
      </c>
      <c r="AK44" s="254">
        <f>('Energy Use'!AK100-'E-electricity'!AK44)*'Energy Use 2020'!$P106</f>
        <v>9869266101888.6699</v>
      </c>
      <c r="AL44" s="254">
        <f>('Energy Use'!AL100-'E-electricity'!AL44)*'Energy Use 2020'!$P106</f>
        <v>9881337113432.6074</v>
      </c>
      <c r="AM44" s="254">
        <f>('Energy Use'!AM100-'E-electricity'!AM44)*'Energy Use 2020'!$P106</f>
        <v>9893109649883.3242</v>
      </c>
      <c r="AN44" s="254">
        <f>('Energy Use'!AN100-'E-electricity'!AN44)*'Energy Use 2020'!$P106</f>
        <v>9905507573889.8125</v>
      </c>
      <c r="AO44" s="254">
        <f>('Energy Use'!AO100-'E-electricity'!AO44)*'Energy Use 2020'!$P106</f>
        <v>9919459467029.377</v>
      </c>
      <c r="AP44" s="254">
        <f>('Energy Use'!AP100-'E-electricity'!AP44)*'Energy Use 2020'!$P106</f>
        <v>9935899650456.4727</v>
      </c>
      <c r="AQ44" s="254">
        <f>('Energy Use'!AQ100-'E-electricity'!AQ44)*'Energy Use 2020'!$P106</f>
        <v>9886823639865.9551</v>
      </c>
      <c r="AR44" s="136" t="str">
        <f>VLOOKUP($A44,'Sector Match'!$A$1:$B$43,2,0)</f>
        <v>construction 41T43</v>
      </c>
    </row>
    <row r="49" spans="1:43" x14ac:dyDescent="0.2">
      <c r="B49" s="224">
        <v>2019</v>
      </c>
      <c r="C49" s="224">
        <v>2020</v>
      </c>
      <c r="D49" s="224">
        <v>2021</v>
      </c>
      <c r="E49" s="224">
        <v>2022</v>
      </c>
      <c r="F49" s="224">
        <v>2023</v>
      </c>
      <c r="G49" s="224">
        <v>2024</v>
      </c>
      <c r="H49" s="224">
        <v>2025</v>
      </c>
      <c r="I49" s="224">
        <v>2026</v>
      </c>
      <c r="J49" s="224">
        <v>2027</v>
      </c>
      <c r="K49" s="224">
        <v>2028</v>
      </c>
      <c r="L49" s="224">
        <v>2029</v>
      </c>
      <c r="M49" s="224">
        <v>2030</v>
      </c>
      <c r="N49" s="224">
        <v>2031</v>
      </c>
      <c r="O49" s="224">
        <v>2032</v>
      </c>
      <c r="P49" s="224">
        <v>2033</v>
      </c>
      <c r="Q49" s="224">
        <v>2034</v>
      </c>
      <c r="R49" s="224">
        <v>2035</v>
      </c>
      <c r="S49" s="224">
        <v>2036</v>
      </c>
      <c r="T49" s="224">
        <v>2037</v>
      </c>
      <c r="U49" s="224">
        <v>2038</v>
      </c>
      <c r="V49" s="224">
        <v>2039</v>
      </c>
      <c r="W49" s="224">
        <v>2040</v>
      </c>
      <c r="X49" s="224">
        <v>2041</v>
      </c>
      <c r="Y49" s="224">
        <v>2042</v>
      </c>
      <c r="Z49" s="224">
        <v>2043</v>
      </c>
      <c r="AA49" s="224">
        <v>2044</v>
      </c>
      <c r="AB49" s="224">
        <v>2045</v>
      </c>
      <c r="AC49" s="224">
        <v>2046</v>
      </c>
      <c r="AD49" s="224">
        <v>2047</v>
      </c>
      <c r="AE49" s="224">
        <v>2048</v>
      </c>
      <c r="AF49" s="224">
        <v>2049</v>
      </c>
      <c r="AG49" s="224">
        <v>2050</v>
      </c>
      <c r="AH49" s="224">
        <v>2051</v>
      </c>
      <c r="AI49" s="224">
        <v>2052</v>
      </c>
      <c r="AJ49" s="224">
        <v>2053</v>
      </c>
      <c r="AK49" s="224">
        <v>2054</v>
      </c>
      <c r="AL49" s="224">
        <v>2055</v>
      </c>
      <c r="AM49" s="224">
        <v>2056</v>
      </c>
      <c r="AN49" s="224">
        <v>2057</v>
      </c>
      <c r="AO49" s="224">
        <v>2058</v>
      </c>
      <c r="AP49" s="224">
        <v>2059</v>
      </c>
      <c r="AQ49" s="224">
        <v>2060</v>
      </c>
    </row>
    <row r="50" spans="1:43" x14ac:dyDescent="0.2">
      <c r="A50" s="290" t="s">
        <v>339</v>
      </c>
      <c r="B50" s="253">
        <f t="shared" ref="B50:B74" si="0">SUMIFS(B$2:B$44,$AR$2:$AR$44,$A50)</f>
        <v>3719232304147.6904</v>
      </c>
      <c r="C50" s="253">
        <f t="shared" ref="C50:AQ56" si="1">SUMIFS(C$2:C$44,$AR$2:$AR$44,$A50)</f>
        <v>3077165346270.5317</v>
      </c>
      <c r="D50" s="253">
        <f t="shared" si="1"/>
        <v>3118068591252.3853</v>
      </c>
      <c r="E50" s="253">
        <f t="shared" si="1"/>
        <v>3234961500947.3579</v>
      </c>
      <c r="F50" s="253">
        <f t="shared" si="1"/>
        <v>3362177692799.2578</v>
      </c>
      <c r="G50" s="253">
        <f t="shared" si="1"/>
        <v>3512776015569.2163</v>
      </c>
      <c r="H50" s="253">
        <f t="shared" si="1"/>
        <v>3589519178238.3398</v>
      </c>
      <c r="I50" s="253">
        <f t="shared" si="1"/>
        <v>3802307463690.4858</v>
      </c>
      <c r="J50" s="253">
        <f t="shared" si="1"/>
        <v>3940049424563.0024</v>
      </c>
      <c r="K50" s="253">
        <f t="shared" si="1"/>
        <v>4071310481772.1895</v>
      </c>
      <c r="L50" s="253">
        <f t="shared" si="1"/>
        <v>4195532706338.3408</v>
      </c>
      <c r="M50" s="253">
        <f t="shared" si="1"/>
        <v>4384887054005.4224</v>
      </c>
      <c r="N50" s="253">
        <f t="shared" si="1"/>
        <v>4423940352813.3271</v>
      </c>
      <c r="O50" s="253">
        <f t="shared" si="1"/>
        <v>4527567295078.0635</v>
      </c>
      <c r="P50" s="253">
        <f t="shared" si="1"/>
        <v>4622870650192.1191</v>
      </c>
      <c r="Q50" s="253">
        <f t="shared" si="1"/>
        <v>4709686328893.5244</v>
      </c>
      <c r="R50" s="253">
        <f t="shared" si="1"/>
        <v>4758485919420.7432</v>
      </c>
      <c r="S50" s="253">
        <f t="shared" si="1"/>
        <v>4873829399545.8965</v>
      </c>
      <c r="T50" s="253">
        <f t="shared" si="1"/>
        <v>4951762997454.668</v>
      </c>
      <c r="U50" s="253">
        <f t="shared" si="1"/>
        <v>5021792346541.0918</v>
      </c>
      <c r="V50" s="253">
        <f t="shared" si="1"/>
        <v>5084044207017.1152</v>
      </c>
      <c r="W50" s="253">
        <f t="shared" si="1"/>
        <v>5138706902067.4141</v>
      </c>
      <c r="X50" s="253">
        <f t="shared" si="1"/>
        <v>5186025311907.1709</v>
      </c>
      <c r="Y50" s="253">
        <f t="shared" si="1"/>
        <v>5226295558705.1084</v>
      </c>
      <c r="Z50" s="253">
        <f t="shared" si="1"/>
        <v>5259859508467.8311</v>
      </c>
      <c r="AA50" s="253">
        <f t="shared" si="1"/>
        <v>5287099208170.6123</v>
      </c>
      <c r="AB50" s="253">
        <f t="shared" si="1"/>
        <v>5308431366788.7275</v>
      </c>
      <c r="AC50" s="253">
        <f t="shared" si="1"/>
        <v>5324301977938.6279</v>
      </c>
      <c r="AD50" s="253">
        <f t="shared" si="1"/>
        <v>5335181170063.5156</v>
      </c>
      <c r="AE50" s="253">
        <f t="shared" si="1"/>
        <v>5341558357941.7607</v>
      </c>
      <c r="AF50" s="253">
        <f t="shared" si="1"/>
        <v>5343937757160.7227</v>
      </c>
      <c r="AG50" s="253">
        <f t="shared" si="1"/>
        <v>5342834311436.5703</v>
      </c>
      <c r="AH50" s="253">
        <f t="shared" si="1"/>
        <v>5338770071566.0342</v>
      </c>
      <c r="AI50" s="253">
        <f t="shared" si="1"/>
        <v>5332271054613.8369</v>
      </c>
      <c r="AJ50" s="253">
        <f t="shared" si="1"/>
        <v>5323864602855.0449</v>
      </c>
      <c r="AK50" s="253">
        <f t="shared" si="1"/>
        <v>5314077254145.2529</v>
      </c>
      <c r="AL50" s="253">
        <f t="shared" si="1"/>
        <v>5303433128876.0127</v>
      </c>
      <c r="AM50" s="253">
        <f t="shared" si="1"/>
        <v>5292452833545.2031</v>
      </c>
      <c r="AN50" s="253">
        <f t="shared" si="1"/>
        <v>5281652877256.7676</v>
      </c>
      <c r="AO50" s="253">
        <f t="shared" si="1"/>
        <v>5271545595161.8027</v>
      </c>
      <c r="AP50" s="253">
        <f t="shared" si="1"/>
        <v>5262639571948.7373</v>
      </c>
      <c r="AQ50" s="253">
        <f t="shared" si="1"/>
        <v>5229015043461.1592</v>
      </c>
    </row>
    <row r="51" spans="1:43" x14ac:dyDescent="0.2">
      <c r="A51" s="291" t="s">
        <v>125</v>
      </c>
      <c r="B51" s="240">
        <f t="shared" si="0"/>
        <v>94293751842615.75</v>
      </c>
      <c r="C51" s="240">
        <f t="shared" si="1"/>
        <v>79415374740588.375</v>
      </c>
      <c r="D51" s="240">
        <f t="shared" si="1"/>
        <v>83064738501425.578</v>
      </c>
      <c r="E51" s="240">
        <f t="shared" si="1"/>
        <v>86674758983365.063</v>
      </c>
      <c r="F51" s="240">
        <f t="shared" si="1"/>
        <v>90245554836752.172</v>
      </c>
      <c r="G51" s="240">
        <f t="shared" si="1"/>
        <v>93777244711932.25</v>
      </c>
      <c r="H51" s="240">
        <f t="shared" si="1"/>
        <v>97269947259250.625</v>
      </c>
      <c r="I51" s="240">
        <f t="shared" si="1"/>
        <v>98425931235606.734</v>
      </c>
      <c r="J51" s="240">
        <f t="shared" si="1"/>
        <v>99568861268754.922</v>
      </c>
      <c r="K51" s="240">
        <f t="shared" si="1"/>
        <v>100698776663900.7</v>
      </c>
      <c r="L51" s="240">
        <f t="shared" si="1"/>
        <v>101815716726249.69</v>
      </c>
      <c r="M51" s="240">
        <f t="shared" si="1"/>
        <v>102919720761007.47</v>
      </c>
      <c r="N51" s="240">
        <f t="shared" si="1"/>
        <v>103132128466998.22</v>
      </c>
      <c r="O51" s="240">
        <f t="shared" si="1"/>
        <v>103340899104518.83</v>
      </c>
      <c r="P51" s="240">
        <f t="shared" si="1"/>
        <v>103546041569452.61</v>
      </c>
      <c r="Q51" s="240">
        <f t="shared" si="1"/>
        <v>103747564757682.83</v>
      </c>
      <c r="R51" s="240">
        <f t="shared" si="1"/>
        <v>103945477565092.86</v>
      </c>
      <c r="S51" s="240">
        <f t="shared" si="1"/>
        <v>102864930049195.97</v>
      </c>
      <c r="T51" s="240">
        <f t="shared" si="1"/>
        <v>101786809899863.67</v>
      </c>
      <c r="U51" s="240">
        <f t="shared" si="1"/>
        <v>100711114957951.05</v>
      </c>
      <c r="V51" s="240">
        <f t="shared" si="1"/>
        <v>99637843064313.156</v>
      </c>
      <c r="W51" s="240">
        <f t="shared" si="1"/>
        <v>98566992059805.047</v>
      </c>
      <c r="X51" s="240">
        <f t="shared" si="1"/>
        <v>96930607009833.563</v>
      </c>
      <c r="Y51" s="240">
        <f t="shared" si="1"/>
        <v>95298043562991.469</v>
      </c>
      <c r="Z51" s="240">
        <f t="shared" si="1"/>
        <v>93669298264646.875</v>
      </c>
      <c r="AA51" s="240">
        <f t="shared" si="1"/>
        <v>92044367660167.891</v>
      </c>
      <c r="AB51" s="240">
        <f t="shared" si="1"/>
        <v>90423248294922.609</v>
      </c>
      <c r="AC51" s="240">
        <f t="shared" si="1"/>
        <v>88805936714279.203</v>
      </c>
      <c r="AD51" s="240">
        <f t="shared" si="1"/>
        <v>87192429463605.75</v>
      </c>
      <c r="AE51" s="240">
        <f t="shared" si="1"/>
        <v>85582723088270.359</v>
      </c>
      <c r="AF51" s="240">
        <f t="shared" si="1"/>
        <v>83976814133641.156</v>
      </c>
      <c r="AG51" s="240">
        <f t="shared" si="1"/>
        <v>82374699145086.234</v>
      </c>
      <c r="AH51" s="240">
        <f t="shared" si="1"/>
        <v>80402409970436.813</v>
      </c>
      <c r="AI51" s="240">
        <f t="shared" si="1"/>
        <v>78434838783071.078</v>
      </c>
      <c r="AJ51" s="240">
        <f t="shared" si="1"/>
        <v>76471981264699.172</v>
      </c>
      <c r="AK51" s="240">
        <f t="shared" si="1"/>
        <v>74513833097031.234</v>
      </c>
      <c r="AL51" s="240">
        <f t="shared" si="1"/>
        <v>72560389961777.391</v>
      </c>
      <c r="AM51" s="240">
        <f t="shared" si="1"/>
        <v>70983287790861.75</v>
      </c>
      <c r="AN51" s="240">
        <f t="shared" si="1"/>
        <v>69409953964167.234</v>
      </c>
      <c r="AO51" s="240">
        <f t="shared" si="1"/>
        <v>67840385027061.992</v>
      </c>
      <c r="AP51" s="240">
        <f t="shared" si="1"/>
        <v>66274577524914.102</v>
      </c>
      <c r="AQ51" s="240">
        <f t="shared" si="1"/>
        <v>64493163501386.125</v>
      </c>
    </row>
    <row r="52" spans="1:43" x14ac:dyDescent="0.2">
      <c r="A52" s="291" t="s">
        <v>126</v>
      </c>
      <c r="B52" s="240">
        <f t="shared" si="0"/>
        <v>5654976558823.876</v>
      </c>
      <c r="C52" s="240">
        <f t="shared" si="1"/>
        <v>4685918949219.6064</v>
      </c>
      <c r="D52" s="240">
        <f t="shared" si="1"/>
        <v>4941785830893.1602</v>
      </c>
      <c r="E52" s="240">
        <f t="shared" si="1"/>
        <v>5195386788346.2178</v>
      </c>
      <c r="F52" s="240">
        <f t="shared" si="1"/>
        <v>5446725032085.3545</v>
      </c>
      <c r="G52" s="240">
        <f t="shared" si="1"/>
        <v>5695803772617.1484</v>
      </c>
      <c r="H52" s="240">
        <f t="shared" si="1"/>
        <v>5942626220448.1777</v>
      </c>
      <c r="I52" s="240">
        <f t="shared" si="1"/>
        <v>6067301180509.7725</v>
      </c>
      <c r="J52" s="240">
        <f t="shared" si="1"/>
        <v>6190960209770.9541</v>
      </c>
      <c r="K52" s="240">
        <f t="shared" si="1"/>
        <v>6313604741902.7373</v>
      </c>
      <c r="L52" s="240">
        <f t="shared" si="1"/>
        <v>6435236210576.1338</v>
      </c>
      <c r="M52" s="240">
        <f t="shared" si="1"/>
        <v>6555856049462.1572</v>
      </c>
      <c r="N52" s="240">
        <f t="shared" si="1"/>
        <v>6629625766484.2881</v>
      </c>
      <c r="O52" s="240">
        <f t="shared" si="1"/>
        <v>6702850099487.7793</v>
      </c>
      <c r="P52" s="240">
        <f t="shared" si="1"/>
        <v>6775529612344.085</v>
      </c>
      <c r="Q52" s="240">
        <f t="shared" si="1"/>
        <v>6847664868924.6572</v>
      </c>
      <c r="R52" s="240">
        <f t="shared" si="1"/>
        <v>6919256433100.9521</v>
      </c>
      <c r="S52" s="240">
        <f t="shared" si="1"/>
        <v>7005218342685.3203</v>
      </c>
      <c r="T52" s="240">
        <f t="shared" si="1"/>
        <v>7091018414765.7188</v>
      </c>
      <c r="U52" s="240">
        <f t="shared" si="1"/>
        <v>7176656731432.8193</v>
      </c>
      <c r="V52" s="240">
        <f t="shared" si="1"/>
        <v>7262133374777.2949</v>
      </c>
      <c r="W52" s="240">
        <f t="shared" si="1"/>
        <v>7347448426889.8232</v>
      </c>
      <c r="X52" s="240">
        <f t="shared" si="1"/>
        <v>7386699296378.1113</v>
      </c>
      <c r="Y52" s="240">
        <f t="shared" si="1"/>
        <v>7425870637541.2178</v>
      </c>
      <c r="Z52" s="240">
        <f t="shared" si="1"/>
        <v>7464962491379.334</v>
      </c>
      <c r="AA52" s="240">
        <f t="shared" si="1"/>
        <v>7503974898892.6494</v>
      </c>
      <c r="AB52" s="240">
        <f t="shared" si="1"/>
        <v>7542907901081.3555</v>
      </c>
      <c r="AC52" s="240">
        <f t="shared" si="1"/>
        <v>7581761538945.6484</v>
      </c>
      <c r="AD52" s="240">
        <f t="shared" si="1"/>
        <v>7620535853485.7129</v>
      </c>
      <c r="AE52" s="240">
        <f t="shared" si="1"/>
        <v>7659230885701.7441</v>
      </c>
      <c r="AF52" s="240">
        <f t="shared" si="1"/>
        <v>7697846676593.9355</v>
      </c>
      <c r="AG52" s="240">
        <f t="shared" si="1"/>
        <v>7736383267162.4756</v>
      </c>
      <c r="AH52" s="240">
        <f t="shared" si="1"/>
        <v>7774817978773.0107</v>
      </c>
      <c r="AI52" s="240">
        <f t="shared" si="1"/>
        <v>7813173612823.7568</v>
      </c>
      <c r="AJ52" s="240">
        <f t="shared" si="1"/>
        <v>7851450210294.3838</v>
      </c>
      <c r="AK52" s="240">
        <f t="shared" si="1"/>
        <v>7889647812164.5645</v>
      </c>
      <c r="AL52" s="240">
        <f t="shared" si="1"/>
        <v>7927766459413.9678</v>
      </c>
      <c r="AM52" s="240">
        <f t="shared" si="1"/>
        <v>7920611316548.9297</v>
      </c>
      <c r="AN52" s="240">
        <f t="shared" si="1"/>
        <v>7913458617923.7344</v>
      </c>
      <c r="AO52" s="240">
        <f t="shared" si="1"/>
        <v>7906308363513.7568</v>
      </c>
      <c r="AP52" s="240">
        <f t="shared" si="1"/>
        <v>7899160553294.373</v>
      </c>
      <c r="AQ52" s="240">
        <f t="shared" si="1"/>
        <v>7865262593385.9053</v>
      </c>
    </row>
    <row r="53" spans="1:43" x14ac:dyDescent="0.2">
      <c r="A53" s="291" t="s">
        <v>127</v>
      </c>
      <c r="B53" s="240">
        <f t="shared" si="0"/>
        <v>15116505159418.811</v>
      </c>
      <c r="C53" s="240">
        <f t="shared" si="1"/>
        <v>17188769295957.176</v>
      </c>
      <c r="D53" s="240">
        <f t="shared" si="1"/>
        <v>18039400937524.395</v>
      </c>
      <c r="E53" s="240">
        <f t="shared" si="1"/>
        <v>18876827624950.07</v>
      </c>
      <c r="F53" s="240">
        <f t="shared" si="1"/>
        <v>19701121276309.648</v>
      </c>
      <c r="G53" s="240">
        <f t="shared" si="1"/>
        <v>20512353809678.57</v>
      </c>
      <c r="H53" s="240">
        <f t="shared" si="1"/>
        <v>21310597143132.285</v>
      </c>
      <c r="I53" s="240">
        <f t="shared" si="1"/>
        <v>21667442534444.422</v>
      </c>
      <c r="J53" s="240">
        <f t="shared" si="1"/>
        <v>22017761061879.379</v>
      </c>
      <c r="K53" s="240">
        <f t="shared" si="1"/>
        <v>22361588893883.844</v>
      </c>
      <c r="L53" s="240">
        <f t="shared" si="1"/>
        <v>22698962198904.508</v>
      </c>
      <c r="M53" s="240">
        <f t="shared" si="1"/>
        <v>23029917145388.066</v>
      </c>
      <c r="N53" s="240">
        <f t="shared" si="1"/>
        <v>22943598026539.523</v>
      </c>
      <c r="O53" s="240">
        <f t="shared" si="1"/>
        <v>22856765639686.543</v>
      </c>
      <c r="P53" s="240">
        <f t="shared" si="1"/>
        <v>22769425090123.277</v>
      </c>
      <c r="Q53" s="240">
        <f t="shared" si="1"/>
        <v>22681581483143.887</v>
      </c>
      <c r="R53" s="240">
        <f t="shared" si="1"/>
        <v>22593239924042.5</v>
      </c>
      <c r="S53" s="240">
        <f t="shared" si="1"/>
        <v>22309224904540.793</v>
      </c>
      <c r="T53" s="240">
        <f t="shared" si="1"/>
        <v>22026030154236.313</v>
      </c>
      <c r="U53" s="240">
        <f t="shared" si="1"/>
        <v>21743654749044.641</v>
      </c>
      <c r="V53" s="240">
        <f t="shared" si="1"/>
        <v>21462097764881.352</v>
      </c>
      <c r="W53" s="240">
        <f t="shared" si="1"/>
        <v>21181358277662.023</v>
      </c>
      <c r="X53" s="240">
        <f t="shared" si="1"/>
        <v>20694723937398.246</v>
      </c>
      <c r="Y53" s="240">
        <f t="shared" si="1"/>
        <v>20209793162823.813</v>
      </c>
      <c r="Z53" s="240">
        <f t="shared" si="1"/>
        <v>19726563801733.496</v>
      </c>
      <c r="AA53" s="240">
        <f t="shared" si="1"/>
        <v>19245033701922.066</v>
      </c>
      <c r="AB53" s="240">
        <f t="shared" si="1"/>
        <v>18765200711184.262</v>
      </c>
      <c r="AC53" s="240">
        <f t="shared" si="1"/>
        <v>18281499839543.902</v>
      </c>
      <c r="AD53" s="240">
        <f t="shared" si="1"/>
        <v>17799676016958.391</v>
      </c>
      <c r="AE53" s="240">
        <f t="shared" si="1"/>
        <v>17319726734826.361</v>
      </c>
      <c r="AF53" s="240">
        <f t="shared" si="1"/>
        <v>16841649484546.449</v>
      </c>
      <c r="AG53" s="240">
        <f t="shared" si="1"/>
        <v>16365441757517.281</v>
      </c>
      <c r="AH53" s="240">
        <f t="shared" si="1"/>
        <v>15943804847575.027</v>
      </c>
      <c r="AI53" s="240">
        <f t="shared" si="1"/>
        <v>15523958525258.668</v>
      </c>
      <c r="AJ53" s="240">
        <f t="shared" si="1"/>
        <v>15105900287811.146</v>
      </c>
      <c r="AK53" s="240">
        <f t="shared" si="1"/>
        <v>14689627632475.414</v>
      </c>
      <c r="AL53" s="240">
        <f t="shared" si="1"/>
        <v>14275138056494.418</v>
      </c>
      <c r="AM53" s="240">
        <f t="shared" si="1"/>
        <v>13867644884309.91</v>
      </c>
      <c r="AN53" s="240">
        <f t="shared" si="1"/>
        <v>13461938346121.604</v>
      </c>
      <c r="AO53" s="240">
        <f t="shared" si="1"/>
        <v>13058015907480.951</v>
      </c>
      <c r="AP53" s="240">
        <f t="shared" si="1"/>
        <v>12655875033939.43</v>
      </c>
      <c r="AQ53" s="240">
        <f t="shared" si="1"/>
        <v>12213969078536.512</v>
      </c>
    </row>
    <row r="54" spans="1:43" x14ac:dyDescent="0.2">
      <c r="A54" s="291" t="s">
        <v>128</v>
      </c>
      <c r="B54" s="240">
        <f t="shared" si="0"/>
        <v>12545005555867.018</v>
      </c>
      <c r="C54" s="240">
        <f t="shared" si="1"/>
        <v>1569893480046.5776</v>
      </c>
      <c r="D54" s="240">
        <f t="shared" si="1"/>
        <v>1762183391178.5833</v>
      </c>
      <c r="E54" s="240">
        <f t="shared" si="1"/>
        <v>1828058623258.6763</v>
      </c>
      <c r="F54" s="240">
        <f t="shared" si="1"/>
        <v>1838284433278.478</v>
      </c>
      <c r="G54" s="240">
        <f t="shared" si="1"/>
        <v>1880842030896.124</v>
      </c>
      <c r="H54" s="240">
        <f t="shared" si="1"/>
        <v>1940361276980.1504</v>
      </c>
      <c r="I54" s="240">
        <f t="shared" si="1"/>
        <v>2004258467948.9419</v>
      </c>
      <c r="J54" s="240">
        <f t="shared" si="1"/>
        <v>2067177897429.8948</v>
      </c>
      <c r="K54" s="240">
        <f t="shared" si="1"/>
        <v>2127742527489.8506</v>
      </c>
      <c r="L54" s="240">
        <f t="shared" si="1"/>
        <v>2184497356870.5317</v>
      </c>
      <c r="M54" s="240">
        <f t="shared" si="1"/>
        <v>2235923813335.9111</v>
      </c>
      <c r="N54" s="240">
        <f t="shared" si="1"/>
        <v>2282562967062.7495</v>
      </c>
      <c r="O54" s="240">
        <f t="shared" si="1"/>
        <v>2322557824822.5034</v>
      </c>
      <c r="P54" s="240">
        <f t="shared" si="1"/>
        <v>2356156534757.7402</v>
      </c>
      <c r="Q54" s="240">
        <f t="shared" si="1"/>
        <v>2383699464055.8486</v>
      </c>
      <c r="R54" s="240">
        <f t="shared" si="1"/>
        <v>2405606665724.5723</v>
      </c>
      <c r="S54" s="240">
        <f t="shared" si="1"/>
        <v>2430559377082.0483</v>
      </c>
      <c r="T54" s="240">
        <f t="shared" si="1"/>
        <v>2450747338084.5542</v>
      </c>
      <c r="U54" s="240">
        <f t="shared" si="1"/>
        <v>2466400732814.1084</v>
      </c>
      <c r="V54" s="240">
        <f t="shared" si="1"/>
        <v>2477781781766.7627</v>
      </c>
      <c r="W54" s="240">
        <f t="shared" si="1"/>
        <v>2485179034878.6069</v>
      </c>
      <c r="X54" s="240">
        <f t="shared" si="1"/>
        <v>2488901892174.1924</v>
      </c>
      <c r="Y54" s="240">
        <f t="shared" si="1"/>
        <v>2489275454854.4546</v>
      </c>
      <c r="Z54" s="240">
        <f t="shared" si="1"/>
        <v>2486635787651.7979</v>
      </c>
      <c r="AA54" s="240">
        <f t="shared" si="1"/>
        <v>2481325652331.3281</v>
      </c>
      <c r="AB54" s="240">
        <f t="shared" si="1"/>
        <v>2473690752955.8242</v>
      </c>
      <c r="AC54" s="240">
        <f t="shared" si="1"/>
        <v>2464076516423.4575</v>
      </c>
      <c r="AD54" s="240">
        <f t="shared" si="1"/>
        <v>2452825417131.2871</v>
      </c>
      <c r="AE54" s="240">
        <f t="shared" si="1"/>
        <v>2440274842568.0552</v>
      </c>
      <c r="AF54" s="240">
        <f t="shared" si="1"/>
        <v>2426755487231.291</v>
      </c>
      <c r="AG54" s="240">
        <f t="shared" si="1"/>
        <v>2412590255435.1724</v>
      </c>
      <c r="AH54" s="240">
        <f t="shared" si="1"/>
        <v>2398093649199.0981</v>
      </c>
      <c r="AI54" s="240">
        <f t="shared" si="1"/>
        <v>2383571615311.2544</v>
      </c>
      <c r="AJ54" s="240">
        <f t="shared" si="1"/>
        <v>2369321825655.1128</v>
      </c>
      <c r="AK54" s="240">
        <f t="shared" si="1"/>
        <v>2355634366779.1538</v>
      </c>
      <c r="AL54" s="240">
        <f t="shared" si="1"/>
        <v>2342792818307.8193</v>
      </c>
      <c r="AM54" s="240">
        <f t="shared" si="1"/>
        <v>2331075704996.2075</v>
      </c>
      <c r="AN54" s="240">
        <f t="shared" si="1"/>
        <v>2320758313929.6772</v>
      </c>
      <c r="AO54" s="240">
        <f t="shared" si="1"/>
        <v>2312114876531.0615</v>
      </c>
      <c r="AP54" s="240">
        <f t="shared" si="1"/>
        <v>2305421124702.0776</v>
      </c>
      <c r="AQ54" s="240">
        <f t="shared" si="1"/>
        <v>2289117420553.2236</v>
      </c>
    </row>
    <row r="55" spans="1:43" x14ac:dyDescent="0.2">
      <c r="A55" s="291" t="s">
        <v>129</v>
      </c>
      <c r="B55" s="240">
        <f t="shared" si="0"/>
        <v>1120803699633.5313</v>
      </c>
      <c r="C55" s="240">
        <f t="shared" si="1"/>
        <v>924811895029.06433</v>
      </c>
      <c r="D55" s="240">
        <f t="shared" si="1"/>
        <v>986570332270.72327</v>
      </c>
      <c r="E55" s="240">
        <f t="shared" si="1"/>
        <v>972083329309.00366</v>
      </c>
      <c r="F55" s="240">
        <f t="shared" si="1"/>
        <v>968020997724.79395</v>
      </c>
      <c r="G55" s="240">
        <f t="shared" si="1"/>
        <v>969380081214.95483</v>
      </c>
      <c r="H55" s="240">
        <f t="shared" si="1"/>
        <v>973948169936.099</v>
      </c>
      <c r="I55" s="240">
        <f t="shared" si="1"/>
        <v>980318035541.27478</v>
      </c>
      <c r="J55" s="240">
        <f t="shared" si="1"/>
        <v>986306499896.55505</v>
      </c>
      <c r="K55" s="240">
        <f t="shared" si="1"/>
        <v>990547029894.83118</v>
      </c>
      <c r="L55" s="240">
        <f t="shared" si="1"/>
        <v>991666806882.48193</v>
      </c>
      <c r="M55" s="240">
        <f t="shared" si="1"/>
        <v>988315537961.69592</v>
      </c>
      <c r="N55" s="240">
        <f t="shared" si="1"/>
        <v>980911758063.87817</v>
      </c>
      <c r="O55" s="240">
        <f t="shared" si="1"/>
        <v>969010106793.8396</v>
      </c>
      <c r="P55" s="240">
        <f t="shared" si="1"/>
        <v>953887611926.72266</v>
      </c>
      <c r="Q55" s="240">
        <f t="shared" si="1"/>
        <v>936788486119.69324</v>
      </c>
      <c r="R55" s="240">
        <f t="shared" si="1"/>
        <v>918893129598.96533</v>
      </c>
      <c r="S55" s="240">
        <f t="shared" si="1"/>
        <v>904687459704.79126</v>
      </c>
      <c r="T55" s="240">
        <f t="shared" si="1"/>
        <v>890721181586.38208</v>
      </c>
      <c r="U55" s="240">
        <f t="shared" si="1"/>
        <v>877030347246.71729</v>
      </c>
      <c r="V55" s="240">
        <f t="shared" si="1"/>
        <v>863650881552.12476</v>
      </c>
      <c r="W55" s="240">
        <f t="shared" si="1"/>
        <v>850617796956.04456</v>
      </c>
      <c r="X55" s="240">
        <f t="shared" si="1"/>
        <v>837964562709.64478</v>
      </c>
      <c r="Y55" s="240">
        <f t="shared" si="1"/>
        <v>825722625113.2771</v>
      </c>
      <c r="Z55" s="240">
        <f t="shared" si="1"/>
        <v>813921070746.58301</v>
      </c>
      <c r="AA55" s="240">
        <f t="shared" si="1"/>
        <v>802586421222.55994</v>
      </c>
      <c r="AB55" s="240">
        <f t="shared" si="1"/>
        <v>791742545773.64587</v>
      </c>
      <c r="AC55" s="240">
        <f t="shared" si="1"/>
        <v>781410676781.79761</v>
      </c>
      <c r="AD55" s="240">
        <f t="shared" si="1"/>
        <v>771609513066.58643</v>
      </c>
      <c r="AE55" s="240">
        <f t="shared" si="1"/>
        <v>762355396190.29041</v>
      </c>
      <c r="AF55" s="240">
        <f t="shared" si="1"/>
        <v>753662546070.63245</v>
      </c>
      <c r="AG55" s="240">
        <f t="shared" si="1"/>
        <v>745543343664.78625</v>
      </c>
      <c r="AH55" s="240">
        <f t="shared" si="1"/>
        <v>738008650274.0083</v>
      </c>
      <c r="AI55" s="240">
        <f t="shared" si="1"/>
        <v>731068155009.7605</v>
      </c>
      <c r="AJ55" s="240">
        <f t="shared" si="1"/>
        <v>724730744078.05811</v>
      </c>
      <c r="AK55" s="240">
        <f t="shared" si="1"/>
        <v>719004887722.35327</v>
      </c>
      <c r="AL55" s="240">
        <f t="shared" si="1"/>
        <v>713899042887.03455</v>
      </c>
      <c r="AM55" s="240">
        <f t="shared" si="1"/>
        <v>709422071919.20679</v>
      </c>
      <c r="AN55" s="240">
        <f t="shared" si="1"/>
        <v>705583679937.67749</v>
      </c>
      <c r="AO55" s="240">
        <f t="shared" si="1"/>
        <v>702394875912.78455</v>
      </c>
      <c r="AP55" s="240">
        <f t="shared" si="1"/>
        <v>699868465094.62866</v>
      </c>
      <c r="AQ55" s="240">
        <f t="shared" si="1"/>
        <v>694439995699.98267</v>
      </c>
    </row>
    <row r="56" spans="1:43" x14ac:dyDescent="0.2">
      <c r="A56" s="291" t="s">
        <v>130</v>
      </c>
      <c r="B56" s="240">
        <f t="shared" si="0"/>
        <v>247909340533.9632</v>
      </c>
      <c r="C56" s="240">
        <f t="shared" si="1"/>
        <v>258610764539.1474</v>
      </c>
      <c r="D56" s="240">
        <f t="shared" si="1"/>
        <v>295980709967.14984</v>
      </c>
      <c r="E56" s="240">
        <f t="shared" si="1"/>
        <v>287310650913.93585</v>
      </c>
      <c r="F56" s="240">
        <f t="shared" si="1"/>
        <v>285326097876.30603</v>
      </c>
      <c r="G56" s="240">
        <f t="shared" si="1"/>
        <v>285580507344.32166</v>
      </c>
      <c r="H56" s="240">
        <f t="shared" si="1"/>
        <v>287341478417.89972</v>
      </c>
      <c r="I56" s="240">
        <f t="shared" si="1"/>
        <v>290144262591.61554</v>
      </c>
      <c r="J56" s="240">
        <f t="shared" si="1"/>
        <v>293371731775.33301</v>
      </c>
      <c r="K56" s="240">
        <f t="shared" si="1"/>
        <v>296640631814.9715</v>
      </c>
      <c r="L56" s="240">
        <f t="shared" ref="L56:AQ63" si="2">SUMIFS(L$2:L$44,$AR$2:$AR$44,$A56)</f>
        <v>299551010903.68335</v>
      </c>
      <c r="M56" s="240">
        <f t="shared" si="2"/>
        <v>301688391803.2832</v>
      </c>
      <c r="N56" s="240">
        <f t="shared" si="2"/>
        <v>303495186435.69446</v>
      </c>
      <c r="O56" s="240">
        <f t="shared" si="2"/>
        <v>304188010653.20013</v>
      </c>
      <c r="P56" s="240">
        <f t="shared" si="2"/>
        <v>303841003158.81531</v>
      </c>
      <c r="Q56" s="240">
        <f t="shared" si="2"/>
        <v>302539158252.51141</v>
      </c>
      <c r="R56" s="240">
        <f t="shared" si="2"/>
        <v>300375597817.68781</v>
      </c>
      <c r="S56" s="240">
        <f t="shared" si="2"/>
        <v>299022127954.01361</v>
      </c>
      <c r="T56" s="240">
        <f t="shared" si="2"/>
        <v>296967832638.68848</v>
      </c>
      <c r="U56" s="240">
        <f t="shared" si="2"/>
        <v>294287167357.11664</v>
      </c>
      <c r="V56" s="240">
        <f t="shared" si="2"/>
        <v>291056631557.75952</v>
      </c>
      <c r="W56" s="240">
        <f t="shared" si="2"/>
        <v>287353406560.53979</v>
      </c>
      <c r="X56" s="240">
        <f t="shared" si="2"/>
        <v>283254155221.0899</v>
      </c>
      <c r="Y56" s="240">
        <f t="shared" si="2"/>
        <v>278833995280.75342</v>
      </c>
      <c r="Z56" s="240">
        <f t="shared" si="2"/>
        <v>274165651347.0918</v>
      </c>
      <c r="AA56" s="240">
        <f t="shared" si="2"/>
        <v>269318784476.19025</v>
      </c>
      <c r="AB56" s="240">
        <f t="shared" si="2"/>
        <v>264359493451.51892</v>
      </c>
      <c r="AC56" s="240">
        <f t="shared" si="2"/>
        <v>259349978093.49432</v>
      </c>
      <c r="AD56" s="240">
        <f t="shared" si="2"/>
        <v>254348352254.84369</v>
      </c>
      <c r="AE56" s="240">
        <f t="shared" si="2"/>
        <v>249408592485.1554</v>
      </c>
      <c r="AF56" s="240">
        <f t="shared" si="2"/>
        <v>244580607582.13226</v>
      </c>
      <c r="AG56" s="240">
        <f t="shared" si="2"/>
        <v>239910414270.71326</v>
      </c>
      <c r="AH56" s="240">
        <f t="shared" si="2"/>
        <v>235440404942.95999</v>
      </c>
      <c r="AI56" s="240">
        <f t="shared" si="2"/>
        <v>231209694633.9873</v>
      </c>
      <c r="AJ56" s="240">
        <f t="shared" si="2"/>
        <v>227254536095.40259</v>
      </c>
      <c r="AK56" s="240">
        <f t="shared" si="2"/>
        <v>223608793866.79532</v>
      </c>
      <c r="AL56" s="240">
        <f t="shared" si="2"/>
        <v>220304470566.69119</v>
      </c>
      <c r="AM56" s="240">
        <f t="shared" si="2"/>
        <v>217372281178.57843</v>
      </c>
      <c r="AN56" s="240">
        <f t="shared" si="2"/>
        <v>214842273871.42551</v>
      </c>
      <c r="AO56" s="240">
        <f t="shared" si="2"/>
        <v>212744498870.41165</v>
      </c>
      <c r="AP56" s="240">
        <f t="shared" si="2"/>
        <v>211109730113.92703</v>
      </c>
      <c r="AQ56" s="240">
        <f t="shared" si="2"/>
        <v>208886099851.24728</v>
      </c>
    </row>
    <row r="57" spans="1:43" x14ac:dyDescent="0.2">
      <c r="A57" s="291" t="s">
        <v>131</v>
      </c>
      <c r="B57" s="240">
        <f t="shared" si="0"/>
        <v>1788076811289.1843</v>
      </c>
      <c r="C57" s="240">
        <f t="shared" ref="C57:AP68" si="3">SUMIFS(C$2:C$44,$AR$2:$AR$44,$A57)</f>
        <v>2052550677767.4377</v>
      </c>
      <c r="D57" s="240">
        <f t="shared" si="3"/>
        <v>2286882408090.314</v>
      </c>
      <c r="E57" s="240">
        <f t="shared" si="3"/>
        <v>2329553779191.7944</v>
      </c>
      <c r="F57" s="240">
        <f t="shared" si="3"/>
        <v>2370135557846.3716</v>
      </c>
      <c r="G57" s="240">
        <f t="shared" si="3"/>
        <v>2431681625557.3184</v>
      </c>
      <c r="H57" s="240">
        <f t="shared" si="3"/>
        <v>2504164286086.7778</v>
      </c>
      <c r="I57" s="240">
        <f t="shared" si="3"/>
        <v>2563906065034.8652</v>
      </c>
      <c r="J57" s="240">
        <f t="shared" si="3"/>
        <v>2623218257658.96</v>
      </c>
      <c r="K57" s="240">
        <f t="shared" si="3"/>
        <v>2680862068077.6665</v>
      </c>
      <c r="L57" s="240">
        <f t="shared" si="2"/>
        <v>2735490030268.333</v>
      </c>
      <c r="M57" s="240">
        <f t="shared" si="2"/>
        <v>2785662825722.2412</v>
      </c>
      <c r="N57" s="240">
        <f t="shared" si="2"/>
        <v>2821260601649.7295</v>
      </c>
      <c r="O57" s="240">
        <f t="shared" si="2"/>
        <v>2851299378616.1885</v>
      </c>
      <c r="P57" s="240">
        <f t="shared" si="2"/>
        <v>2876012745858.9053</v>
      </c>
      <c r="Q57" s="240">
        <f t="shared" si="2"/>
        <v>2895702538461.793</v>
      </c>
      <c r="R57" s="240">
        <f t="shared" si="2"/>
        <v>2910727826566.4897</v>
      </c>
      <c r="S57" s="240">
        <f t="shared" si="2"/>
        <v>2925176739361.2881</v>
      </c>
      <c r="T57" s="240">
        <f t="shared" si="2"/>
        <v>2935751827057.1089</v>
      </c>
      <c r="U57" s="240">
        <f t="shared" si="2"/>
        <v>2942695868360.9604</v>
      </c>
      <c r="V57" s="240">
        <f t="shared" si="2"/>
        <v>2946276598279.5039</v>
      </c>
      <c r="W57" s="240">
        <f t="shared" si="2"/>
        <v>2946781316432.627</v>
      </c>
      <c r="X57" s="240">
        <f t="shared" si="2"/>
        <v>2932514952023.0571</v>
      </c>
      <c r="Y57" s="240">
        <f t="shared" si="2"/>
        <v>2915822885656.4292</v>
      </c>
      <c r="Z57" s="240">
        <f t="shared" si="2"/>
        <v>2897021721611.0532</v>
      </c>
      <c r="AA57" s="240">
        <f t="shared" si="2"/>
        <v>2876429460795.501</v>
      </c>
      <c r="AB57" s="240">
        <f t="shared" si="2"/>
        <v>2854362136972.9512</v>
      </c>
      <c r="AC57" s="240">
        <f t="shared" si="2"/>
        <v>2822798269630.5898</v>
      </c>
      <c r="AD57" s="240">
        <f t="shared" si="2"/>
        <v>2790400700291.252</v>
      </c>
      <c r="AE57" s="240">
        <f t="shared" si="2"/>
        <v>2757464734932.5957</v>
      </c>
      <c r="AF57" s="240">
        <f t="shared" si="2"/>
        <v>2724275621493.2188</v>
      </c>
      <c r="AG57" s="240">
        <f t="shared" si="2"/>
        <v>2691107815066.6094</v>
      </c>
      <c r="AH57" s="240">
        <f t="shared" si="2"/>
        <v>2657043580150.0464</v>
      </c>
      <c r="AI57" s="240">
        <f t="shared" si="2"/>
        <v>2623520247156.981</v>
      </c>
      <c r="AJ57" s="240">
        <f t="shared" si="2"/>
        <v>2590780002801.2388</v>
      </c>
      <c r="AK57" s="240">
        <f t="shared" si="2"/>
        <v>2559055673864.4116</v>
      </c>
      <c r="AL57" s="240">
        <f t="shared" si="2"/>
        <v>2528572033238.1431</v>
      </c>
      <c r="AM57" s="240">
        <f t="shared" si="2"/>
        <v>2497203626955.2832</v>
      </c>
      <c r="AN57" s="240">
        <f t="shared" si="2"/>
        <v>2467515523993.2466</v>
      </c>
      <c r="AO57" s="240">
        <f t="shared" si="2"/>
        <v>2439719413028.1987</v>
      </c>
      <c r="AP57" s="240">
        <f t="shared" si="2"/>
        <v>2414027361963.0903</v>
      </c>
      <c r="AQ57" s="240">
        <f t="shared" si="2"/>
        <v>2378392637613.2705</v>
      </c>
    </row>
    <row r="58" spans="1:43" x14ac:dyDescent="0.2">
      <c r="A58" s="291" t="s">
        <v>132</v>
      </c>
      <c r="B58" s="240">
        <f t="shared" si="0"/>
        <v>1514974191862043.8</v>
      </c>
      <c r="C58" s="240">
        <f t="shared" si="3"/>
        <v>1518257522689502.3</v>
      </c>
      <c r="D58" s="240">
        <f t="shared" si="3"/>
        <v>1585619484310969</v>
      </c>
      <c r="E58" s="240">
        <f t="shared" si="3"/>
        <v>1652399642764869</v>
      </c>
      <c r="F58" s="240">
        <f t="shared" si="3"/>
        <v>1718598225208282.3</v>
      </c>
      <c r="G58" s="240">
        <f t="shared" si="3"/>
        <v>1784215458798288.8</v>
      </c>
      <c r="H58" s="240">
        <f t="shared" si="3"/>
        <v>1849251570691969.5</v>
      </c>
      <c r="I58" s="240">
        <f t="shared" si="3"/>
        <v>1884022918477342.3</v>
      </c>
      <c r="J58" s="240">
        <f t="shared" si="3"/>
        <v>1918521035338101.5</v>
      </c>
      <c r="K58" s="240">
        <f t="shared" si="3"/>
        <v>1952746028122788</v>
      </c>
      <c r="L58" s="240">
        <f t="shared" si="2"/>
        <v>1986698003679943.5</v>
      </c>
      <c r="M58" s="240">
        <f t="shared" si="2"/>
        <v>2020377068858109.5</v>
      </c>
      <c r="N58" s="240">
        <f t="shared" si="2"/>
        <v>2017462626806642.8</v>
      </c>
      <c r="O58" s="240">
        <f t="shared" si="2"/>
        <v>2014532712142383</v>
      </c>
      <c r="P58" s="240">
        <f t="shared" si="2"/>
        <v>2011587329471748.8</v>
      </c>
      <c r="Q58" s="240">
        <f t="shared" si="2"/>
        <v>2008626483401159.8</v>
      </c>
      <c r="R58" s="240">
        <f t="shared" si="2"/>
        <v>2005650178537034.5</v>
      </c>
      <c r="S58" s="240">
        <f t="shared" si="2"/>
        <v>1981329917803072.5</v>
      </c>
      <c r="T58" s="240">
        <f t="shared" si="2"/>
        <v>1957045651283565</v>
      </c>
      <c r="U58" s="240">
        <f t="shared" si="2"/>
        <v>1932797373612133.3</v>
      </c>
      <c r="V58" s="240">
        <f t="shared" si="2"/>
        <v>1908585079422396.8</v>
      </c>
      <c r="W58" s="240">
        <f t="shared" si="2"/>
        <v>1884408763347978</v>
      </c>
      <c r="X58" s="240">
        <f t="shared" si="2"/>
        <v>1840448212016336.3</v>
      </c>
      <c r="Y58" s="240">
        <f t="shared" si="2"/>
        <v>1796554969694517.3</v>
      </c>
      <c r="Z58" s="240">
        <f t="shared" si="2"/>
        <v>1752729026320519</v>
      </c>
      <c r="AA58" s="240">
        <f t="shared" si="2"/>
        <v>1708970371832340</v>
      </c>
      <c r="AB58" s="240">
        <f t="shared" si="2"/>
        <v>1665278996167977.5</v>
      </c>
      <c r="AC58" s="240">
        <f t="shared" si="2"/>
        <v>1621654889265429.3</v>
      </c>
      <c r="AD58" s="240">
        <f t="shared" si="2"/>
        <v>1578098041062693</v>
      </c>
      <c r="AE58" s="240">
        <f t="shared" si="2"/>
        <v>1534608441497766.8</v>
      </c>
      <c r="AF58" s="240">
        <f t="shared" si="2"/>
        <v>1491186080508648.5</v>
      </c>
      <c r="AG58" s="240">
        <f t="shared" si="2"/>
        <v>1447830948033336.5</v>
      </c>
      <c r="AH58" s="240">
        <f t="shared" si="2"/>
        <v>1410161091030591.8</v>
      </c>
      <c r="AI58" s="240">
        <f t="shared" si="2"/>
        <v>1372549496779707.5</v>
      </c>
      <c r="AJ58" s="240">
        <f t="shared" si="2"/>
        <v>1334996156560261.8</v>
      </c>
      <c r="AK58" s="240">
        <f t="shared" si="2"/>
        <v>1297501061651834.3</v>
      </c>
      <c r="AL58" s="240">
        <f t="shared" si="2"/>
        <v>1260064203334004.3</v>
      </c>
      <c r="AM58" s="240">
        <f t="shared" si="2"/>
        <v>1220858460065078.3</v>
      </c>
      <c r="AN58" s="240">
        <f t="shared" si="2"/>
        <v>1181713855424549.5</v>
      </c>
      <c r="AO58" s="240">
        <f t="shared" si="2"/>
        <v>1142630380253943.8</v>
      </c>
      <c r="AP58" s="240">
        <f t="shared" si="2"/>
        <v>1103608025394785.3</v>
      </c>
      <c r="AQ58" s="240">
        <f t="shared" si="2"/>
        <v>1060879562321164.9</v>
      </c>
    </row>
    <row r="59" spans="1:43" x14ac:dyDescent="0.2">
      <c r="A59" s="291" t="s">
        <v>133</v>
      </c>
      <c r="B59" s="240">
        <f t="shared" si="0"/>
        <v>600442871622400</v>
      </c>
      <c r="C59" s="240">
        <f t="shared" si="3"/>
        <v>421455876126017.63</v>
      </c>
      <c r="D59" s="240">
        <f t="shared" si="3"/>
        <v>448772972803021.63</v>
      </c>
      <c r="E59" s="240">
        <f t="shared" si="3"/>
        <v>475798356032655.88</v>
      </c>
      <c r="F59" s="240">
        <f t="shared" si="3"/>
        <v>502537217485950.69</v>
      </c>
      <c r="G59" s="240">
        <f t="shared" si="3"/>
        <v>528992313151153.81</v>
      </c>
      <c r="H59" s="240">
        <f t="shared" si="3"/>
        <v>555162558426050.5</v>
      </c>
      <c r="I59" s="240">
        <f t="shared" si="3"/>
        <v>572851396612358.63</v>
      </c>
      <c r="J59" s="240">
        <f t="shared" si="3"/>
        <v>590365869139254.13</v>
      </c>
      <c r="K59" s="240">
        <f t="shared" si="3"/>
        <v>607706151081396.63</v>
      </c>
      <c r="L59" s="240">
        <f t="shared" si="2"/>
        <v>624872450881538.38</v>
      </c>
      <c r="M59" s="240">
        <f t="shared" si="2"/>
        <v>641865004767953.25</v>
      </c>
      <c r="N59" s="240">
        <f t="shared" si="2"/>
        <v>650842260718215.38</v>
      </c>
      <c r="O59" s="240">
        <f t="shared" si="2"/>
        <v>659738308364562.5</v>
      </c>
      <c r="P59" s="240">
        <f t="shared" si="2"/>
        <v>668553302818950.13</v>
      </c>
      <c r="Q59" s="240">
        <f t="shared" si="2"/>
        <v>677287404805933.38</v>
      </c>
      <c r="R59" s="240">
        <f t="shared" si="2"/>
        <v>685940777477507</v>
      </c>
      <c r="S59" s="240">
        <f t="shared" si="2"/>
        <v>690902235969244</v>
      </c>
      <c r="T59" s="240">
        <f t="shared" si="2"/>
        <v>695849837609822.5</v>
      </c>
      <c r="U59" s="240">
        <f t="shared" si="2"/>
        <v>700783587853275.38</v>
      </c>
      <c r="V59" s="240">
        <f t="shared" si="2"/>
        <v>705703492165863.13</v>
      </c>
      <c r="W59" s="240">
        <f t="shared" si="2"/>
        <v>710609556025332.63</v>
      </c>
      <c r="X59" s="240">
        <f t="shared" si="2"/>
        <v>712339498418533.38</v>
      </c>
      <c r="Y59" s="240">
        <f t="shared" si="2"/>
        <v>714062885030570.25</v>
      </c>
      <c r="Z59" s="240">
        <f t="shared" si="2"/>
        <v>715779718771069.38</v>
      </c>
      <c r="AA59" s="240">
        <f t="shared" si="2"/>
        <v>717490002558248.63</v>
      </c>
      <c r="AB59" s="240">
        <f t="shared" si="2"/>
        <v>719193739318222.13</v>
      </c>
      <c r="AC59" s="240">
        <f t="shared" si="2"/>
        <v>718182907507414.63</v>
      </c>
      <c r="AD59" s="240">
        <f t="shared" si="2"/>
        <v>717171230076059.75</v>
      </c>
      <c r="AE59" s="240">
        <f t="shared" si="2"/>
        <v>716158707998975.75</v>
      </c>
      <c r="AF59" s="240">
        <f t="shared" si="2"/>
        <v>715145342256238.13</v>
      </c>
      <c r="AG59" s="240">
        <f t="shared" si="2"/>
        <v>714131133832564.38</v>
      </c>
      <c r="AH59" s="240">
        <f t="shared" si="2"/>
        <v>710680644706141.75</v>
      </c>
      <c r="AI59" s="240">
        <f t="shared" si="2"/>
        <v>707235112952789.5</v>
      </c>
      <c r="AJ59" s="240">
        <f t="shared" si="2"/>
        <v>703794537474669.75</v>
      </c>
      <c r="AK59" s="240">
        <f t="shared" si="2"/>
        <v>700358917176310.5</v>
      </c>
      <c r="AL59" s="240">
        <f t="shared" si="2"/>
        <v>696928250964089.13</v>
      </c>
      <c r="AM59" s="240">
        <f t="shared" si="2"/>
        <v>693055154209663.13</v>
      </c>
      <c r="AN59" s="240">
        <f t="shared" si="2"/>
        <v>689187958093296.25</v>
      </c>
      <c r="AO59" s="240">
        <f t="shared" si="2"/>
        <v>685326661194962.75</v>
      </c>
      <c r="AP59" s="240">
        <f t="shared" si="2"/>
        <v>681471262094642.5</v>
      </c>
      <c r="AQ59" s="240">
        <f t="shared" si="2"/>
        <v>674299053793779.88</v>
      </c>
    </row>
    <row r="60" spans="1:43" x14ac:dyDescent="0.2">
      <c r="A60" s="291" t="s">
        <v>134</v>
      </c>
      <c r="B60" s="240">
        <f t="shared" si="0"/>
        <v>2271210002769.0479</v>
      </c>
      <c r="C60" s="240">
        <f t="shared" si="3"/>
        <v>2596840726488.5547</v>
      </c>
      <c r="D60" s="240">
        <f t="shared" si="3"/>
        <v>2840291561086.8188</v>
      </c>
      <c r="E60" s="240">
        <f t="shared" si="3"/>
        <v>2799751383920.7271</v>
      </c>
      <c r="F60" s="240">
        <f t="shared" si="3"/>
        <v>2806586234473.125</v>
      </c>
      <c r="G60" s="240">
        <f t="shared" si="3"/>
        <v>2870178918830.124</v>
      </c>
      <c r="H60" s="240">
        <f t="shared" si="3"/>
        <v>2955043270370.5884</v>
      </c>
      <c r="I60" s="240">
        <f t="shared" si="3"/>
        <v>3031417516942.7925</v>
      </c>
      <c r="J60" s="240">
        <f t="shared" si="3"/>
        <v>3089824015883.0073</v>
      </c>
      <c r="K60" s="240">
        <f t="shared" si="3"/>
        <v>3129351483602.4214</v>
      </c>
      <c r="L60" s="240">
        <f t="shared" si="2"/>
        <v>3149445405743.209</v>
      </c>
      <c r="M60" s="240">
        <f t="shared" si="2"/>
        <v>3149919685017.0303</v>
      </c>
      <c r="N60" s="240">
        <f t="shared" si="2"/>
        <v>3139967678244.0127</v>
      </c>
      <c r="O60" s="240">
        <f t="shared" si="2"/>
        <v>3114713967252.7607</v>
      </c>
      <c r="P60" s="240">
        <f t="shared" si="2"/>
        <v>3078363415318.1255</v>
      </c>
      <c r="Q60" s="240">
        <f t="shared" si="2"/>
        <v>3035091308983.0068</v>
      </c>
      <c r="R60" s="240">
        <f t="shared" si="2"/>
        <v>2988926333100.5605</v>
      </c>
      <c r="S60" s="240">
        <f t="shared" si="2"/>
        <v>2958958265998.5386</v>
      </c>
      <c r="T60" s="240">
        <f t="shared" si="2"/>
        <v>2929644001816.7432</v>
      </c>
      <c r="U60" s="240">
        <f t="shared" si="2"/>
        <v>2900997814173.6777</v>
      </c>
      <c r="V60" s="240">
        <f t="shared" si="2"/>
        <v>2873033265674.4321</v>
      </c>
      <c r="W60" s="240">
        <f t="shared" si="2"/>
        <v>2845763260781.4902</v>
      </c>
      <c r="X60" s="240">
        <f t="shared" si="2"/>
        <v>2819200098973.9824</v>
      </c>
      <c r="Y60" s="240">
        <f t="shared" si="2"/>
        <v>2793355528147.9341</v>
      </c>
      <c r="Z60" s="240">
        <f t="shared" si="2"/>
        <v>2768240798221.5225</v>
      </c>
      <c r="AA60" s="240">
        <f t="shared" si="2"/>
        <v>2743866714920.6553</v>
      </c>
      <c r="AB60" s="240">
        <f t="shared" si="2"/>
        <v>2720243693731.3076</v>
      </c>
      <c r="AC60" s="240">
        <f t="shared" si="2"/>
        <v>2697381814016.1719</v>
      </c>
      <c r="AD60" s="240">
        <f t="shared" si="2"/>
        <v>2675290873304.3032</v>
      </c>
      <c r="AE60" s="240">
        <f t="shared" si="2"/>
        <v>2653980441773.4668</v>
      </c>
      <c r="AF60" s="240">
        <f t="shared" si="2"/>
        <v>2633459916955.7725</v>
      </c>
      <c r="AG60" s="240">
        <f t="shared" si="2"/>
        <v>2613738578708.3335</v>
      </c>
      <c r="AH60" s="240">
        <f t="shared" si="2"/>
        <v>2594825644501.6865</v>
      </c>
      <c r="AI60" s="240">
        <f t="shared" si="2"/>
        <v>2576730325089.9194</v>
      </c>
      <c r="AJ60" s="240">
        <f t="shared" si="2"/>
        <v>2559461880637.606</v>
      </c>
      <c r="AK60" s="240">
        <f t="shared" si="2"/>
        <v>2543029677390.2461</v>
      </c>
      <c r="AL60" s="240">
        <f t="shared" si="2"/>
        <v>2527443244986.479</v>
      </c>
      <c r="AM60" s="240">
        <f t="shared" si="2"/>
        <v>2512712334522.4028</v>
      </c>
      <c r="AN60" s="240">
        <f t="shared" si="2"/>
        <v>2498846977490.5713</v>
      </c>
      <c r="AO60" s="240">
        <f t="shared" si="2"/>
        <v>2485857545729.0127</v>
      </c>
      <c r="AP60" s="240">
        <f t="shared" si="2"/>
        <v>2473754812528.7803</v>
      </c>
      <c r="AQ60" s="240">
        <f t="shared" si="2"/>
        <v>2449880400855.0029</v>
      </c>
    </row>
    <row r="61" spans="1:43" x14ac:dyDescent="0.2">
      <c r="A61" s="291" t="s">
        <v>135</v>
      </c>
      <c r="B61" s="240">
        <f t="shared" si="0"/>
        <v>6537723542798.9092</v>
      </c>
      <c r="C61" s="240">
        <f t="shared" si="3"/>
        <v>4049087504843.041</v>
      </c>
      <c r="D61" s="240">
        <f t="shared" si="3"/>
        <v>4704163805044.4287</v>
      </c>
      <c r="E61" s="240">
        <f t="shared" si="3"/>
        <v>4905719491742.4365</v>
      </c>
      <c r="F61" s="240">
        <f t="shared" si="3"/>
        <v>4973452674429.6855</v>
      </c>
      <c r="G61" s="240">
        <f t="shared" si="3"/>
        <v>5203788464684.8584</v>
      </c>
      <c r="H61" s="240">
        <f t="shared" si="3"/>
        <v>5501350051688.21</v>
      </c>
      <c r="I61" s="240">
        <f t="shared" si="3"/>
        <v>5778991810530.1914</v>
      </c>
      <c r="J61" s="240">
        <f t="shared" si="3"/>
        <v>6015148812170.2578</v>
      </c>
      <c r="K61" s="240">
        <f t="shared" si="3"/>
        <v>6214283243612.8652</v>
      </c>
      <c r="L61" s="240">
        <f t="shared" si="2"/>
        <v>6383001620657.249</v>
      </c>
      <c r="M61" s="240">
        <f t="shared" si="2"/>
        <v>6529605997047.6035</v>
      </c>
      <c r="N61" s="240">
        <f t="shared" si="2"/>
        <v>6673955125346.9033</v>
      </c>
      <c r="O61" s="240">
        <f t="shared" si="2"/>
        <v>6808399028727.5859</v>
      </c>
      <c r="P61" s="240">
        <f t="shared" si="2"/>
        <v>6935291273400.7969</v>
      </c>
      <c r="Q61" s="240">
        <f t="shared" si="2"/>
        <v>7057241305936.8477</v>
      </c>
      <c r="R61" s="240">
        <f t="shared" si="2"/>
        <v>7177089416360.2275</v>
      </c>
      <c r="S61" s="240">
        <f t="shared" si="2"/>
        <v>7329590222020.1035</v>
      </c>
      <c r="T61" s="240">
        <f t="shared" si="2"/>
        <v>7483893862791.7842</v>
      </c>
      <c r="U61" s="240">
        <f t="shared" si="2"/>
        <v>7639469298456.9951</v>
      </c>
      <c r="V61" s="240">
        <f t="shared" si="2"/>
        <v>7795742127367.0459</v>
      </c>
      <c r="W61" s="240">
        <f t="shared" si="2"/>
        <v>7952093969910.8809</v>
      </c>
      <c r="X61" s="240">
        <f t="shared" si="2"/>
        <v>8107862312907.959</v>
      </c>
      <c r="Y61" s="240">
        <f t="shared" si="2"/>
        <v>8262340869037.0254</v>
      </c>
      <c r="Z61" s="240">
        <f t="shared" si="2"/>
        <v>8414780504921.5703</v>
      </c>
      <c r="AA61" s="240">
        <f t="shared" si="2"/>
        <v>8564390789788.2256</v>
      </c>
      <c r="AB61" s="240">
        <f t="shared" si="2"/>
        <v>8710342213552.1602</v>
      </c>
      <c r="AC61" s="240">
        <f t="shared" si="2"/>
        <v>8851769118629.4414</v>
      </c>
      <c r="AD61" s="240">
        <f t="shared" si="2"/>
        <v>8987773383618.7637</v>
      </c>
      <c r="AE61" s="240">
        <f t="shared" si="2"/>
        <v>9117428889136.9219</v>
      </c>
      <c r="AF61" s="240">
        <f t="shared" si="2"/>
        <v>9239786786479.9883</v>
      </c>
      <c r="AG61" s="240">
        <f t="shared" si="2"/>
        <v>9353881578390.9219</v>
      </c>
      <c r="AH61" s="240">
        <f t="shared" si="2"/>
        <v>9458738008070.3184</v>
      </c>
      <c r="AI61" s="240">
        <f t="shared" si="2"/>
        <v>9553378737748.9492</v>
      </c>
      <c r="AJ61" s="240">
        <f t="shared" si="2"/>
        <v>9636832781786.3457</v>
      </c>
      <c r="AK61" s="240">
        <f t="shared" si="2"/>
        <v>9708144641569.9668</v>
      </c>
      <c r="AL61" s="240">
        <f t="shared" si="2"/>
        <v>9766384070736.4883</v>
      </c>
      <c r="AM61" s="240">
        <f t="shared" si="2"/>
        <v>9810656379759.8203</v>
      </c>
      <c r="AN61" s="240">
        <f t="shared" si="2"/>
        <v>9840113169159.1152</v>
      </c>
      <c r="AO61" s="240">
        <f t="shared" si="2"/>
        <v>9853963360953.0156</v>
      </c>
      <c r="AP61" s="240">
        <f t="shared" si="2"/>
        <v>9851484379056.4512</v>
      </c>
      <c r="AQ61" s="240">
        <f t="shared" si="2"/>
        <v>9780853369769.7266</v>
      </c>
    </row>
    <row r="62" spans="1:43" x14ac:dyDescent="0.2">
      <c r="A62" s="291" t="s">
        <v>136</v>
      </c>
      <c r="B62" s="240">
        <f t="shared" si="0"/>
        <v>112231405474885.48</v>
      </c>
      <c r="C62" s="240">
        <f t="shared" si="3"/>
        <v>116956576658951.3</v>
      </c>
      <c r="D62" s="240">
        <f t="shared" si="3"/>
        <v>116790365175452.58</v>
      </c>
      <c r="E62" s="240">
        <f t="shared" si="3"/>
        <v>116622677278555.69</v>
      </c>
      <c r="F62" s="240">
        <f t="shared" si="3"/>
        <v>116453515039376.48</v>
      </c>
      <c r="G62" s="240">
        <f t="shared" si="3"/>
        <v>116282880529031.03</v>
      </c>
      <c r="H62" s="240">
        <f t="shared" si="3"/>
        <v>116110775818635.2</v>
      </c>
      <c r="I62" s="240">
        <f t="shared" si="3"/>
        <v>117178837574470.39</v>
      </c>
      <c r="J62" s="240">
        <f t="shared" si="3"/>
        <v>118237102551692.33</v>
      </c>
      <c r="K62" s="240">
        <f t="shared" si="3"/>
        <v>119285582433855.61</v>
      </c>
      <c r="L62" s="240">
        <f t="shared" si="2"/>
        <v>120324288904514.73</v>
      </c>
      <c r="M62" s="240">
        <f t="shared" si="2"/>
        <v>121353233647224.2</v>
      </c>
      <c r="N62" s="240">
        <f t="shared" si="2"/>
        <v>119611123401769.44</v>
      </c>
      <c r="O62" s="240">
        <f t="shared" si="2"/>
        <v>117877685929787.47</v>
      </c>
      <c r="P62" s="240">
        <f t="shared" si="2"/>
        <v>116152914027568.91</v>
      </c>
      <c r="Q62" s="240">
        <f t="shared" si="2"/>
        <v>114436800491404.42</v>
      </c>
      <c r="R62" s="240">
        <f t="shared" si="2"/>
        <v>112729338117584.64</v>
      </c>
      <c r="S62" s="240">
        <f t="shared" si="2"/>
        <v>110717817916294.83</v>
      </c>
      <c r="T62" s="240">
        <f t="shared" si="2"/>
        <v>108709170696168.25</v>
      </c>
      <c r="U62" s="240">
        <f t="shared" si="2"/>
        <v>106703395342957.63</v>
      </c>
      <c r="V62" s="240">
        <f t="shared" si="2"/>
        <v>104700490742415.77</v>
      </c>
      <c r="W62" s="240">
        <f t="shared" si="2"/>
        <v>102700455780295.38</v>
      </c>
      <c r="X62" s="240">
        <f t="shared" si="2"/>
        <v>99989679463366.469</v>
      </c>
      <c r="Y62" s="240">
        <f t="shared" si="2"/>
        <v>97282834386729.703</v>
      </c>
      <c r="Z62" s="240">
        <f t="shared" si="2"/>
        <v>94579919018825.984</v>
      </c>
      <c r="AA62" s="240">
        <f t="shared" si="2"/>
        <v>91880931828096.188</v>
      </c>
      <c r="AB62" s="240">
        <f t="shared" si="2"/>
        <v>89185871282981.172</v>
      </c>
      <c r="AC62" s="240">
        <f t="shared" si="2"/>
        <v>87092743858529.016</v>
      </c>
      <c r="AD62" s="240">
        <f t="shared" si="2"/>
        <v>85002637937279.188</v>
      </c>
      <c r="AE62" s="240">
        <f t="shared" si="2"/>
        <v>82915552343418.688</v>
      </c>
      <c r="AF62" s="240">
        <f t="shared" si="2"/>
        <v>80831485901134.5</v>
      </c>
      <c r="AG62" s="240">
        <f t="shared" si="2"/>
        <v>78750437434613.672</v>
      </c>
      <c r="AH62" s="240">
        <f t="shared" si="2"/>
        <v>77477241834662.625</v>
      </c>
      <c r="AI62" s="240">
        <f t="shared" si="2"/>
        <v>76205859004935.188</v>
      </c>
      <c r="AJ62" s="240">
        <f t="shared" si="2"/>
        <v>74936288242228.188</v>
      </c>
      <c r="AK62" s="240">
        <f t="shared" si="2"/>
        <v>73668528843338.406</v>
      </c>
      <c r="AL62" s="240">
        <f t="shared" si="2"/>
        <v>72402580105062.656</v>
      </c>
      <c r="AM62" s="240">
        <f t="shared" si="2"/>
        <v>71744247674532.984</v>
      </c>
      <c r="AN62" s="240">
        <f t="shared" si="2"/>
        <v>71086809132567.438</v>
      </c>
      <c r="AO62" s="240">
        <f t="shared" si="2"/>
        <v>70430264137400.266</v>
      </c>
      <c r="AP62" s="240">
        <f t="shared" si="2"/>
        <v>69774612347265.734</v>
      </c>
      <c r="AQ62" s="240">
        <f t="shared" si="2"/>
        <v>68941145158790.391</v>
      </c>
    </row>
    <row r="63" spans="1:43" x14ac:dyDescent="0.2">
      <c r="A63" s="291" t="s">
        <v>137</v>
      </c>
      <c r="B63" s="240">
        <f t="shared" si="0"/>
        <v>3865112352583041</v>
      </c>
      <c r="C63" s="240">
        <f t="shared" si="3"/>
        <v>4034643788572899</v>
      </c>
      <c r="D63" s="240">
        <f t="shared" si="3"/>
        <v>4168725231832764</v>
      </c>
      <c r="E63" s="240">
        <f t="shared" si="3"/>
        <v>4301831958558101</v>
      </c>
      <c r="F63" s="240">
        <f t="shared" si="3"/>
        <v>4433964679281809</v>
      </c>
      <c r="G63" s="240">
        <f t="shared" si="3"/>
        <v>4565124104536792</v>
      </c>
      <c r="H63" s="240">
        <f t="shared" si="3"/>
        <v>4695310944855953</v>
      </c>
      <c r="I63" s="240">
        <f t="shared" si="3"/>
        <v>4784677359416102</v>
      </c>
      <c r="J63" s="240">
        <f t="shared" si="3"/>
        <v>4873400149847421</v>
      </c>
      <c r="K63" s="240">
        <f t="shared" si="3"/>
        <v>4961479789249895</v>
      </c>
      <c r="L63" s="240">
        <f t="shared" si="2"/>
        <v>5048916750723513</v>
      </c>
      <c r="M63" s="240">
        <f t="shared" si="2"/>
        <v>5135711507368264</v>
      </c>
      <c r="N63" s="240">
        <f t="shared" si="2"/>
        <v>5128473257986246</v>
      </c>
      <c r="O63" s="240">
        <f t="shared" si="2"/>
        <v>5121198543823057</v>
      </c>
      <c r="P63" s="240">
        <f t="shared" si="2"/>
        <v>5113887386753117</v>
      </c>
      <c r="Q63" s="240">
        <f t="shared" si="2"/>
        <v>5106539808650848</v>
      </c>
      <c r="R63" s="240">
        <f t="shared" si="2"/>
        <v>5099155831390668</v>
      </c>
      <c r="S63" s="240">
        <f t="shared" si="2"/>
        <v>5038145167670170</v>
      </c>
      <c r="T63" s="240">
        <f t="shared" si="2"/>
        <v>4977207314406379</v>
      </c>
      <c r="U63" s="240">
        <f t="shared" si="2"/>
        <v>4916342252486167</v>
      </c>
      <c r="V63" s="240">
        <f t="shared" si="2"/>
        <v>4855549962796407</v>
      </c>
      <c r="W63" s="240">
        <f t="shared" si="2"/>
        <v>4794830426223973</v>
      </c>
      <c r="X63" s="240">
        <f t="shared" si="2"/>
        <v>4683743311074926</v>
      </c>
      <c r="Y63" s="240">
        <f t="shared" si="2"/>
        <v>4572792072952831</v>
      </c>
      <c r="Z63" s="240">
        <f t="shared" si="2"/>
        <v>4461976676020571.5</v>
      </c>
      <c r="AA63" s="240">
        <f t="shared" si="2"/>
        <v>4351297084441032.5</v>
      </c>
      <c r="AB63" s="240">
        <f t="shared" si="2"/>
        <v>4240753262377100</v>
      </c>
      <c r="AC63" s="240">
        <f t="shared" si="2"/>
        <v>4130345173991660</v>
      </c>
      <c r="AD63" s="240">
        <f t="shared" si="2"/>
        <v>4020072783447595</v>
      </c>
      <c r="AE63" s="240">
        <f t="shared" si="2"/>
        <v>3909936054907794</v>
      </c>
      <c r="AF63" s="240">
        <f t="shared" si="2"/>
        <v>3799934952535139.5</v>
      </c>
      <c r="AG63" s="240">
        <f t="shared" si="2"/>
        <v>3690069440492518.5</v>
      </c>
      <c r="AH63" s="240">
        <f t="shared" si="2"/>
        <v>3594660840874585.5</v>
      </c>
      <c r="AI63" s="240">
        <f t="shared" si="2"/>
        <v>3499369745443132.5</v>
      </c>
      <c r="AJ63" s="240">
        <f t="shared" si="2"/>
        <v>3404196123139325.5</v>
      </c>
      <c r="AK63" s="240">
        <f t="shared" si="2"/>
        <v>3309139942904331</v>
      </c>
      <c r="AL63" s="240">
        <f t="shared" si="2"/>
        <v>3214201173679317</v>
      </c>
      <c r="AM63" s="240">
        <f t="shared" si="2"/>
        <v>3114718024788286.5</v>
      </c>
      <c r="AN63" s="240">
        <f t="shared" si="2"/>
        <v>3015358101988387.5</v>
      </c>
      <c r="AO63" s="240">
        <f t="shared" si="2"/>
        <v>2916121372660499.5</v>
      </c>
      <c r="AP63" s="240">
        <f t="shared" si="2"/>
        <v>2817007804185499.5</v>
      </c>
      <c r="AQ63" s="240">
        <f t="shared" ref="AQ63:AQ74" si="4">SUMIFS(AQ$2:AQ$44,$AR$2:$AR$44,$A63)</f>
        <v>2711057482064331</v>
      </c>
    </row>
    <row r="64" spans="1:43" x14ac:dyDescent="0.2">
      <c r="A64" s="291" t="s">
        <v>138</v>
      </c>
      <c r="B64" s="240">
        <f t="shared" si="0"/>
        <v>77931638595245.953</v>
      </c>
      <c r="C64" s="240">
        <f t="shared" si="3"/>
        <v>75809338150203.125</v>
      </c>
      <c r="D64" s="240">
        <f t="shared" si="3"/>
        <v>80552640537587.469</v>
      </c>
      <c r="E64" s="240">
        <f t="shared" si="3"/>
        <v>85213415281273.203</v>
      </c>
      <c r="F64" s="240">
        <f t="shared" si="3"/>
        <v>89792117394685.641</v>
      </c>
      <c r="G64" s="240">
        <f t="shared" si="3"/>
        <v>94289201891250.359</v>
      </c>
      <c r="H64" s="240">
        <f t="shared" si="3"/>
        <v>98705123784392.641</v>
      </c>
      <c r="I64" s="240">
        <f t="shared" si="3"/>
        <v>102998872208180.89</v>
      </c>
      <c r="J64" s="240">
        <f t="shared" si="3"/>
        <v>107215565144947.33</v>
      </c>
      <c r="K64" s="240">
        <f t="shared" si="3"/>
        <v>111355616408845.42</v>
      </c>
      <c r="L64" s="240">
        <f t="shared" si="3"/>
        <v>115419439814028.38</v>
      </c>
      <c r="M64" s="240">
        <f t="shared" si="3"/>
        <v>119407449174649.41</v>
      </c>
      <c r="N64" s="240">
        <f t="shared" si="3"/>
        <v>121289295381000.44</v>
      </c>
      <c r="O64" s="240">
        <f t="shared" si="3"/>
        <v>123140143346029.2</v>
      </c>
      <c r="P64" s="240">
        <f t="shared" si="3"/>
        <v>124960137251062.64</v>
      </c>
      <c r="Q64" s="240">
        <f t="shared" si="3"/>
        <v>126749421277427.86</v>
      </c>
      <c r="R64" s="240">
        <f t="shared" si="3"/>
        <v>128508139606451.66</v>
      </c>
      <c r="S64" s="240">
        <f t="shared" si="3"/>
        <v>128922052315014.53</v>
      </c>
      <c r="T64" s="240">
        <f t="shared" si="3"/>
        <v>129332287818756.47</v>
      </c>
      <c r="U64" s="240">
        <f t="shared" si="3"/>
        <v>129738850828190.11</v>
      </c>
      <c r="V64" s="240">
        <f t="shared" si="3"/>
        <v>130141746053827.86</v>
      </c>
      <c r="W64" s="240">
        <f t="shared" si="3"/>
        <v>130540978206182.23</v>
      </c>
      <c r="X64" s="240">
        <f t="shared" si="3"/>
        <v>129870085378985.88</v>
      </c>
      <c r="Y64" s="240">
        <f t="shared" si="3"/>
        <v>129201180113090.23</v>
      </c>
      <c r="Z64" s="240">
        <f t="shared" si="3"/>
        <v>128534260422838.3</v>
      </c>
      <c r="AA64" s="240">
        <f t="shared" si="3"/>
        <v>127869324322573.05</v>
      </c>
      <c r="AB64" s="240">
        <f t="shared" si="3"/>
        <v>127206369826637.33</v>
      </c>
      <c r="AC64" s="240">
        <f t="shared" si="3"/>
        <v>125171397181104.95</v>
      </c>
      <c r="AD64" s="240">
        <f t="shared" si="3"/>
        <v>123145727997255.61</v>
      </c>
      <c r="AE64" s="240">
        <f t="shared" si="3"/>
        <v>121129351607605.41</v>
      </c>
      <c r="AF64" s="240">
        <f t="shared" si="3"/>
        <v>119122257344670.67</v>
      </c>
      <c r="AG64" s="240">
        <f t="shared" si="3"/>
        <v>117124434540967.73</v>
      </c>
      <c r="AH64" s="240">
        <f t="shared" si="3"/>
        <v>114119088426995.69</v>
      </c>
      <c r="AI64" s="240">
        <f t="shared" si="3"/>
        <v>111128465104222.03</v>
      </c>
      <c r="AJ64" s="240">
        <f t="shared" si="3"/>
        <v>108152547393792.89</v>
      </c>
      <c r="AK64" s="240">
        <f t="shared" si="3"/>
        <v>105191318116854.69</v>
      </c>
      <c r="AL64" s="240">
        <f t="shared" si="3"/>
        <v>102244760094553.64</v>
      </c>
      <c r="AM64" s="240">
        <f t="shared" si="3"/>
        <v>99308602599681.234</v>
      </c>
      <c r="AN64" s="240">
        <f t="shared" si="3"/>
        <v>96387106659637.703</v>
      </c>
      <c r="AO64" s="240">
        <f t="shared" si="3"/>
        <v>93480255058609.484</v>
      </c>
      <c r="AP64" s="240">
        <f t="shared" si="3"/>
        <v>90588030580782.859</v>
      </c>
      <c r="AQ64" s="240">
        <f t="shared" si="4"/>
        <v>87471289005509.172</v>
      </c>
    </row>
    <row r="65" spans="1:43" x14ac:dyDescent="0.2">
      <c r="A65" s="291" t="s">
        <v>139</v>
      </c>
      <c r="B65" s="240">
        <f t="shared" si="0"/>
        <v>29114988746804.266</v>
      </c>
      <c r="C65" s="240">
        <f t="shared" si="3"/>
        <v>44531994585879.023</v>
      </c>
      <c r="D65" s="240">
        <f t="shared" si="3"/>
        <v>53406627719788.547</v>
      </c>
      <c r="E65" s="240">
        <f t="shared" si="3"/>
        <v>53653605286936.016</v>
      </c>
      <c r="F65" s="240">
        <f t="shared" si="3"/>
        <v>53991861688803.344</v>
      </c>
      <c r="G65" s="240">
        <f t="shared" si="3"/>
        <v>55354594358958.727</v>
      </c>
      <c r="H65" s="240">
        <f t="shared" si="3"/>
        <v>57118805285220.281</v>
      </c>
      <c r="I65" s="240">
        <f t="shared" si="3"/>
        <v>58768172513004.633</v>
      </c>
      <c r="J65" s="240">
        <f t="shared" si="3"/>
        <v>60154007422581.5</v>
      </c>
      <c r="K65" s="240">
        <f t="shared" si="3"/>
        <v>61291241433978.281</v>
      </c>
      <c r="L65" s="240">
        <f t="shared" si="3"/>
        <v>62200791159289.328</v>
      </c>
      <c r="M65" s="240">
        <f t="shared" si="3"/>
        <v>62908481261380.969</v>
      </c>
      <c r="N65" s="240">
        <f t="shared" si="3"/>
        <v>63513663905007.445</v>
      </c>
      <c r="O65" s="240">
        <f t="shared" si="3"/>
        <v>63972308103973.203</v>
      </c>
      <c r="P65" s="240">
        <f t="shared" si="3"/>
        <v>64310203010070.711</v>
      </c>
      <c r="Q65" s="240">
        <f t="shared" si="3"/>
        <v>64554551136971.578</v>
      </c>
      <c r="R65" s="240">
        <f t="shared" si="3"/>
        <v>64733500640978.359</v>
      </c>
      <c r="S65" s="240">
        <f t="shared" si="3"/>
        <v>65113340364324.578</v>
      </c>
      <c r="T65" s="240">
        <f t="shared" si="3"/>
        <v>65460271583808.758</v>
      </c>
      <c r="U65" s="240">
        <f t="shared" si="3"/>
        <v>65774977208822.172</v>
      </c>
      <c r="V65" s="240">
        <f t="shared" si="3"/>
        <v>66058212427721.594</v>
      </c>
      <c r="W65" s="240">
        <f t="shared" si="3"/>
        <v>66310799933351.305</v>
      </c>
      <c r="X65" s="240">
        <f t="shared" si="3"/>
        <v>66533625105769.352</v>
      </c>
      <c r="Y65" s="240">
        <f t="shared" si="3"/>
        <v>66727631184477.297</v>
      </c>
      <c r="Z65" s="240">
        <f t="shared" si="3"/>
        <v>66893814460736.586</v>
      </c>
      <c r="AA65" s="240">
        <f t="shared" si="3"/>
        <v>67033219518695.055</v>
      </c>
      <c r="AB65" s="240">
        <f t="shared" si="3"/>
        <v>67146934552112.352</v>
      </c>
      <c r="AC65" s="240">
        <f t="shared" si="3"/>
        <v>67236086781462.977</v>
      </c>
      <c r="AD65" s="240">
        <f t="shared" si="3"/>
        <v>67301837994143.305</v>
      </c>
      <c r="AE65" s="240">
        <f t="shared" si="3"/>
        <v>67345380228450.102</v>
      </c>
      <c r="AF65" s="240">
        <f t="shared" si="3"/>
        <v>67367931619924.391</v>
      </c>
      <c r="AG65" s="240">
        <f t="shared" si="3"/>
        <v>67370732426623.641</v>
      </c>
      <c r="AH65" s="240">
        <f t="shared" si="3"/>
        <v>67355041247882.234</v>
      </c>
      <c r="AI65" s="240">
        <f t="shared" si="3"/>
        <v>67322131449186.758</v>
      </c>
      <c r="AJ65" s="240">
        <f t="shared" si="3"/>
        <v>67273287803920.664</v>
      </c>
      <c r="AK65" s="240">
        <f t="shared" si="3"/>
        <v>67209803360960.875</v>
      </c>
      <c r="AL65" s="240">
        <f t="shared" si="3"/>
        <v>67132976545419.898</v>
      </c>
      <c r="AM65" s="240">
        <f t="shared" si="3"/>
        <v>67044108498260.375</v>
      </c>
      <c r="AN65" s="240">
        <f t="shared" si="3"/>
        <v>66944500659035.383</v>
      </c>
      <c r="AO65" s="240">
        <f t="shared" si="3"/>
        <v>66835452594678.141</v>
      </c>
      <c r="AP65" s="240">
        <f t="shared" si="3"/>
        <v>66718260076045.063</v>
      </c>
      <c r="AQ65" s="240">
        <f t="shared" si="4"/>
        <v>66252704616141.211</v>
      </c>
    </row>
    <row r="66" spans="1:43" x14ac:dyDescent="0.2">
      <c r="A66" s="291" t="s">
        <v>140</v>
      </c>
      <c r="B66" s="240">
        <f t="shared" si="0"/>
        <v>1331260330910.4443</v>
      </c>
      <c r="C66" s="240">
        <f t="shared" si="3"/>
        <v>1017993691992.7036</v>
      </c>
      <c r="D66" s="240">
        <f t="shared" si="3"/>
        <v>1206010136464.1091</v>
      </c>
      <c r="E66" s="240">
        <f t="shared" si="3"/>
        <v>1296691276684.7949</v>
      </c>
      <c r="F66" s="240">
        <f t="shared" si="3"/>
        <v>1312663765543.6348</v>
      </c>
      <c r="G66" s="240">
        <f t="shared" si="3"/>
        <v>1377482864057.2861</v>
      </c>
      <c r="H66" s="240">
        <f t="shared" si="3"/>
        <v>1459309142523.6091</v>
      </c>
      <c r="I66" s="240">
        <f t="shared" si="3"/>
        <v>1528673955880.093</v>
      </c>
      <c r="J66" s="240">
        <f t="shared" si="3"/>
        <v>1580804630333.9656</v>
      </c>
      <c r="K66" s="240">
        <f t="shared" si="3"/>
        <v>1620397167831.532</v>
      </c>
      <c r="L66" s="240">
        <f t="shared" si="3"/>
        <v>1653228682671.917</v>
      </c>
      <c r="M66" s="240">
        <f t="shared" si="3"/>
        <v>1685791277662.0151</v>
      </c>
      <c r="N66" s="240">
        <f t="shared" si="3"/>
        <v>1729811088910.4697</v>
      </c>
      <c r="O66" s="240">
        <f t="shared" si="3"/>
        <v>1779503514169.166</v>
      </c>
      <c r="P66" s="240">
        <f t="shared" si="3"/>
        <v>1833289004469.8337</v>
      </c>
      <c r="Q66" s="240">
        <f t="shared" si="3"/>
        <v>1889385703688.4622</v>
      </c>
      <c r="R66" s="240">
        <f t="shared" si="3"/>
        <v>1945775657408.5486</v>
      </c>
      <c r="S66" s="240">
        <f t="shared" si="3"/>
        <v>2013279080438.2046</v>
      </c>
      <c r="T66" s="240">
        <f t="shared" si="3"/>
        <v>2079451273168.3674</v>
      </c>
      <c r="U66" s="240">
        <f t="shared" si="3"/>
        <v>2144030486692.9858</v>
      </c>
      <c r="V66" s="240">
        <f t="shared" si="3"/>
        <v>2206758104762.8174</v>
      </c>
      <c r="W66" s="240">
        <f t="shared" si="3"/>
        <v>2267380460067.0669</v>
      </c>
      <c r="X66" s="240">
        <f t="shared" si="3"/>
        <v>2325650622651.8896</v>
      </c>
      <c r="Y66" s="240">
        <f t="shared" si="3"/>
        <v>2381330141976.3242</v>
      </c>
      <c r="Z66" s="240">
        <f t="shared" si="3"/>
        <v>2434190724783.9014</v>
      </c>
      <c r="AA66" s="240">
        <f t="shared" si="3"/>
        <v>2484015831888.6655</v>
      </c>
      <c r="AB66" s="240">
        <f t="shared" si="3"/>
        <v>2530602178116.6226</v>
      </c>
      <c r="AC66" s="240">
        <f t="shared" si="3"/>
        <v>2573761120984.7461</v>
      </c>
      <c r="AD66" s="240">
        <f t="shared" si="3"/>
        <v>2613319925212.0015</v>
      </c>
      <c r="AE66" s="240">
        <f t="shared" si="3"/>
        <v>2649122891811.8037</v>
      </c>
      <c r="AF66" s="240">
        <f t="shared" si="3"/>
        <v>2681032342281.0547</v>
      </c>
      <c r="AG66" s="240">
        <f t="shared" si="3"/>
        <v>2708929450246.2935</v>
      </c>
      <c r="AH66" s="240">
        <f t="shared" si="3"/>
        <v>2732714914819.6885</v>
      </c>
      <c r="AI66" s="240">
        <f t="shared" si="3"/>
        <v>2752309471825.1709</v>
      </c>
      <c r="AJ66" s="240">
        <f t="shared" si="3"/>
        <v>2767654240947.6245</v>
      </c>
      <c r="AK66" s="240">
        <f t="shared" si="3"/>
        <v>2778710908706.458</v>
      </c>
      <c r="AL66" s="240">
        <f t="shared" si="3"/>
        <v>2785461748933.5366</v>
      </c>
      <c r="AM66" s="240">
        <f t="shared" si="3"/>
        <v>2787909484120.1909</v>
      </c>
      <c r="AN66" s="240">
        <f t="shared" si="3"/>
        <v>2786076992568.9961</v>
      </c>
      <c r="AO66" s="240">
        <f t="shared" si="3"/>
        <v>2780006867726.2822</v>
      </c>
      <c r="AP66" s="240">
        <f t="shared" si="3"/>
        <v>2769760837368.0078</v>
      </c>
      <c r="AQ66" s="240">
        <f t="shared" si="4"/>
        <v>2741288697345.0234</v>
      </c>
    </row>
    <row r="67" spans="1:43" x14ac:dyDescent="0.2">
      <c r="A67" s="291" t="s">
        <v>141</v>
      </c>
      <c r="B67" s="240">
        <f t="shared" si="0"/>
        <v>2360156384138.3354</v>
      </c>
      <c r="C67" s="240">
        <f t="shared" si="3"/>
        <v>2011657108009.9712</v>
      </c>
      <c r="D67" s="240">
        <f t="shared" si="3"/>
        <v>2413873607991.9746</v>
      </c>
      <c r="E67" s="240">
        <f t="shared" si="3"/>
        <v>2707153445173.6802</v>
      </c>
      <c r="F67" s="240">
        <f t="shared" si="3"/>
        <v>2756266172468.2178</v>
      </c>
      <c r="G67" s="240">
        <f t="shared" si="3"/>
        <v>2930469602429.9331</v>
      </c>
      <c r="H67" s="240">
        <f t="shared" si="3"/>
        <v>3158813031786.9482</v>
      </c>
      <c r="I67" s="240">
        <f t="shared" si="3"/>
        <v>3371871642873.4058</v>
      </c>
      <c r="J67" s="240">
        <f t="shared" si="3"/>
        <v>3553043258956.4106</v>
      </c>
      <c r="K67" s="240">
        <f t="shared" si="3"/>
        <v>3706455698866.4663</v>
      </c>
      <c r="L67" s="240">
        <f t="shared" si="3"/>
        <v>3838773435493.1504</v>
      </c>
      <c r="M67" s="240">
        <f t="shared" si="3"/>
        <v>3958657875859.7793</v>
      </c>
      <c r="N67" s="240">
        <f t="shared" si="3"/>
        <v>4087465678312.6909</v>
      </c>
      <c r="O67" s="240">
        <f t="shared" si="3"/>
        <v>4214185907151.8506</v>
      </c>
      <c r="P67" s="240">
        <f t="shared" si="3"/>
        <v>4338020945455.3203</v>
      </c>
      <c r="Q67" s="240">
        <f t="shared" si="3"/>
        <v>4458132135562.8174</v>
      </c>
      <c r="R67" s="240">
        <f t="shared" si="3"/>
        <v>4573645663944.9473</v>
      </c>
      <c r="S67" s="240">
        <f t="shared" si="3"/>
        <v>4711718722582.8467</v>
      </c>
      <c r="T67" s="240">
        <f t="shared" si="3"/>
        <v>4845524072274.3701</v>
      </c>
      <c r="U67" s="240">
        <f t="shared" si="3"/>
        <v>4974599750129.3438</v>
      </c>
      <c r="V67" s="240">
        <f t="shared" si="3"/>
        <v>5098506195638.0889</v>
      </c>
      <c r="W67" s="240">
        <f t="shared" si="3"/>
        <v>5216829081471.5996</v>
      </c>
      <c r="X67" s="240">
        <f t="shared" si="3"/>
        <v>5329181888561.7725</v>
      </c>
      <c r="Y67" s="240">
        <f t="shared" si="3"/>
        <v>5435208203529.3545</v>
      </c>
      <c r="Z67" s="240">
        <f t="shared" si="3"/>
        <v>5534583720615.5068</v>
      </c>
      <c r="AA67" s="240">
        <f t="shared" si="3"/>
        <v>5627017934481.8789</v>
      </c>
      <c r="AB67" s="240">
        <f t="shared" si="3"/>
        <v>5712255514495.9531</v>
      </c>
      <c r="AC67" s="240">
        <f t="shared" si="3"/>
        <v>5790077355344.6719</v>
      </c>
      <c r="AD67" s="240">
        <f t="shared" si="3"/>
        <v>5860301302949.168</v>
      </c>
      <c r="AE67" s="240">
        <f t="shared" si="3"/>
        <v>5922782558625.8955</v>
      </c>
      <c r="AF67" s="240">
        <f t="shared" si="3"/>
        <v>5977413768196.5273</v>
      </c>
      <c r="AG67" s="240">
        <f t="shared" si="3"/>
        <v>6024124806242.6387</v>
      </c>
      <c r="AH67" s="240">
        <f t="shared" si="3"/>
        <v>6062882268888.0566</v>
      </c>
      <c r="AI67" s="240">
        <f t="shared" si="3"/>
        <v>6093688691338.4912</v>
      </c>
      <c r="AJ67" s="240">
        <f t="shared" si="3"/>
        <v>6116581508888.5479</v>
      </c>
      <c r="AK67" s="240">
        <f t="shared" si="3"/>
        <v>6131631782203.1123</v>
      </c>
      <c r="AL67" s="240">
        <f t="shared" si="3"/>
        <v>6138942709382.3203</v>
      </c>
      <c r="AM67" s="240">
        <f t="shared" si="3"/>
        <v>6138647948625.3896</v>
      </c>
      <c r="AN67" s="240">
        <f t="shared" si="3"/>
        <v>6130909776223.3242</v>
      </c>
      <c r="AO67" s="240">
        <f t="shared" si="3"/>
        <v>6115917105143.8994</v>
      </c>
      <c r="AP67" s="240">
        <f t="shared" si="3"/>
        <v>6093883389642.1006</v>
      </c>
      <c r="AQ67" s="240">
        <f t="shared" si="4"/>
        <v>6033941649151.0449</v>
      </c>
    </row>
    <row r="68" spans="1:43" x14ac:dyDescent="0.2">
      <c r="A68" s="291" t="s">
        <v>142</v>
      </c>
      <c r="B68" s="240">
        <f t="shared" si="0"/>
        <v>1656487094972.271</v>
      </c>
      <c r="C68" s="240">
        <f t="shared" si="3"/>
        <v>1800692541537.019</v>
      </c>
      <c r="D68" s="240">
        <f t="shared" si="3"/>
        <v>1989123562592.5713</v>
      </c>
      <c r="E68" s="240">
        <f t="shared" si="3"/>
        <v>2134130868971.2961</v>
      </c>
      <c r="F68" s="240">
        <f t="shared" si="3"/>
        <v>2102155538438.4932</v>
      </c>
      <c r="G68" s="240">
        <f t="shared" si="3"/>
        <v>2106384330666.929</v>
      </c>
      <c r="H68" s="240">
        <f t="shared" si="3"/>
        <v>2127669487899.3892</v>
      </c>
      <c r="I68" s="240">
        <f t="shared" si="3"/>
        <v>2150691439113.9397</v>
      </c>
      <c r="J68" s="240">
        <f t="shared" si="3"/>
        <v>2169897500389.5503</v>
      </c>
      <c r="K68" s="240">
        <f t="shared" si="3"/>
        <v>2183907571013.259</v>
      </c>
      <c r="L68" s="240">
        <f t="shared" si="3"/>
        <v>2191416446051.5249</v>
      </c>
      <c r="M68" s="240">
        <f t="shared" si="3"/>
        <v>2191226187840.489</v>
      </c>
      <c r="N68" s="240">
        <f t="shared" si="3"/>
        <v>2200518907109.4678</v>
      </c>
      <c r="O68" s="240">
        <f t="shared" si="3"/>
        <v>2202295565923.1855</v>
      </c>
      <c r="P68" s="240">
        <f t="shared" si="3"/>
        <v>2197155487286.1812</v>
      </c>
      <c r="Q68" s="240">
        <f t="shared" si="3"/>
        <v>2185762966904.3564</v>
      </c>
      <c r="R68" s="240">
        <f t="shared" si="3"/>
        <v>2168828219367.9636</v>
      </c>
      <c r="S68" s="240">
        <f t="shared" si="3"/>
        <v>2172016217167.8062</v>
      </c>
      <c r="T68" s="240">
        <f t="shared" si="3"/>
        <v>2170981110418.791</v>
      </c>
      <c r="U68" s="240">
        <f t="shared" si="3"/>
        <v>2166013295962.0376</v>
      </c>
      <c r="V68" s="240">
        <f t="shared" si="3"/>
        <v>2157418253025.439</v>
      </c>
      <c r="W68" s="240">
        <f t="shared" si="3"/>
        <v>2145510944629.3633</v>
      </c>
      <c r="X68" s="240">
        <f t="shared" si="3"/>
        <v>2130610660833.3154</v>
      </c>
      <c r="Y68" s="240">
        <f t="shared" si="3"/>
        <v>2113036370755.5493</v>
      </c>
      <c r="Z68" s="240">
        <f t="shared" si="3"/>
        <v>2093102628358.8188</v>
      </c>
      <c r="AA68" s="240">
        <f t="shared" si="3"/>
        <v>2071116056738.416</v>
      </c>
      <c r="AB68" s="240">
        <f t="shared" si="3"/>
        <v>2047372417535.8792</v>
      </c>
      <c r="AC68" s="240">
        <f t="shared" si="3"/>
        <v>2022154256435.6279</v>
      </c>
      <c r="AD68" s="240">
        <f t="shared" si="3"/>
        <v>1995729102640.5022</v>
      </c>
      <c r="AE68" s="240">
        <f t="shared" si="3"/>
        <v>1968348189798.9365</v>
      </c>
      <c r="AF68" s="240">
        <f t="shared" si="3"/>
        <v>1940245657998.9233</v>
      </c>
      <c r="AG68" s="240">
        <f t="shared" si="3"/>
        <v>1911638190998.2271</v>
      </c>
      <c r="AH68" s="240">
        <f t="shared" si="3"/>
        <v>1882725039611.6514</v>
      </c>
      <c r="AI68" s="240">
        <f t="shared" ref="AI68:AP74" si="5">SUMIFS(AI$2:AI$44,$AR$2:$AR$44,$A68)</f>
        <v>1853688380869.2512</v>
      </c>
      <c r="AJ68" s="240">
        <f t="shared" si="5"/>
        <v>1824693962917.2622</v>
      </c>
      <c r="AK68" s="240">
        <f t="shared" si="5"/>
        <v>1795891987372.0869</v>
      </c>
      <c r="AL68" s="240">
        <f t="shared" si="5"/>
        <v>1767418183679.5432</v>
      </c>
      <c r="AM68" s="240">
        <f t="shared" si="5"/>
        <v>1739395033714.9326</v>
      </c>
      <c r="AN68" s="240">
        <f t="shared" si="5"/>
        <v>1711933109146.3669</v>
      </c>
      <c r="AO68" s="240">
        <f t="shared" si="5"/>
        <v>1685132488763.365</v>
      </c>
      <c r="AP68" s="240">
        <f t="shared" si="5"/>
        <v>1659084227866.4905</v>
      </c>
      <c r="AQ68" s="240">
        <f t="shared" si="4"/>
        <v>1625493026737.9753</v>
      </c>
    </row>
    <row r="69" spans="1:43" x14ac:dyDescent="0.2">
      <c r="A69" s="291" t="s">
        <v>143</v>
      </c>
      <c r="B69" s="240">
        <f t="shared" si="0"/>
        <v>1317912446369.1846</v>
      </c>
      <c r="C69" s="240">
        <f t="shared" ref="C69:AH74" si="6">SUMIFS(C$2:C$44,$AR$2:$AR$44,$A69)</f>
        <v>1098875998909.9893</v>
      </c>
      <c r="D69" s="240">
        <f t="shared" si="6"/>
        <v>1164757561652.2986</v>
      </c>
      <c r="E69" s="240">
        <f t="shared" si="6"/>
        <v>1229246239303.4822</v>
      </c>
      <c r="F69" s="240">
        <f t="shared" si="6"/>
        <v>1292351531438.1902</v>
      </c>
      <c r="G69" s="240">
        <f t="shared" si="6"/>
        <v>1354082937631.0725</v>
      </c>
      <c r="H69" s="240">
        <f t="shared" si="6"/>
        <v>1414449957456.7769</v>
      </c>
      <c r="I69" s="240">
        <f t="shared" si="6"/>
        <v>1443227742029.8127</v>
      </c>
      <c r="J69" s="240">
        <f t="shared" si="6"/>
        <v>1471303202394.646</v>
      </c>
      <c r="K69" s="240">
        <f t="shared" si="6"/>
        <v>1498680825155.1465</v>
      </c>
      <c r="L69" s="240">
        <f t="shared" si="6"/>
        <v>1525365096915.1863</v>
      </c>
      <c r="M69" s="240">
        <f t="shared" si="6"/>
        <v>1551360504278.635</v>
      </c>
      <c r="N69" s="240">
        <f t="shared" si="6"/>
        <v>1560381150016.7854</v>
      </c>
      <c r="O69" s="240">
        <f t="shared" si="6"/>
        <v>1569157498809.1248</v>
      </c>
      <c r="P69" s="240">
        <f t="shared" si="6"/>
        <v>1577690904583.3418</v>
      </c>
      <c r="Q69" s="240">
        <f t="shared" si="6"/>
        <v>1585982721267.1189</v>
      </c>
      <c r="R69" s="240">
        <f t="shared" si="6"/>
        <v>1594034302788.1406</v>
      </c>
      <c r="S69" s="240">
        <f t="shared" si="6"/>
        <v>1584047954687.0796</v>
      </c>
      <c r="T69" s="240">
        <f t="shared" si="6"/>
        <v>1574098338989.1052</v>
      </c>
      <c r="U69" s="240">
        <f t="shared" si="6"/>
        <v>1564185406401.875</v>
      </c>
      <c r="V69" s="240">
        <f t="shared" si="6"/>
        <v>1554309107633.0496</v>
      </c>
      <c r="W69" s="240">
        <f t="shared" si="6"/>
        <v>1544469393390.2869</v>
      </c>
      <c r="X69" s="240">
        <f t="shared" si="6"/>
        <v>1534666214381.2454</v>
      </c>
      <c r="Y69" s="240">
        <f t="shared" si="6"/>
        <v>1524899521313.5847</v>
      </c>
      <c r="Z69" s="240">
        <f t="shared" si="6"/>
        <v>1515169264894.9639</v>
      </c>
      <c r="AA69" s="240">
        <f t="shared" si="6"/>
        <v>1505475395833.0422</v>
      </c>
      <c r="AB69" s="240">
        <f t="shared" si="6"/>
        <v>1495817864835.4773</v>
      </c>
      <c r="AC69" s="240">
        <f t="shared" si="6"/>
        <v>1486196622609.9294</v>
      </c>
      <c r="AD69" s="240">
        <f t="shared" si="6"/>
        <v>1476611619864.0559</v>
      </c>
      <c r="AE69" s="240">
        <f t="shared" si="6"/>
        <v>1467062807305.5171</v>
      </c>
      <c r="AF69" s="240">
        <f t="shared" si="6"/>
        <v>1457550135641.9722</v>
      </c>
      <c r="AG69" s="240">
        <f t="shared" si="6"/>
        <v>1448073555581.0789</v>
      </c>
      <c r="AH69" s="240">
        <f t="shared" si="6"/>
        <v>1441381998119.3459</v>
      </c>
      <c r="AI69" s="240">
        <f t="shared" si="5"/>
        <v>1434707943282.2859</v>
      </c>
      <c r="AJ69" s="240">
        <f t="shared" si="5"/>
        <v>1428051371352.9656</v>
      </c>
      <c r="AK69" s="240">
        <f t="shared" si="5"/>
        <v>1421412262614.4473</v>
      </c>
      <c r="AL69" s="240">
        <f t="shared" si="5"/>
        <v>1414790597349.7935</v>
      </c>
      <c r="AM69" s="240">
        <f t="shared" si="5"/>
        <v>1407285404878.6401</v>
      </c>
      <c r="AN69" s="240">
        <f t="shared" si="5"/>
        <v>1399803747050.3489</v>
      </c>
      <c r="AO69" s="240">
        <f t="shared" si="5"/>
        <v>1392345594289.5166</v>
      </c>
      <c r="AP69" s="240">
        <f t="shared" si="5"/>
        <v>1384910917020.739</v>
      </c>
      <c r="AQ69" s="240">
        <f t="shared" si="4"/>
        <v>1372730502777.4648</v>
      </c>
    </row>
    <row r="70" spans="1:43" x14ac:dyDescent="0.2">
      <c r="A70" s="291" t="s">
        <v>144</v>
      </c>
      <c r="B70" s="240">
        <f t="shared" si="0"/>
        <v>1401932795527.0386</v>
      </c>
      <c r="C70" s="240">
        <f t="shared" si="6"/>
        <v>1023678087022.8871</v>
      </c>
      <c r="D70" s="240">
        <f t="shared" si="6"/>
        <v>1148260151773.8152</v>
      </c>
      <c r="E70" s="240">
        <f t="shared" si="6"/>
        <v>1187048507132.2417</v>
      </c>
      <c r="F70" s="240">
        <f t="shared" si="6"/>
        <v>1190195836930.7231</v>
      </c>
      <c r="G70" s="240">
        <f t="shared" si="6"/>
        <v>1208329490519.9102</v>
      </c>
      <c r="H70" s="240">
        <f t="shared" si="6"/>
        <v>1232385118715.1074</v>
      </c>
      <c r="I70" s="240">
        <f t="shared" si="6"/>
        <v>1255351522226.447</v>
      </c>
      <c r="J70" s="240">
        <f t="shared" si="6"/>
        <v>1274612046826.2954</v>
      </c>
      <c r="K70" s="240">
        <f t="shared" si="6"/>
        <v>1290042257749.4727</v>
      </c>
      <c r="L70" s="240">
        <f t="shared" si="6"/>
        <v>1301555228848.1399</v>
      </c>
      <c r="M70" s="240">
        <f t="shared" si="6"/>
        <v>1309102058516.0144</v>
      </c>
      <c r="N70" s="240">
        <f t="shared" si="6"/>
        <v>1313876773526.0984</v>
      </c>
      <c r="O70" s="240">
        <f t="shared" si="6"/>
        <v>1315247806268.1262</v>
      </c>
      <c r="P70" s="240">
        <f t="shared" si="6"/>
        <v>1313803138508.3018</v>
      </c>
      <c r="Q70" s="240">
        <f t="shared" si="6"/>
        <v>1310149025826.4727</v>
      </c>
      <c r="R70" s="240">
        <f t="shared" si="6"/>
        <v>1304898498414.2585</v>
      </c>
      <c r="S70" s="240">
        <f t="shared" si="6"/>
        <v>1303063003155.4756</v>
      </c>
      <c r="T70" s="240">
        <f t="shared" si="6"/>
        <v>1300320378470.7927</v>
      </c>
      <c r="U70" s="240">
        <f t="shared" si="6"/>
        <v>1296753065442.2839</v>
      </c>
      <c r="V70" s="240">
        <f t="shared" si="6"/>
        <v>1292444332610.9971</v>
      </c>
      <c r="W70" s="240">
        <f t="shared" si="6"/>
        <v>1287477793368.3015</v>
      </c>
      <c r="X70" s="240">
        <f t="shared" si="6"/>
        <v>1281936972995.5757</v>
      </c>
      <c r="Y70" s="240">
        <f t="shared" si="6"/>
        <v>1275904926741.3401</v>
      </c>
      <c r="Z70" s="240">
        <f t="shared" si="6"/>
        <v>1269463909629.3975</v>
      </c>
      <c r="AA70" s="240">
        <f t="shared" si="6"/>
        <v>1262695098080.595</v>
      </c>
      <c r="AB70" s="240">
        <f t="shared" si="6"/>
        <v>1255678362907.592</v>
      </c>
      <c r="AC70" s="240">
        <f t="shared" si="6"/>
        <v>1248492092807.3801</v>
      </c>
      <c r="AD70" s="240">
        <f t="shared" si="6"/>
        <v>1241213067130.3291</v>
      </c>
      <c r="AE70" s="240">
        <f t="shared" si="6"/>
        <v>1233916376444.7803</v>
      </c>
      <c r="AF70" s="240">
        <f t="shared" si="6"/>
        <v>1226675389240.6533</v>
      </c>
      <c r="AG70" s="240">
        <f t="shared" si="6"/>
        <v>1219561763020.0024</v>
      </c>
      <c r="AH70" s="240">
        <f t="shared" si="6"/>
        <v>1212645498003.4854</v>
      </c>
      <c r="AI70" s="240">
        <f t="shared" si="5"/>
        <v>1205995031734.7859</v>
      </c>
      <c r="AJ70" s="240">
        <f t="shared" si="5"/>
        <v>1199677372986.4492</v>
      </c>
      <c r="AK70" s="240">
        <f t="shared" si="5"/>
        <v>1193758273556.1155</v>
      </c>
      <c r="AL70" s="240">
        <f t="shared" si="5"/>
        <v>1188302436788.8005</v>
      </c>
      <c r="AM70" s="240">
        <f t="shared" si="5"/>
        <v>1183373761965.8293</v>
      </c>
      <c r="AN70" s="240">
        <f t="shared" si="5"/>
        <v>1179035624062.687</v>
      </c>
      <c r="AO70" s="240">
        <f t="shared" si="5"/>
        <v>1175351188795.4263</v>
      </c>
      <c r="AP70" s="240">
        <f t="shared" si="5"/>
        <v>1172383763349.3511</v>
      </c>
      <c r="AQ70" s="240">
        <f t="shared" si="4"/>
        <v>1164192639951.6638</v>
      </c>
    </row>
    <row r="71" spans="1:43" x14ac:dyDescent="0.2">
      <c r="A71" s="291" t="s">
        <v>145</v>
      </c>
      <c r="B71" s="240">
        <f t="shared" si="0"/>
        <v>1695960150210.7744</v>
      </c>
      <c r="C71" s="240">
        <f t="shared" si="6"/>
        <v>3680853095928.8047</v>
      </c>
      <c r="D71" s="240">
        <f t="shared" si="6"/>
        <v>4270677957295.562</v>
      </c>
      <c r="E71" s="240">
        <f t="shared" si="6"/>
        <v>4249238972161.1914</v>
      </c>
      <c r="F71" s="240">
        <f t="shared" si="6"/>
        <v>4272798628117.8081</v>
      </c>
      <c r="G71" s="240">
        <f t="shared" si="6"/>
        <v>4382287138992.3442</v>
      </c>
      <c r="H71" s="240">
        <f t="shared" si="6"/>
        <v>4525164762894.8398</v>
      </c>
      <c r="I71" s="240">
        <f t="shared" si="6"/>
        <v>4657621210602.1465</v>
      </c>
      <c r="J71" s="240">
        <f t="shared" si="6"/>
        <v>4767548958932.5996</v>
      </c>
      <c r="K71" s="240">
        <f t="shared" si="6"/>
        <v>4856489762518.1416</v>
      </c>
      <c r="L71" s="240">
        <f t="shared" si="6"/>
        <v>4926530841032.1699</v>
      </c>
      <c r="M71" s="240">
        <f t="shared" si="6"/>
        <v>4980196021796.4072</v>
      </c>
      <c r="N71" s="240">
        <f t="shared" si="6"/>
        <v>5028232021337.001</v>
      </c>
      <c r="O71" s="240">
        <f t="shared" si="6"/>
        <v>5064849285022.0283</v>
      </c>
      <c r="P71" s="240">
        <f t="shared" si="6"/>
        <v>5092087589322.2783</v>
      </c>
      <c r="Q71" s="240">
        <f t="shared" si="6"/>
        <v>5112097190174.0479</v>
      </c>
      <c r="R71" s="240">
        <f t="shared" si="6"/>
        <v>5127102637456.3135</v>
      </c>
      <c r="S71" s="240">
        <f t="shared" si="6"/>
        <v>5160902119017.0332</v>
      </c>
      <c r="T71" s="240">
        <f t="shared" si="6"/>
        <v>5192286062848.5801</v>
      </c>
      <c r="U71" s="240">
        <f t="shared" si="6"/>
        <v>5221266411035.0576</v>
      </c>
      <c r="V71" s="240">
        <f t="shared" si="6"/>
        <v>5247859785851.3389</v>
      </c>
      <c r="W71" s="240">
        <f t="shared" si="6"/>
        <v>5272087321526.6846</v>
      </c>
      <c r="X71" s="240">
        <f t="shared" si="6"/>
        <v>5293974486251.7568</v>
      </c>
      <c r="Y71" s="240">
        <f t="shared" si="6"/>
        <v>5313550895638.6221</v>
      </c>
      <c r="Z71" s="240">
        <f t="shared" si="6"/>
        <v>5330850118834.8711</v>
      </c>
      <c r="AA71" s="240">
        <f t="shared" si="6"/>
        <v>5345909478476.9922</v>
      </c>
      <c r="AB71" s="240">
        <f t="shared" si="6"/>
        <v>5358769845646.3857</v>
      </c>
      <c r="AC71" s="240">
        <f t="shared" si="6"/>
        <v>5369475430962.3203</v>
      </c>
      <c r="AD71" s="240">
        <f t="shared" si="6"/>
        <v>5378073572913.373</v>
      </c>
      <c r="AE71" s="240">
        <f t="shared" si="6"/>
        <v>5384614524489.501</v>
      </c>
      <c r="AF71" s="240">
        <f t="shared" si="6"/>
        <v>5389151239134.418</v>
      </c>
      <c r="AG71" s="240">
        <f t="shared" si="6"/>
        <v>5391739156991.4004</v>
      </c>
      <c r="AH71" s="240">
        <f t="shared" si="6"/>
        <v>5392435992365.4932</v>
      </c>
      <c r="AI71" s="240">
        <f t="shared" si="5"/>
        <v>5391301523272.9707</v>
      </c>
      <c r="AJ71" s="240">
        <f t="shared" si="5"/>
        <v>5388397383894.2266</v>
      </c>
      <c r="AK71" s="240">
        <f t="shared" si="5"/>
        <v>5383786860690.2617</v>
      </c>
      <c r="AL71" s="240">
        <f t="shared" si="5"/>
        <v>5377534692885.7373</v>
      </c>
      <c r="AM71" s="240">
        <f t="shared" si="5"/>
        <v>5369706877963.7529</v>
      </c>
      <c r="AN71" s="240">
        <f t="shared" si="5"/>
        <v>5360370482759.7168</v>
      </c>
      <c r="AO71" s="240">
        <f t="shared" si="5"/>
        <v>5349593460683.6338</v>
      </c>
      <c r="AP71" s="240">
        <f t="shared" si="5"/>
        <v>5337444475543.6445</v>
      </c>
      <c r="AQ71" s="240">
        <f t="shared" si="4"/>
        <v>5296521718977.9277</v>
      </c>
    </row>
    <row r="72" spans="1:43" x14ac:dyDescent="0.2">
      <c r="A72" s="291" t="s">
        <v>146</v>
      </c>
      <c r="B72" s="240">
        <f t="shared" si="0"/>
        <v>2665171895876.4131</v>
      </c>
      <c r="C72" s="240">
        <f t="shared" si="6"/>
        <v>3497289361506.312</v>
      </c>
      <c r="D72" s="240">
        <f t="shared" si="6"/>
        <v>4274948217675.0728</v>
      </c>
      <c r="E72" s="240">
        <f t="shared" si="6"/>
        <v>4588749571298.6738</v>
      </c>
      <c r="F72" s="240">
        <f t="shared" si="6"/>
        <v>4769267577222.9775</v>
      </c>
      <c r="G72" s="240">
        <f t="shared" si="6"/>
        <v>5270134235139.7021</v>
      </c>
      <c r="H72" s="240">
        <f t="shared" si="6"/>
        <v>5938260478984.9072</v>
      </c>
      <c r="I72" s="240">
        <f t="shared" si="6"/>
        <v>6598782854690.832</v>
      </c>
      <c r="J72" s="240">
        <f t="shared" si="6"/>
        <v>7201679312694.2979</v>
      </c>
      <c r="K72" s="240">
        <f t="shared" si="6"/>
        <v>7751913351837.8799</v>
      </c>
      <c r="L72" s="240">
        <f t="shared" si="6"/>
        <v>8264737645359.9434</v>
      </c>
      <c r="M72" s="240">
        <f t="shared" si="6"/>
        <v>8764640464019.6797</v>
      </c>
      <c r="N72" s="240">
        <f t="shared" si="6"/>
        <v>9285186199872.2148</v>
      </c>
      <c r="O72" s="240">
        <f t="shared" si="6"/>
        <v>9825289113971.2148</v>
      </c>
      <c r="P72" s="240">
        <f t="shared" si="6"/>
        <v>10384120795262.891</v>
      </c>
      <c r="Q72" s="240">
        <f t="shared" si="6"/>
        <v>10960623438129.84</v>
      </c>
      <c r="R72" s="240">
        <f t="shared" si="6"/>
        <v>11553494902096.205</v>
      </c>
      <c r="S72" s="240">
        <f t="shared" si="6"/>
        <v>12202277188766.684</v>
      </c>
      <c r="T72" s="240">
        <f t="shared" si="6"/>
        <v>12868538202164.162</v>
      </c>
      <c r="U72" s="240">
        <f t="shared" si="6"/>
        <v>13550277888020.4</v>
      </c>
      <c r="V72" s="240">
        <f t="shared" si="6"/>
        <v>14245171371079.898</v>
      </c>
      <c r="W72" s="240">
        <f t="shared" si="6"/>
        <v>14950560698970.57</v>
      </c>
      <c r="X72" s="240">
        <f t="shared" si="6"/>
        <v>15663450675792.016</v>
      </c>
      <c r="Y72" s="240">
        <f t="shared" si="6"/>
        <v>16380509393305.965</v>
      </c>
      <c r="Z72" s="240">
        <f t="shared" si="6"/>
        <v>17098074044256.359</v>
      </c>
      <c r="AA72" s="240">
        <f t="shared" si="6"/>
        <v>17812162559739.988</v>
      </c>
      <c r="AB72" s="240">
        <f t="shared" si="6"/>
        <v>18518491549016.898</v>
      </c>
      <c r="AC72" s="240">
        <f t="shared" si="6"/>
        <v>19212500934487.344</v>
      </c>
      <c r="AD72" s="240">
        <f t="shared" si="6"/>
        <v>19889385566162.328</v>
      </c>
      <c r="AE72" s="240">
        <f t="shared" si="6"/>
        <v>20544133968944.648</v>
      </c>
      <c r="AF72" s="240">
        <f t="shared" si="6"/>
        <v>21171574223377.883</v>
      </c>
      <c r="AG72" s="240">
        <f t="shared" si="6"/>
        <v>21766426808123.469</v>
      </c>
      <c r="AH72" s="240">
        <f t="shared" si="6"/>
        <v>22323364043207.008</v>
      </c>
      <c r="AI72" s="240">
        <f t="shared" si="5"/>
        <v>22837075571005.082</v>
      </c>
      <c r="AJ72" s="240">
        <f t="shared" si="5"/>
        <v>23302339102026.59</v>
      </c>
      <c r="AK72" s="240">
        <f t="shared" si="5"/>
        <v>23714095440779.254</v>
      </c>
      <c r="AL72" s="240">
        <f t="shared" si="5"/>
        <v>24067526600264.824</v>
      </c>
      <c r="AM72" s="240">
        <f t="shared" si="5"/>
        <v>24358135619493.34</v>
      </c>
      <c r="AN72" s="240">
        <f t="shared" si="5"/>
        <v>24581826524894.375</v>
      </c>
      <c r="AO72" s="240">
        <f t="shared" si="5"/>
        <v>24734982731874.418</v>
      </c>
      <c r="AP72" s="240">
        <f t="shared" si="5"/>
        <v>24814542075129.379</v>
      </c>
      <c r="AQ72" s="240">
        <f t="shared" si="4"/>
        <v>24690794456879.223</v>
      </c>
    </row>
    <row r="73" spans="1:43" x14ac:dyDescent="0.2">
      <c r="A73" s="291" t="s">
        <v>147</v>
      </c>
      <c r="B73" s="240">
        <f t="shared" si="0"/>
        <v>4575221965737.6436</v>
      </c>
      <c r="C73" s="240">
        <f t="shared" si="6"/>
        <v>7286137601151.6357</v>
      </c>
      <c r="D73" s="240">
        <f t="shared" si="6"/>
        <v>9804839918206.7988</v>
      </c>
      <c r="E73" s="240">
        <f t="shared" si="6"/>
        <v>12124492157706.781</v>
      </c>
      <c r="F73" s="240">
        <f t="shared" si="6"/>
        <v>12543371909172.73</v>
      </c>
      <c r="G73" s="240">
        <f t="shared" si="6"/>
        <v>13711988117060.414</v>
      </c>
      <c r="H73" s="240">
        <f t="shared" si="6"/>
        <v>15286235094118.92</v>
      </c>
      <c r="I73" s="240">
        <f t="shared" si="6"/>
        <v>16891802845262.99</v>
      </c>
      <c r="J73" s="240">
        <f t="shared" si="6"/>
        <v>18422033437601.082</v>
      </c>
      <c r="K73" s="240">
        <f t="shared" si="6"/>
        <v>19882883877942.012</v>
      </c>
      <c r="L73" s="240">
        <f t="shared" si="6"/>
        <v>21295893655732.699</v>
      </c>
      <c r="M73" s="240">
        <f t="shared" si="6"/>
        <v>22697693153351.996</v>
      </c>
      <c r="N73" s="240">
        <f t="shared" si="6"/>
        <v>24144441663072.449</v>
      </c>
      <c r="O73" s="240">
        <f t="shared" si="6"/>
        <v>25634669282887.344</v>
      </c>
      <c r="P73" s="240">
        <f t="shared" si="6"/>
        <v>27172049984558.238</v>
      </c>
      <c r="Q73" s="240">
        <f t="shared" si="6"/>
        <v>28761418115472.762</v>
      </c>
      <c r="R73" s="240">
        <f t="shared" si="6"/>
        <v>30408885503516.918</v>
      </c>
      <c r="S73" s="240">
        <f t="shared" si="6"/>
        <v>32223083482795.113</v>
      </c>
      <c r="T73" s="240">
        <f t="shared" si="6"/>
        <v>34111434469660.324</v>
      </c>
      <c r="U73" s="240">
        <f t="shared" si="6"/>
        <v>36070079554619.023</v>
      </c>
      <c r="V73" s="240">
        <f t="shared" si="6"/>
        <v>38093978610181.148</v>
      </c>
      <c r="W73" s="240">
        <f t="shared" si="6"/>
        <v>40176816314752.727</v>
      </c>
      <c r="X73" s="240">
        <f t="shared" si="6"/>
        <v>42310918012365.977</v>
      </c>
      <c r="Y73" s="240">
        <f t="shared" si="6"/>
        <v>44487179084752.32</v>
      </c>
      <c r="Z73" s="240">
        <f t="shared" si="6"/>
        <v>46695011783595.477</v>
      </c>
      <c r="AA73" s="240">
        <f t="shared" si="6"/>
        <v>48922313657016</v>
      </c>
      <c r="AB73" s="240">
        <f t="shared" si="6"/>
        <v>51155461780380.641</v>
      </c>
      <c r="AC73" s="240">
        <f t="shared" si="6"/>
        <v>53379336942045.961</v>
      </c>
      <c r="AD73" s="240">
        <f t="shared" si="6"/>
        <v>55577381715273.523</v>
      </c>
      <c r="AE73" s="240">
        <f t="shared" si="6"/>
        <v>57731695946428.836</v>
      </c>
      <c r="AF73" s="240">
        <f t="shared" si="6"/>
        <v>59823172589074.797</v>
      </c>
      <c r="AG73" s="240">
        <f t="shared" si="6"/>
        <v>61831676002168.266</v>
      </c>
      <c r="AH73" s="240">
        <f t="shared" si="6"/>
        <v>63736263804760.773</v>
      </c>
      <c r="AI73" s="240">
        <f t="shared" si="5"/>
        <v>65515452145782.242</v>
      </c>
      <c r="AJ73" s="240">
        <f t="shared" si="5"/>
        <v>67147522823521.133</v>
      </c>
      <c r="AK73" s="240">
        <f t="shared" si="5"/>
        <v>68610869105995.023</v>
      </c>
      <c r="AL73" s="240">
        <f t="shared" si="5"/>
        <v>69884375404705.547</v>
      </c>
      <c r="AM73" s="240">
        <f t="shared" si="5"/>
        <v>70947824197999.406</v>
      </c>
      <c r="AN73" s="240">
        <f t="shared" si="5"/>
        <v>71782321856809.734</v>
      </c>
      <c r="AO73" s="240">
        <f t="shared" si="5"/>
        <v>72370733376171.422</v>
      </c>
      <c r="AP73" s="240">
        <f t="shared" si="5"/>
        <v>72698114549853.234</v>
      </c>
      <c r="AQ73" s="240">
        <f t="shared" si="4"/>
        <v>72379041095392.266</v>
      </c>
    </row>
    <row r="74" spans="1:43" x14ac:dyDescent="0.2">
      <c r="A74" s="292" t="s">
        <v>340</v>
      </c>
      <c r="B74" s="252">
        <f t="shared" si="0"/>
        <v>6672740310382.6211</v>
      </c>
      <c r="C74" s="252">
        <f t="shared" si="6"/>
        <v>5393362446168.1318</v>
      </c>
      <c r="D74" s="252">
        <f t="shared" si="6"/>
        <v>5660705073791.3232</v>
      </c>
      <c r="E74" s="252">
        <f t="shared" si="6"/>
        <v>5717098693741.4512</v>
      </c>
      <c r="F74" s="252">
        <f t="shared" si="6"/>
        <v>5967078218473.3184</v>
      </c>
      <c r="G74" s="252">
        <f t="shared" si="6"/>
        <v>6226516546735.6787</v>
      </c>
      <c r="H74" s="252">
        <f t="shared" si="6"/>
        <v>6436563599405.3711</v>
      </c>
      <c r="I74" s="252">
        <f t="shared" si="6"/>
        <v>6726395013722.3047</v>
      </c>
      <c r="J74" s="252">
        <f t="shared" si="6"/>
        <v>6965020496593.3584</v>
      </c>
      <c r="K74" s="252">
        <f t="shared" si="6"/>
        <v>7192753900757.6797</v>
      </c>
      <c r="L74" s="252">
        <f t="shared" si="6"/>
        <v>7408684155940.7305</v>
      </c>
      <c r="M74" s="252">
        <f t="shared" si="6"/>
        <v>7654793491038.2119</v>
      </c>
      <c r="N74" s="252">
        <f t="shared" si="6"/>
        <v>7809994947217.8398</v>
      </c>
      <c r="O74" s="252">
        <f t="shared" si="6"/>
        <v>7994663854859.4717</v>
      </c>
      <c r="P74" s="252">
        <f t="shared" si="6"/>
        <v>8165618457252.7344</v>
      </c>
      <c r="Q74" s="252">
        <f t="shared" si="6"/>
        <v>8322575759776.8711</v>
      </c>
      <c r="R74" s="252">
        <f t="shared" si="6"/>
        <v>8447889278978.2197</v>
      </c>
      <c r="S74" s="252">
        <f t="shared" si="6"/>
        <v>8632654341748.6006</v>
      </c>
      <c r="T74" s="252">
        <f t="shared" si="6"/>
        <v>8787347163658.6025</v>
      </c>
      <c r="U74" s="252">
        <f t="shared" si="6"/>
        <v>8929506518155.3398</v>
      </c>
      <c r="V74" s="252">
        <f t="shared" si="6"/>
        <v>9059285162244.9004</v>
      </c>
      <c r="W74" s="252">
        <f t="shared" si="6"/>
        <v>9176937115650.8262</v>
      </c>
      <c r="X74" s="252">
        <f t="shared" si="6"/>
        <v>9282810633435.7715</v>
      </c>
      <c r="Y74" s="252">
        <f t="shared" si="6"/>
        <v>9377340639978.043</v>
      </c>
      <c r="Z74" s="252">
        <f t="shared" si="6"/>
        <v>9461040811960.9727</v>
      </c>
      <c r="AA74" s="252">
        <f t="shared" si="6"/>
        <v>9534495488706.4355</v>
      </c>
      <c r="AB74" s="252">
        <f t="shared" si="6"/>
        <v>9598351576065.7344</v>
      </c>
      <c r="AC74" s="252">
        <f t="shared" si="6"/>
        <v>9653310595876.4824</v>
      </c>
      <c r="AD74" s="252">
        <f t="shared" si="6"/>
        <v>9700121017371.1387</v>
      </c>
      <c r="AE74" s="252">
        <f t="shared" si="6"/>
        <v>9739570990522.0195</v>
      </c>
      <c r="AF74" s="252">
        <f t="shared" si="6"/>
        <v>9772481584708.1191</v>
      </c>
      <c r="AG74" s="252">
        <f t="shared" si="6"/>
        <v>9799700619812.8027</v>
      </c>
      <c r="AH74" s="252">
        <f t="shared" si="6"/>
        <v>9822097161355.623</v>
      </c>
      <c r="AI74" s="252">
        <f t="shared" si="5"/>
        <v>9840556736911.3379</v>
      </c>
      <c r="AJ74" s="252">
        <f t="shared" si="5"/>
        <v>9855977318179.5605</v>
      </c>
      <c r="AK74" s="252">
        <f t="shared" si="5"/>
        <v>9869266101888.6699</v>
      </c>
      <c r="AL74" s="252">
        <f t="shared" si="5"/>
        <v>9881337113432.6074</v>
      </c>
      <c r="AM74" s="252">
        <f t="shared" si="5"/>
        <v>9893109649883.3242</v>
      </c>
      <c r="AN74" s="252">
        <f t="shared" si="5"/>
        <v>9905507573889.8125</v>
      </c>
      <c r="AO74" s="252">
        <f t="shared" si="5"/>
        <v>9919459467029.377</v>
      </c>
      <c r="AP74" s="252">
        <f t="shared" si="5"/>
        <v>9935899650456.4727</v>
      </c>
      <c r="AQ74" s="252">
        <f t="shared" si="4"/>
        <v>9886823639865.9551</v>
      </c>
    </row>
  </sheetData>
  <phoneticPr fontId="3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D9F1A-933D-4651-ACC4-68791E7B0DBC}">
  <sheetPr codeName="Sheet39"/>
  <dimension ref="A1:AR74"/>
  <sheetViews>
    <sheetView topLeftCell="S26" workbookViewId="0">
      <selection activeCell="B50" sqref="B50:AQ74"/>
    </sheetView>
  </sheetViews>
  <sheetFormatPr defaultColWidth="9" defaultRowHeight="12.75" x14ac:dyDescent="0.2"/>
  <cols>
    <col min="1" max="1" width="18" style="136" customWidth="1"/>
    <col min="2" max="16384" width="9" style="136"/>
  </cols>
  <sheetData>
    <row r="1" spans="1:44" x14ac:dyDescent="0.2">
      <c r="B1" s="224">
        <v>2019</v>
      </c>
      <c r="C1" s="224">
        <v>2020</v>
      </c>
      <c r="D1" s="224">
        <v>2021</v>
      </c>
      <c r="E1" s="224">
        <v>2022</v>
      </c>
      <c r="F1" s="224">
        <v>2023</v>
      </c>
      <c r="G1" s="224">
        <v>2024</v>
      </c>
      <c r="H1" s="224">
        <v>2025</v>
      </c>
      <c r="I1" s="224">
        <v>2026</v>
      </c>
      <c r="J1" s="224">
        <v>2027</v>
      </c>
      <c r="K1" s="224">
        <v>2028</v>
      </c>
      <c r="L1" s="224">
        <v>2029</v>
      </c>
      <c r="M1" s="224">
        <v>2030</v>
      </c>
      <c r="N1" s="224">
        <v>2031</v>
      </c>
      <c r="O1" s="224">
        <v>2032</v>
      </c>
      <c r="P1" s="224">
        <v>2033</v>
      </c>
      <c r="Q1" s="224">
        <v>2034</v>
      </c>
      <c r="R1" s="224">
        <v>2035</v>
      </c>
      <c r="S1" s="224">
        <v>2036</v>
      </c>
      <c r="T1" s="224">
        <v>2037</v>
      </c>
      <c r="U1" s="224">
        <v>2038</v>
      </c>
      <c r="V1" s="224">
        <v>2039</v>
      </c>
      <c r="W1" s="224">
        <v>2040</v>
      </c>
      <c r="X1" s="224">
        <v>2041</v>
      </c>
      <c r="Y1" s="224">
        <v>2042</v>
      </c>
      <c r="Z1" s="224">
        <v>2043</v>
      </c>
      <c r="AA1" s="224">
        <v>2044</v>
      </c>
      <c r="AB1" s="224">
        <v>2045</v>
      </c>
      <c r="AC1" s="224">
        <v>2046</v>
      </c>
      <c r="AD1" s="224">
        <v>2047</v>
      </c>
      <c r="AE1" s="224">
        <v>2048</v>
      </c>
      <c r="AF1" s="224">
        <v>2049</v>
      </c>
      <c r="AG1" s="224">
        <v>2050</v>
      </c>
      <c r="AH1" s="224">
        <v>2051</v>
      </c>
      <c r="AI1" s="224">
        <v>2052</v>
      </c>
      <c r="AJ1" s="224">
        <v>2053</v>
      </c>
      <c r="AK1" s="224">
        <v>2054</v>
      </c>
      <c r="AL1" s="224">
        <v>2055</v>
      </c>
      <c r="AM1" s="224">
        <v>2056</v>
      </c>
      <c r="AN1" s="224">
        <v>2057</v>
      </c>
      <c r="AO1" s="224">
        <v>2058</v>
      </c>
      <c r="AP1" s="224">
        <v>2059</v>
      </c>
      <c r="AQ1" s="224">
        <v>2060</v>
      </c>
    </row>
    <row r="2" spans="1:44" x14ac:dyDescent="0.2">
      <c r="A2" s="289" t="s">
        <v>351</v>
      </c>
      <c r="B2" s="254">
        <f>('Energy Use'!B58-'E-electricity'!B2)*'Energy Use 2019'!$Q64</f>
        <v>561818204789822.25</v>
      </c>
      <c r="C2" s="254">
        <f>('Energy Use'!C58-'E-electricity'!C2)*'Energy Use 2020'!$Q64</f>
        <v>570219865801417.13</v>
      </c>
      <c r="D2" s="254">
        <f>('Energy Use'!D58-'E-electricity'!D2)*'Energy Use 2020'!$Q64</f>
        <v>577799517929198.63</v>
      </c>
      <c r="E2" s="254">
        <f>('Energy Use'!E58-'E-electricity'!E2)*'Energy Use 2020'!$Q64</f>
        <v>599460576656572.13</v>
      </c>
      <c r="F2" s="254">
        <f>('Energy Use'!F58-'E-electricity'!F2)*'Energy Use 2020'!$Q64</f>
        <v>623034610444999</v>
      </c>
      <c r="G2" s="254">
        <f>('Energy Use'!G58-'E-electricity'!G2)*'Energy Use 2020'!$Q64</f>
        <v>650941513629087.63</v>
      </c>
      <c r="H2" s="254">
        <f>('Energy Use'!H58-'E-electricity'!H2)*'Energy Use 2020'!$Q64</f>
        <v>665162548573277.75</v>
      </c>
      <c r="I2" s="254">
        <f>('Energy Use'!I58-'E-electricity'!I2)*'Energy Use 2020'!$Q64</f>
        <v>704593678824920.88</v>
      </c>
      <c r="J2" s="254">
        <f>('Energy Use'!J58-'E-electricity'!J2)*'Energy Use 2020'!$Q64</f>
        <v>730118209880472.88</v>
      </c>
      <c r="K2" s="254">
        <f>('Energy Use'!K58-'E-electricity'!K2)*'Energy Use 2020'!$Q64</f>
        <v>754441784990757.13</v>
      </c>
      <c r="L2" s="254">
        <f>('Energy Use'!L58-'E-electricity'!L2)*'Energy Use 2020'!$Q64</f>
        <v>777461016085216.75</v>
      </c>
      <c r="M2" s="254">
        <f>('Energy Use'!M58-'E-electricity'!M2)*'Energy Use 2020'!$Q64</f>
        <v>812549676773047.5</v>
      </c>
      <c r="N2" s="254">
        <f>('Energy Use'!N58-'E-electricity'!N2)*'Energy Use 2020'!$Q64</f>
        <v>819786521173474.63</v>
      </c>
      <c r="O2" s="254">
        <f>('Energy Use'!O58-'E-electricity'!O2)*'Energy Use 2020'!$Q64</f>
        <v>838989305054823.5</v>
      </c>
      <c r="P2" s="254">
        <f>('Energy Use'!P58-'E-electricity'!P2)*'Energy Use 2020'!$Q64</f>
        <v>856649671089240.75</v>
      </c>
      <c r="Q2" s="254">
        <f>('Energy Use'!Q58-'E-electricity'!Q2)*'Energy Use 2020'!$Q64</f>
        <v>872737212409882.5</v>
      </c>
      <c r="R2" s="254">
        <f>('Energy Use'!R58-'E-electricity'!R2)*'Energy Use 2020'!$Q64</f>
        <v>881780111581784.25</v>
      </c>
      <c r="S2" s="254">
        <f>('Energy Use'!S58-'E-electricity'!S2)*'Energy Use 2020'!$Q64</f>
        <v>903154050371829.13</v>
      </c>
      <c r="T2" s="254">
        <f>('Energy Use'!T58-'E-electricity'!T2)*'Energy Use 2020'!$Q64</f>
        <v>917595681139191.25</v>
      </c>
      <c r="U2" s="254">
        <f>('Energy Use'!U58-'E-electricity'!U2)*'Energy Use 2020'!$Q64</f>
        <v>930572600330946.25</v>
      </c>
      <c r="V2" s="254">
        <f>('Energy Use'!V58-'E-electricity'!V2)*'Energy Use 2020'!$Q64</f>
        <v>942108297484675.38</v>
      </c>
      <c r="W2" s="254">
        <f>('Energy Use'!W58-'E-electricity'!W2)*'Energy Use 2020'!$Q64</f>
        <v>952237670179484.13</v>
      </c>
      <c r="X2" s="254">
        <f>('Energy Use'!X58-'E-electricity'!X2)*'Energy Use 2020'!$Q64</f>
        <v>961006096400540</v>
      </c>
      <c r="Y2" s="254">
        <f>('Energy Use'!Y58-'E-electricity'!Y2)*'Energy Use 2020'!$Q64</f>
        <v>968468449618816.25</v>
      </c>
      <c r="Z2" s="254">
        <f>('Energy Use'!Z58-'E-electricity'!Z2)*'Energy Use 2020'!$Q64</f>
        <v>974688079952513.13</v>
      </c>
      <c r="AA2" s="254">
        <f>('Energy Use'!AA58-'E-electricity'!AA2)*'Energy Use 2020'!$Q64</f>
        <v>979735783329199.13</v>
      </c>
      <c r="AB2" s="254">
        <f>('Energy Use'!AB58-'E-electricity'!AB2)*'Energy Use 2020'!$Q64</f>
        <v>983688778783024.38</v>
      </c>
      <c r="AC2" s="254">
        <f>('Energy Use'!AC58-'E-electricity'!AC2)*'Energy Use 2020'!$Q64</f>
        <v>986629711993211.13</v>
      </c>
      <c r="AD2" s="254">
        <f>('Energy Use'!AD58-'E-electricity'!AD2)*'Energy Use 2020'!$Q64</f>
        <v>988645700988082.5</v>
      </c>
      <c r="AE2" s="254">
        <f>('Energy Use'!AE58-'E-electricity'!AE2)*'Energy Use 2020'!$Q64</f>
        <v>989827437686284.63</v>
      </c>
      <c r="AF2" s="254">
        <f>('Energy Use'!AF58-'E-electricity'!AF2)*'Energy Use 2020'!$Q64</f>
        <v>990268356697987.75</v>
      </c>
      <c r="AG2" s="254">
        <f>('Energy Use'!AG58-'E-electricity'!AG2)*'Energy Use 2020'!$Q64</f>
        <v>990063880629287.63</v>
      </c>
      <c r="AH2" s="254">
        <f>('Energy Use'!AH58-'E-electricity'!AH2)*'Energy Use 2020'!$Q64</f>
        <v>989310749077104.13</v>
      </c>
      <c r="AI2" s="254">
        <f>('Energy Use'!AI58-'E-electricity'!AI2)*'Energy Use 2020'!$Q64</f>
        <v>988106436615047.38</v>
      </c>
      <c r="AJ2" s="254">
        <f>('Energy Use'!AJ58-'E-electricity'!AJ2)*'Energy Use 2020'!$Q64</f>
        <v>986548663387302.5</v>
      </c>
      <c r="AK2" s="254">
        <f>('Energy Use'!AK58-'E-electricity'!AK2)*'Energy Use 2020'!$Q64</f>
        <v>984735000473603.88</v>
      </c>
      <c r="AL2" s="254">
        <f>('Energy Use'!AL58-'E-electricity'!AL2)*'Energy Use 2020'!$Q64</f>
        <v>982762570981001.13</v>
      </c>
      <c r="AM2" s="254">
        <f>('Energy Use'!AM58-'E-electricity'!AM2)*'Energy Use 2020'!$Q64</f>
        <v>980727846867919.88</v>
      </c>
      <c r="AN2" s="254">
        <f>('Energy Use'!AN58-'E-electricity'!AN2)*'Energy Use 2020'!$Q64</f>
        <v>978726540817558.75</v>
      </c>
      <c r="AO2" s="254">
        <f>('Energy Use'!AO58-'E-electricity'!AO2)*'Energy Use 2020'!$Q64</f>
        <v>976853592050995.63</v>
      </c>
      <c r="AP2" s="254">
        <f>('Energy Use'!AP58-'E-electricity'!AP2)*'Energy Use 2020'!$Q64</f>
        <v>975203244802826.75</v>
      </c>
      <c r="AQ2" s="254">
        <f>('Energy Use'!AQ58-'E-electricity'!AQ2)*'Energy Use 2020'!$Q64</f>
        <v>968972388815494</v>
      </c>
      <c r="AR2" s="136" t="str">
        <f>VLOOKUP($A2,'Sector Match'!$A$1:$B$43,2,0)</f>
        <v>agriculture and forestry 01T03</v>
      </c>
    </row>
    <row r="3" spans="1:44" x14ac:dyDescent="0.2">
      <c r="A3" s="289" t="s">
        <v>2</v>
      </c>
      <c r="B3" s="240">
        <f>('Energy Use'!B59-'E-electricity'!B3)*'Energy Use 2019'!$Q65</f>
        <v>48442484945228.25</v>
      </c>
      <c r="C3" s="240">
        <f>('Energy Use'!C59-'E-electricity'!C3)*'Energy Use 2020'!$Q65</f>
        <v>44807160166923.859</v>
      </c>
      <c r="D3" s="240">
        <f>('Energy Use'!D59-'E-electricity'!D3)*'Energy Use 2020'!$Q65</f>
        <v>46866177417340.836</v>
      </c>
      <c r="E3" s="240">
        <f>('Energy Use'!E59-'E-electricity'!E3)*'Energy Use 2020'!$Q65</f>
        <v>48902996691549.547</v>
      </c>
      <c r="F3" s="240">
        <f>('Energy Use'!F59-'E-electricity'!F3)*'Energy Use 2020'!$Q65</f>
        <v>50917684933577.453</v>
      </c>
      <c r="G3" s="240">
        <f>('Energy Use'!G59-'E-electricity'!G3)*'Energy Use 2020'!$Q65</f>
        <v>52910309087452.031</v>
      </c>
      <c r="H3" s="240">
        <f>('Energy Use'!H59-'E-electricity'!H3)*'Energy Use 2020'!$Q65</f>
        <v>54880936097200.719</v>
      </c>
      <c r="I3" s="240">
        <f>('Energy Use'!I59-'E-electricity'!I3)*'Energy Use 2020'!$Q65</f>
        <v>55533156896361.836</v>
      </c>
      <c r="J3" s="240">
        <f>('Energy Use'!J59-'E-electricity'!J3)*'Energy Use 2020'!$Q65</f>
        <v>56178012495446.281</v>
      </c>
      <c r="K3" s="240">
        <f>('Energy Use'!K59-'E-electricity'!K3)*'Energy Use 2020'!$Q65</f>
        <v>56815525070948.797</v>
      </c>
      <c r="L3" s="240">
        <f>('Energy Use'!L59-'E-electricity'!L3)*'Energy Use 2020'!$Q65</f>
        <v>57445716799364.164</v>
      </c>
      <c r="M3" s="240">
        <f>('Energy Use'!M59-'E-electricity'!M3)*'Energy Use 2020'!$Q65</f>
        <v>58068609857187.133</v>
      </c>
      <c r="N3" s="240">
        <f>('Energy Use'!N59-'E-electricity'!N3)*'Energy Use 2020'!$Q65</f>
        <v>58188452974897.078</v>
      </c>
      <c r="O3" s="240">
        <f>('Energy Use'!O59-'E-electricity'!O3)*'Energy Use 2020'!$Q65</f>
        <v>58306244012515.336</v>
      </c>
      <c r="P3" s="240">
        <f>('Energy Use'!P59-'E-electricity'!P3)*'Energy Use 2020'!$Q65</f>
        <v>58421987989211.93</v>
      </c>
      <c r="Q3" s="240">
        <f>('Energy Use'!Q59-'E-electricity'!Q3)*'Energy Use 2020'!$Q65</f>
        <v>58535689924156.852</v>
      </c>
      <c r="R3" s="240">
        <f>('Energy Use'!R59-'E-electricity'!R3)*'Energy Use 2020'!$Q65</f>
        <v>58647354836520.148</v>
      </c>
      <c r="S3" s="240">
        <f>('Energy Use'!S59-'E-electricity'!S3)*'Energy Use 2020'!$Q65</f>
        <v>58037696243698.344</v>
      </c>
      <c r="T3" s="240">
        <f>('Energy Use'!T59-'E-electricity'!T3)*'Energy Use 2020'!$Q65</f>
        <v>57429407201833.125</v>
      </c>
      <c r="U3" s="240">
        <f>('Energy Use'!U59-'E-electricity'!U3)*'Energy Use 2020'!$Q65</f>
        <v>56822486492707.578</v>
      </c>
      <c r="V3" s="240">
        <f>('Energy Use'!V59-'E-electricity'!V3)*'Energy Use 2020'!$Q65</f>
        <v>56216932898104.781</v>
      </c>
      <c r="W3" s="240">
        <f>('Energy Use'!W59-'E-electricity'!W3)*'Energy Use 2020'!$Q65</f>
        <v>55612745199807.836</v>
      </c>
      <c r="X3" s="240">
        <f>('Energy Use'!X59-'E-electricity'!X3)*'Energy Use 2020'!$Q65</f>
        <v>54689476030980.781</v>
      </c>
      <c r="Y3" s="240">
        <f>('Energy Use'!Y59-'E-electricity'!Y3)*'Energy Use 2020'!$Q65</f>
        <v>53768363059037.164</v>
      </c>
      <c r="Z3" s="240">
        <f>('Energy Use'!Z59-'E-electricity'!Z3)*'Energy Use 2020'!$Q65</f>
        <v>52849404334829.938</v>
      </c>
      <c r="AA3" s="240">
        <f>('Energy Use'!AA59-'E-electricity'!AA3)*'Energy Use 2020'!$Q65</f>
        <v>51932597909212.016</v>
      </c>
      <c r="AB3" s="240">
        <f>('Energy Use'!AB59-'E-electricity'!AB3)*'Energy Use 2020'!$Q65</f>
        <v>51017941833036.344</v>
      </c>
      <c r="AC3" s="240">
        <f>('Energy Use'!AC59-'E-electricity'!AC3)*'Energy Use 2020'!$Q65</f>
        <v>50105434157155.883</v>
      </c>
      <c r="AD3" s="240">
        <f>('Energy Use'!AD59-'E-electricity'!AD3)*'Energy Use 2020'!$Q65</f>
        <v>49195072932423.563</v>
      </c>
      <c r="AE3" s="240">
        <f>('Energy Use'!AE59-'E-electricity'!AE3)*'Energy Use 2020'!$Q65</f>
        <v>48286856209692.32</v>
      </c>
      <c r="AF3" s="240">
        <f>('Energy Use'!AF59-'E-electricity'!AF3)*'Energy Use 2020'!$Q65</f>
        <v>47380782039815.086</v>
      </c>
      <c r="AG3" s="240">
        <f>('Energy Use'!AG59-'E-electricity'!AG3)*'Energy Use 2020'!$Q65</f>
        <v>46476848473644.797</v>
      </c>
      <c r="AH3" s="240">
        <f>('Energy Use'!AH59-'E-electricity'!AH3)*'Energy Use 2020'!$Q65</f>
        <v>45364057943691.656</v>
      </c>
      <c r="AI3" s="240">
        <f>('Energy Use'!AI59-'E-electricity'!AI3)*'Energy Use 2020'!$Q65</f>
        <v>44253929361913.867</v>
      </c>
      <c r="AJ3" s="240">
        <f>('Energy Use'!AJ59-'E-electricity'!AJ3)*'Energy Use 2020'!$Q65</f>
        <v>43146460291877.602</v>
      </c>
      <c r="AK3" s="240">
        <f>('Energy Use'!AK59-'E-electricity'!AK3)*'Energy Use 2020'!$Q65</f>
        <v>42041648297149.047</v>
      </c>
      <c r="AL3" s="240">
        <f>('Energy Use'!AL59-'E-electricity'!AL3)*'Energy Use 2020'!$Q65</f>
        <v>40939490941294.344</v>
      </c>
      <c r="AM3" s="240">
        <f>('Energy Use'!AM59-'E-electricity'!AM3)*'Energy Use 2020'!$Q65</f>
        <v>40049669923605.383</v>
      </c>
      <c r="AN3" s="240">
        <f>('Energy Use'!AN59-'E-electricity'!AN3)*'Energy Use 2020'!$Q65</f>
        <v>39161975053449.336</v>
      </c>
      <c r="AO3" s="240">
        <f>('Energy Use'!AO59-'E-electricity'!AO3)*'Energy Use 2020'!$Q65</f>
        <v>38276404381679.164</v>
      </c>
      <c r="AP3" s="240">
        <f>('Energy Use'!AP59-'E-electricity'!AP3)*'Energy Use 2020'!$Q65</f>
        <v>37392955959147.773</v>
      </c>
      <c r="AQ3" s="240">
        <f>('Energy Use'!AQ59-'E-electricity'!AQ3)*'Energy Use 2020'!$Q65</f>
        <v>36387859606753.094</v>
      </c>
      <c r="AR3" s="136" t="str">
        <f>VLOOKUP($A3,'Sector Match'!$A$1:$B$43,2,0)</f>
        <v>coal mining 05</v>
      </c>
    </row>
    <row r="4" spans="1:44" x14ac:dyDescent="0.2">
      <c r="A4" s="74" t="s">
        <v>3</v>
      </c>
      <c r="B4" s="240">
        <f>('Energy Use'!B60-'E-electricity'!B4)*'Energy Use 2019'!$Q66</f>
        <v>12732943396314.043</v>
      </c>
      <c r="C4" s="240">
        <f>('Energy Use'!C60-'E-electricity'!C4)*'Energy Use 2020'!$Q66</f>
        <v>7963223510869.1162</v>
      </c>
      <c r="D4" s="240">
        <f>('Energy Use'!D60-'E-electricity'!D4)*'Energy Use 2020'!$Q66</f>
        <v>8398042207025.8096</v>
      </c>
      <c r="E4" s="240">
        <f>('Energy Use'!E60-'E-electricity'!E4)*'Energy Use 2020'!$Q66</f>
        <v>8829010204691.5469</v>
      </c>
      <c r="F4" s="240">
        <f>('Energy Use'!F60-'E-electricity'!F4)*'Energy Use 2020'!$Q66</f>
        <v>9256132959782.5977</v>
      </c>
      <c r="G4" s="240">
        <f>('Energy Use'!G60-'E-electricity'!G4)*'Energy Use 2020'!$Q66</f>
        <v>9679415928215.2422</v>
      </c>
      <c r="H4" s="240">
        <f>('Energy Use'!H60-'E-electricity'!H4)*'Energy Use 2020'!$Q66</f>
        <v>10098864565905.752</v>
      </c>
      <c r="I4" s="240">
        <f>('Energy Use'!I60-'E-electricity'!I4)*'Energy Use 2020'!$Q66</f>
        <v>10310736470635.242</v>
      </c>
      <c r="J4" s="240">
        <f>('Energy Use'!J60-'E-electricity'!J4)*'Energy Use 2020'!$Q66</f>
        <v>10520881908449.076</v>
      </c>
      <c r="K4" s="240">
        <f>('Energy Use'!K60-'E-electricity'!K4)*'Energy Use 2020'!$Q66</f>
        <v>10729303315719.469</v>
      </c>
      <c r="L4" s="240">
        <f>('Energy Use'!L60-'E-electricity'!L4)*'Energy Use 2020'!$Q66</f>
        <v>10936003128818.635</v>
      </c>
      <c r="M4" s="240">
        <f>('Energy Use'!M60-'E-electricity'!M4)*'Energy Use 2020'!$Q66</f>
        <v>11140983784118.785</v>
      </c>
      <c r="N4" s="240">
        <f>('Energy Use'!N60-'E-electricity'!N4)*'Energy Use 2020'!$Q66</f>
        <v>11266347613785.244</v>
      </c>
      <c r="O4" s="240">
        <f>('Energy Use'!O60-'E-electricity'!O4)*'Energy Use 2020'!$Q66</f>
        <v>11390784621010.521</v>
      </c>
      <c r="P4" s="240">
        <f>('Energy Use'!P60-'E-electricity'!P4)*'Energy Use 2020'!$Q66</f>
        <v>11514295764034.504</v>
      </c>
      <c r="Q4" s="240">
        <f>('Energy Use'!Q60-'E-electricity'!Q4)*'Energy Use 2020'!$Q66</f>
        <v>11636882001097.066</v>
      </c>
      <c r="R4" s="240">
        <f>('Energy Use'!R60-'E-electricity'!R4)*'Energy Use 2020'!$Q66</f>
        <v>11758544290438.096</v>
      </c>
      <c r="S4" s="240">
        <f>('Energy Use'!S60-'E-electricity'!S4)*'Energy Use 2020'!$Q66</f>
        <v>11904627461500.082</v>
      </c>
      <c r="T4" s="240">
        <f>('Energy Use'!T60-'E-electricity'!T4)*'Energy Use 2020'!$Q66</f>
        <v>12050435606845.549</v>
      </c>
      <c r="U4" s="240">
        <f>('Energy Use'!U60-'E-electricity'!U4)*'Energy Use 2020'!$Q66</f>
        <v>12195968865978.91</v>
      </c>
      <c r="V4" s="240">
        <f>('Energy Use'!V60-'E-electricity'!V4)*'Energy Use 2020'!$Q66</f>
        <v>12341227378404.582</v>
      </c>
      <c r="W4" s="240">
        <f>('Energy Use'!W60-'E-electricity'!W4)*'Energy Use 2020'!$Q66</f>
        <v>12486211283626.982</v>
      </c>
      <c r="X4" s="240">
        <f>('Energy Use'!X60-'E-electricity'!X4)*'Energy Use 2020'!$Q66</f>
        <v>12552913983805.619</v>
      </c>
      <c r="Y4" s="240">
        <f>('Energy Use'!Y60-'E-electricity'!Y4)*'Energy Use 2020'!$Q66</f>
        <v>12619481534009.252</v>
      </c>
      <c r="Z4" s="240">
        <f>('Energy Use'!Z60-'E-electricity'!Z4)*'Energy Use 2020'!$Q66</f>
        <v>12685914003913.365</v>
      </c>
      <c r="AA4" s="240">
        <f>('Energy Use'!AA60-'E-electricity'!AA4)*'Energy Use 2020'!$Q66</f>
        <v>12752211463193.443</v>
      </c>
      <c r="AB4" s="240">
        <f>('Energy Use'!AB60-'E-electricity'!AB4)*'Energy Use 2020'!$Q66</f>
        <v>12818373981524.979</v>
      </c>
      <c r="AC4" s="240">
        <f>('Energy Use'!AC60-'E-electricity'!AC4)*'Energy Use 2020'!$Q66</f>
        <v>12884401628583.461</v>
      </c>
      <c r="AD4" s="240">
        <f>('Energy Use'!AD60-'E-electricity'!AD4)*'Energy Use 2020'!$Q66</f>
        <v>12950294474044.371</v>
      </c>
      <c r="AE4" s="240">
        <f>('Energy Use'!AE60-'E-electricity'!AE4)*'Energy Use 2020'!$Q66</f>
        <v>13016052587583.201</v>
      </c>
      <c r="AF4" s="240">
        <f>('Energy Use'!AF60-'E-electricity'!AF4)*'Energy Use 2020'!$Q66</f>
        <v>13081676038875.443</v>
      </c>
      <c r="AG4" s="240">
        <f>('Energy Use'!AG60-'E-electricity'!AG4)*'Energy Use 2020'!$Q66</f>
        <v>13147164897596.578</v>
      </c>
      <c r="AH4" s="240">
        <f>('Energy Use'!AH60-'E-electricity'!AH4)*'Energy Use 2020'!$Q66</f>
        <v>13212480623806.795</v>
      </c>
      <c r="AI4" s="240">
        <f>('Energy Use'!AI60-'E-electricity'!AI4)*'Energy Use 2020'!$Q66</f>
        <v>13277661966070.1</v>
      </c>
      <c r="AJ4" s="240">
        <f>('Energy Use'!AJ60-'E-electricity'!AJ4)*'Energy Use 2020'!$Q66</f>
        <v>13342708994027.109</v>
      </c>
      <c r="AK4" s="240">
        <f>('Energy Use'!AK60-'E-electricity'!AK4)*'Energy Use 2020'!$Q66</f>
        <v>13407621777318.441</v>
      </c>
      <c r="AL4" s="240">
        <f>('Energy Use'!AL60-'E-electricity'!AL4)*'Energy Use 2020'!$Q66</f>
        <v>13472400385584.709</v>
      </c>
      <c r="AM4" s="240">
        <f>('Energy Use'!AM60-'E-electricity'!AM4)*'Energy Use 2020'!$Q66</f>
        <v>13460240977258.625</v>
      </c>
      <c r="AN4" s="240">
        <f>('Energy Use'!AN60-'E-electricity'!AN4)*'Energy Use 2020'!$Q66</f>
        <v>13448085722659.566</v>
      </c>
      <c r="AO4" s="240">
        <f>('Energy Use'!AO60-'E-electricity'!AO4)*'Energy Use 2020'!$Q66</f>
        <v>13435934621745.688</v>
      </c>
      <c r="AP4" s="240">
        <f>('Energy Use'!AP60-'E-electricity'!AP4)*'Energy Use 2020'!$Q66</f>
        <v>13423787674475.139</v>
      </c>
      <c r="AQ4" s="240">
        <f>('Energy Use'!AQ60-'E-electricity'!AQ4)*'Energy Use 2020'!$Q66</f>
        <v>13366181677820.297</v>
      </c>
      <c r="AR4" s="136" t="str">
        <f>VLOOKUP($A4,'Sector Match'!$A$1:$B$43,2,0)</f>
        <v>oil and gas extraction 06</v>
      </c>
    </row>
    <row r="5" spans="1:44" x14ac:dyDescent="0.2">
      <c r="A5" s="74" t="s">
        <v>4</v>
      </c>
      <c r="B5" s="240">
        <f>('Energy Use'!B61-'E-electricity'!B5)*'Energy Use 2019'!$Q67</f>
        <v>12849377748106.889</v>
      </c>
      <c r="C5" s="240">
        <f>('Energy Use'!C61-'E-electricity'!C5)*'Energy Use 2020'!$Q67</f>
        <v>10493022214890.33</v>
      </c>
      <c r="D5" s="240">
        <f>('Energy Use'!D61-'E-electricity'!D5)*'Energy Use 2020'!$Q67</f>
        <v>11220237570567.58</v>
      </c>
      <c r="E5" s="240">
        <f>('Energy Use'!E61-'E-electricity'!E5)*'Energy Use 2020'!$Q67</f>
        <v>11937076755995.109</v>
      </c>
      <c r="F5" s="240">
        <f>('Energy Use'!F61-'E-electricity'!F5)*'Energy Use 2020'!$Q67</f>
        <v>12643592512989.943</v>
      </c>
      <c r="G5" s="240">
        <f>('Energy Use'!G61-'E-electricity'!G5)*'Energy Use 2020'!$Q67</f>
        <v>13339837583369.119</v>
      </c>
      <c r="H5" s="240">
        <f>('Energy Use'!H61-'E-electricity'!H5)*'Energy Use 2020'!$Q67</f>
        <v>14025864708949.67</v>
      </c>
      <c r="I5" s="240">
        <f>('Energy Use'!I61-'E-electricity'!I5)*'Energy Use 2020'!$Q67</f>
        <v>14249910183454.932</v>
      </c>
      <c r="J5" s="240">
        <f>('Energy Use'!J61-'E-electricity'!J5)*'Energy Use 2020'!$Q67</f>
        <v>14470419616222.979</v>
      </c>
      <c r="K5" s="240">
        <f>('Energy Use'!K61-'E-electricity'!K5)*'Energy Use 2020'!$Q67</f>
        <v>14687410522835.566</v>
      </c>
      <c r="L5" s="240">
        <f>('Energy Use'!L61-'E-electricity'!L5)*'Energy Use 2020'!$Q67</f>
        <v>14900900418874.453</v>
      </c>
      <c r="M5" s="240">
        <f>('Energy Use'!M61-'E-electricity'!M5)*'Energy Use 2020'!$Q67</f>
        <v>15110906819921.404</v>
      </c>
      <c r="N5" s="240">
        <f>('Energy Use'!N61-'E-electricity'!N5)*'Energy Use 2020'!$Q67</f>
        <v>15059306486142.793</v>
      </c>
      <c r="O5" s="240">
        <f>('Energy Use'!O61-'E-electricity'!O5)*'Energy Use 2020'!$Q67</f>
        <v>15007674037283.941</v>
      </c>
      <c r="P5" s="240">
        <f>('Energy Use'!P61-'E-electricity'!P5)*'Energy Use 2020'!$Q67</f>
        <v>14956010228444.494</v>
      </c>
      <c r="Q5" s="240">
        <f>('Energy Use'!Q61-'E-electricity'!Q5)*'Energy Use 2020'!$Q67</f>
        <v>14904315814724.109</v>
      </c>
      <c r="R5" s="240">
        <f>('Energy Use'!R61-'E-electricity'!R5)*'Energy Use 2020'!$Q67</f>
        <v>14852591551222.424</v>
      </c>
      <c r="S5" s="240">
        <f>('Energy Use'!S61-'E-electricity'!S5)*'Energy Use 2020'!$Q67</f>
        <v>14655113785848.336</v>
      </c>
      <c r="T5" s="240">
        <f>('Energy Use'!T61-'E-electricity'!T5)*'Energy Use 2020'!$Q67</f>
        <v>14458325555909.004</v>
      </c>
      <c r="U5" s="240">
        <f>('Energy Use'!U61-'E-electricity'!U5)*'Energy Use 2020'!$Q67</f>
        <v>14262225981697.08</v>
      </c>
      <c r="V5" s="240">
        <f>('Energy Use'!V61-'E-electricity'!V5)*'Energy Use 2020'!$Q67</f>
        <v>14066814183505.205</v>
      </c>
      <c r="W5" s="240">
        <f>('Energy Use'!W61-'E-electricity'!W5)*'Energy Use 2020'!$Q67</f>
        <v>13872089281626.031</v>
      </c>
      <c r="X5" s="240">
        <f>('Energy Use'!X61-'E-electricity'!X5)*'Energy Use 2020'!$Q67</f>
        <v>13532317743727.439</v>
      </c>
      <c r="Y5" s="240">
        <f>('Energy Use'!Y61-'E-electricity'!Y5)*'Energy Use 2020'!$Q67</f>
        <v>13193809509191.031</v>
      </c>
      <c r="Z5" s="240">
        <f>('Energy Use'!Z61-'E-electricity'!Z5)*'Energy Use 2020'!$Q67</f>
        <v>12856562928565.523</v>
      </c>
      <c r="AA5" s="240">
        <f>('Energy Use'!AA61-'E-electricity'!AA5)*'Energy Use 2020'!$Q67</f>
        <v>12520576352399.627</v>
      </c>
      <c r="AB5" s="240">
        <f>('Energy Use'!AB61-'E-electricity'!AB5)*'Energy Use 2020'!$Q67</f>
        <v>12185848131242.041</v>
      </c>
      <c r="AC5" s="240">
        <f>('Energy Use'!AC61-'E-electricity'!AC5)*'Energy Use 2020'!$Q67</f>
        <v>11852376615641.486</v>
      </c>
      <c r="AD5" s="240">
        <f>('Energy Use'!AD61-'E-electricity'!AD5)*'Energy Use 2020'!$Q67</f>
        <v>11520160156146.672</v>
      </c>
      <c r="AE5" s="240">
        <f>('Energy Use'!AE61-'E-electricity'!AE5)*'Energy Use 2020'!$Q67</f>
        <v>11189197103306.305</v>
      </c>
      <c r="AF5" s="240">
        <f>('Energy Use'!AF61-'E-electricity'!AF5)*'Energy Use 2020'!$Q67</f>
        <v>10859485807669.096</v>
      </c>
      <c r="AG5" s="240">
        <f>('Energy Use'!AG61-'E-electricity'!AG5)*'Energy Use 2020'!$Q67</f>
        <v>10531024619783.75</v>
      </c>
      <c r="AH5" s="240">
        <f>('Energy Use'!AH61-'E-electricity'!AH5)*'Energy Use 2020'!$Q67</f>
        <v>10244627137759.787</v>
      </c>
      <c r="AI5" s="240">
        <f>('Energy Use'!AI61-'E-electricity'!AI5)*'Energy Use 2020'!$Q67</f>
        <v>9959312740345.6895</v>
      </c>
      <c r="AJ5" s="240">
        <f>('Energy Use'!AJ61-'E-electricity'!AJ5)*'Energy Use 2020'!$Q67</f>
        <v>9675079998017.0156</v>
      </c>
      <c r="AK5" s="240">
        <f>('Energy Use'!AK61-'E-electricity'!AK5)*'Energy Use 2020'!$Q67</f>
        <v>9391927481249.3086</v>
      </c>
      <c r="AL5" s="240">
        <f>('Energy Use'!AL61-'E-electricity'!AL5)*'Energy Use 2020'!$Q67</f>
        <v>9109853760518.1211</v>
      </c>
      <c r="AM5" s="240">
        <f>('Energy Use'!AM61-'E-electricity'!AM5)*'Energy Use 2020'!$Q67</f>
        <v>8815663113276.9844</v>
      </c>
      <c r="AN5" s="240">
        <f>('Energy Use'!AN61-'E-electricity'!AN5)*'Energy Use 2020'!$Q67</f>
        <v>8522601625746.0947</v>
      </c>
      <c r="AO5" s="240">
        <f>('Energy Use'!AO61-'E-electricity'!AO5)*'Energy Use 2020'!$Q67</f>
        <v>8230667796586.6357</v>
      </c>
      <c r="AP5" s="240">
        <f>('Energy Use'!AP61-'E-electricity'!AP5)*'Energy Use 2020'!$Q67</f>
        <v>7939860124459.7988</v>
      </c>
      <c r="AQ5" s="240">
        <f>('Energy Use'!AQ61-'E-electricity'!AQ5)*'Energy Use 2020'!$Q67</f>
        <v>7624244304270.7861</v>
      </c>
      <c r="AR5" s="136" t="str">
        <f>VLOOKUP($A5,'Sector Match'!$A$1:$B$43,2,0)</f>
        <v>other mining and quarrying 07T08</v>
      </c>
    </row>
    <row r="6" spans="1:44" x14ac:dyDescent="0.2">
      <c r="A6" s="74" t="s">
        <v>5</v>
      </c>
      <c r="B6" s="240">
        <f>('Energy Use'!B62-'E-electricity'!B6)*'Energy Use 2019'!$Q68</f>
        <v>6855929206022.6006</v>
      </c>
      <c r="C6" s="240">
        <f>('Energy Use'!C62-'E-electricity'!C6)*'Energy Use 2020'!$Q68</f>
        <v>5212009606884.7891</v>
      </c>
      <c r="D6" s="240">
        <f>('Energy Use'!D62-'E-electricity'!D6)*'Energy Use 2020'!$Q68</f>
        <v>5373606025509.9746</v>
      </c>
      <c r="E6" s="240">
        <f>('Energy Use'!E62-'E-electricity'!E6)*'Energy Use 2020'!$Q68</f>
        <v>5530270894448.4014</v>
      </c>
      <c r="F6" s="240">
        <f>('Energy Use'!F62-'E-electricity'!F6)*'Energy Use 2020'!$Q68</f>
        <v>5682043683178.7178</v>
      </c>
      <c r="G6" s="240">
        <f>('Energy Use'!G62-'E-electricity'!G6)*'Energy Use 2020'!$Q68</f>
        <v>5828963861179.5762</v>
      </c>
      <c r="H6" s="240">
        <f>('Energy Use'!H62-'E-electricity'!H6)*'Energy Use 2020'!$Q68</f>
        <v>5971070897929.6357</v>
      </c>
      <c r="I6" s="240">
        <f>('Energy Use'!I62-'E-electricity'!I6)*'Energy Use 2020'!$Q68</f>
        <v>6208261269166.1699</v>
      </c>
      <c r="J6" s="240">
        <f>('Energy Use'!J62-'E-electricity'!J6)*'Energy Use 2020'!$Q68</f>
        <v>6438658769026.832</v>
      </c>
      <c r="K6" s="240">
        <f>('Energy Use'!K62-'E-electricity'!K6)*'Energy Use 2020'!$Q68</f>
        <v>6662311001935.8799</v>
      </c>
      <c r="L6" s="240">
        <f>('Energy Use'!L62-'E-electricity'!L6)*'Energy Use 2020'!$Q68</f>
        <v>6879265572317.5742</v>
      </c>
      <c r="M6" s="240">
        <f>('Energy Use'!M62-'E-electricity'!M6)*'Energy Use 2020'!$Q68</f>
        <v>7089570084596.1719</v>
      </c>
      <c r="N6" s="240">
        <f>('Energy Use'!N62-'E-electricity'!N6)*'Energy Use 2020'!$Q68</f>
        <v>7182472699708.4365</v>
      </c>
      <c r="O6" s="240">
        <f>('Energy Use'!O62-'E-electricity'!O6)*'Energy Use 2020'!$Q68</f>
        <v>7272819272773.9727</v>
      </c>
      <c r="P6" s="240">
        <f>('Energy Use'!P62-'E-electricity'!P6)*'Energy Use 2020'!$Q68</f>
        <v>7360625293930.0918</v>
      </c>
      <c r="Q6" s="240">
        <f>('Energy Use'!Q62-'E-electricity'!Q6)*'Energy Use 2020'!$Q68</f>
        <v>7445906253314.0957</v>
      </c>
      <c r="R6" s="240">
        <f>('Energy Use'!R62-'E-electricity'!R6)*'Energy Use 2020'!$Q68</f>
        <v>7528677641063.2832</v>
      </c>
      <c r="S6" s="240">
        <f>('Energy Use'!S62-'E-electricity'!S6)*'Energy Use 2020'!$Q68</f>
        <v>7538932056774.6982</v>
      </c>
      <c r="T6" s="240">
        <f>('Energy Use'!T62-'E-electricity'!T6)*'Energy Use 2020'!$Q68</f>
        <v>7548839015751.6465</v>
      </c>
      <c r="U6" s="240">
        <f>('Energy Use'!U62-'E-electricity'!U6)*'Energy Use 2020'!$Q68</f>
        <v>7558399173024.3828</v>
      </c>
      <c r="V6" s="240">
        <f>('Energy Use'!V62-'E-electricity'!V6)*'Energy Use 2020'!$Q68</f>
        <v>7567613183623.1475</v>
      </c>
      <c r="W6" s="240">
        <f>('Energy Use'!W62-'E-electricity'!W6)*'Energy Use 2020'!$Q68</f>
        <v>7576481702578.1875</v>
      </c>
      <c r="X6" s="240">
        <f>('Energy Use'!X62-'E-electricity'!X6)*'Energy Use 2020'!$Q68</f>
        <v>7522815182323.9854</v>
      </c>
      <c r="Y6" s="240">
        <f>('Energy Use'!Y62-'E-electricity'!Y6)*'Energy Use 2020'!$Q68</f>
        <v>7469364500141.8906</v>
      </c>
      <c r="Z6" s="240">
        <f>('Energy Use'!Z62-'E-electricity'!Z6)*'Energy Use 2020'!$Q68</f>
        <v>7416129353058.7197</v>
      </c>
      <c r="AA6" s="240">
        <f>('Energy Use'!AA62-'E-electricity'!AA6)*'Energy Use 2020'!$Q68</f>
        <v>7363109438101.293</v>
      </c>
      <c r="AB6" s="240">
        <f>('Energy Use'!AB62-'E-electricity'!AB6)*'Energy Use 2020'!$Q68</f>
        <v>7310304452296.4375</v>
      </c>
      <c r="AC6" s="240">
        <f>('Energy Use'!AC62-'E-electricity'!AC6)*'Energy Use 2020'!$Q68</f>
        <v>7177694558292.8789</v>
      </c>
      <c r="AD6" s="240">
        <f>('Energy Use'!AD62-'E-electricity'!AD6)*'Energy Use 2020'!$Q68</f>
        <v>7046031912798.1406</v>
      </c>
      <c r="AE6" s="240">
        <f>('Energy Use'!AE62-'E-electricity'!AE6)*'Energy Use 2020'!$Q68</f>
        <v>6915314951862.4395</v>
      </c>
      <c r="AF6" s="240">
        <f>('Energy Use'!AF62-'E-electricity'!AF6)*'Energy Use 2020'!$Q68</f>
        <v>6785542111535.9844</v>
      </c>
      <c r="AG6" s="240">
        <f>('Energy Use'!AG62-'E-electricity'!AG6)*'Energy Use 2020'!$Q68</f>
        <v>6656711827868.9922</v>
      </c>
      <c r="AH6" s="240">
        <f>('Energy Use'!AH62-'E-electricity'!AH6)*'Energy Use 2020'!$Q68</f>
        <v>6470178968628.9941</v>
      </c>
      <c r="AI6" s="240">
        <f>('Energy Use'!AI62-'E-electricity'!AI6)*'Energy Use 2020'!$Q68</f>
        <v>6285132079684.3311</v>
      </c>
      <c r="AJ6" s="240">
        <f>('Energy Use'!AJ62-'E-electricity'!AJ6)*'Energy Use 2020'!$Q68</f>
        <v>6101568651352.7549</v>
      </c>
      <c r="AK6" s="240">
        <f>('Energy Use'!AK62-'E-electricity'!AK6)*'Energy Use 2020'!$Q68</f>
        <v>5919486173952.0313</v>
      </c>
      <c r="AL6" s="240">
        <f>('Energy Use'!AL62-'E-electricity'!AL6)*'Energy Use 2020'!$Q68</f>
        <v>5738882137799.9229</v>
      </c>
      <c r="AM6" s="240">
        <f>('Energy Use'!AM62-'E-electricity'!AM6)*'Energy Use 2020'!$Q68</f>
        <v>5559605389531.1563</v>
      </c>
      <c r="AN6" s="240">
        <f>('Energy Use'!AN62-'E-electricity'!AN6)*'Energy Use 2020'!$Q68</f>
        <v>5381803473251.9453</v>
      </c>
      <c r="AO6" s="240">
        <f>('Energy Use'!AO62-'E-electricity'!AO6)*'Energy Use 2020'!$Q68</f>
        <v>5205473876825.8564</v>
      </c>
      <c r="AP6" s="240">
        <f>('Energy Use'!AP62-'E-electricity'!AP6)*'Energy Use 2020'!$Q68</f>
        <v>5030614088116.4531</v>
      </c>
      <c r="AQ6" s="240">
        <f>('Energy Use'!AQ62-'E-electricity'!AQ6)*'Energy Use 2020'!$Q68</f>
        <v>4840756437038.207</v>
      </c>
      <c r="AR6" s="136" t="str">
        <f>VLOOKUP($A6,'Sector Match'!$A$1:$B$43,2,0)</f>
        <v>other mining and quarrying 07T08</v>
      </c>
    </row>
    <row r="7" spans="1:44" x14ac:dyDescent="0.2">
      <c r="A7" s="74" t="s">
        <v>6</v>
      </c>
      <c r="B7" s="240">
        <f>('Energy Use'!B63-'E-electricity'!B7)*'Energy Use 2019'!$Q69</f>
        <v>16189703456930.74</v>
      </c>
      <c r="C7" s="240">
        <f>('Energy Use'!C63-'E-electricity'!C7)*'Energy Use 2020'!$Q69</f>
        <v>14375664687324.373</v>
      </c>
      <c r="D7" s="240">
        <f>('Energy Use'!D63-'E-electricity'!D7)*'Energy Use 2020'!$Q69</f>
        <v>14309646005973.861</v>
      </c>
      <c r="E7" s="240">
        <f>('Energy Use'!E63-'E-electricity'!E7)*'Energy Use 2020'!$Q69</f>
        <v>14243712281378.367</v>
      </c>
      <c r="F7" s="240">
        <f>('Energy Use'!F63-'E-electricity'!F7)*'Energy Use 2020'!$Q69</f>
        <v>14177863710779.752</v>
      </c>
      <c r="G7" s="240">
        <f>('Energy Use'!G63-'E-electricity'!G7)*'Energy Use 2020'!$Q69</f>
        <v>14112100491419.865</v>
      </c>
      <c r="H7" s="240">
        <f>('Energy Use'!H63-'E-electricity'!H7)*'Energy Use 2020'!$Q69</f>
        <v>14046422820540.57</v>
      </c>
      <c r="I7" s="240">
        <f>('Energy Use'!I63-'E-electricity'!I7)*'Energy Use 2020'!$Q69</f>
        <v>14158604465778.252</v>
      </c>
      <c r="J7" s="240">
        <f>('Energy Use'!J63-'E-electricity'!J7)*'Energy Use 2020'!$Q69</f>
        <v>14269347022962.971</v>
      </c>
      <c r="K7" s="240">
        <f>('Energy Use'!K63-'E-electricity'!K7)*'Energy Use 2020'!$Q69</f>
        <v>14378655113209.344</v>
      </c>
      <c r="L7" s="240">
        <f>('Energy Use'!L63-'E-electricity'!L7)*'Energy Use 2020'!$Q69</f>
        <v>14486533357631.98</v>
      </c>
      <c r="M7" s="240">
        <f>('Energy Use'!M63-'E-electricity'!M7)*'Energy Use 2020'!$Q69</f>
        <v>14592986377345.498</v>
      </c>
      <c r="N7" s="240">
        <f>('Energy Use'!N63-'E-electricity'!N7)*'Energy Use 2020'!$Q69</f>
        <v>14368829941816.113</v>
      </c>
      <c r="O7" s="240">
        <f>('Energy Use'!O63-'E-electricity'!O7)*'Energy Use 2020'!$Q69</f>
        <v>14146000056414.191</v>
      </c>
      <c r="P7" s="240">
        <f>('Energy Use'!P63-'E-electricity'!P7)*'Energy Use 2020'!$Q69</f>
        <v>13924493932101.434</v>
      </c>
      <c r="Q7" s="240">
        <f>('Energy Use'!Q63-'E-electricity'!Q7)*'Energy Use 2020'!$Q69</f>
        <v>13704308779839.547</v>
      </c>
      <c r="R7" s="240">
        <f>('Energy Use'!R63-'E-electricity'!R7)*'Energy Use 2020'!$Q69</f>
        <v>13485441810590.227</v>
      </c>
      <c r="S7" s="240">
        <f>('Energy Use'!S63-'E-electricity'!S7)*'Energy Use 2020'!$Q69</f>
        <v>13232637867441.818</v>
      </c>
      <c r="T7" s="240">
        <f>('Energy Use'!T63-'E-electricity'!T7)*'Energy Use 2020'!$Q69</f>
        <v>12980443159789.688</v>
      </c>
      <c r="U7" s="240">
        <f>('Energy Use'!U63-'E-electricity'!U7)*'Energy Use 2020'!$Q69</f>
        <v>12728857119008.145</v>
      </c>
      <c r="V7" s="240">
        <f>('Energy Use'!V63-'E-electricity'!V7)*'Energy Use 2020'!$Q69</f>
        <v>12477879176471.492</v>
      </c>
      <c r="W7" s="240">
        <f>('Energy Use'!W63-'E-electricity'!W7)*'Energy Use 2020'!$Q69</f>
        <v>12227508763554.037</v>
      </c>
      <c r="X7" s="240">
        <f>('Energy Use'!X63-'E-electricity'!X7)*'Energy Use 2020'!$Q69</f>
        <v>11888525607260.402</v>
      </c>
      <c r="Y7" s="240">
        <f>('Energy Use'!Y63-'E-electricity'!Y7)*'Energy Use 2020'!$Q69</f>
        <v>11550376084900.928</v>
      </c>
      <c r="Z7" s="240">
        <f>('Energy Use'!Z63-'E-electricity'!Z7)*'Energy Use 2020'!$Q69</f>
        <v>11213059411230.605</v>
      </c>
      <c r="AA7" s="240">
        <f>('Energy Use'!AA63-'E-electricity'!AA7)*'Energy Use 2020'!$Q69</f>
        <v>10876574801004.434</v>
      </c>
      <c r="AB7" s="240">
        <f>('Energy Use'!AB63-'E-electricity'!AB7)*'Energy Use 2020'!$Q69</f>
        <v>10540921468977.398</v>
      </c>
      <c r="AC7" s="240">
        <f>('Energy Use'!AC63-'E-electricity'!AC7)*'Energy Use 2020'!$Q69</f>
        <v>10283669412107.898</v>
      </c>
      <c r="AD7" s="240">
        <f>('Energy Use'!AD63-'E-electricity'!AD7)*'Energy Use 2020'!$Q69</f>
        <v>10027048858383.293</v>
      </c>
      <c r="AE7" s="240">
        <f>('Energy Use'!AE63-'E-electricity'!AE7)*'Energy Use 2020'!$Q69</f>
        <v>9771059212100.4648</v>
      </c>
      <c r="AF7" s="240">
        <f>('Energy Use'!AF63-'E-electricity'!AF7)*'Energy Use 2020'!$Q69</f>
        <v>9515699877556.3184</v>
      </c>
      <c r="AG7" s="240">
        <f>('Energy Use'!AG63-'E-electricity'!AG7)*'Energy Use 2020'!$Q69</f>
        <v>9260970259047.7324</v>
      </c>
      <c r="AH7" s="240">
        <f>('Energy Use'!AH63-'E-electricity'!AH7)*'Energy Use 2020'!$Q69</f>
        <v>9105967349927.6504</v>
      </c>
      <c r="AI7" s="240">
        <f>('Energy Use'!AI63-'E-electricity'!AI7)*'Energy Use 2020'!$Q69</f>
        <v>8951338943319.6094</v>
      </c>
      <c r="AJ7" s="240">
        <f>('Energy Use'!AJ63-'E-electricity'!AJ7)*'Energy Use 2020'!$Q69</f>
        <v>8797084687217.2266</v>
      </c>
      <c r="AK7" s="240">
        <f>('Energy Use'!AK63-'E-electricity'!AK7)*'Energy Use 2020'!$Q69</f>
        <v>8643204229614.1211</v>
      </c>
      <c r="AL7" s="240">
        <f>('Energy Use'!AL63-'E-electricity'!AL7)*'Energy Use 2020'!$Q69</f>
        <v>8489697218503.9102</v>
      </c>
      <c r="AM7" s="240">
        <f>('Energy Use'!AM63-'E-electricity'!AM7)*'Energy Use 2020'!$Q69</f>
        <v>8413682267058.1611</v>
      </c>
      <c r="AN7" s="240">
        <f>('Energy Use'!AN63-'E-electricity'!AN7)*'Energy Use 2020'!$Q69</f>
        <v>8337841737822.8076</v>
      </c>
      <c r="AO7" s="240">
        <f>('Energy Use'!AO63-'E-electricity'!AO7)*'Energy Use 2020'!$Q69</f>
        <v>8262175469660.8623</v>
      </c>
      <c r="AP7" s="240">
        <f>('Energy Use'!AP63-'E-electricity'!AP7)*'Energy Use 2020'!$Q69</f>
        <v>8186683301435.3389</v>
      </c>
      <c r="AQ7" s="240">
        <f>('Energy Use'!AQ63-'E-electricity'!AQ7)*'Energy Use 2020'!$Q69</f>
        <v>8083868919222.7568</v>
      </c>
      <c r="AR7" s="136" t="str">
        <f>VLOOKUP($A7,'Sector Match'!$A$1:$B$43,2,0)</f>
        <v>other mining and quarrying 07T08</v>
      </c>
    </row>
    <row r="8" spans="1:44" x14ac:dyDescent="0.2">
      <c r="A8" s="74" t="s">
        <v>7</v>
      </c>
      <c r="B8" s="240">
        <f>('Energy Use'!B64-'E-electricity'!B8)*'Energy Use 2019'!$Q70</f>
        <v>46352411599821.938</v>
      </c>
      <c r="C8" s="240">
        <f>('Energy Use'!C64-'E-electricity'!C8)*'Energy Use 2020'!$Q70</f>
        <v>31684121694600.336</v>
      </c>
      <c r="D8" s="240">
        <f>('Energy Use'!D64-'E-electricity'!D8)*'Energy Use 2020'!$Q70</f>
        <v>34646964949794.574</v>
      </c>
      <c r="E8" s="240">
        <f>('Energy Use'!E64-'E-electricity'!E8)*'Energy Use 2020'!$Q70</f>
        <v>38328343551486.484</v>
      </c>
      <c r="F8" s="240">
        <f>('Energy Use'!F64-'E-electricity'!F8)*'Energy Use 2020'!$Q70</f>
        <v>39501298497399.195</v>
      </c>
      <c r="G8" s="240">
        <f>('Energy Use'!G64-'E-electricity'!G8)*'Energy Use 2020'!$Q70</f>
        <v>42795231718538.648</v>
      </c>
      <c r="H8" s="240">
        <f>('Energy Use'!H64-'E-electricity'!H8)*'Energy Use 2020'!$Q70</f>
        <v>47203806351529.023</v>
      </c>
      <c r="I8" s="240">
        <f>('Energy Use'!I64-'E-electricity'!I8)*'Energy Use 2020'!$Q70</f>
        <v>51673746548459.203</v>
      </c>
      <c r="J8" s="240">
        <f>('Energy Use'!J64-'E-electricity'!J8)*'Energy Use 2020'!$Q70</f>
        <v>55915319068195.266</v>
      </c>
      <c r="K8" s="240">
        <f>('Energy Use'!K64-'E-electricity'!K8)*'Energy Use 2020'!$Q70</f>
        <v>59954521142309.711</v>
      </c>
      <c r="L8" s="240">
        <f>('Energy Use'!L64-'E-electricity'!L8)*'Energy Use 2020'!$Q70</f>
        <v>63856585375646.078</v>
      </c>
      <c r="M8" s="240">
        <f>('Energy Use'!M64-'E-electricity'!M8)*'Energy Use 2020'!$Q70</f>
        <v>67724282549684.164</v>
      </c>
      <c r="N8" s="240">
        <f>('Energy Use'!N64-'E-electricity'!N8)*'Energy Use 2020'!$Q70</f>
        <v>71709968775605.203</v>
      </c>
      <c r="O8" s="240">
        <f>('Energy Use'!O64-'E-electricity'!O8)*'Energy Use 2020'!$Q70</f>
        <v>75774028196004.156</v>
      </c>
      <c r="P8" s="240">
        <f>('Energy Use'!P64-'E-electricity'!P8)*'Energy Use 2020'!$Q70</f>
        <v>79882833200734</v>
      </c>
      <c r="Q8" s="240">
        <f>('Energy Use'!Q64-'E-electricity'!Q8)*'Energy Use 2020'!$Q70</f>
        <v>83997296221243.016</v>
      </c>
      <c r="R8" s="240">
        <f>('Energy Use'!R64-'E-electricity'!R8)*'Energy Use 2020'!$Q70</f>
        <v>88072928397975.531</v>
      </c>
      <c r="S8" s="240">
        <f>('Energy Use'!S64-'E-electricity'!S8)*'Energy Use 2020'!$Q70</f>
        <v>92362818384051.922</v>
      </c>
      <c r="T8" s="240">
        <f>('Energy Use'!T64-'E-electricity'!T8)*'Energy Use 2020'!$Q70</f>
        <v>96571272665704.813</v>
      </c>
      <c r="U8" s="240">
        <f>('Energy Use'!U64-'E-electricity'!U8)*'Energy Use 2020'!$Q70</f>
        <v>100677443094843.5</v>
      </c>
      <c r="V8" s="240">
        <f>('Energy Use'!V64-'E-electricity'!V8)*'Energy Use 2020'!$Q70</f>
        <v>104661571142705.33</v>
      </c>
      <c r="W8" s="240">
        <f>('Energy Use'!W64-'E-electricity'!W8)*'Energy Use 2020'!$Q70</f>
        <v>108505206757114.34</v>
      </c>
      <c r="X8" s="240">
        <f>('Energy Use'!X64-'E-electricity'!X8)*'Energy Use 2020'!$Q70</f>
        <v>112191400642236.78</v>
      </c>
      <c r="Y8" s="240">
        <f>('Energy Use'!Y64-'E-electricity'!Y8)*'Energy Use 2020'!$Q70</f>
        <v>115704867476316.27</v>
      </c>
      <c r="Z8" s="240">
        <f>('Energy Use'!Z64-'E-electricity'!Z8)*'Energy Use 2020'!$Q70</f>
        <v>119032118380888.59</v>
      </c>
      <c r="AA8" s="240">
        <f>('Energy Use'!AA64-'E-electricity'!AA8)*'Energy Use 2020'!$Q70</f>
        <v>122161561746556.8</v>
      </c>
      <c r="AB8" s="240">
        <f>('Energy Use'!AB64-'E-electricity'!AB8)*'Energy Use 2020'!$Q70</f>
        <v>125083572281971.95</v>
      </c>
      <c r="AC8" s="240">
        <f>('Energy Use'!AC64-'E-electricity'!AC8)*'Energy Use 2020'!$Q70</f>
        <v>127790528863827.52</v>
      </c>
      <c r="AD8" s="240">
        <f>('Energy Use'!AD64-'E-electricity'!AD8)*'Energy Use 2020'!$Q70</f>
        <v>130276822409431.25</v>
      </c>
      <c r="AE8" s="240">
        <f>('Energy Use'!AE64-'E-electricity'!AE8)*'Energy Use 2020'!$Q70</f>
        <v>132538835556673.84</v>
      </c>
      <c r="AF8" s="240">
        <f>('Energy Use'!AF64-'E-electricity'!AF8)*'Energy Use 2020'!$Q70</f>
        <v>134574896409745.73</v>
      </c>
      <c r="AG8" s="240">
        <f>('Energy Use'!AG64-'E-electricity'!AG8)*'Energy Use 2020'!$Q70</f>
        <v>136385208987404.3</v>
      </c>
      <c r="AH8" s="240">
        <f>('Energy Use'!AH64-'E-electricity'!AH8)*'Energy Use 2020'!$Q70</f>
        <v>137971763292256.78</v>
      </c>
      <c r="AI8" s="240">
        <f>('Energy Use'!AI64-'E-electricity'!AI8)*'Energy Use 2020'!$Q70</f>
        <v>139338228105966.52</v>
      </c>
      <c r="AJ8" s="240">
        <f>('Energy Use'!AJ64-'E-electricity'!AJ8)*'Energy Use 2020'!$Q70</f>
        <v>140489829710958.92</v>
      </c>
      <c r="AK8" s="240">
        <f>('Energy Use'!AK64-'E-electricity'!AK8)*'Energy Use 2020'!$Q70</f>
        <v>141433219750925.44</v>
      </c>
      <c r="AL8" s="240">
        <f>('Energy Use'!AL64-'E-electricity'!AL8)*'Energy Use 2020'!$Q70</f>
        <v>142176335378879.19</v>
      </c>
      <c r="AM8" s="240">
        <f>('Energy Use'!AM64-'E-electricity'!AM8)*'Energy Use 2020'!$Q70</f>
        <v>142728254712719.47</v>
      </c>
      <c r="AN8" s="240">
        <f>('Energy Use'!AN64-'E-electricity'!AN8)*'Energy Use 2020'!$Q70</f>
        <v>143099050435033.25</v>
      </c>
      <c r="AO8" s="240">
        <f>('Energy Use'!AO64-'E-electricity'!AO8)*'Energy Use 2020'!$Q70</f>
        <v>143299644147436.41</v>
      </c>
      <c r="AP8" s="240">
        <f>('Energy Use'!AP64-'E-electricity'!AP8)*'Energy Use 2020'!$Q70</f>
        <v>143341663831200.69</v>
      </c>
      <c r="AQ8" s="240">
        <f>('Energy Use'!AQ64-'E-electricity'!AQ8)*'Energy Use 2020'!$Q70</f>
        <v>142502756196320.19</v>
      </c>
      <c r="AR8" s="136" t="str">
        <f>VLOOKUP($A8,'Sector Match'!$A$1:$B$43,2,0)</f>
        <v>Mining Support Service Activities 09</v>
      </c>
    </row>
    <row r="9" spans="1:44" x14ac:dyDescent="0.2">
      <c r="A9" s="74" t="s">
        <v>8</v>
      </c>
      <c r="B9" s="240">
        <f>('Energy Use'!B65-'E-electricity'!B9)*'Energy Use 2019'!$Q71</f>
        <v>29915458977.835159</v>
      </c>
      <c r="C9" s="240">
        <f>('Energy Use'!C65-'E-electricity'!C9)*'Energy Use 2020'!$Q71</f>
        <v>68805555649.020859</v>
      </c>
      <c r="D9" s="240">
        <f>('Energy Use'!D65-'E-electricity'!D9)*'Energy Use 2020'!$Q71</f>
        <v>63583018363.669754</v>
      </c>
      <c r="E9" s="240">
        <f>('Energy Use'!E65-'E-electricity'!E9)*'Energy Use 2020'!$Q71</f>
        <v>82130787875.528564</v>
      </c>
      <c r="F9" s="240">
        <f>('Energy Use'!F65-'E-electricity'!F9)*'Energy Use 2020'!$Q71</f>
        <v>83106624321.508743</v>
      </c>
      <c r="G9" s="240">
        <f>('Energy Use'!G65-'E-electricity'!G9)*'Energy Use 2020'!$Q71</f>
        <v>86166195345.708527</v>
      </c>
      <c r="H9" s="240">
        <f>('Energy Use'!H65-'E-electricity'!H9)*'Energy Use 2020'!$Q71</f>
        <v>90260568824.692078</v>
      </c>
      <c r="I9" s="240">
        <f>('Energy Use'!I65-'E-electricity'!I9)*'Energy Use 2020'!$Q71</f>
        <v>94483361520.649506</v>
      </c>
      <c r="J9" s="240">
        <f>('Energy Use'!J65-'E-electricity'!J9)*'Energy Use 2020'!$Q71</f>
        <v>98544729020.085938</v>
      </c>
      <c r="K9" s="240">
        <f>('Energy Use'!K65-'E-electricity'!K9)*'Energy Use 2020'!$Q71</f>
        <v>102424042081.28464</v>
      </c>
      <c r="L9" s="240">
        <f>('Energy Use'!L65-'E-electricity'!L9)*'Energy Use 2020'!$Q71</f>
        <v>106103698746.01561</v>
      </c>
      <c r="M9" s="240">
        <f>('Energy Use'!M65-'E-electricity'!M9)*'Energy Use 2020'!$Q71</f>
        <v>109569300719.86571</v>
      </c>
      <c r="N9" s="240">
        <f>('Energy Use'!N65-'E-electricity'!N9)*'Energy Use 2020'!$Q71</f>
        <v>112863103247.8085</v>
      </c>
      <c r="O9" s="240">
        <f>('Energy Use'!O65-'E-electricity'!O9)*'Energy Use 2020'!$Q71</f>
        <v>115907674525.07368</v>
      </c>
      <c r="P9" s="240">
        <f>('Energy Use'!P65-'E-electricity'!P9)*'Energy Use 2020'!$Q71</f>
        <v>118676673911.27213</v>
      </c>
      <c r="Q9" s="240">
        <f>('Energy Use'!Q65-'E-electricity'!Q9)*'Energy Use 2020'!$Q71</f>
        <v>121145522492.84767</v>
      </c>
      <c r="R9" s="240">
        <f>('Energy Use'!R65-'E-electricity'!R9)*'Energy Use 2020'!$Q71</f>
        <v>123291760892.31189</v>
      </c>
      <c r="S9" s="240">
        <f>('Energy Use'!S65-'E-electricity'!S9)*'Energy Use 2020'!$Q71</f>
        <v>125486368082.16125</v>
      </c>
      <c r="T9" s="240">
        <f>('Energy Use'!T65-'E-electricity'!T9)*'Energy Use 2020'!$Q71</f>
        <v>127357169392.90974</v>
      </c>
      <c r="U9" s="240">
        <f>('Energy Use'!U65-'E-electricity'!U9)*'Energy Use 2020'!$Q71</f>
        <v>128911483925.35155</v>
      </c>
      <c r="V9" s="240">
        <f>('Energy Use'!V65-'E-electricity'!V9)*'Energy Use 2020'!$Q71</f>
        <v>130160193843.77144</v>
      </c>
      <c r="W9" s="240">
        <f>('Energy Use'!W65-'E-electricity'!W9)*'Energy Use 2020'!$Q71</f>
        <v>131117343875.65657</v>
      </c>
      <c r="X9" s="240">
        <f>('Energy Use'!X65-'E-electricity'!X9)*'Energy Use 2020'!$Q71</f>
        <v>131799718898.11583</v>
      </c>
      <c r="Y9" s="240">
        <f>('Energy Use'!Y65-'E-electricity'!Y9)*'Energy Use 2020'!$Q71</f>
        <v>132226413358.63211</v>
      </c>
      <c r="Z9" s="240">
        <f>('Energy Use'!Z65-'E-electricity'!Z9)*'Energy Use 2020'!$Q71</f>
        <v>132418404948.12924</v>
      </c>
      <c r="AA9" s="240">
        <f>('Energy Use'!AA65-'E-electricity'!AA9)*'Energy Use 2020'!$Q71</f>
        <v>132398143372.43169</v>
      </c>
      <c r="AB9" s="240">
        <f>('Energy Use'!AB65-'E-electricity'!AB9)*'Energy Use 2020'!$Q71</f>
        <v>132189163356.68761</v>
      </c>
      <c r="AC9" s="240">
        <f>('Energy Use'!AC65-'E-electricity'!AC9)*'Energy Use 2020'!$Q71</f>
        <v>131815729259.31525</v>
      </c>
      <c r="AD9" s="240">
        <f>('Energy Use'!AD65-'E-electricity'!AD9)*'Energy Use 2020'!$Q71</f>
        <v>131302516948.22511</v>
      </c>
      <c r="AE9" s="240">
        <f>('Energy Use'!AE65-'E-electricity'!AE9)*'Energy Use 2020'!$Q71</f>
        <v>130674336968.84314</v>
      </c>
      <c r="AF9" s="240">
        <f>('Energy Use'!AF65-'E-electricity'!AF9)*'Energy Use 2020'!$Q71</f>
        <v>129955901562.52878</v>
      </c>
      <c r="AG9" s="240">
        <f>('Energy Use'!AG65-'E-electricity'!AG9)*'Energy Use 2020'!$Q71</f>
        <v>129171636812.70187</v>
      </c>
      <c r="AH9" s="240">
        <f>('Energy Use'!AH65-'E-electricity'!AH9)*'Energy Use 2020'!$Q71</f>
        <v>128345540128.51045</v>
      </c>
      <c r="AI9" s="240">
        <f>('Energy Use'!AI65-'E-electricity'!AI9)*'Energy Use 2020'!$Q71</f>
        <v>127501082434.86226</v>
      </c>
      <c r="AJ9" s="240">
        <f>('Energy Use'!AJ65-'E-electricity'!AJ9)*'Energy Use 2020'!$Q71</f>
        <v>126661153826.31625</v>
      </c>
      <c r="AK9" s="240">
        <f>('Energy Use'!AK65-'E-electricity'!AK9)*'Energy Use 2020'!$Q71</f>
        <v>125848051056.68033</v>
      </c>
      <c r="AL9" s="240">
        <f>('Energy Use'!AL65-'E-electricity'!AL9)*'Energy Use 2020'!$Q71</f>
        <v>125083505067.21364</v>
      </c>
      <c r="AM9" s="240">
        <f>('Energy Use'!AM65-'E-electricity'!AM9)*'Energy Use 2020'!$Q71</f>
        <v>124388746792.3391</v>
      </c>
      <c r="AN9" s="240">
        <f>('Energy Use'!AN65-'E-electricity'!AN9)*'Energy Use 2020'!$Q71</f>
        <v>123784609710.37407</v>
      </c>
      <c r="AO9" s="240">
        <f>('Energy Use'!AO65-'E-electricity'!AO9)*'Energy Use 2020'!$Q71</f>
        <v>123291668016.79471</v>
      </c>
      <c r="AP9" s="240">
        <f>('Energy Use'!AP65-'E-electricity'!AP9)*'Energy Use 2020'!$Q71</f>
        <v>122930409880.98283</v>
      </c>
      <c r="AQ9" s="240">
        <f>('Energy Use'!AQ65-'E-electricity'!AQ9)*'Energy Use 2020'!$Q71</f>
        <v>122092105252.09895</v>
      </c>
      <c r="AR9" s="136" t="str">
        <f>VLOOKUP($A9,'Sector Match'!$A$1:$B$43,2,0)</f>
        <v>Mining Support Service Activities 09</v>
      </c>
    </row>
    <row r="10" spans="1:44" x14ac:dyDescent="0.2">
      <c r="A10" s="74" t="s">
        <v>9</v>
      </c>
      <c r="B10" s="240">
        <f>('Energy Use'!B66-'E-electricity'!B10)*'Energy Use 2019'!$Q72</f>
        <v>7082532150312.2334</v>
      </c>
      <c r="C10" s="240">
        <f>('Energy Use'!C66-'E-electricity'!C10)*'Energy Use 2020'!$Q72</f>
        <v>4120682079531.6187</v>
      </c>
      <c r="D10" s="240">
        <f>('Energy Use'!D66-'E-electricity'!D10)*'Energy Use 2020'!$Q72</f>
        <v>4590527368165.5898</v>
      </c>
      <c r="E10" s="240">
        <f>('Energy Use'!E66-'E-electricity'!E10)*'Energy Use 2020'!$Q72</f>
        <v>4664978509526.084</v>
      </c>
      <c r="F10" s="240">
        <f>('Energy Use'!F66-'E-electricity'!F10)*'Energy Use 2020'!$Q72</f>
        <v>4663992847712.4551</v>
      </c>
      <c r="G10" s="240">
        <f>('Energy Use'!G66-'E-electricity'!G10)*'Energy Use 2020'!$Q72</f>
        <v>4710129274319.6514</v>
      </c>
      <c r="H10" s="240">
        <f>('Energy Use'!H66-'E-electricity'!H10)*'Energy Use 2020'!$Q72</f>
        <v>4785071060765.2227</v>
      </c>
      <c r="I10" s="240">
        <f>('Energy Use'!I66-'E-electricity'!I10)*'Energy Use 2020'!$Q72</f>
        <v>4876051937885.0352</v>
      </c>
      <c r="J10" s="240">
        <f>('Energy Use'!J66-'E-electricity'!J10)*'Energy Use 2020'!$Q72</f>
        <v>4972215355247.1738</v>
      </c>
      <c r="K10" s="240">
        <f>('Energy Use'!K66-'E-electricity'!K10)*'Energy Use 2020'!$Q72</f>
        <v>5068008109491.1523</v>
      </c>
      <c r="L10" s="240">
        <f>('Energy Use'!L66-'E-electricity'!L10)*'Energy Use 2020'!$Q72</f>
        <v>5157443998089.0488</v>
      </c>
      <c r="M10" s="240">
        <f>('Energy Use'!M66-'E-electricity'!M10)*'Energy Use 2020'!$Q72</f>
        <v>5234144093387.6504</v>
      </c>
      <c r="N10" s="240">
        <f>('Energy Use'!N66-'E-electricity'!N10)*'Energy Use 2020'!$Q72</f>
        <v>5297768525483.9746</v>
      </c>
      <c r="O10" s="240">
        <f>('Energy Use'!O66-'E-electricity'!O10)*'Energy Use 2020'!$Q72</f>
        <v>5342889316117.0889</v>
      </c>
      <c r="P10" s="240">
        <f>('Energy Use'!P66-'E-electricity'!P10)*'Energy Use 2020'!$Q72</f>
        <v>5370450106863.1602</v>
      </c>
      <c r="Q10" s="240">
        <f>('Energy Use'!Q66-'E-electricity'!Q10)*'Energy Use 2020'!$Q72</f>
        <v>5381606270167.3311</v>
      </c>
      <c r="R10" s="240">
        <f>('Energy Use'!R66-'E-electricity'!R10)*'Energy Use 2020'!$Q72</f>
        <v>5377684204264.582</v>
      </c>
      <c r="S10" s="240">
        <f>('Energy Use'!S66-'E-electricity'!S10)*'Energy Use 2020'!$Q72</f>
        <v>5379364682795.5576</v>
      </c>
      <c r="T10" s="240">
        <f>('Energy Use'!T66-'E-electricity'!T10)*'Energy Use 2020'!$Q72</f>
        <v>5368522399026.7158</v>
      </c>
      <c r="U10" s="240">
        <f>('Energy Use'!U66-'E-electricity'!U10)*'Energy Use 2020'!$Q72</f>
        <v>5346256228346.3506</v>
      </c>
      <c r="V10" s="240">
        <f>('Energy Use'!V66-'E-electricity'!V10)*'Energy Use 2020'!$Q72</f>
        <v>5313725483328.457</v>
      </c>
      <c r="W10" s="240">
        <f>('Energy Use'!W66-'E-electricity'!W10)*'Energy Use 2020'!$Q72</f>
        <v>5272127832738.7285</v>
      </c>
      <c r="X10" s="240">
        <f>('Energy Use'!X66-'E-electricity'!X10)*'Energy Use 2020'!$Q72</f>
        <v>5222679197213.2656</v>
      </c>
      <c r="Y10" s="240">
        <f>('Energy Use'!Y66-'E-electricity'!Y10)*'Energy Use 2020'!$Q72</f>
        <v>5166595914139.8467</v>
      </c>
      <c r="Z10" s="240">
        <f>('Energy Use'!Z66-'E-electricity'!Z10)*'Energy Use 2020'!$Q72</f>
        <v>5105079358915.3047</v>
      </c>
      <c r="AA10" s="240">
        <f>('Energy Use'!AA66-'E-electricity'!AA10)*'Energy Use 2020'!$Q72</f>
        <v>5039303115214.915</v>
      </c>
      <c r="AB10" s="240">
        <f>('Energy Use'!AB66-'E-electricity'!AB10)*'Energy Use 2020'!$Q72</f>
        <v>4970402705393.2197</v>
      </c>
      <c r="AC10" s="240">
        <f>('Energy Use'!AC66-'E-electricity'!AC10)*'Energy Use 2020'!$Q72</f>
        <v>4899467824884.5205</v>
      </c>
      <c r="AD10" s="240">
        <f>('Energy Use'!AD66-'E-electricity'!AD10)*'Energy Use 2020'!$Q72</f>
        <v>4827536971900.6484</v>
      </c>
      <c r="AE10" s="240">
        <f>('Energy Use'!AE66-'E-electricity'!AE10)*'Energy Use 2020'!$Q72</f>
        <v>4755594325573.7246</v>
      </c>
      <c r="AF10" s="240">
        <f>('Energy Use'!AF66-'E-electricity'!AF10)*'Energy Use 2020'!$Q72</f>
        <v>4684568701190.3525</v>
      </c>
      <c r="AG10" s="240">
        <f>('Energy Use'!AG66-'E-electricity'!AG10)*'Energy Use 2020'!$Q72</f>
        <v>4615334399184.4209</v>
      </c>
      <c r="AH10" s="240">
        <f>('Energy Use'!AH66-'E-electricity'!AH10)*'Energy Use 2020'!$Q72</f>
        <v>4548713763766.9854</v>
      </c>
      <c r="AI10" s="240">
        <f>('Energy Use'!AI66-'E-electricity'!AI10)*'Energy Use 2020'!$Q72</f>
        <v>4485481276068.251</v>
      </c>
      <c r="AJ10" s="240">
        <f>('Energy Use'!AJ66-'E-electricity'!AJ10)*'Energy Use 2020'!$Q72</f>
        <v>4426369024085.9346</v>
      </c>
      <c r="AK10" s="240">
        <f>('Energy Use'!AK66-'E-electricity'!AK10)*'Energy Use 2020'!$Q72</f>
        <v>4372073416348.0132</v>
      </c>
      <c r="AL10" s="240">
        <f>('Energy Use'!AL66-'E-electricity'!AL10)*'Energy Use 2020'!$Q72</f>
        <v>4323263036992.9424</v>
      </c>
      <c r="AM10" s="240">
        <f>('Energy Use'!AM66-'E-electricity'!AM10)*'Energy Use 2020'!$Q72</f>
        <v>4280587576212.5698</v>
      </c>
      <c r="AN10" s="240">
        <f>('Energy Use'!AN66-'E-electricity'!AN10)*'Energy Use 2020'!$Q72</f>
        <v>4244687811284.5024</v>
      </c>
      <c r="AO10" s="240">
        <f>('Energy Use'!AO66-'E-electricity'!AO10)*'Energy Use 2020'!$Q72</f>
        <v>4216206659719</v>
      </c>
      <c r="AP10" s="240">
        <f>('Energy Use'!AP66-'E-electricity'!AP10)*'Energy Use 2020'!$Q72</f>
        <v>4195801377758.002</v>
      </c>
      <c r="AQ10" s="240">
        <f>('Energy Use'!AQ66-'E-electricity'!AQ10)*'Energy Use 2020'!$Q72</f>
        <v>4162421025208.145</v>
      </c>
      <c r="AR10" s="136" t="str">
        <f>VLOOKUP($A10,'Sector Match'!$A$1:$B$43,2,0)</f>
        <v>food beverage and tobacco 10T12</v>
      </c>
    </row>
    <row r="11" spans="1:44" x14ac:dyDescent="0.2">
      <c r="A11" s="74" t="s">
        <v>10</v>
      </c>
      <c r="B11" s="240">
        <f>('Energy Use'!B67-'E-electricity'!B11)*'Energy Use 2019'!$Q73</f>
        <v>2831928487956.3481</v>
      </c>
      <c r="C11" s="240">
        <f>('Energy Use'!C67-'E-electricity'!C11)*'Energy Use 2020'!$Q73</f>
        <v>1819180167571.2234</v>
      </c>
      <c r="D11" s="240">
        <f>('Energy Use'!D67-'E-electricity'!D11)*'Energy Use 2020'!$Q73</f>
        <v>2034100809824.251</v>
      </c>
      <c r="E11" s="240">
        <f>('Energy Use'!E67-'E-electricity'!E11)*'Energy Use 2020'!$Q73</f>
        <v>2101852063272.4077</v>
      </c>
      <c r="F11" s="240">
        <f>('Energy Use'!F67-'E-electricity'!F11)*'Energy Use 2020'!$Q73</f>
        <v>2116797866316.9119</v>
      </c>
      <c r="G11" s="240">
        <f>('Energy Use'!G67-'E-electricity'!G11)*'Energy Use 2020'!$Q73</f>
        <v>2172185113147.1633</v>
      </c>
      <c r="H11" s="240">
        <f>('Energy Use'!H67-'E-electricity'!H11)*'Energy Use 2020'!$Q73</f>
        <v>2248084792741.2993</v>
      </c>
      <c r="I11" s="240">
        <f>('Energy Use'!I67-'E-electricity'!I11)*'Energy Use 2020'!$Q73</f>
        <v>2328161909709.6348</v>
      </c>
      <c r="J11" s="240">
        <f>('Energy Use'!J67-'E-electricity'!J11)*'Energy Use 2020'!$Q73</f>
        <v>2406079006433.731</v>
      </c>
      <c r="K11" s="240">
        <f>('Energy Use'!K67-'E-electricity'!K11)*'Energy Use 2020'!$Q73</f>
        <v>2480500861056.6528</v>
      </c>
      <c r="L11" s="240">
        <f>('Energy Use'!L67-'E-electricity'!L11)*'Energy Use 2020'!$Q73</f>
        <v>2549988696178.9321</v>
      </c>
      <c r="M11" s="240">
        <f>('Energy Use'!M67-'E-electricity'!M11)*'Energy Use 2020'!$Q73</f>
        <v>2613022100029.231</v>
      </c>
      <c r="N11" s="240">
        <f>('Energy Use'!N67-'E-electricity'!N11)*'Energy Use 2020'!$Q73</f>
        <v>2670157464268.3896</v>
      </c>
      <c r="O11" s="240">
        <f>('Energy Use'!O67-'E-electricity'!O11)*'Energy Use 2020'!$Q73</f>
        <v>2719470961605.3267</v>
      </c>
      <c r="P11" s="240">
        <f>('Energy Use'!P67-'E-electricity'!P11)*'Energy Use 2020'!$Q73</f>
        <v>2761182001382.3701</v>
      </c>
      <c r="Q11" s="240">
        <f>('Energy Use'!Q67-'E-electricity'!Q11)*'Energy Use 2020'!$Q73</f>
        <v>2795619042542.7686</v>
      </c>
      <c r="R11" s="240">
        <f>('Energy Use'!R67-'E-electricity'!R11)*'Energy Use 2020'!$Q73</f>
        <v>2823206118403.5239</v>
      </c>
      <c r="S11" s="240">
        <f>('Energy Use'!S67-'E-electricity'!S11)*'Energy Use 2020'!$Q73</f>
        <v>2853760475737.6294</v>
      </c>
      <c r="T11" s="240">
        <f>('Energy Use'!T67-'E-electricity'!T11)*'Energy Use 2020'!$Q73</f>
        <v>2878406278120.9595</v>
      </c>
      <c r="U11" s="240">
        <f>('Energy Use'!U67-'E-electricity'!U11)*'Energy Use 2020'!$Q73</f>
        <v>2897398008664.7261</v>
      </c>
      <c r="V11" s="240">
        <f>('Energy Use'!V67-'E-electricity'!V11)*'Energy Use 2020'!$Q73</f>
        <v>2911035878189.3501</v>
      </c>
      <c r="W11" s="240">
        <f>('Energy Use'!W67-'E-electricity'!W11)*'Energy Use 2020'!$Q73</f>
        <v>2919659078235.9868</v>
      </c>
      <c r="X11" s="240">
        <f>('Energy Use'!X67-'E-electricity'!X11)*'Energy Use 2020'!$Q73</f>
        <v>2923639082330.4868</v>
      </c>
      <c r="Y11" s="240">
        <f>('Energy Use'!Y67-'E-electricity'!Y11)*'Energy Use 2020'!$Q73</f>
        <v>2923373144688.7412</v>
      </c>
      <c r="Z11" s="240">
        <f>('Energy Use'!Z67-'E-electricity'!Z11)*'Energy Use 2020'!$Q73</f>
        <v>2919278124084.8311</v>
      </c>
      <c r="AA11" s="240">
        <f>('Energy Use'!AA67-'E-electricity'!AA11)*'Energy Use 2020'!$Q73</f>
        <v>2911784738391.4717</v>
      </c>
      <c r="AB11" s="240">
        <f>('Energy Use'!AB67-'E-electricity'!AB11)*'Energy Use 2020'!$Q73</f>
        <v>2901332333260.4399</v>
      </c>
      <c r="AC11" s="240">
        <f>('Energy Use'!AC67-'E-electricity'!AC11)*'Energy Use 2020'!$Q73</f>
        <v>2888364227309.812</v>
      </c>
      <c r="AD11" s="240">
        <f>('Energy Use'!AD67-'E-electricity'!AD11)*'Energy Use 2020'!$Q73</f>
        <v>2873323676647.9395</v>
      </c>
      <c r="AE11" s="240">
        <f>('Energy Use'!AE67-'E-electricity'!AE11)*'Energy Use 2020'!$Q73</f>
        <v>2856650484062.584</v>
      </c>
      <c r="AF11" s="240">
        <f>('Energy Use'!AF67-'E-electricity'!AF11)*'Energy Use 2020'!$Q73</f>
        <v>2838778263070.2979</v>
      </c>
      <c r="AG11" s="240">
        <f>('Energy Use'!AG67-'E-electricity'!AG11)*'Energy Use 2020'!$Q73</f>
        <v>2820132354458.3872</v>
      </c>
      <c r="AH11" s="240">
        <f>('Energy Use'!AH67-'E-electricity'!AH11)*'Energy Use 2020'!$Q73</f>
        <v>2801128383054.6606</v>
      </c>
      <c r="AI11" s="240">
        <f>('Energy Use'!AI67-'E-electricity'!AI11)*'Energy Use 2020'!$Q73</f>
        <v>2782171435231.9121</v>
      </c>
      <c r="AJ11" s="240">
        <f>('Energy Use'!AJ67-'E-electricity'!AJ11)*'Energy Use 2020'!$Q73</f>
        <v>2763655833030.6665</v>
      </c>
      <c r="AK11" s="240">
        <f>('Energy Use'!AK67-'E-electricity'!AK11)*'Energy Use 2020'!$Q73</f>
        <v>2745965478651.8594</v>
      </c>
      <c r="AL11" s="240">
        <f>('Energy Use'!AL67-'E-electricity'!AL11)*'Energy Use 2020'!$Q73</f>
        <v>2729474743292.9717</v>
      </c>
      <c r="AM11" s="240">
        <f>('Energy Use'!AM67-'E-electricity'!AM11)*'Energy Use 2020'!$Q73</f>
        <v>2714549876728.0493</v>
      </c>
      <c r="AN11" s="240">
        <f>('Energy Use'!AN67-'E-electricity'!AN11)*'Energy Use 2020'!$Q73</f>
        <v>2701550918528.7656</v>
      </c>
      <c r="AO11" s="240">
        <f>('Energy Use'!AO67-'E-electricity'!AO11)*'Energy Use 2020'!$Q73</f>
        <v>2690834098279.147</v>
      </c>
      <c r="AP11" s="240">
        <f>('Energy Use'!AP67-'E-electricity'!AP11)*'Energy Use 2020'!$Q73</f>
        <v>2682754720482.7236</v>
      </c>
      <c r="AQ11" s="240">
        <f>('Energy Use'!AQ67-'E-electricity'!AQ11)*'Energy Use 2020'!$Q73</f>
        <v>2663938896291.6533</v>
      </c>
      <c r="AR11" s="136" t="str">
        <f>VLOOKUP($A11,'Sector Match'!$A$1:$B$43,2,0)</f>
        <v>food beverage and tobacco 10T12</v>
      </c>
    </row>
    <row r="12" spans="1:44" x14ac:dyDescent="0.2">
      <c r="A12" s="74" t="s">
        <v>11</v>
      </c>
      <c r="B12" s="240">
        <f>('Energy Use'!B68-'E-electricity'!B12)*'Energy Use 2019'!$Q74</f>
        <v>1702383268146.4211</v>
      </c>
      <c r="C12" s="240">
        <f>('Energy Use'!C68-'E-electricity'!C12)*'Energy Use 2020'!$Q74</f>
        <v>1023751028914.7252</v>
      </c>
      <c r="D12" s="240">
        <f>('Energy Use'!D68-'E-electricity'!D12)*'Energy Use 2020'!$Q74</f>
        <v>1172274563518.6118</v>
      </c>
      <c r="E12" s="240">
        <f>('Energy Use'!E68-'E-electricity'!E12)*'Energy Use 2020'!$Q74</f>
        <v>1258703711321.8445</v>
      </c>
      <c r="F12" s="240">
        <f>('Energy Use'!F68-'E-electricity'!F12)*'Energy Use 2020'!$Q74</f>
        <v>1273658073313.1089</v>
      </c>
      <c r="G12" s="240">
        <f>('Energy Use'!G68-'E-electricity'!G12)*'Energy Use 2020'!$Q74</f>
        <v>1321710333219.9238</v>
      </c>
      <c r="H12" s="240">
        <f>('Energy Use'!H68-'E-electricity'!H12)*'Energy Use 2020'!$Q74</f>
        <v>1386172205663.2949</v>
      </c>
      <c r="I12" s="240">
        <f>('Energy Use'!I68-'E-electricity'!I12)*'Energy Use 2020'!$Q74</f>
        <v>1452528589851.5103</v>
      </c>
      <c r="J12" s="240">
        <f>('Energy Use'!J68-'E-electricity'!J12)*'Energy Use 2020'!$Q74</f>
        <v>1516155790677.2561</v>
      </c>
      <c r="K12" s="240">
        <f>('Energy Use'!K68-'E-electricity'!K12)*'Energy Use 2020'!$Q74</f>
        <v>1576675752047.6685</v>
      </c>
      <c r="L12" s="240">
        <f>('Energy Use'!L68-'E-electricity'!L12)*'Energy Use 2020'!$Q74</f>
        <v>1633759591115.2207</v>
      </c>
      <c r="M12" s="240">
        <f>('Energy Use'!M68-'E-electricity'!M12)*'Energy Use 2020'!$Q74</f>
        <v>1687131346794.4568</v>
      </c>
      <c r="N12" s="240">
        <f>('Energy Use'!N68-'E-electricity'!N12)*'Energy Use 2020'!$Q74</f>
        <v>1737798944076.1858</v>
      </c>
      <c r="O12" s="240">
        <f>('Energy Use'!O68-'E-electricity'!O12)*'Energy Use 2020'!$Q74</f>
        <v>1784645152344.6824</v>
      </c>
      <c r="P12" s="240">
        <f>('Energy Use'!P68-'E-electricity'!P12)*'Energy Use 2020'!$Q74</f>
        <v>1827775943360.5181</v>
      </c>
      <c r="Q12" s="240">
        <f>('Energy Use'!Q68-'E-electricity'!Q12)*'Energy Use 2020'!$Q74</f>
        <v>1867367468668.7231</v>
      </c>
      <c r="R12" s="240">
        <f>('Energy Use'!R68-'E-electricity'!R12)*'Energy Use 2020'!$Q74</f>
        <v>1903660023302.5886</v>
      </c>
      <c r="S12" s="240">
        <f>('Energy Use'!S68-'E-electricity'!S12)*'Energy Use 2020'!$Q74</f>
        <v>1943256660641.644</v>
      </c>
      <c r="T12" s="240">
        <f>('Energy Use'!T68-'E-electricity'!T12)*'Energy Use 2020'!$Q74</f>
        <v>1980075527802.635</v>
      </c>
      <c r="U12" s="240">
        <f>('Energy Use'!U68-'E-electricity'!U12)*'Energy Use 2020'!$Q74</f>
        <v>2014087494029.7629</v>
      </c>
      <c r="V12" s="240">
        <f>('Energy Use'!V68-'E-electricity'!V12)*'Energy Use 2020'!$Q74</f>
        <v>2045286085104.5623</v>
      </c>
      <c r="W12" s="240">
        <f>('Energy Use'!W68-'E-electricity'!W12)*'Energy Use 2020'!$Q74</f>
        <v>2073686583642.9666</v>
      </c>
      <c r="X12" s="240">
        <f>('Energy Use'!X68-'E-electricity'!X12)*'Energy Use 2020'!$Q74</f>
        <v>2099324936202.8965</v>
      </c>
      <c r="Y12" s="240">
        <f>('Energy Use'!Y68-'E-electricity'!Y12)*'Energy Use 2020'!$Q74</f>
        <v>2122256500031.8193</v>
      </c>
      <c r="Z12" s="240">
        <f>('Energy Use'!Z68-'E-electricity'!Z12)*'Energy Use 2020'!$Q74</f>
        <v>2142554662614.4536</v>
      </c>
      <c r="AA12" s="240">
        <f>('Energy Use'!AA68-'E-electricity'!AA12)*'Energy Use 2020'!$Q74</f>
        <v>2160309366786.6809</v>
      </c>
      <c r="AB12" s="240">
        <f>('Energy Use'!AB68-'E-electricity'!AB12)*'Energy Use 2020'!$Q74</f>
        <v>2175625573151.9922</v>
      </c>
      <c r="AC12" s="240">
        <f>('Energy Use'!AC68-'E-electricity'!AC12)*'Energy Use 2020'!$Q74</f>
        <v>2188621689968.9072</v>
      </c>
      <c r="AD12" s="240">
        <f>('Energy Use'!AD68-'E-electricity'!AD12)*'Energy Use 2020'!$Q74</f>
        <v>2199427998672.54</v>
      </c>
      <c r="AE12" s="240">
        <f>('Energy Use'!AE68-'E-electricity'!AE12)*'Energy Use 2020'!$Q74</f>
        <v>2208185100852.6475</v>
      </c>
      <c r="AF12" s="240">
        <f>('Energy Use'!AF68-'E-electricity'!AF12)*'Energy Use 2020'!$Q74</f>
        <v>2215042409932.9873</v>
      </c>
      <c r="AG12" s="240">
        <f>('Energy Use'!AG68-'E-electricity'!AG12)*'Energy Use 2020'!$Q74</f>
        <v>2220156708076.4561</v>
      </c>
      <c r="AH12" s="240">
        <f>('Energy Use'!AH68-'E-electricity'!AH12)*'Energy Use 2020'!$Q74</f>
        <v>2223690786063.2192</v>
      </c>
      <c r="AI12" s="240">
        <f>('Energy Use'!AI68-'E-electricity'!AI12)*'Energy Use 2020'!$Q74</f>
        <v>2225812181133.6846</v>
      </c>
      <c r="AJ12" s="240">
        <f>('Energy Use'!AJ68-'E-electricity'!AJ12)*'Energy Use 2020'!$Q74</f>
        <v>2226692025121.4468</v>
      </c>
      <c r="AK12" s="240">
        <f>('Energy Use'!AK68-'E-electricity'!AK12)*'Energy Use 2020'!$Q74</f>
        <v>2226504012683.0688</v>
      </c>
      <c r="AL12" s="240">
        <f>('Energy Use'!AL68-'E-electricity'!AL12)*'Energy Use 2020'!$Q74</f>
        <v>2225423497107.6938</v>
      </c>
      <c r="AM12" s="240">
        <f>('Energy Use'!AM68-'E-electricity'!AM12)*'Energy Use 2020'!$Q74</f>
        <v>2223626719100.207</v>
      </c>
      <c r="AN12" s="240">
        <f>('Energy Use'!AN68-'E-electricity'!AN12)*'Energy Use 2020'!$Q74</f>
        <v>2221290172104.3936</v>
      </c>
      <c r="AO12" s="240">
        <f>('Energy Use'!AO68-'E-electricity'!AO12)*'Energy Use 2020'!$Q74</f>
        <v>2218590106188.9209</v>
      </c>
      <c r="AP12" s="240">
        <f>('Energy Use'!AP68-'E-electricity'!AP12)*'Energy Use 2020'!$Q74</f>
        <v>2215702171272.5137</v>
      </c>
      <c r="AQ12" s="240">
        <f>('Energy Use'!AQ68-'E-electricity'!AQ12)*'Energy Use 2020'!$Q74</f>
        <v>2201453501063.3027</v>
      </c>
      <c r="AR12" s="136" t="str">
        <f>VLOOKUP($A12,'Sector Match'!$A$1:$B$43,2,0)</f>
        <v>food beverage and tobacco 10T12</v>
      </c>
    </row>
    <row r="13" spans="1:44" x14ac:dyDescent="0.2">
      <c r="A13" s="74" t="s">
        <v>12</v>
      </c>
      <c r="B13" s="240">
        <f>('Energy Use'!B69-'E-electricity'!B13)*'Energy Use 2019'!$Q75</f>
        <v>343697115181.15369</v>
      </c>
      <c r="C13" s="240">
        <f>('Energy Use'!C69-'E-electricity'!C13)*'Energy Use 2020'!$Q75</f>
        <v>171393201601.60242</v>
      </c>
      <c r="D13" s="240">
        <f>('Energy Use'!D69-'E-electricity'!D13)*'Energy Use 2020'!$Q75</f>
        <v>182924153713.43341</v>
      </c>
      <c r="E13" s="240">
        <f>('Energy Use'!E69-'E-electricity'!E13)*'Energy Use 2020'!$Q75</f>
        <v>196908181530.48807</v>
      </c>
      <c r="F13" s="240">
        <f>('Energy Use'!F69-'E-electricity'!F13)*'Energy Use 2020'!$Q75</f>
        <v>197461555253.39746</v>
      </c>
      <c r="G13" s="240">
        <f>('Energy Use'!G69-'E-electricity'!G13)*'Energy Use 2020'!$Q75</f>
        <v>201703625147.83615</v>
      </c>
      <c r="H13" s="240">
        <f>('Energy Use'!H69-'E-electricity'!H13)*'Energy Use 2020'!$Q75</f>
        <v>207802022991.11633</v>
      </c>
      <c r="I13" s="240">
        <f>('Energy Use'!I69-'E-electricity'!I13)*'Energy Use 2020'!$Q75</f>
        <v>214272850910.95782</v>
      </c>
      <c r="J13" s="240">
        <f>('Energy Use'!J69-'E-electricity'!J13)*'Energy Use 2020'!$Q75</f>
        <v>220545358821.07129</v>
      </c>
      <c r="K13" s="240">
        <f>('Energy Use'!K69-'E-electricity'!K13)*'Energy Use 2020'!$Q75</f>
        <v>226493217803.70874</v>
      </c>
      <c r="L13" s="240">
        <f>('Energy Use'!L69-'E-electricity'!L13)*'Energy Use 2020'!$Q75</f>
        <v>231980824930.41043</v>
      </c>
      <c r="M13" s="240">
        <f>('Energy Use'!M69-'E-electricity'!M13)*'Energy Use 2020'!$Q75</f>
        <v>236865431465.9975</v>
      </c>
      <c r="N13" s="240">
        <f>('Energy Use'!N69-'E-electricity'!N13)*'Energy Use 2020'!$Q75</f>
        <v>241497402217.61487</v>
      </c>
      <c r="O13" s="240">
        <f>('Energy Use'!O69-'E-electricity'!O13)*'Energy Use 2020'!$Q75</f>
        <v>245422906219.19803</v>
      </c>
      <c r="P13" s="240">
        <f>('Energy Use'!P69-'E-electricity'!P13)*'Energy Use 2020'!$Q75</f>
        <v>248672953474.29926</v>
      </c>
      <c r="Q13" s="240">
        <f>('Energy Use'!Q69-'E-electricity'!Q13)*'Energy Use 2020'!$Q75</f>
        <v>251288035605.12607</v>
      </c>
      <c r="R13" s="240">
        <f>('Energy Use'!R69-'E-electricity'!R13)*'Energy Use 2020'!$Q75</f>
        <v>253316713138.78488</v>
      </c>
      <c r="S13" s="240">
        <f>('Energy Use'!S69-'E-electricity'!S13)*'Energy Use 2020'!$Q75</f>
        <v>255980542888.5434</v>
      </c>
      <c r="T13" s="240">
        <f>('Energy Use'!T69-'E-electricity'!T13)*'Energy Use 2020'!$Q75</f>
        <v>258155627466.6723</v>
      </c>
      <c r="U13" s="240">
        <f>('Energy Use'!U69-'E-electricity'!U13)*'Energy Use 2020'!$Q75</f>
        <v>259861015209.12756</v>
      </c>
      <c r="V13" s="240">
        <f>('Energy Use'!V69-'E-electricity'!V13)*'Energy Use 2020'!$Q75</f>
        <v>261119269827.28693</v>
      </c>
      <c r="W13" s="240">
        <f>('Energy Use'!W69-'E-electricity'!W13)*'Energy Use 2020'!$Q75</f>
        <v>261955991552.48706</v>
      </c>
      <c r="X13" s="240">
        <f>('Energy Use'!X69-'E-electricity'!X13)*'Energy Use 2020'!$Q75</f>
        <v>262399338351.80908</v>
      </c>
      <c r="Y13" s="240">
        <f>('Energy Use'!Y69-'E-electricity'!Y13)*'Energy Use 2020'!$Q75</f>
        <v>262479557241.73349</v>
      </c>
      <c r="Z13" s="240">
        <f>('Energy Use'!Z69-'E-electricity'!Z13)*'Energy Use 2020'!$Q75</f>
        <v>262228534434.46008</v>
      </c>
      <c r="AA13" s="240">
        <f>('Energy Use'!AA69-'E-electricity'!AA13)*'Energy Use 2020'!$Q75</f>
        <v>261679371694.83105</v>
      </c>
      <c r="AB13" s="240">
        <f>('Energy Use'!AB69-'E-electricity'!AB13)*'Energy Use 2020'!$Q75</f>
        <v>260865994917.64883</v>
      </c>
      <c r="AC13" s="240">
        <f>('Energy Use'!AC69-'E-electricity'!AC13)*'Energy Use 2020'!$Q75</f>
        <v>259822799602.38617</v>
      </c>
      <c r="AD13" s="240">
        <f>('Energy Use'!AD69-'E-electricity'!AD13)*'Energy Use 2020'!$Q75</f>
        <v>258584336643.57837</v>
      </c>
      <c r="AE13" s="240">
        <f>('Energy Use'!AE69-'E-electricity'!AE13)*'Energy Use 2020'!$Q75</f>
        <v>257185040701.20435</v>
      </c>
      <c r="AF13" s="240">
        <f>('Energy Use'!AF69-'E-electricity'!AF13)*'Energy Use 2020'!$Q75</f>
        <v>255659002389.12952</v>
      </c>
      <c r="AG13" s="240">
        <f>('Energy Use'!AG69-'E-electricity'!AG13)*'Energy Use 2020'!$Q75</f>
        <v>254039784636.67587</v>
      </c>
      <c r="AH13" s="240">
        <f>('Energy Use'!AH69-'E-electricity'!AH13)*'Energy Use 2020'!$Q75</f>
        <v>252360282847.86694</v>
      </c>
      <c r="AI13" s="240">
        <f>('Energy Use'!AI69-'E-electricity'!AI13)*'Energy Use 2020'!$Q75</f>
        <v>250652627908.32599</v>
      </c>
      <c r="AJ13" s="240">
        <f>('Energy Use'!AJ69-'E-electricity'!AJ13)*'Energy Use 2020'!$Q75</f>
        <v>248948130670.31641</v>
      </c>
      <c r="AK13" s="240">
        <f>('Energy Use'!AK69-'E-electricity'!AK13)*'Energy Use 2020'!$Q75</f>
        <v>247277266277.54294</v>
      </c>
      <c r="AL13" s="240">
        <f>('Energy Use'!AL69-'E-electricity'!AL13)*'Energy Use 2020'!$Q75</f>
        <v>245669696566.32361</v>
      </c>
      <c r="AM13" s="240">
        <f>('Energy Use'!AM69-'E-electricity'!AM13)*'Energy Use 2020'!$Q75</f>
        <v>244154328790.41141</v>
      </c>
      <c r="AN13" s="240">
        <f>('Energy Use'!AN69-'E-electricity'!AN13)*'Energy Use 2020'!$Q75</f>
        <v>242759409054.60336</v>
      </c>
      <c r="AO13" s="240">
        <f>('Energy Use'!AO69-'E-electricity'!AO13)*'Energy Use 2020'!$Q75</f>
        <v>241512649099.1582</v>
      </c>
      <c r="AP13" s="240">
        <f>('Energy Use'!AP69-'E-electricity'!AP13)*'Energy Use 2020'!$Q75</f>
        <v>240441385446.35574</v>
      </c>
      <c r="AQ13" s="240">
        <f>('Energy Use'!AQ69-'E-electricity'!AQ13)*'Energy Use 2020'!$Q75</f>
        <v>238344192087.72305</v>
      </c>
      <c r="AR13" s="136" t="str">
        <f>VLOOKUP($A13,'Sector Match'!$A$1:$B$43,2,0)</f>
        <v>food beverage and tobacco 10T12</v>
      </c>
    </row>
    <row r="14" spans="1:44" x14ac:dyDescent="0.2">
      <c r="A14" s="74" t="s">
        <v>13</v>
      </c>
      <c r="B14" s="240">
        <f>('Energy Use'!B70-'E-electricity'!B14)*'Energy Use 2019'!$Q76</f>
        <v>2259465504124.7344</v>
      </c>
      <c r="C14" s="240">
        <f>('Energy Use'!C70-'E-electricity'!C14)*'Energy Use 2020'!$Q76</f>
        <v>1421197683515.9956</v>
      </c>
      <c r="D14" s="240">
        <f>('Energy Use'!D70-'E-electricity'!D14)*'Energy Use 2020'!$Q76</f>
        <v>1489869308169.0137</v>
      </c>
      <c r="E14" s="240">
        <f>('Energy Use'!E70-'E-electricity'!E14)*'Energy Use 2020'!$Q76</f>
        <v>1462164043057.3389</v>
      </c>
      <c r="F14" s="240">
        <f>('Energy Use'!F70-'E-electricity'!F14)*'Energy Use 2020'!$Q76</f>
        <v>1458122482544.4309</v>
      </c>
      <c r="G14" s="240">
        <f>('Energy Use'!G70-'E-electricity'!G14)*'Energy Use 2020'!$Q76</f>
        <v>1463640803013.0471</v>
      </c>
      <c r="H14" s="240">
        <f>('Energy Use'!H70-'E-electricity'!H14)*'Energy Use 2020'!$Q76</f>
        <v>1474035822658.8979</v>
      </c>
      <c r="I14" s="240">
        <f>('Energy Use'!I70-'E-electricity'!I14)*'Energy Use 2020'!$Q76</f>
        <v>1486136124990.0281</v>
      </c>
      <c r="J14" s="240">
        <f>('Energy Use'!J70-'E-electricity'!J14)*'Energy Use 2020'!$Q76</f>
        <v>1496563885950.679</v>
      </c>
      <c r="K14" s="240">
        <f>('Energy Use'!K70-'E-electricity'!K14)*'Energy Use 2020'!$Q76</f>
        <v>1503411016775.8855</v>
      </c>
      <c r="L14" s="240">
        <f>('Energy Use'!L70-'E-electricity'!L14)*'Energy Use 2020'!$Q76</f>
        <v>1504754578366.0383</v>
      </c>
      <c r="M14" s="240">
        <f>('Energy Use'!M70-'E-electricity'!M14)*'Energy Use 2020'!$Q76</f>
        <v>1498714036426.5999</v>
      </c>
      <c r="N14" s="240">
        <f>('Energy Use'!N70-'E-electricity'!N14)*'Energy Use 2020'!$Q76</f>
        <v>1485837976575.9873</v>
      </c>
      <c r="O14" s="240">
        <f>('Energy Use'!O70-'E-electricity'!O14)*'Energy Use 2020'!$Q76</f>
        <v>1465974446638.8357</v>
      </c>
      <c r="P14" s="240">
        <f>('Energy Use'!P70-'E-electricity'!P14)*'Energy Use 2020'!$Q76</f>
        <v>1441312716868.4805</v>
      </c>
      <c r="Q14" s="240">
        <f>('Energy Use'!Q70-'E-electricity'!Q14)*'Energy Use 2020'!$Q76</f>
        <v>1413974295267.7837</v>
      </c>
      <c r="R14" s="240">
        <f>('Energy Use'!R70-'E-electricity'!R14)*'Energy Use 2020'!$Q76</f>
        <v>1385960626789.8872</v>
      </c>
      <c r="S14" s="240">
        <f>('Energy Use'!S70-'E-electricity'!S14)*'Energy Use 2020'!$Q76</f>
        <v>1363915135050.187</v>
      </c>
      <c r="T14" s="240">
        <f>('Energy Use'!T70-'E-electricity'!T14)*'Energy Use 2020'!$Q76</f>
        <v>1342873984873.498</v>
      </c>
      <c r="U14" s="240">
        <f>('Energy Use'!U70-'E-electricity'!U14)*'Energy Use 2020'!$Q76</f>
        <v>1322811400201.5356</v>
      </c>
      <c r="V14" s="240">
        <f>('Energy Use'!V70-'E-electricity'!V14)*'Energy Use 2020'!$Q76</f>
        <v>1303702972101.9187</v>
      </c>
      <c r="W14" s="240">
        <f>('Energy Use'!W70-'E-electricity'!W14)*'Energy Use 2020'!$Q76</f>
        <v>1285525633809.3147</v>
      </c>
      <c r="X14" s="240">
        <f>('Energy Use'!X70-'E-electricity'!X14)*'Energy Use 2020'!$Q76</f>
        <v>1268257637687.3547</v>
      </c>
      <c r="Y14" s="240">
        <f>('Energy Use'!Y70-'E-electricity'!Y14)*'Energy Use 2020'!$Q76</f>
        <v>1251878534164.9407</v>
      </c>
      <c r="Z14" s="240">
        <f>('Energy Use'!Z70-'E-electricity'!Z14)*'Energy Use 2020'!$Q76</f>
        <v>1236369152703.1458</v>
      </c>
      <c r="AA14" s="240">
        <f>('Energy Use'!AA70-'E-electricity'!AA14)*'Energy Use 2020'!$Q76</f>
        <v>1221711584852.396</v>
      </c>
      <c r="AB14" s="240">
        <f>('Energy Use'!AB70-'E-electricity'!AB14)*'Energy Use 2020'!$Q76</f>
        <v>1207889169463.5205</v>
      </c>
      <c r="AC14" s="240">
        <f>('Energy Use'!AC70-'E-electricity'!AC14)*'Energy Use 2020'!$Q76</f>
        <v>1194886480121.0588</v>
      </c>
      <c r="AD14" s="240">
        <f>('Energy Use'!AD70-'E-electricity'!AD14)*'Energy Use 2020'!$Q76</f>
        <v>1182689314872.3328</v>
      </c>
      <c r="AE14" s="240">
        <f>('Energy Use'!AE70-'E-electricity'!AE14)*'Energy Use 2020'!$Q76</f>
        <v>1171284688332.179</v>
      </c>
      <c r="AF14" s="240">
        <f>('Energy Use'!AF70-'E-electricity'!AF14)*'Energy Use 2020'!$Q76</f>
        <v>1160660826249.8955</v>
      </c>
      <c r="AG14" s="240">
        <f>('Energy Use'!AG70-'E-electricity'!AG14)*'Energy Use 2020'!$Q76</f>
        <v>1150807162632.6653</v>
      </c>
      <c r="AH14" s="240">
        <f>('Energy Use'!AH70-'E-electricity'!AH14)*'Energy Use 2020'!$Q76</f>
        <v>1141714339528.4619</v>
      </c>
      <c r="AI14" s="240">
        <f>('Energy Use'!AI70-'E-electricity'!AI14)*'Energy Use 2020'!$Q76</f>
        <v>1133374209580.7019</v>
      </c>
      <c r="AJ14" s="240">
        <f>('Energy Use'!AJ70-'E-electricity'!AJ14)*'Energy Use 2020'!$Q76</f>
        <v>1125779841477.6868</v>
      </c>
      <c r="AK14" s="240">
        <f>('Energy Use'!AK70-'E-electricity'!AK14)*'Energy Use 2020'!$Q76</f>
        <v>1118925528431.28</v>
      </c>
      <c r="AL14" s="240">
        <f>('Energy Use'!AL70-'E-electricity'!AL14)*'Energy Use 2020'!$Q76</f>
        <v>1112806799832.2148</v>
      </c>
      <c r="AM14" s="240">
        <f>('Energy Use'!AM70-'E-electricity'!AM14)*'Energy Use 2020'!$Q76</f>
        <v>1107420436243.3958</v>
      </c>
      <c r="AN14" s="240">
        <f>('Energy Use'!AN70-'E-electricity'!AN14)*'Energy Use 2020'!$Q76</f>
        <v>1102764487908.0991</v>
      </c>
      <c r="AO14" s="240">
        <f>('Energy Use'!AO70-'E-electricity'!AO14)*'Energy Use 2020'!$Q76</f>
        <v>1098838296966.8296</v>
      </c>
      <c r="AP14" s="240">
        <f>('Energy Use'!AP70-'E-electricity'!AP14)*'Energy Use 2020'!$Q76</f>
        <v>1095642523595.3435</v>
      </c>
      <c r="AQ14" s="240">
        <f>('Energy Use'!AQ70-'E-electricity'!AQ14)*'Energy Use 2020'!$Q76</f>
        <v>1087573129238.6904</v>
      </c>
      <c r="AR14" s="136" t="str">
        <f>VLOOKUP($A14,'Sector Match'!$A$1:$B$43,2,0)</f>
        <v>textiles apparel and leather 13T15</v>
      </c>
    </row>
    <row r="15" spans="1:44" x14ac:dyDescent="0.2">
      <c r="A15" s="74" t="s">
        <v>14</v>
      </c>
      <c r="B15" s="240">
        <f>('Energy Use'!B71-'E-electricity'!B15)*'Energy Use 2019'!$Q77</f>
        <v>2046077471633.3738</v>
      </c>
      <c r="C15" s="240">
        <f>('Energy Use'!C71-'E-electricity'!C15)*'Energy Use 2020'!$Q77</f>
        <v>893925566120.50452</v>
      </c>
      <c r="D15" s="240">
        <f>('Energy Use'!D71-'E-electricity'!D15)*'Energy Use 2020'!$Q77</f>
        <v>1001922959055.2362</v>
      </c>
      <c r="E15" s="240">
        <f>('Energy Use'!E71-'E-electricity'!E15)*'Energy Use 2020'!$Q77</f>
        <v>990567733841.20532</v>
      </c>
      <c r="F15" s="240">
        <f>('Energy Use'!F71-'E-electricity'!F15)*'Energy Use 2020'!$Q77</f>
        <v>988240175185.50537</v>
      </c>
      <c r="G15" s="240">
        <f>('Energy Use'!G71-'E-electricity'!G15)*'Energy Use 2020'!$Q77</f>
        <v>994056092367.22791</v>
      </c>
      <c r="H15" s="240">
        <f>('Energy Use'!H71-'E-electricity'!H15)*'Energy Use 2020'!$Q77</f>
        <v>1003700935407.083</v>
      </c>
      <c r="I15" s="240">
        <f>('Energy Use'!I71-'E-electricity'!I15)*'Energy Use 2020'!$Q77</f>
        <v>1014062621556.865</v>
      </c>
      <c r="J15" s="240">
        <f>('Energy Use'!J71-'E-electricity'!J15)*'Energy Use 2020'!$Q77</f>
        <v>1022762015745.6779</v>
      </c>
      <c r="K15" s="240">
        <f>('Energy Use'!K71-'E-electricity'!K15)*'Energy Use 2020'!$Q77</f>
        <v>1028632309596.219</v>
      </c>
      <c r="L15" s="240">
        <f>('Energy Use'!L71-'E-electricity'!L15)*'Energy Use 2020'!$Q77</f>
        <v>1030499707330.8102</v>
      </c>
      <c r="M15" s="240">
        <f>('Energy Use'!M71-'E-electricity'!M15)*'Energy Use 2020'!$Q77</f>
        <v>1027221516629.8792</v>
      </c>
      <c r="N15" s="240">
        <f>('Energy Use'!N71-'E-electricity'!N15)*'Energy Use 2020'!$Q77</f>
        <v>1019547043762.2379</v>
      </c>
      <c r="O15" s="240">
        <f>('Energy Use'!O71-'E-electricity'!O15)*'Energy Use 2020'!$Q77</f>
        <v>1007104899111.2753</v>
      </c>
      <c r="P15" s="240">
        <f>('Energy Use'!P71-'E-electricity'!P15)*'Energy Use 2020'!$Q77</f>
        <v>991361419366.04736</v>
      </c>
      <c r="Q15" s="240">
        <f>('Energy Use'!Q71-'E-electricity'!Q15)*'Energy Use 2020'!$Q77</f>
        <v>973743951025.74451</v>
      </c>
      <c r="R15" s="240">
        <f>('Energy Use'!R71-'E-electricity'!R15)*'Energy Use 2020'!$Q77</f>
        <v>955605353408.8114</v>
      </c>
      <c r="S15" s="240">
        <f>('Energy Use'!S71-'E-electricity'!S15)*'Energy Use 2020'!$Q77</f>
        <v>941761937754.37317</v>
      </c>
      <c r="T15" s="240">
        <f>('Energy Use'!T71-'E-electricity'!T15)*'Energy Use 2020'!$Q77</f>
        <v>928539264627.93213</v>
      </c>
      <c r="U15" s="240">
        <f>('Energy Use'!U71-'E-electricity'!U15)*'Energy Use 2020'!$Q77</f>
        <v>915920578997.77649</v>
      </c>
      <c r="V15" s="240">
        <f>('Energy Use'!V71-'E-electricity'!V15)*'Energy Use 2020'!$Q77</f>
        <v>903890017713.302</v>
      </c>
      <c r="W15" s="240">
        <f>('Energy Use'!W71-'E-electricity'!W15)*'Energy Use 2020'!$Q77</f>
        <v>892432583389.58337</v>
      </c>
      <c r="X15" s="240">
        <f>('Energy Use'!X71-'E-electricity'!X15)*'Energy Use 2020'!$Q77</f>
        <v>881534119979.49854</v>
      </c>
      <c r="Y15" s="240">
        <f>('Energy Use'!Y71-'E-electricity'!Y15)*'Energy Use 2020'!$Q77</f>
        <v>871181289997.29895</v>
      </c>
      <c r="Z15" s="240">
        <f>('Energy Use'!Z71-'E-electricity'!Z15)*'Energy Use 2020'!$Q77</f>
        <v>861361553361.19592</v>
      </c>
      <c r="AA15" s="240">
        <f>('Energy Use'!AA71-'E-electricity'!AA15)*'Energy Use 2020'!$Q77</f>
        <v>852063147826.37537</v>
      </c>
      <c r="AB15" s="240">
        <f>('Energy Use'!AB71-'E-electricity'!AB15)*'Energy Use 2020'!$Q77</f>
        <v>843275070983.60022</v>
      </c>
      <c r="AC15" s="240">
        <f>('Energy Use'!AC71-'E-electricity'!AC15)*'Energy Use 2020'!$Q77</f>
        <v>834987063802.41638</v>
      </c>
      <c r="AD15" s="240">
        <f>('Energy Use'!AD71-'E-electricity'!AD15)*'Energy Use 2020'!$Q77</f>
        <v>827189595701.88013</v>
      </c>
      <c r="AE15" s="240">
        <f>('Energy Use'!AE71-'E-electricity'!AE15)*'Energy Use 2020'!$Q77</f>
        <v>819873851135.74048</v>
      </c>
      <c r="AF15" s="240">
        <f>('Energy Use'!AF71-'E-electricity'!AF15)*'Energy Use 2020'!$Q77</f>
        <v>813031717682.99988</v>
      </c>
      <c r="AG15" s="240">
        <f>('Energy Use'!AG71-'E-electricity'!AG15)*'Energy Use 2020'!$Q77</f>
        <v>806655775638.98889</v>
      </c>
      <c r="AH15" s="240">
        <f>('Energy Use'!AH71-'E-electricity'!AH15)*'Energy Use 2020'!$Q77</f>
        <v>800739289106.40283</v>
      </c>
      <c r="AI15" s="240">
        <f>('Energy Use'!AI71-'E-electricity'!AI15)*'Energy Use 2020'!$Q77</f>
        <v>795276198590.05847</v>
      </c>
      <c r="AJ15" s="240">
        <f>('Energy Use'!AJ71-'E-electricity'!AJ15)*'Energy Use 2020'!$Q77</f>
        <v>790261115103.83716</v>
      </c>
      <c r="AK15" s="240">
        <f>('Energy Use'!AK71-'E-electricity'!AK15)*'Energy Use 2020'!$Q77</f>
        <v>785689315802.92725</v>
      </c>
      <c r="AL15" s="240">
        <f>('Energy Use'!AL71-'E-electricity'!AL15)*'Energy Use 2020'!$Q77</f>
        <v>781556741159.45801</v>
      </c>
      <c r="AM15" s="240">
        <f>('Energy Use'!AM71-'E-electricity'!AM15)*'Energy Use 2020'!$Q77</f>
        <v>777859993704.81458</v>
      </c>
      <c r="AN15" s="240">
        <f>('Energy Use'!AN71-'E-electricity'!AN15)*'Energy Use 2020'!$Q77</f>
        <v>774596338367.2655</v>
      </c>
      <c r="AO15" s="240">
        <f>('Energy Use'!AO71-'E-electricity'!AO15)*'Energy Use 2020'!$Q77</f>
        <v>771763704439.30066</v>
      </c>
      <c r="AP15" s="240">
        <f>('Energy Use'!AP71-'E-electricity'!AP15)*'Energy Use 2020'!$Q77</f>
        <v>769360689215.02441</v>
      </c>
      <c r="AQ15" s="240">
        <f>('Energy Use'!AQ71-'E-electricity'!AQ15)*'Energy Use 2020'!$Q77</f>
        <v>763451247634.82129</v>
      </c>
      <c r="AR15" s="136" t="str">
        <f>VLOOKUP($A15,'Sector Match'!$A$1:$B$43,2,0)</f>
        <v>textiles apparel and leather 13T15</v>
      </c>
    </row>
    <row r="16" spans="1:44" x14ac:dyDescent="0.2">
      <c r="A16" s="74" t="s">
        <v>15</v>
      </c>
      <c r="B16" s="240">
        <f>('Energy Use'!B72-'E-electricity'!B16)*'Energy Use 2019'!$Q78</f>
        <v>829621988257.77795</v>
      </c>
      <c r="C16" s="240">
        <f>('Energy Use'!C72-'E-electricity'!C16)*'Energy Use 2020'!$Q78</f>
        <v>432889045636.77863</v>
      </c>
      <c r="D16" s="240">
        <f>('Energy Use'!D72-'E-electricity'!D16)*'Energy Use 2020'!$Q78</f>
        <v>484435602392.6026</v>
      </c>
      <c r="E16" s="240">
        <f>('Energy Use'!E72-'E-electricity'!E16)*'Energy Use 2020'!$Q78</f>
        <v>485058080840.41766</v>
      </c>
      <c r="F16" s="240">
        <f>('Energy Use'!F72-'E-electricity'!F16)*'Energy Use 2020'!$Q78</f>
        <v>479181678440.36688</v>
      </c>
      <c r="G16" s="240">
        <f>('Energy Use'!G72-'E-electricity'!G16)*'Energy Use 2020'!$Q78</f>
        <v>472886075877.65527</v>
      </c>
      <c r="H16" s="240">
        <f>('Energy Use'!H72-'E-electricity'!H16)*'Energy Use 2020'!$Q78</f>
        <v>467909753484.63171</v>
      </c>
      <c r="I16" s="240">
        <f>('Energy Use'!I72-'E-electricity'!I16)*'Energy Use 2020'!$Q78</f>
        <v>465789997022.7464</v>
      </c>
      <c r="J16" s="240">
        <f>('Energy Use'!J72-'E-electricity'!J16)*'Energy Use 2020'!$Q78</f>
        <v>465638786930.97644</v>
      </c>
      <c r="K16" s="240">
        <f>('Energy Use'!K72-'E-electricity'!K16)*'Energy Use 2020'!$Q78</f>
        <v>466464519842.25513</v>
      </c>
      <c r="L16" s="240">
        <f>('Energy Use'!L72-'E-electricity'!L16)*'Energy Use 2020'!$Q78</f>
        <v>467280974150.85144</v>
      </c>
      <c r="M16" s="240">
        <f>('Energy Use'!M72-'E-electricity'!M16)*'Energy Use 2020'!$Q78</f>
        <v>467097059354.11884</v>
      </c>
      <c r="N16" s="240">
        <f>('Energy Use'!N72-'E-electricity'!N16)*'Energy Use 2020'!$Q78</f>
        <v>466127665070.63739</v>
      </c>
      <c r="O16" s="240">
        <f>('Energy Use'!O72-'E-electricity'!O16)*'Energy Use 2020'!$Q78</f>
        <v>463323175982.99774</v>
      </c>
      <c r="P16" s="240">
        <f>('Energy Use'!P72-'E-electricity'!P16)*'Energy Use 2020'!$Q78</f>
        <v>458847107570.10724</v>
      </c>
      <c r="Q16" s="240">
        <f>('Energy Use'!Q72-'E-electricity'!Q16)*'Energy Use 2020'!$Q78</f>
        <v>452876962164.41254</v>
      </c>
      <c r="R16" s="240">
        <f>('Energy Use'!R72-'E-electricity'!R16)*'Energy Use 2020'!$Q78</f>
        <v>445598933073.19989</v>
      </c>
      <c r="S16" s="240">
        <f>('Energy Use'!S72-'E-electricity'!S16)*'Energy Use 2020'!$Q78</f>
        <v>439321632596.47424</v>
      </c>
      <c r="T16" s="240">
        <f>('Energy Use'!T72-'E-electricity'!T16)*'Energy Use 2020'!$Q78</f>
        <v>432033895194.84039</v>
      </c>
      <c r="U16" s="240">
        <f>('Energy Use'!U72-'E-electricity'!U16)*'Energy Use 2020'!$Q78</f>
        <v>423896480879.43225</v>
      </c>
      <c r="V16" s="240">
        <f>('Energy Use'!V72-'E-electricity'!V16)*'Energy Use 2020'!$Q78</f>
        <v>415067312796.11346</v>
      </c>
      <c r="W16" s="240">
        <f>('Energy Use'!W72-'E-electricity'!W16)*'Energy Use 2020'!$Q78</f>
        <v>405699021684.90698</v>
      </c>
      <c r="X16" s="240">
        <f>('Energy Use'!X72-'E-electricity'!X16)*'Energy Use 2020'!$Q78</f>
        <v>395936979283.86713</v>
      </c>
      <c r="Y16" s="240">
        <f>('Energy Use'!Y72-'E-electricity'!Y16)*'Energy Use 2020'!$Q78</f>
        <v>385917809621.87628</v>
      </c>
      <c r="Z16" s="240">
        <f>('Energy Use'!Z72-'E-electricity'!Z16)*'Energy Use 2020'!$Q78</f>
        <v>375768352422.6864</v>
      </c>
      <c r="AA16" s="240">
        <f>('Energy Use'!AA72-'E-electricity'!AA16)*'Energy Use 2020'!$Q78</f>
        <v>365605042020.08722</v>
      </c>
      <c r="AB16" s="240">
        <f>('Energy Use'!AB72-'E-electricity'!AB16)*'Energy Use 2020'!$Q78</f>
        <v>355533658044.12476</v>
      </c>
      <c r="AC16" s="240">
        <f>('Energy Use'!AC72-'E-electricity'!AC16)*'Energy Use 2020'!$Q78</f>
        <v>345649400316.23901</v>
      </c>
      <c r="AD16" s="240">
        <f>('Energy Use'!AD72-'E-electricity'!AD16)*'Energy Use 2020'!$Q78</f>
        <v>336037239431.99219</v>
      </c>
      <c r="AE16" s="240">
        <f>('Energy Use'!AE72-'E-electricity'!AE16)*'Energy Use 2020'!$Q78</f>
        <v>326772495917.31122</v>
      </c>
      <c r="AF16" s="240">
        <f>('Energy Use'!AF72-'E-electricity'!AF16)*'Energy Use 2020'!$Q78</f>
        <v>317921604121.51593</v>
      </c>
      <c r="AG16" s="240">
        <f>('Energy Use'!AG72-'E-electricity'!AG16)*'Energy Use 2020'!$Q78</f>
        <v>309543021693.01044</v>
      </c>
      <c r="AH16" s="240">
        <f>('Energy Use'!AH72-'E-electricity'!AH16)*'Energy Use 2020'!$Q78</f>
        <v>301688251161.56421</v>
      </c>
      <c r="AI16" s="240">
        <f>('Energy Use'!AI72-'E-electricity'!AI16)*'Energy Use 2020'!$Q78</f>
        <v>294402946484.42773</v>
      </c>
      <c r="AJ16" s="240">
        <f>('Energy Use'!AJ72-'E-electricity'!AJ16)*'Energy Use 2020'!$Q78</f>
        <v>287728084140.81024</v>
      </c>
      <c r="AK16" s="240">
        <f>('Energy Use'!AK72-'E-electricity'!AK16)*'Energy Use 2020'!$Q78</f>
        <v>281701185301.46545</v>
      </c>
      <c r="AL16" s="240">
        <f>('Energy Use'!AL72-'E-electricity'!AL16)*'Energy Use 2020'!$Q78</f>
        <v>276357582661.61688</v>
      </c>
      <c r="AM16" s="240">
        <f>('Energy Use'!AM72-'E-electricity'!AM16)*'Energy Use 2020'!$Q78</f>
        <v>271731732693.06683</v>
      </c>
      <c r="AN16" s="240">
        <f>('Energy Use'!AN72-'E-electricity'!AN16)*'Energy Use 2020'!$Q78</f>
        <v>267858581414.01581</v>
      </c>
      <c r="AO16" s="240">
        <f>('Energy Use'!AO72-'E-electricity'!AO16)*'Energy Use 2020'!$Q78</f>
        <v>264774999445.39832</v>
      </c>
      <c r="AP16" s="240">
        <f>('Energy Use'!AP72-'E-electricity'!AP16)*'Energy Use 2020'!$Q78</f>
        <v>262521310361.21768</v>
      </c>
      <c r="AQ16" s="240">
        <f>('Energy Use'!AQ72-'E-electricity'!AQ16)*'Energy Use 2020'!$Q78</f>
        <v>259803750894.45129</v>
      </c>
      <c r="AR16" s="136" t="str">
        <f>VLOOKUP($A16,'Sector Match'!$A$1:$B$43,2,0)</f>
        <v>textiles apparel and leather 13T15</v>
      </c>
    </row>
    <row r="17" spans="1:44" x14ac:dyDescent="0.2">
      <c r="A17" s="74" t="s">
        <v>16</v>
      </c>
      <c r="B17" s="240">
        <f>('Energy Use'!B73-'E-electricity'!B17)*'Energy Use 2019'!$Q79</f>
        <v>1704331678744.7791</v>
      </c>
      <c r="C17" s="240">
        <f>('Energy Use'!C73-'E-electricity'!C17)*'Energy Use 2020'!$Q79</f>
        <v>1269593371763.2104</v>
      </c>
      <c r="D17" s="240">
        <f>('Energy Use'!D73-'E-electricity'!D17)*'Energy Use 2020'!$Q79</f>
        <v>1446114105631.7617</v>
      </c>
      <c r="E17" s="240">
        <f>('Energy Use'!E73-'E-electricity'!E17)*'Energy Use 2020'!$Q79</f>
        <v>1448331799361.2346</v>
      </c>
      <c r="F17" s="240">
        <f>('Energy Use'!F73-'E-electricity'!F17)*'Energy Use 2020'!$Q79</f>
        <v>1442315832496.6694</v>
      </c>
      <c r="G17" s="240">
        <f>('Energy Use'!G73-'E-electricity'!G17)*'Energy Use 2020'!$Q79</f>
        <v>1448118168547.9702</v>
      </c>
      <c r="H17" s="240">
        <f>('Energy Use'!H73-'E-electricity'!H17)*'Energy Use 2020'!$Q79</f>
        <v>1461781900953.8379</v>
      </c>
      <c r="I17" s="240">
        <f>('Energy Use'!I73-'E-electricity'!I17)*'Energy Use 2020'!$Q79</f>
        <v>1480780259708.0266</v>
      </c>
      <c r="J17" s="240">
        <f>('Energy Use'!J73-'E-electricity'!J17)*'Energy Use 2020'!$Q79</f>
        <v>1501940787710.4438</v>
      </c>
      <c r="K17" s="240">
        <f>('Energy Use'!K73-'E-electricity'!K17)*'Energy Use 2020'!$Q79</f>
        <v>1523357395426.4192</v>
      </c>
      <c r="L17" s="240">
        <f>('Energy Use'!L73-'E-electricity'!L17)*'Energy Use 2020'!$Q79</f>
        <v>1543015308662.1194</v>
      </c>
      <c r="M17" s="240">
        <f>('Energy Use'!M73-'E-electricity'!M17)*'Energy Use 2020'!$Q79</f>
        <v>1558801213454.2935</v>
      </c>
      <c r="N17" s="240">
        <f>('Energy Use'!N73-'E-electricity'!N17)*'Energy Use 2020'!$Q79</f>
        <v>1571720672583.6238</v>
      </c>
      <c r="O17" s="240">
        <f>('Energy Use'!O73-'E-electricity'!O17)*'Energy Use 2020'!$Q79</f>
        <v>1578946307342.9651</v>
      </c>
      <c r="P17" s="240">
        <f>('Energy Use'!P73-'E-electricity'!P17)*'Energy Use 2020'!$Q79</f>
        <v>1580823756569.6663</v>
      </c>
      <c r="Q17" s="240">
        <f>('Energy Use'!Q73-'E-electricity'!Q17)*'Energy Use 2020'!$Q79</f>
        <v>1577757921646.2693</v>
      </c>
      <c r="R17" s="240">
        <f>('Energy Use'!R73-'E-electricity'!R17)*'Energy Use 2020'!$Q79</f>
        <v>1570199502982.4192</v>
      </c>
      <c r="S17" s="240">
        <f>('Energy Use'!S73-'E-electricity'!S17)*'Energy Use 2020'!$Q79</f>
        <v>1565530101364.5962</v>
      </c>
      <c r="T17" s="240">
        <f>('Energy Use'!T73-'E-electricity'!T17)*'Energy Use 2020'!$Q79</f>
        <v>1557183403575.9824</v>
      </c>
      <c r="U17" s="240">
        <f>('Energy Use'!U73-'E-electricity'!U17)*'Energy Use 2020'!$Q79</f>
        <v>1545530327225.3613</v>
      </c>
      <c r="V17" s="240">
        <f>('Energy Use'!V73-'E-electricity'!V17)*'Energy Use 2020'!$Q79</f>
        <v>1530954846109.01</v>
      </c>
      <c r="W17" s="240">
        <f>('Energy Use'!W73-'E-electricity'!W17)*'Energy Use 2020'!$Q79</f>
        <v>1513846989968.2295</v>
      </c>
      <c r="X17" s="240">
        <f>('Energy Use'!X73-'E-electricity'!X17)*'Energy Use 2020'!$Q79</f>
        <v>1494596617354.2007</v>
      </c>
      <c r="Y17" s="240">
        <f>('Energy Use'!Y73-'E-electricity'!Y17)*'Energy Use 2020'!$Q79</f>
        <v>1473588032891.5117</v>
      </c>
      <c r="Z17" s="240">
        <f>('Energy Use'!Z73-'E-electricity'!Z17)*'Energy Use 2020'!$Q79</f>
        <v>1451195484789.1135</v>
      </c>
      <c r="AA17" s="240">
        <f>('Energy Use'!AA73-'E-electricity'!AA17)*'Energy Use 2020'!$Q79</f>
        <v>1427779547721.0066</v>
      </c>
      <c r="AB17" s="240">
        <f>('Energy Use'!AB73-'E-electricity'!AB17)*'Energy Use 2020'!$Q79</f>
        <v>1403684370715.7813</v>
      </c>
      <c r="AC17" s="240">
        <f>('Energy Use'!AC73-'E-electricity'!AC17)*'Energy Use 2020'!$Q79</f>
        <v>1379235749645.6353</v>
      </c>
      <c r="AD17" s="240">
        <f>('Energy Use'!AD73-'E-electricity'!AD17)*'Energy Use 2020'!$Q79</f>
        <v>1354739969208.4363</v>
      </c>
      <c r="AE17" s="240">
        <f>('Energy Use'!AE73-'E-electricity'!AE17)*'Energy Use 2020'!$Q79</f>
        <v>1330483349656.8354</v>
      </c>
      <c r="AF17" s="240">
        <f>('Energy Use'!AF73-'E-electricity'!AF17)*'Energy Use 2020'!$Q79</f>
        <v>1306732428502.2732</v>
      </c>
      <c r="AG17" s="240">
        <f>('Energy Use'!AG73-'E-electricity'!AG17)*'Energy Use 2020'!$Q79</f>
        <v>1283734706478.8975</v>
      </c>
      <c r="AH17" s="240">
        <f>('Energy Use'!AH73-'E-electricity'!AH17)*'Energy Use 2020'!$Q79</f>
        <v>1261719889622.6362</v>
      </c>
      <c r="AI17" s="240">
        <f>('Energy Use'!AI73-'E-electricity'!AI17)*'Energy Use 2020'!$Q79</f>
        <v>1240901564844.1226</v>
      </c>
      <c r="AJ17" s="240">
        <f>('Energy Use'!AJ73-'E-electricity'!AJ17)*'Energy Use 2020'!$Q79</f>
        <v>1221479254333.6396</v>
      </c>
      <c r="AK17" s="240">
        <f>('Energy Use'!AK73-'E-electricity'!AK17)*'Energy Use 2020'!$Q79</f>
        <v>1203640804087.9041</v>
      </c>
      <c r="AL17" s="240">
        <f>('Energy Use'!AL73-'E-electricity'!AL17)*'Energy Use 2020'!$Q79</f>
        <v>1187565073443.1404</v>
      </c>
      <c r="AM17" s="240">
        <f>('Energy Use'!AM73-'E-electricity'!AM17)*'Energy Use 2020'!$Q79</f>
        <v>1173424905499.1536</v>
      </c>
      <c r="AN17" s="240">
        <f>('Energy Use'!AN73-'E-electricity'!AN17)*'Energy Use 2020'!$Q79</f>
        <v>1161390372612.6987</v>
      </c>
      <c r="AO17" s="240">
        <f>('Energy Use'!AO73-'E-electricity'!AO17)*'Energy Use 2020'!$Q79</f>
        <v>1151632306750.1772</v>
      </c>
      <c r="AP17" s="240">
        <f>('Energy Use'!AP73-'E-electricity'!AP17)*'Energy Use 2020'!$Q79</f>
        <v>1144326141595.0261</v>
      </c>
      <c r="AQ17" s="240">
        <f>('Energy Use'!AQ73-'E-electricity'!AQ17)*'Energy Use 2020'!$Q79</f>
        <v>1133745579344.74</v>
      </c>
      <c r="AR17" s="136" t="str">
        <f>VLOOKUP($A17,'Sector Match'!$A$1:$B$43,2,0)</f>
        <v>wood products 16</v>
      </c>
    </row>
    <row r="18" spans="1:44" x14ac:dyDescent="0.2">
      <c r="A18" s="74" t="s">
        <v>17</v>
      </c>
      <c r="B18" s="240">
        <f>('Energy Use'!B74-'E-electricity'!B18)*'Energy Use 2019'!$Q80</f>
        <v>1100217540142.5432</v>
      </c>
      <c r="C18" s="240">
        <f>('Energy Use'!C74-'E-electricity'!C18)*'Energy Use 2020'!$Q80</f>
        <v>710310486406.95178</v>
      </c>
      <c r="D18" s="240">
        <f>('Energy Use'!D74-'E-electricity'!D18)*'Energy Use 2020'!$Q80</f>
        <v>817651083287.60413</v>
      </c>
      <c r="E18" s="240">
        <f>('Energy Use'!E74-'E-electricity'!E18)*'Energy Use 2020'!$Q80</f>
        <v>763512734418.28748</v>
      </c>
      <c r="F18" s="240">
        <f>('Energy Use'!F74-'E-electricity'!F18)*'Energy Use 2020'!$Q80</f>
        <v>755538216250.73792</v>
      </c>
      <c r="G18" s="240">
        <f>('Energy Use'!G74-'E-electricity'!G18)*'Energy Use 2020'!$Q80</f>
        <v>753153566875.1261</v>
      </c>
      <c r="H18" s="240">
        <f>('Energy Use'!H74-'E-electricity'!H18)*'Energy Use 2020'!$Q80</f>
        <v>754591837424.55994</v>
      </c>
      <c r="I18" s="240">
        <f>('Energy Use'!I74-'E-electricity'!I18)*'Energy Use 2020'!$Q80</f>
        <v>758742566341.86536</v>
      </c>
      <c r="J18" s="240">
        <f>('Energy Use'!J74-'E-electricity'!J18)*'Energy Use 2020'!$Q80</f>
        <v>764007426291.89929</v>
      </c>
      <c r="K18" s="240">
        <f>('Energy Use'!K74-'E-electricity'!K18)*'Energy Use 2020'!$Q80</f>
        <v>769350405696.97656</v>
      </c>
      <c r="L18" s="240">
        <f>('Energy Use'!L74-'E-electricity'!L18)*'Energy Use 2020'!$Q80</f>
        <v>773707718641.49219</v>
      </c>
      <c r="M18" s="240">
        <f>('Energy Use'!M74-'E-electricity'!M18)*'Energy Use 2020'!$Q80</f>
        <v>775994122741.72632</v>
      </c>
      <c r="N18" s="240">
        <f>('Energy Use'!N74-'E-electricity'!N18)*'Energy Use 2020'!$Q80</f>
        <v>778214593768.55127</v>
      </c>
      <c r="O18" s="240">
        <f>('Energy Use'!O74-'E-electricity'!O18)*'Energy Use 2020'!$Q80</f>
        <v>777527773304.33032</v>
      </c>
      <c r="P18" s="240">
        <f>('Energy Use'!P74-'E-electricity'!P18)*'Energy Use 2020'!$Q80</f>
        <v>774149705551.43262</v>
      </c>
      <c r="Q18" s="240">
        <f>('Energy Use'!Q74-'E-electricity'!Q18)*'Energy Use 2020'!$Q80</f>
        <v>768322208835.34326</v>
      </c>
      <c r="R18" s="240">
        <f>('Energy Use'!R74-'E-electricity'!R18)*'Energy Use 2020'!$Q80</f>
        <v>760305430766.27173</v>
      </c>
      <c r="S18" s="240">
        <f>('Energy Use'!S74-'E-electricity'!S18)*'Energy Use 2020'!$Q80</f>
        <v>755250407981.63184</v>
      </c>
      <c r="T18" s="240">
        <f>('Energy Use'!T74-'E-electricity'!T18)*'Energy Use 2020'!$Q80</f>
        <v>748430788507.51538</v>
      </c>
      <c r="U18" s="240">
        <f>('Energy Use'!U74-'E-electricity'!U18)*'Energy Use 2020'!$Q80</f>
        <v>740047421640.66382</v>
      </c>
      <c r="V18" s="240">
        <f>('Energy Use'!V74-'E-electricity'!V18)*'Energy Use 2020'!$Q80</f>
        <v>730304724427.48889</v>
      </c>
      <c r="W18" s="240">
        <f>('Energy Use'!W74-'E-electricity'!W18)*'Energy Use 2020'!$Q80</f>
        <v>719407152681.87988</v>
      </c>
      <c r="X18" s="240">
        <f>('Energy Use'!X74-'E-electricity'!X18)*'Energy Use 2020'!$Q80</f>
        <v>707556130507.16541</v>
      </c>
      <c r="Y18" s="240">
        <f>('Energy Use'!Y74-'E-electricity'!Y18)*'Energy Use 2020'!$Q80</f>
        <v>694947462472.98743</v>
      </c>
      <c r="Z18" s="240">
        <f>('Energy Use'!Z74-'E-electricity'!Z18)*'Energy Use 2020'!$Q80</f>
        <v>681769234191.22546</v>
      </c>
      <c r="AA18" s="240">
        <f>('Energy Use'!AA74-'E-electricity'!AA18)*'Energy Use 2020'!$Q80</f>
        <v>668200191576.93079</v>
      </c>
      <c r="AB18" s="240">
        <f>('Energy Use'!AB74-'E-electricity'!AB18)*'Energy Use 2020'!$Q80</f>
        <v>654408576730.93359</v>
      </c>
      <c r="AC18" s="240">
        <f>('Energy Use'!AC74-'E-electricity'!AC18)*'Energy Use 2020'!$Q80</f>
        <v>640551389126.14746</v>
      </c>
      <c r="AD18" s="240">
        <f>('Energy Use'!AD74-'E-electricity'!AD18)*'Energy Use 2020'!$Q80</f>
        <v>626774034467.38281</v>
      </c>
      <c r="AE18" s="240">
        <f>('Energy Use'!AE74-'E-electricity'!AE18)*'Energy Use 2020'!$Q80</f>
        <v>613210319973.00085</v>
      </c>
      <c r="AF18" s="240">
        <f>('Energy Use'!AF74-'E-electricity'!AF18)*'Energy Use 2020'!$Q80</f>
        <v>599982753580.69495</v>
      </c>
      <c r="AG18" s="240">
        <f>('Energy Use'!AG74-'E-electricity'!AG18)*'Energy Use 2020'!$Q80</f>
        <v>587203105361.70715</v>
      </c>
      <c r="AH18" s="240">
        <f>('Energy Use'!AH74-'E-electricity'!AH18)*'Energy Use 2020'!$Q80</f>
        <v>574973191886.86255</v>
      </c>
      <c r="AI18" s="240">
        <f>('Energy Use'!AI74-'E-electricity'!AI18)*'Energy Use 2020'!$Q80</f>
        <v>563385848090.05566</v>
      </c>
      <c r="AJ18" s="240">
        <f>('Energy Use'!AJ74-'E-electricity'!AJ18)*'Energy Use 2020'!$Q80</f>
        <v>552526056021.84558</v>
      </c>
      <c r="AK18" s="240">
        <f>('Energy Use'!AK74-'E-electricity'!AK18)*'Energy Use 2020'!$Q80</f>
        <v>542472205526.21106</v>
      </c>
      <c r="AL18" s="240">
        <f>('Energy Use'!AL74-'E-electricity'!AL18)*'Energy Use 2020'!$Q80</f>
        <v>533297468112.12988</v>
      </c>
      <c r="AM18" s="240">
        <f>('Energy Use'!AM74-'E-electricity'!AM18)*'Energy Use 2020'!$Q80</f>
        <v>525071271994.92236</v>
      </c>
      <c r="AN18" s="240">
        <f>('Energy Use'!AN74-'E-electricity'!AN18)*'Energy Use 2020'!$Q80</f>
        <v>517860873382.36475</v>
      </c>
      <c r="AO18" s="240">
        <f>('Energy Use'!AO74-'E-electricity'!AO18)*'Energy Use 2020'!$Q80</f>
        <v>511733026578.07959</v>
      </c>
      <c r="AP18" s="240">
        <f>('Energy Use'!AP74-'E-electricity'!AP18)*'Energy Use 2020'!$Q80</f>
        <v>506755763442.33698</v>
      </c>
      <c r="AQ18" s="240">
        <f>('Energy Use'!AQ74-'E-electricity'!AQ18)*'Energy Use 2020'!$Q80</f>
        <v>500420812612.72968</v>
      </c>
      <c r="AR18" s="136" t="str">
        <f>VLOOKUP($A18,'Sector Match'!$A$1:$B$43,2,0)</f>
        <v>wood products 16</v>
      </c>
    </row>
    <row r="19" spans="1:44" x14ac:dyDescent="0.2">
      <c r="A19" s="74" t="s">
        <v>18</v>
      </c>
      <c r="B19" s="240">
        <f>('Energy Use'!B75-'E-electricity'!B19)*'Energy Use 2019'!$Q81</f>
        <v>4703584859512.4131</v>
      </c>
      <c r="C19" s="240">
        <f>('Energy Use'!C75-'E-electricity'!C19)*'Energy Use 2020'!$Q81</f>
        <v>2900932224583.1821</v>
      </c>
      <c r="D19" s="240">
        <f>('Energy Use'!D75-'E-electricity'!D19)*'Energy Use 2020'!$Q81</f>
        <v>3035494707630.4336</v>
      </c>
      <c r="E19" s="240">
        <f>('Energy Use'!E75-'E-electricity'!E19)*'Energy Use 2020'!$Q81</f>
        <v>3168494378991.1978</v>
      </c>
      <c r="F19" s="240">
        <f>('Energy Use'!F75-'E-electricity'!F19)*'Energy Use 2020'!$Q81</f>
        <v>3299935941720.5674</v>
      </c>
      <c r="G19" s="240">
        <f>('Energy Use'!G75-'E-electricity'!G19)*'Energy Use 2020'!$Q81</f>
        <v>3429824098873.6357</v>
      </c>
      <c r="H19" s="240">
        <f>('Energy Use'!H75-'E-electricity'!H19)*'Energy Use 2020'!$Q81</f>
        <v>3558163553505.5</v>
      </c>
      <c r="I19" s="240">
        <f>('Energy Use'!I75-'E-electricity'!I19)*'Energy Use 2020'!$Q81</f>
        <v>3629184795013.1143</v>
      </c>
      <c r="J19" s="240">
        <f>('Energy Use'!J75-'E-electricity'!J19)*'Energy Use 2020'!$Q81</f>
        <v>3699366818181.6138</v>
      </c>
      <c r="K19" s="240">
        <f>('Energy Use'!K75-'E-electricity'!K19)*'Energy Use 2020'!$Q81</f>
        <v>3768712162632.5269</v>
      </c>
      <c r="L19" s="240">
        <f>('Energy Use'!L75-'E-electricity'!L19)*'Energy Use 2020'!$Q81</f>
        <v>3837223367987.3784</v>
      </c>
      <c r="M19" s="240">
        <f>('Energy Use'!M75-'E-electricity'!M19)*'Energy Use 2020'!$Q81</f>
        <v>3904902973867.6987</v>
      </c>
      <c r="N19" s="240">
        <f>('Energy Use'!N75-'E-electricity'!N19)*'Energy Use 2020'!$Q81</f>
        <v>3932742920920.4551</v>
      </c>
      <c r="O19" s="240">
        <f>('Energy Use'!O75-'E-electricity'!O19)*'Energy Use 2020'!$Q81</f>
        <v>3960263686372.4434</v>
      </c>
      <c r="P19" s="240">
        <f>('Energy Use'!P75-'E-electricity'!P19)*'Energy Use 2020'!$Q81</f>
        <v>3987466004887.4956</v>
      </c>
      <c r="Q19" s="240">
        <f>('Energy Use'!Q75-'E-electricity'!Q19)*'Energy Use 2020'!$Q81</f>
        <v>4014350611129.4424</v>
      </c>
      <c r="R19" s="240">
        <f>('Energy Use'!R75-'E-electricity'!R19)*'Energy Use 2020'!$Q81</f>
        <v>4040918239762.1152</v>
      </c>
      <c r="S19" s="240">
        <f>('Energy Use'!S75-'E-electricity'!S19)*'Energy Use 2020'!$Q81</f>
        <v>4055916991754.0581</v>
      </c>
      <c r="T19" s="240">
        <f>('Energy Use'!T75-'E-electricity'!T19)*'Energy Use 2020'!$Q81</f>
        <v>4070854538924.1914</v>
      </c>
      <c r="U19" s="240">
        <f>('Energy Use'!U75-'E-electricity'!U19)*'Energy Use 2020'!$Q81</f>
        <v>4085730950673.4067</v>
      </c>
      <c r="V19" s="240">
        <f>('Energy Use'!V75-'E-electricity'!V19)*'Energy Use 2020'!$Q81</f>
        <v>4100546296402.6006</v>
      </c>
      <c r="W19" s="240">
        <f>('Energy Use'!W75-'E-electricity'!W19)*'Energy Use 2020'!$Q81</f>
        <v>4115300645512.665</v>
      </c>
      <c r="X19" s="240">
        <f>('Energy Use'!X75-'E-electricity'!X19)*'Energy Use 2020'!$Q81</f>
        <v>4087851270798.3228</v>
      </c>
      <c r="Y19" s="240">
        <f>('Energy Use'!Y75-'E-electricity'!Y19)*'Energy Use 2020'!$Q81</f>
        <v>4060471776017.4741</v>
      </c>
      <c r="Z19" s="240">
        <f>('Energy Use'!Z75-'E-electricity'!Z19)*'Energy Use 2020'!$Q81</f>
        <v>4033162091769.2227</v>
      </c>
      <c r="AA19" s="240">
        <f>('Energy Use'!AA75-'E-electricity'!AA19)*'Energy Use 2020'!$Q81</f>
        <v>4005922148652.6763</v>
      </c>
      <c r="AB19" s="240">
        <f>('Energy Use'!AB75-'E-electricity'!AB19)*'Energy Use 2020'!$Q81</f>
        <v>3978751877266.9424</v>
      </c>
      <c r="AC19" s="240">
        <f>('Energy Use'!AC75-'E-electricity'!AC19)*'Energy Use 2020'!$Q81</f>
        <v>3922379717779.9312</v>
      </c>
      <c r="AD19" s="240">
        <f>('Energy Use'!AD75-'E-electricity'!AD19)*'Energy Use 2020'!$Q81</f>
        <v>3866168283776.6934</v>
      </c>
      <c r="AE19" s="240">
        <f>('Energy Use'!AE75-'E-electricity'!AE19)*'Energy Use 2020'!$Q81</f>
        <v>3810117408695.0835</v>
      </c>
      <c r="AF19" s="240">
        <f>('Energy Use'!AF75-'E-electricity'!AF19)*'Energy Use 2020'!$Q81</f>
        <v>3754226925972.9575</v>
      </c>
      <c r="AG19" s="240">
        <f>('Energy Use'!AG75-'E-electricity'!AG19)*'Energy Use 2020'!$Q81</f>
        <v>3698496669048.1714</v>
      </c>
      <c r="AH19" s="240">
        <f>('Energy Use'!AH75-'E-electricity'!AH19)*'Energy Use 2020'!$Q81</f>
        <v>3638777352370.7007</v>
      </c>
      <c r="AI19" s="240">
        <f>('Energy Use'!AI75-'E-electricity'!AI19)*'Energy Use 2020'!$Q81</f>
        <v>3579230909606.8398</v>
      </c>
      <c r="AJ19" s="240">
        <f>('Energy Use'!AJ75-'E-electricity'!AJ19)*'Energy Use 2020'!$Q81</f>
        <v>3519857160314.2656</v>
      </c>
      <c r="AK19" s="240">
        <f>('Energy Use'!AK75-'E-electricity'!AK19)*'Energy Use 2020'!$Q81</f>
        <v>3460655924050.6558</v>
      </c>
      <c r="AL19" s="240">
        <f>('Energy Use'!AL75-'E-electricity'!AL19)*'Energy Use 2020'!$Q81</f>
        <v>3401627020373.6865</v>
      </c>
      <c r="AM19" s="240">
        <f>('Energy Use'!AM75-'E-electricity'!AM19)*'Energy Use 2020'!$Q81</f>
        <v>3334536844533.5449</v>
      </c>
      <c r="AN19" s="240">
        <f>('Energy Use'!AN75-'E-electricity'!AN19)*'Energy Use 2020'!$Q81</f>
        <v>3267644510341.9917</v>
      </c>
      <c r="AO19" s="240">
        <f>('Energy Use'!AO75-'E-electricity'!AO19)*'Energy Use 2020'!$Q81</f>
        <v>3200949809596.3462</v>
      </c>
      <c r="AP19" s="240">
        <f>('Energy Use'!AP75-'E-electricity'!AP19)*'Energy Use 2020'!$Q81</f>
        <v>3134452534093.9277</v>
      </c>
      <c r="AQ19" s="240">
        <f>('Energy Use'!AQ75-'E-electricity'!AQ19)*'Energy Use 2020'!$Q81</f>
        <v>3052418360372.4033</v>
      </c>
      <c r="AR19" s="136" t="str">
        <f>VLOOKUP($A19,'Sector Match'!$A$1:$B$43,2,0)</f>
        <v>pulp paper and printing 17T18</v>
      </c>
    </row>
    <row r="20" spans="1:44" x14ac:dyDescent="0.2">
      <c r="A20" s="74" t="s">
        <v>19</v>
      </c>
      <c r="B20" s="240">
        <f>('Energy Use'!B76-'E-electricity'!B20)*'Energy Use 2019'!$Q82</f>
        <v>1574275320116.9399</v>
      </c>
      <c r="C20" s="240">
        <f>('Energy Use'!C76-'E-electricity'!C20)*'Energy Use 2020'!$Q82</f>
        <v>1180052587737.417</v>
      </c>
      <c r="D20" s="240">
        <f>('Energy Use'!D76-'E-electricity'!D20)*'Energy Use 2020'!$Q82</f>
        <v>1354961675382.0747</v>
      </c>
      <c r="E20" s="240">
        <f>('Energy Use'!E76-'E-electricity'!E20)*'Energy Use 2020'!$Q82</f>
        <v>1370433811479.0603</v>
      </c>
      <c r="F20" s="240">
        <f>('Energy Use'!F76-'E-electricity'!F20)*'Energy Use 2020'!$Q82</f>
        <v>1372964973979.9773</v>
      </c>
      <c r="G20" s="240">
        <f>('Energy Use'!G76-'E-electricity'!G20)*'Energy Use 2020'!$Q82</f>
        <v>1396623160023.2346</v>
      </c>
      <c r="H20" s="240">
        <f>('Energy Use'!H76-'E-electricity'!H20)*'Energy Use 2020'!$Q82</f>
        <v>1431342263028.9253</v>
      </c>
      <c r="I20" s="240">
        <f>('Energy Use'!I76-'E-electricity'!I20)*'Energy Use 2020'!$Q82</f>
        <v>1469245221439.814</v>
      </c>
      <c r="J20" s="240">
        <f>('Energy Use'!J76-'E-electricity'!J20)*'Energy Use 2020'!$Q82</f>
        <v>1506681459573.5483</v>
      </c>
      <c r="K20" s="240">
        <f>('Energy Use'!K76-'E-electricity'!K20)*'Energy Use 2020'!$Q82</f>
        <v>1542509538234.4209</v>
      </c>
      <c r="L20" s="240">
        <f>('Energy Use'!L76-'E-electricity'!L20)*'Energy Use 2020'!$Q82</f>
        <v>1575492788442.5608</v>
      </c>
      <c r="M20" s="240">
        <f>('Energy Use'!M76-'E-electricity'!M20)*'Energy Use 2020'!$Q82</f>
        <v>1604316378704.6943</v>
      </c>
      <c r="N20" s="240">
        <f>('Energy Use'!N76-'E-electricity'!N20)*'Energy Use 2020'!$Q82</f>
        <v>1630332214009.7593</v>
      </c>
      <c r="O20" s="240">
        <f>('Energy Use'!O76-'E-electricity'!O20)*'Energy Use 2020'!$Q82</f>
        <v>1651072944211.2893</v>
      </c>
      <c r="P20" s="240">
        <f>('Energy Use'!P76-'E-electricity'!P20)*'Energy Use 2020'!$Q82</f>
        <v>1666756638647.0979</v>
      </c>
      <c r="Q20" s="240">
        <f>('Energy Use'!Q76-'E-electricity'!Q20)*'Energy Use 2020'!$Q82</f>
        <v>1677666495560.7373</v>
      </c>
      <c r="R20" s="240">
        <f>('Energy Use'!R76-'E-electricity'!R20)*'Energy Use 2020'!$Q82</f>
        <v>1684140408975.9292</v>
      </c>
      <c r="S20" s="240">
        <f>('Energy Use'!S76-'E-electricity'!S20)*'Energy Use 2020'!$Q82</f>
        <v>1693524139137.6055</v>
      </c>
      <c r="T20" s="240">
        <f>('Energy Use'!T76-'E-electricity'!T20)*'Energy Use 2020'!$Q82</f>
        <v>1699160563606.9753</v>
      </c>
      <c r="U20" s="240">
        <f>('Energy Use'!U76-'E-electricity'!U20)*'Energy Use 2020'!$Q82</f>
        <v>1701287873812.9995</v>
      </c>
      <c r="V20" s="240">
        <f>('Energy Use'!V76-'E-electricity'!V20)*'Energy Use 2020'!$Q82</f>
        <v>1700168541804.4688</v>
      </c>
      <c r="W20" s="240">
        <f>('Energy Use'!W76-'E-electricity'!W20)*'Energy Use 2020'!$Q82</f>
        <v>1696083985422.6787</v>
      </c>
      <c r="X20" s="240">
        <f>('Energy Use'!X76-'E-electricity'!X20)*'Energy Use 2020'!$Q82</f>
        <v>1689329489409.4192</v>
      </c>
      <c r="Y20" s="240">
        <f>('Energy Use'!Y76-'E-electricity'!Y20)*'Energy Use 2020'!$Q82</f>
        <v>1680209477865.1765</v>
      </c>
      <c r="Z20" s="240">
        <f>('Energy Use'!Z76-'E-electricity'!Z20)*'Energy Use 2020'!$Q82</f>
        <v>1669033212460.635</v>
      </c>
      <c r="AA20" s="240">
        <f>('Energy Use'!AA76-'E-electricity'!AA20)*'Energy Use 2020'!$Q82</f>
        <v>1656110970591.9609</v>
      </c>
      <c r="AB20" s="240">
        <f>('Energy Use'!AB76-'E-electricity'!AB20)*'Energy Use 2020'!$Q82</f>
        <v>1641750738916.6599</v>
      </c>
      <c r="AC20" s="240">
        <f>('Energy Use'!AC76-'E-electricity'!AC20)*'Energy Use 2020'!$Q82</f>
        <v>1626255440906.741</v>
      </c>
      <c r="AD20" s="240">
        <f>('Energy Use'!AD76-'E-electricity'!AD20)*'Energy Use 2020'!$Q82</f>
        <v>1609920702547.0325</v>
      </c>
      <c r="AE20" s="240">
        <f>('Energy Use'!AE76-'E-electricity'!AE20)*'Energy Use 2020'!$Q82</f>
        <v>1593033148284.1379</v>
      </c>
      <c r="AF20" s="240">
        <f>('Energy Use'!AF76-'E-electricity'!AF20)*'Energy Use 2020'!$Q82</f>
        <v>1575869209867.9797</v>
      </c>
      <c r="AG20" s="240">
        <f>('Energy Use'!AG76-'E-electricity'!AG20)*'Energy Use 2020'!$Q82</f>
        <v>1558694423795.6272</v>
      </c>
      <c r="AH20" s="240">
        <f>('Energy Use'!AH76-'E-electricity'!AH20)*'Energy Use 2020'!$Q82</f>
        <v>1541763188561.5906</v>
      </c>
      <c r="AI20" s="240">
        <f>('Energy Use'!AI76-'E-electricity'!AI20)*'Energy Use 2020'!$Q82</f>
        <v>1525318950681.9431</v>
      </c>
      <c r="AJ20" s="240">
        <f>('Energy Use'!AJ76-'E-electricity'!AJ20)*'Energy Use 2020'!$Q82</f>
        <v>1509594788302.5779</v>
      </c>
      <c r="AK20" s="240">
        <f>('Energy Use'!AK76-'E-electricity'!AK20)*'Energy Use 2020'!$Q82</f>
        <v>1494814362923.6692</v>
      </c>
      <c r="AL20" s="240">
        <f>('Energy Use'!AL76-'E-electricity'!AL20)*'Energy Use 2020'!$Q82</f>
        <v>1481193213179.6453</v>
      </c>
      <c r="AM20" s="240">
        <f>('Energy Use'!AM76-'E-electricity'!AM20)*'Energy Use 2020'!$Q82</f>
        <v>1468940369535.1604</v>
      </c>
      <c r="AN20" s="240">
        <f>('Energy Use'!AN76-'E-electricity'!AN20)*'Energy Use 2020'!$Q82</f>
        <v>1458260275057.4722</v>
      </c>
      <c r="AO20" s="240">
        <f>('Energy Use'!AO76-'E-electricity'!AO20)*'Energy Use 2020'!$Q82</f>
        <v>1449355005017.1272</v>
      </c>
      <c r="AP20" s="240">
        <f>('Energy Use'!AP76-'E-electricity'!AP20)*'Energy Use 2020'!$Q82</f>
        <v>1442426786923.6646</v>
      </c>
      <c r="AQ20" s="240">
        <f>('Energy Use'!AQ76-'E-electricity'!AQ20)*'Energy Use 2020'!$Q82</f>
        <v>1430308110543.5288</v>
      </c>
      <c r="AR20" s="136" t="str">
        <f>VLOOKUP($A20,'Sector Match'!$A$1:$B$43,2,0)</f>
        <v>pulp paper and printing 17T18</v>
      </c>
    </row>
    <row r="21" spans="1:44" x14ac:dyDescent="0.2">
      <c r="A21" s="74" t="s">
        <v>20</v>
      </c>
      <c r="B21" s="240">
        <f>('Energy Use'!B77-'E-electricity'!B21)*'Energy Use 2019'!$Q83</f>
        <v>1372711332769.73</v>
      </c>
      <c r="C21" s="240">
        <f>('Energy Use'!C77-'E-electricity'!C21)*'Energy Use 2020'!$Q83</f>
        <v>768924151266.49451</v>
      </c>
      <c r="D21" s="240">
        <f>('Energy Use'!D77-'E-electricity'!D21)*'Energy Use 2020'!$Q83</f>
        <v>914487311714.21069</v>
      </c>
      <c r="E21" s="240">
        <f>('Energy Use'!E77-'E-electricity'!E21)*'Energy Use 2020'!$Q83</f>
        <v>899480291965.224</v>
      </c>
      <c r="F21" s="240">
        <f>('Energy Use'!F77-'E-electricity'!F21)*'Energy Use 2020'!$Q83</f>
        <v>902315669612.85474</v>
      </c>
      <c r="G21" s="240">
        <f>('Energy Use'!G77-'E-electricity'!G21)*'Energy Use 2020'!$Q83</f>
        <v>917679202059.61829</v>
      </c>
      <c r="H21" s="240">
        <f>('Energy Use'!H77-'E-electricity'!H21)*'Energy Use 2020'!$Q83</f>
        <v>939980589934.88159</v>
      </c>
      <c r="I21" s="240">
        <f>('Energy Use'!I77-'E-electricity'!I21)*'Energy Use 2020'!$Q83</f>
        <v>964948704889.61194</v>
      </c>
      <c r="J21" s="240">
        <f>('Energy Use'!J77-'E-electricity'!J21)*'Energy Use 2020'!$Q83</f>
        <v>990268074915.81409</v>
      </c>
      <c r="K21" s="240">
        <f>('Energy Use'!K77-'E-electricity'!K21)*'Energy Use 2020'!$Q83</f>
        <v>1015077174116.8357</v>
      </c>
      <c r="L21" s="240">
        <f>('Energy Use'!L77-'E-electricity'!L21)*'Energy Use 2020'!$Q83</f>
        <v>1038430899747.1415</v>
      </c>
      <c r="M21" s="240">
        <f>('Energy Use'!M77-'E-electricity'!M21)*'Energy Use 2020'!$Q83</f>
        <v>1059309635059.3491</v>
      </c>
      <c r="N21" s="240">
        <f>('Energy Use'!N77-'E-electricity'!N21)*'Energy Use 2020'!$Q83</f>
        <v>1077657816035.5518</v>
      </c>
      <c r="O21" s="240">
        <f>('Energy Use'!O77-'E-electricity'!O21)*'Energy Use 2020'!$Q83</f>
        <v>1092603621675.4104</v>
      </c>
      <c r="P21" s="240">
        <f>('Energy Use'!P77-'E-electricity'!P21)*'Energy Use 2020'!$Q83</f>
        <v>1104304017913.9922</v>
      </c>
      <c r="Q21" s="240">
        <f>('Energy Use'!Q77-'E-electricity'!Q21)*'Energy Use 2020'!$Q83</f>
        <v>1112959610688.4817</v>
      </c>
      <c r="R21" s="240">
        <f>('Energy Use'!R77-'E-electricity'!R21)*'Energy Use 2020'!$Q83</f>
        <v>1118807480794.2615</v>
      </c>
      <c r="S21" s="240">
        <f>('Energy Use'!S77-'E-electricity'!S21)*'Energy Use 2020'!$Q83</f>
        <v>1125865966744.3293</v>
      </c>
      <c r="T21" s="240">
        <f>('Energy Use'!T77-'E-electricity'!T21)*'Energy Use 2020'!$Q83</f>
        <v>1130569863776.3584</v>
      </c>
      <c r="U21" s="240">
        <f>('Energy Use'!U77-'E-electricity'!U21)*'Energy Use 2020'!$Q83</f>
        <v>1133063570082.876</v>
      </c>
      <c r="V21" s="240">
        <f>('Energy Use'!V77-'E-electricity'!V21)*'Energy Use 2020'!$Q83</f>
        <v>1133506670936.8777</v>
      </c>
      <c r="W21" s="240">
        <f>('Energy Use'!W77-'E-electricity'!W21)*'Energy Use 2020'!$Q83</f>
        <v>1132070805695.0334</v>
      </c>
      <c r="X21" s="240">
        <f>('Energy Use'!X77-'E-electricity'!X21)*'Energy Use 2020'!$Q83</f>
        <v>1128936674777.3042</v>
      </c>
      <c r="Y21" s="240">
        <f>('Energy Use'!Y77-'E-electricity'!Y21)*'Energy Use 2020'!$Q83</f>
        <v>1124291242195.209</v>
      </c>
      <c r="Z21" s="240">
        <f>('Energy Use'!Z77-'E-electricity'!Z21)*'Energy Use 2020'!$Q83</f>
        <v>1118325177621.5688</v>
      </c>
      <c r="AA21" s="240">
        <f>('Energy Use'!AA77-'E-electricity'!AA21)*'Energy Use 2020'!$Q83</f>
        <v>1111230570797.7588</v>
      </c>
      <c r="AB21" s="240">
        <f>('Energy Use'!AB77-'E-electricity'!AB21)*'Energy Use 2020'!$Q83</f>
        <v>1103198940622.8115</v>
      </c>
      <c r="AC21" s="240">
        <f>('Energy Use'!AC77-'E-electricity'!AC21)*'Energy Use 2020'!$Q83</f>
        <v>1094419551839.3538</v>
      </c>
      <c r="AD21" s="240">
        <f>('Energy Use'!AD77-'E-electricity'!AD21)*'Energy Use 2020'!$Q83</f>
        <v>1085078044019.2211</v>
      </c>
      <c r="AE21" s="240">
        <f>('Energy Use'!AE77-'E-electricity'!AE21)*'Energy Use 2020'!$Q83</f>
        <v>1075355370676.1315</v>
      </c>
      <c r="AF21" s="240">
        <f>('Energy Use'!AF77-'E-electricity'!AF21)*'Energy Use 2020'!$Q83</f>
        <v>1065427040848.7324</v>
      </c>
      <c r="AG21" s="240">
        <f>('Energy Use'!AG77-'E-electricity'!AG21)*'Energy Use 2020'!$Q83</f>
        <v>1055462651404.3467</v>
      </c>
      <c r="AH21" s="240">
        <f>('Energy Use'!AH77-'E-electricity'!AH21)*'Energy Use 2020'!$Q83</f>
        <v>1045625695570.2527</v>
      </c>
      <c r="AI21" s="240">
        <f>('Energy Use'!AI77-'E-electricity'!AI21)*'Energy Use 2020'!$Q83</f>
        <v>1036073631733.0912</v>
      </c>
      <c r="AJ21" s="240">
        <f>('Energy Use'!AJ77-'E-electricity'!AJ21)*'Energy Use 2020'!$Q83</f>
        <v>1026958196267.75</v>
      </c>
      <c r="AK21" s="240">
        <f>('Energy Use'!AK77-'E-electricity'!AK21)*'Energy Use 2020'!$Q83</f>
        <v>1018425944966.7008</v>
      </c>
      <c r="AL21" s="240">
        <f>('Energy Use'!AL77-'E-electricity'!AL21)*'Energy Use 2020'!$Q83</f>
        <v>1010619009443.3167</v>
      </c>
      <c r="AM21" s="240">
        <f>('Energy Use'!AM77-'E-electricity'!AM21)*'Energy Use 2020'!$Q83</f>
        <v>1003676057593.1796</v>
      </c>
      <c r="AN21" s="240">
        <f>('Energy Use'!AN77-'E-electricity'!AN21)*'Energy Use 2020'!$Q83</f>
        <v>997733450749.15491</v>
      </c>
      <c r="AO21" s="240">
        <f>('Energy Use'!AO77-'E-electricity'!AO21)*'Energy Use 2020'!$Q83</f>
        <v>992926594518.45142</v>
      </c>
      <c r="AP21" s="240">
        <f>('Energy Use'!AP77-'E-electricity'!AP21)*'Energy Use 2020'!$Q83</f>
        <v>989391485433.90588</v>
      </c>
      <c r="AQ21" s="240">
        <f>('Energy Use'!AQ77-'E-electricity'!AQ21)*'Energy Use 2020'!$Q83</f>
        <v>982198406734.39746</v>
      </c>
      <c r="AR21" s="136" t="str">
        <f>VLOOKUP($A21,'Sector Match'!$A$1:$B$43,2,0)</f>
        <v>pulp paper and printing 17T18</v>
      </c>
    </row>
    <row r="22" spans="1:44" x14ac:dyDescent="0.2">
      <c r="A22" s="74" t="s">
        <v>21</v>
      </c>
      <c r="B22" s="240">
        <f>('Energy Use'!B78-'E-electricity'!B22)*'Energy Use 2019'!$Q84</f>
        <v>33711866060612.566</v>
      </c>
      <c r="C22" s="240">
        <f>('Energy Use'!C78-'E-electricity'!C22)*'Energy Use 2020'!$Q84</f>
        <v>21559586794776.355</v>
      </c>
      <c r="D22" s="240">
        <f>('Energy Use'!D78-'E-electricity'!D22)*'Energy Use 2020'!$Q84</f>
        <v>22516141290005.699</v>
      </c>
      <c r="E22" s="240">
        <f>('Energy Use'!E78-'E-electricity'!E22)*'Energy Use 2020'!$Q84</f>
        <v>23464434053808.598</v>
      </c>
      <c r="F22" s="240">
        <f>('Energy Use'!F78-'E-electricity'!F22)*'Energy Use 2020'!$Q84</f>
        <v>24404468311864.969</v>
      </c>
      <c r="G22" s="240">
        <f>('Energy Use'!G78-'E-electricity'!G22)*'Energy Use 2020'!$Q84</f>
        <v>25336247289854.707</v>
      </c>
      <c r="H22" s="240">
        <f>('Energy Use'!H78-'E-electricity'!H22)*'Energy Use 2020'!$Q84</f>
        <v>26259774213457.738</v>
      </c>
      <c r="I22" s="240">
        <f>('Energy Use'!I78-'E-electricity'!I22)*'Energy Use 2020'!$Q84</f>
        <v>26753534909088.695</v>
      </c>
      <c r="J22" s="240">
        <f>('Energy Use'!J78-'E-electricity'!J22)*'Energy Use 2020'!$Q84</f>
        <v>27243415666207.117</v>
      </c>
      <c r="K22" s="240">
        <f>('Energy Use'!K78-'E-electricity'!K22)*'Energy Use 2020'!$Q84</f>
        <v>27729418002085.512</v>
      </c>
      <c r="L22" s="240">
        <f>('Energy Use'!L78-'E-electricity'!L22)*'Energy Use 2020'!$Q84</f>
        <v>28211543433996.395</v>
      </c>
      <c r="M22" s="240">
        <f>('Energy Use'!M78-'E-electricity'!M22)*'Energy Use 2020'!$Q84</f>
        <v>28689793479212.27</v>
      </c>
      <c r="N22" s="240">
        <f>('Energy Use'!N78-'E-electricity'!N22)*'Energy Use 2020'!$Q84</f>
        <v>28648407768667.176</v>
      </c>
      <c r="O22" s="240">
        <f>('Energy Use'!O78-'E-electricity'!O22)*'Energy Use 2020'!$Q84</f>
        <v>28606802343657.656</v>
      </c>
      <c r="P22" s="240">
        <f>('Energy Use'!P78-'E-electricity'!P22)*'Energy Use 2020'!$Q84</f>
        <v>28564977269595.859</v>
      </c>
      <c r="Q22" s="240">
        <f>('Energy Use'!Q78-'E-electricity'!Q22)*'Energy Use 2020'!$Q84</f>
        <v>28522932611893.945</v>
      </c>
      <c r="R22" s="240">
        <f>('Energy Use'!R78-'E-electricity'!R22)*'Energy Use 2020'!$Q84</f>
        <v>28480668435964.059</v>
      </c>
      <c r="S22" s="240">
        <f>('Energy Use'!S78-'E-electricity'!S22)*'Energy Use 2020'!$Q84</f>
        <v>28135315447864.504</v>
      </c>
      <c r="T22" s="240">
        <f>('Energy Use'!T78-'E-electricity'!T22)*'Energy Use 2020'!$Q84</f>
        <v>27790473585433.059</v>
      </c>
      <c r="U22" s="240">
        <f>('Energy Use'!U78-'E-electricity'!U22)*'Energy Use 2020'!$Q84</f>
        <v>27446142772465.973</v>
      </c>
      <c r="V22" s="240">
        <f>('Energy Use'!V78-'E-electricity'!V22)*'Energy Use 2020'!$Q84</f>
        <v>27102322932759.477</v>
      </c>
      <c r="W22" s="240">
        <f>('Energy Use'!W78-'E-electricity'!W22)*'Energy Use 2020'!$Q84</f>
        <v>26759013990109.848</v>
      </c>
      <c r="X22" s="240">
        <f>('Energy Use'!X78-'E-electricity'!X22)*'Energy Use 2020'!$Q84</f>
        <v>26134764606973.691</v>
      </c>
      <c r="Y22" s="240">
        <f>('Energy Use'!Y78-'E-electricity'!Y22)*'Energy Use 2020'!$Q84</f>
        <v>25511471026405.711</v>
      </c>
      <c r="Z22" s="240">
        <f>('Energy Use'!Z78-'E-electricity'!Z22)*'Energy Use 2020'!$Q84</f>
        <v>24889133105523.301</v>
      </c>
      <c r="AA22" s="240">
        <f>('Energy Use'!AA78-'E-electricity'!AA22)*'Energy Use 2020'!$Q84</f>
        <v>24267750701443.84</v>
      </c>
      <c r="AB22" s="240">
        <f>('Energy Use'!AB78-'E-electricity'!AB22)*'Energy Use 2020'!$Q84</f>
        <v>23647323671284.715</v>
      </c>
      <c r="AC22" s="240">
        <f>('Energy Use'!AC78-'E-electricity'!AC22)*'Energy Use 2020'!$Q84</f>
        <v>23027851872163.297</v>
      </c>
      <c r="AD22" s="240">
        <f>('Energy Use'!AD78-'E-electricity'!AD22)*'Energy Use 2020'!$Q84</f>
        <v>22409335161196.973</v>
      </c>
      <c r="AE22" s="240">
        <f>('Energy Use'!AE78-'E-electricity'!AE22)*'Energy Use 2020'!$Q84</f>
        <v>21791773395503.125</v>
      </c>
      <c r="AF22" s="240">
        <f>('Energy Use'!AF78-'E-electricity'!AF22)*'Energy Use 2020'!$Q84</f>
        <v>21175166432199.141</v>
      </c>
      <c r="AG22" s="240">
        <f>('Energy Use'!AG78-'E-electricity'!AG22)*'Energy Use 2020'!$Q84</f>
        <v>20559514128402.402</v>
      </c>
      <c r="AH22" s="240">
        <f>('Energy Use'!AH78-'E-electricity'!AH22)*'Energy Use 2020'!$Q84</f>
        <v>20024593971933.281</v>
      </c>
      <c r="AI22" s="240">
        <f>('Energy Use'!AI78-'E-electricity'!AI22)*'Energy Use 2020'!$Q84</f>
        <v>19490501159203.195</v>
      </c>
      <c r="AJ22" s="240">
        <f>('Energy Use'!AJ78-'E-electricity'!AJ22)*'Energy Use 2020'!$Q84</f>
        <v>18957235566380.254</v>
      </c>
      <c r="AK22" s="240">
        <f>('Energy Use'!AK78-'E-electricity'!AK22)*'Energy Use 2020'!$Q84</f>
        <v>18424797069632.598</v>
      </c>
      <c r="AL22" s="240">
        <f>('Energy Use'!AL78-'E-electricity'!AL22)*'Energy Use 2020'!$Q84</f>
        <v>17893185545128.355</v>
      </c>
      <c r="AM22" s="240">
        <f>('Energy Use'!AM78-'E-electricity'!AM22)*'Energy Use 2020'!$Q84</f>
        <v>17336455469875.506</v>
      </c>
      <c r="AN22" s="240">
        <f>('Energy Use'!AN78-'E-electricity'!AN22)*'Energy Use 2020'!$Q84</f>
        <v>16780593576433.549</v>
      </c>
      <c r="AO22" s="240">
        <f>('Energy Use'!AO78-'E-electricity'!AO22)*'Energy Use 2020'!$Q84</f>
        <v>16225599734750.154</v>
      </c>
      <c r="AP22" s="240">
        <f>('Energy Use'!AP78-'E-electricity'!AP22)*'Energy Use 2020'!$Q84</f>
        <v>15671473814772.977</v>
      </c>
      <c r="AQ22" s="240">
        <f>('Energy Use'!AQ78-'E-electricity'!AQ22)*'Energy Use 2020'!$Q84</f>
        <v>15064720352678.318</v>
      </c>
      <c r="AR22" s="136" t="str">
        <f>VLOOKUP($A22,'Sector Match'!$A$1:$B$43,2,0)</f>
        <v>refined petroleum and coke 19</v>
      </c>
    </row>
    <row r="23" spans="1:44" x14ac:dyDescent="0.2">
      <c r="A23" s="74" t="s">
        <v>1</v>
      </c>
      <c r="B23" s="240">
        <f>('Energy Use'!B79-'E-electricity'!B23)*'Energy Use 2019'!$Q85</f>
        <v>122536886663380.52</v>
      </c>
      <c r="C23" s="240">
        <f>('Energy Use'!C79-'E-electricity'!C23)*'Energy Use 2020'!$Q85</f>
        <v>107798129307435.52</v>
      </c>
      <c r="D23" s="240">
        <f>('Energy Use'!D79-'E-electricity'!D23)*'Energy Use 2020'!$Q85</f>
        <v>114784512139335.88</v>
      </c>
      <c r="E23" s="240">
        <f>('Energy Use'!E79-'E-electricity'!E23)*'Energy Use 2020'!$Q85</f>
        <v>121697564006063.83</v>
      </c>
      <c r="F23" s="240">
        <f>('Energy Use'!F79-'E-electricity'!F23)*'Energy Use 2020'!$Q85</f>
        <v>128537358149699.38</v>
      </c>
      <c r="G23" s="240">
        <f>('Energy Use'!G79-'E-electricity'!G23)*'Energy Use 2020'!$Q85</f>
        <v>135303967812322.47</v>
      </c>
      <c r="H23" s="240">
        <f>('Energy Use'!H79-'E-electricity'!H23)*'Energy Use 2020'!$Q85</f>
        <v>141997466236013.19</v>
      </c>
      <c r="I23" s="240">
        <f>('Energy Use'!I79-'E-electricity'!I23)*'Energy Use 2020'!$Q85</f>
        <v>146521413205485.53</v>
      </c>
      <c r="J23" s="240">
        <f>('Energy Use'!J79-'E-electricity'!J23)*'Energy Use 2020'!$Q85</f>
        <v>151000936340400.38</v>
      </c>
      <c r="K23" s="240">
        <f>('Energy Use'!K79-'E-electricity'!K23)*'Energy Use 2020'!$Q85</f>
        <v>155436079646272.47</v>
      </c>
      <c r="L23" s="240">
        <f>('Energy Use'!L79-'E-electricity'!L23)*'Energy Use 2020'!$Q85</f>
        <v>159826887128616.44</v>
      </c>
      <c r="M23" s="240">
        <f>('Energy Use'!M79-'E-electricity'!M23)*'Energy Use 2020'!$Q85</f>
        <v>164173402792946.97</v>
      </c>
      <c r="N23" s="240">
        <f>('Energy Use'!N79-'E-electricity'!N23)*'Energy Use 2020'!$Q85</f>
        <v>166469628958753.38</v>
      </c>
      <c r="O23" s="240">
        <f>('Energy Use'!O79-'E-electricity'!O23)*'Energy Use 2020'!$Q85</f>
        <v>168745190668543.16</v>
      </c>
      <c r="P23" s="240">
        <f>('Energy Use'!P79-'E-electricity'!P23)*'Energy Use 2020'!$Q85</f>
        <v>171000102870081</v>
      </c>
      <c r="Q23" s="240">
        <f>('Energy Use'!Q79-'E-electricity'!Q23)*'Energy Use 2020'!$Q85</f>
        <v>173234380511131.22</v>
      </c>
      <c r="R23" s="240">
        <f>('Energy Use'!R79-'E-electricity'!R23)*'Energy Use 2020'!$Q85</f>
        <v>175448038539458.5</v>
      </c>
      <c r="S23" s="240">
        <f>('Energy Use'!S79-'E-electricity'!S23)*'Energy Use 2020'!$Q85</f>
        <v>176717192554113.47</v>
      </c>
      <c r="T23" s="240">
        <f>('Energy Use'!T79-'E-electricity'!T23)*'Energy Use 2020'!$Q85</f>
        <v>177982806280702.5</v>
      </c>
      <c r="U23" s="240">
        <f>('Energy Use'!U79-'E-electricity'!U23)*'Energy Use 2020'!$Q85</f>
        <v>179244881023943.44</v>
      </c>
      <c r="V23" s="240">
        <f>('Energy Use'!V79-'E-electricity'!V23)*'Energy Use 2020'!$Q85</f>
        <v>180503418088553.84</v>
      </c>
      <c r="W23" s="240">
        <f>('Energy Use'!W79-'E-electricity'!W23)*'Energy Use 2020'!$Q85</f>
        <v>181758418779251.5</v>
      </c>
      <c r="X23" s="240">
        <f>('Energy Use'!X79-'E-electricity'!X23)*'Energy Use 2020'!$Q85</f>
        <v>182200936390713.97</v>
      </c>
      <c r="Y23" s="240">
        <f>('Energy Use'!Y79-'E-electricity'!Y23)*'Energy Use 2020'!$Q85</f>
        <v>182641780927095.28</v>
      </c>
      <c r="Z23" s="240">
        <f>('Energy Use'!Z79-'E-electricity'!Z23)*'Energy Use 2020'!$Q85</f>
        <v>183080953028467.5</v>
      </c>
      <c r="AA23" s="240">
        <f>('Energy Use'!AA79-'E-electricity'!AA23)*'Energy Use 2020'!$Q85</f>
        <v>183518453334902.63</v>
      </c>
      <c r="AB23" s="240">
        <f>('Energy Use'!AB79-'E-electricity'!AB23)*'Energy Use 2020'!$Q85</f>
        <v>183954282486472.75</v>
      </c>
      <c r="AC23" s="240">
        <f>('Energy Use'!AC79-'E-electricity'!AC23)*'Energy Use 2020'!$Q85</f>
        <v>183695698384541.56</v>
      </c>
      <c r="AD23" s="240">
        <f>('Energy Use'!AD79-'E-electricity'!AD23)*'Energy Use 2020'!$Q85</f>
        <v>183436901388607.5</v>
      </c>
      <c r="AE23" s="240">
        <f>('Energy Use'!AE79-'E-electricity'!AE23)*'Energy Use 2020'!$Q85</f>
        <v>183177891634552.44</v>
      </c>
      <c r="AF23" s="240">
        <f>('Energy Use'!AF79-'E-electricity'!AF23)*'Energy Use 2020'!$Q85</f>
        <v>182918669258258.06</v>
      </c>
      <c r="AG23" s="240">
        <f>('Energy Use'!AG79-'E-electricity'!AG23)*'Energy Use 2020'!$Q85</f>
        <v>182659234395606.41</v>
      </c>
      <c r="AH23" s="240">
        <f>('Energy Use'!AH79-'E-electricity'!AH23)*'Energy Use 2020'!$Q85</f>
        <v>181776574833613.94</v>
      </c>
      <c r="AI23" s="240">
        <f>('Energy Use'!AI79-'E-electricity'!AI23)*'Energy Use 2020'!$Q85</f>
        <v>180895186268506.13</v>
      </c>
      <c r="AJ23" s="240">
        <f>('Energy Use'!AJ79-'E-electricity'!AJ23)*'Energy Use 2020'!$Q85</f>
        <v>180015068300761.72</v>
      </c>
      <c r="AK23" s="240">
        <f>('Energy Use'!AK79-'E-electricity'!AK23)*'Energy Use 2020'!$Q85</f>
        <v>179136220530859.34</v>
      </c>
      <c r="AL23" s="240">
        <f>('Energy Use'!AL79-'E-electricity'!AL23)*'Energy Use 2020'!$Q85</f>
        <v>178258642559277.72</v>
      </c>
      <c r="AM23" s="240">
        <f>('Energy Use'!AM79-'E-electricity'!AM23)*'Energy Use 2020'!$Q85</f>
        <v>177267888308963.41</v>
      </c>
      <c r="AN23" s="240">
        <f>('Energy Use'!AN79-'E-electricity'!AN23)*'Energy Use 2020'!$Q85</f>
        <v>176278645755025.13</v>
      </c>
      <c r="AO23" s="240">
        <f>('Energy Use'!AO79-'E-electricity'!AO23)*'Energy Use 2020'!$Q85</f>
        <v>175290914413761.72</v>
      </c>
      <c r="AP23" s="240">
        <f>('Energy Use'!AP79-'E-electricity'!AP23)*'Energy Use 2020'!$Q85</f>
        <v>174304693801472</v>
      </c>
      <c r="AQ23" s="240">
        <f>('Energy Use'!AQ79-'E-electricity'!AQ23)*'Energy Use 2020'!$Q85</f>
        <v>172470117359980</v>
      </c>
      <c r="AR23" s="136" t="str">
        <f>VLOOKUP($A23,'Sector Match'!$A$1:$B$43,2,0)</f>
        <v>chemicals 20</v>
      </c>
    </row>
    <row r="24" spans="1:44" x14ac:dyDescent="0.2">
      <c r="A24" s="74" t="s">
        <v>22</v>
      </c>
      <c r="B24" s="240">
        <f>('Energy Use'!B80-'E-electricity'!B24)*'Energy Use 2019'!$Q86</f>
        <v>2079654592692.8889</v>
      </c>
      <c r="C24" s="240">
        <f>('Energy Use'!C80-'E-electricity'!C24)*'Energy Use 2020'!$Q86</f>
        <v>1387541340110.0994</v>
      </c>
      <c r="D24" s="240">
        <f>('Energy Use'!D80-'E-electricity'!D24)*'Energy Use 2020'!$Q86</f>
        <v>1791936875863.4785</v>
      </c>
      <c r="E24" s="240">
        <f>('Energy Use'!E80-'E-electricity'!E24)*'Energy Use 2020'!$Q86</f>
        <v>1747602603284.7363</v>
      </c>
      <c r="F24" s="240">
        <f>('Energy Use'!F80-'E-electricity'!F24)*'Energy Use 2020'!$Q86</f>
        <v>1771563821990.8953</v>
      </c>
      <c r="G24" s="240">
        <f>('Energy Use'!G80-'E-electricity'!G24)*'Energy Use 2020'!$Q86</f>
        <v>1843996163933.9817</v>
      </c>
      <c r="H24" s="240">
        <f>('Energy Use'!H80-'E-electricity'!H24)*'Energy Use 2020'!$Q86</f>
        <v>1932364728459.4875</v>
      </c>
      <c r="I24" s="240">
        <f>('Energy Use'!I80-'E-electricity'!I24)*'Energy Use 2020'!$Q86</f>
        <v>2007931604079.9517</v>
      </c>
      <c r="J24" s="240">
        <f>('Energy Use'!J80-'E-electricity'!J24)*'Energy Use 2020'!$Q86</f>
        <v>2066058257616.5581</v>
      </c>
      <c r="K24" s="240">
        <f>('Energy Use'!K80-'E-electricity'!K24)*'Energy Use 2020'!$Q86</f>
        <v>2111729141390.1741</v>
      </c>
      <c r="L24" s="240">
        <f>('Energy Use'!L80-'E-electricity'!L24)*'Energy Use 2020'!$Q86</f>
        <v>2150819826866.4214</v>
      </c>
      <c r="M24" s="240">
        <f>('Energy Use'!M80-'E-electricity'!M24)*'Energy Use 2020'!$Q86</f>
        <v>2189818816969.9543</v>
      </c>
      <c r="N24" s="240">
        <f>('Energy Use'!N80-'E-electricity'!N24)*'Energy Use 2020'!$Q86</f>
        <v>2236209778686.7773</v>
      </c>
      <c r="O24" s="240">
        <f>('Energy Use'!O80-'E-electricity'!O24)*'Energy Use 2020'!$Q86</f>
        <v>2288594191854.4531</v>
      </c>
      <c r="P24" s="240">
        <f>('Energy Use'!P80-'E-electricity'!P24)*'Energy Use 2020'!$Q86</f>
        <v>2345957775907.7793</v>
      </c>
      <c r="Q24" s="240">
        <f>('Energy Use'!Q80-'E-electricity'!Q24)*'Energy Use 2020'!$Q86</f>
        <v>2407187951650.0664</v>
      </c>
      <c r="R24" s="240">
        <f>('Energy Use'!R80-'E-electricity'!R24)*'Energy Use 2020'!$Q86</f>
        <v>2471049697896.3916</v>
      </c>
      <c r="S24" s="240">
        <f>('Energy Use'!S80-'E-electricity'!S24)*'Energy Use 2020'!$Q86</f>
        <v>2545113726556.5435</v>
      </c>
      <c r="T24" s="240">
        <f>('Energy Use'!T80-'E-electricity'!T24)*'Energy Use 2020'!$Q86</f>
        <v>2620758582445.0132</v>
      </c>
      <c r="U24" s="240">
        <f>('Energy Use'!U80-'E-electricity'!U24)*'Energy Use 2020'!$Q86</f>
        <v>2697758920481.4829</v>
      </c>
      <c r="V24" s="240">
        <f>('Energy Use'!V80-'E-electricity'!V24)*'Energy Use 2020'!$Q86</f>
        <v>2775861169747.8623</v>
      </c>
      <c r="W24" s="240">
        <f>('Energy Use'!W80-'E-electricity'!W24)*'Energy Use 2020'!$Q86</f>
        <v>2854782442541.7075</v>
      </c>
      <c r="X24" s="240">
        <f>('Energy Use'!X80-'E-electricity'!X24)*'Energy Use 2020'!$Q86</f>
        <v>2934209710713.5854</v>
      </c>
      <c r="Y24" s="240">
        <f>('Energy Use'!Y80-'E-electricity'!Y24)*'Energy Use 2020'!$Q86</f>
        <v>3013799298602.7207</v>
      </c>
      <c r="Z24" s="240">
        <f>('Energy Use'!Z80-'E-electricity'!Z24)*'Energy Use 2020'!$Q86</f>
        <v>3093176743378.5649</v>
      </c>
      <c r="AA24" s="240">
        <f>('Energy Use'!AA80-'E-electricity'!AA24)*'Energy Use 2020'!$Q86</f>
        <v>3171937074061.2007</v>
      </c>
      <c r="AB24" s="240">
        <f>('Energy Use'!AB80-'E-electricity'!AB24)*'Energy Use 2020'!$Q86</f>
        <v>3249645559737.0288</v>
      </c>
      <c r="AC24" s="240">
        <f>('Energy Use'!AC80-'E-electricity'!AC24)*'Energy Use 2020'!$Q86</f>
        <v>3325838975319.1885</v>
      </c>
      <c r="AD24" s="240">
        <f>('Energy Use'!AD80-'E-electricity'!AD24)*'Energy Use 2020'!$Q86</f>
        <v>3400027429445.8828</v>
      </c>
      <c r="AE24" s="240">
        <f>('Energy Use'!AE80-'E-electricity'!AE24)*'Energy Use 2020'!$Q86</f>
        <v>3471696793606.2827</v>
      </c>
      <c r="AF24" s="240">
        <f>('Energy Use'!AF80-'E-electricity'!AF24)*'Energy Use 2020'!$Q86</f>
        <v>3540311764204.4087</v>
      </c>
      <c r="AG24" s="240">
        <f>('Energy Use'!AG80-'E-electricity'!AG24)*'Energy Use 2020'!$Q86</f>
        <v>3605319579930.9526</v>
      </c>
      <c r="AH24" s="240">
        <f>('Energy Use'!AH80-'E-electricity'!AH24)*'Energy Use 2020'!$Q86</f>
        <v>3666154405474.7334</v>
      </c>
      <c r="AI24" s="240">
        <f>('Energy Use'!AI80-'E-electricity'!AI24)*'Energy Use 2020'!$Q86</f>
        <v>3722242379300.3345</v>
      </c>
      <c r="AJ24" s="240">
        <f>('Energy Use'!AJ80-'E-electricity'!AJ24)*'Energy Use 2020'!$Q86</f>
        <v>3773007308048.0928</v>
      </c>
      <c r="AK24" s="240">
        <f>('Energy Use'!AK80-'E-electricity'!AK24)*'Energy Use 2020'!$Q86</f>
        <v>3817876973262.7617</v>
      </c>
      <c r="AL24" s="240">
        <f>('Energy Use'!AL80-'E-electricity'!AL24)*'Energy Use 2020'!$Q86</f>
        <v>3856289997905.0752</v>
      </c>
      <c r="AM24" s="240">
        <f>('Energy Use'!AM80-'E-electricity'!AM24)*'Energy Use 2020'!$Q86</f>
        <v>3887703200816.5864</v>
      </c>
      <c r="AN24" s="240">
        <f>('Energy Use'!AN80-'E-electricity'!AN24)*'Energy Use 2020'!$Q86</f>
        <v>3911599347458.5938</v>
      </c>
      <c r="AO24" s="240">
        <f>('Energy Use'!AO80-'E-electricity'!AO24)*'Energy Use 2020'!$Q86</f>
        <v>3927495185391.8047</v>
      </c>
      <c r="AP24" s="240">
        <f>('Energy Use'!AP80-'E-electricity'!AP24)*'Energy Use 2020'!$Q86</f>
        <v>3934949633745.6045</v>
      </c>
      <c r="AQ24" s="240">
        <f>('Energy Use'!AQ80-'E-electricity'!AQ24)*'Energy Use 2020'!$Q86</f>
        <v>3913399440564.1851</v>
      </c>
      <c r="AR24" s="136">
        <f>VLOOKUP($A24,'Sector Match'!$A$1:$B$43,2,0)</f>
        <v>0</v>
      </c>
    </row>
    <row r="25" spans="1:44" x14ac:dyDescent="0.2">
      <c r="A25" s="74" t="s">
        <v>23</v>
      </c>
      <c r="B25" s="240">
        <f>('Energy Use'!B81-'E-electricity'!B25)*'Energy Use 2019'!$Q87</f>
        <v>551071625260.40686</v>
      </c>
      <c r="C25" s="240">
        <f>('Energy Use'!C81-'E-electricity'!C25)*'Energy Use 2020'!$Q87</f>
        <v>371945161007.35333</v>
      </c>
      <c r="D25" s="240">
        <f>('Energy Use'!D81-'E-electricity'!D25)*'Energy Use 2020'!$Q87</f>
        <v>412555204141.08966</v>
      </c>
      <c r="E25" s="240">
        <f>('Energy Use'!E81-'E-electricity'!E25)*'Energy Use 2020'!$Q87</f>
        <v>421038809056.88544</v>
      </c>
      <c r="F25" s="240">
        <f>('Energy Use'!F81-'E-electricity'!F25)*'Energy Use 2020'!$Q87</f>
        <v>428584658554.24237</v>
      </c>
      <c r="G25" s="240">
        <f>('Energy Use'!G81-'E-electricity'!G25)*'Energy Use 2020'!$Q87</f>
        <v>450895157099.20868</v>
      </c>
      <c r="H25" s="240">
        <f>('Energy Use'!H81-'E-electricity'!H25)*'Energy Use 2020'!$Q87</f>
        <v>479253908268.08942</v>
      </c>
      <c r="I25" s="240">
        <f>('Energy Use'!I81-'E-electricity'!I25)*'Energy Use 2020'!$Q87</f>
        <v>505458251226.65308</v>
      </c>
      <c r="J25" s="240">
        <f>('Energy Use'!J81-'E-electricity'!J25)*'Energy Use 2020'!$Q87</f>
        <v>527167942175.78784</v>
      </c>
      <c r="K25" s="240">
        <f>('Energy Use'!K81-'E-electricity'!K25)*'Energy Use 2020'!$Q87</f>
        <v>544402380829.8667</v>
      </c>
      <c r="L25" s="240">
        <f>('Energy Use'!L81-'E-electricity'!L25)*'Energy Use 2020'!$Q87</f>
        <v>557393124070.86804</v>
      </c>
      <c r="M25" s="240">
        <f>('Energy Use'!M81-'E-electricity'!M25)*'Energy Use 2020'!$Q87</f>
        <v>566548391495.71521</v>
      </c>
      <c r="N25" s="240">
        <f>('Energy Use'!N81-'E-electricity'!N25)*'Energy Use 2020'!$Q87</f>
        <v>572901601365.01953</v>
      </c>
      <c r="O25" s="240">
        <f>('Energy Use'!O81-'E-electricity'!O25)*'Energy Use 2020'!$Q87</f>
        <v>576532483655.54297</v>
      </c>
      <c r="P25" s="240">
        <f>('Energy Use'!P81-'E-electricity'!P25)*'Energy Use 2020'!$Q87</f>
        <v>578055732527.63025</v>
      </c>
      <c r="Q25" s="240">
        <f>('Energy Use'!Q81-'E-electricity'!Q25)*'Energy Use 2020'!$Q87</f>
        <v>578121727536.14807</v>
      </c>
      <c r="R25" s="240">
        <f>('Energy Use'!R81-'E-electricity'!R25)*'Energy Use 2020'!$Q87</f>
        <v>577396282094.14832</v>
      </c>
      <c r="S25" s="240">
        <f>('Energy Use'!S81-'E-electricity'!S25)*'Energy Use 2020'!$Q87</f>
        <v>578444488309.3252</v>
      </c>
      <c r="T25" s="240">
        <f>('Energy Use'!T81-'E-electricity'!T25)*'Energy Use 2020'!$Q87</f>
        <v>579382132128.84436</v>
      </c>
      <c r="U25" s="240">
        <f>('Energy Use'!U81-'E-electricity'!U25)*'Energy Use 2020'!$Q87</f>
        <v>580211462507.58325</v>
      </c>
      <c r="V25" s="240">
        <f>('Energy Use'!V81-'E-electricity'!V25)*'Energy Use 2020'!$Q87</f>
        <v>580934806149.70642</v>
      </c>
      <c r="W25" s="240">
        <f>('Energy Use'!W81-'E-electricity'!W25)*'Energy Use 2020'!$Q87</f>
        <v>581554562784.45215</v>
      </c>
      <c r="X25" s="240">
        <f>('Energy Use'!X81-'E-electricity'!X25)*'Energy Use 2020'!$Q87</f>
        <v>582073200481.94958</v>
      </c>
      <c r="Y25" s="240">
        <f>('Energy Use'!Y81-'E-electricity'!Y25)*'Energy Use 2020'!$Q87</f>
        <v>582493251019.33081</v>
      </c>
      <c r="Z25" s="240">
        <f>('Energy Use'!Z81-'E-electricity'!Z25)*'Energy Use 2020'!$Q87</f>
        <v>582817305306.90405</v>
      </c>
      <c r="AA25" s="240">
        <f>('Energy Use'!AA81-'E-electricity'!AA25)*'Energy Use 2020'!$Q87</f>
        <v>583048008883.60107</v>
      </c>
      <c r="AB25" s="240">
        <f>('Energy Use'!AB81-'E-electricity'!AB25)*'Energy Use 2020'!$Q87</f>
        <v>583188057490.38684</v>
      </c>
      <c r="AC25" s="240">
        <f>('Energy Use'!AC81-'E-electricity'!AC25)*'Energy Use 2020'!$Q87</f>
        <v>583240192729.79407</v>
      </c>
      <c r="AD25" s="240">
        <f>('Energy Use'!AD81-'E-electricity'!AD25)*'Energy Use 2020'!$Q87</f>
        <v>583207197819.1936</v>
      </c>
      <c r="AE25" s="240">
        <f>('Energy Use'!AE81-'E-electricity'!AE25)*'Energy Use 2020'!$Q87</f>
        <v>583091893444.88757</v>
      </c>
      <c r="AF25" s="240">
        <f>('Energy Use'!AF81-'E-electricity'!AF25)*'Energy Use 2020'!$Q87</f>
        <v>582897133723.5697</v>
      </c>
      <c r="AG25" s="240">
        <f>('Energy Use'!AG81-'E-electricity'!AG25)*'Energy Use 2020'!$Q87</f>
        <v>582625802277.21313</v>
      </c>
      <c r="AH25" s="240">
        <f>('Energy Use'!AH81-'E-electricity'!AH25)*'Energy Use 2020'!$Q87</f>
        <v>582280808426.86694</v>
      </c>
      <c r="AI25" s="240">
        <f>('Energy Use'!AI81-'E-electricity'!AI25)*'Energy Use 2020'!$Q87</f>
        <v>581865083510.40002</v>
      </c>
      <c r="AJ25" s="240">
        <f>('Energy Use'!AJ81-'E-electricity'!AJ25)*'Energy Use 2020'!$Q87</f>
        <v>581381577328.69849</v>
      </c>
      <c r="AK25" s="240">
        <f>('Energy Use'!AK81-'E-electricity'!AK25)*'Energy Use 2020'!$Q87</f>
        <v>580833254724.35645</v>
      </c>
      <c r="AL25" s="240">
        <f>('Energy Use'!AL81-'E-electricity'!AL25)*'Energy Use 2020'!$Q87</f>
        <v>580223092296.42041</v>
      </c>
      <c r="AM25" s="240">
        <f>('Energy Use'!AM81-'E-electricity'!AM25)*'Energy Use 2020'!$Q87</f>
        <v>579554075254.31531</v>
      </c>
      <c r="AN25" s="240">
        <f>('Energy Use'!AN81-'E-electricity'!AN25)*'Energy Use 2020'!$Q87</f>
        <v>578829194413.61865</v>
      </c>
      <c r="AO25" s="240">
        <f>('Energy Use'!AO81-'E-electricity'!AO25)*'Energy Use 2020'!$Q87</f>
        <v>578051443335.95288</v>
      </c>
      <c r="AP25" s="240">
        <f>('Energy Use'!AP81-'E-electricity'!AP25)*'Energy Use 2020'!$Q87</f>
        <v>577223815614.83289</v>
      </c>
      <c r="AQ25" s="240">
        <f>('Energy Use'!AQ81-'E-electricity'!AQ25)*'Energy Use 2020'!$Q87</f>
        <v>573393664861.2345</v>
      </c>
      <c r="AR25" s="136" t="str">
        <f>VLOOKUP($A25,'Sector Match'!$A$1:$B$43,2,0)</f>
        <v>chemicals 20</v>
      </c>
    </row>
    <row r="26" spans="1:44" x14ac:dyDescent="0.2">
      <c r="A26" s="74" t="s">
        <v>24</v>
      </c>
      <c r="B26" s="240">
        <f>('Energy Use'!B82-'E-electricity'!B26)*'Energy Use 2019'!$Q88</f>
        <v>5645886963379.292</v>
      </c>
      <c r="C26" s="240">
        <f>('Energy Use'!C82-'E-electricity'!C26)*'Energy Use 2020'!$Q88</f>
        <v>3183509183281.437</v>
      </c>
      <c r="D26" s="240">
        <f>('Energy Use'!D82-'E-electricity'!D26)*'Energy Use 2020'!$Q88</f>
        <v>3481959511680.7051</v>
      </c>
      <c r="E26" s="240">
        <f>('Energy Use'!E82-'E-electricity'!E26)*'Energy Use 2020'!$Q88</f>
        <v>3432260650682.5474</v>
      </c>
      <c r="F26" s="240">
        <f>('Energy Use'!F82-'E-electricity'!F26)*'Energy Use 2020'!$Q88</f>
        <v>3440639604877.9155</v>
      </c>
      <c r="G26" s="240">
        <f>('Energy Use'!G82-'E-electricity'!G26)*'Energy Use 2020'!$Q88</f>
        <v>3518598908494.4199</v>
      </c>
      <c r="H26" s="240">
        <f>('Energy Use'!H82-'E-electricity'!H26)*'Energy Use 2020'!$Q88</f>
        <v>3622635494068.0029</v>
      </c>
      <c r="I26" s="240">
        <f>('Energy Use'!I82-'E-electricity'!I26)*'Energy Use 2020'!$Q88</f>
        <v>3716263922199.436</v>
      </c>
      <c r="J26" s="240">
        <f>('Energy Use'!J82-'E-electricity'!J26)*'Energy Use 2020'!$Q88</f>
        <v>3787865396961.7783</v>
      </c>
      <c r="K26" s="240">
        <f>('Energy Use'!K82-'E-electricity'!K26)*'Energy Use 2020'!$Q88</f>
        <v>3836322761016.8965</v>
      </c>
      <c r="L26" s="240">
        <f>('Energy Use'!L82-'E-electricity'!L26)*'Energy Use 2020'!$Q88</f>
        <v>3860956226215.9111</v>
      </c>
      <c r="M26" s="240">
        <f>('Energy Use'!M82-'E-electricity'!M26)*'Energy Use 2020'!$Q88</f>
        <v>3861537652873.4067</v>
      </c>
      <c r="N26" s="240">
        <f>('Energy Use'!N82-'E-electricity'!N26)*'Energy Use 2020'!$Q88</f>
        <v>3849337326287.7939</v>
      </c>
      <c r="O26" s="240">
        <f>('Energy Use'!O82-'E-electricity'!O26)*'Energy Use 2020'!$Q88</f>
        <v>3818378392213.583</v>
      </c>
      <c r="P26" s="240">
        <f>('Energy Use'!P82-'E-electricity'!P26)*'Energy Use 2020'!$Q88</f>
        <v>3773815660768.0776</v>
      </c>
      <c r="Q26" s="240">
        <f>('Energy Use'!Q82-'E-electricity'!Q26)*'Energy Use 2020'!$Q88</f>
        <v>3720767683472.9678</v>
      </c>
      <c r="R26" s="240">
        <f>('Energy Use'!R82-'E-electricity'!R26)*'Energy Use 2020'!$Q88</f>
        <v>3664173290459.707</v>
      </c>
      <c r="S26" s="240">
        <f>('Energy Use'!S82-'E-electricity'!S26)*'Energy Use 2020'!$Q88</f>
        <v>3627434950733.541</v>
      </c>
      <c r="T26" s="240">
        <f>('Energy Use'!T82-'E-electricity'!T26)*'Energy Use 2020'!$Q88</f>
        <v>3591498118615.9727</v>
      </c>
      <c r="U26" s="240">
        <f>('Energy Use'!U82-'E-electricity'!U26)*'Energy Use 2020'!$Q88</f>
        <v>3556380292367.5308</v>
      </c>
      <c r="V26" s="240">
        <f>('Energy Use'!V82-'E-electricity'!V26)*'Energy Use 2020'!$Q88</f>
        <v>3522098098605.8643</v>
      </c>
      <c r="W26" s="240">
        <f>('Energy Use'!W82-'E-electricity'!W26)*'Energy Use 2020'!$Q88</f>
        <v>3488667357120.9214</v>
      </c>
      <c r="X26" s="240">
        <f>('Energy Use'!X82-'E-electricity'!X26)*'Energy Use 2020'!$Q88</f>
        <v>3456103146043.7412</v>
      </c>
      <c r="Y26" s="240">
        <f>('Energy Use'!Y82-'E-electricity'!Y26)*'Energy Use 2020'!$Q88</f>
        <v>3424419867310.6831</v>
      </c>
      <c r="Z26" s="240">
        <f>('Energy Use'!Z82-'E-electricity'!Z26)*'Energy Use 2020'!$Q88</f>
        <v>3393631312378.9854</v>
      </c>
      <c r="AA26" s="240">
        <f>('Energy Use'!AA82-'E-electricity'!AA26)*'Energy Use 2020'!$Q88</f>
        <v>3363750728163.3706</v>
      </c>
      <c r="AB26" s="240">
        <f>('Energy Use'!AB82-'E-electricity'!AB26)*'Energy Use 2020'!$Q88</f>
        <v>3334790883177.1016</v>
      </c>
      <c r="AC26" s="240">
        <f>('Energy Use'!AC82-'E-electricity'!AC26)*'Energy Use 2020'!$Q88</f>
        <v>3306764133874.4502</v>
      </c>
      <c r="AD26" s="240">
        <f>('Energy Use'!AD82-'E-electricity'!AD26)*'Energy Use 2020'!$Q88</f>
        <v>3279682491205.2612</v>
      </c>
      <c r="AE26" s="240">
        <f>('Energy Use'!AE82-'E-electricity'!AE26)*'Energy Use 2020'!$Q88</f>
        <v>3253557687405.7446</v>
      </c>
      <c r="AF26" s="240">
        <f>('Energy Use'!AF82-'E-electricity'!AF26)*'Energy Use 2020'!$Q88</f>
        <v>3228401243062.9985</v>
      </c>
      <c r="AG26" s="240">
        <f>('Energy Use'!AG82-'E-electricity'!AG26)*'Energy Use 2020'!$Q88</f>
        <v>3204224534504.4355</v>
      </c>
      <c r="AH26" s="240">
        <f>('Energy Use'!AH82-'E-electricity'!AH26)*'Energy Use 2020'!$Q88</f>
        <v>3181038861576.75</v>
      </c>
      <c r="AI26" s="240">
        <f>('Energy Use'!AI82-'E-electricity'!AI26)*'Energy Use 2020'!$Q88</f>
        <v>3158855515892.832</v>
      </c>
      <c r="AJ26" s="240">
        <f>('Energy Use'!AJ82-'E-electricity'!AJ26)*'Energy Use 2020'!$Q88</f>
        <v>3137685849638.6904</v>
      </c>
      <c r="AK26" s="240">
        <f>('Energy Use'!AK82-'E-electricity'!AK26)*'Energy Use 2020'!$Q88</f>
        <v>3117541345046.6611</v>
      </c>
      <c r="AL26" s="240">
        <f>('Energy Use'!AL82-'E-electricity'!AL26)*'Energy Use 2020'!$Q88</f>
        <v>3098433684655.3809</v>
      </c>
      <c r="AM26" s="240">
        <f>('Energy Use'!AM82-'E-electricity'!AM26)*'Energy Use 2020'!$Q88</f>
        <v>3080374822491.7798</v>
      </c>
      <c r="AN26" s="240">
        <f>('Energy Use'!AN82-'E-electricity'!AN26)*'Energy Use 2020'!$Q88</f>
        <v>3063377056325.3511</v>
      </c>
      <c r="AO26" s="240">
        <f>('Energy Use'!AO82-'E-electricity'!AO26)*'Energy Use 2020'!$Q88</f>
        <v>3047453101160.6284</v>
      </c>
      <c r="AP26" s="240">
        <f>('Energy Use'!AP82-'E-electricity'!AP26)*'Energy Use 2020'!$Q88</f>
        <v>3032616164149.9229</v>
      </c>
      <c r="AQ26" s="240">
        <f>('Energy Use'!AQ82-'E-electricity'!AQ26)*'Energy Use 2020'!$Q88</f>
        <v>3003348135489.6958</v>
      </c>
      <c r="AR26" s="136" t="str">
        <f>VLOOKUP($A26,'Sector Match'!$A$1:$B$43,2,0)</f>
        <v>rubber and plastic products 22</v>
      </c>
    </row>
    <row r="27" spans="1:44" x14ac:dyDescent="0.2">
      <c r="A27" s="74" t="s">
        <v>25</v>
      </c>
      <c r="B27" s="240">
        <f>('Energy Use'!B83-'E-electricity'!B27)*'Energy Use 2019'!$Q89</f>
        <v>99726658142258.531</v>
      </c>
      <c r="C27" s="240">
        <f>('Energy Use'!C83-'E-electricity'!C27)*'Energy Use 2020'!$Q89</f>
        <v>74081834698091.297</v>
      </c>
      <c r="D27" s="240">
        <f>('Energy Use'!D83-'E-electricity'!D27)*'Energy Use 2020'!$Q89</f>
        <v>73976554157251.078</v>
      </c>
      <c r="E27" s="240">
        <f>('Energy Use'!E83-'E-electricity'!E27)*'Energy Use 2020'!$Q89</f>
        <v>73870338436736.172</v>
      </c>
      <c r="F27" s="240">
        <f>('Energy Use'!F83-'E-electricity'!F27)*'Energy Use 2020'!$Q89</f>
        <v>73763188848418.656</v>
      </c>
      <c r="G27" s="240">
        <f>('Energy Use'!G83-'E-electricity'!G27)*'Energy Use 2020'!$Q89</f>
        <v>73655106704170.688</v>
      </c>
      <c r="H27" s="240">
        <f>('Energy Use'!H83-'E-electricity'!H27)*'Energy Use 2020'!$Q89</f>
        <v>73546093315864.313</v>
      </c>
      <c r="I27" s="240">
        <f>('Energy Use'!I83-'E-electricity'!I27)*'Energy Use 2020'!$Q89</f>
        <v>74222617686732.844</v>
      </c>
      <c r="J27" s="240">
        <f>('Energy Use'!J83-'E-electricity'!J27)*'Energy Use 2020'!$Q89</f>
        <v>74892936649111.063</v>
      </c>
      <c r="K27" s="240">
        <f>('Energy Use'!K83-'E-electricity'!K27)*'Energy Use 2020'!$Q89</f>
        <v>75557057603516.141</v>
      </c>
      <c r="L27" s="240">
        <f>('Energy Use'!L83-'E-electricity'!L27)*'Energy Use 2020'!$Q89</f>
        <v>76214987950465.281</v>
      </c>
      <c r="M27" s="240">
        <f>('Energy Use'!M83-'E-electricity'!M27)*'Energy Use 2020'!$Q89</f>
        <v>76866735090475.625</v>
      </c>
      <c r="N27" s="240">
        <f>('Energy Use'!N83-'E-electricity'!N27)*'Energy Use 2020'!$Q89</f>
        <v>75763259536416.188</v>
      </c>
      <c r="O27" s="240">
        <f>('Energy Use'!O83-'E-electricity'!O27)*'Energy Use 2020'!$Q89</f>
        <v>74665277431200.25</v>
      </c>
      <c r="P27" s="240">
        <f>('Energy Use'!P83-'E-electricity'!P27)*'Energy Use 2020'!$Q89</f>
        <v>73572784211903.469</v>
      </c>
      <c r="Q27" s="240">
        <f>('Energy Use'!Q83-'E-electricity'!Q27)*'Energy Use 2020'!$Q89</f>
        <v>72485775315601.578</v>
      </c>
      <c r="R27" s="240">
        <f>('Energy Use'!R83-'E-electricity'!R27)*'Energy Use 2020'!$Q89</f>
        <v>71404246179370.25</v>
      </c>
      <c r="S27" s="240">
        <f>('Energy Use'!S83-'E-electricity'!S27)*'Energy Use 2020'!$Q89</f>
        <v>70130122814094.609</v>
      </c>
      <c r="T27" s="240">
        <f>('Energy Use'!T83-'E-electricity'!T27)*'Energy Use 2020'!$Q89</f>
        <v>68857819232893.57</v>
      </c>
      <c r="U27" s="240">
        <f>('Energy Use'!U83-'E-electricity'!U27)*'Energy Use 2020'!$Q89</f>
        <v>67587334729988.25</v>
      </c>
      <c r="V27" s="240">
        <f>('Energy Use'!V83-'E-electricity'!V27)*'Energy Use 2020'!$Q89</f>
        <v>66318668599599.828</v>
      </c>
      <c r="W27" s="240">
        <f>('Energy Use'!W83-'E-electricity'!W27)*'Energy Use 2020'!$Q89</f>
        <v>65051820135949.406</v>
      </c>
      <c r="X27" s="240">
        <f>('Energy Use'!X83-'E-electricity'!X27)*'Energy Use 2020'!$Q89</f>
        <v>63334778745452.625</v>
      </c>
      <c r="Y27" s="240">
        <f>('Energy Use'!Y83-'E-electricity'!Y27)*'Energy Use 2020'!$Q89</f>
        <v>61620227454288.453</v>
      </c>
      <c r="Z27" s="240">
        <f>('Energy Use'!Z83-'E-electricity'!Z27)*'Energy Use 2020'!$Q89</f>
        <v>59908165292347.18</v>
      </c>
      <c r="AA27" s="240">
        <f>('Energy Use'!AA83-'E-electricity'!AA27)*'Energy Use 2020'!$Q89</f>
        <v>58198591289519.117</v>
      </c>
      <c r="AB27" s="240">
        <f>('Energy Use'!AB83-'E-electricity'!AB27)*'Energy Use 2020'!$Q89</f>
        <v>56491504475694.539</v>
      </c>
      <c r="AC27" s="240">
        <f>('Energy Use'!AC83-'E-electricity'!AC27)*'Energy Use 2020'!$Q89</f>
        <v>55165690021390.93</v>
      </c>
      <c r="AD27" s="240">
        <f>('Energy Use'!AD83-'E-electricity'!AD27)*'Energy Use 2020'!$Q89</f>
        <v>53841789426975.914</v>
      </c>
      <c r="AE27" s="240">
        <f>('Energy Use'!AE83-'E-electricity'!AE27)*'Energy Use 2020'!$Q89</f>
        <v>52519801947674.055</v>
      </c>
      <c r="AF27" s="240">
        <f>('Energy Use'!AF83-'E-electricity'!AF27)*'Energy Use 2020'!$Q89</f>
        <v>51199726838709.93</v>
      </c>
      <c r="AG27" s="240">
        <f>('Energy Use'!AG83-'E-electricity'!AG27)*'Energy Use 2020'!$Q89</f>
        <v>49881563355308.133</v>
      </c>
      <c r="AH27" s="240">
        <f>('Energy Use'!AH83-'E-electricity'!AH27)*'Energy Use 2020'!$Q89</f>
        <v>49075104508201.555</v>
      </c>
      <c r="AI27" s="240">
        <f>('Energy Use'!AI83-'E-electricity'!AI27)*'Energy Use 2020'!$Q89</f>
        <v>48269793893609.008</v>
      </c>
      <c r="AJ27" s="240">
        <f>('Energy Use'!AJ83-'E-electricity'!AJ27)*'Energy Use 2020'!$Q89</f>
        <v>47465631066112.375</v>
      </c>
      <c r="AK27" s="240">
        <f>('Energy Use'!AK83-'E-electricity'!AK27)*'Energy Use 2020'!$Q89</f>
        <v>46662615580293.453</v>
      </c>
      <c r="AL27" s="240">
        <f>('Energy Use'!AL83-'E-electricity'!AL27)*'Energy Use 2020'!$Q89</f>
        <v>45860746990734.117</v>
      </c>
      <c r="AM27" s="240">
        <f>('Energy Use'!AM83-'E-electricity'!AM27)*'Energy Use 2020'!$Q89</f>
        <v>45443750566179.836</v>
      </c>
      <c r="AN27" s="240">
        <f>('Energy Use'!AN83-'E-electricity'!AN27)*'Energy Use 2020'!$Q89</f>
        <v>45027320342404.828</v>
      </c>
      <c r="AO27" s="240">
        <f>('Energy Use'!AO83-'E-electricity'!AO27)*'Energy Use 2020'!$Q89</f>
        <v>44611456102930.18</v>
      </c>
      <c r="AP27" s="240">
        <f>('Energy Use'!AP83-'E-electricity'!AP27)*'Energy Use 2020'!$Q89</f>
        <v>44196157631276.977</v>
      </c>
      <c r="AQ27" s="240">
        <f>('Energy Use'!AQ83-'E-electricity'!AQ27)*'Energy Use 2020'!$Q89</f>
        <v>43668228546425.563</v>
      </c>
      <c r="AR27" s="136" t="str">
        <f>VLOOKUP($A27,'Sector Match'!$A$1:$B$43,2,0)</f>
        <v>cement and other nonmetallic minerals 239</v>
      </c>
    </row>
    <row r="28" spans="1:44" x14ac:dyDescent="0.2">
      <c r="A28" s="74" t="s">
        <v>26</v>
      </c>
      <c r="B28" s="240">
        <f>('Energy Use'!B84-'E-electricity'!B28)*'Energy Use 2019'!$Q90</f>
        <v>73063909197516.594</v>
      </c>
      <c r="C28" s="240">
        <f>('Energy Use'!C84-'E-electricity'!C28)*'Energy Use 2020'!$Q90</f>
        <v>77508808531204.203</v>
      </c>
      <c r="D28" s="240">
        <f>('Energy Use'!D84-'E-electricity'!D28)*'Energy Use 2020'!$Q90</f>
        <v>80084622768547.891</v>
      </c>
      <c r="E28" s="240">
        <f>('Energy Use'!E84-'E-electricity'!E28)*'Energy Use 2020'!$Q90</f>
        <v>82641711903700.188</v>
      </c>
      <c r="F28" s="240">
        <f>('Energy Use'!F84-'E-electricity'!F28)*'Energy Use 2020'!$Q90</f>
        <v>85180089586579.469</v>
      </c>
      <c r="G28" s="240">
        <f>('Energy Use'!G84-'E-electricity'!G28)*'Energy Use 2020'!$Q90</f>
        <v>87699769467104.219</v>
      </c>
      <c r="H28" s="240">
        <f>('Energy Use'!H84-'E-electricity'!H28)*'Energy Use 2020'!$Q90</f>
        <v>90200765195192.891</v>
      </c>
      <c r="I28" s="240">
        <f>('Energy Use'!I84-'E-electricity'!I28)*'Energy Use 2020'!$Q90</f>
        <v>91917567143082.531</v>
      </c>
      <c r="J28" s="240">
        <f>('Energy Use'!J84-'E-electricity'!J28)*'Energy Use 2020'!$Q90</f>
        <v>93622004544811.031</v>
      </c>
      <c r="K28" s="240">
        <f>('Energy Use'!K84-'E-electricity'!K28)*'Energy Use 2020'!$Q90</f>
        <v>95314086489016.25</v>
      </c>
      <c r="L28" s="240">
        <f>('Energy Use'!L84-'E-electricity'!L28)*'Energy Use 2020'!$Q90</f>
        <v>96993822064336.031</v>
      </c>
      <c r="M28" s="240">
        <f>('Energy Use'!M84-'E-electricity'!M28)*'Energy Use 2020'!$Q90</f>
        <v>98661220359408.328</v>
      </c>
      <c r="N28" s="240">
        <f>('Energy Use'!N84-'E-electricity'!N28)*'Energy Use 2020'!$Q90</f>
        <v>98522167666072.453</v>
      </c>
      <c r="O28" s="240">
        <f>('Energy Use'!O84-'E-electricity'!O28)*'Energy Use 2020'!$Q90</f>
        <v>98382414454452.906</v>
      </c>
      <c r="P28" s="240">
        <f>('Energy Use'!P84-'E-electricity'!P28)*'Energy Use 2020'!$Q90</f>
        <v>98241961144775.25</v>
      </c>
      <c r="Q28" s="240">
        <f>('Energy Use'!Q84-'E-electricity'!Q28)*'Energy Use 2020'!$Q90</f>
        <v>98100808157264.969</v>
      </c>
      <c r="R28" s="240">
        <f>('Energy Use'!R84-'E-electricity'!R28)*'Energy Use 2020'!$Q90</f>
        <v>97958955912147.563</v>
      </c>
      <c r="S28" s="240">
        <f>('Energy Use'!S84-'E-electricity'!S28)*'Energy Use 2020'!$Q90</f>
        <v>96786891140018.953</v>
      </c>
      <c r="T28" s="240">
        <f>('Energy Use'!T84-'E-electricity'!T28)*'Energy Use 2020'!$Q90</f>
        <v>95616225116340.953</v>
      </c>
      <c r="U28" s="240">
        <f>('Energy Use'!U84-'E-electricity'!U28)*'Energy Use 2020'!$Q90</f>
        <v>94446957473934.719</v>
      </c>
      <c r="V28" s="240">
        <f>('Energy Use'!V84-'E-electricity'!V28)*'Energy Use 2020'!$Q90</f>
        <v>93279087845621.453</v>
      </c>
      <c r="W28" s="240">
        <f>('Energy Use'!W84-'E-electricity'!W28)*'Energy Use 2020'!$Q90</f>
        <v>92112615864222.344</v>
      </c>
      <c r="X28" s="240">
        <f>('Energy Use'!X84-'E-electricity'!X28)*'Energy Use 2020'!$Q90</f>
        <v>89978541485027.438</v>
      </c>
      <c r="Y28" s="240">
        <f>('Energy Use'!Y84-'E-electricity'!Y28)*'Energy Use 2020'!$Q90</f>
        <v>87847077414701.828</v>
      </c>
      <c r="Z28" s="240">
        <f>('Energy Use'!Z84-'E-electricity'!Z28)*'Energy Use 2020'!$Q90</f>
        <v>85718222964785.188</v>
      </c>
      <c r="AA28" s="240">
        <f>('Energy Use'!AA84-'E-electricity'!AA28)*'Energy Use 2020'!$Q90</f>
        <v>83591977446817.25</v>
      </c>
      <c r="AB28" s="240">
        <f>('Energy Use'!AB84-'E-electricity'!AB28)*'Energy Use 2020'!$Q90</f>
        <v>81468340172337.672</v>
      </c>
      <c r="AC28" s="240">
        <f>('Energy Use'!AC84-'E-electricity'!AC28)*'Energy Use 2020'!$Q90</f>
        <v>79347310452886.219</v>
      </c>
      <c r="AD28" s="240">
        <f>('Energy Use'!AD84-'E-electricity'!AD28)*'Energy Use 2020'!$Q90</f>
        <v>77228887600002.516</v>
      </c>
      <c r="AE28" s="240">
        <f>('Energy Use'!AE84-'E-electricity'!AE28)*'Energy Use 2020'!$Q90</f>
        <v>75113070925226.344</v>
      </c>
      <c r="AF28" s="240">
        <f>('Energy Use'!AF84-'E-electricity'!AF28)*'Energy Use 2020'!$Q90</f>
        <v>72999859740097.359</v>
      </c>
      <c r="AG28" s="240">
        <f>('Energy Use'!AG84-'E-electricity'!AG28)*'Energy Use 2020'!$Q90</f>
        <v>70889253356155.266</v>
      </c>
      <c r="AH28" s="240">
        <f>('Energy Use'!AH84-'E-electricity'!AH28)*'Energy Use 2020'!$Q90</f>
        <v>69056376089279.531</v>
      </c>
      <c r="AI28" s="240">
        <f>('Energy Use'!AI84-'E-electricity'!AI28)*'Energy Use 2020'!$Q90</f>
        <v>67225756173974.023</v>
      </c>
      <c r="AJ28" s="240">
        <f>('Energy Use'!AJ84-'E-electricity'!AJ28)*'Energy Use 2020'!$Q90</f>
        <v>65397393013573.141</v>
      </c>
      <c r="AK28" s="240">
        <f>('Energy Use'!AK84-'E-electricity'!AK28)*'Energy Use 2020'!$Q90</f>
        <v>63571286011411.281</v>
      </c>
      <c r="AL28" s="240">
        <f>('Energy Use'!AL84-'E-electricity'!AL28)*'Energy Use 2020'!$Q90</f>
        <v>61747434570822.867</v>
      </c>
      <c r="AM28" s="240">
        <f>('Energy Use'!AM84-'E-electricity'!AM28)*'Energy Use 2020'!$Q90</f>
        <v>59836281878405.492</v>
      </c>
      <c r="AN28" s="240">
        <f>('Energy Use'!AN84-'E-electricity'!AN28)*'Energy Use 2020'!$Q90</f>
        <v>57927496460028.664</v>
      </c>
      <c r="AO28" s="240">
        <f>('Energy Use'!AO84-'E-electricity'!AO28)*'Energy Use 2020'!$Q90</f>
        <v>56021077689052.375</v>
      </c>
      <c r="AP28" s="240">
        <f>('Energy Use'!AP84-'E-electricity'!AP28)*'Energy Use 2020'!$Q90</f>
        <v>54117024938836.617</v>
      </c>
      <c r="AQ28" s="240">
        <f>('Energy Use'!AQ84-'E-electricity'!AQ28)*'Energy Use 2020'!$Q90</f>
        <v>52081632556895.078</v>
      </c>
      <c r="AR28" s="136" t="str">
        <f>VLOOKUP($A28,'Sector Match'!$A$1:$B$43,2,0)</f>
        <v>iron and steel 241</v>
      </c>
    </row>
    <row r="29" spans="1:44" x14ac:dyDescent="0.2">
      <c r="A29" s="74" t="s">
        <v>27</v>
      </c>
      <c r="B29" s="240">
        <f>('Energy Use'!B85-'E-electricity'!B29)*'Energy Use 2019'!$Q91</f>
        <v>17034887540787.537</v>
      </c>
      <c r="C29" s="240">
        <f>('Energy Use'!C85-'E-electricity'!C29)*'Energy Use 2020'!$Q91</f>
        <v>10719301174435.453</v>
      </c>
      <c r="D29" s="240">
        <f>('Energy Use'!D85-'E-electricity'!D29)*'Energy Use 2020'!$Q91</f>
        <v>11389995419926.043</v>
      </c>
      <c r="E29" s="240">
        <f>('Energy Use'!E85-'E-electricity'!E29)*'Energy Use 2020'!$Q91</f>
        <v>12049020408177.254</v>
      </c>
      <c r="F29" s="240">
        <f>('Energy Use'!F85-'E-electricity'!F29)*'Energy Use 2020'!$Q91</f>
        <v>12696440477251.693</v>
      </c>
      <c r="G29" s="240">
        <f>('Energy Use'!G85-'E-electricity'!G29)*'Energy Use 2020'!$Q91</f>
        <v>13332319965212.008</v>
      </c>
      <c r="H29" s="240">
        <f>('Energy Use'!H85-'E-electricity'!H29)*'Energy Use 2020'!$Q91</f>
        <v>13956723210120.809</v>
      </c>
      <c r="I29" s="240">
        <f>('Energy Use'!I85-'E-electricity'!I29)*'Energy Use 2020'!$Q91</f>
        <v>14563851350860.557</v>
      </c>
      <c r="J29" s="240">
        <f>('Energy Use'!J85-'E-electricity'!J29)*'Energy Use 2020'!$Q91</f>
        <v>15160083987264.244</v>
      </c>
      <c r="K29" s="240">
        <f>('Energy Use'!K85-'E-electricity'!K29)*'Energy Use 2020'!$Q91</f>
        <v>15745479631893.109</v>
      </c>
      <c r="L29" s="240">
        <f>('Energy Use'!L85-'E-electricity'!L29)*'Energy Use 2020'!$Q91</f>
        <v>16320096797308.359</v>
      </c>
      <c r="M29" s="240">
        <f>('Energy Use'!M85-'E-electricity'!M29)*'Energy Use 2020'!$Q91</f>
        <v>16883993996071.203</v>
      </c>
      <c r="N29" s="240">
        <f>('Energy Use'!N85-'E-electricity'!N29)*'Energy Use 2020'!$Q91</f>
        <v>17150083593237.688</v>
      </c>
      <c r="O29" s="240">
        <f>('Energy Use'!O85-'E-electricity'!O29)*'Energy Use 2020'!$Q91</f>
        <v>17411790096016.082</v>
      </c>
      <c r="P29" s="240">
        <f>('Energy Use'!P85-'E-electricity'!P29)*'Energy Use 2020'!$Q91</f>
        <v>17669133891381.191</v>
      </c>
      <c r="Q29" s="240">
        <f>('Energy Use'!Q85-'E-electricity'!Q29)*'Energy Use 2020'!$Q91</f>
        <v>17922135366307.852</v>
      </c>
      <c r="R29" s="240">
        <f>('Energy Use'!R85-'E-electricity'!R29)*'Energy Use 2020'!$Q91</f>
        <v>18170814907770.852</v>
      </c>
      <c r="S29" s="240">
        <f>('Energy Use'!S85-'E-electricity'!S29)*'Energy Use 2020'!$Q91</f>
        <v>18229341404522.754</v>
      </c>
      <c r="T29" s="240">
        <f>('Energy Use'!T85-'E-electricity'!T29)*'Energy Use 2020'!$Q91</f>
        <v>18287347951266.949</v>
      </c>
      <c r="U29" s="240">
        <f>('Energy Use'!U85-'E-electricity'!U29)*'Energy Use 2020'!$Q91</f>
        <v>18344835214061.266</v>
      </c>
      <c r="V29" s="240">
        <f>('Energy Use'!V85-'E-electricity'!V29)*'Energy Use 2020'!$Q91</f>
        <v>18401803858963.508</v>
      </c>
      <c r="W29" s="240">
        <f>('Energy Use'!W85-'E-electricity'!W29)*'Energy Use 2020'!$Q91</f>
        <v>18458254552031.504</v>
      </c>
      <c r="X29" s="240">
        <f>('Energy Use'!X85-'E-electricity'!X29)*'Energy Use 2020'!$Q91</f>
        <v>18363391538503.57</v>
      </c>
      <c r="Y29" s="240">
        <f>('Energy Use'!Y85-'E-electricity'!Y29)*'Energy Use 2020'!$Q91</f>
        <v>18268809562492.98</v>
      </c>
      <c r="Z29" s="240">
        <f>('Energy Use'!Z85-'E-electricity'!Z29)*'Energy Use 2020'!$Q91</f>
        <v>18174508343231.477</v>
      </c>
      <c r="AA29" s="240">
        <f>('Energy Use'!AA85-'E-electricity'!AA29)*'Energy Use 2020'!$Q91</f>
        <v>18080487599950.809</v>
      </c>
      <c r="AB29" s="240">
        <f>('Energy Use'!AB85-'E-electricity'!AB29)*'Energy Use 2020'!$Q91</f>
        <v>17986747051882.691</v>
      </c>
      <c r="AC29" s="240">
        <f>('Energy Use'!AC85-'E-electricity'!AC29)*'Energy Use 2020'!$Q91</f>
        <v>17699005657465.297</v>
      </c>
      <c r="AD29" s="240">
        <f>('Energy Use'!AD85-'E-electricity'!AD29)*'Energy Use 2020'!$Q91</f>
        <v>17412579755442.094</v>
      </c>
      <c r="AE29" s="240">
        <f>('Energy Use'!AE85-'E-electricity'!AE29)*'Energy Use 2020'!$Q91</f>
        <v>17127467837450.453</v>
      </c>
      <c r="AF29" s="240">
        <f>('Energy Use'!AF85-'E-electricity'!AF29)*'Energy Use 2020'!$Q91</f>
        <v>16843668395127.775</v>
      </c>
      <c r="AG29" s="240">
        <f>('Energy Use'!AG85-'E-electricity'!AG29)*'Energy Use 2020'!$Q91</f>
        <v>16561179920111.461</v>
      </c>
      <c r="AH29" s="240">
        <f>('Energy Use'!AH85-'E-electricity'!AH29)*'Energy Use 2020'!$Q91</f>
        <v>16136229499554.344</v>
      </c>
      <c r="AI29" s="240">
        <f>('Energy Use'!AI85-'E-electricity'!AI29)*'Energy Use 2020'!$Q91</f>
        <v>15713360854631.135</v>
      </c>
      <c r="AJ29" s="240">
        <f>('Energy Use'!AJ85-'E-electricity'!AJ29)*'Energy Use 2020'!$Q91</f>
        <v>15292571556283.449</v>
      </c>
      <c r="AK29" s="240">
        <f>('Energy Use'!AK85-'E-electricity'!AK29)*'Energy Use 2020'!$Q91</f>
        <v>14873859175452.945</v>
      </c>
      <c r="AL29" s="240">
        <f>('Energy Use'!AL85-'E-electricity'!AL29)*'Energy Use 2020'!$Q91</f>
        <v>14457221283081.25</v>
      </c>
      <c r="AM29" s="240">
        <f>('Energy Use'!AM85-'E-electricity'!AM29)*'Energy Use 2020'!$Q91</f>
        <v>14042054006185.18</v>
      </c>
      <c r="AN29" s="240">
        <f>('Energy Use'!AN85-'E-electricity'!AN29)*'Energy Use 2020'!$Q91</f>
        <v>13628959846212.842</v>
      </c>
      <c r="AO29" s="240">
        <f>('Energy Use'!AO85-'E-electricity'!AO29)*'Energy Use 2020'!$Q91</f>
        <v>13217936368879.82</v>
      </c>
      <c r="AP29" s="240">
        <f>('Energy Use'!AP85-'E-electricity'!AP29)*'Energy Use 2020'!$Q91</f>
        <v>12808981139901.676</v>
      </c>
      <c r="AQ29" s="240">
        <f>('Energy Use'!AQ85-'E-electricity'!AQ29)*'Energy Use 2020'!$Q91</f>
        <v>12368279605718.008</v>
      </c>
      <c r="AR29" s="136" t="str">
        <f>VLOOKUP($A29,'Sector Match'!$A$1:$B$43,2,0)</f>
        <v>other metals 242</v>
      </c>
    </row>
    <row r="30" spans="1:44" x14ac:dyDescent="0.2">
      <c r="A30" s="74" t="s">
        <v>28</v>
      </c>
      <c r="B30" s="240">
        <f>('Energy Use'!B86-'E-electricity'!B30)*'Energy Use 2019'!$Q92</f>
        <v>7845195679451.4736</v>
      </c>
      <c r="C30" s="240">
        <f>('Energy Use'!C86-'E-electricity'!C30)*'Energy Use 2020'!$Q92</f>
        <v>5705166895193.2725</v>
      </c>
      <c r="D30" s="240">
        <f>('Energy Use'!D86-'E-electricity'!D30)*'Energy Use 2020'!$Q92</f>
        <v>6842130636283.3906</v>
      </c>
      <c r="E30" s="240">
        <f>('Energy Use'!E86-'E-electricity'!E30)*'Energy Use 2020'!$Q92</f>
        <v>6873771892262.3428</v>
      </c>
      <c r="F30" s="240">
        <f>('Energy Use'!F86-'E-electricity'!F30)*'Energy Use 2020'!$Q92</f>
        <v>6917107234502.6074</v>
      </c>
      <c r="G30" s="240">
        <f>('Energy Use'!G86-'E-electricity'!G30)*'Energy Use 2020'!$Q92</f>
        <v>7091692212989.8301</v>
      </c>
      <c r="H30" s="240">
        <f>('Energy Use'!H86-'E-electricity'!H30)*'Energy Use 2020'!$Q92</f>
        <v>7317712131168.7773</v>
      </c>
      <c r="I30" s="240">
        <f>('Energy Use'!I86-'E-electricity'!I30)*'Energy Use 2020'!$Q92</f>
        <v>7529018976808.1563</v>
      </c>
      <c r="J30" s="240">
        <f>('Energy Use'!J86-'E-electricity'!J30)*'Energy Use 2020'!$Q92</f>
        <v>7706563672972.0283</v>
      </c>
      <c r="K30" s="240">
        <f>('Energy Use'!K86-'E-electricity'!K30)*'Energy Use 2020'!$Q92</f>
        <v>7852259141909.459</v>
      </c>
      <c r="L30" s="240">
        <f>('Energy Use'!L86-'E-electricity'!L30)*'Energy Use 2020'!$Q92</f>
        <v>7968785092086.0127</v>
      </c>
      <c r="M30" s="240">
        <f>('Energy Use'!M86-'E-electricity'!M30)*'Energy Use 2020'!$Q92</f>
        <v>8059450021426.2646</v>
      </c>
      <c r="N30" s="240">
        <f>('Energy Use'!N86-'E-electricity'!N30)*'Energy Use 2020'!$Q92</f>
        <v>8136982321878.3574</v>
      </c>
      <c r="O30" s="240">
        <f>('Energy Use'!O86-'E-electricity'!O30)*'Energy Use 2020'!$Q92</f>
        <v>8195741012679.0967</v>
      </c>
      <c r="P30" s="240">
        <f>('Energy Use'!P86-'E-electricity'!P30)*'Energy Use 2020'!$Q92</f>
        <v>8239030042291.375</v>
      </c>
      <c r="Q30" s="240">
        <f>('Energy Use'!Q86-'E-electricity'!Q30)*'Energy Use 2020'!$Q92</f>
        <v>8270334430461.2988</v>
      </c>
      <c r="R30" s="240">
        <f>('Energy Use'!R86-'E-electricity'!R30)*'Energy Use 2020'!$Q92</f>
        <v>8293260346887.5645</v>
      </c>
      <c r="S30" s="240">
        <f>('Energy Use'!S86-'E-electricity'!S30)*'Energy Use 2020'!$Q92</f>
        <v>8341923090051.585</v>
      </c>
      <c r="T30" s="240">
        <f>('Energy Use'!T86-'E-electricity'!T30)*'Energy Use 2020'!$Q92</f>
        <v>8386369796890.4873</v>
      </c>
      <c r="U30" s="240">
        <f>('Energy Use'!U86-'E-electricity'!U30)*'Energy Use 2020'!$Q92</f>
        <v>8426687957580.4424</v>
      </c>
      <c r="V30" s="240">
        <f>('Energy Use'!V86-'E-electricity'!V30)*'Energy Use 2020'!$Q92</f>
        <v>8462974322236.792</v>
      </c>
      <c r="W30" s="240">
        <f>('Energy Use'!W86-'E-electricity'!W30)*'Energy Use 2020'!$Q92</f>
        <v>8495334289237.125</v>
      </c>
      <c r="X30" s="240">
        <f>('Energy Use'!X86-'E-electricity'!X30)*'Energy Use 2020'!$Q92</f>
        <v>8523881288061.6133</v>
      </c>
      <c r="Y30" s="240">
        <f>('Energy Use'!Y86-'E-electricity'!Y30)*'Energy Use 2020'!$Q92</f>
        <v>8548736160788.5977</v>
      </c>
      <c r="Z30" s="240">
        <f>('Energy Use'!Z86-'E-electricity'!Z30)*'Energy Use 2020'!$Q92</f>
        <v>8570026546163.5635</v>
      </c>
      <c r="AA30" s="240">
        <f>('Energy Use'!AA86-'E-electricity'!AA30)*'Energy Use 2020'!$Q92</f>
        <v>8587886269921.3535</v>
      </c>
      <c r="AB30" s="240">
        <f>('Energy Use'!AB86-'E-electricity'!AB30)*'Energy Use 2020'!$Q92</f>
        <v>8602454744793.6611</v>
      </c>
      <c r="AC30" s="240">
        <f>('Energy Use'!AC86-'E-electricity'!AC30)*'Energy Use 2020'!$Q92</f>
        <v>8613876383376.2988</v>
      </c>
      <c r="AD30" s="240">
        <f>('Energy Use'!AD86-'E-electricity'!AD30)*'Energy Use 2020'!$Q92</f>
        <v>8622300026767.7754</v>
      </c>
      <c r="AE30" s="240">
        <f>('Energy Use'!AE86-'E-electricity'!AE30)*'Energy Use 2020'!$Q92</f>
        <v>8627878391627.0186</v>
      </c>
      <c r="AF30" s="240">
        <f>('Energy Use'!AF86-'E-electricity'!AF30)*'Energy Use 2020'!$Q92</f>
        <v>8630767538032.3418</v>
      </c>
      <c r="AG30" s="240">
        <f>('Energy Use'!AG86-'E-electricity'!AG30)*'Energy Use 2020'!$Q92</f>
        <v>8631126360263.6152</v>
      </c>
      <c r="AH30" s="240">
        <f>('Energy Use'!AH86-'E-electricity'!AH30)*'Energy Use 2020'!$Q92</f>
        <v>8629116102372.9795</v>
      </c>
      <c r="AI30" s="240">
        <f>('Energy Use'!AI86-'E-electricity'!AI30)*'Energy Use 2020'!$Q92</f>
        <v>8624899900161.7178</v>
      </c>
      <c r="AJ30" s="240">
        <f>('Energy Use'!AJ86-'E-electricity'!AJ30)*'Energy Use 2020'!$Q92</f>
        <v>8618642350941.1162</v>
      </c>
      <c r="AK30" s="240">
        <f>('Energy Use'!AK86-'E-electricity'!AK30)*'Energy Use 2020'!$Q92</f>
        <v>8610509112228.0938</v>
      </c>
      <c r="AL30" s="240">
        <f>('Energy Use'!AL86-'E-electricity'!AL30)*'Energy Use 2020'!$Q92</f>
        <v>8600666530310.0029</v>
      </c>
      <c r="AM30" s="240">
        <f>('Energy Use'!AM86-'E-electricity'!AM30)*'Energy Use 2020'!$Q92</f>
        <v>8589281299412.3115</v>
      </c>
      <c r="AN30" s="240">
        <f>('Energy Use'!AN86-'E-electricity'!AN30)*'Energy Use 2020'!$Q92</f>
        <v>8576520152014.0684</v>
      </c>
      <c r="AO30" s="240">
        <f>('Energy Use'!AO86-'E-electricity'!AO30)*'Energy Use 2020'!$Q92</f>
        <v>8562549580685.7158</v>
      </c>
      <c r="AP30" s="240">
        <f>('Energy Use'!AP86-'E-electricity'!AP30)*'Energy Use 2020'!$Q92</f>
        <v>8547535591667.542</v>
      </c>
      <c r="AQ30" s="240">
        <f>('Energy Use'!AQ86-'E-electricity'!AQ30)*'Energy Use 2020'!$Q92</f>
        <v>8487891472368.1523</v>
      </c>
      <c r="AR30" s="136" t="str">
        <f>VLOOKUP($A30,'Sector Match'!$A$1:$B$43,2,0)</f>
        <v>metal products except machinery and vehicles 25</v>
      </c>
    </row>
    <row r="31" spans="1:44" x14ac:dyDescent="0.2">
      <c r="A31" s="74" t="s">
        <v>29</v>
      </c>
      <c r="B31" s="240">
        <f>('Energy Use'!B87-'E-electricity'!B31)*'Energy Use 2019'!$Q93</f>
        <v>8178005466635.9629</v>
      </c>
      <c r="C31" s="240">
        <f>('Energy Use'!C87-'E-electricity'!C31)*'Energy Use 2020'!$Q93</f>
        <v>5691552325478.6182</v>
      </c>
      <c r="D31" s="240">
        <f>('Energy Use'!D87-'E-electricity'!D31)*'Energy Use 2020'!$Q93</f>
        <v>6603574341529.7598</v>
      </c>
      <c r="E31" s="240">
        <f>('Energy Use'!E87-'E-electricity'!E31)*'Energy Use 2020'!$Q93</f>
        <v>6570424117242.7891</v>
      </c>
      <c r="F31" s="240">
        <f>('Energy Use'!F87-'E-electricity'!F31)*'Energy Use 2020'!$Q93</f>
        <v>6606853447931.2832</v>
      </c>
      <c r="G31" s="240">
        <f>('Energy Use'!G87-'E-electricity'!G31)*'Energy Use 2020'!$Q93</f>
        <v>6776151046189.2529</v>
      </c>
      <c r="H31" s="240">
        <f>('Energy Use'!H87-'E-electricity'!H31)*'Energy Use 2020'!$Q93</f>
        <v>6997076861859.6846</v>
      </c>
      <c r="I31" s="240">
        <f>('Energy Use'!I87-'E-electricity'!I31)*'Energy Use 2020'!$Q93</f>
        <v>7201888839769.6396</v>
      </c>
      <c r="J31" s="240">
        <f>('Energy Use'!J87-'E-electricity'!J31)*'Energy Use 2020'!$Q93</f>
        <v>7371865612908.6787</v>
      </c>
      <c r="K31" s="240">
        <f>('Energy Use'!K87-'E-electricity'!K31)*'Energy Use 2020'!$Q93</f>
        <v>7509391133293.375</v>
      </c>
      <c r="L31" s="240">
        <f>('Energy Use'!L87-'E-electricity'!L31)*'Energy Use 2020'!$Q93</f>
        <v>7617692783184.3926</v>
      </c>
      <c r="M31" s="240">
        <f>('Energy Use'!M87-'E-electricity'!M31)*'Energy Use 2020'!$Q93</f>
        <v>7700673053359.7354</v>
      </c>
      <c r="N31" s="240">
        <f>('Energy Use'!N87-'E-electricity'!N31)*'Energy Use 2020'!$Q93</f>
        <v>7774949151255.1807</v>
      </c>
      <c r="O31" s="240">
        <f>('Energy Use'!O87-'E-electricity'!O31)*'Energy Use 2020'!$Q93</f>
        <v>7831568925760.6318</v>
      </c>
      <c r="P31" s="240">
        <f>('Energy Use'!P87-'E-electricity'!P31)*'Energy Use 2020'!$Q93</f>
        <v>7873686399656.4658</v>
      </c>
      <c r="Q31" s="240">
        <f>('Energy Use'!Q87-'E-electricity'!Q31)*'Energy Use 2020'!$Q93</f>
        <v>7904626425593.8633</v>
      </c>
      <c r="R31" s="240">
        <f>('Energy Use'!R87-'E-electricity'!R31)*'Energy Use 2020'!$Q93</f>
        <v>7927828733903.502</v>
      </c>
      <c r="S31" s="240">
        <f>('Energy Use'!S87-'E-electricity'!S31)*'Energy Use 2020'!$Q93</f>
        <v>7980091487364.0137</v>
      </c>
      <c r="T31" s="240">
        <f>('Energy Use'!T87-'E-electricity'!T31)*'Energy Use 2020'!$Q93</f>
        <v>8028619193806.4941</v>
      </c>
      <c r="U31" s="240">
        <f>('Energy Use'!U87-'E-electricity'!U31)*'Energy Use 2020'!$Q93</f>
        <v>8073430318786.2871</v>
      </c>
      <c r="V31" s="240">
        <f>('Energy Use'!V87-'E-electricity'!V31)*'Energy Use 2020'!$Q93</f>
        <v>8114550564645.96</v>
      </c>
      <c r="W31" s="240">
        <f>('Energy Use'!W87-'E-electricity'!W31)*'Energy Use 2020'!$Q93</f>
        <v>8152012610378.2793</v>
      </c>
      <c r="X31" s="240">
        <f>('Energy Use'!X87-'E-electricity'!X31)*'Energy Use 2020'!$Q93</f>
        <v>8185855836402.9473</v>
      </c>
      <c r="Y31" s="240">
        <f>('Energy Use'!Y87-'E-electricity'!Y31)*'Energy Use 2020'!$Q93</f>
        <v>8216126036127.4541</v>
      </c>
      <c r="Z31" s="240">
        <f>('Energy Use'!Z87-'E-electricity'!Z31)*'Energy Use 2020'!$Q93</f>
        <v>8242875116149.2793</v>
      </c>
      <c r="AA31" s="240">
        <f>('Energy Use'!AA87-'E-electricity'!AA31)*'Energy Use 2020'!$Q93</f>
        <v>8266160786931.9941</v>
      </c>
      <c r="AB31" s="240">
        <f>('Energy Use'!AB87-'E-electricity'!AB31)*'Energy Use 2020'!$Q93</f>
        <v>8286046245754.1426</v>
      </c>
      <c r="AC31" s="240">
        <f>('Energy Use'!AC87-'E-electricity'!AC31)*'Energy Use 2020'!$Q93</f>
        <v>8302599853684.8457</v>
      </c>
      <c r="AD31" s="240">
        <f>('Energy Use'!AD87-'E-electricity'!AD31)*'Energy Use 2020'!$Q93</f>
        <v>8315894808289.3721</v>
      </c>
      <c r="AE31" s="240">
        <f>('Energy Use'!AE87-'E-electricity'!AE31)*'Energy Use 2020'!$Q93</f>
        <v>8326008813707.0654</v>
      </c>
      <c r="AF31" s="240">
        <f>('Energy Use'!AF87-'E-electricity'!AF31)*'Energy Use 2020'!$Q93</f>
        <v>8333023749678.2588</v>
      </c>
      <c r="AG31" s="240">
        <f>('Energy Use'!AG87-'E-electricity'!AG31)*'Energy Use 2020'!$Q93</f>
        <v>8337025341024.9346</v>
      </c>
      <c r="AH31" s="240">
        <f>('Energy Use'!AH87-'E-electricity'!AH31)*'Energy Use 2020'!$Q93</f>
        <v>8338102829012.2383</v>
      </c>
      <c r="AI31" s="240">
        <f>('Energy Use'!AI87-'E-electricity'!AI31)*'Energy Use 2020'!$Q93</f>
        <v>8336348645937.4326</v>
      </c>
      <c r="AJ31" s="240">
        <f>('Energy Use'!AJ87-'E-electricity'!AJ31)*'Energy Use 2020'!$Q93</f>
        <v>8331858094208.2998</v>
      </c>
      <c r="AK31" s="240">
        <f>('Energy Use'!AK87-'E-electricity'!AK31)*'Energy Use 2020'!$Q93</f>
        <v>8324729031086.4326</v>
      </c>
      <c r="AL31" s="240">
        <f>('Energy Use'!AL87-'E-electricity'!AL31)*'Energy Use 2020'!$Q93</f>
        <v>8315061560182.3408</v>
      </c>
      <c r="AM31" s="240">
        <f>('Energy Use'!AM87-'E-electricity'!AM31)*'Energy Use 2020'!$Q93</f>
        <v>8302957730700.0088</v>
      </c>
      <c r="AN31" s="240">
        <f>('Energy Use'!AN87-'E-electricity'!AN31)*'Energy Use 2020'!$Q93</f>
        <v>8288521245339.0771</v>
      </c>
      <c r="AO31" s="240">
        <f>('Energy Use'!AO87-'E-electricity'!AO31)*'Energy Use 2020'!$Q93</f>
        <v>8271857177673.1582</v>
      </c>
      <c r="AP31" s="240">
        <f>('Energy Use'!AP87-'E-electricity'!AP31)*'Energy Use 2020'!$Q93</f>
        <v>8253071699735.3965</v>
      </c>
      <c r="AQ31" s="240">
        <f>('Energy Use'!AQ87-'E-electricity'!AQ31)*'Energy Use 2020'!$Q93</f>
        <v>8189794517998.8545</v>
      </c>
      <c r="AR31" s="136" t="str">
        <f>VLOOKUP($A31,'Sector Match'!$A$1:$B$43,2,0)</f>
        <v>other manufacturing 31T33</v>
      </c>
    </row>
    <row r="32" spans="1:44" x14ac:dyDescent="0.2">
      <c r="A32" s="74" t="s">
        <v>30</v>
      </c>
      <c r="B32" s="240">
        <f>('Energy Use'!B88-'E-electricity'!B32)*'Energy Use 2019'!$Q94</f>
        <v>5764020449382.4912</v>
      </c>
      <c r="C32" s="240">
        <f>('Energy Use'!C88-'E-electricity'!C32)*'Energy Use 2020'!$Q94</f>
        <v>6304570287406.0342</v>
      </c>
      <c r="D32" s="240">
        <f>('Energy Use'!D88-'E-electricity'!D32)*'Energy Use 2020'!$Q94</f>
        <v>7324546905173.3105</v>
      </c>
      <c r="E32" s="240">
        <f>('Energy Use'!E88-'E-electricity'!E32)*'Energy Use 2020'!$Q94</f>
        <v>7638376130176.25</v>
      </c>
      <c r="F32" s="240">
        <f>('Energy Use'!F88-'E-electricity'!F32)*'Energy Use 2020'!$Q94</f>
        <v>7743839054978.6191</v>
      </c>
      <c r="G32" s="240">
        <f>('Energy Use'!G88-'E-electricity'!G32)*'Energy Use 2020'!$Q94</f>
        <v>8102479903720.9678</v>
      </c>
      <c r="H32" s="240">
        <f>('Energy Use'!H88-'E-electricity'!H32)*'Energy Use 2020'!$Q94</f>
        <v>8565793659684.7188</v>
      </c>
      <c r="I32" s="240">
        <f>('Energy Use'!I88-'E-electricity'!I32)*'Energy Use 2020'!$Q94</f>
        <v>8998091549331.3789</v>
      </c>
      <c r="J32" s="240">
        <f>('Energy Use'!J88-'E-electricity'!J32)*'Energy Use 2020'!$Q94</f>
        <v>9365796226970.9844</v>
      </c>
      <c r="K32" s="240">
        <f>('Energy Use'!K88-'E-electricity'!K32)*'Energy Use 2020'!$Q94</f>
        <v>9675855473201.3809</v>
      </c>
      <c r="L32" s="240">
        <f>('Energy Use'!L88-'E-electricity'!L32)*'Energy Use 2020'!$Q94</f>
        <v>9938555863247.5645</v>
      </c>
      <c r="M32" s="240">
        <f>('Energy Use'!M88-'E-electricity'!M32)*'Energy Use 2020'!$Q94</f>
        <v>10166823983975.705</v>
      </c>
      <c r="N32" s="240">
        <f>('Energy Use'!N88-'E-electricity'!N32)*'Energy Use 2020'!$Q94</f>
        <v>10391580604868.738</v>
      </c>
      <c r="O32" s="240">
        <f>('Energy Use'!O88-'E-electricity'!O32)*'Energy Use 2020'!$Q94</f>
        <v>10600914445533.563</v>
      </c>
      <c r="P32" s="240">
        <f>('Energy Use'!P88-'E-electricity'!P32)*'Energy Use 2020'!$Q94</f>
        <v>10798490090542.99</v>
      </c>
      <c r="Q32" s="240">
        <f>('Energy Use'!Q88-'E-electricity'!Q32)*'Energy Use 2020'!$Q94</f>
        <v>10988370539102.174</v>
      </c>
      <c r="R32" s="240">
        <f>('Energy Use'!R88-'E-electricity'!R32)*'Energy Use 2020'!$Q94</f>
        <v>11174978221715.418</v>
      </c>
      <c r="S32" s="240">
        <f>('Energy Use'!S88-'E-electricity'!S32)*'Energy Use 2020'!$Q94</f>
        <v>11412427288207.254</v>
      </c>
      <c r="T32" s="240">
        <f>('Energy Use'!T88-'E-electricity'!T32)*'Energy Use 2020'!$Q94</f>
        <v>11652683431766.547</v>
      </c>
      <c r="U32" s="240">
        <f>('Energy Use'!U88-'E-electricity'!U32)*'Energy Use 2020'!$Q94</f>
        <v>11894919804275.656</v>
      </c>
      <c r="V32" s="240">
        <f>('Energy Use'!V88-'E-electricity'!V32)*'Energy Use 2020'!$Q94</f>
        <v>12138242042359.365</v>
      </c>
      <c r="W32" s="240">
        <f>('Energy Use'!W88-'E-electricity'!W32)*'Energy Use 2020'!$Q94</f>
        <v>12381687307423.17</v>
      </c>
      <c r="X32" s="240">
        <f>('Energy Use'!X88-'E-electricity'!X32)*'Energy Use 2020'!$Q94</f>
        <v>12624224043367.561</v>
      </c>
      <c r="Y32" s="240">
        <f>('Energy Use'!Y88-'E-electricity'!Y32)*'Energy Use 2020'!$Q94</f>
        <v>12864752536231.152</v>
      </c>
      <c r="Z32" s="240">
        <f>('Energy Use'!Z88-'E-electricity'!Z32)*'Energy Use 2020'!$Q94</f>
        <v>13102106359252.063</v>
      </c>
      <c r="AA32" s="240">
        <f>('Energy Use'!AA88-'E-electricity'!AA32)*'Energy Use 2020'!$Q94</f>
        <v>13335054784182.986</v>
      </c>
      <c r="AB32" s="240">
        <f>('Energy Use'!AB88-'E-electricity'!AB32)*'Energy Use 2020'!$Q94</f>
        <v>13562306234927.412</v>
      </c>
      <c r="AC32" s="240">
        <f>('Energy Use'!AC88-'E-electricity'!AC32)*'Energy Use 2020'!$Q94</f>
        <v>13782512852473.6</v>
      </c>
      <c r="AD32" s="240">
        <f>('Energy Use'!AD88-'E-electricity'!AD32)*'Energy Use 2020'!$Q94</f>
        <v>13994276230515.344</v>
      </c>
      <c r="AE32" s="240">
        <f>('Energy Use'!AE88-'E-electricity'!AE32)*'Energy Use 2020'!$Q94</f>
        <v>14196154368913.359</v>
      </c>
      <c r="AF32" s="240">
        <f>('Energy Use'!AF88-'E-electricity'!AF32)*'Energy Use 2020'!$Q94</f>
        <v>14386669877184.275</v>
      </c>
      <c r="AG32" s="240">
        <f>('Energy Use'!AG88-'E-electricity'!AG32)*'Energy Use 2020'!$Q94</f>
        <v>14564319442467.584</v>
      </c>
      <c r="AH32" s="240">
        <f>('Energy Use'!AH88-'E-electricity'!AH32)*'Energy Use 2020'!$Q94</f>
        <v>14727584555955.377</v>
      </c>
      <c r="AI32" s="240">
        <f>('Energy Use'!AI88-'E-electricity'!AI32)*'Energy Use 2020'!$Q94</f>
        <v>14874943468697.238</v>
      </c>
      <c r="AJ32" s="240">
        <f>('Energy Use'!AJ88-'E-electricity'!AJ32)*'Energy Use 2020'!$Q94</f>
        <v>15004884322228.494</v>
      </c>
      <c r="AK32" s="240">
        <f>('Energy Use'!AK88-'E-electricity'!AK32)*'Energy Use 2020'!$Q94</f>
        <v>15115919371926.416</v>
      </c>
      <c r="AL32" s="240">
        <f>('Energy Use'!AL88-'E-electricity'!AL32)*'Energy Use 2020'!$Q94</f>
        <v>15206600191799.922</v>
      </c>
      <c r="AM32" s="240">
        <f>('Energy Use'!AM88-'E-electricity'!AM32)*'Energy Use 2020'!$Q94</f>
        <v>15275533719092.063</v>
      </c>
      <c r="AN32" s="240">
        <f>('Energy Use'!AN88-'E-electricity'!AN32)*'Energy Use 2020'!$Q94</f>
        <v>15321398966258.746</v>
      </c>
      <c r="AO32" s="240">
        <f>('Energy Use'!AO88-'E-electricity'!AO32)*'Energy Use 2020'!$Q94</f>
        <v>15342964197327.293</v>
      </c>
      <c r="AP32" s="240">
        <f>('Energy Use'!AP88-'E-electricity'!AP32)*'Energy Use 2020'!$Q94</f>
        <v>15339104336163.658</v>
      </c>
      <c r="AQ32" s="240">
        <f>('Energy Use'!AQ88-'E-electricity'!AQ32)*'Energy Use 2020'!$Q94</f>
        <v>15229129394405.555</v>
      </c>
      <c r="AR32" s="136" t="str">
        <f>VLOOKUP($A32,'Sector Match'!$A$1:$B$43,2,0)</f>
        <v>glass and glass products 231</v>
      </c>
    </row>
    <row r="33" spans="1:44" x14ac:dyDescent="0.2">
      <c r="A33" s="74" t="s">
        <v>31</v>
      </c>
      <c r="B33" s="240">
        <f>('Energy Use'!B89-'E-electricity'!B33)*'Energy Use 2019'!$Q95</f>
        <v>10291613661968.699</v>
      </c>
      <c r="C33" s="240">
        <f>('Energy Use'!C89-'E-electricity'!C33)*'Energy Use 2020'!$Q95</f>
        <v>6150773083718.7393</v>
      </c>
      <c r="D33" s="240">
        <f>('Energy Use'!D89-'E-electricity'!D33)*'Energy Use 2020'!$Q95</f>
        <v>6519534020558.4521</v>
      </c>
      <c r="E33" s="240">
        <f>('Energy Use'!E89-'E-electricity'!E33)*'Energy Use 2020'!$Q95</f>
        <v>6880498518003.9961</v>
      </c>
      <c r="F33" s="240">
        <f>('Energy Use'!F89-'E-electricity'!F33)*'Energy Use 2020'!$Q95</f>
        <v>7233719748322.417</v>
      </c>
      <c r="G33" s="240">
        <f>('Energy Use'!G89-'E-electricity'!G33)*'Energy Use 2020'!$Q95</f>
        <v>7579250883780.7588</v>
      </c>
      <c r="H33" s="240">
        <f>('Energy Use'!H89-'E-electricity'!H33)*'Energy Use 2020'!$Q95</f>
        <v>7917145096646.0557</v>
      </c>
      <c r="I33" s="240">
        <f>('Energy Use'!I89-'E-electricity'!I33)*'Energy Use 2020'!$Q95</f>
        <v>8078223892557.9365</v>
      </c>
      <c r="J33" s="240">
        <f>('Energy Use'!J89-'E-electricity'!J33)*'Energy Use 2020'!$Q95</f>
        <v>8235371547158.0195</v>
      </c>
      <c r="K33" s="240">
        <f>('Energy Use'!K89-'E-electricity'!K33)*'Energy Use 2020'!$Q95</f>
        <v>8388613173454.8242</v>
      </c>
      <c r="L33" s="240">
        <f>('Energy Use'!L89-'E-electricity'!L33)*'Energy Use 2020'!$Q95</f>
        <v>8537973884456.8779</v>
      </c>
      <c r="M33" s="240">
        <f>('Energy Use'!M89-'E-electricity'!M33)*'Energy Use 2020'!$Q95</f>
        <v>8683478793172.6992</v>
      </c>
      <c r="N33" s="240">
        <f>('Energy Use'!N89-'E-electricity'!N33)*'Energy Use 2020'!$Q95</f>
        <v>8733970336403.249</v>
      </c>
      <c r="O33" s="240">
        <f>('Energy Use'!O89-'E-electricity'!O33)*'Energy Use 2020'!$Q95</f>
        <v>8783094468679.1328</v>
      </c>
      <c r="P33" s="240">
        <f>('Energy Use'!P89-'E-electricity'!P33)*'Energy Use 2020'!$Q95</f>
        <v>8830858768382.2559</v>
      </c>
      <c r="Q33" s="240">
        <f>('Energy Use'!Q89-'E-electricity'!Q33)*'Energy Use 2020'!$Q95</f>
        <v>8877270813894.4824</v>
      </c>
      <c r="R33" s="240">
        <f>('Energy Use'!R89-'E-electricity'!R33)*'Energy Use 2020'!$Q95</f>
        <v>8922338183597.6992</v>
      </c>
      <c r="S33" s="240">
        <f>('Energy Use'!S89-'E-electricity'!S33)*'Energy Use 2020'!$Q95</f>
        <v>8866441284251.8398</v>
      </c>
      <c r="T33" s="240">
        <f>('Energy Use'!T89-'E-electricity'!T33)*'Energy Use 2020'!$Q95</f>
        <v>8810749988337.5156</v>
      </c>
      <c r="U33" s="240">
        <f>('Energy Use'!U89-'E-electricity'!U33)*'Energy Use 2020'!$Q95</f>
        <v>8755264019949.1494</v>
      </c>
      <c r="V33" s="240">
        <f>('Energy Use'!V89-'E-electricity'!V33)*'Energy Use 2020'!$Q95</f>
        <v>8699983103181.1846</v>
      </c>
      <c r="W33" s="240">
        <f>('Energy Use'!W89-'E-electricity'!W33)*'Energy Use 2020'!$Q95</f>
        <v>8644906962128.0527</v>
      </c>
      <c r="X33" s="240">
        <f>('Energy Use'!X89-'E-electricity'!X33)*'Energy Use 2020'!$Q95</f>
        <v>8590035320884.1816</v>
      </c>
      <c r="Y33" s="240">
        <f>('Energy Use'!Y89-'E-electricity'!Y33)*'Energy Use 2020'!$Q95</f>
        <v>8535367903544.0107</v>
      </c>
      <c r="Z33" s="240">
        <f>('Energy Use'!Z89-'E-electricity'!Z33)*'Energy Use 2020'!$Q95</f>
        <v>8480904434201.9736</v>
      </c>
      <c r="AA33" s="240">
        <f>('Energy Use'!AA89-'E-electricity'!AA33)*'Energy Use 2020'!$Q95</f>
        <v>8426644636952.5068</v>
      </c>
      <c r="AB33" s="240">
        <f>('Energy Use'!AB89-'E-electricity'!AB33)*'Energy Use 2020'!$Q95</f>
        <v>8372588235890.0361</v>
      </c>
      <c r="AC33" s="240">
        <f>('Energy Use'!AC89-'E-electricity'!AC33)*'Energy Use 2020'!$Q95</f>
        <v>8318734955109.0029</v>
      </c>
      <c r="AD33" s="240">
        <f>('Energy Use'!AD89-'E-electricity'!AD33)*'Energy Use 2020'!$Q95</f>
        <v>8265084518703.832</v>
      </c>
      <c r="AE33" s="240">
        <f>('Energy Use'!AE89-'E-electricity'!AE33)*'Energy Use 2020'!$Q95</f>
        <v>8211636650768.9648</v>
      </c>
      <c r="AF33" s="240">
        <f>('Energy Use'!AF89-'E-electricity'!AF33)*'Energy Use 2020'!$Q95</f>
        <v>8158391075398.8379</v>
      </c>
      <c r="AG33" s="240">
        <f>('Energy Use'!AG89-'E-electricity'!AG33)*'Energy Use 2020'!$Q95</f>
        <v>8105347516687.876</v>
      </c>
      <c r="AH33" s="240">
        <f>('Energy Use'!AH89-'E-electricity'!AH33)*'Energy Use 2020'!$Q95</f>
        <v>8067892652294.9785</v>
      </c>
      <c r="AI33" s="240">
        <f>('Energy Use'!AI89-'E-electricity'!AI33)*'Energy Use 2020'!$Q95</f>
        <v>8030535755891.9521</v>
      </c>
      <c r="AJ33" s="240">
        <f>('Energy Use'!AJ89-'E-electricity'!AJ33)*'Energy Use 2020'!$Q95</f>
        <v>7993276717116.5918</v>
      </c>
      <c r="AK33" s="240">
        <f>('Energy Use'!AK89-'E-electricity'!AK33)*'Energy Use 2020'!$Q95</f>
        <v>7956115425606.6602</v>
      </c>
      <c r="AL33" s="240">
        <f>('Energy Use'!AL89-'E-electricity'!AL33)*'Energy Use 2020'!$Q95</f>
        <v>7919051770999.9277</v>
      </c>
      <c r="AM33" s="240">
        <f>('Energy Use'!AM89-'E-electricity'!AM33)*'Energy Use 2020'!$Q95</f>
        <v>7877042721857.4512</v>
      </c>
      <c r="AN33" s="240">
        <f>('Energy Use'!AN89-'E-electricity'!AN33)*'Energy Use 2020'!$Q95</f>
        <v>7835165403909.3896</v>
      </c>
      <c r="AO33" s="240">
        <f>('Energy Use'!AO89-'E-electricity'!AO33)*'Energy Use 2020'!$Q95</f>
        <v>7793419651612.4121</v>
      </c>
      <c r="AP33" s="240">
        <f>('Energy Use'!AP89-'E-electricity'!AP33)*'Energy Use 2020'!$Q95</f>
        <v>7751805299423.1816</v>
      </c>
      <c r="AQ33" s="240">
        <f>('Energy Use'!AQ89-'E-electricity'!AQ33)*'Energy Use 2020'!$Q95</f>
        <v>7683627484865.043</v>
      </c>
      <c r="AR33" s="136" t="str">
        <f>VLOOKUP($A33,'Sector Match'!$A$1:$B$43,2,0)</f>
        <v>road vehicles 29</v>
      </c>
    </row>
    <row r="34" spans="1:44" x14ac:dyDescent="0.2">
      <c r="A34" s="74" t="s">
        <v>32</v>
      </c>
      <c r="B34" s="240">
        <f>('Energy Use'!B90-'E-electricity'!B34)*'Energy Use 2019'!$Q96</f>
        <v>4053347981531.0259</v>
      </c>
      <c r="C34" s="240">
        <f>('Energy Use'!C90-'E-electricity'!C34)*'Energy Use 2020'!$Q96</f>
        <v>3033596375016.5449</v>
      </c>
      <c r="D34" s="240">
        <f>('Energy Use'!D90-'E-electricity'!D34)*'Energy Use 2020'!$Q96</f>
        <v>3402786362388.0752</v>
      </c>
      <c r="E34" s="240">
        <f>('Energy Use'!E90-'E-electricity'!E34)*'Energy Use 2020'!$Q96</f>
        <v>3517732863343.6484</v>
      </c>
      <c r="F34" s="240">
        <f>('Energy Use'!F90-'E-electricity'!F34)*'Energy Use 2020'!$Q96</f>
        <v>3527059748805.6807</v>
      </c>
      <c r="G34" s="240">
        <f>('Energy Use'!G90-'E-electricity'!G34)*'Energy Use 2020'!$Q96</f>
        <v>3580797526815.5117</v>
      </c>
      <c r="H34" s="240">
        <f>('Energy Use'!H90-'E-electricity'!H34)*'Energy Use 2020'!$Q96</f>
        <v>3652084650586.936</v>
      </c>
      <c r="I34" s="240">
        <f>('Energy Use'!I90-'E-electricity'!I34)*'Energy Use 2020'!$Q96</f>
        <v>3720143935358.5659</v>
      </c>
      <c r="J34" s="240">
        <f>('Energy Use'!J90-'E-electricity'!J34)*'Energy Use 2020'!$Q96</f>
        <v>3777221114549.6743</v>
      </c>
      <c r="K34" s="240">
        <f>('Energy Use'!K90-'E-electricity'!K34)*'Energy Use 2020'!$Q96</f>
        <v>3822947434684.5752</v>
      </c>
      <c r="L34" s="240">
        <f>('Energy Use'!L90-'E-electricity'!L34)*'Energy Use 2020'!$Q96</f>
        <v>3857065296376.9746</v>
      </c>
      <c r="M34" s="240">
        <f>('Energy Use'!M90-'E-electricity'!M34)*'Energy Use 2020'!$Q96</f>
        <v>3879429783234.2769</v>
      </c>
      <c r="N34" s="240">
        <f>('Energy Use'!N90-'E-electricity'!N34)*'Energy Use 2020'!$Q96</f>
        <v>3893579307708.7656</v>
      </c>
      <c r="O34" s="240">
        <f>('Energy Use'!O90-'E-electricity'!O34)*'Energy Use 2020'!$Q96</f>
        <v>3897642264617.749</v>
      </c>
      <c r="P34" s="240">
        <f>('Energy Use'!P90-'E-electricity'!P34)*'Energy Use 2020'!$Q96</f>
        <v>3893361095630.2866</v>
      </c>
      <c r="Q34" s="240">
        <f>('Energy Use'!Q90-'E-electricity'!Q34)*'Energy Use 2020'!$Q96</f>
        <v>3882532395547.6885</v>
      </c>
      <c r="R34" s="240">
        <f>('Energy Use'!R90-'E-electricity'!R34)*'Energy Use 2020'!$Q96</f>
        <v>3866972835245.9341</v>
      </c>
      <c r="S34" s="240">
        <f>('Energy Use'!S90-'E-electricity'!S34)*'Energy Use 2020'!$Q96</f>
        <v>3861533477078.5654</v>
      </c>
      <c r="T34" s="240">
        <f>('Energy Use'!T90-'E-electricity'!T34)*'Energy Use 2020'!$Q96</f>
        <v>3853405906109.7646</v>
      </c>
      <c r="U34" s="240">
        <f>('Energy Use'!U90-'E-electricity'!U34)*'Energy Use 2020'!$Q96</f>
        <v>3842834430556.0513</v>
      </c>
      <c r="V34" s="240">
        <f>('Energy Use'!V90-'E-electricity'!V34)*'Energy Use 2020'!$Q96</f>
        <v>3830065810749.0962</v>
      </c>
      <c r="W34" s="240">
        <f>('Energy Use'!W90-'E-electricity'!W34)*'Energy Use 2020'!$Q96</f>
        <v>3815347828959.689</v>
      </c>
      <c r="X34" s="240">
        <f>('Energy Use'!X90-'E-electricity'!X34)*'Energy Use 2020'!$Q96</f>
        <v>3798928006350.9985</v>
      </c>
      <c r="Y34" s="240">
        <f>('Energy Use'!Y90-'E-electricity'!Y34)*'Energy Use 2020'!$Q96</f>
        <v>3781052471177.6328</v>
      </c>
      <c r="Z34" s="240">
        <f>('Energy Use'!Z90-'E-electricity'!Z34)*'Energy Use 2020'!$Q96</f>
        <v>3761964980285.8096</v>
      </c>
      <c r="AA34" s="240">
        <f>('Energy Use'!AA90-'E-electricity'!AA34)*'Energy Use 2020'!$Q96</f>
        <v>3741906094159.4741</v>
      </c>
      <c r="AB34" s="240">
        <f>('Energy Use'!AB90-'E-electricity'!AB34)*'Energy Use 2020'!$Q96</f>
        <v>3721112504206.6226</v>
      </c>
      <c r="AC34" s="240">
        <f>('Energy Use'!AC90-'E-electricity'!AC34)*'Energy Use 2020'!$Q96</f>
        <v>3699816509692.0845</v>
      </c>
      <c r="AD34" s="240">
        <f>('Energy Use'!AD90-'E-electricity'!AD34)*'Energy Use 2020'!$Q96</f>
        <v>3678245640697.7378</v>
      </c>
      <c r="AE34" s="240">
        <f>('Energy Use'!AE90-'E-electricity'!AE34)*'Energy Use 2020'!$Q96</f>
        <v>3656622422721.3979</v>
      </c>
      <c r="AF34" s="240">
        <f>('Energy Use'!AF90-'E-electricity'!AF34)*'Energy Use 2020'!$Q96</f>
        <v>3635164278005.3535</v>
      </c>
      <c r="AG34" s="240">
        <f>('Energy Use'!AG90-'E-electricity'!AG34)*'Energy Use 2020'!$Q96</f>
        <v>3614083558402.4277</v>
      </c>
      <c r="AH34" s="240">
        <f>('Energy Use'!AH90-'E-electricity'!AH34)*'Energy Use 2020'!$Q96</f>
        <v>3593587704531.2378</v>
      </c>
      <c r="AI34" s="240">
        <f>('Energy Use'!AI90-'E-electricity'!AI34)*'Energy Use 2020'!$Q96</f>
        <v>3573879526129.5981</v>
      </c>
      <c r="AJ34" s="240">
        <f>('Energy Use'!AJ90-'E-electricity'!AJ34)*'Energy Use 2020'!$Q96</f>
        <v>3555157598874.8267</v>
      </c>
      <c r="AK34" s="240">
        <f>('Energy Use'!AK90-'E-electricity'!AK34)*'Energy Use 2020'!$Q96</f>
        <v>3537616773489.5303</v>
      </c>
      <c r="AL34" s="240">
        <f>('Energy Use'!AL90-'E-electricity'!AL34)*'Energy Use 2020'!$Q96</f>
        <v>3521448793682.3804</v>
      </c>
      <c r="AM34" s="240">
        <f>('Energy Use'!AM90-'E-electricity'!AM34)*'Energy Use 2020'!$Q96</f>
        <v>3506843020377.1372</v>
      </c>
      <c r="AN34" s="240">
        <f>('Energy Use'!AN90-'E-electricity'!AN34)*'Energy Use 2020'!$Q96</f>
        <v>3493987260754.9229</v>
      </c>
      <c r="AO34" s="240">
        <f>('Energy Use'!AO90-'E-electricity'!AO34)*'Energy Use 2020'!$Q96</f>
        <v>3483068701871.582</v>
      </c>
      <c r="AP34" s="240">
        <f>('Energy Use'!AP90-'E-electricity'!AP34)*'Energy Use 2020'!$Q96</f>
        <v>3474274950016.9087</v>
      </c>
      <c r="AQ34" s="240">
        <f>('Energy Use'!AQ90-'E-electricity'!AQ34)*'Energy Use 2020'!$Q96</f>
        <v>3450001145037.061</v>
      </c>
      <c r="AR34" s="136" t="str">
        <f>VLOOKUP($A34,'Sector Match'!$A$1:$B$43,2,0)</f>
        <v>nonroad vehicles 30</v>
      </c>
    </row>
    <row r="35" spans="1:44" x14ac:dyDescent="0.2">
      <c r="A35" s="74" t="s">
        <v>33</v>
      </c>
      <c r="B35" s="240">
        <f>('Energy Use'!B91-'E-electricity'!B35)*'Energy Use 2019'!$Q97</f>
        <v>4659156229501.9707</v>
      </c>
      <c r="C35" s="240">
        <f>('Energy Use'!C91-'E-electricity'!C35)*'Energy Use 2020'!$Q97</f>
        <v>2870061496744.4639</v>
      </c>
      <c r="D35" s="240">
        <f>('Energy Use'!D91-'E-electricity'!D35)*'Energy Use 2020'!$Q97</f>
        <v>3443909835687.0996</v>
      </c>
      <c r="E35" s="240">
        <f>('Energy Use'!E91-'E-electricity'!E35)*'Energy Use 2020'!$Q97</f>
        <v>3862336596945.3242</v>
      </c>
      <c r="F35" s="240">
        <f>('Energy Use'!F91-'E-electricity'!F35)*'Energy Use 2020'!$Q97</f>
        <v>3932406464740.8379</v>
      </c>
      <c r="G35" s="240">
        <f>('Energy Use'!G91-'E-electricity'!G35)*'Energy Use 2020'!$Q97</f>
        <v>4180945122220.3618</v>
      </c>
      <c r="H35" s="240">
        <f>('Energy Use'!H91-'E-electricity'!H35)*'Energy Use 2020'!$Q97</f>
        <v>4506726132325.2461</v>
      </c>
      <c r="I35" s="240">
        <f>('Energy Use'!I91-'E-electricity'!I35)*'Energy Use 2020'!$Q97</f>
        <v>4810700061974.7236</v>
      </c>
      <c r="J35" s="240">
        <f>('Energy Use'!J91-'E-electricity'!J35)*'Energy Use 2020'!$Q97</f>
        <v>5069180335552.3535</v>
      </c>
      <c r="K35" s="240">
        <f>('Energy Use'!K91-'E-electricity'!K35)*'Energy Use 2020'!$Q97</f>
        <v>5288056174359.2188</v>
      </c>
      <c r="L35" s="240">
        <f>('Energy Use'!L91-'E-electricity'!L35)*'Energy Use 2020'!$Q97</f>
        <v>5476835882251.0361</v>
      </c>
      <c r="M35" s="240">
        <f>('Energy Use'!M91-'E-electricity'!M35)*'Energy Use 2020'!$Q97</f>
        <v>5647876819091.1104</v>
      </c>
      <c r="N35" s="240">
        <f>('Energy Use'!N91-'E-electricity'!N35)*'Energy Use 2020'!$Q97</f>
        <v>5831648851028.541</v>
      </c>
      <c r="O35" s="240">
        <f>('Energy Use'!O91-'E-electricity'!O35)*'Energy Use 2020'!$Q97</f>
        <v>6012442510246.9873</v>
      </c>
      <c r="P35" s="240">
        <f>('Energy Use'!P91-'E-electricity'!P35)*'Energy Use 2020'!$Q97</f>
        <v>6189119824669.751</v>
      </c>
      <c r="Q35" s="240">
        <f>('Energy Use'!Q91-'E-electricity'!Q35)*'Energy Use 2020'!$Q97</f>
        <v>6360484268780.5586</v>
      </c>
      <c r="R35" s="240">
        <f>('Energy Use'!R91-'E-electricity'!R35)*'Energy Use 2020'!$Q97</f>
        <v>6525289159655.1348</v>
      </c>
      <c r="S35" s="240">
        <f>('Energy Use'!S91-'E-electricity'!S35)*'Energy Use 2020'!$Q97</f>
        <v>6722280072150.3525</v>
      </c>
      <c r="T35" s="240">
        <f>('Energy Use'!T91-'E-electricity'!T35)*'Energy Use 2020'!$Q97</f>
        <v>6913182180009.0684</v>
      </c>
      <c r="U35" s="240">
        <f>('Energy Use'!U91-'E-electricity'!U35)*'Energy Use 2020'!$Q97</f>
        <v>7097336393817.5146</v>
      </c>
      <c r="V35" s="240">
        <f>('Energy Use'!V91-'E-electricity'!V35)*'Energy Use 2020'!$Q97</f>
        <v>7274115585975.6221</v>
      </c>
      <c r="W35" s="240">
        <f>('Energy Use'!W91-'E-electricity'!W35)*'Energy Use 2020'!$Q97</f>
        <v>7442928629442.2559</v>
      </c>
      <c r="X35" s="240">
        <f>('Energy Use'!X91-'E-electricity'!X35)*'Energy Use 2020'!$Q97</f>
        <v>7603224071640.9785</v>
      </c>
      <c r="Y35" s="240">
        <f>('Energy Use'!Y91-'E-electricity'!Y35)*'Energy Use 2020'!$Q97</f>
        <v>7754493412235.1074</v>
      </c>
      <c r="Z35" s="240">
        <f>('Energy Use'!Z91-'E-electricity'!Z35)*'Energy Use 2020'!$Q97</f>
        <v>7896273959313.6221</v>
      </c>
      <c r="AA35" s="240">
        <f>('Energy Use'!AA91-'E-electricity'!AA35)*'Energy Use 2020'!$Q97</f>
        <v>8028151244534.54</v>
      </c>
      <c r="AB35" s="240">
        <f>('Energy Use'!AB91-'E-electricity'!AB35)*'Energy Use 2020'!$Q97</f>
        <v>8149760983838.5088</v>
      </c>
      <c r="AC35" s="240">
        <f>('Energy Use'!AC91-'E-electricity'!AC35)*'Energy Use 2020'!$Q97</f>
        <v>8260790576375.0996</v>
      </c>
      <c r="AD35" s="240">
        <f>('Energy Use'!AD91-'E-electricity'!AD35)*'Energy Use 2020'!$Q97</f>
        <v>8360980140176.2813</v>
      </c>
      <c r="AE35" s="240">
        <f>('Energy Use'!AE91-'E-electricity'!AE35)*'Energy Use 2020'!$Q97</f>
        <v>8450123088779.1963</v>
      </c>
      <c r="AF35" s="240">
        <f>('Energy Use'!AF91-'E-electricity'!AF35)*'Energy Use 2020'!$Q97</f>
        <v>8528066258360.5957</v>
      </c>
      <c r="AG35" s="240">
        <f>('Energy Use'!AG91-'E-electricity'!AG35)*'Energy Use 2020'!$Q97</f>
        <v>8594709599929.7422</v>
      </c>
      <c r="AH35" s="240">
        <f>('Energy Use'!AH91-'E-electricity'!AH35)*'Energy Use 2020'!$Q97</f>
        <v>8650005455673.3516</v>
      </c>
      <c r="AI35" s="240">
        <f>('Energy Use'!AI91-'E-electricity'!AI35)*'Energy Use 2020'!$Q97</f>
        <v>8693957442607.5967</v>
      </c>
      <c r="AJ35" s="240">
        <f>('Energy Use'!AJ91-'E-electricity'!AJ35)*'Energy Use 2020'!$Q97</f>
        <v>8726618970231.165</v>
      </c>
      <c r="AK35" s="240">
        <f>('Energy Use'!AK91-'E-electricity'!AK35)*'Energy Use 2020'!$Q97</f>
        <v>8748091421865.0029</v>
      </c>
      <c r="AL35" s="240">
        <f>('Energy Use'!AL91-'E-electricity'!AL35)*'Energy Use 2020'!$Q97</f>
        <v>8758522031793.0068</v>
      </c>
      <c r="AM35" s="240">
        <f>('Energy Use'!AM91-'E-electricity'!AM35)*'Energy Use 2020'!$Q97</f>
        <v>8758101492181.2363</v>
      </c>
      <c r="AN35" s="240">
        <f>('Energy Use'!AN91-'E-electricity'!AN35)*'Energy Use 2020'!$Q97</f>
        <v>8747061325058.3672</v>
      </c>
      <c r="AO35" s="240">
        <f>('Energy Use'!AO91-'E-electricity'!AO35)*'Energy Use 2020'!$Q97</f>
        <v>8725671055401.04</v>
      </c>
      <c r="AP35" s="240">
        <f>('Energy Use'!AP91-'E-electricity'!AP35)*'Energy Use 2020'!$Q97</f>
        <v>8694235221610.0156</v>
      </c>
      <c r="AQ35" s="240">
        <f>('Energy Use'!AQ91-'E-electricity'!AQ35)*'Energy Use 2020'!$Q97</f>
        <v>8608715437574.1484</v>
      </c>
      <c r="AR35" s="136" t="str">
        <f>VLOOKUP($A35,'Sector Match'!$A$1:$B$43,2,0)</f>
        <v>appliances and electrical equipment 27</v>
      </c>
    </row>
    <row r="36" spans="1:44" x14ac:dyDescent="0.2">
      <c r="A36" s="74" t="s">
        <v>34</v>
      </c>
      <c r="B36" s="240">
        <f>('Energy Use'!B92-'E-electricity'!B36)*'Energy Use 2019'!$Q98</f>
        <v>2806921732152.8521</v>
      </c>
      <c r="C36" s="240">
        <f>('Energy Use'!C92-'E-electricity'!C36)*'Energy Use 2020'!$Q98</f>
        <v>1600412836912.8516</v>
      </c>
      <c r="D36" s="240">
        <f>('Energy Use'!D92-'E-electricity'!D36)*'Energy Use 2020'!$Q98</f>
        <v>1900577279273.2427</v>
      </c>
      <c r="E36" s="240">
        <f>('Energy Use'!E92-'E-electricity'!E36)*'Energy Use 2020'!$Q98</f>
        <v>2047676617721.8884</v>
      </c>
      <c r="F36" s="240">
        <f>('Energy Use'!F92-'E-electricity'!F36)*'Energy Use 2020'!$Q98</f>
        <v>2074618158736.0847</v>
      </c>
      <c r="G36" s="240">
        <f>('Energy Use'!G92-'E-electricity'!G36)*'Energy Use 2020'!$Q98</f>
        <v>2181021152973.2217</v>
      </c>
      <c r="H36" s="240">
        <f>('Energy Use'!H92-'E-electricity'!H36)*'Energy Use 2020'!$Q98</f>
        <v>2315338492195.1294</v>
      </c>
      <c r="I36" s="240">
        <f>('Energy Use'!I92-'E-electricity'!I36)*'Energy Use 2020'!$Q98</f>
        <v>2429623571351.4463</v>
      </c>
      <c r="J36" s="240">
        <f>('Energy Use'!J92-'E-electricity'!J36)*'Energy Use 2020'!$Q98</f>
        <v>2516036055298.8511</v>
      </c>
      <c r="K36" s="240">
        <f>('Energy Use'!K92-'E-electricity'!K36)*'Energy Use 2020'!$Q98</f>
        <v>2582131431446.7837</v>
      </c>
      <c r="L36" s="240">
        <f>('Energy Use'!L92-'E-electricity'!L36)*'Energy Use 2020'!$Q98</f>
        <v>2637264357230.9932</v>
      </c>
      <c r="M36" s="240">
        <f>('Energy Use'!M92-'E-electricity'!M36)*'Energy Use 2020'!$Q98</f>
        <v>2691987362972.0635</v>
      </c>
      <c r="N36" s="240">
        <f>('Energy Use'!N92-'E-electricity'!N36)*'Energy Use 2020'!$Q98</f>
        <v>2765152089146.7539</v>
      </c>
      <c r="O36" s="240">
        <f>('Energy Use'!O92-'E-electricity'!O36)*'Energy Use 2020'!$Q98</f>
        <v>2847588905858.1719</v>
      </c>
      <c r="P36" s="240">
        <f>('Energy Use'!P92-'E-electricity'!P36)*'Energy Use 2020'!$Q98</f>
        <v>2936709825177.9072</v>
      </c>
      <c r="Q36" s="240">
        <f>('Energy Use'!Q92-'E-electricity'!Q36)*'Energy Use 2020'!$Q98</f>
        <v>3029587216756.6221</v>
      </c>
      <c r="R36" s="240">
        <f>('Energy Use'!R92-'E-electricity'!R36)*'Energy Use 2020'!$Q98</f>
        <v>3122897702315.3369</v>
      </c>
      <c r="S36" s="240">
        <f>('Energy Use'!S92-'E-electricity'!S36)*'Energy Use 2020'!$Q98</f>
        <v>3233862949876.9385</v>
      </c>
      <c r="T36" s="240">
        <f>('Energy Use'!T92-'E-electricity'!T36)*'Energy Use 2020'!$Q98</f>
        <v>3342572245828.7168</v>
      </c>
      <c r="U36" s="240">
        <f>('Energy Use'!U92-'E-electricity'!U36)*'Energy Use 2020'!$Q98</f>
        <v>3448595440791.0415</v>
      </c>
      <c r="V36" s="240">
        <f>('Energy Use'!V92-'E-electricity'!V36)*'Energy Use 2020'!$Q98</f>
        <v>3551508558935.479</v>
      </c>
      <c r="W36" s="240">
        <f>('Energy Use'!W92-'E-electricity'!W36)*'Energy Use 2020'!$Q98</f>
        <v>3650896858429.2153</v>
      </c>
      <c r="X36" s="240">
        <f>('Energy Use'!X92-'E-electricity'!X36)*'Energy Use 2020'!$Q98</f>
        <v>3746357833289.6665</v>
      </c>
      <c r="Y36" s="240">
        <f>('Energy Use'!Y92-'E-electricity'!Y36)*'Energy Use 2020'!$Q98</f>
        <v>3837504124438.7031</v>
      </c>
      <c r="Z36" s="240">
        <f>('Energy Use'!Z92-'E-electricity'!Z36)*'Energy Use 2020'!$Q98</f>
        <v>3923966308973.8169</v>
      </c>
      <c r="AA36" s="240">
        <f>('Energy Use'!AA92-'E-electricity'!AA36)*'Energy Use 2020'!$Q98</f>
        <v>4005395538338.9395</v>
      </c>
      <c r="AB36" s="240">
        <f>('Energy Use'!AB92-'E-electricity'!AB36)*'Energy Use 2020'!$Q98</f>
        <v>4081465998146.2778</v>
      </c>
      <c r="AC36" s="240">
        <f>('Energy Use'!AC92-'E-electricity'!AC36)*'Energy Use 2020'!$Q98</f>
        <v>4151877164834.3101</v>
      </c>
      <c r="AD36" s="240">
        <f>('Energy Use'!AD92-'E-electricity'!AD36)*'Energy Use 2020'!$Q98</f>
        <v>4216355837099.6016</v>
      </c>
      <c r="AE36" s="240">
        <f>('Energy Use'!AE92-'E-electricity'!AE36)*'Energy Use 2020'!$Q98</f>
        <v>4274657923062.4653</v>
      </c>
      <c r="AF36" s="240">
        <f>('Energy Use'!AF92-'E-electricity'!AF36)*'Energy Use 2020'!$Q98</f>
        <v>4326569967363.5396</v>
      </c>
      <c r="AG36" s="240">
        <f>('Energy Use'!AG92-'E-electricity'!AG36)*'Energy Use 2020'!$Q98</f>
        <v>4371910405785.4814</v>
      </c>
      <c r="AH36" s="240">
        <f>('Energy Use'!AH92-'E-electricity'!AH36)*'Energy Use 2020'!$Q98</f>
        <v>4410530538492.3486</v>
      </c>
      <c r="AI36" s="240">
        <f>('Energy Use'!AI92-'E-electricity'!AI36)*'Energy Use 2020'!$Q98</f>
        <v>4442315216521.8789</v>
      </c>
      <c r="AJ36" s="240">
        <f>('Energy Use'!AJ92-'E-electricity'!AJ36)*'Energy Use 2020'!$Q98</f>
        <v>4467183239696.2012</v>
      </c>
      <c r="AK36" s="240">
        <f>('Energy Use'!AK92-'E-electricity'!AK36)*'Energy Use 2020'!$Q98</f>
        <v>4485087467579.1611</v>
      </c>
      <c r="AL36" s="240">
        <f>('Energy Use'!AL92-'E-electricity'!AL36)*'Energy Use 2020'!$Q98</f>
        <v>4496014648452.9639</v>
      </c>
      <c r="AM36" s="240">
        <f>('Energy Use'!AM92-'E-electricity'!AM36)*'Energy Use 2020'!$Q98</f>
        <v>4499984974464.5029</v>
      </c>
      <c r="AN36" s="240">
        <f>('Energy Use'!AN92-'E-electricity'!AN36)*'Energy Use 2020'!$Q98</f>
        <v>4497051374060.2158</v>
      </c>
      <c r="AO36" s="240">
        <f>('Energy Use'!AO92-'E-electricity'!AO36)*'Energy Use 2020'!$Q98</f>
        <v>4487298555549.4424</v>
      </c>
      <c r="AP36" s="240">
        <f>('Energy Use'!AP92-'E-electricity'!AP36)*'Energy Use 2020'!$Q98</f>
        <v>4470841818078.5527</v>
      </c>
      <c r="AQ36" s="240">
        <f>('Energy Use'!AQ92-'E-electricity'!AQ36)*'Energy Use 2020'!$Q98</f>
        <v>4425016286135.5254</v>
      </c>
      <c r="AR36" s="136" t="str">
        <f>VLOOKUP($A36,'Sector Match'!$A$1:$B$43,2,0)</f>
        <v>computers and electronics 26</v>
      </c>
    </row>
    <row r="37" spans="1:44" x14ac:dyDescent="0.2">
      <c r="A37" s="74" t="s">
        <v>35</v>
      </c>
      <c r="B37" s="240">
        <f>('Energy Use'!B93-'E-electricity'!B37)*'Energy Use 2019'!$Q99</f>
        <v>680325622572.49194</v>
      </c>
      <c r="C37" s="240">
        <f>('Energy Use'!C93-'E-electricity'!C37)*'Energy Use 2020'!$Q99</f>
        <v>452914326762.89124</v>
      </c>
      <c r="D37" s="240">
        <f>('Energy Use'!D93-'E-electricity'!D37)*'Energy Use 2020'!$Q99</f>
        <v>520079878032.90564</v>
      </c>
      <c r="E37" s="240">
        <f>('Energy Use'!E93-'E-electricity'!E37)*'Energy Use 2020'!$Q99</f>
        <v>544090884440.50049</v>
      </c>
      <c r="F37" s="240">
        <f>('Energy Use'!F93-'E-electricity'!F37)*'Energy Use 2020'!$Q99</f>
        <v>544606480762.54388</v>
      </c>
      <c r="G37" s="240">
        <f>('Energy Use'!G93-'E-electricity'!G37)*'Energy Use 2020'!$Q99</f>
        <v>557248014423.89209</v>
      </c>
      <c r="H37" s="240">
        <f>('Energy Use'!H93-'E-electricity'!H37)*'Energy Use 2020'!$Q99</f>
        <v>573219318405.26306</v>
      </c>
      <c r="I37" s="240">
        <f>('Energy Use'!I93-'E-electricity'!I37)*'Energy Use 2020'!$Q99</f>
        <v>585234992122.67688</v>
      </c>
      <c r="J37" s="240">
        <f>('Energy Use'!J93-'E-electricity'!J37)*'Energy Use 2020'!$Q99</f>
        <v>592385150565.74792</v>
      </c>
      <c r="K37" s="240">
        <f>('Energy Use'!K93-'E-electricity'!K37)*'Energy Use 2020'!$Q99</f>
        <v>596137067225.09766</v>
      </c>
      <c r="L37" s="240">
        <f>('Energy Use'!L93-'E-electricity'!L37)*'Energy Use 2020'!$Q99</f>
        <v>598080725012.12708</v>
      </c>
      <c r="M37" s="240">
        <f>('Energy Use'!M93-'E-electricity'!M37)*'Energy Use 2020'!$Q99</f>
        <v>599858459622.93262</v>
      </c>
      <c r="N37" s="240">
        <f>('Energy Use'!N93-'E-electricity'!N37)*'Energy Use 2020'!$Q99</f>
        <v>605187271674.22888</v>
      </c>
      <c r="O37" s="240">
        <f>('Energy Use'!O93-'E-electricity'!O37)*'Energy Use 2020'!$Q99</f>
        <v>611765387311.25</v>
      </c>
      <c r="P37" s="240">
        <f>('Energy Use'!P93-'E-electricity'!P37)*'Energy Use 2020'!$Q99</f>
        <v>619267106322.20508</v>
      </c>
      <c r="Q37" s="240">
        <f>('Energy Use'!Q93-'E-electricity'!Q37)*'Energy Use 2020'!$Q99</f>
        <v>627354443579.31042</v>
      </c>
      <c r="R37" s="240">
        <f>('Energy Use'!R93-'E-electricity'!R37)*'Energy Use 2020'!$Q99</f>
        <v>635672828664.10071</v>
      </c>
      <c r="S37" s="240">
        <f>('Energy Use'!S93-'E-electricity'!S37)*'Energy Use 2020'!$Q99</f>
        <v>648276895128.09937</v>
      </c>
      <c r="T37" s="240">
        <f>('Energy Use'!T93-'E-electricity'!T37)*'Energy Use 2020'!$Q99</f>
        <v>660875800529.6427</v>
      </c>
      <c r="U37" s="240">
        <f>('Energy Use'!U93-'E-electricity'!U37)*'Energy Use 2020'!$Q99</f>
        <v>673420219731.12256</v>
      </c>
      <c r="V37" s="240">
        <f>('Energy Use'!V93-'E-electricity'!V37)*'Energy Use 2020'!$Q99</f>
        <v>685857726412.06921</v>
      </c>
      <c r="W37" s="240">
        <f>('Energy Use'!W93-'E-electricity'!W37)*'Energy Use 2020'!$Q99</f>
        <v>698132863083.65222</v>
      </c>
      <c r="X37" s="240">
        <f>('Energy Use'!X93-'E-electricity'!X37)*'Energy Use 2020'!$Q99</f>
        <v>710187251932.98901</v>
      </c>
      <c r="Y37" s="240">
        <f>('Energy Use'!Y93-'E-electricity'!Y37)*'Energy Use 2020'!$Q99</f>
        <v>721959749524.18542</v>
      </c>
      <c r="Z37" s="240">
        <f>('Energy Use'!Z93-'E-electricity'!Z37)*'Energy Use 2020'!$Q99</f>
        <v>733386648099.52942</v>
      </c>
      <c r="AA37" s="240">
        <f>('Energy Use'!AA93-'E-electricity'!AA37)*'Energy Use 2020'!$Q99</f>
        <v>744401925848.0564</v>
      </c>
      <c r="AB37" s="240">
        <f>('Energy Use'!AB93-'E-electricity'!AB37)*'Energy Use 2020'!$Q99</f>
        <v>754937548034.7793</v>
      </c>
      <c r="AC37" s="240">
        <f>('Energy Use'!AC93-'E-electricity'!AC37)*'Energy Use 2020'!$Q99</f>
        <v>764923820309.09131</v>
      </c>
      <c r="AD37" s="240">
        <f>('Energy Use'!AD93-'E-electricity'!AD37)*'Energy Use 2020'!$Q99</f>
        <v>774289794834.03796</v>
      </c>
      <c r="AE37" s="240">
        <f>('Energy Use'!AE93-'E-electricity'!AE37)*'Energy Use 2020'!$Q99</f>
        <v>782963729100.38525</v>
      </c>
      <c r="AF37" s="240">
        <f>('Energy Use'!AF93-'E-electricity'!AF37)*'Energy Use 2020'!$Q99</f>
        <v>790873596415.10706</v>
      </c>
      <c r="AG37" s="240">
        <f>('Energy Use'!AG93-'E-electricity'!AG37)*'Energy Use 2020'!$Q99</f>
        <v>797947646089.58972</v>
      </c>
      <c r="AH37" s="240">
        <f>('Energy Use'!AH93-'E-electricity'!AH37)*'Energy Use 2020'!$Q99</f>
        <v>804115010309.74304</v>
      </c>
      <c r="AI37" s="240">
        <f>('Energy Use'!AI93-'E-electricity'!AI37)*'Energy Use 2020'!$Q99</f>
        <v>809306353561.67749</v>
      </c>
      <c r="AJ37" s="240">
        <f>('Energy Use'!AJ93-'E-electricity'!AJ37)*'Energy Use 2020'!$Q99</f>
        <v>813454559331.04211</v>
      </c>
      <c r="AK37" s="240">
        <f>('Energy Use'!AK93-'E-electricity'!AK37)*'Energy Use 2020'!$Q99</f>
        <v>816495447612.36023</v>
      </c>
      <c r="AL37" s="240">
        <f>('Energy Use'!AL93-'E-electricity'!AL37)*'Energy Use 2020'!$Q99</f>
        <v>818368515582.40649</v>
      </c>
      <c r="AM37" s="240">
        <f>('Energy Use'!AM93-'E-electricity'!AM37)*'Energy Use 2020'!$Q99</f>
        <v>819017692636.64197</v>
      </c>
      <c r="AN37" s="240">
        <f>('Energy Use'!AN93-'E-electricity'!AN37)*'Energy Use 2020'!$Q99</f>
        <v>818392099891.45239</v>
      </c>
      <c r="AO37" s="240">
        <f>('Energy Use'!AO93-'E-electricity'!AO37)*'Energy Use 2020'!$Q99</f>
        <v>816446803251.04541</v>
      </c>
      <c r="AP37" s="240">
        <f>('Energy Use'!AP93-'E-electricity'!AP37)*'Energy Use 2020'!$Q99</f>
        <v>813143548261.26404</v>
      </c>
      <c r="AQ37" s="240">
        <f>('Energy Use'!AQ93-'E-electricity'!AQ37)*'Energy Use 2020'!$Q99</f>
        <v>804305559314.28723</v>
      </c>
      <c r="AR37" s="136" t="str">
        <f>VLOOKUP($A37,'Sector Match'!$A$1:$B$43,2,0)</f>
        <v>computers and electronics 26</v>
      </c>
    </row>
    <row r="38" spans="1:44" x14ac:dyDescent="0.2">
      <c r="A38" s="74" t="s">
        <v>36</v>
      </c>
      <c r="B38" s="240">
        <f>('Energy Use'!B94-'E-electricity'!B38)*'Energy Use 2019'!$Q100</f>
        <v>666802126162.32593</v>
      </c>
      <c r="C38" s="240">
        <f>('Energy Use'!C94-'E-electricity'!C38)*'Energy Use 2020'!$Q100</f>
        <v>323615791524.21167</v>
      </c>
      <c r="D38" s="240">
        <f>('Energy Use'!D94-'E-electricity'!D38)*'Energy Use 2020'!$Q100</f>
        <v>357900787097.3114</v>
      </c>
      <c r="E38" s="240">
        <f>('Energy Use'!E94-'E-electricity'!E38)*'Energy Use 2020'!$Q100</f>
        <v>382077644565.62994</v>
      </c>
      <c r="F38" s="240">
        <f>('Energy Use'!F94-'E-electricity'!F38)*'Energy Use 2020'!$Q100</f>
        <v>375127658785.00647</v>
      </c>
      <c r="G38" s="240">
        <f>('Energy Use'!G94-'E-electricity'!G38)*'Energy Use 2020'!$Q100</f>
        <v>373876383911.37964</v>
      </c>
      <c r="H38" s="240">
        <f>('Energy Use'!H94-'E-electricity'!H38)*'Energy Use 2020'!$Q100</f>
        <v>375277289753.19128</v>
      </c>
      <c r="I38" s="240">
        <f>('Energy Use'!I94-'E-electricity'!I38)*'Energy Use 2020'!$Q100</f>
        <v>376992798873.49817</v>
      </c>
      <c r="J38" s="240">
        <f>('Energy Use'!J94-'E-electricity'!J38)*'Energy Use 2020'!$Q100</f>
        <v>378119510399.75269</v>
      </c>
      <c r="K38" s="240">
        <f>('Energy Use'!K94-'E-electricity'!K38)*'Energy Use 2020'!$Q100</f>
        <v>378380555385.29865</v>
      </c>
      <c r="L38" s="240">
        <f>('Energy Use'!L94-'E-electricity'!L38)*'Energy Use 2020'!$Q100</f>
        <v>377502033107.79108</v>
      </c>
      <c r="M38" s="240">
        <f>('Energy Use'!M94-'E-electricity'!M38)*'Energy Use 2020'!$Q100</f>
        <v>375220099412.46472</v>
      </c>
      <c r="N38" s="240">
        <f>('Energy Use'!N94-'E-electricity'!N38)*'Energy Use 2020'!$Q100</f>
        <v>374810692788.79974</v>
      </c>
      <c r="O38" s="240">
        <f>('Energy Use'!O94-'E-electricity'!O38)*'Energy Use 2020'!$Q100</f>
        <v>372990111515.93683</v>
      </c>
      <c r="P38" s="240">
        <f>('Energy Use'!P94-'E-electricity'!P38)*'Energy Use 2020'!$Q100</f>
        <v>369873836531.1084</v>
      </c>
      <c r="Q38" s="240">
        <f>('Energy Use'!Q94-'E-electricity'!Q38)*'Energy Use 2020'!$Q100</f>
        <v>365587864203.46399</v>
      </c>
      <c r="R38" s="240">
        <f>('Energy Use'!R94-'E-electricity'!R38)*'Energy Use 2020'!$Q100</f>
        <v>360265021036.38928</v>
      </c>
      <c r="S38" s="240">
        <f>('Energy Use'!S94-'E-electricity'!S38)*'Energy Use 2020'!$Q100</f>
        <v>358683341718.75464</v>
      </c>
      <c r="T38" s="240">
        <f>('Energy Use'!T94-'E-electricity'!T38)*'Energy Use 2020'!$Q100</f>
        <v>356305482860.40509</v>
      </c>
      <c r="U38" s="240">
        <f>('Energy Use'!U94-'E-electricity'!U38)*'Energy Use 2020'!$Q100</f>
        <v>353195668192.86334</v>
      </c>
      <c r="V38" s="240">
        <f>('Energy Use'!V94-'E-electricity'!V38)*'Energy Use 2020'!$Q100</f>
        <v>349421065559.16022</v>
      </c>
      <c r="W38" s="240">
        <f>('Energy Use'!W94-'E-electricity'!W38)*'Energy Use 2020'!$Q100</f>
        <v>345050645135.94025</v>
      </c>
      <c r="X38" s="240">
        <f>('Energy Use'!X94-'E-electricity'!X38)*'Energy Use 2020'!$Q100</f>
        <v>340154124218.32947</v>
      </c>
      <c r="Y38" s="240">
        <f>('Energy Use'!Y94-'E-electricity'!Y38)*'Energy Use 2020'!$Q100</f>
        <v>334801012085.55609</v>
      </c>
      <c r="Z38" s="240">
        <f>('Energy Use'!Z94-'E-electricity'!Z38)*'Energy Use 2020'!$Q100</f>
        <v>329059764158.79456</v>
      </c>
      <c r="AA38" s="240">
        <f>('Energy Use'!AA94-'E-electricity'!AA38)*'Energy Use 2020'!$Q100</f>
        <v>322997050681.88983</v>
      </c>
      <c r="AB38" s="240">
        <f>('Energy Use'!AB94-'E-electricity'!AB38)*'Energy Use 2020'!$Q100</f>
        <v>316677141591.36639</v>
      </c>
      <c r="AC38" s="240">
        <f>('Energy Use'!AC94-'E-electricity'!AC38)*'Energy Use 2020'!$Q100</f>
        <v>310161406153.90332</v>
      </c>
      <c r="AD38" s="240">
        <f>('Energy Use'!AD94-'E-electricity'!AD38)*'Energy Use 2020'!$Q100</f>
        <v>303507923368.51825</v>
      </c>
      <c r="AE38" s="240">
        <f>('Energy Use'!AE94-'E-electricity'!AE38)*'Energy Use 2020'!$Q100</f>
        <v>296771197063.78644</v>
      </c>
      <c r="AF38" s="240">
        <f>('Energy Use'!AF94-'E-electricity'!AF38)*'Energy Use 2020'!$Q100</f>
        <v>290001968053.62329</v>
      </c>
      <c r="AG38" s="240">
        <f>('Energy Use'!AG94-'E-electricity'!AG38)*'Energy Use 2020'!$Q100</f>
        <v>283247114618.62634</v>
      </c>
      <c r="AH38" s="240">
        <f>('Energy Use'!AH94-'E-electricity'!AH38)*'Energy Use 2020'!$Q100</f>
        <v>276549631911.91132</v>
      </c>
      <c r="AI38" s="240">
        <f>('Energy Use'!AI94-'E-electricity'!AI38)*'Energy Use 2020'!$Q100</f>
        <v>269948680599.08987</v>
      </c>
      <c r="AJ38" s="240">
        <f>('Energy Use'!AJ94-'E-electricity'!AJ38)*'Energy Use 2020'!$Q100</f>
        <v>263479695077.61115</v>
      </c>
      <c r="AK38" s="240">
        <f>('Energy Use'!AK94-'E-electricity'!AK38)*'Energy Use 2020'!$Q100</f>
        <v>257174541925.80057</v>
      </c>
      <c r="AL38" s="240">
        <f>('Energy Use'!AL94-'E-electricity'!AL38)*'Energy Use 2020'!$Q100</f>
        <v>251061719752.64594</v>
      </c>
      <c r="AM38" s="240">
        <f>('Energy Use'!AM94-'E-electricity'!AM38)*'Energy Use 2020'!$Q100</f>
        <v>245166592304.74863</v>
      </c>
      <c r="AN38" s="240">
        <f>('Energy Use'!AN94-'E-electricity'!AN38)*'Energy Use 2020'!$Q100</f>
        <v>239511647490.69644</v>
      </c>
      <c r="AO38" s="240">
        <f>('Energy Use'!AO94-'E-electricity'!AO38)*'Energy Use 2020'!$Q100</f>
        <v>234116775864.48605</v>
      </c>
      <c r="AP38" s="240">
        <f>('Energy Use'!AP94-'E-electricity'!AP38)*'Energy Use 2020'!$Q100</f>
        <v>228999563033.95825</v>
      </c>
      <c r="AQ38" s="240">
        <f>('Energy Use'!AQ94-'E-electricity'!AQ38)*'Energy Use 2020'!$Q100</f>
        <v>223025972981.25589</v>
      </c>
      <c r="AR38" s="136" t="str">
        <f>VLOOKUP($A38,'Sector Match'!$A$1:$B$43,2,0)</f>
        <v>other machinery 28</v>
      </c>
    </row>
    <row r="39" spans="1:44" x14ac:dyDescent="0.2">
      <c r="A39" s="74" t="s">
        <v>37</v>
      </c>
      <c r="B39" s="240">
        <f>('Energy Use'!B95-'E-electricity'!B39)*'Energy Use 2019'!$Q101</f>
        <v>1850632318658.7705</v>
      </c>
      <c r="C39" s="240">
        <f>('Energy Use'!C95-'E-electricity'!C39)*'Energy Use 2020'!$Q101</f>
        <v>1438443009438.7893</v>
      </c>
      <c r="D39" s="240">
        <f>('Energy Use'!D95-'E-electricity'!D39)*'Energy Use 2020'!$Q101</f>
        <v>1939506582752.1494</v>
      </c>
      <c r="E39" s="240">
        <f>('Energy Use'!E95-'E-electricity'!E39)*'Energy Use 2020'!$Q101</f>
        <v>2402428625136.4663</v>
      </c>
      <c r="F39" s="240">
        <f>('Energy Use'!F95-'E-electricity'!F39)*'Energy Use 2020'!$Q101</f>
        <v>2485674269342.9956</v>
      </c>
      <c r="G39" s="240">
        <f>('Energy Use'!G95-'E-electricity'!G39)*'Energy Use 2020'!$Q101</f>
        <v>2717911906304.8394</v>
      </c>
      <c r="H39" s="240">
        <f>('Energy Use'!H95-'E-electricity'!H39)*'Energy Use 2020'!$Q101</f>
        <v>3030839628110.5659</v>
      </c>
      <c r="I39" s="240">
        <f>('Energy Use'!I95-'E-electricity'!I39)*'Energy Use 2020'!$Q101</f>
        <v>3350104325872.5229</v>
      </c>
      <c r="J39" s="240">
        <f>('Energy Use'!J95-'E-electricity'!J39)*'Energy Use 2020'!$Q101</f>
        <v>3654507004227.3218</v>
      </c>
      <c r="K39" s="240">
        <f>('Energy Use'!K95-'E-electricity'!K39)*'Energy Use 2020'!$Q101</f>
        <v>3945218242139.0522</v>
      </c>
      <c r="L39" s="240">
        <f>('Energy Use'!L95-'E-electricity'!L39)*'Energy Use 2020'!$Q101</f>
        <v>4226508116628.5601</v>
      </c>
      <c r="M39" s="240">
        <f>('Energy Use'!M95-'E-electricity'!M39)*'Energy Use 2020'!$Q101</f>
        <v>4505650445988.3965</v>
      </c>
      <c r="N39" s="240">
        <f>('Energy Use'!N95-'E-electricity'!N39)*'Energy Use 2020'!$Q101</f>
        <v>4793807141320.999</v>
      </c>
      <c r="O39" s="240">
        <f>('Energy Use'!O95-'E-electricity'!O39)*'Energy Use 2020'!$Q101</f>
        <v>5090690677274.2715</v>
      </c>
      <c r="P39" s="240">
        <f>('Energy Use'!P95-'E-electricity'!P39)*'Energy Use 2020'!$Q101</f>
        <v>5397036774714.8154</v>
      </c>
      <c r="Q39" s="240">
        <f>('Energy Use'!Q95-'E-electricity'!Q39)*'Energy Use 2020'!$Q101</f>
        <v>5713812578363.7754</v>
      </c>
      <c r="R39" s="240">
        <f>('Energy Use'!R95-'E-electricity'!R39)*'Energy Use 2020'!$Q101</f>
        <v>6042240071199.3232</v>
      </c>
      <c r="S39" s="240">
        <f>('Energy Use'!S95-'E-electricity'!S39)*'Energy Use 2020'!$Q101</f>
        <v>6403919273980.3203</v>
      </c>
      <c r="T39" s="240">
        <f>('Energy Use'!T95-'E-electricity'!T39)*'Energy Use 2020'!$Q101</f>
        <v>6780455267243.8818</v>
      </c>
      <c r="U39" s="240">
        <f>('Energy Use'!U95-'E-electricity'!U39)*'Energy Use 2020'!$Q101</f>
        <v>7171079032382.5127</v>
      </c>
      <c r="V39" s="240">
        <f>('Energy Use'!V95-'E-electricity'!V39)*'Energy Use 2020'!$Q101</f>
        <v>7574785213246.375</v>
      </c>
      <c r="W39" s="240">
        <f>('Energy Use'!W95-'E-electricity'!W39)*'Energy Use 2020'!$Q101</f>
        <v>7990313320283.915</v>
      </c>
      <c r="X39" s="240">
        <f>('Energy Use'!X95-'E-electricity'!X39)*'Energy Use 2020'!$Q101</f>
        <v>8416130903065.749</v>
      </c>
      <c r="Y39" s="240">
        <f>('Energy Use'!Y95-'E-electricity'!Y39)*'Energy Use 2020'!$Q101</f>
        <v>8850419426121.8203</v>
      </c>
      <c r="Z39" s="240">
        <f>('Energy Use'!Z95-'E-electricity'!Z39)*'Energy Use 2020'!$Q101</f>
        <v>9291063637233.791</v>
      </c>
      <c r="AA39" s="240">
        <f>('Energy Use'!AA95-'E-electricity'!AA39)*'Energy Use 2020'!$Q101</f>
        <v>9735645254523.4551</v>
      </c>
      <c r="AB39" s="240">
        <f>('Energy Use'!AB95-'E-electricity'!AB39)*'Energy Use 2020'!$Q101</f>
        <v>10181441813855.732</v>
      </c>
      <c r="AC39" s="240">
        <f>('Energy Use'!AC95-'E-electricity'!AC39)*'Energy Use 2020'!$Q101</f>
        <v>10625431506163.369</v>
      </c>
      <c r="AD39" s="240">
        <f>('Energy Use'!AD95-'E-electricity'!AD39)*'Energy Use 2020'!$Q101</f>
        <v>11064304790429.91</v>
      </c>
      <c r="AE39" s="240">
        <f>('Energy Use'!AE95-'E-electricity'!AE39)*'Energy Use 2020'!$Q101</f>
        <v>11494483487867.32</v>
      </c>
      <c r="AF39" s="240">
        <f>('Energy Use'!AF95-'E-electricity'!AF39)*'Energy Use 2020'!$Q101</f>
        <v>11912147942771.791</v>
      </c>
      <c r="AG39" s="240">
        <f>('Energy Use'!AG95-'E-electricity'!AG39)*'Energy Use 2020'!$Q101</f>
        <v>12313272673331.916</v>
      </c>
      <c r="AH39" s="240">
        <f>('Energy Use'!AH95-'E-electricity'!AH39)*'Energy Use 2020'!$Q101</f>
        <v>12693670730597.293</v>
      </c>
      <c r="AI39" s="240">
        <f>('Energy Use'!AI95-'E-electricity'!AI39)*'Energy Use 2020'!$Q101</f>
        <v>13049046737169.504</v>
      </c>
      <c r="AJ39" s="240">
        <f>('Energy Use'!AJ95-'E-electricity'!AJ39)*'Energy Use 2020'!$Q101</f>
        <v>13375058292524.357</v>
      </c>
      <c r="AK39" s="240">
        <f>('Energy Use'!AK95-'E-electricity'!AK39)*'Energy Use 2020'!$Q101</f>
        <v>13667385115348.295</v>
      </c>
      <c r="AL39" s="240">
        <f>('Energy Use'!AL95-'E-electricity'!AL39)*'Energy Use 2020'!$Q101</f>
        <v>13921804953703.465</v>
      </c>
      <c r="AM39" s="240">
        <f>('Energy Use'!AM95-'E-electricity'!AM39)*'Energy Use 2020'!$Q101</f>
        <v>14134274942760.65</v>
      </c>
      <c r="AN39" s="240">
        <f>('Energy Use'!AN95-'E-electricity'!AN39)*'Energy Use 2020'!$Q101</f>
        <v>14301016741329.316</v>
      </c>
      <c r="AO39" s="240">
        <f>('Energy Use'!AO95-'E-electricity'!AO39)*'Energy Use 2020'!$Q101</f>
        <v>14418603448709.627</v>
      </c>
      <c r="AP39" s="240">
        <f>('Energy Use'!AP95-'E-electricity'!AP39)*'Energy Use 2020'!$Q101</f>
        <v>14484046010335.674</v>
      </c>
      <c r="AQ39" s="240">
        <f>('Energy Use'!AQ95-'E-electricity'!AQ39)*'Energy Use 2020'!$Q101</f>
        <v>14420543882510.359</v>
      </c>
      <c r="AR39" s="136" t="str">
        <f>VLOOKUP($A39,'Sector Match'!$A$1:$B$43,2,0)</f>
        <v>water and waste 36T39</v>
      </c>
    </row>
    <row r="40" spans="1:44" x14ac:dyDescent="0.2">
      <c r="A40" s="74" t="s">
        <v>38</v>
      </c>
      <c r="B40" s="240">
        <f>('Energy Use'!B96-'E-electricity'!B40)*'Energy Use 2019'!$Q102</f>
        <v>1733649266055.4417</v>
      </c>
      <c r="C40" s="240">
        <f>('Energy Use'!C96-'E-electricity'!C40)*'Energy Use 2020'!$Q102</f>
        <v>1731622616944.8755</v>
      </c>
      <c r="D40" s="240">
        <f>('Energy Use'!D96-'E-electricity'!D40)*'Energy Use 2020'!$Q102</f>
        <v>1888479708533.0898</v>
      </c>
      <c r="E40" s="240">
        <f>('Energy Use'!E96-'E-electricity'!E40)*'Energy Use 2020'!$Q102</f>
        <v>2136933179347.5579</v>
      </c>
      <c r="F40" s="240">
        <f>('Energy Use'!F96-'E-electricity'!F40)*'Energy Use 2020'!$Q102</f>
        <v>2175835937407.095</v>
      </c>
      <c r="G40" s="240">
        <f>('Energy Use'!G96-'E-electricity'!G40)*'Energy Use 2020'!$Q102</f>
        <v>2296306367400.2041</v>
      </c>
      <c r="H40" s="240">
        <f>('Energy Use'!H96-'E-electricity'!H40)*'Energy Use 2020'!$Q102</f>
        <v>2457090105025.1948</v>
      </c>
      <c r="I40" s="240">
        <f>('Energy Use'!I96-'E-electricity'!I40)*'Energy Use 2020'!$Q102</f>
        <v>2619400996217.835</v>
      </c>
      <c r="J40" s="240">
        <f>('Energy Use'!J96-'E-electricity'!J40)*'Energy Use 2020'!$Q102</f>
        <v>2772429304119.7832</v>
      </c>
      <c r="K40" s="240">
        <f>('Energy Use'!K96-'E-electricity'!K40)*'Energy Use 2020'!$Q102</f>
        <v>2916517057107.6948</v>
      </c>
      <c r="L40" s="240">
        <f>('Energy Use'!L96-'E-electricity'!L40)*'Energy Use 2020'!$Q102</f>
        <v>3052685532983.4702</v>
      </c>
      <c r="M40" s="240">
        <f>('Energy Use'!M96-'E-electricity'!M40)*'Energy Use 2020'!$Q102</f>
        <v>3182592850187.5522</v>
      </c>
      <c r="N40" s="240">
        <f>('Energy Use'!N96-'E-electricity'!N40)*'Energy Use 2020'!$Q102</f>
        <v>3311880550495.1201</v>
      </c>
      <c r="O40" s="240">
        <f>('Energy Use'!O96-'E-electricity'!O40)*'Energy Use 2020'!$Q102</f>
        <v>3437436647422.0493</v>
      </c>
      <c r="P40" s="240">
        <f>('Energy Use'!P96-'E-electricity'!P40)*'Energy Use 2020'!$Q102</f>
        <v>3559387653777.3506</v>
      </c>
      <c r="Q40" s="240">
        <f>('Energy Use'!Q96-'E-electricity'!Q40)*'Energy Use 2020'!$Q102</f>
        <v>3677989773913.1201</v>
      </c>
      <c r="R40" s="240">
        <f>('Energy Use'!R96-'E-electricity'!R40)*'Energy Use 2020'!$Q102</f>
        <v>3793625686119.0342</v>
      </c>
      <c r="S40" s="240">
        <f>('Energy Use'!S96-'E-electricity'!S40)*'Energy Use 2020'!$Q102</f>
        <v>3921392092132.9966</v>
      </c>
      <c r="T40" s="240">
        <f>('Energy Use'!T96-'E-electricity'!T40)*'Energy Use 2020'!$Q102</f>
        <v>4047251187393.5713</v>
      </c>
      <c r="U40" s="240">
        <f>('Energy Use'!U96-'E-electricity'!U40)*'Energy Use 2020'!$Q102</f>
        <v>4170785728866.9902</v>
      </c>
      <c r="V40" s="240">
        <f>('Energy Use'!V96-'E-electricity'!V40)*'Energy Use 2020'!$Q102</f>
        <v>4291579460784.9146</v>
      </c>
      <c r="W40" s="240">
        <f>('Energy Use'!W96-'E-electricity'!W40)*'Energy Use 2020'!$Q102</f>
        <v>4409219579540.0967</v>
      </c>
      <c r="X40" s="240">
        <f>('Energy Use'!X96-'E-electricity'!X40)*'Energy Use 2020'!$Q102</f>
        <v>4523299209299.8203</v>
      </c>
      <c r="Y40" s="240">
        <f>('Energy Use'!Y96-'E-electricity'!Y40)*'Energy Use 2020'!$Q102</f>
        <v>4633419866515.9551</v>
      </c>
      <c r="Z40" s="240">
        <f>('Energy Use'!Z96-'E-electricity'!Z40)*'Energy Use 2020'!$Q102</f>
        <v>4739193891464.6152</v>
      </c>
      <c r="AA40" s="240">
        <f>('Energy Use'!AA96-'E-electricity'!AA40)*'Energy Use 2020'!$Q102</f>
        <v>4840246825162.0117</v>
      </c>
      <c r="AB40" s="240">
        <f>('Energy Use'!AB96-'E-electricity'!AB40)*'Energy Use 2020'!$Q102</f>
        <v>4936219710472.8838</v>
      </c>
      <c r="AC40" s="240">
        <f>('Energy Use'!AC96-'E-electricity'!AC40)*'Energy Use 2020'!$Q102</f>
        <v>5026771296948.3447</v>
      </c>
      <c r="AD40" s="240">
        <f>('Energy Use'!AD96-'E-electricity'!AD40)*'Energy Use 2020'!$Q102</f>
        <v>5111580129889.4199</v>
      </c>
      <c r="AE40" s="240">
        <f>('Energy Use'!AE96-'E-electricity'!AE40)*'Energy Use 2020'!$Q102</f>
        <v>5190346505318.3945</v>
      </c>
      <c r="AF40" s="240">
        <f>('Energy Use'!AF96-'E-electricity'!AF40)*'Energy Use 2020'!$Q102</f>
        <v>5262794273934.8057</v>
      </c>
      <c r="AG40" s="240">
        <f>('Energy Use'!AG96-'E-electricity'!AG40)*'Energy Use 2020'!$Q102</f>
        <v>5328672478716.4336</v>
      </c>
      <c r="AH40" s="240">
        <f>('Energy Use'!AH96-'E-electricity'!AH40)*'Energy Use 2020'!$Q102</f>
        <v>5387756812576.1318</v>
      </c>
      <c r="AI40" s="240">
        <f>('Energy Use'!AI96-'E-electricity'!AI40)*'Energy Use 2020'!$Q102</f>
        <v>5439850884377.5381</v>
      </c>
      <c r="AJ40" s="240">
        <f>('Energy Use'!AJ96-'E-electricity'!AJ40)*'Energy Use 2020'!$Q102</f>
        <v>5484787283620.6504</v>
      </c>
      <c r="AK40" s="240">
        <f>('Energy Use'!AK96-'E-electricity'!AK40)*'Energy Use 2020'!$Q102</f>
        <v>5522428436204.5557</v>
      </c>
      <c r="AL40" s="240">
        <f>('Energy Use'!AL96-'E-electricity'!AL40)*'Energy Use 2020'!$Q102</f>
        <v>5552667245830.0127</v>
      </c>
      <c r="AM40" s="240">
        <f>('Energy Use'!AM96-'E-electricity'!AM40)*'Energy Use 2020'!$Q102</f>
        <v>5575427517791.7363</v>
      </c>
      <c r="AN40" s="240">
        <f>('Energy Use'!AN96-'E-electricity'!AN40)*'Energy Use 2020'!$Q102</f>
        <v>5590664164099.1592</v>
      </c>
      <c r="AO40" s="240">
        <f>('Energy Use'!AO96-'E-electricity'!AO40)*'Energy Use 2020'!$Q102</f>
        <v>5598363191027.9023</v>
      </c>
      <c r="AP40" s="240">
        <f>('Energy Use'!AP96-'E-electricity'!AP40)*'Energy Use 2020'!$Q102</f>
        <v>5598541472315.1094</v>
      </c>
      <c r="AQ40" s="240">
        <f>('Energy Use'!AQ96-'E-electricity'!AQ40)*'Energy Use 2020'!$Q102</f>
        <v>5562573255227.6436</v>
      </c>
      <c r="AR40" s="136" t="str">
        <f>VLOOKUP($A40,'Sector Match'!$A$1:$B$43,2,0)</f>
        <v>other machinery 28</v>
      </c>
    </row>
    <row r="41" spans="1:44" x14ac:dyDescent="0.2">
      <c r="A41" s="74" t="s">
        <v>39</v>
      </c>
      <c r="B41" s="240">
        <f>('Energy Use'!B97-'E-electricity'!B41)*'Energy Use 2019'!$Q103</f>
        <v>10424610700940.617</v>
      </c>
      <c r="C41" s="240">
        <f>('Energy Use'!C97-'E-electricity'!C41)*'Energy Use 2020'!$Q103</f>
        <v>6872256277238.7754</v>
      </c>
      <c r="D41" s="240">
        <f>('Energy Use'!D97-'E-electricity'!D41)*'Energy Use 2020'!$Q103</f>
        <v>7753896404569.7969</v>
      </c>
      <c r="E41" s="240">
        <f>('Energy Use'!E97-'E-electricity'!E41)*'Energy Use 2020'!$Q103</f>
        <v>8086265768050.2764</v>
      </c>
      <c r="F41" s="240">
        <f>('Energy Use'!F97-'E-electricity'!F41)*'Energy Use 2020'!$Q103</f>
        <v>8143402931667.3721</v>
      </c>
      <c r="G41" s="240">
        <f>('Energy Use'!G97-'E-electricity'!G41)*'Energy Use 2020'!$Q103</f>
        <v>8540715238205.4951</v>
      </c>
      <c r="H41" s="240">
        <f>('Energy Use'!H97-'E-electricity'!H41)*'Energy Use 2020'!$Q103</f>
        <v>9041810006248.3867</v>
      </c>
      <c r="I41" s="240">
        <f>('Energy Use'!I97-'E-electricity'!I41)*'Energy Use 2020'!$Q103</f>
        <v>9428156940151.248</v>
      </c>
      <c r="J41" s="240">
        <f>('Energy Use'!J97-'E-electricity'!J41)*'Energy Use 2020'!$Q103</f>
        <v>9672621412623.2461</v>
      </c>
      <c r="K41" s="240">
        <f>('Energy Use'!K97-'E-electricity'!K41)*'Energy Use 2020'!$Q103</f>
        <v>9818351347278.9766</v>
      </c>
      <c r="L41" s="240">
        <f>('Energy Use'!L97-'E-electricity'!L41)*'Energy Use 2020'!$Q103</f>
        <v>9916090690629.9941</v>
      </c>
      <c r="M41" s="240">
        <f>('Energy Use'!M97-'E-electricity'!M41)*'Energy Use 2020'!$Q103</f>
        <v>10020282731479.389</v>
      </c>
      <c r="N41" s="240">
        <f>('Energy Use'!N97-'E-electricity'!N41)*'Energy Use 2020'!$Q103</f>
        <v>10247718084019.943</v>
      </c>
      <c r="O41" s="240">
        <f>('Energy Use'!O97-'E-electricity'!O41)*'Energy Use 2020'!$Q103</f>
        <v>10527300356490.42</v>
      </c>
      <c r="P41" s="240">
        <f>('Energy Use'!P97-'E-electricity'!P41)*'Energy Use 2020'!$Q103</f>
        <v>10842187341644.613</v>
      </c>
      <c r="Q41" s="240">
        <f>('Energy Use'!Q97-'E-electricity'!Q41)*'Energy Use 2020'!$Q103</f>
        <v>11173624405035.203</v>
      </c>
      <c r="R41" s="240">
        <f>('Energy Use'!R97-'E-electricity'!R41)*'Energy Use 2020'!$Q103</f>
        <v>11500468406340.959</v>
      </c>
      <c r="S41" s="240">
        <f>('Energy Use'!S97-'E-electricity'!S41)*'Energy Use 2020'!$Q103</f>
        <v>11926216145196.879</v>
      </c>
      <c r="T41" s="240">
        <f>('Energy Use'!T97-'E-electricity'!T41)*'Energy Use 2020'!$Q103</f>
        <v>12331715303856.594</v>
      </c>
      <c r="U41" s="240">
        <f>('Energy Use'!U97-'E-electricity'!U41)*'Energy Use 2020'!$Q103</f>
        <v>12714817609766.057</v>
      </c>
      <c r="V41" s="240">
        <f>('Energy Use'!V97-'E-electricity'!V41)*'Energy Use 2020'!$Q103</f>
        <v>13073586637607.521</v>
      </c>
      <c r="W41" s="240">
        <f>('Energy Use'!W97-'E-electricity'!W41)*'Energy Use 2020'!$Q103</f>
        <v>13406315796837.701</v>
      </c>
      <c r="X41" s="240">
        <f>('Energy Use'!X97-'E-electricity'!X41)*'Energy Use 2020'!$Q103</f>
        <v>13711542279908.309</v>
      </c>
      <c r="Y41" s="240">
        <f>('Energy Use'!Y97-'E-electricity'!Y41)*'Energy Use 2020'!$Q103</f>
        <v>13988056893366.557</v>
      </c>
      <c r="Z41" s="240">
        <f>('Energy Use'!Z97-'E-electricity'!Z41)*'Energy Use 2020'!$Q103</f>
        <v>14234909788646.252</v>
      </c>
      <c r="AA41" s="240">
        <f>('Energy Use'!AA97-'E-electricity'!AA41)*'Energy Use 2020'!$Q103</f>
        <v>14451412197416.477</v>
      </c>
      <c r="AB41" s="240">
        <f>('Energy Use'!AB97-'E-electricity'!AB41)*'Energy Use 2020'!$Q103</f>
        <v>14637134355783.006</v>
      </c>
      <c r="AC41" s="240">
        <f>('Energy Use'!AC97-'E-electricity'!AC41)*'Energy Use 2020'!$Q103</f>
        <v>14791899870815.781</v>
      </c>
      <c r="AD41" s="240">
        <f>('Energy Use'!AD97-'E-electricity'!AD41)*'Energy Use 2020'!$Q103</f>
        <v>14915776840659.475</v>
      </c>
      <c r="AE41" s="240">
        <f>('Energy Use'!AE97-'E-electricity'!AE41)*'Energy Use 2020'!$Q103</f>
        <v>15009066085202.207</v>
      </c>
      <c r="AF41" s="240">
        <f>('Energy Use'!AF97-'E-electricity'!AF41)*'Energy Use 2020'!$Q103</f>
        <v>15072286877694.51</v>
      </c>
      <c r="AG41" s="240">
        <f>('Energy Use'!AG97-'E-electricity'!AG41)*'Energy Use 2020'!$Q103</f>
        <v>15106160589013.342</v>
      </c>
      <c r="AH41" s="240">
        <f>('Energy Use'!AH97-'E-electricity'!AH41)*'Energy Use 2020'!$Q103</f>
        <v>15111592665989.229</v>
      </c>
      <c r="AI41" s="240">
        <f>('Energy Use'!AI97-'E-electricity'!AI41)*'Energy Use 2020'!$Q103</f>
        <v>15089653364205.877</v>
      </c>
      <c r="AJ41" s="240">
        <f>('Energy Use'!AJ97-'E-electricity'!AJ41)*'Energy Use 2020'!$Q103</f>
        <v>15041557645016.215</v>
      </c>
      <c r="AK41" s="240">
        <f>('Energy Use'!AK97-'E-electricity'!AK41)*'Energy Use 2020'!$Q103</f>
        <v>14968644627460.068</v>
      </c>
      <c r="AL41" s="240">
        <f>('Energy Use'!AL97-'E-electricity'!AL41)*'Energy Use 2020'!$Q103</f>
        <v>14872356959682.914</v>
      </c>
      <c r="AM41" s="240">
        <f>('Energy Use'!AM97-'E-electricity'!AM41)*'Energy Use 2020'!$Q103</f>
        <v>14754220442765.438</v>
      </c>
      <c r="AN41" s="240">
        <f>('Energy Use'!AN97-'E-electricity'!AN41)*'Energy Use 2020'!$Q103</f>
        <v>14615824204007.281</v>
      </c>
      <c r="AO41" s="240">
        <f>('Energy Use'!AO97-'E-electricity'!AO41)*'Energy Use 2020'!$Q103</f>
        <v>14458801678036.691</v>
      </c>
      <c r="AP41" s="240">
        <f>('Energy Use'!AP97-'E-electricity'!AP41)*'Energy Use 2020'!$Q103</f>
        <v>14284812613939.908</v>
      </c>
      <c r="AQ41" s="240">
        <f>('Energy Use'!AQ97-'E-electricity'!AQ41)*'Energy Use 2020'!$Q103</f>
        <v>14023241535903.953</v>
      </c>
      <c r="AR41" s="136">
        <f>VLOOKUP($A41,'Sector Match'!$A$1:$B$43,2,0)</f>
        <v>0</v>
      </c>
    </row>
    <row r="42" spans="1:44" x14ac:dyDescent="0.2">
      <c r="A42" s="74" t="s">
        <v>40</v>
      </c>
      <c r="B42" s="240">
        <f>('Energy Use'!B98-'E-electricity'!B42)*'Energy Use 2019'!$Q104</f>
        <v>631437732893.47668</v>
      </c>
      <c r="C42" s="240">
        <f>('Energy Use'!C98-'E-electricity'!C42)*'Energy Use 2020'!$Q104</f>
        <v>416832447305.98865</v>
      </c>
      <c r="D42" s="240">
        <f>('Energy Use'!D98-'E-electricity'!D42)*'Energy Use 2020'!$Q104</f>
        <v>509519500243.00513</v>
      </c>
      <c r="E42" s="240">
        <f>('Energy Use'!E98-'E-electricity'!E42)*'Energy Use 2020'!$Q104</f>
        <v>546920633714.70612</v>
      </c>
      <c r="F42" s="240">
        <f>('Energy Use'!F98-'E-electricity'!F42)*'Energy Use 2020'!$Q104</f>
        <v>568436085944.7771</v>
      </c>
      <c r="G42" s="240">
        <f>('Energy Use'!G98-'E-electricity'!G42)*'Energy Use 2020'!$Q104</f>
        <v>628133026407.11206</v>
      </c>
      <c r="H42" s="240">
        <f>('Energy Use'!H98-'E-electricity'!H42)*'Energy Use 2020'!$Q104</f>
        <v>707765183927.93091</v>
      </c>
      <c r="I42" s="240">
        <f>('Energy Use'!I98-'E-electricity'!I42)*'Energy Use 2020'!$Q104</f>
        <v>786491056998.74841</v>
      </c>
      <c r="J42" s="240">
        <f>('Energy Use'!J98-'E-electricity'!J42)*'Energy Use 2020'!$Q104</f>
        <v>858348653006.60547</v>
      </c>
      <c r="K42" s="240">
        <f>('Energy Use'!K98-'E-electricity'!K42)*'Energy Use 2020'!$Q104</f>
        <v>923929557935.92859</v>
      </c>
      <c r="L42" s="240">
        <f>('Energy Use'!L98-'E-electricity'!L42)*'Energy Use 2020'!$Q104</f>
        <v>985051696601.25684</v>
      </c>
      <c r="M42" s="240">
        <f>('Energy Use'!M98-'E-electricity'!M42)*'Energy Use 2020'!$Q104</f>
        <v>1044633759672.9126</v>
      </c>
      <c r="N42" s="240">
        <f>('Energy Use'!N98-'E-electricity'!N42)*'Energy Use 2020'!$Q104</f>
        <v>1106676196137.6648</v>
      </c>
      <c r="O42" s="240">
        <f>('Energy Use'!O98-'E-electricity'!O42)*'Energy Use 2020'!$Q104</f>
        <v>1171049599711.0012</v>
      </c>
      <c r="P42" s="240">
        <f>('Energy Use'!P98-'E-electricity'!P42)*'Energy Use 2020'!$Q104</f>
        <v>1237655234323.0027</v>
      </c>
      <c r="Q42" s="240">
        <f>('Energy Use'!Q98-'E-electricity'!Q42)*'Energy Use 2020'!$Q104</f>
        <v>1306367022986.981</v>
      </c>
      <c r="R42" s="240">
        <f>('Energy Use'!R98-'E-electricity'!R42)*'Energy Use 2020'!$Q104</f>
        <v>1377029767106.199</v>
      </c>
      <c r="S42" s="240">
        <f>('Energy Use'!S98-'E-electricity'!S42)*'Energy Use 2020'!$Q104</f>
        <v>1454356370760.5083</v>
      </c>
      <c r="T42" s="240">
        <f>('Energy Use'!T98-'E-electricity'!T42)*'Energy Use 2020'!$Q104</f>
        <v>1533766216515.8574</v>
      </c>
      <c r="U42" s="240">
        <f>('Energy Use'!U98-'E-electricity'!U42)*'Energy Use 2020'!$Q104</f>
        <v>1615020923320.7517</v>
      </c>
      <c r="V42" s="240">
        <f>('Energy Use'!V98-'E-electricity'!V42)*'Energy Use 2020'!$Q104</f>
        <v>1697843395589.937</v>
      </c>
      <c r="W42" s="240">
        <f>('Energy Use'!W98-'E-electricity'!W42)*'Energy Use 2020'!$Q104</f>
        <v>1781916839178.7039</v>
      </c>
      <c r="X42" s="240">
        <f>('Energy Use'!X98-'E-electricity'!X42)*'Energy Use 2020'!$Q104</f>
        <v>1866884264799.5581</v>
      </c>
      <c r="Y42" s="240">
        <f>('Energy Use'!Y98-'E-electricity'!Y42)*'Energy Use 2020'!$Q104</f>
        <v>1952348551333.3716</v>
      </c>
      <c r="Z42" s="240">
        <f>('Energy Use'!Z98-'E-electricity'!Z42)*'Energy Use 2020'!$Q104</f>
        <v>2037873138703.2578</v>
      </c>
      <c r="AA42" s="240">
        <f>('Energy Use'!AA98-'E-electricity'!AA42)*'Energy Use 2020'!$Q104</f>
        <v>2122983414901.2615</v>
      </c>
      <c r="AB42" s="240">
        <f>('Energy Use'!AB98-'E-electricity'!AB42)*'Energy Use 2020'!$Q104</f>
        <v>2207168854185.7734</v>
      </c>
      <c r="AC42" s="240">
        <f>('Energy Use'!AC98-'E-electricity'!AC42)*'Energy Use 2020'!$Q104</f>
        <v>2289885953257.7168</v>
      </c>
      <c r="AD42" s="240">
        <f>('Energy Use'!AD98-'E-electricity'!AD42)*'Energy Use 2020'!$Q104</f>
        <v>2370561999303.6675</v>
      </c>
      <c r="AE42" s="240">
        <f>('Energy Use'!AE98-'E-electricity'!AE42)*'Energy Use 2020'!$Q104</f>
        <v>2448599688179.3438</v>
      </c>
      <c r="AF42" s="240">
        <f>('Energy Use'!AF98-'E-electricity'!AF42)*'Energy Use 2020'!$Q104</f>
        <v>2523382592811.8188</v>
      </c>
      <c r="AG42" s="240">
        <f>('Energy Use'!AG98-'E-electricity'!AG42)*'Energy Use 2020'!$Q104</f>
        <v>2594281461351.2524</v>
      </c>
      <c r="AH42" s="240">
        <f>('Energy Use'!AH98-'E-electricity'!AH42)*'Energy Use 2020'!$Q104</f>
        <v>2660661302050.4258</v>
      </c>
      <c r="AI42" s="240">
        <f>('Energy Use'!AI98-'E-electricity'!AI42)*'Energy Use 2020'!$Q104</f>
        <v>2721889187766.2192</v>
      </c>
      <c r="AJ42" s="240">
        <f>('Energy Use'!AJ98-'E-electricity'!AJ42)*'Energy Use 2020'!$Q104</f>
        <v>2777342687957.6909</v>
      </c>
      <c r="AK42" s="240">
        <f>('Energy Use'!AK98-'E-electricity'!AK42)*'Energy Use 2020'!$Q104</f>
        <v>2826418810815.9102</v>
      </c>
      <c r="AL42" s="240">
        <f>('Energy Use'!AL98-'E-electricity'!AL42)*'Energy Use 2020'!$Q104</f>
        <v>2868543313519.0864</v>
      </c>
      <c r="AM42" s="240">
        <f>('Energy Use'!AM98-'E-electricity'!AM42)*'Energy Use 2020'!$Q104</f>
        <v>2903180215465.9248</v>
      </c>
      <c r="AN42" s="240">
        <f>('Energy Use'!AN98-'E-electricity'!AN42)*'Energy Use 2020'!$Q104</f>
        <v>2929841328659.6714</v>
      </c>
      <c r="AO42" s="240">
        <f>('Energy Use'!AO98-'E-electricity'!AO42)*'Energy Use 2020'!$Q104</f>
        <v>2948095602177.4043</v>
      </c>
      <c r="AP42" s="240">
        <f>('Energy Use'!AP98-'E-electricity'!AP42)*'Energy Use 2020'!$Q104</f>
        <v>2957578064829.7769</v>
      </c>
      <c r="AQ42" s="240">
        <f>('Energy Use'!AQ98-'E-electricity'!AQ42)*'Energy Use 2020'!$Q104</f>
        <v>2942828921355.6196</v>
      </c>
      <c r="AR42" s="136" t="str">
        <f>VLOOKUP($A42,'Sector Match'!$A$1:$B$43,2,0)</f>
        <v>energy pipelines and gas processing 352T353</v>
      </c>
    </row>
    <row r="43" spans="1:44" x14ac:dyDescent="0.2">
      <c r="A43" s="221" t="s">
        <v>41</v>
      </c>
      <c r="B43" s="240">
        <f>('Energy Use'!B99-'E-electricity'!B43)*'Energy Use 2019'!$Q105</f>
        <v>852061736826.5387</v>
      </c>
      <c r="C43" s="240">
        <f>('Energy Use'!C99-'E-electricity'!C43)*'Energy Use 2020'!$Q105</f>
        <v>434657029767.66589</v>
      </c>
      <c r="D43" s="240">
        <f>('Energy Use'!D99-'E-electricity'!D43)*'Energy Use 2020'!$Q105</f>
        <v>493075707866.39362</v>
      </c>
      <c r="E43" s="240">
        <f>('Energy Use'!E99-'E-electricity'!E43)*'Energy Use 2020'!$Q105</f>
        <v>511820934109.0426</v>
      </c>
      <c r="F43" s="240">
        <f>('Energy Use'!F99-'E-electricity'!F43)*'Energy Use 2020'!$Q105</f>
        <v>523584532836.17169</v>
      </c>
      <c r="G43" s="240">
        <f>('Energy Use'!G99-'E-electricity'!G43)*'Energy Use 2020'!$Q105</f>
        <v>556550702211.74597</v>
      </c>
      <c r="H43" s="240">
        <f>('Energy Use'!H99-'E-electricity'!H43)*'Energy Use 2020'!$Q105</f>
        <v>599044461853.70813</v>
      </c>
      <c r="I43" s="240">
        <f>('Energy Use'!I99-'E-electricity'!I43)*'Energy Use 2020'!$Q105</f>
        <v>639711481263.06604</v>
      </c>
      <c r="J43" s="240">
        <f>('Energy Use'!J99-'E-electricity'!J43)*'Energy Use 2020'!$Q105</f>
        <v>675615118160.99365</v>
      </c>
      <c r="K43" s="240">
        <f>('Energy Use'!K99-'E-electricity'!K43)*'Energy Use 2020'!$Q105</f>
        <v>707242227485.38745</v>
      </c>
      <c r="L43" s="240">
        <f>('Energy Use'!L99-'E-electricity'!L43)*'Energy Use 2020'!$Q105</f>
        <v>735451606569.60803</v>
      </c>
      <c r="M43" s="240">
        <f>('Energy Use'!M99-'E-electricity'!M43)*'Energy Use 2020'!$Q105</f>
        <v>761413538267.6394</v>
      </c>
      <c r="N43" s="240">
        <f>('Energy Use'!N99-'E-electricity'!N43)*'Energy Use 2020'!$Q105</f>
        <v>786677477898.38391</v>
      </c>
      <c r="O43" s="240">
        <f>('Energy Use'!O99-'E-electricity'!O43)*'Energy Use 2020'!$Q105</f>
        <v>811091601455.45081</v>
      </c>
      <c r="P43" s="240">
        <f>('Energy Use'!P99-'E-electricity'!P43)*'Energy Use 2020'!$Q105</f>
        <v>834624873918.45581</v>
      </c>
      <c r="Q43" s="240">
        <f>('Energy Use'!Q99-'E-electricity'!Q43)*'Energy Use 2020'!$Q105</f>
        <v>857259170317.70605</v>
      </c>
      <c r="R43" s="240">
        <f>('Energy Use'!R99-'E-electricity'!R43)*'Energy Use 2020'!$Q105</f>
        <v>878989155248.42102</v>
      </c>
      <c r="S43" s="240">
        <f>('Energy Use'!S99-'E-electricity'!S43)*'Energy Use 2020'!$Q105</f>
        <v>902594098868.1261</v>
      </c>
      <c r="T43" s="240">
        <f>('Energy Use'!T99-'E-electricity'!T43)*'Energy Use 2020'!$Q105</f>
        <v>925392456516.82007</v>
      </c>
      <c r="U43" s="240">
        <f>('Energy Use'!U99-'E-electricity'!U43)*'Energy Use 2020'!$Q105</f>
        <v>947326919206.82397</v>
      </c>
      <c r="V43" s="240">
        <f>('Energy Use'!V99-'E-electricity'!V43)*'Energy Use 2020'!$Q105</f>
        <v>968345248804.59851</v>
      </c>
      <c r="W43" s="240">
        <f>('Energy Use'!W99-'E-electricity'!W43)*'Energy Use 2020'!$Q105</f>
        <v>988400516971.46985</v>
      </c>
      <c r="X43" s="240">
        <f>('Energy Use'!X99-'E-electricity'!X43)*'Energy Use 2020'!$Q105</f>
        <v>1007451291448.8625</v>
      </c>
      <c r="Y43" s="240">
        <f>('Energy Use'!Y99-'E-electricity'!Y43)*'Energy Use 2020'!$Q105</f>
        <v>1025461769869.1726</v>
      </c>
      <c r="Z43" s="240">
        <f>('Energy Use'!Z99-'E-electricity'!Z43)*'Energy Use 2020'!$Q105</f>
        <v>1042401861938.1448</v>
      </c>
      <c r="AA43" s="240">
        <f>('Energy Use'!AA99-'E-electricity'!AA43)*'Energy Use 2020'!$Q105</f>
        <v>1058247221448.4993</v>
      </c>
      <c r="AB43" s="240">
        <f>('Energy Use'!AB99-'E-electricity'!AB43)*'Energy Use 2020'!$Q105</f>
        <v>1072979230142.1826</v>
      </c>
      <c r="AC43" s="240">
        <f>('Energy Use'!AC99-'E-electricity'!AC43)*'Energy Use 2020'!$Q105</f>
        <v>1086584935932.6648</v>
      </c>
      <c r="AD43" s="240">
        <f>('Energy Use'!AD99-'E-electricity'!AD43)*'Energy Use 2020'!$Q105</f>
        <v>1099056948426.2441</v>
      </c>
      <c r="AE43" s="240">
        <f>('Energy Use'!AE99-'E-electricity'!AE43)*'Energy Use 2020'!$Q105</f>
        <v>1110393295039.2576</v>
      </c>
      <c r="AF43" s="240">
        <f>('Energy Use'!AF99-'E-electricity'!AF43)*'Energy Use 2020'!$Q105</f>
        <v>1120597241295.6543</v>
      </c>
      <c r="AG43" s="240">
        <f>('Energy Use'!AG99-'E-electricity'!AG43)*'Energy Use 2020'!$Q105</f>
        <v>1129677079107.1973</v>
      </c>
      <c r="AH43" s="240">
        <f>('Energy Use'!AH99-'E-electricity'!AH43)*'Energy Use 2020'!$Q105</f>
        <v>1137645886987.7412</v>
      </c>
      <c r="AI43" s="240">
        <f>('Energy Use'!AI99-'E-electricity'!AI43)*'Energy Use 2020'!$Q105</f>
        <v>1144521266237.3901</v>
      </c>
      <c r="AJ43" s="240">
        <f>('Energy Use'!AJ99-'E-electricity'!AJ43)*'Energy Use 2020'!$Q105</f>
        <v>1150325057154.3191</v>
      </c>
      <c r="AK43" s="240">
        <f>('Energy Use'!AK99-'E-electricity'!AK43)*'Energy Use 2020'!$Q105</f>
        <v>1155083039297.9612</v>
      </c>
      <c r="AL43" s="240">
        <f>('Energy Use'!AL99-'E-electricity'!AL43)*'Energy Use 2020'!$Q105</f>
        <v>1158824619740.5234</v>
      </c>
      <c r="AM43" s="240">
        <f>('Energy Use'!AM99-'E-electricity'!AM43)*'Energy Use 2020'!$Q105</f>
        <v>1161582513111.5852</v>
      </c>
      <c r="AN43" s="240">
        <f>('Energy Use'!AN99-'E-electricity'!AN43)*'Energy Use 2020'!$Q105</f>
        <v>1163392417068.0574</v>
      </c>
      <c r="AO43" s="240">
        <f>('Energy Use'!AO99-'E-electricity'!AO43)*'Energy Use 2020'!$Q105</f>
        <v>1164292686615.512</v>
      </c>
      <c r="AP43" s="240">
        <f>('Energy Use'!AP99-'E-electricity'!AP43)*'Energy Use 2020'!$Q105</f>
        <v>1164324010472.8064</v>
      </c>
      <c r="AQ43" s="240">
        <f>('Energy Use'!AQ99-'E-electricity'!AQ43)*'Energy Use 2020'!$Q105</f>
        <v>1157562276558.0374</v>
      </c>
      <c r="AR43" s="136" t="str">
        <f>VLOOKUP($A43,'Sector Match'!$A$1:$B$43,2,0)</f>
        <v>water and waste 36T39</v>
      </c>
    </row>
    <row r="44" spans="1:44" x14ac:dyDescent="0.2">
      <c r="A44" s="76" t="s">
        <v>123</v>
      </c>
      <c r="B44" s="254">
        <f>('Energy Use'!B100-'E-electricity'!B44)*'Energy Use 2019'!$Q106</f>
        <v>424979876089024.13</v>
      </c>
      <c r="C44" s="254">
        <f>('Energy Use'!C100-'E-electricity'!C44)*'Energy Use 2020'!$Q106</f>
        <v>415666524573082.88</v>
      </c>
      <c r="D44" s="254">
        <f>('Energy Use'!D100-'E-electricity'!D44)*'Energy Use 2020'!$Q106</f>
        <v>436270624891488.13</v>
      </c>
      <c r="E44" s="254">
        <f>('Energy Use'!E100-'E-electricity'!E44)*'Energy Use 2020'!$Q106</f>
        <v>440616882026389.06</v>
      </c>
      <c r="F44" s="254">
        <f>('Energy Use'!F100-'E-electricity'!F44)*'Energy Use 2020'!$Q106</f>
        <v>459882807744685.75</v>
      </c>
      <c r="G44" s="254">
        <f>('Energy Use'!G100-'E-electricity'!G44)*'Energy Use 2020'!$Q106</f>
        <v>479877723592865.75</v>
      </c>
      <c r="H44" s="254">
        <f>('Energy Use'!H100-'E-electricity'!H44)*'Energy Use 2020'!$Q106</f>
        <v>496066053090739.94</v>
      </c>
      <c r="I44" s="254">
        <f>('Energy Use'!I100-'E-electricity'!I44)*'Energy Use 2020'!$Q106</f>
        <v>518403364536740.5</v>
      </c>
      <c r="J44" s="254">
        <f>('Energy Use'!J100-'E-electricity'!J44)*'Energy Use 2020'!$Q106</f>
        <v>536794234078626.38</v>
      </c>
      <c r="K44" s="254">
        <f>('Energy Use'!K100-'E-electricity'!K44)*'Energy Use 2020'!$Q106</f>
        <v>554345650951311.25</v>
      </c>
      <c r="L44" s="254">
        <f>('Energy Use'!L100-'E-electricity'!L44)*'Energy Use 2020'!$Q106</f>
        <v>570987398955079.63</v>
      </c>
      <c r="M44" s="254">
        <f>('Energy Use'!M100-'E-electricity'!M44)*'Energy Use 2020'!$Q106</f>
        <v>589955049100239.75</v>
      </c>
      <c r="N44" s="254">
        <f>('Energy Use'!N100-'E-electricity'!N44)*'Energy Use 2020'!$Q106</f>
        <v>601916427654485.13</v>
      </c>
      <c r="O44" s="254">
        <f>('Energy Use'!O100-'E-electricity'!O44)*'Energy Use 2020'!$Q106</f>
        <v>616148863134626.38</v>
      </c>
      <c r="P44" s="254">
        <f>('Energy Use'!P100-'E-electricity'!P44)*'Energy Use 2020'!$Q106</f>
        <v>629324336903697.25</v>
      </c>
      <c r="Q44" s="254">
        <f>('Energy Use'!Q100-'E-electricity'!Q44)*'Energy Use 2020'!$Q106</f>
        <v>641421038562034.25</v>
      </c>
      <c r="R44" s="254">
        <f>('Energy Use'!R100-'E-electricity'!R44)*'Energy Use 2020'!$Q106</f>
        <v>651078953365341.13</v>
      </c>
      <c r="S44" s="254">
        <f>('Energy Use'!S100-'E-electricity'!S44)*'Energy Use 2020'!$Q106</f>
        <v>665318799522696.5</v>
      </c>
      <c r="T44" s="254">
        <f>('Energy Use'!T100-'E-electricity'!T44)*'Energy Use 2020'!$Q106</f>
        <v>677240977626157.25</v>
      </c>
      <c r="U44" s="254">
        <f>('Energy Use'!U100-'E-electricity'!U44)*'Energy Use 2020'!$Q106</f>
        <v>688197201208200</v>
      </c>
      <c r="V44" s="254">
        <f>('Energy Use'!V100-'E-electricity'!V44)*'Energy Use 2020'!$Q106</f>
        <v>698199243253574</v>
      </c>
      <c r="W44" s="254">
        <f>('Energy Use'!W100-'E-electricity'!W44)*'Energy Use 2020'!$Q106</f>
        <v>707266681066180.25</v>
      </c>
      <c r="X44" s="254">
        <f>('Energy Use'!X100-'E-electricity'!X44)*'Energy Use 2020'!$Q106</f>
        <v>715426354668918</v>
      </c>
      <c r="Y44" s="254">
        <f>('Energy Use'!Y100-'E-electricity'!Y44)*'Energy Use 2020'!$Q106</f>
        <v>722711783690142.63</v>
      </c>
      <c r="Z44" s="254">
        <f>('Energy Use'!Z100-'E-electricity'!Z44)*'Energy Use 2020'!$Q106</f>
        <v>729162557199539</v>
      </c>
      <c r="AA44" s="254">
        <f>('Energy Use'!AA100-'E-electricity'!AA44)*'Energy Use 2020'!$Q106</f>
        <v>734823710237402.75</v>
      </c>
      <c r="AB44" s="254">
        <f>('Energy Use'!AB100-'E-electricity'!AB44)*'Energy Use 2020'!$Q106</f>
        <v>739745099847391.5</v>
      </c>
      <c r="AC44" s="254">
        <f>('Energy Use'!AC100-'E-electricity'!AC44)*'Energy Use 2020'!$Q106</f>
        <v>743980792328045.63</v>
      </c>
      <c r="AD44" s="254">
        <f>('Energy Use'!AD100-'E-electricity'!AD44)*'Energy Use 2020'!$Q106</f>
        <v>747588472214330.38</v>
      </c>
      <c r="AE44" s="254">
        <f>('Energy Use'!AE100-'E-electricity'!AE44)*'Energy Use 2020'!$Q106</f>
        <v>750628882236426.88</v>
      </c>
      <c r="AF44" s="254">
        <f>('Energy Use'!AF100-'E-electricity'!AF44)*'Energy Use 2020'!$Q106</f>
        <v>753165302223681.88</v>
      </c>
      <c r="AG44" s="254">
        <f>('Energy Use'!AG100-'E-electricity'!AG44)*'Energy Use 2020'!$Q106</f>
        <v>755263073667215.13</v>
      </c>
      <c r="AH44" s="254">
        <f>('Energy Use'!AH100-'E-electricity'!AH44)*'Energy Use 2020'!$Q106</f>
        <v>756989175459646.13</v>
      </c>
      <c r="AI44" s="254">
        <f>('Energy Use'!AI100-'E-electricity'!AI44)*'Energy Use 2020'!$Q106</f>
        <v>758411855224435.5</v>
      </c>
      <c r="AJ44" s="254">
        <f>('Energy Use'!AJ100-'E-electricity'!AJ44)*'Energy Use 2020'!$Q106</f>
        <v>759600319653933.13</v>
      </c>
      <c r="AK44" s="254">
        <f>('Energy Use'!AK100-'E-electricity'!AK44)*'Energy Use 2020'!$Q106</f>
        <v>760624486413594.13</v>
      </c>
      <c r="AL44" s="254">
        <f>('Energy Use'!AL100-'E-electricity'!AL44)*'Energy Use 2020'!$Q106</f>
        <v>761554799454230.75</v>
      </c>
      <c r="AM44" s="254">
        <f>('Energy Use'!AM100-'E-electricity'!AM44)*'Energy Use 2020'!$Q106</f>
        <v>762462109014958.63</v>
      </c>
      <c r="AN44" s="254">
        <f>('Energy Use'!AN100-'E-electricity'!AN44)*'Energy Use 2020'!$Q106</f>
        <v>763417617203984.5</v>
      </c>
      <c r="AO44" s="254">
        <f>('Energy Use'!AO100-'E-electricity'!AO44)*'Energy Use 2020'!$Q106</f>
        <v>764492889817390.63</v>
      </c>
      <c r="AP44" s="254">
        <f>('Energy Use'!AP100-'E-electricity'!AP44)*'Energy Use 2020'!$Q106</f>
        <v>765759935000556.38</v>
      </c>
      <c r="AQ44" s="254">
        <f>('Energy Use'!AQ100-'E-electricity'!AQ44)*'Energy Use 2020'!$Q106</f>
        <v>761977646128692.13</v>
      </c>
      <c r="AR44" s="136" t="str">
        <f>VLOOKUP($A44,'Sector Match'!$A$1:$B$43,2,0)</f>
        <v>construction 41T43</v>
      </c>
    </row>
    <row r="49" spans="1:43" x14ac:dyDescent="0.2">
      <c r="B49" s="224">
        <v>2019</v>
      </c>
      <c r="C49" s="224">
        <v>2020</v>
      </c>
      <c r="D49" s="224">
        <v>2021</v>
      </c>
      <c r="E49" s="224">
        <v>2022</v>
      </c>
      <c r="F49" s="224">
        <v>2023</v>
      </c>
      <c r="G49" s="224">
        <v>2024</v>
      </c>
      <c r="H49" s="224">
        <v>2025</v>
      </c>
      <c r="I49" s="224">
        <v>2026</v>
      </c>
      <c r="J49" s="224">
        <v>2027</v>
      </c>
      <c r="K49" s="224">
        <v>2028</v>
      </c>
      <c r="L49" s="224">
        <v>2029</v>
      </c>
      <c r="M49" s="224">
        <v>2030</v>
      </c>
      <c r="N49" s="224">
        <v>2031</v>
      </c>
      <c r="O49" s="224">
        <v>2032</v>
      </c>
      <c r="P49" s="224">
        <v>2033</v>
      </c>
      <c r="Q49" s="224">
        <v>2034</v>
      </c>
      <c r="R49" s="224">
        <v>2035</v>
      </c>
      <c r="S49" s="224">
        <v>2036</v>
      </c>
      <c r="T49" s="224">
        <v>2037</v>
      </c>
      <c r="U49" s="224">
        <v>2038</v>
      </c>
      <c r="V49" s="224">
        <v>2039</v>
      </c>
      <c r="W49" s="224">
        <v>2040</v>
      </c>
      <c r="X49" s="224">
        <v>2041</v>
      </c>
      <c r="Y49" s="224">
        <v>2042</v>
      </c>
      <c r="Z49" s="224">
        <v>2043</v>
      </c>
      <c r="AA49" s="224">
        <v>2044</v>
      </c>
      <c r="AB49" s="224">
        <v>2045</v>
      </c>
      <c r="AC49" s="224">
        <v>2046</v>
      </c>
      <c r="AD49" s="224">
        <v>2047</v>
      </c>
      <c r="AE49" s="224">
        <v>2048</v>
      </c>
      <c r="AF49" s="224">
        <v>2049</v>
      </c>
      <c r="AG49" s="224">
        <v>2050</v>
      </c>
      <c r="AH49" s="224">
        <v>2051</v>
      </c>
      <c r="AI49" s="224">
        <v>2052</v>
      </c>
      <c r="AJ49" s="224">
        <v>2053</v>
      </c>
      <c r="AK49" s="224">
        <v>2054</v>
      </c>
      <c r="AL49" s="224">
        <v>2055</v>
      </c>
      <c r="AM49" s="224">
        <v>2056</v>
      </c>
      <c r="AN49" s="224">
        <v>2057</v>
      </c>
      <c r="AO49" s="224">
        <v>2058</v>
      </c>
      <c r="AP49" s="224">
        <v>2059</v>
      </c>
      <c r="AQ49" s="224">
        <v>2060</v>
      </c>
    </row>
    <row r="50" spans="1:43" x14ac:dyDescent="0.2">
      <c r="A50" s="290" t="s">
        <v>339</v>
      </c>
      <c r="B50" s="253">
        <f t="shared" ref="B50:B74" si="0">SUMIFS(B$2:B$44,$AR$2:$AR$44,$A50)</f>
        <v>561818204789822.25</v>
      </c>
      <c r="C50" s="253">
        <f t="shared" ref="C50:AQ56" si="1">SUMIFS(C$2:C$44,$AR$2:$AR$44,$A50)</f>
        <v>570219865801417.13</v>
      </c>
      <c r="D50" s="253">
        <f t="shared" si="1"/>
        <v>577799517929198.63</v>
      </c>
      <c r="E50" s="253">
        <f t="shared" si="1"/>
        <v>599460576656572.13</v>
      </c>
      <c r="F50" s="253">
        <f t="shared" si="1"/>
        <v>623034610444999</v>
      </c>
      <c r="G50" s="253">
        <f t="shared" si="1"/>
        <v>650941513629087.63</v>
      </c>
      <c r="H50" s="253">
        <f t="shared" si="1"/>
        <v>665162548573277.75</v>
      </c>
      <c r="I50" s="253">
        <f t="shared" si="1"/>
        <v>704593678824920.88</v>
      </c>
      <c r="J50" s="253">
        <f t="shared" si="1"/>
        <v>730118209880472.88</v>
      </c>
      <c r="K50" s="253">
        <f t="shared" si="1"/>
        <v>754441784990757.13</v>
      </c>
      <c r="L50" s="253">
        <f t="shared" si="1"/>
        <v>777461016085216.75</v>
      </c>
      <c r="M50" s="253">
        <f t="shared" si="1"/>
        <v>812549676773047.5</v>
      </c>
      <c r="N50" s="253">
        <f t="shared" si="1"/>
        <v>819786521173474.63</v>
      </c>
      <c r="O50" s="253">
        <f t="shared" si="1"/>
        <v>838989305054823.5</v>
      </c>
      <c r="P50" s="253">
        <f t="shared" si="1"/>
        <v>856649671089240.75</v>
      </c>
      <c r="Q50" s="253">
        <f t="shared" si="1"/>
        <v>872737212409882.5</v>
      </c>
      <c r="R50" s="253">
        <f t="shared" si="1"/>
        <v>881780111581784.25</v>
      </c>
      <c r="S50" s="253">
        <f t="shared" si="1"/>
        <v>903154050371829.13</v>
      </c>
      <c r="T50" s="253">
        <f t="shared" si="1"/>
        <v>917595681139191.25</v>
      </c>
      <c r="U50" s="253">
        <f t="shared" si="1"/>
        <v>930572600330946.25</v>
      </c>
      <c r="V50" s="253">
        <f t="shared" si="1"/>
        <v>942108297484675.38</v>
      </c>
      <c r="W50" s="253">
        <f t="shared" si="1"/>
        <v>952237670179484.13</v>
      </c>
      <c r="X50" s="253">
        <f t="shared" si="1"/>
        <v>961006096400540</v>
      </c>
      <c r="Y50" s="253">
        <f t="shared" si="1"/>
        <v>968468449618816.25</v>
      </c>
      <c r="Z50" s="253">
        <f t="shared" si="1"/>
        <v>974688079952513.13</v>
      </c>
      <c r="AA50" s="253">
        <f t="shared" si="1"/>
        <v>979735783329199.13</v>
      </c>
      <c r="AB50" s="253">
        <f t="shared" si="1"/>
        <v>983688778783024.38</v>
      </c>
      <c r="AC50" s="253">
        <f t="shared" si="1"/>
        <v>986629711993211.13</v>
      </c>
      <c r="AD50" s="253">
        <f t="shared" si="1"/>
        <v>988645700988082.5</v>
      </c>
      <c r="AE50" s="253">
        <f t="shared" si="1"/>
        <v>989827437686284.63</v>
      </c>
      <c r="AF50" s="253">
        <f t="shared" si="1"/>
        <v>990268356697987.75</v>
      </c>
      <c r="AG50" s="253">
        <f t="shared" si="1"/>
        <v>990063880629287.63</v>
      </c>
      <c r="AH50" s="253">
        <f t="shared" si="1"/>
        <v>989310749077104.13</v>
      </c>
      <c r="AI50" s="253">
        <f t="shared" si="1"/>
        <v>988106436615047.38</v>
      </c>
      <c r="AJ50" s="253">
        <f t="shared" si="1"/>
        <v>986548663387302.5</v>
      </c>
      <c r="AK50" s="253">
        <f t="shared" si="1"/>
        <v>984735000473603.88</v>
      </c>
      <c r="AL50" s="253">
        <f t="shared" si="1"/>
        <v>982762570981001.13</v>
      </c>
      <c r="AM50" s="253">
        <f t="shared" si="1"/>
        <v>980727846867919.88</v>
      </c>
      <c r="AN50" s="253">
        <f t="shared" si="1"/>
        <v>978726540817558.75</v>
      </c>
      <c r="AO50" s="253">
        <f t="shared" si="1"/>
        <v>976853592050995.63</v>
      </c>
      <c r="AP50" s="253">
        <f t="shared" si="1"/>
        <v>975203244802826.75</v>
      </c>
      <c r="AQ50" s="253">
        <f t="shared" si="1"/>
        <v>968972388815494</v>
      </c>
    </row>
    <row r="51" spans="1:43" x14ac:dyDescent="0.2">
      <c r="A51" s="291" t="s">
        <v>125</v>
      </c>
      <c r="B51" s="240">
        <f t="shared" si="0"/>
        <v>48442484945228.25</v>
      </c>
      <c r="C51" s="240">
        <f t="shared" si="1"/>
        <v>44807160166923.859</v>
      </c>
      <c r="D51" s="240">
        <f t="shared" si="1"/>
        <v>46866177417340.836</v>
      </c>
      <c r="E51" s="240">
        <f t="shared" si="1"/>
        <v>48902996691549.547</v>
      </c>
      <c r="F51" s="240">
        <f t="shared" si="1"/>
        <v>50917684933577.453</v>
      </c>
      <c r="G51" s="240">
        <f t="shared" si="1"/>
        <v>52910309087452.031</v>
      </c>
      <c r="H51" s="240">
        <f t="shared" si="1"/>
        <v>54880936097200.719</v>
      </c>
      <c r="I51" s="240">
        <f t="shared" si="1"/>
        <v>55533156896361.836</v>
      </c>
      <c r="J51" s="240">
        <f t="shared" si="1"/>
        <v>56178012495446.281</v>
      </c>
      <c r="K51" s="240">
        <f t="shared" si="1"/>
        <v>56815525070948.797</v>
      </c>
      <c r="L51" s="240">
        <f t="shared" si="1"/>
        <v>57445716799364.164</v>
      </c>
      <c r="M51" s="240">
        <f t="shared" si="1"/>
        <v>58068609857187.133</v>
      </c>
      <c r="N51" s="240">
        <f t="shared" si="1"/>
        <v>58188452974897.078</v>
      </c>
      <c r="O51" s="240">
        <f t="shared" si="1"/>
        <v>58306244012515.336</v>
      </c>
      <c r="P51" s="240">
        <f t="shared" si="1"/>
        <v>58421987989211.93</v>
      </c>
      <c r="Q51" s="240">
        <f t="shared" si="1"/>
        <v>58535689924156.852</v>
      </c>
      <c r="R51" s="240">
        <f t="shared" si="1"/>
        <v>58647354836520.148</v>
      </c>
      <c r="S51" s="240">
        <f t="shared" si="1"/>
        <v>58037696243698.344</v>
      </c>
      <c r="T51" s="240">
        <f t="shared" si="1"/>
        <v>57429407201833.125</v>
      </c>
      <c r="U51" s="240">
        <f t="shared" si="1"/>
        <v>56822486492707.578</v>
      </c>
      <c r="V51" s="240">
        <f t="shared" si="1"/>
        <v>56216932898104.781</v>
      </c>
      <c r="W51" s="240">
        <f t="shared" si="1"/>
        <v>55612745199807.836</v>
      </c>
      <c r="X51" s="240">
        <f t="shared" si="1"/>
        <v>54689476030980.781</v>
      </c>
      <c r="Y51" s="240">
        <f t="shared" si="1"/>
        <v>53768363059037.164</v>
      </c>
      <c r="Z51" s="240">
        <f t="shared" si="1"/>
        <v>52849404334829.938</v>
      </c>
      <c r="AA51" s="240">
        <f t="shared" si="1"/>
        <v>51932597909212.016</v>
      </c>
      <c r="AB51" s="240">
        <f t="shared" si="1"/>
        <v>51017941833036.344</v>
      </c>
      <c r="AC51" s="240">
        <f t="shared" si="1"/>
        <v>50105434157155.883</v>
      </c>
      <c r="AD51" s="240">
        <f t="shared" si="1"/>
        <v>49195072932423.563</v>
      </c>
      <c r="AE51" s="240">
        <f t="shared" si="1"/>
        <v>48286856209692.32</v>
      </c>
      <c r="AF51" s="240">
        <f t="shared" si="1"/>
        <v>47380782039815.086</v>
      </c>
      <c r="AG51" s="240">
        <f t="shared" si="1"/>
        <v>46476848473644.797</v>
      </c>
      <c r="AH51" s="240">
        <f t="shared" si="1"/>
        <v>45364057943691.656</v>
      </c>
      <c r="AI51" s="240">
        <f t="shared" si="1"/>
        <v>44253929361913.867</v>
      </c>
      <c r="AJ51" s="240">
        <f t="shared" si="1"/>
        <v>43146460291877.602</v>
      </c>
      <c r="AK51" s="240">
        <f t="shared" si="1"/>
        <v>42041648297149.047</v>
      </c>
      <c r="AL51" s="240">
        <f t="shared" si="1"/>
        <v>40939490941294.344</v>
      </c>
      <c r="AM51" s="240">
        <f t="shared" si="1"/>
        <v>40049669923605.383</v>
      </c>
      <c r="AN51" s="240">
        <f t="shared" si="1"/>
        <v>39161975053449.336</v>
      </c>
      <c r="AO51" s="240">
        <f t="shared" si="1"/>
        <v>38276404381679.164</v>
      </c>
      <c r="AP51" s="240">
        <f t="shared" si="1"/>
        <v>37392955959147.773</v>
      </c>
      <c r="AQ51" s="240">
        <f t="shared" si="1"/>
        <v>36387859606753.094</v>
      </c>
    </row>
    <row r="52" spans="1:43" x14ac:dyDescent="0.2">
      <c r="A52" s="291" t="s">
        <v>126</v>
      </c>
      <c r="B52" s="240">
        <f t="shared" si="0"/>
        <v>12732943396314.043</v>
      </c>
      <c r="C52" s="240">
        <f t="shared" si="1"/>
        <v>7963223510869.1162</v>
      </c>
      <c r="D52" s="240">
        <f t="shared" si="1"/>
        <v>8398042207025.8096</v>
      </c>
      <c r="E52" s="240">
        <f t="shared" si="1"/>
        <v>8829010204691.5469</v>
      </c>
      <c r="F52" s="240">
        <f t="shared" si="1"/>
        <v>9256132959782.5977</v>
      </c>
      <c r="G52" s="240">
        <f t="shared" si="1"/>
        <v>9679415928215.2422</v>
      </c>
      <c r="H52" s="240">
        <f t="shared" si="1"/>
        <v>10098864565905.752</v>
      </c>
      <c r="I52" s="240">
        <f t="shared" si="1"/>
        <v>10310736470635.242</v>
      </c>
      <c r="J52" s="240">
        <f t="shared" si="1"/>
        <v>10520881908449.076</v>
      </c>
      <c r="K52" s="240">
        <f t="shared" si="1"/>
        <v>10729303315719.469</v>
      </c>
      <c r="L52" s="240">
        <f t="shared" si="1"/>
        <v>10936003128818.635</v>
      </c>
      <c r="M52" s="240">
        <f t="shared" si="1"/>
        <v>11140983784118.785</v>
      </c>
      <c r="N52" s="240">
        <f t="shared" si="1"/>
        <v>11266347613785.244</v>
      </c>
      <c r="O52" s="240">
        <f t="shared" si="1"/>
        <v>11390784621010.521</v>
      </c>
      <c r="P52" s="240">
        <f t="shared" si="1"/>
        <v>11514295764034.504</v>
      </c>
      <c r="Q52" s="240">
        <f t="shared" si="1"/>
        <v>11636882001097.066</v>
      </c>
      <c r="R52" s="240">
        <f t="shared" si="1"/>
        <v>11758544290438.096</v>
      </c>
      <c r="S52" s="240">
        <f t="shared" si="1"/>
        <v>11904627461500.082</v>
      </c>
      <c r="T52" s="240">
        <f t="shared" si="1"/>
        <v>12050435606845.549</v>
      </c>
      <c r="U52" s="240">
        <f t="shared" si="1"/>
        <v>12195968865978.91</v>
      </c>
      <c r="V52" s="240">
        <f t="shared" si="1"/>
        <v>12341227378404.582</v>
      </c>
      <c r="W52" s="240">
        <f t="shared" si="1"/>
        <v>12486211283626.982</v>
      </c>
      <c r="X52" s="240">
        <f t="shared" si="1"/>
        <v>12552913983805.619</v>
      </c>
      <c r="Y52" s="240">
        <f t="shared" si="1"/>
        <v>12619481534009.252</v>
      </c>
      <c r="Z52" s="240">
        <f t="shared" si="1"/>
        <v>12685914003913.365</v>
      </c>
      <c r="AA52" s="240">
        <f t="shared" si="1"/>
        <v>12752211463193.443</v>
      </c>
      <c r="AB52" s="240">
        <f t="shared" si="1"/>
        <v>12818373981524.979</v>
      </c>
      <c r="AC52" s="240">
        <f t="shared" si="1"/>
        <v>12884401628583.461</v>
      </c>
      <c r="AD52" s="240">
        <f t="shared" si="1"/>
        <v>12950294474044.371</v>
      </c>
      <c r="AE52" s="240">
        <f t="shared" si="1"/>
        <v>13016052587583.201</v>
      </c>
      <c r="AF52" s="240">
        <f t="shared" si="1"/>
        <v>13081676038875.443</v>
      </c>
      <c r="AG52" s="240">
        <f t="shared" si="1"/>
        <v>13147164897596.578</v>
      </c>
      <c r="AH52" s="240">
        <f t="shared" si="1"/>
        <v>13212480623806.795</v>
      </c>
      <c r="AI52" s="240">
        <f t="shared" si="1"/>
        <v>13277661966070.1</v>
      </c>
      <c r="AJ52" s="240">
        <f t="shared" si="1"/>
        <v>13342708994027.109</v>
      </c>
      <c r="AK52" s="240">
        <f t="shared" si="1"/>
        <v>13407621777318.441</v>
      </c>
      <c r="AL52" s="240">
        <f t="shared" si="1"/>
        <v>13472400385584.709</v>
      </c>
      <c r="AM52" s="240">
        <f t="shared" si="1"/>
        <v>13460240977258.625</v>
      </c>
      <c r="AN52" s="240">
        <f t="shared" si="1"/>
        <v>13448085722659.566</v>
      </c>
      <c r="AO52" s="240">
        <f t="shared" si="1"/>
        <v>13435934621745.688</v>
      </c>
      <c r="AP52" s="240">
        <f t="shared" si="1"/>
        <v>13423787674475.139</v>
      </c>
      <c r="AQ52" s="240">
        <f t="shared" si="1"/>
        <v>13366181677820.297</v>
      </c>
    </row>
    <row r="53" spans="1:43" x14ac:dyDescent="0.2">
      <c r="A53" s="291" t="s">
        <v>127</v>
      </c>
      <c r="B53" s="240">
        <f t="shared" si="0"/>
        <v>35895010411060.227</v>
      </c>
      <c r="C53" s="240">
        <f t="shared" si="1"/>
        <v>30080696509099.492</v>
      </c>
      <c r="D53" s="240">
        <f t="shared" si="1"/>
        <v>30903489602051.414</v>
      </c>
      <c r="E53" s="240">
        <f t="shared" si="1"/>
        <v>31711059931821.879</v>
      </c>
      <c r="F53" s="240">
        <f t="shared" si="1"/>
        <v>32503499906948.414</v>
      </c>
      <c r="G53" s="240">
        <f t="shared" si="1"/>
        <v>33280901935968.563</v>
      </c>
      <c r="H53" s="240">
        <f t="shared" si="1"/>
        <v>34043358427419.875</v>
      </c>
      <c r="I53" s="240">
        <f t="shared" si="1"/>
        <v>34616775918399.352</v>
      </c>
      <c r="J53" s="240">
        <f t="shared" si="1"/>
        <v>35178425408212.781</v>
      </c>
      <c r="K53" s="240">
        <f t="shared" si="1"/>
        <v>35728376637980.789</v>
      </c>
      <c r="L53" s="240">
        <f t="shared" si="1"/>
        <v>36266699348824.008</v>
      </c>
      <c r="M53" s="240">
        <f t="shared" si="1"/>
        <v>36793463281863.078</v>
      </c>
      <c r="N53" s="240">
        <f t="shared" si="1"/>
        <v>36610609127667.344</v>
      </c>
      <c r="O53" s="240">
        <f t="shared" si="1"/>
        <v>36426493366472.109</v>
      </c>
      <c r="P53" s="240">
        <f t="shared" si="1"/>
        <v>36241129454476.016</v>
      </c>
      <c r="Q53" s="240">
        <f t="shared" si="1"/>
        <v>36054530847877.75</v>
      </c>
      <c r="R53" s="240">
        <f t="shared" si="1"/>
        <v>35866711002875.938</v>
      </c>
      <c r="S53" s="240">
        <f t="shared" si="1"/>
        <v>35426683710064.852</v>
      </c>
      <c r="T53" s="240">
        <f t="shared" si="1"/>
        <v>34987607731450.336</v>
      </c>
      <c r="U53" s="240">
        <f t="shared" si="1"/>
        <v>34549482273729.605</v>
      </c>
      <c r="V53" s="240">
        <f t="shared" si="1"/>
        <v>34112306543599.844</v>
      </c>
      <c r="W53" s="240">
        <f t="shared" si="1"/>
        <v>33676079747758.258</v>
      </c>
      <c r="X53" s="240">
        <f t="shared" si="1"/>
        <v>32943658533311.828</v>
      </c>
      <c r="Y53" s="240">
        <f t="shared" si="1"/>
        <v>32213550094233.852</v>
      </c>
      <c r="Z53" s="240">
        <f t="shared" si="1"/>
        <v>31485751692854.848</v>
      </c>
      <c r="AA53" s="240">
        <f t="shared" si="1"/>
        <v>30760260591505.355</v>
      </c>
      <c r="AB53" s="240">
        <f t="shared" si="1"/>
        <v>30037074052515.875</v>
      </c>
      <c r="AC53" s="240">
        <f t="shared" si="1"/>
        <v>29313740586042.266</v>
      </c>
      <c r="AD53" s="240">
        <f t="shared" si="1"/>
        <v>28593240927328.105</v>
      </c>
      <c r="AE53" s="240">
        <f t="shared" si="1"/>
        <v>27875571267269.207</v>
      </c>
      <c r="AF53" s="240">
        <f t="shared" si="1"/>
        <v>27160727796761.398</v>
      </c>
      <c r="AG53" s="240">
        <f t="shared" si="1"/>
        <v>26448706706700.477</v>
      </c>
      <c r="AH53" s="240">
        <f t="shared" si="1"/>
        <v>25820773456316.43</v>
      </c>
      <c r="AI53" s="240">
        <f t="shared" si="1"/>
        <v>25195783763349.629</v>
      </c>
      <c r="AJ53" s="240">
        <f t="shared" si="1"/>
        <v>24573733336586.996</v>
      </c>
      <c r="AK53" s="240">
        <f t="shared" si="1"/>
        <v>23954617884815.461</v>
      </c>
      <c r="AL53" s="240">
        <f t="shared" si="1"/>
        <v>23338433116821.953</v>
      </c>
      <c r="AM53" s="240">
        <f t="shared" si="1"/>
        <v>22788950769866.301</v>
      </c>
      <c r="AN53" s="240">
        <f t="shared" si="1"/>
        <v>22242246836820.848</v>
      </c>
      <c r="AO53" s="240">
        <f t="shared" si="1"/>
        <v>21698317143073.355</v>
      </c>
      <c r="AP53" s="240">
        <f t="shared" si="1"/>
        <v>21157157514011.59</v>
      </c>
      <c r="AQ53" s="240">
        <f t="shared" si="1"/>
        <v>20548869660531.75</v>
      </c>
    </row>
    <row r="54" spans="1:43" x14ac:dyDescent="0.2">
      <c r="A54" s="291" t="s">
        <v>128</v>
      </c>
      <c r="B54" s="240">
        <f t="shared" si="0"/>
        <v>11960541021596.158</v>
      </c>
      <c r="C54" s="240">
        <f t="shared" si="1"/>
        <v>7135006477619.1699</v>
      </c>
      <c r="D54" s="240">
        <f t="shared" si="1"/>
        <v>7979826895221.8867</v>
      </c>
      <c r="E54" s="240">
        <f t="shared" si="1"/>
        <v>8222442465650.8252</v>
      </c>
      <c r="F54" s="240">
        <f t="shared" si="1"/>
        <v>8251910342595.874</v>
      </c>
      <c r="G54" s="240">
        <f t="shared" si="1"/>
        <v>8405728345834.5742</v>
      </c>
      <c r="H54" s="240">
        <f t="shared" si="1"/>
        <v>8627130082160.9326</v>
      </c>
      <c r="I54" s="240">
        <f t="shared" si="1"/>
        <v>8871015288357.1367</v>
      </c>
      <c r="J54" s="240">
        <f t="shared" si="1"/>
        <v>9114995511179.2305</v>
      </c>
      <c r="K54" s="240">
        <f t="shared" si="1"/>
        <v>9351677940399.1816</v>
      </c>
      <c r="L54" s="240">
        <f t="shared" si="1"/>
        <v>9573173110313.6113</v>
      </c>
      <c r="M54" s="240">
        <f t="shared" si="1"/>
        <v>9771162971677.3359</v>
      </c>
      <c r="N54" s="240">
        <f t="shared" si="1"/>
        <v>9947222336046.166</v>
      </c>
      <c r="O54" s="240">
        <f t="shared" si="1"/>
        <v>10092428336286.295</v>
      </c>
      <c r="P54" s="240">
        <f t="shared" si="1"/>
        <v>10208081005080.348</v>
      </c>
      <c r="Q54" s="240">
        <f t="shared" si="1"/>
        <v>10295880816983.949</v>
      </c>
      <c r="R54" s="240">
        <f t="shared" si="1"/>
        <v>10357867059109.479</v>
      </c>
      <c r="S54" s="240">
        <f t="shared" si="1"/>
        <v>10432362362063.375</v>
      </c>
      <c r="T54" s="240">
        <f t="shared" si="1"/>
        <v>10485159832416.982</v>
      </c>
      <c r="U54" s="240">
        <f t="shared" si="1"/>
        <v>10517602746249.967</v>
      </c>
      <c r="V54" s="240">
        <f t="shared" si="1"/>
        <v>10531166716449.656</v>
      </c>
      <c r="W54" s="240">
        <f t="shared" si="1"/>
        <v>10527429486170.168</v>
      </c>
      <c r="X54" s="240">
        <f t="shared" si="1"/>
        <v>10508042554098.457</v>
      </c>
      <c r="Y54" s="240">
        <f t="shared" si="1"/>
        <v>10474705116102.141</v>
      </c>
      <c r="Z54" s="240">
        <f t="shared" si="1"/>
        <v>10429140680049.051</v>
      </c>
      <c r="AA54" s="240">
        <f t="shared" si="1"/>
        <v>10373076592087.898</v>
      </c>
      <c r="AB54" s="240">
        <f t="shared" si="1"/>
        <v>10308226606723.301</v>
      </c>
      <c r="AC54" s="240">
        <f t="shared" si="1"/>
        <v>10236276541765.625</v>
      </c>
      <c r="AD54" s="240">
        <f t="shared" si="1"/>
        <v>10158872983864.707</v>
      </c>
      <c r="AE54" s="240">
        <f t="shared" si="1"/>
        <v>10077614951190.162</v>
      </c>
      <c r="AF54" s="240">
        <f t="shared" si="1"/>
        <v>9994048376582.7656</v>
      </c>
      <c r="AG54" s="240">
        <f t="shared" si="1"/>
        <v>9909663246355.9414</v>
      </c>
      <c r="AH54" s="240">
        <f t="shared" si="1"/>
        <v>9825893215732.7324</v>
      </c>
      <c r="AI54" s="240">
        <f t="shared" si="1"/>
        <v>9744117520342.1738</v>
      </c>
      <c r="AJ54" s="240">
        <f t="shared" si="1"/>
        <v>9665665012908.3652</v>
      </c>
      <c r="AK54" s="240">
        <f t="shared" si="1"/>
        <v>9591820173960.4844</v>
      </c>
      <c r="AL54" s="240">
        <f t="shared" si="1"/>
        <v>9523830973959.9316</v>
      </c>
      <c r="AM54" s="240">
        <f t="shared" si="1"/>
        <v>9462918500831.2383</v>
      </c>
      <c r="AN54" s="240">
        <f t="shared" si="1"/>
        <v>9410288310972.2637</v>
      </c>
      <c r="AO54" s="240">
        <f t="shared" si="1"/>
        <v>9367143513286.2246</v>
      </c>
      <c r="AP54" s="240">
        <f t="shared" si="1"/>
        <v>9334699654959.5938</v>
      </c>
      <c r="AQ54" s="240">
        <f t="shared" si="1"/>
        <v>9266157614650.8242</v>
      </c>
    </row>
    <row r="55" spans="1:43" x14ac:dyDescent="0.2">
      <c r="A55" s="291" t="s">
        <v>129</v>
      </c>
      <c r="B55" s="240">
        <f t="shared" si="0"/>
        <v>5135164964015.8867</v>
      </c>
      <c r="C55" s="240">
        <f t="shared" si="1"/>
        <v>2748012295273.2788</v>
      </c>
      <c r="D55" s="240">
        <f t="shared" si="1"/>
        <v>2976227869616.8525</v>
      </c>
      <c r="E55" s="240">
        <f t="shared" si="1"/>
        <v>2937789857738.9614</v>
      </c>
      <c r="F55" s="240">
        <f t="shared" si="1"/>
        <v>2925544336170.3032</v>
      </c>
      <c r="G55" s="240">
        <f t="shared" si="1"/>
        <v>2930582971257.9302</v>
      </c>
      <c r="H55" s="240">
        <f t="shared" si="1"/>
        <v>2945646511550.6128</v>
      </c>
      <c r="I55" s="240">
        <f t="shared" si="1"/>
        <v>2965988743569.6396</v>
      </c>
      <c r="J55" s="240">
        <f t="shared" si="1"/>
        <v>2984964688627.3335</v>
      </c>
      <c r="K55" s="240">
        <f t="shared" si="1"/>
        <v>2998507846214.3594</v>
      </c>
      <c r="L55" s="240">
        <f t="shared" si="1"/>
        <v>3002535259847.7002</v>
      </c>
      <c r="M55" s="240">
        <f t="shared" si="1"/>
        <v>2993032612410.5977</v>
      </c>
      <c r="N55" s="240">
        <f t="shared" si="1"/>
        <v>2971512685408.8623</v>
      </c>
      <c r="O55" s="240">
        <f t="shared" si="1"/>
        <v>2936402521733.1084</v>
      </c>
      <c r="P55" s="240">
        <f t="shared" si="1"/>
        <v>2891521243804.6353</v>
      </c>
      <c r="Q55" s="240">
        <f t="shared" si="1"/>
        <v>2840595208457.9409</v>
      </c>
      <c r="R55" s="240">
        <f t="shared" si="1"/>
        <v>2787164913271.8984</v>
      </c>
      <c r="S55" s="240">
        <f t="shared" si="1"/>
        <v>2744998705401.0342</v>
      </c>
      <c r="T55" s="240">
        <f t="shared" si="1"/>
        <v>2703447144696.2705</v>
      </c>
      <c r="U55" s="240">
        <f t="shared" si="1"/>
        <v>2662628460078.7441</v>
      </c>
      <c r="V55" s="240">
        <f t="shared" si="1"/>
        <v>2622660302611.334</v>
      </c>
      <c r="W55" s="240">
        <f t="shared" si="1"/>
        <v>2583657238883.8047</v>
      </c>
      <c r="X55" s="240">
        <f t="shared" si="1"/>
        <v>2545728736950.7202</v>
      </c>
      <c r="Y55" s="240">
        <f t="shared" si="1"/>
        <v>2508977633784.1162</v>
      </c>
      <c r="Z55" s="240">
        <f t="shared" si="1"/>
        <v>2473499058487.0283</v>
      </c>
      <c r="AA55" s="240">
        <f t="shared" si="1"/>
        <v>2439379774698.8589</v>
      </c>
      <c r="AB55" s="240">
        <f t="shared" si="1"/>
        <v>2406697898491.2451</v>
      </c>
      <c r="AC55" s="240">
        <f t="shared" si="1"/>
        <v>2375522944239.7139</v>
      </c>
      <c r="AD55" s="240">
        <f t="shared" si="1"/>
        <v>2345916150006.2051</v>
      </c>
      <c r="AE55" s="240">
        <f t="shared" si="1"/>
        <v>2317931035385.2305</v>
      </c>
      <c r="AF55" s="240">
        <f t="shared" si="1"/>
        <v>2291614148054.4116</v>
      </c>
      <c r="AG55" s="240">
        <f t="shared" si="1"/>
        <v>2267005959964.6646</v>
      </c>
      <c r="AH55" s="240">
        <f t="shared" si="1"/>
        <v>2244141879796.4287</v>
      </c>
      <c r="AI55" s="240">
        <f t="shared" si="1"/>
        <v>2223053354655.188</v>
      </c>
      <c r="AJ55" s="240">
        <f t="shared" si="1"/>
        <v>2203769040722.334</v>
      </c>
      <c r="AK55" s="240">
        <f t="shared" si="1"/>
        <v>2186316029535.6729</v>
      </c>
      <c r="AL55" s="240">
        <f t="shared" si="1"/>
        <v>2170721123653.2898</v>
      </c>
      <c r="AM55" s="240">
        <f t="shared" si="1"/>
        <v>2157012162641.2773</v>
      </c>
      <c r="AN55" s="240">
        <f t="shared" si="1"/>
        <v>2145219407689.3806</v>
      </c>
      <c r="AO55" s="240">
        <f t="shared" si="1"/>
        <v>2135377000851.5288</v>
      </c>
      <c r="AP55" s="240">
        <f t="shared" si="1"/>
        <v>2127524523171.5857</v>
      </c>
      <c r="AQ55" s="240">
        <f t="shared" si="1"/>
        <v>2110828127767.9629</v>
      </c>
    </row>
    <row r="56" spans="1:43" x14ac:dyDescent="0.2">
      <c r="A56" s="291" t="s">
        <v>130</v>
      </c>
      <c r="B56" s="240">
        <f t="shared" si="0"/>
        <v>2804549218887.3223</v>
      </c>
      <c r="C56" s="240">
        <f t="shared" si="1"/>
        <v>1979903858170.1621</v>
      </c>
      <c r="D56" s="240">
        <f t="shared" si="1"/>
        <v>2263765188919.3657</v>
      </c>
      <c r="E56" s="240">
        <f t="shared" si="1"/>
        <v>2211844533779.522</v>
      </c>
      <c r="F56" s="240">
        <f t="shared" si="1"/>
        <v>2197854048747.4072</v>
      </c>
      <c r="G56" s="240">
        <f t="shared" si="1"/>
        <v>2201271735423.0962</v>
      </c>
      <c r="H56" s="240">
        <f t="shared" si="1"/>
        <v>2216373738378.3979</v>
      </c>
      <c r="I56" s="240">
        <f t="shared" si="1"/>
        <v>2239522826049.8921</v>
      </c>
      <c r="J56" s="240">
        <f t="shared" si="1"/>
        <v>2265948214002.3433</v>
      </c>
      <c r="K56" s="240">
        <f t="shared" si="1"/>
        <v>2292707801123.3955</v>
      </c>
      <c r="L56" s="240">
        <f t="shared" ref="L56:AQ63" si="2">SUMIFS(L$2:L$44,$AR$2:$AR$44,$A56)</f>
        <v>2316723027303.6113</v>
      </c>
      <c r="M56" s="240">
        <f t="shared" si="2"/>
        <v>2334795336196.0195</v>
      </c>
      <c r="N56" s="240">
        <f t="shared" si="2"/>
        <v>2349935266352.1748</v>
      </c>
      <c r="O56" s="240">
        <f t="shared" si="2"/>
        <v>2356474080647.2954</v>
      </c>
      <c r="P56" s="240">
        <f t="shared" si="2"/>
        <v>2354973462121.0986</v>
      </c>
      <c r="Q56" s="240">
        <f t="shared" si="2"/>
        <v>2346080130481.6123</v>
      </c>
      <c r="R56" s="240">
        <f t="shared" si="2"/>
        <v>2330504933748.6909</v>
      </c>
      <c r="S56" s="240">
        <f t="shared" si="2"/>
        <v>2320780509346.228</v>
      </c>
      <c r="T56" s="240">
        <f t="shared" si="2"/>
        <v>2305614192083.498</v>
      </c>
      <c r="U56" s="240">
        <f t="shared" si="2"/>
        <v>2285577748866.0254</v>
      </c>
      <c r="V56" s="240">
        <f t="shared" si="2"/>
        <v>2261259570536.499</v>
      </c>
      <c r="W56" s="240">
        <f t="shared" si="2"/>
        <v>2233254142650.1094</v>
      </c>
      <c r="X56" s="240">
        <f t="shared" si="2"/>
        <v>2202152747861.3662</v>
      </c>
      <c r="Y56" s="240">
        <f t="shared" si="2"/>
        <v>2168535495364.499</v>
      </c>
      <c r="Z56" s="240">
        <f t="shared" si="2"/>
        <v>2132964718980.3389</v>
      </c>
      <c r="AA56" s="240">
        <f t="shared" si="2"/>
        <v>2095979739297.9375</v>
      </c>
      <c r="AB56" s="240">
        <f t="shared" si="2"/>
        <v>2058092947446.7148</v>
      </c>
      <c r="AC56" s="240">
        <f t="shared" si="2"/>
        <v>2019787138771.7827</v>
      </c>
      <c r="AD56" s="240">
        <f t="shared" si="2"/>
        <v>1981514003675.8191</v>
      </c>
      <c r="AE56" s="240">
        <f t="shared" si="2"/>
        <v>1943693669629.8364</v>
      </c>
      <c r="AF56" s="240">
        <f t="shared" si="2"/>
        <v>1906715182082.9683</v>
      </c>
      <c r="AG56" s="240">
        <f t="shared" si="2"/>
        <v>1870937811840.6045</v>
      </c>
      <c r="AH56" s="240">
        <f t="shared" si="2"/>
        <v>1836693081509.4988</v>
      </c>
      <c r="AI56" s="240">
        <f t="shared" si="2"/>
        <v>1804287412934.1782</v>
      </c>
      <c r="AJ56" s="240">
        <f t="shared" si="2"/>
        <v>1774005310355.4854</v>
      </c>
      <c r="AK56" s="240">
        <f t="shared" si="2"/>
        <v>1746113009614.1152</v>
      </c>
      <c r="AL56" s="240">
        <f t="shared" si="2"/>
        <v>1720862541555.2703</v>
      </c>
      <c r="AM56" s="240">
        <f t="shared" si="2"/>
        <v>1698496177494.0759</v>
      </c>
      <c r="AN56" s="240">
        <f t="shared" si="2"/>
        <v>1679251245995.0635</v>
      </c>
      <c r="AO56" s="240">
        <f t="shared" si="2"/>
        <v>1663365333328.2568</v>
      </c>
      <c r="AP56" s="240">
        <f t="shared" si="2"/>
        <v>1651081905037.363</v>
      </c>
      <c r="AQ56" s="240">
        <f t="shared" si="2"/>
        <v>1634166391957.4697</v>
      </c>
    </row>
    <row r="57" spans="1:43" x14ac:dyDescent="0.2">
      <c r="A57" s="291" t="s">
        <v>131</v>
      </c>
      <c r="B57" s="240">
        <f t="shared" si="0"/>
        <v>7650571512399.084</v>
      </c>
      <c r="C57" s="240">
        <f t="shared" ref="C57:AP68" si="3">SUMIFS(C$2:C$44,$AR$2:$AR$44,$A57)</f>
        <v>4849908963587.0938</v>
      </c>
      <c r="D57" s="240">
        <f t="shared" si="3"/>
        <v>5304943694726.7188</v>
      </c>
      <c r="E57" s="240">
        <f t="shared" si="3"/>
        <v>5438408482435.4814</v>
      </c>
      <c r="F57" s="240">
        <f t="shared" si="3"/>
        <v>5575216585313.3994</v>
      </c>
      <c r="G57" s="240">
        <f t="shared" si="3"/>
        <v>5744126460956.4883</v>
      </c>
      <c r="H57" s="240">
        <f t="shared" si="3"/>
        <v>5929486406469.3076</v>
      </c>
      <c r="I57" s="240">
        <f t="shared" si="3"/>
        <v>6063378721342.54</v>
      </c>
      <c r="J57" s="240">
        <f t="shared" si="3"/>
        <v>6196316352670.9766</v>
      </c>
      <c r="K57" s="240">
        <f t="shared" si="3"/>
        <v>6326298874983.7832</v>
      </c>
      <c r="L57" s="240">
        <f t="shared" si="2"/>
        <v>6451147056177.0811</v>
      </c>
      <c r="M57" s="240">
        <f t="shared" si="2"/>
        <v>6568528987631.7422</v>
      </c>
      <c r="N57" s="240">
        <f t="shared" si="2"/>
        <v>6640732950965.7666</v>
      </c>
      <c r="O57" s="240">
        <f t="shared" si="2"/>
        <v>6703940252259.1426</v>
      </c>
      <c r="P57" s="240">
        <f t="shared" si="2"/>
        <v>6758526661448.5859</v>
      </c>
      <c r="Q57" s="240">
        <f t="shared" si="2"/>
        <v>6804976717378.6611</v>
      </c>
      <c r="R57" s="240">
        <f t="shared" si="2"/>
        <v>6843866129532.3066</v>
      </c>
      <c r="S57" s="240">
        <f t="shared" si="2"/>
        <v>6875307097635.9932</v>
      </c>
      <c r="T57" s="240">
        <f t="shared" si="2"/>
        <v>6900584966307.5254</v>
      </c>
      <c r="U57" s="240">
        <f t="shared" si="2"/>
        <v>6920082394569.2822</v>
      </c>
      <c r="V57" s="240">
        <f t="shared" si="2"/>
        <v>6934221509143.9473</v>
      </c>
      <c r="W57" s="240">
        <f t="shared" si="2"/>
        <v>6943455436630.377</v>
      </c>
      <c r="X57" s="240">
        <f t="shared" si="2"/>
        <v>6906117434985.0469</v>
      </c>
      <c r="Y57" s="240">
        <f t="shared" si="2"/>
        <v>6864972496077.8594</v>
      </c>
      <c r="Z57" s="240">
        <f t="shared" si="2"/>
        <v>6820520481851.4258</v>
      </c>
      <c r="AA57" s="240">
        <f t="shared" si="2"/>
        <v>6773263690042.3955</v>
      </c>
      <c r="AB57" s="240">
        <f t="shared" si="2"/>
        <v>6723701556806.4141</v>
      </c>
      <c r="AC57" s="240">
        <f t="shared" si="2"/>
        <v>6643054710526.0254</v>
      </c>
      <c r="AD57" s="240">
        <f t="shared" si="2"/>
        <v>6561167030342.9463</v>
      </c>
      <c r="AE57" s="240">
        <f t="shared" si="2"/>
        <v>6478505927655.3535</v>
      </c>
      <c r="AF57" s="240">
        <f t="shared" si="2"/>
        <v>6395523176689.6699</v>
      </c>
      <c r="AG57" s="240">
        <f t="shared" si="2"/>
        <v>6312653744248.1455</v>
      </c>
      <c r="AH57" s="240">
        <f t="shared" si="2"/>
        <v>6226166236502.5439</v>
      </c>
      <c r="AI57" s="240">
        <f t="shared" si="2"/>
        <v>6140623492021.874</v>
      </c>
      <c r="AJ57" s="240">
        <f t="shared" si="2"/>
        <v>6056410144884.5938</v>
      </c>
      <c r="AK57" s="240">
        <f t="shared" si="2"/>
        <v>5973896231941.0264</v>
      </c>
      <c r="AL57" s="240">
        <f t="shared" si="2"/>
        <v>5893439242996.6484</v>
      </c>
      <c r="AM57" s="240">
        <f t="shared" si="2"/>
        <v>5807153271661.8848</v>
      </c>
      <c r="AN57" s="240">
        <f t="shared" si="2"/>
        <v>5723638236148.6191</v>
      </c>
      <c r="AO57" s="240">
        <f t="shared" si="2"/>
        <v>5643231409131.9248</v>
      </c>
      <c r="AP57" s="240">
        <f t="shared" si="2"/>
        <v>5566270806451.498</v>
      </c>
      <c r="AQ57" s="240">
        <f t="shared" si="2"/>
        <v>5464924877650.3291</v>
      </c>
    </row>
    <row r="58" spans="1:43" x14ac:dyDescent="0.2">
      <c r="A58" s="291" t="s">
        <v>132</v>
      </c>
      <c r="B58" s="240">
        <f t="shared" si="0"/>
        <v>33711866060612.566</v>
      </c>
      <c r="C58" s="240">
        <f t="shared" si="3"/>
        <v>21559586794776.355</v>
      </c>
      <c r="D58" s="240">
        <f t="shared" si="3"/>
        <v>22516141290005.699</v>
      </c>
      <c r="E58" s="240">
        <f t="shared" si="3"/>
        <v>23464434053808.598</v>
      </c>
      <c r="F58" s="240">
        <f t="shared" si="3"/>
        <v>24404468311864.969</v>
      </c>
      <c r="G58" s="240">
        <f t="shared" si="3"/>
        <v>25336247289854.707</v>
      </c>
      <c r="H58" s="240">
        <f t="shared" si="3"/>
        <v>26259774213457.738</v>
      </c>
      <c r="I58" s="240">
        <f t="shared" si="3"/>
        <v>26753534909088.695</v>
      </c>
      <c r="J58" s="240">
        <f t="shared" si="3"/>
        <v>27243415666207.117</v>
      </c>
      <c r="K58" s="240">
        <f t="shared" si="3"/>
        <v>27729418002085.512</v>
      </c>
      <c r="L58" s="240">
        <f t="shared" si="2"/>
        <v>28211543433996.395</v>
      </c>
      <c r="M58" s="240">
        <f t="shared" si="2"/>
        <v>28689793479212.27</v>
      </c>
      <c r="N58" s="240">
        <f t="shared" si="2"/>
        <v>28648407768667.176</v>
      </c>
      <c r="O58" s="240">
        <f t="shared" si="2"/>
        <v>28606802343657.656</v>
      </c>
      <c r="P58" s="240">
        <f t="shared" si="2"/>
        <v>28564977269595.859</v>
      </c>
      <c r="Q58" s="240">
        <f t="shared" si="2"/>
        <v>28522932611893.945</v>
      </c>
      <c r="R58" s="240">
        <f t="shared" si="2"/>
        <v>28480668435964.059</v>
      </c>
      <c r="S58" s="240">
        <f t="shared" si="2"/>
        <v>28135315447864.504</v>
      </c>
      <c r="T58" s="240">
        <f t="shared" si="2"/>
        <v>27790473585433.059</v>
      </c>
      <c r="U58" s="240">
        <f t="shared" si="2"/>
        <v>27446142772465.973</v>
      </c>
      <c r="V58" s="240">
        <f t="shared" si="2"/>
        <v>27102322932759.477</v>
      </c>
      <c r="W58" s="240">
        <f t="shared" si="2"/>
        <v>26759013990109.848</v>
      </c>
      <c r="X58" s="240">
        <f t="shared" si="2"/>
        <v>26134764606973.691</v>
      </c>
      <c r="Y58" s="240">
        <f t="shared" si="2"/>
        <v>25511471026405.711</v>
      </c>
      <c r="Z58" s="240">
        <f t="shared" si="2"/>
        <v>24889133105523.301</v>
      </c>
      <c r="AA58" s="240">
        <f t="shared" si="2"/>
        <v>24267750701443.84</v>
      </c>
      <c r="AB58" s="240">
        <f t="shared" si="2"/>
        <v>23647323671284.715</v>
      </c>
      <c r="AC58" s="240">
        <f t="shared" si="2"/>
        <v>23027851872163.297</v>
      </c>
      <c r="AD58" s="240">
        <f t="shared" si="2"/>
        <v>22409335161196.973</v>
      </c>
      <c r="AE58" s="240">
        <f t="shared" si="2"/>
        <v>21791773395503.125</v>
      </c>
      <c r="AF58" s="240">
        <f t="shared" si="2"/>
        <v>21175166432199.141</v>
      </c>
      <c r="AG58" s="240">
        <f t="shared" si="2"/>
        <v>20559514128402.402</v>
      </c>
      <c r="AH58" s="240">
        <f t="shared" si="2"/>
        <v>20024593971933.281</v>
      </c>
      <c r="AI58" s="240">
        <f t="shared" si="2"/>
        <v>19490501159203.195</v>
      </c>
      <c r="AJ58" s="240">
        <f t="shared" si="2"/>
        <v>18957235566380.254</v>
      </c>
      <c r="AK58" s="240">
        <f t="shared" si="2"/>
        <v>18424797069632.598</v>
      </c>
      <c r="AL58" s="240">
        <f t="shared" si="2"/>
        <v>17893185545128.355</v>
      </c>
      <c r="AM58" s="240">
        <f t="shared" si="2"/>
        <v>17336455469875.506</v>
      </c>
      <c r="AN58" s="240">
        <f t="shared" si="2"/>
        <v>16780593576433.549</v>
      </c>
      <c r="AO58" s="240">
        <f t="shared" si="2"/>
        <v>16225599734750.154</v>
      </c>
      <c r="AP58" s="240">
        <f t="shared" si="2"/>
        <v>15671473814772.977</v>
      </c>
      <c r="AQ58" s="240">
        <f t="shared" si="2"/>
        <v>15064720352678.318</v>
      </c>
    </row>
    <row r="59" spans="1:43" x14ac:dyDescent="0.2">
      <c r="A59" s="291" t="s">
        <v>133</v>
      </c>
      <c r="B59" s="240">
        <f t="shared" si="0"/>
        <v>123087958288640.92</v>
      </c>
      <c r="C59" s="240">
        <f t="shared" si="3"/>
        <v>108170074468442.88</v>
      </c>
      <c r="D59" s="240">
        <f t="shared" si="3"/>
        <v>115197067343476.97</v>
      </c>
      <c r="E59" s="240">
        <f t="shared" si="3"/>
        <v>122118602815120.72</v>
      </c>
      <c r="F59" s="240">
        <f t="shared" si="3"/>
        <v>128965942808253.63</v>
      </c>
      <c r="G59" s="240">
        <f t="shared" si="3"/>
        <v>135754862969421.67</v>
      </c>
      <c r="H59" s="240">
        <f t="shared" si="3"/>
        <v>142476720144281.28</v>
      </c>
      <c r="I59" s="240">
        <f t="shared" si="3"/>
        <v>147026871456712.19</v>
      </c>
      <c r="J59" s="240">
        <f t="shared" si="3"/>
        <v>151528104282576.16</v>
      </c>
      <c r="K59" s="240">
        <f t="shared" si="3"/>
        <v>155980482027102.34</v>
      </c>
      <c r="L59" s="240">
        <f t="shared" si="2"/>
        <v>160384280252687.31</v>
      </c>
      <c r="M59" s="240">
        <f t="shared" si="2"/>
        <v>164739951184442.69</v>
      </c>
      <c r="N59" s="240">
        <f t="shared" si="2"/>
        <v>167042530560118.41</v>
      </c>
      <c r="O59" s="240">
        <f t="shared" si="2"/>
        <v>169321723152198.69</v>
      </c>
      <c r="P59" s="240">
        <f t="shared" si="2"/>
        <v>171578158602608.63</v>
      </c>
      <c r="Q59" s="240">
        <f t="shared" si="2"/>
        <v>173812502238667.38</v>
      </c>
      <c r="R59" s="240">
        <f t="shared" si="2"/>
        <v>176025434821552.66</v>
      </c>
      <c r="S59" s="240">
        <f t="shared" si="2"/>
        <v>177295637042422.78</v>
      </c>
      <c r="T59" s="240">
        <f t="shared" si="2"/>
        <v>178562188412831.34</v>
      </c>
      <c r="U59" s="240">
        <f t="shared" si="2"/>
        <v>179825092486451.03</v>
      </c>
      <c r="V59" s="240">
        <f t="shared" si="2"/>
        <v>181084352894703.56</v>
      </c>
      <c r="W59" s="240">
        <f t="shared" si="2"/>
        <v>182339973342035.94</v>
      </c>
      <c r="X59" s="240">
        <f t="shared" si="2"/>
        <v>182783009591195.91</v>
      </c>
      <c r="Y59" s="240">
        <f t="shared" si="2"/>
        <v>183224274178114.63</v>
      </c>
      <c r="Z59" s="240">
        <f t="shared" si="2"/>
        <v>183663770333774.41</v>
      </c>
      <c r="AA59" s="240">
        <f t="shared" si="2"/>
        <v>184101501343786.22</v>
      </c>
      <c r="AB59" s="240">
        <f t="shared" si="2"/>
        <v>184537470543963.13</v>
      </c>
      <c r="AC59" s="240">
        <f t="shared" si="2"/>
        <v>184278938577271.34</v>
      </c>
      <c r="AD59" s="240">
        <f t="shared" si="2"/>
        <v>184020108586426.69</v>
      </c>
      <c r="AE59" s="240">
        <f t="shared" si="2"/>
        <v>183760983527997.31</v>
      </c>
      <c r="AF59" s="240">
        <f t="shared" si="2"/>
        <v>183501566391981.63</v>
      </c>
      <c r="AG59" s="240">
        <f t="shared" si="2"/>
        <v>183241860197883.63</v>
      </c>
      <c r="AH59" s="240">
        <f t="shared" si="2"/>
        <v>182358855642040.81</v>
      </c>
      <c r="AI59" s="240">
        <f t="shared" si="2"/>
        <v>181477051352016.53</v>
      </c>
      <c r="AJ59" s="240">
        <f t="shared" si="2"/>
        <v>180596449878090.41</v>
      </c>
      <c r="AK59" s="240">
        <f t="shared" si="2"/>
        <v>179717053785583.69</v>
      </c>
      <c r="AL59" s="240">
        <f t="shared" si="2"/>
        <v>178838865651574.13</v>
      </c>
      <c r="AM59" s="240">
        <f t="shared" si="2"/>
        <v>177847442384217.72</v>
      </c>
      <c r="AN59" s="240">
        <f t="shared" si="2"/>
        <v>176857474949438.75</v>
      </c>
      <c r="AO59" s="240">
        <f t="shared" si="2"/>
        <v>175868965857097.66</v>
      </c>
      <c r="AP59" s="240">
        <f t="shared" si="2"/>
        <v>174881917617086.84</v>
      </c>
      <c r="AQ59" s="240">
        <f t="shared" si="2"/>
        <v>173043511024841.25</v>
      </c>
    </row>
    <row r="60" spans="1:43" x14ac:dyDescent="0.2">
      <c r="A60" s="291" t="s">
        <v>134</v>
      </c>
      <c r="B60" s="240">
        <f t="shared" si="0"/>
        <v>5645886963379.292</v>
      </c>
      <c r="C60" s="240">
        <f t="shared" si="3"/>
        <v>3183509183281.437</v>
      </c>
      <c r="D60" s="240">
        <f t="shared" si="3"/>
        <v>3481959511680.7051</v>
      </c>
      <c r="E60" s="240">
        <f t="shared" si="3"/>
        <v>3432260650682.5474</v>
      </c>
      <c r="F60" s="240">
        <f t="shared" si="3"/>
        <v>3440639604877.9155</v>
      </c>
      <c r="G60" s="240">
        <f t="shared" si="3"/>
        <v>3518598908494.4199</v>
      </c>
      <c r="H60" s="240">
        <f t="shared" si="3"/>
        <v>3622635494068.0029</v>
      </c>
      <c r="I60" s="240">
        <f t="shared" si="3"/>
        <v>3716263922199.436</v>
      </c>
      <c r="J60" s="240">
        <f t="shared" si="3"/>
        <v>3787865396961.7783</v>
      </c>
      <c r="K60" s="240">
        <f t="shared" si="3"/>
        <v>3836322761016.8965</v>
      </c>
      <c r="L60" s="240">
        <f t="shared" si="2"/>
        <v>3860956226215.9111</v>
      </c>
      <c r="M60" s="240">
        <f t="shared" si="2"/>
        <v>3861537652873.4067</v>
      </c>
      <c r="N60" s="240">
        <f t="shared" si="2"/>
        <v>3849337326287.7939</v>
      </c>
      <c r="O60" s="240">
        <f t="shared" si="2"/>
        <v>3818378392213.583</v>
      </c>
      <c r="P60" s="240">
        <f t="shared" si="2"/>
        <v>3773815660768.0776</v>
      </c>
      <c r="Q60" s="240">
        <f t="shared" si="2"/>
        <v>3720767683472.9678</v>
      </c>
      <c r="R60" s="240">
        <f t="shared" si="2"/>
        <v>3664173290459.707</v>
      </c>
      <c r="S60" s="240">
        <f t="shared" si="2"/>
        <v>3627434950733.541</v>
      </c>
      <c r="T60" s="240">
        <f t="shared" si="2"/>
        <v>3591498118615.9727</v>
      </c>
      <c r="U60" s="240">
        <f t="shared" si="2"/>
        <v>3556380292367.5308</v>
      </c>
      <c r="V60" s="240">
        <f t="shared" si="2"/>
        <v>3522098098605.8643</v>
      </c>
      <c r="W60" s="240">
        <f t="shared" si="2"/>
        <v>3488667357120.9214</v>
      </c>
      <c r="X60" s="240">
        <f t="shared" si="2"/>
        <v>3456103146043.7412</v>
      </c>
      <c r="Y60" s="240">
        <f t="shared" si="2"/>
        <v>3424419867310.6831</v>
      </c>
      <c r="Z60" s="240">
        <f t="shared" si="2"/>
        <v>3393631312378.9854</v>
      </c>
      <c r="AA60" s="240">
        <f t="shared" si="2"/>
        <v>3363750728163.3706</v>
      </c>
      <c r="AB60" s="240">
        <f t="shared" si="2"/>
        <v>3334790883177.1016</v>
      </c>
      <c r="AC60" s="240">
        <f t="shared" si="2"/>
        <v>3306764133874.4502</v>
      </c>
      <c r="AD60" s="240">
        <f t="shared" si="2"/>
        <v>3279682491205.2612</v>
      </c>
      <c r="AE60" s="240">
        <f t="shared" si="2"/>
        <v>3253557687405.7446</v>
      </c>
      <c r="AF60" s="240">
        <f t="shared" si="2"/>
        <v>3228401243062.9985</v>
      </c>
      <c r="AG60" s="240">
        <f t="shared" si="2"/>
        <v>3204224534504.4355</v>
      </c>
      <c r="AH60" s="240">
        <f t="shared" si="2"/>
        <v>3181038861576.75</v>
      </c>
      <c r="AI60" s="240">
        <f t="shared" si="2"/>
        <v>3158855515892.832</v>
      </c>
      <c r="AJ60" s="240">
        <f t="shared" si="2"/>
        <v>3137685849638.6904</v>
      </c>
      <c r="AK60" s="240">
        <f t="shared" si="2"/>
        <v>3117541345046.6611</v>
      </c>
      <c r="AL60" s="240">
        <f t="shared" si="2"/>
        <v>3098433684655.3809</v>
      </c>
      <c r="AM60" s="240">
        <f t="shared" si="2"/>
        <v>3080374822491.7798</v>
      </c>
      <c r="AN60" s="240">
        <f t="shared" si="2"/>
        <v>3063377056325.3511</v>
      </c>
      <c r="AO60" s="240">
        <f t="shared" si="2"/>
        <v>3047453101160.6284</v>
      </c>
      <c r="AP60" s="240">
        <f t="shared" si="2"/>
        <v>3032616164149.9229</v>
      </c>
      <c r="AQ60" s="240">
        <f t="shared" si="2"/>
        <v>3003348135489.6958</v>
      </c>
    </row>
    <row r="61" spans="1:43" x14ac:dyDescent="0.2">
      <c r="A61" s="291" t="s">
        <v>135</v>
      </c>
      <c r="B61" s="240">
        <f t="shared" si="0"/>
        <v>5764020449382.4912</v>
      </c>
      <c r="C61" s="240">
        <f t="shared" si="3"/>
        <v>6304570287406.0342</v>
      </c>
      <c r="D61" s="240">
        <f t="shared" si="3"/>
        <v>7324546905173.3105</v>
      </c>
      <c r="E61" s="240">
        <f t="shared" si="3"/>
        <v>7638376130176.25</v>
      </c>
      <c r="F61" s="240">
        <f t="shared" si="3"/>
        <v>7743839054978.6191</v>
      </c>
      <c r="G61" s="240">
        <f t="shared" si="3"/>
        <v>8102479903720.9678</v>
      </c>
      <c r="H61" s="240">
        <f t="shared" si="3"/>
        <v>8565793659684.7188</v>
      </c>
      <c r="I61" s="240">
        <f t="shared" si="3"/>
        <v>8998091549331.3789</v>
      </c>
      <c r="J61" s="240">
        <f t="shared" si="3"/>
        <v>9365796226970.9844</v>
      </c>
      <c r="K61" s="240">
        <f t="shared" si="3"/>
        <v>9675855473201.3809</v>
      </c>
      <c r="L61" s="240">
        <f t="shared" si="2"/>
        <v>9938555863247.5645</v>
      </c>
      <c r="M61" s="240">
        <f t="shared" si="2"/>
        <v>10166823983975.705</v>
      </c>
      <c r="N61" s="240">
        <f t="shared" si="2"/>
        <v>10391580604868.738</v>
      </c>
      <c r="O61" s="240">
        <f t="shared" si="2"/>
        <v>10600914445533.563</v>
      </c>
      <c r="P61" s="240">
        <f t="shared" si="2"/>
        <v>10798490090542.99</v>
      </c>
      <c r="Q61" s="240">
        <f t="shared" si="2"/>
        <v>10988370539102.174</v>
      </c>
      <c r="R61" s="240">
        <f t="shared" si="2"/>
        <v>11174978221715.418</v>
      </c>
      <c r="S61" s="240">
        <f t="shared" si="2"/>
        <v>11412427288207.254</v>
      </c>
      <c r="T61" s="240">
        <f t="shared" si="2"/>
        <v>11652683431766.547</v>
      </c>
      <c r="U61" s="240">
        <f t="shared" si="2"/>
        <v>11894919804275.656</v>
      </c>
      <c r="V61" s="240">
        <f t="shared" si="2"/>
        <v>12138242042359.365</v>
      </c>
      <c r="W61" s="240">
        <f t="shared" si="2"/>
        <v>12381687307423.17</v>
      </c>
      <c r="X61" s="240">
        <f t="shared" si="2"/>
        <v>12624224043367.561</v>
      </c>
      <c r="Y61" s="240">
        <f t="shared" si="2"/>
        <v>12864752536231.152</v>
      </c>
      <c r="Z61" s="240">
        <f t="shared" si="2"/>
        <v>13102106359252.063</v>
      </c>
      <c r="AA61" s="240">
        <f t="shared" si="2"/>
        <v>13335054784182.986</v>
      </c>
      <c r="AB61" s="240">
        <f t="shared" si="2"/>
        <v>13562306234927.412</v>
      </c>
      <c r="AC61" s="240">
        <f t="shared" si="2"/>
        <v>13782512852473.6</v>
      </c>
      <c r="AD61" s="240">
        <f t="shared" si="2"/>
        <v>13994276230515.344</v>
      </c>
      <c r="AE61" s="240">
        <f t="shared" si="2"/>
        <v>14196154368913.359</v>
      </c>
      <c r="AF61" s="240">
        <f t="shared" si="2"/>
        <v>14386669877184.275</v>
      </c>
      <c r="AG61" s="240">
        <f t="shared" si="2"/>
        <v>14564319442467.584</v>
      </c>
      <c r="AH61" s="240">
        <f t="shared" si="2"/>
        <v>14727584555955.377</v>
      </c>
      <c r="AI61" s="240">
        <f t="shared" si="2"/>
        <v>14874943468697.238</v>
      </c>
      <c r="AJ61" s="240">
        <f t="shared" si="2"/>
        <v>15004884322228.494</v>
      </c>
      <c r="AK61" s="240">
        <f t="shared" si="2"/>
        <v>15115919371926.416</v>
      </c>
      <c r="AL61" s="240">
        <f t="shared" si="2"/>
        <v>15206600191799.922</v>
      </c>
      <c r="AM61" s="240">
        <f t="shared" si="2"/>
        <v>15275533719092.063</v>
      </c>
      <c r="AN61" s="240">
        <f t="shared" si="2"/>
        <v>15321398966258.746</v>
      </c>
      <c r="AO61" s="240">
        <f t="shared" si="2"/>
        <v>15342964197327.293</v>
      </c>
      <c r="AP61" s="240">
        <f t="shared" si="2"/>
        <v>15339104336163.658</v>
      </c>
      <c r="AQ61" s="240">
        <f t="shared" si="2"/>
        <v>15229129394405.555</v>
      </c>
    </row>
    <row r="62" spans="1:43" x14ac:dyDescent="0.2">
      <c r="A62" s="291" t="s">
        <v>136</v>
      </c>
      <c r="B62" s="240">
        <f t="shared" si="0"/>
        <v>99726658142258.531</v>
      </c>
      <c r="C62" s="240">
        <f t="shared" si="3"/>
        <v>74081834698091.297</v>
      </c>
      <c r="D62" s="240">
        <f t="shared" si="3"/>
        <v>73976554157251.078</v>
      </c>
      <c r="E62" s="240">
        <f t="shared" si="3"/>
        <v>73870338436736.172</v>
      </c>
      <c r="F62" s="240">
        <f t="shared" si="3"/>
        <v>73763188848418.656</v>
      </c>
      <c r="G62" s="240">
        <f t="shared" si="3"/>
        <v>73655106704170.688</v>
      </c>
      <c r="H62" s="240">
        <f t="shared" si="3"/>
        <v>73546093315864.313</v>
      </c>
      <c r="I62" s="240">
        <f t="shared" si="3"/>
        <v>74222617686732.844</v>
      </c>
      <c r="J62" s="240">
        <f t="shared" si="3"/>
        <v>74892936649111.063</v>
      </c>
      <c r="K62" s="240">
        <f t="shared" si="3"/>
        <v>75557057603516.141</v>
      </c>
      <c r="L62" s="240">
        <f t="shared" si="2"/>
        <v>76214987950465.281</v>
      </c>
      <c r="M62" s="240">
        <f t="shared" si="2"/>
        <v>76866735090475.625</v>
      </c>
      <c r="N62" s="240">
        <f t="shared" si="2"/>
        <v>75763259536416.188</v>
      </c>
      <c r="O62" s="240">
        <f t="shared" si="2"/>
        <v>74665277431200.25</v>
      </c>
      <c r="P62" s="240">
        <f t="shared" si="2"/>
        <v>73572784211903.469</v>
      </c>
      <c r="Q62" s="240">
        <f t="shared" si="2"/>
        <v>72485775315601.578</v>
      </c>
      <c r="R62" s="240">
        <f t="shared" si="2"/>
        <v>71404246179370.25</v>
      </c>
      <c r="S62" s="240">
        <f t="shared" si="2"/>
        <v>70130122814094.609</v>
      </c>
      <c r="T62" s="240">
        <f t="shared" si="2"/>
        <v>68857819232893.57</v>
      </c>
      <c r="U62" s="240">
        <f t="shared" si="2"/>
        <v>67587334729988.25</v>
      </c>
      <c r="V62" s="240">
        <f t="shared" si="2"/>
        <v>66318668599599.828</v>
      </c>
      <c r="W62" s="240">
        <f t="shared" si="2"/>
        <v>65051820135949.406</v>
      </c>
      <c r="X62" s="240">
        <f t="shared" si="2"/>
        <v>63334778745452.625</v>
      </c>
      <c r="Y62" s="240">
        <f t="shared" si="2"/>
        <v>61620227454288.453</v>
      </c>
      <c r="Z62" s="240">
        <f t="shared" si="2"/>
        <v>59908165292347.18</v>
      </c>
      <c r="AA62" s="240">
        <f t="shared" si="2"/>
        <v>58198591289519.117</v>
      </c>
      <c r="AB62" s="240">
        <f t="shared" si="2"/>
        <v>56491504475694.539</v>
      </c>
      <c r="AC62" s="240">
        <f t="shared" si="2"/>
        <v>55165690021390.93</v>
      </c>
      <c r="AD62" s="240">
        <f t="shared" si="2"/>
        <v>53841789426975.914</v>
      </c>
      <c r="AE62" s="240">
        <f t="shared" si="2"/>
        <v>52519801947674.055</v>
      </c>
      <c r="AF62" s="240">
        <f t="shared" si="2"/>
        <v>51199726838709.93</v>
      </c>
      <c r="AG62" s="240">
        <f t="shared" si="2"/>
        <v>49881563355308.133</v>
      </c>
      <c r="AH62" s="240">
        <f t="shared" si="2"/>
        <v>49075104508201.555</v>
      </c>
      <c r="AI62" s="240">
        <f t="shared" si="2"/>
        <v>48269793893609.008</v>
      </c>
      <c r="AJ62" s="240">
        <f t="shared" si="2"/>
        <v>47465631066112.375</v>
      </c>
      <c r="AK62" s="240">
        <f t="shared" si="2"/>
        <v>46662615580293.453</v>
      </c>
      <c r="AL62" s="240">
        <f t="shared" si="2"/>
        <v>45860746990734.117</v>
      </c>
      <c r="AM62" s="240">
        <f t="shared" si="2"/>
        <v>45443750566179.836</v>
      </c>
      <c r="AN62" s="240">
        <f t="shared" si="2"/>
        <v>45027320342404.828</v>
      </c>
      <c r="AO62" s="240">
        <f t="shared" si="2"/>
        <v>44611456102930.18</v>
      </c>
      <c r="AP62" s="240">
        <f t="shared" si="2"/>
        <v>44196157631276.977</v>
      </c>
      <c r="AQ62" s="240">
        <f t="shared" si="2"/>
        <v>43668228546425.563</v>
      </c>
    </row>
    <row r="63" spans="1:43" x14ac:dyDescent="0.2">
      <c r="A63" s="291" t="s">
        <v>137</v>
      </c>
      <c r="B63" s="240">
        <f t="shared" si="0"/>
        <v>73063909197516.594</v>
      </c>
      <c r="C63" s="240">
        <f t="shared" si="3"/>
        <v>77508808531204.203</v>
      </c>
      <c r="D63" s="240">
        <f t="shared" si="3"/>
        <v>80084622768547.891</v>
      </c>
      <c r="E63" s="240">
        <f t="shared" si="3"/>
        <v>82641711903700.188</v>
      </c>
      <c r="F63" s="240">
        <f t="shared" si="3"/>
        <v>85180089586579.469</v>
      </c>
      <c r="G63" s="240">
        <f t="shared" si="3"/>
        <v>87699769467104.219</v>
      </c>
      <c r="H63" s="240">
        <f t="shared" si="3"/>
        <v>90200765195192.891</v>
      </c>
      <c r="I63" s="240">
        <f t="shared" si="3"/>
        <v>91917567143082.531</v>
      </c>
      <c r="J63" s="240">
        <f t="shared" si="3"/>
        <v>93622004544811.031</v>
      </c>
      <c r="K63" s="240">
        <f t="shared" si="3"/>
        <v>95314086489016.25</v>
      </c>
      <c r="L63" s="240">
        <f t="shared" si="2"/>
        <v>96993822064336.031</v>
      </c>
      <c r="M63" s="240">
        <f t="shared" si="2"/>
        <v>98661220359408.328</v>
      </c>
      <c r="N63" s="240">
        <f t="shared" si="2"/>
        <v>98522167666072.453</v>
      </c>
      <c r="O63" s="240">
        <f t="shared" si="2"/>
        <v>98382414454452.906</v>
      </c>
      <c r="P63" s="240">
        <f t="shared" si="2"/>
        <v>98241961144775.25</v>
      </c>
      <c r="Q63" s="240">
        <f t="shared" si="2"/>
        <v>98100808157264.969</v>
      </c>
      <c r="R63" s="240">
        <f t="shared" si="2"/>
        <v>97958955912147.563</v>
      </c>
      <c r="S63" s="240">
        <f t="shared" si="2"/>
        <v>96786891140018.953</v>
      </c>
      <c r="T63" s="240">
        <f t="shared" si="2"/>
        <v>95616225116340.953</v>
      </c>
      <c r="U63" s="240">
        <f t="shared" si="2"/>
        <v>94446957473934.719</v>
      </c>
      <c r="V63" s="240">
        <f t="shared" si="2"/>
        <v>93279087845621.453</v>
      </c>
      <c r="W63" s="240">
        <f t="shared" si="2"/>
        <v>92112615864222.344</v>
      </c>
      <c r="X63" s="240">
        <f t="shared" si="2"/>
        <v>89978541485027.438</v>
      </c>
      <c r="Y63" s="240">
        <f t="shared" si="2"/>
        <v>87847077414701.828</v>
      </c>
      <c r="Z63" s="240">
        <f t="shared" si="2"/>
        <v>85718222964785.188</v>
      </c>
      <c r="AA63" s="240">
        <f t="shared" si="2"/>
        <v>83591977446817.25</v>
      </c>
      <c r="AB63" s="240">
        <f t="shared" si="2"/>
        <v>81468340172337.672</v>
      </c>
      <c r="AC63" s="240">
        <f t="shared" si="2"/>
        <v>79347310452886.219</v>
      </c>
      <c r="AD63" s="240">
        <f t="shared" si="2"/>
        <v>77228887600002.516</v>
      </c>
      <c r="AE63" s="240">
        <f t="shared" si="2"/>
        <v>75113070925226.344</v>
      </c>
      <c r="AF63" s="240">
        <f t="shared" si="2"/>
        <v>72999859740097.359</v>
      </c>
      <c r="AG63" s="240">
        <f t="shared" si="2"/>
        <v>70889253356155.266</v>
      </c>
      <c r="AH63" s="240">
        <f t="shared" si="2"/>
        <v>69056376089279.531</v>
      </c>
      <c r="AI63" s="240">
        <f t="shared" si="2"/>
        <v>67225756173974.023</v>
      </c>
      <c r="AJ63" s="240">
        <f t="shared" si="2"/>
        <v>65397393013573.141</v>
      </c>
      <c r="AK63" s="240">
        <f t="shared" si="2"/>
        <v>63571286011411.281</v>
      </c>
      <c r="AL63" s="240">
        <f t="shared" si="2"/>
        <v>61747434570822.867</v>
      </c>
      <c r="AM63" s="240">
        <f t="shared" si="2"/>
        <v>59836281878405.492</v>
      </c>
      <c r="AN63" s="240">
        <f t="shared" si="2"/>
        <v>57927496460028.664</v>
      </c>
      <c r="AO63" s="240">
        <f t="shared" si="2"/>
        <v>56021077689052.375</v>
      </c>
      <c r="AP63" s="240">
        <f t="shared" si="2"/>
        <v>54117024938836.617</v>
      </c>
      <c r="AQ63" s="240">
        <f t="shared" ref="AQ63:AQ74" si="4">SUMIFS(AQ$2:AQ$44,$AR$2:$AR$44,$A63)</f>
        <v>52081632556895.078</v>
      </c>
    </row>
    <row r="64" spans="1:43" x14ac:dyDescent="0.2">
      <c r="A64" s="291" t="s">
        <v>138</v>
      </c>
      <c r="B64" s="240">
        <f t="shared" si="0"/>
        <v>17034887540787.537</v>
      </c>
      <c r="C64" s="240">
        <f t="shared" si="3"/>
        <v>10719301174435.453</v>
      </c>
      <c r="D64" s="240">
        <f t="shared" si="3"/>
        <v>11389995419926.043</v>
      </c>
      <c r="E64" s="240">
        <f t="shared" si="3"/>
        <v>12049020408177.254</v>
      </c>
      <c r="F64" s="240">
        <f t="shared" si="3"/>
        <v>12696440477251.693</v>
      </c>
      <c r="G64" s="240">
        <f t="shared" si="3"/>
        <v>13332319965212.008</v>
      </c>
      <c r="H64" s="240">
        <f t="shared" si="3"/>
        <v>13956723210120.809</v>
      </c>
      <c r="I64" s="240">
        <f t="shared" si="3"/>
        <v>14563851350860.557</v>
      </c>
      <c r="J64" s="240">
        <f t="shared" si="3"/>
        <v>15160083987264.244</v>
      </c>
      <c r="K64" s="240">
        <f t="shared" si="3"/>
        <v>15745479631893.109</v>
      </c>
      <c r="L64" s="240">
        <f t="shared" si="3"/>
        <v>16320096797308.359</v>
      </c>
      <c r="M64" s="240">
        <f t="shared" si="3"/>
        <v>16883993996071.203</v>
      </c>
      <c r="N64" s="240">
        <f t="shared" si="3"/>
        <v>17150083593237.688</v>
      </c>
      <c r="O64" s="240">
        <f t="shared" si="3"/>
        <v>17411790096016.082</v>
      </c>
      <c r="P64" s="240">
        <f t="shared" si="3"/>
        <v>17669133891381.191</v>
      </c>
      <c r="Q64" s="240">
        <f t="shared" si="3"/>
        <v>17922135366307.852</v>
      </c>
      <c r="R64" s="240">
        <f t="shared" si="3"/>
        <v>18170814907770.852</v>
      </c>
      <c r="S64" s="240">
        <f t="shared" si="3"/>
        <v>18229341404522.754</v>
      </c>
      <c r="T64" s="240">
        <f t="shared" si="3"/>
        <v>18287347951266.949</v>
      </c>
      <c r="U64" s="240">
        <f t="shared" si="3"/>
        <v>18344835214061.266</v>
      </c>
      <c r="V64" s="240">
        <f t="shared" si="3"/>
        <v>18401803858963.508</v>
      </c>
      <c r="W64" s="240">
        <f t="shared" si="3"/>
        <v>18458254552031.504</v>
      </c>
      <c r="X64" s="240">
        <f t="shared" si="3"/>
        <v>18363391538503.57</v>
      </c>
      <c r="Y64" s="240">
        <f t="shared" si="3"/>
        <v>18268809562492.98</v>
      </c>
      <c r="Z64" s="240">
        <f t="shared" si="3"/>
        <v>18174508343231.477</v>
      </c>
      <c r="AA64" s="240">
        <f t="shared" si="3"/>
        <v>18080487599950.809</v>
      </c>
      <c r="AB64" s="240">
        <f t="shared" si="3"/>
        <v>17986747051882.691</v>
      </c>
      <c r="AC64" s="240">
        <f t="shared" si="3"/>
        <v>17699005657465.297</v>
      </c>
      <c r="AD64" s="240">
        <f t="shared" si="3"/>
        <v>17412579755442.094</v>
      </c>
      <c r="AE64" s="240">
        <f t="shared" si="3"/>
        <v>17127467837450.453</v>
      </c>
      <c r="AF64" s="240">
        <f t="shared" si="3"/>
        <v>16843668395127.775</v>
      </c>
      <c r="AG64" s="240">
        <f t="shared" si="3"/>
        <v>16561179920111.461</v>
      </c>
      <c r="AH64" s="240">
        <f t="shared" si="3"/>
        <v>16136229499554.344</v>
      </c>
      <c r="AI64" s="240">
        <f t="shared" si="3"/>
        <v>15713360854631.135</v>
      </c>
      <c r="AJ64" s="240">
        <f t="shared" si="3"/>
        <v>15292571556283.449</v>
      </c>
      <c r="AK64" s="240">
        <f t="shared" si="3"/>
        <v>14873859175452.945</v>
      </c>
      <c r="AL64" s="240">
        <f t="shared" si="3"/>
        <v>14457221283081.25</v>
      </c>
      <c r="AM64" s="240">
        <f t="shared" si="3"/>
        <v>14042054006185.18</v>
      </c>
      <c r="AN64" s="240">
        <f t="shared" si="3"/>
        <v>13628959846212.842</v>
      </c>
      <c r="AO64" s="240">
        <f t="shared" si="3"/>
        <v>13217936368879.82</v>
      </c>
      <c r="AP64" s="240">
        <f t="shared" si="3"/>
        <v>12808981139901.676</v>
      </c>
      <c r="AQ64" s="240">
        <f t="shared" si="4"/>
        <v>12368279605718.008</v>
      </c>
    </row>
    <row r="65" spans="1:43" x14ac:dyDescent="0.2">
      <c r="A65" s="291" t="s">
        <v>139</v>
      </c>
      <c r="B65" s="240">
        <f t="shared" si="0"/>
        <v>7845195679451.4736</v>
      </c>
      <c r="C65" s="240">
        <f t="shared" si="3"/>
        <v>5705166895193.2725</v>
      </c>
      <c r="D65" s="240">
        <f t="shared" si="3"/>
        <v>6842130636283.3906</v>
      </c>
      <c r="E65" s="240">
        <f t="shared" si="3"/>
        <v>6873771892262.3428</v>
      </c>
      <c r="F65" s="240">
        <f t="shared" si="3"/>
        <v>6917107234502.6074</v>
      </c>
      <c r="G65" s="240">
        <f t="shared" si="3"/>
        <v>7091692212989.8301</v>
      </c>
      <c r="H65" s="240">
        <f t="shared" si="3"/>
        <v>7317712131168.7773</v>
      </c>
      <c r="I65" s="240">
        <f t="shared" si="3"/>
        <v>7529018976808.1563</v>
      </c>
      <c r="J65" s="240">
        <f t="shared" si="3"/>
        <v>7706563672972.0283</v>
      </c>
      <c r="K65" s="240">
        <f t="shared" si="3"/>
        <v>7852259141909.459</v>
      </c>
      <c r="L65" s="240">
        <f t="shared" si="3"/>
        <v>7968785092086.0127</v>
      </c>
      <c r="M65" s="240">
        <f t="shared" si="3"/>
        <v>8059450021426.2646</v>
      </c>
      <c r="N65" s="240">
        <f t="shared" si="3"/>
        <v>8136982321878.3574</v>
      </c>
      <c r="O65" s="240">
        <f t="shared" si="3"/>
        <v>8195741012679.0967</v>
      </c>
      <c r="P65" s="240">
        <f t="shared" si="3"/>
        <v>8239030042291.375</v>
      </c>
      <c r="Q65" s="240">
        <f t="shared" si="3"/>
        <v>8270334430461.2988</v>
      </c>
      <c r="R65" s="240">
        <f t="shared" si="3"/>
        <v>8293260346887.5645</v>
      </c>
      <c r="S65" s="240">
        <f t="shared" si="3"/>
        <v>8341923090051.585</v>
      </c>
      <c r="T65" s="240">
        <f t="shared" si="3"/>
        <v>8386369796890.4873</v>
      </c>
      <c r="U65" s="240">
        <f t="shared" si="3"/>
        <v>8426687957580.4424</v>
      </c>
      <c r="V65" s="240">
        <f t="shared" si="3"/>
        <v>8462974322236.792</v>
      </c>
      <c r="W65" s="240">
        <f t="shared" si="3"/>
        <v>8495334289237.125</v>
      </c>
      <c r="X65" s="240">
        <f t="shared" si="3"/>
        <v>8523881288061.6133</v>
      </c>
      <c r="Y65" s="240">
        <f t="shared" si="3"/>
        <v>8548736160788.5977</v>
      </c>
      <c r="Z65" s="240">
        <f t="shared" si="3"/>
        <v>8570026546163.5635</v>
      </c>
      <c r="AA65" s="240">
        <f t="shared" si="3"/>
        <v>8587886269921.3535</v>
      </c>
      <c r="AB65" s="240">
        <f t="shared" si="3"/>
        <v>8602454744793.6611</v>
      </c>
      <c r="AC65" s="240">
        <f t="shared" si="3"/>
        <v>8613876383376.2988</v>
      </c>
      <c r="AD65" s="240">
        <f t="shared" si="3"/>
        <v>8622300026767.7754</v>
      </c>
      <c r="AE65" s="240">
        <f t="shared" si="3"/>
        <v>8627878391627.0186</v>
      </c>
      <c r="AF65" s="240">
        <f t="shared" si="3"/>
        <v>8630767538032.3418</v>
      </c>
      <c r="AG65" s="240">
        <f t="shared" si="3"/>
        <v>8631126360263.6152</v>
      </c>
      <c r="AH65" s="240">
        <f t="shared" si="3"/>
        <v>8629116102372.9795</v>
      </c>
      <c r="AI65" s="240">
        <f t="shared" si="3"/>
        <v>8624899900161.7178</v>
      </c>
      <c r="AJ65" s="240">
        <f t="shared" si="3"/>
        <v>8618642350941.1162</v>
      </c>
      <c r="AK65" s="240">
        <f t="shared" si="3"/>
        <v>8610509112228.0938</v>
      </c>
      <c r="AL65" s="240">
        <f t="shared" si="3"/>
        <v>8600666530310.0029</v>
      </c>
      <c r="AM65" s="240">
        <f t="shared" si="3"/>
        <v>8589281299412.3115</v>
      </c>
      <c r="AN65" s="240">
        <f t="shared" si="3"/>
        <v>8576520152014.0684</v>
      </c>
      <c r="AO65" s="240">
        <f t="shared" si="3"/>
        <v>8562549580685.7158</v>
      </c>
      <c r="AP65" s="240">
        <f t="shared" si="3"/>
        <v>8547535591667.542</v>
      </c>
      <c r="AQ65" s="240">
        <f t="shared" si="4"/>
        <v>8487891472368.1523</v>
      </c>
    </row>
    <row r="66" spans="1:43" x14ac:dyDescent="0.2">
      <c r="A66" s="291" t="s">
        <v>140</v>
      </c>
      <c r="B66" s="240">
        <f t="shared" si="0"/>
        <v>3487247354725.3438</v>
      </c>
      <c r="C66" s="240">
        <f t="shared" si="3"/>
        <v>2053327163675.7427</v>
      </c>
      <c r="D66" s="240">
        <f t="shared" si="3"/>
        <v>2420657157306.1484</v>
      </c>
      <c r="E66" s="240">
        <f t="shared" si="3"/>
        <v>2591767502162.3887</v>
      </c>
      <c r="F66" s="240">
        <f t="shared" si="3"/>
        <v>2619224639498.6284</v>
      </c>
      <c r="G66" s="240">
        <f t="shared" si="3"/>
        <v>2738269167397.1138</v>
      </c>
      <c r="H66" s="240">
        <f t="shared" si="3"/>
        <v>2888557810600.3926</v>
      </c>
      <c r="I66" s="240">
        <f t="shared" si="3"/>
        <v>3014858563474.123</v>
      </c>
      <c r="J66" s="240">
        <f t="shared" si="3"/>
        <v>3108421205864.5991</v>
      </c>
      <c r="K66" s="240">
        <f t="shared" si="3"/>
        <v>3178268498671.8813</v>
      </c>
      <c r="L66" s="240">
        <f t="shared" si="3"/>
        <v>3235345082243.1201</v>
      </c>
      <c r="M66" s="240">
        <f t="shared" si="3"/>
        <v>3291845822594.9961</v>
      </c>
      <c r="N66" s="240">
        <f t="shared" si="3"/>
        <v>3370339360820.9829</v>
      </c>
      <c r="O66" s="240">
        <f t="shared" si="3"/>
        <v>3459354293169.4219</v>
      </c>
      <c r="P66" s="240">
        <f t="shared" si="3"/>
        <v>3555976931500.1123</v>
      </c>
      <c r="Q66" s="240">
        <f t="shared" si="3"/>
        <v>3656941660335.9326</v>
      </c>
      <c r="R66" s="240">
        <f t="shared" si="3"/>
        <v>3758570530979.4375</v>
      </c>
      <c r="S66" s="240">
        <f t="shared" si="3"/>
        <v>3882139845005.0381</v>
      </c>
      <c r="T66" s="240">
        <f t="shared" si="3"/>
        <v>4003448046358.3594</v>
      </c>
      <c r="U66" s="240">
        <f t="shared" si="3"/>
        <v>4122015660522.1641</v>
      </c>
      <c r="V66" s="240">
        <f t="shared" si="3"/>
        <v>4237366285347.5483</v>
      </c>
      <c r="W66" s="240">
        <f t="shared" si="3"/>
        <v>4349029721512.8677</v>
      </c>
      <c r="X66" s="240">
        <f t="shared" si="3"/>
        <v>4456545085222.6553</v>
      </c>
      <c r="Y66" s="240">
        <f t="shared" si="3"/>
        <v>4559463873962.8887</v>
      </c>
      <c r="Z66" s="240">
        <f t="shared" si="3"/>
        <v>4657352957073.3467</v>
      </c>
      <c r="AA66" s="240">
        <f t="shared" si="3"/>
        <v>4749797464186.9961</v>
      </c>
      <c r="AB66" s="240">
        <f t="shared" si="3"/>
        <v>4836403546181.0566</v>
      </c>
      <c r="AC66" s="240">
        <f t="shared" si="3"/>
        <v>4916800985143.4014</v>
      </c>
      <c r="AD66" s="240">
        <f t="shared" si="3"/>
        <v>4990645631933.6396</v>
      </c>
      <c r="AE66" s="240">
        <f t="shared" si="3"/>
        <v>5057621652162.8506</v>
      </c>
      <c r="AF66" s="240">
        <f t="shared" si="3"/>
        <v>5117443563778.6465</v>
      </c>
      <c r="AG66" s="240">
        <f t="shared" si="3"/>
        <v>5169858051875.0713</v>
      </c>
      <c r="AH66" s="240">
        <f t="shared" si="3"/>
        <v>5214645548802.0918</v>
      </c>
      <c r="AI66" s="240">
        <f t="shared" si="3"/>
        <v>5251621570083.5566</v>
      </c>
      <c r="AJ66" s="240">
        <f t="shared" si="3"/>
        <v>5280637799027.2432</v>
      </c>
      <c r="AK66" s="240">
        <f t="shared" si="3"/>
        <v>5301582915191.5215</v>
      </c>
      <c r="AL66" s="240">
        <f t="shared" si="3"/>
        <v>5314383164035.3701</v>
      </c>
      <c r="AM66" s="240">
        <f t="shared" si="3"/>
        <v>5319002667101.1445</v>
      </c>
      <c r="AN66" s="240">
        <f t="shared" si="3"/>
        <v>5315443473951.668</v>
      </c>
      <c r="AO66" s="240">
        <f t="shared" si="3"/>
        <v>5303745358800.4883</v>
      </c>
      <c r="AP66" s="240">
        <f t="shared" si="3"/>
        <v>5283985366339.8164</v>
      </c>
      <c r="AQ66" s="240">
        <f t="shared" si="4"/>
        <v>5229321845449.8125</v>
      </c>
    </row>
    <row r="67" spans="1:43" x14ac:dyDescent="0.2">
      <c r="A67" s="291" t="s">
        <v>141</v>
      </c>
      <c r="B67" s="240">
        <f t="shared" si="0"/>
        <v>4659156229501.9707</v>
      </c>
      <c r="C67" s="240">
        <f t="shared" si="3"/>
        <v>2870061496744.4639</v>
      </c>
      <c r="D67" s="240">
        <f t="shared" si="3"/>
        <v>3443909835687.0996</v>
      </c>
      <c r="E67" s="240">
        <f t="shared" si="3"/>
        <v>3862336596945.3242</v>
      </c>
      <c r="F67" s="240">
        <f t="shared" si="3"/>
        <v>3932406464740.8379</v>
      </c>
      <c r="G67" s="240">
        <f t="shared" si="3"/>
        <v>4180945122220.3618</v>
      </c>
      <c r="H67" s="240">
        <f t="shared" si="3"/>
        <v>4506726132325.2461</v>
      </c>
      <c r="I67" s="240">
        <f t="shared" si="3"/>
        <v>4810700061974.7236</v>
      </c>
      <c r="J67" s="240">
        <f t="shared" si="3"/>
        <v>5069180335552.3535</v>
      </c>
      <c r="K67" s="240">
        <f t="shared" si="3"/>
        <v>5288056174359.2188</v>
      </c>
      <c r="L67" s="240">
        <f t="shared" si="3"/>
        <v>5476835882251.0361</v>
      </c>
      <c r="M67" s="240">
        <f t="shared" si="3"/>
        <v>5647876819091.1104</v>
      </c>
      <c r="N67" s="240">
        <f t="shared" si="3"/>
        <v>5831648851028.541</v>
      </c>
      <c r="O67" s="240">
        <f t="shared" si="3"/>
        <v>6012442510246.9873</v>
      </c>
      <c r="P67" s="240">
        <f t="shared" si="3"/>
        <v>6189119824669.751</v>
      </c>
      <c r="Q67" s="240">
        <f t="shared" si="3"/>
        <v>6360484268780.5586</v>
      </c>
      <c r="R67" s="240">
        <f t="shared" si="3"/>
        <v>6525289159655.1348</v>
      </c>
      <c r="S67" s="240">
        <f t="shared" si="3"/>
        <v>6722280072150.3525</v>
      </c>
      <c r="T67" s="240">
        <f t="shared" si="3"/>
        <v>6913182180009.0684</v>
      </c>
      <c r="U67" s="240">
        <f t="shared" si="3"/>
        <v>7097336393817.5146</v>
      </c>
      <c r="V67" s="240">
        <f t="shared" si="3"/>
        <v>7274115585975.6221</v>
      </c>
      <c r="W67" s="240">
        <f t="shared" si="3"/>
        <v>7442928629442.2559</v>
      </c>
      <c r="X67" s="240">
        <f t="shared" si="3"/>
        <v>7603224071640.9785</v>
      </c>
      <c r="Y67" s="240">
        <f t="shared" si="3"/>
        <v>7754493412235.1074</v>
      </c>
      <c r="Z67" s="240">
        <f t="shared" si="3"/>
        <v>7896273959313.6221</v>
      </c>
      <c r="AA67" s="240">
        <f t="shared" si="3"/>
        <v>8028151244534.54</v>
      </c>
      <c r="AB67" s="240">
        <f t="shared" si="3"/>
        <v>8149760983838.5088</v>
      </c>
      <c r="AC67" s="240">
        <f t="shared" si="3"/>
        <v>8260790576375.0996</v>
      </c>
      <c r="AD67" s="240">
        <f t="shared" si="3"/>
        <v>8360980140176.2813</v>
      </c>
      <c r="AE67" s="240">
        <f t="shared" si="3"/>
        <v>8450123088779.1963</v>
      </c>
      <c r="AF67" s="240">
        <f t="shared" si="3"/>
        <v>8528066258360.5957</v>
      </c>
      <c r="AG67" s="240">
        <f t="shared" si="3"/>
        <v>8594709599929.7422</v>
      </c>
      <c r="AH67" s="240">
        <f t="shared" si="3"/>
        <v>8650005455673.3516</v>
      </c>
      <c r="AI67" s="240">
        <f t="shared" si="3"/>
        <v>8693957442607.5967</v>
      </c>
      <c r="AJ67" s="240">
        <f t="shared" si="3"/>
        <v>8726618970231.165</v>
      </c>
      <c r="AK67" s="240">
        <f t="shared" si="3"/>
        <v>8748091421865.0029</v>
      </c>
      <c r="AL67" s="240">
        <f t="shared" si="3"/>
        <v>8758522031793.0068</v>
      </c>
      <c r="AM67" s="240">
        <f t="shared" si="3"/>
        <v>8758101492181.2363</v>
      </c>
      <c r="AN67" s="240">
        <f t="shared" si="3"/>
        <v>8747061325058.3672</v>
      </c>
      <c r="AO67" s="240">
        <f t="shared" si="3"/>
        <v>8725671055401.04</v>
      </c>
      <c r="AP67" s="240">
        <f t="shared" si="3"/>
        <v>8694235221610.0156</v>
      </c>
      <c r="AQ67" s="240">
        <f t="shared" si="4"/>
        <v>8608715437574.1484</v>
      </c>
    </row>
    <row r="68" spans="1:43" x14ac:dyDescent="0.2">
      <c r="A68" s="291" t="s">
        <v>142</v>
      </c>
      <c r="B68" s="240">
        <f t="shared" si="0"/>
        <v>2400451392217.7676</v>
      </c>
      <c r="C68" s="240">
        <f t="shared" si="3"/>
        <v>2055238408469.0872</v>
      </c>
      <c r="D68" s="240">
        <f t="shared" si="3"/>
        <v>2246380495630.4014</v>
      </c>
      <c r="E68" s="240">
        <f t="shared" si="3"/>
        <v>2519010823913.188</v>
      </c>
      <c r="F68" s="240">
        <f t="shared" si="3"/>
        <v>2550963596192.1016</v>
      </c>
      <c r="G68" s="240">
        <f t="shared" si="3"/>
        <v>2670182751311.584</v>
      </c>
      <c r="H68" s="240">
        <f t="shared" si="3"/>
        <v>2832367394778.3862</v>
      </c>
      <c r="I68" s="240">
        <f t="shared" si="3"/>
        <v>2996393795091.333</v>
      </c>
      <c r="J68" s="240">
        <f t="shared" si="3"/>
        <v>3150548814519.5361</v>
      </c>
      <c r="K68" s="240">
        <f t="shared" si="3"/>
        <v>3294897612492.9937</v>
      </c>
      <c r="L68" s="240">
        <f t="shared" si="3"/>
        <v>3430187566091.2612</v>
      </c>
      <c r="M68" s="240">
        <f t="shared" si="3"/>
        <v>3557812949600.0171</v>
      </c>
      <c r="N68" s="240">
        <f t="shared" si="3"/>
        <v>3686691243283.9199</v>
      </c>
      <c r="O68" s="240">
        <f t="shared" si="3"/>
        <v>3810426758937.9863</v>
      </c>
      <c r="P68" s="240">
        <f t="shared" si="3"/>
        <v>3929261490308.459</v>
      </c>
      <c r="Q68" s="240">
        <f t="shared" si="3"/>
        <v>4043577638116.584</v>
      </c>
      <c r="R68" s="240">
        <f t="shared" si="3"/>
        <v>4153890707155.4233</v>
      </c>
      <c r="S68" s="240">
        <f t="shared" si="3"/>
        <v>4280075433851.751</v>
      </c>
      <c r="T68" s="240">
        <f t="shared" si="3"/>
        <v>4403556670253.9766</v>
      </c>
      <c r="U68" s="240">
        <f t="shared" si="3"/>
        <v>4523981397059.8535</v>
      </c>
      <c r="V68" s="240">
        <f t="shared" si="3"/>
        <v>4641000526344.0752</v>
      </c>
      <c r="W68" s="240">
        <f t="shared" si="3"/>
        <v>4754270224676.0371</v>
      </c>
      <c r="X68" s="240">
        <f t="shared" si="3"/>
        <v>4863453333518.1494</v>
      </c>
      <c r="Y68" s="240">
        <f t="shared" si="3"/>
        <v>4968220878601.5107</v>
      </c>
      <c r="Z68" s="240">
        <f t="shared" si="3"/>
        <v>5068253655623.4102</v>
      </c>
      <c r="AA68" s="240">
        <f t="shared" si="3"/>
        <v>5163243875843.9014</v>
      </c>
      <c r="AB68" s="240">
        <f t="shared" si="3"/>
        <v>5252896852064.25</v>
      </c>
      <c r="AC68" s="240">
        <f t="shared" si="3"/>
        <v>5336932703102.248</v>
      </c>
      <c r="AD68" s="240">
        <f t="shared" si="3"/>
        <v>5415088053257.9385</v>
      </c>
      <c r="AE68" s="240">
        <f t="shared" si="3"/>
        <v>5487117702382.1807</v>
      </c>
      <c r="AF68" s="240">
        <f t="shared" si="3"/>
        <v>5552796241988.4287</v>
      </c>
      <c r="AG68" s="240">
        <f t="shared" si="3"/>
        <v>5611919593335.0596</v>
      </c>
      <c r="AH68" s="240">
        <f t="shared" si="3"/>
        <v>5664306444488.043</v>
      </c>
      <c r="AI68" s="240">
        <f t="shared" ref="AI68:AP74" si="5">SUMIFS(AI$2:AI$44,$AR$2:$AR$44,$A68)</f>
        <v>5709799564976.6279</v>
      </c>
      <c r="AJ68" s="240">
        <f t="shared" si="5"/>
        <v>5748266978698.2617</v>
      </c>
      <c r="AK68" s="240">
        <f t="shared" si="5"/>
        <v>5779602978130.3564</v>
      </c>
      <c r="AL68" s="240">
        <f t="shared" si="5"/>
        <v>5803728965582.6582</v>
      </c>
      <c r="AM68" s="240">
        <f t="shared" si="5"/>
        <v>5820594110096.4854</v>
      </c>
      <c r="AN68" s="240">
        <f t="shared" si="5"/>
        <v>5830175811589.8555</v>
      </c>
      <c r="AO68" s="240">
        <f t="shared" si="5"/>
        <v>5832479966892.3887</v>
      </c>
      <c r="AP68" s="240">
        <f t="shared" si="5"/>
        <v>5827541035349.0674</v>
      </c>
      <c r="AQ68" s="240">
        <f t="shared" si="4"/>
        <v>5785599228208.8994</v>
      </c>
    </row>
    <row r="69" spans="1:43" x14ac:dyDescent="0.2">
      <c r="A69" s="291" t="s">
        <v>143</v>
      </c>
      <c r="B69" s="240">
        <f t="shared" si="0"/>
        <v>10291613661968.699</v>
      </c>
      <c r="C69" s="240">
        <f t="shared" ref="C69:AH74" si="6">SUMIFS(C$2:C$44,$AR$2:$AR$44,$A69)</f>
        <v>6150773083718.7393</v>
      </c>
      <c r="D69" s="240">
        <f t="shared" si="6"/>
        <v>6519534020558.4521</v>
      </c>
      <c r="E69" s="240">
        <f t="shared" si="6"/>
        <v>6880498518003.9961</v>
      </c>
      <c r="F69" s="240">
        <f t="shared" si="6"/>
        <v>7233719748322.417</v>
      </c>
      <c r="G69" s="240">
        <f t="shared" si="6"/>
        <v>7579250883780.7588</v>
      </c>
      <c r="H69" s="240">
        <f t="shared" si="6"/>
        <v>7917145096646.0557</v>
      </c>
      <c r="I69" s="240">
        <f t="shared" si="6"/>
        <v>8078223892557.9365</v>
      </c>
      <c r="J69" s="240">
        <f t="shared" si="6"/>
        <v>8235371547158.0195</v>
      </c>
      <c r="K69" s="240">
        <f t="shared" si="6"/>
        <v>8388613173454.8242</v>
      </c>
      <c r="L69" s="240">
        <f t="shared" si="6"/>
        <v>8537973884456.8779</v>
      </c>
      <c r="M69" s="240">
        <f t="shared" si="6"/>
        <v>8683478793172.6992</v>
      </c>
      <c r="N69" s="240">
        <f t="shared" si="6"/>
        <v>8733970336403.249</v>
      </c>
      <c r="O69" s="240">
        <f t="shared" si="6"/>
        <v>8783094468679.1328</v>
      </c>
      <c r="P69" s="240">
        <f t="shared" si="6"/>
        <v>8830858768382.2559</v>
      </c>
      <c r="Q69" s="240">
        <f t="shared" si="6"/>
        <v>8877270813894.4824</v>
      </c>
      <c r="R69" s="240">
        <f t="shared" si="6"/>
        <v>8922338183597.6992</v>
      </c>
      <c r="S69" s="240">
        <f t="shared" si="6"/>
        <v>8866441284251.8398</v>
      </c>
      <c r="T69" s="240">
        <f t="shared" si="6"/>
        <v>8810749988337.5156</v>
      </c>
      <c r="U69" s="240">
        <f t="shared" si="6"/>
        <v>8755264019949.1494</v>
      </c>
      <c r="V69" s="240">
        <f t="shared" si="6"/>
        <v>8699983103181.1846</v>
      </c>
      <c r="W69" s="240">
        <f t="shared" si="6"/>
        <v>8644906962128.0527</v>
      </c>
      <c r="X69" s="240">
        <f t="shared" si="6"/>
        <v>8590035320884.1816</v>
      </c>
      <c r="Y69" s="240">
        <f t="shared" si="6"/>
        <v>8535367903544.0107</v>
      </c>
      <c r="Z69" s="240">
        <f t="shared" si="6"/>
        <v>8480904434201.9736</v>
      </c>
      <c r="AA69" s="240">
        <f t="shared" si="6"/>
        <v>8426644636952.5068</v>
      </c>
      <c r="AB69" s="240">
        <f t="shared" si="6"/>
        <v>8372588235890.0361</v>
      </c>
      <c r="AC69" s="240">
        <f t="shared" si="6"/>
        <v>8318734955109.0029</v>
      </c>
      <c r="AD69" s="240">
        <f t="shared" si="6"/>
        <v>8265084518703.832</v>
      </c>
      <c r="AE69" s="240">
        <f t="shared" si="6"/>
        <v>8211636650768.9648</v>
      </c>
      <c r="AF69" s="240">
        <f t="shared" si="6"/>
        <v>8158391075398.8379</v>
      </c>
      <c r="AG69" s="240">
        <f t="shared" si="6"/>
        <v>8105347516687.876</v>
      </c>
      <c r="AH69" s="240">
        <f t="shared" si="6"/>
        <v>8067892652294.9785</v>
      </c>
      <c r="AI69" s="240">
        <f t="shared" si="5"/>
        <v>8030535755891.9521</v>
      </c>
      <c r="AJ69" s="240">
        <f t="shared" si="5"/>
        <v>7993276717116.5918</v>
      </c>
      <c r="AK69" s="240">
        <f t="shared" si="5"/>
        <v>7956115425606.6602</v>
      </c>
      <c r="AL69" s="240">
        <f t="shared" si="5"/>
        <v>7919051770999.9277</v>
      </c>
      <c r="AM69" s="240">
        <f t="shared" si="5"/>
        <v>7877042721857.4512</v>
      </c>
      <c r="AN69" s="240">
        <f t="shared" si="5"/>
        <v>7835165403909.3896</v>
      </c>
      <c r="AO69" s="240">
        <f t="shared" si="5"/>
        <v>7793419651612.4121</v>
      </c>
      <c r="AP69" s="240">
        <f t="shared" si="5"/>
        <v>7751805299423.1816</v>
      </c>
      <c r="AQ69" s="240">
        <f t="shared" si="4"/>
        <v>7683627484865.043</v>
      </c>
    </row>
    <row r="70" spans="1:43" x14ac:dyDescent="0.2">
      <c r="A70" s="291" t="s">
        <v>144</v>
      </c>
      <c r="B70" s="240">
        <f t="shared" si="0"/>
        <v>4053347981531.0259</v>
      </c>
      <c r="C70" s="240">
        <f t="shared" si="6"/>
        <v>3033596375016.5449</v>
      </c>
      <c r="D70" s="240">
        <f t="shared" si="6"/>
        <v>3402786362388.0752</v>
      </c>
      <c r="E70" s="240">
        <f t="shared" si="6"/>
        <v>3517732863343.6484</v>
      </c>
      <c r="F70" s="240">
        <f t="shared" si="6"/>
        <v>3527059748805.6807</v>
      </c>
      <c r="G70" s="240">
        <f t="shared" si="6"/>
        <v>3580797526815.5117</v>
      </c>
      <c r="H70" s="240">
        <f t="shared" si="6"/>
        <v>3652084650586.936</v>
      </c>
      <c r="I70" s="240">
        <f t="shared" si="6"/>
        <v>3720143935358.5659</v>
      </c>
      <c r="J70" s="240">
        <f t="shared" si="6"/>
        <v>3777221114549.6743</v>
      </c>
      <c r="K70" s="240">
        <f t="shared" si="6"/>
        <v>3822947434684.5752</v>
      </c>
      <c r="L70" s="240">
        <f t="shared" si="6"/>
        <v>3857065296376.9746</v>
      </c>
      <c r="M70" s="240">
        <f t="shared" si="6"/>
        <v>3879429783234.2769</v>
      </c>
      <c r="N70" s="240">
        <f t="shared" si="6"/>
        <v>3893579307708.7656</v>
      </c>
      <c r="O70" s="240">
        <f t="shared" si="6"/>
        <v>3897642264617.749</v>
      </c>
      <c r="P70" s="240">
        <f t="shared" si="6"/>
        <v>3893361095630.2866</v>
      </c>
      <c r="Q70" s="240">
        <f t="shared" si="6"/>
        <v>3882532395547.6885</v>
      </c>
      <c r="R70" s="240">
        <f t="shared" si="6"/>
        <v>3866972835245.9341</v>
      </c>
      <c r="S70" s="240">
        <f t="shared" si="6"/>
        <v>3861533477078.5654</v>
      </c>
      <c r="T70" s="240">
        <f t="shared" si="6"/>
        <v>3853405906109.7646</v>
      </c>
      <c r="U70" s="240">
        <f t="shared" si="6"/>
        <v>3842834430556.0513</v>
      </c>
      <c r="V70" s="240">
        <f t="shared" si="6"/>
        <v>3830065810749.0962</v>
      </c>
      <c r="W70" s="240">
        <f t="shared" si="6"/>
        <v>3815347828959.689</v>
      </c>
      <c r="X70" s="240">
        <f t="shared" si="6"/>
        <v>3798928006350.9985</v>
      </c>
      <c r="Y70" s="240">
        <f t="shared" si="6"/>
        <v>3781052471177.6328</v>
      </c>
      <c r="Z70" s="240">
        <f t="shared" si="6"/>
        <v>3761964980285.8096</v>
      </c>
      <c r="AA70" s="240">
        <f t="shared" si="6"/>
        <v>3741906094159.4741</v>
      </c>
      <c r="AB70" s="240">
        <f t="shared" si="6"/>
        <v>3721112504206.6226</v>
      </c>
      <c r="AC70" s="240">
        <f t="shared" si="6"/>
        <v>3699816509692.0845</v>
      </c>
      <c r="AD70" s="240">
        <f t="shared" si="6"/>
        <v>3678245640697.7378</v>
      </c>
      <c r="AE70" s="240">
        <f t="shared" si="6"/>
        <v>3656622422721.3979</v>
      </c>
      <c r="AF70" s="240">
        <f t="shared" si="6"/>
        <v>3635164278005.3535</v>
      </c>
      <c r="AG70" s="240">
        <f t="shared" si="6"/>
        <v>3614083558402.4277</v>
      </c>
      <c r="AH70" s="240">
        <f t="shared" si="6"/>
        <v>3593587704531.2378</v>
      </c>
      <c r="AI70" s="240">
        <f t="shared" si="5"/>
        <v>3573879526129.5981</v>
      </c>
      <c r="AJ70" s="240">
        <f t="shared" si="5"/>
        <v>3555157598874.8267</v>
      </c>
      <c r="AK70" s="240">
        <f t="shared" si="5"/>
        <v>3537616773489.5303</v>
      </c>
      <c r="AL70" s="240">
        <f t="shared" si="5"/>
        <v>3521448793682.3804</v>
      </c>
      <c r="AM70" s="240">
        <f t="shared" si="5"/>
        <v>3506843020377.1372</v>
      </c>
      <c r="AN70" s="240">
        <f t="shared" si="5"/>
        <v>3493987260754.9229</v>
      </c>
      <c r="AO70" s="240">
        <f t="shared" si="5"/>
        <v>3483068701871.582</v>
      </c>
      <c r="AP70" s="240">
        <f t="shared" si="5"/>
        <v>3474274950016.9087</v>
      </c>
      <c r="AQ70" s="240">
        <f t="shared" si="4"/>
        <v>3450001145037.061</v>
      </c>
    </row>
    <row r="71" spans="1:43" x14ac:dyDescent="0.2">
      <c r="A71" s="291" t="s">
        <v>145</v>
      </c>
      <c r="B71" s="240">
        <f t="shared" si="0"/>
        <v>8178005466635.9629</v>
      </c>
      <c r="C71" s="240">
        <f t="shared" si="6"/>
        <v>5691552325478.6182</v>
      </c>
      <c r="D71" s="240">
        <f t="shared" si="6"/>
        <v>6603574341529.7598</v>
      </c>
      <c r="E71" s="240">
        <f t="shared" si="6"/>
        <v>6570424117242.7891</v>
      </c>
      <c r="F71" s="240">
        <f t="shared" si="6"/>
        <v>6606853447931.2832</v>
      </c>
      <c r="G71" s="240">
        <f t="shared" si="6"/>
        <v>6776151046189.2529</v>
      </c>
      <c r="H71" s="240">
        <f t="shared" si="6"/>
        <v>6997076861859.6846</v>
      </c>
      <c r="I71" s="240">
        <f t="shared" si="6"/>
        <v>7201888839769.6396</v>
      </c>
      <c r="J71" s="240">
        <f t="shared" si="6"/>
        <v>7371865612908.6787</v>
      </c>
      <c r="K71" s="240">
        <f t="shared" si="6"/>
        <v>7509391133293.375</v>
      </c>
      <c r="L71" s="240">
        <f t="shared" si="6"/>
        <v>7617692783184.3926</v>
      </c>
      <c r="M71" s="240">
        <f t="shared" si="6"/>
        <v>7700673053359.7354</v>
      </c>
      <c r="N71" s="240">
        <f t="shared" si="6"/>
        <v>7774949151255.1807</v>
      </c>
      <c r="O71" s="240">
        <f t="shared" si="6"/>
        <v>7831568925760.6318</v>
      </c>
      <c r="P71" s="240">
        <f t="shared" si="6"/>
        <v>7873686399656.4658</v>
      </c>
      <c r="Q71" s="240">
        <f t="shared" si="6"/>
        <v>7904626425593.8633</v>
      </c>
      <c r="R71" s="240">
        <f t="shared" si="6"/>
        <v>7927828733903.502</v>
      </c>
      <c r="S71" s="240">
        <f t="shared" si="6"/>
        <v>7980091487364.0137</v>
      </c>
      <c r="T71" s="240">
        <f t="shared" si="6"/>
        <v>8028619193806.4941</v>
      </c>
      <c r="U71" s="240">
        <f t="shared" si="6"/>
        <v>8073430318786.2871</v>
      </c>
      <c r="V71" s="240">
        <f t="shared" si="6"/>
        <v>8114550564645.96</v>
      </c>
      <c r="W71" s="240">
        <f t="shared" si="6"/>
        <v>8152012610378.2793</v>
      </c>
      <c r="X71" s="240">
        <f t="shared" si="6"/>
        <v>8185855836402.9473</v>
      </c>
      <c r="Y71" s="240">
        <f t="shared" si="6"/>
        <v>8216126036127.4541</v>
      </c>
      <c r="Z71" s="240">
        <f t="shared" si="6"/>
        <v>8242875116149.2793</v>
      </c>
      <c r="AA71" s="240">
        <f t="shared" si="6"/>
        <v>8266160786931.9941</v>
      </c>
      <c r="AB71" s="240">
        <f t="shared" si="6"/>
        <v>8286046245754.1426</v>
      </c>
      <c r="AC71" s="240">
        <f t="shared" si="6"/>
        <v>8302599853684.8457</v>
      </c>
      <c r="AD71" s="240">
        <f t="shared" si="6"/>
        <v>8315894808289.3721</v>
      </c>
      <c r="AE71" s="240">
        <f t="shared" si="6"/>
        <v>8326008813707.0654</v>
      </c>
      <c r="AF71" s="240">
        <f t="shared" si="6"/>
        <v>8333023749678.2588</v>
      </c>
      <c r="AG71" s="240">
        <f t="shared" si="6"/>
        <v>8337025341024.9346</v>
      </c>
      <c r="AH71" s="240">
        <f t="shared" si="6"/>
        <v>8338102829012.2383</v>
      </c>
      <c r="AI71" s="240">
        <f t="shared" si="5"/>
        <v>8336348645937.4326</v>
      </c>
      <c r="AJ71" s="240">
        <f t="shared" si="5"/>
        <v>8331858094208.2998</v>
      </c>
      <c r="AK71" s="240">
        <f t="shared" si="5"/>
        <v>8324729031086.4326</v>
      </c>
      <c r="AL71" s="240">
        <f t="shared" si="5"/>
        <v>8315061560182.3408</v>
      </c>
      <c r="AM71" s="240">
        <f t="shared" si="5"/>
        <v>8302957730700.0088</v>
      </c>
      <c r="AN71" s="240">
        <f t="shared" si="5"/>
        <v>8288521245339.0771</v>
      </c>
      <c r="AO71" s="240">
        <f t="shared" si="5"/>
        <v>8271857177673.1582</v>
      </c>
      <c r="AP71" s="240">
        <f t="shared" si="5"/>
        <v>8253071699735.3965</v>
      </c>
      <c r="AQ71" s="240">
        <f t="shared" si="4"/>
        <v>8189794517998.8545</v>
      </c>
    </row>
    <row r="72" spans="1:43" x14ac:dyDescent="0.2">
      <c r="A72" s="291" t="s">
        <v>146</v>
      </c>
      <c r="B72" s="240">
        <f t="shared" si="0"/>
        <v>631437732893.47668</v>
      </c>
      <c r="C72" s="240">
        <f t="shared" si="6"/>
        <v>416832447305.98865</v>
      </c>
      <c r="D72" s="240">
        <f t="shared" si="6"/>
        <v>509519500243.00513</v>
      </c>
      <c r="E72" s="240">
        <f t="shared" si="6"/>
        <v>546920633714.70612</v>
      </c>
      <c r="F72" s="240">
        <f t="shared" si="6"/>
        <v>568436085944.7771</v>
      </c>
      <c r="G72" s="240">
        <f t="shared" si="6"/>
        <v>628133026407.11206</v>
      </c>
      <c r="H72" s="240">
        <f t="shared" si="6"/>
        <v>707765183927.93091</v>
      </c>
      <c r="I72" s="240">
        <f t="shared" si="6"/>
        <v>786491056998.74841</v>
      </c>
      <c r="J72" s="240">
        <f t="shared" si="6"/>
        <v>858348653006.60547</v>
      </c>
      <c r="K72" s="240">
        <f t="shared" si="6"/>
        <v>923929557935.92859</v>
      </c>
      <c r="L72" s="240">
        <f t="shared" si="6"/>
        <v>985051696601.25684</v>
      </c>
      <c r="M72" s="240">
        <f t="shared" si="6"/>
        <v>1044633759672.9126</v>
      </c>
      <c r="N72" s="240">
        <f t="shared" si="6"/>
        <v>1106676196137.6648</v>
      </c>
      <c r="O72" s="240">
        <f t="shared" si="6"/>
        <v>1171049599711.0012</v>
      </c>
      <c r="P72" s="240">
        <f t="shared" si="6"/>
        <v>1237655234323.0027</v>
      </c>
      <c r="Q72" s="240">
        <f t="shared" si="6"/>
        <v>1306367022986.981</v>
      </c>
      <c r="R72" s="240">
        <f t="shared" si="6"/>
        <v>1377029767106.199</v>
      </c>
      <c r="S72" s="240">
        <f t="shared" si="6"/>
        <v>1454356370760.5083</v>
      </c>
      <c r="T72" s="240">
        <f t="shared" si="6"/>
        <v>1533766216515.8574</v>
      </c>
      <c r="U72" s="240">
        <f t="shared" si="6"/>
        <v>1615020923320.7517</v>
      </c>
      <c r="V72" s="240">
        <f t="shared" si="6"/>
        <v>1697843395589.937</v>
      </c>
      <c r="W72" s="240">
        <f t="shared" si="6"/>
        <v>1781916839178.7039</v>
      </c>
      <c r="X72" s="240">
        <f t="shared" si="6"/>
        <v>1866884264799.5581</v>
      </c>
      <c r="Y72" s="240">
        <f t="shared" si="6"/>
        <v>1952348551333.3716</v>
      </c>
      <c r="Z72" s="240">
        <f t="shared" si="6"/>
        <v>2037873138703.2578</v>
      </c>
      <c r="AA72" s="240">
        <f t="shared" si="6"/>
        <v>2122983414901.2615</v>
      </c>
      <c r="AB72" s="240">
        <f t="shared" si="6"/>
        <v>2207168854185.7734</v>
      </c>
      <c r="AC72" s="240">
        <f t="shared" si="6"/>
        <v>2289885953257.7168</v>
      </c>
      <c r="AD72" s="240">
        <f t="shared" si="6"/>
        <v>2370561999303.6675</v>
      </c>
      <c r="AE72" s="240">
        <f t="shared" si="6"/>
        <v>2448599688179.3438</v>
      </c>
      <c r="AF72" s="240">
        <f t="shared" si="6"/>
        <v>2523382592811.8188</v>
      </c>
      <c r="AG72" s="240">
        <f t="shared" si="6"/>
        <v>2594281461351.2524</v>
      </c>
      <c r="AH72" s="240">
        <f t="shared" si="6"/>
        <v>2660661302050.4258</v>
      </c>
      <c r="AI72" s="240">
        <f t="shared" si="5"/>
        <v>2721889187766.2192</v>
      </c>
      <c r="AJ72" s="240">
        <f t="shared" si="5"/>
        <v>2777342687957.6909</v>
      </c>
      <c r="AK72" s="240">
        <f t="shared" si="5"/>
        <v>2826418810815.9102</v>
      </c>
      <c r="AL72" s="240">
        <f t="shared" si="5"/>
        <v>2868543313519.0864</v>
      </c>
      <c r="AM72" s="240">
        <f t="shared" si="5"/>
        <v>2903180215465.9248</v>
      </c>
      <c r="AN72" s="240">
        <f t="shared" si="5"/>
        <v>2929841328659.6714</v>
      </c>
      <c r="AO72" s="240">
        <f t="shared" si="5"/>
        <v>2948095602177.4043</v>
      </c>
      <c r="AP72" s="240">
        <f t="shared" si="5"/>
        <v>2957578064829.7769</v>
      </c>
      <c r="AQ72" s="240">
        <f t="shared" si="4"/>
        <v>2942828921355.6196</v>
      </c>
    </row>
    <row r="73" spans="1:43" x14ac:dyDescent="0.2">
      <c r="A73" s="291" t="s">
        <v>147</v>
      </c>
      <c r="B73" s="240">
        <f t="shared" si="0"/>
        <v>2702694055485.3091</v>
      </c>
      <c r="C73" s="240">
        <f t="shared" si="6"/>
        <v>1873100039206.4551</v>
      </c>
      <c r="D73" s="240">
        <f t="shared" si="6"/>
        <v>2432582290618.543</v>
      </c>
      <c r="E73" s="240">
        <f t="shared" si="6"/>
        <v>2914249559245.5088</v>
      </c>
      <c r="F73" s="240">
        <f t="shared" si="6"/>
        <v>3009258802179.1675</v>
      </c>
      <c r="G73" s="240">
        <f t="shared" si="6"/>
        <v>3274462608516.5854</v>
      </c>
      <c r="H73" s="240">
        <f t="shared" si="6"/>
        <v>3629884089964.2739</v>
      </c>
      <c r="I73" s="240">
        <f t="shared" si="6"/>
        <v>3989815807135.5889</v>
      </c>
      <c r="J73" s="240">
        <f t="shared" si="6"/>
        <v>4330122122388.3154</v>
      </c>
      <c r="K73" s="240">
        <f t="shared" si="6"/>
        <v>4652460469624.4395</v>
      </c>
      <c r="L73" s="240">
        <f t="shared" si="6"/>
        <v>4961959723198.168</v>
      </c>
      <c r="M73" s="240">
        <f t="shared" si="6"/>
        <v>5267063984256.0361</v>
      </c>
      <c r="N73" s="240">
        <f t="shared" si="6"/>
        <v>5580484619219.3828</v>
      </c>
      <c r="O73" s="240">
        <f t="shared" si="6"/>
        <v>5901782278729.7227</v>
      </c>
      <c r="P73" s="240">
        <f t="shared" si="6"/>
        <v>6231661648633.2715</v>
      </c>
      <c r="Q73" s="240">
        <f t="shared" si="6"/>
        <v>6571071748681.4814</v>
      </c>
      <c r="R73" s="240">
        <f t="shared" si="6"/>
        <v>6921229226447.7441</v>
      </c>
      <c r="S73" s="240">
        <f t="shared" si="6"/>
        <v>7306513372848.4463</v>
      </c>
      <c r="T73" s="240">
        <f t="shared" si="6"/>
        <v>7705847723760.7021</v>
      </c>
      <c r="U73" s="240">
        <f t="shared" si="6"/>
        <v>8118405951589.3369</v>
      </c>
      <c r="V73" s="240">
        <f t="shared" si="6"/>
        <v>8543130462050.9736</v>
      </c>
      <c r="W73" s="240">
        <f t="shared" si="6"/>
        <v>8978713837255.3848</v>
      </c>
      <c r="X73" s="240">
        <f t="shared" si="6"/>
        <v>9423582194514.6113</v>
      </c>
      <c r="Y73" s="240">
        <f t="shared" si="6"/>
        <v>9875881195990.9922</v>
      </c>
      <c r="Z73" s="240">
        <f t="shared" si="6"/>
        <v>10333465499171.936</v>
      </c>
      <c r="AA73" s="240">
        <f t="shared" si="6"/>
        <v>10793892475971.955</v>
      </c>
      <c r="AB73" s="240">
        <f t="shared" si="6"/>
        <v>11254421043997.914</v>
      </c>
      <c r="AC73" s="240">
        <f t="shared" si="6"/>
        <v>11712016442096.033</v>
      </c>
      <c r="AD73" s="240">
        <f t="shared" si="6"/>
        <v>12163361738856.154</v>
      </c>
      <c r="AE73" s="240">
        <f t="shared" si="6"/>
        <v>12604876782906.578</v>
      </c>
      <c r="AF73" s="240">
        <f t="shared" si="6"/>
        <v>13032745184067.445</v>
      </c>
      <c r="AG73" s="240">
        <f t="shared" si="6"/>
        <v>13442949752439.113</v>
      </c>
      <c r="AH73" s="240">
        <f t="shared" si="6"/>
        <v>13831316617585.035</v>
      </c>
      <c r="AI73" s="240">
        <f t="shared" si="5"/>
        <v>14193568003406.895</v>
      </c>
      <c r="AJ73" s="240">
        <f t="shared" si="5"/>
        <v>14525383349678.676</v>
      </c>
      <c r="AK73" s="240">
        <f t="shared" si="5"/>
        <v>14822468154646.256</v>
      </c>
      <c r="AL73" s="240">
        <f t="shared" si="5"/>
        <v>15080629573443.988</v>
      </c>
      <c r="AM73" s="240">
        <f t="shared" si="5"/>
        <v>15295857455872.236</v>
      </c>
      <c r="AN73" s="240">
        <f t="shared" si="5"/>
        <v>15464409158397.373</v>
      </c>
      <c r="AO73" s="240">
        <f t="shared" si="5"/>
        <v>15582896135325.139</v>
      </c>
      <c r="AP73" s="240">
        <f t="shared" si="5"/>
        <v>15648370020808.48</v>
      </c>
      <c r="AQ73" s="240">
        <f t="shared" si="4"/>
        <v>15578106159068.396</v>
      </c>
    </row>
    <row r="74" spans="1:43" x14ac:dyDescent="0.2">
      <c r="A74" s="292" t="s">
        <v>340</v>
      </c>
      <c r="B74" s="252">
        <f t="shared" si="0"/>
        <v>424979876089024.13</v>
      </c>
      <c r="C74" s="252">
        <f t="shared" si="6"/>
        <v>415666524573082.88</v>
      </c>
      <c r="D74" s="252">
        <f t="shared" si="6"/>
        <v>436270624891488.13</v>
      </c>
      <c r="E74" s="252">
        <f t="shared" si="6"/>
        <v>440616882026389.06</v>
      </c>
      <c r="F74" s="252">
        <f t="shared" si="6"/>
        <v>459882807744685.75</v>
      </c>
      <c r="G74" s="252">
        <f t="shared" si="6"/>
        <v>479877723592865.75</v>
      </c>
      <c r="H74" s="252">
        <f t="shared" si="6"/>
        <v>496066053090739.94</v>
      </c>
      <c r="I74" s="252">
        <f t="shared" si="6"/>
        <v>518403364536740.5</v>
      </c>
      <c r="J74" s="252">
        <f t="shared" si="6"/>
        <v>536794234078626.38</v>
      </c>
      <c r="K74" s="252">
        <f t="shared" si="6"/>
        <v>554345650951311.25</v>
      </c>
      <c r="L74" s="252">
        <f t="shared" si="6"/>
        <v>570987398955079.63</v>
      </c>
      <c r="M74" s="252">
        <f t="shared" si="6"/>
        <v>589955049100239.75</v>
      </c>
      <c r="N74" s="252">
        <f t="shared" si="6"/>
        <v>601916427654485.13</v>
      </c>
      <c r="O74" s="252">
        <f t="shared" si="6"/>
        <v>616148863134626.38</v>
      </c>
      <c r="P74" s="252">
        <f t="shared" si="6"/>
        <v>629324336903697.25</v>
      </c>
      <c r="Q74" s="252">
        <f t="shared" si="6"/>
        <v>641421038562034.25</v>
      </c>
      <c r="R74" s="252">
        <f t="shared" si="6"/>
        <v>651078953365341.13</v>
      </c>
      <c r="S74" s="252">
        <f t="shared" si="6"/>
        <v>665318799522696.5</v>
      </c>
      <c r="T74" s="252">
        <f t="shared" si="6"/>
        <v>677240977626157.25</v>
      </c>
      <c r="U74" s="252">
        <f t="shared" si="6"/>
        <v>688197201208200</v>
      </c>
      <c r="V74" s="252">
        <f t="shared" si="6"/>
        <v>698199243253574</v>
      </c>
      <c r="W74" s="252">
        <f t="shared" si="6"/>
        <v>707266681066180.25</v>
      </c>
      <c r="X74" s="252">
        <f t="shared" si="6"/>
        <v>715426354668918</v>
      </c>
      <c r="Y74" s="252">
        <f t="shared" si="6"/>
        <v>722711783690142.63</v>
      </c>
      <c r="Z74" s="252">
        <f t="shared" si="6"/>
        <v>729162557199539</v>
      </c>
      <c r="AA74" s="252">
        <f t="shared" si="6"/>
        <v>734823710237402.75</v>
      </c>
      <c r="AB74" s="252">
        <f t="shared" si="6"/>
        <v>739745099847391.5</v>
      </c>
      <c r="AC74" s="252">
        <f t="shared" si="6"/>
        <v>743980792328045.63</v>
      </c>
      <c r="AD74" s="252">
        <f t="shared" si="6"/>
        <v>747588472214330.38</v>
      </c>
      <c r="AE74" s="252">
        <f t="shared" si="6"/>
        <v>750628882236426.88</v>
      </c>
      <c r="AF74" s="252">
        <f t="shared" si="6"/>
        <v>753165302223681.88</v>
      </c>
      <c r="AG74" s="252">
        <f t="shared" si="6"/>
        <v>755263073667215.13</v>
      </c>
      <c r="AH74" s="252">
        <f t="shared" si="6"/>
        <v>756989175459646.13</v>
      </c>
      <c r="AI74" s="252">
        <f t="shared" si="5"/>
        <v>758411855224435.5</v>
      </c>
      <c r="AJ74" s="252">
        <f t="shared" si="5"/>
        <v>759600319653933.13</v>
      </c>
      <c r="AK74" s="252">
        <f t="shared" si="5"/>
        <v>760624486413594.13</v>
      </c>
      <c r="AL74" s="252">
        <f t="shared" si="5"/>
        <v>761554799454230.75</v>
      </c>
      <c r="AM74" s="252">
        <f t="shared" si="5"/>
        <v>762462109014958.63</v>
      </c>
      <c r="AN74" s="252">
        <f t="shared" si="5"/>
        <v>763417617203984.5</v>
      </c>
      <c r="AO74" s="252">
        <f t="shared" si="5"/>
        <v>764492889817390.63</v>
      </c>
      <c r="AP74" s="252">
        <f t="shared" si="5"/>
        <v>765759935000556.38</v>
      </c>
      <c r="AQ74" s="252">
        <f t="shared" si="4"/>
        <v>761977646128692.13</v>
      </c>
    </row>
  </sheetData>
  <phoneticPr fontId="3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AE062-CDD9-461D-9085-BBD4C20E3A01}">
  <sheetPr codeName="Sheet40"/>
  <dimension ref="A1:AR74"/>
  <sheetViews>
    <sheetView topLeftCell="A46" workbookViewId="0">
      <selection activeCell="B50" sqref="B50:AQ74"/>
    </sheetView>
  </sheetViews>
  <sheetFormatPr defaultColWidth="9" defaultRowHeight="12.75" x14ac:dyDescent="0.2"/>
  <cols>
    <col min="1" max="1" width="18" style="136" customWidth="1"/>
    <col min="2" max="16384" width="9" style="136"/>
  </cols>
  <sheetData>
    <row r="1" spans="1:44" x14ac:dyDescent="0.2">
      <c r="B1" s="224">
        <v>2019</v>
      </c>
      <c r="C1" s="224">
        <v>2020</v>
      </c>
      <c r="D1" s="224">
        <v>2021</v>
      </c>
      <c r="E1" s="224">
        <v>2022</v>
      </c>
      <c r="F1" s="224">
        <v>2023</v>
      </c>
      <c r="G1" s="224">
        <v>2024</v>
      </c>
      <c r="H1" s="224">
        <v>2025</v>
      </c>
      <c r="I1" s="224">
        <v>2026</v>
      </c>
      <c r="J1" s="224">
        <v>2027</v>
      </c>
      <c r="K1" s="224">
        <v>2028</v>
      </c>
      <c r="L1" s="224">
        <v>2029</v>
      </c>
      <c r="M1" s="224">
        <v>2030</v>
      </c>
      <c r="N1" s="224">
        <v>2031</v>
      </c>
      <c r="O1" s="224">
        <v>2032</v>
      </c>
      <c r="P1" s="224">
        <v>2033</v>
      </c>
      <c r="Q1" s="224">
        <v>2034</v>
      </c>
      <c r="R1" s="224">
        <v>2035</v>
      </c>
      <c r="S1" s="224">
        <v>2036</v>
      </c>
      <c r="T1" s="224">
        <v>2037</v>
      </c>
      <c r="U1" s="224">
        <v>2038</v>
      </c>
      <c r="V1" s="224">
        <v>2039</v>
      </c>
      <c r="W1" s="224">
        <v>2040</v>
      </c>
      <c r="X1" s="224">
        <v>2041</v>
      </c>
      <c r="Y1" s="224">
        <v>2042</v>
      </c>
      <c r="Z1" s="224">
        <v>2043</v>
      </c>
      <c r="AA1" s="224">
        <v>2044</v>
      </c>
      <c r="AB1" s="224">
        <v>2045</v>
      </c>
      <c r="AC1" s="224">
        <v>2046</v>
      </c>
      <c r="AD1" s="224">
        <v>2047</v>
      </c>
      <c r="AE1" s="224">
        <v>2048</v>
      </c>
      <c r="AF1" s="224">
        <v>2049</v>
      </c>
      <c r="AG1" s="224">
        <v>2050</v>
      </c>
      <c r="AH1" s="224">
        <v>2051</v>
      </c>
      <c r="AI1" s="224">
        <v>2052</v>
      </c>
      <c r="AJ1" s="224">
        <v>2053</v>
      </c>
      <c r="AK1" s="224">
        <v>2054</v>
      </c>
      <c r="AL1" s="224">
        <v>2055</v>
      </c>
      <c r="AM1" s="224">
        <v>2056</v>
      </c>
      <c r="AN1" s="224">
        <v>2057</v>
      </c>
      <c r="AO1" s="224">
        <v>2058</v>
      </c>
      <c r="AP1" s="224">
        <v>2059</v>
      </c>
      <c r="AQ1" s="224">
        <v>2060</v>
      </c>
    </row>
    <row r="2" spans="1:44" x14ac:dyDescent="0.2">
      <c r="A2" s="289" t="s">
        <v>351</v>
      </c>
      <c r="B2" s="254">
        <f>('Energy Use'!B58-'E-electricity'!B2)*'Energy Use 2019'!$R64</f>
        <v>0</v>
      </c>
      <c r="C2" s="254">
        <f>('Energy Use'!C58-'E-electricity'!C2)*'Energy Use 2020'!$R64</f>
        <v>0</v>
      </c>
      <c r="D2" s="254">
        <f>('Energy Use'!D58-'E-electricity'!D2)*'Energy Use 2020'!$R64</f>
        <v>0</v>
      </c>
      <c r="E2" s="254">
        <f>('Energy Use'!E58-'E-electricity'!E2)*'Energy Use 2020'!$R64</f>
        <v>0</v>
      </c>
      <c r="F2" s="254">
        <f>('Energy Use'!F58-'E-electricity'!F2)*'Energy Use 2020'!$R64</f>
        <v>0</v>
      </c>
      <c r="G2" s="254">
        <f>('Energy Use'!G58-'E-electricity'!G2)*'Energy Use 2020'!$R64</f>
        <v>0</v>
      </c>
      <c r="H2" s="254">
        <f>('Energy Use'!H58-'E-electricity'!H2)*'Energy Use 2020'!$R64</f>
        <v>0</v>
      </c>
      <c r="I2" s="254">
        <f>('Energy Use'!I58-'E-electricity'!I2)*'Energy Use 2020'!$R64</f>
        <v>0</v>
      </c>
      <c r="J2" s="254">
        <f>('Energy Use'!J58-'E-electricity'!J2)*'Energy Use 2020'!$R64</f>
        <v>0</v>
      </c>
      <c r="K2" s="254">
        <f>('Energy Use'!K58-'E-electricity'!K2)*'Energy Use 2020'!$R64</f>
        <v>0</v>
      </c>
      <c r="L2" s="254">
        <f>('Energy Use'!L58-'E-electricity'!L2)*'Energy Use 2020'!$R64</f>
        <v>0</v>
      </c>
      <c r="M2" s="254">
        <f>('Energy Use'!M58-'E-electricity'!M2)*'Energy Use 2020'!$R64</f>
        <v>0</v>
      </c>
      <c r="N2" s="254">
        <f>('Energy Use'!N58-'E-electricity'!N2)*'Energy Use 2020'!$R64</f>
        <v>0</v>
      </c>
      <c r="O2" s="254">
        <f>('Energy Use'!O58-'E-electricity'!O2)*'Energy Use 2020'!$R64</f>
        <v>0</v>
      </c>
      <c r="P2" s="254">
        <f>('Energy Use'!P58-'E-electricity'!P2)*'Energy Use 2020'!$R64</f>
        <v>0</v>
      </c>
      <c r="Q2" s="254">
        <f>('Energy Use'!Q58-'E-electricity'!Q2)*'Energy Use 2020'!$R64</f>
        <v>0</v>
      </c>
      <c r="R2" s="254">
        <f>('Energy Use'!R58-'E-electricity'!R2)*'Energy Use 2020'!$R64</f>
        <v>0</v>
      </c>
      <c r="S2" s="254">
        <f>('Energy Use'!S58-'E-electricity'!S2)*'Energy Use 2020'!$R64</f>
        <v>0</v>
      </c>
      <c r="T2" s="254">
        <f>('Energy Use'!T58-'E-electricity'!T2)*'Energy Use 2020'!$R64</f>
        <v>0</v>
      </c>
      <c r="U2" s="254">
        <f>('Energy Use'!U58-'E-electricity'!U2)*'Energy Use 2020'!$R64</f>
        <v>0</v>
      </c>
      <c r="V2" s="254">
        <f>('Energy Use'!V58-'E-electricity'!V2)*'Energy Use 2020'!$R64</f>
        <v>0</v>
      </c>
      <c r="W2" s="254">
        <f>('Energy Use'!W58-'E-electricity'!W2)*'Energy Use 2020'!$R64</f>
        <v>0</v>
      </c>
      <c r="X2" s="254">
        <f>('Energy Use'!X58-'E-electricity'!X2)*'Energy Use 2020'!$R64</f>
        <v>0</v>
      </c>
      <c r="Y2" s="254">
        <f>('Energy Use'!Y58-'E-electricity'!Y2)*'Energy Use 2020'!$R64</f>
        <v>0</v>
      </c>
      <c r="Z2" s="254">
        <f>('Energy Use'!Z58-'E-electricity'!Z2)*'Energy Use 2020'!$R64</f>
        <v>0</v>
      </c>
      <c r="AA2" s="254">
        <f>('Energy Use'!AA58-'E-electricity'!AA2)*'Energy Use 2020'!$R64</f>
        <v>0</v>
      </c>
      <c r="AB2" s="254">
        <f>('Energy Use'!AB58-'E-electricity'!AB2)*'Energy Use 2020'!$R64</f>
        <v>0</v>
      </c>
      <c r="AC2" s="254">
        <f>('Energy Use'!AC58-'E-electricity'!AC2)*'Energy Use 2020'!$R64</f>
        <v>0</v>
      </c>
      <c r="AD2" s="254">
        <f>('Energy Use'!AD58-'E-electricity'!AD2)*'Energy Use 2020'!$R64</f>
        <v>0</v>
      </c>
      <c r="AE2" s="254">
        <f>('Energy Use'!AE58-'E-electricity'!AE2)*'Energy Use 2020'!$R64</f>
        <v>0</v>
      </c>
      <c r="AF2" s="254">
        <f>('Energy Use'!AF58-'E-electricity'!AF2)*'Energy Use 2020'!$R64</f>
        <v>0</v>
      </c>
      <c r="AG2" s="254">
        <f>('Energy Use'!AG58-'E-electricity'!AG2)*'Energy Use 2020'!$R64</f>
        <v>0</v>
      </c>
      <c r="AH2" s="254">
        <f>('Energy Use'!AH58-'E-electricity'!AH2)*'Energy Use 2020'!$R64</f>
        <v>0</v>
      </c>
      <c r="AI2" s="254">
        <f>('Energy Use'!AI58-'E-electricity'!AI2)*'Energy Use 2020'!$R64</f>
        <v>0</v>
      </c>
      <c r="AJ2" s="254">
        <f>('Energy Use'!AJ58-'E-electricity'!AJ2)*'Energy Use 2020'!$R64</f>
        <v>0</v>
      </c>
      <c r="AK2" s="254">
        <f>('Energy Use'!AK58-'E-electricity'!AK2)*'Energy Use 2020'!$R64</f>
        <v>0</v>
      </c>
      <c r="AL2" s="254">
        <f>('Energy Use'!AL58-'E-electricity'!AL2)*'Energy Use 2020'!$R64</f>
        <v>0</v>
      </c>
      <c r="AM2" s="254">
        <f>('Energy Use'!AM58-'E-electricity'!AM2)*'Energy Use 2020'!$R64</f>
        <v>0</v>
      </c>
      <c r="AN2" s="254">
        <f>('Energy Use'!AN58-'E-electricity'!AN2)*'Energy Use 2020'!$R64</f>
        <v>0</v>
      </c>
      <c r="AO2" s="254">
        <f>('Energy Use'!AO58-'E-electricity'!AO2)*'Energy Use 2020'!$R64</f>
        <v>0</v>
      </c>
      <c r="AP2" s="254">
        <f>('Energy Use'!AP58-'E-electricity'!AP2)*'Energy Use 2020'!$R64</f>
        <v>0</v>
      </c>
      <c r="AQ2" s="254">
        <f>('Energy Use'!AQ58-'E-electricity'!AQ2)*'Energy Use 2020'!$R64</f>
        <v>0</v>
      </c>
      <c r="AR2" s="136" t="str">
        <f>VLOOKUP($A2,'Sector Match'!$A$1:$B$43,2,0)</f>
        <v>agriculture and forestry 01T03</v>
      </c>
    </row>
    <row r="3" spans="1:44" x14ac:dyDescent="0.2">
      <c r="A3" s="289" t="s">
        <v>2</v>
      </c>
      <c r="B3" s="240">
        <f>('Energy Use'!B59-'E-electricity'!B3)*'Energy Use 2019'!$R65</f>
        <v>87194625763.176407</v>
      </c>
      <c r="C3" s="240">
        <f>('Energy Use'!C59-'E-electricity'!C3)*'Energy Use 2020'!$R65</f>
        <v>31707136641.155064</v>
      </c>
      <c r="D3" s="240">
        <f>('Energy Use'!D59-'E-electricity'!D3)*'Energy Use 2020'!$R65</f>
        <v>33164170317.519569</v>
      </c>
      <c r="E3" s="240">
        <f>('Energy Use'!E59-'E-electricity'!E3)*'Energy Use 2020'!$R65</f>
        <v>34605495918.162025</v>
      </c>
      <c r="F3" s="240">
        <f>('Energy Use'!F59-'E-electricity'!F3)*'Energy Use 2020'!$R65</f>
        <v>36031160815.051933</v>
      </c>
      <c r="G3" s="240">
        <f>('Energy Use'!G59-'E-electricity'!G3)*'Energy Use 2020'!$R65</f>
        <v>37441212380.158852</v>
      </c>
      <c r="H3" s="240">
        <f>('Energy Use'!H59-'E-electricity'!H3)*'Energy Use 2020'!$R65</f>
        <v>38835697985.452278</v>
      </c>
      <c r="I3" s="240">
        <f>('Energy Use'!I59-'E-electricity'!I3)*'Energy Use 2020'!$R65</f>
        <v>39297232568.812698</v>
      </c>
      <c r="J3" s="240">
        <f>('Energy Use'!J59-'E-electricity'!J3)*'Energy Use 2020'!$R65</f>
        <v>39753555275.224205</v>
      </c>
      <c r="K3" s="240">
        <f>('Energy Use'!K59-'E-electricity'!K3)*'Energy Use 2020'!$R65</f>
        <v>40204681797.561462</v>
      </c>
      <c r="L3" s="240">
        <f>('Energy Use'!L59-'E-electricity'!L3)*'Energy Use 2020'!$R65</f>
        <v>40650627828.699181</v>
      </c>
      <c r="M3" s="240">
        <f>('Energy Use'!M59-'E-electricity'!M3)*'Energy Use 2020'!$R65</f>
        <v>41091409061.512039</v>
      </c>
      <c r="N3" s="240">
        <f>('Energy Use'!N59-'E-electricity'!N3)*'Energy Use 2020'!$R65</f>
        <v>41176214304.570854</v>
      </c>
      <c r="O3" s="240">
        <f>('Energy Use'!O59-'E-electricity'!O3)*'Energy Use 2020'!$R65</f>
        <v>41259567422.933006</v>
      </c>
      <c r="P3" s="240">
        <f>('Energy Use'!P59-'E-electricity'!P3)*'Energy Use 2020'!$R65</f>
        <v>41341471968.341324</v>
      </c>
      <c r="Q3" s="240">
        <f>('Energy Use'!Q59-'E-electricity'!Q3)*'Energy Use 2020'!$R65</f>
        <v>41421931492.538612</v>
      </c>
      <c r="R3" s="240">
        <f>('Energy Use'!R59-'E-electricity'!R3)*'Energy Use 2020'!$R65</f>
        <v>41500949547.267715</v>
      </c>
      <c r="S3" s="240">
        <f>('Energy Use'!S59-'E-electricity'!S3)*'Energy Use 2020'!$R65</f>
        <v>41069533491.551582</v>
      </c>
      <c r="T3" s="240">
        <f>('Energy Use'!T59-'E-electricity'!T3)*'Energy Use 2020'!$R65</f>
        <v>40639086578.694664</v>
      </c>
      <c r="U3" s="240">
        <f>('Energy Use'!U59-'E-electricity'!U3)*'Energy Use 2020'!$R65</f>
        <v>40209607946.64344</v>
      </c>
      <c r="V3" s="240">
        <f>('Energy Use'!V59-'E-electricity'!V3)*'Energy Use 2020'!$R65</f>
        <v>39781096733.344391</v>
      </c>
      <c r="W3" s="240">
        <f>('Energy Use'!W59-'E-electricity'!W3)*'Energy Use 2020'!$R65</f>
        <v>39353552076.743996</v>
      </c>
      <c r="X3" s="240">
        <f>('Energy Use'!X59-'E-electricity'!X3)*'Energy Use 2020'!$R65</f>
        <v>38700214048.100647</v>
      </c>
      <c r="Y3" s="240">
        <f>('Energy Use'!Y59-'E-electricity'!Y3)*'Energy Use 2020'!$R65</f>
        <v>38048401820.890671</v>
      </c>
      <c r="Z3" s="240">
        <f>('Energy Use'!Z59-'E-electricity'!Z3)*'Energy Use 2020'!$R65</f>
        <v>37398114015.828453</v>
      </c>
      <c r="AA3" s="240">
        <f>('Energy Use'!AA59-'E-electricity'!AA3)*'Energy Use 2020'!$R65</f>
        <v>36749349253.628349</v>
      </c>
      <c r="AB3" s="240">
        <f>('Energy Use'!AB59-'E-electricity'!AB3)*'Energy Use 2020'!$R65</f>
        <v>36102106155.00473</v>
      </c>
      <c r="AC3" s="240">
        <f>('Energy Use'!AC59-'E-electricity'!AC3)*'Energy Use 2020'!$R65</f>
        <v>35456383340.671974</v>
      </c>
      <c r="AD3" s="240">
        <f>('Energy Use'!AD59-'E-electricity'!AD3)*'Energy Use 2020'!$R65</f>
        <v>34812179431.344444</v>
      </c>
      <c r="AE3" s="240">
        <f>('Energy Use'!AE59-'E-electricity'!AE3)*'Energy Use 2020'!$R65</f>
        <v>34169493047.736511</v>
      </c>
      <c r="AF3" s="240">
        <f>('Energy Use'!AF59-'E-electricity'!AF3)*'Energy Use 2020'!$R65</f>
        <v>33528322810.562546</v>
      </c>
      <c r="AG3" s="240">
        <f>('Energy Use'!AG59-'E-electricity'!AG3)*'Energy Use 2020'!$R65</f>
        <v>32888667340.5369</v>
      </c>
      <c r="AH3" s="240">
        <f>('Energy Use'!AH59-'E-electricity'!AH3)*'Energy Use 2020'!$R65</f>
        <v>32101217271.066681</v>
      </c>
      <c r="AI3" s="240">
        <f>('Energy Use'!AI59-'E-electricity'!AI3)*'Energy Use 2020'!$R65</f>
        <v>31315650890.591991</v>
      </c>
      <c r="AJ3" s="240">
        <f>('Energy Use'!AJ59-'E-electricity'!AJ3)*'Energy Use 2020'!$R65</f>
        <v>30531966475.005795</v>
      </c>
      <c r="AK3" s="240">
        <f>('Energy Use'!AK59-'E-electricity'!AK3)*'Energy Use 2020'!$R65</f>
        <v>29750162300.201061</v>
      </c>
      <c r="AL3" s="240">
        <f>('Energy Use'!AL59-'E-electricity'!AL3)*'Energy Use 2020'!$R65</f>
        <v>28970236642.070728</v>
      </c>
      <c r="AM3" s="240">
        <f>('Energy Use'!AM59-'E-electricity'!AM3)*'Energy Use 2020'!$R65</f>
        <v>28340567712.173615</v>
      </c>
      <c r="AN3" s="240">
        <f>('Energy Use'!AN59-'E-electricity'!AN3)*'Energy Use 2020'!$R65</f>
        <v>27712403319.723072</v>
      </c>
      <c r="AO3" s="240">
        <f>('Energy Use'!AO59-'E-electricity'!AO3)*'Energy Use 2020'!$R65</f>
        <v>27085742085.433468</v>
      </c>
      <c r="AP3" s="240">
        <f>('Energy Use'!AP59-'E-electricity'!AP3)*'Energy Use 2020'!$R65</f>
        <v>26460582630.019165</v>
      </c>
      <c r="AQ3" s="240">
        <f>('Energy Use'!AQ59-'E-electricity'!AQ3)*'Energy Use 2020'!$R65</f>
        <v>25749340782.417542</v>
      </c>
      <c r="AR3" s="136" t="str">
        <f>VLOOKUP($A3,'Sector Match'!$A$1:$B$43,2,0)</f>
        <v>coal mining 05</v>
      </c>
    </row>
    <row r="4" spans="1:44" x14ac:dyDescent="0.2">
      <c r="A4" s="74" t="s">
        <v>3</v>
      </c>
      <c r="B4" s="240">
        <f>('Energy Use'!B60-'E-electricity'!B4)*'Energy Use 2019'!$R66</f>
        <v>106298175589472.31</v>
      </c>
      <c r="C4" s="240">
        <f>('Energy Use'!C60-'E-electricity'!C4)*'Energy Use 2020'!$R66</f>
        <v>98097917375653.609</v>
      </c>
      <c r="D4" s="240">
        <f>('Energy Use'!D60-'E-electricity'!D4)*'Energy Use 2020'!$R66</f>
        <v>103454392485356.17</v>
      </c>
      <c r="E4" s="240">
        <f>('Energy Use'!E60-'E-electricity'!E4)*'Energy Use 2020'!$R66</f>
        <v>108763431339892.88</v>
      </c>
      <c r="F4" s="240">
        <f>('Energy Use'!F60-'E-electricity'!F4)*'Energy Use 2020'!$R66</f>
        <v>114025101149988.48</v>
      </c>
      <c r="G4" s="240">
        <f>('Energy Use'!G60-'E-electricity'!G4)*'Energy Use 2020'!$R66</f>
        <v>119239469126367.81</v>
      </c>
      <c r="H4" s="240">
        <f>('Energy Use'!H60-'E-electricity'!H4)*'Energy Use 2020'!$R66</f>
        <v>124406602479755.67</v>
      </c>
      <c r="I4" s="240">
        <f>('Energy Use'!I60-'E-electricity'!I4)*'Energy Use 2020'!$R66</f>
        <v>127016624988355.02</v>
      </c>
      <c r="J4" s="240">
        <f>('Energy Use'!J60-'E-electricity'!J4)*'Energy Use 2020'!$R66</f>
        <v>129605379374991.84</v>
      </c>
      <c r="K4" s="240">
        <f>('Energy Use'!K60-'E-electricity'!K4)*'Energy Use 2020'!$R66</f>
        <v>132172895653019.44</v>
      </c>
      <c r="L4" s="240">
        <f>('Energy Use'!L60-'E-electricity'!L4)*'Energy Use 2020'!$R66</f>
        <v>134719203835791.02</v>
      </c>
      <c r="M4" s="240">
        <f>('Energy Use'!M60-'E-electricity'!M4)*'Energy Use 2020'!$R66</f>
        <v>137244333936659.78</v>
      </c>
      <c r="N4" s="240">
        <f>('Energy Use'!N60-'E-electricity'!N4)*'Energy Use 2020'!$R66</f>
        <v>138788674691095.48</v>
      </c>
      <c r="O4" s="240">
        <f>('Energy Use'!O60-'E-electricity'!O4)*'Energy Use 2020'!$R66</f>
        <v>140321598040113.31</v>
      </c>
      <c r="P4" s="240">
        <f>('Energy Use'!P60-'E-electricity'!P4)*'Energy Use 2020'!$R66</f>
        <v>141843115788146.06</v>
      </c>
      <c r="Q4" s="240">
        <f>('Energy Use'!Q60-'E-electricity'!Q4)*'Energy Use 2020'!$R66</f>
        <v>143353239739626.5</v>
      </c>
      <c r="R4" s="240">
        <f>('Energy Use'!R60-'E-electricity'!R4)*'Energy Use 2020'!$R66</f>
        <v>144851981698987.44</v>
      </c>
      <c r="S4" s="240">
        <f>('Energy Use'!S60-'E-electricity'!S4)*'Energy Use 2020'!$R66</f>
        <v>146651561332191.56</v>
      </c>
      <c r="T4" s="240">
        <f>('Energy Use'!T60-'E-electricity'!T4)*'Energy Use 2020'!$R66</f>
        <v>148447752959272.47</v>
      </c>
      <c r="U4" s="240">
        <f>('Energy Use'!U60-'E-electricity'!U4)*'Energy Use 2020'!$R66</f>
        <v>150240558298766.94</v>
      </c>
      <c r="V4" s="240">
        <f>('Energy Use'!V60-'E-electricity'!V4)*'Energy Use 2020'!$R66</f>
        <v>152029979069211.78</v>
      </c>
      <c r="W4" s="240">
        <f>('Energy Use'!W60-'E-electricity'!W4)*'Energy Use 2020'!$R66</f>
        <v>153816016989143.84</v>
      </c>
      <c r="X4" s="240">
        <f>('Energy Use'!X60-'E-electricity'!X4)*'Energy Use 2020'!$R66</f>
        <v>154637718899422.47</v>
      </c>
      <c r="Y4" s="240">
        <f>('Energy Use'!Y60-'E-electricity'!Y4)*'Energy Use 2020'!$R66</f>
        <v>155457755914691.78</v>
      </c>
      <c r="Z4" s="240">
        <f>('Energy Use'!Z60-'E-electricity'!Z4)*'Energy Use 2020'!$R66</f>
        <v>156276128893275.06</v>
      </c>
      <c r="AA4" s="240">
        <f>('Energy Use'!AA60-'E-electricity'!AA4)*'Energy Use 2020'!$R66</f>
        <v>157092838693495.53</v>
      </c>
      <c r="AB4" s="240">
        <f>('Energy Use'!AB60-'E-electricity'!AB4)*'Energy Use 2020'!$R66</f>
        <v>157907886173676.53</v>
      </c>
      <c r="AC4" s="240">
        <f>('Energy Use'!AC60-'E-electricity'!AC4)*'Energy Use 2020'!$R66</f>
        <v>158721272192141.44</v>
      </c>
      <c r="AD4" s="240">
        <f>('Energy Use'!AD60-'E-electricity'!AD4)*'Energy Use 2020'!$R66</f>
        <v>159532997607213.41</v>
      </c>
      <c r="AE4" s="240">
        <f>('Energy Use'!AE60-'E-electricity'!AE4)*'Energy Use 2020'!$R66</f>
        <v>160343063277215.81</v>
      </c>
      <c r="AF4" s="240">
        <f>('Energy Use'!AF60-'E-electricity'!AF4)*'Energy Use 2020'!$R66</f>
        <v>161151470060471.97</v>
      </c>
      <c r="AG4" s="240">
        <f>('Energy Use'!AG60-'E-electricity'!AG4)*'Energy Use 2020'!$R66</f>
        <v>161958218815305.13</v>
      </c>
      <c r="AH4" s="240">
        <f>('Energy Use'!AH60-'E-electricity'!AH4)*'Energy Use 2020'!$R66</f>
        <v>162762834773196.44</v>
      </c>
      <c r="AI4" s="240">
        <f>('Energy Use'!AI60-'E-electricity'!AI4)*'Energy Use 2020'!$R66</f>
        <v>163565795272679.13</v>
      </c>
      <c r="AJ4" s="240">
        <f>('Energy Use'!AJ60-'E-electricity'!AJ4)*'Energy Use 2020'!$R66</f>
        <v>164367101171646.94</v>
      </c>
      <c r="AK4" s="240">
        <f>('Energy Use'!AK60-'E-electricity'!AK4)*'Energy Use 2020'!$R66</f>
        <v>165166753327993.59</v>
      </c>
      <c r="AL4" s="240">
        <f>('Energy Use'!AL60-'E-electricity'!AL4)*'Energy Use 2020'!$R66</f>
        <v>165964752599612.75</v>
      </c>
      <c r="AM4" s="240">
        <f>('Energy Use'!AM60-'E-electricity'!AM4)*'Energy Use 2020'!$R66</f>
        <v>165814962425862.03</v>
      </c>
      <c r="AN4" s="240">
        <f>('Energy Use'!AN60-'E-electricity'!AN4)*'Energy Use 2020'!$R66</f>
        <v>165665223421335.66</v>
      </c>
      <c r="AO4" s="240">
        <f>('Energy Use'!AO60-'E-electricity'!AO4)*'Energy Use 2020'!$R66</f>
        <v>165515535585518.16</v>
      </c>
      <c r="AP4" s="240">
        <f>('Energy Use'!AP60-'E-electricity'!AP4)*'Energy Use 2020'!$R66</f>
        <v>165365898917894.03</v>
      </c>
      <c r="AQ4" s="240">
        <f>('Energy Use'!AQ60-'E-electricity'!AQ4)*'Energy Use 2020'!$R66</f>
        <v>164656258118225.94</v>
      </c>
      <c r="AR4" s="136" t="str">
        <f>VLOOKUP($A4,'Sector Match'!$A$1:$B$43,2,0)</f>
        <v>oil and gas extraction 06</v>
      </c>
    </row>
    <row r="5" spans="1:44" x14ac:dyDescent="0.2">
      <c r="A5" s="74" t="s">
        <v>4</v>
      </c>
      <c r="B5" s="240">
        <f>('Energy Use'!B61-'E-electricity'!B5)*'Energy Use 2019'!$R67</f>
        <v>0</v>
      </c>
      <c r="C5" s="240">
        <f>('Energy Use'!C61-'E-electricity'!C5)*'Energy Use 2020'!$R67</f>
        <v>0</v>
      </c>
      <c r="D5" s="240">
        <f>('Energy Use'!D61-'E-electricity'!D5)*'Energy Use 2020'!$R67</f>
        <v>0</v>
      </c>
      <c r="E5" s="240">
        <f>('Energy Use'!E61-'E-electricity'!E5)*'Energy Use 2020'!$R67</f>
        <v>0</v>
      </c>
      <c r="F5" s="240">
        <f>('Energy Use'!F61-'E-electricity'!F5)*'Energy Use 2020'!$R67</f>
        <v>0</v>
      </c>
      <c r="G5" s="240">
        <f>('Energy Use'!G61-'E-electricity'!G5)*'Energy Use 2020'!$R67</f>
        <v>0</v>
      </c>
      <c r="H5" s="240">
        <f>('Energy Use'!H61-'E-electricity'!H5)*'Energy Use 2020'!$R67</f>
        <v>0</v>
      </c>
      <c r="I5" s="240">
        <f>('Energy Use'!I61-'E-electricity'!I5)*'Energy Use 2020'!$R67</f>
        <v>0</v>
      </c>
      <c r="J5" s="240">
        <f>('Energy Use'!J61-'E-electricity'!J5)*'Energy Use 2020'!$R67</f>
        <v>0</v>
      </c>
      <c r="K5" s="240">
        <f>('Energy Use'!K61-'E-electricity'!K5)*'Energy Use 2020'!$R67</f>
        <v>0</v>
      </c>
      <c r="L5" s="240">
        <f>('Energy Use'!L61-'E-electricity'!L5)*'Energy Use 2020'!$R67</f>
        <v>0</v>
      </c>
      <c r="M5" s="240">
        <f>('Energy Use'!M61-'E-electricity'!M5)*'Energy Use 2020'!$R67</f>
        <v>0</v>
      </c>
      <c r="N5" s="240">
        <f>('Energy Use'!N61-'E-electricity'!N5)*'Energy Use 2020'!$R67</f>
        <v>0</v>
      </c>
      <c r="O5" s="240">
        <f>('Energy Use'!O61-'E-electricity'!O5)*'Energy Use 2020'!$R67</f>
        <v>0</v>
      </c>
      <c r="P5" s="240">
        <f>('Energy Use'!P61-'E-electricity'!P5)*'Energy Use 2020'!$R67</f>
        <v>0</v>
      </c>
      <c r="Q5" s="240">
        <f>('Energy Use'!Q61-'E-electricity'!Q5)*'Energy Use 2020'!$R67</f>
        <v>0</v>
      </c>
      <c r="R5" s="240">
        <f>('Energy Use'!R61-'E-electricity'!R5)*'Energy Use 2020'!$R67</f>
        <v>0</v>
      </c>
      <c r="S5" s="240">
        <f>('Energy Use'!S61-'E-electricity'!S5)*'Energy Use 2020'!$R67</f>
        <v>0</v>
      </c>
      <c r="T5" s="240">
        <f>('Energy Use'!T61-'E-electricity'!T5)*'Energy Use 2020'!$R67</f>
        <v>0</v>
      </c>
      <c r="U5" s="240">
        <f>('Energy Use'!U61-'E-electricity'!U5)*'Energy Use 2020'!$R67</f>
        <v>0</v>
      </c>
      <c r="V5" s="240">
        <f>('Energy Use'!V61-'E-electricity'!V5)*'Energy Use 2020'!$R67</f>
        <v>0</v>
      </c>
      <c r="W5" s="240">
        <f>('Energy Use'!W61-'E-electricity'!W5)*'Energy Use 2020'!$R67</f>
        <v>0</v>
      </c>
      <c r="X5" s="240">
        <f>('Energy Use'!X61-'E-electricity'!X5)*'Energy Use 2020'!$R67</f>
        <v>0</v>
      </c>
      <c r="Y5" s="240">
        <f>('Energy Use'!Y61-'E-electricity'!Y5)*'Energy Use 2020'!$R67</f>
        <v>0</v>
      </c>
      <c r="Z5" s="240">
        <f>('Energy Use'!Z61-'E-electricity'!Z5)*'Energy Use 2020'!$R67</f>
        <v>0</v>
      </c>
      <c r="AA5" s="240">
        <f>('Energy Use'!AA61-'E-electricity'!AA5)*'Energy Use 2020'!$R67</f>
        <v>0</v>
      </c>
      <c r="AB5" s="240">
        <f>('Energy Use'!AB61-'E-electricity'!AB5)*'Energy Use 2020'!$R67</f>
        <v>0</v>
      </c>
      <c r="AC5" s="240">
        <f>('Energy Use'!AC61-'E-electricity'!AC5)*'Energy Use 2020'!$R67</f>
        <v>0</v>
      </c>
      <c r="AD5" s="240">
        <f>('Energy Use'!AD61-'E-electricity'!AD5)*'Energy Use 2020'!$R67</f>
        <v>0</v>
      </c>
      <c r="AE5" s="240">
        <f>('Energy Use'!AE61-'E-electricity'!AE5)*'Energy Use 2020'!$R67</f>
        <v>0</v>
      </c>
      <c r="AF5" s="240">
        <f>('Energy Use'!AF61-'E-electricity'!AF5)*'Energy Use 2020'!$R67</f>
        <v>0</v>
      </c>
      <c r="AG5" s="240">
        <f>('Energy Use'!AG61-'E-electricity'!AG5)*'Energy Use 2020'!$R67</f>
        <v>0</v>
      </c>
      <c r="AH5" s="240">
        <f>('Energy Use'!AH61-'E-electricity'!AH5)*'Energy Use 2020'!$R67</f>
        <v>0</v>
      </c>
      <c r="AI5" s="240">
        <f>('Energy Use'!AI61-'E-electricity'!AI5)*'Energy Use 2020'!$R67</f>
        <v>0</v>
      </c>
      <c r="AJ5" s="240">
        <f>('Energy Use'!AJ61-'E-electricity'!AJ5)*'Energy Use 2020'!$R67</f>
        <v>0</v>
      </c>
      <c r="AK5" s="240">
        <f>('Energy Use'!AK61-'E-electricity'!AK5)*'Energy Use 2020'!$R67</f>
        <v>0</v>
      </c>
      <c r="AL5" s="240">
        <f>('Energy Use'!AL61-'E-electricity'!AL5)*'Energy Use 2020'!$R67</f>
        <v>0</v>
      </c>
      <c r="AM5" s="240">
        <f>('Energy Use'!AM61-'E-electricity'!AM5)*'Energy Use 2020'!$R67</f>
        <v>0</v>
      </c>
      <c r="AN5" s="240">
        <f>('Energy Use'!AN61-'E-electricity'!AN5)*'Energy Use 2020'!$R67</f>
        <v>0</v>
      </c>
      <c r="AO5" s="240">
        <f>('Energy Use'!AO61-'E-electricity'!AO5)*'Energy Use 2020'!$R67</f>
        <v>0</v>
      </c>
      <c r="AP5" s="240">
        <f>('Energy Use'!AP61-'E-electricity'!AP5)*'Energy Use 2020'!$R67</f>
        <v>0</v>
      </c>
      <c r="AQ5" s="240">
        <f>('Energy Use'!AQ61-'E-electricity'!AQ5)*'Energy Use 2020'!$R67</f>
        <v>0</v>
      </c>
      <c r="AR5" s="136" t="str">
        <f>VLOOKUP($A5,'Sector Match'!$A$1:$B$43,2,0)</f>
        <v>other mining and quarrying 07T08</v>
      </c>
    </row>
    <row r="6" spans="1:44" x14ac:dyDescent="0.2">
      <c r="A6" s="74" t="s">
        <v>5</v>
      </c>
      <c r="B6" s="240">
        <f>('Energy Use'!B62-'E-electricity'!B6)*'Energy Use 2019'!$R68</f>
        <v>0</v>
      </c>
      <c r="C6" s="240">
        <f>('Energy Use'!C62-'E-electricity'!C6)*'Energy Use 2020'!$R68</f>
        <v>0</v>
      </c>
      <c r="D6" s="240">
        <f>('Energy Use'!D62-'E-electricity'!D6)*'Energy Use 2020'!$R68</f>
        <v>0</v>
      </c>
      <c r="E6" s="240">
        <f>('Energy Use'!E62-'E-electricity'!E6)*'Energy Use 2020'!$R68</f>
        <v>0</v>
      </c>
      <c r="F6" s="240">
        <f>('Energy Use'!F62-'E-electricity'!F6)*'Energy Use 2020'!$R68</f>
        <v>0</v>
      </c>
      <c r="G6" s="240">
        <f>('Energy Use'!G62-'E-electricity'!G6)*'Energy Use 2020'!$R68</f>
        <v>0</v>
      </c>
      <c r="H6" s="240">
        <f>('Energy Use'!H62-'E-electricity'!H6)*'Energy Use 2020'!$R68</f>
        <v>0</v>
      </c>
      <c r="I6" s="240">
        <f>('Energy Use'!I62-'E-electricity'!I6)*'Energy Use 2020'!$R68</f>
        <v>0</v>
      </c>
      <c r="J6" s="240">
        <f>('Energy Use'!J62-'E-electricity'!J6)*'Energy Use 2020'!$R68</f>
        <v>0</v>
      </c>
      <c r="K6" s="240">
        <f>('Energy Use'!K62-'E-electricity'!K6)*'Energy Use 2020'!$R68</f>
        <v>0</v>
      </c>
      <c r="L6" s="240">
        <f>('Energy Use'!L62-'E-electricity'!L6)*'Energy Use 2020'!$R68</f>
        <v>0</v>
      </c>
      <c r="M6" s="240">
        <f>('Energy Use'!M62-'E-electricity'!M6)*'Energy Use 2020'!$R68</f>
        <v>0</v>
      </c>
      <c r="N6" s="240">
        <f>('Energy Use'!N62-'E-electricity'!N6)*'Energy Use 2020'!$R68</f>
        <v>0</v>
      </c>
      <c r="O6" s="240">
        <f>('Energy Use'!O62-'E-electricity'!O6)*'Energy Use 2020'!$R68</f>
        <v>0</v>
      </c>
      <c r="P6" s="240">
        <f>('Energy Use'!P62-'E-electricity'!P6)*'Energy Use 2020'!$R68</f>
        <v>0</v>
      </c>
      <c r="Q6" s="240">
        <f>('Energy Use'!Q62-'E-electricity'!Q6)*'Energy Use 2020'!$R68</f>
        <v>0</v>
      </c>
      <c r="R6" s="240">
        <f>('Energy Use'!R62-'E-electricity'!R6)*'Energy Use 2020'!$R68</f>
        <v>0</v>
      </c>
      <c r="S6" s="240">
        <f>('Energy Use'!S62-'E-electricity'!S6)*'Energy Use 2020'!$R68</f>
        <v>0</v>
      </c>
      <c r="T6" s="240">
        <f>('Energy Use'!T62-'E-electricity'!T6)*'Energy Use 2020'!$R68</f>
        <v>0</v>
      </c>
      <c r="U6" s="240">
        <f>('Energy Use'!U62-'E-electricity'!U6)*'Energy Use 2020'!$R68</f>
        <v>0</v>
      </c>
      <c r="V6" s="240">
        <f>('Energy Use'!V62-'E-electricity'!V6)*'Energy Use 2020'!$R68</f>
        <v>0</v>
      </c>
      <c r="W6" s="240">
        <f>('Energy Use'!W62-'E-electricity'!W6)*'Energy Use 2020'!$R68</f>
        <v>0</v>
      </c>
      <c r="X6" s="240">
        <f>('Energy Use'!X62-'E-electricity'!X6)*'Energy Use 2020'!$R68</f>
        <v>0</v>
      </c>
      <c r="Y6" s="240">
        <f>('Energy Use'!Y62-'E-electricity'!Y6)*'Energy Use 2020'!$R68</f>
        <v>0</v>
      </c>
      <c r="Z6" s="240">
        <f>('Energy Use'!Z62-'E-electricity'!Z6)*'Energy Use 2020'!$R68</f>
        <v>0</v>
      </c>
      <c r="AA6" s="240">
        <f>('Energy Use'!AA62-'E-electricity'!AA6)*'Energy Use 2020'!$R68</f>
        <v>0</v>
      </c>
      <c r="AB6" s="240">
        <f>('Energy Use'!AB62-'E-electricity'!AB6)*'Energy Use 2020'!$R68</f>
        <v>0</v>
      </c>
      <c r="AC6" s="240">
        <f>('Energy Use'!AC62-'E-electricity'!AC6)*'Energy Use 2020'!$R68</f>
        <v>0</v>
      </c>
      <c r="AD6" s="240">
        <f>('Energy Use'!AD62-'E-electricity'!AD6)*'Energy Use 2020'!$R68</f>
        <v>0</v>
      </c>
      <c r="AE6" s="240">
        <f>('Energy Use'!AE62-'E-electricity'!AE6)*'Energy Use 2020'!$R68</f>
        <v>0</v>
      </c>
      <c r="AF6" s="240">
        <f>('Energy Use'!AF62-'E-electricity'!AF6)*'Energy Use 2020'!$R68</f>
        <v>0</v>
      </c>
      <c r="AG6" s="240">
        <f>('Energy Use'!AG62-'E-electricity'!AG6)*'Energy Use 2020'!$R68</f>
        <v>0</v>
      </c>
      <c r="AH6" s="240">
        <f>('Energy Use'!AH62-'E-electricity'!AH6)*'Energy Use 2020'!$R68</f>
        <v>0</v>
      </c>
      <c r="AI6" s="240">
        <f>('Energy Use'!AI62-'E-electricity'!AI6)*'Energy Use 2020'!$R68</f>
        <v>0</v>
      </c>
      <c r="AJ6" s="240">
        <f>('Energy Use'!AJ62-'E-electricity'!AJ6)*'Energy Use 2020'!$R68</f>
        <v>0</v>
      </c>
      <c r="AK6" s="240">
        <f>('Energy Use'!AK62-'E-electricity'!AK6)*'Energy Use 2020'!$R68</f>
        <v>0</v>
      </c>
      <c r="AL6" s="240">
        <f>('Energy Use'!AL62-'E-electricity'!AL6)*'Energy Use 2020'!$R68</f>
        <v>0</v>
      </c>
      <c r="AM6" s="240">
        <f>('Energy Use'!AM62-'E-electricity'!AM6)*'Energy Use 2020'!$R68</f>
        <v>0</v>
      </c>
      <c r="AN6" s="240">
        <f>('Energy Use'!AN62-'E-electricity'!AN6)*'Energy Use 2020'!$R68</f>
        <v>0</v>
      </c>
      <c r="AO6" s="240">
        <f>('Energy Use'!AO62-'E-electricity'!AO6)*'Energy Use 2020'!$R68</f>
        <v>0</v>
      </c>
      <c r="AP6" s="240">
        <f>('Energy Use'!AP62-'E-electricity'!AP6)*'Energy Use 2020'!$R68</f>
        <v>0</v>
      </c>
      <c r="AQ6" s="240">
        <f>('Energy Use'!AQ62-'E-electricity'!AQ6)*'Energy Use 2020'!$R68</f>
        <v>0</v>
      </c>
      <c r="AR6" s="136" t="str">
        <f>VLOOKUP($A6,'Sector Match'!$A$1:$B$43,2,0)</f>
        <v>other mining and quarrying 07T08</v>
      </c>
    </row>
    <row r="7" spans="1:44" x14ac:dyDescent="0.2">
      <c r="A7" s="74" t="s">
        <v>6</v>
      </c>
      <c r="B7" s="240">
        <f>('Energy Use'!B63-'E-electricity'!B7)*'Energy Use 2019'!$R69</f>
        <v>0</v>
      </c>
      <c r="C7" s="240">
        <f>('Energy Use'!C63-'E-electricity'!C7)*'Energy Use 2020'!$R69</f>
        <v>0</v>
      </c>
      <c r="D7" s="240">
        <f>('Energy Use'!D63-'E-electricity'!D7)*'Energy Use 2020'!$R69</f>
        <v>0</v>
      </c>
      <c r="E7" s="240">
        <f>('Energy Use'!E63-'E-electricity'!E7)*'Energy Use 2020'!$R69</f>
        <v>0</v>
      </c>
      <c r="F7" s="240">
        <f>('Energy Use'!F63-'E-electricity'!F7)*'Energy Use 2020'!$R69</f>
        <v>0</v>
      </c>
      <c r="G7" s="240">
        <f>('Energy Use'!G63-'E-electricity'!G7)*'Energy Use 2020'!$R69</f>
        <v>0</v>
      </c>
      <c r="H7" s="240">
        <f>('Energy Use'!H63-'E-electricity'!H7)*'Energy Use 2020'!$R69</f>
        <v>0</v>
      </c>
      <c r="I7" s="240">
        <f>('Energy Use'!I63-'E-electricity'!I7)*'Energy Use 2020'!$R69</f>
        <v>0</v>
      </c>
      <c r="J7" s="240">
        <f>('Energy Use'!J63-'E-electricity'!J7)*'Energy Use 2020'!$R69</f>
        <v>0</v>
      </c>
      <c r="K7" s="240">
        <f>('Energy Use'!K63-'E-electricity'!K7)*'Energy Use 2020'!$R69</f>
        <v>0</v>
      </c>
      <c r="L7" s="240">
        <f>('Energy Use'!L63-'E-electricity'!L7)*'Energy Use 2020'!$R69</f>
        <v>0</v>
      </c>
      <c r="M7" s="240">
        <f>('Energy Use'!M63-'E-electricity'!M7)*'Energy Use 2020'!$R69</f>
        <v>0</v>
      </c>
      <c r="N7" s="240">
        <f>('Energy Use'!N63-'E-electricity'!N7)*'Energy Use 2020'!$R69</f>
        <v>0</v>
      </c>
      <c r="O7" s="240">
        <f>('Energy Use'!O63-'E-electricity'!O7)*'Energy Use 2020'!$R69</f>
        <v>0</v>
      </c>
      <c r="P7" s="240">
        <f>('Energy Use'!P63-'E-electricity'!P7)*'Energy Use 2020'!$R69</f>
        <v>0</v>
      </c>
      <c r="Q7" s="240">
        <f>('Energy Use'!Q63-'E-electricity'!Q7)*'Energy Use 2020'!$R69</f>
        <v>0</v>
      </c>
      <c r="R7" s="240">
        <f>('Energy Use'!R63-'E-electricity'!R7)*'Energy Use 2020'!$R69</f>
        <v>0</v>
      </c>
      <c r="S7" s="240">
        <f>('Energy Use'!S63-'E-electricity'!S7)*'Energy Use 2020'!$R69</f>
        <v>0</v>
      </c>
      <c r="T7" s="240">
        <f>('Energy Use'!T63-'E-electricity'!T7)*'Energy Use 2020'!$R69</f>
        <v>0</v>
      </c>
      <c r="U7" s="240">
        <f>('Energy Use'!U63-'E-electricity'!U7)*'Energy Use 2020'!$R69</f>
        <v>0</v>
      </c>
      <c r="V7" s="240">
        <f>('Energy Use'!V63-'E-electricity'!V7)*'Energy Use 2020'!$R69</f>
        <v>0</v>
      </c>
      <c r="W7" s="240">
        <f>('Energy Use'!W63-'E-electricity'!W7)*'Energy Use 2020'!$R69</f>
        <v>0</v>
      </c>
      <c r="X7" s="240">
        <f>('Energy Use'!X63-'E-electricity'!X7)*'Energy Use 2020'!$R69</f>
        <v>0</v>
      </c>
      <c r="Y7" s="240">
        <f>('Energy Use'!Y63-'E-electricity'!Y7)*'Energy Use 2020'!$R69</f>
        <v>0</v>
      </c>
      <c r="Z7" s="240">
        <f>('Energy Use'!Z63-'E-electricity'!Z7)*'Energy Use 2020'!$R69</f>
        <v>0</v>
      </c>
      <c r="AA7" s="240">
        <f>('Energy Use'!AA63-'E-electricity'!AA7)*'Energy Use 2020'!$R69</f>
        <v>0</v>
      </c>
      <c r="AB7" s="240">
        <f>('Energy Use'!AB63-'E-electricity'!AB7)*'Energy Use 2020'!$R69</f>
        <v>0</v>
      </c>
      <c r="AC7" s="240">
        <f>('Energy Use'!AC63-'E-electricity'!AC7)*'Energy Use 2020'!$R69</f>
        <v>0</v>
      </c>
      <c r="AD7" s="240">
        <f>('Energy Use'!AD63-'E-electricity'!AD7)*'Energy Use 2020'!$R69</f>
        <v>0</v>
      </c>
      <c r="AE7" s="240">
        <f>('Energy Use'!AE63-'E-electricity'!AE7)*'Energy Use 2020'!$R69</f>
        <v>0</v>
      </c>
      <c r="AF7" s="240">
        <f>('Energy Use'!AF63-'E-electricity'!AF7)*'Energy Use 2020'!$R69</f>
        <v>0</v>
      </c>
      <c r="AG7" s="240">
        <f>('Energy Use'!AG63-'E-electricity'!AG7)*'Energy Use 2020'!$R69</f>
        <v>0</v>
      </c>
      <c r="AH7" s="240">
        <f>('Energy Use'!AH63-'E-electricity'!AH7)*'Energy Use 2020'!$R69</f>
        <v>0</v>
      </c>
      <c r="AI7" s="240">
        <f>('Energy Use'!AI63-'E-electricity'!AI7)*'Energy Use 2020'!$R69</f>
        <v>0</v>
      </c>
      <c r="AJ7" s="240">
        <f>('Energy Use'!AJ63-'E-electricity'!AJ7)*'Energy Use 2020'!$R69</f>
        <v>0</v>
      </c>
      <c r="AK7" s="240">
        <f>('Energy Use'!AK63-'E-electricity'!AK7)*'Energy Use 2020'!$R69</f>
        <v>0</v>
      </c>
      <c r="AL7" s="240">
        <f>('Energy Use'!AL63-'E-electricity'!AL7)*'Energy Use 2020'!$R69</f>
        <v>0</v>
      </c>
      <c r="AM7" s="240">
        <f>('Energy Use'!AM63-'E-electricity'!AM7)*'Energy Use 2020'!$R69</f>
        <v>0</v>
      </c>
      <c r="AN7" s="240">
        <f>('Energy Use'!AN63-'E-electricity'!AN7)*'Energy Use 2020'!$R69</f>
        <v>0</v>
      </c>
      <c r="AO7" s="240">
        <f>('Energy Use'!AO63-'E-electricity'!AO7)*'Energy Use 2020'!$R69</f>
        <v>0</v>
      </c>
      <c r="AP7" s="240">
        <f>('Energy Use'!AP63-'E-electricity'!AP7)*'Energy Use 2020'!$R69</f>
        <v>0</v>
      </c>
      <c r="AQ7" s="240">
        <f>('Energy Use'!AQ63-'E-electricity'!AQ7)*'Energy Use 2020'!$R69</f>
        <v>0</v>
      </c>
      <c r="AR7" s="136" t="str">
        <f>VLOOKUP($A7,'Sector Match'!$A$1:$B$43,2,0)</f>
        <v>other mining and quarrying 07T08</v>
      </c>
    </row>
    <row r="8" spans="1:44" x14ac:dyDescent="0.2">
      <c r="A8" s="74" t="s">
        <v>7</v>
      </c>
      <c r="B8" s="240">
        <f>('Energy Use'!B64-'E-electricity'!B8)*'Energy Use 2019'!$R70</f>
        <v>39633920801.443832</v>
      </c>
      <c r="C8" s="240">
        <f>('Energy Use'!C64-'E-electricity'!C8)*'Energy Use 2020'!$R70</f>
        <v>35670528721.299446</v>
      </c>
      <c r="D8" s="240">
        <f>('Energy Use'!D64-'E-electricity'!D8)*'Energy Use 2020'!$R70</f>
        <v>39006148576.879204</v>
      </c>
      <c r="E8" s="240">
        <f>('Energy Use'!E64-'E-electricity'!E8)*'Energy Use 2020'!$R70</f>
        <v>43150707874.163048</v>
      </c>
      <c r="F8" s="240">
        <f>('Energy Use'!F64-'E-electricity'!F8)*'Energy Use 2020'!$R70</f>
        <v>44471240710.46067</v>
      </c>
      <c r="G8" s="240">
        <f>('Energy Use'!G64-'E-electricity'!G8)*'Energy Use 2020'!$R70</f>
        <v>48179607339.753136</v>
      </c>
      <c r="H8" s="240">
        <f>('Energy Use'!H64-'E-electricity'!H8)*'Energy Use 2020'!$R70</f>
        <v>53142856426.530724</v>
      </c>
      <c r="I8" s="240">
        <f>('Energy Use'!I64-'E-electricity'!I8)*'Energy Use 2020'!$R70</f>
        <v>58175191919.809105</v>
      </c>
      <c r="J8" s="240">
        <f>('Energy Use'!J64-'E-electricity'!J8)*'Energy Use 2020'!$R70</f>
        <v>62950427157.417244</v>
      </c>
      <c r="K8" s="240">
        <f>('Energy Use'!K64-'E-electricity'!K8)*'Energy Use 2020'!$R70</f>
        <v>67497830269.4431</v>
      </c>
      <c r="L8" s="240">
        <f>('Energy Use'!L64-'E-electricity'!L8)*'Energy Use 2020'!$R70</f>
        <v>71890841243.495163</v>
      </c>
      <c r="M8" s="240">
        <f>('Energy Use'!M64-'E-electricity'!M8)*'Energy Use 2020'!$R70</f>
        <v>76245161191.563217</v>
      </c>
      <c r="N8" s="240">
        <f>('Energy Use'!N64-'E-electricity'!N8)*'Energy Use 2020'!$R70</f>
        <v>80732315241.97937</v>
      </c>
      <c r="O8" s="240">
        <f>('Energy Use'!O64-'E-electricity'!O8)*'Energy Use 2020'!$R70</f>
        <v>85307703181.646133</v>
      </c>
      <c r="P8" s="240">
        <f>('Energy Use'!P64-'E-electricity'!P8)*'Energy Use 2020'!$R70</f>
        <v>89933466469.142029</v>
      </c>
      <c r="Q8" s="240">
        <f>('Energy Use'!Q64-'E-electricity'!Q8)*'Energy Use 2020'!$R70</f>
        <v>94565599648.039764</v>
      </c>
      <c r="R8" s="240">
        <f>('Energy Use'!R64-'E-electricity'!R8)*'Energy Use 2020'!$R70</f>
        <v>99154016395.674118</v>
      </c>
      <c r="S8" s="240">
        <f>('Energy Use'!S64-'E-electricity'!S8)*'Energy Use 2020'!$R70</f>
        <v>103983648267.26332</v>
      </c>
      <c r="T8" s="240">
        <f>('Energy Use'!T64-'E-electricity'!T8)*'Energy Use 2020'!$R70</f>
        <v>108721598423.27344</v>
      </c>
      <c r="U8" s="240">
        <f>('Energy Use'!U64-'E-electricity'!U8)*'Energy Use 2020'!$R70</f>
        <v>113344395660.29149</v>
      </c>
      <c r="V8" s="240">
        <f>('Energy Use'!V64-'E-electricity'!V8)*'Energy Use 2020'!$R70</f>
        <v>117829795487.07001</v>
      </c>
      <c r="W8" s="240">
        <f>('Energy Use'!W64-'E-electricity'!W8)*'Energy Use 2020'!$R70</f>
        <v>122157026517.7901</v>
      </c>
      <c r="X8" s="240">
        <f>('Energy Use'!X64-'E-electricity'!X8)*'Energy Use 2020'!$R70</f>
        <v>126307006943.9146</v>
      </c>
      <c r="Y8" s="240">
        <f>('Energy Use'!Y64-'E-electricity'!Y8)*'Energy Use 2020'!$R70</f>
        <v>130262528287.51947</v>
      </c>
      <c r="Z8" s="240">
        <f>('Energy Use'!Z64-'E-electricity'!Z8)*'Energy Use 2020'!$R70</f>
        <v>134008404537.41226</v>
      </c>
      <c r="AA8" s="240">
        <f>('Energy Use'!AA64-'E-electricity'!AA8)*'Energy Use 2020'!$R70</f>
        <v>137531585660.52264</v>
      </c>
      <c r="AB8" s="240">
        <f>('Energy Use'!AB64-'E-electricity'!AB8)*'Energy Use 2020'!$R70</f>
        <v>140821235338.43146</v>
      </c>
      <c r="AC8" s="240">
        <f>('Energy Use'!AC64-'E-electricity'!AC8)*'Energy Use 2020'!$R70</f>
        <v>143868773579.54498</v>
      </c>
      <c r="AD8" s="240">
        <f>('Energy Use'!AD64-'E-electricity'!AD8)*'Energy Use 2020'!$R70</f>
        <v>146667885582.17163</v>
      </c>
      <c r="AE8" s="240">
        <f>('Energy Use'!AE64-'E-electricity'!AE8)*'Energy Use 2020'!$R70</f>
        <v>149214498857.88144</v>
      </c>
      <c r="AF8" s="240">
        <f>('Energy Use'!AF64-'E-electricity'!AF8)*'Energy Use 2020'!$R70</f>
        <v>151506731157.63907</v>
      </c>
      <c r="AG8" s="240">
        <f>('Energy Use'!AG64-'E-electricity'!AG8)*'Energy Use 2020'!$R70</f>
        <v>153544812169.26782</v>
      </c>
      <c r="AH8" s="240">
        <f>('Energy Use'!AH64-'E-electricity'!AH8)*'Energy Use 2020'!$R70</f>
        <v>155330982271.90274</v>
      </c>
      <c r="AI8" s="240">
        <f>('Energy Use'!AI64-'E-electricity'!AI8)*'Energy Use 2020'!$R70</f>
        <v>156869371842.99142</v>
      </c>
      <c r="AJ8" s="240">
        <f>('Energy Use'!AJ64-'E-electricity'!AJ8)*'Energy Use 2020'!$R70</f>
        <v>158165864721.10635</v>
      </c>
      <c r="AK8" s="240">
        <f>('Energy Use'!AK64-'E-electricity'!AK8)*'Energy Use 2020'!$R70</f>
        <v>159227949441.0293</v>
      </c>
      <c r="AL8" s="240">
        <f>('Energy Use'!AL64-'E-electricity'!AL8)*'Energy Use 2020'!$R70</f>
        <v>160064561786.02884</v>
      </c>
      <c r="AM8" s="240">
        <f>('Energy Use'!AM64-'E-electricity'!AM8)*'Energy Use 2020'!$R70</f>
        <v>160685922057.25095</v>
      </c>
      <c r="AN8" s="240">
        <f>('Energy Use'!AN64-'E-electricity'!AN8)*'Energy Use 2020'!$R70</f>
        <v>161103370253.85919</v>
      </c>
      <c r="AO8" s="240">
        <f>('Energy Use'!AO64-'E-electricity'!AO8)*'Energy Use 2020'!$R70</f>
        <v>161329202102.64954</v>
      </c>
      <c r="AP8" s="240">
        <f>('Energy Use'!AP64-'E-electricity'!AP8)*'Energy Use 2020'!$R70</f>
        <v>161376508584.77396</v>
      </c>
      <c r="AQ8" s="240">
        <f>('Energy Use'!AQ64-'E-electricity'!AQ8)*'Energy Use 2020'!$R70</f>
        <v>160432051952.11234</v>
      </c>
      <c r="AR8" s="136" t="str">
        <f>VLOOKUP($A8,'Sector Match'!$A$1:$B$43,2,0)</f>
        <v>Mining Support Service Activities 09</v>
      </c>
    </row>
    <row r="9" spans="1:44" x14ac:dyDescent="0.2">
      <c r="A9" s="74" t="s">
        <v>8</v>
      </c>
      <c r="B9" s="240">
        <f>('Energy Use'!B65-'E-electricity'!B9)*'Energy Use 2019'!$R71</f>
        <v>0</v>
      </c>
      <c r="C9" s="240">
        <f>('Energy Use'!C65-'E-electricity'!C9)*'Energy Use 2020'!$R71</f>
        <v>0</v>
      </c>
      <c r="D9" s="240">
        <f>('Energy Use'!D65-'E-electricity'!D9)*'Energy Use 2020'!$R71</f>
        <v>0</v>
      </c>
      <c r="E9" s="240">
        <f>('Energy Use'!E65-'E-electricity'!E9)*'Energy Use 2020'!$R71</f>
        <v>0</v>
      </c>
      <c r="F9" s="240">
        <f>('Energy Use'!F65-'E-electricity'!F9)*'Energy Use 2020'!$R71</f>
        <v>0</v>
      </c>
      <c r="G9" s="240">
        <f>('Energy Use'!G65-'E-electricity'!G9)*'Energy Use 2020'!$R71</f>
        <v>0</v>
      </c>
      <c r="H9" s="240">
        <f>('Energy Use'!H65-'E-electricity'!H9)*'Energy Use 2020'!$R71</f>
        <v>0</v>
      </c>
      <c r="I9" s="240">
        <f>('Energy Use'!I65-'E-electricity'!I9)*'Energy Use 2020'!$R71</f>
        <v>0</v>
      </c>
      <c r="J9" s="240">
        <f>('Energy Use'!J65-'E-electricity'!J9)*'Energy Use 2020'!$R71</f>
        <v>0</v>
      </c>
      <c r="K9" s="240">
        <f>('Energy Use'!K65-'E-electricity'!K9)*'Energy Use 2020'!$R71</f>
        <v>0</v>
      </c>
      <c r="L9" s="240">
        <f>('Energy Use'!L65-'E-electricity'!L9)*'Energy Use 2020'!$R71</f>
        <v>0</v>
      </c>
      <c r="M9" s="240">
        <f>('Energy Use'!M65-'E-electricity'!M9)*'Energy Use 2020'!$R71</f>
        <v>0</v>
      </c>
      <c r="N9" s="240">
        <f>('Energy Use'!N65-'E-electricity'!N9)*'Energy Use 2020'!$R71</f>
        <v>0</v>
      </c>
      <c r="O9" s="240">
        <f>('Energy Use'!O65-'E-electricity'!O9)*'Energy Use 2020'!$R71</f>
        <v>0</v>
      </c>
      <c r="P9" s="240">
        <f>('Energy Use'!P65-'E-electricity'!P9)*'Energy Use 2020'!$R71</f>
        <v>0</v>
      </c>
      <c r="Q9" s="240">
        <f>('Energy Use'!Q65-'E-electricity'!Q9)*'Energy Use 2020'!$R71</f>
        <v>0</v>
      </c>
      <c r="R9" s="240">
        <f>('Energy Use'!R65-'E-electricity'!R9)*'Energy Use 2020'!$R71</f>
        <v>0</v>
      </c>
      <c r="S9" s="240">
        <f>('Energy Use'!S65-'E-electricity'!S9)*'Energy Use 2020'!$R71</f>
        <v>0</v>
      </c>
      <c r="T9" s="240">
        <f>('Energy Use'!T65-'E-electricity'!T9)*'Energy Use 2020'!$R71</f>
        <v>0</v>
      </c>
      <c r="U9" s="240">
        <f>('Energy Use'!U65-'E-electricity'!U9)*'Energy Use 2020'!$R71</f>
        <v>0</v>
      </c>
      <c r="V9" s="240">
        <f>('Energy Use'!V65-'E-electricity'!V9)*'Energy Use 2020'!$R71</f>
        <v>0</v>
      </c>
      <c r="W9" s="240">
        <f>('Energy Use'!W65-'E-electricity'!W9)*'Energy Use 2020'!$R71</f>
        <v>0</v>
      </c>
      <c r="X9" s="240">
        <f>('Energy Use'!X65-'E-electricity'!X9)*'Energy Use 2020'!$R71</f>
        <v>0</v>
      </c>
      <c r="Y9" s="240">
        <f>('Energy Use'!Y65-'E-electricity'!Y9)*'Energy Use 2020'!$R71</f>
        <v>0</v>
      </c>
      <c r="Z9" s="240">
        <f>('Energy Use'!Z65-'E-electricity'!Z9)*'Energy Use 2020'!$R71</f>
        <v>0</v>
      </c>
      <c r="AA9" s="240">
        <f>('Energy Use'!AA65-'E-electricity'!AA9)*'Energy Use 2020'!$R71</f>
        <v>0</v>
      </c>
      <c r="AB9" s="240">
        <f>('Energy Use'!AB65-'E-electricity'!AB9)*'Energy Use 2020'!$R71</f>
        <v>0</v>
      </c>
      <c r="AC9" s="240">
        <f>('Energy Use'!AC65-'E-electricity'!AC9)*'Energy Use 2020'!$R71</f>
        <v>0</v>
      </c>
      <c r="AD9" s="240">
        <f>('Energy Use'!AD65-'E-electricity'!AD9)*'Energy Use 2020'!$R71</f>
        <v>0</v>
      </c>
      <c r="AE9" s="240">
        <f>('Energy Use'!AE65-'E-electricity'!AE9)*'Energy Use 2020'!$R71</f>
        <v>0</v>
      </c>
      <c r="AF9" s="240">
        <f>('Energy Use'!AF65-'E-electricity'!AF9)*'Energy Use 2020'!$R71</f>
        <v>0</v>
      </c>
      <c r="AG9" s="240">
        <f>('Energy Use'!AG65-'E-electricity'!AG9)*'Energy Use 2020'!$R71</f>
        <v>0</v>
      </c>
      <c r="AH9" s="240">
        <f>('Energy Use'!AH65-'E-electricity'!AH9)*'Energy Use 2020'!$R71</f>
        <v>0</v>
      </c>
      <c r="AI9" s="240">
        <f>('Energy Use'!AI65-'E-electricity'!AI9)*'Energy Use 2020'!$R71</f>
        <v>0</v>
      </c>
      <c r="AJ9" s="240">
        <f>('Energy Use'!AJ65-'E-electricity'!AJ9)*'Energy Use 2020'!$R71</f>
        <v>0</v>
      </c>
      <c r="AK9" s="240">
        <f>('Energy Use'!AK65-'E-electricity'!AK9)*'Energy Use 2020'!$R71</f>
        <v>0</v>
      </c>
      <c r="AL9" s="240">
        <f>('Energy Use'!AL65-'E-electricity'!AL9)*'Energy Use 2020'!$R71</f>
        <v>0</v>
      </c>
      <c r="AM9" s="240">
        <f>('Energy Use'!AM65-'E-electricity'!AM9)*'Energy Use 2020'!$R71</f>
        <v>0</v>
      </c>
      <c r="AN9" s="240">
        <f>('Energy Use'!AN65-'E-electricity'!AN9)*'Energy Use 2020'!$R71</f>
        <v>0</v>
      </c>
      <c r="AO9" s="240">
        <f>('Energy Use'!AO65-'E-electricity'!AO9)*'Energy Use 2020'!$R71</f>
        <v>0</v>
      </c>
      <c r="AP9" s="240">
        <f>('Energy Use'!AP65-'E-electricity'!AP9)*'Energy Use 2020'!$R71</f>
        <v>0</v>
      </c>
      <c r="AQ9" s="240">
        <f>('Energy Use'!AQ65-'E-electricity'!AQ9)*'Energy Use 2020'!$R71</f>
        <v>0</v>
      </c>
      <c r="AR9" s="136" t="str">
        <f>VLOOKUP($A9,'Sector Match'!$A$1:$B$43,2,0)</f>
        <v>Mining Support Service Activities 09</v>
      </c>
    </row>
    <row r="10" spans="1:44" x14ac:dyDescent="0.2">
      <c r="A10" s="74" t="s">
        <v>9</v>
      </c>
      <c r="B10" s="240">
        <f>('Energy Use'!B66-'E-electricity'!B10)*'Energy Use 2019'!$R72</f>
        <v>0</v>
      </c>
      <c r="C10" s="240">
        <f>('Energy Use'!C66-'E-electricity'!C10)*'Energy Use 2020'!$R72</f>
        <v>0</v>
      </c>
      <c r="D10" s="240">
        <f>('Energy Use'!D66-'E-electricity'!D10)*'Energy Use 2020'!$R72</f>
        <v>0</v>
      </c>
      <c r="E10" s="240">
        <f>('Energy Use'!E66-'E-electricity'!E10)*'Energy Use 2020'!$R72</f>
        <v>0</v>
      </c>
      <c r="F10" s="240">
        <f>('Energy Use'!F66-'E-electricity'!F10)*'Energy Use 2020'!$R72</f>
        <v>0</v>
      </c>
      <c r="G10" s="240">
        <f>('Energy Use'!G66-'E-electricity'!G10)*'Energy Use 2020'!$R72</f>
        <v>0</v>
      </c>
      <c r="H10" s="240">
        <f>('Energy Use'!H66-'E-electricity'!H10)*'Energy Use 2020'!$R72</f>
        <v>0</v>
      </c>
      <c r="I10" s="240">
        <f>('Energy Use'!I66-'E-electricity'!I10)*'Energy Use 2020'!$R72</f>
        <v>0</v>
      </c>
      <c r="J10" s="240">
        <f>('Energy Use'!J66-'E-electricity'!J10)*'Energy Use 2020'!$R72</f>
        <v>0</v>
      </c>
      <c r="K10" s="240">
        <f>('Energy Use'!K66-'E-electricity'!K10)*'Energy Use 2020'!$R72</f>
        <v>0</v>
      </c>
      <c r="L10" s="240">
        <f>('Energy Use'!L66-'E-electricity'!L10)*'Energy Use 2020'!$R72</f>
        <v>0</v>
      </c>
      <c r="M10" s="240">
        <f>('Energy Use'!M66-'E-electricity'!M10)*'Energy Use 2020'!$R72</f>
        <v>0</v>
      </c>
      <c r="N10" s="240">
        <f>('Energy Use'!N66-'E-electricity'!N10)*'Energy Use 2020'!$R72</f>
        <v>0</v>
      </c>
      <c r="O10" s="240">
        <f>('Energy Use'!O66-'E-electricity'!O10)*'Energy Use 2020'!$R72</f>
        <v>0</v>
      </c>
      <c r="P10" s="240">
        <f>('Energy Use'!P66-'E-electricity'!P10)*'Energy Use 2020'!$R72</f>
        <v>0</v>
      </c>
      <c r="Q10" s="240">
        <f>('Energy Use'!Q66-'E-electricity'!Q10)*'Energy Use 2020'!$R72</f>
        <v>0</v>
      </c>
      <c r="R10" s="240">
        <f>('Energy Use'!R66-'E-electricity'!R10)*'Energy Use 2020'!$R72</f>
        <v>0</v>
      </c>
      <c r="S10" s="240">
        <f>('Energy Use'!S66-'E-electricity'!S10)*'Energy Use 2020'!$R72</f>
        <v>0</v>
      </c>
      <c r="T10" s="240">
        <f>('Energy Use'!T66-'E-electricity'!T10)*'Energy Use 2020'!$R72</f>
        <v>0</v>
      </c>
      <c r="U10" s="240">
        <f>('Energy Use'!U66-'E-electricity'!U10)*'Energy Use 2020'!$R72</f>
        <v>0</v>
      </c>
      <c r="V10" s="240">
        <f>('Energy Use'!V66-'E-electricity'!V10)*'Energy Use 2020'!$R72</f>
        <v>0</v>
      </c>
      <c r="W10" s="240">
        <f>('Energy Use'!W66-'E-electricity'!W10)*'Energy Use 2020'!$R72</f>
        <v>0</v>
      </c>
      <c r="X10" s="240">
        <f>('Energy Use'!X66-'E-electricity'!X10)*'Energy Use 2020'!$R72</f>
        <v>0</v>
      </c>
      <c r="Y10" s="240">
        <f>('Energy Use'!Y66-'E-electricity'!Y10)*'Energy Use 2020'!$R72</f>
        <v>0</v>
      </c>
      <c r="Z10" s="240">
        <f>('Energy Use'!Z66-'E-electricity'!Z10)*'Energy Use 2020'!$R72</f>
        <v>0</v>
      </c>
      <c r="AA10" s="240">
        <f>('Energy Use'!AA66-'E-electricity'!AA10)*'Energy Use 2020'!$R72</f>
        <v>0</v>
      </c>
      <c r="AB10" s="240">
        <f>('Energy Use'!AB66-'E-electricity'!AB10)*'Energy Use 2020'!$R72</f>
        <v>0</v>
      </c>
      <c r="AC10" s="240">
        <f>('Energy Use'!AC66-'E-electricity'!AC10)*'Energy Use 2020'!$R72</f>
        <v>0</v>
      </c>
      <c r="AD10" s="240">
        <f>('Energy Use'!AD66-'E-electricity'!AD10)*'Energy Use 2020'!$R72</f>
        <v>0</v>
      </c>
      <c r="AE10" s="240">
        <f>('Energy Use'!AE66-'E-electricity'!AE10)*'Energy Use 2020'!$R72</f>
        <v>0</v>
      </c>
      <c r="AF10" s="240">
        <f>('Energy Use'!AF66-'E-electricity'!AF10)*'Energy Use 2020'!$R72</f>
        <v>0</v>
      </c>
      <c r="AG10" s="240">
        <f>('Energy Use'!AG66-'E-electricity'!AG10)*'Energy Use 2020'!$R72</f>
        <v>0</v>
      </c>
      <c r="AH10" s="240">
        <f>('Energy Use'!AH66-'E-electricity'!AH10)*'Energy Use 2020'!$R72</f>
        <v>0</v>
      </c>
      <c r="AI10" s="240">
        <f>('Energy Use'!AI66-'E-electricity'!AI10)*'Energy Use 2020'!$R72</f>
        <v>0</v>
      </c>
      <c r="AJ10" s="240">
        <f>('Energy Use'!AJ66-'E-electricity'!AJ10)*'Energy Use 2020'!$R72</f>
        <v>0</v>
      </c>
      <c r="AK10" s="240">
        <f>('Energy Use'!AK66-'E-electricity'!AK10)*'Energy Use 2020'!$R72</f>
        <v>0</v>
      </c>
      <c r="AL10" s="240">
        <f>('Energy Use'!AL66-'E-electricity'!AL10)*'Energy Use 2020'!$R72</f>
        <v>0</v>
      </c>
      <c r="AM10" s="240">
        <f>('Energy Use'!AM66-'E-electricity'!AM10)*'Energy Use 2020'!$R72</f>
        <v>0</v>
      </c>
      <c r="AN10" s="240">
        <f>('Energy Use'!AN66-'E-electricity'!AN10)*'Energy Use 2020'!$R72</f>
        <v>0</v>
      </c>
      <c r="AO10" s="240">
        <f>('Energy Use'!AO66-'E-electricity'!AO10)*'Energy Use 2020'!$R72</f>
        <v>0</v>
      </c>
      <c r="AP10" s="240">
        <f>('Energy Use'!AP66-'E-electricity'!AP10)*'Energy Use 2020'!$R72</f>
        <v>0</v>
      </c>
      <c r="AQ10" s="240">
        <f>('Energy Use'!AQ66-'E-electricity'!AQ10)*'Energy Use 2020'!$R72</f>
        <v>0</v>
      </c>
      <c r="AR10" s="136" t="str">
        <f>VLOOKUP($A10,'Sector Match'!$A$1:$B$43,2,0)</f>
        <v>food beverage and tobacco 10T12</v>
      </c>
    </row>
    <row r="11" spans="1:44" x14ac:dyDescent="0.2">
      <c r="A11" s="74" t="s">
        <v>10</v>
      </c>
      <c r="B11" s="240">
        <f>('Energy Use'!B67-'E-electricity'!B11)*'Energy Use 2019'!$R73</f>
        <v>0</v>
      </c>
      <c r="C11" s="240">
        <f>('Energy Use'!C67-'E-electricity'!C11)*'Energy Use 2020'!$R73</f>
        <v>0</v>
      </c>
      <c r="D11" s="240">
        <f>('Energy Use'!D67-'E-electricity'!D11)*'Energy Use 2020'!$R73</f>
        <v>0</v>
      </c>
      <c r="E11" s="240">
        <f>('Energy Use'!E67-'E-electricity'!E11)*'Energy Use 2020'!$R73</f>
        <v>0</v>
      </c>
      <c r="F11" s="240">
        <f>('Energy Use'!F67-'E-electricity'!F11)*'Energy Use 2020'!$R73</f>
        <v>0</v>
      </c>
      <c r="G11" s="240">
        <f>('Energy Use'!G67-'E-electricity'!G11)*'Energy Use 2020'!$R73</f>
        <v>0</v>
      </c>
      <c r="H11" s="240">
        <f>('Energy Use'!H67-'E-electricity'!H11)*'Energy Use 2020'!$R73</f>
        <v>0</v>
      </c>
      <c r="I11" s="240">
        <f>('Energy Use'!I67-'E-electricity'!I11)*'Energy Use 2020'!$R73</f>
        <v>0</v>
      </c>
      <c r="J11" s="240">
        <f>('Energy Use'!J67-'E-electricity'!J11)*'Energy Use 2020'!$R73</f>
        <v>0</v>
      </c>
      <c r="K11" s="240">
        <f>('Energy Use'!K67-'E-electricity'!K11)*'Energy Use 2020'!$R73</f>
        <v>0</v>
      </c>
      <c r="L11" s="240">
        <f>('Energy Use'!L67-'E-electricity'!L11)*'Energy Use 2020'!$R73</f>
        <v>0</v>
      </c>
      <c r="M11" s="240">
        <f>('Energy Use'!M67-'E-electricity'!M11)*'Energy Use 2020'!$R73</f>
        <v>0</v>
      </c>
      <c r="N11" s="240">
        <f>('Energy Use'!N67-'E-electricity'!N11)*'Energy Use 2020'!$R73</f>
        <v>0</v>
      </c>
      <c r="O11" s="240">
        <f>('Energy Use'!O67-'E-electricity'!O11)*'Energy Use 2020'!$R73</f>
        <v>0</v>
      </c>
      <c r="P11" s="240">
        <f>('Energy Use'!P67-'E-electricity'!P11)*'Energy Use 2020'!$R73</f>
        <v>0</v>
      </c>
      <c r="Q11" s="240">
        <f>('Energy Use'!Q67-'E-electricity'!Q11)*'Energy Use 2020'!$R73</f>
        <v>0</v>
      </c>
      <c r="R11" s="240">
        <f>('Energy Use'!R67-'E-electricity'!R11)*'Energy Use 2020'!$R73</f>
        <v>0</v>
      </c>
      <c r="S11" s="240">
        <f>('Energy Use'!S67-'E-electricity'!S11)*'Energy Use 2020'!$R73</f>
        <v>0</v>
      </c>
      <c r="T11" s="240">
        <f>('Energy Use'!T67-'E-electricity'!T11)*'Energy Use 2020'!$R73</f>
        <v>0</v>
      </c>
      <c r="U11" s="240">
        <f>('Energy Use'!U67-'E-electricity'!U11)*'Energy Use 2020'!$R73</f>
        <v>0</v>
      </c>
      <c r="V11" s="240">
        <f>('Energy Use'!V67-'E-electricity'!V11)*'Energy Use 2020'!$R73</f>
        <v>0</v>
      </c>
      <c r="W11" s="240">
        <f>('Energy Use'!W67-'E-electricity'!W11)*'Energy Use 2020'!$R73</f>
        <v>0</v>
      </c>
      <c r="X11" s="240">
        <f>('Energy Use'!X67-'E-electricity'!X11)*'Energy Use 2020'!$R73</f>
        <v>0</v>
      </c>
      <c r="Y11" s="240">
        <f>('Energy Use'!Y67-'E-electricity'!Y11)*'Energy Use 2020'!$R73</f>
        <v>0</v>
      </c>
      <c r="Z11" s="240">
        <f>('Energy Use'!Z67-'E-electricity'!Z11)*'Energy Use 2020'!$R73</f>
        <v>0</v>
      </c>
      <c r="AA11" s="240">
        <f>('Energy Use'!AA67-'E-electricity'!AA11)*'Energy Use 2020'!$R73</f>
        <v>0</v>
      </c>
      <c r="AB11" s="240">
        <f>('Energy Use'!AB67-'E-electricity'!AB11)*'Energy Use 2020'!$R73</f>
        <v>0</v>
      </c>
      <c r="AC11" s="240">
        <f>('Energy Use'!AC67-'E-electricity'!AC11)*'Energy Use 2020'!$R73</f>
        <v>0</v>
      </c>
      <c r="AD11" s="240">
        <f>('Energy Use'!AD67-'E-electricity'!AD11)*'Energy Use 2020'!$R73</f>
        <v>0</v>
      </c>
      <c r="AE11" s="240">
        <f>('Energy Use'!AE67-'E-electricity'!AE11)*'Energy Use 2020'!$R73</f>
        <v>0</v>
      </c>
      <c r="AF11" s="240">
        <f>('Energy Use'!AF67-'E-electricity'!AF11)*'Energy Use 2020'!$R73</f>
        <v>0</v>
      </c>
      <c r="AG11" s="240">
        <f>('Energy Use'!AG67-'E-electricity'!AG11)*'Energy Use 2020'!$R73</f>
        <v>0</v>
      </c>
      <c r="AH11" s="240">
        <f>('Energy Use'!AH67-'E-electricity'!AH11)*'Energy Use 2020'!$R73</f>
        <v>0</v>
      </c>
      <c r="AI11" s="240">
        <f>('Energy Use'!AI67-'E-electricity'!AI11)*'Energy Use 2020'!$R73</f>
        <v>0</v>
      </c>
      <c r="AJ11" s="240">
        <f>('Energy Use'!AJ67-'E-electricity'!AJ11)*'Energy Use 2020'!$R73</f>
        <v>0</v>
      </c>
      <c r="AK11" s="240">
        <f>('Energy Use'!AK67-'E-electricity'!AK11)*'Energy Use 2020'!$R73</f>
        <v>0</v>
      </c>
      <c r="AL11" s="240">
        <f>('Energy Use'!AL67-'E-electricity'!AL11)*'Energy Use 2020'!$R73</f>
        <v>0</v>
      </c>
      <c r="AM11" s="240">
        <f>('Energy Use'!AM67-'E-electricity'!AM11)*'Energy Use 2020'!$R73</f>
        <v>0</v>
      </c>
      <c r="AN11" s="240">
        <f>('Energy Use'!AN67-'E-electricity'!AN11)*'Energy Use 2020'!$R73</f>
        <v>0</v>
      </c>
      <c r="AO11" s="240">
        <f>('Energy Use'!AO67-'E-electricity'!AO11)*'Energy Use 2020'!$R73</f>
        <v>0</v>
      </c>
      <c r="AP11" s="240">
        <f>('Energy Use'!AP67-'E-electricity'!AP11)*'Energy Use 2020'!$R73</f>
        <v>0</v>
      </c>
      <c r="AQ11" s="240">
        <f>('Energy Use'!AQ67-'E-electricity'!AQ11)*'Energy Use 2020'!$R73</f>
        <v>0</v>
      </c>
      <c r="AR11" s="136" t="str">
        <f>VLOOKUP($A11,'Sector Match'!$A$1:$B$43,2,0)</f>
        <v>food beverage and tobacco 10T12</v>
      </c>
    </row>
    <row r="12" spans="1:44" x14ac:dyDescent="0.2">
      <c r="A12" s="74" t="s">
        <v>11</v>
      </c>
      <c r="B12" s="240">
        <f>('Energy Use'!B68-'E-electricity'!B12)*'Energy Use 2019'!$R74</f>
        <v>0</v>
      </c>
      <c r="C12" s="240">
        <f>('Energy Use'!C68-'E-electricity'!C12)*'Energy Use 2020'!$R74</f>
        <v>0</v>
      </c>
      <c r="D12" s="240">
        <f>('Energy Use'!D68-'E-electricity'!D12)*'Energy Use 2020'!$R74</f>
        <v>0</v>
      </c>
      <c r="E12" s="240">
        <f>('Energy Use'!E68-'E-electricity'!E12)*'Energy Use 2020'!$R74</f>
        <v>0</v>
      </c>
      <c r="F12" s="240">
        <f>('Energy Use'!F68-'E-electricity'!F12)*'Energy Use 2020'!$R74</f>
        <v>0</v>
      </c>
      <c r="G12" s="240">
        <f>('Energy Use'!G68-'E-electricity'!G12)*'Energy Use 2020'!$R74</f>
        <v>0</v>
      </c>
      <c r="H12" s="240">
        <f>('Energy Use'!H68-'E-electricity'!H12)*'Energy Use 2020'!$R74</f>
        <v>0</v>
      </c>
      <c r="I12" s="240">
        <f>('Energy Use'!I68-'E-electricity'!I12)*'Energy Use 2020'!$R74</f>
        <v>0</v>
      </c>
      <c r="J12" s="240">
        <f>('Energy Use'!J68-'E-electricity'!J12)*'Energy Use 2020'!$R74</f>
        <v>0</v>
      </c>
      <c r="K12" s="240">
        <f>('Energy Use'!K68-'E-electricity'!K12)*'Energy Use 2020'!$R74</f>
        <v>0</v>
      </c>
      <c r="L12" s="240">
        <f>('Energy Use'!L68-'E-electricity'!L12)*'Energy Use 2020'!$R74</f>
        <v>0</v>
      </c>
      <c r="M12" s="240">
        <f>('Energy Use'!M68-'E-electricity'!M12)*'Energy Use 2020'!$R74</f>
        <v>0</v>
      </c>
      <c r="N12" s="240">
        <f>('Energy Use'!N68-'E-electricity'!N12)*'Energy Use 2020'!$R74</f>
        <v>0</v>
      </c>
      <c r="O12" s="240">
        <f>('Energy Use'!O68-'E-electricity'!O12)*'Energy Use 2020'!$R74</f>
        <v>0</v>
      </c>
      <c r="P12" s="240">
        <f>('Energy Use'!P68-'E-electricity'!P12)*'Energy Use 2020'!$R74</f>
        <v>0</v>
      </c>
      <c r="Q12" s="240">
        <f>('Energy Use'!Q68-'E-electricity'!Q12)*'Energy Use 2020'!$R74</f>
        <v>0</v>
      </c>
      <c r="R12" s="240">
        <f>('Energy Use'!R68-'E-electricity'!R12)*'Energy Use 2020'!$R74</f>
        <v>0</v>
      </c>
      <c r="S12" s="240">
        <f>('Energy Use'!S68-'E-electricity'!S12)*'Energy Use 2020'!$R74</f>
        <v>0</v>
      </c>
      <c r="T12" s="240">
        <f>('Energy Use'!T68-'E-electricity'!T12)*'Energy Use 2020'!$R74</f>
        <v>0</v>
      </c>
      <c r="U12" s="240">
        <f>('Energy Use'!U68-'E-electricity'!U12)*'Energy Use 2020'!$R74</f>
        <v>0</v>
      </c>
      <c r="V12" s="240">
        <f>('Energy Use'!V68-'E-electricity'!V12)*'Energy Use 2020'!$R74</f>
        <v>0</v>
      </c>
      <c r="W12" s="240">
        <f>('Energy Use'!W68-'E-electricity'!W12)*'Energy Use 2020'!$R74</f>
        <v>0</v>
      </c>
      <c r="X12" s="240">
        <f>('Energy Use'!X68-'E-electricity'!X12)*'Energy Use 2020'!$R74</f>
        <v>0</v>
      </c>
      <c r="Y12" s="240">
        <f>('Energy Use'!Y68-'E-electricity'!Y12)*'Energy Use 2020'!$R74</f>
        <v>0</v>
      </c>
      <c r="Z12" s="240">
        <f>('Energy Use'!Z68-'E-electricity'!Z12)*'Energy Use 2020'!$R74</f>
        <v>0</v>
      </c>
      <c r="AA12" s="240">
        <f>('Energy Use'!AA68-'E-electricity'!AA12)*'Energy Use 2020'!$R74</f>
        <v>0</v>
      </c>
      <c r="AB12" s="240">
        <f>('Energy Use'!AB68-'E-electricity'!AB12)*'Energy Use 2020'!$R74</f>
        <v>0</v>
      </c>
      <c r="AC12" s="240">
        <f>('Energy Use'!AC68-'E-electricity'!AC12)*'Energy Use 2020'!$R74</f>
        <v>0</v>
      </c>
      <c r="AD12" s="240">
        <f>('Energy Use'!AD68-'E-electricity'!AD12)*'Energy Use 2020'!$R74</f>
        <v>0</v>
      </c>
      <c r="AE12" s="240">
        <f>('Energy Use'!AE68-'E-electricity'!AE12)*'Energy Use 2020'!$R74</f>
        <v>0</v>
      </c>
      <c r="AF12" s="240">
        <f>('Energy Use'!AF68-'E-electricity'!AF12)*'Energy Use 2020'!$R74</f>
        <v>0</v>
      </c>
      <c r="AG12" s="240">
        <f>('Energy Use'!AG68-'E-electricity'!AG12)*'Energy Use 2020'!$R74</f>
        <v>0</v>
      </c>
      <c r="AH12" s="240">
        <f>('Energy Use'!AH68-'E-electricity'!AH12)*'Energy Use 2020'!$R74</f>
        <v>0</v>
      </c>
      <c r="AI12" s="240">
        <f>('Energy Use'!AI68-'E-electricity'!AI12)*'Energy Use 2020'!$R74</f>
        <v>0</v>
      </c>
      <c r="AJ12" s="240">
        <f>('Energy Use'!AJ68-'E-electricity'!AJ12)*'Energy Use 2020'!$R74</f>
        <v>0</v>
      </c>
      <c r="AK12" s="240">
        <f>('Energy Use'!AK68-'E-electricity'!AK12)*'Energy Use 2020'!$R74</f>
        <v>0</v>
      </c>
      <c r="AL12" s="240">
        <f>('Energy Use'!AL68-'E-electricity'!AL12)*'Energy Use 2020'!$R74</f>
        <v>0</v>
      </c>
      <c r="AM12" s="240">
        <f>('Energy Use'!AM68-'E-electricity'!AM12)*'Energy Use 2020'!$R74</f>
        <v>0</v>
      </c>
      <c r="AN12" s="240">
        <f>('Energy Use'!AN68-'E-electricity'!AN12)*'Energy Use 2020'!$R74</f>
        <v>0</v>
      </c>
      <c r="AO12" s="240">
        <f>('Energy Use'!AO68-'E-electricity'!AO12)*'Energy Use 2020'!$R74</f>
        <v>0</v>
      </c>
      <c r="AP12" s="240">
        <f>('Energy Use'!AP68-'E-electricity'!AP12)*'Energy Use 2020'!$R74</f>
        <v>0</v>
      </c>
      <c r="AQ12" s="240">
        <f>('Energy Use'!AQ68-'E-electricity'!AQ12)*'Energy Use 2020'!$R74</f>
        <v>0</v>
      </c>
      <c r="AR12" s="136" t="str">
        <f>VLOOKUP($A12,'Sector Match'!$A$1:$B$43,2,0)</f>
        <v>food beverage and tobacco 10T12</v>
      </c>
    </row>
    <row r="13" spans="1:44" x14ac:dyDescent="0.2">
      <c r="A13" s="74" t="s">
        <v>12</v>
      </c>
      <c r="B13" s="240">
        <f>('Energy Use'!B69-'E-electricity'!B13)*'Energy Use 2019'!$R75</f>
        <v>0</v>
      </c>
      <c r="C13" s="240">
        <f>('Energy Use'!C69-'E-electricity'!C13)*'Energy Use 2020'!$R75</f>
        <v>0</v>
      </c>
      <c r="D13" s="240">
        <f>('Energy Use'!D69-'E-electricity'!D13)*'Energy Use 2020'!$R75</f>
        <v>0</v>
      </c>
      <c r="E13" s="240">
        <f>('Energy Use'!E69-'E-electricity'!E13)*'Energy Use 2020'!$R75</f>
        <v>0</v>
      </c>
      <c r="F13" s="240">
        <f>('Energy Use'!F69-'E-electricity'!F13)*'Energy Use 2020'!$R75</f>
        <v>0</v>
      </c>
      <c r="G13" s="240">
        <f>('Energy Use'!G69-'E-electricity'!G13)*'Energy Use 2020'!$R75</f>
        <v>0</v>
      </c>
      <c r="H13" s="240">
        <f>('Energy Use'!H69-'E-electricity'!H13)*'Energy Use 2020'!$R75</f>
        <v>0</v>
      </c>
      <c r="I13" s="240">
        <f>('Energy Use'!I69-'E-electricity'!I13)*'Energy Use 2020'!$R75</f>
        <v>0</v>
      </c>
      <c r="J13" s="240">
        <f>('Energy Use'!J69-'E-electricity'!J13)*'Energy Use 2020'!$R75</f>
        <v>0</v>
      </c>
      <c r="K13" s="240">
        <f>('Energy Use'!K69-'E-electricity'!K13)*'Energy Use 2020'!$R75</f>
        <v>0</v>
      </c>
      <c r="L13" s="240">
        <f>('Energy Use'!L69-'E-electricity'!L13)*'Energy Use 2020'!$R75</f>
        <v>0</v>
      </c>
      <c r="M13" s="240">
        <f>('Energy Use'!M69-'E-electricity'!M13)*'Energy Use 2020'!$R75</f>
        <v>0</v>
      </c>
      <c r="N13" s="240">
        <f>('Energy Use'!N69-'E-electricity'!N13)*'Energy Use 2020'!$R75</f>
        <v>0</v>
      </c>
      <c r="O13" s="240">
        <f>('Energy Use'!O69-'E-electricity'!O13)*'Energy Use 2020'!$R75</f>
        <v>0</v>
      </c>
      <c r="P13" s="240">
        <f>('Energy Use'!P69-'E-electricity'!P13)*'Energy Use 2020'!$R75</f>
        <v>0</v>
      </c>
      <c r="Q13" s="240">
        <f>('Energy Use'!Q69-'E-electricity'!Q13)*'Energy Use 2020'!$R75</f>
        <v>0</v>
      </c>
      <c r="R13" s="240">
        <f>('Energy Use'!R69-'E-electricity'!R13)*'Energy Use 2020'!$R75</f>
        <v>0</v>
      </c>
      <c r="S13" s="240">
        <f>('Energy Use'!S69-'E-electricity'!S13)*'Energy Use 2020'!$R75</f>
        <v>0</v>
      </c>
      <c r="T13" s="240">
        <f>('Energy Use'!T69-'E-electricity'!T13)*'Energy Use 2020'!$R75</f>
        <v>0</v>
      </c>
      <c r="U13" s="240">
        <f>('Energy Use'!U69-'E-electricity'!U13)*'Energy Use 2020'!$R75</f>
        <v>0</v>
      </c>
      <c r="V13" s="240">
        <f>('Energy Use'!V69-'E-electricity'!V13)*'Energy Use 2020'!$R75</f>
        <v>0</v>
      </c>
      <c r="W13" s="240">
        <f>('Energy Use'!W69-'E-electricity'!W13)*'Energy Use 2020'!$R75</f>
        <v>0</v>
      </c>
      <c r="X13" s="240">
        <f>('Energy Use'!X69-'E-electricity'!X13)*'Energy Use 2020'!$R75</f>
        <v>0</v>
      </c>
      <c r="Y13" s="240">
        <f>('Energy Use'!Y69-'E-electricity'!Y13)*'Energy Use 2020'!$R75</f>
        <v>0</v>
      </c>
      <c r="Z13" s="240">
        <f>('Energy Use'!Z69-'E-electricity'!Z13)*'Energy Use 2020'!$R75</f>
        <v>0</v>
      </c>
      <c r="AA13" s="240">
        <f>('Energy Use'!AA69-'E-electricity'!AA13)*'Energy Use 2020'!$R75</f>
        <v>0</v>
      </c>
      <c r="AB13" s="240">
        <f>('Energy Use'!AB69-'E-electricity'!AB13)*'Energy Use 2020'!$R75</f>
        <v>0</v>
      </c>
      <c r="AC13" s="240">
        <f>('Energy Use'!AC69-'E-electricity'!AC13)*'Energy Use 2020'!$R75</f>
        <v>0</v>
      </c>
      <c r="AD13" s="240">
        <f>('Energy Use'!AD69-'E-electricity'!AD13)*'Energy Use 2020'!$R75</f>
        <v>0</v>
      </c>
      <c r="AE13" s="240">
        <f>('Energy Use'!AE69-'E-electricity'!AE13)*'Energy Use 2020'!$R75</f>
        <v>0</v>
      </c>
      <c r="AF13" s="240">
        <f>('Energy Use'!AF69-'E-electricity'!AF13)*'Energy Use 2020'!$R75</f>
        <v>0</v>
      </c>
      <c r="AG13" s="240">
        <f>('Energy Use'!AG69-'E-electricity'!AG13)*'Energy Use 2020'!$R75</f>
        <v>0</v>
      </c>
      <c r="AH13" s="240">
        <f>('Energy Use'!AH69-'E-electricity'!AH13)*'Energy Use 2020'!$R75</f>
        <v>0</v>
      </c>
      <c r="AI13" s="240">
        <f>('Energy Use'!AI69-'E-electricity'!AI13)*'Energy Use 2020'!$R75</f>
        <v>0</v>
      </c>
      <c r="AJ13" s="240">
        <f>('Energy Use'!AJ69-'E-electricity'!AJ13)*'Energy Use 2020'!$R75</f>
        <v>0</v>
      </c>
      <c r="AK13" s="240">
        <f>('Energy Use'!AK69-'E-electricity'!AK13)*'Energy Use 2020'!$R75</f>
        <v>0</v>
      </c>
      <c r="AL13" s="240">
        <f>('Energy Use'!AL69-'E-electricity'!AL13)*'Energy Use 2020'!$R75</f>
        <v>0</v>
      </c>
      <c r="AM13" s="240">
        <f>('Energy Use'!AM69-'E-electricity'!AM13)*'Energy Use 2020'!$R75</f>
        <v>0</v>
      </c>
      <c r="AN13" s="240">
        <f>('Energy Use'!AN69-'E-electricity'!AN13)*'Energy Use 2020'!$R75</f>
        <v>0</v>
      </c>
      <c r="AO13" s="240">
        <f>('Energy Use'!AO69-'E-electricity'!AO13)*'Energy Use 2020'!$R75</f>
        <v>0</v>
      </c>
      <c r="AP13" s="240">
        <f>('Energy Use'!AP69-'E-electricity'!AP13)*'Energy Use 2020'!$R75</f>
        <v>0</v>
      </c>
      <c r="AQ13" s="240">
        <f>('Energy Use'!AQ69-'E-electricity'!AQ13)*'Energy Use 2020'!$R75</f>
        <v>0</v>
      </c>
      <c r="AR13" s="136" t="str">
        <f>VLOOKUP($A13,'Sector Match'!$A$1:$B$43,2,0)</f>
        <v>food beverage and tobacco 10T12</v>
      </c>
    </row>
    <row r="14" spans="1:44" x14ac:dyDescent="0.2">
      <c r="A14" s="74" t="s">
        <v>13</v>
      </c>
      <c r="B14" s="240">
        <f>('Energy Use'!B70-'E-electricity'!B14)*'Energy Use 2019'!$R76</f>
        <v>0</v>
      </c>
      <c r="C14" s="240">
        <f>('Energy Use'!C70-'E-electricity'!C14)*'Energy Use 2020'!$R76</f>
        <v>0</v>
      </c>
      <c r="D14" s="240">
        <f>('Energy Use'!D70-'E-electricity'!D14)*'Energy Use 2020'!$R76</f>
        <v>0</v>
      </c>
      <c r="E14" s="240">
        <f>('Energy Use'!E70-'E-electricity'!E14)*'Energy Use 2020'!$R76</f>
        <v>0</v>
      </c>
      <c r="F14" s="240">
        <f>('Energy Use'!F70-'E-electricity'!F14)*'Energy Use 2020'!$R76</f>
        <v>0</v>
      </c>
      <c r="G14" s="240">
        <f>('Energy Use'!G70-'E-electricity'!G14)*'Energy Use 2020'!$R76</f>
        <v>0</v>
      </c>
      <c r="H14" s="240">
        <f>('Energy Use'!H70-'E-electricity'!H14)*'Energy Use 2020'!$R76</f>
        <v>0</v>
      </c>
      <c r="I14" s="240">
        <f>('Energy Use'!I70-'E-electricity'!I14)*'Energy Use 2020'!$R76</f>
        <v>0</v>
      </c>
      <c r="J14" s="240">
        <f>('Energy Use'!J70-'E-electricity'!J14)*'Energy Use 2020'!$R76</f>
        <v>0</v>
      </c>
      <c r="K14" s="240">
        <f>('Energy Use'!K70-'E-electricity'!K14)*'Energy Use 2020'!$R76</f>
        <v>0</v>
      </c>
      <c r="L14" s="240">
        <f>('Energy Use'!L70-'E-electricity'!L14)*'Energy Use 2020'!$R76</f>
        <v>0</v>
      </c>
      <c r="M14" s="240">
        <f>('Energy Use'!M70-'E-electricity'!M14)*'Energy Use 2020'!$R76</f>
        <v>0</v>
      </c>
      <c r="N14" s="240">
        <f>('Energy Use'!N70-'E-electricity'!N14)*'Energy Use 2020'!$R76</f>
        <v>0</v>
      </c>
      <c r="O14" s="240">
        <f>('Energy Use'!O70-'E-electricity'!O14)*'Energy Use 2020'!$R76</f>
        <v>0</v>
      </c>
      <c r="P14" s="240">
        <f>('Energy Use'!P70-'E-electricity'!P14)*'Energy Use 2020'!$R76</f>
        <v>0</v>
      </c>
      <c r="Q14" s="240">
        <f>('Energy Use'!Q70-'E-electricity'!Q14)*'Energy Use 2020'!$R76</f>
        <v>0</v>
      </c>
      <c r="R14" s="240">
        <f>('Energy Use'!R70-'E-electricity'!R14)*'Energy Use 2020'!$R76</f>
        <v>0</v>
      </c>
      <c r="S14" s="240">
        <f>('Energy Use'!S70-'E-electricity'!S14)*'Energy Use 2020'!$R76</f>
        <v>0</v>
      </c>
      <c r="T14" s="240">
        <f>('Energy Use'!T70-'E-electricity'!T14)*'Energy Use 2020'!$R76</f>
        <v>0</v>
      </c>
      <c r="U14" s="240">
        <f>('Energy Use'!U70-'E-electricity'!U14)*'Energy Use 2020'!$R76</f>
        <v>0</v>
      </c>
      <c r="V14" s="240">
        <f>('Energy Use'!V70-'E-electricity'!V14)*'Energy Use 2020'!$R76</f>
        <v>0</v>
      </c>
      <c r="W14" s="240">
        <f>('Energy Use'!W70-'E-electricity'!W14)*'Energy Use 2020'!$R76</f>
        <v>0</v>
      </c>
      <c r="X14" s="240">
        <f>('Energy Use'!X70-'E-electricity'!X14)*'Energy Use 2020'!$R76</f>
        <v>0</v>
      </c>
      <c r="Y14" s="240">
        <f>('Energy Use'!Y70-'E-electricity'!Y14)*'Energy Use 2020'!$R76</f>
        <v>0</v>
      </c>
      <c r="Z14" s="240">
        <f>('Energy Use'!Z70-'E-electricity'!Z14)*'Energy Use 2020'!$R76</f>
        <v>0</v>
      </c>
      <c r="AA14" s="240">
        <f>('Energy Use'!AA70-'E-electricity'!AA14)*'Energy Use 2020'!$R76</f>
        <v>0</v>
      </c>
      <c r="AB14" s="240">
        <f>('Energy Use'!AB70-'E-electricity'!AB14)*'Energy Use 2020'!$R76</f>
        <v>0</v>
      </c>
      <c r="AC14" s="240">
        <f>('Energy Use'!AC70-'E-electricity'!AC14)*'Energy Use 2020'!$R76</f>
        <v>0</v>
      </c>
      <c r="AD14" s="240">
        <f>('Energy Use'!AD70-'E-electricity'!AD14)*'Energy Use 2020'!$R76</f>
        <v>0</v>
      </c>
      <c r="AE14" s="240">
        <f>('Energy Use'!AE70-'E-electricity'!AE14)*'Energy Use 2020'!$R76</f>
        <v>0</v>
      </c>
      <c r="AF14" s="240">
        <f>('Energy Use'!AF70-'E-electricity'!AF14)*'Energy Use 2020'!$R76</f>
        <v>0</v>
      </c>
      <c r="AG14" s="240">
        <f>('Energy Use'!AG70-'E-electricity'!AG14)*'Energy Use 2020'!$R76</f>
        <v>0</v>
      </c>
      <c r="AH14" s="240">
        <f>('Energy Use'!AH70-'E-electricity'!AH14)*'Energy Use 2020'!$R76</f>
        <v>0</v>
      </c>
      <c r="AI14" s="240">
        <f>('Energy Use'!AI70-'E-electricity'!AI14)*'Energy Use 2020'!$R76</f>
        <v>0</v>
      </c>
      <c r="AJ14" s="240">
        <f>('Energy Use'!AJ70-'E-electricity'!AJ14)*'Energy Use 2020'!$R76</f>
        <v>0</v>
      </c>
      <c r="AK14" s="240">
        <f>('Energy Use'!AK70-'E-electricity'!AK14)*'Energy Use 2020'!$R76</f>
        <v>0</v>
      </c>
      <c r="AL14" s="240">
        <f>('Energy Use'!AL70-'E-electricity'!AL14)*'Energy Use 2020'!$R76</f>
        <v>0</v>
      </c>
      <c r="AM14" s="240">
        <f>('Energy Use'!AM70-'E-electricity'!AM14)*'Energy Use 2020'!$R76</f>
        <v>0</v>
      </c>
      <c r="AN14" s="240">
        <f>('Energy Use'!AN70-'E-electricity'!AN14)*'Energy Use 2020'!$R76</f>
        <v>0</v>
      </c>
      <c r="AO14" s="240">
        <f>('Energy Use'!AO70-'E-electricity'!AO14)*'Energy Use 2020'!$R76</f>
        <v>0</v>
      </c>
      <c r="AP14" s="240">
        <f>('Energy Use'!AP70-'E-electricity'!AP14)*'Energy Use 2020'!$R76</f>
        <v>0</v>
      </c>
      <c r="AQ14" s="240">
        <f>('Energy Use'!AQ70-'E-electricity'!AQ14)*'Energy Use 2020'!$R76</f>
        <v>0</v>
      </c>
      <c r="AR14" s="136" t="str">
        <f>VLOOKUP($A14,'Sector Match'!$A$1:$B$43,2,0)</f>
        <v>textiles apparel and leather 13T15</v>
      </c>
    </row>
    <row r="15" spans="1:44" x14ac:dyDescent="0.2">
      <c r="A15" s="74" t="s">
        <v>14</v>
      </c>
      <c r="B15" s="240">
        <f>('Energy Use'!B71-'E-electricity'!B15)*'Energy Use 2019'!$R77</f>
        <v>0</v>
      </c>
      <c r="C15" s="240">
        <f>('Energy Use'!C71-'E-electricity'!C15)*'Energy Use 2020'!$R77</f>
        <v>0</v>
      </c>
      <c r="D15" s="240">
        <f>('Energy Use'!D71-'E-electricity'!D15)*'Energy Use 2020'!$R77</f>
        <v>0</v>
      </c>
      <c r="E15" s="240">
        <f>('Energy Use'!E71-'E-electricity'!E15)*'Energy Use 2020'!$R77</f>
        <v>0</v>
      </c>
      <c r="F15" s="240">
        <f>('Energy Use'!F71-'E-electricity'!F15)*'Energy Use 2020'!$R77</f>
        <v>0</v>
      </c>
      <c r="G15" s="240">
        <f>('Energy Use'!G71-'E-electricity'!G15)*'Energy Use 2020'!$R77</f>
        <v>0</v>
      </c>
      <c r="H15" s="240">
        <f>('Energy Use'!H71-'E-electricity'!H15)*'Energy Use 2020'!$R77</f>
        <v>0</v>
      </c>
      <c r="I15" s="240">
        <f>('Energy Use'!I71-'E-electricity'!I15)*'Energy Use 2020'!$R77</f>
        <v>0</v>
      </c>
      <c r="J15" s="240">
        <f>('Energy Use'!J71-'E-electricity'!J15)*'Energy Use 2020'!$R77</f>
        <v>0</v>
      </c>
      <c r="K15" s="240">
        <f>('Energy Use'!K71-'E-electricity'!K15)*'Energy Use 2020'!$R77</f>
        <v>0</v>
      </c>
      <c r="L15" s="240">
        <f>('Energy Use'!L71-'E-electricity'!L15)*'Energy Use 2020'!$R77</f>
        <v>0</v>
      </c>
      <c r="M15" s="240">
        <f>('Energy Use'!M71-'E-electricity'!M15)*'Energy Use 2020'!$R77</f>
        <v>0</v>
      </c>
      <c r="N15" s="240">
        <f>('Energy Use'!N71-'E-electricity'!N15)*'Energy Use 2020'!$R77</f>
        <v>0</v>
      </c>
      <c r="O15" s="240">
        <f>('Energy Use'!O71-'E-electricity'!O15)*'Energy Use 2020'!$R77</f>
        <v>0</v>
      </c>
      <c r="P15" s="240">
        <f>('Energy Use'!P71-'E-electricity'!P15)*'Energy Use 2020'!$R77</f>
        <v>0</v>
      </c>
      <c r="Q15" s="240">
        <f>('Energy Use'!Q71-'E-electricity'!Q15)*'Energy Use 2020'!$R77</f>
        <v>0</v>
      </c>
      <c r="R15" s="240">
        <f>('Energy Use'!R71-'E-electricity'!R15)*'Energy Use 2020'!$R77</f>
        <v>0</v>
      </c>
      <c r="S15" s="240">
        <f>('Energy Use'!S71-'E-electricity'!S15)*'Energy Use 2020'!$R77</f>
        <v>0</v>
      </c>
      <c r="T15" s="240">
        <f>('Energy Use'!T71-'E-electricity'!T15)*'Energy Use 2020'!$R77</f>
        <v>0</v>
      </c>
      <c r="U15" s="240">
        <f>('Energy Use'!U71-'E-electricity'!U15)*'Energy Use 2020'!$R77</f>
        <v>0</v>
      </c>
      <c r="V15" s="240">
        <f>('Energy Use'!V71-'E-electricity'!V15)*'Energy Use 2020'!$R77</f>
        <v>0</v>
      </c>
      <c r="W15" s="240">
        <f>('Energy Use'!W71-'E-electricity'!W15)*'Energy Use 2020'!$R77</f>
        <v>0</v>
      </c>
      <c r="X15" s="240">
        <f>('Energy Use'!X71-'E-electricity'!X15)*'Energy Use 2020'!$R77</f>
        <v>0</v>
      </c>
      <c r="Y15" s="240">
        <f>('Energy Use'!Y71-'E-electricity'!Y15)*'Energy Use 2020'!$R77</f>
        <v>0</v>
      </c>
      <c r="Z15" s="240">
        <f>('Energy Use'!Z71-'E-electricity'!Z15)*'Energy Use 2020'!$R77</f>
        <v>0</v>
      </c>
      <c r="AA15" s="240">
        <f>('Energy Use'!AA71-'E-electricity'!AA15)*'Energy Use 2020'!$R77</f>
        <v>0</v>
      </c>
      <c r="AB15" s="240">
        <f>('Energy Use'!AB71-'E-electricity'!AB15)*'Energy Use 2020'!$R77</f>
        <v>0</v>
      </c>
      <c r="AC15" s="240">
        <f>('Energy Use'!AC71-'E-electricity'!AC15)*'Energy Use 2020'!$R77</f>
        <v>0</v>
      </c>
      <c r="AD15" s="240">
        <f>('Energy Use'!AD71-'E-electricity'!AD15)*'Energy Use 2020'!$R77</f>
        <v>0</v>
      </c>
      <c r="AE15" s="240">
        <f>('Energy Use'!AE71-'E-electricity'!AE15)*'Energy Use 2020'!$R77</f>
        <v>0</v>
      </c>
      <c r="AF15" s="240">
        <f>('Energy Use'!AF71-'E-electricity'!AF15)*'Energy Use 2020'!$R77</f>
        <v>0</v>
      </c>
      <c r="AG15" s="240">
        <f>('Energy Use'!AG71-'E-electricity'!AG15)*'Energy Use 2020'!$R77</f>
        <v>0</v>
      </c>
      <c r="AH15" s="240">
        <f>('Energy Use'!AH71-'E-electricity'!AH15)*'Energy Use 2020'!$R77</f>
        <v>0</v>
      </c>
      <c r="AI15" s="240">
        <f>('Energy Use'!AI71-'E-electricity'!AI15)*'Energy Use 2020'!$R77</f>
        <v>0</v>
      </c>
      <c r="AJ15" s="240">
        <f>('Energy Use'!AJ71-'E-electricity'!AJ15)*'Energy Use 2020'!$R77</f>
        <v>0</v>
      </c>
      <c r="AK15" s="240">
        <f>('Energy Use'!AK71-'E-electricity'!AK15)*'Energy Use 2020'!$R77</f>
        <v>0</v>
      </c>
      <c r="AL15" s="240">
        <f>('Energy Use'!AL71-'E-electricity'!AL15)*'Energy Use 2020'!$R77</f>
        <v>0</v>
      </c>
      <c r="AM15" s="240">
        <f>('Energy Use'!AM71-'E-electricity'!AM15)*'Energy Use 2020'!$R77</f>
        <v>0</v>
      </c>
      <c r="AN15" s="240">
        <f>('Energy Use'!AN71-'E-electricity'!AN15)*'Energy Use 2020'!$R77</f>
        <v>0</v>
      </c>
      <c r="AO15" s="240">
        <f>('Energy Use'!AO71-'E-electricity'!AO15)*'Energy Use 2020'!$R77</f>
        <v>0</v>
      </c>
      <c r="AP15" s="240">
        <f>('Energy Use'!AP71-'E-electricity'!AP15)*'Energy Use 2020'!$R77</f>
        <v>0</v>
      </c>
      <c r="AQ15" s="240">
        <f>('Energy Use'!AQ71-'E-electricity'!AQ15)*'Energy Use 2020'!$R77</f>
        <v>0</v>
      </c>
      <c r="AR15" s="136" t="str">
        <f>VLOOKUP($A15,'Sector Match'!$A$1:$B$43,2,0)</f>
        <v>textiles apparel and leather 13T15</v>
      </c>
    </row>
    <row r="16" spans="1:44" x14ac:dyDescent="0.2">
      <c r="A16" s="74" t="s">
        <v>15</v>
      </c>
      <c r="B16" s="240">
        <f>('Energy Use'!B72-'E-electricity'!B16)*'Energy Use 2019'!$R78</f>
        <v>0</v>
      </c>
      <c r="C16" s="240">
        <f>('Energy Use'!C72-'E-electricity'!C16)*'Energy Use 2020'!$R78</f>
        <v>0</v>
      </c>
      <c r="D16" s="240">
        <f>('Energy Use'!D72-'E-electricity'!D16)*'Energy Use 2020'!$R78</f>
        <v>0</v>
      </c>
      <c r="E16" s="240">
        <f>('Energy Use'!E72-'E-electricity'!E16)*'Energy Use 2020'!$R78</f>
        <v>0</v>
      </c>
      <c r="F16" s="240">
        <f>('Energy Use'!F72-'E-electricity'!F16)*'Energy Use 2020'!$R78</f>
        <v>0</v>
      </c>
      <c r="G16" s="240">
        <f>('Energy Use'!G72-'E-electricity'!G16)*'Energy Use 2020'!$R78</f>
        <v>0</v>
      </c>
      <c r="H16" s="240">
        <f>('Energy Use'!H72-'E-electricity'!H16)*'Energy Use 2020'!$R78</f>
        <v>0</v>
      </c>
      <c r="I16" s="240">
        <f>('Energy Use'!I72-'E-electricity'!I16)*'Energy Use 2020'!$R78</f>
        <v>0</v>
      </c>
      <c r="J16" s="240">
        <f>('Energy Use'!J72-'E-electricity'!J16)*'Energy Use 2020'!$R78</f>
        <v>0</v>
      </c>
      <c r="K16" s="240">
        <f>('Energy Use'!K72-'E-electricity'!K16)*'Energy Use 2020'!$R78</f>
        <v>0</v>
      </c>
      <c r="L16" s="240">
        <f>('Energy Use'!L72-'E-electricity'!L16)*'Energy Use 2020'!$R78</f>
        <v>0</v>
      </c>
      <c r="M16" s="240">
        <f>('Energy Use'!M72-'E-electricity'!M16)*'Energy Use 2020'!$R78</f>
        <v>0</v>
      </c>
      <c r="N16" s="240">
        <f>('Energy Use'!N72-'E-electricity'!N16)*'Energy Use 2020'!$R78</f>
        <v>0</v>
      </c>
      <c r="O16" s="240">
        <f>('Energy Use'!O72-'E-electricity'!O16)*'Energy Use 2020'!$R78</f>
        <v>0</v>
      </c>
      <c r="P16" s="240">
        <f>('Energy Use'!P72-'E-electricity'!P16)*'Energy Use 2020'!$R78</f>
        <v>0</v>
      </c>
      <c r="Q16" s="240">
        <f>('Energy Use'!Q72-'E-electricity'!Q16)*'Energy Use 2020'!$R78</f>
        <v>0</v>
      </c>
      <c r="R16" s="240">
        <f>('Energy Use'!R72-'E-electricity'!R16)*'Energy Use 2020'!$R78</f>
        <v>0</v>
      </c>
      <c r="S16" s="240">
        <f>('Energy Use'!S72-'E-electricity'!S16)*'Energy Use 2020'!$R78</f>
        <v>0</v>
      </c>
      <c r="T16" s="240">
        <f>('Energy Use'!T72-'E-electricity'!T16)*'Energy Use 2020'!$R78</f>
        <v>0</v>
      </c>
      <c r="U16" s="240">
        <f>('Energy Use'!U72-'E-electricity'!U16)*'Energy Use 2020'!$R78</f>
        <v>0</v>
      </c>
      <c r="V16" s="240">
        <f>('Energy Use'!V72-'E-electricity'!V16)*'Energy Use 2020'!$R78</f>
        <v>0</v>
      </c>
      <c r="W16" s="240">
        <f>('Energy Use'!W72-'E-electricity'!W16)*'Energy Use 2020'!$R78</f>
        <v>0</v>
      </c>
      <c r="X16" s="240">
        <f>('Energy Use'!X72-'E-electricity'!X16)*'Energy Use 2020'!$R78</f>
        <v>0</v>
      </c>
      <c r="Y16" s="240">
        <f>('Energy Use'!Y72-'E-electricity'!Y16)*'Energy Use 2020'!$R78</f>
        <v>0</v>
      </c>
      <c r="Z16" s="240">
        <f>('Energy Use'!Z72-'E-electricity'!Z16)*'Energy Use 2020'!$R78</f>
        <v>0</v>
      </c>
      <c r="AA16" s="240">
        <f>('Energy Use'!AA72-'E-electricity'!AA16)*'Energy Use 2020'!$R78</f>
        <v>0</v>
      </c>
      <c r="AB16" s="240">
        <f>('Energy Use'!AB72-'E-electricity'!AB16)*'Energy Use 2020'!$R78</f>
        <v>0</v>
      </c>
      <c r="AC16" s="240">
        <f>('Energy Use'!AC72-'E-electricity'!AC16)*'Energy Use 2020'!$R78</f>
        <v>0</v>
      </c>
      <c r="AD16" s="240">
        <f>('Energy Use'!AD72-'E-electricity'!AD16)*'Energy Use 2020'!$R78</f>
        <v>0</v>
      </c>
      <c r="AE16" s="240">
        <f>('Energy Use'!AE72-'E-electricity'!AE16)*'Energy Use 2020'!$R78</f>
        <v>0</v>
      </c>
      <c r="AF16" s="240">
        <f>('Energy Use'!AF72-'E-electricity'!AF16)*'Energy Use 2020'!$R78</f>
        <v>0</v>
      </c>
      <c r="AG16" s="240">
        <f>('Energy Use'!AG72-'E-electricity'!AG16)*'Energy Use 2020'!$R78</f>
        <v>0</v>
      </c>
      <c r="AH16" s="240">
        <f>('Energy Use'!AH72-'E-electricity'!AH16)*'Energy Use 2020'!$R78</f>
        <v>0</v>
      </c>
      <c r="AI16" s="240">
        <f>('Energy Use'!AI72-'E-electricity'!AI16)*'Energy Use 2020'!$R78</f>
        <v>0</v>
      </c>
      <c r="AJ16" s="240">
        <f>('Energy Use'!AJ72-'E-electricity'!AJ16)*'Energy Use 2020'!$R78</f>
        <v>0</v>
      </c>
      <c r="AK16" s="240">
        <f>('Energy Use'!AK72-'E-electricity'!AK16)*'Energy Use 2020'!$R78</f>
        <v>0</v>
      </c>
      <c r="AL16" s="240">
        <f>('Energy Use'!AL72-'E-electricity'!AL16)*'Energy Use 2020'!$R78</f>
        <v>0</v>
      </c>
      <c r="AM16" s="240">
        <f>('Energy Use'!AM72-'E-electricity'!AM16)*'Energy Use 2020'!$R78</f>
        <v>0</v>
      </c>
      <c r="AN16" s="240">
        <f>('Energy Use'!AN72-'E-electricity'!AN16)*'Energy Use 2020'!$R78</f>
        <v>0</v>
      </c>
      <c r="AO16" s="240">
        <f>('Energy Use'!AO72-'E-electricity'!AO16)*'Energy Use 2020'!$R78</f>
        <v>0</v>
      </c>
      <c r="AP16" s="240">
        <f>('Energy Use'!AP72-'E-electricity'!AP16)*'Energy Use 2020'!$R78</f>
        <v>0</v>
      </c>
      <c r="AQ16" s="240">
        <f>('Energy Use'!AQ72-'E-electricity'!AQ16)*'Energy Use 2020'!$R78</f>
        <v>0</v>
      </c>
      <c r="AR16" s="136" t="str">
        <f>VLOOKUP($A16,'Sector Match'!$A$1:$B$43,2,0)</f>
        <v>textiles apparel and leather 13T15</v>
      </c>
    </row>
    <row r="17" spans="1:44" x14ac:dyDescent="0.2">
      <c r="A17" s="74" t="s">
        <v>16</v>
      </c>
      <c r="B17" s="240">
        <f>('Energy Use'!B73-'E-electricity'!B17)*'Energy Use 2019'!$R79</f>
        <v>0</v>
      </c>
      <c r="C17" s="240">
        <f>('Energy Use'!C73-'E-electricity'!C17)*'Energy Use 2020'!$R79</f>
        <v>0</v>
      </c>
      <c r="D17" s="240">
        <f>('Energy Use'!D73-'E-electricity'!D17)*'Energy Use 2020'!$R79</f>
        <v>0</v>
      </c>
      <c r="E17" s="240">
        <f>('Energy Use'!E73-'E-electricity'!E17)*'Energy Use 2020'!$R79</f>
        <v>0</v>
      </c>
      <c r="F17" s="240">
        <f>('Energy Use'!F73-'E-electricity'!F17)*'Energy Use 2020'!$R79</f>
        <v>0</v>
      </c>
      <c r="G17" s="240">
        <f>('Energy Use'!G73-'E-electricity'!G17)*'Energy Use 2020'!$R79</f>
        <v>0</v>
      </c>
      <c r="H17" s="240">
        <f>('Energy Use'!H73-'E-electricity'!H17)*'Energy Use 2020'!$R79</f>
        <v>0</v>
      </c>
      <c r="I17" s="240">
        <f>('Energy Use'!I73-'E-electricity'!I17)*'Energy Use 2020'!$R79</f>
        <v>0</v>
      </c>
      <c r="J17" s="240">
        <f>('Energy Use'!J73-'E-electricity'!J17)*'Energy Use 2020'!$R79</f>
        <v>0</v>
      </c>
      <c r="K17" s="240">
        <f>('Energy Use'!K73-'E-electricity'!K17)*'Energy Use 2020'!$R79</f>
        <v>0</v>
      </c>
      <c r="L17" s="240">
        <f>('Energy Use'!L73-'E-electricity'!L17)*'Energy Use 2020'!$R79</f>
        <v>0</v>
      </c>
      <c r="M17" s="240">
        <f>('Energy Use'!M73-'E-electricity'!M17)*'Energy Use 2020'!$R79</f>
        <v>0</v>
      </c>
      <c r="N17" s="240">
        <f>('Energy Use'!N73-'E-electricity'!N17)*'Energy Use 2020'!$R79</f>
        <v>0</v>
      </c>
      <c r="O17" s="240">
        <f>('Energy Use'!O73-'E-electricity'!O17)*'Energy Use 2020'!$R79</f>
        <v>0</v>
      </c>
      <c r="P17" s="240">
        <f>('Energy Use'!P73-'E-electricity'!P17)*'Energy Use 2020'!$R79</f>
        <v>0</v>
      </c>
      <c r="Q17" s="240">
        <f>('Energy Use'!Q73-'E-electricity'!Q17)*'Energy Use 2020'!$R79</f>
        <v>0</v>
      </c>
      <c r="R17" s="240">
        <f>('Energy Use'!R73-'E-electricity'!R17)*'Energy Use 2020'!$R79</f>
        <v>0</v>
      </c>
      <c r="S17" s="240">
        <f>('Energy Use'!S73-'E-electricity'!S17)*'Energy Use 2020'!$R79</f>
        <v>0</v>
      </c>
      <c r="T17" s="240">
        <f>('Energy Use'!T73-'E-electricity'!T17)*'Energy Use 2020'!$R79</f>
        <v>0</v>
      </c>
      <c r="U17" s="240">
        <f>('Energy Use'!U73-'E-electricity'!U17)*'Energy Use 2020'!$R79</f>
        <v>0</v>
      </c>
      <c r="V17" s="240">
        <f>('Energy Use'!V73-'E-electricity'!V17)*'Energy Use 2020'!$R79</f>
        <v>0</v>
      </c>
      <c r="W17" s="240">
        <f>('Energy Use'!W73-'E-electricity'!W17)*'Energy Use 2020'!$R79</f>
        <v>0</v>
      </c>
      <c r="X17" s="240">
        <f>('Energy Use'!X73-'E-electricity'!X17)*'Energy Use 2020'!$R79</f>
        <v>0</v>
      </c>
      <c r="Y17" s="240">
        <f>('Energy Use'!Y73-'E-electricity'!Y17)*'Energy Use 2020'!$R79</f>
        <v>0</v>
      </c>
      <c r="Z17" s="240">
        <f>('Energy Use'!Z73-'E-electricity'!Z17)*'Energy Use 2020'!$R79</f>
        <v>0</v>
      </c>
      <c r="AA17" s="240">
        <f>('Energy Use'!AA73-'E-electricity'!AA17)*'Energy Use 2020'!$R79</f>
        <v>0</v>
      </c>
      <c r="AB17" s="240">
        <f>('Energy Use'!AB73-'E-electricity'!AB17)*'Energy Use 2020'!$R79</f>
        <v>0</v>
      </c>
      <c r="AC17" s="240">
        <f>('Energy Use'!AC73-'E-electricity'!AC17)*'Energy Use 2020'!$R79</f>
        <v>0</v>
      </c>
      <c r="AD17" s="240">
        <f>('Energy Use'!AD73-'E-electricity'!AD17)*'Energy Use 2020'!$R79</f>
        <v>0</v>
      </c>
      <c r="AE17" s="240">
        <f>('Energy Use'!AE73-'E-electricity'!AE17)*'Energy Use 2020'!$R79</f>
        <v>0</v>
      </c>
      <c r="AF17" s="240">
        <f>('Energy Use'!AF73-'E-electricity'!AF17)*'Energy Use 2020'!$R79</f>
        <v>0</v>
      </c>
      <c r="AG17" s="240">
        <f>('Energy Use'!AG73-'E-electricity'!AG17)*'Energy Use 2020'!$R79</f>
        <v>0</v>
      </c>
      <c r="AH17" s="240">
        <f>('Energy Use'!AH73-'E-electricity'!AH17)*'Energy Use 2020'!$R79</f>
        <v>0</v>
      </c>
      <c r="AI17" s="240">
        <f>('Energy Use'!AI73-'E-electricity'!AI17)*'Energy Use 2020'!$R79</f>
        <v>0</v>
      </c>
      <c r="AJ17" s="240">
        <f>('Energy Use'!AJ73-'E-electricity'!AJ17)*'Energy Use 2020'!$R79</f>
        <v>0</v>
      </c>
      <c r="AK17" s="240">
        <f>('Energy Use'!AK73-'E-electricity'!AK17)*'Energy Use 2020'!$R79</f>
        <v>0</v>
      </c>
      <c r="AL17" s="240">
        <f>('Energy Use'!AL73-'E-electricity'!AL17)*'Energy Use 2020'!$R79</f>
        <v>0</v>
      </c>
      <c r="AM17" s="240">
        <f>('Energy Use'!AM73-'E-electricity'!AM17)*'Energy Use 2020'!$R79</f>
        <v>0</v>
      </c>
      <c r="AN17" s="240">
        <f>('Energy Use'!AN73-'E-electricity'!AN17)*'Energy Use 2020'!$R79</f>
        <v>0</v>
      </c>
      <c r="AO17" s="240">
        <f>('Energy Use'!AO73-'E-electricity'!AO17)*'Energy Use 2020'!$R79</f>
        <v>0</v>
      </c>
      <c r="AP17" s="240">
        <f>('Energy Use'!AP73-'E-electricity'!AP17)*'Energy Use 2020'!$R79</f>
        <v>0</v>
      </c>
      <c r="AQ17" s="240">
        <f>('Energy Use'!AQ73-'E-electricity'!AQ17)*'Energy Use 2020'!$R79</f>
        <v>0</v>
      </c>
      <c r="AR17" s="136" t="str">
        <f>VLOOKUP($A17,'Sector Match'!$A$1:$B$43,2,0)</f>
        <v>wood products 16</v>
      </c>
    </row>
    <row r="18" spans="1:44" x14ac:dyDescent="0.2">
      <c r="A18" s="74" t="s">
        <v>17</v>
      </c>
      <c r="B18" s="240">
        <f>('Energy Use'!B74-'E-electricity'!B18)*'Energy Use 2019'!$R80</f>
        <v>0</v>
      </c>
      <c r="C18" s="240">
        <f>('Energy Use'!C74-'E-electricity'!C18)*'Energy Use 2020'!$R80</f>
        <v>0</v>
      </c>
      <c r="D18" s="240">
        <f>('Energy Use'!D74-'E-electricity'!D18)*'Energy Use 2020'!$R80</f>
        <v>0</v>
      </c>
      <c r="E18" s="240">
        <f>('Energy Use'!E74-'E-electricity'!E18)*'Energy Use 2020'!$R80</f>
        <v>0</v>
      </c>
      <c r="F18" s="240">
        <f>('Energy Use'!F74-'E-electricity'!F18)*'Energy Use 2020'!$R80</f>
        <v>0</v>
      </c>
      <c r="G18" s="240">
        <f>('Energy Use'!G74-'E-electricity'!G18)*'Energy Use 2020'!$R80</f>
        <v>0</v>
      </c>
      <c r="H18" s="240">
        <f>('Energy Use'!H74-'E-electricity'!H18)*'Energy Use 2020'!$R80</f>
        <v>0</v>
      </c>
      <c r="I18" s="240">
        <f>('Energy Use'!I74-'E-electricity'!I18)*'Energy Use 2020'!$R80</f>
        <v>0</v>
      </c>
      <c r="J18" s="240">
        <f>('Energy Use'!J74-'E-electricity'!J18)*'Energy Use 2020'!$R80</f>
        <v>0</v>
      </c>
      <c r="K18" s="240">
        <f>('Energy Use'!K74-'E-electricity'!K18)*'Energy Use 2020'!$R80</f>
        <v>0</v>
      </c>
      <c r="L18" s="240">
        <f>('Energy Use'!L74-'E-electricity'!L18)*'Energy Use 2020'!$R80</f>
        <v>0</v>
      </c>
      <c r="M18" s="240">
        <f>('Energy Use'!M74-'E-electricity'!M18)*'Energy Use 2020'!$R80</f>
        <v>0</v>
      </c>
      <c r="N18" s="240">
        <f>('Energy Use'!N74-'E-electricity'!N18)*'Energy Use 2020'!$R80</f>
        <v>0</v>
      </c>
      <c r="O18" s="240">
        <f>('Energy Use'!O74-'E-electricity'!O18)*'Energy Use 2020'!$R80</f>
        <v>0</v>
      </c>
      <c r="P18" s="240">
        <f>('Energy Use'!P74-'E-electricity'!P18)*'Energy Use 2020'!$R80</f>
        <v>0</v>
      </c>
      <c r="Q18" s="240">
        <f>('Energy Use'!Q74-'E-electricity'!Q18)*'Energy Use 2020'!$R80</f>
        <v>0</v>
      </c>
      <c r="R18" s="240">
        <f>('Energy Use'!R74-'E-electricity'!R18)*'Energy Use 2020'!$R80</f>
        <v>0</v>
      </c>
      <c r="S18" s="240">
        <f>('Energy Use'!S74-'E-electricity'!S18)*'Energy Use 2020'!$R80</f>
        <v>0</v>
      </c>
      <c r="T18" s="240">
        <f>('Energy Use'!T74-'E-electricity'!T18)*'Energy Use 2020'!$R80</f>
        <v>0</v>
      </c>
      <c r="U18" s="240">
        <f>('Energy Use'!U74-'E-electricity'!U18)*'Energy Use 2020'!$R80</f>
        <v>0</v>
      </c>
      <c r="V18" s="240">
        <f>('Energy Use'!V74-'E-electricity'!V18)*'Energy Use 2020'!$R80</f>
        <v>0</v>
      </c>
      <c r="W18" s="240">
        <f>('Energy Use'!W74-'E-electricity'!W18)*'Energy Use 2020'!$R80</f>
        <v>0</v>
      </c>
      <c r="X18" s="240">
        <f>('Energy Use'!X74-'E-electricity'!X18)*'Energy Use 2020'!$R80</f>
        <v>0</v>
      </c>
      <c r="Y18" s="240">
        <f>('Energy Use'!Y74-'E-electricity'!Y18)*'Energy Use 2020'!$R80</f>
        <v>0</v>
      </c>
      <c r="Z18" s="240">
        <f>('Energy Use'!Z74-'E-electricity'!Z18)*'Energy Use 2020'!$R80</f>
        <v>0</v>
      </c>
      <c r="AA18" s="240">
        <f>('Energy Use'!AA74-'E-electricity'!AA18)*'Energy Use 2020'!$R80</f>
        <v>0</v>
      </c>
      <c r="AB18" s="240">
        <f>('Energy Use'!AB74-'E-electricity'!AB18)*'Energy Use 2020'!$R80</f>
        <v>0</v>
      </c>
      <c r="AC18" s="240">
        <f>('Energy Use'!AC74-'E-electricity'!AC18)*'Energy Use 2020'!$R80</f>
        <v>0</v>
      </c>
      <c r="AD18" s="240">
        <f>('Energy Use'!AD74-'E-electricity'!AD18)*'Energy Use 2020'!$R80</f>
        <v>0</v>
      </c>
      <c r="AE18" s="240">
        <f>('Energy Use'!AE74-'E-electricity'!AE18)*'Energy Use 2020'!$R80</f>
        <v>0</v>
      </c>
      <c r="AF18" s="240">
        <f>('Energy Use'!AF74-'E-electricity'!AF18)*'Energy Use 2020'!$R80</f>
        <v>0</v>
      </c>
      <c r="AG18" s="240">
        <f>('Energy Use'!AG74-'E-electricity'!AG18)*'Energy Use 2020'!$R80</f>
        <v>0</v>
      </c>
      <c r="AH18" s="240">
        <f>('Energy Use'!AH74-'E-electricity'!AH18)*'Energy Use 2020'!$R80</f>
        <v>0</v>
      </c>
      <c r="AI18" s="240">
        <f>('Energy Use'!AI74-'E-electricity'!AI18)*'Energy Use 2020'!$R80</f>
        <v>0</v>
      </c>
      <c r="AJ18" s="240">
        <f>('Energy Use'!AJ74-'E-electricity'!AJ18)*'Energy Use 2020'!$R80</f>
        <v>0</v>
      </c>
      <c r="AK18" s="240">
        <f>('Energy Use'!AK74-'E-electricity'!AK18)*'Energy Use 2020'!$R80</f>
        <v>0</v>
      </c>
      <c r="AL18" s="240">
        <f>('Energy Use'!AL74-'E-electricity'!AL18)*'Energy Use 2020'!$R80</f>
        <v>0</v>
      </c>
      <c r="AM18" s="240">
        <f>('Energy Use'!AM74-'E-electricity'!AM18)*'Energy Use 2020'!$R80</f>
        <v>0</v>
      </c>
      <c r="AN18" s="240">
        <f>('Energy Use'!AN74-'E-electricity'!AN18)*'Energy Use 2020'!$R80</f>
        <v>0</v>
      </c>
      <c r="AO18" s="240">
        <f>('Energy Use'!AO74-'E-electricity'!AO18)*'Energy Use 2020'!$R80</f>
        <v>0</v>
      </c>
      <c r="AP18" s="240">
        <f>('Energy Use'!AP74-'E-electricity'!AP18)*'Energy Use 2020'!$R80</f>
        <v>0</v>
      </c>
      <c r="AQ18" s="240">
        <f>('Energy Use'!AQ74-'E-electricity'!AQ18)*'Energy Use 2020'!$R80</f>
        <v>0</v>
      </c>
      <c r="AR18" s="136" t="str">
        <f>VLOOKUP($A18,'Sector Match'!$A$1:$B$43,2,0)</f>
        <v>wood products 16</v>
      </c>
    </row>
    <row r="19" spans="1:44" x14ac:dyDescent="0.2">
      <c r="A19" s="74" t="s">
        <v>18</v>
      </c>
      <c r="B19" s="240">
        <f>('Energy Use'!B75-'E-electricity'!B19)*'Energy Use 2019'!$R81</f>
        <v>11890176240.433147</v>
      </c>
      <c r="C19" s="240">
        <f>('Energy Use'!C75-'E-electricity'!C19)*'Energy Use 2020'!$R81</f>
        <v>11890176240.433147</v>
      </c>
      <c r="D19" s="240">
        <f>('Energy Use'!D75-'E-electricity'!D19)*'Energy Use 2020'!$R81</f>
        <v>12441713303.320581</v>
      </c>
      <c r="E19" s="240">
        <f>('Energy Use'!E75-'E-electricity'!E19)*'Energy Use 2020'!$R81</f>
        <v>12986844802.429077</v>
      </c>
      <c r="F19" s="240">
        <f>('Energy Use'!F75-'E-electricity'!F19)*'Energy Use 2020'!$R81</f>
        <v>13525590014.373734</v>
      </c>
      <c r="G19" s="240">
        <f>('Energy Use'!G75-'E-electricity'!G19)*'Energy Use 2020'!$R81</f>
        <v>14057968215.769655</v>
      </c>
      <c r="H19" s="240">
        <f>('Energy Use'!H75-'E-electricity'!H19)*'Energy Use 2020'!$R81</f>
        <v>14583998683.231955</v>
      </c>
      <c r="I19" s="240">
        <f>('Energy Use'!I75-'E-electricity'!I19)*'Energy Use 2020'!$R81</f>
        <v>14875096514.192564</v>
      </c>
      <c r="J19" s="240">
        <f>('Energy Use'!J75-'E-electricity'!J19)*'Energy Use 2020'!$R81</f>
        <v>15162754604.689154</v>
      </c>
      <c r="K19" s="240">
        <f>('Energy Use'!K75-'E-electricity'!K19)*'Energy Use 2020'!$R81</f>
        <v>15446983363.978203</v>
      </c>
      <c r="L19" s="240">
        <f>('Energy Use'!L75-'E-electricity'!L19)*'Energy Use 2020'!$R81</f>
        <v>15727793201.316177</v>
      </c>
      <c r="M19" s="240">
        <f>('Energy Use'!M75-'E-electricity'!M19)*'Energy Use 2020'!$R81</f>
        <v>16005194525.959564</v>
      </c>
      <c r="N19" s="240">
        <f>('Energy Use'!N75-'E-electricity'!N19)*'Energy Use 2020'!$R81</f>
        <v>16119303319.738491</v>
      </c>
      <c r="O19" s="240">
        <f>('Energy Use'!O75-'E-electricity'!O19)*'Energy Use 2020'!$R81</f>
        <v>16232103870.100462</v>
      </c>
      <c r="P19" s="240">
        <f>('Energy Use'!P75-'E-electricity'!P19)*'Energy Use 2020'!$R81</f>
        <v>16343599188.243872</v>
      </c>
      <c r="Q19" s="240">
        <f>('Energy Use'!Q75-'E-electricity'!Q19)*'Energy Use 2020'!$R81</f>
        <v>16453792285.3671</v>
      </c>
      <c r="R19" s="240">
        <f>('Energy Use'!R75-'E-electricity'!R19)*'Energy Use 2020'!$R81</f>
        <v>16562686172.668533</v>
      </c>
      <c r="S19" s="240">
        <f>('Energy Use'!S75-'E-electricity'!S19)*'Energy Use 2020'!$R81</f>
        <v>16624162205.462225</v>
      </c>
      <c r="T19" s="240">
        <f>('Energy Use'!T75-'E-electricity'!T19)*'Energy Use 2020'!$R81</f>
        <v>16685387375.408478</v>
      </c>
      <c r="U19" s="240">
        <f>('Energy Use'!U75-'E-electricity'!U19)*'Energy Use 2020'!$R81</f>
        <v>16746361966.963726</v>
      </c>
      <c r="V19" s="240">
        <f>('Energy Use'!V75-'E-electricity'!V19)*'Energy Use 2020'!$R81</f>
        <v>16807086264.584425</v>
      </c>
      <c r="W19" s="240">
        <f>('Energy Use'!W75-'E-electricity'!W19)*'Energy Use 2020'!$R81</f>
        <v>16867560552.727005</v>
      </c>
      <c r="X19" s="240">
        <f>('Energy Use'!X75-'E-electricity'!X19)*'Energy Use 2020'!$R81</f>
        <v>16755052614.665779</v>
      </c>
      <c r="Y19" s="240">
        <f>('Energy Use'!Y75-'E-electricity'!Y19)*'Energy Use 2020'!$R81</f>
        <v>16642831096.50705</v>
      </c>
      <c r="Z19" s="240">
        <f>('Energy Use'!Z75-'E-electricity'!Z19)*'Energy Use 2020'!$R81</f>
        <v>16530895713.794359</v>
      </c>
      <c r="AA19" s="240">
        <f>('Energy Use'!AA75-'E-electricity'!AA19)*'Energy Use 2020'!$R81</f>
        <v>16419246182.07128</v>
      </c>
      <c r="AB19" s="240">
        <f>('Energy Use'!AB75-'E-electricity'!AB19)*'Energy Use 2020'!$R81</f>
        <v>16307882216.881367</v>
      </c>
      <c r="AC19" s="240">
        <f>('Energy Use'!AC75-'E-electricity'!AC19)*'Energy Use 2020'!$R81</f>
        <v>16076827211.295816</v>
      </c>
      <c r="AD19" s="240">
        <f>('Energy Use'!AD75-'E-electricity'!AD19)*'Energy Use 2020'!$R81</f>
        <v>15846430978.194574</v>
      </c>
      <c r="AE19" s="240">
        <f>('Energy Use'!AE75-'E-electricity'!AE19)*'Energy Use 2020'!$R81</f>
        <v>15616692834.882177</v>
      </c>
      <c r="AF19" s="240">
        <f>('Energy Use'!AF75-'E-electricity'!AF19)*'Energy Use 2020'!$R81</f>
        <v>15387612098.663168</v>
      </c>
      <c r="AG19" s="240">
        <f>('Energy Use'!AG75-'E-electricity'!AG19)*'Energy Use 2020'!$R81</f>
        <v>15159188086.842093</v>
      </c>
      <c r="AH19" s="240">
        <f>('Energy Use'!AH75-'E-electricity'!AH19)*'Energy Use 2020'!$R81</f>
        <v>14914413943.469822</v>
      </c>
      <c r="AI19" s="240">
        <f>('Energy Use'!AI75-'E-electricity'!AI19)*'Energy Use 2020'!$R81</f>
        <v>14670348365.876087</v>
      </c>
      <c r="AJ19" s="240">
        <f>('Energy Use'!AJ75-'E-electricity'!AJ19)*'Energy Use 2020'!$R81</f>
        <v>14426990614.474144</v>
      </c>
      <c r="AK19" s="240">
        <f>('Energy Use'!AK75-'E-electricity'!AK19)*'Energy Use 2020'!$R81</f>
        <v>14184339949.677248</v>
      </c>
      <c r="AL19" s="240">
        <f>('Energy Use'!AL75-'E-electricity'!AL19)*'Energy Use 2020'!$R81</f>
        <v>13942395631.898655</v>
      </c>
      <c r="AM19" s="240">
        <f>('Energy Use'!AM75-'E-electricity'!AM19)*'Energy Use 2020'!$R81</f>
        <v>13667410229.626614</v>
      </c>
      <c r="AN19" s="240">
        <f>('Energy Use'!AN75-'E-electricity'!AN19)*'Energy Use 2020'!$R81</f>
        <v>13393235729.467169</v>
      </c>
      <c r="AO19" s="240">
        <f>('Energy Use'!AO75-'E-electricity'!AO19)*'Energy Use 2020'!$R81</f>
        <v>13119871278.050999</v>
      </c>
      <c r="AP19" s="240">
        <f>('Energy Use'!AP75-'E-electricity'!AP19)*'Energy Use 2020'!$R81</f>
        <v>12847316022.008781</v>
      </c>
      <c r="AQ19" s="240">
        <f>('Energy Use'!AQ75-'E-electricity'!AQ19)*'Energy Use 2020'!$R81</f>
        <v>12511079009.98159</v>
      </c>
      <c r="AR19" s="136" t="str">
        <f>VLOOKUP($A19,'Sector Match'!$A$1:$B$43,2,0)</f>
        <v>pulp paper and printing 17T18</v>
      </c>
    </row>
    <row r="20" spans="1:44" x14ac:dyDescent="0.2">
      <c r="A20" s="74" t="s">
        <v>19</v>
      </c>
      <c r="B20" s="240">
        <f>('Energy Use'!B76-'E-electricity'!B20)*'Energy Use 2019'!$R82</f>
        <v>0</v>
      </c>
      <c r="C20" s="240">
        <f>('Energy Use'!C76-'E-electricity'!C20)*'Energy Use 2020'!$R82</f>
        <v>0</v>
      </c>
      <c r="D20" s="240">
        <f>('Energy Use'!D76-'E-electricity'!D20)*'Energy Use 2020'!$R82</f>
        <v>0</v>
      </c>
      <c r="E20" s="240">
        <f>('Energy Use'!E76-'E-electricity'!E20)*'Energy Use 2020'!$R82</f>
        <v>0</v>
      </c>
      <c r="F20" s="240">
        <f>('Energy Use'!F76-'E-electricity'!F20)*'Energy Use 2020'!$R82</f>
        <v>0</v>
      </c>
      <c r="G20" s="240">
        <f>('Energy Use'!G76-'E-electricity'!G20)*'Energy Use 2020'!$R82</f>
        <v>0</v>
      </c>
      <c r="H20" s="240">
        <f>('Energy Use'!H76-'E-electricity'!H20)*'Energy Use 2020'!$R82</f>
        <v>0</v>
      </c>
      <c r="I20" s="240">
        <f>('Energy Use'!I76-'E-electricity'!I20)*'Energy Use 2020'!$R82</f>
        <v>0</v>
      </c>
      <c r="J20" s="240">
        <f>('Energy Use'!J76-'E-electricity'!J20)*'Energy Use 2020'!$R82</f>
        <v>0</v>
      </c>
      <c r="K20" s="240">
        <f>('Energy Use'!K76-'E-electricity'!K20)*'Energy Use 2020'!$R82</f>
        <v>0</v>
      </c>
      <c r="L20" s="240">
        <f>('Energy Use'!L76-'E-electricity'!L20)*'Energy Use 2020'!$R82</f>
        <v>0</v>
      </c>
      <c r="M20" s="240">
        <f>('Energy Use'!M76-'E-electricity'!M20)*'Energy Use 2020'!$R82</f>
        <v>0</v>
      </c>
      <c r="N20" s="240">
        <f>('Energy Use'!N76-'E-electricity'!N20)*'Energy Use 2020'!$R82</f>
        <v>0</v>
      </c>
      <c r="O20" s="240">
        <f>('Energy Use'!O76-'E-electricity'!O20)*'Energy Use 2020'!$R82</f>
        <v>0</v>
      </c>
      <c r="P20" s="240">
        <f>('Energy Use'!P76-'E-electricity'!P20)*'Energy Use 2020'!$R82</f>
        <v>0</v>
      </c>
      <c r="Q20" s="240">
        <f>('Energy Use'!Q76-'E-electricity'!Q20)*'Energy Use 2020'!$R82</f>
        <v>0</v>
      </c>
      <c r="R20" s="240">
        <f>('Energy Use'!R76-'E-electricity'!R20)*'Energy Use 2020'!$R82</f>
        <v>0</v>
      </c>
      <c r="S20" s="240">
        <f>('Energy Use'!S76-'E-electricity'!S20)*'Energy Use 2020'!$R82</f>
        <v>0</v>
      </c>
      <c r="T20" s="240">
        <f>('Energy Use'!T76-'E-electricity'!T20)*'Energy Use 2020'!$R82</f>
        <v>0</v>
      </c>
      <c r="U20" s="240">
        <f>('Energy Use'!U76-'E-electricity'!U20)*'Energy Use 2020'!$R82</f>
        <v>0</v>
      </c>
      <c r="V20" s="240">
        <f>('Energy Use'!V76-'E-electricity'!V20)*'Energy Use 2020'!$R82</f>
        <v>0</v>
      </c>
      <c r="W20" s="240">
        <f>('Energy Use'!W76-'E-electricity'!W20)*'Energy Use 2020'!$R82</f>
        <v>0</v>
      </c>
      <c r="X20" s="240">
        <f>('Energy Use'!X76-'E-electricity'!X20)*'Energy Use 2020'!$R82</f>
        <v>0</v>
      </c>
      <c r="Y20" s="240">
        <f>('Energy Use'!Y76-'E-electricity'!Y20)*'Energy Use 2020'!$R82</f>
        <v>0</v>
      </c>
      <c r="Z20" s="240">
        <f>('Energy Use'!Z76-'E-electricity'!Z20)*'Energy Use 2020'!$R82</f>
        <v>0</v>
      </c>
      <c r="AA20" s="240">
        <f>('Energy Use'!AA76-'E-electricity'!AA20)*'Energy Use 2020'!$R82</f>
        <v>0</v>
      </c>
      <c r="AB20" s="240">
        <f>('Energy Use'!AB76-'E-electricity'!AB20)*'Energy Use 2020'!$R82</f>
        <v>0</v>
      </c>
      <c r="AC20" s="240">
        <f>('Energy Use'!AC76-'E-electricity'!AC20)*'Energy Use 2020'!$R82</f>
        <v>0</v>
      </c>
      <c r="AD20" s="240">
        <f>('Energy Use'!AD76-'E-electricity'!AD20)*'Energy Use 2020'!$R82</f>
        <v>0</v>
      </c>
      <c r="AE20" s="240">
        <f>('Energy Use'!AE76-'E-electricity'!AE20)*'Energy Use 2020'!$R82</f>
        <v>0</v>
      </c>
      <c r="AF20" s="240">
        <f>('Energy Use'!AF76-'E-electricity'!AF20)*'Energy Use 2020'!$R82</f>
        <v>0</v>
      </c>
      <c r="AG20" s="240">
        <f>('Energy Use'!AG76-'E-electricity'!AG20)*'Energy Use 2020'!$R82</f>
        <v>0</v>
      </c>
      <c r="AH20" s="240">
        <f>('Energy Use'!AH76-'E-electricity'!AH20)*'Energy Use 2020'!$R82</f>
        <v>0</v>
      </c>
      <c r="AI20" s="240">
        <f>('Energy Use'!AI76-'E-electricity'!AI20)*'Energy Use 2020'!$R82</f>
        <v>0</v>
      </c>
      <c r="AJ20" s="240">
        <f>('Energy Use'!AJ76-'E-electricity'!AJ20)*'Energy Use 2020'!$R82</f>
        <v>0</v>
      </c>
      <c r="AK20" s="240">
        <f>('Energy Use'!AK76-'E-electricity'!AK20)*'Energy Use 2020'!$R82</f>
        <v>0</v>
      </c>
      <c r="AL20" s="240">
        <f>('Energy Use'!AL76-'E-electricity'!AL20)*'Energy Use 2020'!$R82</f>
        <v>0</v>
      </c>
      <c r="AM20" s="240">
        <f>('Energy Use'!AM76-'E-electricity'!AM20)*'Energy Use 2020'!$R82</f>
        <v>0</v>
      </c>
      <c r="AN20" s="240">
        <f>('Energy Use'!AN76-'E-electricity'!AN20)*'Energy Use 2020'!$R82</f>
        <v>0</v>
      </c>
      <c r="AO20" s="240">
        <f>('Energy Use'!AO76-'E-electricity'!AO20)*'Energy Use 2020'!$R82</f>
        <v>0</v>
      </c>
      <c r="AP20" s="240">
        <f>('Energy Use'!AP76-'E-electricity'!AP20)*'Energy Use 2020'!$R82</f>
        <v>0</v>
      </c>
      <c r="AQ20" s="240">
        <f>('Energy Use'!AQ76-'E-electricity'!AQ20)*'Energy Use 2020'!$R82</f>
        <v>0</v>
      </c>
      <c r="AR20" s="136" t="str">
        <f>VLOOKUP($A20,'Sector Match'!$A$1:$B$43,2,0)</f>
        <v>pulp paper and printing 17T18</v>
      </c>
    </row>
    <row r="21" spans="1:44" x14ac:dyDescent="0.2">
      <c r="A21" s="74" t="s">
        <v>20</v>
      </c>
      <c r="B21" s="240">
        <f>('Energy Use'!B77-'E-electricity'!B21)*'Energy Use 2019'!$R83</f>
        <v>0</v>
      </c>
      <c r="C21" s="240">
        <f>('Energy Use'!C77-'E-electricity'!C21)*'Energy Use 2020'!$R83</f>
        <v>0</v>
      </c>
      <c r="D21" s="240">
        <f>('Energy Use'!D77-'E-electricity'!D21)*'Energy Use 2020'!$R83</f>
        <v>0</v>
      </c>
      <c r="E21" s="240">
        <f>('Energy Use'!E77-'E-electricity'!E21)*'Energy Use 2020'!$R83</f>
        <v>0</v>
      </c>
      <c r="F21" s="240">
        <f>('Energy Use'!F77-'E-electricity'!F21)*'Energy Use 2020'!$R83</f>
        <v>0</v>
      </c>
      <c r="G21" s="240">
        <f>('Energy Use'!G77-'E-electricity'!G21)*'Energy Use 2020'!$R83</f>
        <v>0</v>
      </c>
      <c r="H21" s="240">
        <f>('Energy Use'!H77-'E-electricity'!H21)*'Energy Use 2020'!$R83</f>
        <v>0</v>
      </c>
      <c r="I21" s="240">
        <f>('Energy Use'!I77-'E-electricity'!I21)*'Energy Use 2020'!$R83</f>
        <v>0</v>
      </c>
      <c r="J21" s="240">
        <f>('Energy Use'!J77-'E-electricity'!J21)*'Energy Use 2020'!$R83</f>
        <v>0</v>
      </c>
      <c r="K21" s="240">
        <f>('Energy Use'!K77-'E-electricity'!K21)*'Energy Use 2020'!$R83</f>
        <v>0</v>
      </c>
      <c r="L21" s="240">
        <f>('Energy Use'!L77-'E-electricity'!L21)*'Energy Use 2020'!$R83</f>
        <v>0</v>
      </c>
      <c r="M21" s="240">
        <f>('Energy Use'!M77-'E-electricity'!M21)*'Energy Use 2020'!$R83</f>
        <v>0</v>
      </c>
      <c r="N21" s="240">
        <f>('Energy Use'!N77-'E-electricity'!N21)*'Energy Use 2020'!$R83</f>
        <v>0</v>
      </c>
      <c r="O21" s="240">
        <f>('Energy Use'!O77-'E-electricity'!O21)*'Energy Use 2020'!$R83</f>
        <v>0</v>
      </c>
      <c r="P21" s="240">
        <f>('Energy Use'!P77-'E-electricity'!P21)*'Energy Use 2020'!$R83</f>
        <v>0</v>
      </c>
      <c r="Q21" s="240">
        <f>('Energy Use'!Q77-'E-electricity'!Q21)*'Energy Use 2020'!$R83</f>
        <v>0</v>
      </c>
      <c r="R21" s="240">
        <f>('Energy Use'!R77-'E-electricity'!R21)*'Energy Use 2020'!$R83</f>
        <v>0</v>
      </c>
      <c r="S21" s="240">
        <f>('Energy Use'!S77-'E-electricity'!S21)*'Energy Use 2020'!$R83</f>
        <v>0</v>
      </c>
      <c r="T21" s="240">
        <f>('Energy Use'!T77-'E-electricity'!T21)*'Energy Use 2020'!$R83</f>
        <v>0</v>
      </c>
      <c r="U21" s="240">
        <f>('Energy Use'!U77-'E-electricity'!U21)*'Energy Use 2020'!$R83</f>
        <v>0</v>
      </c>
      <c r="V21" s="240">
        <f>('Energy Use'!V77-'E-electricity'!V21)*'Energy Use 2020'!$R83</f>
        <v>0</v>
      </c>
      <c r="W21" s="240">
        <f>('Energy Use'!W77-'E-electricity'!W21)*'Energy Use 2020'!$R83</f>
        <v>0</v>
      </c>
      <c r="X21" s="240">
        <f>('Energy Use'!X77-'E-electricity'!X21)*'Energy Use 2020'!$R83</f>
        <v>0</v>
      </c>
      <c r="Y21" s="240">
        <f>('Energy Use'!Y77-'E-electricity'!Y21)*'Energy Use 2020'!$R83</f>
        <v>0</v>
      </c>
      <c r="Z21" s="240">
        <f>('Energy Use'!Z77-'E-electricity'!Z21)*'Energy Use 2020'!$R83</f>
        <v>0</v>
      </c>
      <c r="AA21" s="240">
        <f>('Energy Use'!AA77-'E-electricity'!AA21)*'Energy Use 2020'!$R83</f>
        <v>0</v>
      </c>
      <c r="AB21" s="240">
        <f>('Energy Use'!AB77-'E-electricity'!AB21)*'Energy Use 2020'!$R83</f>
        <v>0</v>
      </c>
      <c r="AC21" s="240">
        <f>('Energy Use'!AC77-'E-electricity'!AC21)*'Energy Use 2020'!$R83</f>
        <v>0</v>
      </c>
      <c r="AD21" s="240">
        <f>('Energy Use'!AD77-'E-electricity'!AD21)*'Energy Use 2020'!$R83</f>
        <v>0</v>
      </c>
      <c r="AE21" s="240">
        <f>('Energy Use'!AE77-'E-electricity'!AE21)*'Energy Use 2020'!$R83</f>
        <v>0</v>
      </c>
      <c r="AF21" s="240">
        <f>('Energy Use'!AF77-'E-electricity'!AF21)*'Energy Use 2020'!$R83</f>
        <v>0</v>
      </c>
      <c r="AG21" s="240">
        <f>('Energy Use'!AG77-'E-electricity'!AG21)*'Energy Use 2020'!$R83</f>
        <v>0</v>
      </c>
      <c r="AH21" s="240">
        <f>('Energy Use'!AH77-'E-electricity'!AH21)*'Energy Use 2020'!$R83</f>
        <v>0</v>
      </c>
      <c r="AI21" s="240">
        <f>('Energy Use'!AI77-'E-electricity'!AI21)*'Energy Use 2020'!$R83</f>
        <v>0</v>
      </c>
      <c r="AJ21" s="240">
        <f>('Energy Use'!AJ77-'E-electricity'!AJ21)*'Energy Use 2020'!$R83</f>
        <v>0</v>
      </c>
      <c r="AK21" s="240">
        <f>('Energy Use'!AK77-'E-electricity'!AK21)*'Energy Use 2020'!$R83</f>
        <v>0</v>
      </c>
      <c r="AL21" s="240">
        <f>('Energy Use'!AL77-'E-electricity'!AL21)*'Energy Use 2020'!$R83</f>
        <v>0</v>
      </c>
      <c r="AM21" s="240">
        <f>('Energy Use'!AM77-'E-electricity'!AM21)*'Energy Use 2020'!$R83</f>
        <v>0</v>
      </c>
      <c r="AN21" s="240">
        <f>('Energy Use'!AN77-'E-electricity'!AN21)*'Energy Use 2020'!$R83</f>
        <v>0</v>
      </c>
      <c r="AO21" s="240">
        <f>('Energy Use'!AO77-'E-electricity'!AO21)*'Energy Use 2020'!$R83</f>
        <v>0</v>
      </c>
      <c r="AP21" s="240">
        <f>('Energy Use'!AP77-'E-electricity'!AP21)*'Energy Use 2020'!$R83</f>
        <v>0</v>
      </c>
      <c r="AQ21" s="240">
        <f>('Energy Use'!AQ77-'E-electricity'!AQ21)*'Energy Use 2020'!$R83</f>
        <v>0</v>
      </c>
      <c r="AR21" s="136" t="str">
        <f>VLOOKUP($A21,'Sector Match'!$A$1:$B$43,2,0)</f>
        <v>pulp paper and printing 17T18</v>
      </c>
    </row>
    <row r="22" spans="1:44" x14ac:dyDescent="0.2">
      <c r="A22" s="74" t="s">
        <v>21</v>
      </c>
      <c r="B22" s="240">
        <f>('Energy Use'!B78-'E-electricity'!B22)*'Energy Use 2019'!$R84</f>
        <v>22175178688407.828</v>
      </c>
      <c r="C22" s="240">
        <f>('Energy Use'!C78-'E-electricity'!C22)*'Energy Use 2020'!$R84</f>
        <v>20708723618754.402</v>
      </c>
      <c r="D22" s="240">
        <f>('Energy Use'!D78-'E-electricity'!D22)*'Energy Use 2020'!$R84</f>
        <v>21627527065988.418</v>
      </c>
      <c r="E22" s="240">
        <f>('Energy Use'!E78-'E-electricity'!E22)*'Energy Use 2020'!$R84</f>
        <v>22538394836423.477</v>
      </c>
      <c r="F22" s="240">
        <f>('Energy Use'!F78-'E-electricity'!F22)*'Energy Use 2020'!$R84</f>
        <v>23441330028435.914</v>
      </c>
      <c r="G22" s="240">
        <f>('Energy Use'!G78-'E-electricity'!G22)*'Energy Use 2020'!$R84</f>
        <v>24336335740402.07</v>
      </c>
      <c r="H22" s="240">
        <f>('Energy Use'!H78-'E-electricity'!H22)*'Energy Use 2020'!$R84</f>
        <v>25223415070698.301</v>
      </c>
      <c r="I22" s="240">
        <f>('Energy Use'!I78-'E-electricity'!I22)*'Energy Use 2020'!$R84</f>
        <v>25697689177941.527</v>
      </c>
      <c r="J22" s="240">
        <f>('Energy Use'!J78-'E-electricity'!J22)*'Energy Use 2020'!$R84</f>
        <v>26168236470980.07</v>
      </c>
      <c r="K22" s="240">
        <f>('Energy Use'!K78-'E-electricity'!K22)*'Energy Use 2020'!$R84</f>
        <v>26635058407206.289</v>
      </c>
      <c r="L22" s="240">
        <f>('Energy Use'!L78-'E-electricity'!L22)*'Energy Use 2020'!$R84</f>
        <v>27098156444012.547</v>
      </c>
      <c r="M22" s="240">
        <f>('Energy Use'!M78-'E-electricity'!M22)*'Energy Use 2020'!$R84</f>
        <v>27557532038791.199</v>
      </c>
      <c r="N22" s="240">
        <f>('Energy Use'!N78-'E-electricity'!N22)*'Energy Use 2020'!$R84</f>
        <v>27517779642346.766</v>
      </c>
      <c r="O22" s="240">
        <f>('Energy Use'!O78-'E-electricity'!O22)*'Energy Use 2020'!$R84</f>
        <v>27477816202612.766</v>
      </c>
      <c r="P22" s="240">
        <f>('Energy Use'!P78-'E-electricity'!P22)*'Energy Use 2020'!$R84</f>
        <v>27437641782419.82</v>
      </c>
      <c r="Q22" s="240">
        <f>('Energy Use'!Q78-'E-electricity'!Q22)*'Energy Use 2020'!$R84</f>
        <v>27397256444598.547</v>
      </c>
      <c r="R22" s="240">
        <f>('Energy Use'!R78-'E-electricity'!R22)*'Energy Use 2020'!$R84</f>
        <v>27356660251979.563</v>
      </c>
      <c r="S22" s="240">
        <f>('Energy Use'!S78-'E-electricity'!S22)*'Energy Use 2020'!$R84</f>
        <v>27024936845147.043</v>
      </c>
      <c r="T22" s="240">
        <f>('Energy Use'!T78-'E-electricity'!T22)*'Energy Use 2020'!$R84</f>
        <v>26693704392074.262</v>
      </c>
      <c r="U22" s="240">
        <f>('Energy Use'!U78-'E-electricity'!U22)*'Energy Use 2020'!$R84</f>
        <v>26362962819564.898</v>
      </c>
      <c r="V22" s="240">
        <f>('Energy Use'!V78-'E-electricity'!V22)*'Energy Use 2020'!$R84</f>
        <v>26032712054422.621</v>
      </c>
      <c r="W22" s="240">
        <f>('Energy Use'!W78-'E-electricity'!W22)*'Energy Use 2020'!$R84</f>
        <v>25702952023451.133</v>
      </c>
      <c r="X22" s="240">
        <f>('Energy Use'!X78-'E-electricity'!X22)*'Energy Use 2020'!$R84</f>
        <v>25103339049992.996</v>
      </c>
      <c r="Y22" s="240">
        <f>('Energy Use'!Y78-'E-electricity'!Y22)*'Energy Use 2020'!$R84</f>
        <v>24504644157730.336</v>
      </c>
      <c r="Z22" s="240">
        <f>('Energy Use'!Z78-'E-electricity'!Z22)*'Energy Use 2020'!$R84</f>
        <v>23906867209419.496</v>
      </c>
      <c r="AA22" s="240">
        <f>('Energy Use'!AA78-'E-electricity'!AA22)*'Energy Use 2020'!$R84</f>
        <v>23310008067816.816</v>
      </c>
      <c r="AB22" s="240">
        <f>('Energy Use'!AB78-'E-electricity'!AB22)*'Energy Use 2020'!$R84</f>
        <v>22714066595678.633</v>
      </c>
      <c r="AC22" s="240">
        <f>('Energy Use'!AC78-'E-electricity'!AC22)*'Energy Use 2020'!$R84</f>
        <v>22119042655761.277</v>
      </c>
      <c r="AD22" s="240">
        <f>('Energy Use'!AD78-'E-electricity'!AD22)*'Energy Use 2020'!$R84</f>
        <v>21524936110821.094</v>
      </c>
      <c r="AE22" s="240">
        <f>('Energy Use'!AE78-'E-electricity'!AE22)*'Energy Use 2020'!$R84</f>
        <v>20931746823614.418</v>
      </c>
      <c r="AF22" s="240">
        <f>('Energy Use'!AF78-'E-electricity'!AF22)*'Energy Use 2020'!$R84</f>
        <v>20339474656897.59</v>
      </c>
      <c r="AG22" s="240">
        <f>('Energy Use'!AG78-'E-electricity'!AG22)*'Energy Use 2020'!$R84</f>
        <v>19748119473426.957</v>
      </c>
      <c r="AH22" s="240">
        <f>('Energy Use'!AH78-'E-electricity'!AH22)*'Energy Use 2020'!$R84</f>
        <v>19234310290353.754</v>
      </c>
      <c r="AI22" s="240">
        <f>('Energy Use'!AI78-'E-electricity'!AI22)*'Energy Use 2020'!$R84</f>
        <v>18721295799358.484</v>
      </c>
      <c r="AJ22" s="240">
        <f>('Energy Use'!AJ78-'E-electricity'!AJ22)*'Energy Use 2020'!$R84</f>
        <v>18209075881496.367</v>
      </c>
      <c r="AK22" s="240">
        <f>('Energy Use'!AK78-'E-electricity'!AK22)*'Energy Use 2020'!$R84</f>
        <v>17697650417822.648</v>
      </c>
      <c r="AL22" s="240">
        <f>('Energy Use'!AL78-'E-electricity'!AL22)*'Energy Use 2020'!$R84</f>
        <v>17187019289392.563</v>
      </c>
      <c r="AM22" s="240">
        <f>('Energy Use'!AM78-'E-electricity'!AM22)*'Energy Use 2020'!$R84</f>
        <v>16652260930227.117</v>
      </c>
      <c r="AN22" s="240">
        <f>('Energy Use'!AN78-'E-electricity'!AN22)*'Energy Use 2020'!$R84</f>
        <v>16118336489510.285</v>
      </c>
      <c r="AO22" s="240">
        <f>('Energy Use'!AO78-'E-electricity'!AO22)*'Energy Use 2020'!$R84</f>
        <v>15585245842322.33</v>
      </c>
      <c r="AP22" s="240">
        <f>('Energy Use'!AP78-'E-electricity'!AP22)*'Energy Use 2020'!$R84</f>
        <v>15052988863743.516</v>
      </c>
      <c r="AQ22" s="240">
        <f>('Energy Use'!AQ78-'E-electricity'!AQ22)*'Energy Use 2020'!$R84</f>
        <v>14470181323374.279</v>
      </c>
      <c r="AR22" s="136" t="str">
        <f>VLOOKUP($A22,'Sector Match'!$A$1:$B$43,2,0)</f>
        <v>refined petroleum and coke 19</v>
      </c>
    </row>
    <row r="23" spans="1:44" x14ac:dyDescent="0.2">
      <c r="A23" s="74" t="s">
        <v>1</v>
      </c>
      <c r="B23" s="240">
        <f>('Energy Use'!B79-'E-electricity'!B23)*'Energy Use 2019'!$R85</f>
        <v>535057930819.49188</v>
      </c>
      <c r="C23" s="240">
        <f>('Energy Use'!C79-'E-electricity'!C23)*'Energy Use 2020'!$R85</f>
        <v>46859184563547.039</v>
      </c>
      <c r="D23" s="240">
        <f>('Energy Use'!D79-'E-electricity'!D23)*'Energy Use 2020'!$R85</f>
        <v>49896122260470.82</v>
      </c>
      <c r="E23" s="240">
        <f>('Energy Use'!E79-'E-electricity'!E23)*'Energy Use 2020'!$R85</f>
        <v>52901183437335.18</v>
      </c>
      <c r="F23" s="240">
        <f>('Energy Use'!F79-'E-electricity'!F23)*'Energy Use 2020'!$R85</f>
        <v>55874399932022.336</v>
      </c>
      <c r="G23" s="240">
        <f>('Energy Use'!G79-'E-electricity'!G23)*'Energy Use 2020'!$R85</f>
        <v>58815803582414.484</v>
      </c>
      <c r="H23" s="240">
        <f>('Energy Use'!H79-'E-electricity'!H23)*'Energy Use 2020'!$R85</f>
        <v>61725426226393.906</v>
      </c>
      <c r="I23" s="240">
        <f>('Energy Use'!I79-'E-electricity'!I23)*'Energy Use 2020'!$R85</f>
        <v>63691958181634.25</v>
      </c>
      <c r="J23" s="240">
        <f>('Energy Use'!J79-'E-electricity'!J23)*'Energy Use 2020'!$R85</f>
        <v>65639179368905.586</v>
      </c>
      <c r="K23" s="240">
        <f>('Energy Use'!K79-'E-electricity'!K23)*'Energy Use 2020'!$R85</f>
        <v>67567108917134.813</v>
      </c>
      <c r="L23" s="240">
        <f>('Energy Use'!L79-'E-electricity'!L23)*'Energy Use 2020'!$R85</f>
        <v>69475765955248.82</v>
      </c>
      <c r="M23" s="240">
        <f>('Energy Use'!M79-'E-electricity'!M23)*'Energy Use 2020'!$R85</f>
        <v>71365169612174.469</v>
      </c>
      <c r="N23" s="240">
        <f>('Energy Use'!N79-'E-electricity'!N23)*'Energy Use 2020'!$R85</f>
        <v>72363325019828.156</v>
      </c>
      <c r="O23" s="240">
        <f>('Energy Use'!O79-'E-electricity'!O23)*'Energy Use 2020'!$R85</f>
        <v>73352497715401.313</v>
      </c>
      <c r="P23" s="240">
        <f>('Energy Use'!P79-'E-electricity'!P23)*'Energy Use 2020'!$R85</f>
        <v>74332694196595.422</v>
      </c>
      <c r="Q23" s="240">
        <f>('Energy Use'!Q79-'E-electricity'!Q23)*'Energy Use 2020'!$R85</f>
        <v>75303920961111.797</v>
      </c>
      <c r="R23" s="240">
        <f>('Energy Use'!R79-'E-electricity'!R23)*'Energy Use 2020'!$R85</f>
        <v>76266184506651.922</v>
      </c>
      <c r="S23" s="240">
        <f>('Energy Use'!S79-'E-electricity'!S23)*'Energy Use 2020'!$R85</f>
        <v>76817877959909.109</v>
      </c>
      <c r="T23" s="240">
        <f>('Energy Use'!T79-'E-electricity'!T23)*'Energy Use 2020'!$R85</f>
        <v>77368032471693.422</v>
      </c>
      <c r="U23" s="240">
        <f>('Energy Use'!U79-'E-electricity'!U23)*'Energy Use 2020'!$R85</f>
        <v>77916648609157.688</v>
      </c>
      <c r="V23" s="240">
        <f>('Energy Use'!V79-'E-electricity'!V23)*'Energy Use 2020'!$R85</f>
        <v>78463726939454.609</v>
      </c>
      <c r="W23" s="240">
        <f>('Energy Use'!W79-'E-electricity'!W23)*'Energy Use 2020'!$R85</f>
        <v>79009268029737</v>
      </c>
      <c r="X23" s="240">
        <f>('Energy Use'!X79-'E-electricity'!X23)*'Energy Use 2020'!$R85</f>
        <v>79201627716879.625</v>
      </c>
      <c r="Y23" s="240">
        <f>('Energy Use'!Y79-'E-electricity'!Y23)*'Energy Use 2020'!$R85</f>
        <v>79393260128562.859</v>
      </c>
      <c r="Z23" s="240">
        <f>('Energy Use'!Z79-'E-electricity'!Z23)*'Energy Use 2020'!$R85</f>
        <v>79584165543022.047</v>
      </c>
      <c r="AA23" s="240">
        <f>('Energy Use'!AA79-'E-electricity'!AA23)*'Energy Use 2020'!$R85</f>
        <v>79774344238492.578</v>
      </c>
      <c r="AB23" s="240">
        <f>('Energy Use'!AB79-'E-electricity'!AB23)*'Energy Use 2020'!$R85</f>
        <v>79963796493209.859</v>
      </c>
      <c r="AC23" s="240">
        <f>('Energy Use'!AC79-'E-electricity'!AC23)*'Energy Use 2020'!$R85</f>
        <v>79851391572684.438</v>
      </c>
      <c r="AD23" s="240">
        <f>('Energy Use'!AD79-'E-electricity'!AD23)*'Energy Use 2020'!$R85</f>
        <v>79738894108443.844</v>
      </c>
      <c r="AE23" s="240">
        <f>('Energy Use'!AE79-'E-electricity'!AE23)*'Energy Use 2020'!$R85</f>
        <v>79626304159555.109</v>
      </c>
      <c r="AF23" s="240">
        <f>('Energy Use'!AF79-'E-electricity'!AF23)*'Energy Use 2020'!$R85</f>
        <v>79513621785085.156</v>
      </c>
      <c r="AG23" s="240">
        <f>('Energy Use'!AG79-'E-electricity'!AG23)*'Energy Use 2020'!$R85</f>
        <v>79400847044101.109</v>
      </c>
      <c r="AH23" s="240">
        <f>('Energy Use'!AH79-'E-electricity'!AH23)*'Energy Use 2020'!$R85</f>
        <v>79017160355028.547</v>
      </c>
      <c r="AI23" s="240">
        <f>('Energy Use'!AI79-'E-electricity'!AI23)*'Energy Use 2020'!$R85</f>
        <v>78634026160493.516</v>
      </c>
      <c r="AJ23" s="240">
        <f>('Energy Use'!AJ79-'E-electricity'!AJ23)*'Energy Use 2020'!$R85</f>
        <v>78251444286826.594</v>
      </c>
      <c r="AK23" s="240">
        <f>('Energy Use'!AK79-'E-electricity'!AK23)*'Energy Use 2020'!$R85</f>
        <v>77869414560358.266</v>
      </c>
      <c r="AL23" s="240">
        <f>('Energy Use'!AL79-'E-electricity'!AL23)*'Energy Use 2020'!$R85</f>
        <v>77487936807419.094</v>
      </c>
      <c r="AM23" s="240">
        <f>('Energy Use'!AM79-'E-electricity'!AM23)*'Energy Use 2020'!$R85</f>
        <v>77057262021401.313</v>
      </c>
      <c r="AN23" s="240">
        <f>('Energy Use'!AN79-'E-electricity'!AN23)*'Energy Use 2020'!$R85</f>
        <v>76627244360511.234</v>
      </c>
      <c r="AO23" s="240">
        <f>('Energy Use'!AO79-'E-electricity'!AO23)*'Energy Use 2020'!$R85</f>
        <v>76197883614486.969</v>
      </c>
      <c r="AP23" s="240">
        <f>('Energy Use'!AP79-'E-electricity'!AP23)*'Energy Use 2020'!$R85</f>
        <v>75769179573066.547</v>
      </c>
      <c r="AQ23" s="240">
        <f>('Energy Use'!AQ79-'E-electricity'!AQ23)*'Energy Use 2020'!$R85</f>
        <v>74971700464476.125</v>
      </c>
      <c r="AR23" s="136" t="str">
        <f>VLOOKUP($A23,'Sector Match'!$A$1:$B$43,2,0)</f>
        <v>chemicals 20</v>
      </c>
    </row>
    <row r="24" spans="1:44" x14ac:dyDescent="0.2">
      <c r="A24" s="74" t="s">
        <v>22</v>
      </c>
      <c r="B24" s="240">
        <f>('Energy Use'!B80-'E-electricity'!B24)*'Energy Use 2019'!$R86</f>
        <v>11890176240.433147</v>
      </c>
      <c r="C24" s="240">
        <f>('Energy Use'!C80-'E-electricity'!C24)*'Energy Use 2020'!$R86</f>
        <v>0</v>
      </c>
      <c r="D24" s="240">
        <f>('Energy Use'!D80-'E-electricity'!D24)*'Energy Use 2020'!$R86</f>
        <v>0</v>
      </c>
      <c r="E24" s="240">
        <f>('Energy Use'!E80-'E-electricity'!E24)*'Energy Use 2020'!$R86</f>
        <v>0</v>
      </c>
      <c r="F24" s="240">
        <f>('Energy Use'!F80-'E-electricity'!F24)*'Energy Use 2020'!$R86</f>
        <v>0</v>
      </c>
      <c r="G24" s="240">
        <f>('Energy Use'!G80-'E-electricity'!G24)*'Energy Use 2020'!$R86</f>
        <v>0</v>
      </c>
      <c r="H24" s="240">
        <f>('Energy Use'!H80-'E-electricity'!H24)*'Energy Use 2020'!$R86</f>
        <v>0</v>
      </c>
      <c r="I24" s="240">
        <f>('Energy Use'!I80-'E-electricity'!I24)*'Energy Use 2020'!$R86</f>
        <v>0</v>
      </c>
      <c r="J24" s="240">
        <f>('Energy Use'!J80-'E-electricity'!J24)*'Energy Use 2020'!$R86</f>
        <v>0</v>
      </c>
      <c r="K24" s="240">
        <f>('Energy Use'!K80-'E-electricity'!K24)*'Energy Use 2020'!$R86</f>
        <v>0</v>
      </c>
      <c r="L24" s="240">
        <f>('Energy Use'!L80-'E-electricity'!L24)*'Energy Use 2020'!$R86</f>
        <v>0</v>
      </c>
      <c r="M24" s="240">
        <f>('Energy Use'!M80-'E-electricity'!M24)*'Energy Use 2020'!$R86</f>
        <v>0</v>
      </c>
      <c r="N24" s="240">
        <f>('Energy Use'!N80-'E-electricity'!N24)*'Energy Use 2020'!$R86</f>
        <v>0</v>
      </c>
      <c r="O24" s="240">
        <f>('Energy Use'!O80-'E-electricity'!O24)*'Energy Use 2020'!$R86</f>
        <v>0</v>
      </c>
      <c r="P24" s="240">
        <f>('Energy Use'!P80-'E-electricity'!P24)*'Energy Use 2020'!$R86</f>
        <v>0</v>
      </c>
      <c r="Q24" s="240">
        <f>('Energy Use'!Q80-'E-electricity'!Q24)*'Energy Use 2020'!$R86</f>
        <v>0</v>
      </c>
      <c r="R24" s="240">
        <f>('Energy Use'!R80-'E-electricity'!R24)*'Energy Use 2020'!$R86</f>
        <v>0</v>
      </c>
      <c r="S24" s="240">
        <f>('Energy Use'!S80-'E-electricity'!S24)*'Energy Use 2020'!$R86</f>
        <v>0</v>
      </c>
      <c r="T24" s="240">
        <f>('Energy Use'!T80-'E-electricity'!T24)*'Energy Use 2020'!$R86</f>
        <v>0</v>
      </c>
      <c r="U24" s="240">
        <f>('Energy Use'!U80-'E-electricity'!U24)*'Energy Use 2020'!$R86</f>
        <v>0</v>
      </c>
      <c r="V24" s="240">
        <f>('Energy Use'!V80-'E-electricity'!V24)*'Energy Use 2020'!$R86</f>
        <v>0</v>
      </c>
      <c r="W24" s="240">
        <f>('Energy Use'!W80-'E-electricity'!W24)*'Energy Use 2020'!$R86</f>
        <v>0</v>
      </c>
      <c r="X24" s="240">
        <f>('Energy Use'!X80-'E-electricity'!X24)*'Energy Use 2020'!$R86</f>
        <v>0</v>
      </c>
      <c r="Y24" s="240">
        <f>('Energy Use'!Y80-'E-electricity'!Y24)*'Energy Use 2020'!$R86</f>
        <v>0</v>
      </c>
      <c r="Z24" s="240">
        <f>('Energy Use'!Z80-'E-electricity'!Z24)*'Energy Use 2020'!$R86</f>
        <v>0</v>
      </c>
      <c r="AA24" s="240">
        <f>('Energy Use'!AA80-'E-electricity'!AA24)*'Energy Use 2020'!$R86</f>
        <v>0</v>
      </c>
      <c r="AB24" s="240">
        <f>('Energy Use'!AB80-'E-electricity'!AB24)*'Energy Use 2020'!$R86</f>
        <v>0</v>
      </c>
      <c r="AC24" s="240">
        <f>('Energy Use'!AC80-'E-electricity'!AC24)*'Energy Use 2020'!$R86</f>
        <v>0</v>
      </c>
      <c r="AD24" s="240">
        <f>('Energy Use'!AD80-'E-electricity'!AD24)*'Energy Use 2020'!$R86</f>
        <v>0</v>
      </c>
      <c r="AE24" s="240">
        <f>('Energy Use'!AE80-'E-electricity'!AE24)*'Energy Use 2020'!$R86</f>
        <v>0</v>
      </c>
      <c r="AF24" s="240">
        <f>('Energy Use'!AF80-'E-electricity'!AF24)*'Energy Use 2020'!$R86</f>
        <v>0</v>
      </c>
      <c r="AG24" s="240">
        <f>('Energy Use'!AG80-'E-electricity'!AG24)*'Energy Use 2020'!$R86</f>
        <v>0</v>
      </c>
      <c r="AH24" s="240">
        <f>('Energy Use'!AH80-'E-electricity'!AH24)*'Energy Use 2020'!$R86</f>
        <v>0</v>
      </c>
      <c r="AI24" s="240">
        <f>('Energy Use'!AI80-'E-electricity'!AI24)*'Energy Use 2020'!$R86</f>
        <v>0</v>
      </c>
      <c r="AJ24" s="240">
        <f>('Energy Use'!AJ80-'E-electricity'!AJ24)*'Energy Use 2020'!$R86</f>
        <v>0</v>
      </c>
      <c r="AK24" s="240">
        <f>('Energy Use'!AK80-'E-electricity'!AK24)*'Energy Use 2020'!$R86</f>
        <v>0</v>
      </c>
      <c r="AL24" s="240">
        <f>('Energy Use'!AL80-'E-electricity'!AL24)*'Energy Use 2020'!$R86</f>
        <v>0</v>
      </c>
      <c r="AM24" s="240">
        <f>('Energy Use'!AM80-'E-electricity'!AM24)*'Energy Use 2020'!$R86</f>
        <v>0</v>
      </c>
      <c r="AN24" s="240">
        <f>('Energy Use'!AN80-'E-electricity'!AN24)*'Energy Use 2020'!$R86</f>
        <v>0</v>
      </c>
      <c r="AO24" s="240">
        <f>('Energy Use'!AO80-'E-electricity'!AO24)*'Energy Use 2020'!$R86</f>
        <v>0</v>
      </c>
      <c r="AP24" s="240">
        <f>('Energy Use'!AP80-'E-electricity'!AP24)*'Energy Use 2020'!$R86</f>
        <v>0</v>
      </c>
      <c r="AQ24" s="240">
        <f>('Energy Use'!AQ80-'E-electricity'!AQ24)*'Energy Use 2020'!$R86</f>
        <v>0</v>
      </c>
      <c r="AR24" s="136">
        <f>VLOOKUP($A24,'Sector Match'!$A$1:$B$43,2,0)</f>
        <v>0</v>
      </c>
    </row>
    <row r="25" spans="1:44" x14ac:dyDescent="0.2">
      <c r="A25" s="74" t="s">
        <v>23</v>
      </c>
      <c r="B25" s="240">
        <f>('Energy Use'!B81-'E-electricity'!B25)*'Energy Use 2019'!$R87</f>
        <v>0</v>
      </c>
      <c r="C25" s="240">
        <f>('Energy Use'!C81-'E-electricity'!C25)*'Energy Use 2020'!$R87</f>
        <v>0</v>
      </c>
      <c r="D25" s="240">
        <f>('Energy Use'!D81-'E-electricity'!D25)*'Energy Use 2020'!$R87</f>
        <v>0</v>
      </c>
      <c r="E25" s="240">
        <f>('Energy Use'!E81-'E-electricity'!E25)*'Energy Use 2020'!$R87</f>
        <v>0</v>
      </c>
      <c r="F25" s="240">
        <f>('Energy Use'!F81-'E-electricity'!F25)*'Energy Use 2020'!$R87</f>
        <v>0</v>
      </c>
      <c r="G25" s="240">
        <f>('Energy Use'!G81-'E-electricity'!G25)*'Energy Use 2020'!$R87</f>
        <v>0</v>
      </c>
      <c r="H25" s="240">
        <f>('Energy Use'!H81-'E-electricity'!H25)*'Energy Use 2020'!$R87</f>
        <v>0</v>
      </c>
      <c r="I25" s="240">
        <f>('Energy Use'!I81-'E-electricity'!I25)*'Energy Use 2020'!$R87</f>
        <v>0</v>
      </c>
      <c r="J25" s="240">
        <f>('Energy Use'!J81-'E-electricity'!J25)*'Energy Use 2020'!$R87</f>
        <v>0</v>
      </c>
      <c r="K25" s="240">
        <f>('Energy Use'!K81-'E-electricity'!K25)*'Energy Use 2020'!$R87</f>
        <v>0</v>
      </c>
      <c r="L25" s="240">
        <f>('Energy Use'!L81-'E-electricity'!L25)*'Energy Use 2020'!$R87</f>
        <v>0</v>
      </c>
      <c r="M25" s="240">
        <f>('Energy Use'!M81-'E-electricity'!M25)*'Energy Use 2020'!$R87</f>
        <v>0</v>
      </c>
      <c r="N25" s="240">
        <f>('Energy Use'!N81-'E-electricity'!N25)*'Energy Use 2020'!$R87</f>
        <v>0</v>
      </c>
      <c r="O25" s="240">
        <f>('Energy Use'!O81-'E-electricity'!O25)*'Energy Use 2020'!$R87</f>
        <v>0</v>
      </c>
      <c r="P25" s="240">
        <f>('Energy Use'!P81-'E-electricity'!P25)*'Energy Use 2020'!$R87</f>
        <v>0</v>
      </c>
      <c r="Q25" s="240">
        <f>('Energy Use'!Q81-'E-electricity'!Q25)*'Energy Use 2020'!$R87</f>
        <v>0</v>
      </c>
      <c r="R25" s="240">
        <f>('Energy Use'!R81-'E-electricity'!R25)*'Energy Use 2020'!$R87</f>
        <v>0</v>
      </c>
      <c r="S25" s="240">
        <f>('Energy Use'!S81-'E-electricity'!S25)*'Energy Use 2020'!$R87</f>
        <v>0</v>
      </c>
      <c r="T25" s="240">
        <f>('Energy Use'!T81-'E-electricity'!T25)*'Energy Use 2020'!$R87</f>
        <v>0</v>
      </c>
      <c r="U25" s="240">
        <f>('Energy Use'!U81-'E-electricity'!U25)*'Energy Use 2020'!$R87</f>
        <v>0</v>
      </c>
      <c r="V25" s="240">
        <f>('Energy Use'!V81-'E-electricity'!V25)*'Energy Use 2020'!$R87</f>
        <v>0</v>
      </c>
      <c r="W25" s="240">
        <f>('Energy Use'!W81-'E-electricity'!W25)*'Energy Use 2020'!$R87</f>
        <v>0</v>
      </c>
      <c r="X25" s="240">
        <f>('Energy Use'!X81-'E-electricity'!X25)*'Energy Use 2020'!$R87</f>
        <v>0</v>
      </c>
      <c r="Y25" s="240">
        <f>('Energy Use'!Y81-'E-electricity'!Y25)*'Energy Use 2020'!$R87</f>
        <v>0</v>
      </c>
      <c r="Z25" s="240">
        <f>('Energy Use'!Z81-'E-electricity'!Z25)*'Energy Use 2020'!$R87</f>
        <v>0</v>
      </c>
      <c r="AA25" s="240">
        <f>('Energy Use'!AA81-'E-electricity'!AA25)*'Energy Use 2020'!$R87</f>
        <v>0</v>
      </c>
      <c r="AB25" s="240">
        <f>('Energy Use'!AB81-'E-electricity'!AB25)*'Energy Use 2020'!$R87</f>
        <v>0</v>
      </c>
      <c r="AC25" s="240">
        <f>('Energy Use'!AC81-'E-electricity'!AC25)*'Energy Use 2020'!$R87</f>
        <v>0</v>
      </c>
      <c r="AD25" s="240">
        <f>('Energy Use'!AD81-'E-electricity'!AD25)*'Energy Use 2020'!$R87</f>
        <v>0</v>
      </c>
      <c r="AE25" s="240">
        <f>('Energy Use'!AE81-'E-electricity'!AE25)*'Energy Use 2020'!$R87</f>
        <v>0</v>
      </c>
      <c r="AF25" s="240">
        <f>('Energy Use'!AF81-'E-electricity'!AF25)*'Energy Use 2020'!$R87</f>
        <v>0</v>
      </c>
      <c r="AG25" s="240">
        <f>('Energy Use'!AG81-'E-electricity'!AG25)*'Energy Use 2020'!$R87</f>
        <v>0</v>
      </c>
      <c r="AH25" s="240">
        <f>('Energy Use'!AH81-'E-electricity'!AH25)*'Energy Use 2020'!$R87</f>
        <v>0</v>
      </c>
      <c r="AI25" s="240">
        <f>('Energy Use'!AI81-'E-electricity'!AI25)*'Energy Use 2020'!$R87</f>
        <v>0</v>
      </c>
      <c r="AJ25" s="240">
        <f>('Energy Use'!AJ81-'E-electricity'!AJ25)*'Energy Use 2020'!$R87</f>
        <v>0</v>
      </c>
      <c r="AK25" s="240">
        <f>('Energy Use'!AK81-'E-electricity'!AK25)*'Energy Use 2020'!$R87</f>
        <v>0</v>
      </c>
      <c r="AL25" s="240">
        <f>('Energy Use'!AL81-'E-electricity'!AL25)*'Energy Use 2020'!$R87</f>
        <v>0</v>
      </c>
      <c r="AM25" s="240">
        <f>('Energy Use'!AM81-'E-electricity'!AM25)*'Energy Use 2020'!$R87</f>
        <v>0</v>
      </c>
      <c r="AN25" s="240">
        <f>('Energy Use'!AN81-'E-electricity'!AN25)*'Energy Use 2020'!$R87</f>
        <v>0</v>
      </c>
      <c r="AO25" s="240">
        <f>('Energy Use'!AO81-'E-electricity'!AO25)*'Energy Use 2020'!$R87</f>
        <v>0</v>
      </c>
      <c r="AP25" s="240">
        <f>('Energy Use'!AP81-'E-electricity'!AP25)*'Energy Use 2020'!$R87</f>
        <v>0</v>
      </c>
      <c r="AQ25" s="240">
        <f>('Energy Use'!AQ81-'E-electricity'!AQ25)*'Energy Use 2020'!$R87</f>
        <v>0</v>
      </c>
      <c r="AR25" s="136" t="str">
        <f>VLOOKUP($A25,'Sector Match'!$A$1:$B$43,2,0)</f>
        <v>chemicals 20</v>
      </c>
    </row>
    <row r="26" spans="1:44" x14ac:dyDescent="0.2">
      <c r="A26" s="74" t="s">
        <v>24</v>
      </c>
      <c r="B26" s="240">
        <f>('Energy Use'!B82-'E-electricity'!B26)*'Energy Use 2019'!$R88</f>
        <v>3963392080.144383</v>
      </c>
      <c r="C26" s="240">
        <f>('Energy Use'!C82-'E-electricity'!C26)*'Energy Use 2020'!$R88</f>
        <v>19816960400.721916</v>
      </c>
      <c r="D26" s="240">
        <f>('Energy Use'!D82-'E-electricity'!D26)*'Energy Use 2020'!$R88</f>
        <v>21674777670.585873</v>
      </c>
      <c r="E26" s="240">
        <f>('Energy Use'!E82-'E-electricity'!E26)*'Energy Use 2020'!$R88</f>
        <v>21365408259.769127</v>
      </c>
      <c r="F26" s="240">
        <f>('Energy Use'!F82-'E-electricity'!F26)*'Energy Use 2020'!$R88</f>
        <v>21417566238.254341</v>
      </c>
      <c r="G26" s="240">
        <f>('Energy Use'!G82-'E-electricity'!G26)*'Energy Use 2020'!$R88</f>
        <v>21902853493.195972</v>
      </c>
      <c r="H26" s="240">
        <f>('Energy Use'!H82-'E-electricity'!H26)*'Energy Use 2020'!$R88</f>
        <v>22550468680.664318</v>
      </c>
      <c r="I26" s="240">
        <f>('Energy Use'!I82-'E-electricity'!I26)*'Energy Use 2020'!$R88</f>
        <v>23133294344.37104</v>
      </c>
      <c r="J26" s="240">
        <f>('Energy Use'!J82-'E-electricity'!J26)*'Energy Use 2020'!$R88</f>
        <v>23579004882.116703</v>
      </c>
      <c r="K26" s="240">
        <f>('Energy Use'!K82-'E-electricity'!K26)*'Energy Use 2020'!$R88</f>
        <v>23880646124.31781</v>
      </c>
      <c r="L26" s="240">
        <f>('Energy Use'!L82-'E-electricity'!L26)*'Energy Use 2020'!$R88</f>
        <v>24033986471.801357</v>
      </c>
      <c r="M26" s="240">
        <f>('Energy Use'!M82-'E-electricity'!M26)*'Energy Use 2020'!$R88</f>
        <v>24037605782.563213</v>
      </c>
      <c r="N26" s="240">
        <f>('Energy Use'!N82-'E-electricity'!N26)*'Energy Use 2020'!$R88</f>
        <v>23961660222.207153</v>
      </c>
      <c r="O26" s="240">
        <f>('Energy Use'!O82-'E-electricity'!O26)*'Energy Use 2020'!$R88</f>
        <v>23768944594.490692</v>
      </c>
      <c r="P26" s="240">
        <f>('Energy Use'!P82-'E-electricity'!P26)*'Energy Use 2020'!$R88</f>
        <v>23491546970.183128</v>
      </c>
      <c r="Q26" s="240">
        <f>('Energy Use'!Q82-'E-electricity'!Q26)*'Energy Use 2020'!$R88</f>
        <v>23161329714.672653</v>
      </c>
      <c r="R26" s="240">
        <f>('Energy Use'!R82-'E-electricity'!R26)*'Energy Use 2020'!$R88</f>
        <v>22809036449.386501</v>
      </c>
      <c r="S26" s="240">
        <f>('Energy Use'!S82-'E-electricity'!S26)*'Energy Use 2020'!$R88</f>
        <v>22580344719.089287</v>
      </c>
      <c r="T26" s="240">
        <f>('Energy Use'!T82-'E-electricity'!T26)*'Energy Use 2020'!$R88</f>
        <v>22356642276.909683</v>
      </c>
      <c r="U26" s="240">
        <f>('Energy Use'!U82-'E-electricity'!U26)*'Energy Use 2020'!$R88</f>
        <v>22138038047.40736</v>
      </c>
      <c r="V26" s="240">
        <f>('Energy Use'!V82-'E-electricity'!V26)*'Energy Use 2020'!$R88</f>
        <v>21924635529.270267</v>
      </c>
      <c r="W26" s="240">
        <f>('Energy Use'!W82-'E-electricity'!W26)*'Energy Use 2020'!$R88</f>
        <v>21716533198.781307</v>
      </c>
      <c r="X26" s="240">
        <f>('Energy Use'!X82-'E-electricity'!X26)*'Energy Use 2020'!$R88</f>
        <v>21513824915.486183</v>
      </c>
      <c r="Y26" s="240">
        <f>('Energy Use'!Y82-'E-electricity'!Y26)*'Energy Use 2020'!$R88</f>
        <v>21316600329.700363</v>
      </c>
      <c r="Z26" s="240">
        <f>('Energy Use'!Z82-'E-electricity'!Z26)*'Energy Use 2020'!$R88</f>
        <v>21124945291.580444</v>
      </c>
      <c r="AA26" s="240">
        <f>('Energy Use'!AA82-'E-electricity'!AA26)*'Energy Use 2020'!$R88</f>
        <v>20938942261.571621</v>
      </c>
      <c r="AB26" s="240">
        <f>('Energy Use'!AB82-'E-electricity'!AB26)*'Energy Use 2020'!$R88</f>
        <v>20758670722.12772</v>
      </c>
      <c r="AC26" s="240">
        <f>('Energy Use'!AC82-'E-electricity'!AC26)*'Energy Use 2020'!$R88</f>
        <v>20584207590.685104</v>
      </c>
      <c r="AD26" s="240">
        <f>('Energy Use'!AD82-'E-electricity'!AD26)*'Energy Use 2020'!$R88</f>
        <v>20415627633.956776</v>
      </c>
      <c r="AE26" s="240">
        <f>('Energy Use'!AE82-'E-electricity'!AE26)*'Energy Use 2020'!$R88</f>
        <v>20253003883.697002</v>
      </c>
      <c r="AF26" s="240">
        <f>('Energy Use'!AF82-'E-electricity'!AF26)*'Energy Use 2020'!$R88</f>
        <v>20096408054.169884</v>
      </c>
      <c r="AG26" s="240">
        <f>('Energy Use'!AG82-'E-electricity'!AG26)*'Energy Use 2020'!$R88</f>
        <v>19945910961.640377</v>
      </c>
      <c r="AH26" s="240">
        <f>('Energy Use'!AH82-'E-electricity'!AH26)*'Energy Use 2020'!$R88</f>
        <v>19801582946.290211</v>
      </c>
      <c r="AI26" s="240">
        <f>('Energy Use'!AI82-'E-electricity'!AI26)*'Energy Use 2020'!$R88</f>
        <v>19663494297.046673</v>
      </c>
      <c r="AJ26" s="240">
        <f>('Energy Use'!AJ82-'E-electricity'!AJ26)*'Energy Use 2020'!$R88</f>
        <v>19531715679.897408</v>
      </c>
      <c r="AK26" s="240">
        <f>('Energy Use'!AK82-'E-electricity'!AK26)*'Energy Use 2020'!$R88</f>
        <v>19406318570.352734</v>
      </c>
      <c r="AL26" s="240">
        <f>('Energy Use'!AL82-'E-electricity'!AL26)*'Energy Use 2020'!$R88</f>
        <v>19287375690.805538</v>
      </c>
      <c r="AM26" s="240">
        <f>('Energy Use'!AM82-'E-electricity'!AM26)*'Energy Use 2020'!$R88</f>
        <v>19174961453.630543</v>
      </c>
      <c r="AN26" s="240">
        <f>('Energy Use'!AN82-'E-electricity'!AN26)*'Energy Use 2020'!$R88</f>
        <v>19069152410.958443</v>
      </c>
      <c r="AO26" s="240">
        <f>('Energy Use'!AO82-'E-electricity'!AO26)*'Energy Use 2020'!$R88</f>
        <v>18970027712.157696</v>
      </c>
      <c r="AP26" s="240">
        <f>('Energy Use'!AP82-'E-electricity'!AP26)*'Energy Use 2020'!$R88</f>
        <v>18877669570.157276</v>
      </c>
      <c r="AQ26" s="240">
        <f>('Energy Use'!AQ82-'E-electricity'!AQ26)*'Energy Use 2020'!$R88</f>
        <v>18695479624.542271</v>
      </c>
      <c r="AR26" s="136" t="str">
        <f>VLOOKUP($A26,'Sector Match'!$A$1:$B$43,2,0)</f>
        <v>rubber and plastic products 22</v>
      </c>
    </row>
    <row r="27" spans="1:44" x14ac:dyDescent="0.2">
      <c r="A27" s="74" t="s">
        <v>25</v>
      </c>
      <c r="B27" s="240">
        <f>('Energy Use'!B83-'E-electricity'!B27)*'Energy Use 2019'!$R89</f>
        <v>39633920801.443825</v>
      </c>
      <c r="C27" s="240">
        <f>('Energy Use'!C83-'E-electricity'!C27)*'Energy Use 2020'!$R89</f>
        <v>146645506965.34216</v>
      </c>
      <c r="D27" s="240">
        <f>('Energy Use'!D83-'E-electricity'!D27)*'Energy Use 2020'!$R89</f>
        <v>146437103402.60617</v>
      </c>
      <c r="E27" s="240">
        <f>('Energy Use'!E83-'E-electricity'!E27)*'Energy Use 2020'!$R89</f>
        <v>146226848645.20074</v>
      </c>
      <c r="F27" s="240">
        <f>('Energy Use'!F83-'E-electricity'!F27)*'Energy Use 2020'!$R89</f>
        <v>146014745289.98572</v>
      </c>
      <c r="G27" s="240">
        <f>('Energy Use'!G83-'E-electricity'!G27)*'Energy Use 2020'!$R89</f>
        <v>145800795933.82117</v>
      </c>
      <c r="H27" s="240">
        <f>('Energy Use'!H83-'E-electricity'!H27)*'Energy Use 2020'!$R89</f>
        <v>145585003173.56696</v>
      </c>
      <c r="I27" s="240">
        <f>('Energy Use'!I83-'E-electricity'!I27)*'Energy Use 2020'!$R89</f>
        <v>146924187870.39227</v>
      </c>
      <c r="J27" s="240">
        <f>('Energy Use'!J83-'E-electricity'!J27)*'Energy Use 2020'!$R89</f>
        <v>148251088917.95728</v>
      </c>
      <c r="K27" s="240">
        <f>('Energy Use'!K83-'E-electricity'!K27)*'Energy Use 2020'!$R89</f>
        <v>149565720965.63724</v>
      </c>
      <c r="L27" s="240">
        <f>('Energy Use'!L83-'E-electricity'!L27)*'Energy Use 2020'!$R89</f>
        <v>150868098662.80737</v>
      </c>
      <c r="M27" s="240">
        <f>('Energy Use'!M83-'E-electricity'!M27)*'Energy Use 2020'!$R89</f>
        <v>152158236658.8429</v>
      </c>
      <c r="N27" s="240">
        <f>('Energy Use'!N83-'E-electricity'!N27)*'Energy Use 2020'!$R89</f>
        <v>149973899125.78397</v>
      </c>
      <c r="O27" s="240">
        <f>('Energy Use'!O83-'E-electricity'!O27)*'Energy Use 2020'!$R89</f>
        <v>147800435912.91333</v>
      </c>
      <c r="P27" s="240">
        <f>('Energy Use'!P83-'E-electricity'!P27)*'Energy Use 2020'!$R89</f>
        <v>145637837987.8905</v>
      </c>
      <c r="Q27" s="240">
        <f>('Energy Use'!Q83-'E-electricity'!Q27)*'Energy Use 2020'!$R89</f>
        <v>143486096318.37521</v>
      </c>
      <c r="R27" s="240">
        <f>('Energy Use'!R83-'E-electricity'!R27)*'Energy Use 2020'!$R89</f>
        <v>141345201872.02698</v>
      </c>
      <c r="S27" s="240">
        <f>('Energy Use'!S83-'E-electricity'!S27)*'Energy Use 2020'!$R89</f>
        <v>138823065809.94522</v>
      </c>
      <c r="T27" s="240">
        <f>('Energy Use'!T83-'E-electricity'!T27)*'Energy Use 2020'!$R89</f>
        <v>136304532023.09431</v>
      </c>
      <c r="U27" s="240">
        <f>('Energy Use'!U83-'E-electricity'!U27)*'Energy Use 2020'!$R89</f>
        <v>133789599114.38005</v>
      </c>
      <c r="V27" s="240">
        <f>('Energy Use'!V83-'E-electricity'!V27)*'Energy Use 2020'!$R89</f>
        <v>131278265686.7083</v>
      </c>
      <c r="W27" s="240">
        <f>('Energy Use'!W83-'E-electricity'!W27)*'Energy Use 2020'!$R89</f>
        <v>128770530342.98485</v>
      </c>
      <c r="X27" s="240">
        <f>('Energy Use'!X83-'E-electricity'!X27)*'Energy Use 2020'!$R89</f>
        <v>125371634969.83391</v>
      </c>
      <c r="Y27" s="240">
        <f>('Energy Use'!Y83-'E-electricity'!Y27)*'Energy Use 2020'!$R89</f>
        <v>121977668765.62851</v>
      </c>
      <c r="Z27" s="240">
        <f>('Energy Use'!Z83-'E-electricity'!Z27)*'Energy Use 2020'!$R89</f>
        <v>118588629810.02979</v>
      </c>
      <c r="AA27" s="240">
        <f>('Energy Use'!AA83-'E-electricity'!AA27)*'Energy Use 2020'!$R89</f>
        <v>115204516182.69881</v>
      </c>
      <c r="AB27" s="240">
        <f>('Energy Use'!AB83-'E-electricity'!AB27)*'Energy Use 2020'!$R89</f>
        <v>111825325963.29668</v>
      </c>
      <c r="AC27" s="240">
        <f>('Energy Use'!AC83-'E-electricity'!AC27)*'Energy Use 2020'!$R89</f>
        <v>109200867031.0135</v>
      </c>
      <c r="AD27" s="240">
        <f>('Energy Use'!AD83-'E-electricity'!AD27)*'Energy Use 2020'!$R89</f>
        <v>106580196597.68918</v>
      </c>
      <c r="AE27" s="240">
        <f>('Energy Use'!AE83-'E-electricity'!AE27)*'Energy Use 2020'!$R89</f>
        <v>103963313189.03555</v>
      </c>
      <c r="AF27" s="240">
        <f>('Energy Use'!AF83-'E-electricity'!AF27)*'Energy Use 2020'!$R89</f>
        <v>101350215330.76448</v>
      </c>
      <c r="AG27" s="240">
        <f>('Energy Use'!AG83-'E-electricity'!AG27)*'Energy Use 2020'!$R89</f>
        <v>98740901548.587891</v>
      </c>
      <c r="AH27" s="240">
        <f>('Energy Use'!AH83-'E-electricity'!AH27)*'Energy Use 2020'!$R89</f>
        <v>97144510652.458038</v>
      </c>
      <c r="AI27" s="240">
        <f>('Energy Use'!AI83-'E-electricity'!AI27)*'Energy Use 2020'!$R89</f>
        <v>95550392690.574753</v>
      </c>
      <c r="AJ27" s="240">
        <f>('Energy Use'!AJ83-'E-electricity'!AJ27)*'Energy Use 2020'!$R89</f>
        <v>93958546781.229782</v>
      </c>
      <c r="AK27" s="240">
        <f>('Energy Use'!AK83-'E-electricity'!AK27)*'Energy Use 2020'!$R89</f>
        <v>92368972042.714706</v>
      </c>
      <c r="AL27" s="240">
        <f>('Energy Use'!AL83-'E-electricity'!AL27)*'Energy Use 2020'!$R89</f>
        <v>90781667593.321228</v>
      </c>
      <c r="AM27" s="240">
        <f>('Energy Use'!AM83-'E-electricity'!AM27)*'Energy Use 2020'!$R89</f>
        <v>89956220271.036255</v>
      </c>
      <c r="AN27" s="240">
        <f>('Energy Use'!AN83-'E-electricity'!AN27)*'Energy Use 2020'!$R89</f>
        <v>89131893747.131332</v>
      </c>
      <c r="AO27" s="240">
        <f>('Energy Use'!AO83-'E-electricity'!AO27)*'Energy Use 2020'!$R89</f>
        <v>88308687593.08493</v>
      </c>
      <c r="AP27" s="240">
        <f>('Energy Use'!AP83-'E-electricity'!AP27)*'Energy Use 2020'!$R89</f>
        <v>87486601380.375549</v>
      </c>
      <c r="AQ27" s="240">
        <f>('Energy Use'!AQ83-'E-electricity'!AQ27)*'Energy Use 2020'!$R89</f>
        <v>86441562085.583649</v>
      </c>
      <c r="AR27" s="136" t="str">
        <f>VLOOKUP($A27,'Sector Match'!$A$1:$B$43,2,0)</f>
        <v>cement and other nonmetallic minerals 239</v>
      </c>
    </row>
    <row r="28" spans="1:44" x14ac:dyDescent="0.2">
      <c r="A28" s="74" t="s">
        <v>26</v>
      </c>
      <c r="B28" s="240">
        <f>('Energy Use'!B84-'E-electricity'!B28)*'Energy Use 2019'!$R90</f>
        <v>0</v>
      </c>
      <c r="C28" s="240">
        <f>('Energy Use'!C84-'E-electricity'!C28)*'Energy Use 2020'!$R90</f>
        <v>0</v>
      </c>
      <c r="D28" s="240">
        <f>('Energy Use'!D84-'E-electricity'!D28)*'Energy Use 2020'!$R90</f>
        <v>0</v>
      </c>
      <c r="E28" s="240">
        <f>('Energy Use'!E84-'E-electricity'!E28)*'Energy Use 2020'!$R90</f>
        <v>0</v>
      </c>
      <c r="F28" s="240">
        <f>('Energy Use'!F84-'E-electricity'!F28)*'Energy Use 2020'!$R90</f>
        <v>0</v>
      </c>
      <c r="G28" s="240">
        <f>('Energy Use'!G84-'E-electricity'!G28)*'Energy Use 2020'!$R90</f>
        <v>0</v>
      </c>
      <c r="H28" s="240">
        <f>('Energy Use'!H84-'E-electricity'!H28)*'Energy Use 2020'!$R90</f>
        <v>0</v>
      </c>
      <c r="I28" s="240">
        <f>('Energy Use'!I84-'E-electricity'!I28)*'Energy Use 2020'!$R90</f>
        <v>0</v>
      </c>
      <c r="J28" s="240">
        <f>('Energy Use'!J84-'E-electricity'!J28)*'Energy Use 2020'!$R90</f>
        <v>0</v>
      </c>
      <c r="K28" s="240">
        <f>('Energy Use'!K84-'E-electricity'!K28)*'Energy Use 2020'!$R90</f>
        <v>0</v>
      </c>
      <c r="L28" s="240">
        <f>('Energy Use'!L84-'E-electricity'!L28)*'Energy Use 2020'!$R90</f>
        <v>0</v>
      </c>
      <c r="M28" s="240">
        <f>('Energy Use'!M84-'E-electricity'!M28)*'Energy Use 2020'!$R90</f>
        <v>0</v>
      </c>
      <c r="N28" s="240">
        <f>('Energy Use'!N84-'E-electricity'!N28)*'Energy Use 2020'!$R90</f>
        <v>0</v>
      </c>
      <c r="O28" s="240">
        <f>('Energy Use'!O84-'E-electricity'!O28)*'Energy Use 2020'!$R90</f>
        <v>0</v>
      </c>
      <c r="P28" s="240">
        <f>('Energy Use'!P84-'E-electricity'!P28)*'Energy Use 2020'!$R90</f>
        <v>0</v>
      </c>
      <c r="Q28" s="240">
        <f>('Energy Use'!Q84-'E-electricity'!Q28)*'Energy Use 2020'!$R90</f>
        <v>0</v>
      </c>
      <c r="R28" s="240">
        <f>('Energy Use'!R84-'E-electricity'!R28)*'Energy Use 2020'!$R90</f>
        <v>0</v>
      </c>
      <c r="S28" s="240">
        <f>('Energy Use'!S84-'E-electricity'!S28)*'Energy Use 2020'!$R90</f>
        <v>0</v>
      </c>
      <c r="T28" s="240">
        <f>('Energy Use'!T84-'E-electricity'!T28)*'Energy Use 2020'!$R90</f>
        <v>0</v>
      </c>
      <c r="U28" s="240">
        <f>('Energy Use'!U84-'E-electricity'!U28)*'Energy Use 2020'!$R90</f>
        <v>0</v>
      </c>
      <c r="V28" s="240">
        <f>('Energy Use'!V84-'E-electricity'!V28)*'Energy Use 2020'!$R90</f>
        <v>0</v>
      </c>
      <c r="W28" s="240">
        <f>('Energy Use'!W84-'E-electricity'!W28)*'Energy Use 2020'!$R90</f>
        <v>0</v>
      </c>
      <c r="X28" s="240">
        <f>('Energy Use'!X84-'E-electricity'!X28)*'Energy Use 2020'!$R90</f>
        <v>0</v>
      </c>
      <c r="Y28" s="240">
        <f>('Energy Use'!Y84-'E-electricity'!Y28)*'Energy Use 2020'!$R90</f>
        <v>0</v>
      </c>
      <c r="Z28" s="240">
        <f>('Energy Use'!Z84-'E-electricity'!Z28)*'Energy Use 2020'!$R90</f>
        <v>0</v>
      </c>
      <c r="AA28" s="240">
        <f>('Energy Use'!AA84-'E-electricity'!AA28)*'Energy Use 2020'!$R90</f>
        <v>0</v>
      </c>
      <c r="AB28" s="240">
        <f>('Energy Use'!AB84-'E-electricity'!AB28)*'Energy Use 2020'!$R90</f>
        <v>0</v>
      </c>
      <c r="AC28" s="240">
        <f>('Energy Use'!AC84-'E-electricity'!AC28)*'Energy Use 2020'!$R90</f>
        <v>0</v>
      </c>
      <c r="AD28" s="240">
        <f>('Energy Use'!AD84-'E-electricity'!AD28)*'Energy Use 2020'!$R90</f>
        <v>0</v>
      </c>
      <c r="AE28" s="240">
        <f>('Energy Use'!AE84-'E-electricity'!AE28)*'Energy Use 2020'!$R90</f>
        <v>0</v>
      </c>
      <c r="AF28" s="240">
        <f>('Energy Use'!AF84-'E-electricity'!AF28)*'Energy Use 2020'!$R90</f>
        <v>0</v>
      </c>
      <c r="AG28" s="240">
        <f>('Energy Use'!AG84-'E-electricity'!AG28)*'Energy Use 2020'!$R90</f>
        <v>0</v>
      </c>
      <c r="AH28" s="240">
        <f>('Energy Use'!AH84-'E-electricity'!AH28)*'Energy Use 2020'!$R90</f>
        <v>0</v>
      </c>
      <c r="AI28" s="240">
        <f>('Energy Use'!AI84-'E-electricity'!AI28)*'Energy Use 2020'!$R90</f>
        <v>0</v>
      </c>
      <c r="AJ28" s="240">
        <f>('Energy Use'!AJ84-'E-electricity'!AJ28)*'Energy Use 2020'!$R90</f>
        <v>0</v>
      </c>
      <c r="AK28" s="240">
        <f>('Energy Use'!AK84-'E-electricity'!AK28)*'Energy Use 2020'!$R90</f>
        <v>0</v>
      </c>
      <c r="AL28" s="240">
        <f>('Energy Use'!AL84-'E-electricity'!AL28)*'Energy Use 2020'!$R90</f>
        <v>0</v>
      </c>
      <c r="AM28" s="240">
        <f>('Energy Use'!AM84-'E-electricity'!AM28)*'Energy Use 2020'!$R90</f>
        <v>0</v>
      </c>
      <c r="AN28" s="240">
        <f>('Energy Use'!AN84-'E-electricity'!AN28)*'Energy Use 2020'!$R90</f>
        <v>0</v>
      </c>
      <c r="AO28" s="240">
        <f>('Energy Use'!AO84-'E-electricity'!AO28)*'Energy Use 2020'!$R90</f>
        <v>0</v>
      </c>
      <c r="AP28" s="240">
        <f>('Energy Use'!AP84-'E-electricity'!AP28)*'Energy Use 2020'!$R90</f>
        <v>0</v>
      </c>
      <c r="AQ28" s="240">
        <f>('Energy Use'!AQ84-'E-electricity'!AQ28)*'Energy Use 2020'!$R90</f>
        <v>0</v>
      </c>
      <c r="AR28" s="136" t="str">
        <f>VLOOKUP($A28,'Sector Match'!$A$1:$B$43,2,0)</f>
        <v>iron and steel 241</v>
      </c>
    </row>
    <row r="29" spans="1:44" x14ac:dyDescent="0.2">
      <c r="A29" s="74" t="s">
        <v>27</v>
      </c>
      <c r="B29" s="240">
        <f>('Energy Use'!B85-'E-electricity'!B29)*'Energy Use 2019'!$R91</f>
        <v>118901762404.33148</v>
      </c>
      <c r="C29" s="240">
        <f>('Energy Use'!C85-'E-electricity'!C29)*'Energy Use 2020'!$R91</f>
        <v>83231233683.031998</v>
      </c>
      <c r="D29" s="240">
        <f>('Energy Use'!D85-'E-electricity'!D29)*'Energy Use 2020'!$R91</f>
        <v>88438915468.242432</v>
      </c>
      <c r="E29" s="240">
        <f>('Energy Use'!E85-'E-electricity'!E29)*'Energy Use 2020'!$R91</f>
        <v>93555989977.811172</v>
      </c>
      <c r="F29" s="240">
        <f>('Energy Use'!F85-'E-electricity'!F29)*'Energy Use 2020'!$R91</f>
        <v>98582956771.946167</v>
      </c>
      <c r="G29" s="240">
        <f>('Energy Use'!G85-'E-electricity'!G29)*'Energy Use 2020'!$R91</f>
        <v>103520315410.85568</v>
      </c>
      <c r="H29" s="240">
        <f>('Energy Use'!H85-'E-electricity'!H29)*'Energy Use 2020'!$R91</f>
        <v>108368565454.74765</v>
      </c>
      <c r="I29" s="240">
        <f>('Energy Use'!I85-'E-electricity'!I29)*'Energy Use 2020'!$R91</f>
        <v>113082680986.64154</v>
      </c>
      <c r="J29" s="240">
        <f>('Energy Use'!J85-'E-electricity'!J29)*'Energy Use 2020'!$R91</f>
        <v>117712197135.3544</v>
      </c>
      <c r="K29" s="240">
        <f>('Energy Use'!K85-'E-electricity'!K29)*'Energy Use 2020'!$R91</f>
        <v>122257568228.32588</v>
      </c>
      <c r="L29" s="240">
        <f>('Energy Use'!L85-'E-electricity'!L29)*'Energy Use 2020'!$R91</f>
        <v>126719248592.99545</v>
      </c>
      <c r="M29" s="240">
        <f>('Energy Use'!M85-'E-electricity'!M29)*'Energy Use 2020'!$R91</f>
        <v>131097692556.80257</v>
      </c>
      <c r="N29" s="240">
        <f>('Energy Use'!N85-'E-electricity'!N29)*'Energy Use 2020'!$R91</f>
        <v>133163775511.46439</v>
      </c>
      <c r="O29" s="240">
        <f>('Energy Use'!O85-'E-electricity'!O29)*'Energy Use 2020'!$R91</f>
        <v>135195825431.01195</v>
      </c>
      <c r="P29" s="240">
        <f>('Energy Use'!P85-'E-electricity'!P29)*'Energy Use 2020'!$R91</f>
        <v>137194000612.43089</v>
      </c>
      <c r="Q29" s="240">
        <f>('Energy Use'!Q85-'E-electricity'!Q29)*'Energy Use 2020'!$R91</f>
        <v>139158459352.70709</v>
      </c>
      <c r="R29" s="240">
        <f>('Energy Use'!R85-'E-electricity'!R29)*'Energy Use 2020'!$R91</f>
        <v>141089359948.82605</v>
      </c>
      <c r="S29" s="240">
        <f>('Energy Use'!S85-'E-electricity'!S29)*'Energy Use 2020'!$R91</f>
        <v>141543795592.39432</v>
      </c>
      <c r="T29" s="240">
        <f>('Energy Use'!T85-'E-electricity'!T29)*'Energy Use 2020'!$R91</f>
        <v>141994194024.96436</v>
      </c>
      <c r="U29" s="240">
        <f>('Energy Use'!U85-'E-electricity'!U29)*'Energy Use 2020'!$R91</f>
        <v>142440560418.21793</v>
      </c>
      <c r="V29" s="240">
        <f>('Energy Use'!V85-'E-electricity'!V29)*'Energy Use 2020'!$R91</f>
        <v>142882899943.8367</v>
      </c>
      <c r="W29" s="240">
        <f>('Energy Use'!W85-'E-electricity'!W29)*'Energy Use 2020'!$R91</f>
        <v>143321217773.50238</v>
      </c>
      <c r="X29" s="240">
        <f>('Energy Use'!X85-'E-electricity'!X29)*'Energy Use 2020'!$R91</f>
        <v>142584643110.81351</v>
      </c>
      <c r="Y29" s="240">
        <f>('Energy Use'!Y85-'E-electricity'!Y29)*'Energy Use 2020'!$R91</f>
        <v>141850250595.9064</v>
      </c>
      <c r="Z29" s="240">
        <f>('Energy Use'!Z85-'E-electricity'!Z29)*'Energy Use 2020'!$R91</f>
        <v>141118038048.724</v>
      </c>
      <c r="AA29" s="240">
        <f>('Energy Use'!AA85-'E-electricity'!AA29)*'Energy Use 2020'!$R91</f>
        <v>140388003289.20917</v>
      </c>
      <c r="AB29" s="240">
        <f>('Energy Use'!AB85-'E-electricity'!AB29)*'Energy Use 2020'!$R91</f>
        <v>139660144137.30475</v>
      </c>
      <c r="AC29" s="240">
        <f>('Energy Use'!AC85-'E-electricity'!AC29)*'Energy Use 2020'!$R91</f>
        <v>137425943339.20123</v>
      </c>
      <c r="AD29" s="240">
        <f>('Energy Use'!AD85-'E-electricity'!AD29)*'Energy Use 2020'!$R91</f>
        <v>135201956831.47797</v>
      </c>
      <c r="AE29" s="240">
        <f>('Energy Use'!AE85-'E-electricity'!AE29)*'Energy Use 2020'!$R91</f>
        <v>132988172902.28172</v>
      </c>
      <c r="AF29" s="240">
        <f>('Energy Use'!AF85-'E-electricity'!AF29)*'Energy Use 2020'!$R91</f>
        <v>130784579839.75943</v>
      </c>
      <c r="AG29" s="240">
        <f>('Energy Use'!AG85-'E-electricity'!AG29)*'Energy Use 2020'!$R91</f>
        <v>128591165932.05807</v>
      </c>
      <c r="AH29" s="240">
        <f>('Energy Use'!AH85-'E-electricity'!AH29)*'Energy Use 2020'!$R91</f>
        <v>125291590037.92757</v>
      </c>
      <c r="AI29" s="240">
        <f>('Energy Use'!AI85-'E-electricity'!AI29)*'Energy Use 2020'!$R91</f>
        <v>122008178327.58495</v>
      </c>
      <c r="AJ29" s="240">
        <f>('Energy Use'!AJ85-'E-electricity'!AJ29)*'Energy Use 2020'!$R91</f>
        <v>118740911940.33002</v>
      </c>
      <c r="AK29" s="240">
        <f>('Energy Use'!AK85-'E-electricity'!AK29)*'Energy Use 2020'!$R91</f>
        <v>115489772015.46288</v>
      </c>
      <c r="AL29" s="240">
        <f>('Energy Use'!AL85-'E-electricity'!AL29)*'Energy Use 2020'!$R91</f>
        <v>112254739692.28339</v>
      </c>
      <c r="AM29" s="240">
        <f>('Energy Use'!AM85-'E-electricity'!AM29)*'Energy Use 2020'!$R91</f>
        <v>109031126130.3009</v>
      </c>
      <c r="AN29" s="240">
        <f>('Energy Use'!AN85-'E-electricity'!AN29)*'Energy Use 2020'!$R91</f>
        <v>105823609520.56592</v>
      </c>
      <c r="AO29" s="240">
        <f>('Energy Use'!AO85-'E-electricity'!AO29)*'Energy Use 2020'!$R91</f>
        <v>102632170961.80008</v>
      </c>
      <c r="AP29" s="240">
        <f>('Energy Use'!AP85-'E-electricity'!AP29)*'Energy Use 2020'!$R91</f>
        <v>99456791552.724899</v>
      </c>
      <c r="AQ29" s="240">
        <f>('Energy Use'!AQ85-'E-electricity'!AQ29)*'Energy Use 2020'!$R91</f>
        <v>96034914344.573456</v>
      </c>
      <c r="AR29" s="136" t="str">
        <f>VLOOKUP($A29,'Sector Match'!$A$1:$B$43,2,0)</f>
        <v>other metals 242</v>
      </c>
    </row>
    <row r="30" spans="1:44" x14ac:dyDescent="0.2">
      <c r="A30" s="74" t="s">
        <v>28</v>
      </c>
      <c r="B30" s="240">
        <f>('Energy Use'!B86-'E-electricity'!B30)*'Energy Use 2019'!$R92</f>
        <v>0</v>
      </c>
      <c r="C30" s="240">
        <f>('Energy Use'!C86-'E-electricity'!C30)*'Energy Use 2020'!$R92</f>
        <v>0</v>
      </c>
      <c r="D30" s="240">
        <f>('Energy Use'!D86-'E-electricity'!D30)*'Energy Use 2020'!$R92</f>
        <v>0</v>
      </c>
      <c r="E30" s="240">
        <f>('Energy Use'!E86-'E-electricity'!E30)*'Energy Use 2020'!$R92</f>
        <v>0</v>
      </c>
      <c r="F30" s="240">
        <f>('Energy Use'!F86-'E-electricity'!F30)*'Energy Use 2020'!$R92</f>
        <v>0</v>
      </c>
      <c r="G30" s="240">
        <f>('Energy Use'!G86-'E-electricity'!G30)*'Energy Use 2020'!$R92</f>
        <v>0</v>
      </c>
      <c r="H30" s="240">
        <f>('Energy Use'!H86-'E-electricity'!H30)*'Energy Use 2020'!$R92</f>
        <v>0</v>
      </c>
      <c r="I30" s="240">
        <f>('Energy Use'!I86-'E-electricity'!I30)*'Energy Use 2020'!$R92</f>
        <v>0</v>
      </c>
      <c r="J30" s="240">
        <f>('Energy Use'!J86-'E-electricity'!J30)*'Energy Use 2020'!$R92</f>
        <v>0</v>
      </c>
      <c r="K30" s="240">
        <f>('Energy Use'!K86-'E-electricity'!K30)*'Energy Use 2020'!$R92</f>
        <v>0</v>
      </c>
      <c r="L30" s="240">
        <f>('Energy Use'!L86-'E-electricity'!L30)*'Energy Use 2020'!$R92</f>
        <v>0</v>
      </c>
      <c r="M30" s="240">
        <f>('Energy Use'!M86-'E-electricity'!M30)*'Energy Use 2020'!$R92</f>
        <v>0</v>
      </c>
      <c r="N30" s="240">
        <f>('Energy Use'!N86-'E-electricity'!N30)*'Energy Use 2020'!$R92</f>
        <v>0</v>
      </c>
      <c r="O30" s="240">
        <f>('Energy Use'!O86-'E-electricity'!O30)*'Energy Use 2020'!$R92</f>
        <v>0</v>
      </c>
      <c r="P30" s="240">
        <f>('Energy Use'!P86-'E-electricity'!P30)*'Energy Use 2020'!$R92</f>
        <v>0</v>
      </c>
      <c r="Q30" s="240">
        <f>('Energy Use'!Q86-'E-electricity'!Q30)*'Energy Use 2020'!$R92</f>
        <v>0</v>
      </c>
      <c r="R30" s="240">
        <f>('Energy Use'!R86-'E-electricity'!R30)*'Energy Use 2020'!$R92</f>
        <v>0</v>
      </c>
      <c r="S30" s="240">
        <f>('Energy Use'!S86-'E-electricity'!S30)*'Energy Use 2020'!$R92</f>
        <v>0</v>
      </c>
      <c r="T30" s="240">
        <f>('Energy Use'!T86-'E-electricity'!T30)*'Energy Use 2020'!$R92</f>
        <v>0</v>
      </c>
      <c r="U30" s="240">
        <f>('Energy Use'!U86-'E-electricity'!U30)*'Energy Use 2020'!$R92</f>
        <v>0</v>
      </c>
      <c r="V30" s="240">
        <f>('Energy Use'!V86-'E-electricity'!V30)*'Energy Use 2020'!$R92</f>
        <v>0</v>
      </c>
      <c r="W30" s="240">
        <f>('Energy Use'!W86-'E-electricity'!W30)*'Energy Use 2020'!$R92</f>
        <v>0</v>
      </c>
      <c r="X30" s="240">
        <f>('Energy Use'!X86-'E-electricity'!X30)*'Energy Use 2020'!$R92</f>
        <v>0</v>
      </c>
      <c r="Y30" s="240">
        <f>('Energy Use'!Y86-'E-electricity'!Y30)*'Energy Use 2020'!$R92</f>
        <v>0</v>
      </c>
      <c r="Z30" s="240">
        <f>('Energy Use'!Z86-'E-electricity'!Z30)*'Energy Use 2020'!$R92</f>
        <v>0</v>
      </c>
      <c r="AA30" s="240">
        <f>('Energy Use'!AA86-'E-electricity'!AA30)*'Energy Use 2020'!$R92</f>
        <v>0</v>
      </c>
      <c r="AB30" s="240">
        <f>('Energy Use'!AB86-'E-electricity'!AB30)*'Energy Use 2020'!$R92</f>
        <v>0</v>
      </c>
      <c r="AC30" s="240">
        <f>('Energy Use'!AC86-'E-electricity'!AC30)*'Energy Use 2020'!$R92</f>
        <v>0</v>
      </c>
      <c r="AD30" s="240">
        <f>('Energy Use'!AD86-'E-electricity'!AD30)*'Energy Use 2020'!$R92</f>
        <v>0</v>
      </c>
      <c r="AE30" s="240">
        <f>('Energy Use'!AE86-'E-electricity'!AE30)*'Energy Use 2020'!$R92</f>
        <v>0</v>
      </c>
      <c r="AF30" s="240">
        <f>('Energy Use'!AF86-'E-electricity'!AF30)*'Energy Use 2020'!$R92</f>
        <v>0</v>
      </c>
      <c r="AG30" s="240">
        <f>('Energy Use'!AG86-'E-electricity'!AG30)*'Energy Use 2020'!$R92</f>
        <v>0</v>
      </c>
      <c r="AH30" s="240">
        <f>('Energy Use'!AH86-'E-electricity'!AH30)*'Energy Use 2020'!$R92</f>
        <v>0</v>
      </c>
      <c r="AI30" s="240">
        <f>('Energy Use'!AI86-'E-electricity'!AI30)*'Energy Use 2020'!$R92</f>
        <v>0</v>
      </c>
      <c r="AJ30" s="240">
        <f>('Energy Use'!AJ86-'E-electricity'!AJ30)*'Energy Use 2020'!$R92</f>
        <v>0</v>
      </c>
      <c r="AK30" s="240">
        <f>('Energy Use'!AK86-'E-electricity'!AK30)*'Energy Use 2020'!$R92</f>
        <v>0</v>
      </c>
      <c r="AL30" s="240">
        <f>('Energy Use'!AL86-'E-electricity'!AL30)*'Energy Use 2020'!$R92</f>
        <v>0</v>
      </c>
      <c r="AM30" s="240">
        <f>('Energy Use'!AM86-'E-electricity'!AM30)*'Energy Use 2020'!$R92</f>
        <v>0</v>
      </c>
      <c r="AN30" s="240">
        <f>('Energy Use'!AN86-'E-electricity'!AN30)*'Energy Use 2020'!$R92</f>
        <v>0</v>
      </c>
      <c r="AO30" s="240">
        <f>('Energy Use'!AO86-'E-electricity'!AO30)*'Energy Use 2020'!$R92</f>
        <v>0</v>
      </c>
      <c r="AP30" s="240">
        <f>('Energy Use'!AP86-'E-electricity'!AP30)*'Energy Use 2020'!$R92</f>
        <v>0</v>
      </c>
      <c r="AQ30" s="240">
        <f>('Energy Use'!AQ86-'E-electricity'!AQ30)*'Energy Use 2020'!$R92</f>
        <v>0</v>
      </c>
      <c r="AR30" s="136" t="str">
        <f>VLOOKUP($A30,'Sector Match'!$A$1:$B$43,2,0)</f>
        <v>metal products except machinery and vehicles 25</v>
      </c>
    </row>
    <row r="31" spans="1:44" x14ac:dyDescent="0.2">
      <c r="A31" s="74" t="s">
        <v>29</v>
      </c>
      <c r="B31" s="240">
        <f>('Energy Use'!B87-'E-electricity'!B31)*'Energy Use 2019'!$R93</f>
        <v>0</v>
      </c>
      <c r="C31" s="240">
        <f>('Energy Use'!C87-'E-electricity'!C31)*'Energy Use 2020'!$R93</f>
        <v>0</v>
      </c>
      <c r="D31" s="240">
        <f>('Energy Use'!D87-'E-electricity'!D31)*'Energy Use 2020'!$R93</f>
        <v>0</v>
      </c>
      <c r="E31" s="240">
        <f>('Energy Use'!E87-'E-electricity'!E31)*'Energy Use 2020'!$R93</f>
        <v>0</v>
      </c>
      <c r="F31" s="240">
        <f>('Energy Use'!F87-'E-electricity'!F31)*'Energy Use 2020'!$R93</f>
        <v>0</v>
      </c>
      <c r="G31" s="240">
        <f>('Energy Use'!G87-'E-electricity'!G31)*'Energy Use 2020'!$R93</f>
        <v>0</v>
      </c>
      <c r="H31" s="240">
        <f>('Energy Use'!H87-'E-electricity'!H31)*'Energy Use 2020'!$R93</f>
        <v>0</v>
      </c>
      <c r="I31" s="240">
        <f>('Energy Use'!I87-'E-electricity'!I31)*'Energy Use 2020'!$R93</f>
        <v>0</v>
      </c>
      <c r="J31" s="240">
        <f>('Energy Use'!J87-'E-electricity'!J31)*'Energy Use 2020'!$R93</f>
        <v>0</v>
      </c>
      <c r="K31" s="240">
        <f>('Energy Use'!K87-'E-electricity'!K31)*'Energy Use 2020'!$R93</f>
        <v>0</v>
      </c>
      <c r="L31" s="240">
        <f>('Energy Use'!L87-'E-electricity'!L31)*'Energy Use 2020'!$R93</f>
        <v>0</v>
      </c>
      <c r="M31" s="240">
        <f>('Energy Use'!M87-'E-electricity'!M31)*'Energy Use 2020'!$R93</f>
        <v>0</v>
      </c>
      <c r="N31" s="240">
        <f>('Energy Use'!N87-'E-electricity'!N31)*'Energy Use 2020'!$R93</f>
        <v>0</v>
      </c>
      <c r="O31" s="240">
        <f>('Energy Use'!O87-'E-electricity'!O31)*'Energy Use 2020'!$R93</f>
        <v>0</v>
      </c>
      <c r="P31" s="240">
        <f>('Energy Use'!P87-'E-electricity'!P31)*'Energy Use 2020'!$R93</f>
        <v>0</v>
      </c>
      <c r="Q31" s="240">
        <f>('Energy Use'!Q87-'E-electricity'!Q31)*'Energy Use 2020'!$R93</f>
        <v>0</v>
      </c>
      <c r="R31" s="240">
        <f>('Energy Use'!R87-'E-electricity'!R31)*'Energy Use 2020'!$R93</f>
        <v>0</v>
      </c>
      <c r="S31" s="240">
        <f>('Energy Use'!S87-'E-electricity'!S31)*'Energy Use 2020'!$R93</f>
        <v>0</v>
      </c>
      <c r="T31" s="240">
        <f>('Energy Use'!T87-'E-electricity'!T31)*'Energy Use 2020'!$R93</f>
        <v>0</v>
      </c>
      <c r="U31" s="240">
        <f>('Energy Use'!U87-'E-electricity'!U31)*'Energy Use 2020'!$R93</f>
        <v>0</v>
      </c>
      <c r="V31" s="240">
        <f>('Energy Use'!V87-'E-electricity'!V31)*'Energy Use 2020'!$R93</f>
        <v>0</v>
      </c>
      <c r="W31" s="240">
        <f>('Energy Use'!W87-'E-electricity'!W31)*'Energy Use 2020'!$R93</f>
        <v>0</v>
      </c>
      <c r="X31" s="240">
        <f>('Energy Use'!X87-'E-electricity'!X31)*'Energy Use 2020'!$R93</f>
        <v>0</v>
      </c>
      <c r="Y31" s="240">
        <f>('Energy Use'!Y87-'E-electricity'!Y31)*'Energy Use 2020'!$R93</f>
        <v>0</v>
      </c>
      <c r="Z31" s="240">
        <f>('Energy Use'!Z87-'E-electricity'!Z31)*'Energy Use 2020'!$R93</f>
        <v>0</v>
      </c>
      <c r="AA31" s="240">
        <f>('Energy Use'!AA87-'E-electricity'!AA31)*'Energy Use 2020'!$R93</f>
        <v>0</v>
      </c>
      <c r="AB31" s="240">
        <f>('Energy Use'!AB87-'E-electricity'!AB31)*'Energy Use 2020'!$R93</f>
        <v>0</v>
      </c>
      <c r="AC31" s="240">
        <f>('Energy Use'!AC87-'E-electricity'!AC31)*'Energy Use 2020'!$R93</f>
        <v>0</v>
      </c>
      <c r="AD31" s="240">
        <f>('Energy Use'!AD87-'E-electricity'!AD31)*'Energy Use 2020'!$R93</f>
        <v>0</v>
      </c>
      <c r="AE31" s="240">
        <f>('Energy Use'!AE87-'E-electricity'!AE31)*'Energy Use 2020'!$R93</f>
        <v>0</v>
      </c>
      <c r="AF31" s="240">
        <f>('Energy Use'!AF87-'E-electricity'!AF31)*'Energy Use 2020'!$R93</f>
        <v>0</v>
      </c>
      <c r="AG31" s="240">
        <f>('Energy Use'!AG87-'E-electricity'!AG31)*'Energy Use 2020'!$R93</f>
        <v>0</v>
      </c>
      <c r="AH31" s="240">
        <f>('Energy Use'!AH87-'E-electricity'!AH31)*'Energy Use 2020'!$R93</f>
        <v>0</v>
      </c>
      <c r="AI31" s="240">
        <f>('Energy Use'!AI87-'E-electricity'!AI31)*'Energy Use 2020'!$R93</f>
        <v>0</v>
      </c>
      <c r="AJ31" s="240">
        <f>('Energy Use'!AJ87-'E-electricity'!AJ31)*'Energy Use 2020'!$R93</f>
        <v>0</v>
      </c>
      <c r="AK31" s="240">
        <f>('Energy Use'!AK87-'E-electricity'!AK31)*'Energy Use 2020'!$R93</f>
        <v>0</v>
      </c>
      <c r="AL31" s="240">
        <f>('Energy Use'!AL87-'E-electricity'!AL31)*'Energy Use 2020'!$R93</f>
        <v>0</v>
      </c>
      <c r="AM31" s="240">
        <f>('Energy Use'!AM87-'E-electricity'!AM31)*'Energy Use 2020'!$R93</f>
        <v>0</v>
      </c>
      <c r="AN31" s="240">
        <f>('Energy Use'!AN87-'E-electricity'!AN31)*'Energy Use 2020'!$R93</f>
        <v>0</v>
      </c>
      <c r="AO31" s="240">
        <f>('Energy Use'!AO87-'E-electricity'!AO31)*'Energy Use 2020'!$R93</f>
        <v>0</v>
      </c>
      <c r="AP31" s="240">
        <f>('Energy Use'!AP87-'E-electricity'!AP31)*'Energy Use 2020'!$R93</f>
        <v>0</v>
      </c>
      <c r="AQ31" s="240">
        <f>('Energy Use'!AQ87-'E-electricity'!AQ31)*'Energy Use 2020'!$R93</f>
        <v>0</v>
      </c>
      <c r="AR31" s="136" t="str">
        <f>VLOOKUP($A31,'Sector Match'!$A$1:$B$43,2,0)</f>
        <v>other manufacturing 31T33</v>
      </c>
    </row>
    <row r="32" spans="1:44" x14ac:dyDescent="0.2">
      <c r="A32" s="74" t="s">
        <v>30</v>
      </c>
      <c r="B32" s="240">
        <f>('Energy Use'!B88-'E-electricity'!B32)*'Energy Use 2019'!$R94</f>
        <v>0</v>
      </c>
      <c r="C32" s="240">
        <f>('Energy Use'!C88-'E-electricity'!C32)*'Energy Use 2020'!$R94</f>
        <v>3963392080.144383</v>
      </c>
      <c r="D32" s="240">
        <f>('Energy Use'!D88-'E-electricity'!D32)*'Energy Use 2020'!$R94</f>
        <v>4604604258.6915359</v>
      </c>
      <c r="E32" s="240">
        <f>('Energy Use'!E88-'E-electricity'!E32)*'Energy Use 2020'!$R94</f>
        <v>4801894194.1180897</v>
      </c>
      <c r="F32" s="240">
        <f>('Energy Use'!F88-'E-electricity'!F32)*'Energy Use 2020'!$R94</f>
        <v>4868193862.7482491</v>
      </c>
      <c r="G32" s="240">
        <f>('Energy Use'!G88-'E-electricity'!G32)*'Energy Use 2020'!$R94</f>
        <v>5093654795.8051987</v>
      </c>
      <c r="H32" s="240">
        <f>('Energy Use'!H88-'E-electricity'!H32)*'Energy Use 2020'!$R94</f>
        <v>5384918749.9365129</v>
      </c>
      <c r="I32" s="240">
        <f>('Energy Use'!I88-'E-electricity'!I32)*'Energy Use 2020'!$R94</f>
        <v>5656684461.7902308</v>
      </c>
      <c r="J32" s="240">
        <f>('Energy Use'!J88-'E-electricity'!J32)*'Energy Use 2020'!$R94</f>
        <v>5887843405.3426666</v>
      </c>
      <c r="K32" s="240">
        <f>('Energy Use'!K88-'E-electricity'!K32)*'Energy Use 2020'!$R94</f>
        <v>6082763329.2810059</v>
      </c>
      <c r="L32" s="240">
        <f>('Energy Use'!L88-'E-electricity'!L32)*'Energy Use 2020'!$R94</f>
        <v>6247910928.2283506</v>
      </c>
      <c r="M32" s="240">
        <f>('Energy Use'!M88-'E-electricity'!M32)*'Energy Use 2020'!$R94</f>
        <v>6391412550.1629353</v>
      </c>
      <c r="N32" s="240">
        <f>('Energy Use'!N88-'E-electricity'!N32)*'Energy Use 2020'!$R94</f>
        <v>6532706654.3760195</v>
      </c>
      <c r="O32" s="240">
        <f>('Energy Use'!O88-'E-electricity'!O32)*'Energy Use 2020'!$R94</f>
        <v>6664305169.1636992</v>
      </c>
      <c r="P32" s="240">
        <f>('Energy Use'!P88-'E-electricity'!P32)*'Energy Use 2020'!$R94</f>
        <v>6788511849.5498371</v>
      </c>
      <c r="Q32" s="240">
        <f>('Energy Use'!Q88-'E-electricity'!Q32)*'Energy Use 2020'!$R94</f>
        <v>6907880915.4316254</v>
      </c>
      <c r="R32" s="240">
        <f>('Energy Use'!R88-'E-electricity'!R32)*'Energy Use 2020'!$R94</f>
        <v>7025192544.5589647</v>
      </c>
      <c r="S32" s="240">
        <f>('Energy Use'!S88-'E-electricity'!S32)*'Energy Use 2020'!$R94</f>
        <v>7174465802.9523821</v>
      </c>
      <c r="T32" s="240">
        <f>('Energy Use'!T88-'E-electricity'!T32)*'Energy Use 2020'!$R94</f>
        <v>7325503741.0163145</v>
      </c>
      <c r="U32" s="240">
        <f>('Energy Use'!U88-'E-electricity'!U32)*'Energy Use 2020'!$R94</f>
        <v>7477786557.5380602</v>
      </c>
      <c r="V32" s="240">
        <f>('Energy Use'!V88-'E-electricity'!V32)*'Energy Use 2020'!$R94</f>
        <v>7630752007.5815668</v>
      </c>
      <c r="W32" s="240">
        <f>('Energy Use'!W88-'E-electricity'!W32)*'Energy Use 2020'!$R94</f>
        <v>7783794799.0038376</v>
      </c>
      <c r="X32" s="240">
        <f>('Energy Use'!X88-'E-electricity'!X32)*'Energy Use 2020'!$R94</f>
        <v>7936266440.1411076</v>
      </c>
      <c r="Y32" s="240">
        <f>('Energy Use'!Y88-'E-electricity'!Y32)*'Energy Use 2020'!$R94</f>
        <v>8087475591.6306152</v>
      </c>
      <c r="Z32" s="240">
        <f>('Energy Use'!Z88-'E-electricity'!Z32)*'Energy Use 2020'!$R94</f>
        <v>8236688974.8539343</v>
      </c>
      <c r="AA32" s="240">
        <f>('Energy Use'!AA88-'E-electricity'!AA32)*'Energy Use 2020'!$R94</f>
        <v>8383132887.8193645</v>
      </c>
      <c r="AB32" s="240">
        <f>('Energy Use'!AB88-'E-electricity'!AB32)*'Energy Use 2020'!$R94</f>
        <v>8525995376.3034706</v>
      </c>
      <c r="AC32" s="240">
        <f>('Energy Use'!AC88-'E-electricity'!AC32)*'Energy Use 2020'!$R94</f>
        <v>8664429103.6141758</v>
      </c>
      <c r="AD32" s="240">
        <f>('Energy Use'!AD88-'E-electricity'!AD32)*'Energy Use 2020'!$R94</f>
        <v>8797554956.3105679</v>
      </c>
      <c r="AE32" s="240">
        <f>('Energy Use'!AE88-'E-electricity'!AE32)*'Energy Use 2020'!$R94</f>
        <v>8924466415.5228329</v>
      </c>
      <c r="AF32" s="240">
        <f>('Energy Use'!AF88-'E-electricity'!AF32)*'Energy Use 2020'!$R94</f>
        <v>9044234714.1067963</v>
      </c>
      <c r="AG32" s="240">
        <f>('Energy Use'!AG88-'E-electricity'!AG32)*'Energy Use 2020'!$R94</f>
        <v>9155914788.7173462</v>
      </c>
      <c r="AH32" s="240">
        <f>('Energy Use'!AH88-'E-electricity'!AH32)*'Energy Use 2020'!$R94</f>
        <v>9258552023.0192623</v>
      </c>
      <c r="AI32" s="240">
        <f>('Energy Use'!AI88-'E-electricity'!AI32)*'Energy Use 2020'!$R94</f>
        <v>9351189763.7494202</v>
      </c>
      <c r="AJ32" s="240">
        <f>('Energy Use'!AJ88-'E-electricity'!AJ32)*'Energy Use 2020'!$R94</f>
        <v>9432877575.3361588</v>
      </c>
      <c r="AK32" s="240">
        <f>('Energy Use'!AK88-'E-electricity'!AK32)*'Energy Use 2020'!$R94</f>
        <v>9502680181.4662361</v>
      </c>
      <c r="AL32" s="240">
        <f>('Energy Use'!AL88-'E-electricity'!AL32)*'Energy Use 2020'!$R94</f>
        <v>9559687023.6336708</v>
      </c>
      <c r="AM32" s="240">
        <f>('Energy Use'!AM88-'E-electricity'!AM32)*'Energy Use 2020'!$R94</f>
        <v>9603022347.6401062</v>
      </c>
      <c r="AN32" s="240">
        <f>('Energy Use'!AN88-'E-electricity'!AN32)*'Energy Use 2020'!$R94</f>
        <v>9631855709.6437664</v>
      </c>
      <c r="AO32" s="240">
        <f>('Energy Use'!AO88-'E-electricity'!AO32)*'Energy Use 2020'!$R94</f>
        <v>9645412774.1425629</v>
      </c>
      <c r="AP32" s="240">
        <f>('Energy Use'!AP88-'E-electricity'!AP32)*'Energy Use 2020'!$R94</f>
        <v>9642986257.7474709</v>
      </c>
      <c r="AQ32" s="240">
        <f>('Energy Use'!AQ88-'E-electricity'!AQ32)*'Energy Use 2020'!$R94</f>
        <v>9573850092.5041218</v>
      </c>
      <c r="AR32" s="136" t="str">
        <f>VLOOKUP($A32,'Sector Match'!$A$1:$B$43,2,0)</f>
        <v>glass and glass products 231</v>
      </c>
    </row>
    <row r="33" spans="1:44" x14ac:dyDescent="0.2">
      <c r="A33" s="74" t="s">
        <v>31</v>
      </c>
      <c r="B33" s="240">
        <f>('Energy Use'!B89-'E-electricity'!B33)*'Energy Use 2019'!$R95</f>
        <v>3963392080.144383</v>
      </c>
      <c r="C33" s="240">
        <f>('Energy Use'!C89-'E-electricity'!C33)*'Energy Use 2020'!$R95</f>
        <v>3963392080.1443815</v>
      </c>
      <c r="D33" s="240">
        <f>('Energy Use'!D89-'E-electricity'!D33)*'Energy Use 2020'!$R95</f>
        <v>4201011669.8518748</v>
      </c>
      <c r="E33" s="240">
        <f>('Energy Use'!E89-'E-electricity'!E33)*'Energy Use 2020'!$R95</f>
        <v>4433607444.5482168</v>
      </c>
      <c r="F33" s="240">
        <f>('Energy Use'!F89-'E-electricity'!F33)*'Energy Use 2020'!$R95</f>
        <v>4661213667.0064306</v>
      </c>
      <c r="G33" s="240">
        <f>('Energy Use'!G89-'E-electricity'!G33)*'Energy Use 2020'!$R95</f>
        <v>4883864599.9995413</v>
      </c>
      <c r="H33" s="240">
        <f>('Energy Use'!H89-'E-electricity'!H33)*'Energy Use 2020'!$R95</f>
        <v>5101594506.3005648</v>
      </c>
      <c r="I33" s="240">
        <f>('Energy Use'!I89-'E-electricity'!I33)*'Energy Use 2020'!$R95</f>
        <v>5205389332.6267462</v>
      </c>
      <c r="J33" s="240">
        <f>('Energy Use'!J89-'E-electricity'!J33)*'Energy Use 2020'!$R95</f>
        <v>5306651037.6478443</v>
      </c>
      <c r="K33" s="240">
        <f>('Energy Use'!K89-'E-electricity'!K33)*'Energy Use 2020'!$R95</f>
        <v>5405395803.5083971</v>
      </c>
      <c r="L33" s="240">
        <f>('Energy Use'!L89-'E-electricity'!L33)*'Energy Use 2020'!$R95</f>
        <v>5501639812.352952</v>
      </c>
      <c r="M33" s="240">
        <f>('Energy Use'!M89-'E-electricity'!M33)*'Energy Use 2020'!$R95</f>
        <v>5595399246.3260469</v>
      </c>
      <c r="N33" s="240">
        <f>('Energy Use'!N89-'E-electricity'!N33)*'Energy Use 2020'!$R95</f>
        <v>5627934633.3140574</v>
      </c>
      <c r="O33" s="240">
        <f>('Energy Use'!O89-'E-electricity'!O33)*'Energy Use 2020'!$R95</f>
        <v>5659588897.6083422</v>
      </c>
      <c r="P33" s="240">
        <f>('Energy Use'!P89-'E-electricity'!P33)*'Energy Use 2020'!$R95</f>
        <v>5690366922.5135527</v>
      </c>
      <c r="Q33" s="240">
        <f>('Energy Use'!Q89-'E-electricity'!Q33)*'Energy Use 2020'!$R95</f>
        <v>5720273591.3343201</v>
      </c>
      <c r="R33" s="240">
        <f>('Energy Use'!R89-'E-electricity'!R33)*'Energy Use 2020'!$R95</f>
        <v>5749313787.3752823</v>
      </c>
      <c r="S33" s="240">
        <f>('Energy Use'!S89-'E-electricity'!S33)*'Energy Use 2020'!$R95</f>
        <v>5713295334.8723879</v>
      </c>
      <c r="T33" s="240">
        <f>('Energy Use'!T89-'E-electricity'!T33)*'Energy Use 2020'!$R95</f>
        <v>5677409367.6686745</v>
      </c>
      <c r="U33" s="240">
        <f>('Energy Use'!U89-'E-electricity'!U33)*'Energy Use 2020'!$R95</f>
        <v>5641655707.9780407</v>
      </c>
      <c r="V33" s="240">
        <f>('Energy Use'!V89-'E-electricity'!V33)*'Energy Use 2020'!$R95</f>
        <v>5606034178.0143948</v>
      </c>
      <c r="W33" s="240">
        <f>('Energy Use'!W89-'E-electricity'!W33)*'Energy Use 2020'!$R95</f>
        <v>5570544599.9916391</v>
      </c>
      <c r="X33" s="240">
        <f>('Energy Use'!X89-'E-electricity'!X33)*'Energy Use 2020'!$R95</f>
        <v>5535186796.1236753</v>
      </c>
      <c r="Y33" s="240">
        <f>('Energy Use'!Y89-'E-electricity'!Y33)*'Energy Use 2020'!$R95</f>
        <v>5499960588.6244087</v>
      </c>
      <c r="Z33" s="240">
        <f>('Energy Use'!Z89-'E-electricity'!Z33)*'Energy Use 2020'!$R95</f>
        <v>5464865799.7077427</v>
      </c>
      <c r="AA33" s="240">
        <f>('Energy Use'!AA89-'E-electricity'!AA33)*'Energy Use 2020'!$R95</f>
        <v>5429902251.5875845</v>
      </c>
      <c r="AB33" s="240">
        <f>('Energy Use'!AB89-'E-electricity'!AB33)*'Energy Use 2020'!$R95</f>
        <v>5395069766.4778309</v>
      </c>
      <c r="AC33" s="240">
        <f>('Energy Use'!AC89-'E-electricity'!AC33)*'Energy Use 2020'!$R95</f>
        <v>5360368166.592392</v>
      </c>
      <c r="AD33" s="240">
        <f>('Energy Use'!AD89-'E-electricity'!AD33)*'Energy Use 2020'!$R95</f>
        <v>5325797274.1451635</v>
      </c>
      <c r="AE33" s="240">
        <f>('Energy Use'!AE89-'E-electricity'!AE33)*'Energy Use 2020'!$R95</f>
        <v>5291356911.3500566</v>
      </c>
      <c r="AF33" s="240">
        <f>('Energy Use'!AF89-'E-electricity'!AF33)*'Energy Use 2020'!$R95</f>
        <v>5257046900.4209747</v>
      </c>
      <c r="AG33" s="240">
        <f>('Energy Use'!AG89-'E-electricity'!AG33)*'Energy Use 2020'!$R95</f>
        <v>5222867063.5718164</v>
      </c>
      <c r="AH33" s="240">
        <f>('Energy Use'!AH89-'E-electricity'!AH33)*'Energy Use 2020'!$R95</f>
        <v>5198732160.3853149</v>
      </c>
      <c r="AI33" s="240">
        <f>('Energy Use'!AI89-'E-electricity'!AI33)*'Energy Use 2020'!$R95</f>
        <v>5174660385.1259661</v>
      </c>
      <c r="AJ33" s="240">
        <f>('Energy Use'!AJ89-'E-electricity'!AJ33)*'Energy Use 2020'!$R95</f>
        <v>5150651666.6793451</v>
      </c>
      <c r="AK33" s="240">
        <f>('Energy Use'!AK89-'E-electricity'!AK33)*'Energy Use 2020'!$R95</f>
        <v>5126705933.9310074</v>
      </c>
      <c r="AL33" s="240">
        <f>('Energy Use'!AL89-'E-electricity'!AL33)*'Energy Use 2020'!$R95</f>
        <v>5102823115.7665119</v>
      </c>
      <c r="AM33" s="240">
        <f>('Energy Use'!AM89-'E-electricity'!AM33)*'Energy Use 2020'!$R95</f>
        <v>5075753618.9082365</v>
      </c>
      <c r="AN33" s="240">
        <f>('Energy Use'!AN89-'E-electricity'!AN33)*'Energy Use 2020'!$R95</f>
        <v>5048769006.0743837</v>
      </c>
      <c r="AO33" s="240">
        <f>('Energy Use'!AO89-'E-electricity'!AO33)*'Energy Use 2020'!$R95</f>
        <v>5021869170.5932999</v>
      </c>
      <c r="AP33" s="240">
        <f>('Energy Use'!AP89-'E-electricity'!AP33)*'Energy Use 2020'!$R95</f>
        <v>4995054005.7933311</v>
      </c>
      <c r="AQ33" s="240">
        <f>('Energy Use'!AQ89-'E-electricity'!AQ33)*'Energy Use 2020'!$R95</f>
        <v>4951122063.1605339</v>
      </c>
      <c r="AR33" s="136" t="str">
        <f>VLOOKUP($A33,'Sector Match'!$A$1:$B$43,2,0)</f>
        <v>road vehicles 29</v>
      </c>
    </row>
    <row r="34" spans="1:44" x14ac:dyDescent="0.2">
      <c r="A34" s="74" t="s">
        <v>32</v>
      </c>
      <c r="B34" s="240">
        <f>('Energy Use'!B90-'E-electricity'!B34)*'Energy Use 2019'!$R96</f>
        <v>3963392080.1443839</v>
      </c>
      <c r="C34" s="240">
        <f>('Energy Use'!C90-'E-electricity'!C34)*'Energy Use 2020'!$R96</f>
        <v>0</v>
      </c>
      <c r="D34" s="240">
        <f>('Energy Use'!D90-'E-electricity'!D34)*'Energy Use 2020'!$R96</f>
        <v>0</v>
      </c>
      <c r="E34" s="240">
        <f>('Energy Use'!E90-'E-electricity'!E34)*'Energy Use 2020'!$R96</f>
        <v>0</v>
      </c>
      <c r="F34" s="240">
        <f>('Energy Use'!F90-'E-electricity'!F34)*'Energy Use 2020'!$R96</f>
        <v>0</v>
      </c>
      <c r="G34" s="240">
        <f>('Energy Use'!G90-'E-electricity'!G34)*'Energy Use 2020'!$R96</f>
        <v>0</v>
      </c>
      <c r="H34" s="240">
        <f>('Energy Use'!H90-'E-electricity'!H34)*'Energy Use 2020'!$R96</f>
        <v>0</v>
      </c>
      <c r="I34" s="240">
        <f>('Energy Use'!I90-'E-electricity'!I34)*'Energy Use 2020'!$R96</f>
        <v>0</v>
      </c>
      <c r="J34" s="240">
        <f>('Energy Use'!J90-'E-electricity'!J34)*'Energy Use 2020'!$R96</f>
        <v>0</v>
      </c>
      <c r="K34" s="240">
        <f>('Energy Use'!K90-'E-electricity'!K34)*'Energy Use 2020'!$R96</f>
        <v>0</v>
      </c>
      <c r="L34" s="240">
        <f>('Energy Use'!L90-'E-electricity'!L34)*'Energy Use 2020'!$R96</f>
        <v>0</v>
      </c>
      <c r="M34" s="240">
        <f>('Energy Use'!M90-'E-electricity'!M34)*'Energy Use 2020'!$R96</f>
        <v>0</v>
      </c>
      <c r="N34" s="240">
        <f>('Energy Use'!N90-'E-electricity'!N34)*'Energy Use 2020'!$R96</f>
        <v>0</v>
      </c>
      <c r="O34" s="240">
        <f>('Energy Use'!O90-'E-electricity'!O34)*'Energy Use 2020'!$R96</f>
        <v>0</v>
      </c>
      <c r="P34" s="240">
        <f>('Energy Use'!P90-'E-electricity'!P34)*'Energy Use 2020'!$R96</f>
        <v>0</v>
      </c>
      <c r="Q34" s="240">
        <f>('Energy Use'!Q90-'E-electricity'!Q34)*'Energy Use 2020'!$R96</f>
        <v>0</v>
      </c>
      <c r="R34" s="240">
        <f>('Energy Use'!R90-'E-electricity'!R34)*'Energy Use 2020'!$R96</f>
        <v>0</v>
      </c>
      <c r="S34" s="240">
        <f>('Energy Use'!S90-'E-electricity'!S34)*'Energy Use 2020'!$R96</f>
        <v>0</v>
      </c>
      <c r="T34" s="240">
        <f>('Energy Use'!T90-'E-electricity'!T34)*'Energy Use 2020'!$R96</f>
        <v>0</v>
      </c>
      <c r="U34" s="240">
        <f>('Energy Use'!U90-'E-electricity'!U34)*'Energy Use 2020'!$R96</f>
        <v>0</v>
      </c>
      <c r="V34" s="240">
        <f>('Energy Use'!V90-'E-electricity'!V34)*'Energy Use 2020'!$R96</f>
        <v>0</v>
      </c>
      <c r="W34" s="240">
        <f>('Energy Use'!W90-'E-electricity'!W34)*'Energy Use 2020'!$R96</f>
        <v>0</v>
      </c>
      <c r="X34" s="240">
        <f>('Energy Use'!X90-'E-electricity'!X34)*'Energy Use 2020'!$R96</f>
        <v>0</v>
      </c>
      <c r="Y34" s="240">
        <f>('Energy Use'!Y90-'E-electricity'!Y34)*'Energy Use 2020'!$R96</f>
        <v>0</v>
      </c>
      <c r="Z34" s="240">
        <f>('Energy Use'!Z90-'E-electricity'!Z34)*'Energy Use 2020'!$R96</f>
        <v>0</v>
      </c>
      <c r="AA34" s="240">
        <f>('Energy Use'!AA90-'E-electricity'!AA34)*'Energy Use 2020'!$R96</f>
        <v>0</v>
      </c>
      <c r="AB34" s="240">
        <f>('Energy Use'!AB90-'E-electricity'!AB34)*'Energy Use 2020'!$R96</f>
        <v>0</v>
      </c>
      <c r="AC34" s="240">
        <f>('Energy Use'!AC90-'E-electricity'!AC34)*'Energy Use 2020'!$R96</f>
        <v>0</v>
      </c>
      <c r="AD34" s="240">
        <f>('Energy Use'!AD90-'E-electricity'!AD34)*'Energy Use 2020'!$R96</f>
        <v>0</v>
      </c>
      <c r="AE34" s="240">
        <f>('Energy Use'!AE90-'E-electricity'!AE34)*'Energy Use 2020'!$R96</f>
        <v>0</v>
      </c>
      <c r="AF34" s="240">
        <f>('Energy Use'!AF90-'E-electricity'!AF34)*'Energy Use 2020'!$R96</f>
        <v>0</v>
      </c>
      <c r="AG34" s="240">
        <f>('Energy Use'!AG90-'E-electricity'!AG34)*'Energy Use 2020'!$R96</f>
        <v>0</v>
      </c>
      <c r="AH34" s="240">
        <f>('Energy Use'!AH90-'E-electricity'!AH34)*'Energy Use 2020'!$R96</f>
        <v>0</v>
      </c>
      <c r="AI34" s="240">
        <f>('Energy Use'!AI90-'E-electricity'!AI34)*'Energy Use 2020'!$R96</f>
        <v>0</v>
      </c>
      <c r="AJ34" s="240">
        <f>('Energy Use'!AJ90-'E-electricity'!AJ34)*'Energy Use 2020'!$R96</f>
        <v>0</v>
      </c>
      <c r="AK34" s="240">
        <f>('Energy Use'!AK90-'E-electricity'!AK34)*'Energy Use 2020'!$R96</f>
        <v>0</v>
      </c>
      <c r="AL34" s="240">
        <f>('Energy Use'!AL90-'E-electricity'!AL34)*'Energy Use 2020'!$R96</f>
        <v>0</v>
      </c>
      <c r="AM34" s="240">
        <f>('Energy Use'!AM90-'E-electricity'!AM34)*'Energy Use 2020'!$R96</f>
        <v>0</v>
      </c>
      <c r="AN34" s="240">
        <f>('Energy Use'!AN90-'E-electricity'!AN34)*'Energy Use 2020'!$R96</f>
        <v>0</v>
      </c>
      <c r="AO34" s="240">
        <f>('Energy Use'!AO90-'E-electricity'!AO34)*'Energy Use 2020'!$R96</f>
        <v>0</v>
      </c>
      <c r="AP34" s="240">
        <f>('Energy Use'!AP90-'E-electricity'!AP34)*'Energy Use 2020'!$R96</f>
        <v>0</v>
      </c>
      <c r="AQ34" s="240">
        <f>('Energy Use'!AQ90-'E-electricity'!AQ34)*'Energy Use 2020'!$R96</f>
        <v>0</v>
      </c>
      <c r="AR34" s="136" t="str">
        <f>VLOOKUP($A34,'Sector Match'!$A$1:$B$43,2,0)</f>
        <v>nonroad vehicles 30</v>
      </c>
    </row>
    <row r="35" spans="1:44" x14ac:dyDescent="0.2">
      <c r="A35" s="74" t="s">
        <v>33</v>
      </c>
      <c r="B35" s="240">
        <f>('Energy Use'!B91-'E-electricity'!B35)*'Energy Use 2019'!$R97</f>
        <v>0</v>
      </c>
      <c r="C35" s="240">
        <f>('Energy Use'!C91-'E-electricity'!C35)*'Energy Use 2020'!$R97</f>
        <v>0</v>
      </c>
      <c r="D35" s="240">
        <f>('Energy Use'!D91-'E-electricity'!D35)*'Energy Use 2020'!$R97</f>
        <v>0</v>
      </c>
      <c r="E35" s="240">
        <f>('Energy Use'!E91-'E-electricity'!E35)*'Energy Use 2020'!$R97</f>
        <v>0</v>
      </c>
      <c r="F35" s="240">
        <f>('Energy Use'!F91-'E-electricity'!F35)*'Energy Use 2020'!$R97</f>
        <v>0</v>
      </c>
      <c r="G35" s="240">
        <f>('Energy Use'!G91-'E-electricity'!G35)*'Energy Use 2020'!$R97</f>
        <v>0</v>
      </c>
      <c r="H35" s="240">
        <f>('Energy Use'!H91-'E-electricity'!H35)*'Energy Use 2020'!$R97</f>
        <v>0</v>
      </c>
      <c r="I35" s="240">
        <f>('Energy Use'!I91-'E-electricity'!I35)*'Energy Use 2020'!$R97</f>
        <v>0</v>
      </c>
      <c r="J35" s="240">
        <f>('Energy Use'!J91-'E-electricity'!J35)*'Energy Use 2020'!$R97</f>
        <v>0</v>
      </c>
      <c r="K35" s="240">
        <f>('Energy Use'!K91-'E-electricity'!K35)*'Energy Use 2020'!$R97</f>
        <v>0</v>
      </c>
      <c r="L35" s="240">
        <f>('Energy Use'!L91-'E-electricity'!L35)*'Energy Use 2020'!$R97</f>
        <v>0</v>
      </c>
      <c r="M35" s="240">
        <f>('Energy Use'!M91-'E-electricity'!M35)*'Energy Use 2020'!$R97</f>
        <v>0</v>
      </c>
      <c r="N35" s="240">
        <f>('Energy Use'!N91-'E-electricity'!N35)*'Energy Use 2020'!$R97</f>
        <v>0</v>
      </c>
      <c r="O35" s="240">
        <f>('Energy Use'!O91-'E-electricity'!O35)*'Energy Use 2020'!$R97</f>
        <v>0</v>
      </c>
      <c r="P35" s="240">
        <f>('Energy Use'!P91-'E-electricity'!P35)*'Energy Use 2020'!$R97</f>
        <v>0</v>
      </c>
      <c r="Q35" s="240">
        <f>('Energy Use'!Q91-'E-electricity'!Q35)*'Energy Use 2020'!$R97</f>
        <v>0</v>
      </c>
      <c r="R35" s="240">
        <f>('Energy Use'!R91-'E-electricity'!R35)*'Energy Use 2020'!$R97</f>
        <v>0</v>
      </c>
      <c r="S35" s="240">
        <f>('Energy Use'!S91-'E-electricity'!S35)*'Energy Use 2020'!$R97</f>
        <v>0</v>
      </c>
      <c r="T35" s="240">
        <f>('Energy Use'!T91-'E-electricity'!T35)*'Energy Use 2020'!$R97</f>
        <v>0</v>
      </c>
      <c r="U35" s="240">
        <f>('Energy Use'!U91-'E-electricity'!U35)*'Energy Use 2020'!$R97</f>
        <v>0</v>
      </c>
      <c r="V35" s="240">
        <f>('Energy Use'!V91-'E-electricity'!V35)*'Energy Use 2020'!$R97</f>
        <v>0</v>
      </c>
      <c r="W35" s="240">
        <f>('Energy Use'!W91-'E-electricity'!W35)*'Energy Use 2020'!$R97</f>
        <v>0</v>
      </c>
      <c r="X35" s="240">
        <f>('Energy Use'!X91-'E-electricity'!X35)*'Energy Use 2020'!$R97</f>
        <v>0</v>
      </c>
      <c r="Y35" s="240">
        <f>('Energy Use'!Y91-'E-electricity'!Y35)*'Energy Use 2020'!$R97</f>
        <v>0</v>
      </c>
      <c r="Z35" s="240">
        <f>('Energy Use'!Z91-'E-electricity'!Z35)*'Energy Use 2020'!$R97</f>
        <v>0</v>
      </c>
      <c r="AA35" s="240">
        <f>('Energy Use'!AA91-'E-electricity'!AA35)*'Energy Use 2020'!$R97</f>
        <v>0</v>
      </c>
      <c r="AB35" s="240">
        <f>('Energy Use'!AB91-'E-electricity'!AB35)*'Energy Use 2020'!$R97</f>
        <v>0</v>
      </c>
      <c r="AC35" s="240">
        <f>('Energy Use'!AC91-'E-electricity'!AC35)*'Energy Use 2020'!$R97</f>
        <v>0</v>
      </c>
      <c r="AD35" s="240">
        <f>('Energy Use'!AD91-'E-electricity'!AD35)*'Energy Use 2020'!$R97</f>
        <v>0</v>
      </c>
      <c r="AE35" s="240">
        <f>('Energy Use'!AE91-'E-electricity'!AE35)*'Energy Use 2020'!$R97</f>
        <v>0</v>
      </c>
      <c r="AF35" s="240">
        <f>('Energy Use'!AF91-'E-electricity'!AF35)*'Energy Use 2020'!$R97</f>
        <v>0</v>
      </c>
      <c r="AG35" s="240">
        <f>('Energy Use'!AG91-'E-electricity'!AG35)*'Energy Use 2020'!$R97</f>
        <v>0</v>
      </c>
      <c r="AH35" s="240">
        <f>('Energy Use'!AH91-'E-electricity'!AH35)*'Energy Use 2020'!$R97</f>
        <v>0</v>
      </c>
      <c r="AI35" s="240">
        <f>('Energy Use'!AI91-'E-electricity'!AI35)*'Energy Use 2020'!$R97</f>
        <v>0</v>
      </c>
      <c r="AJ35" s="240">
        <f>('Energy Use'!AJ91-'E-electricity'!AJ35)*'Energy Use 2020'!$R97</f>
        <v>0</v>
      </c>
      <c r="AK35" s="240">
        <f>('Energy Use'!AK91-'E-electricity'!AK35)*'Energy Use 2020'!$R97</f>
        <v>0</v>
      </c>
      <c r="AL35" s="240">
        <f>('Energy Use'!AL91-'E-electricity'!AL35)*'Energy Use 2020'!$R97</f>
        <v>0</v>
      </c>
      <c r="AM35" s="240">
        <f>('Energy Use'!AM91-'E-electricity'!AM35)*'Energy Use 2020'!$R97</f>
        <v>0</v>
      </c>
      <c r="AN35" s="240">
        <f>('Energy Use'!AN91-'E-electricity'!AN35)*'Energy Use 2020'!$R97</f>
        <v>0</v>
      </c>
      <c r="AO35" s="240">
        <f>('Energy Use'!AO91-'E-electricity'!AO35)*'Energy Use 2020'!$R97</f>
        <v>0</v>
      </c>
      <c r="AP35" s="240">
        <f>('Energy Use'!AP91-'E-electricity'!AP35)*'Energy Use 2020'!$R97</f>
        <v>0</v>
      </c>
      <c r="AQ35" s="240">
        <f>('Energy Use'!AQ91-'E-electricity'!AQ35)*'Energy Use 2020'!$R97</f>
        <v>0</v>
      </c>
      <c r="AR35" s="136" t="str">
        <f>VLOOKUP($A35,'Sector Match'!$A$1:$B$43,2,0)</f>
        <v>appliances and electrical equipment 27</v>
      </c>
    </row>
    <row r="36" spans="1:44" x14ac:dyDescent="0.2">
      <c r="A36" s="74" t="s">
        <v>34</v>
      </c>
      <c r="B36" s="240">
        <f>('Energy Use'!B92-'E-electricity'!B36)*'Energy Use 2019'!$R98</f>
        <v>0</v>
      </c>
      <c r="C36" s="240">
        <f>('Energy Use'!C92-'E-electricity'!C36)*'Energy Use 2020'!$R98</f>
        <v>0</v>
      </c>
      <c r="D36" s="240">
        <f>('Energy Use'!D92-'E-electricity'!D36)*'Energy Use 2020'!$R98</f>
        <v>0</v>
      </c>
      <c r="E36" s="240">
        <f>('Energy Use'!E92-'E-electricity'!E36)*'Energy Use 2020'!$R98</f>
        <v>0</v>
      </c>
      <c r="F36" s="240">
        <f>('Energy Use'!F92-'E-electricity'!F36)*'Energy Use 2020'!$R98</f>
        <v>0</v>
      </c>
      <c r="G36" s="240">
        <f>('Energy Use'!G92-'E-electricity'!G36)*'Energy Use 2020'!$R98</f>
        <v>0</v>
      </c>
      <c r="H36" s="240">
        <f>('Energy Use'!H92-'E-electricity'!H36)*'Energy Use 2020'!$R98</f>
        <v>0</v>
      </c>
      <c r="I36" s="240">
        <f>('Energy Use'!I92-'E-electricity'!I36)*'Energy Use 2020'!$R98</f>
        <v>0</v>
      </c>
      <c r="J36" s="240">
        <f>('Energy Use'!J92-'E-electricity'!J36)*'Energy Use 2020'!$R98</f>
        <v>0</v>
      </c>
      <c r="K36" s="240">
        <f>('Energy Use'!K92-'E-electricity'!K36)*'Energy Use 2020'!$R98</f>
        <v>0</v>
      </c>
      <c r="L36" s="240">
        <f>('Energy Use'!L92-'E-electricity'!L36)*'Energy Use 2020'!$R98</f>
        <v>0</v>
      </c>
      <c r="M36" s="240">
        <f>('Energy Use'!M92-'E-electricity'!M36)*'Energy Use 2020'!$R98</f>
        <v>0</v>
      </c>
      <c r="N36" s="240">
        <f>('Energy Use'!N92-'E-electricity'!N36)*'Energy Use 2020'!$R98</f>
        <v>0</v>
      </c>
      <c r="O36" s="240">
        <f>('Energy Use'!O92-'E-electricity'!O36)*'Energy Use 2020'!$R98</f>
        <v>0</v>
      </c>
      <c r="P36" s="240">
        <f>('Energy Use'!P92-'E-electricity'!P36)*'Energy Use 2020'!$R98</f>
        <v>0</v>
      </c>
      <c r="Q36" s="240">
        <f>('Energy Use'!Q92-'E-electricity'!Q36)*'Energy Use 2020'!$R98</f>
        <v>0</v>
      </c>
      <c r="R36" s="240">
        <f>('Energy Use'!R92-'E-electricity'!R36)*'Energy Use 2020'!$R98</f>
        <v>0</v>
      </c>
      <c r="S36" s="240">
        <f>('Energy Use'!S92-'E-electricity'!S36)*'Energy Use 2020'!$R98</f>
        <v>0</v>
      </c>
      <c r="T36" s="240">
        <f>('Energy Use'!T92-'E-electricity'!T36)*'Energy Use 2020'!$R98</f>
        <v>0</v>
      </c>
      <c r="U36" s="240">
        <f>('Energy Use'!U92-'E-electricity'!U36)*'Energy Use 2020'!$R98</f>
        <v>0</v>
      </c>
      <c r="V36" s="240">
        <f>('Energy Use'!V92-'E-electricity'!V36)*'Energy Use 2020'!$R98</f>
        <v>0</v>
      </c>
      <c r="W36" s="240">
        <f>('Energy Use'!W92-'E-electricity'!W36)*'Energy Use 2020'!$R98</f>
        <v>0</v>
      </c>
      <c r="X36" s="240">
        <f>('Energy Use'!X92-'E-electricity'!X36)*'Energy Use 2020'!$R98</f>
        <v>0</v>
      </c>
      <c r="Y36" s="240">
        <f>('Energy Use'!Y92-'E-electricity'!Y36)*'Energy Use 2020'!$R98</f>
        <v>0</v>
      </c>
      <c r="Z36" s="240">
        <f>('Energy Use'!Z92-'E-electricity'!Z36)*'Energy Use 2020'!$R98</f>
        <v>0</v>
      </c>
      <c r="AA36" s="240">
        <f>('Energy Use'!AA92-'E-electricity'!AA36)*'Energy Use 2020'!$R98</f>
        <v>0</v>
      </c>
      <c r="AB36" s="240">
        <f>('Energy Use'!AB92-'E-electricity'!AB36)*'Energy Use 2020'!$R98</f>
        <v>0</v>
      </c>
      <c r="AC36" s="240">
        <f>('Energy Use'!AC92-'E-electricity'!AC36)*'Energy Use 2020'!$R98</f>
        <v>0</v>
      </c>
      <c r="AD36" s="240">
        <f>('Energy Use'!AD92-'E-electricity'!AD36)*'Energy Use 2020'!$R98</f>
        <v>0</v>
      </c>
      <c r="AE36" s="240">
        <f>('Energy Use'!AE92-'E-electricity'!AE36)*'Energy Use 2020'!$R98</f>
        <v>0</v>
      </c>
      <c r="AF36" s="240">
        <f>('Energy Use'!AF92-'E-electricity'!AF36)*'Energy Use 2020'!$R98</f>
        <v>0</v>
      </c>
      <c r="AG36" s="240">
        <f>('Energy Use'!AG92-'E-electricity'!AG36)*'Energy Use 2020'!$R98</f>
        <v>0</v>
      </c>
      <c r="AH36" s="240">
        <f>('Energy Use'!AH92-'E-electricity'!AH36)*'Energy Use 2020'!$R98</f>
        <v>0</v>
      </c>
      <c r="AI36" s="240">
        <f>('Energy Use'!AI92-'E-electricity'!AI36)*'Energy Use 2020'!$R98</f>
        <v>0</v>
      </c>
      <c r="AJ36" s="240">
        <f>('Energy Use'!AJ92-'E-electricity'!AJ36)*'Energy Use 2020'!$R98</f>
        <v>0</v>
      </c>
      <c r="AK36" s="240">
        <f>('Energy Use'!AK92-'E-electricity'!AK36)*'Energy Use 2020'!$R98</f>
        <v>0</v>
      </c>
      <c r="AL36" s="240">
        <f>('Energy Use'!AL92-'E-electricity'!AL36)*'Energy Use 2020'!$R98</f>
        <v>0</v>
      </c>
      <c r="AM36" s="240">
        <f>('Energy Use'!AM92-'E-electricity'!AM36)*'Energy Use 2020'!$R98</f>
        <v>0</v>
      </c>
      <c r="AN36" s="240">
        <f>('Energy Use'!AN92-'E-electricity'!AN36)*'Energy Use 2020'!$R98</f>
        <v>0</v>
      </c>
      <c r="AO36" s="240">
        <f>('Energy Use'!AO92-'E-electricity'!AO36)*'Energy Use 2020'!$R98</f>
        <v>0</v>
      </c>
      <c r="AP36" s="240">
        <f>('Energy Use'!AP92-'E-electricity'!AP36)*'Energy Use 2020'!$R98</f>
        <v>0</v>
      </c>
      <c r="AQ36" s="240">
        <f>('Energy Use'!AQ92-'E-electricity'!AQ36)*'Energy Use 2020'!$R98</f>
        <v>0</v>
      </c>
      <c r="AR36" s="136" t="str">
        <f>VLOOKUP($A36,'Sector Match'!$A$1:$B$43,2,0)</f>
        <v>computers and electronics 26</v>
      </c>
    </row>
    <row r="37" spans="1:44" x14ac:dyDescent="0.2">
      <c r="A37" s="74" t="s">
        <v>35</v>
      </c>
      <c r="B37" s="240">
        <f>('Energy Use'!B93-'E-electricity'!B37)*'Energy Use 2019'!$R99</f>
        <v>0</v>
      </c>
      <c r="C37" s="240">
        <f>('Energy Use'!C93-'E-electricity'!C37)*'Energy Use 2020'!$R99</f>
        <v>0</v>
      </c>
      <c r="D37" s="240">
        <f>('Energy Use'!D93-'E-electricity'!D37)*'Energy Use 2020'!$R99</f>
        <v>0</v>
      </c>
      <c r="E37" s="240">
        <f>('Energy Use'!E93-'E-electricity'!E37)*'Energy Use 2020'!$R99</f>
        <v>0</v>
      </c>
      <c r="F37" s="240">
        <f>('Energy Use'!F93-'E-electricity'!F37)*'Energy Use 2020'!$R99</f>
        <v>0</v>
      </c>
      <c r="G37" s="240">
        <f>('Energy Use'!G93-'E-electricity'!G37)*'Energy Use 2020'!$R99</f>
        <v>0</v>
      </c>
      <c r="H37" s="240">
        <f>('Energy Use'!H93-'E-electricity'!H37)*'Energy Use 2020'!$R99</f>
        <v>0</v>
      </c>
      <c r="I37" s="240">
        <f>('Energy Use'!I93-'E-electricity'!I37)*'Energy Use 2020'!$R99</f>
        <v>0</v>
      </c>
      <c r="J37" s="240">
        <f>('Energy Use'!J93-'E-electricity'!J37)*'Energy Use 2020'!$R99</f>
        <v>0</v>
      </c>
      <c r="K37" s="240">
        <f>('Energy Use'!K93-'E-electricity'!K37)*'Energy Use 2020'!$R99</f>
        <v>0</v>
      </c>
      <c r="L37" s="240">
        <f>('Energy Use'!L93-'E-electricity'!L37)*'Energy Use 2020'!$R99</f>
        <v>0</v>
      </c>
      <c r="M37" s="240">
        <f>('Energy Use'!M93-'E-electricity'!M37)*'Energy Use 2020'!$R99</f>
        <v>0</v>
      </c>
      <c r="N37" s="240">
        <f>('Energy Use'!N93-'E-electricity'!N37)*'Energy Use 2020'!$R99</f>
        <v>0</v>
      </c>
      <c r="O37" s="240">
        <f>('Energy Use'!O93-'E-electricity'!O37)*'Energy Use 2020'!$R99</f>
        <v>0</v>
      </c>
      <c r="P37" s="240">
        <f>('Energy Use'!P93-'E-electricity'!P37)*'Energy Use 2020'!$R99</f>
        <v>0</v>
      </c>
      <c r="Q37" s="240">
        <f>('Energy Use'!Q93-'E-electricity'!Q37)*'Energy Use 2020'!$R99</f>
        <v>0</v>
      </c>
      <c r="R37" s="240">
        <f>('Energy Use'!R93-'E-electricity'!R37)*'Energy Use 2020'!$R99</f>
        <v>0</v>
      </c>
      <c r="S37" s="240">
        <f>('Energy Use'!S93-'E-electricity'!S37)*'Energy Use 2020'!$R99</f>
        <v>0</v>
      </c>
      <c r="T37" s="240">
        <f>('Energy Use'!T93-'E-electricity'!T37)*'Energy Use 2020'!$R99</f>
        <v>0</v>
      </c>
      <c r="U37" s="240">
        <f>('Energy Use'!U93-'E-electricity'!U37)*'Energy Use 2020'!$R99</f>
        <v>0</v>
      </c>
      <c r="V37" s="240">
        <f>('Energy Use'!V93-'E-electricity'!V37)*'Energy Use 2020'!$R99</f>
        <v>0</v>
      </c>
      <c r="W37" s="240">
        <f>('Energy Use'!W93-'E-electricity'!W37)*'Energy Use 2020'!$R99</f>
        <v>0</v>
      </c>
      <c r="X37" s="240">
        <f>('Energy Use'!X93-'E-electricity'!X37)*'Energy Use 2020'!$R99</f>
        <v>0</v>
      </c>
      <c r="Y37" s="240">
        <f>('Energy Use'!Y93-'E-electricity'!Y37)*'Energy Use 2020'!$R99</f>
        <v>0</v>
      </c>
      <c r="Z37" s="240">
        <f>('Energy Use'!Z93-'E-electricity'!Z37)*'Energy Use 2020'!$R99</f>
        <v>0</v>
      </c>
      <c r="AA37" s="240">
        <f>('Energy Use'!AA93-'E-electricity'!AA37)*'Energy Use 2020'!$R99</f>
        <v>0</v>
      </c>
      <c r="AB37" s="240">
        <f>('Energy Use'!AB93-'E-electricity'!AB37)*'Energy Use 2020'!$R99</f>
        <v>0</v>
      </c>
      <c r="AC37" s="240">
        <f>('Energy Use'!AC93-'E-electricity'!AC37)*'Energy Use 2020'!$R99</f>
        <v>0</v>
      </c>
      <c r="AD37" s="240">
        <f>('Energy Use'!AD93-'E-electricity'!AD37)*'Energy Use 2020'!$R99</f>
        <v>0</v>
      </c>
      <c r="AE37" s="240">
        <f>('Energy Use'!AE93-'E-electricity'!AE37)*'Energy Use 2020'!$R99</f>
        <v>0</v>
      </c>
      <c r="AF37" s="240">
        <f>('Energy Use'!AF93-'E-electricity'!AF37)*'Energy Use 2020'!$R99</f>
        <v>0</v>
      </c>
      <c r="AG37" s="240">
        <f>('Energy Use'!AG93-'E-electricity'!AG37)*'Energy Use 2020'!$R99</f>
        <v>0</v>
      </c>
      <c r="AH37" s="240">
        <f>('Energy Use'!AH93-'E-electricity'!AH37)*'Energy Use 2020'!$R99</f>
        <v>0</v>
      </c>
      <c r="AI37" s="240">
        <f>('Energy Use'!AI93-'E-electricity'!AI37)*'Energy Use 2020'!$R99</f>
        <v>0</v>
      </c>
      <c r="AJ37" s="240">
        <f>('Energy Use'!AJ93-'E-electricity'!AJ37)*'Energy Use 2020'!$R99</f>
        <v>0</v>
      </c>
      <c r="AK37" s="240">
        <f>('Energy Use'!AK93-'E-electricity'!AK37)*'Energy Use 2020'!$R99</f>
        <v>0</v>
      </c>
      <c r="AL37" s="240">
        <f>('Energy Use'!AL93-'E-electricity'!AL37)*'Energy Use 2020'!$R99</f>
        <v>0</v>
      </c>
      <c r="AM37" s="240">
        <f>('Energy Use'!AM93-'E-electricity'!AM37)*'Energy Use 2020'!$R99</f>
        <v>0</v>
      </c>
      <c r="AN37" s="240">
        <f>('Energy Use'!AN93-'E-electricity'!AN37)*'Energy Use 2020'!$R99</f>
        <v>0</v>
      </c>
      <c r="AO37" s="240">
        <f>('Energy Use'!AO93-'E-electricity'!AO37)*'Energy Use 2020'!$R99</f>
        <v>0</v>
      </c>
      <c r="AP37" s="240">
        <f>('Energy Use'!AP93-'E-electricity'!AP37)*'Energy Use 2020'!$R99</f>
        <v>0</v>
      </c>
      <c r="AQ37" s="240">
        <f>('Energy Use'!AQ93-'E-electricity'!AQ37)*'Energy Use 2020'!$R99</f>
        <v>0</v>
      </c>
      <c r="AR37" s="136" t="str">
        <f>VLOOKUP($A37,'Sector Match'!$A$1:$B$43,2,0)</f>
        <v>computers and electronics 26</v>
      </c>
    </row>
    <row r="38" spans="1:44" x14ac:dyDescent="0.2">
      <c r="A38" s="74" t="s">
        <v>36</v>
      </c>
      <c r="B38" s="240">
        <f>('Energy Use'!B94-'E-electricity'!B38)*'Energy Use 2019'!$R100</f>
        <v>0</v>
      </c>
      <c r="C38" s="240">
        <f>('Energy Use'!C94-'E-electricity'!C38)*'Energy Use 2020'!$R100</f>
        <v>0</v>
      </c>
      <c r="D38" s="240">
        <f>('Energy Use'!D94-'E-electricity'!D38)*'Energy Use 2020'!$R100</f>
        <v>0</v>
      </c>
      <c r="E38" s="240">
        <f>('Energy Use'!E94-'E-electricity'!E38)*'Energy Use 2020'!$R100</f>
        <v>0</v>
      </c>
      <c r="F38" s="240">
        <f>('Energy Use'!F94-'E-electricity'!F38)*'Energy Use 2020'!$R100</f>
        <v>0</v>
      </c>
      <c r="G38" s="240">
        <f>('Energy Use'!G94-'E-electricity'!G38)*'Energy Use 2020'!$R100</f>
        <v>0</v>
      </c>
      <c r="H38" s="240">
        <f>('Energy Use'!H94-'E-electricity'!H38)*'Energy Use 2020'!$R100</f>
        <v>0</v>
      </c>
      <c r="I38" s="240">
        <f>('Energy Use'!I94-'E-electricity'!I38)*'Energy Use 2020'!$R100</f>
        <v>0</v>
      </c>
      <c r="J38" s="240">
        <f>('Energy Use'!J94-'E-electricity'!J38)*'Energy Use 2020'!$R100</f>
        <v>0</v>
      </c>
      <c r="K38" s="240">
        <f>('Energy Use'!K94-'E-electricity'!K38)*'Energy Use 2020'!$R100</f>
        <v>0</v>
      </c>
      <c r="L38" s="240">
        <f>('Energy Use'!L94-'E-electricity'!L38)*'Energy Use 2020'!$R100</f>
        <v>0</v>
      </c>
      <c r="M38" s="240">
        <f>('Energy Use'!M94-'E-electricity'!M38)*'Energy Use 2020'!$R100</f>
        <v>0</v>
      </c>
      <c r="N38" s="240">
        <f>('Energy Use'!N94-'E-electricity'!N38)*'Energy Use 2020'!$R100</f>
        <v>0</v>
      </c>
      <c r="O38" s="240">
        <f>('Energy Use'!O94-'E-electricity'!O38)*'Energy Use 2020'!$R100</f>
        <v>0</v>
      </c>
      <c r="P38" s="240">
        <f>('Energy Use'!P94-'E-electricity'!P38)*'Energy Use 2020'!$R100</f>
        <v>0</v>
      </c>
      <c r="Q38" s="240">
        <f>('Energy Use'!Q94-'E-electricity'!Q38)*'Energy Use 2020'!$R100</f>
        <v>0</v>
      </c>
      <c r="R38" s="240">
        <f>('Energy Use'!R94-'E-electricity'!R38)*'Energy Use 2020'!$R100</f>
        <v>0</v>
      </c>
      <c r="S38" s="240">
        <f>('Energy Use'!S94-'E-electricity'!S38)*'Energy Use 2020'!$R100</f>
        <v>0</v>
      </c>
      <c r="T38" s="240">
        <f>('Energy Use'!T94-'E-electricity'!T38)*'Energy Use 2020'!$R100</f>
        <v>0</v>
      </c>
      <c r="U38" s="240">
        <f>('Energy Use'!U94-'E-electricity'!U38)*'Energy Use 2020'!$R100</f>
        <v>0</v>
      </c>
      <c r="V38" s="240">
        <f>('Energy Use'!V94-'E-electricity'!V38)*'Energy Use 2020'!$R100</f>
        <v>0</v>
      </c>
      <c r="W38" s="240">
        <f>('Energy Use'!W94-'E-electricity'!W38)*'Energy Use 2020'!$R100</f>
        <v>0</v>
      </c>
      <c r="X38" s="240">
        <f>('Energy Use'!X94-'E-electricity'!X38)*'Energy Use 2020'!$R100</f>
        <v>0</v>
      </c>
      <c r="Y38" s="240">
        <f>('Energy Use'!Y94-'E-electricity'!Y38)*'Energy Use 2020'!$R100</f>
        <v>0</v>
      </c>
      <c r="Z38" s="240">
        <f>('Energy Use'!Z94-'E-electricity'!Z38)*'Energy Use 2020'!$R100</f>
        <v>0</v>
      </c>
      <c r="AA38" s="240">
        <f>('Energy Use'!AA94-'E-electricity'!AA38)*'Energy Use 2020'!$R100</f>
        <v>0</v>
      </c>
      <c r="AB38" s="240">
        <f>('Energy Use'!AB94-'E-electricity'!AB38)*'Energy Use 2020'!$R100</f>
        <v>0</v>
      </c>
      <c r="AC38" s="240">
        <f>('Energy Use'!AC94-'E-electricity'!AC38)*'Energy Use 2020'!$R100</f>
        <v>0</v>
      </c>
      <c r="AD38" s="240">
        <f>('Energy Use'!AD94-'E-electricity'!AD38)*'Energy Use 2020'!$R100</f>
        <v>0</v>
      </c>
      <c r="AE38" s="240">
        <f>('Energy Use'!AE94-'E-electricity'!AE38)*'Energy Use 2020'!$R100</f>
        <v>0</v>
      </c>
      <c r="AF38" s="240">
        <f>('Energy Use'!AF94-'E-electricity'!AF38)*'Energy Use 2020'!$R100</f>
        <v>0</v>
      </c>
      <c r="AG38" s="240">
        <f>('Energy Use'!AG94-'E-electricity'!AG38)*'Energy Use 2020'!$R100</f>
        <v>0</v>
      </c>
      <c r="AH38" s="240">
        <f>('Energy Use'!AH94-'E-electricity'!AH38)*'Energy Use 2020'!$R100</f>
        <v>0</v>
      </c>
      <c r="AI38" s="240">
        <f>('Energy Use'!AI94-'E-electricity'!AI38)*'Energy Use 2020'!$R100</f>
        <v>0</v>
      </c>
      <c r="AJ38" s="240">
        <f>('Energy Use'!AJ94-'E-electricity'!AJ38)*'Energy Use 2020'!$R100</f>
        <v>0</v>
      </c>
      <c r="AK38" s="240">
        <f>('Energy Use'!AK94-'E-electricity'!AK38)*'Energy Use 2020'!$R100</f>
        <v>0</v>
      </c>
      <c r="AL38" s="240">
        <f>('Energy Use'!AL94-'E-electricity'!AL38)*'Energy Use 2020'!$R100</f>
        <v>0</v>
      </c>
      <c r="AM38" s="240">
        <f>('Energy Use'!AM94-'E-electricity'!AM38)*'Energy Use 2020'!$R100</f>
        <v>0</v>
      </c>
      <c r="AN38" s="240">
        <f>('Energy Use'!AN94-'E-electricity'!AN38)*'Energy Use 2020'!$R100</f>
        <v>0</v>
      </c>
      <c r="AO38" s="240">
        <f>('Energy Use'!AO94-'E-electricity'!AO38)*'Energy Use 2020'!$R100</f>
        <v>0</v>
      </c>
      <c r="AP38" s="240">
        <f>('Energy Use'!AP94-'E-electricity'!AP38)*'Energy Use 2020'!$R100</f>
        <v>0</v>
      </c>
      <c r="AQ38" s="240">
        <f>('Energy Use'!AQ94-'E-electricity'!AQ38)*'Energy Use 2020'!$R100</f>
        <v>0</v>
      </c>
      <c r="AR38" s="136" t="str">
        <f>VLOOKUP($A38,'Sector Match'!$A$1:$B$43,2,0)</f>
        <v>other machinery 28</v>
      </c>
    </row>
    <row r="39" spans="1:44" x14ac:dyDescent="0.2">
      <c r="A39" s="74" t="s">
        <v>37</v>
      </c>
      <c r="B39" s="240">
        <f>('Energy Use'!B95-'E-electricity'!B39)*'Energy Use 2019'!$R101</f>
        <v>0</v>
      </c>
      <c r="C39" s="240">
        <f>('Energy Use'!C95-'E-electricity'!C39)*'Energy Use 2020'!$R101</f>
        <v>0</v>
      </c>
      <c r="D39" s="240">
        <f>('Energy Use'!D95-'E-electricity'!D39)*'Energy Use 2020'!$R101</f>
        <v>0</v>
      </c>
      <c r="E39" s="240">
        <f>('Energy Use'!E95-'E-electricity'!E39)*'Energy Use 2020'!$R101</f>
        <v>0</v>
      </c>
      <c r="F39" s="240">
        <f>('Energy Use'!F95-'E-electricity'!F39)*'Energy Use 2020'!$R101</f>
        <v>0</v>
      </c>
      <c r="G39" s="240">
        <f>('Energy Use'!G95-'E-electricity'!G39)*'Energy Use 2020'!$R101</f>
        <v>0</v>
      </c>
      <c r="H39" s="240">
        <f>('Energy Use'!H95-'E-electricity'!H39)*'Energy Use 2020'!$R101</f>
        <v>0</v>
      </c>
      <c r="I39" s="240">
        <f>('Energy Use'!I95-'E-electricity'!I39)*'Energy Use 2020'!$R101</f>
        <v>0</v>
      </c>
      <c r="J39" s="240">
        <f>('Energy Use'!J95-'E-electricity'!J39)*'Energy Use 2020'!$R101</f>
        <v>0</v>
      </c>
      <c r="K39" s="240">
        <f>('Energy Use'!K95-'E-electricity'!K39)*'Energy Use 2020'!$R101</f>
        <v>0</v>
      </c>
      <c r="L39" s="240">
        <f>('Energy Use'!L95-'E-electricity'!L39)*'Energy Use 2020'!$R101</f>
        <v>0</v>
      </c>
      <c r="M39" s="240">
        <f>('Energy Use'!M95-'E-electricity'!M39)*'Energy Use 2020'!$R101</f>
        <v>0</v>
      </c>
      <c r="N39" s="240">
        <f>('Energy Use'!N95-'E-electricity'!N39)*'Energy Use 2020'!$R101</f>
        <v>0</v>
      </c>
      <c r="O39" s="240">
        <f>('Energy Use'!O95-'E-electricity'!O39)*'Energy Use 2020'!$R101</f>
        <v>0</v>
      </c>
      <c r="P39" s="240">
        <f>('Energy Use'!P95-'E-electricity'!P39)*'Energy Use 2020'!$R101</f>
        <v>0</v>
      </c>
      <c r="Q39" s="240">
        <f>('Energy Use'!Q95-'E-electricity'!Q39)*'Energy Use 2020'!$R101</f>
        <v>0</v>
      </c>
      <c r="R39" s="240">
        <f>('Energy Use'!R95-'E-electricity'!R39)*'Energy Use 2020'!$R101</f>
        <v>0</v>
      </c>
      <c r="S39" s="240">
        <f>('Energy Use'!S95-'E-electricity'!S39)*'Energy Use 2020'!$R101</f>
        <v>0</v>
      </c>
      <c r="T39" s="240">
        <f>('Energy Use'!T95-'E-electricity'!T39)*'Energy Use 2020'!$R101</f>
        <v>0</v>
      </c>
      <c r="U39" s="240">
        <f>('Energy Use'!U95-'E-electricity'!U39)*'Energy Use 2020'!$R101</f>
        <v>0</v>
      </c>
      <c r="V39" s="240">
        <f>('Energy Use'!V95-'E-electricity'!V39)*'Energy Use 2020'!$R101</f>
        <v>0</v>
      </c>
      <c r="W39" s="240">
        <f>('Energy Use'!W95-'E-electricity'!W39)*'Energy Use 2020'!$R101</f>
        <v>0</v>
      </c>
      <c r="X39" s="240">
        <f>('Energy Use'!X95-'E-electricity'!X39)*'Energy Use 2020'!$R101</f>
        <v>0</v>
      </c>
      <c r="Y39" s="240">
        <f>('Energy Use'!Y95-'E-electricity'!Y39)*'Energy Use 2020'!$R101</f>
        <v>0</v>
      </c>
      <c r="Z39" s="240">
        <f>('Energy Use'!Z95-'E-electricity'!Z39)*'Energy Use 2020'!$R101</f>
        <v>0</v>
      </c>
      <c r="AA39" s="240">
        <f>('Energy Use'!AA95-'E-electricity'!AA39)*'Energy Use 2020'!$R101</f>
        <v>0</v>
      </c>
      <c r="AB39" s="240">
        <f>('Energy Use'!AB95-'E-electricity'!AB39)*'Energy Use 2020'!$R101</f>
        <v>0</v>
      </c>
      <c r="AC39" s="240">
        <f>('Energy Use'!AC95-'E-electricity'!AC39)*'Energy Use 2020'!$R101</f>
        <v>0</v>
      </c>
      <c r="AD39" s="240">
        <f>('Energy Use'!AD95-'E-electricity'!AD39)*'Energy Use 2020'!$R101</f>
        <v>0</v>
      </c>
      <c r="AE39" s="240">
        <f>('Energy Use'!AE95-'E-electricity'!AE39)*'Energy Use 2020'!$R101</f>
        <v>0</v>
      </c>
      <c r="AF39" s="240">
        <f>('Energy Use'!AF95-'E-electricity'!AF39)*'Energy Use 2020'!$R101</f>
        <v>0</v>
      </c>
      <c r="AG39" s="240">
        <f>('Energy Use'!AG95-'E-electricity'!AG39)*'Energy Use 2020'!$R101</f>
        <v>0</v>
      </c>
      <c r="AH39" s="240">
        <f>('Energy Use'!AH95-'E-electricity'!AH39)*'Energy Use 2020'!$R101</f>
        <v>0</v>
      </c>
      <c r="AI39" s="240">
        <f>('Energy Use'!AI95-'E-electricity'!AI39)*'Energy Use 2020'!$R101</f>
        <v>0</v>
      </c>
      <c r="AJ39" s="240">
        <f>('Energy Use'!AJ95-'E-electricity'!AJ39)*'Energy Use 2020'!$R101</f>
        <v>0</v>
      </c>
      <c r="AK39" s="240">
        <f>('Energy Use'!AK95-'E-electricity'!AK39)*'Energy Use 2020'!$R101</f>
        <v>0</v>
      </c>
      <c r="AL39" s="240">
        <f>('Energy Use'!AL95-'E-electricity'!AL39)*'Energy Use 2020'!$R101</f>
        <v>0</v>
      </c>
      <c r="AM39" s="240">
        <f>('Energy Use'!AM95-'E-electricity'!AM39)*'Energy Use 2020'!$R101</f>
        <v>0</v>
      </c>
      <c r="AN39" s="240">
        <f>('Energy Use'!AN95-'E-electricity'!AN39)*'Energy Use 2020'!$R101</f>
        <v>0</v>
      </c>
      <c r="AO39" s="240">
        <f>('Energy Use'!AO95-'E-electricity'!AO39)*'Energy Use 2020'!$R101</f>
        <v>0</v>
      </c>
      <c r="AP39" s="240">
        <f>('Energy Use'!AP95-'E-electricity'!AP39)*'Energy Use 2020'!$R101</f>
        <v>0</v>
      </c>
      <c r="AQ39" s="240">
        <f>('Energy Use'!AQ95-'E-electricity'!AQ39)*'Energy Use 2020'!$R101</f>
        <v>0</v>
      </c>
      <c r="AR39" s="136" t="str">
        <f>VLOOKUP($A39,'Sector Match'!$A$1:$B$43,2,0)</f>
        <v>water and waste 36T39</v>
      </c>
    </row>
    <row r="40" spans="1:44" x14ac:dyDescent="0.2">
      <c r="A40" s="74" t="s">
        <v>38</v>
      </c>
      <c r="B40" s="240">
        <f>('Energy Use'!B96-'E-electricity'!B40)*'Energy Use 2019'!$R102</f>
        <v>3963392080.144383</v>
      </c>
      <c r="C40" s="240">
        <f>('Energy Use'!C96-'E-electricity'!C40)*'Energy Use 2020'!$R102</f>
        <v>0</v>
      </c>
      <c r="D40" s="240">
        <f>('Energy Use'!D96-'E-electricity'!D40)*'Energy Use 2020'!$R102</f>
        <v>0</v>
      </c>
      <c r="E40" s="240">
        <f>('Energy Use'!E96-'E-electricity'!E40)*'Energy Use 2020'!$R102</f>
        <v>0</v>
      </c>
      <c r="F40" s="240">
        <f>('Energy Use'!F96-'E-electricity'!F40)*'Energy Use 2020'!$R102</f>
        <v>0</v>
      </c>
      <c r="G40" s="240">
        <f>('Energy Use'!G96-'E-electricity'!G40)*'Energy Use 2020'!$R102</f>
        <v>0</v>
      </c>
      <c r="H40" s="240">
        <f>('Energy Use'!H96-'E-electricity'!H40)*'Energy Use 2020'!$R102</f>
        <v>0</v>
      </c>
      <c r="I40" s="240">
        <f>('Energy Use'!I96-'E-electricity'!I40)*'Energy Use 2020'!$R102</f>
        <v>0</v>
      </c>
      <c r="J40" s="240">
        <f>('Energy Use'!J96-'E-electricity'!J40)*'Energy Use 2020'!$R102</f>
        <v>0</v>
      </c>
      <c r="K40" s="240">
        <f>('Energy Use'!K96-'E-electricity'!K40)*'Energy Use 2020'!$R102</f>
        <v>0</v>
      </c>
      <c r="L40" s="240">
        <f>('Energy Use'!L96-'E-electricity'!L40)*'Energy Use 2020'!$R102</f>
        <v>0</v>
      </c>
      <c r="M40" s="240">
        <f>('Energy Use'!M96-'E-electricity'!M40)*'Energy Use 2020'!$R102</f>
        <v>0</v>
      </c>
      <c r="N40" s="240">
        <f>('Energy Use'!N96-'E-electricity'!N40)*'Energy Use 2020'!$R102</f>
        <v>0</v>
      </c>
      <c r="O40" s="240">
        <f>('Energy Use'!O96-'E-electricity'!O40)*'Energy Use 2020'!$R102</f>
        <v>0</v>
      </c>
      <c r="P40" s="240">
        <f>('Energy Use'!P96-'E-electricity'!P40)*'Energy Use 2020'!$R102</f>
        <v>0</v>
      </c>
      <c r="Q40" s="240">
        <f>('Energy Use'!Q96-'E-electricity'!Q40)*'Energy Use 2020'!$R102</f>
        <v>0</v>
      </c>
      <c r="R40" s="240">
        <f>('Energy Use'!R96-'E-electricity'!R40)*'Energy Use 2020'!$R102</f>
        <v>0</v>
      </c>
      <c r="S40" s="240">
        <f>('Energy Use'!S96-'E-electricity'!S40)*'Energy Use 2020'!$R102</f>
        <v>0</v>
      </c>
      <c r="T40" s="240">
        <f>('Energy Use'!T96-'E-electricity'!T40)*'Energy Use 2020'!$R102</f>
        <v>0</v>
      </c>
      <c r="U40" s="240">
        <f>('Energy Use'!U96-'E-electricity'!U40)*'Energy Use 2020'!$R102</f>
        <v>0</v>
      </c>
      <c r="V40" s="240">
        <f>('Energy Use'!V96-'E-electricity'!V40)*'Energy Use 2020'!$R102</f>
        <v>0</v>
      </c>
      <c r="W40" s="240">
        <f>('Energy Use'!W96-'E-electricity'!W40)*'Energy Use 2020'!$R102</f>
        <v>0</v>
      </c>
      <c r="X40" s="240">
        <f>('Energy Use'!X96-'E-electricity'!X40)*'Energy Use 2020'!$R102</f>
        <v>0</v>
      </c>
      <c r="Y40" s="240">
        <f>('Energy Use'!Y96-'E-electricity'!Y40)*'Energy Use 2020'!$R102</f>
        <v>0</v>
      </c>
      <c r="Z40" s="240">
        <f>('Energy Use'!Z96-'E-electricity'!Z40)*'Energy Use 2020'!$R102</f>
        <v>0</v>
      </c>
      <c r="AA40" s="240">
        <f>('Energy Use'!AA96-'E-electricity'!AA40)*'Energy Use 2020'!$R102</f>
        <v>0</v>
      </c>
      <c r="AB40" s="240">
        <f>('Energy Use'!AB96-'E-electricity'!AB40)*'Energy Use 2020'!$R102</f>
        <v>0</v>
      </c>
      <c r="AC40" s="240">
        <f>('Energy Use'!AC96-'E-electricity'!AC40)*'Energy Use 2020'!$R102</f>
        <v>0</v>
      </c>
      <c r="AD40" s="240">
        <f>('Energy Use'!AD96-'E-electricity'!AD40)*'Energy Use 2020'!$R102</f>
        <v>0</v>
      </c>
      <c r="AE40" s="240">
        <f>('Energy Use'!AE96-'E-electricity'!AE40)*'Energy Use 2020'!$R102</f>
        <v>0</v>
      </c>
      <c r="AF40" s="240">
        <f>('Energy Use'!AF96-'E-electricity'!AF40)*'Energy Use 2020'!$R102</f>
        <v>0</v>
      </c>
      <c r="AG40" s="240">
        <f>('Energy Use'!AG96-'E-electricity'!AG40)*'Energy Use 2020'!$R102</f>
        <v>0</v>
      </c>
      <c r="AH40" s="240">
        <f>('Energy Use'!AH96-'E-electricity'!AH40)*'Energy Use 2020'!$R102</f>
        <v>0</v>
      </c>
      <c r="AI40" s="240">
        <f>('Energy Use'!AI96-'E-electricity'!AI40)*'Energy Use 2020'!$R102</f>
        <v>0</v>
      </c>
      <c r="AJ40" s="240">
        <f>('Energy Use'!AJ96-'E-electricity'!AJ40)*'Energy Use 2020'!$R102</f>
        <v>0</v>
      </c>
      <c r="AK40" s="240">
        <f>('Energy Use'!AK96-'E-electricity'!AK40)*'Energy Use 2020'!$R102</f>
        <v>0</v>
      </c>
      <c r="AL40" s="240">
        <f>('Energy Use'!AL96-'E-electricity'!AL40)*'Energy Use 2020'!$R102</f>
        <v>0</v>
      </c>
      <c r="AM40" s="240">
        <f>('Energy Use'!AM96-'E-electricity'!AM40)*'Energy Use 2020'!$R102</f>
        <v>0</v>
      </c>
      <c r="AN40" s="240">
        <f>('Energy Use'!AN96-'E-electricity'!AN40)*'Energy Use 2020'!$R102</f>
        <v>0</v>
      </c>
      <c r="AO40" s="240">
        <f>('Energy Use'!AO96-'E-electricity'!AO40)*'Energy Use 2020'!$R102</f>
        <v>0</v>
      </c>
      <c r="AP40" s="240">
        <f>('Energy Use'!AP96-'E-electricity'!AP40)*'Energy Use 2020'!$R102</f>
        <v>0</v>
      </c>
      <c r="AQ40" s="240">
        <f>('Energy Use'!AQ96-'E-electricity'!AQ40)*'Energy Use 2020'!$R102</f>
        <v>0</v>
      </c>
      <c r="AR40" s="136" t="str">
        <f>VLOOKUP($A40,'Sector Match'!$A$1:$B$43,2,0)</f>
        <v>other machinery 28</v>
      </c>
    </row>
    <row r="41" spans="1:44" x14ac:dyDescent="0.2">
      <c r="A41" s="74" t="s">
        <v>39</v>
      </c>
      <c r="B41" s="240">
        <f>('Energy Use'!B97-'E-electricity'!B41)*'Energy Use 2019'!$R103</f>
        <v>67377665362.454514</v>
      </c>
      <c r="C41" s="240">
        <f>('Energy Use'!C97-'E-electricity'!C41)*'Energy Use 2020'!$R103</f>
        <v>63414273282.310051</v>
      </c>
      <c r="D41" s="240">
        <f>('Energy Use'!D97-'E-electricity'!D41)*'Energy Use 2020'!$R103</f>
        <v>71549675356.355469</v>
      </c>
      <c r="E41" s="240">
        <f>('Energy Use'!E97-'E-electricity'!E41)*'Energy Use 2020'!$R103</f>
        <v>74616639217.442322</v>
      </c>
      <c r="F41" s="240">
        <f>('Energy Use'!F97-'E-electricity'!F41)*'Energy Use 2020'!$R103</f>
        <v>75143876788.62999</v>
      </c>
      <c r="G41" s="240">
        <f>('Energy Use'!G97-'E-electricity'!G41)*'Energy Use 2020'!$R103</f>
        <v>78810106650.96521</v>
      </c>
      <c r="H41" s="240">
        <f>('Energy Use'!H97-'E-electricity'!H41)*'Energy Use 2020'!$R103</f>
        <v>83433997157.821472</v>
      </c>
      <c r="I41" s="240">
        <f>('Energy Use'!I97-'E-electricity'!I41)*'Energy Use 2020'!$R103</f>
        <v>86999043200.915558</v>
      </c>
      <c r="J41" s="240">
        <f>('Energy Use'!J97-'E-electricity'!J41)*'Energy Use 2020'!$R103</f>
        <v>89254857920.238541</v>
      </c>
      <c r="K41" s="240">
        <f>('Energy Use'!K97-'E-electricity'!K41)*'Energy Use 2020'!$R103</f>
        <v>90599592099.067047</v>
      </c>
      <c r="L41" s="240">
        <f>('Energy Use'!L97-'E-electricity'!L41)*'Energy Use 2020'!$R103</f>
        <v>91501489406.101898</v>
      </c>
      <c r="M41" s="240">
        <f>('Energy Use'!M97-'E-electricity'!M41)*'Energy Use 2020'!$R103</f>
        <v>92462929475.522568</v>
      </c>
      <c r="N41" s="240">
        <f>('Energy Use'!N97-'E-electricity'!N41)*'Energy Use 2020'!$R103</f>
        <v>94561606681.120056</v>
      </c>
      <c r="O41" s="240">
        <f>('Energy Use'!O97-'E-electricity'!O41)*'Energy Use 2020'!$R103</f>
        <v>97141473600.526566</v>
      </c>
      <c r="P41" s="240">
        <f>('Energy Use'!P97-'E-electricity'!P41)*'Energy Use 2020'!$R103</f>
        <v>100047117471.19344</v>
      </c>
      <c r="Q41" s="240">
        <f>('Energy Use'!Q97-'E-electricity'!Q41)*'Energy Use 2020'!$R103</f>
        <v>103105478461.50592</v>
      </c>
      <c r="R41" s="240">
        <f>('Energy Use'!R97-'E-electricity'!R41)*'Energy Use 2020'!$R103</f>
        <v>106121456618.21907</v>
      </c>
      <c r="S41" s="240">
        <f>('Energy Use'!S97-'E-electricity'!S41)*'Energy Use 2020'!$R103</f>
        <v>110050076618.98286</v>
      </c>
      <c r="T41" s="240">
        <f>('Energy Use'!T97-'E-electricity'!T41)*'Energy Use 2020'!$R103</f>
        <v>113791851288.84804</v>
      </c>
      <c r="U41" s="240">
        <f>('Energy Use'!U97-'E-electricity'!U41)*'Energy Use 2020'!$R103</f>
        <v>117326957277.61758</v>
      </c>
      <c r="V41" s="240">
        <f>('Energy Use'!V97-'E-electricity'!V41)*'Energy Use 2020'!$R103</f>
        <v>120637526071.75873</v>
      </c>
      <c r="W41" s="240">
        <f>('Energy Use'!W97-'E-electricity'!W41)*'Energy Use 2020'!$R103</f>
        <v>123707809975.79462</v>
      </c>
      <c r="X41" s="240">
        <f>('Energy Use'!X97-'E-electricity'!X41)*'Energy Use 2020'!$R103</f>
        <v>126524310820.58192</v>
      </c>
      <c r="Y41" s="240">
        <f>('Energy Use'!Y97-'E-electricity'!Y41)*'Energy Use 2020'!$R103</f>
        <v>129075870680.54674</v>
      </c>
      <c r="Z41" s="240">
        <f>('Energy Use'!Z97-'E-electricity'!Z41)*'Energy Use 2020'!$R103</f>
        <v>131353724755.00011</v>
      </c>
      <c r="AA41" s="240">
        <f>('Energy Use'!AA97-'E-electricity'!AA41)*'Energy Use 2020'!$R103</f>
        <v>133351517381.20145</v>
      </c>
      <c r="AB41" s="240">
        <f>('Energy Use'!AB97-'E-electricity'!AB41)*'Energy Use 2020'!$R103</f>
        <v>135065282879.76746</v>
      </c>
      <c r="AC41" s="240">
        <f>('Energy Use'!AC97-'E-electricity'!AC41)*'Energy Use 2020'!$R103</f>
        <v>136493393571.37123</v>
      </c>
      <c r="AD41" s="240">
        <f>('Energy Use'!AD97-'E-electricity'!AD41)*'Energy Use 2020'!$R103</f>
        <v>137636477836.87958</v>
      </c>
      <c r="AE41" s="240">
        <f>('Energy Use'!AE97-'E-electricity'!AE41)*'Energy Use 2020'!$R103</f>
        <v>138497311514.94345</v>
      </c>
      <c r="AF41" s="240">
        <f>('Energy Use'!AF97-'E-electricity'!AF41)*'Energy Use 2020'!$R103</f>
        <v>139080686239.41486</v>
      </c>
      <c r="AG41" s="240">
        <f>('Energy Use'!AG97-'E-electricity'!AG41)*'Energy Use 2020'!$R103</f>
        <v>139393258515.53516</v>
      </c>
      <c r="AH41" s="240">
        <f>('Energy Use'!AH97-'E-electricity'!AH41)*'Energy Use 2020'!$R103</f>
        <v>139443383423.56287</v>
      </c>
      <c r="AI41" s="240">
        <f>('Energy Use'!AI97-'E-electricity'!AI41)*'Energy Use 2020'!$R103</f>
        <v>139240936829.20047</v>
      </c>
      <c r="AJ41" s="240">
        <f>('Energy Use'!AJ97-'E-electricity'!AJ41)*'Energy Use 2020'!$R103</f>
        <v>138797129881.76401</v>
      </c>
      <c r="AK41" s="240">
        <f>('Energy Use'!AK97-'E-electricity'!AK41)*'Energy Use 2020'!$R103</f>
        <v>138124319405.17316</v>
      </c>
      <c r="AL41" s="240">
        <f>('Energy Use'!AL97-'E-electricity'!AL41)*'Energy Use 2020'!$R103</f>
        <v>137235817546.13161</v>
      </c>
      <c r="AM41" s="240">
        <f>('Energy Use'!AM97-'E-electricity'!AM41)*'Energy Use 2020'!$R103</f>
        <v>136145703751.4471</v>
      </c>
      <c r="AN41" s="240">
        <f>('Energy Use'!AN97-'E-electricity'!AN41)*'Energy Use 2020'!$R103</f>
        <v>134868641815.48277</v>
      </c>
      <c r="AO41" s="240">
        <f>('Energy Use'!AO97-'E-electricity'!AO41)*'Energy Use 2020'!$R103</f>
        <v>133419704381.88367</v>
      </c>
      <c r="AP41" s="240">
        <f>('Energy Use'!AP97-'E-electricity'!AP41)*'Energy Use 2020'!$R103</f>
        <v>131814206912.97964</v>
      </c>
      <c r="AQ41" s="240">
        <f>('Energy Use'!AQ97-'E-electricity'!AQ41)*'Energy Use 2020'!$R103</f>
        <v>129400539675.29839</v>
      </c>
      <c r="AR41" s="136">
        <f>VLOOKUP($A41,'Sector Match'!$A$1:$B$43,2,0)</f>
        <v>0</v>
      </c>
    </row>
    <row r="42" spans="1:44" x14ac:dyDescent="0.2">
      <c r="A42" s="74" t="s">
        <v>40</v>
      </c>
      <c r="B42" s="240">
        <f>('Energy Use'!B98-'E-electricity'!B42)*'Energy Use 2019'!$R104</f>
        <v>0</v>
      </c>
      <c r="C42" s="240">
        <f>('Energy Use'!C98-'E-electricity'!C42)*'Energy Use 2020'!$R104</f>
        <v>0</v>
      </c>
      <c r="D42" s="240">
        <f>('Energy Use'!D98-'E-electricity'!D42)*'Energy Use 2020'!$R104</f>
        <v>0</v>
      </c>
      <c r="E42" s="240">
        <f>('Energy Use'!E98-'E-electricity'!E42)*'Energy Use 2020'!$R104</f>
        <v>0</v>
      </c>
      <c r="F42" s="240">
        <f>('Energy Use'!F98-'E-electricity'!F42)*'Energy Use 2020'!$R104</f>
        <v>0</v>
      </c>
      <c r="G42" s="240">
        <f>('Energy Use'!G98-'E-electricity'!G42)*'Energy Use 2020'!$R104</f>
        <v>0</v>
      </c>
      <c r="H42" s="240">
        <f>('Energy Use'!H98-'E-electricity'!H42)*'Energy Use 2020'!$R104</f>
        <v>0</v>
      </c>
      <c r="I42" s="240">
        <f>('Energy Use'!I98-'E-electricity'!I42)*'Energy Use 2020'!$R104</f>
        <v>0</v>
      </c>
      <c r="J42" s="240">
        <f>('Energy Use'!J98-'E-electricity'!J42)*'Energy Use 2020'!$R104</f>
        <v>0</v>
      </c>
      <c r="K42" s="240">
        <f>('Energy Use'!K98-'E-electricity'!K42)*'Energy Use 2020'!$R104</f>
        <v>0</v>
      </c>
      <c r="L42" s="240">
        <f>('Energy Use'!L98-'E-electricity'!L42)*'Energy Use 2020'!$R104</f>
        <v>0</v>
      </c>
      <c r="M42" s="240">
        <f>('Energy Use'!M98-'E-electricity'!M42)*'Energy Use 2020'!$R104</f>
        <v>0</v>
      </c>
      <c r="N42" s="240">
        <f>('Energy Use'!N98-'E-electricity'!N42)*'Energy Use 2020'!$R104</f>
        <v>0</v>
      </c>
      <c r="O42" s="240">
        <f>('Energy Use'!O98-'E-electricity'!O42)*'Energy Use 2020'!$R104</f>
        <v>0</v>
      </c>
      <c r="P42" s="240">
        <f>('Energy Use'!P98-'E-electricity'!P42)*'Energy Use 2020'!$R104</f>
        <v>0</v>
      </c>
      <c r="Q42" s="240">
        <f>('Energy Use'!Q98-'E-electricity'!Q42)*'Energy Use 2020'!$R104</f>
        <v>0</v>
      </c>
      <c r="R42" s="240">
        <f>('Energy Use'!R98-'E-electricity'!R42)*'Energy Use 2020'!$R104</f>
        <v>0</v>
      </c>
      <c r="S42" s="240">
        <f>('Energy Use'!S98-'E-electricity'!S42)*'Energy Use 2020'!$R104</f>
        <v>0</v>
      </c>
      <c r="T42" s="240">
        <f>('Energy Use'!T98-'E-electricity'!T42)*'Energy Use 2020'!$R104</f>
        <v>0</v>
      </c>
      <c r="U42" s="240">
        <f>('Energy Use'!U98-'E-electricity'!U42)*'Energy Use 2020'!$R104</f>
        <v>0</v>
      </c>
      <c r="V42" s="240">
        <f>('Energy Use'!V98-'E-electricity'!V42)*'Energy Use 2020'!$R104</f>
        <v>0</v>
      </c>
      <c r="W42" s="240">
        <f>('Energy Use'!W98-'E-electricity'!W42)*'Energy Use 2020'!$R104</f>
        <v>0</v>
      </c>
      <c r="X42" s="240">
        <f>('Energy Use'!X98-'E-electricity'!X42)*'Energy Use 2020'!$R104</f>
        <v>0</v>
      </c>
      <c r="Y42" s="240">
        <f>('Energy Use'!Y98-'E-electricity'!Y42)*'Energy Use 2020'!$R104</f>
        <v>0</v>
      </c>
      <c r="Z42" s="240">
        <f>('Energy Use'!Z98-'E-electricity'!Z42)*'Energy Use 2020'!$R104</f>
        <v>0</v>
      </c>
      <c r="AA42" s="240">
        <f>('Energy Use'!AA98-'E-electricity'!AA42)*'Energy Use 2020'!$R104</f>
        <v>0</v>
      </c>
      <c r="AB42" s="240">
        <f>('Energy Use'!AB98-'E-electricity'!AB42)*'Energy Use 2020'!$R104</f>
        <v>0</v>
      </c>
      <c r="AC42" s="240">
        <f>('Energy Use'!AC98-'E-electricity'!AC42)*'Energy Use 2020'!$R104</f>
        <v>0</v>
      </c>
      <c r="AD42" s="240">
        <f>('Energy Use'!AD98-'E-electricity'!AD42)*'Energy Use 2020'!$R104</f>
        <v>0</v>
      </c>
      <c r="AE42" s="240">
        <f>('Energy Use'!AE98-'E-electricity'!AE42)*'Energy Use 2020'!$R104</f>
        <v>0</v>
      </c>
      <c r="AF42" s="240">
        <f>('Energy Use'!AF98-'E-electricity'!AF42)*'Energy Use 2020'!$R104</f>
        <v>0</v>
      </c>
      <c r="AG42" s="240">
        <f>('Energy Use'!AG98-'E-electricity'!AG42)*'Energy Use 2020'!$R104</f>
        <v>0</v>
      </c>
      <c r="AH42" s="240">
        <f>('Energy Use'!AH98-'E-electricity'!AH42)*'Energy Use 2020'!$R104</f>
        <v>0</v>
      </c>
      <c r="AI42" s="240">
        <f>('Energy Use'!AI98-'E-electricity'!AI42)*'Energy Use 2020'!$R104</f>
        <v>0</v>
      </c>
      <c r="AJ42" s="240">
        <f>('Energy Use'!AJ98-'E-electricity'!AJ42)*'Energy Use 2020'!$R104</f>
        <v>0</v>
      </c>
      <c r="AK42" s="240">
        <f>('Energy Use'!AK98-'E-electricity'!AK42)*'Energy Use 2020'!$R104</f>
        <v>0</v>
      </c>
      <c r="AL42" s="240">
        <f>('Energy Use'!AL98-'E-electricity'!AL42)*'Energy Use 2020'!$R104</f>
        <v>0</v>
      </c>
      <c r="AM42" s="240">
        <f>('Energy Use'!AM98-'E-electricity'!AM42)*'Energy Use 2020'!$R104</f>
        <v>0</v>
      </c>
      <c r="AN42" s="240">
        <f>('Energy Use'!AN98-'E-electricity'!AN42)*'Energy Use 2020'!$R104</f>
        <v>0</v>
      </c>
      <c r="AO42" s="240">
        <f>('Energy Use'!AO98-'E-electricity'!AO42)*'Energy Use 2020'!$R104</f>
        <v>0</v>
      </c>
      <c r="AP42" s="240">
        <f>('Energy Use'!AP98-'E-electricity'!AP42)*'Energy Use 2020'!$R104</f>
        <v>0</v>
      </c>
      <c r="AQ42" s="240">
        <f>('Energy Use'!AQ98-'E-electricity'!AQ42)*'Energy Use 2020'!$R104</f>
        <v>0</v>
      </c>
      <c r="AR42" s="136" t="str">
        <f>VLOOKUP($A42,'Sector Match'!$A$1:$B$43,2,0)</f>
        <v>energy pipelines and gas processing 352T353</v>
      </c>
    </row>
    <row r="43" spans="1:44" x14ac:dyDescent="0.2">
      <c r="A43" s="221" t="s">
        <v>41</v>
      </c>
      <c r="B43" s="240">
        <f>('Energy Use'!B99-'E-electricity'!B43)*'Energy Use 2019'!$R105</f>
        <v>0</v>
      </c>
      <c r="C43" s="240">
        <f>('Energy Use'!C99-'E-electricity'!C43)*'Energy Use 2020'!$R105</f>
        <v>11890176240.433147</v>
      </c>
      <c r="D43" s="240">
        <f>('Energy Use'!D99-'E-electricity'!D43)*'Energy Use 2020'!$R105</f>
        <v>13488237080.949837</v>
      </c>
      <c r="E43" s="240">
        <f>('Energy Use'!E99-'E-electricity'!E43)*'Energy Use 2020'!$R105</f>
        <v>14001018488.88203</v>
      </c>
      <c r="F43" s="240">
        <f>('Energy Use'!F99-'E-electricity'!F43)*'Energy Use 2020'!$R105</f>
        <v>14322815336.760149</v>
      </c>
      <c r="G43" s="240">
        <f>('Energy Use'!G99-'E-electricity'!G43)*'Energy Use 2020'!$R105</f>
        <v>15224615001.790453</v>
      </c>
      <c r="H43" s="240">
        <f>('Energy Use'!H99-'E-electricity'!H43)*'Energy Use 2020'!$R105</f>
        <v>16387044818.079418</v>
      </c>
      <c r="I43" s="240">
        <f>('Energy Use'!I99-'E-electricity'!I43)*'Energy Use 2020'!$R105</f>
        <v>17499503595.540909</v>
      </c>
      <c r="J43" s="240">
        <f>('Energy Use'!J99-'E-electricity'!J43)*'Energy Use 2020'!$R105</f>
        <v>18481658584.767857</v>
      </c>
      <c r="K43" s="240">
        <f>('Energy Use'!K99-'E-electricity'!K43)*'Energy Use 2020'!$R105</f>
        <v>19346827851.772457</v>
      </c>
      <c r="L43" s="240">
        <f>('Energy Use'!L99-'E-electricity'!L43)*'Energy Use 2020'!$R105</f>
        <v>20118504060.768452</v>
      </c>
      <c r="M43" s="240">
        <f>('Energy Use'!M99-'E-electricity'!M43)*'Energy Use 2020'!$R105</f>
        <v>20828700657.834148</v>
      </c>
      <c r="N43" s="240">
        <f>('Energy Use'!N99-'E-electricity'!N43)*'Energy Use 2020'!$R105</f>
        <v>21519803468.014816</v>
      </c>
      <c r="O43" s="240">
        <f>('Energy Use'!O99-'E-electricity'!O43)*'Energy Use 2020'!$R105</f>
        <v>22187659299.092487</v>
      </c>
      <c r="P43" s="240">
        <f>('Energy Use'!P99-'E-electricity'!P43)*'Energy Use 2020'!$R105</f>
        <v>22831419178.574547</v>
      </c>
      <c r="Q43" s="240">
        <f>('Energy Use'!Q99-'E-electricity'!Q43)*'Energy Use 2020'!$R105</f>
        <v>23450587292.361042</v>
      </c>
      <c r="R43" s="240">
        <f>('Energy Use'!R99-'E-electricity'!R43)*'Energy Use 2020'!$R105</f>
        <v>24045017688.81929</v>
      </c>
      <c r="S43" s="240">
        <f>('Energy Use'!S99-'E-electricity'!S43)*'Energy Use 2020'!$R105</f>
        <v>24690738154.754936</v>
      </c>
      <c r="T43" s="240">
        <f>('Energy Use'!T99-'E-electricity'!T43)*'Energy Use 2020'!$R105</f>
        <v>25314394214.292946</v>
      </c>
      <c r="U43" s="240">
        <f>('Energy Use'!U99-'E-electricity'!U43)*'Energy Use 2020'!$R105</f>
        <v>25914418162.514278</v>
      </c>
      <c r="V43" s="240">
        <f>('Energy Use'!V99-'E-electricity'!V43)*'Energy Use 2020'!$R105</f>
        <v>26489381009.26873</v>
      </c>
      <c r="W43" s="240">
        <f>('Energy Use'!W99-'E-electricity'!W43)*'Energy Use 2020'!$R105</f>
        <v>27037999015.471714</v>
      </c>
      <c r="X43" s="240">
        <f>('Energy Use'!X99-'E-electricity'!X43)*'Energy Use 2020'!$R105</f>
        <v>27559138788.993893</v>
      </c>
      <c r="Y43" s="240">
        <f>('Energy Use'!Y99-'E-electricity'!Y43)*'Energy Use 2020'!$R105</f>
        <v>28051820945.09861</v>
      </c>
      <c r="Z43" s="240">
        <f>('Energy Use'!Z99-'E-electricity'!Z43)*'Energy Use 2020'!$R105</f>
        <v>28515222354.56599</v>
      </c>
      <c r="AA43" s="240">
        <f>('Energy Use'!AA99-'E-electricity'!AA43)*'Energy Use 2020'!$R105</f>
        <v>28948677019.435547</v>
      </c>
      <c r="AB43" s="240">
        <f>('Energy Use'!AB99-'E-electricity'!AB43)*'Energy Use 2020'!$R105</f>
        <v>29351675631.553051</v>
      </c>
      <c r="AC43" s="240">
        <f>('Energy Use'!AC99-'E-electricity'!AC43)*'Energy Use 2020'!$R105</f>
        <v>29723863882.622608</v>
      </c>
      <c r="AD43" s="240">
        <f>('Energy Use'!AD99-'E-electricity'!AD43)*'Energy Use 2020'!$R105</f>
        <v>30065039606.159874</v>
      </c>
      <c r="AE43" s="240">
        <f>('Energy Use'!AE99-'E-electricity'!AE43)*'Energy Use 2020'!$R105</f>
        <v>30375148841.53429</v>
      </c>
      <c r="AF43" s="240">
        <f>('Energy Use'!AF99-'E-electricity'!AF43)*'Energy Use 2020'!$R105</f>
        <v>30654280918.15414</v>
      </c>
      <c r="AG43" s="240">
        <f>('Energy Use'!AG99-'E-electricity'!AG43)*'Energy Use 2020'!$R105</f>
        <v>30902662663.806576</v>
      </c>
      <c r="AH43" s="240">
        <f>('Energy Use'!AH99-'E-electricity'!AH43)*'Energy Use 2020'!$R105</f>
        <v>31120651845.245716</v>
      </c>
      <c r="AI43" s="240">
        <f>('Energy Use'!AI99-'E-electricity'!AI43)*'Energy Use 2020'!$R105</f>
        <v>31308729951.429432</v>
      </c>
      <c r="AJ43" s="240">
        <f>('Energy Use'!AJ99-'E-electricity'!AJ43)*'Energy Use 2020'!$R105</f>
        <v>31467494430.406796</v>
      </c>
      <c r="AK43" s="240">
        <f>('Energy Use'!AK99-'E-electricity'!AK43)*'Energy Use 2020'!$R105</f>
        <v>31597650489.925671</v>
      </c>
      <c r="AL43" s="240">
        <f>('Energy Use'!AL99-'E-electricity'!AL43)*'Energy Use 2020'!$R105</f>
        <v>31700002569.457443</v>
      </c>
      <c r="AM43" s="240">
        <f>('Energy Use'!AM99-'E-electricity'!AM43)*'Energy Use 2020'!$R105</f>
        <v>31775445587.718933</v>
      </c>
      <c r="AN43" s="240">
        <f>('Energy Use'!AN99-'E-electricity'!AN43)*'Energy Use 2020'!$R105</f>
        <v>31824956065.053703</v>
      </c>
      <c r="AO43" s="240">
        <f>('Energy Use'!AO99-'E-electricity'!AO43)*'Energy Use 2020'!$R105</f>
        <v>31849583214.392235</v>
      </c>
      <c r="AP43" s="240">
        <f>('Energy Use'!AP99-'E-electricity'!AP43)*'Energy Use 2020'!$R105</f>
        <v>31850440088.107037</v>
      </c>
      <c r="AQ43" s="240">
        <f>('Energy Use'!AQ99-'E-electricity'!AQ43)*'Energy Use 2020'!$R105</f>
        <v>31665470784.88308</v>
      </c>
      <c r="AR43" s="136" t="str">
        <f>VLOOKUP($A43,'Sector Match'!$A$1:$B$43,2,0)</f>
        <v>water and waste 36T39</v>
      </c>
    </row>
    <row r="44" spans="1:44" x14ac:dyDescent="0.2">
      <c r="A44" s="76" t="s">
        <v>123</v>
      </c>
      <c r="B44" s="254">
        <f>('Energy Use'!B100-'E-electricity'!B44)*'Energy Use 2019'!$R106</f>
        <v>0</v>
      </c>
      <c r="C44" s="254">
        <f>('Energy Use'!C100-'E-electricity'!C44)*'Energy Use 2020'!$R106</f>
        <v>0</v>
      </c>
      <c r="D44" s="254">
        <f>('Energy Use'!D100-'E-electricity'!D44)*'Energy Use 2020'!$R106</f>
        <v>0</v>
      </c>
      <c r="E44" s="254">
        <f>('Energy Use'!E100-'E-electricity'!E44)*'Energy Use 2020'!$R106</f>
        <v>0</v>
      </c>
      <c r="F44" s="254">
        <f>('Energy Use'!F100-'E-electricity'!F44)*'Energy Use 2020'!$R106</f>
        <v>0</v>
      </c>
      <c r="G44" s="254">
        <f>('Energy Use'!G100-'E-electricity'!G44)*'Energy Use 2020'!$R106</f>
        <v>0</v>
      </c>
      <c r="H44" s="254">
        <f>('Energy Use'!H100-'E-electricity'!H44)*'Energy Use 2020'!$R106</f>
        <v>0</v>
      </c>
      <c r="I44" s="254">
        <f>('Energy Use'!I100-'E-electricity'!I44)*'Energy Use 2020'!$R106</f>
        <v>0</v>
      </c>
      <c r="J44" s="254">
        <f>('Energy Use'!J100-'E-electricity'!J44)*'Energy Use 2020'!$R106</f>
        <v>0</v>
      </c>
      <c r="K44" s="254">
        <f>('Energy Use'!K100-'E-electricity'!K44)*'Energy Use 2020'!$R106</f>
        <v>0</v>
      </c>
      <c r="L44" s="254">
        <f>('Energy Use'!L100-'E-electricity'!L44)*'Energy Use 2020'!$R106</f>
        <v>0</v>
      </c>
      <c r="M44" s="254">
        <f>('Energy Use'!M100-'E-electricity'!M44)*'Energy Use 2020'!$R106</f>
        <v>0</v>
      </c>
      <c r="N44" s="254">
        <f>('Energy Use'!N100-'E-electricity'!N44)*'Energy Use 2020'!$R106</f>
        <v>0</v>
      </c>
      <c r="O44" s="254">
        <f>('Energy Use'!O100-'E-electricity'!O44)*'Energy Use 2020'!$R106</f>
        <v>0</v>
      </c>
      <c r="P44" s="254">
        <f>('Energy Use'!P100-'E-electricity'!P44)*'Energy Use 2020'!$R106</f>
        <v>0</v>
      </c>
      <c r="Q44" s="254">
        <f>('Energy Use'!Q100-'E-electricity'!Q44)*'Energy Use 2020'!$R106</f>
        <v>0</v>
      </c>
      <c r="R44" s="254">
        <f>('Energy Use'!R100-'E-electricity'!R44)*'Energy Use 2020'!$R106</f>
        <v>0</v>
      </c>
      <c r="S44" s="254">
        <f>('Energy Use'!S100-'E-electricity'!S44)*'Energy Use 2020'!$R106</f>
        <v>0</v>
      </c>
      <c r="T44" s="254">
        <f>('Energy Use'!T100-'E-electricity'!T44)*'Energy Use 2020'!$R106</f>
        <v>0</v>
      </c>
      <c r="U44" s="254">
        <f>('Energy Use'!U100-'E-electricity'!U44)*'Energy Use 2020'!$R106</f>
        <v>0</v>
      </c>
      <c r="V44" s="254">
        <f>('Energy Use'!V100-'E-electricity'!V44)*'Energy Use 2020'!$R106</f>
        <v>0</v>
      </c>
      <c r="W44" s="254">
        <f>('Energy Use'!W100-'E-electricity'!W44)*'Energy Use 2020'!$R106</f>
        <v>0</v>
      </c>
      <c r="X44" s="254">
        <f>('Energy Use'!X100-'E-electricity'!X44)*'Energy Use 2020'!$R106</f>
        <v>0</v>
      </c>
      <c r="Y44" s="254">
        <f>('Energy Use'!Y100-'E-electricity'!Y44)*'Energy Use 2020'!$R106</f>
        <v>0</v>
      </c>
      <c r="Z44" s="254">
        <f>('Energy Use'!Z100-'E-electricity'!Z44)*'Energy Use 2020'!$R106</f>
        <v>0</v>
      </c>
      <c r="AA44" s="254">
        <f>('Energy Use'!AA100-'E-electricity'!AA44)*'Energy Use 2020'!$R106</f>
        <v>0</v>
      </c>
      <c r="AB44" s="254">
        <f>('Energy Use'!AB100-'E-electricity'!AB44)*'Energy Use 2020'!$R106</f>
        <v>0</v>
      </c>
      <c r="AC44" s="254">
        <f>('Energy Use'!AC100-'E-electricity'!AC44)*'Energy Use 2020'!$R106</f>
        <v>0</v>
      </c>
      <c r="AD44" s="254">
        <f>('Energy Use'!AD100-'E-electricity'!AD44)*'Energy Use 2020'!$R106</f>
        <v>0</v>
      </c>
      <c r="AE44" s="254">
        <f>('Energy Use'!AE100-'E-electricity'!AE44)*'Energy Use 2020'!$R106</f>
        <v>0</v>
      </c>
      <c r="AF44" s="254">
        <f>('Energy Use'!AF100-'E-electricity'!AF44)*'Energy Use 2020'!$R106</f>
        <v>0</v>
      </c>
      <c r="AG44" s="254">
        <f>('Energy Use'!AG100-'E-electricity'!AG44)*'Energy Use 2020'!$R106</f>
        <v>0</v>
      </c>
      <c r="AH44" s="254">
        <f>('Energy Use'!AH100-'E-electricity'!AH44)*'Energy Use 2020'!$R106</f>
        <v>0</v>
      </c>
      <c r="AI44" s="254">
        <f>('Energy Use'!AI100-'E-electricity'!AI44)*'Energy Use 2020'!$R106</f>
        <v>0</v>
      </c>
      <c r="AJ44" s="254">
        <f>('Energy Use'!AJ100-'E-electricity'!AJ44)*'Energy Use 2020'!$R106</f>
        <v>0</v>
      </c>
      <c r="AK44" s="254">
        <f>('Energy Use'!AK100-'E-electricity'!AK44)*'Energy Use 2020'!$R106</f>
        <v>0</v>
      </c>
      <c r="AL44" s="254">
        <f>('Energy Use'!AL100-'E-electricity'!AL44)*'Energy Use 2020'!$R106</f>
        <v>0</v>
      </c>
      <c r="AM44" s="254">
        <f>('Energy Use'!AM100-'E-electricity'!AM44)*'Energy Use 2020'!$R106</f>
        <v>0</v>
      </c>
      <c r="AN44" s="254">
        <f>('Energy Use'!AN100-'E-electricity'!AN44)*'Energy Use 2020'!$R106</f>
        <v>0</v>
      </c>
      <c r="AO44" s="254">
        <f>('Energy Use'!AO100-'E-electricity'!AO44)*'Energy Use 2020'!$R106</f>
        <v>0</v>
      </c>
      <c r="AP44" s="254">
        <f>('Energy Use'!AP100-'E-electricity'!AP44)*'Energy Use 2020'!$R106</f>
        <v>0</v>
      </c>
      <c r="AQ44" s="254">
        <f>('Energy Use'!AQ100-'E-electricity'!AQ44)*'Energy Use 2020'!$R106</f>
        <v>0</v>
      </c>
      <c r="AR44" s="136" t="str">
        <f>VLOOKUP($A44,'Sector Match'!$A$1:$B$43,2,0)</f>
        <v>construction 41T43</v>
      </c>
    </row>
    <row r="49" spans="1:43" x14ac:dyDescent="0.2">
      <c r="B49" s="224">
        <v>2019</v>
      </c>
      <c r="C49" s="224">
        <v>2020</v>
      </c>
      <c r="D49" s="224">
        <v>2021</v>
      </c>
      <c r="E49" s="224">
        <v>2022</v>
      </c>
      <c r="F49" s="224">
        <v>2023</v>
      </c>
      <c r="G49" s="224">
        <v>2024</v>
      </c>
      <c r="H49" s="224">
        <v>2025</v>
      </c>
      <c r="I49" s="224">
        <v>2026</v>
      </c>
      <c r="J49" s="224">
        <v>2027</v>
      </c>
      <c r="K49" s="224">
        <v>2028</v>
      </c>
      <c r="L49" s="224">
        <v>2029</v>
      </c>
      <c r="M49" s="224">
        <v>2030</v>
      </c>
      <c r="N49" s="224">
        <v>2031</v>
      </c>
      <c r="O49" s="224">
        <v>2032</v>
      </c>
      <c r="P49" s="224">
        <v>2033</v>
      </c>
      <c r="Q49" s="224">
        <v>2034</v>
      </c>
      <c r="R49" s="224">
        <v>2035</v>
      </c>
      <c r="S49" s="224">
        <v>2036</v>
      </c>
      <c r="T49" s="224">
        <v>2037</v>
      </c>
      <c r="U49" s="224">
        <v>2038</v>
      </c>
      <c r="V49" s="224">
        <v>2039</v>
      </c>
      <c r="W49" s="224">
        <v>2040</v>
      </c>
      <c r="X49" s="224">
        <v>2041</v>
      </c>
      <c r="Y49" s="224">
        <v>2042</v>
      </c>
      <c r="Z49" s="224">
        <v>2043</v>
      </c>
      <c r="AA49" s="224">
        <v>2044</v>
      </c>
      <c r="AB49" s="224">
        <v>2045</v>
      </c>
      <c r="AC49" s="224">
        <v>2046</v>
      </c>
      <c r="AD49" s="224">
        <v>2047</v>
      </c>
      <c r="AE49" s="224">
        <v>2048</v>
      </c>
      <c r="AF49" s="224">
        <v>2049</v>
      </c>
      <c r="AG49" s="224">
        <v>2050</v>
      </c>
      <c r="AH49" s="224">
        <v>2051</v>
      </c>
      <c r="AI49" s="224">
        <v>2052</v>
      </c>
      <c r="AJ49" s="224">
        <v>2053</v>
      </c>
      <c r="AK49" s="224">
        <v>2054</v>
      </c>
      <c r="AL49" s="224">
        <v>2055</v>
      </c>
      <c r="AM49" s="224">
        <v>2056</v>
      </c>
      <c r="AN49" s="224">
        <v>2057</v>
      </c>
      <c r="AO49" s="224">
        <v>2058</v>
      </c>
      <c r="AP49" s="224">
        <v>2059</v>
      </c>
      <c r="AQ49" s="224">
        <v>2060</v>
      </c>
    </row>
    <row r="50" spans="1:43" x14ac:dyDescent="0.2">
      <c r="A50" s="290" t="s">
        <v>339</v>
      </c>
      <c r="B50" s="253">
        <f t="shared" ref="B50:B74" si="0">SUMIFS(B$2:B$44,$AR$2:$AR$44,$A50)</f>
        <v>0</v>
      </c>
      <c r="C50" s="253">
        <f t="shared" ref="C50:AQ56" si="1">SUMIFS(C$2:C$44,$AR$2:$AR$44,$A50)</f>
        <v>0</v>
      </c>
      <c r="D50" s="253">
        <f t="shared" si="1"/>
        <v>0</v>
      </c>
      <c r="E50" s="253">
        <f t="shared" si="1"/>
        <v>0</v>
      </c>
      <c r="F50" s="253">
        <f t="shared" si="1"/>
        <v>0</v>
      </c>
      <c r="G50" s="253">
        <f t="shared" si="1"/>
        <v>0</v>
      </c>
      <c r="H50" s="253">
        <f t="shared" si="1"/>
        <v>0</v>
      </c>
      <c r="I50" s="253">
        <f t="shared" si="1"/>
        <v>0</v>
      </c>
      <c r="J50" s="253">
        <f t="shared" si="1"/>
        <v>0</v>
      </c>
      <c r="K50" s="253">
        <f t="shared" si="1"/>
        <v>0</v>
      </c>
      <c r="L50" s="253">
        <f t="shared" si="1"/>
        <v>0</v>
      </c>
      <c r="M50" s="253">
        <f t="shared" si="1"/>
        <v>0</v>
      </c>
      <c r="N50" s="253">
        <f t="shared" si="1"/>
        <v>0</v>
      </c>
      <c r="O50" s="253">
        <f t="shared" si="1"/>
        <v>0</v>
      </c>
      <c r="P50" s="253">
        <f t="shared" si="1"/>
        <v>0</v>
      </c>
      <c r="Q50" s="253">
        <f t="shared" si="1"/>
        <v>0</v>
      </c>
      <c r="R50" s="253">
        <f t="shared" si="1"/>
        <v>0</v>
      </c>
      <c r="S50" s="253">
        <f t="shared" si="1"/>
        <v>0</v>
      </c>
      <c r="T50" s="253">
        <f t="shared" si="1"/>
        <v>0</v>
      </c>
      <c r="U50" s="253">
        <f t="shared" si="1"/>
        <v>0</v>
      </c>
      <c r="V50" s="253">
        <f t="shared" si="1"/>
        <v>0</v>
      </c>
      <c r="W50" s="253">
        <f t="shared" si="1"/>
        <v>0</v>
      </c>
      <c r="X50" s="253">
        <f t="shared" si="1"/>
        <v>0</v>
      </c>
      <c r="Y50" s="253">
        <f t="shared" si="1"/>
        <v>0</v>
      </c>
      <c r="Z50" s="253">
        <f t="shared" si="1"/>
        <v>0</v>
      </c>
      <c r="AA50" s="253">
        <f t="shared" si="1"/>
        <v>0</v>
      </c>
      <c r="AB50" s="253">
        <f t="shared" si="1"/>
        <v>0</v>
      </c>
      <c r="AC50" s="253">
        <f t="shared" si="1"/>
        <v>0</v>
      </c>
      <c r="AD50" s="253">
        <f t="shared" si="1"/>
        <v>0</v>
      </c>
      <c r="AE50" s="253">
        <f t="shared" si="1"/>
        <v>0</v>
      </c>
      <c r="AF50" s="253">
        <f t="shared" si="1"/>
        <v>0</v>
      </c>
      <c r="AG50" s="253">
        <f t="shared" si="1"/>
        <v>0</v>
      </c>
      <c r="AH50" s="253">
        <f t="shared" si="1"/>
        <v>0</v>
      </c>
      <c r="AI50" s="253">
        <f t="shared" si="1"/>
        <v>0</v>
      </c>
      <c r="AJ50" s="253">
        <f t="shared" si="1"/>
        <v>0</v>
      </c>
      <c r="AK50" s="253">
        <f t="shared" si="1"/>
        <v>0</v>
      </c>
      <c r="AL50" s="253">
        <f t="shared" si="1"/>
        <v>0</v>
      </c>
      <c r="AM50" s="253">
        <f t="shared" si="1"/>
        <v>0</v>
      </c>
      <c r="AN50" s="253">
        <f t="shared" si="1"/>
        <v>0</v>
      </c>
      <c r="AO50" s="253">
        <f t="shared" si="1"/>
        <v>0</v>
      </c>
      <c r="AP50" s="253">
        <f t="shared" si="1"/>
        <v>0</v>
      </c>
      <c r="AQ50" s="253">
        <f t="shared" si="1"/>
        <v>0</v>
      </c>
    </row>
    <row r="51" spans="1:43" x14ac:dyDescent="0.2">
      <c r="A51" s="291" t="s">
        <v>125</v>
      </c>
      <c r="B51" s="240">
        <f t="shared" si="0"/>
        <v>87194625763.176407</v>
      </c>
      <c r="C51" s="240">
        <f t="shared" si="1"/>
        <v>31707136641.155064</v>
      </c>
      <c r="D51" s="240">
        <f t="shared" si="1"/>
        <v>33164170317.519569</v>
      </c>
      <c r="E51" s="240">
        <f t="shared" si="1"/>
        <v>34605495918.162025</v>
      </c>
      <c r="F51" s="240">
        <f t="shared" si="1"/>
        <v>36031160815.051933</v>
      </c>
      <c r="G51" s="240">
        <f t="shared" si="1"/>
        <v>37441212380.158852</v>
      </c>
      <c r="H51" s="240">
        <f t="shared" si="1"/>
        <v>38835697985.452278</v>
      </c>
      <c r="I51" s="240">
        <f t="shared" si="1"/>
        <v>39297232568.812698</v>
      </c>
      <c r="J51" s="240">
        <f t="shared" si="1"/>
        <v>39753555275.224205</v>
      </c>
      <c r="K51" s="240">
        <f t="shared" si="1"/>
        <v>40204681797.561462</v>
      </c>
      <c r="L51" s="240">
        <f t="shared" si="1"/>
        <v>40650627828.699181</v>
      </c>
      <c r="M51" s="240">
        <f t="shared" si="1"/>
        <v>41091409061.512039</v>
      </c>
      <c r="N51" s="240">
        <f t="shared" si="1"/>
        <v>41176214304.570854</v>
      </c>
      <c r="O51" s="240">
        <f t="shared" si="1"/>
        <v>41259567422.933006</v>
      </c>
      <c r="P51" s="240">
        <f t="shared" si="1"/>
        <v>41341471968.341324</v>
      </c>
      <c r="Q51" s="240">
        <f t="shared" si="1"/>
        <v>41421931492.538612</v>
      </c>
      <c r="R51" s="240">
        <f t="shared" si="1"/>
        <v>41500949547.267715</v>
      </c>
      <c r="S51" s="240">
        <f t="shared" si="1"/>
        <v>41069533491.551582</v>
      </c>
      <c r="T51" s="240">
        <f t="shared" si="1"/>
        <v>40639086578.694664</v>
      </c>
      <c r="U51" s="240">
        <f t="shared" si="1"/>
        <v>40209607946.64344</v>
      </c>
      <c r="V51" s="240">
        <f t="shared" si="1"/>
        <v>39781096733.344391</v>
      </c>
      <c r="W51" s="240">
        <f t="shared" si="1"/>
        <v>39353552076.743996</v>
      </c>
      <c r="X51" s="240">
        <f t="shared" si="1"/>
        <v>38700214048.100647</v>
      </c>
      <c r="Y51" s="240">
        <f t="shared" si="1"/>
        <v>38048401820.890671</v>
      </c>
      <c r="Z51" s="240">
        <f t="shared" si="1"/>
        <v>37398114015.828453</v>
      </c>
      <c r="AA51" s="240">
        <f t="shared" si="1"/>
        <v>36749349253.628349</v>
      </c>
      <c r="AB51" s="240">
        <f t="shared" si="1"/>
        <v>36102106155.00473</v>
      </c>
      <c r="AC51" s="240">
        <f t="shared" si="1"/>
        <v>35456383340.671974</v>
      </c>
      <c r="AD51" s="240">
        <f t="shared" si="1"/>
        <v>34812179431.344444</v>
      </c>
      <c r="AE51" s="240">
        <f t="shared" si="1"/>
        <v>34169493047.736511</v>
      </c>
      <c r="AF51" s="240">
        <f t="shared" si="1"/>
        <v>33528322810.562546</v>
      </c>
      <c r="AG51" s="240">
        <f t="shared" si="1"/>
        <v>32888667340.5369</v>
      </c>
      <c r="AH51" s="240">
        <f t="shared" si="1"/>
        <v>32101217271.066681</v>
      </c>
      <c r="AI51" s="240">
        <f t="shared" si="1"/>
        <v>31315650890.591991</v>
      </c>
      <c r="AJ51" s="240">
        <f t="shared" si="1"/>
        <v>30531966475.005795</v>
      </c>
      <c r="AK51" s="240">
        <f t="shared" si="1"/>
        <v>29750162300.201061</v>
      </c>
      <c r="AL51" s="240">
        <f t="shared" si="1"/>
        <v>28970236642.070728</v>
      </c>
      <c r="AM51" s="240">
        <f t="shared" si="1"/>
        <v>28340567712.173615</v>
      </c>
      <c r="AN51" s="240">
        <f t="shared" si="1"/>
        <v>27712403319.723072</v>
      </c>
      <c r="AO51" s="240">
        <f t="shared" si="1"/>
        <v>27085742085.433468</v>
      </c>
      <c r="AP51" s="240">
        <f t="shared" si="1"/>
        <v>26460582630.019165</v>
      </c>
      <c r="AQ51" s="240">
        <f t="shared" si="1"/>
        <v>25749340782.417542</v>
      </c>
    </row>
    <row r="52" spans="1:43" x14ac:dyDescent="0.2">
      <c r="A52" s="291" t="s">
        <v>126</v>
      </c>
      <c r="B52" s="240">
        <f t="shared" si="0"/>
        <v>106298175589472.31</v>
      </c>
      <c r="C52" s="240">
        <f t="shared" si="1"/>
        <v>98097917375653.609</v>
      </c>
      <c r="D52" s="240">
        <f t="shared" si="1"/>
        <v>103454392485356.17</v>
      </c>
      <c r="E52" s="240">
        <f t="shared" si="1"/>
        <v>108763431339892.88</v>
      </c>
      <c r="F52" s="240">
        <f t="shared" si="1"/>
        <v>114025101149988.48</v>
      </c>
      <c r="G52" s="240">
        <f t="shared" si="1"/>
        <v>119239469126367.81</v>
      </c>
      <c r="H52" s="240">
        <f t="shared" si="1"/>
        <v>124406602479755.67</v>
      </c>
      <c r="I52" s="240">
        <f t="shared" si="1"/>
        <v>127016624988355.02</v>
      </c>
      <c r="J52" s="240">
        <f t="shared" si="1"/>
        <v>129605379374991.84</v>
      </c>
      <c r="K52" s="240">
        <f t="shared" si="1"/>
        <v>132172895653019.44</v>
      </c>
      <c r="L52" s="240">
        <f t="shared" si="1"/>
        <v>134719203835791.02</v>
      </c>
      <c r="M52" s="240">
        <f t="shared" si="1"/>
        <v>137244333936659.78</v>
      </c>
      <c r="N52" s="240">
        <f t="shared" si="1"/>
        <v>138788674691095.48</v>
      </c>
      <c r="O52" s="240">
        <f t="shared" si="1"/>
        <v>140321598040113.31</v>
      </c>
      <c r="P52" s="240">
        <f t="shared" si="1"/>
        <v>141843115788146.06</v>
      </c>
      <c r="Q52" s="240">
        <f t="shared" si="1"/>
        <v>143353239739626.5</v>
      </c>
      <c r="R52" s="240">
        <f t="shared" si="1"/>
        <v>144851981698987.44</v>
      </c>
      <c r="S52" s="240">
        <f t="shared" si="1"/>
        <v>146651561332191.56</v>
      </c>
      <c r="T52" s="240">
        <f t="shared" si="1"/>
        <v>148447752959272.47</v>
      </c>
      <c r="U52" s="240">
        <f t="shared" si="1"/>
        <v>150240558298766.94</v>
      </c>
      <c r="V52" s="240">
        <f t="shared" si="1"/>
        <v>152029979069211.78</v>
      </c>
      <c r="W52" s="240">
        <f t="shared" si="1"/>
        <v>153816016989143.84</v>
      </c>
      <c r="X52" s="240">
        <f t="shared" si="1"/>
        <v>154637718899422.47</v>
      </c>
      <c r="Y52" s="240">
        <f t="shared" si="1"/>
        <v>155457755914691.78</v>
      </c>
      <c r="Z52" s="240">
        <f t="shared" si="1"/>
        <v>156276128893275.06</v>
      </c>
      <c r="AA52" s="240">
        <f t="shared" si="1"/>
        <v>157092838693495.53</v>
      </c>
      <c r="AB52" s="240">
        <f t="shared" si="1"/>
        <v>157907886173676.53</v>
      </c>
      <c r="AC52" s="240">
        <f t="shared" si="1"/>
        <v>158721272192141.44</v>
      </c>
      <c r="AD52" s="240">
        <f t="shared" si="1"/>
        <v>159532997607213.41</v>
      </c>
      <c r="AE52" s="240">
        <f t="shared" si="1"/>
        <v>160343063277215.81</v>
      </c>
      <c r="AF52" s="240">
        <f t="shared" si="1"/>
        <v>161151470060471.97</v>
      </c>
      <c r="AG52" s="240">
        <f t="shared" si="1"/>
        <v>161958218815305.13</v>
      </c>
      <c r="AH52" s="240">
        <f t="shared" si="1"/>
        <v>162762834773196.44</v>
      </c>
      <c r="AI52" s="240">
        <f t="shared" si="1"/>
        <v>163565795272679.13</v>
      </c>
      <c r="AJ52" s="240">
        <f t="shared" si="1"/>
        <v>164367101171646.94</v>
      </c>
      <c r="AK52" s="240">
        <f t="shared" si="1"/>
        <v>165166753327993.59</v>
      </c>
      <c r="AL52" s="240">
        <f t="shared" si="1"/>
        <v>165964752599612.75</v>
      </c>
      <c r="AM52" s="240">
        <f t="shared" si="1"/>
        <v>165814962425862.03</v>
      </c>
      <c r="AN52" s="240">
        <f t="shared" si="1"/>
        <v>165665223421335.66</v>
      </c>
      <c r="AO52" s="240">
        <f t="shared" si="1"/>
        <v>165515535585518.16</v>
      </c>
      <c r="AP52" s="240">
        <f t="shared" si="1"/>
        <v>165365898917894.03</v>
      </c>
      <c r="AQ52" s="240">
        <f t="shared" si="1"/>
        <v>164656258118225.94</v>
      </c>
    </row>
    <row r="53" spans="1:43" x14ac:dyDescent="0.2">
      <c r="A53" s="291" t="s">
        <v>127</v>
      </c>
      <c r="B53" s="240">
        <f t="shared" si="0"/>
        <v>0</v>
      </c>
      <c r="C53" s="240">
        <f t="shared" si="1"/>
        <v>0</v>
      </c>
      <c r="D53" s="240">
        <f t="shared" si="1"/>
        <v>0</v>
      </c>
      <c r="E53" s="240">
        <f t="shared" si="1"/>
        <v>0</v>
      </c>
      <c r="F53" s="240">
        <f t="shared" si="1"/>
        <v>0</v>
      </c>
      <c r="G53" s="240">
        <f t="shared" si="1"/>
        <v>0</v>
      </c>
      <c r="H53" s="240">
        <f t="shared" si="1"/>
        <v>0</v>
      </c>
      <c r="I53" s="240">
        <f t="shared" si="1"/>
        <v>0</v>
      </c>
      <c r="J53" s="240">
        <f t="shared" si="1"/>
        <v>0</v>
      </c>
      <c r="K53" s="240">
        <f t="shared" si="1"/>
        <v>0</v>
      </c>
      <c r="L53" s="240">
        <f t="shared" si="1"/>
        <v>0</v>
      </c>
      <c r="M53" s="240">
        <f t="shared" si="1"/>
        <v>0</v>
      </c>
      <c r="N53" s="240">
        <f t="shared" si="1"/>
        <v>0</v>
      </c>
      <c r="O53" s="240">
        <f t="shared" si="1"/>
        <v>0</v>
      </c>
      <c r="P53" s="240">
        <f t="shared" si="1"/>
        <v>0</v>
      </c>
      <c r="Q53" s="240">
        <f t="shared" si="1"/>
        <v>0</v>
      </c>
      <c r="R53" s="240">
        <f t="shared" si="1"/>
        <v>0</v>
      </c>
      <c r="S53" s="240">
        <f t="shared" si="1"/>
        <v>0</v>
      </c>
      <c r="T53" s="240">
        <f t="shared" si="1"/>
        <v>0</v>
      </c>
      <c r="U53" s="240">
        <f t="shared" si="1"/>
        <v>0</v>
      </c>
      <c r="V53" s="240">
        <f t="shared" si="1"/>
        <v>0</v>
      </c>
      <c r="W53" s="240">
        <f t="shared" si="1"/>
        <v>0</v>
      </c>
      <c r="X53" s="240">
        <f t="shared" si="1"/>
        <v>0</v>
      </c>
      <c r="Y53" s="240">
        <f t="shared" si="1"/>
        <v>0</v>
      </c>
      <c r="Z53" s="240">
        <f t="shared" si="1"/>
        <v>0</v>
      </c>
      <c r="AA53" s="240">
        <f t="shared" si="1"/>
        <v>0</v>
      </c>
      <c r="AB53" s="240">
        <f t="shared" si="1"/>
        <v>0</v>
      </c>
      <c r="AC53" s="240">
        <f t="shared" si="1"/>
        <v>0</v>
      </c>
      <c r="AD53" s="240">
        <f t="shared" si="1"/>
        <v>0</v>
      </c>
      <c r="AE53" s="240">
        <f t="shared" si="1"/>
        <v>0</v>
      </c>
      <c r="AF53" s="240">
        <f t="shared" si="1"/>
        <v>0</v>
      </c>
      <c r="AG53" s="240">
        <f t="shared" si="1"/>
        <v>0</v>
      </c>
      <c r="AH53" s="240">
        <f t="shared" si="1"/>
        <v>0</v>
      </c>
      <c r="AI53" s="240">
        <f t="shared" si="1"/>
        <v>0</v>
      </c>
      <c r="AJ53" s="240">
        <f t="shared" si="1"/>
        <v>0</v>
      </c>
      <c r="AK53" s="240">
        <f t="shared" si="1"/>
        <v>0</v>
      </c>
      <c r="AL53" s="240">
        <f t="shared" si="1"/>
        <v>0</v>
      </c>
      <c r="AM53" s="240">
        <f t="shared" si="1"/>
        <v>0</v>
      </c>
      <c r="AN53" s="240">
        <f t="shared" si="1"/>
        <v>0</v>
      </c>
      <c r="AO53" s="240">
        <f t="shared" si="1"/>
        <v>0</v>
      </c>
      <c r="AP53" s="240">
        <f t="shared" si="1"/>
        <v>0</v>
      </c>
      <c r="AQ53" s="240">
        <f t="shared" si="1"/>
        <v>0</v>
      </c>
    </row>
    <row r="54" spans="1:43" x14ac:dyDescent="0.2">
      <c r="A54" s="291" t="s">
        <v>128</v>
      </c>
      <c r="B54" s="240">
        <f t="shared" si="0"/>
        <v>0</v>
      </c>
      <c r="C54" s="240">
        <f t="shared" si="1"/>
        <v>0</v>
      </c>
      <c r="D54" s="240">
        <f t="shared" si="1"/>
        <v>0</v>
      </c>
      <c r="E54" s="240">
        <f t="shared" si="1"/>
        <v>0</v>
      </c>
      <c r="F54" s="240">
        <f t="shared" si="1"/>
        <v>0</v>
      </c>
      <c r="G54" s="240">
        <f t="shared" si="1"/>
        <v>0</v>
      </c>
      <c r="H54" s="240">
        <f t="shared" si="1"/>
        <v>0</v>
      </c>
      <c r="I54" s="240">
        <f t="shared" si="1"/>
        <v>0</v>
      </c>
      <c r="J54" s="240">
        <f t="shared" si="1"/>
        <v>0</v>
      </c>
      <c r="K54" s="240">
        <f t="shared" si="1"/>
        <v>0</v>
      </c>
      <c r="L54" s="240">
        <f t="shared" si="1"/>
        <v>0</v>
      </c>
      <c r="M54" s="240">
        <f t="shared" si="1"/>
        <v>0</v>
      </c>
      <c r="N54" s="240">
        <f t="shared" si="1"/>
        <v>0</v>
      </c>
      <c r="O54" s="240">
        <f t="shared" si="1"/>
        <v>0</v>
      </c>
      <c r="P54" s="240">
        <f t="shared" si="1"/>
        <v>0</v>
      </c>
      <c r="Q54" s="240">
        <f t="shared" si="1"/>
        <v>0</v>
      </c>
      <c r="R54" s="240">
        <f t="shared" si="1"/>
        <v>0</v>
      </c>
      <c r="S54" s="240">
        <f t="shared" si="1"/>
        <v>0</v>
      </c>
      <c r="T54" s="240">
        <f t="shared" si="1"/>
        <v>0</v>
      </c>
      <c r="U54" s="240">
        <f t="shared" si="1"/>
        <v>0</v>
      </c>
      <c r="V54" s="240">
        <f t="shared" si="1"/>
        <v>0</v>
      </c>
      <c r="W54" s="240">
        <f t="shared" si="1"/>
        <v>0</v>
      </c>
      <c r="X54" s="240">
        <f t="shared" si="1"/>
        <v>0</v>
      </c>
      <c r="Y54" s="240">
        <f t="shared" si="1"/>
        <v>0</v>
      </c>
      <c r="Z54" s="240">
        <f t="shared" si="1"/>
        <v>0</v>
      </c>
      <c r="AA54" s="240">
        <f t="shared" si="1"/>
        <v>0</v>
      </c>
      <c r="AB54" s="240">
        <f t="shared" si="1"/>
        <v>0</v>
      </c>
      <c r="AC54" s="240">
        <f t="shared" si="1"/>
        <v>0</v>
      </c>
      <c r="AD54" s="240">
        <f t="shared" si="1"/>
        <v>0</v>
      </c>
      <c r="AE54" s="240">
        <f t="shared" si="1"/>
        <v>0</v>
      </c>
      <c r="AF54" s="240">
        <f t="shared" si="1"/>
        <v>0</v>
      </c>
      <c r="AG54" s="240">
        <f t="shared" si="1"/>
        <v>0</v>
      </c>
      <c r="AH54" s="240">
        <f t="shared" si="1"/>
        <v>0</v>
      </c>
      <c r="AI54" s="240">
        <f t="shared" si="1"/>
        <v>0</v>
      </c>
      <c r="AJ54" s="240">
        <f t="shared" si="1"/>
        <v>0</v>
      </c>
      <c r="AK54" s="240">
        <f t="shared" si="1"/>
        <v>0</v>
      </c>
      <c r="AL54" s="240">
        <f t="shared" si="1"/>
        <v>0</v>
      </c>
      <c r="AM54" s="240">
        <f t="shared" si="1"/>
        <v>0</v>
      </c>
      <c r="AN54" s="240">
        <f t="shared" si="1"/>
        <v>0</v>
      </c>
      <c r="AO54" s="240">
        <f t="shared" si="1"/>
        <v>0</v>
      </c>
      <c r="AP54" s="240">
        <f t="shared" si="1"/>
        <v>0</v>
      </c>
      <c r="AQ54" s="240">
        <f t="shared" si="1"/>
        <v>0</v>
      </c>
    </row>
    <row r="55" spans="1:43" x14ac:dyDescent="0.2">
      <c r="A55" s="291" t="s">
        <v>129</v>
      </c>
      <c r="B55" s="240">
        <f t="shared" si="0"/>
        <v>0</v>
      </c>
      <c r="C55" s="240">
        <f t="shared" si="1"/>
        <v>0</v>
      </c>
      <c r="D55" s="240">
        <f t="shared" si="1"/>
        <v>0</v>
      </c>
      <c r="E55" s="240">
        <f t="shared" si="1"/>
        <v>0</v>
      </c>
      <c r="F55" s="240">
        <f t="shared" si="1"/>
        <v>0</v>
      </c>
      <c r="G55" s="240">
        <f t="shared" si="1"/>
        <v>0</v>
      </c>
      <c r="H55" s="240">
        <f t="shared" si="1"/>
        <v>0</v>
      </c>
      <c r="I55" s="240">
        <f t="shared" si="1"/>
        <v>0</v>
      </c>
      <c r="J55" s="240">
        <f t="shared" si="1"/>
        <v>0</v>
      </c>
      <c r="K55" s="240">
        <f t="shared" si="1"/>
        <v>0</v>
      </c>
      <c r="L55" s="240">
        <f t="shared" si="1"/>
        <v>0</v>
      </c>
      <c r="M55" s="240">
        <f t="shared" si="1"/>
        <v>0</v>
      </c>
      <c r="N55" s="240">
        <f t="shared" si="1"/>
        <v>0</v>
      </c>
      <c r="O55" s="240">
        <f t="shared" si="1"/>
        <v>0</v>
      </c>
      <c r="P55" s="240">
        <f t="shared" si="1"/>
        <v>0</v>
      </c>
      <c r="Q55" s="240">
        <f t="shared" si="1"/>
        <v>0</v>
      </c>
      <c r="R55" s="240">
        <f t="shared" si="1"/>
        <v>0</v>
      </c>
      <c r="S55" s="240">
        <f t="shared" si="1"/>
        <v>0</v>
      </c>
      <c r="T55" s="240">
        <f t="shared" si="1"/>
        <v>0</v>
      </c>
      <c r="U55" s="240">
        <f t="shared" si="1"/>
        <v>0</v>
      </c>
      <c r="V55" s="240">
        <f t="shared" si="1"/>
        <v>0</v>
      </c>
      <c r="W55" s="240">
        <f t="shared" si="1"/>
        <v>0</v>
      </c>
      <c r="X55" s="240">
        <f t="shared" si="1"/>
        <v>0</v>
      </c>
      <c r="Y55" s="240">
        <f t="shared" si="1"/>
        <v>0</v>
      </c>
      <c r="Z55" s="240">
        <f t="shared" si="1"/>
        <v>0</v>
      </c>
      <c r="AA55" s="240">
        <f t="shared" si="1"/>
        <v>0</v>
      </c>
      <c r="AB55" s="240">
        <f t="shared" si="1"/>
        <v>0</v>
      </c>
      <c r="AC55" s="240">
        <f t="shared" si="1"/>
        <v>0</v>
      </c>
      <c r="AD55" s="240">
        <f t="shared" si="1"/>
        <v>0</v>
      </c>
      <c r="AE55" s="240">
        <f t="shared" si="1"/>
        <v>0</v>
      </c>
      <c r="AF55" s="240">
        <f t="shared" si="1"/>
        <v>0</v>
      </c>
      <c r="AG55" s="240">
        <f t="shared" si="1"/>
        <v>0</v>
      </c>
      <c r="AH55" s="240">
        <f t="shared" si="1"/>
        <v>0</v>
      </c>
      <c r="AI55" s="240">
        <f t="shared" si="1"/>
        <v>0</v>
      </c>
      <c r="AJ55" s="240">
        <f t="shared" si="1"/>
        <v>0</v>
      </c>
      <c r="AK55" s="240">
        <f t="shared" si="1"/>
        <v>0</v>
      </c>
      <c r="AL55" s="240">
        <f t="shared" si="1"/>
        <v>0</v>
      </c>
      <c r="AM55" s="240">
        <f t="shared" si="1"/>
        <v>0</v>
      </c>
      <c r="AN55" s="240">
        <f t="shared" si="1"/>
        <v>0</v>
      </c>
      <c r="AO55" s="240">
        <f t="shared" si="1"/>
        <v>0</v>
      </c>
      <c r="AP55" s="240">
        <f t="shared" si="1"/>
        <v>0</v>
      </c>
      <c r="AQ55" s="240">
        <f t="shared" si="1"/>
        <v>0</v>
      </c>
    </row>
    <row r="56" spans="1:43" x14ac:dyDescent="0.2">
      <c r="A56" s="291" t="s">
        <v>130</v>
      </c>
      <c r="B56" s="240">
        <f t="shared" si="0"/>
        <v>0</v>
      </c>
      <c r="C56" s="240">
        <f t="shared" si="1"/>
        <v>0</v>
      </c>
      <c r="D56" s="240">
        <f t="shared" si="1"/>
        <v>0</v>
      </c>
      <c r="E56" s="240">
        <f t="shared" si="1"/>
        <v>0</v>
      </c>
      <c r="F56" s="240">
        <f t="shared" si="1"/>
        <v>0</v>
      </c>
      <c r="G56" s="240">
        <f t="shared" si="1"/>
        <v>0</v>
      </c>
      <c r="H56" s="240">
        <f t="shared" si="1"/>
        <v>0</v>
      </c>
      <c r="I56" s="240">
        <f t="shared" si="1"/>
        <v>0</v>
      </c>
      <c r="J56" s="240">
        <f t="shared" si="1"/>
        <v>0</v>
      </c>
      <c r="K56" s="240">
        <f t="shared" si="1"/>
        <v>0</v>
      </c>
      <c r="L56" s="240">
        <f t="shared" ref="L56:AQ63" si="2">SUMIFS(L$2:L$44,$AR$2:$AR$44,$A56)</f>
        <v>0</v>
      </c>
      <c r="M56" s="240">
        <f t="shared" si="2"/>
        <v>0</v>
      </c>
      <c r="N56" s="240">
        <f t="shared" si="2"/>
        <v>0</v>
      </c>
      <c r="O56" s="240">
        <f t="shared" si="2"/>
        <v>0</v>
      </c>
      <c r="P56" s="240">
        <f t="shared" si="2"/>
        <v>0</v>
      </c>
      <c r="Q56" s="240">
        <f t="shared" si="2"/>
        <v>0</v>
      </c>
      <c r="R56" s="240">
        <f t="shared" si="2"/>
        <v>0</v>
      </c>
      <c r="S56" s="240">
        <f t="shared" si="2"/>
        <v>0</v>
      </c>
      <c r="T56" s="240">
        <f t="shared" si="2"/>
        <v>0</v>
      </c>
      <c r="U56" s="240">
        <f t="shared" si="2"/>
        <v>0</v>
      </c>
      <c r="V56" s="240">
        <f t="shared" si="2"/>
        <v>0</v>
      </c>
      <c r="W56" s="240">
        <f t="shared" si="2"/>
        <v>0</v>
      </c>
      <c r="X56" s="240">
        <f t="shared" si="2"/>
        <v>0</v>
      </c>
      <c r="Y56" s="240">
        <f t="shared" si="2"/>
        <v>0</v>
      </c>
      <c r="Z56" s="240">
        <f t="shared" si="2"/>
        <v>0</v>
      </c>
      <c r="AA56" s="240">
        <f t="shared" si="2"/>
        <v>0</v>
      </c>
      <c r="AB56" s="240">
        <f t="shared" si="2"/>
        <v>0</v>
      </c>
      <c r="AC56" s="240">
        <f t="shared" si="2"/>
        <v>0</v>
      </c>
      <c r="AD56" s="240">
        <f t="shared" si="2"/>
        <v>0</v>
      </c>
      <c r="AE56" s="240">
        <f t="shared" si="2"/>
        <v>0</v>
      </c>
      <c r="AF56" s="240">
        <f t="shared" si="2"/>
        <v>0</v>
      </c>
      <c r="AG56" s="240">
        <f t="shared" si="2"/>
        <v>0</v>
      </c>
      <c r="AH56" s="240">
        <f t="shared" si="2"/>
        <v>0</v>
      </c>
      <c r="AI56" s="240">
        <f t="shared" si="2"/>
        <v>0</v>
      </c>
      <c r="AJ56" s="240">
        <f t="shared" si="2"/>
        <v>0</v>
      </c>
      <c r="AK56" s="240">
        <f t="shared" si="2"/>
        <v>0</v>
      </c>
      <c r="AL56" s="240">
        <f t="shared" si="2"/>
        <v>0</v>
      </c>
      <c r="AM56" s="240">
        <f t="shared" si="2"/>
        <v>0</v>
      </c>
      <c r="AN56" s="240">
        <f t="shared" si="2"/>
        <v>0</v>
      </c>
      <c r="AO56" s="240">
        <f t="shared" si="2"/>
        <v>0</v>
      </c>
      <c r="AP56" s="240">
        <f t="shared" si="2"/>
        <v>0</v>
      </c>
      <c r="AQ56" s="240">
        <f t="shared" si="2"/>
        <v>0</v>
      </c>
    </row>
    <row r="57" spans="1:43" x14ac:dyDescent="0.2">
      <c r="A57" s="291" t="s">
        <v>131</v>
      </c>
      <c r="B57" s="240">
        <f t="shared" si="0"/>
        <v>11890176240.433147</v>
      </c>
      <c r="C57" s="240">
        <f t="shared" ref="C57:AP68" si="3">SUMIFS(C$2:C$44,$AR$2:$AR$44,$A57)</f>
        <v>11890176240.433147</v>
      </c>
      <c r="D57" s="240">
        <f t="shared" si="3"/>
        <v>12441713303.320581</v>
      </c>
      <c r="E57" s="240">
        <f t="shared" si="3"/>
        <v>12986844802.429077</v>
      </c>
      <c r="F57" s="240">
        <f t="shared" si="3"/>
        <v>13525590014.373734</v>
      </c>
      <c r="G57" s="240">
        <f t="shared" si="3"/>
        <v>14057968215.769655</v>
      </c>
      <c r="H57" s="240">
        <f t="shared" si="3"/>
        <v>14583998683.231955</v>
      </c>
      <c r="I57" s="240">
        <f t="shared" si="3"/>
        <v>14875096514.192564</v>
      </c>
      <c r="J57" s="240">
        <f t="shared" si="3"/>
        <v>15162754604.689154</v>
      </c>
      <c r="K57" s="240">
        <f t="shared" si="3"/>
        <v>15446983363.978203</v>
      </c>
      <c r="L57" s="240">
        <f t="shared" si="2"/>
        <v>15727793201.316177</v>
      </c>
      <c r="M57" s="240">
        <f t="shared" si="2"/>
        <v>16005194525.959564</v>
      </c>
      <c r="N57" s="240">
        <f t="shared" si="2"/>
        <v>16119303319.738491</v>
      </c>
      <c r="O57" s="240">
        <f t="shared" si="2"/>
        <v>16232103870.100462</v>
      </c>
      <c r="P57" s="240">
        <f t="shared" si="2"/>
        <v>16343599188.243872</v>
      </c>
      <c r="Q57" s="240">
        <f t="shared" si="2"/>
        <v>16453792285.3671</v>
      </c>
      <c r="R57" s="240">
        <f t="shared" si="2"/>
        <v>16562686172.668533</v>
      </c>
      <c r="S57" s="240">
        <f t="shared" si="2"/>
        <v>16624162205.462225</v>
      </c>
      <c r="T57" s="240">
        <f t="shared" si="2"/>
        <v>16685387375.408478</v>
      </c>
      <c r="U57" s="240">
        <f t="shared" si="2"/>
        <v>16746361966.963726</v>
      </c>
      <c r="V57" s="240">
        <f t="shared" si="2"/>
        <v>16807086264.584425</v>
      </c>
      <c r="W57" s="240">
        <f t="shared" si="2"/>
        <v>16867560552.727005</v>
      </c>
      <c r="X57" s="240">
        <f t="shared" si="2"/>
        <v>16755052614.665779</v>
      </c>
      <c r="Y57" s="240">
        <f t="shared" si="2"/>
        <v>16642831096.50705</v>
      </c>
      <c r="Z57" s="240">
        <f t="shared" si="2"/>
        <v>16530895713.794359</v>
      </c>
      <c r="AA57" s="240">
        <f t="shared" si="2"/>
        <v>16419246182.07128</v>
      </c>
      <c r="AB57" s="240">
        <f t="shared" si="2"/>
        <v>16307882216.881367</v>
      </c>
      <c r="AC57" s="240">
        <f t="shared" si="2"/>
        <v>16076827211.295816</v>
      </c>
      <c r="AD57" s="240">
        <f t="shared" si="2"/>
        <v>15846430978.194574</v>
      </c>
      <c r="AE57" s="240">
        <f t="shared" si="2"/>
        <v>15616692834.882177</v>
      </c>
      <c r="AF57" s="240">
        <f t="shared" si="2"/>
        <v>15387612098.663168</v>
      </c>
      <c r="AG57" s="240">
        <f t="shared" si="2"/>
        <v>15159188086.842093</v>
      </c>
      <c r="AH57" s="240">
        <f t="shared" si="2"/>
        <v>14914413943.469822</v>
      </c>
      <c r="AI57" s="240">
        <f t="shared" si="2"/>
        <v>14670348365.876087</v>
      </c>
      <c r="AJ57" s="240">
        <f t="shared" si="2"/>
        <v>14426990614.474144</v>
      </c>
      <c r="AK57" s="240">
        <f t="shared" si="2"/>
        <v>14184339949.677248</v>
      </c>
      <c r="AL57" s="240">
        <f t="shared" si="2"/>
        <v>13942395631.898655</v>
      </c>
      <c r="AM57" s="240">
        <f t="shared" si="2"/>
        <v>13667410229.626614</v>
      </c>
      <c r="AN57" s="240">
        <f t="shared" si="2"/>
        <v>13393235729.467169</v>
      </c>
      <c r="AO57" s="240">
        <f t="shared" si="2"/>
        <v>13119871278.050999</v>
      </c>
      <c r="AP57" s="240">
        <f t="shared" si="2"/>
        <v>12847316022.008781</v>
      </c>
      <c r="AQ57" s="240">
        <f t="shared" si="2"/>
        <v>12511079009.98159</v>
      </c>
    </row>
    <row r="58" spans="1:43" x14ac:dyDescent="0.2">
      <c r="A58" s="291" t="s">
        <v>132</v>
      </c>
      <c r="B58" s="240">
        <f t="shared" si="0"/>
        <v>22175178688407.828</v>
      </c>
      <c r="C58" s="240">
        <f t="shared" si="3"/>
        <v>20708723618754.402</v>
      </c>
      <c r="D58" s="240">
        <f t="shared" si="3"/>
        <v>21627527065988.418</v>
      </c>
      <c r="E58" s="240">
        <f t="shared" si="3"/>
        <v>22538394836423.477</v>
      </c>
      <c r="F58" s="240">
        <f t="shared" si="3"/>
        <v>23441330028435.914</v>
      </c>
      <c r="G58" s="240">
        <f t="shared" si="3"/>
        <v>24336335740402.07</v>
      </c>
      <c r="H58" s="240">
        <f t="shared" si="3"/>
        <v>25223415070698.301</v>
      </c>
      <c r="I58" s="240">
        <f t="shared" si="3"/>
        <v>25697689177941.527</v>
      </c>
      <c r="J58" s="240">
        <f t="shared" si="3"/>
        <v>26168236470980.07</v>
      </c>
      <c r="K58" s="240">
        <f t="shared" si="3"/>
        <v>26635058407206.289</v>
      </c>
      <c r="L58" s="240">
        <f t="shared" si="2"/>
        <v>27098156444012.547</v>
      </c>
      <c r="M58" s="240">
        <f t="shared" si="2"/>
        <v>27557532038791.199</v>
      </c>
      <c r="N58" s="240">
        <f t="shared" si="2"/>
        <v>27517779642346.766</v>
      </c>
      <c r="O58" s="240">
        <f t="shared" si="2"/>
        <v>27477816202612.766</v>
      </c>
      <c r="P58" s="240">
        <f t="shared" si="2"/>
        <v>27437641782419.82</v>
      </c>
      <c r="Q58" s="240">
        <f t="shared" si="2"/>
        <v>27397256444598.547</v>
      </c>
      <c r="R58" s="240">
        <f t="shared" si="2"/>
        <v>27356660251979.563</v>
      </c>
      <c r="S58" s="240">
        <f t="shared" si="2"/>
        <v>27024936845147.043</v>
      </c>
      <c r="T58" s="240">
        <f t="shared" si="2"/>
        <v>26693704392074.262</v>
      </c>
      <c r="U58" s="240">
        <f t="shared" si="2"/>
        <v>26362962819564.898</v>
      </c>
      <c r="V58" s="240">
        <f t="shared" si="2"/>
        <v>26032712054422.621</v>
      </c>
      <c r="W58" s="240">
        <f t="shared" si="2"/>
        <v>25702952023451.133</v>
      </c>
      <c r="X58" s="240">
        <f t="shared" si="2"/>
        <v>25103339049992.996</v>
      </c>
      <c r="Y58" s="240">
        <f t="shared" si="2"/>
        <v>24504644157730.336</v>
      </c>
      <c r="Z58" s="240">
        <f t="shared" si="2"/>
        <v>23906867209419.496</v>
      </c>
      <c r="AA58" s="240">
        <f t="shared" si="2"/>
        <v>23310008067816.816</v>
      </c>
      <c r="AB58" s="240">
        <f t="shared" si="2"/>
        <v>22714066595678.633</v>
      </c>
      <c r="AC58" s="240">
        <f t="shared" si="2"/>
        <v>22119042655761.277</v>
      </c>
      <c r="AD58" s="240">
        <f t="shared" si="2"/>
        <v>21524936110821.094</v>
      </c>
      <c r="AE58" s="240">
        <f t="shared" si="2"/>
        <v>20931746823614.418</v>
      </c>
      <c r="AF58" s="240">
        <f t="shared" si="2"/>
        <v>20339474656897.59</v>
      </c>
      <c r="AG58" s="240">
        <f t="shared" si="2"/>
        <v>19748119473426.957</v>
      </c>
      <c r="AH58" s="240">
        <f t="shared" si="2"/>
        <v>19234310290353.754</v>
      </c>
      <c r="AI58" s="240">
        <f t="shared" si="2"/>
        <v>18721295799358.484</v>
      </c>
      <c r="AJ58" s="240">
        <f t="shared" si="2"/>
        <v>18209075881496.367</v>
      </c>
      <c r="AK58" s="240">
        <f t="shared" si="2"/>
        <v>17697650417822.648</v>
      </c>
      <c r="AL58" s="240">
        <f t="shared" si="2"/>
        <v>17187019289392.563</v>
      </c>
      <c r="AM58" s="240">
        <f t="shared" si="2"/>
        <v>16652260930227.117</v>
      </c>
      <c r="AN58" s="240">
        <f t="shared" si="2"/>
        <v>16118336489510.285</v>
      </c>
      <c r="AO58" s="240">
        <f t="shared" si="2"/>
        <v>15585245842322.33</v>
      </c>
      <c r="AP58" s="240">
        <f t="shared" si="2"/>
        <v>15052988863743.516</v>
      </c>
      <c r="AQ58" s="240">
        <f t="shared" si="2"/>
        <v>14470181323374.279</v>
      </c>
    </row>
    <row r="59" spans="1:43" x14ac:dyDescent="0.2">
      <c r="A59" s="291" t="s">
        <v>133</v>
      </c>
      <c r="B59" s="240">
        <f t="shared" si="0"/>
        <v>535057930819.49188</v>
      </c>
      <c r="C59" s="240">
        <f t="shared" si="3"/>
        <v>46859184563547.039</v>
      </c>
      <c r="D59" s="240">
        <f t="shared" si="3"/>
        <v>49896122260470.82</v>
      </c>
      <c r="E59" s="240">
        <f t="shared" si="3"/>
        <v>52901183437335.18</v>
      </c>
      <c r="F59" s="240">
        <f t="shared" si="3"/>
        <v>55874399932022.336</v>
      </c>
      <c r="G59" s="240">
        <f t="shared" si="3"/>
        <v>58815803582414.484</v>
      </c>
      <c r="H59" s="240">
        <f t="shared" si="3"/>
        <v>61725426226393.906</v>
      </c>
      <c r="I59" s="240">
        <f t="shared" si="3"/>
        <v>63691958181634.25</v>
      </c>
      <c r="J59" s="240">
        <f t="shared" si="3"/>
        <v>65639179368905.586</v>
      </c>
      <c r="K59" s="240">
        <f t="shared" si="3"/>
        <v>67567108917134.813</v>
      </c>
      <c r="L59" s="240">
        <f t="shared" si="2"/>
        <v>69475765955248.82</v>
      </c>
      <c r="M59" s="240">
        <f t="shared" si="2"/>
        <v>71365169612174.469</v>
      </c>
      <c r="N59" s="240">
        <f t="shared" si="2"/>
        <v>72363325019828.156</v>
      </c>
      <c r="O59" s="240">
        <f t="shared" si="2"/>
        <v>73352497715401.313</v>
      </c>
      <c r="P59" s="240">
        <f t="shared" si="2"/>
        <v>74332694196595.422</v>
      </c>
      <c r="Q59" s="240">
        <f t="shared" si="2"/>
        <v>75303920961111.797</v>
      </c>
      <c r="R59" s="240">
        <f t="shared" si="2"/>
        <v>76266184506651.922</v>
      </c>
      <c r="S59" s="240">
        <f t="shared" si="2"/>
        <v>76817877959909.109</v>
      </c>
      <c r="T59" s="240">
        <f t="shared" si="2"/>
        <v>77368032471693.422</v>
      </c>
      <c r="U59" s="240">
        <f t="shared" si="2"/>
        <v>77916648609157.688</v>
      </c>
      <c r="V59" s="240">
        <f t="shared" si="2"/>
        <v>78463726939454.609</v>
      </c>
      <c r="W59" s="240">
        <f t="shared" si="2"/>
        <v>79009268029737</v>
      </c>
      <c r="X59" s="240">
        <f t="shared" si="2"/>
        <v>79201627716879.625</v>
      </c>
      <c r="Y59" s="240">
        <f t="shared" si="2"/>
        <v>79393260128562.859</v>
      </c>
      <c r="Z59" s="240">
        <f t="shared" si="2"/>
        <v>79584165543022.047</v>
      </c>
      <c r="AA59" s="240">
        <f t="shared" si="2"/>
        <v>79774344238492.578</v>
      </c>
      <c r="AB59" s="240">
        <f t="shared" si="2"/>
        <v>79963796493209.859</v>
      </c>
      <c r="AC59" s="240">
        <f t="shared" si="2"/>
        <v>79851391572684.438</v>
      </c>
      <c r="AD59" s="240">
        <f t="shared" si="2"/>
        <v>79738894108443.844</v>
      </c>
      <c r="AE59" s="240">
        <f t="shared" si="2"/>
        <v>79626304159555.109</v>
      </c>
      <c r="AF59" s="240">
        <f t="shared" si="2"/>
        <v>79513621785085.156</v>
      </c>
      <c r="AG59" s="240">
        <f t="shared" si="2"/>
        <v>79400847044101.109</v>
      </c>
      <c r="AH59" s="240">
        <f t="shared" si="2"/>
        <v>79017160355028.547</v>
      </c>
      <c r="AI59" s="240">
        <f t="shared" si="2"/>
        <v>78634026160493.516</v>
      </c>
      <c r="AJ59" s="240">
        <f t="shared" si="2"/>
        <v>78251444286826.594</v>
      </c>
      <c r="AK59" s="240">
        <f t="shared" si="2"/>
        <v>77869414560358.266</v>
      </c>
      <c r="AL59" s="240">
        <f t="shared" si="2"/>
        <v>77487936807419.094</v>
      </c>
      <c r="AM59" s="240">
        <f t="shared" si="2"/>
        <v>77057262021401.313</v>
      </c>
      <c r="AN59" s="240">
        <f t="shared" si="2"/>
        <v>76627244360511.234</v>
      </c>
      <c r="AO59" s="240">
        <f t="shared" si="2"/>
        <v>76197883614486.969</v>
      </c>
      <c r="AP59" s="240">
        <f t="shared" si="2"/>
        <v>75769179573066.547</v>
      </c>
      <c r="AQ59" s="240">
        <f t="shared" si="2"/>
        <v>74971700464476.125</v>
      </c>
    </row>
    <row r="60" spans="1:43" x14ac:dyDescent="0.2">
      <c r="A60" s="291" t="s">
        <v>134</v>
      </c>
      <c r="B60" s="240">
        <f t="shared" si="0"/>
        <v>3963392080.144383</v>
      </c>
      <c r="C60" s="240">
        <f t="shared" si="3"/>
        <v>19816960400.721916</v>
      </c>
      <c r="D60" s="240">
        <f t="shared" si="3"/>
        <v>21674777670.585873</v>
      </c>
      <c r="E60" s="240">
        <f t="shared" si="3"/>
        <v>21365408259.769127</v>
      </c>
      <c r="F60" s="240">
        <f t="shared" si="3"/>
        <v>21417566238.254341</v>
      </c>
      <c r="G60" s="240">
        <f t="shared" si="3"/>
        <v>21902853493.195972</v>
      </c>
      <c r="H60" s="240">
        <f t="shared" si="3"/>
        <v>22550468680.664318</v>
      </c>
      <c r="I60" s="240">
        <f t="shared" si="3"/>
        <v>23133294344.37104</v>
      </c>
      <c r="J60" s="240">
        <f t="shared" si="3"/>
        <v>23579004882.116703</v>
      </c>
      <c r="K60" s="240">
        <f t="shared" si="3"/>
        <v>23880646124.31781</v>
      </c>
      <c r="L60" s="240">
        <f t="shared" si="2"/>
        <v>24033986471.801357</v>
      </c>
      <c r="M60" s="240">
        <f t="shared" si="2"/>
        <v>24037605782.563213</v>
      </c>
      <c r="N60" s="240">
        <f t="shared" si="2"/>
        <v>23961660222.207153</v>
      </c>
      <c r="O60" s="240">
        <f t="shared" si="2"/>
        <v>23768944594.490692</v>
      </c>
      <c r="P60" s="240">
        <f t="shared" si="2"/>
        <v>23491546970.183128</v>
      </c>
      <c r="Q60" s="240">
        <f t="shared" si="2"/>
        <v>23161329714.672653</v>
      </c>
      <c r="R60" s="240">
        <f t="shared" si="2"/>
        <v>22809036449.386501</v>
      </c>
      <c r="S60" s="240">
        <f t="shared" si="2"/>
        <v>22580344719.089287</v>
      </c>
      <c r="T60" s="240">
        <f t="shared" si="2"/>
        <v>22356642276.909683</v>
      </c>
      <c r="U60" s="240">
        <f t="shared" si="2"/>
        <v>22138038047.40736</v>
      </c>
      <c r="V60" s="240">
        <f t="shared" si="2"/>
        <v>21924635529.270267</v>
      </c>
      <c r="W60" s="240">
        <f t="shared" si="2"/>
        <v>21716533198.781307</v>
      </c>
      <c r="X60" s="240">
        <f t="shared" si="2"/>
        <v>21513824915.486183</v>
      </c>
      <c r="Y60" s="240">
        <f t="shared" si="2"/>
        <v>21316600329.700363</v>
      </c>
      <c r="Z60" s="240">
        <f t="shared" si="2"/>
        <v>21124945291.580444</v>
      </c>
      <c r="AA60" s="240">
        <f t="shared" si="2"/>
        <v>20938942261.571621</v>
      </c>
      <c r="AB60" s="240">
        <f t="shared" si="2"/>
        <v>20758670722.12772</v>
      </c>
      <c r="AC60" s="240">
        <f t="shared" si="2"/>
        <v>20584207590.685104</v>
      </c>
      <c r="AD60" s="240">
        <f t="shared" si="2"/>
        <v>20415627633.956776</v>
      </c>
      <c r="AE60" s="240">
        <f t="shared" si="2"/>
        <v>20253003883.697002</v>
      </c>
      <c r="AF60" s="240">
        <f t="shared" si="2"/>
        <v>20096408054.169884</v>
      </c>
      <c r="AG60" s="240">
        <f t="shared" si="2"/>
        <v>19945910961.640377</v>
      </c>
      <c r="AH60" s="240">
        <f t="shared" si="2"/>
        <v>19801582946.290211</v>
      </c>
      <c r="AI60" s="240">
        <f t="shared" si="2"/>
        <v>19663494297.046673</v>
      </c>
      <c r="AJ60" s="240">
        <f t="shared" si="2"/>
        <v>19531715679.897408</v>
      </c>
      <c r="AK60" s="240">
        <f t="shared" si="2"/>
        <v>19406318570.352734</v>
      </c>
      <c r="AL60" s="240">
        <f t="shared" si="2"/>
        <v>19287375690.805538</v>
      </c>
      <c r="AM60" s="240">
        <f t="shared" si="2"/>
        <v>19174961453.630543</v>
      </c>
      <c r="AN60" s="240">
        <f t="shared" si="2"/>
        <v>19069152410.958443</v>
      </c>
      <c r="AO60" s="240">
        <f t="shared" si="2"/>
        <v>18970027712.157696</v>
      </c>
      <c r="AP60" s="240">
        <f t="shared" si="2"/>
        <v>18877669570.157276</v>
      </c>
      <c r="AQ60" s="240">
        <f t="shared" si="2"/>
        <v>18695479624.542271</v>
      </c>
    </row>
    <row r="61" spans="1:43" x14ac:dyDescent="0.2">
      <c r="A61" s="291" t="s">
        <v>135</v>
      </c>
      <c r="B61" s="240">
        <f t="shared" si="0"/>
        <v>0</v>
      </c>
      <c r="C61" s="240">
        <f t="shared" si="3"/>
        <v>3963392080.144383</v>
      </c>
      <c r="D61" s="240">
        <f t="shared" si="3"/>
        <v>4604604258.6915359</v>
      </c>
      <c r="E61" s="240">
        <f t="shared" si="3"/>
        <v>4801894194.1180897</v>
      </c>
      <c r="F61" s="240">
        <f t="shared" si="3"/>
        <v>4868193862.7482491</v>
      </c>
      <c r="G61" s="240">
        <f t="shared" si="3"/>
        <v>5093654795.8051987</v>
      </c>
      <c r="H61" s="240">
        <f t="shared" si="3"/>
        <v>5384918749.9365129</v>
      </c>
      <c r="I61" s="240">
        <f t="shared" si="3"/>
        <v>5656684461.7902308</v>
      </c>
      <c r="J61" s="240">
        <f t="shared" si="3"/>
        <v>5887843405.3426666</v>
      </c>
      <c r="K61" s="240">
        <f t="shared" si="3"/>
        <v>6082763329.2810059</v>
      </c>
      <c r="L61" s="240">
        <f t="shared" si="2"/>
        <v>6247910928.2283506</v>
      </c>
      <c r="M61" s="240">
        <f t="shared" si="2"/>
        <v>6391412550.1629353</v>
      </c>
      <c r="N61" s="240">
        <f t="shared" si="2"/>
        <v>6532706654.3760195</v>
      </c>
      <c r="O61" s="240">
        <f t="shared" si="2"/>
        <v>6664305169.1636992</v>
      </c>
      <c r="P61" s="240">
        <f t="shared" si="2"/>
        <v>6788511849.5498371</v>
      </c>
      <c r="Q61" s="240">
        <f t="shared" si="2"/>
        <v>6907880915.4316254</v>
      </c>
      <c r="R61" s="240">
        <f t="shared" si="2"/>
        <v>7025192544.5589647</v>
      </c>
      <c r="S61" s="240">
        <f t="shared" si="2"/>
        <v>7174465802.9523821</v>
      </c>
      <c r="T61" s="240">
        <f t="shared" si="2"/>
        <v>7325503741.0163145</v>
      </c>
      <c r="U61" s="240">
        <f t="shared" si="2"/>
        <v>7477786557.5380602</v>
      </c>
      <c r="V61" s="240">
        <f t="shared" si="2"/>
        <v>7630752007.5815668</v>
      </c>
      <c r="W61" s="240">
        <f t="shared" si="2"/>
        <v>7783794799.0038376</v>
      </c>
      <c r="X61" s="240">
        <f t="shared" si="2"/>
        <v>7936266440.1411076</v>
      </c>
      <c r="Y61" s="240">
        <f t="shared" si="2"/>
        <v>8087475591.6306152</v>
      </c>
      <c r="Z61" s="240">
        <f t="shared" si="2"/>
        <v>8236688974.8539343</v>
      </c>
      <c r="AA61" s="240">
        <f t="shared" si="2"/>
        <v>8383132887.8193645</v>
      </c>
      <c r="AB61" s="240">
        <f t="shared" si="2"/>
        <v>8525995376.3034706</v>
      </c>
      <c r="AC61" s="240">
        <f t="shared" si="2"/>
        <v>8664429103.6141758</v>
      </c>
      <c r="AD61" s="240">
        <f t="shared" si="2"/>
        <v>8797554956.3105679</v>
      </c>
      <c r="AE61" s="240">
        <f t="shared" si="2"/>
        <v>8924466415.5228329</v>
      </c>
      <c r="AF61" s="240">
        <f t="shared" si="2"/>
        <v>9044234714.1067963</v>
      </c>
      <c r="AG61" s="240">
        <f t="shared" si="2"/>
        <v>9155914788.7173462</v>
      </c>
      <c r="AH61" s="240">
        <f t="shared" si="2"/>
        <v>9258552023.0192623</v>
      </c>
      <c r="AI61" s="240">
        <f t="shared" si="2"/>
        <v>9351189763.7494202</v>
      </c>
      <c r="AJ61" s="240">
        <f t="shared" si="2"/>
        <v>9432877575.3361588</v>
      </c>
      <c r="AK61" s="240">
        <f t="shared" si="2"/>
        <v>9502680181.4662361</v>
      </c>
      <c r="AL61" s="240">
        <f t="shared" si="2"/>
        <v>9559687023.6336708</v>
      </c>
      <c r="AM61" s="240">
        <f t="shared" si="2"/>
        <v>9603022347.6401062</v>
      </c>
      <c r="AN61" s="240">
        <f t="shared" si="2"/>
        <v>9631855709.6437664</v>
      </c>
      <c r="AO61" s="240">
        <f t="shared" si="2"/>
        <v>9645412774.1425629</v>
      </c>
      <c r="AP61" s="240">
        <f t="shared" si="2"/>
        <v>9642986257.7474709</v>
      </c>
      <c r="AQ61" s="240">
        <f t="shared" si="2"/>
        <v>9573850092.5041218</v>
      </c>
    </row>
    <row r="62" spans="1:43" x14ac:dyDescent="0.2">
      <c r="A62" s="291" t="s">
        <v>136</v>
      </c>
      <c r="B62" s="240">
        <f t="shared" si="0"/>
        <v>39633920801.443825</v>
      </c>
      <c r="C62" s="240">
        <f t="shared" si="3"/>
        <v>146645506965.34216</v>
      </c>
      <c r="D62" s="240">
        <f t="shared" si="3"/>
        <v>146437103402.60617</v>
      </c>
      <c r="E62" s="240">
        <f t="shared" si="3"/>
        <v>146226848645.20074</v>
      </c>
      <c r="F62" s="240">
        <f t="shared" si="3"/>
        <v>146014745289.98572</v>
      </c>
      <c r="G62" s="240">
        <f t="shared" si="3"/>
        <v>145800795933.82117</v>
      </c>
      <c r="H62" s="240">
        <f t="shared" si="3"/>
        <v>145585003173.56696</v>
      </c>
      <c r="I62" s="240">
        <f t="shared" si="3"/>
        <v>146924187870.39227</v>
      </c>
      <c r="J62" s="240">
        <f t="shared" si="3"/>
        <v>148251088917.95728</v>
      </c>
      <c r="K62" s="240">
        <f t="shared" si="3"/>
        <v>149565720965.63724</v>
      </c>
      <c r="L62" s="240">
        <f t="shared" si="2"/>
        <v>150868098662.80737</v>
      </c>
      <c r="M62" s="240">
        <f t="shared" si="2"/>
        <v>152158236658.8429</v>
      </c>
      <c r="N62" s="240">
        <f t="shared" si="2"/>
        <v>149973899125.78397</v>
      </c>
      <c r="O62" s="240">
        <f t="shared" si="2"/>
        <v>147800435912.91333</v>
      </c>
      <c r="P62" s="240">
        <f t="shared" si="2"/>
        <v>145637837987.8905</v>
      </c>
      <c r="Q62" s="240">
        <f t="shared" si="2"/>
        <v>143486096318.37521</v>
      </c>
      <c r="R62" s="240">
        <f t="shared" si="2"/>
        <v>141345201872.02698</v>
      </c>
      <c r="S62" s="240">
        <f t="shared" si="2"/>
        <v>138823065809.94522</v>
      </c>
      <c r="T62" s="240">
        <f t="shared" si="2"/>
        <v>136304532023.09431</v>
      </c>
      <c r="U62" s="240">
        <f t="shared" si="2"/>
        <v>133789599114.38005</v>
      </c>
      <c r="V62" s="240">
        <f t="shared" si="2"/>
        <v>131278265686.7083</v>
      </c>
      <c r="W62" s="240">
        <f t="shared" si="2"/>
        <v>128770530342.98485</v>
      </c>
      <c r="X62" s="240">
        <f t="shared" si="2"/>
        <v>125371634969.83391</v>
      </c>
      <c r="Y62" s="240">
        <f t="shared" si="2"/>
        <v>121977668765.62851</v>
      </c>
      <c r="Z62" s="240">
        <f t="shared" si="2"/>
        <v>118588629810.02979</v>
      </c>
      <c r="AA62" s="240">
        <f t="shared" si="2"/>
        <v>115204516182.69881</v>
      </c>
      <c r="AB62" s="240">
        <f t="shared" si="2"/>
        <v>111825325963.29668</v>
      </c>
      <c r="AC62" s="240">
        <f t="shared" si="2"/>
        <v>109200867031.0135</v>
      </c>
      <c r="AD62" s="240">
        <f t="shared" si="2"/>
        <v>106580196597.68918</v>
      </c>
      <c r="AE62" s="240">
        <f t="shared" si="2"/>
        <v>103963313189.03555</v>
      </c>
      <c r="AF62" s="240">
        <f t="shared" si="2"/>
        <v>101350215330.76448</v>
      </c>
      <c r="AG62" s="240">
        <f t="shared" si="2"/>
        <v>98740901548.587891</v>
      </c>
      <c r="AH62" s="240">
        <f t="shared" si="2"/>
        <v>97144510652.458038</v>
      </c>
      <c r="AI62" s="240">
        <f t="shared" si="2"/>
        <v>95550392690.574753</v>
      </c>
      <c r="AJ62" s="240">
        <f t="shared" si="2"/>
        <v>93958546781.229782</v>
      </c>
      <c r="AK62" s="240">
        <f t="shared" si="2"/>
        <v>92368972042.714706</v>
      </c>
      <c r="AL62" s="240">
        <f t="shared" si="2"/>
        <v>90781667593.321228</v>
      </c>
      <c r="AM62" s="240">
        <f t="shared" si="2"/>
        <v>89956220271.036255</v>
      </c>
      <c r="AN62" s="240">
        <f t="shared" si="2"/>
        <v>89131893747.131332</v>
      </c>
      <c r="AO62" s="240">
        <f t="shared" si="2"/>
        <v>88308687593.08493</v>
      </c>
      <c r="AP62" s="240">
        <f t="shared" si="2"/>
        <v>87486601380.375549</v>
      </c>
      <c r="AQ62" s="240">
        <f t="shared" si="2"/>
        <v>86441562085.583649</v>
      </c>
    </row>
    <row r="63" spans="1:43" x14ac:dyDescent="0.2">
      <c r="A63" s="291" t="s">
        <v>137</v>
      </c>
      <c r="B63" s="240">
        <f t="shared" si="0"/>
        <v>0</v>
      </c>
      <c r="C63" s="240">
        <f t="shared" si="3"/>
        <v>0</v>
      </c>
      <c r="D63" s="240">
        <f t="shared" si="3"/>
        <v>0</v>
      </c>
      <c r="E63" s="240">
        <f t="shared" si="3"/>
        <v>0</v>
      </c>
      <c r="F63" s="240">
        <f t="shared" si="3"/>
        <v>0</v>
      </c>
      <c r="G63" s="240">
        <f t="shared" si="3"/>
        <v>0</v>
      </c>
      <c r="H63" s="240">
        <f t="shared" si="3"/>
        <v>0</v>
      </c>
      <c r="I63" s="240">
        <f t="shared" si="3"/>
        <v>0</v>
      </c>
      <c r="J63" s="240">
        <f t="shared" si="3"/>
        <v>0</v>
      </c>
      <c r="K63" s="240">
        <f t="shared" si="3"/>
        <v>0</v>
      </c>
      <c r="L63" s="240">
        <f t="shared" si="2"/>
        <v>0</v>
      </c>
      <c r="M63" s="240">
        <f t="shared" si="2"/>
        <v>0</v>
      </c>
      <c r="N63" s="240">
        <f t="shared" si="2"/>
        <v>0</v>
      </c>
      <c r="O63" s="240">
        <f t="shared" si="2"/>
        <v>0</v>
      </c>
      <c r="P63" s="240">
        <f t="shared" si="2"/>
        <v>0</v>
      </c>
      <c r="Q63" s="240">
        <f t="shared" si="2"/>
        <v>0</v>
      </c>
      <c r="R63" s="240">
        <f t="shared" si="2"/>
        <v>0</v>
      </c>
      <c r="S63" s="240">
        <f t="shared" si="2"/>
        <v>0</v>
      </c>
      <c r="T63" s="240">
        <f t="shared" si="2"/>
        <v>0</v>
      </c>
      <c r="U63" s="240">
        <f t="shared" si="2"/>
        <v>0</v>
      </c>
      <c r="V63" s="240">
        <f t="shared" si="2"/>
        <v>0</v>
      </c>
      <c r="W63" s="240">
        <f t="shared" si="2"/>
        <v>0</v>
      </c>
      <c r="X63" s="240">
        <f t="shared" si="2"/>
        <v>0</v>
      </c>
      <c r="Y63" s="240">
        <f t="shared" si="2"/>
        <v>0</v>
      </c>
      <c r="Z63" s="240">
        <f t="shared" si="2"/>
        <v>0</v>
      </c>
      <c r="AA63" s="240">
        <f t="shared" si="2"/>
        <v>0</v>
      </c>
      <c r="AB63" s="240">
        <f t="shared" si="2"/>
        <v>0</v>
      </c>
      <c r="AC63" s="240">
        <f t="shared" si="2"/>
        <v>0</v>
      </c>
      <c r="AD63" s="240">
        <f t="shared" si="2"/>
        <v>0</v>
      </c>
      <c r="AE63" s="240">
        <f t="shared" si="2"/>
        <v>0</v>
      </c>
      <c r="AF63" s="240">
        <f t="shared" si="2"/>
        <v>0</v>
      </c>
      <c r="AG63" s="240">
        <f t="shared" si="2"/>
        <v>0</v>
      </c>
      <c r="AH63" s="240">
        <f t="shared" si="2"/>
        <v>0</v>
      </c>
      <c r="AI63" s="240">
        <f t="shared" si="2"/>
        <v>0</v>
      </c>
      <c r="AJ63" s="240">
        <f t="shared" si="2"/>
        <v>0</v>
      </c>
      <c r="AK63" s="240">
        <f t="shared" si="2"/>
        <v>0</v>
      </c>
      <c r="AL63" s="240">
        <f t="shared" si="2"/>
        <v>0</v>
      </c>
      <c r="AM63" s="240">
        <f t="shared" si="2"/>
        <v>0</v>
      </c>
      <c r="AN63" s="240">
        <f t="shared" si="2"/>
        <v>0</v>
      </c>
      <c r="AO63" s="240">
        <f t="shared" si="2"/>
        <v>0</v>
      </c>
      <c r="AP63" s="240">
        <f t="shared" si="2"/>
        <v>0</v>
      </c>
      <c r="AQ63" s="240">
        <f t="shared" ref="AQ63:AQ74" si="4">SUMIFS(AQ$2:AQ$44,$AR$2:$AR$44,$A63)</f>
        <v>0</v>
      </c>
    </row>
    <row r="64" spans="1:43" x14ac:dyDescent="0.2">
      <c r="A64" s="291" t="s">
        <v>138</v>
      </c>
      <c r="B64" s="240">
        <f t="shared" si="0"/>
        <v>118901762404.33148</v>
      </c>
      <c r="C64" s="240">
        <f t="shared" si="3"/>
        <v>83231233683.031998</v>
      </c>
      <c r="D64" s="240">
        <f t="shared" si="3"/>
        <v>88438915468.242432</v>
      </c>
      <c r="E64" s="240">
        <f t="shared" si="3"/>
        <v>93555989977.811172</v>
      </c>
      <c r="F64" s="240">
        <f t="shared" si="3"/>
        <v>98582956771.946167</v>
      </c>
      <c r="G64" s="240">
        <f t="shared" si="3"/>
        <v>103520315410.85568</v>
      </c>
      <c r="H64" s="240">
        <f t="shared" si="3"/>
        <v>108368565454.74765</v>
      </c>
      <c r="I64" s="240">
        <f t="shared" si="3"/>
        <v>113082680986.64154</v>
      </c>
      <c r="J64" s="240">
        <f t="shared" si="3"/>
        <v>117712197135.3544</v>
      </c>
      <c r="K64" s="240">
        <f t="shared" si="3"/>
        <v>122257568228.32588</v>
      </c>
      <c r="L64" s="240">
        <f t="shared" si="3"/>
        <v>126719248592.99545</v>
      </c>
      <c r="M64" s="240">
        <f t="shared" si="3"/>
        <v>131097692556.80257</v>
      </c>
      <c r="N64" s="240">
        <f t="shared" si="3"/>
        <v>133163775511.46439</v>
      </c>
      <c r="O64" s="240">
        <f t="shared" si="3"/>
        <v>135195825431.01195</v>
      </c>
      <c r="P64" s="240">
        <f t="shared" si="3"/>
        <v>137194000612.43089</v>
      </c>
      <c r="Q64" s="240">
        <f t="shared" si="3"/>
        <v>139158459352.70709</v>
      </c>
      <c r="R64" s="240">
        <f t="shared" si="3"/>
        <v>141089359948.82605</v>
      </c>
      <c r="S64" s="240">
        <f t="shared" si="3"/>
        <v>141543795592.39432</v>
      </c>
      <c r="T64" s="240">
        <f t="shared" si="3"/>
        <v>141994194024.96436</v>
      </c>
      <c r="U64" s="240">
        <f t="shared" si="3"/>
        <v>142440560418.21793</v>
      </c>
      <c r="V64" s="240">
        <f t="shared" si="3"/>
        <v>142882899943.8367</v>
      </c>
      <c r="W64" s="240">
        <f t="shared" si="3"/>
        <v>143321217773.50238</v>
      </c>
      <c r="X64" s="240">
        <f t="shared" si="3"/>
        <v>142584643110.81351</v>
      </c>
      <c r="Y64" s="240">
        <f t="shared" si="3"/>
        <v>141850250595.9064</v>
      </c>
      <c r="Z64" s="240">
        <f t="shared" si="3"/>
        <v>141118038048.724</v>
      </c>
      <c r="AA64" s="240">
        <f t="shared" si="3"/>
        <v>140388003289.20917</v>
      </c>
      <c r="AB64" s="240">
        <f t="shared" si="3"/>
        <v>139660144137.30475</v>
      </c>
      <c r="AC64" s="240">
        <f t="shared" si="3"/>
        <v>137425943339.20123</v>
      </c>
      <c r="AD64" s="240">
        <f t="shared" si="3"/>
        <v>135201956831.47797</v>
      </c>
      <c r="AE64" s="240">
        <f t="shared" si="3"/>
        <v>132988172902.28172</v>
      </c>
      <c r="AF64" s="240">
        <f t="shared" si="3"/>
        <v>130784579839.75943</v>
      </c>
      <c r="AG64" s="240">
        <f t="shared" si="3"/>
        <v>128591165932.05807</v>
      </c>
      <c r="AH64" s="240">
        <f t="shared" si="3"/>
        <v>125291590037.92757</v>
      </c>
      <c r="AI64" s="240">
        <f t="shared" si="3"/>
        <v>122008178327.58495</v>
      </c>
      <c r="AJ64" s="240">
        <f t="shared" si="3"/>
        <v>118740911940.33002</v>
      </c>
      <c r="AK64" s="240">
        <f t="shared" si="3"/>
        <v>115489772015.46288</v>
      </c>
      <c r="AL64" s="240">
        <f t="shared" si="3"/>
        <v>112254739692.28339</v>
      </c>
      <c r="AM64" s="240">
        <f t="shared" si="3"/>
        <v>109031126130.3009</v>
      </c>
      <c r="AN64" s="240">
        <f t="shared" si="3"/>
        <v>105823609520.56592</v>
      </c>
      <c r="AO64" s="240">
        <f t="shared" si="3"/>
        <v>102632170961.80008</v>
      </c>
      <c r="AP64" s="240">
        <f t="shared" si="3"/>
        <v>99456791552.724899</v>
      </c>
      <c r="AQ64" s="240">
        <f t="shared" si="4"/>
        <v>96034914344.573456</v>
      </c>
    </row>
    <row r="65" spans="1:43" x14ac:dyDescent="0.2">
      <c r="A65" s="291" t="s">
        <v>139</v>
      </c>
      <c r="B65" s="240">
        <f t="shared" si="0"/>
        <v>0</v>
      </c>
      <c r="C65" s="240">
        <f t="shared" si="3"/>
        <v>0</v>
      </c>
      <c r="D65" s="240">
        <f t="shared" si="3"/>
        <v>0</v>
      </c>
      <c r="E65" s="240">
        <f t="shared" si="3"/>
        <v>0</v>
      </c>
      <c r="F65" s="240">
        <f t="shared" si="3"/>
        <v>0</v>
      </c>
      <c r="G65" s="240">
        <f t="shared" si="3"/>
        <v>0</v>
      </c>
      <c r="H65" s="240">
        <f t="shared" si="3"/>
        <v>0</v>
      </c>
      <c r="I65" s="240">
        <f t="shared" si="3"/>
        <v>0</v>
      </c>
      <c r="J65" s="240">
        <f t="shared" si="3"/>
        <v>0</v>
      </c>
      <c r="K65" s="240">
        <f t="shared" si="3"/>
        <v>0</v>
      </c>
      <c r="L65" s="240">
        <f t="shared" si="3"/>
        <v>0</v>
      </c>
      <c r="M65" s="240">
        <f t="shared" si="3"/>
        <v>0</v>
      </c>
      <c r="N65" s="240">
        <f t="shared" si="3"/>
        <v>0</v>
      </c>
      <c r="O65" s="240">
        <f t="shared" si="3"/>
        <v>0</v>
      </c>
      <c r="P65" s="240">
        <f t="shared" si="3"/>
        <v>0</v>
      </c>
      <c r="Q65" s="240">
        <f t="shared" si="3"/>
        <v>0</v>
      </c>
      <c r="R65" s="240">
        <f t="shared" si="3"/>
        <v>0</v>
      </c>
      <c r="S65" s="240">
        <f t="shared" si="3"/>
        <v>0</v>
      </c>
      <c r="T65" s="240">
        <f t="shared" si="3"/>
        <v>0</v>
      </c>
      <c r="U65" s="240">
        <f t="shared" si="3"/>
        <v>0</v>
      </c>
      <c r="V65" s="240">
        <f t="shared" si="3"/>
        <v>0</v>
      </c>
      <c r="W65" s="240">
        <f t="shared" si="3"/>
        <v>0</v>
      </c>
      <c r="X65" s="240">
        <f t="shared" si="3"/>
        <v>0</v>
      </c>
      <c r="Y65" s="240">
        <f t="shared" si="3"/>
        <v>0</v>
      </c>
      <c r="Z65" s="240">
        <f t="shared" si="3"/>
        <v>0</v>
      </c>
      <c r="AA65" s="240">
        <f t="shared" si="3"/>
        <v>0</v>
      </c>
      <c r="AB65" s="240">
        <f t="shared" si="3"/>
        <v>0</v>
      </c>
      <c r="AC65" s="240">
        <f t="shared" si="3"/>
        <v>0</v>
      </c>
      <c r="AD65" s="240">
        <f t="shared" si="3"/>
        <v>0</v>
      </c>
      <c r="AE65" s="240">
        <f t="shared" si="3"/>
        <v>0</v>
      </c>
      <c r="AF65" s="240">
        <f t="shared" si="3"/>
        <v>0</v>
      </c>
      <c r="AG65" s="240">
        <f t="shared" si="3"/>
        <v>0</v>
      </c>
      <c r="AH65" s="240">
        <f t="shared" si="3"/>
        <v>0</v>
      </c>
      <c r="AI65" s="240">
        <f t="shared" si="3"/>
        <v>0</v>
      </c>
      <c r="AJ65" s="240">
        <f t="shared" si="3"/>
        <v>0</v>
      </c>
      <c r="AK65" s="240">
        <f t="shared" si="3"/>
        <v>0</v>
      </c>
      <c r="AL65" s="240">
        <f t="shared" si="3"/>
        <v>0</v>
      </c>
      <c r="AM65" s="240">
        <f t="shared" si="3"/>
        <v>0</v>
      </c>
      <c r="AN65" s="240">
        <f t="shared" si="3"/>
        <v>0</v>
      </c>
      <c r="AO65" s="240">
        <f t="shared" si="3"/>
        <v>0</v>
      </c>
      <c r="AP65" s="240">
        <f t="shared" si="3"/>
        <v>0</v>
      </c>
      <c r="AQ65" s="240">
        <f t="shared" si="4"/>
        <v>0</v>
      </c>
    </row>
    <row r="66" spans="1:43" x14ac:dyDescent="0.2">
      <c r="A66" s="291" t="s">
        <v>140</v>
      </c>
      <c r="B66" s="240">
        <f t="shared" si="0"/>
        <v>0</v>
      </c>
      <c r="C66" s="240">
        <f t="shared" si="3"/>
        <v>0</v>
      </c>
      <c r="D66" s="240">
        <f t="shared" si="3"/>
        <v>0</v>
      </c>
      <c r="E66" s="240">
        <f t="shared" si="3"/>
        <v>0</v>
      </c>
      <c r="F66" s="240">
        <f t="shared" si="3"/>
        <v>0</v>
      </c>
      <c r="G66" s="240">
        <f t="shared" si="3"/>
        <v>0</v>
      </c>
      <c r="H66" s="240">
        <f t="shared" si="3"/>
        <v>0</v>
      </c>
      <c r="I66" s="240">
        <f t="shared" si="3"/>
        <v>0</v>
      </c>
      <c r="J66" s="240">
        <f t="shared" si="3"/>
        <v>0</v>
      </c>
      <c r="K66" s="240">
        <f t="shared" si="3"/>
        <v>0</v>
      </c>
      <c r="L66" s="240">
        <f t="shared" si="3"/>
        <v>0</v>
      </c>
      <c r="M66" s="240">
        <f t="shared" si="3"/>
        <v>0</v>
      </c>
      <c r="N66" s="240">
        <f t="shared" si="3"/>
        <v>0</v>
      </c>
      <c r="O66" s="240">
        <f t="shared" si="3"/>
        <v>0</v>
      </c>
      <c r="P66" s="240">
        <f t="shared" si="3"/>
        <v>0</v>
      </c>
      <c r="Q66" s="240">
        <f t="shared" si="3"/>
        <v>0</v>
      </c>
      <c r="R66" s="240">
        <f t="shared" si="3"/>
        <v>0</v>
      </c>
      <c r="S66" s="240">
        <f t="shared" si="3"/>
        <v>0</v>
      </c>
      <c r="T66" s="240">
        <f t="shared" si="3"/>
        <v>0</v>
      </c>
      <c r="U66" s="240">
        <f t="shared" si="3"/>
        <v>0</v>
      </c>
      <c r="V66" s="240">
        <f t="shared" si="3"/>
        <v>0</v>
      </c>
      <c r="W66" s="240">
        <f t="shared" si="3"/>
        <v>0</v>
      </c>
      <c r="X66" s="240">
        <f t="shared" si="3"/>
        <v>0</v>
      </c>
      <c r="Y66" s="240">
        <f t="shared" si="3"/>
        <v>0</v>
      </c>
      <c r="Z66" s="240">
        <f t="shared" si="3"/>
        <v>0</v>
      </c>
      <c r="AA66" s="240">
        <f t="shared" si="3"/>
        <v>0</v>
      </c>
      <c r="AB66" s="240">
        <f t="shared" si="3"/>
        <v>0</v>
      </c>
      <c r="AC66" s="240">
        <f t="shared" si="3"/>
        <v>0</v>
      </c>
      <c r="AD66" s="240">
        <f t="shared" si="3"/>
        <v>0</v>
      </c>
      <c r="AE66" s="240">
        <f t="shared" si="3"/>
        <v>0</v>
      </c>
      <c r="AF66" s="240">
        <f t="shared" si="3"/>
        <v>0</v>
      </c>
      <c r="AG66" s="240">
        <f t="shared" si="3"/>
        <v>0</v>
      </c>
      <c r="AH66" s="240">
        <f t="shared" si="3"/>
        <v>0</v>
      </c>
      <c r="AI66" s="240">
        <f t="shared" si="3"/>
        <v>0</v>
      </c>
      <c r="AJ66" s="240">
        <f t="shared" si="3"/>
        <v>0</v>
      </c>
      <c r="AK66" s="240">
        <f t="shared" si="3"/>
        <v>0</v>
      </c>
      <c r="AL66" s="240">
        <f t="shared" si="3"/>
        <v>0</v>
      </c>
      <c r="AM66" s="240">
        <f t="shared" si="3"/>
        <v>0</v>
      </c>
      <c r="AN66" s="240">
        <f t="shared" si="3"/>
        <v>0</v>
      </c>
      <c r="AO66" s="240">
        <f t="shared" si="3"/>
        <v>0</v>
      </c>
      <c r="AP66" s="240">
        <f t="shared" si="3"/>
        <v>0</v>
      </c>
      <c r="AQ66" s="240">
        <f t="shared" si="4"/>
        <v>0</v>
      </c>
    </row>
    <row r="67" spans="1:43" x14ac:dyDescent="0.2">
      <c r="A67" s="291" t="s">
        <v>141</v>
      </c>
      <c r="B67" s="240">
        <f t="shared" si="0"/>
        <v>0</v>
      </c>
      <c r="C67" s="240">
        <f t="shared" si="3"/>
        <v>0</v>
      </c>
      <c r="D67" s="240">
        <f t="shared" si="3"/>
        <v>0</v>
      </c>
      <c r="E67" s="240">
        <f t="shared" si="3"/>
        <v>0</v>
      </c>
      <c r="F67" s="240">
        <f t="shared" si="3"/>
        <v>0</v>
      </c>
      <c r="G67" s="240">
        <f t="shared" si="3"/>
        <v>0</v>
      </c>
      <c r="H67" s="240">
        <f t="shared" si="3"/>
        <v>0</v>
      </c>
      <c r="I67" s="240">
        <f t="shared" si="3"/>
        <v>0</v>
      </c>
      <c r="J67" s="240">
        <f t="shared" si="3"/>
        <v>0</v>
      </c>
      <c r="K67" s="240">
        <f t="shared" si="3"/>
        <v>0</v>
      </c>
      <c r="L67" s="240">
        <f t="shared" si="3"/>
        <v>0</v>
      </c>
      <c r="M67" s="240">
        <f t="shared" si="3"/>
        <v>0</v>
      </c>
      <c r="N67" s="240">
        <f t="shared" si="3"/>
        <v>0</v>
      </c>
      <c r="O67" s="240">
        <f t="shared" si="3"/>
        <v>0</v>
      </c>
      <c r="P67" s="240">
        <f t="shared" si="3"/>
        <v>0</v>
      </c>
      <c r="Q67" s="240">
        <f t="shared" si="3"/>
        <v>0</v>
      </c>
      <c r="R67" s="240">
        <f t="shared" si="3"/>
        <v>0</v>
      </c>
      <c r="S67" s="240">
        <f t="shared" si="3"/>
        <v>0</v>
      </c>
      <c r="T67" s="240">
        <f t="shared" si="3"/>
        <v>0</v>
      </c>
      <c r="U67" s="240">
        <f t="shared" si="3"/>
        <v>0</v>
      </c>
      <c r="V67" s="240">
        <f t="shared" si="3"/>
        <v>0</v>
      </c>
      <c r="W67" s="240">
        <f t="shared" si="3"/>
        <v>0</v>
      </c>
      <c r="X67" s="240">
        <f t="shared" si="3"/>
        <v>0</v>
      </c>
      <c r="Y67" s="240">
        <f t="shared" si="3"/>
        <v>0</v>
      </c>
      <c r="Z67" s="240">
        <f t="shared" si="3"/>
        <v>0</v>
      </c>
      <c r="AA67" s="240">
        <f t="shared" si="3"/>
        <v>0</v>
      </c>
      <c r="AB67" s="240">
        <f t="shared" si="3"/>
        <v>0</v>
      </c>
      <c r="AC67" s="240">
        <f t="shared" si="3"/>
        <v>0</v>
      </c>
      <c r="AD67" s="240">
        <f t="shared" si="3"/>
        <v>0</v>
      </c>
      <c r="AE67" s="240">
        <f t="shared" si="3"/>
        <v>0</v>
      </c>
      <c r="AF67" s="240">
        <f t="shared" si="3"/>
        <v>0</v>
      </c>
      <c r="AG67" s="240">
        <f t="shared" si="3"/>
        <v>0</v>
      </c>
      <c r="AH67" s="240">
        <f t="shared" si="3"/>
        <v>0</v>
      </c>
      <c r="AI67" s="240">
        <f t="shared" si="3"/>
        <v>0</v>
      </c>
      <c r="AJ67" s="240">
        <f t="shared" si="3"/>
        <v>0</v>
      </c>
      <c r="AK67" s="240">
        <f t="shared" si="3"/>
        <v>0</v>
      </c>
      <c r="AL67" s="240">
        <f t="shared" si="3"/>
        <v>0</v>
      </c>
      <c r="AM67" s="240">
        <f t="shared" si="3"/>
        <v>0</v>
      </c>
      <c r="AN67" s="240">
        <f t="shared" si="3"/>
        <v>0</v>
      </c>
      <c r="AO67" s="240">
        <f t="shared" si="3"/>
        <v>0</v>
      </c>
      <c r="AP67" s="240">
        <f t="shared" si="3"/>
        <v>0</v>
      </c>
      <c r="AQ67" s="240">
        <f t="shared" si="4"/>
        <v>0</v>
      </c>
    </row>
    <row r="68" spans="1:43" x14ac:dyDescent="0.2">
      <c r="A68" s="291" t="s">
        <v>142</v>
      </c>
      <c r="B68" s="240">
        <f t="shared" si="0"/>
        <v>3963392080.144383</v>
      </c>
      <c r="C68" s="240">
        <f t="shared" si="3"/>
        <v>0</v>
      </c>
      <c r="D68" s="240">
        <f t="shared" si="3"/>
        <v>0</v>
      </c>
      <c r="E68" s="240">
        <f t="shared" si="3"/>
        <v>0</v>
      </c>
      <c r="F68" s="240">
        <f t="shared" si="3"/>
        <v>0</v>
      </c>
      <c r="G68" s="240">
        <f t="shared" si="3"/>
        <v>0</v>
      </c>
      <c r="H68" s="240">
        <f t="shared" si="3"/>
        <v>0</v>
      </c>
      <c r="I68" s="240">
        <f t="shared" si="3"/>
        <v>0</v>
      </c>
      <c r="J68" s="240">
        <f t="shared" si="3"/>
        <v>0</v>
      </c>
      <c r="K68" s="240">
        <f t="shared" si="3"/>
        <v>0</v>
      </c>
      <c r="L68" s="240">
        <f t="shared" si="3"/>
        <v>0</v>
      </c>
      <c r="M68" s="240">
        <f t="shared" si="3"/>
        <v>0</v>
      </c>
      <c r="N68" s="240">
        <f t="shared" si="3"/>
        <v>0</v>
      </c>
      <c r="O68" s="240">
        <f t="shared" si="3"/>
        <v>0</v>
      </c>
      <c r="P68" s="240">
        <f t="shared" si="3"/>
        <v>0</v>
      </c>
      <c r="Q68" s="240">
        <f t="shared" si="3"/>
        <v>0</v>
      </c>
      <c r="R68" s="240">
        <f t="shared" si="3"/>
        <v>0</v>
      </c>
      <c r="S68" s="240">
        <f t="shared" si="3"/>
        <v>0</v>
      </c>
      <c r="T68" s="240">
        <f t="shared" si="3"/>
        <v>0</v>
      </c>
      <c r="U68" s="240">
        <f t="shared" si="3"/>
        <v>0</v>
      </c>
      <c r="V68" s="240">
        <f t="shared" si="3"/>
        <v>0</v>
      </c>
      <c r="W68" s="240">
        <f t="shared" si="3"/>
        <v>0</v>
      </c>
      <c r="X68" s="240">
        <f t="shared" si="3"/>
        <v>0</v>
      </c>
      <c r="Y68" s="240">
        <f t="shared" si="3"/>
        <v>0</v>
      </c>
      <c r="Z68" s="240">
        <f t="shared" si="3"/>
        <v>0</v>
      </c>
      <c r="AA68" s="240">
        <f t="shared" si="3"/>
        <v>0</v>
      </c>
      <c r="AB68" s="240">
        <f t="shared" si="3"/>
        <v>0</v>
      </c>
      <c r="AC68" s="240">
        <f t="shared" si="3"/>
        <v>0</v>
      </c>
      <c r="AD68" s="240">
        <f t="shared" si="3"/>
        <v>0</v>
      </c>
      <c r="AE68" s="240">
        <f t="shared" si="3"/>
        <v>0</v>
      </c>
      <c r="AF68" s="240">
        <f t="shared" si="3"/>
        <v>0</v>
      </c>
      <c r="AG68" s="240">
        <f t="shared" si="3"/>
        <v>0</v>
      </c>
      <c r="AH68" s="240">
        <f t="shared" si="3"/>
        <v>0</v>
      </c>
      <c r="AI68" s="240">
        <f t="shared" ref="AI68:AP74" si="5">SUMIFS(AI$2:AI$44,$AR$2:$AR$44,$A68)</f>
        <v>0</v>
      </c>
      <c r="AJ68" s="240">
        <f t="shared" si="5"/>
        <v>0</v>
      </c>
      <c r="AK68" s="240">
        <f t="shared" si="5"/>
        <v>0</v>
      </c>
      <c r="AL68" s="240">
        <f t="shared" si="5"/>
        <v>0</v>
      </c>
      <c r="AM68" s="240">
        <f t="shared" si="5"/>
        <v>0</v>
      </c>
      <c r="AN68" s="240">
        <f t="shared" si="5"/>
        <v>0</v>
      </c>
      <c r="AO68" s="240">
        <f t="shared" si="5"/>
        <v>0</v>
      </c>
      <c r="AP68" s="240">
        <f t="shared" si="5"/>
        <v>0</v>
      </c>
      <c r="AQ68" s="240">
        <f t="shared" si="4"/>
        <v>0</v>
      </c>
    </row>
    <row r="69" spans="1:43" x14ac:dyDescent="0.2">
      <c r="A69" s="291" t="s">
        <v>143</v>
      </c>
      <c r="B69" s="240">
        <f t="shared" si="0"/>
        <v>3963392080.144383</v>
      </c>
      <c r="C69" s="240">
        <f t="shared" ref="C69:AH74" si="6">SUMIFS(C$2:C$44,$AR$2:$AR$44,$A69)</f>
        <v>3963392080.1443815</v>
      </c>
      <c r="D69" s="240">
        <f t="shared" si="6"/>
        <v>4201011669.8518748</v>
      </c>
      <c r="E69" s="240">
        <f t="shared" si="6"/>
        <v>4433607444.5482168</v>
      </c>
      <c r="F69" s="240">
        <f t="shared" si="6"/>
        <v>4661213667.0064306</v>
      </c>
      <c r="G69" s="240">
        <f t="shared" si="6"/>
        <v>4883864599.9995413</v>
      </c>
      <c r="H69" s="240">
        <f t="shared" si="6"/>
        <v>5101594506.3005648</v>
      </c>
      <c r="I69" s="240">
        <f t="shared" si="6"/>
        <v>5205389332.6267462</v>
      </c>
      <c r="J69" s="240">
        <f t="shared" si="6"/>
        <v>5306651037.6478443</v>
      </c>
      <c r="K69" s="240">
        <f t="shared" si="6"/>
        <v>5405395803.5083971</v>
      </c>
      <c r="L69" s="240">
        <f t="shared" si="6"/>
        <v>5501639812.352952</v>
      </c>
      <c r="M69" s="240">
        <f t="shared" si="6"/>
        <v>5595399246.3260469</v>
      </c>
      <c r="N69" s="240">
        <f t="shared" si="6"/>
        <v>5627934633.3140574</v>
      </c>
      <c r="O69" s="240">
        <f t="shared" si="6"/>
        <v>5659588897.6083422</v>
      </c>
      <c r="P69" s="240">
        <f t="shared" si="6"/>
        <v>5690366922.5135527</v>
      </c>
      <c r="Q69" s="240">
        <f t="shared" si="6"/>
        <v>5720273591.3343201</v>
      </c>
      <c r="R69" s="240">
        <f t="shared" si="6"/>
        <v>5749313787.3752823</v>
      </c>
      <c r="S69" s="240">
        <f t="shared" si="6"/>
        <v>5713295334.8723879</v>
      </c>
      <c r="T69" s="240">
        <f t="shared" si="6"/>
        <v>5677409367.6686745</v>
      </c>
      <c r="U69" s="240">
        <f t="shared" si="6"/>
        <v>5641655707.9780407</v>
      </c>
      <c r="V69" s="240">
        <f t="shared" si="6"/>
        <v>5606034178.0143948</v>
      </c>
      <c r="W69" s="240">
        <f t="shared" si="6"/>
        <v>5570544599.9916391</v>
      </c>
      <c r="X69" s="240">
        <f t="shared" si="6"/>
        <v>5535186796.1236753</v>
      </c>
      <c r="Y69" s="240">
        <f t="shared" si="6"/>
        <v>5499960588.6244087</v>
      </c>
      <c r="Z69" s="240">
        <f t="shared" si="6"/>
        <v>5464865799.7077427</v>
      </c>
      <c r="AA69" s="240">
        <f t="shared" si="6"/>
        <v>5429902251.5875845</v>
      </c>
      <c r="AB69" s="240">
        <f t="shared" si="6"/>
        <v>5395069766.4778309</v>
      </c>
      <c r="AC69" s="240">
        <f t="shared" si="6"/>
        <v>5360368166.592392</v>
      </c>
      <c r="AD69" s="240">
        <f t="shared" si="6"/>
        <v>5325797274.1451635</v>
      </c>
      <c r="AE69" s="240">
        <f t="shared" si="6"/>
        <v>5291356911.3500566</v>
      </c>
      <c r="AF69" s="240">
        <f t="shared" si="6"/>
        <v>5257046900.4209747</v>
      </c>
      <c r="AG69" s="240">
        <f t="shared" si="6"/>
        <v>5222867063.5718164</v>
      </c>
      <c r="AH69" s="240">
        <f t="shared" si="6"/>
        <v>5198732160.3853149</v>
      </c>
      <c r="AI69" s="240">
        <f t="shared" si="5"/>
        <v>5174660385.1259661</v>
      </c>
      <c r="AJ69" s="240">
        <f t="shared" si="5"/>
        <v>5150651666.6793451</v>
      </c>
      <c r="AK69" s="240">
        <f t="shared" si="5"/>
        <v>5126705933.9310074</v>
      </c>
      <c r="AL69" s="240">
        <f t="shared" si="5"/>
        <v>5102823115.7665119</v>
      </c>
      <c r="AM69" s="240">
        <f t="shared" si="5"/>
        <v>5075753618.9082365</v>
      </c>
      <c r="AN69" s="240">
        <f t="shared" si="5"/>
        <v>5048769006.0743837</v>
      </c>
      <c r="AO69" s="240">
        <f t="shared" si="5"/>
        <v>5021869170.5932999</v>
      </c>
      <c r="AP69" s="240">
        <f t="shared" si="5"/>
        <v>4995054005.7933311</v>
      </c>
      <c r="AQ69" s="240">
        <f t="shared" si="4"/>
        <v>4951122063.1605339</v>
      </c>
    </row>
    <row r="70" spans="1:43" x14ac:dyDescent="0.2">
      <c r="A70" s="291" t="s">
        <v>144</v>
      </c>
      <c r="B70" s="240">
        <f t="shared" si="0"/>
        <v>3963392080.1443839</v>
      </c>
      <c r="C70" s="240">
        <f t="shared" si="6"/>
        <v>0</v>
      </c>
      <c r="D70" s="240">
        <f t="shared" si="6"/>
        <v>0</v>
      </c>
      <c r="E70" s="240">
        <f t="shared" si="6"/>
        <v>0</v>
      </c>
      <c r="F70" s="240">
        <f t="shared" si="6"/>
        <v>0</v>
      </c>
      <c r="G70" s="240">
        <f t="shared" si="6"/>
        <v>0</v>
      </c>
      <c r="H70" s="240">
        <f t="shared" si="6"/>
        <v>0</v>
      </c>
      <c r="I70" s="240">
        <f t="shared" si="6"/>
        <v>0</v>
      </c>
      <c r="J70" s="240">
        <f t="shared" si="6"/>
        <v>0</v>
      </c>
      <c r="K70" s="240">
        <f t="shared" si="6"/>
        <v>0</v>
      </c>
      <c r="L70" s="240">
        <f t="shared" si="6"/>
        <v>0</v>
      </c>
      <c r="M70" s="240">
        <f t="shared" si="6"/>
        <v>0</v>
      </c>
      <c r="N70" s="240">
        <f t="shared" si="6"/>
        <v>0</v>
      </c>
      <c r="O70" s="240">
        <f t="shared" si="6"/>
        <v>0</v>
      </c>
      <c r="P70" s="240">
        <f t="shared" si="6"/>
        <v>0</v>
      </c>
      <c r="Q70" s="240">
        <f t="shared" si="6"/>
        <v>0</v>
      </c>
      <c r="R70" s="240">
        <f t="shared" si="6"/>
        <v>0</v>
      </c>
      <c r="S70" s="240">
        <f t="shared" si="6"/>
        <v>0</v>
      </c>
      <c r="T70" s="240">
        <f t="shared" si="6"/>
        <v>0</v>
      </c>
      <c r="U70" s="240">
        <f t="shared" si="6"/>
        <v>0</v>
      </c>
      <c r="V70" s="240">
        <f t="shared" si="6"/>
        <v>0</v>
      </c>
      <c r="W70" s="240">
        <f t="shared" si="6"/>
        <v>0</v>
      </c>
      <c r="X70" s="240">
        <f t="shared" si="6"/>
        <v>0</v>
      </c>
      <c r="Y70" s="240">
        <f t="shared" si="6"/>
        <v>0</v>
      </c>
      <c r="Z70" s="240">
        <f t="shared" si="6"/>
        <v>0</v>
      </c>
      <c r="AA70" s="240">
        <f t="shared" si="6"/>
        <v>0</v>
      </c>
      <c r="AB70" s="240">
        <f t="shared" si="6"/>
        <v>0</v>
      </c>
      <c r="AC70" s="240">
        <f t="shared" si="6"/>
        <v>0</v>
      </c>
      <c r="AD70" s="240">
        <f t="shared" si="6"/>
        <v>0</v>
      </c>
      <c r="AE70" s="240">
        <f t="shared" si="6"/>
        <v>0</v>
      </c>
      <c r="AF70" s="240">
        <f t="shared" si="6"/>
        <v>0</v>
      </c>
      <c r="AG70" s="240">
        <f t="shared" si="6"/>
        <v>0</v>
      </c>
      <c r="AH70" s="240">
        <f t="shared" si="6"/>
        <v>0</v>
      </c>
      <c r="AI70" s="240">
        <f t="shared" si="5"/>
        <v>0</v>
      </c>
      <c r="AJ70" s="240">
        <f t="shared" si="5"/>
        <v>0</v>
      </c>
      <c r="AK70" s="240">
        <f t="shared" si="5"/>
        <v>0</v>
      </c>
      <c r="AL70" s="240">
        <f t="shared" si="5"/>
        <v>0</v>
      </c>
      <c r="AM70" s="240">
        <f t="shared" si="5"/>
        <v>0</v>
      </c>
      <c r="AN70" s="240">
        <f t="shared" si="5"/>
        <v>0</v>
      </c>
      <c r="AO70" s="240">
        <f t="shared" si="5"/>
        <v>0</v>
      </c>
      <c r="AP70" s="240">
        <f t="shared" si="5"/>
        <v>0</v>
      </c>
      <c r="AQ70" s="240">
        <f t="shared" si="4"/>
        <v>0</v>
      </c>
    </row>
    <row r="71" spans="1:43" x14ac:dyDescent="0.2">
      <c r="A71" s="291" t="s">
        <v>145</v>
      </c>
      <c r="B71" s="240">
        <f t="shared" si="0"/>
        <v>0</v>
      </c>
      <c r="C71" s="240">
        <f t="shared" si="6"/>
        <v>0</v>
      </c>
      <c r="D71" s="240">
        <f t="shared" si="6"/>
        <v>0</v>
      </c>
      <c r="E71" s="240">
        <f t="shared" si="6"/>
        <v>0</v>
      </c>
      <c r="F71" s="240">
        <f t="shared" si="6"/>
        <v>0</v>
      </c>
      <c r="G71" s="240">
        <f t="shared" si="6"/>
        <v>0</v>
      </c>
      <c r="H71" s="240">
        <f t="shared" si="6"/>
        <v>0</v>
      </c>
      <c r="I71" s="240">
        <f t="shared" si="6"/>
        <v>0</v>
      </c>
      <c r="J71" s="240">
        <f t="shared" si="6"/>
        <v>0</v>
      </c>
      <c r="K71" s="240">
        <f t="shared" si="6"/>
        <v>0</v>
      </c>
      <c r="L71" s="240">
        <f t="shared" si="6"/>
        <v>0</v>
      </c>
      <c r="M71" s="240">
        <f t="shared" si="6"/>
        <v>0</v>
      </c>
      <c r="N71" s="240">
        <f t="shared" si="6"/>
        <v>0</v>
      </c>
      <c r="O71" s="240">
        <f t="shared" si="6"/>
        <v>0</v>
      </c>
      <c r="P71" s="240">
        <f t="shared" si="6"/>
        <v>0</v>
      </c>
      <c r="Q71" s="240">
        <f t="shared" si="6"/>
        <v>0</v>
      </c>
      <c r="R71" s="240">
        <f t="shared" si="6"/>
        <v>0</v>
      </c>
      <c r="S71" s="240">
        <f t="shared" si="6"/>
        <v>0</v>
      </c>
      <c r="T71" s="240">
        <f t="shared" si="6"/>
        <v>0</v>
      </c>
      <c r="U71" s="240">
        <f t="shared" si="6"/>
        <v>0</v>
      </c>
      <c r="V71" s="240">
        <f t="shared" si="6"/>
        <v>0</v>
      </c>
      <c r="W71" s="240">
        <f t="shared" si="6"/>
        <v>0</v>
      </c>
      <c r="X71" s="240">
        <f t="shared" si="6"/>
        <v>0</v>
      </c>
      <c r="Y71" s="240">
        <f t="shared" si="6"/>
        <v>0</v>
      </c>
      <c r="Z71" s="240">
        <f t="shared" si="6"/>
        <v>0</v>
      </c>
      <c r="AA71" s="240">
        <f t="shared" si="6"/>
        <v>0</v>
      </c>
      <c r="AB71" s="240">
        <f t="shared" si="6"/>
        <v>0</v>
      </c>
      <c r="AC71" s="240">
        <f t="shared" si="6"/>
        <v>0</v>
      </c>
      <c r="AD71" s="240">
        <f t="shared" si="6"/>
        <v>0</v>
      </c>
      <c r="AE71" s="240">
        <f t="shared" si="6"/>
        <v>0</v>
      </c>
      <c r="AF71" s="240">
        <f t="shared" si="6"/>
        <v>0</v>
      </c>
      <c r="AG71" s="240">
        <f t="shared" si="6"/>
        <v>0</v>
      </c>
      <c r="AH71" s="240">
        <f t="shared" si="6"/>
        <v>0</v>
      </c>
      <c r="AI71" s="240">
        <f t="shared" si="5"/>
        <v>0</v>
      </c>
      <c r="AJ71" s="240">
        <f t="shared" si="5"/>
        <v>0</v>
      </c>
      <c r="AK71" s="240">
        <f t="shared" si="5"/>
        <v>0</v>
      </c>
      <c r="AL71" s="240">
        <f t="shared" si="5"/>
        <v>0</v>
      </c>
      <c r="AM71" s="240">
        <f t="shared" si="5"/>
        <v>0</v>
      </c>
      <c r="AN71" s="240">
        <f t="shared" si="5"/>
        <v>0</v>
      </c>
      <c r="AO71" s="240">
        <f t="shared" si="5"/>
        <v>0</v>
      </c>
      <c r="AP71" s="240">
        <f t="shared" si="5"/>
        <v>0</v>
      </c>
      <c r="AQ71" s="240">
        <f t="shared" si="4"/>
        <v>0</v>
      </c>
    </row>
    <row r="72" spans="1:43" x14ac:dyDescent="0.2">
      <c r="A72" s="291" t="s">
        <v>146</v>
      </c>
      <c r="B72" s="240">
        <f t="shared" si="0"/>
        <v>0</v>
      </c>
      <c r="C72" s="240">
        <f t="shared" si="6"/>
        <v>0</v>
      </c>
      <c r="D72" s="240">
        <f t="shared" si="6"/>
        <v>0</v>
      </c>
      <c r="E72" s="240">
        <f t="shared" si="6"/>
        <v>0</v>
      </c>
      <c r="F72" s="240">
        <f t="shared" si="6"/>
        <v>0</v>
      </c>
      <c r="G72" s="240">
        <f t="shared" si="6"/>
        <v>0</v>
      </c>
      <c r="H72" s="240">
        <f t="shared" si="6"/>
        <v>0</v>
      </c>
      <c r="I72" s="240">
        <f t="shared" si="6"/>
        <v>0</v>
      </c>
      <c r="J72" s="240">
        <f t="shared" si="6"/>
        <v>0</v>
      </c>
      <c r="K72" s="240">
        <f t="shared" si="6"/>
        <v>0</v>
      </c>
      <c r="L72" s="240">
        <f t="shared" si="6"/>
        <v>0</v>
      </c>
      <c r="M72" s="240">
        <f t="shared" si="6"/>
        <v>0</v>
      </c>
      <c r="N72" s="240">
        <f t="shared" si="6"/>
        <v>0</v>
      </c>
      <c r="O72" s="240">
        <f t="shared" si="6"/>
        <v>0</v>
      </c>
      <c r="P72" s="240">
        <f t="shared" si="6"/>
        <v>0</v>
      </c>
      <c r="Q72" s="240">
        <f t="shared" si="6"/>
        <v>0</v>
      </c>
      <c r="R72" s="240">
        <f t="shared" si="6"/>
        <v>0</v>
      </c>
      <c r="S72" s="240">
        <f t="shared" si="6"/>
        <v>0</v>
      </c>
      <c r="T72" s="240">
        <f t="shared" si="6"/>
        <v>0</v>
      </c>
      <c r="U72" s="240">
        <f t="shared" si="6"/>
        <v>0</v>
      </c>
      <c r="V72" s="240">
        <f t="shared" si="6"/>
        <v>0</v>
      </c>
      <c r="W72" s="240">
        <f t="shared" si="6"/>
        <v>0</v>
      </c>
      <c r="X72" s="240">
        <f t="shared" si="6"/>
        <v>0</v>
      </c>
      <c r="Y72" s="240">
        <f t="shared" si="6"/>
        <v>0</v>
      </c>
      <c r="Z72" s="240">
        <f t="shared" si="6"/>
        <v>0</v>
      </c>
      <c r="AA72" s="240">
        <f t="shared" si="6"/>
        <v>0</v>
      </c>
      <c r="AB72" s="240">
        <f t="shared" si="6"/>
        <v>0</v>
      </c>
      <c r="AC72" s="240">
        <f t="shared" si="6"/>
        <v>0</v>
      </c>
      <c r="AD72" s="240">
        <f t="shared" si="6"/>
        <v>0</v>
      </c>
      <c r="AE72" s="240">
        <f t="shared" si="6"/>
        <v>0</v>
      </c>
      <c r="AF72" s="240">
        <f t="shared" si="6"/>
        <v>0</v>
      </c>
      <c r="AG72" s="240">
        <f t="shared" si="6"/>
        <v>0</v>
      </c>
      <c r="AH72" s="240">
        <f t="shared" si="6"/>
        <v>0</v>
      </c>
      <c r="AI72" s="240">
        <f t="shared" si="5"/>
        <v>0</v>
      </c>
      <c r="AJ72" s="240">
        <f t="shared" si="5"/>
        <v>0</v>
      </c>
      <c r="AK72" s="240">
        <f t="shared" si="5"/>
        <v>0</v>
      </c>
      <c r="AL72" s="240">
        <f t="shared" si="5"/>
        <v>0</v>
      </c>
      <c r="AM72" s="240">
        <f t="shared" si="5"/>
        <v>0</v>
      </c>
      <c r="AN72" s="240">
        <f t="shared" si="5"/>
        <v>0</v>
      </c>
      <c r="AO72" s="240">
        <f t="shared" si="5"/>
        <v>0</v>
      </c>
      <c r="AP72" s="240">
        <f t="shared" si="5"/>
        <v>0</v>
      </c>
      <c r="AQ72" s="240">
        <f t="shared" si="4"/>
        <v>0</v>
      </c>
    </row>
    <row r="73" spans="1:43" x14ac:dyDescent="0.2">
      <c r="A73" s="291" t="s">
        <v>147</v>
      </c>
      <c r="B73" s="240">
        <f t="shared" si="0"/>
        <v>0</v>
      </c>
      <c r="C73" s="240">
        <f t="shared" si="6"/>
        <v>11890176240.433147</v>
      </c>
      <c r="D73" s="240">
        <f t="shared" si="6"/>
        <v>13488237080.949837</v>
      </c>
      <c r="E73" s="240">
        <f t="shared" si="6"/>
        <v>14001018488.88203</v>
      </c>
      <c r="F73" s="240">
        <f t="shared" si="6"/>
        <v>14322815336.760149</v>
      </c>
      <c r="G73" s="240">
        <f t="shared" si="6"/>
        <v>15224615001.790453</v>
      </c>
      <c r="H73" s="240">
        <f t="shared" si="6"/>
        <v>16387044818.079418</v>
      </c>
      <c r="I73" s="240">
        <f t="shared" si="6"/>
        <v>17499503595.540909</v>
      </c>
      <c r="J73" s="240">
        <f t="shared" si="6"/>
        <v>18481658584.767857</v>
      </c>
      <c r="K73" s="240">
        <f t="shared" si="6"/>
        <v>19346827851.772457</v>
      </c>
      <c r="L73" s="240">
        <f t="shared" si="6"/>
        <v>20118504060.768452</v>
      </c>
      <c r="M73" s="240">
        <f t="shared" si="6"/>
        <v>20828700657.834148</v>
      </c>
      <c r="N73" s="240">
        <f t="shared" si="6"/>
        <v>21519803468.014816</v>
      </c>
      <c r="O73" s="240">
        <f t="shared" si="6"/>
        <v>22187659299.092487</v>
      </c>
      <c r="P73" s="240">
        <f t="shared" si="6"/>
        <v>22831419178.574547</v>
      </c>
      <c r="Q73" s="240">
        <f t="shared" si="6"/>
        <v>23450587292.361042</v>
      </c>
      <c r="R73" s="240">
        <f t="shared" si="6"/>
        <v>24045017688.81929</v>
      </c>
      <c r="S73" s="240">
        <f t="shared" si="6"/>
        <v>24690738154.754936</v>
      </c>
      <c r="T73" s="240">
        <f t="shared" si="6"/>
        <v>25314394214.292946</v>
      </c>
      <c r="U73" s="240">
        <f t="shared" si="6"/>
        <v>25914418162.514278</v>
      </c>
      <c r="V73" s="240">
        <f t="shared" si="6"/>
        <v>26489381009.26873</v>
      </c>
      <c r="W73" s="240">
        <f t="shared" si="6"/>
        <v>27037999015.471714</v>
      </c>
      <c r="X73" s="240">
        <f t="shared" si="6"/>
        <v>27559138788.993893</v>
      </c>
      <c r="Y73" s="240">
        <f t="shared" si="6"/>
        <v>28051820945.09861</v>
      </c>
      <c r="Z73" s="240">
        <f t="shared" si="6"/>
        <v>28515222354.56599</v>
      </c>
      <c r="AA73" s="240">
        <f t="shared" si="6"/>
        <v>28948677019.435547</v>
      </c>
      <c r="AB73" s="240">
        <f t="shared" si="6"/>
        <v>29351675631.553051</v>
      </c>
      <c r="AC73" s="240">
        <f t="shared" si="6"/>
        <v>29723863882.622608</v>
      </c>
      <c r="AD73" s="240">
        <f t="shared" si="6"/>
        <v>30065039606.159874</v>
      </c>
      <c r="AE73" s="240">
        <f t="shared" si="6"/>
        <v>30375148841.53429</v>
      </c>
      <c r="AF73" s="240">
        <f t="shared" si="6"/>
        <v>30654280918.15414</v>
      </c>
      <c r="AG73" s="240">
        <f t="shared" si="6"/>
        <v>30902662663.806576</v>
      </c>
      <c r="AH73" s="240">
        <f t="shared" si="6"/>
        <v>31120651845.245716</v>
      </c>
      <c r="AI73" s="240">
        <f t="shared" si="5"/>
        <v>31308729951.429432</v>
      </c>
      <c r="AJ73" s="240">
        <f t="shared" si="5"/>
        <v>31467494430.406796</v>
      </c>
      <c r="AK73" s="240">
        <f t="shared" si="5"/>
        <v>31597650489.925671</v>
      </c>
      <c r="AL73" s="240">
        <f t="shared" si="5"/>
        <v>31700002569.457443</v>
      </c>
      <c r="AM73" s="240">
        <f t="shared" si="5"/>
        <v>31775445587.718933</v>
      </c>
      <c r="AN73" s="240">
        <f t="shared" si="5"/>
        <v>31824956065.053703</v>
      </c>
      <c r="AO73" s="240">
        <f t="shared" si="5"/>
        <v>31849583214.392235</v>
      </c>
      <c r="AP73" s="240">
        <f t="shared" si="5"/>
        <v>31850440088.107037</v>
      </c>
      <c r="AQ73" s="240">
        <f t="shared" si="4"/>
        <v>31665470784.88308</v>
      </c>
    </row>
    <row r="74" spans="1:43" x14ac:dyDescent="0.2">
      <c r="A74" s="292" t="s">
        <v>340</v>
      </c>
      <c r="B74" s="252">
        <f t="shared" si="0"/>
        <v>0</v>
      </c>
      <c r="C74" s="252">
        <f t="shared" si="6"/>
        <v>0</v>
      </c>
      <c r="D74" s="252">
        <f t="shared" si="6"/>
        <v>0</v>
      </c>
      <c r="E74" s="252">
        <f t="shared" si="6"/>
        <v>0</v>
      </c>
      <c r="F74" s="252">
        <f t="shared" si="6"/>
        <v>0</v>
      </c>
      <c r="G74" s="252">
        <f t="shared" si="6"/>
        <v>0</v>
      </c>
      <c r="H74" s="252">
        <f t="shared" si="6"/>
        <v>0</v>
      </c>
      <c r="I74" s="252">
        <f t="shared" si="6"/>
        <v>0</v>
      </c>
      <c r="J74" s="252">
        <f t="shared" si="6"/>
        <v>0</v>
      </c>
      <c r="K74" s="252">
        <f t="shared" si="6"/>
        <v>0</v>
      </c>
      <c r="L74" s="252">
        <f t="shared" si="6"/>
        <v>0</v>
      </c>
      <c r="M74" s="252">
        <f t="shared" si="6"/>
        <v>0</v>
      </c>
      <c r="N74" s="252">
        <f t="shared" si="6"/>
        <v>0</v>
      </c>
      <c r="O74" s="252">
        <f t="shared" si="6"/>
        <v>0</v>
      </c>
      <c r="P74" s="252">
        <f t="shared" si="6"/>
        <v>0</v>
      </c>
      <c r="Q74" s="252">
        <f t="shared" si="6"/>
        <v>0</v>
      </c>
      <c r="R74" s="252">
        <f t="shared" si="6"/>
        <v>0</v>
      </c>
      <c r="S74" s="252">
        <f t="shared" si="6"/>
        <v>0</v>
      </c>
      <c r="T74" s="252">
        <f t="shared" si="6"/>
        <v>0</v>
      </c>
      <c r="U74" s="252">
        <f t="shared" si="6"/>
        <v>0</v>
      </c>
      <c r="V74" s="252">
        <f t="shared" si="6"/>
        <v>0</v>
      </c>
      <c r="W74" s="252">
        <f t="shared" si="6"/>
        <v>0</v>
      </c>
      <c r="X74" s="252">
        <f t="shared" si="6"/>
        <v>0</v>
      </c>
      <c r="Y74" s="252">
        <f t="shared" si="6"/>
        <v>0</v>
      </c>
      <c r="Z74" s="252">
        <f t="shared" si="6"/>
        <v>0</v>
      </c>
      <c r="AA74" s="252">
        <f t="shared" si="6"/>
        <v>0</v>
      </c>
      <c r="AB74" s="252">
        <f t="shared" si="6"/>
        <v>0</v>
      </c>
      <c r="AC74" s="252">
        <f t="shared" si="6"/>
        <v>0</v>
      </c>
      <c r="AD74" s="252">
        <f t="shared" si="6"/>
        <v>0</v>
      </c>
      <c r="AE74" s="252">
        <f t="shared" si="6"/>
        <v>0</v>
      </c>
      <c r="AF74" s="252">
        <f t="shared" si="6"/>
        <v>0</v>
      </c>
      <c r="AG74" s="252">
        <f t="shared" si="6"/>
        <v>0</v>
      </c>
      <c r="AH74" s="252">
        <f t="shared" si="6"/>
        <v>0</v>
      </c>
      <c r="AI74" s="252">
        <f t="shared" si="5"/>
        <v>0</v>
      </c>
      <c r="AJ74" s="252">
        <f t="shared" si="5"/>
        <v>0</v>
      </c>
      <c r="AK74" s="252">
        <f t="shared" si="5"/>
        <v>0</v>
      </c>
      <c r="AL74" s="252">
        <f t="shared" si="5"/>
        <v>0</v>
      </c>
      <c r="AM74" s="252">
        <f t="shared" si="5"/>
        <v>0</v>
      </c>
      <c r="AN74" s="252">
        <f t="shared" si="5"/>
        <v>0</v>
      </c>
      <c r="AO74" s="252">
        <f t="shared" si="5"/>
        <v>0</v>
      </c>
      <c r="AP74" s="252">
        <f t="shared" si="5"/>
        <v>0</v>
      </c>
      <c r="AQ74" s="252">
        <f t="shared" si="4"/>
        <v>0</v>
      </c>
    </row>
  </sheetData>
  <phoneticPr fontId="3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5384-2A66-4CC5-BF22-DBAEB0CCC14B}">
  <sheetPr codeName="Sheet41"/>
  <dimension ref="A1:AR74"/>
  <sheetViews>
    <sheetView topLeftCell="S36" workbookViewId="0">
      <selection activeCell="B50" sqref="B50:AQ74"/>
    </sheetView>
  </sheetViews>
  <sheetFormatPr defaultColWidth="9" defaultRowHeight="12.75" x14ac:dyDescent="0.2"/>
  <cols>
    <col min="1" max="1" width="18" style="136" customWidth="1"/>
    <col min="2" max="16384" width="9" style="136"/>
  </cols>
  <sheetData>
    <row r="1" spans="1:44" x14ac:dyDescent="0.2">
      <c r="B1" s="224">
        <v>2019</v>
      </c>
      <c r="C1" s="224">
        <v>2020</v>
      </c>
      <c r="D1" s="224">
        <v>2021</v>
      </c>
      <c r="E1" s="224">
        <v>2022</v>
      </c>
      <c r="F1" s="224">
        <v>2023</v>
      </c>
      <c r="G1" s="224">
        <v>2024</v>
      </c>
      <c r="H1" s="224">
        <v>2025</v>
      </c>
      <c r="I1" s="224">
        <v>2026</v>
      </c>
      <c r="J1" s="224">
        <v>2027</v>
      </c>
      <c r="K1" s="224">
        <v>2028</v>
      </c>
      <c r="L1" s="224">
        <v>2029</v>
      </c>
      <c r="M1" s="224">
        <v>2030</v>
      </c>
      <c r="N1" s="224">
        <v>2031</v>
      </c>
      <c r="O1" s="224">
        <v>2032</v>
      </c>
      <c r="P1" s="224">
        <v>2033</v>
      </c>
      <c r="Q1" s="224">
        <v>2034</v>
      </c>
      <c r="R1" s="224">
        <v>2035</v>
      </c>
      <c r="S1" s="224">
        <v>2036</v>
      </c>
      <c r="T1" s="224">
        <v>2037</v>
      </c>
      <c r="U1" s="224">
        <v>2038</v>
      </c>
      <c r="V1" s="224">
        <v>2039</v>
      </c>
      <c r="W1" s="224">
        <v>2040</v>
      </c>
      <c r="X1" s="224">
        <v>2041</v>
      </c>
      <c r="Y1" s="224">
        <v>2042</v>
      </c>
      <c r="Z1" s="224">
        <v>2043</v>
      </c>
      <c r="AA1" s="224">
        <v>2044</v>
      </c>
      <c r="AB1" s="224">
        <v>2045</v>
      </c>
      <c r="AC1" s="224">
        <v>2046</v>
      </c>
      <c r="AD1" s="224">
        <v>2047</v>
      </c>
      <c r="AE1" s="224">
        <v>2048</v>
      </c>
      <c r="AF1" s="224">
        <v>2049</v>
      </c>
      <c r="AG1" s="224">
        <v>2050</v>
      </c>
      <c r="AH1" s="224">
        <v>2051</v>
      </c>
      <c r="AI1" s="224">
        <v>2052</v>
      </c>
      <c r="AJ1" s="224">
        <v>2053</v>
      </c>
      <c r="AK1" s="224">
        <v>2054</v>
      </c>
      <c r="AL1" s="224">
        <v>2055</v>
      </c>
      <c r="AM1" s="224">
        <v>2056</v>
      </c>
      <c r="AN1" s="224">
        <v>2057</v>
      </c>
      <c r="AO1" s="224">
        <v>2058</v>
      </c>
      <c r="AP1" s="224">
        <v>2059</v>
      </c>
      <c r="AQ1" s="224">
        <v>2060</v>
      </c>
    </row>
    <row r="2" spans="1:44" x14ac:dyDescent="0.2">
      <c r="A2" s="289" t="s">
        <v>351</v>
      </c>
      <c r="B2" s="254">
        <f>('Energy Use'!B58-'E-electricity'!B2)*'Energy Use 2019'!$S64</f>
        <v>471643657537.18152</v>
      </c>
      <c r="C2" s="254">
        <f>('Energy Use'!C58-'E-electricity'!C2)*'Energy Use 2020'!$S64</f>
        <v>447863305056.31525</v>
      </c>
      <c r="D2" s="254">
        <f>('Energy Use'!D58-'E-electricity'!D2)*'Energy Use 2020'!$S64</f>
        <v>453816531621.57068</v>
      </c>
      <c r="E2" s="254">
        <f>('Energy Use'!E58-'E-electricity'!E2)*'Energy Use 2020'!$S64</f>
        <v>470829606637.86432</v>
      </c>
      <c r="F2" s="254">
        <f>('Energy Use'!F58-'E-electricity'!F2)*'Energy Use 2020'!$S64</f>
        <v>489345174612.95654</v>
      </c>
      <c r="G2" s="254">
        <f>('Energy Use'!G58-'E-electricity'!G2)*'Energy Use 2020'!$S64</f>
        <v>511263874124.32227</v>
      </c>
      <c r="H2" s="254">
        <f>('Energy Use'!H58-'E-electricity'!H2)*'Energy Use 2020'!$S64</f>
        <v>522433389768.03778</v>
      </c>
      <c r="I2" s="254">
        <f>('Energy Use'!I58-'E-electricity'!I2)*'Energy Use 2020'!$S64</f>
        <v>553403472319.94446</v>
      </c>
      <c r="J2" s="254">
        <f>('Energy Use'!J58-'E-electricity'!J2)*'Energy Use 2020'!$S64</f>
        <v>573451004025.07996</v>
      </c>
      <c r="K2" s="254">
        <f>('Energy Use'!K58-'E-electricity'!K2)*'Energy Use 2020'!$S64</f>
        <v>592555278346.29626</v>
      </c>
      <c r="L2" s="254">
        <f>('Energy Use'!L58-'E-electricity'!L2)*'Energy Use 2020'!$S64</f>
        <v>610635092004.36719</v>
      </c>
      <c r="M2" s="254">
        <f>('Energy Use'!M58-'E-electricity'!M2)*'Energy Use 2020'!$S64</f>
        <v>638194502835.42419</v>
      </c>
      <c r="N2" s="254">
        <f>('Energy Use'!N58-'E-electricity'!N2)*'Energy Use 2020'!$S64</f>
        <v>643878480623.18213</v>
      </c>
      <c r="O2" s="254">
        <f>('Energy Use'!O58-'E-electricity'!O2)*'Energy Use 2020'!$S64</f>
        <v>658960772158.73889</v>
      </c>
      <c r="P2" s="254">
        <f>('Energy Use'!P58-'E-electricity'!P2)*'Energy Use 2020'!$S64</f>
        <v>672831614574.16772</v>
      </c>
      <c r="Q2" s="254">
        <f>('Energy Use'!Q58-'E-electricity'!Q2)*'Energy Use 2020'!$S64</f>
        <v>685467125643.15918</v>
      </c>
      <c r="R2" s="254">
        <f>('Energy Use'!R58-'E-electricity'!R2)*'Energy Use 2020'!$S64</f>
        <v>692569618827.4801</v>
      </c>
      <c r="S2" s="254">
        <f>('Energy Use'!S58-'E-electricity'!S2)*'Energy Use 2020'!$S64</f>
        <v>709357183489.27429</v>
      </c>
      <c r="T2" s="254">
        <f>('Energy Use'!T58-'E-electricity'!T2)*'Energy Use 2020'!$S64</f>
        <v>720699959975.6449</v>
      </c>
      <c r="U2" s="254">
        <f>('Energy Use'!U58-'E-electricity'!U2)*'Energy Use 2020'!$S64</f>
        <v>730892319567.50134</v>
      </c>
      <c r="V2" s="254">
        <f>('Energy Use'!V58-'E-electricity'!V2)*'Energy Use 2020'!$S64</f>
        <v>739952711467.62683</v>
      </c>
      <c r="W2" s="254">
        <f>('Energy Use'!W58-'E-electricity'!W2)*'Energy Use 2020'!$S64</f>
        <v>747908545007.14819</v>
      </c>
      <c r="X2" s="254">
        <f>('Energy Use'!X58-'E-electricity'!X2)*'Energy Use 2020'!$S64</f>
        <v>754795461060.10828</v>
      </c>
      <c r="Y2" s="254">
        <f>('Energy Use'!Y58-'E-electricity'!Y2)*'Energy Use 2020'!$S64</f>
        <v>760656558465.29541</v>
      </c>
      <c r="Z2" s="254">
        <f>('Energy Use'!Z58-'E-electricity'!Z2)*'Energy Use 2020'!$S64</f>
        <v>765541593807.87</v>
      </c>
      <c r="AA2" s="254">
        <f>('Energy Use'!AA58-'E-electricity'!AA2)*'Energy Use 2020'!$S64</f>
        <v>769506171776.49121</v>
      </c>
      <c r="AB2" s="254">
        <f>('Energy Use'!AB58-'E-electricity'!AB2)*'Energy Use 2020'!$S64</f>
        <v>772610941909.91089</v>
      </c>
      <c r="AC2" s="254">
        <f>('Energy Use'!AC58-'E-electricity'!AC2)*'Energy Use 2020'!$S64</f>
        <v>774920815954.04456</v>
      </c>
      <c r="AD2" s="254">
        <f>('Energy Use'!AD58-'E-electricity'!AD2)*'Energy Use 2020'!$S64</f>
        <v>776504218336.79272</v>
      </c>
      <c r="AE2" s="254">
        <f>('Energy Use'!AE58-'E-electricity'!AE2)*'Energy Use 2020'!$S64</f>
        <v>777432380498.62695</v>
      </c>
      <c r="AF2" s="254">
        <f>('Energy Use'!AF58-'E-electricity'!AF2)*'Energy Use 2020'!$S64</f>
        <v>777778688050.65515</v>
      </c>
      <c r="AG2" s="254">
        <f>('Energy Use'!AG58-'E-electricity'!AG2)*'Energy Use 2020'!$S64</f>
        <v>777618088019.99109</v>
      </c>
      <c r="AH2" s="254">
        <f>('Energy Use'!AH58-'E-electricity'!AH2)*'Energy Use 2020'!$S64</f>
        <v>777026561827.49524</v>
      </c>
      <c r="AI2" s="254">
        <f>('Energy Use'!AI58-'E-electricity'!AI2)*'Energy Use 2020'!$S64</f>
        <v>776080668160.9895</v>
      </c>
      <c r="AJ2" s="254">
        <f>('Energy Use'!AJ58-'E-electricity'!AJ2)*'Energy Use 2020'!$S64</f>
        <v>774857158584.8623</v>
      </c>
      <c r="AK2" s="254">
        <f>('Energy Use'!AK58-'E-electricity'!AK2)*'Energy Use 2020'!$S64</f>
        <v>773432667584.98181</v>
      </c>
      <c r="AL2" s="254">
        <f>('Energy Use'!AL58-'E-electricity'!AL2)*'Energy Use 2020'!$S64</f>
        <v>771883477799.55383</v>
      </c>
      <c r="AM2" s="254">
        <f>('Energy Use'!AM58-'E-electricity'!AM2)*'Energy Use 2020'!$S64</f>
        <v>770285360440.24097</v>
      </c>
      <c r="AN2" s="254">
        <f>('Energy Use'!AN58-'E-electricity'!AN2)*'Energy Use 2020'!$S64</f>
        <v>768713490367.13464</v>
      </c>
      <c r="AO2" s="254">
        <f>('Energy Use'!AO58-'E-electricity'!AO2)*'Energy Use 2020'!$S64</f>
        <v>767242434946.05566</v>
      </c>
      <c r="AP2" s="254">
        <f>('Energy Use'!AP58-'E-electricity'!AP2)*'Energy Use 2020'!$S64</f>
        <v>765946215685.05762</v>
      </c>
      <c r="AQ2" s="254">
        <f>('Energy Use'!AQ58-'E-electricity'!AQ2)*'Energy Use 2020'!$S64</f>
        <v>761052363465.62512</v>
      </c>
      <c r="AR2" s="136" t="str">
        <f>VLOOKUP($A2,'Sector Match'!$A$1:$B$43,2,0)</f>
        <v>agriculture and forestry 01T03</v>
      </c>
    </row>
    <row r="3" spans="1:44" x14ac:dyDescent="0.2">
      <c r="A3" s="289" t="s">
        <v>2</v>
      </c>
      <c r="B3" s="240">
        <f>('Energy Use'!B59-'E-electricity'!B3)*'Energy Use 2019'!$S65</f>
        <v>345887092138.29773</v>
      </c>
      <c r="C3" s="240">
        <f>('Energy Use'!C59-'E-electricity'!C3)*'Energy Use 2020'!$S65</f>
        <v>406313656286.53687</v>
      </c>
      <c r="D3" s="240">
        <f>('Energy Use'!D59-'E-electricity'!D3)*'Energy Use 2020'!$S65</f>
        <v>424984931686.65802</v>
      </c>
      <c r="E3" s="240">
        <f>('Energy Use'!E59-'E-electricity'!E3)*'Energy Use 2020'!$S65</f>
        <v>443454914685.25806</v>
      </c>
      <c r="F3" s="240">
        <f>('Energy Use'!F59-'E-electricity'!F3)*'Energy Use 2020'!$S65</f>
        <v>461724212334.25592</v>
      </c>
      <c r="G3" s="240">
        <f>('Energy Use'!G59-'E-electricity'!G3)*'Energy Use 2020'!$S65</f>
        <v>479793431685.5708</v>
      </c>
      <c r="H3" s="240">
        <f>('Energy Use'!H59-'E-electricity'!H3)*'Energy Use 2020'!$S65</f>
        <v>497663179791.12152</v>
      </c>
      <c r="I3" s="240">
        <f>('Energy Use'!I59-'E-electricity'!I3)*'Energy Use 2020'!$S65</f>
        <v>503577551883.12714</v>
      </c>
      <c r="J3" s="240">
        <f>('Energy Use'!J59-'E-electricity'!J3)*'Energy Use 2020'!$S65</f>
        <v>509425135958.1889</v>
      </c>
      <c r="K3" s="240">
        <f>('Energy Use'!K59-'E-electricity'!K3)*'Energy Use 2020'!$S65</f>
        <v>515206133113.91333</v>
      </c>
      <c r="L3" s="240">
        <f>('Energy Use'!L59-'E-electricity'!L3)*'Energy Use 2020'!$S65</f>
        <v>520920744447.90717</v>
      </c>
      <c r="M3" s="240">
        <f>('Energy Use'!M59-'E-electricity'!M3)*'Energy Use 2020'!$S65</f>
        <v>526569171057.77698</v>
      </c>
      <c r="N3" s="240">
        <f>('Energy Use'!N59-'E-electricity'!N3)*'Energy Use 2020'!$S65</f>
        <v>527655914675.45111</v>
      </c>
      <c r="O3" s="240">
        <f>('Energy Use'!O59-'E-electricity'!O3)*'Energy Use 2020'!$S65</f>
        <v>528724049924.24084</v>
      </c>
      <c r="P3" s="240">
        <f>('Energy Use'!P59-'E-electricity'!P3)*'Energy Use 2020'!$S65</f>
        <v>529773622318.24072</v>
      </c>
      <c r="Q3" s="240">
        <f>('Energy Use'!Q59-'E-electricity'!Q3)*'Energy Use 2020'!$S65</f>
        <v>530804677371.5451</v>
      </c>
      <c r="R3" s="240">
        <f>('Energy Use'!R59-'E-electricity'!R3)*'Energy Use 2020'!$S65</f>
        <v>531817260598.24872</v>
      </c>
      <c r="S3" s="240">
        <f>('Energy Use'!S59-'E-electricity'!S3)*'Energy Use 2020'!$S65</f>
        <v>526288844804.5874</v>
      </c>
      <c r="T3" s="240">
        <f>('Energy Use'!T59-'E-electricity'!T3)*'Energy Use 2020'!$S65</f>
        <v>520772848170.1535</v>
      </c>
      <c r="U3" s="240">
        <f>('Energy Use'!U59-'E-electricity'!U3)*'Energy Use 2020'!$S65</f>
        <v>515269259648.09277</v>
      </c>
      <c r="V3" s="240">
        <f>('Energy Use'!V59-'E-electricity'!V3)*'Energy Use 2020'!$S65</f>
        <v>509778068191.5509</v>
      </c>
      <c r="W3" s="240">
        <f>('Energy Use'!W59-'E-electricity'!W3)*'Energy Use 2020'!$S65</f>
        <v>504299262753.67365</v>
      </c>
      <c r="X3" s="240">
        <f>('Energy Use'!X59-'E-electricity'!X3)*'Energy Use 2020'!$S65</f>
        <v>495927009963.6012</v>
      </c>
      <c r="Y3" s="240">
        <f>('Energy Use'!Y59-'E-electricity'!Y3)*'Energy Use 2020'!$S65</f>
        <v>487574309678.88989</v>
      </c>
      <c r="Z3" s="240">
        <f>('Energy Use'!Z59-'E-electricity'!Z3)*'Energy Use 2020'!$S65</f>
        <v>479241144224.57306</v>
      </c>
      <c r="AA3" s="240">
        <f>('Energy Use'!AA59-'E-electricity'!AA3)*'Energy Use 2020'!$S65</f>
        <v>470927495925.68378</v>
      </c>
      <c r="AB3" s="240">
        <f>('Energy Use'!AB59-'E-electricity'!AB3)*'Energy Use 2020'!$S65</f>
        <v>462633347107.25513</v>
      </c>
      <c r="AC3" s="240">
        <f>('Energy Use'!AC59-'E-electricity'!AC3)*'Energy Use 2020'!$S65</f>
        <v>454358680094.32056</v>
      </c>
      <c r="AD3" s="240">
        <f>('Energy Use'!AD59-'E-electricity'!AD3)*'Energy Use 2020'!$S65</f>
        <v>446103477211.91321</v>
      </c>
      <c r="AE3" s="240">
        <f>('Energy Use'!AE59-'E-electricity'!AE3)*'Energy Use 2020'!$S65</f>
        <v>437867720785.0661</v>
      </c>
      <c r="AF3" s="240">
        <f>('Energy Use'!AF59-'E-electricity'!AF3)*'Energy Use 2020'!$S65</f>
        <v>429651393138.81262</v>
      </c>
      <c r="AG3" s="240">
        <f>('Energy Use'!AG59-'E-electricity'!AG3)*'Energy Use 2020'!$S65</f>
        <v>421454476598.18567</v>
      </c>
      <c r="AH3" s="240">
        <f>('Energy Use'!AH59-'E-electricity'!AH3)*'Energy Use 2020'!$S65</f>
        <v>411363634259.10657</v>
      </c>
      <c r="AI3" s="240">
        <f>('Energy Use'!AI59-'E-electricity'!AI3)*'Energy Use 2020'!$S65</f>
        <v>401296930604.37933</v>
      </c>
      <c r="AJ3" s="240">
        <f>('Energy Use'!AJ59-'E-electricity'!AJ3)*'Energy Use 2020'!$S65</f>
        <v>391254343540.29541</v>
      </c>
      <c r="AK3" s="240">
        <f>('Energy Use'!AK59-'E-electricity'!AK3)*'Energy Use 2020'!$S65</f>
        <v>381235850973.14636</v>
      </c>
      <c r="AL3" s="240">
        <f>('Energy Use'!AL59-'E-electricity'!AL3)*'Energy Use 2020'!$S65</f>
        <v>371241430809.22351</v>
      </c>
      <c r="AM3" s="240">
        <f>('Energy Use'!AM59-'E-electricity'!AM3)*'Energy Use 2020'!$S65</f>
        <v>363172487591.42279</v>
      </c>
      <c r="AN3" s="240">
        <f>('Energy Use'!AN59-'E-electricity'!AN3)*'Energy Use 2020'!$S65</f>
        <v>355122824389.91168</v>
      </c>
      <c r="AO3" s="240">
        <f>('Energy Use'!AO59-'E-electricity'!AO3)*'Energy Use 2020'!$S65</f>
        <v>347092423529.72327</v>
      </c>
      <c r="AP3" s="240">
        <f>('Energy Use'!AP59-'E-electricity'!AP3)*'Energy Use 2020'!$S65</f>
        <v>339081267335.89069</v>
      </c>
      <c r="AQ3" s="240">
        <f>('Energy Use'!AQ59-'E-electricity'!AQ3)*'Energy Use 2020'!$S65</f>
        <v>329967001394.01093</v>
      </c>
      <c r="AR3" s="136" t="str">
        <f>VLOOKUP($A3,'Sector Match'!$A$1:$B$43,2,0)</f>
        <v>coal mining 05</v>
      </c>
    </row>
    <row r="4" spans="1:44" x14ac:dyDescent="0.2">
      <c r="A4" s="74" t="s">
        <v>3</v>
      </c>
      <c r="B4" s="240">
        <f>('Energy Use'!B60-'E-electricity'!B4)*'Energy Use 2019'!$S66</f>
        <v>7145969760747.7363</v>
      </c>
      <c r="C4" s="240">
        <f>('Energy Use'!C60-'E-electricity'!C4)*'Energy Use 2020'!$S66</f>
        <v>6453957863936.7734</v>
      </c>
      <c r="D4" s="240">
        <f>('Energy Use'!D60-'E-electricity'!D4)*'Energy Use 2020'!$S66</f>
        <v>6806365596762.1631</v>
      </c>
      <c r="E4" s="240">
        <f>('Energy Use'!E60-'E-electricity'!E4)*'Energy Use 2020'!$S66</f>
        <v>7155652451996.5332</v>
      </c>
      <c r="F4" s="240">
        <f>('Energy Use'!F60-'E-electricity'!F4)*'Energy Use 2020'!$S66</f>
        <v>7501822851499.1553</v>
      </c>
      <c r="G4" s="240">
        <f>('Energy Use'!G60-'E-electricity'!G4)*'Energy Use 2020'!$S66</f>
        <v>7844881217129.3076</v>
      </c>
      <c r="H4" s="240">
        <f>('Energy Use'!H60-'E-electricity'!H4)*'Energy Use 2020'!$S66</f>
        <v>8184831970746.2666</v>
      </c>
      <c r="I4" s="240">
        <f>('Energy Use'!I60-'E-electricity'!I4)*'Energy Use 2020'!$S66</f>
        <v>8356547902593.4326</v>
      </c>
      <c r="J4" s="240">
        <f>('Energy Use'!J60-'E-electricity'!J4)*'Energy Use 2020'!$S66</f>
        <v>8526864583909.4639</v>
      </c>
      <c r="K4" s="240">
        <f>('Energy Use'!K60-'E-electricity'!K4)*'Energy Use 2020'!$S66</f>
        <v>8695783989302.207</v>
      </c>
      <c r="L4" s="240">
        <f>('Energy Use'!L60-'E-electricity'!L4)*'Energy Use 2020'!$S66</f>
        <v>8863308093379.5059</v>
      </c>
      <c r="M4" s="240">
        <f>('Energy Use'!M60-'E-electricity'!M4)*'Energy Use 2020'!$S66</f>
        <v>9029438870749.2012</v>
      </c>
      <c r="N4" s="240">
        <f>('Energy Use'!N60-'E-electricity'!N4)*'Energy Use 2020'!$S66</f>
        <v>9131042558404.6738</v>
      </c>
      <c r="O4" s="240">
        <f>('Energy Use'!O60-'E-electricity'!O4)*'Energy Use 2020'!$S66</f>
        <v>9231895083798.4629</v>
      </c>
      <c r="P4" s="240">
        <f>('Energy Use'!P60-'E-electricity'!P4)*'Energy Use 2020'!$S66</f>
        <v>9331997223555.7383</v>
      </c>
      <c r="Q4" s="240">
        <f>('Energy Use'!Q60-'E-electricity'!Q4)*'Energy Use 2020'!$S66</f>
        <v>9431349754301.668</v>
      </c>
      <c r="R4" s="240">
        <f>('Energy Use'!R60-'E-electricity'!R4)*'Energy Use 2020'!$S66</f>
        <v>9529953452661.4297</v>
      </c>
      <c r="S4" s="240">
        <f>('Energy Use'!S60-'E-electricity'!S4)*'Energy Use 2020'!$S66</f>
        <v>9648349555618.6621</v>
      </c>
      <c r="T4" s="240">
        <f>('Energy Use'!T60-'E-electricity'!T4)*'Energy Use 2020'!$S66</f>
        <v>9766522758341.6523</v>
      </c>
      <c r="U4" s="240">
        <f>('Energy Use'!U60-'E-electricity'!U4)*'Energy Use 2020'!$S66</f>
        <v>9884473173894.6113</v>
      </c>
      <c r="V4" s="240">
        <f>('Energy Use'!V60-'E-electricity'!V4)*'Energy Use 2020'!$S66</f>
        <v>10002200915341.756</v>
      </c>
      <c r="W4" s="240">
        <f>('Energy Use'!W60-'E-electricity'!W4)*'Energy Use 2020'!$S66</f>
        <v>10119706095747.305</v>
      </c>
      <c r="X4" s="240">
        <f>('Energy Use'!X60-'E-electricity'!X4)*'Energy Use 2020'!$S66</f>
        <v>10173766667546.67</v>
      </c>
      <c r="Y4" s="240">
        <f>('Energy Use'!Y60-'E-electricity'!Y4)*'Energy Use 2020'!$S66</f>
        <v>10227717704276.121</v>
      </c>
      <c r="Z4" s="240">
        <f>('Energy Use'!Z60-'E-electricity'!Z4)*'Energy Use 2020'!$S66</f>
        <v>10281559262405.588</v>
      </c>
      <c r="AA4" s="240">
        <f>('Energy Use'!AA60-'E-electricity'!AA4)*'Energy Use 2020'!$S66</f>
        <v>10335291398404.994</v>
      </c>
      <c r="AB4" s="240">
        <f>('Energy Use'!AB60-'E-electricity'!AB4)*'Energy Use 2020'!$S66</f>
        <v>10388914168744.271</v>
      </c>
      <c r="AC4" s="240">
        <f>('Energy Use'!AC60-'E-electricity'!AC4)*'Energy Use 2020'!$S66</f>
        <v>10442427629893.354</v>
      </c>
      <c r="AD4" s="240">
        <f>('Energy Use'!AD60-'E-electricity'!AD4)*'Energy Use 2020'!$S66</f>
        <v>10495831838322.156</v>
      </c>
      <c r="AE4" s="240">
        <f>('Energy Use'!AE60-'E-electricity'!AE4)*'Energy Use 2020'!$S66</f>
        <v>10549126850500.619</v>
      </c>
      <c r="AF4" s="240">
        <f>('Energy Use'!AF60-'E-electricity'!AF4)*'Energy Use 2020'!$S66</f>
        <v>10602312722898.668</v>
      </c>
      <c r="AG4" s="240">
        <f>('Energy Use'!AG60-'E-electricity'!AG4)*'Energy Use 2020'!$S66</f>
        <v>10655389511986.23</v>
      </c>
      <c r="AH4" s="240">
        <f>('Energy Use'!AH60-'E-electricity'!AH4)*'Energy Use 2020'!$S66</f>
        <v>10708325982278.416</v>
      </c>
      <c r="AI4" s="240">
        <f>('Energy Use'!AI60-'E-electricity'!AI4)*'Energy Use 2020'!$S66</f>
        <v>10761153538343.875</v>
      </c>
      <c r="AJ4" s="240">
        <f>('Energy Use'!AJ60-'E-electricity'!AJ4)*'Energy Use 2020'!$S66</f>
        <v>10813872236624.27</v>
      </c>
      <c r="AK4" s="240">
        <f>('Energy Use'!AK60-'E-electricity'!AK4)*'Energy Use 2020'!$S66</f>
        <v>10866482133561.27</v>
      </c>
      <c r="AL4" s="240">
        <f>('Energy Use'!AL60-'E-electricity'!AL4)*'Energy Use 2020'!$S66</f>
        <v>10918983285596.537</v>
      </c>
      <c r="AM4" s="240">
        <f>('Energy Use'!AM60-'E-electricity'!AM4)*'Energy Use 2020'!$S66</f>
        <v>10909128443662.258</v>
      </c>
      <c r="AN4" s="240">
        <f>('Energy Use'!AN60-'E-electricity'!AN4)*'Energy Use 2020'!$S66</f>
        <v>10899276968201.264</v>
      </c>
      <c r="AO4" s="240">
        <f>('Energy Use'!AO60-'E-electricity'!AO4)*'Energy Use 2020'!$S66</f>
        <v>10889428859179.637</v>
      </c>
      <c r="AP4" s="240">
        <f>('Energy Use'!AP60-'E-electricity'!AP4)*'Energy Use 2020'!$S66</f>
        <v>10879584116563.461</v>
      </c>
      <c r="AQ4" s="240">
        <f>('Energy Use'!AQ60-'E-electricity'!AQ4)*'Energy Use 2020'!$S66</f>
        <v>10832896154758.424</v>
      </c>
      <c r="AR4" s="136" t="str">
        <f>VLOOKUP($A4,'Sector Match'!$A$1:$B$43,2,0)</f>
        <v>oil and gas extraction 06</v>
      </c>
    </row>
    <row r="5" spans="1:44" x14ac:dyDescent="0.2">
      <c r="A5" s="74" t="s">
        <v>4</v>
      </c>
      <c r="B5" s="240">
        <f>('Energy Use'!B61-'E-electricity'!B5)*'Energy Use 2019'!$S67</f>
        <v>19816960400.721916</v>
      </c>
      <c r="C5" s="240">
        <f>('Energy Use'!C61-'E-electricity'!C5)*'Energy Use 2020'!$S67</f>
        <v>3963392080.144383</v>
      </c>
      <c r="D5" s="240">
        <f>('Energy Use'!D61-'E-electricity'!D5)*'Energy Use 2020'!$S67</f>
        <v>4238073627.7694798</v>
      </c>
      <c r="E5" s="240">
        <f>('Energy Use'!E61-'E-electricity'!E5)*'Energy Use 2020'!$S67</f>
        <v>4508835920.2793417</v>
      </c>
      <c r="F5" s="240">
        <f>('Energy Use'!F61-'E-electricity'!F5)*'Energy Use 2020'!$S67</f>
        <v>4775698879.1508923</v>
      </c>
      <c r="G5" s="240">
        <f>('Energy Use'!G61-'E-electricity'!G5)*'Energy Use 2020'!$S67</f>
        <v>5038682425.8610554</v>
      </c>
      <c r="H5" s="240">
        <f>('Energy Use'!H61-'E-electricity'!H5)*'Energy Use 2020'!$S67</f>
        <v>5297806481.8867569</v>
      </c>
      <c r="I5" s="240">
        <f>('Energy Use'!I61-'E-electricity'!I5)*'Energy Use 2020'!$S67</f>
        <v>5382432249.4741201</v>
      </c>
      <c r="J5" s="240">
        <f>('Energy Use'!J61-'E-electricity'!J5)*'Energy Use 2020'!$S67</f>
        <v>5465722394.2514544</v>
      </c>
      <c r="K5" s="240">
        <f>('Energy Use'!K61-'E-electricity'!K5)*'Energy Use 2020'!$S67</f>
        <v>5547683532.1504335</v>
      </c>
      <c r="L5" s="240">
        <f>('Energy Use'!L61-'E-electricity'!L5)*'Energy Use 2020'!$S67</f>
        <v>5628322279.1027308</v>
      </c>
      <c r="M5" s="240">
        <f>('Energy Use'!M61-'E-electricity'!M5)*'Energy Use 2020'!$S67</f>
        <v>5707645251.0400209</v>
      </c>
      <c r="N5" s="240">
        <f>('Energy Use'!N61-'E-electricity'!N5)*'Energy Use 2020'!$S67</f>
        <v>5688154931.6598969</v>
      </c>
      <c r="O5" s="240">
        <f>('Energy Use'!O61-'E-electricity'!O5)*'Energy Use 2020'!$S67</f>
        <v>5668652481.8704329</v>
      </c>
      <c r="P5" s="240">
        <f>('Energy Use'!P61-'E-electricity'!P5)*'Energy Use 2020'!$S67</f>
        <v>5649138186.8855438</v>
      </c>
      <c r="Q5" s="240">
        <f>('Energy Use'!Q61-'E-electricity'!Q5)*'Energy Use 2020'!$S67</f>
        <v>5629612331.9191523</v>
      </c>
      <c r="R5" s="240">
        <f>('Energy Use'!R61-'E-electricity'!R5)*'Energy Use 2020'!$S67</f>
        <v>5610075202.1851683</v>
      </c>
      <c r="S5" s="240">
        <f>('Energy Use'!S61-'E-electricity'!S5)*'Energy Use 2020'!$S67</f>
        <v>5535484507.9829216</v>
      </c>
      <c r="T5" s="240">
        <f>('Energy Use'!T61-'E-electricity'!T5)*'Energy Use 2020'!$S67</f>
        <v>5461154262.9844522</v>
      </c>
      <c r="U5" s="240">
        <f>('Energy Use'!U61-'E-electricity'!U5)*'Energy Use 2020'!$S67</f>
        <v>5387084134.9094057</v>
      </c>
      <c r="V5" s="240">
        <f>('Energy Use'!V61-'E-electricity'!V5)*'Energy Use 2020'!$S67</f>
        <v>5313273791.4774265</v>
      </c>
      <c r="W5" s="240">
        <f>('Energy Use'!W61-'E-electricity'!W5)*'Energy Use 2020'!$S67</f>
        <v>5239722900.4081583</v>
      </c>
      <c r="X5" s="240">
        <f>('Energy Use'!X61-'E-electricity'!X5)*'Energy Use 2020'!$S67</f>
        <v>5111385440.066678</v>
      </c>
      <c r="Y5" s="240">
        <f>('Energy Use'!Y61-'E-electricity'!Y5)*'Energy Use 2020'!$S67</f>
        <v>4983525150.785924</v>
      </c>
      <c r="Z5" s="240">
        <f>('Energy Use'!Z61-'E-electricity'!Z5)*'Energy Use 2020'!$S67</f>
        <v>4856141409.5402298</v>
      </c>
      <c r="AA5" s="240">
        <f>('Energy Use'!AA61-'E-electricity'!AA5)*'Energy Use 2020'!$S67</f>
        <v>4729233593.3039274</v>
      </c>
      <c r="AB5" s="240">
        <f>('Energy Use'!AB61-'E-electricity'!AB5)*'Energy Use 2020'!$S67</f>
        <v>4602801079.0513439</v>
      </c>
      <c r="AC5" s="240">
        <f>('Energy Use'!AC61-'E-electricity'!AC5)*'Energy Use 2020'!$S67</f>
        <v>4476843243.7568159</v>
      </c>
      <c r="AD5" s="240">
        <f>('Energy Use'!AD61-'E-electricity'!AD5)*'Energy Use 2020'!$S67</f>
        <v>4351359464.3946733</v>
      </c>
      <c r="AE5" s="240">
        <f>('Energy Use'!AE61-'E-electricity'!AE5)*'Energy Use 2020'!$S67</f>
        <v>4226349117.9392476</v>
      </c>
      <c r="AF5" s="240">
        <f>('Energy Use'!AF61-'E-electricity'!AF5)*'Energy Use 2020'!$S67</f>
        <v>4101811581.3648705</v>
      </c>
      <c r="AG5" s="240">
        <f>('Energy Use'!AG61-'E-electricity'!AG5)*'Energy Use 2020'!$S67</f>
        <v>3977746231.6458721</v>
      </c>
      <c r="AH5" s="240">
        <f>('Energy Use'!AH61-'E-electricity'!AH5)*'Energy Use 2020'!$S67</f>
        <v>3869569055.5396132</v>
      </c>
      <c r="AI5" s="240">
        <f>('Energy Use'!AI61-'E-electricity'!AI5)*'Energy Use 2020'!$S67</f>
        <v>3761800978.8212113</v>
      </c>
      <c r="AJ5" s="240">
        <f>('Energy Use'!AJ61-'E-electricity'!AJ5)*'Energy Use 2020'!$S67</f>
        <v>3654441461.535089</v>
      </c>
      <c r="AK5" s="240">
        <f>('Energy Use'!AK61-'E-electricity'!AK5)*'Energy Use 2020'!$S67</f>
        <v>3547489963.7256651</v>
      </c>
      <c r="AL5" s="240">
        <f>('Energy Use'!AL61-'E-electricity'!AL5)*'Energy Use 2020'!$S67</f>
        <v>3440945945.4373617</v>
      </c>
      <c r="AM5" s="240">
        <f>('Energy Use'!AM61-'E-electricity'!AM5)*'Energy Use 2020'!$S67</f>
        <v>3329825158.9328361</v>
      </c>
      <c r="AN5" s="240">
        <f>('Energy Use'!AN61-'E-electricity'!AN5)*'Energy Use 2020'!$S67</f>
        <v>3219130875.1613803</v>
      </c>
      <c r="AO5" s="240">
        <f>('Energy Use'!AO61-'E-electricity'!AO5)*'Energy Use 2020'!$S67</f>
        <v>3108862527.041914</v>
      </c>
      <c r="AP5" s="240">
        <f>('Energy Use'!AP61-'E-electricity'!AP5)*'Energy Use 2020'!$S67</f>
        <v>2999019547.4933591</v>
      </c>
      <c r="AQ5" s="240">
        <f>('Energy Use'!AQ61-'E-electricity'!AQ5)*'Energy Use 2020'!$S67</f>
        <v>2879806110.555212</v>
      </c>
      <c r="AR5" s="136" t="str">
        <f>VLOOKUP($A5,'Sector Match'!$A$1:$B$43,2,0)</f>
        <v>other mining and quarrying 07T08</v>
      </c>
    </row>
    <row r="6" spans="1:44" x14ac:dyDescent="0.2">
      <c r="A6" s="74" t="s">
        <v>5</v>
      </c>
      <c r="B6" s="240">
        <f>('Energy Use'!B62-'E-electricity'!B6)*'Energy Use 2019'!$S68</f>
        <v>435834842297.68494</v>
      </c>
      <c r="C6" s="240">
        <f>('Energy Use'!C62-'E-electricity'!C6)*'Energy Use 2020'!$S68</f>
        <v>447561993993.01923</v>
      </c>
      <c r="D6" s="240">
        <f>('Energy Use'!D62-'E-electricity'!D6)*'Energy Use 2020'!$S68</f>
        <v>461438487092.04999</v>
      </c>
      <c r="E6" s="240">
        <f>('Energy Use'!E62-'E-electricity'!E6)*'Energy Use 2020'!$S68</f>
        <v>474891501652.5213</v>
      </c>
      <c r="F6" s="240">
        <f>('Energy Use'!F62-'E-electricity'!F6)*'Energy Use 2020'!$S68</f>
        <v>487924426969.52234</v>
      </c>
      <c r="G6" s="240">
        <f>('Energy Use'!G62-'E-electricity'!G6)*'Energy Use 2020'!$S68</f>
        <v>500540652338.14282</v>
      </c>
      <c r="H6" s="240">
        <f>('Energy Use'!H62-'E-electricity'!H6)*'Energy Use 2020'!$S68</f>
        <v>512743567053.4729</v>
      </c>
      <c r="I6" s="240">
        <f>('Energy Use'!I62-'E-electricity'!I6)*'Energy Use 2020'!$S68</f>
        <v>533111410460.04285</v>
      </c>
      <c r="J6" s="240">
        <f>('Energy Use'!J62-'E-electricity'!J6)*'Energy Use 2020'!$S68</f>
        <v>552895941231.51953</v>
      </c>
      <c r="K6" s="240">
        <f>('Energy Use'!K62-'E-electricity'!K6)*'Energy Use 2020'!$S68</f>
        <v>572101247221.27441</v>
      </c>
      <c r="L6" s="240">
        <f>('Energy Use'!L62-'E-electricity'!L6)*'Energy Use 2020'!$S68</f>
        <v>590731416282.67932</v>
      </c>
      <c r="M6" s="240">
        <f>('Energy Use'!M62-'E-electricity'!M6)*'Energy Use 2020'!$S68</f>
        <v>608790536269.10559</v>
      </c>
      <c r="N6" s="240">
        <f>('Energy Use'!N62-'E-electricity'!N6)*'Energy Use 2020'!$S68</f>
        <v>616768203772.22876</v>
      </c>
      <c r="O6" s="240">
        <f>('Energy Use'!O62-'E-electricity'!O6)*'Energy Use 2020'!$S68</f>
        <v>624526380644.77991</v>
      </c>
      <c r="P6" s="240">
        <f>('Energy Use'!P62-'E-electricity'!P6)*'Energy Use 2020'!$S68</f>
        <v>632066397044.84839</v>
      </c>
      <c r="Q6" s="240">
        <f>('Energy Use'!Q62-'E-electricity'!Q6)*'Energy Use 2020'!$S68</f>
        <v>639389583130.52332</v>
      </c>
      <c r="R6" s="240">
        <f>('Energy Use'!R62-'E-electricity'!R6)*'Energy Use 2020'!$S68</f>
        <v>646497269059.89319</v>
      </c>
      <c r="S6" s="240">
        <f>('Energy Use'!S62-'E-electricity'!S6)*'Energy Use 2020'!$S68</f>
        <v>647377828976.1626</v>
      </c>
      <c r="T6" s="240">
        <f>('Energy Use'!T62-'E-electricity'!T6)*'Energy Use 2020'!$S68</f>
        <v>648228552334.05383</v>
      </c>
      <c r="U6" s="240">
        <f>('Energy Use'!U62-'E-electricity'!U6)*'Energy Use 2020'!$S68</f>
        <v>649049495381.86023</v>
      </c>
      <c r="V6" s="240">
        <f>('Energy Use'!V62-'E-electricity'!V6)*'Energy Use 2020'!$S68</f>
        <v>649840714367.87451</v>
      </c>
      <c r="W6" s="240">
        <f>('Energy Use'!W62-'E-electricity'!W6)*'Energy Use 2020'!$S68</f>
        <v>650602265540.38953</v>
      </c>
      <c r="X6" s="240">
        <f>('Energy Use'!X62-'E-electricity'!X6)*'Energy Use 2020'!$S68</f>
        <v>645993852159.12683</v>
      </c>
      <c r="Y6" s="240">
        <f>('Energy Use'!Y62-'E-electricity'!Y6)*'Energy Use 2020'!$S68</f>
        <v>641403973071.77734</v>
      </c>
      <c r="Z6" s="240">
        <f>('Energy Use'!Z62-'E-electricity'!Z6)*'Energy Use 2020'!$S68</f>
        <v>636832602261.64246</v>
      </c>
      <c r="AA6" s="240">
        <f>('Energy Use'!AA62-'E-electricity'!AA6)*'Energy Use 2020'!$S68</f>
        <v>632279713712.02417</v>
      </c>
      <c r="AB6" s="240">
        <f>('Energy Use'!AB62-'E-electricity'!AB6)*'Energy Use 2020'!$S68</f>
        <v>627745281406.22498</v>
      </c>
      <c r="AC6" s="240">
        <f>('Energy Use'!AC62-'E-electricity'!AC6)*'Energy Use 2020'!$S68</f>
        <v>616357898599.97766</v>
      </c>
      <c r="AD6" s="240">
        <f>('Energy Use'!AD62-'E-electricity'!AD6)*'Energy Use 2020'!$S68</f>
        <v>605051857246.14331</v>
      </c>
      <c r="AE6" s="240">
        <f>('Energy Use'!AE62-'E-electricity'!AE6)*'Energy Use 2020'!$S68</f>
        <v>593827023046.33496</v>
      </c>
      <c r="AF6" s="240">
        <f>('Energy Use'!AF62-'E-electricity'!AF6)*'Energy Use 2020'!$S68</f>
        <v>582683261702.16492</v>
      </c>
      <c r="AG6" s="240">
        <f>('Energy Use'!AG62-'E-electricity'!AG6)*'Energy Use 2020'!$S68</f>
        <v>571620438915.24597</v>
      </c>
      <c r="AH6" s="240">
        <f>('Energy Use'!AH62-'E-electricity'!AH6)*'Energy Use 2020'!$S68</f>
        <v>555602621466.02393</v>
      </c>
      <c r="AI6" s="240">
        <f>('Energy Use'!AI62-'E-electricity'!AI6)*'Energy Use 2020'!$S68</f>
        <v>539712406204.54822</v>
      </c>
      <c r="AJ6" s="240">
        <f>('Energy Use'!AJ62-'E-electricity'!AJ6)*'Energy Use 2020'!$S68</f>
        <v>523949577621.16437</v>
      </c>
      <c r="AK6" s="240">
        <f>('Energy Use'!AK62-'E-electricity'!AK6)*'Energy Use 2020'!$S68</f>
        <v>508313920206.21857</v>
      </c>
      <c r="AL6" s="240">
        <f>('Energy Use'!AL62-'E-electricity'!AL6)*'Energy Use 2020'!$S68</f>
        <v>492805218450.05707</v>
      </c>
      <c r="AM6" s="240">
        <f>('Energy Use'!AM62-'E-electricity'!AM6)*'Energy Use 2020'!$S68</f>
        <v>477410492618.05469</v>
      </c>
      <c r="AN6" s="240">
        <f>('Energy Use'!AN62-'E-electricity'!AN6)*'Energy Use 2020'!$S68</f>
        <v>462142412513.10132</v>
      </c>
      <c r="AO6" s="240">
        <f>('Energy Use'!AO62-'E-electricity'!AO6)*'Energy Use 2020'!$S68</f>
        <v>447000762414.79803</v>
      </c>
      <c r="AP6" s="240">
        <f>('Energy Use'!AP62-'E-electricity'!AP6)*'Energy Use 2020'!$S68</f>
        <v>431985326602.74567</v>
      </c>
      <c r="AQ6" s="240">
        <f>('Energy Use'!AQ62-'E-electricity'!AQ6)*'Energy Use 2020'!$S68</f>
        <v>415682004985.84662</v>
      </c>
      <c r="AR6" s="136" t="str">
        <f>VLOOKUP($A6,'Sector Match'!$A$1:$B$43,2,0)</f>
        <v>other mining and quarrying 07T08</v>
      </c>
    </row>
    <row r="7" spans="1:44" x14ac:dyDescent="0.2">
      <c r="A7" s="74" t="s">
        <v>6</v>
      </c>
      <c r="B7" s="240">
        <f>('Energy Use'!B63-'E-electricity'!B7)*'Energy Use 2019'!$S69</f>
        <v>719953829932.32068</v>
      </c>
      <c r="C7" s="240">
        <f>('Energy Use'!C63-'E-electricity'!C7)*'Energy Use 2020'!$S69</f>
        <v>481792883286.69995</v>
      </c>
      <c r="D7" s="240">
        <f>('Energy Use'!D63-'E-electricity'!D7)*'Energy Use 2020'!$S69</f>
        <v>479580301710.09338</v>
      </c>
      <c r="E7" s="240">
        <f>('Energy Use'!E63-'E-electricity'!E7)*'Energy Use 2020'!$S69</f>
        <v>477370567414.69733</v>
      </c>
      <c r="F7" s="240">
        <f>('Energy Use'!F63-'E-electricity'!F7)*'Energy Use 2020'!$S69</f>
        <v>475163687010.96973</v>
      </c>
      <c r="G7" s="240">
        <f>('Energy Use'!G63-'E-electricity'!G7)*'Energy Use 2020'!$S69</f>
        <v>472959667109.36798</v>
      </c>
      <c r="H7" s="240">
        <f>('Energy Use'!H63-'E-electricity'!H7)*'Energy Use 2020'!$S69</f>
        <v>470758514320.3501</v>
      </c>
      <c r="I7" s="240">
        <f>('Energy Use'!I63-'E-electricity'!I7)*'Energy Use 2020'!$S69</f>
        <v>474518223487.64624</v>
      </c>
      <c r="J7" s="240">
        <f>('Energy Use'!J63-'E-electricity'!J7)*'Energy Use 2020'!$S69</f>
        <v>478229702371.51404</v>
      </c>
      <c r="K7" s="240">
        <f>('Energy Use'!K63-'E-electricity'!K7)*'Energy Use 2020'!$S69</f>
        <v>481893105846.19287</v>
      </c>
      <c r="L7" s="240">
        <f>('Energy Use'!L63-'E-electricity'!L7)*'Energy Use 2020'!$S69</f>
        <v>485508588785.92212</v>
      </c>
      <c r="M7" s="240">
        <f>('Energy Use'!M63-'E-electricity'!M7)*'Energy Use 2020'!$S69</f>
        <v>489076306064.94122</v>
      </c>
      <c r="N7" s="240">
        <f>('Energy Use'!N63-'E-electricity'!N7)*'Energy Use 2020'!$S69</f>
        <v>481563820365.67499</v>
      </c>
      <c r="O7" s="240">
        <f>('Energy Use'!O63-'E-electricity'!O7)*'Energy Use 2020'!$S69</f>
        <v>474095793300.12305</v>
      </c>
      <c r="P7" s="240">
        <f>('Energy Use'!P63-'E-electricity'!P7)*'Energy Use 2020'!$S69</f>
        <v>466672131395.12567</v>
      </c>
      <c r="Q7" s="240">
        <f>('Energy Use'!Q63-'E-electricity'!Q7)*'Energy Use 2020'!$S69</f>
        <v>459292741177.52313</v>
      </c>
      <c r="R7" s="240">
        <f>('Energy Use'!R63-'E-electricity'!R7)*'Energy Use 2020'!$S69</f>
        <v>451957529174.1554</v>
      </c>
      <c r="S7" s="240">
        <f>('Energy Use'!S63-'E-electricity'!S7)*'Energy Use 2020'!$S69</f>
        <v>443484937240.15503</v>
      </c>
      <c r="T7" s="240">
        <f>('Energy Use'!T63-'E-electricity'!T7)*'Energy Use 2020'!$S69</f>
        <v>435032763515.17218</v>
      </c>
      <c r="U7" s="240">
        <f>('Energy Use'!U63-'E-electricity'!U7)*'Energy Use 2020'!$S69</f>
        <v>426600988942.01434</v>
      </c>
      <c r="V7" s="240">
        <f>('Energy Use'!V63-'E-electricity'!V7)*'Energy Use 2020'!$S69</f>
        <v>418189594463.48865</v>
      </c>
      <c r="W7" s="240">
        <f>('Energy Use'!W63-'E-electricity'!W7)*'Energy Use 2020'!$S69</f>
        <v>409798561022.40234</v>
      </c>
      <c r="X7" s="240">
        <f>('Energy Use'!X63-'E-electricity'!X7)*'Energy Use 2020'!$S69</f>
        <v>398437717832.98505</v>
      </c>
      <c r="Y7" s="240">
        <f>('Energy Use'!Y63-'E-electricity'!Y7)*'Energy Use 2020'!$S69</f>
        <v>387104813448.86676</v>
      </c>
      <c r="Z7" s="240">
        <f>('Energy Use'!Z63-'E-electricity'!Z7)*'Energy Use 2020'!$S69</f>
        <v>375799821552.97198</v>
      </c>
      <c r="AA7" s="240">
        <f>('Energy Use'!AA63-'E-electricity'!AA7)*'Energy Use 2020'!$S69</f>
        <v>364522715828.22498</v>
      </c>
      <c r="AB7" s="240">
        <f>('Energy Use'!AB63-'E-electricity'!AB7)*'Energy Use 2020'!$S69</f>
        <v>353273469957.54993</v>
      </c>
      <c r="AC7" s="240">
        <f>('Energy Use'!AC63-'E-electricity'!AC7)*'Energy Use 2020'!$S69</f>
        <v>344651801818.62372</v>
      </c>
      <c r="AD7" s="240">
        <f>('Energy Use'!AD63-'E-electricity'!AD7)*'Energy Use 2020'!$S69</f>
        <v>336051298177.31219</v>
      </c>
      <c r="AE7" s="240">
        <f>('Energy Use'!AE63-'E-electricity'!AE7)*'Energy Use 2020'!$S69</f>
        <v>327471939068.93689</v>
      </c>
      <c r="AF7" s="240">
        <f>('Energy Use'!AF63-'E-electricity'!AF7)*'Energy Use 2020'!$S69</f>
        <v>318913704528.81995</v>
      </c>
      <c r="AG7" s="240">
        <f>('Energy Use'!AG63-'E-electricity'!AG7)*'Energy Use 2020'!$S69</f>
        <v>310376574592.28314</v>
      </c>
      <c r="AH7" s="240">
        <f>('Energy Use'!AH63-'E-electricity'!AH7)*'Energy Use 2020'!$S69</f>
        <v>305181733162.19336</v>
      </c>
      <c r="AI7" s="240">
        <f>('Energy Use'!AI63-'E-electricity'!AI7)*'Energy Use 2020'!$S69</f>
        <v>299999442987.92371</v>
      </c>
      <c r="AJ7" s="240">
        <f>('Energy Use'!AJ63-'E-electricity'!AJ7)*'Energy Use 2020'!$S69</f>
        <v>294829692272.16437</v>
      </c>
      <c r="AK7" s="240">
        <f>('Energy Use'!AK63-'E-electricity'!AK7)*'Energy Use 2020'!$S69</f>
        <v>289672469217.60553</v>
      </c>
      <c r="AL7" s="240">
        <f>('Energy Use'!AL63-'E-electricity'!AL7)*'Energy Use 2020'!$S69</f>
        <v>284527762026.93738</v>
      </c>
      <c r="AM7" s="240">
        <f>('Energy Use'!AM63-'E-electricity'!AM7)*'Energy Use 2020'!$S69</f>
        <v>281980160686.30243</v>
      </c>
      <c r="AN7" s="240">
        <f>('Energy Use'!AN63-'E-electricity'!AN7)*'Energy Use 2020'!$S69</f>
        <v>279438405014.82318</v>
      </c>
      <c r="AO7" s="240">
        <f>('Energy Use'!AO63-'E-electricity'!AO7)*'Energy Use 2020'!$S69</f>
        <v>276902489612.07788</v>
      </c>
      <c r="AP7" s="240">
        <f>('Energy Use'!AP63-'E-electricity'!AP7)*'Energy Use 2020'!$S69</f>
        <v>274372409077.64456</v>
      </c>
      <c r="AQ7" s="240">
        <f>('Energy Use'!AQ63-'E-electricity'!AQ7)*'Energy Use 2020'!$S69</f>
        <v>270926638831.4021</v>
      </c>
      <c r="AR7" s="136" t="str">
        <f>VLOOKUP($A7,'Sector Match'!$A$1:$B$43,2,0)</f>
        <v>other mining and quarrying 07T08</v>
      </c>
    </row>
    <row r="8" spans="1:44" x14ac:dyDescent="0.2">
      <c r="A8" s="74" t="s">
        <v>7</v>
      </c>
      <c r="B8" s="240">
        <f>('Energy Use'!B64-'E-electricity'!B8)*'Energy Use 2019'!$S70</f>
        <v>231542244896.32471</v>
      </c>
      <c r="C8" s="240">
        <f>('Energy Use'!C64-'E-electricity'!C8)*'Energy Use 2020'!$S70</f>
        <v>93774372228.730835</v>
      </c>
      <c r="D8" s="240">
        <f>('Energy Use'!D64-'E-electricity'!D8)*'Energy Use 2020'!$S70</f>
        <v>102543394420.54115</v>
      </c>
      <c r="E8" s="240">
        <f>('Energy Use'!E64-'E-electricity'!E8)*'Energy Use 2020'!$S70</f>
        <v>113439040215.53804</v>
      </c>
      <c r="F8" s="240">
        <f>('Energy Use'!F64-'E-electricity'!F8)*'Energy Use 2020'!$S70</f>
        <v>116910593404.41165</v>
      </c>
      <c r="G8" s="240">
        <f>('Energy Use'!G64-'E-electricity'!G8)*'Energy Use 2020'!$S70</f>
        <v>126659530836.00706</v>
      </c>
      <c r="H8" s="240">
        <f>('Energy Use'!H64-'E-electricity'!H8)*'Energy Use 2020'!$S70</f>
        <v>139707432956.0975</v>
      </c>
      <c r="I8" s="240">
        <f>('Energy Use'!I64-'E-electricity'!I8)*'Energy Use 2020'!$S70</f>
        <v>152936956561.24551</v>
      </c>
      <c r="J8" s="240">
        <f>('Energy Use'!J64-'E-electricity'!J8)*'Energy Use 2020'!$S70</f>
        <v>165490588444.58319</v>
      </c>
      <c r="K8" s="240">
        <f>('Energy Use'!K64-'E-electricity'!K8)*'Energy Use 2020'!$S70</f>
        <v>177445271691.16409</v>
      </c>
      <c r="L8" s="240">
        <f>('Energy Use'!L64-'E-electricity'!L8)*'Energy Use 2020'!$S70</f>
        <v>188994072929.97708</v>
      </c>
      <c r="M8" s="240">
        <f>('Energy Use'!M64-'E-electricity'!M8)*'Energy Use 2020'!$S70</f>
        <v>200441159201.20764</v>
      </c>
      <c r="N8" s="240">
        <f>('Energy Use'!N64-'E-electricity'!N8)*'Energy Use 2020'!$S70</f>
        <v>212237453488.26505</v>
      </c>
      <c r="O8" s="240">
        <f>('Energy Use'!O64-'E-electricity'!O8)*'Energy Use 2020'!$S70</f>
        <v>224265706141.80539</v>
      </c>
      <c r="P8" s="240">
        <f>('Energy Use'!P64-'E-electricity'!P8)*'Energy Use 2020'!$S70</f>
        <v>236426390715.69629</v>
      </c>
      <c r="Q8" s="240">
        <f>('Energy Use'!Q64-'E-electricity'!Q8)*'Energy Use 2020'!$S70</f>
        <v>248603821118.39276</v>
      </c>
      <c r="R8" s="240">
        <f>('Energy Use'!R64-'E-electricity'!R8)*'Energy Use 2020'!$S70</f>
        <v>260666325248.76419</v>
      </c>
      <c r="S8" s="240">
        <f>('Energy Use'!S64-'E-electricity'!S8)*'Energy Use 2020'!$S70</f>
        <v>273362960625.06342</v>
      </c>
      <c r="T8" s="240">
        <f>('Energy Use'!T64-'E-electricity'!T8)*'Energy Use 2020'!$S70</f>
        <v>285818573632.71606</v>
      </c>
      <c r="U8" s="240">
        <f>('Energy Use'!U64-'E-electricity'!U8)*'Energy Use 2020'!$S70</f>
        <v>297971460746.58801</v>
      </c>
      <c r="V8" s="240">
        <f>('Energy Use'!V64-'E-electricity'!V8)*'Energy Use 2020'!$S70</f>
        <v>309763143349.25879</v>
      </c>
      <c r="W8" s="240">
        <f>('Energy Use'!W64-'E-electricity'!W8)*'Energy Use 2020'!$S70</f>
        <v>321139015475.09467</v>
      </c>
      <c r="X8" s="240">
        <f>('Energy Use'!X64-'E-electricity'!X8)*'Energy Use 2020'!$S70</f>
        <v>332048912893.8277</v>
      </c>
      <c r="Y8" s="240">
        <f>('Energy Use'!Y64-'E-electricity'!Y8)*'Energy Use 2020'!$S70</f>
        <v>342447596180.30237</v>
      </c>
      <c r="Z8" s="240">
        <f>('Energy Use'!Z64-'E-electricity'!Z8)*'Energy Use 2020'!$S70</f>
        <v>352295142778.91681</v>
      </c>
      <c r="AA8" s="240">
        <f>('Energy Use'!AA64-'E-electricity'!AA8)*'Energy Use 2020'!$S70</f>
        <v>361557245414.09619</v>
      </c>
      <c r="AB8" s="240">
        <f>('Energy Use'!AB64-'E-electricity'!AB8)*'Energy Use 2020'!$S70</f>
        <v>370205416452.11462</v>
      </c>
      <c r="AC8" s="240">
        <f>('Energy Use'!AC64-'E-electricity'!AC8)*'Energy Use 2020'!$S70</f>
        <v>378217099924.38196</v>
      </c>
      <c r="AD8" s="240">
        <f>('Energy Use'!AD64-'E-electricity'!AD8)*'Energy Use 2020'!$S70</f>
        <v>385575694827.61603</v>
      </c>
      <c r="AE8" s="240">
        <f>('Energy Use'!AE64-'E-electricity'!AE8)*'Energy Use 2020'!$S70</f>
        <v>392270494983.36603</v>
      </c>
      <c r="AF8" s="240">
        <f>('Energy Use'!AF64-'E-electricity'!AF8)*'Energy Use 2020'!$S70</f>
        <v>398296552140.84906</v>
      </c>
      <c r="AG8" s="240">
        <f>('Energy Use'!AG64-'E-electricity'!AG8)*'Energy Use 2020'!$S70</f>
        <v>403654470127.15192</v>
      </c>
      <c r="AH8" s="240">
        <f>('Energy Use'!AH64-'E-electricity'!AH8)*'Energy Use 2020'!$S70</f>
        <v>408350138682.47394</v>
      </c>
      <c r="AI8" s="240">
        <f>('Energy Use'!AI64-'E-electricity'!AI8)*'Energy Use 2020'!$S70</f>
        <v>412394416169.89813</v>
      </c>
      <c r="AJ8" s="240">
        <f>('Energy Use'!AJ64-'E-electricity'!AJ8)*'Energy Use 2020'!$S70</f>
        <v>415802770632.32166</v>
      </c>
      <c r="AK8" s="240">
        <f>('Energy Use'!AK64-'E-electricity'!AK8)*'Energy Use 2020'!$S70</f>
        <v>418594888703.87213</v>
      </c>
      <c r="AL8" s="240">
        <f>('Energy Use'!AL64-'E-electricity'!AL8)*'Energy Use 2020'!$S70</f>
        <v>420794261695.06342</v>
      </c>
      <c r="AM8" s="240">
        <f>('Energy Use'!AM64-'E-electricity'!AM8)*'Energy Use 2020'!$S70</f>
        <v>422427757789.7522</v>
      </c>
      <c r="AN8" s="240">
        <f>('Energy Use'!AN64-'E-electricity'!AN8)*'Energy Use 2020'!$S70</f>
        <v>423525188749.65778</v>
      </c>
      <c r="AO8" s="240">
        <f>('Energy Use'!AO64-'E-electricity'!AO8)*'Energy Use 2020'!$S70</f>
        <v>424118878852.06775</v>
      </c>
      <c r="AP8" s="240">
        <f>('Energy Use'!AP64-'E-electricity'!AP8)*'Energy Use 2020'!$S70</f>
        <v>424243243021.10571</v>
      </c>
      <c r="AQ8" s="240">
        <f>('Energy Use'!AQ64-'E-electricity'!AQ8)*'Energy Use 2020'!$S70</f>
        <v>421760357821.47534</v>
      </c>
      <c r="AR8" s="136" t="str">
        <f>VLOOKUP($A8,'Sector Match'!$A$1:$B$43,2,0)</f>
        <v>Mining Support Service Activities 09</v>
      </c>
    </row>
    <row r="9" spans="1:44" x14ac:dyDescent="0.2">
      <c r="A9" s="74" t="s">
        <v>8</v>
      </c>
      <c r="B9" s="240">
        <f>('Energy Use'!B65-'E-electricity'!B9)*'Energy Use 2019'!$S71</f>
        <v>0</v>
      </c>
      <c r="C9" s="240">
        <f>('Energy Use'!C65-'E-electricity'!C9)*'Energy Use 2020'!$S71</f>
        <v>0</v>
      </c>
      <c r="D9" s="240">
        <f>('Energy Use'!D65-'E-electricity'!D9)*'Energy Use 2020'!$S71</f>
        <v>0</v>
      </c>
      <c r="E9" s="240">
        <f>('Energy Use'!E65-'E-electricity'!E9)*'Energy Use 2020'!$S71</f>
        <v>0</v>
      </c>
      <c r="F9" s="240">
        <f>('Energy Use'!F65-'E-electricity'!F9)*'Energy Use 2020'!$S71</f>
        <v>0</v>
      </c>
      <c r="G9" s="240">
        <f>('Energy Use'!G65-'E-electricity'!G9)*'Energy Use 2020'!$S71</f>
        <v>0</v>
      </c>
      <c r="H9" s="240">
        <f>('Energy Use'!H65-'E-electricity'!H9)*'Energy Use 2020'!$S71</f>
        <v>0</v>
      </c>
      <c r="I9" s="240">
        <f>('Energy Use'!I65-'E-electricity'!I9)*'Energy Use 2020'!$S71</f>
        <v>0</v>
      </c>
      <c r="J9" s="240">
        <f>('Energy Use'!J65-'E-electricity'!J9)*'Energy Use 2020'!$S71</f>
        <v>0</v>
      </c>
      <c r="K9" s="240">
        <f>('Energy Use'!K65-'E-electricity'!K9)*'Energy Use 2020'!$S71</f>
        <v>0</v>
      </c>
      <c r="L9" s="240">
        <f>('Energy Use'!L65-'E-electricity'!L9)*'Energy Use 2020'!$S71</f>
        <v>0</v>
      </c>
      <c r="M9" s="240">
        <f>('Energy Use'!M65-'E-electricity'!M9)*'Energy Use 2020'!$S71</f>
        <v>0</v>
      </c>
      <c r="N9" s="240">
        <f>('Energy Use'!N65-'E-electricity'!N9)*'Energy Use 2020'!$S71</f>
        <v>0</v>
      </c>
      <c r="O9" s="240">
        <f>('Energy Use'!O65-'E-electricity'!O9)*'Energy Use 2020'!$S71</f>
        <v>0</v>
      </c>
      <c r="P9" s="240">
        <f>('Energy Use'!P65-'E-electricity'!P9)*'Energy Use 2020'!$S71</f>
        <v>0</v>
      </c>
      <c r="Q9" s="240">
        <f>('Energy Use'!Q65-'E-electricity'!Q9)*'Energy Use 2020'!$S71</f>
        <v>0</v>
      </c>
      <c r="R9" s="240">
        <f>('Energy Use'!R65-'E-electricity'!R9)*'Energy Use 2020'!$S71</f>
        <v>0</v>
      </c>
      <c r="S9" s="240">
        <f>('Energy Use'!S65-'E-electricity'!S9)*'Energy Use 2020'!$S71</f>
        <v>0</v>
      </c>
      <c r="T9" s="240">
        <f>('Energy Use'!T65-'E-electricity'!T9)*'Energy Use 2020'!$S71</f>
        <v>0</v>
      </c>
      <c r="U9" s="240">
        <f>('Energy Use'!U65-'E-electricity'!U9)*'Energy Use 2020'!$S71</f>
        <v>0</v>
      </c>
      <c r="V9" s="240">
        <f>('Energy Use'!V65-'E-electricity'!V9)*'Energy Use 2020'!$S71</f>
        <v>0</v>
      </c>
      <c r="W9" s="240">
        <f>('Energy Use'!W65-'E-electricity'!W9)*'Energy Use 2020'!$S71</f>
        <v>0</v>
      </c>
      <c r="X9" s="240">
        <f>('Energy Use'!X65-'E-electricity'!X9)*'Energy Use 2020'!$S71</f>
        <v>0</v>
      </c>
      <c r="Y9" s="240">
        <f>('Energy Use'!Y65-'E-electricity'!Y9)*'Energy Use 2020'!$S71</f>
        <v>0</v>
      </c>
      <c r="Z9" s="240">
        <f>('Energy Use'!Z65-'E-electricity'!Z9)*'Energy Use 2020'!$S71</f>
        <v>0</v>
      </c>
      <c r="AA9" s="240">
        <f>('Energy Use'!AA65-'E-electricity'!AA9)*'Energy Use 2020'!$S71</f>
        <v>0</v>
      </c>
      <c r="AB9" s="240">
        <f>('Energy Use'!AB65-'E-electricity'!AB9)*'Energy Use 2020'!$S71</f>
        <v>0</v>
      </c>
      <c r="AC9" s="240">
        <f>('Energy Use'!AC65-'E-electricity'!AC9)*'Energy Use 2020'!$S71</f>
        <v>0</v>
      </c>
      <c r="AD9" s="240">
        <f>('Energy Use'!AD65-'E-electricity'!AD9)*'Energy Use 2020'!$S71</f>
        <v>0</v>
      </c>
      <c r="AE9" s="240">
        <f>('Energy Use'!AE65-'E-electricity'!AE9)*'Energy Use 2020'!$S71</f>
        <v>0</v>
      </c>
      <c r="AF9" s="240">
        <f>('Energy Use'!AF65-'E-electricity'!AF9)*'Energy Use 2020'!$S71</f>
        <v>0</v>
      </c>
      <c r="AG9" s="240">
        <f>('Energy Use'!AG65-'E-electricity'!AG9)*'Energy Use 2020'!$S71</f>
        <v>0</v>
      </c>
      <c r="AH9" s="240">
        <f>('Energy Use'!AH65-'E-electricity'!AH9)*'Energy Use 2020'!$S71</f>
        <v>0</v>
      </c>
      <c r="AI9" s="240">
        <f>('Energy Use'!AI65-'E-electricity'!AI9)*'Energy Use 2020'!$S71</f>
        <v>0</v>
      </c>
      <c r="AJ9" s="240">
        <f>('Energy Use'!AJ65-'E-electricity'!AJ9)*'Energy Use 2020'!$S71</f>
        <v>0</v>
      </c>
      <c r="AK9" s="240">
        <f>('Energy Use'!AK65-'E-electricity'!AK9)*'Energy Use 2020'!$S71</f>
        <v>0</v>
      </c>
      <c r="AL9" s="240">
        <f>('Energy Use'!AL65-'E-electricity'!AL9)*'Energy Use 2020'!$S71</f>
        <v>0</v>
      </c>
      <c r="AM9" s="240">
        <f>('Energy Use'!AM65-'E-electricity'!AM9)*'Energy Use 2020'!$S71</f>
        <v>0</v>
      </c>
      <c r="AN9" s="240">
        <f>('Energy Use'!AN65-'E-electricity'!AN9)*'Energy Use 2020'!$S71</f>
        <v>0</v>
      </c>
      <c r="AO9" s="240">
        <f>('Energy Use'!AO65-'E-electricity'!AO9)*'Energy Use 2020'!$S71</f>
        <v>0</v>
      </c>
      <c r="AP9" s="240">
        <f>('Energy Use'!AP65-'E-electricity'!AP9)*'Energy Use 2020'!$S71</f>
        <v>0</v>
      </c>
      <c r="AQ9" s="240">
        <f>('Energy Use'!AQ65-'E-electricity'!AQ9)*'Energy Use 2020'!$S71</f>
        <v>0</v>
      </c>
      <c r="AR9" s="136" t="str">
        <f>VLOOKUP($A9,'Sector Match'!$A$1:$B$43,2,0)</f>
        <v>Mining Support Service Activities 09</v>
      </c>
    </row>
    <row r="10" spans="1:44" x14ac:dyDescent="0.2">
      <c r="A10" s="74" t="s">
        <v>9</v>
      </c>
      <c r="B10" s="240">
        <f>('Energy Use'!B66-'E-electricity'!B10)*'Energy Use 2019'!$S72</f>
        <v>1313604488331.1155</v>
      </c>
      <c r="C10" s="240">
        <f>('Energy Use'!C66-'E-electricity'!C10)*'Energy Use 2020'!$S72</f>
        <v>991512250275.66077</v>
      </c>
      <c r="D10" s="240">
        <f>('Energy Use'!D66-'E-electricity'!D10)*'Energy Use 2020'!$S72</f>
        <v>1104565708519.6023</v>
      </c>
      <c r="E10" s="240">
        <f>('Energy Use'!E66-'E-electricity'!E10)*'Energy Use 2020'!$S72</f>
        <v>1122480028838.7097</v>
      </c>
      <c r="F10" s="240">
        <f>('Energy Use'!F66-'E-electricity'!F10)*'Energy Use 2020'!$S72</f>
        <v>1122242860393.2971</v>
      </c>
      <c r="G10" s="240">
        <f>('Energy Use'!G66-'E-electricity'!G10)*'Energy Use 2020'!$S72</f>
        <v>1133344137143.6206</v>
      </c>
      <c r="H10" s="240">
        <f>('Energy Use'!H66-'E-electricity'!H10)*'Energy Use 2020'!$S72</f>
        <v>1151376515736.3347</v>
      </c>
      <c r="I10" s="240">
        <f>('Energy Use'!I66-'E-electricity'!I10)*'Energy Use 2020'!$S72</f>
        <v>1173268195915.4988</v>
      </c>
      <c r="J10" s="240">
        <f>('Energy Use'!J66-'E-electricity'!J10)*'Energy Use 2020'!$S72</f>
        <v>1196406891039.916</v>
      </c>
      <c r="K10" s="240">
        <f>('Energy Use'!K66-'E-electricity'!K10)*'Energy Use 2020'!$S72</f>
        <v>1219456397768.9927</v>
      </c>
      <c r="L10" s="240">
        <f>('Energy Use'!L66-'E-electricity'!L10)*'Energy Use 2020'!$S72</f>
        <v>1240976325161.4944</v>
      </c>
      <c r="M10" s="240">
        <f>('Energy Use'!M66-'E-electricity'!M10)*'Energy Use 2020'!$S72</f>
        <v>1259431785354.2688</v>
      </c>
      <c r="N10" s="240">
        <f>('Energy Use'!N66-'E-electricity'!N10)*'Energy Use 2020'!$S72</f>
        <v>1274740999368.5439</v>
      </c>
      <c r="O10" s="240">
        <f>('Energy Use'!O66-'E-electricity'!O10)*'Energy Use 2020'!$S72</f>
        <v>1285597895336.5874</v>
      </c>
      <c r="P10" s="240">
        <f>('Energy Use'!P66-'E-electricity'!P10)*'Energy Use 2020'!$S72</f>
        <v>1292229530858.229</v>
      </c>
      <c r="Q10" s="240">
        <f>('Energy Use'!Q66-'E-electricity'!Q10)*'Energy Use 2020'!$S72</f>
        <v>1294913909892.7354</v>
      </c>
      <c r="R10" s="240">
        <f>('Energy Use'!R66-'E-electricity'!R10)*'Energy Use 2020'!$S72</f>
        <v>1293970188364.6223</v>
      </c>
      <c r="S10" s="240">
        <f>('Energy Use'!S66-'E-electricity'!S10)*'Energy Use 2020'!$S72</f>
        <v>1294374542551.0479</v>
      </c>
      <c r="T10" s="240">
        <f>('Energy Use'!T66-'E-electricity'!T10)*'Energy Use 2020'!$S72</f>
        <v>1291765688732.606</v>
      </c>
      <c r="U10" s="240">
        <f>('Energy Use'!U66-'E-electricity'!U10)*'Energy Use 2020'!$S72</f>
        <v>1286408036632.7332</v>
      </c>
      <c r="V10" s="240">
        <f>('Energy Use'!V66-'E-electricity'!V10)*'Energy Use 2020'!$S72</f>
        <v>1278580538278.5039</v>
      </c>
      <c r="W10" s="240">
        <f>('Energy Use'!W66-'E-electricity'!W10)*'Energy Use 2020'!$S72</f>
        <v>1268571374905.4609</v>
      </c>
      <c r="X10" s="240">
        <f>('Energy Use'!X66-'E-electricity'!X10)*'Energy Use 2020'!$S72</f>
        <v>1256673119486.4248</v>
      </c>
      <c r="Y10" s="240">
        <f>('Energy Use'!Y66-'E-electricity'!Y10)*'Energy Use 2020'!$S72</f>
        <v>1243178445272.3699</v>
      </c>
      <c r="Z10" s="240">
        <f>('Energy Use'!Z66-'E-electricity'!Z10)*'Energy Use 2020'!$S72</f>
        <v>1228376425382.783</v>
      </c>
      <c r="AA10" s="240">
        <f>('Energy Use'!AA66-'E-electricity'!AA10)*'Energy Use 2020'!$S72</f>
        <v>1212549445735.4067</v>
      </c>
      <c r="AB10" s="240">
        <f>('Energy Use'!AB66-'E-electricity'!AB10)*'Energy Use 2020'!$S72</f>
        <v>1195970733990.9209</v>
      </c>
      <c r="AC10" s="240">
        <f>('Energy Use'!AC66-'E-electricity'!AC10)*'Energy Use 2020'!$S72</f>
        <v>1178902491006.2036</v>
      </c>
      <c r="AD10" s="240">
        <f>('Energy Use'!AD66-'E-electricity'!AD10)*'Energy Use 2020'!$S72</f>
        <v>1161594598640.386</v>
      </c>
      <c r="AE10" s="240">
        <f>('Energy Use'!AE66-'E-electricity'!AE10)*'Energy Use 2020'!$S72</f>
        <v>1144283868578.3127</v>
      </c>
      <c r="AF10" s="240">
        <f>('Energy Use'!AF66-'E-electricity'!AF10)*'Energy Use 2020'!$S72</f>
        <v>1127193790940.5842</v>
      </c>
      <c r="AG10" s="240">
        <f>('Energy Use'!AG66-'E-electricity'!AG10)*'Energy Use 2020'!$S72</f>
        <v>1110534738566.9131</v>
      </c>
      <c r="AH10" s="240">
        <f>('Energy Use'!AH66-'E-electricity'!AH10)*'Energy Use 2020'!$S72</f>
        <v>1094504582669.7505</v>
      </c>
      <c r="AI10" s="240">
        <f>('Energy Use'!AI66-'E-electricity'!AI10)*'Energy Use 2020'!$S72</f>
        <v>1079289677719.882</v>
      </c>
      <c r="AJ10" s="240">
        <f>('Energy Use'!AJ66-'E-electricity'!AJ10)*'Energy Use 2020'!$S72</f>
        <v>1065066177617.076</v>
      </c>
      <c r="AK10" s="240">
        <f>('Energy Use'!AK66-'E-electricity'!AK10)*'Energy Use 2020'!$S72</f>
        <v>1052001651121.397</v>
      </c>
      <c r="AL10" s="240">
        <f>('Energy Use'!AL66-'E-electricity'!AL10)*'Energy Use 2020'!$S72</f>
        <v>1040256971930.651</v>
      </c>
      <c r="AM10" s="240">
        <f>('Energy Use'!AM66-'E-electricity'!AM10)*'Energy Use 2020'!$S72</f>
        <v>1029988467509.9684</v>
      </c>
      <c r="AN10" s="240">
        <f>('Energy Use'!AN66-'E-electricity'!AN10)*'Energy Use 2020'!$S72</f>
        <v>1021350320712.6204</v>
      </c>
      <c r="AO10" s="240">
        <f>('Energy Use'!AO66-'E-electricity'!AO10)*'Energy Use 2020'!$S72</f>
        <v>1014497229371.4016</v>
      </c>
      <c r="AP10" s="240">
        <f>('Energy Use'!AP66-'E-electricity'!AP10)*'Energy Use 2020'!$S72</f>
        <v>1009587341482.8999</v>
      </c>
      <c r="AQ10" s="240">
        <f>('Energy Use'!AQ66-'E-electricity'!AQ10)*'Energy Use 2020'!$S72</f>
        <v>1001555411857.4371</v>
      </c>
      <c r="AR10" s="136" t="str">
        <f>VLOOKUP($A10,'Sector Match'!$A$1:$B$43,2,0)</f>
        <v>food beverage and tobacco 10T12</v>
      </c>
    </row>
    <row r="11" spans="1:44" x14ac:dyDescent="0.2">
      <c r="A11" s="74" t="s">
        <v>10</v>
      </c>
      <c r="B11" s="240">
        <f>('Energy Use'!B67-'E-electricity'!B11)*'Energy Use 2019'!$S73</f>
        <v>573686711374.4043</v>
      </c>
      <c r="C11" s="240">
        <f>('Energy Use'!C67-'E-electricity'!C11)*'Energy Use 2020'!$S73</f>
        <v>547188852609.08228</v>
      </c>
      <c r="D11" s="240">
        <f>('Energy Use'!D67-'E-electricity'!D11)*'Energy Use 2020'!$S73</f>
        <v>611834554960.51624</v>
      </c>
      <c r="E11" s="240">
        <f>('Energy Use'!E67-'E-electricity'!E11)*'Energy Use 2020'!$S73</f>
        <v>632213366964.94763</v>
      </c>
      <c r="F11" s="240">
        <f>('Energy Use'!F67-'E-electricity'!F11)*'Energy Use 2020'!$S73</f>
        <v>636708895755.8988</v>
      </c>
      <c r="G11" s="240">
        <f>('Energy Use'!G67-'E-electricity'!G11)*'Energy Use 2020'!$S73</f>
        <v>653368754181.40283</v>
      </c>
      <c r="H11" s="240">
        <f>('Energy Use'!H67-'E-electricity'!H11)*'Energy Use 2020'!$S73</f>
        <v>676198520760.24622</v>
      </c>
      <c r="I11" s="240">
        <f>('Energy Use'!I67-'E-electricity'!I11)*'Energy Use 2020'!$S73</f>
        <v>700284813330.5127</v>
      </c>
      <c r="J11" s="240">
        <f>('Energy Use'!J67-'E-electricity'!J11)*'Energy Use 2020'!$S73</f>
        <v>723721396201.802</v>
      </c>
      <c r="K11" s="240">
        <f>('Energy Use'!K67-'E-electricity'!K11)*'Energy Use 2020'!$S73</f>
        <v>746106649716.59009</v>
      </c>
      <c r="L11" s="240">
        <f>('Energy Use'!L67-'E-electricity'!L11)*'Energy Use 2020'!$S73</f>
        <v>767007805879.48584</v>
      </c>
      <c r="M11" s="240">
        <f>('Energy Use'!M67-'E-electricity'!M11)*'Energy Use 2020'!$S73</f>
        <v>785967541997.83789</v>
      </c>
      <c r="N11" s="240">
        <f>('Energy Use'!N67-'E-electricity'!N11)*'Energy Use 2020'!$S73</f>
        <v>803153214400.57056</v>
      </c>
      <c r="O11" s="240">
        <f>('Energy Use'!O67-'E-electricity'!O11)*'Energy Use 2020'!$S73</f>
        <v>817986157561.97571</v>
      </c>
      <c r="P11" s="240">
        <f>('Energy Use'!P67-'E-electricity'!P11)*'Energy Use 2020'!$S73</f>
        <v>830532367334.70215</v>
      </c>
      <c r="Q11" s="240">
        <f>('Energy Use'!Q67-'E-electricity'!Q11)*'Energy Use 2020'!$S73</f>
        <v>840890640459.99048</v>
      </c>
      <c r="R11" s="240">
        <f>('Energy Use'!R67-'E-electricity'!R11)*'Energy Use 2020'!$S73</f>
        <v>849188521371.50012</v>
      </c>
      <c r="S11" s="240">
        <f>('Energy Use'!S67-'E-electricity'!S11)*'Energy Use 2020'!$S73</f>
        <v>858378927044.28101</v>
      </c>
      <c r="T11" s="240">
        <f>('Energy Use'!T67-'E-electricity'!T11)*'Energy Use 2020'!$S73</f>
        <v>865792106106.01709</v>
      </c>
      <c r="U11" s="240">
        <f>('Energy Use'!U67-'E-electricity'!U11)*'Energy Use 2020'!$S73</f>
        <v>871504604202.99182</v>
      </c>
      <c r="V11" s="240">
        <f>('Energy Use'!V67-'E-electricity'!V11)*'Energy Use 2020'!$S73</f>
        <v>875606721360.07043</v>
      </c>
      <c r="W11" s="240">
        <f>('Energy Use'!W67-'E-electricity'!W11)*'Energy Use 2020'!$S73</f>
        <v>878200482562.75415</v>
      </c>
      <c r="X11" s="240">
        <f>('Energy Use'!X67-'E-electricity'!X11)*'Energy Use 2020'!$S73</f>
        <v>879397622853.01819</v>
      </c>
      <c r="Y11" s="240">
        <f>('Energy Use'!Y67-'E-electricity'!Y11)*'Energy Use 2020'!$S73</f>
        <v>879317631813.2926</v>
      </c>
      <c r="Z11" s="240">
        <f>('Energy Use'!Z67-'E-electricity'!Z11)*'Energy Use 2020'!$S73</f>
        <v>878085895855.73987</v>
      </c>
      <c r="AA11" s="240">
        <f>('Energy Use'!AA67-'E-electricity'!AA11)*'Energy Use 2020'!$S73</f>
        <v>875831970052.89819</v>
      </c>
      <c r="AB11" s="240">
        <f>('Energy Use'!AB67-'E-electricity'!AB11)*'Energy Use 2020'!$S73</f>
        <v>872688004615.8241</v>
      </c>
      <c r="AC11" s="240">
        <f>('Energy Use'!AC67-'E-electricity'!AC11)*'Energy Use 2020'!$S73</f>
        <v>868787344778.97522</v>
      </c>
      <c r="AD11" s="240">
        <f>('Energy Use'!AD67-'E-electricity'!AD11)*'Energy Use 2020'!$S73</f>
        <v>864263316974.58972</v>
      </c>
      <c r="AE11" s="240">
        <f>('Energy Use'!AE67-'E-electricity'!AE11)*'Energy Use 2020'!$S73</f>
        <v>859248208915.06665</v>
      </c>
      <c r="AF11" s="240">
        <f>('Energy Use'!AF67-'E-electricity'!AF11)*'Energy Use 2020'!$S73</f>
        <v>853872446649.91321</v>
      </c>
      <c r="AG11" s="240">
        <f>('Energy Use'!AG67-'E-electricity'!AG11)*'Energy Use 2020'!$S73</f>
        <v>848263967885.09314</v>
      </c>
      <c r="AH11" s="240">
        <f>('Energy Use'!AH67-'E-electricity'!AH11)*'Energy Use 2020'!$S73</f>
        <v>842547787875.66382</v>
      </c>
      <c r="AI11" s="240">
        <f>('Energy Use'!AI67-'E-electricity'!AI11)*'Energy Use 2020'!$S73</f>
        <v>836845752028.41235</v>
      </c>
      <c r="AJ11" s="240">
        <f>('Energy Use'!AJ67-'E-electricity'!AJ11)*'Energy Use 2020'!$S73</f>
        <v>831276467960.52795</v>
      </c>
      <c r="AK11" s="240">
        <f>('Energy Use'!AK67-'E-electricity'!AK11)*'Energy Use 2020'!$S73</f>
        <v>825955409119.10962</v>
      </c>
      <c r="AL11" s="240">
        <f>('Energy Use'!AL67-'E-electricity'!AL11)*'Energy Use 2020'!$S73</f>
        <v>820995182133.03979</v>
      </c>
      <c r="AM11" s="240">
        <f>('Energy Use'!AM67-'E-electricity'!AM11)*'Energy Use 2020'!$S73</f>
        <v>816505950798.73669</v>
      </c>
      <c r="AN11" s="240">
        <f>('Energy Use'!AN67-'E-electricity'!AN11)*'Energy Use 2020'!$S73</f>
        <v>812596010953.86926</v>
      </c>
      <c r="AO11" s="240">
        <f>('Energy Use'!AO67-'E-electricity'!AO11)*'Energy Use 2020'!$S73</f>
        <v>809372512434.84363</v>
      </c>
      <c r="AP11" s="240">
        <f>('Energy Use'!AP67-'E-electricity'!AP11)*'Energy Use 2020'!$S73</f>
        <v>806942326824.29871</v>
      </c>
      <c r="AQ11" s="240">
        <f>('Energy Use'!AQ67-'E-electricity'!AQ11)*'Energy Use 2020'!$S73</f>
        <v>801282739371.91797</v>
      </c>
      <c r="AR11" s="136" t="str">
        <f>VLOOKUP($A11,'Sector Match'!$A$1:$B$43,2,0)</f>
        <v>food beverage and tobacco 10T12</v>
      </c>
    </row>
    <row r="12" spans="1:44" x14ac:dyDescent="0.2">
      <c r="A12" s="74" t="s">
        <v>11</v>
      </c>
      <c r="B12" s="240">
        <f>('Energy Use'!B68-'E-electricity'!B12)*'Energy Use 2019'!$S74</f>
        <v>158218733159.95547</v>
      </c>
      <c r="C12" s="240">
        <f>('Energy Use'!C68-'E-electricity'!C12)*'Energy Use 2020'!$S74</f>
        <v>158456445694.32037</v>
      </c>
      <c r="D12" s="240">
        <f>('Energy Use'!D68-'E-electricity'!D12)*'Energy Use 2020'!$S74</f>
        <v>181444956309.28711</v>
      </c>
      <c r="E12" s="240">
        <f>('Energy Use'!E68-'E-electricity'!E12)*'Energy Use 2020'!$S74</f>
        <v>194822481877.98676</v>
      </c>
      <c r="F12" s="240">
        <f>('Energy Use'!F68-'E-electricity'!F12)*'Energy Use 2020'!$S74</f>
        <v>197137121845.94269</v>
      </c>
      <c r="G12" s="240">
        <f>('Energy Use'!G68-'E-electricity'!G12)*'Energy Use 2020'!$S74</f>
        <v>204574662905.59402</v>
      </c>
      <c r="H12" s="240">
        <f>('Energy Use'!H68-'E-electricity'!H12)*'Energy Use 2020'!$S74</f>
        <v>214552087984.23398</v>
      </c>
      <c r="I12" s="240">
        <f>('Energy Use'!I68-'E-electricity'!I12)*'Energy Use 2020'!$S74</f>
        <v>224822746074.54907</v>
      </c>
      <c r="J12" s="240">
        <f>('Energy Use'!J68-'E-electricity'!J12)*'Energy Use 2020'!$S74</f>
        <v>234670980467.05994</v>
      </c>
      <c r="K12" s="240">
        <f>('Energy Use'!K68-'E-electricity'!K12)*'Energy Use 2020'!$S74</f>
        <v>244038275543.16766</v>
      </c>
      <c r="L12" s="240">
        <f>('Energy Use'!L68-'E-electricity'!L12)*'Energy Use 2020'!$S74</f>
        <v>252873726731.74405</v>
      </c>
      <c r="M12" s="240">
        <f>('Energy Use'!M68-'E-electricity'!M12)*'Energy Use 2020'!$S74</f>
        <v>261134620705.50906</v>
      </c>
      <c r="N12" s="240">
        <f>('Energy Use'!N68-'E-electricity'!N12)*'Energy Use 2020'!$S74</f>
        <v>268976964351.93756</v>
      </c>
      <c r="O12" s="240">
        <f>('Energy Use'!O68-'E-electricity'!O12)*'Energy Use 2020'!$S74</f>
        <v>276227832431.01636</v>
      </c>
      <c r="P12" s="240">
        <f>('Energy Use'!P68-'E-electricity'!P12)*'Energy Use 2020'!$S74</f>
        <v>282903627278.90912</v>
      </c>
      <c r="Q12" s="240">
        <f>('Energy Use'!Q68-'E-electricity'!Q12)*'Energy Use 2020'!$S74</f>
        <v>289031613676.74011</v>
      </c>
      <c r="R12" s="240">
        <f>('Energy Use'!R68-'E-electricity'!R12)*'Energy Use 2020'!$S74</f>
        <v>294648984551.12708</v>
      </c>
      <c r="S12" s="240">
        <f>('Energy Use'!S68-'E-electricity'!S12)*'Energy Use 2020'!$S74</f>
        <v>300777762190.39856</v>
      </c>
      <c r="T12" s="240">
        <f>('Energy Use'!T68-'E-electricity'!T12)*'Energy Use 2020'!$S74</f>
        <v>306476595852.14026</v>
      </c>
      <c r="U12" s="240">
        <f>('Energy Use'!U68-'E-electricity'!U12)*'Energy Use 2020'!$S74</f>
        <v>311740976670.53052</v>
      </c>
      <c r="V12" s="240">
        <f>('Energy Use'!V68-'E-electricity'!V12)*'Energy Use 2020'!$S74</f>
        <v>316569902564.38177</v>
      </c>
      <c r="W12" s="240">
        <f>('Energy Use'!W68-'E-electricity'!W12)*'Energy Use 2020'!$S74</f>
        <v>320965738980.89117</v>
      </c>
      <c r="X12" s="240">
        <f>('Energy Use'!X68-'E-electricity'!X12)*'Energy Use 2020'!$S74</f>
        <v>324934049737.47339</v>
      </c>
      <c r="Y12" s="240">
        <f>('Energy Use'!Y68-'E-electricity'!Y12)*'Energy Use 2020'!$S74</f>
        <v>328483403043.02814</v>
      </c>
      <c r="Z12" s="240">
        <f>('Energy Use'!Z68-'E-electricity'!Z12)*'Energy Use 2020'!$S74</f>
        <v>331625157831.1814</v>
      </c>
      <c r="AA12" s="240">
        <f>('Energy Use'!AA68-'E-electricity'!AA12)*'Energy Use 2020'!$S74</f>
        <v>334373235477.03998</v>
      </c>
      <c r="AB12" s="240">
        <f>('Energy Use'!AB68-'E-electricity'!AB12)*'Energy Use 2020'!$S74</f>
        <v>336743881809.61627</v>
      </c>
      <c r="AC12" s="240">
        <f>('Energy Use'!AC68-'E-electricity'!AC12)*'Energy Use 2020'!$S74</f>
        <v>338755424089.4024</v>
      </c>
      <c r="AD12" s="240">
        <f>('Energy Use'!AD68-'E-electricity'!AD12)*'Energy Use 2020'!$S74</f>
        <v>340428027310.19574</v>
      </c>
      <c r="AE12" s="240">
        <f>('Energy Use'!AE68-'E-electricity'!AE12)*'Energy Use 2020'!$S74</f>
        <v>341783453821.96478</v>
      </c>
      <c r="AF12" s="240">
        <f>('Energy Use'!AF68-'E-electricity'!AF12)*'Energy Use 2020'!$S74</f>
        <v>342844829872.59485</v>
      </c>
      <c r="AG12" s="240">
        <f>('Energy Use'!AG68-'E-electricity'!AG12)*'Energy Use 2020'!$S74</f>
        <v>343636422245.2973</v>
      </c>
      <c r="AH12" s="240">
        <f>('Energy Use'!AH68-'E-electricity'!AH12)*'Energy Use 2020'!$S74</f>
        <v>344183427738.59839</v>
      </c>
      <c r="AI12" s="240">
        <f>('Energy Use'!AI68-'E-electricity'!AI12)*'Energy Use 2020'!$S74</f>
        <v>344511777809.35315</v>
      </c>
      <c r="AJ12" s="240">
        <f>('Energy Use'!AJ68-'E-electricity'!AJ12)*'Energy Use 2020'!$S74</f>
        <v>344647960286.46777</v>
      </c>
      <c r="AK12" s="240">
        <f>('Energy Use'!AK68-'E-electricity'!AK12)*'Energy Use 2020'!$S74</f>
        <v>344618859673.24231</v>
      </c>
      <c r="AL12" s="240">
        <f>('Energy Use'!AL68-'E-electricity'!AL12)*'Energy Use 2020'!$S74</f>
        <v>344451617196.55072</v>
      </c>
      <c r="AM12" s="240">
        <f>('Energy Use'!AM68-'E-electricity'!AM12)*'Energy Use 2020'!$S74</f>
        <v>344173511437.70233</v>
      </c>
      <c r="AN12" s="240">
        <f>('Energy Use'!AN68-'E-electricity'!AN12)*'Energy Use 2020'!$S74</f>
        <v>343811860096.99817</v>
      </c>
      <c r="AO12" s="240">
        <f>('Energy Use'!AO68-'E-electricity'!AO12)*'Energy Use 2020'!$S74</f>
        <v>343393943205.07599</v>
      </c>
      <c r="AP12" s="240">
        <f>('Energy Use'!AP68-'E-electricity'!AP12)*'Energy Use 2020'!$S74</f>
        <v>342946947901.21234</v>
      </c>
      <c r="AQ12" s="240">
        <f>('Energy Use'!AQ68-'E-electricity'!AQ12)*'Energy Use 2020'!$S74</f>
        <v>340741535087.49768</v>
      </c>
      <c r="AR12" s="136" t="str">
        <f>VLOOKUP($A12,'Sector Match'!$A$1:$B$43,2,0)</f>
        <v>food beverage and tobacco 10T12</v>
      </c>
    </row>
    <row r="13" spans="1:44" x14ac:dyDescent="0.2">
      <c r="A13" s="74" t="s">
        <v>12</v>
      </c>
      <c r="B13" s="240">
        <f>('Energy Use'!B69-'E-electricity'!B13)*'Energy Use 2019'!$S75</f>
        <v>0</v>
      </c>
      <c r="C13" s="240">
        <f>('Energy Use'!C69-'E-electricity'!C13)*'Energy Use 2020'!$S75</f>
        <v>0</v>
      </c>
      <c r="D13" s="240">
        <f>('Energy Use'!D69-'E-electricity'!D13)*'Energy Use 2020'!$S75</f>
        <v>0</v>
      </c>
      <c r="E13" s="240">
        <f>('Energy Use'!E69-'E-electricity'!E13)*'Energy Use 2020'!$S75</f>
        <v>0</v>
      </c>
      <c r="F13" s="240">
        <f>('Energy Use'!F69-'E-electricity'!F13)*'Energy Use 2020'!$S75</f>
        <v>0</v>
      </c>
      <c r="G13" s="240">
        <f>('Energy Use'!G69-'E-electricity'!G13)*'Energy Use 2020'!$S75</f>
        <v>0</v>
      </c>
      <c r="H13" s="240">
        <f>('Energy Use'!H69-'E-electricity'!H13)*'Energy Use 2020'!$S75</f>
        <v>0</v>
      </c>
      <c r="I13" s="240">
        <f>('Energy Use'!I69-'E-electricity'!I13)*'Energy Use 2020'!$S75</f>
        <v>0</v>
      </c>
      <c r="J13" s="240">
        <f>('Energy Use'!J69-'E-electricity'!J13)*'Energy Use 2020'!$S75</f>
        <v>0</v>
      </c>
      <c r="K13" s="240">
        <f>('Energy Use'!K69-'E-electricity'!K13)*'Energy Use 2020'!$S75</f>
        <v>0</v>
      </c>
      <c r="L13" s="240">
        <f>('Energy Use'!L69-'E-electricity'!L13)*'Energy Use 2020'!$S75</f>
        <v>0</v>
      </c>
      <c r="M13" s="240">
        <f>('Energy Use'!M69-'E-electricity'!M13)*'Energy Use 2020'!$S75</f>
        <v>0</v>
      </c>
      <c r="N13" s="240">
        <f>('Energy Use'!N69-'E-electricity'!N13)*'Energy Use 2020'!$S75</f>
        <v>0</v>
      </c>
      <c r="O13" s="240">
        <f>('Energy Use'!O69-'E-electricity'!O13)*'Energy Use 2020'!$S75</f>
        <v>0</v>
      </c>
      <c r="P13" s="240">
        <f>('Energy Use'!P69-'E-electricity'!P13)*'Energy Use 2020'!$S75</f>
        <v>0</v>
      </c>
      <c r="Q13" s="240">
        <f>('Energy Use'!Q69-'E-electricity'!Q13)*'Energy Use 2020'!$S75</f>
        <v>0</v>
      </c>
      <c r="R13" s="240">
        <f>('Energy Use'!R69-'E-electricity'!R13)*'Energy Use 2020'!$S75</f>
        <v>0</v>
      </c>
      <c r="S13" s="240">
        <f>('Energy Use'!S69-'E-electricity'!S13)*'Energy Use 2020'!$S75</f>
        <v>0</v>
      </c>
      <c r="T13" s="240">
        <f>('Energy Use'!T69-'E-electricity'!T13)*'Energy Use 2020'!$S75</f>
        <v>0</v>
      </c>
      <c r="U13" s="240">
        <f>('Energy Use'!U69-'E-electricity'!U13)*'Energy Use 2020'!$S75</f>
        <v>0</v>
      </c>
      <c r="V13" s="240">
        <f>('Energy Use'!V69-'E-electricity'!V13)*'Energy Use 2020'!$S75</f>
        <v>0</v>
      </c>
      <c r="W13" s="240">
        <f>('Energy Use'!W69-'E-electricity'!W13)*'Energy Use 2020'!$S75</f>
        <v>0</v>
      </c>
      <c r="X13" s="240">
        <f>('Energy Use'!X69-'E-electricity'!X13)*'Energy Use 2020'!$S75</f>
        <v>0</v>
      </c>
      <c r="Y13" s="240">
        <f>('Energy Use'!Y69-'E-electricity'!Y13)*'Energy Use 2020'!$S75</f>
        <v>0</v>
      </c>
      <c r="Z13" s="240">
        <f>('Energy Use'!Z69-'E-electricity'!Z13)*'Energy Use 2020'!$S75</f>
        <v>0</v>
      </c>
      <c r="AA13" s="240">
        <f>('Energy Use'!AA69-'E-electricity'!AA13)*'Energy Use 2020'!$S75</f>
        <v>0</v>
      </c>
      <c r="AB13" s="240">
        <f>('Energy Use'!AB69-'E-electricity'!AB13)*'Energy Use 2020'!$S75</f>
        <v>0</v>
      </c>
      <c r="AC13" s="240">
        <f>('Energy Use'!AC69-'E-electricity'!AC13)*'Energy Use 2020'!$S75</f>
        <v>0</v>
      </c>
      <c r="AD13" s="240">
        <f>('Energy Use'!AD69-'E-electricity'!AD13)*'Energy Use 2020'!$S75</f>
        <v>0</v>
      </c>
      <c r="AE13" s="240">
        <f>('Energy Use'!AE69-'E-electricity'!AE13)*'Energy Use 2020'!$S75</f>
        <v>0</v>
      </c>
      <c r="AF13" s="240">
        <f>('Energy Use'!AF69-'E-electricity'!AF13)*'Energy Use 2020'!$S75</f>
        <v>0</v>
      </c>
      <c r="AG13" s="240">
        <f>('Energy Use'!AG69-'E-electricity'!AG13)*'Energy Use 2020'!$S75</f>
        <v>0</v>
      </c>
      <c r="AH13" s="240">
        <f>('Energy Use'!AH69-'E-electricity'!AH13)*'Energy Use 2020'!$S75</f>
        <v>0</v>
      </c>
      <c r="AI13" s="240">
        <f>('Energy Use'!AI69-'E-electricity'!AI13)*'Energy Use 2020'!$S75</f>
        <v>0</v>
      </c>
      <c r="AJ13" s="240">
        <f>('Energy Use'!AJ69-'E-electricity'!AJ13)*'Energy Use 2020'!$S75</f>
        <v>0</v>
      </c>
      <c r="AK13" s="240">
        <f>('Energy Use'!AK69-'E-electricity'!AK13)*'Energy Use 2020'!$S75</f>
        <v>0</v>
      </c>
      <c r="AL13" s="240">
        <f>('Energy Use'!AL69-'E-electricity'!AL13)*'Energy Use 2020'!$S75</f>
        <v>0</v>
      </c>
      <c r="AM13" s="240">
        <f>('Energy Use'!AM69-'E-electricity'!AM13)*'Energy Use 2020'!$S75</f>
        <v>0</v>
      </c>
      <c r="AN13" s="240">
        <f>('Energy Use'!AN69-'E-electricity'!AN13)*'Energy Use 2020'!$S75</f>
        <v>0</v>
      </c>
      <c r="AO13" s="240">
        <f>('Energy Use'!AO69-'E-electricity'!AO13)*'Energy Use 2020'!$S75</f>
        <v>0</v>
      </c>
      <c r="AP13" s="240">
        <f>('Energy Use'!AP69-'E-electricity'!AP13)*'Energy Use 2020'!$S75</f>
        <v>0</v>
      </c>
      <c r="AQ13" s="240">
        <f>('Energy Use'!AQ69-'E-electricity'!AQ13)*'Energy Use 2020'!$S75</f>
        <v>0</v>
      </c>
      <c r="AR13" s="136" t="str">
        <f>VLOOKUP($A13,'Sector Match'!$A$1:$B$43,2,0)</f>
        <v>food beverage and tobacco 10T12</v>
      </c>
    </row>
    <row r="14" spans="1:44" x14ac:dyDescent="0.2">
      <c r="A14" s="74" t="s">
        <v>13</v>
      </c>
      <c r="B14" s="240">
        <f>('Energy Use'!B70-'E-electricity'!B14)*'Energy Use 2019'!$S76</f>
        <v>2311996658755.0796</v>
      </c>
      <c r="C14" s="240">
        <f>('Energy Use'!C70-'E-electricity'!C14)*'Energy Use 2020'!$S76</f>
        <v>1268125284552.4717</v>
      </c>
      <c r="D14" s="240">
        <f>('Energy Use'!D70-'E-electricity'!D14)*'Energy Use 2020'!$S76</f>
        <v>1329400520618.3972</v>
      </c>
      <c r="E14" s="240">
        <f>('Energy Use'!E70-'E-electricity'!E14)*'Energy Use 2020'!$S76</f>
        <v>1304679295970.4478</v>
      </c>
      <c r="F14" s="240">
        <f>('Energy Use'!F70-'E-electricity'!F14)*'Energy Use 2020'!$S76</f>
        <v>1301073038280.2524</v>
      </c>
      <c r="G14" s="240">
        <f>('Energy Use'!G70-'E-electricity'!G14)*'Energy Use 2020'!$S76</f>
        <v>1305996999102.6504</v>
      </c>
      <c r="H14" s="240">
        <f>('Energy Use'!H70-'E-electricity'!H14)*'Energy Use 2020'!$S76</f>
        <v>1315272406316.7341</v>
      </c>
      <c r="I14" s="240">
        <f>('Energy Use'!I70-'E-electricity'!I14)*'Energy Use 2020'!$S76</f>
        <v>1326069425981.7766</v>
      </c>
      <c r="J14" s="240">
        <f>('Energy Use'!J70-'E-electricity'!J14)*'Energy Use 2020'!$S76</f>
        <v>1335374048054.3062</v>
      </c>
      <c r="K14" s="240">
        <f>('Energy Use'!K70-'E-electricity'!K14)*'Energy Use 2020'!$S76</f>
        <v>1341483697561.0527</v>
      </c>
      <c r="L14" s="240">
        <f>('Energy Use'!L70-'E-electricity'!L14)*'Energy Use 2020'!$S76</f>
        <v>1342682548673.4548</v>
      </c>
      <c r="M14" s="240">
        <f>('Energy Use'!M70-'E-electricity'!M14)*'Energy Use 2020'!$S76</f>
        <v>1337292613089.7925</v>
      </c>
      <c r="N14" s="240">
        <f>('Energy Use'!N70-'E-electricity'!N14)*'Energy Use 2020'!$S76</f>
        <v>1325803390125.6958</v>
      </c>
      <c r="O14" s="240">
        <f>('Energy Use'!O70-'E-electricity'!O14)*'Energy Use 2020'!$S76</f>
        <v>1308079293861.0234</v>
      </c>
      <c r="P14" s="240">
        <f>('Energy Use'!P70-'E-electricity'!P14)*'Energy Use 2020'!$S76</f>
        <v>1286073795649.6721</v>
      </c>
      <c r="Q14" s="240">
        <f>('Energy Use'!Q70-'E-electricity'!Q14)*'Energy Use 2020'!$S76</f>
        <v>1261679903038.0334</v>
      </c>
      <c r="R14" s="240">
        <f>('Energy Use'!R70-'E-electricity'!R14)*'Energy Use 2020'!$S76</f>
        <v>1236683492108.0605</v>
      </c>
      <c r="S14" s="240">
        <f>('Energy Use'!S70-'E-electricity'!S14)*'Energy Use 2020'!$S76</f>
        <v>1217012445771.7458</v>
      </c>
      <c r="T14" s="240">
        <f>('Energy Use'!T70-'E-electricity'!T14)*'Energy Use 2020'!$S76</f>
        <v>1198237566763.2798</v>
      </c>
      <c r="U14" s="240">
        <f>('Energy Use'!U70-'E-electricity'!U14)*'Energy Use 2020'!$S76</f>
        <v>1180335855276.4949</v>
      </c>
      <c r="V14" s="240">
        <f>('Energy Use'!V70-'E-electricity'!V14)*'Energy Use 2020'!$S76</f>
        <v>1163285531382.6167</v>
      </c>
      <c r="W14" s="240">
        <f>('Energy Use'!W70-'E-electricity'!W14)*'Energy Use 2020'!$S76</f>
        <v>1147066012759.6428</v>
      </c>
      <c r="X14" s="240">
        <f>('Energy Use'!X70-'E-electricity'!X14)*'Energy Use 2020'!$S76</f>
        <v>1131657894135.6125</v>
      </c>
      <c r="Y14" s="240">
        <f>('Energy Use'!Y70-'E-electricity'!Y14)*'Energy Use 2020'!$S76</f>
        <v>1117042928493.6128</v>
      </c>
      <c r="Z14" s="240">
        <f>('Energy Use'!Z70-'E-electricity'!Z14)*'Energy Use 2020'!$S76</f>
        <v>1103204010088.6702</v>
      </c>
      <c r="AA14" s="240">
        <f>('Energy Use'!AA70-'E-electricity'!AA14)*'Energy Use 2020'!$S76</f>
        <v>1090125159329.7849</v>
      </c>
      <c r="AB14" s="240">
        <f>('Energy Use'!AB70-'E-electricity'!AB14)*'Energy Use 2020'!$S76</f>
        <v>1077791509583.8501</v>
      </c>
      <c r="AC14" s="240">
        <f>('Energy Use'!AC70-'E-electricity'!AC14)*'Energy Use 2020'!$S76</f>
        <v>1066189295962.4745</v>
      </c>
      <c r="AD14" s="240">
        <f>('Energy Use'!AD70-'E-electricity'!AD14)*'Energy Use 2020'!$S76</f>
        <v>1055305846157.3018</v>
      </c>
      <c r="AE14" s="240">
        <f>('Energy Use'!AE70-'E-electricity'!AE14)*'Energy Use 2020'!$S76</f>
        <v>1045129573395.1147</v>
      </c>
      <c r="AF14" s="240">
        <f>('Energy Use'!AF70-'E-electricity'!AF14)*'Energy Use 2020'!$S76</f>
        <v>1035649971589.9585</v>
      </c>
      <c r="AG14" s="240">
        <f>('Energy Use'!AG70-'E-electricity'!AG14)*'Energy Use 2020'!$S76</f>
        <v>1026857612776.3904</v>
      </c>
      <c r="AH14" s="240">
        <f>('Energy Use'!AH70-'E-electricity'!AH14)*'Energy Use 2020'!$S76</f>
        <v>1018744146915.7677</v>
      </c>
      <c r="AI14" s="240">
        <f>('Energy Use'!AI70-'E-electricity'!AI14)*'Energy Use 2020'!$S76</f>
        <v>1011302304175.7469</v>
      </c>
      <c r="AJ14" s="240">
        <f>('Energy Use'!AJ70-'E-electricity'!AJ14)*'Energy Use 2020'!$S76</f>
        <v>1004525899792.7856</v>
      </c>
      <c r="AK14" s="240">
        <f>('Energy Use'!AK70-'E-electricity'!AK14)*'Energy Use 2020'!$S76</f>
        <v>998409841637.60889</v>
      </c>
      <c r="AL14" s="240">
        <f>('Energy Use'!AL70-'E-electricity'!AL14)*'Energy Use 2020'!$S76</f>
        <v>992950140615.16382</v>
      </c>
      <c r="AM14" s="240">
        <f>('Energy Use'!AM70-'E-electricity'!AM14)*'Energy Use 2020'!$S76</f>
        <v>988143924043.04297</v>
      </c>
      <c r="AN14" s="240">
        <f>('Energy Use'!AN70-'E-electricity'!AN14)*'Energy Use 2020'!$S76</f>
        <v>983989452166.22949</v>
      </c>
      <c r="AO14" s="240">
        <f>('Energy Use'!AO70-'E-electricity'!AO14)*'Energy Use 2020'!$S76</f>
        <v>980486137981.05078</v>
      </c>
      <c r="AP14" s="240">
        <f>('Energy Use'!AP70-'E-electricity'!AP14)*'Energy Use 2020'!$S76</f>
        <v>977634570557.96375</v>
      </c>
      <c r="AQ14" s="240">
        <f>('Energy Use'!AQ70-'E-electricity'!AQ14)*'Energy Use 2020'!$S76</f>
        <v>970434303393.59521</v>
      </c>
      <c r="AR14" s="136" t="str">
        <f>VLOOKUP($A14,'Sector Match'!$A$1:$B$43,2,0)</f>
        <v>textiles apparel and leather 13T15</v>
      </c>
    </row>
    <row r="15" spans="1:44" x14ac:dyDescent="0.2">
      <c r="A15" s="74" t="s">
        <v>14</v>
      </c>
      <c r="B15" s="240">
        <f>('Energy Use'!B71-'E-electricity'!B15)*'Energy Use 2019'!$S77</f>
        <v>279657612438.242</v>
      </c>
      <c r="C15" s="240">
        <f>('Energy Use'!C71-'E-electricity'!C15)*'Energy Use 2020'!$S77</f>
        <v>110737265709.67783</v>
      </c>
      <c r="D15" s="240">
        <f>('Energy Use'!D71-'E-electricity'!D15)*'Energy Use 2020'!$S77</f>
        <v>124115712921.19176</v>
      </c>
      <c r="E15" s="240">
        <f>('Energy Use'!E71-'E-electricity'!E15)*'Energy Use 2020'!$S77</f>
        <v>122709055992.05113</v>
      </c>
      <c r="F15" s="240">
        <f>('Energy Use'!F71-'E-electricity'!F15)*'Energy Use 2020'!$S77</f>
        <v>122420723841.05371</v>
      </c>
      <c r="G15" s="240">
        <f>('Energy Use'!G71-'E-electricity'!G15)*'Energy Use 2020'!$S77</f>
        <v>123141185130.79276</v>
      </c>
      <c r="H15" s="240">
        <f>('Energy Use'!H71-'E-electricity'!H15)*'Energy Use 2020'!$S77</f>
        <v>124335964189.48744</v>
      </c>
      <c r="I15" s="240">
        <f>('Energy Use'!I71-'E-electricity'!I15)*'Energy Use 2020'!$S77</f>
        <v>125619543981.64882</v>
      </c>
      <c r="J15" s="240">
        <f>('Energy Use'!J71-'E-electricity'!J15)*'Energy Use 2020'!$S77</f>
        <v>126697203198.82568</v>
      </c>
      <c r="K15" s="240">
        <f>('Energy Use'!K71-'E-electricity'!K15)*'Energy Use 2020'!$S77</f>
        <v>127424400534.44102</v>
      </c>
      <c r="L15" s="240">
        <f>('Energy Use'!L71-'E-electricity'!L15)*'Energy Use 2020'!$S77</f>
        <v>127655729100.21692</v>
      </c>
      <c r="M15" s="240">
        <f>('Energy Use'!M71-'E-electricity'!M15)*'Energy Use 2020'!$S77</f>
        <v>127249635026.55548</v>
      </c>
      <c r="N15" s="240">
        <f>('Energy Use'!N71-'E-electricity'!N15)*'Energy Use 2020'!$S77</f>
        <v>126298940501.93872</v>
      </c>
      <c r="O15" s="240">
        <f>('Energy Use'!O71-'E-electricity'!O15)*'Energy Use 2020'!$S77</f>
        <v>124757638708.55634</v>
      </c>
      <c r="P15" s="240">
        <f>('Energy Use'!P71-'E-electricity'!P15)*'Energy Use 2020'!$S77</f>
        <v>122807375771.89117</v>
      </c>
      <c r="Q15" s="240">
        <f>('Energy Use'!Q71-'E-electricity'!Q15)*'Energy Use 2020'!$S77</f>
        <v>120624967810.12027</v>
      </c>
      <c r="R15" s="240">
        <f>('Energy Use'!R71-'E-electricity'!R15)*'Energy Use 2020'!$S77</f>
        <v>118378003655.57178</v>
      </c>
      <c r="S15" s="240">
        <f>('Energy Use'!S71-'E-electricity'!S15)*'Energy Use 2020'!$S77</f>
        <v>116663115911.27339</v>
      </c>
      <c r="T15" s="240">
        <f>('Energy Use'!T71-'E-electricity'!T15)*'Energy Use 2020'!$S77</f>
        <v>115025124200.45399</v>
      </c>
      <c r="U15" s="240">
        <f>('Energy Use'!U71-'E-electricity'!U15)*'Energy Use 2020'!$S77</f>
        <v>113461952951.64662</v>
      </c>
      <c r="V15" s="240">
        <f>('Energy Use'!V71-'E-electricity'!V15)*'Energy Use 2020'!$S77</f>
        <v>111971637077.38754</v>
      </c>
      <c r="W15" s="240">
        <f>('Energy Use'!W71-'E-electricity'!W15)*'Energy Use 2020'!$S77</f>
        <v>110552318739.10234</v>
      </c>
      <c r="X15" s="240">
        <f>('Energy Use'!X71-'E-electricity'!X15)*'Energy Use 2020'!$S77</f>
        <v>109202244321.0416</v>
      </c>
      <c r="Y15" s="240">
        <f>('Energy Use'!Y71-'E-electricity'!Y15)*'Energy Use 2020'!$S77</f>
        <v>107919761608.7937</v>
      </c>
      <c r="Z15" s="240">
        <f>('Energy Use'!Z71-'E-electricity'!Z15)*'Energy Use 2020'!$S77</f>
        <v>106703317168.35736</v>
      </c>
      <c r="AA15" s="240">
        <f>('Energy Use'!AA71-'E-electricity'!AA15)*'Energy Use 2020'!$S77</f>
        <v>105551453922.23227</v>
      </c>
      <c r="AB15" s="240">
        <f>('Energy Use'!AB71-'E-electricity'!AB15)*'Energy Use 2020'!$S77</f>
        <v>104462808919.45105</v>
      </c>
      <c r="AC15" s="240">
        <f>('Energy Use'!AC71-'E-electricity'!AC15)*'Energy Use 2020'!$S77</f>
        <v>103436111296.95264</v>
      </c>
      <c r="AD15" s="240">
        <f>('Energy Use'!AD71-'E-electricity'!AD15)*'Energy Use 2020'!$S77</f>
        <v>102470180430.18134</v>
      </c>
      <c r="AE15" s="240">
        <f>('Energy Use'!AE71-'E-electricity'!AE15)*'Energy Use 2020'!$S77</f>
        <v>101563924271.29268</v>
      </c>
      <c r="AF15" s="240">
        <f>('Energy Use'!AF71-'E-electricity'!AF15)*'Energy Use 2020'!$S77</f>
        <v>100716337873.8419</v>
      </c>
      <c r="AG15" s="240">
        <f>('Energy Use'!AG71-'E-electricity'!AG15)*'Energy Use 2020'!$S77</f>
        <v>99926502103.352295</v>
      </c>
      <c r="AH15" s="240">
        <f>('Energy Use'!AH71-'E-electricity'!AH15)*'Energy Use 2020'!$S77</f>
        <v>99193582533.694977</v>
      </c>
      <c r="AI15" s="240">
        <f>('Energy Use'!AI71-'E-electricity'!AI15)*'Energy Use 2020'!$S77</f>
        <v>98516828529.745956</v>
      </c>
      <c r="AJ15" s="240">
        <f>('Energy Use'!AJ71-'E-electricity'!AJ15)*'Energy Use 2020'!$S77</f>
        <v>97895572517.368927</v>
      </c>
      <c r="AK15" s="240">
        <f>('Energy Use'!AK71-'E-electricity'!AK15)*'Energy Use 2020'!$S77</f>
        <v>97329229442.348358</v>
      </c>
      <c r="AL15" s="240">
        <f>('Energy Use'!AL71-'E-electricity'!AL15)*'Energy Use 2020'!$S77</f>
        <v>96817296420.514145</v>
      </c>
      <c r="AM15" s="240">
        <f>('Energy Use'!AM71-'E-electricity'!AM15)*'Energy Use 2020'!$S77</f>
        <v>96359352581.942642</v>
      </c>
      <c r="AN15" s="240">
        <f>('Energy Use'!AN71-'E-electricity'!AN15)*'Energy Use 2020'!$S77</f>
        <v>95955059112.781189</v>
      </c>
      <c r="AO15" s="240">
        <f>('Energy Use'!AO71-'E-electricity'!AO15)*'Energy Use 2020'!$S77</f>
        <v>95604159498.956955</v>
      </c>
      <c r="AP15" s="240">
        <f>('Energy Use'!AP71-'E-electricity'!AP15)*'Energy Use 2020'!$S77</f>
        <v>95306479976.768188</v>
      </c>
      <c r="AQ15" s="240">
        <f>('Energy Use'!AQ71-'E-electricity'!AQ15)*'Energy Use 2020'!$S77</f>
        <v>94574433118.210663</v>
      </c>
      <c r="AR15" s="136" t="str">
        <f>VLOOKUP($A15,'Sector Match'!$A$1:$B$43,2,0)</f>
        <v>textiles apparel and leather 13T15</v>
      </c>
    </row>
    <row r="16" spans="1:44" x14ac:dyDescent="0.2">
      <c r="A16" s="74" t="s">
        <v>15</v>
      </c>
      <c r="B16" s="240">
        <f>('Energy Use'!B72-'E-electricity'!B16)*'Energy Use 2019'!$S78</f>
        <v>214273396048.18079</v>
      </c>
      <c r="C16" s="240">
        <f>('Energy Use'!C72-'E-electricity'!C16)*'Energy Use 2020'!$S78</f>
        <v>123380577435.78226</v>
      </c>
      <c r="D16" s="240">
        <f>('Energy Use'!D72-'E-electricity'!D16)*'Energy Use 2020'!$S78</f>
        <v>138072203388.11972</v>
      </c>
      <c r="E16" s="240">
        <f>('Energy Use'!E72-'E-electricity'!E16)*'Energy Use 2020'!$S78</f>
        <v>138249620098.26025</v>
      </c>
      <c r="F16" s="240">
        <f>('Energy Use'!F72-'E-electricity'!F16)*'Energy Use 2020'!$S78</f>
        <v>136574747683.09723</v>
      </c>
      <c r="G16" s="240">
        <f>('Energy Use'!G72-'E-electricity'!G16)*'Energy Use 2020'!$S78</f>
        <v>134780396249.80803</v>
      </c>
      <c r="H16" s="240">
        <f>('Energy Use'!H72-'E-electricity'!H16)*'Energy Use 2020'!$S78</f>
        <v>133362061605.98563</v>
      </c>
      <c r="I16" s="240">
        <f>('Energy Use'!I72-'E-electricity'!I16)*'Energy Use 2020'!$S78</f>
        <v>132757895760.42601</v>
      </c>
      <c r="J16" s="240">
        <f>('Energy Use'!J72-'E-electricity'!J16)*'Energy Use 2020'!$S78</f>
        <v>132714798369.4785</v>
      </c>
      <c r="K16" s="240">
        <f>('Energy Use'!K72-'E-electricity'!K16)*'Energy Use 2020'!$S78</f>
        <v>132950145982.05539</v>
      </c>
      <c r="L16" s="240">
        <f>('Energy Use'!L72-'E-electricity'!L16)*'Energy Use 2020'!$S78</f>
        <v>133182849038.55423</v>
      </c>
      <c r="M16" s="240">
        <f>('Energy Use'!M72-'E-electricity'!M16)*'Energy Use 2020'!$S78</f>
        <v>133130430262.77652</v>
      </c>
      <c r="N16" s="240">
        <f>('Energy Use'!N72-'E-electricity'!N16)*'Energy Use 2020'!$S78</f>
        <v>132854136769.87248</v>
      </c>
      <c r="O16" s="240">
        <f>('Energy Use'!O72-'E-electricity'!O16)*'Energy Use 2020'!$S78</f>
        <v>132054810738.10298</v>
      </c>
      <c r="P16" s="240">
        <f>('Energy Use'!P72-'E-electricity'!P16)*'Energy Use 2020'!$S78</f>
        <v>130779056798.40207</v>
      </c>
      <c r="Q16" s="240">
        <f>('Energy Use'!Q72-'E-electricity'!Q16)*'Energy Use 2020'!$S78</f>
        <v>129077466067.57942</v>
      </c>
      <c r="R16" s="240">
        <f>('Energy Use'!R72-'E-electricity'!R16)*'Energy Use 2020'!$S78</f>
        <v>127003106734.81477</v>
      </c>
      <c r="S16" s="240">
        <f>('Energy Use'!S72-'E-electricity'!S16)*'Energy Use 2020'!$S78</f>
        <v>125213971700.41573</v>
      </c>
      <c r="T16" s="240">
        <f>('Energy Use'!T72-'E-electricity'!T16)*'Energy Use 2020'!$S78</f>
        <v>123136845337.72096</v>
      </c>
      <c r="U16" s="240">
        <f>('Energy Use'!U72-'E-electricity'!U16)*'Energy Use 2020'!$S78</f>
        <v>120817546923.52252</v>
      </c>
      <c r="V16" s="240">
        <f>('Energy Use'!V72-'E-electricity'!V16)*'Energy Use 2020'!$S78</f>
        <v>118301087180.8302</v>
      </c>
      <c r="W16" s="240">
        <f>('Energy Use'!W72-'E-electricity'!W16)*'Energy Use 2020'!$S78</f>
        <v>115630968408.97058</v>
      </c>
      <c r="X16" s="240">
        <f>('Energy Use'!X72-'E-electricity'!X16)*'Energy Use 2020'!$S78</f>
        <v>112848623970.98383</v>
      </c>
      <c r="Y16" s="240">
        <f>('Energy Use'!Y72-'E-electricity'!Y16)*'Energy Use 2020'!$S78</f>
        <v>109992993987.3119</v>
      </c>
      <c r="Z16" s="240">
        <f>('Energy Use'!Z72-'E-electricity'!Z16)*'Energy Use 2020'!$S78</f>
        <v>107100229888.71072</v>
      </c>
      <c r="AA16" s="240">
        <f>('Energy Use'!AA72-'E-electricity'!AA16)*'Energy Use 2020'!$S78</f>
        <v>104203517396.74361</v>
      </c>
      <c r="AB16" s="240">
        <f>('Energy Use'!AB72-'E-electricity'!AB16)*'Energy Use 2020'!$S78</f>
        <v>101333005465.20731</v>
      </c>
      <c r="AC16" s="240">
        <f>('Energy Use'!AC72-'E-electricity'!AC16)*'Energy Use 2020'!$S78</f>
        <v>98515827626.491821</v>
      </c>
      <c r="AD16" s="240">
        <f>('Energy Use'!AD72-'E-electricity'!AD16)*'Energy Use 2020'!$S78</f>
        <v>95776201913.488434</v>
      </c>
      <c r="AE16" s="240">
        <f>('Energy Use'!AE72-'E-electricity'!AE16)*'Energy Use 2020'!$S78</f>
        <v>93135595928.750977</v>
      </c>
      <c r="AF16" s="240">
        <f>('Energy Use'!AF72-'E-electricity'!AF16)*'Energy Use 2020'!$S78</f>
        <v>90612944566.713226</v>
      </c>
      <c r="AG16" s="240">
        <f>('Energy Use'!AG72-'E-electricity'!AG16)*'Energy Use 2020'!$S78</f>
        <v>88224909229.386398</v>
      </c>
      <c r="AH16" s="240">
        <f>('Energy Use'!AH72-'E-electricity'!AH16)*'Energy Use 2020'!$S78</f>
        <v>85986168994.299561</v>
      </c>
      <c r="AI16" s="240">
        <f>('Energy Use'!AI72-'E-electricity'!AI16)*'Energy Use 2020'!$S78</f>
        <v>83909735998.545471</v>
      </c>
      <c r="AJ16" s="240">
        <f>('Energy Use'!AJ72-'E-electricity'!AJ16)*'Energy Use 2020'!$S78</f>
        <v>82007289220.183487</v>
      </c>
      <c r="AK16" s="240">
        <f>('Energy Use'!AK72-'E-electricity'!AK16)*'Energy Use 2020'!$S78</f>
        <v>80289522816.897461</v>
      </c>
      <c r="AL16" s="240">
        <f>('Energy Use'!AL72-'E-electricity'!AL16)*'Energy Use 2020'!$S78</f>
        <v>78766507194.44838</v>
      </c>
      <c r="AM16" s="240">
        <f>('Energy Use'!AM72-'E-electricity'!AM16)*'Energy Use 2020'!$S78</f>
        <v>77448063020.349579</v>
      </c>
      <c r="AN16" s="240">
        <f>('Energy Use'!AN72-'E-electricity'!AN16)*'Energy Use 2020'!$S78</f>
        <v>76344150490.979599</v>
      </c>
      <c r="AO16" s="240">
        <f>('Energy Use'!AO72-'E-electricity'!AO16)*'Energy Use 2020'!$S78</f>
        <v>75465278346.504456</v>
      </c>
      <c r="AP16" s="240">
        <f>('Energy Use'!AP72-'E-electricity'!AP16)*'Energy Use 2020'!$S78</f>
        <v>74822939476.141281</v>
      </c>
      <c r="AQ16" s="240">
        <f>('Energy Use'!AQ72-'E-electricity'!AQ16)*'Energy Use 2020'!$S78</f>
        <v>74048389832.057556</v>
      </c>
      <c r="AR16" s="136" t="str">
        <f>VLOOKUP($A16,'Sector Match'!$A$1:$B$43,2,0)</f>
        <v>textiles apparel and leather 13T15</v>
      </c>
    </row>
    <row r="17" spans="1:44" x14ac:dyDescent="0.2">
      <c r="A17" s="74" t="s">
        <v>16</v>
      </c>
      <c r="B17" s="240">
        <f>('Energy Use'!B73-'E-electricity'!B17)*'Energy Use 2019'!$S79</f>
        <v>89944850633.849243</v>
      </c>
      <c r="C17" s="240">
        <f>('Energy Use'!C73-'E-electricity'!C17)*'Energy Use 2020'!$S79</f>
        <v>54537470539.353638</v>
      </c>
      <c r="D17" s="240">
        <f>('Energy Use'!D73-'E-electricity'!D17)*'Energy Use 2020'!$S79</f>
        <v>62120208868.848251</v>
      </c>
      <c r="E17" s="240">
        <f>('Energy Use'!E73-'E-electricity'!E17)*'Energy Use 2020'!$S79</f>
        <v>62215473548.962692</v>
      </c>
      <c r="F17" s="240">
        <f>('Energy Use'!F73-'E-electricity'!F17)*'Energy Use 2020'!$S79</f>
        <v>61957047801.838409</v>
      </c>
      <c r="G17" s="240">
        <f>('Energy Use'!G73-'E-electricity'!G17)*'Energy Use 2020'!$S79</f>
        <v>62206296686.162498</v>
      </c>
      <c r="H17" s="240">
        <f>('Energy Use'!H73-'E-electricity'!H17)*'Energy Use 2020'!$S79</f>
        <v>62793244775.303596</v>
      </c>
      <c r="I17" s="240">
        <f>('Energy Use'!I73-'E-electricity'!I17)*'Energy Use 2020'!$S79</f>
        <v>63609350509.546425</v>
      </c>
      <c r="J17" s="240">
        <f>('Energy Use'!J73-'E-electricity'!J17)*'Energy Use 2020'!$S79</f>
        <v>64518335778.527679</v>
      </c>
      <c r="K17" s="240">
        <f>('Energy Use'!K73-'E-electricity'!K17)*'Energy Use 2020'!$S79</f>
        <v>65438321372.608696</v>
      </c>
      <c r="L17" s="240">
        <f>('Energy Use'!L73-'E-electricity'!L17)*'Energy Use 2020'!$S79</f>
        <v>66282759353.935143</v>
      </c>
      <c r="M17" s="240">
        <f>('Energy Use'!M73-'E-electricity'!M17)*'Energy Use 2020'!$S79</f>
        <v>66960868846.854584</v>
      </c>
      <c r="N17" s="240">
        <f>('Energy Use'!N73-'E-electricity'!N17)*'Energy Use 2020'!$S79</f>
        <v>67515845453.7911</v>
      </c>
      <c r="O17" s="240">
        <f>('Energy Use'!O73-'E-electricity'!O17)*'Energy Use 2020'!$S79</f>
        <v>67826234474.071205</v>
      </c>
      <c r="P17" s="240">
        <f>('Energy Use'!P73-'E-electricity'!P17)*'Energy Use 2020'!$S79</f>
        <v>67906883392.195404</v>
      </c>
      <c r="Q17" s="240">
        <f>('Energy Use'!Q73-'E-electricity'!Q17)*'Energy Use 2020'!$S79</f>
        <v>67775185412.722603</v>
      </c>
      <c r="R17" s="240">
        <f>('Energy Use'!R73-'E-electricity'!R17)*'Energy Use 2020'!$S79</f>
        <v>67450501112.716103</v>
      </c>
      <c r="S17" s="240">
        <f>('Energy Use'!S73-'E-electricity'!S17)*'Energy Use 2020'!$S79</f>
        <v>67249919289.5653</v>
      </c>
      <c r="T17" s="240">
        <f>('Energy Use'!T73-'E-electricity'!T17)*'Energy Use 2020'!$S79</f>
        <v>66891373163.796532</v>
      </c>
      <c r="U17" s="240">
        <f>('Energy Use'!U73-'E-electricity'!U17)*'Energy Use 2020'!$S79</f>
        <v>66390796111.096413</v>
      </c>
      <c r="V17" s="240">
        <f>('Energy Use'!V73-'E-electricity'!V17)*'Energy Use 2020'!$S79</f>
        <v>65764682357.150185</v>
      </c>
      <c r="W17" s="240">
        <f>('Energy Use'!W73-'E-electricity'!W17)*'Energy Use 2020'!$S79</f>
        <v>65029786270.717766</v>
      </c>
      <c r="X17" s="240">
        <f>('Energy Use'!X73-'E-electricity'!X17)*'Energy Use 2020'!$S79</f>
        <v>64202854866.806038</v>
      </c>
      <c r="Y17" s="240">
        <f>('Energy Use'!Y73-'E-electricity'!Y17)*'Energy Use 2020'!$S79</f>
        <v>63300396582.374229</v>
      </c>
      <c r="Z17" s="240">
        <f>('Energy Use'!Z73-'E-electricity'!Z17)*'Energy Use 2020'!$S79</f>
        <v>62338487864.514778</v>
      </c>
      <c r="AA17" s="240">
        <f>('Energy Use'!AA73-'E-electricity'!AA17)*'Energy Use 2020'!$S79</f>
        <v>61332617791.146576</v>
      </c>
      <c r="AB17" s="240">
        <f>('Energy Use'!AB73-'E-electricity'!AB17)*'Energy Use 2020'!$S79</f>
        <v>60297569849.585594</v>
      </c>
      <c r="AC17" s="240">
        <f>('Energy Use'!AC73-'E-electricity'!AC17)*'Energy Use 2020'!$S79</f>
        <v>59247339137.141716</v>
      </c>
      <c r="AD17" s="240">
        <f>('Energy Use'!AD73-'E-electricity'!AD17)*'Energy Use 2020'!$S79</f>
        <v>58195082616.554443</v>
      </c>
      <c r="AE17" s="240">
        <f>('Energy Use'!AE73-'E-electricity'!AE17)*'Energy Use 2020'!$S79</f>
        <v>57153099644.99678</v>
      </c>
      <c r="AF17" s="240">
        <f>('Energy Use'!AF73-'E-electricity'!AF17)*'Energy Use 2020'!$S79</f>
        <v>56132839779.469505</v>
      </c>
      <c r="AG17" s="240">
        <f>('Energy Use'!AG73-'E-electricity'!AG17)*'Energy Use 2020'!$S79</f>
        <v>55144934820.907684</v>
      </c>
      <c r="AH17" s="240">
        <f>('Energy Use'!AH73-'E-electricity'!AH17)*'Energy Use 2020'!$S79</f>
        <v>54199252169.729233</v>
      </c>
      <c r="AI17" s="240">
        <f>('Energy Use'!AI73-'E-electricity'!AI17)*'Energy Use 2020'!$S79</f>
        <v>53304966802.824661</v>
      </c>
      <c r="AJ17" s="240">
        <f>('Energy Use'!AJ73-'E-electricity'!AJ17)*'Energy Use 2020'!$S79</f>
        <v>52470649523.898911</v>
      </c>
      <c r="AK17" s="240">
        <f>('Energy Use'!AK73-'E-electricity'!AK17)*'Energy Use 2020'!$S79</f>
        <v>51704369566.566269</v>
      </c>
      <c r="AL17" s="240">
        <f>('Energy Use'!AL73-'E-electricity'!AL17)*'Energy Use 2020'!$S79</f>
        <v>51013810127.665146</v>
      </c>
      <c r="AM17" s="240">
        <f>('Energy Use'!AM73-'E-electricity'!AM17)*'Energy Use 2020'!$S79</f>
        <v>50406395966.707695</v>
      </c>
      <c r="AN17" s="240">
        <f>('Energy Use'!AN73-'E-electricity'!AN17)*'Energy Use 2020'!$S79</f>
        <v>49889432821.383148</v>
      </c>
      <c r="AO17" s="240">
        <f>('Energy Use'!AO73-'E-electricity'!AO17)*'Energy Use 2020'!$S79</f>
        <v>49470259059.661903</v>
      </c>
      <c r="AP17" s="240">
        <f>('Energy Use'!AP73-'E-electricity'!AP17)*'Energy Use 2020'!$S79</f>
        <v>49156410723.83503</v>
      </c>
      <c r="AQ17" s="240">
        <f>('Energy Use'!AQ73-'E-electricity'!AQ17)*'Energy Use 2020'!$S79</f>
        <v>48701905277.564949</v>
      </c>
      <c r="AR17" s="136" t="str">
        <f>VLOOKUP($A17,'Sector Match'!$A$1:$B$43,2,0)</f>
        <v>wood products 16</v>
      </c>
    </row>
    <row r="18" spans="1:44" x14ac:dyDescent="0.2">
      <c r="A18" s="74" t="s">
        <v>17</v>
      </c>
      <c r="B18" s="240">
        <f>('Energy Use'!B74-'E-electricity'!B18)*'Energy Use 2019'!$S80</f>
        <v>55487489122.02137</v>
      </c>
      <c r="C18" s="240">
        <f>('Energy Use'!C74-'E-electricity'!C18)*'Energy Use 2020'!$S80</f>
        <v>23780352480.866295</v>
      </c>
      <c r="D18" s="240">
        <f>('Energy Use'!D74-'E-electricity'!D18)*'Energy Use 2020'!$S80</f>
        <v>27373988331.915878</v>
      </c>
      <c r="E18" s="240">
        <f>('Energy Use'!E74-'E-electricity'!E18)*'Energy Use 2020'!$S80</f>
        <v>25561500633.252136</v>
      </c>
      <c r="F18" s="240">
        <f>('Energy Use'!F74-'E-electricity'!F18)*'Energy Use 2020'!$S80</f>
        <v>25294523224.754814</v>
      </c>
      <c r="G18" s="240">
        <f>('Energy Use'!G74-'E-electricity'!G18)*'Energy Use 2020'!$S80</f>
        <v>25214687992.443691</v>
      </c>
      <c r="H18" s="240">
        <f>('Energy Use'!H74-'E-electricity'!H18)*'Energy Use 2020'!$S80</f>
        <v>25262839584.293888</v>
      </c>
      <c r="I18" s="240">
        <f>('Energy Use'!I74-'E-electricity'!I18)*'Energy Use 2020'!$S80</f>
        <v>25401801064.653477</v>
      </c>
      <c r="J18" s="240">
        <f>('Energy Use'!J74-'E-electricity'!J18)*'Energy Use 2020'!$S80</f>
        <v>25578062330.353661</v>
      </c>
      <c r="K18" s="240">
        <f>('Energy Use'!K74-'E-electricity'!K18)*'Energy Use 2020'!$S80</f>
        <v>25756938942.739685</v>
      </c>
      <c r="L18" s="240">
        <f>('Energy Use'!L74-'E-electricity'!L18)*'Energy Use 2020'!$S80</f>
        <v>25902816611.270485</v>
      </c>
      <c r="M18" s="240">
        <f>('Energy Use'!M74-'E-electricity'!M18)*'Energy Use 2020'!$S80</f>
        <v>25979362708.305176</v>
      </c>
      <c r="N18" s="240">
        <f>('Energy Use'!N74-'E-electricity'!N18)*'Energy Use 2020'!$S80</f>
        <v>26053701444.255074</v>
      </c>
      <c r="O18" s="240">
        <f>('Energy Use'!O74-'E-electricity'!O18)*'Energy Use 2020'!$S80</f>
        <v>26030707509.852013</v>
      </c>
      <c r="P18" s="240">
        <f>('Energy Use'!P74-'E-electricity'!P18)*'Energy Use 2020'!$S80</f>
        <v>25917613808.709427</v>
      </c>
      <c r="Q18" s="240">
        <f>('Energy Use'!Q74-'E-electricity'!Q18)*'Energy Use 2020'!$S80</f>
        <v>25722516131.50816</v>
      </c>
      <c r="R18" s="240">
        <f>('Energy Use'!R74-'E-electricity'!R18)*'Energy Use 2020'!$S80</f>
        <v>25454123911.638584</v>
      </c>
      <c r="S18" s="240">
        <f>('Energy Use'!S74-'E-electricity'!S18)*'Energy Use 2020'!$S80</f>
        <v>25284887745.316978</v>
      </c>
      <c r="T18" s="240">
        <f>('Energy Use'!T74-'E-electricity'!T18)*'Energy Use 2020'!$S80</f>
        <v>25056574975.080109</v>
      </c>
      <c r="U18" s="240">
        <f>('Energy Use'!U74-'E-electricity'!U18)*'Energy Use 2020'!$S80</f>
        <v>24775909797.125904</v>
      </c>
      <c r="V18" s="240">
        <f>('Energy Use'!V74-'E-electricity'!V18)*'Energy Use 2020'!$S80</f>
        <v>24449735851.679016</v>
      </c>
      <c r="W18" s="240">
        <f>('Energy Use'!W74-'E-electricity'!W18)*'Energy Use 2020'!$S80</f>
        <v>24084898076.853264</v>
      </c>
      <c r="X18" s="240">
        <f>('Energy Use'!X74-'E-electricity'!X18)*'Energy Use 2020'!$S80</f>
        <v>23688139912.689243</v>
      </c>
      <c r="Y18" s="240">
        <f>('Energy Use'!Y74-'E-electricity'!Y18)*'Energy Use 2020'!$S80</f>
        <v>23266016663.905895</v>
      </c>
      <c r="Z18" s="240">
        <f>('Energy Use'!Z74-'E-electricity'!Z18)*'Energy Use 2020'!$S80</f>
        <v>22824825213.672855</v>
      </c>
      <c r="AA18" s="240">
        <f>('Energy Use'!AA74-'E-electricity'!AA18)*'Energy Use 2020'!$S80</f>
        <v>22370549763.18914</v>
      </c>
      <c r="AB18" s="240">
        <f>('Energy Use'!AB74-'E-electricity'!AB18)*'Energy Use 2020'!$S80</f>
        <v>21908822858.41378</v>
      </c>
      <c r="AC18" s="240">
        <f>('Energy Use'!AC74-'E-electricity'!AC18)*'Energy Use 2020'!$S80</f>
        <v>21444900655.45969</v>
      </c>
      <c r="AD18" s="240">
        <f>('Energy Use'!AD74-'E-electricity'!AD18)*'Energy Use 2020'!$S80</f>
        <v>20983651164.836761</v>
      </c>
      <c r="AE18" s="240">
        <f>('Energy Use'!AE74-'E-electricity'!AE18)*'Energy Use 2020'!$S80</f>
        <v>20529554093.487259</v>
      </c>
      <c r="AF18" s="240">
        <f>('Energy Use'!AF74-'E-electricity'!AF18)*'Energy Use 2020'!$S80</f>
        <v>20086710861.84042</v>
      </c>
      <c r="AG18" s="240">
        <f>('Energy Use'!AG74-'E-electricity'!AG18)*'Energy Use 2020'!$S80</f>
        <v>19658863399.294453</v>
      </c>
      <c r="AH18" s="240">
        <f>('Energy Use'!AH74-'E-electricity'!AH18)*'Energy Use 2020'!$S80</f>
        <v>19249420403.860935</v>
      </c>
      <c r="AI18" s="240">
        <f>('Energy Use'!AI74-'E-electricity'!AI18)*'Energy Use 2020'!$S80</f>
        <v>18861489879.001446</v>
      </c>
      <c r="AJ18" s="240">
        <f>('Energy Use'!AJ74-'E-electricity'!AJ18)*'Energy Use 2020'!$S80</f>
        <v>18497916922.958961</v>
      </c>
      <c r="AK18" s="240">
        <f>('Energy Use'!AK74-'E-electricity'!AK18)*'Energy Use 2020'!$S80</f>
        <v>18161325934.720127</v>
      </c>
      <c r="AL18" s="240">
        <f>('Energy Use'!AL74-'E-electricity'!AL18)*'Energy Use 2020'!$S80</f>
        <v>17854166609.606007</v>
      </c>
      <c r="AM18" s="240">
        <f>('Energy Use'!AM74-'E-electricity'!AM18)*'Energy Use 2020'!$S80</f>
        <v>17578763321.906475</v>
      </c>
      <c r="AN18" s="240">
        <f>('Energy Use'!AN74-'E-electricity'!AN18)*'Energy Use 2020'!$S80</f>
        <v>17337367729.675373</v>
      </c>
      <c r="AO18" s="240">
        <f>('Energy Use'!AO74-'E-electricity'!AO18)*'Energy Use 2020'!$S80</f>
        <v>17132214687.810854</v>
      </c>
      <c r="AP18" s="240">
        <f>('Energy Use'!AP74-'E-electricity'!AP18)*'Energy Use 2020'!$S80</f>
        <v>16965581822.292141</v>
      </c>
      <c r="AQ18" s="240">
        <f>('Energy Use'!AQ74-'E-electricity'!AQ18)*'Energy Use 2020'!$S80</f>
        <v>16753495183.336472</v>
      </c>
      <c r="AR18" s="136" t="str">
        <f>VLOOKUP($A18,'Sector Match'!$A$1:$B$43,2,0)</f>
        <v>wood products 16</v>
      </c>
    </row>
    <row r="19" spans="1:44" x14ac:dyDescent="0.2">
      <c r="A19" s="74" t="s">
        <v>18</v>
      </c>
      <c r="B19" s="240">
        <f>('Energy Use'!B75-'E-electricity'!B19)*'Energy Use 2019'!$S81</f>
        <v>3343098945899.4043</v>
      </c>
      <c r="C19" s="240">
        <f>('Energy Use'!C75-'E-electricity'!C19)*'Energy Use 2020'!$S81</f>
        <v>1230182932969.8518</v>
      </c>
      <c r="D19" s="240">
        <f>('Energy Use'!D75-'E-electricity'!D19)*'Energy Use 2020'!$S81</f>
        <v>1287246131020.4575</v>
      </c>
      <c r="E19" s="240">
        <f>('Energy Use'!E75-'E-electricity'!E19)*'Energy Use 2020'!$S81</f>
        <v>1343646595813.1567</v>
      </c>
      <c r="F19" s="240">
        <f>('Energy Use'!F75-'E-electricity'!F19)*'Energy Use 2020'!$S81</f>
        <v>1399386321747.564</v>
      </c>
      <c r="G19" s="240">
        <f>('Energy Use'!G75-'E-electricity'!G19)*'Energy Use 2020'!$S81</f>
        <v>1454467303223.2927</v>
      </c>
      <c r="H19" s="240">
        <f>('Energy Use'!H75-'E-electricity'!H19)*'Energy Use 2020'!$S81</f>
        <v>1508891534639.9585</v>
      </c>
      <c r="I19" s="240">
        <f>('Energy Use'!I75-'E-electricity'!I19)*'Energy Use 2020'!$S81</f>
        <v>1539009135609.9539</v>
      </c>
      <c r="J19" s="240">
        <f>('Energy Use'!J75-'E-electricity'!J19)*'Energy Use 2020'!$S81</f>
        <v>1568770853712.6882</v>
      </c>
      <c r="K19" s="240">
        <f>('Energy Use'!K75-'E-electricity'!K19)*'Energy Use 2020'!$S81</f>
        <v>1598177765911.9851</v>
      </c>
      <c r="L19" s="240">
        <f>('Energy Use'!L75-'E-electricity'!L19)*'Energy Use 2020'!$S81</f>
        <v>1627230949171.6667</v>
      </c>
      <c r="M19" s="240">
        <f>('Energy Use'!M75-'E-electricity'!M19)*'Energy Use 2020'!$S81</f>
        <v>1655931480455.5574</v>
      </c>
      <c r="N19" s="240">
        <f>('Energy Use'!N75-'E-electricity'!N19)*'Energy Use 2020'!$S81</f>
        <v>1667737419053.1082</v>
      </c>
      <c r="O19" s="240">
        <f>('Energy Use'!O75-'E-electricity'!O19)*'Energy Use 2020'!$S81</f>
        <v>1679408004003.1465</v>
      </c>
      <c r="P19" s="240">
        <f>('Energy Use'!P75-'E-electricity'!P19)*'Energy Use 2020'!$S81</f>
        <v>1690943546850.6653</v>
      </c>
      <c r="Q19" s="240">
        <f>('Energy Use'!Q75-'E-electricity'!Q19)*'Energy Use 2020'!$S81</f>
        <v>1702344359140.656</v>
      </c>
      <c r="R19" s="240">
        <f>('Energy Use'!R75-'E-electricity'!R19)*'Energy Use 2020'!$S81</f>
        <v>1713610752418.1106</v>
      </c>
      <c r="S19" s="240">
        <f>('Energy Use'!S75-'E-electricity'!S19)*'Energy Use 2020'!$S81</f>
        <v>1719971193575.6033</v>
      </c>
      <c r="T19" s="240">
        <f>('Energy Use'!T75-'E-electricity'!T19)*'Energy Use 2020'!$S81</f>
        <v>1726305679929.1306</v>
      </c>
      <c r="U19" s="240">
        <f>('Energy Use'!U75-'E-electricity'!U19)*'Energy Use 2020'!$S81</f>
        <v>1732614240909.1606</v>
      </c>
      <c r="V19" s="240">
        <f>('Energy Use'!V75-'E-electricity'!V19)*'Energy Use 2020'!$S81</f>
        <v>1738896905946.1628</v>
      </c>
      <c r="W19" s="240">
        <f>('Energy Use'!W75-'E-electricity'!W19)*'Energy Use 2020'!$S81</f>
        <v>1745153704470.6055</v>
      </c>
      <c r="X19" s="240">
        <f>('Energy Use'!X75-'E-electricity'!X19)*'Energy Use 2020'!$S81</f>
        <v>1733513393811.8032</v>
      </c>
      <c r="Y19" s="240">
        <f>('Energy Use'!Y75-'E-electricity'!Y19)*'Energy Use 2020'!$S81</f>
        <v>1721902716765.5388</v>
      </c>
      <c r="Z19" s="240">
        <f>('Energy Use'!Z75-'E-electricity'!Z19)*'Energy Use 2020'!$S81</f>
        <v>1710321643901.3418</v>
      </c>
      <c r="AA19" s="240">
        <f>('Energy Use'!AA75-'E-electricity'!AA19)*'Energy Use 2020'!$S81</f>
        <v>1698770145788.7449</v>
      </c>
      <c r="AB19" s="240">
        <f>('Energy Use'!AB75-'E-electricity'!AB19)*'Energy Use 2020'!$S81</f>
        <v>1687248192997.2791</v>
      </c>
      <c r="AC19" s="240">
        <f>('Energy Use'!AC75-'E-electricity'!AC19)*'Energy Use 2020'!$S81</f>
        <v>1663342750495.7605</v>
      </c>
      <c r="AD19" s="240">
        <f>('Energy Use'!AD75-'E-electricity'!AD19)*'Energy Use 2020'!$S81</f>
        <v>1639505465997.1611</v>
      </c>
      <c r="AE19" s="240">
        <f>('Energy Use'!AE75-'E-electricity'!AE19)*'Energy Use 2020'!$S81</f>
        <v>1615736268868.3557</v>
      </c>
      <c r="AF19" s="240">
        <f>('Energy Use'!AF75-'E-electricity'!AF19)*'Energy Use 2020'!$S81</f>
        <v>1592035088476.22</v>
      </c>
      <c r="AG19" s="240">
        <f>('Energy Use'!AG75-'E-electricity'!AG19)*'Energy Use 2020'!$S81</f>
        <v>1568401854187.6294</v>
      </c>
      <c r="AH19" s="240">
        <f>('Energy Use'!AH75-'E-electricity'!AH19)*'Energy Use 2020'!$S81</f>
        <v>1543077000500.0178</v>
      </c>
      <c r="AI19" s="240">
        <f>('Energy Use'!AI75-'E-electricity'!AI19)*'Energy Use 2020'!$S81</f>
        <v>1517825456535.4934</v>
      </c>
      <c r="AJ19" s="240">
        <f>('Energy Use'!AJ75-'E-electricity'!AJ19)*'Energy Use 2020'!$S81</f>
        <v>1492647145774.8376</v>
      </c>
      <c r="AK19" s="240">
        <f>('Energy Use'!AK75-'E-electricity'!AK19)*'Energy Use 2020'!$S81</f>
        <v>1467541991698.8325</v>
      </c>
      <c r="AL19" s="240">
        <f>('Energy Use'!AL75-'E-electricity'!AL19)*'Energy Use 2020'!$S81</f>
        <v>1442509917788.2598</v>
      </c>
      <c r="AM19" s="240">
        <f>('Energy Use'!AM75-'E-electricity'!AM19)*'Energy Use 2020'!$S81</f>
        <v>1414059342973.3494</v>
      </c>
      <c r="AN19" s="240">
        <f>('Energy Use'!AN75-'E-electricity'!AN19)*'Energy Use 2020'!$S81</f>
        <v>1385692665816.3921</v>
      </c>
      <c r="AO19" s="240">
        <f>('Energy Use'!AO75-'E-electricity'!AO19)*'Energy Use 2020'!$S81</f>
        <v>1357409798025.9827</v>
      </c>
      <c r="AP19" s="240">
        <f>('Energy Use'!AP75-'E-electricity'!AP19)*'Energy Use 2020'!$S81</f>
        <v>1329210651310.7148</v>
      </c>
      <c r="AQ19" s="240">
        <f>('Energy Use'!AQ75-'E-electricity'!AQ19)*'Energy Use 2020'!$S81</f>
        <v>1294422854623.3918</v>
      </c>
      <c r="AR19" s="136" t="str">
        <f>VLOOKUP($A19,'Sector Match'!$A$1:$B$43,2,0)</f>
        <v>pulp paper and printing 17T18</v>
      </c>
    </row>
    <row r="20" spans="1:44" x14ac:dyDescent="0.2">
      <c r="A20" s="74" t="s">
        <v>19</v>
      </c>
      <c r="B20" s="240">
        <f>('Energy Use'!B76-'E-electricity'!B20)*'Energy Use 2019'!$S82</f>
        <v>314833096276.3725</v>
      </c>
      <c r="C20" s="240">
        <f>('Energy Use'!C76-'E-electricity'!C20)*'Energy Use 2020'!$S82</f>
        <v>145354011353.99609</v>
      </c>
      <c r="D20" s="240">
        <f>('Energy Use'!D76-'E-electricity'!D20)*'Energy Use 2020'!$S82</f>
        <v>166898591464.75632</v>
      </c>
      <c r="E20" s="240">
        <f>('Energy Use'!E76-'E-electricity'!E20)*'Energy Use 2020'!$S82</f>
        <v>168804385383.84244</v>
      </c>
      <c r="F20" s="240">
        <f>('Energy Use'!F76-'E-electricity'!F20)*'Energy Use 2020'!$S82</f>
        <v>169116163542.47733</v>
      </c>
      <c r="G20" s="240">
        <f>('Energy Use'!G76-'E-electricity'!G20)*'Energy Use 2020'!$S82</f>
        <v>172030281335.60046</v>
      </c>
      <c r="H20" s="240">
        <f>('Energy Use'!H76-'E-electricity'!H20)*'Energy Use 2020'!$S82</f>
        <v>176306837266.18469</v>
      </c>
      <c r="I20" s="240">
        <f>('Energy Use'!I76-'E-electricity'!I20)*'Energy Use 2020'!$S82</f>
        <v>180975567375.72134</v>
      </c>
      <c r="J20" s="240">
        <f>('Energy Use'!J76-'E-electricity'!J20)*'Energy Use 2020'!$S82</f>
        <v>185586808806.21985</v>
      </c>
      <c r="K20" s="240">
        <f>('Energy Use'!K76-'E-electricity'!K20)*'Energy Use 2020'!$S82</f>
        <v>189999963784.71912</v>
      </c>
      <c r="L20" s="240">
        <f>('Energy Use'!L76-'E-electricity'!L20)*'Energy Use 2020'!$S82</f>
        <v>194062704526.1618</v>
      </c>
      <c r="M20" s="240">
        <f>('Energy Use'!M76-'E-electricity'!M20)*'Energy Use 2020'!$S82</f>
        <v>197613075509.42288</v>
      </c>
      <c r="N20" s="240">
        <f>('Energy Use'!N76-'E-electricity'!N20)*'Energy Use 2020'!$S82</f>
        <v>200817598815.93637</v>
      </c>
      <c r="O20" s="240">
        <f>('Energy Use'!O76-'E-electricity'!O20)*'Energy Use 2020'!$S82</f>
        <v>203372356429.73364</v>
      </c>
      <c r="P20" s="240">
        <f>('Energy Use'!P76-'E-electricity'!P20)*'Energy Use 2020'!$S82</f>
        <v>205304209232.55331</v>
      </c>
      <c r="Q20" s="240">
        <f>('Energy Use'!Q76-'E-electricity'!Q20)*'Energy Use 2020'!$S82</f>
        <v>206648040416.15857</v>
      </c>
      <c r="R20" s="240">
        <f>('Energy Use'!R76-'E-electricity'!R20)*'Energy Use 2020'!$S82</f>
        <v>207445470372.95468</v>
      </c>
      <c r="S20" s="240">
        <f>('Energy Use'!S76-'E-electricity'!S20)*'Energy Use 2020'!$S82</f>
        <v>208601319556.82736</v>
      </c>
      <c r="T20" s="240">
        <f>('Energy Use'!T76-'E-electricity'!T20)*'Energy Use 2020'!$S82</f>
        <v>209295591078.98688</v>
      </c>
      <c r="U20" s="240">
        <f>('Energy Use'!U76-'E-electricity'!U20)*'Energy Use 2020'!$S82</f>
        <v>209557624377.37808</v>
      </c>
      <c r="V20" s="240">
        <f>('Energy Use'!V76-'E-electricity'!V20)*'Energy Use 2020'!$S82</f>
        <v>209419749676.56595</v>
      </c>
      <c r="W20" s="240">
        <f>('Energy Use'!W76-'E-electricity'!W20)*'Energy Use 2020'!$S82</f>
        <v>208916630865.70593</v>
      </c>
      <c r="X20" s="240">
        <f>('Energy Use'!X76-'E-electricity'!X20)*'Energy Use 2020'!$S82</f>
        <v>208084639901.57077</v>
      </c>
      <c r="Y20" s="240">
        <f>('Energy Use'!Y76-'E-electricity'!Y20)*'Energy Use 2020'!$S82</f>
        <v>206961274489.44778</v>
      </c>
      <c r="Z20" s="240">
        <f>('Energy Use'!Z76-'E-electricity'!Z20)*'Energy Use 2020'!$S82</f>
        <v>205584628206.57175</v>
      </c>
      <c r="AA20" s="240">
        <f>('Energy Use'!AA76-'E-electricity'!AA20)*'Energy Use 2020'!$S82</f>
        <v>203992919743.05341</v>
      </c>
      <c r="AB20" s="240">
        <f>('Energy Use'!AB76-'E-electricity'!AB20)*'Energy Use 2020'!$S82</f>
        <v>202224085625.26224</v>
      </c>
      <c r="AC20" s="240">
        <f>('Energy Use'!AC76-'E-electricity'!AC20)*'Energy Use 2020'!$S82</f>
        <v>200315438717.25809</v>
      </c>
      <c r="AD20" s="240">
        <f>('Energy Use'!AD76-'E-electricity'!AD20)*'Energy Use 2020'!$S82</f>
        <v>198303393008.72397</v>
      </c>
      <c r="AE20" s="240">
        <f>('Energy Use'!AE76-'E-electricity'!AE20)*'Energy Use 2020'!$S82</f>
        <v>196223253716.98575</v>
      </c>
      <c r="AF20" s="240">
        <f>('Energy Use'!AF76-'E-electricity'!AF20)*'Energy Use 2020'!$S82</f>
        <v>194109070565.02548</v>
      </c>
      <c r="AG20" s="240">
        <f>('Energy Use'!AG76-'E-electricity'!AG20)*'Energy Use 2020'!$S82</f>
        <v>191993551243.5097</v>
      </c>
      <c r="AH20" s="240">
        <f>('Energy Use'!AH76-'E-electricity'!AH20)*'Energy Use 2020'!$S82</f>
        <v>189908031509.88156</v>
      </c>
      <c r="AI20" s="240">
        <f>('Energy Use'!AI76-'E-electricity'!AI20)*'Energy Use 2020'!$S82</f>
        <v>187882498102.04504</v>
      </c>
      <c r="AJ20" s="240">
        <f>('Energy Use'!AJ76-'E-electricity'!AJ20)*'Energy Use 2020'!$S82</f>
        <v>185945660624.82327</v>
      </c>
      <c r="AK20" s="240">
        <f>('Energy Use'!AK76-'E-electricity'!AK20)*'Energy Use 2020'!$S82</f>
        <v>184125068779.45303</v>
      </c>
      <c r="AL20" s="240">
        <f>('Energy Use'!AL76-'E-electricity'!AL20)*'Energy Use 2020'!$S82</f>
        <v>182447271726.06625</v>
      </c>
      <c r="AM20" s="240">
        <f>('Energy Use'!AM76-'E-electricity'!AM20)*'Energy Use 2020'!$S82</f>
        <v>180938016975.28091</v>
      </c>
      <c r="AN20" s="240">
        <f>('Energy Use'!AN76-'E-electricity'!AN20)*'Energy Use 2020'!$S82</f>
        <v>179622486981.02182</v>
      </c>
      <c r="AO20" s="240">
        <f>('Energy Use'!AO76-'E-electricity'!AO20)*'Energy Use 2020'!$S82</f>
        <v>178525572541.77927</v>
      </c>
      <c r="AP20" s="240">
        <f>('Energy Use'!AP76-'E-electricity'!AP20)*'Energy Use 2020'!$S82</f>
        <v>177672183208.2149</v>
      </c>
      <c r="AQ20" s="240">
        <f>('Energy Use'!AQ76-'E-electricity'!AQ20)*'Energy Use 2020'!$S82</f>
        <v>176179454627.76151</v>
      </c>
      <c r="AR20" s="136" t="str">
        <f>VLOOKUP($A20,'Sector Match'!$A$1:$B$43,2,0)</f>
        <v>pulp paper and printing 17T18</v>
      </c>
    </row>
    <row r="21" spans="1:44" x14ac:dyDescent="0.2">
      <c r="A21" s="74" t="s">
        <v>20</v>
      </c>
      <c r="B21" s="240">
        <f>('Energy Use'!B77-'E-electricity'!B21)*'Energy Use 2019'!$S83</f>
        <v>3758740061424.5796</v>
      </c>
      <c r="C21" s="240">
        <f>('Energy Use'!C77-'E-electricity'!C21)*'Energy Use 2020'!$S83</f>
        <v>3538707952653.5059</v>
      </c>
      <c r="D21" s="240">
        <f>('Energy Use'!D77-'E-electricity'!D21)*'Energy Use 2020'!$S83</f>
        <v>4208612146248.2593</v>
      </c>
      <c r="E21" s="240">
        <f>('Energy Use'!E77-'E-electricity'!E21)*'Energy Use 2020'!$S83</f>
        <v>4139547518685.3228</v>
      </c>
      <c r="F21" s="240">
        <f>('Energy Use'!F77-'E-electricity'!F21)*'Energy Use 2020'!$S83</f>
        <v>4152596365458.9878</v>
      </c>
      <c r="G21" s="240">
        <f>('Energy Use'!G77-'E-electricity'!G21)*'Energy Use 2020'!$S83</f>
        <v>4223301719635.5527</v>
      </c>
      <c r="H21" s="240">
        <f>('Energy Use'!H77-'E-electricity'!H21)*'Energy Use 2020'!$S83</f>
        <v>4325936158285.2153</v>
      </c>
      <c r="I21" s="240">
        <f>('Energy Use'!I77-'E-electricity'!I21)*'Energy Use 2020'!$S83</f>
        <v>4440843287691.3369</v>
      </c>
      <c r="J21" s="240">
        <f>('Energy Use'!J77-'E-electricity'!J21)*'Energy Use 2020'!$S83</f>
        <v>4557366947301.0938</v>
      </c>
      <c r="K21" s="240">
        <f>('Energy Use'!K77-'E-electricity'!K21)*'Energy Use 2020'!$S83</f>
        <v>4671542261597.3379</v>
      </c>
      <c r="L21" s="240">
        <f>('Energy Use'!L77-'E-electricity'!L21)*'Energy Use 2020'!$S83</f>
        <v>4779019721468.9414</v>
      </c>
      <c r="M21" s="240">
        <f>('Energy Use'!M77-'E-electricity'!M21)*'Energy Use 2020'!$S83</f>
        <v>4875106892835.5361</v>
      </c>
      <c r="N21" s="240">
        <f>('Energy Use'!N77-'E-electricity'!N21)*'Energy Use 2020'!$S83</f>
        <v>4959548061486.916</v>
      </c>
      <c r="O21" s="240">
        <f>('Energy Use'!O77-'E-electricity'!O21)*'Energy Use 2020'!$S83</f>
        <v>5028330972245.3682</v>
      </c>
      <c r="P21" s="240">
        <f>('Energy Use'!P77-'E-electricity'!P21)*'Energy Use 2020'!$S83</f>
        <v>5082178006638.1221</v>
      </c>
      <c r="Q21" s="240">
        <f>('Energy Use'!Q77-'E-electricity'!Q21)*'Energy Use 2020'!$S83</f>
        <v>5122012384236.4414</v>
      </c>
      <c r="R21" s="240">
        <f>('Energy Use'!R77-'E-electricity'!R21)*'Energy Use 2020'!$S83</f>
        <v>5148925187554.3271</v>
      </c>
      <c r="S21" s="240">
        <f>('Energy Use'!S77-'E-electricity'!S21)*'Energy Use 2020'!$S83</f>
        <v>5181409432358.001</v>
      </c>
      <c r="T21" s="240">
        <f>('Energy Use'!T77-'E-electricity'!T21)*'Energy Use 2020'!$S83</f>
        <v>5203057494534.5986</v>
      </c>
      <c r="U21" s="240">
        <f>('Energy Use'!U77-'E-electricity'!U21)*'Energy Use 2020'!$S83</f>
        <v>5214533916915.0391</v>
      </c>
      <c r="V21" s="240">
        <f>('Energy Use'!V77-'E-electricity'!V21)*'Energy Use 2020'!$S83</f>
        <v>5216573135625.1045</v>
      </c>
      <c r="W21" s="240">
        <f>('Energy Use'!W77-'E-electricity'!W21)*'Energy Use 2020'!$S83</f>
        <v>5209965061549.2881</v>
      </c>
      <c r="X21" s="240">
        <f>('Energy Use'!X77-'E-electricity'!X21)*'Energy Use 2020'!$S83</f>
        <v>5195541305987.7568</v>
      </c>
      <c r="Y21" s="240">
        <f>('Energy Use'!Y77-'E-electricity'!Y21)*'Energy Use 2020'!$S83</f>
        <v>5174162306258.4609</v>
      </c>
      <c r="Z21" s="240">
        <f>('Energy Use'!Z77-'E-electricity'!Z21)*'Energy Use 2020'!$S83</f>
        <v>5146705553706.1943</v>
      </c>
      <c r="AA21" s="240">
        <f>('Energy Use'!AA77-'E-electricity'!AA21)*'Energy Use 2020'!$S83</f>
        <v>5114055075051.0313</v>
      </c>
      <c r="AB21" s="240">
        <f>('Energy Use'!AB77-'E-electricity'!AB21)*'Energy Use 2020'!$S83</f>
        <v>5077092269908.2295</v>
      </c>
      <c r="AC21" s="240">
        <f>('Energy Use'!AC77-'E-electricity'!AC21)*'Energy Use 2020'!$S83</f>
        <v>5036688163916.3867</v>
      </c>
      <c r="AD21" s="240">
        <f>('Energy Use'!AD77-'E-electricity'!AD21)*'Energy Use 2020'!$S83</f>
        <v>4993697099117.043</v>
      </c>
      <c r="AE21" s="240">
        <f>('Energy Use'!AE77-'E-electricity'!AE21)*'Energy Use 2020'!$S83</f>
        <v>4948951851587.0059</v>
      </c>
      <c r="AF21" s="240">
        <f>('Energy Use'!AF77-'E-electricity'!AF21)*'Energy Use 2020'!$S83</f>
        <v>4903260141086.1514</v>
      </c>
      <c r="AG21" s="240">
        <f>('Energy Use'!AG77-'E-electricity'!AG21)*'Energy Use 2020'!$S83</f>
        <v>4857402478646.877</v>
      </c>
      <c r="AH21" s="240">
        <f>('Energy Use'!AH77-'E-electricity'!AH21)*'Energy Use 2020'!$S83</f>
        <v>4812131285405.418</v>
      </c>
      <c r="AI21" s="240">
        <f>('Energy Use'!AI77-'E-electricity'!AI21)*'Energy Use 2020'!$S83</f>
        <v>4768171209227.3682</v>
      </c>
      <c r="AJ21" s="240">
        <f>('Energy Use'!AJ77-'E-electricity'!AJ21)*'Energy Use 2020'!$S83</f>
        <v>4726220564394.6211</v>
      </c>
      <c r="AK21" s="240">
        <f>('Energy Use'!AK77-'E-electricity'!AK21)*'Energy Use 2020'!$S83</f>
        <v>4686953823346.9766</v>
      </c>
      <c r="AL21" s="240">
        <f>('Energy Use'!AL77-'E-electricity'!AL21)*'Energy Use 2020'!$S83</f>
        <v>4651025097767.2832</v>
      </c>
      <c r="AM21" s="240">
        <f>('Energy Use'!AM77-'E-electricity'!AM21)*'Energy Use 2020'!$S83</f>
        <v>4619072558773.0234</v>
      </c>
      <c r="AN21" s="240">
        <f>('Energy Use'!AN77-'E-electricity'!AN21)*'Energy Use 2020'!$S83</f>
        <v>4591723762323.0674</v>
      </c>
      <c r="AO21" s="240">
        <f>('Energy Use'!AO77-'E-electricity'!AO21)*'Energy Use 2020'!$S83</f>
        <v>4569601865978.8887</v>
      </c>
      <c r="AP21" s="240">
        <f>('Energy Use'!AP77-'E-electricity'!AP21)*'Energy Use 2020'!$S83</f>
        <v>4553332746833.165</v>
      </c>
      <c r="AQ21" s="240">
        <f>('Energy Use'!AQ77-'E-electricity'!AQ21)*'Energy Use 2020'!$S83</f>
        <v>4520229085365.2725</v>
      </c>
      <c r="AR21" s="136" t="str">
        <f>VLOOKUP($A21,'Sector Match'!$A$1:$B$43,2,0)</f>
        <v>pulp paper and printing 17T18</v>
      </c>
    </row>
    <row r="22" spans="1:44" x14ac:dyDescent="0.2">
      <c r="A22" s="74" t="s">
        <v>21</v>
      </c>
      <c r="B22" s="240">
        <f>('Energy Use'!B78-'E-electricity'!B22)*'Energy Use 2019'!$S84</f>
        <v>1147274505428562.5</v>
      </c>
      <c r="C22" s="240">
        <f>('Energy Use'!C78-'E-electricity'!C22)*'Energy Use 2020'!$S84</f>
        <v>1227133540468870.5</v>
      </c>
      <c r="D22" s="240">
        <f>('Energy Use'!D78-'E-electricity'!D22)*'Energy Use 2020'!$S84</f>
        <v>1281578930148908.5</v>
      </c>
      <c r="E22" s="240">
        <f>('Energy Use'!E78-'E-electricity'!E22)*'Energy Use 2020'!$S84</f>
        <v>1335554076691531.8</v>
      </c>
      <c r="F22" s="240">
        <f>('Energy Use'!F78-'E-electricity'!F22)*'Energy Use 2020'!$S84</f>
        <v>1389059163696735</v>
      </c>
      <c r="G22" s="240">
        <f>('Energy Use'!G78-'E-electricity'!G22)*'Energy Use 2020'!$S84</f>
        <v>1442094374764511.8</v>
      </c>
      <c r="H22" s="240">
        <f>('Energy Use'!H78-'E-electricity'!H22)*'Energy Use 2020'!$S84</f>
        <v>1494659893494856.8</v>
      </c>
      <c r="I22" s="240">
        <f>('Energy Use'!I78-'E-electricity'!I22)*'Energy Use 2020'!$S84</f>
        <v>1522763878805038.8</v>
      </c>
      <c r="J22" s="240">
        <f>('Energy Use'!J78-'E-electricity'!J22)*'Energy Use 2020'!$S84</f>
        <v>1550647024878875</v>
      </c>
      <c r="K22" s="240">
        <f>('Energy Use'!K78-'E-electricity'!K22)*'Energy Use 2020'!$S84</f>
        <v>1578309418076832.5</v>
      </c>
      <c r="L22" s="240">
        <f>('Energy Use'!L78-'E-electricity'!L22)*'Energy Use 2020'!$S84</f>
        <v>1605751144759378.5</v>
      </c>
      <c r="M22" s="240">
        <f>('Energy Use'!M78-'E-electricity'!M22)*'Energy Use 2020'!$S84</f>
        <v>1632972291286980.3</v>
      </c>
      <c r="N22" s="240">
        <f>('Energy Use'!N78-'E-electricity'!N22)*'Energy Use 2020'!$S84</f>
        <v>1630616689855958</v>
      </c>
      <c r="O22" s="240">
        <f>('Energy Use'!O78-'E-electricity'!O22)*'Energy Use 2020'!$S84</f>
        <v>1628248582666305.8</v>
      </c>
      <c r="P22" s="240">
        <f>('Energy Use'!P78-'E-electricity'!P22)*'Energy Use 2020'!$S84</f>
        <v>1625867973441167</v>
      </c>
      <c r="Q22" s="240">
        <f>('Energy Use'!Q78-'E-electricity'!Q22)*'Energy Use 2020'!$S84</f>
        <v>1623474865903686.3</v>
      </c>
      <c r="R22" s="240">
        <f>('Energy Use'!R78-'E-electricity'!R22)*'Energy Use 2020'!$S84</f>
        <v>1621069263777006.8</v>
      </c>
      <c r="S22" s="240">
        <f>('Energy Use'!S78-'E-electricity'!S22)*'Energy Use 2020'!$S84</f>
        <v>1601412382639526.5</v>
      </c>
      <c r="T22" s="240">
        <f>('Energy Use'!T78-'E-electricity'!T22)*'Energy Use 2020'!$S84</f>
        <v>1581784593870870.3</v>
      </c>
      <c r="U22" s="240">
        <f>('Energy Use'!U78-'E-electricity'!U22)*'Energy Use 2020'!$S84</f>
        <v>1562185893133655.8</v>
      </c>
      <c r="V22" s="240">
        <f>('Energy Use'!V78-'E-electricity'!V22)*'Energy Use 2020'!$S84</f>
        <v>1542616276090499</v>
      </c>
      <c r="W22" s="240">
        <f>('Energy Use'!W78-'E-electricity'!W22)*'Energy Use 2020'!$S84</f>
        <v>1523075738404019.3</v>
      </c>
      <c r="X22" s="240">
        <f>('Energy Use'!X78-'E-electricity'!X22)*'Energy Use 2020'!$S84</f>
        <v>1487544567841465.3</v>
      </c>
      <c r="Y22" s="240">
        <f>('Energy Use'!Y78-'E-electricity'!Y22)*'Energy Use 2020'!$S84</f>
        <v>1452067799870234</v>
      </c>
      <c r="Z22" s="240">
        <f>('Energy Use'!Z78-'E-electricity'!Z22)*'Energy Use 2020'!$S84</f>
        <v>1416645426357699.8</v>
      </c>
      <c r="AA22" s="240">
        <f>('Energy Use'!AA78-'E-electricity'!AA22)*'Energy Use 2020'!$S84</f>
        <v>1381277439171236.8</v>
      </c>
      <c r="AB22" s="240">
        <f>('Energy Use'!AB78-'E-electricity'!AB22)*'Energy Use 2020'!$S84</f>
        <v>1345963830178219.3</v>
      </c>
      <c r="AC22" s="240">
        <f>('Energy Use'!AC78-'E-electricity'!AC22)*'Energy Use 2020'!$S84</f>
        <v>1310704591246021</v>
      </c>
      <c r="AD22" s="240">
        <f>('Energy Use'!AD78-'E-electricity'!AD22)*'Energy Use 2020'!$S84</f>
        <v>1275499714242016.3</v>
      </c>
      <c r="AE22" s="240">
        <f>('Energy Use'!AE78-'E-electricity'!AE22)*'Energy Use 2020'!$S84</f>
        <v>1240349191033579.3</v>
      </c>
      <c r="AF22" s="240">
        <f>('Energy Use'!AF78-'E-electricity'!AF22)*'Energy Use 2020'!$S84</f>
        <v>1205253013488084.3</v>
      </c>
      <c r="AG22" s="240">
        <f>('Energy Use'!AG78-'E-electricity'!AG22)*'Energy Use 2020'!$S84</f>
        <v>1170211173472906</v>
      </c>
      <c r="AH22" s="240">
        <f>('Energy Use'!AH78-'E-electricity'!AH22)*'Energy Use 2020'!$S84</f>
        <v>1139764464464774.3</v>
      </c>
      <c r="AI22" s="240">
        <f>('Energy Use'!AI78-'E-electricity'!AI22)*'Energy Use 2020'!$S84</f>
        <v>1109364846398659.6</v>
      </c>
      <c r="AJ22" s="240">
        <f>('Energy Use'!AJ78-'E-electricity'!AJ22)*'Energy Use 2020'!$S84</f>
        <v>1079012312226270.1</v>
      </c>
      <c r="AK22" s="240">
        <f>('Energy Use'!AK78-'E-electricity'!AK22)*'Energy Use 2020'!$S84</f>
        <v>1048706854899315.3</v>
      </c>
      <c r="AL22" s="240">
        <f>('Energy Use'!AL78-'E-electricity'!AL22)*'Energy Use 2020'!$S84</f>
        <v>1018448467369504</v>
      </c>
      <c r="AM22" s="240">
        <f>('Energy Use'!AM78-'E-electricity'!AM22)*'Energy Use 2020'!$S84</f>
        <v>986760376366940.88</v>
      </c>
      <c r="AN22" s="240">
        <f>('Energy Use'!AN78-'E-electricity'!AN22)*'Energy Use 2020'!$S84</f>
        <v>955121700737200.75</v>
      </c>
      <c r="AO22" s="240">
        <f>('Energy Use'!AO78-'E-electricity'!AO22)*'Energy Use 2020'!$S84</f>
        <v>923532433077934.88</v>
      </c>
      <c r="AP22" s="240">
        <f>('Energy Use'!AP78-'E-electricity'!AP22)*'Energy Use 2020'!$S84</f>
        <v>891992565986793.88</v>
      </c>
      <c r="AQ22" s="240">
        <f>('Energy Use'!AQ78-'E-electricity'!AQ22)*'Energy Use 2020'!$S84</f>
        <v>857457232298842</v>
      </c>
      <c r="AR22" s="136" t="str">
        <f>VLOOKUP($A22,'Sector Match'!$A$1:$B$43,2,0)</f>
        <v>refined petroleum and coke 19</v>
      </c>
    </row>
    <row r="23" spans="1:44" x14ac:dyDescent="0.2">
      <c r="A23" s="74" t="s">
        <v>1</v>
      </c>
      <c r="B23" s="240">
        <f>('Energy Use'!B79-'E-electricity'!B23)*'Energy Use 2019'!$S85</f>
        <v>365496365735161.88</v>
      </c>
      <c r="C23" s="240">
        <f>('Energy Use'!C79-'E-electricity'!C23)*'Energy Use 2020'!$S85</f>
        <v>360113992108297.88</v>
      </c>
      <c r="D23" s="240">
        <f>('Energy Use'!D79-'E-electricity'!D23)*'Energy Use 2020'!$S85</f>
        <v>383452933406780.81</v>
      </c>
      <c r="E23" s="240">
        <f>('Energy Use'!E79-'E-electricity'!E23)*'Energy Use 2020'!$S85</f>
        <v>406546902860362.13</v>
      </c>
      <c r="F23" s="240">
        <f>('Energy Use'!F79-'E-electricity'!F23)*'Energy Use 2020'!$S85</f>
        <v>429396145143953.94</v>
      </c>
      <c r="G23" s="240">
        <f>('Energy Use'!G79-'E-electricity'!G23)*'Energy Use 2020'!$S85</f>
        <v>452000904932468.25</v>
      </c>
      <c r="H23" s="240">
        <f>('Energy Use'!H79-'E-electricity'!H23)*'Energy Use 2020'!$S85</f>
        <v>474361426900817.56</v>
      </c>
      <c r="I23" s="240">
        <f>('Energy Use'!I79-'E-electricity'!I23)*'Energy Use 2020'!$S85</f>
        <v>489474273605389.63</v>
      </c>
      <c r="J23" s="240">
        <f>('Energy Use'!J79-'E-electricity'!J23)*'Energy Use 2020'!$S85</f>
        <v>504438716580601.75</v>
      </c>
      <c r="K23" s="240">
        <f>('Energy Use'!K79-'E-electricity'!K23)*'Energy Use 2020'!$S85</f>
        <v>519254902832730.19</v>
      </c>
      <c r="L23" s="240">
        <f>('Energy Use'!L79-'E-electricity'!L23)*'Energy Use 2020'!$S85</f>
        <v>533922979368051.06</v>
      </c>
      <c r="M23" s="240">
        <f>('Energy Use'!M79-'E-electricity'!M23)*'Energy Use 2020'!$S85</f>
        <v>548443093192840.38</v>
      </c>
      <c r="N23" s="240">
        <f>('Energy Use'!N79-'E-electricity'!N23)*'Energy Use 2020'!$S85</f>
        <v>556113942183120.94</v>
      </c>
      <c r="O23" s="240">
        <f>('Energy Use'!O79-'E-electricity'!O23)*'Energy Use 2020'!$S85</f>
        <v>563715758808937.5</v>
      </c>
      <c r="P23" s="240">
        <f>('Energy Use'!P79-'E-electricity'!P23)*'Energy Use 2020'!$S85</f>
        <v>571248593005286.38</v>
      </c>
      <c r="Q23" s="240">
        <f>('Energy Use'!Q79-'E-electricity'!Q23)*'Energy Use 2020'!$S85</f>
        <v>578712494707163.25</v>
      </c>
      <c r="R23" s="240">
        <f>('Energy Use'!R79-'E-electricity'!R23)*'Energy Use 2020'!$S85</f>
        <v>586107513849564.38</v>
      </c>
      <c r="S23" s="240">
        <f>('Energy Use'!S79-'E-electricity'!S23)*'Energy Use 2020'!$S85</f>
        <v>590347291680163</v>
      </c>
      <c r="T23" s="240">
        <f>('Energy Use'!T79-'E-electricity'!T23)*'Energy Use 2020'!$S85</f>
        <v>594575242707487.63</v>
      </c>
      <c r="U23" s="240">
        <f>('Energy Use'!U79-'E-electricity'!U23)*'Energy Use 2020'!$S85</f>
        <v>598791371290121.5</v>
      </c>
      <c r="V23" s="240">
        <f>('Energy Use'!V79-'E-electricity'!V23)*'Energy Use 2020'!$S85</f>
        <v>602995681786647.5</v>
      </c>
      <c r="W23" s="240">
        <f>('Energy Use'!W79-'E-electricity'!W23)*'Energy Use 2020'!$S85</f>
        <v>607188178555648.75</v>
      </c>
      <c r="X23" s="240">
        <f>('Energy Use'!X79-'E-electricity'!X23)*'Energy Use 2020'!$S85</f>
        <v>608666467508024.75</v>
      </c>
      <c r="Y23" s="240">
        <f>('Energy Use'!Y79-'E-electricity'!Y23)*'Energy Use 2020'!$S85</f>
        <v>610139167330511</v>
      </c>
      <c r="Z23" s="240">
        <f>('Energy Use'!Z79-'E-electricity'!Z23)*'Energy Use 2020'!$S85</f>
        <v>611606280161353.25</v>
      </c>
      <c r="AA23" s="240">
        <f>('Energy Use'!AA79-'E-electricity'!AA23)*'Energy Use 2020'!$S85</f>
        <v>613067808138797.38</v>
      </c>
      <c r="AB23" s="240">
        <f>('Energy Use'!AB79-'E-electricity'!AB23)*'Energy Use 2020'!$S85</f>
        <v>614523753401089.38</v>
      </c>
      <c r="AC23" s="240">
        <f>('Energy Use'!AC79-'E-electricity'!AC23)*'Energy Use 2020'!$S85</f>
        <v>613659918807294.13</v>
      </c>
      <c r="AD23" s="240">
        <f>('Energy Use'!AD79-'E-electricity'!AD23)*'Energy Use 2020'!$S85</f>
        <v>612795373012759.38</v>
      </c>
      <c r="AE23" s="240">
        <f>('Energy Use'!AE79-'E-electricity'!AE23)*'Energy Use 2020'!$S85</f>
        <v>611930116471416.75</v>
      </c>
      <c r="AF23" s="240">
        <f>('Energy Use'!AF79-'E-electricity'!AF23)*'Energy Use 2020'!$S85</f>
        <v>611064149637197</v>
      </c>
      <c r="AG23" s="240">
        <f>('Energy Use'!AG79-'E-electricity'!AG23)*'Energy Use 2020'!$S85</f>
        <v>610197472964032.25</v>
      </c>
      <c r="AH23" s="240">
        <f>('Energy Use'!AH79-'E-electricity'!AH23)*'Energy Use 2020'!$S85</f>
        <v>607248831270676.38</v>
      </c>
      <c r="AI23" s="240">
        <f>('Energy Use'!AI79-'E-electricity'!AI23)*'Energy Use 2020'!$S85</f>
        <v>604304435511503.5</v>
      </c>
      <c r="AJ23" s="240">
        <f>('Energy Use'!AJ79-'E-electricity'!AJ23)*'Energy Use 2020'!$S85</f>
        <v>601364284351859.75</v>
      </c>
      <c r="AK23" s="240">
        <f>('Energy Use'!AK79-'E-electricity'!AK23)*'Energy Use 2020'!$S85</f>
        <v>598428376457090.88</v>
      </c>
      <c r="AL23" s="240">
        <f>('Energy Use'!AL79-'E-electricity'!AL23)*'Energy Use 2020'!$S85</f>
        <v>595496710492542.88</v>
      </c>
      <c r="AM23" s="240">
        <f>('Energy Use'!AM79-'E-electricity'!AM23)*'Energy Use 2020'!$S85</f>
        <v>592186964112237.63</v>
      </c>
      <c r="AN23" s="240">
        <f>('Energy Use'!AN79-'E-electricity'!AN23)*'Energy Use 2020'!$S85</f>
        <v>588882267754788.5</v>
      </c>
      <c r="AO23" s="240">
        <f>('Energy Use'!AO79-'E-electricity'!AO23)*'Energy Use 2020'!$S85</f>
        <v>585582619804327.13</v>
      </c>
      <c r="AP23" s="240">
        <f>('Energy Use'!AP79-'E-electricity'!AP23)*'Energy Use 2020'!$S85</f>
        <v>582288018644985.5</v>
      </c>
      <c r="AQ23" s="240">
        <f>('Energy Use'!AQ79-'E-electricity'!AQ23)*'Energy Use 2020'!$S85</f>
        <v>576159371975344.63</v>
      </c>
      <c r="AR23" s="136" t="str">
        <f>VLOOKUP($A23,'Sector Match'!$A$1:$B$43,2,0)</f>
        <v>chemicals 20</v>
      </c>
    </row>
    <row r="24" spans="1:44" x14ac:dyDescent="0.2">
      <c r="A24" s="74" t="s">
        <v>22</v>
      </c>
      <c r="B24" s="240">
        <f>('Energy Use'!B80-'E-electricity'!B24)*'Energy Use 2019'!$S86</f>
        <v>1474743699476.3206</v>
      </c>
      <c r="C24" s="240">
        <f>('Energy Use'!C80-'E-electricity'!C24)*'Energy Use 2020'!$S86</f>
        <v>1028151672611.2655</v>
      </c>
      <c r="D24" s="240">
        <f>('Energy Use'!D80-'E-electricity'!D24)*'Energy Use 2020'!$S86</f>
        <v>1327803967258.1221</v>
      </c>
      <c r="E24" s="240">
        <f>('Energy Use'!E80-'E-electricity'!E24)*'Energy Use 2020'!$S86</f>
        <v>1294952797214.9861</v>
      </c>
      <c r="F24" s="240">
        <f>('Energy Use'!F80-'E-electricity'!F24)*'Energy Use 2020'!$S86</f>
        <v>1312707776024.1846</v>
      </c>
      <c r="G24" s="240">
        <f>('Energy Use'!G80-'E-electricity'!G24)*'Energy Use 2020'!$S86</f>
        <v>1366379282138.7527</v>
      </c>
      <c r="H24" s="240">
        <f>('Energy Use'!H80-'E-electricity'!H24)*'Energy Use 2020'!$S86</f>
        <v>1431859340135.4001</v>
      </c>
      <c r="I24" s="240">
        <f>('Energy Use'!I80-'E-electricity'!I24)*'Energy Use 2020'!$S86</f>
        <v>1487853498519.9155</v>
      </c>
      <c r="J24" s="240">
        <f>('Energy Use'!J80-'E-electricity'!J24)*'Energy Use 2020'!$S86</f>
        <v>1530924659233.7402</v>
      </c>
      <c r="K24" s="240">
        <f>('Energy Use'!K80-'E-electricity'!K24)*'Energy Use 2020'!$S86</f>
        <v>1564766242316.0518</v>
      </c>
      <c r="L24" s="240">
        <f>('Energy Use'!L80-'E-electricity'!L24)*'Energy Use 2020'!$S86</f>
        <v>1593731976520.9407</v>
      </c>
      <c r="M24" s="240">
        <f>('Energy Use'!M80-'E-electricity'!M24)*'Energy Use 2020'!$S86</f>
        <v>1622629765542.4312</v>
      </c>
      <c r="N24" s="240">
        <f>('Energy Use'!N80-'E-electricity'!N24)*'Energy Use 2020'!$S86</f>
        <v>1657004917838.3708</v>
      </c>
      <c r="O24" s="240">
        <f>('Energy Use'!O80-'E-electricity'!O24)*'Energy Use 2020'!$S86</f>
        <v>1695821146559.0457</v>
      </c>
      <c r="P24" s="240">
        <f>('Energy Use'!P80-'E-electricity'!P24)*'Energy Use 2020'!$S86</f>
        <v>1738326881838.0569</v>
      </c>
      <c r="Q24" s="240">
        <f>('Energy Use'!Q80-'E-electricity'!Q24)*'Energy Use 2020'!$S86</f>
        <v>1783697715689.1902</v>
      </c>
      <c r="R24" s="240">
        <f>('Energy Use'!R80-'E-electricity'!R24)*'Energy Use 2020'!$S86</f>
        <v>1831018512065.4805</v>
      </c>
      <c r="S24" s="240">
        <f>('Energy Use'!S80-'E-electricity'!S24)*'Energy Use 2020'!$S86</f>
        <v>1885899078680.686</v>
      </c>
      <c r="T24" s="240">
        <f>('Energy Use'!T80-'E-electricity'!T24)*'Energy Use 2020'!$S86</f>
        <v>1941951019518.7134</v>
      </c>
      <c r="U24" s="240">
        <f>('Energy Use'!U80-'E-electricity'!U24)*'Energy Use 2020'!$S86</f>
        <v>1999007356548.3167</v>
      </c>
      <c r="V24" s="240">
        <f>('Energy Use'!V80-'E-electricity'!V24)*'Energy Use 2020'!$S86</f>
        <v>2056880196727.304</v>
      </c>
      <c r="W24" s="240">
        <f>('Energy Use'!W80-'E-electricity'!W24)*'Energy Use 2020'!$S86</f>
        <v>2115359923624.0635</v>
      </c>
      <c r="X24" s="240">
        <f>('Energy Use'!X80-'E-electricity'!X24)*'Energy Use 2020'!$S86</f>
        <v>2174214587093.3191</v>
      </c>
      <c r="Y24" s="240">
        <f>('Energy Use'!Y80-'E-electricity'!Y24)*'Energy Use 2020'!$S86</f>
        <v>2233189527547.4629</v>
      </c>
      <c r="Z24" s="240">
        <f>('Energy Use'!Z80-'E-electricity'!Z24)*'Energy Use 2020'!$S86</f>
        <v>2292007272471.3125</v>
      </c>
      <c r="AA24" s="240">
        <f>('Energy Use'!AA80-'E-electricity'!AA24)*'Energy Use 2020'!$S86</f>
        <v>2350367743172.9229</v>
      </c>
      <c r="AB24" s="240">
        <f>('Energy Use'!AB80-'E-electricity'!AB24)*'Energy Use 2020'!$S86</f>
        <v>2407948809202.5313</v>
      </c>
      <c r="AC24" s="240">
        <f>('Energy Use'!AC80-'E-electricity'!AC24)*'Energy Use 2020'!$S86</f>
        <v>2464407226266.0161</v>
      </c>
      <c r="AD24" s="240">
        <f>('Energy Use'!AD80-'E-electricity'!AD24)*'Energy Use 2020'!$S86</f>
        <v>2519379990675.8696</v>
      </c>
      <c r="AE24" s="240">
        <f>('Energy Use'!AE80-'E-electricity'!AE24)*'Energy Use 2020'!$S86</f>
        <v>2572486139304.6768</v>
      </c>
      <c r="AF24" s="240">
        <f>('Energy Use'!AF80-'E-electricity'!AF24)*'Energy Use 2020'!$S86</f>
        <v>2623329018538.126</v>
      </c>
      <c r="AG24" s="240">
        <f>('Energy Use'!AG80-'E-electricity'!AG24)*'Energy Use 2020'!$S86</f>
        <v>2671499038803.4302</v>
      </c>
      <c r="AH24" s="240">
        <f>('Energy Use'!AH80-'E-electricity'!AH24)*'Energy Use 2020'!$S86</f>
        <v>2716576922847.5117</v>
      </c>
      <c r="AI24" s="240">
        <f>('Energy Use'!AI80-'E-electricity'!AI24)*'Energy Use 2020'!$S86</f>
        <v>2758137446080.3496</v>
      </c>
      <c r="AJ24" s="240">
        <f>('Energy Use'!AJ80-'E-electricity'!AJ24)*'Energy Use 2020'!$S86</f>
        <v>2795753656057.8179</v>
      </c>
      <c r="AK24" s="240">
        <f>('Energy Use'!AK80-'E-electricity'!AK24)*'Energy Use 2020'!$S86</f>
        <v>2829001545692.8101</v>
      </c>
      <c r="AL24" s="240">
        <f>('Energy Use'!AL80-'E-electricity'!AL24)*'Energy Use 2020'!$S86</f>
        <v>2857465141258.8481</v>
      </c>
      <c r="AM24" s="240">
        <f>('Energy Use'!AM80-'E-electricity'!AM24)*'Energy Use 2020'!$S86</f>
        <v>2880741951961.2842</v>
      </c>
      <c r="AN24" s="240">
        <f>('Energy Use'!AN80-'E-electricity'!AN24)*'Energy Use 2020'!$S86</f>
        <v>2898448713142.8965</v>
      </c>
      <c r="AO24" s="240">
        <f>('Energy Use'!AO80-'E-electricity'!AO24)*'Energy Use 2020'!$S86</f>
        <v>2910227340478.9956</v>
      </c>
      <c r="AP24" s="240">
        <f>('Energy Use'!AP80-'E-electricity'!AP24)*'Energy Use 2020'!$S86</f>
        <v>2915750998277.0005</v>
      </c>
      <c r="AQ24" s="240">
        <f>('Energy Use'!AQ80-'E-electricity'!AQ24)*'Energy Use 2020'!$S86</f>
        <v>2899782560779.6255</v>
      </c>
      <c r="AR24" s="136">
        <f>VLOOKUP($A24,'Sector Match'!$A$1:$B$43,2,0)</f>
        <v>0</v>
      </c>
    </row>
    <row r="25" spans="1:44" x14ac:dyDescent="0.2">
      <c r="A25" s="74" t="s">
        <v>23</v>
      </c>
      <c r="B25" s="240">
        <f>('Energy Use'!B81-'E-electricity'!B25)*'Energy Use 2019'!$S87</f>
        <v>194079583559.48645</v>
      </c>
      <c r="C25" s="240">
        <f>('Energy Use'!C81-'E-electricity'!C25)*'Energy Use 2020'!$S87</f>
        <v>305748079592.18463</v>
      </c>
      <c r="D25" s="240">
        <f>('Energy Use'!D81-'E-electricity'!D25)*'Energy Use 2020'!$S87</f>
        <v>339130534862.38556</v>
      </c>
      <c r="E25" s="240">
        <f>('Energy Use'!E81-'E-electricity'!E25)*'Energy Use 2020'!$S87</f>
        <v>346104266968.4798</v>
      </c>
      <c r="F25" s="240">
        <f>('Energy Use'!F81-'E-electricity'!F25)*'Energy Use 2020'!$S87</f>
        <v>352307141033.19421</v>
      </c>
      <c r="G25" s="240">
        <f>('Energy Use'!G81-'E-electricity'!G25)*'Energy Use 2020'!$S87</f>
        <v>370646920118.888</v>
      </c>
      <c r="H25" s="240">
        <f>('Energy Use'!H81-'E-electricity'!H25)*'Energy Use 2020'!$S87</f>
        <v>393958511768.6756</v>
      </c>
      <c r="I25" s="240">
        <f>('Energy Use'!I81-'E-electricity'!I25)*'Energy Use 2020'!$S87</f>
        <v>415499126828.3172</v>
      </c>
      <c r="J25" s="240">
        <f>('Energy Use'!J81-'E-electricity'!J25)*'Energy Use 2020'!$S87</f>
        <v>433345027278.42834</v>
      </c>
      <c r="K25" s="240">
        <f>('Energy Use'!K81-'E-electricity'!K25)*'Energy Use 2020'!$S87</f>
        <v>447512160161.84216</v>
      </c>
      <c r="L25" s="240">
        <f>('Energy Use'!L81-'E-electricity'!L25)*'Energy Use 2020'!$S87</f>
        <v>458190870936.4469</v>
      </c>
      <c r="M25" s="240">
        <f>('Energy Use'!M81-'E-electricity'!M25)*'Energy Use 2020'!$S87</f>
        <v>465716726161.2298</v>
      </c>
      <c r="N25" s="240">
        <f>('Energy Use'!N81-'E-electricity'!N25)*'Energy Use 2020'!$S87</f>
        <v>470939221089.04395</v>
      </c>
      <c r="O25" s="240">
        <f>('Energy Use'!O81-'E-electricity'!O25)*'Energy Use 2020'!$S87</f>
        <v>473923895723.72986</v>
      </c>
      <c r="P25" s="240">
        <f>('Energy Use'!P81-'E-electricity'!P25)*'Energy Use 2020'!$S87</f>
        <v>475176043798.78552</v>
      </c>
      <c r="Q25" s="240">
        <f>('Energy Use'!Q81-'E-electricity'!Q25)*'Energy Use 2020'!$S87</f>
        <v>475230293320.57617</v>
      </c>
      <c r="R25" s="240">
        <f>('Energy Use'!R81-'E-electricity'!R25)*'Energy Use 2020'!$S87</f>
        <v>474633959306.87476</v>
      </c>
      <c r="S25" s="240">
        <f>('Energy Use'!S81-'E-electricity'!S25)*'Energy Use 2020'!$S87</f>
        <v>475495610622.45837</v>
      </c>
      <c r="T25" s="240">
        <f>('Energy Use'!T81-'E-electricity'!T25)*'Energy Use 2020'!$S87</f>
        <v>476266376926.77869</v>
      </c>
      <c r="U25" s="240">
        <f>('Energy Use'!U81-'E-electricity'!U25)*'Energy Use 2020'!$S87</f>
        <v>476948106916.11401</v>
      </c>
      <c r="V25" s="240">
        <f>('Energy Use'!V81-'E-electricity'!V25)*'Energy Use 2020'!$S87</f>
        <v>477542713198.5708</v>
      </c>
      <c r="W25" s="240">
        <f>('Energy Use'!W81-'E-electricity'!W25)*'Energy Use 2020'!$S87</f>
        <v>478052168410.66394</v>
      </c>
      <c r="X25" s="240">
        <f>('Energy Use'!X81-'E-electricity'!X25)*'Energy Use 2020'!$S87</f>
        <v>478478501366.80322</v>
      </c>
      <c r="Y25" s="240">
        <f>('Energy Use'!Y81-'E-electricity'!Y25)*'Energy Use 2020'!$S87</f>
        <v>478823793250.12317</v>
      </c>
      <c r="Z25" s="240">
        <f>('Energy Use'!Z81-'E-electricity'!Z25)*'Energy Use 2020'!$S87</f>
        <v>479090173852.68506</v>
      </c>
      <c r="AA25" s="240">
        <f>('Energy Use'!AA81-'E-electricity'!AA25)*'Energy Use 2020'!$S87</f>
        <v>479279817872.62378</v>
      </c>
      <c r="AB25" s="240">
        <f>('Energy Use'!AB81-'E-electricity'!AB25)*'Energy Use 2020'!$S87</f>
        <v>479394941275.3811</v>
      </c>
      <c r="AC25" s="240">
        <f>('Energy Use'!AC81-'E-electricity'!AC25)*'Energy Use 2020'!$S87</f>
        <v>479437797725.73712</v>
      </c>
      <c r="AD25" s="240">
        <f>('Energy Use'!AD81-'E-electricity'!AD25)*'Energy Use 2020'!$S87</f>
        <v>479410675096.89282</v>
      </c>
      <c r="AE25" s="240">
        <f>('Energy Use'!AE81-'E-electricity'!AE25)*'Energy Use 2020'!$S87</f>
        <v>479315892062.43378</v>
      </c>
      <c r="AF25" s="240">
        <f>('Energy Use'!AF81-'E-electricity'!AF25)*'Energy Use 2020'!$S87</f>
        <v>479155794776.55005</v>
      </c>
      <c r="AG25" s="240">
        <f>('Energy Use'!AG81-'E-electricity'!AG25)*'Energy Use 2020'!$S87</f>
        <v>478932753647.49817</v>
      </c>
      <c r="AH25" s="240">
        <f>('Energy Use'!AH81-'E-electricity'!AH25)*'Energy Use 2020'!$S87</f>
        <v>478649160208.80737</v>
      </c>
      <c r="AI25" s="240">
        <f>('Energy Use'!AI81-'E-electricity'!AI25)*'Energy Use 2020'!$S87</f>
        <v>478307424092.37518</v>
      </c>
      <c r="AJ25" s="240">
        <f>('Energy Use'!AJ81-'E-electricity'!AJ25)*'Energy Use 2020'!$S87</f>
        <v>477909970107.15381</v>
      </c>
      <c r="AK25" s="240">
        <f>('Energy Use'!AK81-'E-electricity'!AK25)*'Energy Use 2020'!$S87</f>
        <v>477459235426.74951</v>
      </c>
      <c r="AL25" s="240">
        <f>('Energy Use'!AL81-'E-electricity'!AL25)*'Energy Use 2020'!$S87</f>
        <v>476957666888.86212</v>
      </c>
      <c r="AM25" s="240">
        <f>('Energy Use'!AM81-'E-electricity'!AM25)*'Energy Use 2020'!$S87</f>
        <v>476407718409.13434</v>
      </c>
      <c r="AN25" s="240">
        <f>('Energy Use'!AN81-'E-electricity'!AN25)*'Energy Use 2020'!$S87</f>
        <v>475811848511.60455</v>
      </c>
      <c r="AO25" s="240">
        <f>('Energy Use'!AO81-'E-electricity'!AO25)*'Energy Use 2020'!$S87</f>
        <v>475172517977.62738</v>
      </c>
      <c r="AP25" s="240">
        <f>('Energy Use'!AP81-'E-electricity'!AP25)*'Energy Use 2020'!$S87</f>
        <v>474492187614.77405</v>
      </c>
      <c r="AQ25" s="240">
        <f>('Energy Use'!AQ81-'E-electricity'!AQ25)*'Energy Use 2020'!$S87</f>
        <v>471343709397.4754</v>
      </c>
      <c r="AR25" s="136" t="str">
        <f>VLOOKUP($A25,'Sector Match'!$A$1:$B$43,2,0)</f>
        <v>chemicals 20</v>
      </c>
    </row>
    <row r="26" spans="1:44" x14ac:dyDescent="0.2">
      <c r="A26" s="74" t="s">
        <v>24</v>
      </c>
      <c r="B26" s="240">
        <f>('Energy Use'!B82-'E-electricity'!B26)*'Energy Use 2019'!$S88</f>
        <v>3297857833781.9746</v>
      </c>
      <c r="C26" s="240">
        <f>('Energy Use'!C82-'E-electricity'!C26)*'Energy Use 2020'!$S88</f>
        <v>3780106522322.9653</v>
      </c>
      <c r="D26" s="240">
        <f>('Energy Use'!D82-'E-electricity'!D26)*'Energy Use 2020'!$S88</f>
        <v>4134487165826.7568</v>
      </c>
      <c r="E26" s="240">
        <f>('Energy Use'!E82-'E-electricity'!E26)*'Energy Use 2020'!$S88</f>
        <v>4075474617787.7046</v>
      </c>
      <c r="F26" s="240">
        <f>('Energy Use'!F82-'E-electricity'!F26)*'Energy Use 2020'!$S88</f>
        <v>4085423808313.208</v>
      </c>
      <c r="G26" s="240">
        <f>('Energy Use'!G82-'E-electricity'!G26)*'Energy Use 2020'!$S88</f>
        <v>4177992874431.8564</v>
      </c>
      <c r="H26" s="240">
        <f>('Energy Use'!H82-'E-electricity'!H26)*'Energy Use 2020'!$S88</f>
        <v>4301526168368.0615</v>
      </c>
      <c r="I26" s="240">
        <f>('Energy Use'!I82-'E-electricity'!I26)*'Energy Use 2020'!$S88</f>
        <v>4412700790923.9365</v>
      </c>
      <c r="J26" s="240">
        <f>('Energy Use'!J82-'E-electricity'!J26)*'Energy Use 2020'!$S88</f>
        <v>4497720555647.2432</v>
      </c>
      <c r="K26" s="240">
        <f>('Energy Use'!K82-'E-electricity'!K26)*'Energy Use 2020'!$S88</f>
        <v>4555258947206.2471</v>
      </c>
      <c r="L26" s="240">
        <f>('Energy Use'!L82-'E-electricity'!L26)*'Energy Use 2020'!$S88</f>
        <v>4584508783504.8906</v>
      </c>
      <c r="M26" s="240">
        <f>('Energy Use'!M82-'E-electricity'!M26)*'Energy Use 2020'!$S88</f>
        <v>4585199170927.6104</v>
      </c>
      <c r="N26" s="240">
        <f>('Energy Use'!N82-'E-electricity'!N26)*'Energy Use 2020'!$S88</f>
        <v>4570712473561.4014</v>
      </c>
      <c r="O26" s="240">
        <f>('Energy Use'!O82-'E-electricity'!O26)*'Energy Use 2020'!$S88</f>
        <v>4533951760184.8936</v>
      </c>
      <c r="P26" s="240">
        <f>('Energy Use'!P82-'E-electricity'!P26)*'Energy Use 2020'!$S88</f>
        <v>4481037864828.6855</v>
      </c>
      <c r="Q26" s="240">
        <f>('Energy Use'!Q82-'E-electricity'!Q26)*'Energy Use 2020'!$S88</f>
        <v>4418048567979.04</v>
      </c>
      <c r="R26" s="240">
        <f>('Energy Use'!R82-'E-electricity'!R26)*'Energy Use 2020'!$S88</f>
        <v>4350848248507.7383</v>
      </c>
      <c r="S26" s="240">
        <f>('Energy Use'!S82-'E-electricity'!S26)*'Energy Use 2020'!$S88</f>
        <v>4307225054848.5166</v>
      </c>
      <c r="T26" s="240">
        <f>('Energy Use'!T82-'E-electricity'!T26)*'Energy Use 2020'!$S88</f>
        <v>4264553573266.917</v>
      </c>
      <c r="U26" s="240">
        <f>('Energy Use'!U82-'E-electricity'!U26)*'Energy Use 2020'!$S88</f>
        <v>4222854581239.915</v>
      </c>
      <c r="V26" s="240">
        <f>('Energy Use'!V82-'E-electricity'!V26)*'Energy Use 2020'!$S88</f>
        <v>4182147821253.6167</v>
      </c>
      <c r="W26" s="240">
        <f>('Energy Use'!W82-'E-electricity'!W26)*'Energy Use 2020'!$S88</f>
        <v>4142452077764.9595</v>
      </c>
      <c r="X26" s="240">
        <f>('Energy Use'!X82-'E-electricity'!X26)*'Energy Use 2020'!$S88</f>
        <v>4103785254583.2939</v>
      </c>
      <c r="Y26" s="240">
        <f>('Energy Use'!Y82-'E-electricity'!Y26)*'Energy Use 2020'!$S88</f>
        <v>4066164452602.7705</v>
      </c>
      <c r="Z26" s="240">
        <f>('Energy Use'!Z82-'E-electricity'!Z26)*'Energy Use 2020'!$S88</f>
        <v>4029606047833.1489</v>
      </c>
      <c r="AA26" s="240">
        <f>('Energy Use'!AA82-'E-electricity'!AA26)*'Energy Use 2020'!$S88</f>
        <v>3994125769693.0874</v>
      </c>
      <c r="AB26" s="240">
        <f>('Energy Use'!AB82-'E-electricity'!AB26)*'Energy Use 2020'!$S88</f>
        <v>3959738779546.1895</v>
      </c>
      <c r="AC26" s="240">
        <f>('Energy Use'!AC82-'E-electricity'!AC26)*'Energy Use 2020'!$S88</f>
        <v>3926459749476.2148</v>
      </c>
      <c r="AD26" s="240">
        <f>('Energy Use'!AD82-'E-electricity'!AD26)*'Energy Use 2020'!$S88</f>
        <v>3894302941314.1289</v>
      </c>
      <c r="AE26" s="240">
        <f>('Energy Use'!AE82-'E-electricity'!AE26)*'Energy Use 2020'!$S88</f>
        <v>3863282285945.6499</v>
      </c>
      <c r="AF26" s="240">
        <f>('Energy Use'!AF82-'E-electricity'!AF26)*'Energy Use 2020'!$S88</f>
        <v>3833411462943.8296</v>
      </c>
      <c r="AG26" s="240">
        <f>('Energy Use'!AG82-'E-electricity'!AG26)*'Energy Use 2020'!$S88</f>
        <v>3804703980587.4185</v>
      </c>
      <c r="AH26" s="240">
        <f>('Energy Use'!AH82-'E-electricity'!AH26)*'Energy Use 2020'!$S88</f>
        <v>3777173256341.7759</v>
      </c>
      <c r="AI26" s="240">
        <f>('Energy Use'!AI82-'E-electricity'!AI26)*'Energy Use 2020'!$S88</f>
        <v>3750832697895.4238</v>
      </c>
      <c r="AJ26" s="240">
        <f>('Energy Use'!AJ82-'E-electricity'!AJ26)*'Energy Use 2020'!$S88</f>
        <v>3725695784861.5513</v>
      </c>
      <c r="AK26" s="240">
        <f>('Energy Use'!AK82-'E-electricity'!AK26)*'Energy Use 2020'!$S88</f>
        <v>3701776151270.6704</v>
      </c>
      <c r="AL26" s="240">
        <f>('Energy Use'!AL82-'E-electricity'!AL26)*'Energy Use 2020'!$S88</f>
        <v>3679087668997.4834</v>
      </c>
      <c r="AM26" s="240">
        <f>('Energy Use'!AM82-'E-electricity'!AM26)*'Energy Use 2020'!$S88</f>
        <v>3657644532282.5464</v>
      </c>
      <c r="AN26" s="240">
        <f>('Energy Use'!AN82-'E-electricity'!AN26)*'Energy Use 2020'!$S88</f>
        <v>3637461343527.1719</v>
      </c>
      <c r="AO26" s="240">
        <f>('Energy Use'!AO82-'E-electricity'!AO26)*'Energy Use 2020'!$S88</f>
        <v>3618553200558.5688</v>
      </c>
      <c r="AP26" s="240">
        <f>('Energy Use'!AP82-'E-electricity'!AP26)*'Energy Use 2020'!$S88</f>
        <v>3600935785581.4106</v>
      </c>
      <c r="AQ26" s="240">
        <f>('Energy Use'!AQ82-'E-electricity'!AQ26)*'Energy Use 2020'!$S88</f>
        <v>3566182857392.895</v>
      </c>
      <c r="AR26" s="136" t="str">
        <f>VLOOKUP($A26,'Sector Match'!$A$1:$B$43,2,0)</f>
        <v>rubber and plastic products 22</v>
      </c>
    </row>
    <row r="27" spans="1:44" x14ac:dyDescent="0.2">
      <c r="A27" s="74" t="s">
        <v>25</v>
      </c>
      <c r="B27" s="240">
        <f>('Energy Use'!B83-'E-electricity'!B27)*'Energy Use 2019'!$S89</f>
        <v>176307422283956.59</v>
      </c>
      <c r="C27" s="240">
        <f>('Energy Use'!C83-'E-electricity'!C27)*'Energy Use 2020'!$S89</f>
        <v>146813955399690.63</v>
      </c>
      <c r="D27" s="240">
        <f>('Energy Use'!D83-'E-electricity'!D27)*'Energy Use 2020'!$S89</f>
        <v>146605312448414.31</v>
      </c>
      <c r="E27" s="240">
        <f>('Energy Use'!E83-'E-electricity'!E27)*'Energy Use 2020'!$S89</f>
        <v>146394816176042.41</v>
      </c>
      <c r="F27" s="240">
        <f>('Energy Use'!F83-'E-electricity'!F27)*'Energy Use 2020'!$S89</f>
        <v>146182469182417.69</v>
      </c>
      <c r="G27" s="240">
        <f>('Energy Use'!G83-'E-electricity'!G27)*'Energy Use 2020'!$S89</f>
        <v>145968274067383.19</v>
      </c>
      <c r="H27" s="240">
        <f>('Energy Use'!H83-'E-electricity'!H27)*'Energy Use 2020'!$S89</f>
        <v>145752233430781.72</v>
      </c>
      <c r="I27" s="240">
        <f>('Energy Use'!I83-'E-electricity'!I27)*'Energy Use 2020'!$S89</f>
        <v>147092956419302.09</v>
      </c>
      <c r="J27" s="240">
        <f>('Energy Use'!J83-'E-electricity'!J27)*'Energy Use 2020'!$S89</f>
        <v>148421381648607.28</v>
      </c>
      <c r="K27" s="240">
        <f>('Energy Use'!K83-'E-electricity'!K27)*'Energy Use 2020'!$S89</f>
        <v>149737523784899.97</v>
      </c>
      <c r="L27" s="240">
        <f>('Energy Use'!L83-'E-electricity'!L27)*'Energy Use 2020'!$S89</f>
        <v>151041397494382.78</v>
      </c>
      <c r="M27" s="240">
        <f>('Energy Use'!M83-'E-electricity'!M27)*'Energy Use 2020'!$S89</f>
        <v>152333017443258.34</v>
      </c>
      <c r="N27" s="240">
        <f>('Energy Use'!N83-'E-electricity'!N27)*'Energy Use 2020'!$S89</f>
        <v>150146170810226.66</v>
      </c>
      <c r="O27" s="240">
        <f>('Energy Use'!O83-'E-electricity'!O27)*'Energy Use 2020'!$S89</f>
        <v>147970210988473.13</v>
      </c>
      <c r="P27" s="240">
        <f>('Energy Use'!P83-'E-electricity'!P27)*'Energy Use 2020'!$S89</f>
        <v>145805128935282.13</v>
      </c>
      <c r="Q27" s="240">
        <f>('Energy Use'!Q83-'E-electricity'!Q27)*'Energy Use 2020'!$S89</f>
        <v>143650915607938</v>
      </c>
      <c r="R27" s="240">
        <f>('Energy Use'!R83-'E-electricity'!R27)*'Energy Use 2020'!$S89</f>
        <v>141507561963725.09</v>
      </c>
      <c r="S27" s="240">
        <f>('Energy Use'!S83-'E-electricity'!S27)*'Energy Use 2020'!$S89</f>
        <v>138982528780008.56</v>
      </c>
      <c r="T27" s="240">
        <f>('Energy Use'!T83-'E-electricity'!T27)*'Energy Use 2020'!$S89</f>
        <v>136461102009376.38</v>
      </c>
      <c r="U27" s="240">
        <f>('Energy Use'!U83-'E-electricity'!U27)*'Energy Use 2020'!$S89</f>
        <v>133943280253129.5</v>
      </c>
      <c r="V27" s="240">
        <f>('Energy Use'!V83-'E-electricity'!V27)*'Energy Use 2020'!$S89</f>
        <v>131429062112569.02</v>
      </c>
      <c r="W27" s="240">
        <f>('Energy Use'!W83-'E-electricity'!W27)*'Energy Use 2020'!$S89</f>
        <v>128918446188995.89</v>
      </c>
      <c r="X27" s="240">
        <f>('Energy Use'!X83-'E-electricity'!X27)*'Energy Use 2020'!$S89</f>
        <v>125515646580277.34</v>
      </c>
      <c r="Y27" s="240">
        <f>('Energy Use'!Y83-'E-electricity'!Y27)*'Energy Use 2020'!$S89</f>
        <v>122117781802531.17</v>
      </c>
      <c r="Z27" s="240">
        <f>('Energy Use'!Z83-'E-electricity'!Z27)*'Energy Use 2020'!$S89</f>
        <v>118724849933212.61</v>
      </c>
      <c r="AA27" s="240">
        <f>('Energy Use'!AA83-'E-electricity'!AA27)*'Energy Use 2020'!$S89</f>
        <v>115336849049776.92</v>
      </c>
      <c r="AB27" s="240">
        <f>('Energy Use'!AB83-'E-electricity'!AB27)*'Energy Use 2020'!$S89</f>
        <v>111953777229679.33</v>
      </c>
      <c r="AC27" s="240">
        <f>('Energy Use'!AC83-'E-electricity'!AC27)*'Energy Use 2020'!$S89</f>
        <v>109326303639754.7</v>
      </c>
      <c r="AD27" s="240">
        <f>('Energy Use'!AD83-'E-electricity'!AD27)*'Energy Use 2020'!$S89</f>
        <v>106702622900553.5</v>
      </c>
      <c r="AE27" s="240">
        <f>('Energy Use'!AE83-'E-electricity'!AE27)*'Energy Use 2020'!$S89</f>
        <v>104082733536094.05</v>
      </c>
      <c r="AF27" s="240">
        <f>('Energy Use'!AF83-'E-electricity'!AF27)*'Energy Use 2020'!$S89</f>
        <v>101466634070394.75</v>
      </c>
      <c r="AG27" s="240">
        <f>('Energy Use'!AG83-'E-electricity'!AG27)*'Energy Use 2020'!$S89</f>
        <v>98854323027474.016</v>
      </c>
      <c r="AH27" s="240">
        <f>('Energy Use'!AH83-'E-electricity'!AH27)*'Energy Use 2020'!$S89</f>
        <v>97256098392604.891</v>
      </c>
      <c r="AI27" s="240">
        <f>('Energy Use'!AI83-'E-electricity'!AI27)*'Energy Use 2020'!$S89</f>
        <v>95660149302851.406</v>
      </c>
      <c r="AJ27" s="240">
        <f>('Energy Use'!AJ83-'E-electricity'!AJ27)*'Energy Use 2020'!$S89</f>
        <v>94066474875492.469</v>
      </c>
      <c r="AK27" s="240">
        <f>('Energy Use'!AK83-'E-electricity'!AK27)*'Energy Use 2020'!$S89</f>
        <v>92475074227806.875</v>
      </c>
      <c r="AL27" s="240">
        <f>('Energy Use'!AL83-'E-electricity'!AL27)*'Energy Use 2020'!$S89</f>
        <v>90885946477073.531</v>
      </c>
      <c r="AM27" s="240">
        <f>('Energy Use'!AM83-'E-electricity'!AM27)*'Energy Use 2020'!$S89</f>
        <v>90059550981796.734</v>
      </c>
      <c r="AN27" s="240">
        <f>('Energy Use'!AN83-'E-electricity'!AN27)*'Energy Use 2020'!$S89</f>
        <v>89234277572336.188</v>
      </c>
      <c r="AO27" s="240">
        <f>('Energy Use'!AO83-'E-electricity'!AO27)*'Energy Use 2020'!$S89</f>
        <v>88410125819678.109</v>
      </c>
      <c r="AP27" s="240">
        <f>('Energy Use'!AP83-'E-electricity'!AP27)*'Energy Use 2020'!$S89</f>
        <v>87587095294808.781</v>
      </c>
      <c r="AQ27" s="240">
        <f>('Energy Use'!AQ83-'E-electricity'!AQ27)*'Energy Use 2020'!$S89</f>
        <v>86540855586607.125</v>
      </c>
      <c r="AR27" s="136" t="str">
        <f>VLOOKUP($A27,'Sector Match'!$A$1:$B$43,2,0)</f>
        <v>cement and other nonmetallic minerals 239</v>
      </c>
    </row>
    <row r="28" spans="1:44" x14ac:dyDescent="0.2">
      <c r="A28" s="74" t="s">
        <v>26</v>
      </c>
      <c r="B28" s="240">
        <f>('Energy Use'!B84-'E-electricity'!B28)*'Energy Use 2019'!$S90</f>
        <v>6047818985127.6582</v>
      </c>
      <c r="C28" s="240">
        <f>('Energy Use'!C84-'E-electricity'!C28)*'Energy Use 2020'!$S90</f>
        <v>6715783529374.2979</v>
      </c>
      <c r="D28" s="240">
        <f>('Energy Use'!D84-'E-electricity'!D28)*'Energy Use 2020'!$S90</f>
        <v>6938966044467.6162</v>
      </c>
      <c r="E28" s="240">
        <f>('Energy Use'!E84-'E-electricity'!E28)*'Energy Use 2020'!$S90</f>
        <v>7160526115154.0869</v>
      </c>
      <c r="F28" s="240">
        <f>('Energy Use'!F84-'E-electricity'!F28)*'Energy Use 2020'!$S90</f>
        <v>7380464924136.6689</v>
      </c>
      <c r="G28" s="240">
        <f>('Energy Use'!G84-'E-electricity'!G28)*'Energy Use 2020'!$S90</f>
        <v>7598783654118.3252</v>
      </c>
      <c r="H28" s="240">
        <f>('Energy Use'!H84-'E-electricity'!H28)*'Energy Use 2020'!$S90</f>
        <v>7815483487802.0215</v>
      </c>
      <c r="I28" s="240">
        <f>('Energy Use'!I84-'E-electricity'!I28)*'Energy Use 2020'!$S90</f>
        <v>7964236519403.4971</v>
      </c>
      <c r="J28" s="240">
        <f>('Energy Use'!J84-'E-electricity'!J28)*'Energy Use 2020'!$S90</f>
        <v>8111918219668.1768</v>
      </c>
      <c r="K28" s="240">
        <f>('Energy Use'!K84-'E-electricity'!K28)*'Energy Use 2020'!$S90</f>
        <v>8258529376084.9365</v>
      </c>
      <c r="L28" s="240">
        <f>('Energy Use'!L84-'E-electricity'!L28)*'Energy Use 2020'!$S90</f>
        <v>8404070776142.6494</v>
      </c>
      <c r="M28" s="240">
        <f>('Energy Use'!M84-'E-electricity'!M28)*'Energy Use 2020'!$S90</f>
        <v>8548543207330.1982</v>
      </c>
      <c r="N28" s="240">
        <f>('Energy Use'!N84-'E-electricity'!N28)*'Energy Use 2020'!$S90</f>
        <v>8536494927846.6572</v>
      </c>
      <c r="O28" s="240">
        <f>('Energy Use'!O84-'E-electricity'!O28)*'Energy Use 2020'!$S90</f>
        <v>8524385951659.8564</v>
      </c>
      <c r="P28" s="240">
        <f>('Energy Use'!P84-'E-electricity'!P28)*'Energy Use 2020'!$S90</f>
        <v>8512216315180.415</v>
      </c>
      <c r="Q28" s="240">
        <f>('Energy Use'!Q84-'E-electricity'!Q28)*'Energy Use 2020'!$S90</f>
        <v>8499986054818.9512</v>
      </c>
      <c r="R28" s="240">
        <f>('Energy Use'!R84-'E-electricity'!R28)*'Energy Use 2020'!$S90</f>
        <v>8487695206986.0801</v>
      </c>
      <c r="S28" s="240">
        <f>('Energy Use'!S84-'E-electricity'!S28)*'Energy Use 2020'!$S90</f>
        <v>8386141158598.7637</v>
      </c>
      <c r="T28" s="240">
        <f>('Energy Use'!T84-'E-electricity'!T28)*'Energy Use 2020'!$S90</f>
        <v>8284708305363.125</v>
      </c>
      <c r="U28" s="240">
        <f>('Energy Use'!U84-'E-electricity'!U28)*'Energy Use 2020'!$S90</f>
        <v>8183396615464.7988</v>
      </c>
      <c r="V28" s="240">
        <f>('Energy Use'!V84-'E-electricity'!V28)*'Energy Use 2020'!$S90</f>
        <v>8082206057089.4219</v>
      </c>
      <c r="W28" s="240">
        <f>('Energy Use'!W84-'E-electricity'!W28)*'Energy Use 2020'!$S90</f>
        <v>7981136598422.6299</v>
      </c>
      <c r="X28" s="240">
        <f>('Energy Use'!X84-'E-electricity'!X28)*'Energy Use 2020'!$S90</f>
        <v>7796228820353.9355</v>
      </c>
      <c r="Y28" s="240">
        <f>('Energy Use'!Y84-'E-electricity'!Y28)*'Energy Use 2020'!$S90</f>
        <v>7611547213602.3252</v>
      </c>
      <c r="Z28" s="240">
        <f>('Energy Use'!Z84-'E-electricity'!Z28)*'Energy Use 2020'!$S90</f>
        <v>7427091718515.8594</v>
      </c>
      <c r="AA28" s="240">
        <f>('Energy Use'!AA84-'E-electricity'!AA28)*'Energy Use 2020'!$S90</f>
        <v>7242862275442.6074</v>
      </c>
      <c r="AB28" s="240">
        <f>('Energy Use'!AB84-'E-electricity'!AB28)*'Energy Use 2020'!$S90</f>
        <v>7058858824730.6338</v>
      </c>
      <c r="AC28" s="240">
        <f>('Energy Use'!AC84-'E-electricity'!AC28)*'Energy Use 2020'!$S90</f>
        <v>6875081306728.0078</v>
      </c>
      <c r="AD28" s="240">
        <f>('Energy Use'!AD84-'E-electricity'!AD28)*'Energy Use 2020'!$S90</f>
        <v>6691529661782.79</v>
      </c>
      <c r="AE28" s="240">
        <f>('Energy Use'!AE84-'E-electricity'!AE28)*'Energy Use 2020'!$S90</f>
        <v>6508203830243.0527</v>
      </c>
      <c r="AF28" s="240">
        <f>('Energy Use'!AF84-'E-electricity'!AF28)*'Energy Use 2020'!$S90</f>
        <v>6325103752456.8564</v>
      </c>
      <c r="AG28" s="240">
        <f>('Energy Use'!AG84-'E-electricity'!AG28)*'Energy Use 2020'!$S90</f>
        <v>6142229368772.2715</v>
      </c>
      <c r="AH28" s="240">
        <f>('Energy Use'!AH84-'E-electricity'!AH28)*'Energy Use 2020'!$S90</f>
        <v>5983418942015.5098</v>
      </c>
      <c r="AI28" s="240">
        <f>('Energy Use'!AI84-'E-electricity'!AI28)*'Energy Use 2020'!$S90</f>
        <v>5824804104441.2256</v>
      </c>
      <c r="AJ28" s="240">
        <f>('Energy Use'!AJ84-'E-electricity'!AJ28)*'Energy Use 2020'!$S90</f>
        <v>5666384804351.0732</v>
      </c>
      <c r="AK28" s="240">
        <f>('Energy Use'!AK84-'E-electricity'!AK28)*'Energy Use 2020'!$S90</f>
        <v>5508160990046.71</v>
      </c>
      <c r="AL28" s="240">
        <f>('Energy Use'!AL84-'E-electricity'!AL28)*'Energy Use 2020'!$S90</f>
        <v>5350132609829.7939</v>
      </c>
      <c r="AM28" s="240">
        <f>('Energy Use'!AM84-'E-electricity'!AM28)*'Energy Use 2020'!$S90</f>
        <v>5184539975688.2334</v>
      </c>
      <c r="AN28" s="240">
        <f>('Energy Use'!AN84-'E-electricity'!AN28)*'Energy Use 2020'!$S90</f>
        <v>5019152455008.127</v>
      </c>
      <c r="AO28" s="240">
        <f>('Energy Use'!AO84-'E-electricity'!AO28)*'Energy Use 2020'!$S90</f>
        <v>4853969993493.9863</v>
      </c>
      <c r="AP28" s="240">
        <f>('Energy Use'!AP84-'E-electricity'!AP28)*'Energy Use 2020'!$S90</f>
        <v>4688992536850.3223</v>
      </c>
      <c r="AQ28" s="240">
        <f>('Energy Use'!AQ84-'E-electricity'!AQ28)*'Energy Use 2020'!$S90</f>
        <v>4512635102211.7314</v>
      </c>
      <c r="AR28" s="136" t="str">
        <f>VLOOKUP($A28,'Sector Match'!$A$1:$B$43,2,0)</f>
        <v>iron and steel 241</v>
      </c>
    </row>
    <row r="29" spans="1:44" x14ac:dyDescent="0.2">
      <c r="A29" s="74" t="s">
        <v>27</v>
      </c>
      <c r="B29" s="240">
        <f>('Energy Use'!B85-'E-electricity'!B29)*'Energy Use 2019'!$S91</f>
        <v>23822418946303.039</v>
      </c>
      <c r="C29" s="240">
        <f>('Energy Use'!C85-'E-electricity'!C29)*'Energy Use 2020'!$S91</f>
        <v>22613506108903.008</v>
      </c>
      <c r="D29" s="240">
        <f>('Energy Use'!D85-'E-electricity'!D29)*'Energy Use 2020'!$S91</f>
        <v>24028406965852.418</v>
      </c>
      <c r="E29" s="240">
        <f>('Energy Use'!E85-'E-electricity'!E29)*'Energy Use 2020'!$S91</f>
        <v>25418690283320.953</v>
      </c>
      <c r="F29" s="240">
        <f>('Energy Use'!F85-'E-electricity'!F29)*'Energy Use 2020'!$S91</f>
        <v>26784491789295.738</v>
      </c>
      <c r="G29" s="240">
        <f>('Energy Use'!G85-'E-electricity'!G29)*'Energy Use 2020'!$S91</f>
        <v>28125947211763.988</v>
      </c>
      <c r="H29" s="240">
        <f>('Energy Use'!H85-'E-electricity'!H29)*'Energy Use 2020'!$S91</f>
        <v>29443192278712.832</v>
      </c>
      <c r="I29" s="240">
        <f>('Energy Use'!I85-'E-electricity'!I29)*'Energy Use 2020'!$S91</f>
        <v>30723993675752.438</v>
      </c>
      <c r="J29" s="240">
        <f>('Energy Use'!J85-'E-electricity'!J29)*'Energy Use 2020'!$S91</f>
        <v>31981809847369.82</v>
      </c>
      <c r="K29" s="240">
        <f>('Energy Use'!K85-'E-electricity'!K29)*'Energy Use 2020'!$S91</f>
        <v>33216764232037.273</v>
      </c>
      <c r="L29" s="240">
        <f>('Energy Use'!L85-'E-electricity'!L29)*'Energy Use 2020'!$S91</f>
        <v>34428980268227.023</v>
      </c>
      <c r="M29" s="240">
        <f>('Energy Use'!M85-'E-electricity'!M29)*'Energy Use 2020'!$S91</f>
        <v>35618581394411.305</v>
      </c>
      <c r="N29" s="240">
        <f>('Energy Use'!N85-'E-electricity'!N29)*'Energy Use 2020'!$S91</f>
        <v>36179925705306.344</v>
      </c>
      <c r="O29" s="240">
        <f>('Energy Use'!O85-'E-electricity'!O29)*'Energy Use 2020'!$S91</f>
        <v>36732023412331.586</v>
      </c>
      <c r="P29" s="240">
        <f>('Energy Use'!P85-'E-electricity'!P29)*'Energy Use 2020'!$S91</f>
        <v>37274917523979.094</v>
      </c>
      <c r="Q29" s="240">
        <f>('Energy Use'!Q85-'E-electricity'!Q29)*'Energy Use 2020'!$S91</f>
        <v>37808651048740.961</v>
      </c>
      <c r="R29" s="240">
        <f>('Energy Use'!R85-'E-electricity'!R29)*'Energy Use 2020'!$S91</f>
        <v>38333266995109.211</v>
      </c>
      <c r="S29" s="240">
        <f>('Energy Use'!S85-'E-electricity'!S29)*'Energy Use 2020'!$S91</f>
        <v>38456734865849.539</v>
      </c>
      <c r="T29" s="240">
        <f>('Energy Use'!T85-'E-electricity'!T29)*'Energy Use 2020'!$S91</f>
        <v>38579105846738.164</v>
      </c>
      <c r="U29" s="240">
        <f>('Energy Use'!U85-'E-electricity'!U29)*'Energy Use 2020'!$S91</f>
        <v>38700381342894.922</v>
      </c>
      <c r="V29" s="240">
        <f>('Energy Use'!V85-'E-electricity'!V29)*'Energy Use 2020'!$S91</f>
        <v>38820562759439.609</v>
      </c>
      <c r="W29" s="240">
        <f>('Energy Use'!W85-'E-electricity'!W29)*'Energy Use 2020'!$S91</f>
        <v>38939651501492.063</v>
      </c>
      <c r="X29" s="240">
        <f>('Energy Use'!X85-'E-electricity'!X29)*'Energy Use 2020'!$S91</f>
        <v>38739527883262.273</v>
      </c>
      <c r="Y29" s="240">
        <f>('Energy Use'!Y85-'E-electricity'!Y29)*'Energy Use 2020'!$S91</f>
        <v>38539997143571.094</v>
      </c>
      <c r="Z29" s="240">
        <f>('Energy Use'!Z85-'E-electricity'!Z29)*'Energy Use 2020'!$S91</f>
        <v>38341058690108.031</v>
      </c>
      <c r="AA29" s="240">
        <f>('Energy Use'!AA85-'E-electricity'!AA29)*'Energy Use 2020'!$S91</f>
        <v>38142711930562.578</v>
      </c>
      <c r="AB29" s="240">
        <f>('Energy Use'!AB85-'E-electricity'!AB29)*'Energy Use 2020'!$S91</f>
        <v>37944956272624.195</v>
      </c>
      <c r="AC29" s="240">
        <f>('Energy Use'!AC85-'E-electricity'!AC29)*'Energy Use 2020'!$S91</f>
        <v>37337935192186.578</v>
      </c>
      <c r="AD29" s="240">
        <f>('Energy Use'!AD85-'E-electricity'!AD29)*'Energy Use 2020'!$S91</f>
        <v>36733689282891.945</v>
      </c>
      <c r="AE29" s="240">
        <f>('Energy Use'!AE85-'E-electricity'!AE29)*'Energy Use 2020'!$S91</f>
        <v>36132215362688.875</v>
      </c>
      <c r="AF29" s="240">
        <f>('Energy Use'!AF85-'E-electricity'!AF29)*'Energy Use 2020'!$S91</f>
        <v>35533510249526.016</v>
      </c>
      <c r="AG29" s="240">
        <f>('Energy Use'!AG85-'E-electricity'!AG29)*'Energy Use 2020'!$S91</f>
        <v>34937570761352.012</v>
      </c>
      <c r="AH29" s="240">
        <f>('Energy Use'!AH85-'E-electricity'!AH29)*'Energy Use 2020'!$S91</f>
        <v>34041092644460.648</v>
      </c>
      <c r="AI29" s="240">
        <f>('Energy Use'!AI85-'E-electricity'!AI29)*'Energy Use 2020'!$S91</f>
        <v>33149006254720.961</v>
      </c>
      <c r="AJ29" s="240">
        <f>('Energy Use'!AJ85-'E-electricity'!AJ29)*'Energy Use 2020'!$S91</f>
        <v>32261306467775.891</v>
      </c>
      <c r="AK29" s="240">
        <f>('Energy Use'!AK85-'E-electricity'!AK29)*'Energy Use 2020'!$S91</f>
        <v>31377988159268.469</v>
      </c>
      <c r="AL29" s="240">
        <f>('Energy Use'!AL85-'E-electricity'!AL29)*'Energy Use 2020'!$S91</f>
        <v>30499046204841.668</v>
      </c>
      <c r="AM29" s="240">
        <f>('Energy Use'!AM85-'E-electricity'!AM29)*'Energy Use 2020'!$S91</f>
        <v>29623206670199.578</v>
      </c>
      <c r="AN29" s="240">
        <f>('Energy Use'!AN85-'E-electricity'!AN29)*'Energy Use 2020'!$S91</f>
        <v>28751740596238.973</v>
      </c>
      <c r="AO29" s="240">
        <f>('Energy Use'!AO85-'E-electricity'!AO29)*'Energy Use 2020'!$S91</f>
        <v>27884642847577.91</v>
      </c>
      <c r="AP29" s="240">
        <f>('Energy Use'!AP85-'E-electricity'!AP29)*'Energy Use 2020'!$S91</f>
        <v>27021908288834.426</v>
      </c>
      <c r="AQ29" s="240">
        <f>('Energy Use'!AQ85-'E-electricity'!AQ29)*'Energy Use 2020'!$S91</f>
        <v>26092201522199.969</v>
      </c>
      <c r="AR29" s="136" t="str">
        <f>VLOOKUP($A29,'Sector Match'!$A$1:$B$43,2,0)</f>
        <v>other metals 242</v>
      </c>
    </row>
    <row r="30" spans="1:44" x14ac:dyDescent="0.2">
      <c r="A30" s="74" t="s">
        <v>28</v>
      </c>
      <c r="B30" s="240">
        <f>('Energy Use'!B86-'E-electricity'!B30)*'Energy Use 2019'!$S92</f>
        <v>1265101937494.5894</v>
      </c>
      <c r="C30" s="240">
        <f>('Energy Use'!C86-'E-electricity'!C30)*'Energy Use 2020'!$S92</f>
        <v>592716868969.54309</v>
      </c>
      <c r="D30" s="240">
        <f>('Energy Use'!D86-'E-electricity'!D30)*'Energy Use 2020'!$S92</f>
        <v>710837443026.47498</v>
      </c>
      <c r="E30" s="240">
        <f>('Energy Use'!E86-'E-electricity'!E30)*'Energy Use 2020'!$S92</f>
        <v>714124692377.56921</v>
      </c>
      <c r="F30" s="240">
        <f>('Energy Use'!F86-'E-electricity'!F30)*'Energy Use 2020'!$S92</f>
        <v>718626854862.94958</v>
      </c>
      <c r="G30" s="240">
        <f>('Energy Use'!G86-'E-electricity'!G30)*'Energy Use 2020'!$S92</f>
        <v>736764704941.48901</v>
      </c>
      <c r="H30" s="240">
        <f>('Energy Use'!H86-'E-electricity'!H30)*'Energy Use 2020'!$S92</f>
        <v>760246194736.40588</v>
      </c>
      <c r="I30" s="240">
        <f>('Energy Use'!I86-'E-electricity'!I30)*'Energy Use 2020'!$S92</f>
        <v>782199125165.96521</v>
      </c>
      <c r="J30" s="240">
        <f>('Energy Use'!J86-'E-electricity'!J30)*'Energy Use 2020'!$S92</f>
        <v>800644463987.00146</v>
      </c>
      <c r="K30" s="240">
        <f>('Energy Use'!K86-'E-electricity'!K30)*'Energy Use 2020'!$S92</f>
        <v>815780947065.94519</v>
      </c>
      <c r="L30" s="240">
        <f>('Energy Use'!L86-'E-electricity'!L30)*'Energy Use 2020'!$S92</f>
        <v>827886972640.85669</v>
      </c>
      <c r="M30" s="240">
        <f>('Energy Use'!M86-'E-electricity'!M30)*'Energy Use 2020'!$S92</f>
        <v>837306264667.03296</v>
      </c>
      <c r="N30" s="240">
        <f>('Energy Use'!N86-'E-electricity'!N30)*'Energy Use 2020'!$S92</f>
        <v>845361191580.1593</v>
      </c>
      <c r="O30" s="240">
        <f>('Energy Use'!O86-'E-electricity'!O30)*'Energy Use 2020'!$S92</f>
        <v>851465704888.17615</v>
      </c>
      <c r="P30" s="240">
        <f>('Energy Use'!P86-'E-electricity'!P30)*'Energy Use 2020'!$S92</f>
        <v>855963055897.16016</v>
      </c>
      <c r="Q30" s="240">
        <f>('Energy Use'!Q86-'E-electricity'!Q30)*'Energy Use 2020'!$S92</f>
        <v>859215307633.51453</v>
      </c>
      <c r="R30" s="240">
        <f>('Energy Use'!R86-'E-electricity'!R30)*'Energy Use 2020'!$S92</f>
        <v>861597109542.56689</v>
      </c>
      <c r="S30" s="240">
        <f>('Energy Use'!S86-'E-electricity'!S30)*'Energy Use 2020'!$S92</f>
        <v>866652742321.32898</v>
      </c>
      <c r="T30" s="240">
        <f>('Energy Use'!T86-'E-electricity'!T30)*'Energy Use 2020'!$S92</f>
        <v>871270365854.08789</v>
      </c>
      <c r="U30" s="240">
        <f>('Energy Use'!U86-'E-electricity'!U30)*'Energy Use 2020'!$S92</f>
        <v>875459069603.823</v>
      </c>
      <c r="V30" s="240">
        <f>('Energy Use'!V86-'E-electricity'!V30)*'Energy Use 2020'!$S92</f>
        <v>879228905060.08618</v>
      </c>
      <c r="W30" s="240">
        <f>('Energy Use'!W86-'E-electricity'!W30)*'Energy Use 2020'!$S92</f>
        <v>882590822191.12671</v>
      </c>
      <c r="X30" s="240">
        <f>('Energy Use'!X86-'E-electricity'!X30)*'Energy Use 2020'!$S92</f>
        <v>885556605326.40771</v>
      </c>
      <c r="Y30" s="240">
        <f>('Energy Use'!Y86-'E-electricity'!Y30)*'Energy Use 2020'!$S92</f>
        <v>888138808899.41565</v>
      </c>
      <c r="Z30" s="240">
        <f>('Energy Use'!Z86-'E-electricity'!Z30)*'Energy Use 2020'!$S92</f>
        <v>890350693457.82129</v>
      </c>
      <c r="AA30" s="240">
        <f>('Energy Use'!AA86-'E-electricity'!AA30)*'Energy Use 2020'!$S92</f>
        <v>892206162323.29773</v>
      </c>
      <c r="AB30" s="240">
        <f>('Energy Use'!AB86-'E-electricity'!AB30)*'Energy Use 2020'!$S92</f>
        <v>893719699257.55481</v>
      </c>
      <c r="AC30" s="240">
        <f>('Energy Use'!AC86-'E-electricity'!AC30)*'Energy Use 2020'!$S92</f>
        <v>894906307464.39026</v>
      </c>
      <c r="AD30" s="240">
        <f>('Energy Use'!AD86-'E-electricity'!AD30)*'Energy Use 2020'!$S92</f>
        <v>895781450230.24329</v>
      </c>
      <c r="AE30" s="240">
        <f>('Energy Use'!AE86-'E-electricity'!AE30)*'Energy Use 2020'!$S92</f>
        <v>896360993478.33398</v>
      </c>
      <c r="AF30" s="240">
        <f>('Energy Use'!AF86-'E-electricity'!AF30)*'Energy Use 2020'!$S92</f>
        <v>896661150483.87244</v>
      </c>
      <c r="AG30" s="240">
        <f>('Energy Use'!AG86-'E-electricity'!AG30)*'Energy Use 2020'!$S92</f>
        <v>896698428970.78503</v>
      </c>
      <c r="AH30" s="240">
        <f>('Energy Use'!AH86-'E-electricity'!AH30)*'Energy Use 2020'!$S92</f>
        <v>896489580783.7561</v>
      </c>
      <c r="AI30" s="240">
        <f>('Energy Use'!AI86-'E-electricity'!AI30)*'Energy Use 2020'!$S92</f>
        <v>896051554303.6355</v>
      </c>
      <c r="AJ30" s="240">
        <f>('Energy Use'!AJ86-'E-electricity'!AJ30)*'Energy Use 2020'!$S92</f>
        <v>895401449749.36169</v>
      </c>
      <c r="AK30" s="240">
        <f>('Energy Use'!AK86-'E-electricity'!AK30)*'Energy Use 2020'!$S92</f>
        <v>894556477485.95142</v>
      </c>
      <c r="AL30" s="240">
        <f>('Energy Use'!AL86-'E-electricity'!AL30)*'Energy Use 2020'!$S92</f>
        <v>893533919435.63708</v>
      </c>
      <c r="AM30" s="240">
        <f>('Energy Use'!AM86-'E-electricity'!AM30)*'Energy Use 2020'!$S92</f>
        <v>892351093668.37329</v>
      </c>
      <c r="AN30" s="240">
        <f>('Energy Use'!AN86-'E-electricity'!AN30)*'Energy Use 2020'!$S92</f>
        <v>891025322228.3269</v>
      </c>
      <c r="AO30" s="240">
        <f>('Energy Use'!AO86-'E-electricity'!AO30)*'Energy Use 2020'!$S92</f>
        <v>889573902235.26172</v>
      </c>
      <c r="AP30" s="240">
        <f>('Energy Use'!AP86-'E-electricity'!AP30)*'Energy Use 2020'!$S92</f>
        <v>888014080283.49854</v>
      </c>
      <c r="AQ30" s="240">
        <f>('Energy Use'!AQ86-'E-electricity'!AQ30)*'Energy Use 2020'!$S92</f>
        <v>881817578709.92236</v>
      </c>
      <c r="AR30" s="136" t="str">
        <f>VLOOKUP($A30,'Sector Match'!$A$1:$B$43,2,0)</f>
        <v>metal products except machinery and vehicles 25</v>
      </c>
    </row>
    <row r="31" spans="1:44" x14ac:dyDescent="0.2">
      <c r="A31" s="74" t="s">
        <v>29</v>
      </c>
      <c r="B31" s="240">
        <f>('Energy Use'!B87-'E-electricity'!B31)*'Energy Use 2019'!$S93</f>
        <v>995951067424.53528</v>
      </c>
      <c r="C31" s="240">
        <f>('Energy Use'!C87-'E-electricity'!C31)*'Energy Use 2020'!$S93</f>
        <v>841888133220.62537</v>
      </c>
      <c r="D31" s="240">
        <f>('Energy Use'!D87-'E-electricity'!D31)*'Energy Use 2020'!$S93</f>
        <v>976793422435.34558</v>
      </c>
      <c r="E31" s="240">
        <f>('Energy Use'!E87-'E-electricity'!E31)*'Energy Use 2020'!$S93</f>
        <v>971889877875.82935</v>
      </c>
      <c r="F31" s="240">
        <f>('Energy Use'!F87-'E-electricity'!F31)*'Energy Use 2020'!$S93</f>
        <v>977278464232.22986</v>
      </c>
      <c r="G31" s="240">
        <f>('Energy Use'!G87-'E-electricity'!G31)*'Energy Use 2020'!$S93</f>
        <v>1002320777964.1257</v>
      </c>
      <c r="H31" s="240">
        <f>('Energy Use'!H87-'E-electricity'!H31)*'Energy Use 2020'!$S93</f>
        <v>1034999880588.2737</v>
      </c>
      <c r="I31" s="240">
        <f>('Energy Use'!I87-'E-electricity'!I31)*'Energy Use 2020'!$S93</f>
        <v>1065295442129.8845</v>
      </c>
      <c r="J31" s="240">
        <f>('Energy Use'!J87-'E-electricity'!J31)*'Energy Use 2020'!$S93</f>
        <v>1090438218659.9866</v>
      </c>
      <c r="K31" s="240">
        <f>('Energy Use'!K87-'E-electricity'!K31)*'Energy Use 2020'!$S93</f>
        <v>1110780841727.6099</v>
      </c>
      <c r="L31" s="240">
        <f>('Energy Use'!L87-'E-electricity'!L31)*'Energy Use 2020'!$S93</f>
        <v>1126800702151.8564</v>
      </c>
      <c r="M31" s="240">
        <f>('Energy Use'!M87-'E-electricity'!M31)*'Energy Use 2020'!$S93</f>
        <v>1139075052058.0022</v>
      </c>
      <c r="N31" s="240">
        <f>('Energy Use'!N87-'E-electricity'!N31)*'Energy Use 2020'!$S93</f>
        <v>1150061890414.9438</v>
      </c>
      <c r="O31" s="240">
        <f>('Energy Use'!O87-'E-electricity'!O31)*'Energy Use 2020'!$S93</f>
        <v>1158437024918.8262</v>
      </c>
      <c r="P31" s="240">
        <f>('Energy Use'!P87-'E-electricity'!P31)*'Energy Use 2020'!$S93</f>
        <v>1164666995135.4575</v>
      </c>
      <c r="Q31" s="240">
        <f>('Energy Use'!Q87-'E-electricity'!Q31)*'Energy Use 2020'!$S93</f>
        <v>1169243609596.4417</v>
      </c>
      <c r="R31" s="240">
        <f>('Energy Use'!R87-'E-electricity'!R31)*'Energy Use 2020'!$S93</f>
        <v>1172675669412.8413</v>
      </c>
      <c r="S31" s="240">
        <f>('Energy Use'!S87-'E-electricity'!S31)*'Energy Use 2020'!$S93</f>
        <v>1180406318176.4263</v>
      </c>
      <c r="T31" s="240">
        <f>('Energy Use'!T87-'E-electricity'!T31)*'Energy Use 2020'!$S93</f>
        <v>1187584482910.7551</v>
      </c>
      <c r="U31" s="240">
        <f>('Energy Use'!U87-'E-electricity'!U31)*'Energy Use 2020'!$S93</f>
        <v>1194212895020.3779</v>
      </c>
      <c r="V31" s="240">
        <f>('Energy Use'!V87-'E-electricity'!V31)*'Energy Use 2020'!$S93</f>
        <v>1200295356367.417</v>
      </c>
      <c r="W31" s="240">
        <f>('Energy Use'!W87-'E-electricity'!W31)*'Energy Use 2020'!$S93</f>
        <v>1205836700792.3855</v>
      </c>
      <c r="X31" s="240">
        <f>('Energy Use'!X87-'E-electricity'!X31)*'Energy Use 2020'!$S93</f>
        <v>1210842753403.4673</v>
      </c>
      <c r="Y31" s="240">
        <f>('Energy Use'!Y87-'E-electricity'!Y31)*'Energy Use 2020'!$S93</f>
        <v>1215320287910.9163</v>
      </c>
      <c r="Z31" s="240">
        <f>('Energy Use'!Z87-'E-electricity'!Z31)*'Energy Use 2020'!$S93</f>
        <v>1219276982281.2959</v>
      </c>
      <c r="AA31" s="240">
        <f>('Energy Use'!AA87-'E-electricity'!AA31)*'Energy Use 2020'!$S93</f>
        <v>1222721372982.6328</v>
      </c>
      <c r="AB31" s="240">
        <f>('Energy Use'!AB87-'E-electricity'!AB31)*'Energy Use 2020'!$S93</f>
        <v>1225662808086.562</v>
      </c>
      <c r="AC31" s="240">
        <f>('Energy Use'!AC87-'E-electricity'!AC31)*'Energy Use 2020'!$S93</f>
        <v>1228111399486.9185</v>
      </c>
      <c r="AD31" s="240">
        <f>('Energy Use'!AD87-'E-electricity'!AD31)*'Energy Use 2020'!$S93</f>
        <v>1230077974486.7041</v>
      </c>
      <c r="AE31" s="240">
        <f>('Energy Use'!AE87-'E-electricity'!AE31)*'Energy Use 2020'!$S93</f>
        <v>1231574026996.3804</v>
      </c>
      <c r="AF31" s="240">
        <f>('Energy Use'!AF87-'E-electricity'!AF31)*'Energy Use 2020'!$S93</f>
        <v>1232611668576.6943</v>
      </c>
      <c r="AG31" s="240">
        <f>('Energy Use'!AG87-'E-electricity'!AG31)*'Energy Use 2020'!$S93</f>
        <v>1233203579548.6245</v>
      </c>
      <c r="AH31" s="240">
        <f>('Energy Use'!AH87-'E-electricity'!AH31)*'Energy Use 2020'!$S93</f>
        <v>1233362960381.5369</v>
      </c>
      <c r="AI31" s="240">
        <f>('Energy Use'!AI87-'E-electricity'!AI31)*'Energy Use 2020'!$S93</f>
        <v>1233103483558.7437</v>
      </c>
      <c r="AJ31" s="240">
        <f>('Energy Use'!AJ87-'E-electricity'!AJ31)*'Energy Use 2020'!$S93</f>
        <v>1232439246107.1355</v>
      </c>
      <c r="AK31" s="240">
        <f>('Energy Use'!AK87-'E-electricity'!AK31)*'Energy Use 2020'!$S93</f>
        <v>1231384722964.7561</v>
      </c>
      <c r="AL31" s="240">
        <f>('Energy Use'!AL87-'E-electricity'!AL31)*'Energy Use 2020'!$S93</f>
        <v>1229954721347.0996</v>
      </c>
      <c r="AM31" s="240">
        <f>('Energy Use'!AM87-'E-electricity'!AM31)*'Energy Use 2020'!$S93</f>
        <v>1228164336259.6982</v>
      </c>
      <c r="AN31" s="240">
        <f>('Energy Use'!AN87-'E-electricity'!AN31)*'Energy Use 2020'!$S93</f>
        <v>1226028907291.3352</v>
      </c>
      <c r="AO31" s="240">
        <f>('Energy Use'!AO87-'E-electricity'!AO31)*'Energy Use 2020'!$S93</f>
        <v>1223563976808.957</v>
      </c>
      <c r="AP31" s="240">
        <f>('Energy Use'!AP87-'E-electricity'!AP31)*'Energy Use 2020'!$S93</f>
        <v>1220785249662.4314</v>
      </c>
      <c r="AQ31" s="240">
        <f>('Energy Use'!AQ87-'E-electricity'!AQ31)*'Energy Use 2020'!$S93</f>
        <v>1211425358834.5525</v>
      </c>
      <c r="AR31" s="136" t="str">
        <f>VLOOKUP($A31,'Sector Match'!$A$1:$B$43,2,0)</f>
        <v>other manufacturing 31T33</v>
      </c>
    </row>
    <row r="32" spans="1:44" x14ac:dyDescent="0.2">
      <c r="A32" s="74" t="s">
        <v>30</v>
      </c>
      <c r="B32" s="240">
        <f>('Energy Use'!B88-'E-electricity'!B32)*'Energy Use 2019'!$S94</f>
        <v>1715189200647.53</v>
      </c>
      <c r="C32" s="240">
        <f>('Energy Use'!C88-'E-electricity'!C32)*'Energy Use 2020'!$S94</f>
        <v>1405635824871.2615</v>
      </c>
      <c r="D32" s="240">
        <f>('Energy Use'!D88-'E-electricity'!D32)*'Energy Use 2020'!$S94</f>
        <v>1633044769352.1699</v>
      </c>
      <c r="E32" s="240">
        <f>('Energy Use'!E88-'E-electricity'!E32)*'Energy Use 2020'!$S94</f>
        <v>1703014581955.7209</v>
      </c>
      <c r="F32" s="240">
        <f>('Energy Use'!F88-'E-electricity'!F32)*'Energy Use 2020'!$S94</f>
        <v>1726528074317.6099</v>
      </c>
      <c r="G32" s="240">
        <f>('Energy Use'!G88-'E-electricity'!G32)*'Energy Use 2020'!$S94</f>
        <v>1806488865025.5039</v>
      </c>
      <c r="H32" s="240">
        <f>('Energy Use'!H88-'E-electricity'!H32)*'Energy Use 2020'!$S94</f>
        <v>1909787009680.8569</v>
      </c>
      <c r="I32" s="240">
        <f>('Energy Use'!I88-'E-electricity'!I32)*'Energy Use 2020'!$S94</f>
        <v>2006170010107.9331</v>
      </c>
      <c r="J32" s="240">
        <f>('Energy Use'!J88-'E-electricity'!J32)*'Energy Use 2020'!$S94</f>
        <v>2088151627300.0583</v>
      </c>
      <c r="K32" s="240">
        <f>('Energy Use'!K88-'E-electricity'!K32)*'Energy Use 2020'!$S94</f>
        <v>2157280904073.2332</v>
      </c>
      <c r="L32" s="240">
        <f>('Energy Use'!L88-'E-electricity'!L32)*'Energy Use 2020'!$S94</f>
        <v>2215851284388.3203</v>
      </c>
      <c r="M32" s="240">
        <f>('Energy Use'!M88-'E-electricity'!M32)*'Energy Use 2020'!$S94</f>
        <v>2266744816150.8994</v>
      </c>
      <c r="N32" s="240">
        <f>('Energy Use'!N88-'E-electricity'!N32)*'Energy Use 2020'!$S94</f>
        <v>2316855441269.2124</v>
      </c>
      <c r="O32" s="240">
        <f>('Energy Use'!O88-'E-electricity'!O32)*'Energy Use 2020'!$S94</f>
        <v>2363527479549.7837</v>
      </c>
      <c r="P32" s="240">
        <f>('Energy Use'!P88-'E-electricity'!P32)*'Energy Use 2020'!$S94</f>
        <v>2407577968653.2314</v>
      </c>
      <c r="Q32" s="240">
        <f>('Energy Use'!Q88-'E-electricity'!Q32)*'Energy Use 2020'!$S94</f>
        <v>2449912774797.0498</v>
      </c>
      <c r="R32" s="240">
        <f>('Energy Use'!R88-'E-electricity'!R32)*'Energy Use 2020'!$S94</f>
        <v>2491517901224.3584</v>
      </c>
      <c r="S32" s="240">
        <f>('Energy Use'!S88-'E-electricity'!S32)*'Energy Use 2020'!$S94</f>
        <v>2544458371268.7471</v>
      </c>
      <c r="T32" s="240">
        <f>('Energy Use'!T88-'E-electricity'!T32)*'Energy Use 2020'!$S94</f>
        <v>2598024693339.4155</v>
      </c>
      <c r="U32" s="240">
        <f>('Energy Use'!U88-'E-electricity'!U32)*'Energy Use 2020'!$S94</f>
        <v>2652032517467.5459</v>
      </c>
      <c r="V32" s="240">
        <f>('Energy Use'!V88-'E-electricity'!V32)*'Energy Use 2020'!$S94</f>
        <v>2706282440816.2539</v>
      </c>
      <c r="W32" s="240">
        <f>('Energy Use'!W88-'E-electricity'!W32)*'Energy Use 2020'!$S94</f>
        <v>2760559793652.2637</v>
      </c>
      <c r="X32" s="240">
        <f>('Energy Use'!X88-'E-electricity'!X32)*'Energy Use 2020'!$S94</f>
        <v>2814634585327.0894</v>
      </c>
      <c r="Y32" s="240">
        <f>('Energy Use'!Y88-'E-electricity'!Y32)*'Energy Use 2020'!$S94</f>
        <v>2868261629052.2949</v>
      </c>
      <c r="Z32" s="240">
        <f>('Energy Use'!Z88-'E-electricity'!Z32)*'Energy Use 2020'!$S94</f>
        <v>2921180864083.2388</v>
      </c>
      <c r="AA32" s="240">
        <f>('Energy Use'!AA88-'E-electricity'!AA32)*'Energy Use 2020'!$S94</f>
        <v>2973117893333.9609</v>
      </c>
      <c r="AB32" s="240">
        <f>('Energy Use'!AB88-'E-electricity'!AB32)*'Energy Use 2020'!$S94</f>
        <v>3023784753382.8413</v>
      </c>
      <c r="AC32" s="240">
        <f>('Energy Use'!AC88-'E-electricity'!AC32)*'Energy Use 2020'!$S94</f>
        <v>3072880932247.7139</v>
      </c>
      <c r="AD32" s="240">
        <f>('Energy Use'!AD88-'E-electricity'!AD32)*'Energy Use 2020'!$S94</f>
        <v>3120094648171.5156</v>
      </c>
      <c r="AE32" s="240">
        <f>('Energy Use'!AE88-'E-electricity'!AE32)*'Energy Use 2020'!$S94</f>
        <v>3165104399931.667</v>
      </c>
      <c r="AF32" s="240">
        <f>('Energy Use'!AF88-'E-electricity'!AF32)*'Energy Use 2020'!$S94</f>
        <v>3207580795849.4189</v>
      </c>
      <c r="AG32" s="240">
        <f>('Energy Use'!AG88-'E-electricity'!AG32)*'Energy Use 2020'!$S94</f>
        <v>3247188664720.9653</v>
      </c>
      <c r="AH32" s="240">
        <f>('Energy Use'!AH88-'E-electricity'!AH32)*'Energy Use 2020'!$S94</f>
        <v>3283589447329.186</v>
      </c>
      <c r="AI32" s="240">
        <f>('Energy Use'!AI88-'E-electricity'!AI32)*'Energy Use 2020'!$S94</f>
        <v>3316443862050.8057</v>
      </c>
      <c r="AJ32" s="240">
        <f>('Energy Use'!AJ88-'E-electricity'!AJ32)*'Energy Use 2020'!$S94</f>
        <v>3345414832396.3564</v>
      </c>
      <c r="AK32" s="240">
        <f>('Energy Use'!AK88-'E-electricity'!AK32)*'Energy Use 2020'!$S94</f>
        <v>3370170658179.3657</v>
      </c>
      <c r="AL32" s="240">
        <f>('Energy Use'!AL88-'E-electricity'!AL32)*'Energy Use 2020'!$S94</f>
        <v>3390388405501.1016</v>
      </c>
      <c r="AM32" s="240">
        <f>('Energy Use'!AM88-'E-electricity'!AM32)*'Energy Use 2020'!$S94</f>
        <v>3405757483975.8281</v>
      </c>
      <c r="AN32" s="240">
        <f>('Energy Use'!AN88-'E-electricity'!AN32)*'Energy Use 2020'!$S94</f>
        <v>3415983372750.9683</v>
      </c>
      <c r="AO32" s="240">
        <f>('Energy Use'!AO88-'E-electricity'!AO32)*'Energy Use 2020'!$S94</f>
        <v>3420791450063.0933</v>
      </c>
      <c r="AP32" s="240">
        <f>('Energy Use'!AP88-'E-electricity'!AP32)*'Energy Use 2020'!$S94</f>
        <v>3419930874499.1299</v>
      </c>
      <c r="AQ32" s="240">
        <f>('Energy Use'!AQ88-'E-electricity'!AQ32)*'Energy Use 2020'!$S94</f>
        <v>3395411405141.7783</v>
      </c>
      <c r="AR32" s="136" t="str">
        <f>VLOOKUP($A32,'Sector Match'!$A$1:$B$43,2,0)</f>
        <v>glass and glass products 231</v>
      </c>
    </row>
    <row r="33" spans="1:44" x14ac:dyDescent="0.2">
      <c r="A33" s="74" t="s">
        <v>31</v>
      </c>
      <c r="B33" s="240">
        <f>('Energy Use'!B89-'E-electricity'!B33)*'Energy Use 2019'!$S95</f>
        <v>940743847825.68616</v>
      </c>
      <c r="C33" s="240">
        <f>('Energy Use'!C89-'E-electricity'!C33)*'Energy Use 2020'!$S95</f>
        <v>659709910143.61914</v>
      </c>
      <c r="D33" s="240">
        <f>('Energy Use'!D89-'E-electricity'!D33)*'Energy Use 2020'!$S95</f>
        <v>699261888601.57263</v>
      </c>
      <c r="E33" s="240">
        <f>('Energy Use'!E89-'E-electricity'!E33)*'Energy Use 2020'!$S95</f>
        <v>737977648870.01404</v>
      </c>
      <c r="F33" s="240">
        <f>('Energy Use'!F89-'E-electricity'!F33)*'Energy Use 2020'!$S95</f>
        <v>775862894016.02722</v>
      </c>
      <c r="G33" s="240">
        <f>('Energy Use'!G89-'E-electricity'!G33)*'Energy Use 2020'!$S95</f>
        <v>812923327106.69604</v>
      </c>
      <c r="H33" s="240">
        <f>('Energy Use'!H89-'E-electricity'!H33)*'Energy Use 2020'!$S95</f>
        <v>849164651209.10339</v>
      </c>
      <c r="I33" s="240">
        <f>('Energy Use'!I89-'E-electricity'!I33)*'Energy Use 2020'!$S95</f>
        <v>866441386430.94995</v>
      </c>
      <c r="J33" s="240">
        <f>('Energy Use'!J89-'E-electricity'!J33)*'Energy Use 2020'!$S95</f>
        <v>883296481503.45776</v>
      </c>
      <c r="K33" s="240">
        <f>('Energy Use'!K89-'E-electricity'!K33)*'Energy Use 2020'!$S95</f>
        <v>899732629958.05249</v>
      </c>
      <c r="L33" s="240">
        <f>('Energy Use'!L89-'E-electricity'!L33)*'Energy Use 2020'!$S95</f>
        <v>915752525326.16101</v>
      </c>
      <c r="M33" s="240">
        <f>('Energy Use'!M89-'E-electricity'!M33)*'Energy Use 2020'!$S95</f>
        <v>931358861139.20862</v>
      </c>
      <c r="N33" s="240">
        <f>('Energy Use'!N89-'E-electricity'!N33)*'Energy Use 2020'!$S95</f>
        <v>936774403379.8761</v>
      </c>
      <c r="O33" s="240">
        <f>('Energy Use'!O89-'E-electricity'!O33)*'Energy Use 2020'!$S95</f>
        <v>942043282014.88708</v>
      </c>
      <c r="P33" s="240">
        <f>('Energy Use'!P89-'E-electricity'!P33)*'Energy Use 2020'!$S95</f>
        <v>947166309874.36523</v>
      </c>
      <c r="Q33" s="240">
        <f>('Energy Use'!Q89-'E-electricity'!Q33)*'Energy Use 2020'!$S95</f>
        <v>952144299788.43018</v>
      </c>
      <c r="R33" s="240">
        <f>('Energy Use'!R89-'E-electricity'!R33)*'Energy Use 2020'!$S95</f>
        <v>956978064587.20288</v>
      </c>
      <c r="S33" s="240">
        <f>('Energy Use'!S89-'E-electricity'!S33)*'Energy Use 2020'!$S95</f>
        <v>950982763192.91553</v>
      </c>
      <c r="T33" s="240">
        <f>('Energy Use'!T89-'E-electricity'!T33)*'Energy Use 2020'!$S95</f>
        <v>945009514086.93347</v>
      </c>
      <c r="U33" s="240">
        <f>('Energy Use'!U89-'E-electricity'!U33)*'Energy Use 2020'!$S95</f>
        <v>939058287676.61218</v>
      </c>
      <c r="V33" s="240">
        <f>('Energy Use'!V89-'E-electricity'!V33)*'Energy Use 2020'!$S95</f>
        <v>933129054369.30872</v>
      </c>
      <c r="W33" s="240">
        <f>('Energy Use'!W89-'E-electricity'!W33)*'Energy Use 2020'!$S95</f>
        <v>927221784572.37915</v>
      </c>
      <c r="X33" s="240">
        <f>('Energy Use'!X89-'E-electricity'!X33)*'Energy Use 2020'!$S95</f>
        <v>921336448693.17932</v>
      </c>
      <c r="Y33" s="240">
        <f>('Energy Use'!Y89-'E-electricity'!Y33)*'Energy Use 2020'!$S95</f>
        <v>915473017139.0658</v>
      </c>
      <c r="Z33" s="240">
        <f>('Energy Use'!Z89-'E-electricity'!Z33)*'Energy Use 2020'!$S95</f>
        <v>909631460317.39526</v>
      </c>
      <c r="AA33" s="240">
        <f>('Energy Use'!AA89-'E-electricity'!AA33)*'Energy Use 2020'!$S95</f>
        <v>903811748635.52405</v>
      </c>
      <c r="AB33" s="240">
        <f>('Energy Use'!AB89-'E-electricity'!AB33)*'Energy Use 2020'!$S95</f>
        <v>898013852500.80774</v>
      </c>
      <c r="AC33" s="240">
        <f>('Energy Use'!AC89-'E-electricity'!AC33)*'Energy Use 2020'!$S95</f>
        <v>892237742320.60339</v>
      </c>
      <c r="AD33" s="240">
        <f>('Energy Use'!AD89-'E-electricity'!AD33)*'Energy Use 2020'!$S95</f>
        <v>886483388502.26648</v>
      </c>
      <c r="AE33" s="240">
        <f>('Energy Use'!AE89-'E-electricity'!AE33)*'Energy Use 2020'!$S95</f>
        <v>880750761453.15393</v>
      </c>
      <c r="AF33" s="240">
        <f>('Energy Use'!AF89-'E-electricity'!AF33)*'Energy Use 2020'!$S95</f>
        <v>875039831580.62256</v>
      </c>
      <c r="AG33" s="240">
        <f>('Energy Use'!AG89-'E-electricity'!AG33)*'Energy Use 2020'!$S95</f>
        <v>869350569292.02747</v>
      </c>
      <c r="AH33" s="240">
        <f>('Energy Use'!AH89-'E-electricity'!AH33)*'Energy Use 2020'!$S95</f>
        <v>865333294571.14941</v>
      </c>
      <c r="AI33" s="240">
        <f>('Energy Use'!AI89-'E-electricity'!AI33)*'Energy Use 2020'!$S95</f>
        <v>861326527546.28235</v>
      </c>
      <c r="AJ33" s="240">
        <f>('Energy Use'!AJ89-'E-electricity'!AJ33)*'Energy Use 2020'!$S95</f>
        <v>857330256380.37061</v>
      </c>
      <c r="AK33" s="240">
        <f>('Energy Use'!AK89-'E-electricity'!AK33)*'Energy Use 2020'!$S95</f>
        <v>853344469236.35596</v>
      </c>
      <c r="AL33" s="240">
        <f>('Energy Use'!AL89-'E-electricity'!AL33)*'Energy Use 2020'!$S95</f>
        <v>849369154277.18042</v>
      </c>
      <c r="AM33" s="240">
        <f>('Energy Use'!AM89-'E-electricity'!AM33)*'Energy Use 2020'!$S95</f>
        <v>844863413997.41602</v>
      </c>
      <c r="AN33" s="240">
        <f>('Energy Use'!AN89-'E-electricity'!AN33)*'Energy Use 2020'!$S95</f>
        <v>840371802734.15869</v>
      </c>
      <c r="AO33" s="240">
        <f>('Energy Use'!AO89-'E-electricity'!AO33)*'Energy Use 2020'!$S95</f>
        <v>835894302731.82288</v>
      </c>
      <c r="AP33" s="240">
        <f>('Energy Use'!AP89-'E-electricity'!AP33)*'Energy Use 2020'!$S95</f>
        <v>831430896234.82312</v>
      </c>
      <c r="AQ33" s="240">
        <f>('Energy Use'!AQ89-'E-electricity'!AQ33)*'Energy Use 2020'!$S95</f>
        <v>824118387822.67004</v>
      </c>
      <c r="AR33" s="136" t="str">
        <f>VLOOKUP($A33,'Sector Match'!$A$1:$B$43,2,0)</f>
        <v>road vehicles 29</v>
      </c>
    </row>
    <row r="34" spans="1:44" x14ac:dyDescent="0.2">
      <c r="A34" s="74" t="s">
        <v>32</v>
      </c>
      <c r="B34" s="240">
        <f>('Energy Use'!B90-'E-electricity'!B34)*'Energy Use 2019'!$S96</f>
        <v>710161836456.33557</v>
      </c>
      <c r="C34" s="240">
        <f>('Energy Use'!C90-'E-electricity'!C34)*'Energy Use 2020'!$S96</f>
        <v>612052243490.23804</v>
      </c>
      <c r="D34" s="240">
        <f>('Energy Use'!D90-'E-electricity'!D34)*'Energy Use 2020'!$S96</f>
        <v>686539265529.76208</v>
      </c>
      <c r="E34" s="240">
        <f>('Energy Use'!E90-'E-electricity'!E34)*'Energy Use 2020'!$S96</f>
        <v>709730638110.04736</v>
      </c>
      <c r="F34" s="240">
        <f>('Energy Use'!F90-'E-electricity'!F34)*'Energy Use 2020'!$S96</f>
        <v>711612411578.27356</v>
      </c>
      <c r="G34" s="240">
        <f>('Energy Use'!G90-'E-electricity'!G34)*'Energy Use 2020'!$S96</f>
        <v>722454436529.90149</v>
      </c>
      <c r="H34" s="240">
        <f>('Energy Use'!H90-'E-electricity'!H34)*'Energy Use 2020'!$S96</f>
        <v>736837181840.25232</v>
      </c>
      <c r="I34" s="240">
        <f>('Energy Use'!I90-'E-electricity'!I34)*'Energy Use 2020'!$S96</f>
        <v>750568684909.63794</v>
      </c>
      <c r="J34" s="240">
        <f>('Energy Use'!J90-'E-electricity'!J34)*'Energy Use 2020'!$S96</f>
        <v>762084460661.38794</v>
      </c>
      <c r="K34" s="240">
        <f>('Energy Use'!K90-'E-electricity'!K34)*'Energy Use 2020'!$S96</f>
        <v>771310110143.17395</v>
      </c>
      <c r="L34" s="240">
        <f>('Energy Use'!L90-'E-electricity'!L34)*'Energy Use 2020'!$S96</f>
        <v>778193660625.9928</v>
      </c>
      <c r="M34" s="240">
        <f>('Energy Use'!M90-'E-electricity'!M34)*'Energy Use 2020'!$S96</f>
        <v>782705874072.79492</v>
      </c>
      <c r="N34" s="240">
        <f>('Energy Use'!N90-'E-electricity'!N34)*'Energy Use 2020'!$S96</f>
        <v>785560653393.5553</v>
      </c>
      <c r="O34" s="240">
        <f>('Energy Use'!O90-'E-electricity'!O34)*'Energy Use 2020'!$S96</f>
        <v>786380387327.78174</v>
      </c>
      <c r="P34" s="240">
        <f>('Energy Use'!P90-'E-electricity'!P34)*'Energy Use 2020'!$S96</f>
        <v>785516627367.78271</v>
      </c>
      <c r="Q34" s="240">
        <f>('Energy Use'!Q90-'E-electricity'!Q34)*'Energy Use 2020'!$S96</f>
        <v>783331850831.84668</v>
      </c>
      <c r="R34" s="240">
        <f>('Energy Use'!R90-'E-electricity'!R34)*'Energy Use 2020'!$S96</f>
        <v>780192585546.31287</v>
      </c>
      <c r="S34" s="240">
        <f>('Energy Use'!S90-'E-electricity'!S34)*'Energy Use 2020'!$S96</f>
        <v>779095151689.61975</v>
      </c>
      <c r="T34" s="240">
        <f>('Energy Use'!T90-'E-electricity'!T34)*'Energy Use 2020'!$S96</f>
        <v>777455349477.78015</v>
      </c>
      <c r="U34" s="240">
        <f>('Energy Use'!U90-'E-electricity'!U34)*'Energy Use 2020'!$S96</f>
        <v>775322470040.37732</v>
      </c>
      <c r="V34" s="240">
        <f>('Energy Use'!V90-'E-electricity'!V34)*'Energy Use 2020'!$S96</f>
        <v>772746299240.76721</v>
      </c>
      <c r="W34" s="240">
        <f>('Energy Use'!W90-'E-electricity'!W34)*'Energy Use 2020'!$S96</f>
        <v>769776829126.66675</v>
      </c>
      <c r="X34" s="240">
        <f>('Energy Use'!X90-'E-electricity'!X34)*'Energy Use 2020'!$S96</f>
        <v>766463999065.24963</v>
      </c>
      <c r="Y34" s="240">
        <f>('Energy Use'!Y90-'E-electricity'!Y34)*'Energy Use 2020'!$S96</f>
        <v>762857467393.28735</v>
      </c>
      <c r="Z34" s="240">
        <f>('Energy Use'!Z90-'E-electricity'!Z34)*'Energy Use 2020'!$S96</f>
        <v>759006413997.01074</v>
      </c>
      <c r="AA34" s="240">
        <f>('Energy Use'!AA90-'E-electricity'!AA34)*'Energy Use 2020'!$S96</f>
        <v>754959373871.09033</v>
      </c>
      <c r="AB34" s="240">
        <f>('Energy Use'!AB90-'E-electricity'!AB34)*'Energy Use 2020'!$S96</f>
        <v>750764101393.29089</v>
      </c>
      <c r="AC34" s="240">
        <f>('Energy Use'!AC90-'E-electricity'!AC34)*'Energy Use 2020'!$S96</f>
        <v>746467464791.49255</v>
      </c>
      <c r="AD34" s="240">
        <f>('Energy Use'!AD90-'E-electricity'!AD34)*'Energy Use 2020'!$S96</f>
        <v>742115370072.90894</v>
      </c>
      <c r="AE34" s="240">
        <f>('Energy Use'!AE90-'E-electricity'!AE34)*'Energy Use 2020'!$S96</f>
        <v>737752713530.03748</v>
      </c>
      <c r="AF34" s="240">
        <f>('Energy Use'!AF90-'E-electricity'!AF34)*'Energy Use 2020'!$S96</f>
        <v>733423361832.90479</v>
      </c>
      <c r="AG34" s="240">
        <f>('Energy Use'!AG90-'E-electricity'!AG34)*'Energy Use 2020'!$S96</f>
        <v>729170158660.05725</v>
      </c>
      <c r="AH34" s="240">
        <f>('Energy Use'!AH90-'E-electricity'!AH34)*'Energy Use 2020'!$S96</f>
        <v>725034956809.40186</v>
      </c>
      <c r="AI34" s="240">
        <f>('Energy Use'!AI90-'E-electricity'!AI34)*'Energy Use 2020'!$S96</f>
        <v>721058674761.74036</v>
      </c>
      <c r="AJ34" s="240">
        <f>('Energy Use'!AJ90-'E-electricity'!AJ34)*'Energy Use 2020'!$S96</f>
        <v>717281376742.42773</v>
      </c>
      <c r="AK34" s="240">
        <f>('Energy Use'!AK90-'E-electricity'!AK34)*'Energy Use 2020'!$S96</f>
        <v>713742375437.52185</v>
      </c>
      <c r="AL34" s="240">
        <f>('Energy Use'!AL90-'E-electricity'!AL34)*'Energy Use 2020'!$S96</f>
        <v>710480356668.25916</v>
      </c>
      <c r="AM34" s="240">
        <f>('Energy Use'!AM90-'E-electricity'!AM34)*'Energy Use 2020'!$S96</f>
        <v>707533525510.0321</v>
      </c>
      <c r="AN34" s="240">
        <f>('Energy Use'!AN90-'E-electricity'!AN34)*'Energy Use 2020'!$S96</f>
        <v>704939773558.27332</v>
      </c>
      <c r="AO34" s="240">
        <f>('Energy Use'!AO90-'E-electricity'!AO34)*'Energy Use 2020'!$S96</f>
        <v>702736867293.19946</v>
      </c>
      <c r="AP34" s="240">
        <f>('Energy Use'!AP90-'E-electricity'!AP34)*'Energy Use 2020'!$S96</f>
        <v>700962657778.8175</v>
      </c>
      <c r="AQ34" s="240">
        <f>('Energy Use'!AQ90-'E-electricity'!AQ34)*'Energy Use 2020'!$S96</f>
        <v>696065224185.37207</v>
      </c>
      <c r="AR34" s="136" t="str">
        <f>VLOOKUP($A34,'Sector Match'!$A$1:$B$43,2,0)</f>
        <v>nonroad vehicles 30</v>
      </c>
    </row>
    <row r="35" spans="1:44" x14ac:dyDescent="0.2">
      <c r="A35" s="74" t="s">
        <v>33</v>
      </c>
      <c r="B35" s="240">
        <f>('Energy Use'!B91-'E-electricity'!B35)*'Energy Use 2019'!$S97</f>
        <v>1602214896964.9316</v>
      </c>
      <c r="C35" s="240">
        <f>('Energy Use'!C91-'E-electricity'!C35)*'Energy Use 2020'!$S97</f>
        <v>1120444950852.6023</v>
      </c>
      <c r="D35" s="240">
        <f>('Energy Use'!D91-'E-electricity'!D35)*'Energy Use 2020'!$S97</f>
        <v>1344469932426.2551</v>
      </c>
      <c r="E35" s="240">
        <f>('Energy Use'!E91-'E-electricity'!E35)*'Energy Use 2020'!$S97</f>
        <v>1507819795307.3037</v>
      </c>
      <c r="F35" s="240">
        <f>('Energy Use'!F91-'E-electricity'!F35)*'Energy Use 2020'!$S97</f>
        <v>1535174411111.6851</v>
      </c>
      <c r="G35" s="240">
        <f>('Energy Use'!G91-'E-electricity'!G35)*'Energy Use 2020'!$S97</f>
        <v>1632201559895.9507</v>
      </c>
      <c r="H35" s="240">
        <f>('Energy Use'!H91-'E-electricity'!H35)*'Energy Use 2020'!$S97</f>
        <v>1759383394943.6396</v>
      </c>
      <c r="I35" s="240">
        <f>('Energy Use'!I91-'E-electricity'!I35)*'Energy Use 2020'!$S97</f>
        <v>1878051951367.574</v>
      </c>
      <c r="J35" s="240">
        <f>('Energy Use'!J91-'E-electricity'!J35)*'Energy Use 2020'!$S97</f>
        <v>1978960213352.0525</v>
      </c>
      <c r="K35" s="240">
        <f>('Energy Use'!K91-'E-electricity'!K35)*'Energy Use 2020'!$S97</f>
        <v>2064407277372.4424</v>
      </c>
      <c r="L35" s="240">
        <f>('Energy Use'!L91-'E-electricity'!L35)*'Energy Use 2020'!$S97</f>
        <v>2138105095614.5747</v>
      </c>
      <c r="M35" s="240">
        <f>('Energy Use'!M91-'E-electricity'!M35)*'Energy Use 2020'!$S97</f>
        <v>2204877864870.1958</v>
      </c>
      <c r="N35" s="240">
        <f>('Energy Use'!N91-'E-electricity'!N35)*'Energy Use 2020'!$S97</f>
        <v>2276620733629.5513</v>
      </c>
      <c r="O35" s="240">
        <f>('Energy Use'!O91-'E-electricity'!O35)*'Energy Use 2020'!$S97</f>
        <v>2347200873757.9946</v>
      </c>
      <c r="P35" s="240">
        <f>('Energy Use'!P91-'E-electricity'!P35)*'Energy Use 2020'!$S97</f>
        <v>2416174031685.0034</v>
      </c>
      <c r="Q35" s="240">
        <f>('Energy Use'!Q91-'E-electricity'!Q35)*'Energy Use 2020'!$S97</f>
        <v>2483073095129.2568</v>
      </c>
      <c r="R35" s="240">
        <f>('Energy Use'!R91-'E-electricity'!R35)*'Energy Use 2020'!$S97</f>
        <v>2547411370830.2095</v>
      </c>
      <c r="S35" s="240">
        <f>('Energy Use'!S91-'E-electricity'!S35)*'Energy Use 2020'!$S97</f>
        <v>2624314765938.459</v>
      </c>
      <c r="T35" s="240">
        <f>('Energy Use'!T91-'E-electricity'!T35)*'Energy Use 2020'!$S97</f>
        <v>2698841149118.7632</v>
      </c>
      <c r="U35" s="240">
        <f>('Energy Use'!U91-'E-electricity'!U35)*'Energy Use 2020'!$S97</f>
        <v>2770733218077.5479</v>
      </c>
      <c r="V35" s="240">
        <f>('Energy Use'!V91-'E-electricity'!V35)*'Energy Use 2020'!$S97</f>
        <v>2839746148111.9829</v>
      </c>
      <c r="W35" s="240">
        <f>('Energy Use'!W91-'E-electricity'!W35)*'Energy Use 2020'!$S97</f>
        <v>2905649168798.0557</v>
      </c>
      <c r="X35" s="240">
        <f>('Energy Use'!X91-'E-electricity'!X35)*'Energy Use 2020'!$S97</f>
        <v>2968226998248.7378</v>
      </c>
      <c r="Y35" s="240">
        <f>('Energy Use'!Y91-'E-electricity'!Y35)*'Energy Use 2020'!$S97</f>
        <v>3027281122726.4702</v>
      </c>
      <c r="Z35" s="240">
        <f>('Energy Use'!Z91-'E-electricity'!Z35)*'Energy Use 2020'!$S97</f>
        <v>3082630911671.2139</v>
      </c>
      <c r="AA35" s="240">
        <f>('Energy Use'!AA91-'E-electricity'!AA35)*'Energy Use 2020'!$S97</f>
        <v>3134114560549.6553</v>
      </c>
      <c r="AB35" s="240">
        <f>('Energy Use'!AB91-'E-electricity'!AB35)*'Energy Use 2020'!$S97</f>
        <v>3181589856299.3076</v>
      </c>
      <c r="AC35" s="240">
        <f>('Energy Use'!AC91-'E-electricity'!AC35)*'Energy Use 2020'!$S97</f>
        <v>3224934762495.2051</v>
      </c>
      <c r="AD35" s="240">
        <f>('Energy Use'!AD91-'E-electricity'!AD35)*'Energy Use 2020'!$S97</f>
        <v>3264047823667.062</v>
      </c>
      <c r="AE35" s="240">
        <f>('Energy Use'!AE91-'E-electricity'!AE35)*'Energy Use 2020'!$S97</f>
        <v>3298848390407.3716</v>
      </c>
      <c r="AF35" s="240">
        <f>('Energy Use'!AF91-'E-electricity'!AF35)*'Energy Use 2020'!$S97</f>
        <v>3329276669003.4883</v>
      </c>
      <c r="AG35" s="240">
        <f>('Energy Use'!AG91-'E-electricity'!AG35)*'Energy Use 2020'!$S97</f>
        <v>3355293601272.6382</v>
      </c>
      <c r="AH35" s="240">
        <f>('Energy Use'!AH91-'E-electricity'!AH35)*'Energy Use 2020'!$S97</f>
        <v>3376880582053.8086</v>
      </c>
      <c r="AI35" s="240">
        <f>('Energy Use'!AI91-'E-electricity'!AI35)*'Energy Use 2020'!$S97</f>
        <v>3394039023396.0151</v>
      </c>
      <c r="AJ35" s="240">
        <f>('Energy Use'!AJ91-'E-electricity'!AJ35)*'Energy Use 2020'!$S97</f>
        <v>3406789775864.0269</v>
      </c>
      <c r="AK35" s="240">
        <f>('Energy Use'!AK91-'E-electricity'!AK35)*'Energy Use 2020'!$S97</f>
        <v>3415172418550.5513</v>
      </c>
      <c r="AL35" s="240">
        <f>('Energy Use'!AL91-'E-electricity'!AL35)*'Energy Use 2020'!$S97</f>
        <v>3419244430331.9717</v>
      </c>
      <c r="AM35" s="240">
        <f>('Energy Use'!AM91-'E-electricity'!AM35)*'Energy Use 2020'!$S97</f>
        <v>3419080255632.1694</v>
      </c>
      <c r="AN35" s="240">
        <f>('Energy Use'!AN91-'E-electricity'!AN35)*'Energy Use 2020'!$S97</f>
        <v>3414770278468.4683</v>
      </c>
      <c r="AO35" s="240">
        <f>('Energy Use'!AO91-'E-electricity'!AO35)*'Energy Use 2020'!$S97</f>
        <v>3406419718850.8037</v>
      </c>
      <c r="AP35" s="240">
        <f>('Energy Use'!AP91-'E-electricity'!AP35)*'Energy Use 2020'!$S97</f>
        <v>3394147465699.8008</v>
      </c>
      <c r="AQ35" s="240">
        <f>('Energy Use'!AQ91-'E-electricity'!AQ35)*'Energy Use 2020'!$S97</f>
        <v>3360761348249.1182</v>
      </c>
      <c r="AR35" s="136" t="str">
        <f>VLOOKUP($A35,'Sector Match'!$A$1:$B$43,2,0)</f>
        <v>appliances and electrical equipment 27</v>
      </c>
    </row>
    <row r="36" spans="1:44" x14ac:dyDescent="0.2">
      <c r="A36" s="74" t="s">
        <v>34</v>
      </c>
      <c r="B36" s="240">
        <f>('Energy Use'!B92-'E-electricity'!B36)*'Energy Use 2019'!$S98</f>
        <v>232586360238.65463</v>
      </c>
      <c r="C36" s="240">
        <f>('Energy Use'!C92-'E-electricity'!C36)*'Energy Use 2020'!$S98</f>
        <v>328787902555.11121</v>
      </c>
      <c r="D36" s="240">
        <f>('Energy Use'!D92-'E-electricity'!D36)*'Energy Use 2020'!$S98</f>
        <v>390453514795.30566</v>
      </c>
      <c r="E36" s="240">
        <f>('Energy Use'!E92-'E-electricity'!E36)*'Energy Use 2020'!$S98</f>
        <v>420673519184.34088</v>
      </c>
      <c r="F36" s="240">
        <f>('Energy Use'!F92-'E-electricity'!F36)*'Energy Use 2020'!$S98</f>
        <v>426208374040.13361</v>
      </c>
      <c r="G36" s="240">
        <f>('Energy Use'!G92-'E-electricity'!G36)*'Energy Use 2020'!$S98</f>
        <v>448067744631.22119</v>
      </c>
      <c r="H36" s="240">
        <f>('Energy Use'!H92-'E-electricity'!H36)*'Energy Use 2020'!$S98</f>
        <v>475661822372.27545</v>
      </c>
      <c r="I36" s="240">
        <f>('Energy Use'!I92-'E-electricity'!I36)*'Energy Use 2020'!$S98</f>
        <v>499140484004.12811</v>
      </c>
      <c r="J36" s="240">
        <f>('Energy Use'!J92-'E-electricity'!J36)*'Energy Use 2020'!$S98</f>
        <v>516893015536.21033</v>
      </c>
      <c r="K36" s="240">
        <f>('Energy Use'!K92-'E-electricity'!K36)*'Energy Use 2020'!$S98</f>
        <v>530471612002.72516</v>
      </c>
      <c r="L36" s="240">
        <f>('Energy Use'!L92-'E-electricity'!L36)*'Energy Use 2020'!$S98</f>
        <v>541798088904.32471</v>
      </c>
      <c r="M36" s="240">
        <f>('Energy Use'!M92-'E-electricity'!M36)*'Energy Use 2020'!$S98</f>
        <v>553040352065.51282</v>
      </c>
      <c r="N36" s="240">
        <f>('Energy Use'!N92-'E-electricity'!N36)*'Energy Use 2020'!$S98</f>
        <v>568071271778.95264</v>
      </c>
      <c r="O36" s="240">
        <f>('Energy Use'!O92-'E-electricity'!O36)*'Energy Use 2020'!$S98</f>
        <v>585007044496.29126</v>
      </c>
      <c r="P36" s="240">
        <f>('Energy Use'!P92-'E-electricity'!P36)*'Energy Use 2020'!$S98</f>
        <v>603315995450.12231</v>
      </c>
      <c r="Q36" s="240">
        <f>('Energy Use'!Q92-'E-electricity'!Q36)*'Energy Use 2020'!$S98</f>
        <v>622396673927.34595</v>
      </c>
      <c r="R36" s="240">
        <f>('Energy Use'!R92-'E-electricity'!R36)*'Energy Use 2020'!$S98</f>
        <v>641566326985.38342</v>
      </c>
      <c r="S36" s="240">
        <f>('Energy Use'!S92-'E-electricity'!S36)*'Energy Use 2020'!$S98</f>
        <v>664362964303.45459</v>
      </c>
      <c r="T36" s="240">
        <f>('Energy Use'!T92-'E-electricity'!T36)*'Energy Use 2020'!$S98</f>
        <v>686696140206.47583</v>
      </c>
      <c r="U36" s="240">
        <f>('Energy Use'!U92-'E-electricity'!U36)*'Energy Use 2020'!$S98</f>
        <v>708477485050.65784</v>
      </c>
      <c r="V36" s="240">
        <f>('Energy Use'!V92-'E-electricity'!V36)*'Energy Use 2020'!$S98</f>
        <v>729619897483.05603</v>
      </c>
      <c r="W36" s="240">
        <f>('Energy Use'!W92-'E-electricity'!W36)*'Energy Use 2020'!$S98</f>
        <v>750038173177.53186</v>
      </c>
      <c r="X36" s="240">
        <f>('Energy Use'!X92-'E-electricity'!X36)*'Energy Use 2020'!$S98</f>
        <v>769649621534.05554</v>
      </c>
      <c r="Y36" s="240">
        <f>('Energy Use'!Y92-'E-electricity'!Y36)*'Energy Use 2020'!$S98</f>
        <v>788374663724.02966</v>
      </c>
      <c r="Z36" s="240">
        <f>('Energy Use'!Z92-'E-electricity'!Z36)*'Energy Use 2020'!$S98</f>
        <v>806137405716.57031</v>
      </c>
      <c r="AA36" s="240">
        <f>('Energy Use'!AA92-'E-electricity'!AA36)*'Energy Use 2020'!$S98</f>
        <v>822866180262.81921</v>
      </c>
      <c r="AB36" s="240">
        <f>('Energy Use'!AB92-'E-electricity'!AB36)*'Energy Use 2020'!$S98</f>
        <v>838494052240.34167</v>
      </c>
      <c r="AC36" s="240">
        <f>('Energy Use'!AC92-'E-electricity'!AC36)*'Energy Use 2020'!$S98</f>
        <v>852959282259.66138</v>
      </c>
      <c r="AD36" s="240">
        <f>('Energy Use'!AD92-'E-electricity'!AD36)*'Energy Use 2020'!$S98</f>
        <v>866205744000.45667</v>
      </c>
      <c r="AE36" s="240">
        <f>('Energy Use'!AE92-'E-electricity'!AE36)*'Energy Use 2020'!$S98</f>
        <v>878183291365.85657</v>
      </c>
      <c r="AF36" s="240">
        <f>('Energy Use'!AF92-'E-electricity'!AF36)*'Energy Use 2020'!$S98</f>
        <v>888848072208.29333</v>
      </c>
      <c r="AG36" s="240">
        <f>('Energy Use'!AG92-'E-electricity'!AG36)*'Energy Use 2020'!$S98</f>
        <v>898162786078.26929</v>
      </c>
      <c r="AH36" s="240">
        <f>('Energy Use'!AH92-'E-electricity'!AH36)*'Energy Use 2020'!$S98</f>
        <v>906096884166.10059</v>
      </c>
      <c r="AI36" s="240">
        <f>('Energy Use'!AI92-'E-electricity'!AI36)*'Energy Use 2020'!$S98</f>
        <v>912626710334.50171</v>
      </c>
      <c r="AJ36" s="240">
        <f>('Energy Use'!AJ92-'E-electricity'!AJ36)*'Energy Use 2020'!$S98</f>
        <v>917735582865.13538</v>
      </c>
      <c r="AK36" s="240">
        <f>('Energy Use'!AK92-'E-electricity'!AK36)*'Energy Use 2020'!$S98</f>
        <v>921413817253.62109</v>
      </c>
      <c r="AL36" s="240">
        <f>('Energy Use'!AL92-'E-electricity'!AL36)*'Energy Use 2020'!$S98</f>
        <v>923658691074.59619</v>
      </c>
      <c r="AM36" s="240">
        <f>('Energy Use'!AM92-'E-electricity'!AM36)*'Energy Use 2020'!$S98</f>
        <v>924474352591.22815</v>
      </c>
      <c r="AN36" s="240">
        <f>('Energy Use'!AN92-'E-electricity'!AN36)*'Energy Use 2020'!$S98</f>
        <v>923871675393.43665</v>
      </c>
      <c r="AO36" s="240">
        <f>('Energy Use'!AO92-'E-electricity'!AO36)*'Energy Use 2020'!$S98</f>
        <v>921868061908.09155</v>
      </c>
      <c r="AP36" s="240">
        <f>('Energy Use'!AP92-'E-electricity'!AP36)*'Energy Use 2020'!$S98</f>
        <v>918487199126.21643</v>
      </c>
      <c r="AQ36" s="240">
        <f>('Energy Use'!AQ92-'E-electricity'!AQ36)*'Energy Use 2020'!$S98</f>
        <v>909072827919.29468</v>
      </c>
      <c r="AR36" s="136" t="str">
        <f>VLOOKUP($A36,'Sector Match'!$A$1:$B$43,2,0)</f>
        <v>computers and electronics 26</v>
      </c>
    </row>
    <row r="37" spans="1:44" x14ac:dyDescent="0.2">
      <c r="A37" s="74" t="s">
        <v>35</v>
      </c>
      <c r="B37" s="240">
        <f>('Energy Use'!B93-'E-electricity'!B37)*'Energy Use 2019'!$S99</f>
        <v>105285326838.38483</v>
      </c>
      <c r="C37" s="240">
        <f>('Energy Use'!C93-'E-electricity'!C37)*'Energy Use 2020'!$S99</f>
        <v>100942713127.46144</v>
      </c>
      <c r="D37" s="240">
        <f>('Energy Use'!D93-'E-electricity'!D37)*'Energy Use 2020'!$S99</f>
        <v>115912151216.01689</v>
      </c>
      <c r="E37" s="240">
        <f>('Energy Use'!E93-'E-electricity'!E37)*'Energy Use 2020'!$S99</f>
        <v>121263574186.06648</v>
      </c>
      <c r="F37" s="240">
        <f>('Energy Use'!F93-'E-electricity'!F37)*'Energy Use 2020'!$S99</f>
        <v>121378487070.35872</v>
      </c>
      <c r="G37" s="240">
        <f>('Energy Use'!G93-'E-electricity'!G37)*'Energy Use 2020'!$S99</f>
        <v>124195953046.73679</v>
      </c>
      <c r="H37" s="240">
        <f>('Energy Use'!H93-'E-electricity'!H37)*'Energy Use 2020'!$S99</f>
        <v>127755537411.36876</v>
      </c>
      <c r="I37" s="240">
        <f>('Energy Use'!I93-'E-electricity'!I37)*'Energy Use 2020'!$S99</f>
        <v>130433515636.87334</v>
      </c>
      <c r="J37" s="240">
        <f>('Energy Use'!J93-'E-electricity'!J37)*'Energy Use 2020'!$S99</f>
        <v>132027098241.54256</v>
      </c>
      <c r="K37" s="240">
        <f>('Energy Use'!K93-'E-electricity'!K37)*'Energy Use 2020'!$S99</f>
        <v>132863301966.27295</v>
      </c>
      <c r="L37" s="240">
        <f>('Energy Use'!L93-'E-electricity'!L37)*'Energy Use 2020'!$S99</f>
        <v>133296492260.37636</v>
      </c>
      <c r="M37" s="240">
        <f>('Energy Use'!M93-'E-electricity'!M37)*'Energy Use 2020'!$S99</f>
        <v>133692702634.46162</v>
      </c>
      <c r="N37" s="240">
        <f>('Energy Use'!N93-'E-electricity'!N37)*'Energy Use 2020'!$S99</f>
        <v>134880354944.00264</v>
      </c>
      <c r="O37" s="240">
        <f>('Energy Use'!O93-'E-electricity'!O37)*'Energy Use 2020'!$S99</f>
        <v>136346444224.97765</v>
      </c>
      <c r="P37" s="240">
        <f>('Energy Use'!P93-'E-electricity'!P37)*'Energy Use 2020'!$S99</f>
        <v>138018380450.74887</v>
      </c>
      <c r="Q37" s="240">
        <f>('Energy Use'!Q93-'E-electricity'!Q37)*'Energy Use 2020'!$S99</f>
        <v>139820835609.41818</v>
      </c>
      <c r="R37" s="240">
        <f>('Energy Use'!R93-'E-electricity'!R37)*'Energy Use 2020'!$S99</f>
        <v>141674785263.20633</v>
      </c>
      <c r="S37" s="240">
        <f>('Energy Use'!S93-'E-electricity'!S37)*'Energy Use 2020'!$S99</f>
        <v>144483900784.91721</v>
      </c>
      <c r="T37" s="240">
        <f>('Energy Use'!T93-'E-electricity'!T37)*'Energy Use 2020'!$S99</f>
        <v>147291866041.29959</v>
      </c>
      <c r="U37" s="240">
        <f>('Energy Use'!U93-'E-electricity'!U37)*'Energy Use 2020'!$S99</f>
        <v>150087687754.10779</v>
      </c>
      <c r="V37" s="240">
        <f>('Energy Use'!V93-'E-electricity'!V37)*'Energy Use 2020'!$S99</f>
        <v>152859681472.85132</v>
      </c>
      <c r="W37" s="240">
        <f>('Energy Use'!W93-'E-electricity'!W37)*'Energy Use 2020'!$S99</f>
        <v>155595487179.1889</v>
      </c>
      <c r="X37" s="240">
        <f>('Energy Use'!X93-'E-electricity'!X37)*'Energy Use 2020'!$S99</f>
        <v>158282093991.21518</v>
      </c>
      <c r="Y37" s="240">
        <f>('Energy Use'!Y93-'E-electricity'!Y37)*'Energy Use 2020'!$S99</f>
        <v>160905874642.26089</v>
      </c>
      <c r="Z37" s="240">
        <f>('Energy Use'!Z93-'E-electricity'!Z37)*'Energy Use 2020'!$S99</f>
        <v>163452630345.64453</v>
      </c>
      <c r="AA37" s="240">
        <f>('Energy Use'!AA93-'E-electricity'!AA37)*'Energy Use 2020'!$S99</f>
        <v>165907646572.96509</v>
      </c>
      <c r="AB37" s="240">
        <f>('Energy Use'!AB93-'E-electricity'!AB37)*'Energy Use 2020'!$S99</f>
        <v>168255760167.90213</v>
      </c>
      <c r="AC37" s="240">
        <f>('Energy Use'!AC93-'E-electricity'!AC37)*'Energy Use 2020'!$S99</f>
        <v>170481438089.38312</v>
      </c>
      <c r="AD37" s="240">
        <f>('Energy Use'!AD93-'E-electricity'!AD37)*'Energy Use 2020'!$S99</f>
        <v>172568867927.13638</v>
      </c>
      <c r="AE37" s="240">
        <f>('Energy Use'!AE93-'E-electricity'!AE37)*'Energy Use 2020'!$S99</f>
        <v>174502060159.30161</v>
      </c>
      <c r="AF37" s="240">
        <f>('Energy Use'!AF93-'E-electricity'!AF37)*'Energy Use 2020'!$S99</f>
        <v>176264961926.91171</v>
      </c>
      <c r="AG37" s="240">
        <f>('Energy Use'!AG93-'E-electricity'!AG37)*'Energy Use 2020'!$S99</f>
        <v>177841581885.13739</v>
      </c>
      <c r="AH37" s="240">
        <f>('Energy Use'!AH93-'E-electricity'!AH37)*'Energy Use 2020'!$S99</f>
        <v>179216125458.70251</v>
      </c>
      <c r="AI37" s="240">
        <f>('Energy Use'!AI93-'E-electricity'!AI37)*'Energy Use 2020'!$S99</f>
        <v>180373139581.81842</v>
      </c>
      <c r="AJ37" s="240">
        <f>('Energy Use'!AJ93-'E-electricity'!AJ37)*'Energy Use 2020'!$S99</f>
        <v>181297665745.43848</v>
      </c>
      <c r="AK37" s="240">
        <f>('Energy Use'!AK93-'E-electricity'!AK37)*'Energy Use 2020'!$S99</f>
        <v>181975399911.25223</v>
      </c>
      <c r="AL37" s="240">
        <f>('Energy Use'!AL93-'E-electricity'!AL37)*'Energy Use 2020'!$S99</f>
        <v>182392857588.33649</v>
      </c>
      <c r="AM37" s="240">
        <f>('Energy Use'!AM93-'E-electricity'!AM37)*'Energy Use 2020'!$S99</f>
        <v>182537542110.95468</v>
      </c>
      <c r="AN37" s="240">
        <f>('Energy Use'!AN93-'E-electricity'!AN37)*'Energy Use 2020'!$S99</f>
        <v>182398113911.66666</v>
      </c>
      <c r="AO37" s="240">
        <f>('Energy Use'!AO93-'E-electricity'!AO37)*'Energy Use 2020'!$S99</f>
        <v>181964558360.17001</v>
      </c>
      <c r="AP37" s="240">
        <f>('Energy Use'!AP93-'E-electricity'!AP37)*'Energy Use 2020'!$S99</f>
        <v>181228349542.92297</v>
      </c>
      <c r="AQ37" s="240">
        <f>('Energy Use'!AQ93-'E-electricity'!AQ37)*'Energy Use 2020'!$S99</f>
        <v>179258593829.35419</v>
      </c>
      <c r="AR37" s="136" t="str">
        <f>VLOOKUP($A37,'Sector Match'!$A$1:$B$43,2,0)</f>
        <v>computers and electronics 26</v>
      </c>
    </row>
    <row r="38" spans="1:44" x14ac:dyDescent="0.2">
      <c r="A38" s="74" t="s">
        <v>36</v>
      </c>
      <c r="B38" s="240">
        <f>('Energy Use'!B94-'E-electricity'!B38)*'Energy Use 2019'!$S100</f>
        <v>0</v>
      </c>
      <c r="C38" s="240">
        <f>('Energy Use'!C94-'E-electricity'!C38)*'Energy Use 2020'!$S100</f>
        <v>26489119035.736355</v>
      </c>
      <c r="D38" s="240">
        <f>('Energy Use'!D94-'E-electricity'!D38)*'Energy Use 2020'!$S100</f>
        <v>29295469506.453686</v>
      </c>
      <c r="E38" s="240">
        <f>('Energy Use'!E94-'E-electricity'!E38)*'Energy Use 2020'!$S100</f>
        <v>31274432437.687546</v>
      </c>
      <c r="F38" s="240">
        <f>('Energy Use'!F94-'E-electricity'!F38)*'Energy Use 2020'!$S100</f>
        <v>30705551049.753681</v>
      </c>
      <c r="G38" s="240">
        <f>('Energy Use'!G94-'E-electricity'!G38)*'Energy Use 2020'!$S100</f>
        <v>30603129691.025124</v>
      </c>
      <c r="H38" s="240">
        <f>('Energy Use'!H94-'E-electricity'!H38)*'Energy Use 2020'!$S100</f>
        <v>30717798883.856625</v>
      </c>
      <c r="I38" s="240">
        <f>('Energy Use'!I94-'E-electricity'!I38)*'Energy Use 2020'!$S100</f>
        <v>30858219489.046097</v>
      </c>
      <c r="J38" s="240">
        <f>('Energy Use'!J94-'E-electricity'!J38)*'Energy Use 2020'!$S100</f>
        <v>30950444888.793499</v>
      </c>
      <c r="K38" s="240">
        <f>('Energy Use'!K94-'E-electricity'!K38)*'Energy Use 2020'!$S100</f>
        <v>30971812361.818348</v>
      </c>
      <c r="L38" s="240">
        <f>('Energy Use'!L94-'E-electricity'!L38)*'Energy Use 2020'!$S100</f>
        <v>30899902146.699245</v>
      </c>
      <c r="M38" s="240">
        <f>('Energy Use'!M94-'E-electricity'!M38)*'Energy Use 2020'!$S100</f>
        <v>30713117648.320911</v>
      </c>
      <c r="N38" s="240">
        <f>('Energy Use'!N94-'E-electricity'!N38)*'Energy Use 2020'!$S100</f>
        <v>30679606240.434414</v>
      </c>
      <c r="O38" s="240">
        <f>('Energy Use'!O94-'E-electricity'!O38)*'Energy Use 2020'!$S100</f>
        <v>30530585100.817097</v>
      </c>
      <c r="P38" s="240">
        <f>('Energy Use'!P94-'E-electricity'!P38)*'Energy Use 2020'!$S100</f>
        <v>30275506760.441879</v>
      </c>
      <c r="Q38" s="240">
        <f>('Energy Use'!Q94-'E-electricity'!Q38)*'Energy Use 2020'!$S100</f>
        <v>29924684476.28783</v>
      </c>
      <c r="R38" s="240">
        <f>('Energy Use'!R94-'E-electricity'!R38)*'Energy Use 2020'!$S100</f>
        <v>29488990576.441013</v>
      </c>
      <c r="S38" s="240">
        <f>('Energy Use'!S94-'E-electricity'!S38)*'Energy Use 2020'!$S100</f>
        <v>29359524423.000687</v>
      </c>
      <c r="T38" s="240">
        <f>('Energy Use'!T94-'E-electricity'!T38)*'Energy Use 2020'!$S100</f>
        <v>29164888104.258839</v>
      </c>
      <c r="U38" s="240">
        <f>('Energy Use'!U94-'E-electricity'!U38)*'Energy Use 2020'!$S100</f>
        <v>28910338564.140282</v>
      </c>
      <c r="V38" s="240">
        <f>('Energy Use'!V94-'E-electricity'!V38)*'Energy Use 2020'!$S100</f>
        <v>28601373732.709038</v>
      </c>
      <c r="W38" s="240">
        <f>('Energy Use'!W94-'E-electricity'!W38)*'Energy Use 2020'!$S100</f>
        <v>28243639067.532089</v>
      </c>
      <c r="X38" s="240">
        <f>('Energy Use'!X94-'E-electricity'!X38)*'Energy Use 2020'!$S100</f>
        <v>27842841180.517166</v>
      </c>
      <c r="Y38" s="240">
        <f>('Energy Use'!Y94-'E-electricity'!Y38)*'Energy Use 2020'!$S100</f>
        <v>27404669656.720963</v>
      </c>
      <c r="Z38" s="240">
        <f>('Energy Use'!Z94-'E-electricity'!Z38)*'Energy Use 2020'!$S100</f>
        <v>26934727819.119743</v>
      </c>
      <c r="AA38" s="240">
        <f>('Energy Use'!AA94-'E-electricity'!AA38)*'Energy Use 2020'!$S100</f>
        <v>26438472867.490547</v>
      </c>
      <c r="AB38" s="240">
        <f>('Energy Use'!AB94-'E-electricity'!AB38)*'Energy Use 2020'!$S100</f>
        <v>25921165527.804123</v>
      </c>
      <c r="AC38" s="240">
        <f>('Energy Use'!AC94-'E-electricity'!AC38)*'Energy Use 2020'!$S100</f>
        <v>25387829095.748669</v>
      </c>
      <c r="AD38" s="240">
        <f>('Energy Use'!AD94-'E-electricity'!AD38)*'Energy Use 2020'!$S100</f>
        <v>24843217546.744259</v>
      </c>
      <c r="AE38" s="240">
        <f>('Energy Use'!AE94-'E-electricity'!AE38)*'Energy Use 2020'!$S100</f>
        <v>24291792215.623276</v>
      </c>
      <c r="AF38" s="240">
        <f>('Energy Use'!AF94-'E-electricity'!AF38)*'Energy Use 2020'!$S100</f>
        <v>23737706420.904091</v>
      </c>
      <c r="AG38" s="240">
        <f>('Energy Use'!AG94-'E-electricity'!AG38)*'Energy Use 2020'!$S100</f>
        <v>23184797318.830189</v>
      </c>
      <c r="AH38" s="240">
        <f>('Energy Use'!AH94-'E-electricity'!AH38)*'Energy Use 2020'!$S100</f>
        <v>22636584217.663624</v>
      </c>
      <c r="AI38" s="240">
        <f>('Energy Use'!AI94-'E-electricity'!AI38)*'Energy Use 2020'!$S100</f>
        <v>22096272559.042526</v>
      </c>
      <c r="AJ38" s="240">
        <f>('Energy Use'!AJ94-'E-electricity'!AJ38)*'Energy Use 2020'!$S100</f>
        <v>21566762776.124268</v>
      </c>
      <c r="AK38" s="240">
        <f>('Energy Use'!AK94-'E-electricity'!AK38)*'Energy Use 2020'!$S100</f>
        <v>21050663263.210472</v>
      </c>
      <c r="AL38" s="240">
        <f>('Energy Use'!AL94-'E-electricity'!AL38)*'Energy Use 2020'!$S100</f>
        <v>20550306734.17234</v>
      </c>
      <c r="AM38" s="240">
        <f>('Energy Use'!AM94-'E-electricity'!AM38)*'Energy Use 2020'!$S100</f>
        <v>20067769303.094891</v>
      </c>
      <c r="AN38" s="240">
        <f>('Energy Use'!AN94-'E-electricity'!AN38)*'Energy Use 2020'!$S100</f>
        <v>19604891686.355534</v>
      </c>
      <c r="AO38" s="240">
        <f>('Energy Use'!AO94-'E-electricity'!AO38)*'Energy Use 2020'!$S100</f>
        <v>19163301997.496014</v>
      </c>
      <c r="AP38" s="240">
        <f>('Energy Use'!AP94-'E-electricity'!AP38)*'Energy Use 2020'!$S100</f>
        <v>18744439681.90686</v>
      </c>
      <c r="AQ38" s="240">
        <f>('Energy Use'!AQ94-'E-electricity'!AQ38)*'Energy Use 2020'!$S100</f>
        <v>18255479803.801266</v>
      </c>
      <c r="AR38" s="136" t="str">
        <f>VLOOKUP($A38,'Sector Match'!$A$1:$B$43,2,0)</f>
        <v>other machinery 28</v>
      </c>
    </row>
    <row r="39" spans="1:44" x14ac:dyDescent="0.2">
      <c r="A39" s="74" t="s">
        <v>37</v>
      </c>
      <c r="B39" s="240">
        <f>('Energy Use'!B95-'E-electricity'!B39)*'Energy Use 2019'!$S101</f>
        <v>523167754579.05859</v>
      </c>
      <c r="C39" s="240">
        <f>('Energy Use'!C95-'E-electricity'!C39)*'Energy Use 2020'!$S101</f>
        <v>1095914590682.5691</v>
      </c>
      <c r="D39" s="240">
        <f>('Energy Use'!D95-'E-electricity'!D39)*'Energy Use 2020'!$S101</f>
        <v>1477662687235.8677</v>
      </c>
      <c r="E39" s="240">
        <f>('Energy Use'!E95-'E-electricity'!E39)*'Energy Use 2020'!$S101</f>
        <v>1830351683093.6042</v>
      </c>
      <c r="F39" s="240">
        <f>('Energy Use'!F95-'E-electricity'!F39)*'Energy Use 2020'!$S101</f>
        <v>1893774505894.4182</v>
      </c>
      <c r="G39" s="240">
        <f>('Energy Use'!G95-'E-electricity'!G39)*'Energy Use 2020'!$S101</f>
        <v>2070710688407.0811</v>
      </c>
      <c r="H39" s="240">
        <f>('Energy Use'!H95-'E-electricity'!H39)*'Energy Use 2020'!$S101</f>
        <v>2309122675469.2251</v>
      </c>
      <c r="I39" s="240">
        <f>('Energy Use'!I95-'E-electricity'!I39)*'Energy Use 2020'!$S101</f>
        <v>2552362649713.1113</v>
      </c>
      <c r="J39" s="240">
        <f>('Energy Use'!J95-'E-electricity'!J39)*'Energy Use 2020'!$S101</f>
        <v>2784279614419.2979</v>
      </c>
      <c r="K39" s="240">
        <f>('Energy Use'!K95-'E-electricity'!K39)*'Energy Use 2020'!$S101</f>
        <v>3005765405105.6855</v>
      </c>
      <c r="L39" s="240">
        <f>('Energy Use'!L95-'E-electricity'!L39)*'Energy Use 2020'!$S101</f>
        <v>3220073289145.2432</v>
      </c>
      <c r="M39" s="240">
        <f>('Energy Use'!M95-'E-electricity'!M39)*'Energy Use 2020'!$S101</f>
        <v>3432745011010.6216</v>
      </c>
      <c r="N39" s="240">
        <f>('Energy Use'!N95-'E-electricity'!N39)*'Energy Use 2020'!$S101</f>
        <v>3652284558108.2002</v>
      </c>
      <c r="O39" s="240">
        <f>('Energy Use'!O95-'E-electricity'!O39)*'Energy Use 2020'!$S101</f>
        <v>3878472871895.873</v>
      </c>
      <c r="P39" s="240">
        <f>('Energy Use'!P95-'E-electricity'!P39)*'Energy Use 2020'!$S101</f>
        <v>4111870480129.7515</v>
      </c>
      <c r="Q39" s="240">
        <f>('Energy Use'!Q95-'E-electricity'!Q39)*'Energy Use 2020'!$S101</f>
        <v>4353214226747.5176</v>
      </c>
      <c r="R39" s="240">
        <f>('Energy Use'!R95-'E-electricity'!R39)*'Energy Use 2020'!$S101</f>
        <v>4603435110729.7051</v>
      </c>
      <c r="S39" s="240">
        <f>('Energy Use'!S95-'E-electricity'!S39)*'Energy Use 2020'!$S101</f>
        <v>4878989660248.3389</v>
      </c>
      <c r="T39" s="240">
        <f>('Energy Use'!T95-'E-electricity'!T39)*'Energy Use 2020'!$S101</f>
        <v>5165863235514.7568</v>
      </c>
      <c r="U39" s="240">
        <f>('Energy Use'!U95-'E-electricity'!U39)*'Energy Use 2020'!$S101</f>
        <v>5463469940037.4521</v>
      </c>
      <c r="V39" s="240">
        <f>('Energy Use'!V95-'E-electricity'!V39)*'Energy Use 2020'!$S101</f>
        <v>5771043817524.6504</v>
      </c>
      <c r="W39" s="240">
        <f>('Energy Use'!W95-'E-electricity'!W39)*'Energy Use 2020'!$S101</f>
        <v>6087624531778.1934</v>
      </c>
      <c r="X39" s="240">
        <f>('Energy Use'!X95-'E-electricity'!X39)*'Energy Use 2020'!$S101</f>
        <v>6412044546250.5518</v>
      </c>
      <c r="Y39" s="240">
        <f>('Energy Use'!Y95-'E-electricity'!Y39)*'Energy Use 2020'!$S101</f>
        <v>6742918363190.1758</v>
      </c>
      <c r="Z39" s="240">
        <f>('Energy Use'!Z95-'E-electricity'!Z39)*'Energy Use 2020'!$S101</f>
        <v>7078634423603.1816</v>
      </c>
      <c r="AA39" s="240">
        <f>('Energy Use'!AA95-'E-electricity'!AA39)*'Energy Use 2020'!$S101</f>
        <v>7417350297600.2246</v>
      </c>
      <c r="AB39" s="240">
        <f>('Energy Use'!AB95-'E-electricity'!AB39)*'Energy Use 2020'!$S101</f>
        <v>7756991806260.9961</v>
      </c>
      <c r="AC39" s="240">
        <f>('Energy Use'!AC95-'E-electricity'!AC39)*'Energy Use 2020'!$S101</f>
        <v>8095256707073.7451</v>
      </c>
      <c r="AD39" s="240">
        <f>('Energy Use'!AD95-'E-electricity'!AD39)*'Energy Use 2020'!$S101</f>
        <v>8429623541583.3242</v>
      </c>
      <c r="AE39" s="240">
        <f>('Energy Use'!AE95-'E-electricity'!AE39)*'Energy Use 2020'!$S101</f>
        <v>8757366182778.6914</v>
      </c>
      <c r="AF39" s="240">
        <f>('Energy Use'!AF95-'E-electricity'!AF39)*'Energy Use 2020'!$S101</f>
        <v>9075574528285.457</v>
      </c>
      <c r="AG39" s="240">
        <f>('Energy Use'!AG95-'E-electricity'!AG39)*'Energy Use 2020'!$S101</f>
        <v>9381181661845.7676</v>
      </c>
      <c r="AH39" s="240">
        <f>('Energy Use'!AH95-'E-electricity'!AH39)*'Energy Use 2020'!$S101</f>
        <v>9670997649332.875</v>
      </c>
      <c r="AI39" s="240">
        <f>('Energy Use'!AI95-'E-electricity'!AI39)*'Energy Use 2020'!$S101</f>
        <v>9941749947634.1758</v>
      </c>
      <c r="AJ39" s="240">
        <f>('Energy Use'!AJ95-'E-electricity'!AJ39)*'Energy Use 2020'!$S101</f>
        <v>10190130187866.213</v>
      </c>
      <c r="AK39" s="240">
        <f>('Energy Use'!AK95-'E-electricity'!AK39)*'Energy Use 2020'!$S101</f>
        <v>10412846853231.791</v>
      </c>
      <c r="AL39" s="240">
        <f>('Energy Use'!AL95-'E-electricity'!AL39)*'Energy Use 2020'!$S101</f>
        <v>10606683113120.4</v>
      </c>
      <c r="AM39" s="240">
        <f>('Energy Use'!AM95-'E-electricity'!AM39)*'Energy Use 2020'!$S101</f>
        <v>10768558807577.549</v>
      </c>
      <c r="AN39" s="240">
        <f>('Energy Use'!AN95-'E-electricity'!AN39)*'Energy Use 2020'!$S101</f>
        <v>10895595310747.285</v>
      </c>
      <c r="AO39" s="240">
        <f>('Energy Use'!AO95-'E-electricity'!AO39)*'Energy Use 2020'!$S101</f>
        <v>10985181750698.549</v>
      </c>
      <c r="AP39" s="240">
        <f>('Energy Use'!AP95-'E-electricity'!AP39)*'Energy Use 2020'!$S101</f>
        <v>11035040839774.041</v>
      </c>
      <c r="AQ39" s="240">
        <f>('Energy Use'!AQ95-'E-electricity'!AQ39)*'Energy Use 2020'!$S101</f>
        <v>10986660119810.514</v>
      </c>
      <c r="AR39" s="136" t="str">
        <f>VLOOKUP($A39,'Sector Match'!$A$1:$B$43,2,0)</f>
        <v>water and waste 36T39</v>
      </c>
    </row>
    <row r="40" spans="1:44" x14ac:dyDescent="0.2">
      <c r="A40" s="74" t="s">
        <v>38</v>
      </c>
      <c r="B40" s="240">
        <f>('Energy Use'!B96-'E-electricity'!B40)*'Energy Use 2019'!$S102</f>
        <v>122865154484.47588</v>
      </c>
      <c r="C40" s="240">
        <f>('Energy Use'!C96-'E-electricity'!C40)*'Energy Use 2020'!$S102</f>
        <v>67377665362.454514</v>
      </c>
      <c r="D40" s="240">
        <f>('Energy Use'!D96-'E-electricity'!D40)*'Energy Use 2020'!$S102</f>
        <v>73480995570.398438</v>
      </c>
      <c r="E40" s="240">
        <f>('Energy Use'!E96-'E-electricity'!E40)*'Energy Use 2020'!$S102</f>
        <v>83148353025.114853</v>
      </c>
      <c r="F40" s="240">
        <f>('Energy Use'!F96-'E-electricity'!F40)*'Energy Use 2020'!$S102</f>
        <v>84662064493.515854</v>
      </c>
      <c r="G40" s="240">
        <f>('Energy Use'!G96-'E-electricity'!G40)*'Energy Use 2020'!$S102</f>
        <v>89349584879.723145</v>
      </c>
      <c r="H40" s="240">
        <f>('Energy Use'!H96-'E-electricity'!H40)*'Energy Use 2020'!$S102</f>
        <v>95605701405.005386</v>
      </c>
      <c r="I40" s="240">
        <f>('Energy Use'!I96-'E-electricity'!I40)*'Energy Use 2020'!$S102</f>
        <v>101921239677.86198</v>
      </c>
      <c r="J40" s="240">
        <f>('Energy Use'!J96-'E-electricity'!J40)*'Energy Use 2020'!$S102</f>
        <v>107875591405.48691</v>
      </c>
      <c r="K40" s="240">
        <f>('Energy Use'!K96-'E-electricity'!K40)*'Energy Use 2020'!$S102</f>
        <v>113482064957.31429</v>
      </c>
      <c r="L40" s="240">
        <f>('Energy Use'!L96-'E-electricity'!L40)*'Energy Use 2020'!$S102</f>
        <v>118780398387.87463</v>
      </c>
      <c r="M40" s="240">
        <f>('Energy Use'!M96-'E-electricity'!M40)*'Energy Use 2020'!$S102</f>
        <v>123835109305.28783</v>
      </c>
      <c r="N40" s="240">
        <f>('Energy Use'!N96-'E-electricity'!N40)*'Energy Use 2020'!$S102</f>
        <v>128865710847.19522</v>
      </c>
      <c r="O40" s="240">
        <f>('Energy Use'!O96-'E-electricity'!O40)*'Energy Use 2020'!$S102</f>
        <v>133751115207.34621</v>
      </c>
      <c r="P40" s="240">
        <f>('Energy Use'!P96-'E-electricity'!P40)*'Energy Use 2020'!$S102</f>
        <v>138496245015.89481</v>
      </c>
      <c r="Q40" s="240">
        <f>('Energy Use'!Q96-'E-electricity'!Q40)*'Energy Use 2020'!$S102</f>
        <v>143111069218.11292</v>
      </c>
      <c r="R40" s="240">
        <f>('Energy Use'!R96-'E-electricity'!R40)*'Energy Use 2020'!$S102</f>
        <v>147610477876.93405</v>
      </c>
      <c r="S40" s="240">
        <f>('Energy Use'!S96-'E-electricity'!S40)*'Energy Use 2020'!$S102</f>
        <v>152581885656.39612</v>
      </c>
      <c r="T40" s="240">
        <f>('Energy Use'!T96-'E-electricity'!T40)*'Energy Use 2020'!$S102</f>
        <v>157479079721.83853</v>
      </c>
      <c r="U40" s="240">
        <f>('Energy Use'!U96-'E-electricity'!U40)*'Energy Use 2020'!$S102</f>
        <v>162285825091.5574</v>
      </c>
      <c r="V40" s="240">
        <f>('Energy Use'!V96-'E-electricity'!V40)*'Energy Use 2020'!$S102</f>
        <v>166985925198.47757</v>
      </c>
      <c r="W40" s="240">
        <f>('Energy Use'!W96-'E-electricity'!W40)*'Energy Use 2020'!$S102</f>
        <v>171563317799.569</v>
      </c>
      <c r="X40" s="240">
        <f>('Energy Use'!X96-'E-electricity'!X40)*'Energy Use 2020'!$S102</f>
        <v>176002171302.29385</v>
      </c>
      <c r="Y40" s="240">
        <f>('Energy Use'!Y96-'E-electricity'!Y40)*'Energy Use 2020'!$S102</f>
        <v>180286980659.01901</v>
      </c>
      <c r="Z40" s="240">
        <f>('Energy Use'!Z96-'E-electricity'!Z40)*'Energy Use 2020'!$S102</f>
        <v>184402661978.54617</v>
      </c>
      <c r="AA40" s="240">
        <f>('Energy Use'!AA96-'E-electricity'!AA40)*'Energy Use 2020'!$S102</f>
        <v>188334645012.2225</v>
      </c>
      <c r="AB40" s="240">
        <f>('Energy Use'!AB96-'E-electricity'!AB40)*'Energy Use 2020'!$S102</f>
        <v>192068962690.37457</v>
      </c>
      <c r="AC40" s="240">
        <f>('Energy Use'!AC96-'E-electricity'!AC40)*'Energy Use 2020'!$S102</f>
        <v>195592336912.84073</v>
      </c>
      <c r="AD40" s="240">
        <f>('Energy Use'!AD96-'E-electricity'!AD40)*'Energy Use 2020'!$S102</f>
        <v>198892259834.71024</v>
      </c>
      <c r="AE40" s="240">
        <f>('Energy Use'!AE96-'E-electricity'!AE40)*'Energy Use 2020'!$S102</f>
        <v>201957069934.51724</v>
      </c>
      <c r="AF40" s="240">
        <f>('Energy Use'!AF96-'E-electricity'!AF40)*'Energy Use 2020'!$S102</f>
        <v>204776022206.40738</v>
      </c>
      <c r="AG40" s="240">
        <f>('Energy Use'!AG96-'E-electricity'!AG40)*'Energy Use 2020'!$S102</f>
        <v>207339351879.40918</v>
      </c>
      <c r="AH40" s="240">
        <f>('Energy Use'!AH96-'E-electricity'!AH40)*'Energy Use 2020'!$S102</f>
        <v>209638331135.05435</v>
      </c>
      <c r="AI40" s="240">
        <f>('Energy Use'!AI96-'E-electricity'!AI40)*'Energy Use 2020'!$S102</f>
        <v>211665318368.21692</v>
      </c>
      <c r="AJ40" s="240">
        <f>('Energy Use'!AJ96-'E-electricity'!AJ40)*'Energy Use 2020'!$S102</f>
        <v>213413799614.16986</v>
      </c>
      <c r="AK40" s="240">
        <f>('Energy Use'!AK96-'E-electricity'!AK40)*'Energy Use 2020'!$S102</f>
        <v>214878421846.42624</v>
      </c>
      <c r="AL40" s="240">
        <f>('Energy Use'!AL96-'E-electricity'!AL40)*'Energy Use 2020'!$S102</f>
        <v>216055017933.79871</v>
      </c>
      <c r="AM40" s="240">
        <f>('Energy Use'!AM96-'E-electricity'!AM40)*'Energy Use 2020'!$S102</f>
        <v>216940623130.21335</v>
      </c>
      <c r="AN40" s="240">
        <f>('Energy Use'!AN96-'E-electricity'!AN40)*'Energy Use 2020'!$S102</f>
        <v>217533483055.98566</v>
      </c>
      <c r="AO40" s="240">
        <f>('Energy Use'!AO96-'E-electricity'!AO40)*'Energy Use 2020'!$S102</f>
        <v>217833053213.44675</v>
      </c>
      <c r="AP40" s="240">
        <f>('Energy Use'!AP96-'E-electricity'!AP40)*'Energy Use 2020'!$S102</f>
        <v>217839990161.94366</v>
      </c>
      <c r="AQ40" s="240">
        <f>('Energy Use'!AQ96-'E-electricity'!AQ40)*'Energy Use 2020'!$S102</f>
        <v>216440462071.4183</v>
      </c>
      <c r="AR40" s="136" t="str">
        <f>VLOOKUP($A40,'Sector Match'!$A$1:$B$43,2,0)</f>
        <v>other machinery 28</v>
      </c>
    </row>
    <row r="41" spans="1:44" x14ac:dyDescent="0.2">
      <c r="A41" s="74" t="s">
        <v>39</v>
      </c>
      <c r="B41" s="240">
        <f>('Energy Use'!B97-'E-electricity'!B41)*'Energy Use 2019'!$S103</f>
        <v>4080352428736.3555</v>
      </c>
      <c r="C41" s="240">
        <f>('Energy Use'!C97-'E-electricity'!C41)*'Energy Use 2020'!$S103</f>
        <v>369959467074.65729</v>
      </c>
      <c r="D41" s="240">
        <f>('Energy Use'!D97-'E-electricity'!D41)*'Energy Use 2020'!$S103</f>
        <v>417421479330.99744</v>
      </c>
      <c r="E41" s="240">
        <f>('Energy Use'!E97-'E-electricity'!E41)*'Energy Use 2020'!$S103</f>
        <v>435314175357.54718</v>
      </c>
      <c r="F41" s="240">
        <f>('Energy Use'!F97-'E-electricity'!F41)*'Energy Use 2020'!$S103</f>
        <v>438390084309.30579</v>
      </c>
      <c r="G41" s="240">
        <f>('Energy Use'!G97-'E-electricity'!G41)*'Energy Use 2020'!$S103</f>
        <v>459778903826.39545</v>
      </c>
      <c r="H41" s="240">
        <f>('Energy Use'!H97-'E-electricity'!H41)*'Energy Use 2020'!$S103</f>
        <v>486754724555.46954</v>
      </c>
      <c r="I41" s="240">
        <f>('Energy Use'!I97-'E-electricity'!I41)*'Energy Use 2020'!$S103</f>
        <v>507553236718.93903</v>
      </c>
      <c r="J41" s="240">
        <f>('Energy Use'!J97-'E-electricity'!J41)*'Energy Use 2020'!$S103</f>
        <v>520713681019.30298</v>
      </c>
      <c r="K41" s="240">
        <f>('Energy Use'!K97-'E-electricity'!K41)*'Energy Use 2020'!$S103</f>
        <v>528558872872.90503</v>
      </c>
      <c r="L41" s="240">
        <f>('Energy Use'!L97-'E-electricity'!L41)*'Energy Use 2020'!$S103</f>
        <v>533820550249.2467</v>
      </c>
      <c r="M41" s="240">
        <f>('Energy Use'!M97-'E-electricity'!M41)*'Energy Use 2020'!$S103</f>
        <v>539429600661.66095</v>
      </c>
      <c r="N41" s="240">
        <f>('Energy Use'!N97-'E-electricity'!N41)*'Energy Use 2020'!$S103</f>
        <v>551673303228.24341</v>
      </c>
      <c r="O41" s="240">
        <f>('Energy Use'!O97-'E-electricity'!O41)*'Energy Use 2020'!$S103</f>
        <v>566724271113.31445</v>
      </c>
      <c r="P41" s="240">
        <f>('Energy Use'!P97-'E-electricity'!P41)*'Energy Use 2020'!$S103</f>
        <v>583675824797.68872</v>
      </c>
      <c r="Q41" s="240">
        <f>('Energy Use'!Q97-'E-electricity'!Q41)*'Energy Use 2020'!$S103</f>
        <v>601518331595.18542</v>
      </c>
      <c r="R41" s="240">
        <f>('Energy Use'!R97-'E-electricity'!R41)*'Energy Use 2020'!$S103</f>
        <v>619113576542.62952</v>
      </c>
      <c r="S41" s="240">
        <f>('Energy Use'!S97-'E-electricity'!S41)*'Energy Use 2020'!$S103</f>
        <v>642033182596.47449</v>
      </c>
      <c r="T41" s="240">
        <f>('Energy Use'!T97-'E-electricity'!T41)*'Energy Use 2020'!$S103</f>
        <v>663862731231.59119</v>
      </c>
      <c r="U41" s="240">
        <f>('Energy Use'!U97-'E-electricity'!U41)*'Energy Use 2020'!$S103</f>
        <v>684486572836.38721</v>
      </c>
      <c r="V41" s="240">
        <f>('Energy Use'!V97-'E-electricity'!V41)*'Energy Use 2020'!$S103</f>
        <v>703800462334.76465</v>
      </c>
      <c r="W41" s="240">
        <f>('Energy Use'!W97-'E-electricity'!W41)*'Energy Use 2020'!$S103</f>
        <v>721712527523.12158</v>
      </c>
      <c r="X41" s="240">
        <f>('Energy Use'!X97-'E-electricity'!X41)*'Energy Use 2020'!$S103</f>
        <v>738144019955.6543</v>
      </c>
      <c r="Y41" s="240">
        <f>('Energy Use'!Y97-'E-electricity'!Y41)*'Energy Use 2020'!$S103</f>
        <v>753029844189.56531</v>
      </c>
      <c r="Z41" s="240">
        <f>('Energy Use'!Z97-'E-electricity'!Z41)*'Energy Use 2020'!$S103</f>
        <v>766318866295.15625</v>
      </c>
      <c r="AA41" s="240">
        <f>('Energy Use'!AA97-'E-electricity'!AA41)*'Energy Use 2020'!$S103</f>
        <v>777974007276.19006</v>
      </c>
      <c r="AB41" s="240">
        <f>('Energy Use'!AB97-'E-electricity'!AB41)*'Energy Use 2020'!$S103</f>
        <v>787972131321.82629</v>
      </c>
      <c r="AC41" s="240">
        <f>('Energy Use'!AC97-'E-electricity'!AC41)*'Energy Use 2020'!$S103</f>
        <v>796303742535.55505</v>
      </c>
      <c r="AD41" s="240">
        <f>('Energy Use'!AD97-'E-electricity'!AD41)*'Energy Use 2020'!$S103</f>
        <v>802972506897.26636</v>
      </c>
      <c r="AE41" s="240">
        <f>('Energy Use'!AE97-'E-electricity'!AE41)*'Energy Use 2020'!$S103</f>
        <v>807994618675.77136</v>
      </c>
      <c r="AF41" s="240">
        <f>('Energy Use'!AF97-'E-electricity'!AF41)*'Energy Use 2020'!$S103</f>
        <v>811398032308.05334</v>
      </c>
      <c r="AG41" s="240">
        <f>('Energy Use'!AG97-'E-electricity'!AG41)*'Energy Use 2020'!$S103</f>
        <v>813221581908.32983</v>
      </c>
      <c r="AH41" s="240">
        <f>('Energy Use'!AH97-'E-electricity'!AH41)*'Energy Use 2020'!$S103</f>
        <v>813514011093.45264</v>
      </c>
      <c r="AI41" s="240">
        <f>('Energy Use'!AI97-'E-electricity'!AI41)*'Energy Use 2020'!$S103</f>
        <v>812332935756.86462</v>
      </c>
      <c r="AJ41" s="240">
        <f>('Energy Use'!AJ97-'E-electricity'!AJ41)*'Energy Use 2020'!$S103</f>
        <v>809743761849.17542</v>
      </c>
      <c r="AK41" s="240">
        <f>('Energy Use'!AK97-'E-electricity'!AK41)*'Energy Use 2020'!$S103</f>
        <v>805818579197.41382</v>
      </c>
      <c r="AL41" s="240">
        <f>('Energy Use'!AL97-'E-electricity'!AL41)*'Energy Use 2020'!$S103</f>
        <v>800635050990.71985</v>
      </c>
      <c r="AM41" s="240">
        <f>('Energy Use'!AM97-'E-electricity'!AM41)*'Energy Use 2020'!$S103</f>
        <v>794275316854.26135</v>
      </c>
      <c r="AN41" s="240">
        <f>('Energy Use'!AN97-'E-electricity'!AN41)*'Energy Use 2020'!$S103</f>
        <v>786824925502.34326</v>
      </c>
      <c r="AO41" s="240">
        <f>('Energy Use'!AO97-'E-electricity'!AO41)*'Energy Use 2020'!$S103</f>
        <v>778371810879.82849</v>
      </c>
      <c r="AP41" s="240">
        <f>('Energy Use'!AP97-'E-electricity'!AP41)*'Energy Use 2020'!$S103</f>
        <v>769005323538.0719</v>
      </c>
      <c r="AQ41" s="240">
        <f>('Energy Use'!AQ97-'E-electricity'!AQ41)*'Energy Use 2020'!$S103</f>
        <v>754923966160.17053</v>
      </c>
      <c r="AR41" s="136">
        <f>VLOOKUP($A41,'Sector Match'!$A$1:$B$43,2,0)</f>
        <v>0</v>
      </c>
    </row>
    <row r="42" spans="1:44" x14ac:dyDescent="0.2">
      <c r="A42" s="74" t="s">
        <v>40</v>
      </c>
      <c r="B42" s="240">
        <f>('Energy Use'!B98-'E-electricity'!B42)*'Energy Use 2019'!$S104</f>
        <v>47481467450.277634</v>
      </c>
      <c r="C42" s="240">
        <f>('Energy Use'!C98-'E-electricity'!C42)*'Energy Use 2020'!$S104</f>
        <v>3884154568.6894207</v>
      </c>
      <c r="D42" s="240">
        <f>('Energy Use'!D98-'E-electricity'!D42)*'Energy Use 2020'!$S104</f>
        <v>4747836948.6251507</v>
      </c>
      <c r="E42" s="240">
        <f>('Energy Use'!E98-'E-electricity'!E42)*'Energy Use 2020'!$S104</f>
        <v>5096350564.5568504</v>
      </c>
      <c r="F42" s="240">
        <f>('Energy Use'!F98-'E-electricity'!F42)*'Energy Use 2020'!$S104</f>
        <v>5296837217.2082043</v>
      </c>
      <c r="G42" s="240">
        <f>('Energy Use'!G98-'E-electricity'!G42)*'Energy Use 2020'!$S104</f>
        <v>5853109037.0537109</v>
      </c>
      <c r="H42" s="240">
        <f>('Energy Use'!H98-'E-electricity'!H42)*'Energy Use 2020'!$S104</f>
        <v>6595142461.8701591</v>
      </c>
      <c r="I42" s="240">
        <f>('Energy Use'!I98-'E-electricity'!I42)*'Energy Use 2020'!$S104</f>
        <v>7328730889.3987131</v>
      </c>
      <c r="J42" s="240">
        <f>('Energy Use'!J98-'E-electricity'!J42)*'Energy Use 2020'!$S104</f>
        <v>7998318901.639205</v>
      </c>
      <c r="K42" s="240">
        <f>('Energy Use'!K98-'E-electricity'!K42)*'Energy Use 2020'!$S104</f>
        <v>8609419052.662302</v>
      </c>
      <c r="L42" s="240">
        <f>('Energy Use'!L98-'E-electricity'!L42)*'Energy Use 2020'!$S104</f>
        <v>9178971244.8665886</v>
      </c>
      <c r="M42" s="240">
        <f>('Energy Use'!M98-'E-electricity'!M42)*'Energy Use 2020'!$S104</f>
        <v>9734172606.9184914</v>
      </c>
      <c r="N42" s="240">
        <f>('Energy Use'!N98-'E-electricity'!N42)*'Energy Use 2020'!$S104</f>
        <v>10312300376.492748</v>
      </c>
      <c r="O42" s="240">
        <f>('Energy Use'!O98-'E-electricity'!O42)*'Energy Use 2020'!$S104</f>
        <v>10912148711.735027</v>
      </c>
      <c r="P42" s="240">
        <f>('Energy Use'!P98-'E-electricity'!P42)*'Energy Use 2020'!$S104</f>
        <v>11532797563.931393</v>
      </c>
      <c r="Q42" s="240">
        <f>('Energy Use'!Q98-'E-electricity'!Q42)*'Energy Use 2020'!$S104</f>
        <v>12173072114.50182</v>
      </c>
      <c r="R42" s="240">
        <f>('Energy Use'!R98-'E-electricity'!R42)*'Energy Use 2020'!$S104</f>
        <v>12831526182.031052</v>
      </c>
      <c r="S42" s="240">
        <f>('Energy Use'!S98-'E-electricity'!S42)*'Energy Use 2020'!$S104</f>
        <v>13552075848.464869</v>
      </c>
      <c r="T42" s="240">
        <f>('Energy Use'!T98-'E-electricity'!T42)*'Energy Use 2020'!$S104</f>
        <v>14292037713.677202</v>
      </c>
      <c r="U42" s="240">
        <f>('Energy Use'!U98-'E-electricity'!U42)*'Energy Use 2020'!$S104</f>
        <v>15049190480.222916</v>
      </c>
      <c r="V42" s="240">
        <f>('Energy Use'!V98-'E-electricity'!V42)*'Energy Use 2020'!$S104</f>
        <v>15820952098.431007</v>
      </c>
      <c r="W42" s="240">
        <f>('Energy Use'!W98-'E-electricity'!W42)*'Energy Use 2020'!$S104</f>
        <v>16604370596.993917</v>
      </c>
      <c r="X42" s="240">
        <f>('Energy Use'!X98-'E-electricity'!X42)*'Energy Use 2020'!$S104</f>
        <v>17396119455.673225</v>
      </c>
      <c r="Y42" s="240">
        <f>('Energy Use'!Y98-'E-electricity'!Y42)*'Energy Use 2020'!$S104</f>
        <v>18192498195.249638</v>
      </c>
      <c r="Z42" s="240">
        <f>('Energy Use'!Z98-'E-electricity'!Z42)*'Energy Use 2020'!$S104</f>
        <v>18989438833.904301</v>
      </c>
      <c r="AA42" s="240">
        <f>('Energy Use'!AA98-'E-electricity'!AA42)*'Energy Use 2020'!$S104</f>
        <v>19782518811.89896</v>
      </c>
      <c r="AB42" s="240">
        <f>('Energy Use'!AB98-'E-electricity'!AB42)*'Energy Use 2020'!$S104</f>
        <v>20566980915.862827</v>
      </c>
      <c r="AC42" s="240">
        <f>('Energy Use'!AC98-'E-electricity'!AC42)*'Energy Use 2020'!$S104</f>
        <v>21337760638.855873</v>
      </c>
      <c r="AD42" s="240">
        <f>('Energy Use'!AD98-'E-electricity'!AD42)*'Energy Use 2020'!$S104</f>
        <v>22089521291.987434</v>
      </c>
      <c r="AE42" s="240">
        <f>('Energy Use'!AE98-'E-electricity'!AE42)*'Energy Use 2020'!$S104</f>
        <v>22816697037.866722</v>
      </c>
      <c r="AF42" s="240">
        <f>('Energy Use'!AF98-'E-electricity'!AF42)*'Energy Use 2020'!$S104</f>
        <v>23513543846.615437</v>
      </c>
      <c r="AG42" s="240">
        <f>('Energy Use'!AG98-'E-electricity'!AG42)*'Energy Use 2020'!$S104</f>
        <v>24174198183.704983</v>
      </c>
      <c r="AH42" s="240">
        <f>('Energy Use'!AH98-'E-electricity'!AH42)*'Energy Use 2020'!$S104</f>
        <v>24792743028.730694</v>
      </c>
      <c r="AI42" s="240">
        <f>('Energy Use'!AI98-'E-electricity'!AI42)*'Energy Use 2020'!$S104</f>
        <v>25363280599.812859</v>
      </c>
      <c r="AJ42" s="240">
        <f>('Energy Use'!AJ98-'E-electricity'!AJ42)*'Energy Use 2020'!$S104</f>
        <v>25880010925.176445</v>
      </c>
      <c r="AK42" s="240">
        <f>('Energy Use'!AK98-'E-electricity'!AK42)*'Energy Use 2020'!$S104</f>
        <v>26337315168.272919</v>
      </c>
      <c r="AL42" s="240">
        <f>('Energy Use'!AL98-'E-electricity'!AL42)*'Energy Use 2020'!$S104</f>
        <v>26729842383.190533</v>
      </c>
      <c r="AM42" s="240">
        <f>('Energy Use'!AM98-'E-electricity'!AM42)*'Energy Use 2020'!$S104</f>
        <v>27052598161.469234</v>
      </c>
      <c r="AN42" s="240">
        <f>('Energy Use'!AN98-'E-electricity'!AN42)*'Energy Use 2020'!$S104</f>
        <v>27301033438.730213</v>
      </c>
      <c r="AO42" s="240">
        <f>('Energy Use'!AO98-'E-electricity'!AO42)*'Energy Use 2020'!$S104</f>
        <v>27471131568.902794</v>
      </c>
      <c r="AP42" s="240">
        <f>('Energy Use'!AP98-'E-electricity'!AP42)*'Energy Use 2020'!$S104</f>
        <v>27559491654.284058</v>
      </c>
      <c r="AQ42" s="240">
        <f>('Energy Use'!AQ98-'E-electricity'!AQ42)*'Energy Use 2020'!$S104</f>
        <v>27422055249.369667</v>
      </c>
      <c r="AR42" s="136" t="str">
        <f>VLOOKUP($A42,'Sector Match'!$A$1:$B$43,2,0)</f>
        <v>energy pipelines and gas processing 352T353</v>
      </c>
    </row>
    <row r="43" spans="1:44" x14ac:dyDescent="0.2">
      <c r="A43" s="221" t="s">
        <v>41</v>
      </c>
      <c r="B43" s="240">
        <f>('Energy Use'!B99-'E-electricity'!B43)*'Energy Use 2019'!$S105</f>
        <v>35670528721.299446</v>
      </c>
      <c r="C43" s="240">
        <f>('Energy Use'!C99-'E-electricity'!C43)*'Energy Use 2020'!$S105</f>
        <v>31348672205.3624</v>
      </c>
      <c r="D43" s="240">
        <f>('Energy Use'!D99-'E-electricity'!D43)*'Energy Use 2020'!$S105</f>
        <v>35561989522.159264</v>
      </c>
      <c r="E43" s="240">
        <f>('Energy Use'!E99-'E-electricity'!E43)*'Energy Use 2020'!$S105</f>
        <v>36913947301.860352</v>
      </c>
      <c r="F43" s="240">
        <f>('Energy Use'!F99-'E-electricity'!F43)*'Energy Use 2020'!$S105</f>
        <v>37762370714.336403</v>
      </c>
      <c r="G43" s="240">
        <f>('Energy Use'!G99-'E-electricity'!G43)*'Energy Use 2020'!$S105</f>
        <v>40139982410.099693</v>
      </c>
      <c r="H43" s="240">
        <f>('Energy Use'!H99-'E-electricity'!H43)*'Energy Use 2020'!$S105</f>
        <v>43204750377.849754</v>
      </c>
      <c r="I43" s="240">
        <f>('Energy Use'!I99-'E-electricity'!I43)*'Energy Use 2020'!$S105</f>
        <v>46137768766.427322</v>
      </c>
      <c r="J43" s="240">
        <f>('Energy Use'!J99-'E-electricity'!J43)*'Energy Use 2020'!$S105</f>
        <v>48727238778.439117</v>
      </c>
      <c r="K43" s="240">
        <f>('Energy Use'!K99-'E-electricity'!K43)*'Energy Use 2020'!$S105</f>
        <v>51008273744.199463</v>
      </c>
      <c r="L43" s="240">
        <f>('Energy Use'!L99-'E-electricity'!L43)*'Energy Use 2020'!$S105</f>
        <v>53042812512.618156</v>
      </c>
      <c r="M43" s="240">
        <f>('Energy Use'!M99-'E-electricity'!M43)*'Energy Use 2020'!$S105</f>
        <v>54915259133.473747</v>
      </c>
      <c r="N43" s="240">
        <f>('Energy Use'!N99-'E-electricity'!N43)*'Energy Use 2020'!$S105</f>
        <v>56737364627.830101</v>
      </c>
      <c r="O43" s="240">
        <f>('Energy Use'!O99-'E-electricity'!O43)*'Energy Use 2020'!$S105</f>
        <v>58498179026.669579</v>
      </c>
      <c r="P43" s="240">
        <f>('Energy Use'!P99-'E-electricity'!P43)*'Energy Use 2020'!$S105</f>
        <v>60195463998.125267</v>
      </c>
      <c r="Q43" s="240">
        <f>('Energy Use'!Q99-'E-electricity'!Q43)*'Energy Use 2020'!$S105</f>
        <v>61827912319.042526</v>
      </c>
      <c r="R43" s="240">
        <f>('Energy Use'!R99-'E-electricity'!R43)*'Energy Use 2020'!$S105</f>
        <v>63395139185.210014</v>
      </c>
      <c r="S43" s="240">
        <f>('Energy Use'!S99-'E-electricity'!S43)*'Energy Use 2020'!$S105</f>
        <v>65097593279.546722</v>
      </c>
      <c r="T43" s="240">
        <f>('Energy Use'!T99-'E-electricity'!T43)*'Energy Use 2020'!$S105</f>
        <v>66741874153.438362</v>
      </c>
      <c r="U43" s="240">
        <f>('Energy Use'!U99-'E-electricity'!U43)*'Energy Use 2020'!$S105</f>
        <v>68323848523.523277</v>
      </c>
      <c r="V43" s="240">
        <f>('Energy Use'!V99-'E-electricity'!V43)*'Energy Use 2020'!$S105</f>
        <v>69839748830.52417</v>
      </c>
      <c r="W43" s="240">
        <f>('Energy Use'!W99-'E-electricity'!W43)*'Energy Use 2020'!$S105</f>
        <v>71286190472.316895</v>
      </c>
      <c r="X43" s="240">
        <f>('Energy Use'!X99-'E-electricity'!X43)*'Energy Use 2020'!$S105</f>
        <v>72660185239.338821</v>
      </c>
      <c r="Y43" s="240">
        <f>('Energy Use'!Y99-'E-electricity'!Y43)*'Energy Use 2020'!$S105</f>
        <v>73959150965.400696</v>
      </c>
      <c r="Z43" s="240">
        <f>('Energy Use'!Z99-'E-electricity'!Z43)*'Energy Use 2020'!$S105</f>
        <v>75180917454.907883</v>
      </c>
      <c r="AA43" s="240">
        <f>('Energy Use'!AA99-'E-electricity'!AA43)*'Energy Use 2020'!$S105</f>
        <v>76323728791.772125</v>
      </c>
      <c r="AB43" s="240">
        <f>('Energy Use'!AB99-'E-electricity'!AB43)*'Energy Use 2020'!$S105</f>
        <v>77386242175.512146</v>
      </c>
      <c r="AC43" s="240">
        <f>('Energy Use'!AC99-'E-electricity'!AC43)*'Energy Use 2020'!$S105</f>
        <v>78367523465.67421</v>
      </c>
      <c r="AD43" s="240">
        <f>('Energy Use'!AD99-'E-electricity'!AD43)*'Energy Use 2020'!$S105</f>
        <v>79267039646.538452</v>
      </c>
      <c r="AE43" s="240">
        <f>('Energy Use'!AE99-'E-electricity'!AE43)*'Energy Use 2020'!$S105</f>
        <v>80084648449.89241</v>
      </c>
      <c r="AF43" s="240">
        <f>('Energy Use'!AF99-'E-electricity'!AF43)*'Energy Use 2020'!$S105</f>
        <v>80820585394.39299</v>
      </c>
      <c r="AG43" s="240">
        <f>('Energy Use'!AG99-'E-electricity'!AG43)*'Energy Use 2020'!$S105</f>
        <v>81475448515.746536</v>
      </c>
      <c r="AH43" s="240">
        <f>('Energy Use'!AH99-'E-electricity'!AH43)*'Energy Use 2020'!$S105</f>
        <v>82050181072.696579</v>
      </c>
      <c r="AI43" s="240">
        <f>('Energy Use'!AI99-'E-electricity'!AI43)*'Energy Use 2020'!$S105</f>
        <v>82546052519.892548</v>
      </c>
      <c r="AJ43" s="240">
        <f>('Energy Use'!AJ99-'E-electricity'!AJ43)*'Energy Use 2020'!$S105</f>
        <v>82964638040.298187</v>
      </c>
      <c r="AK43" s="240">
        <f>('Energy Use'!AK99-'E-electricity'!AK43)*'Energy Use 2020'!$S105</f>
        <v>83307796927.340073</v>
      </c>
      <c r="AL43" s="240">
        <f>('Energy Use'!AL99-'E-electricity'!AL43)*'Energy Use 2020'!$S105</f>
        <v>83577650100.741135</v>
      </c>
      <c r="AM43" s="240">
        <f>('Energy Use'!AM99-'E-electricity'!AM43)*'Energy Use 2020'!$S105</f>
        <v>83776557030.44838</v>
      </c>
      <c r="AN43" s="240">
        <f>('Energy Use'!AN99-'E-electricity'!AN43)*'Energy Use 2020'!$S105</f>
        <v>83907092330.625076</v>
      </c>
      <c r="AO43" s="240">
        <f>('Energy Use'!AO99-'E-electricity'!AO43)*'Energy Use 2020'!$S105</f>
        <v>83972022270.800461</v>
      </c>
      <c r="AP43" s="240">
        <f>('Energy Use'!AP99-'E-electricity'!AP43)*'Energy Use 2020'!$S105</f>
        <v>83974281434.387558</v>
      </c>
      <c r="AQ43" s="240">
        <f>('Energy Use'!AQ99-'E-electricity'!AQ43)*'Energy Use 2020'!$S105</f>
        <v>83486606404.382217</v>
      </c>
      <c r="AR43" s="136" t="str">
        <f>VLOOKUP($A43,'Sector Match'!$A$1:$B$43,2,0)</f>
        <v>water and waste 36T39</v>
      </c>
    </row>
    <row r="44" spans="1:44" x14ac:dyDescent="0.2">
      <c r="A44" s="76" t="s">
        <v>123</v>
      </c>
      <c r="B44" s="254">
        <f>('Energy Use'!B100-'E-electricity'!B44)*'Energy Use 2019'!$S106</f>
        <v>46881567833589.125</v>
      </c>
      <c r="C44" s="254">
        <f>('Energy Use'!C100-'E-electricity'!C44)*'Energy Use 2020'!$S106</f>
        <v>49655540036103.352</v>
      </c>
      <c r="D44" s="254">
        <f>('Energy Use'!D100-'E-electricity'!D44)*'Energy Use 2020'!$S106</f>
        <v>52116906703335.602</v>
      </c>
      <c r="E44" s="254">
        <f>('Energy Use'!E100-'E-electricity'!E44)*'Energy Use 2020'!$S106</f>
        <v>52636110758535.695</v>
      </c>
      <c r="F44" s="254">
        <f>('Energy Use'!F100-'E-electricity'!F44)*'Energy Use 2020'!$S106</f>
        <v>54937619033275.953</v>
      </c>
      <c r="G44" s="254">
        <f>('Energy Use'!G100-'E-electricity'!G44)*'Energy Use 2020'!$S106</f>
        <v>57326212498765.023</v>
      </c>
      <c r="H44" s="254">
        <f>('Energy Use'!H100-'E-electricity'!H44)*'Energy Use 2020'!$S106</f>
        <v>59260071003067.055</v>
      </c>
      <c r="I44" s="254">
        <f>('Energy Use'!I100-'E-electricity'!I44)*'Energy Use 2020'!$S106</f>
        <v>61928487142531.219</v>
      </c>
      <c r="J44" s="254">
        <f>('Energy Use'!J100-'E-electricity'!J44)*'Energy Use 2020'!$S106</f>
        <v>64125461170626.914</v>
      </c>
      <c r="K44" s="254">
        <f>('Energy Use'!K100-'E-electricity'!K44)*'Energy Use 2020'!$S106</f>
        <v>66222154148506.383</v>
      </c>
      <c r="L44" s="254">
        <f>('Energy Use'!L100-'E-electricity'!L44)*'Energy Use 2020'!$S106</f>
        <v>68210178046078.078</v>
      </c>
      <c r="M44" s="254">
        <f>('Energy Use'!M100-'E-electricity'!M44)*'Energy Use 2020'!$S106</f>
        <v>70476054308644.922</v>
      </c>
      <c r="N44" s="254">
        <f>('Energy Use'!N100-'E-electricity'!N44)*'Energy Use 2020'!$S106</f>
        <v>71904961080238.672</v>
      </c>
      <c r="O44" s="254">
        <f>('Energy Use'!O100-'E-electricity'!O44)*'Energy Use 2020'!$S106</f>
        <v>73605168405139.938</v>
      </c>
      <c r="P44" s="254">
        <f>('Energy Use'!P100-'E-electricity'!P44)*'Energy Use 2020'!$S106</f>
        <v>75179111040782</v>
      </c>
      <c r="Q44" s="254">
        <f>('Energy Use'!Q100-'E-electricity'!Q44)*'Energy Use 2020'!$S106</f>
        <v>76624183515928.438</v>
      </c>
      <c r="R44" s="254">
        <f>('Energy Use'!R100-'E-electricity'!R44)*'Energy Use 2020'!$S106</f>
        <v>77777918413568.891</v>
      </c>
      <c r="S44" s="254">
        <f>('Energy Use'!S100-'E-electricity'!S44)*'Energy Use 2020'!$S106</f>
        <v>79479011018273.422</v>
      </c>
      <c r="T44" s="254">
        <f>('Energy Use'!T100-'E-electricity'!T44)*'Energy Use 2020'!$S106</f>
        <v>80903234902412.219</v>
      </c>
      <c r="U44" s="254">
        <f>('Energy Use'!U100-'E-electricity'!U44)*'Energy Use 2020'!$S106</f>
        <v>82212065819892.016</v>
      </c>
      <c r="V44" s="254">
        <f>('Energy Use'!V100-'E-electricity'!V44)*'Energy Use 2020'!$S106</f>
        <v>83406910171952.734</v>
      </c>
      <c r="W44" s="254">
        <f>('Energy Use'!W100-'E-electricity'!W44)*'Energy Use 2020'!$S106</f>
        <v>84490106664119.578</v>
      </c>
      <c r="X44" s="254">
        <f>('Energy Use'!X100-'E-electricity'!X44)*'Energy Use 2020'!$S106</f>
        <v>85464861606626.469</v>
      </c>
      <c r="Y44" s="254">
        <f>('Energy Use'!Y100-'E-electricity'!Y44)*'Energy Use 2020'!$S106</f>
        <v>86335179255648.531</v>
      </c>
      <c r="Z44" s="254">
        <f>('Energy Use'!Z100-'E-electricity'!Z44)*'Energy Use 2020'!$S106</f>
        <v>87105788923070.391</v>
      </c>
      <c r="AA44" s="254">
        <f>('Energy Use'!AA100-'E-electricity'!AA44)*'Energy Use 2020'!$S106</f>
        <v>87782070496648.797</v>
      </c>
      <c r="AB44" s="254">
        <f>('Energy Use'!AB100-'E-electricity'!AB44)*'Energy Use 2020'!$S106</f>
        <v>88369979900859.406</v>
      </c>
      <c r="AC44" s="254">
        <f>('Energy Use'!AC100-'E-electricity'!AC44)*'Energy Use 2020'!$S106</f>
        <v>88875975897938.469</v>
      </c>
      <c r="AD44" s="254">
        <f>('Energy Use'!AD100-'E-electricity'!AD44)*'Energy Use 2020'!$S106</f>
        <v>89306949484793.578</v>
      </c>
      <c r="AE44" s="254">
        <f>('Energy Use'!AE100-'E-electricity'!AE44)*'Energy Use 2020'!$S106</f>
        <v>89670156990457.984</v>
      </c>
      <c r="AF44" s="254">
        <f>('Energy Use'!AF100-'E-electricity'!AF44)*'Energy Use 2020'!$S106</f>
        <v>89973157825935.094</v>
      </c>
      <c r="AG44" s="254">
        <f>('Energy Use'!AG100-'E-electricity'!AG44)*'Energy Use 2020'!$S106</f>
        <v>90223757688428.109</v>
      </c>
      <c r="AH44" s="254">
        <f>('Energy Use'!AH100-'E-electricity'!AH44)*'Energy Use 2020'!$S106</f>
        <v>90429957879190.344</v>
      </c>
      <c r="AI44" s="254">
        <f>('Energy Use'!AI100-'E-electricity'!AI44)*'Energy Use 2020'!$S106</f>
        <v>90599911262113.375</v>
      </c>
      <c r="AJ44" s="254">
        <f>('Energy Use'!AJ100-'E-electricity'!AJ44)*'Energy Use 2020'!$S106</f>
        <v>90741885271497.484</v>
      </c>
      <c r="AK44" s="254">
        <f>('Energy Use'!AK100-'E-electricity'!AK44)*'Energy Use 2020'!$S106</f>
        <v>90864232274519.266</v>
      </c>
      <c r="AL44" s="254">
        <f>('Energy Use'!AL100-'E-electricity'!AL44)*'Energy Use 2020'!$S106</f>
        <v>90975367508425.547</v>
      </c>
      <c r="AM44" s="254">
        <f>('Energy Use'!AM100-'E-electricity'!AM44)*'Energy Use 2020'!$S106</f>
        <v>91083754745680.547</v>
      </c>
      <c r="AN44" s="254">
        <f>('Energy Use'!AN100-'E-electricity'!AN44)*'Energy Use 2020'!$S106</f>
        <v>91197899793044.484</v>
      </c>
      <c r="AO44" s="254">
        <f>('Energy Use'!AO100-'E-electricity'!AO44)*'Energy Use 2020'!$S106</f>
        <v>91326351903446.094</v>
      </c>
      <c r="AP44" s="254">
        <f>('Energy Use'!AP100-'E-electricity'!AP44)*'Energy Use 2020'!$S106</f>
        <v>91477713172879.219</v>
      </c>
      <c r="AQ44" s="254">
        <f>('Energy Use'!AQ100-'E-electricity'!AQ44)*'Energy Use 2020'!$S106</f>
        <v>91025880789461.156</v>
      </c>
      <c r="AR44" s="136" t="str">
        <f>VLOOKUP($A44,'Sector Match'!$A$1:$B$43,2,0)</f>
        <v>construction 41T43</v>
      </c>
    </row>
    <row r="49" spans="1:43" x14ac:dyDescent="0.2">
      <c r="B49" s="224">
        <v>2019</v>
      </c>
      <c r="C49" s="224">
        <v>2020</v>
      </c>
      <c r="D49" s="224">
        <v>2021</v>
      </c>
      <c r="E49" s="224">
        <v>2022</v>
      </c>
      <c r="F49" s="224">
        <v>2023</v>
      </c>
      <c r="G49" s="224">
        <v>2024</v>
      </c>
      <c r="H49" s="224">
        <v>2025</v>
      </c>
      <c r="I49" s="224">
        <v>2026</v>
      </c>
      <c r="J49" s="224">
        <v>2027</v>
      </c>
      <c r="K49" s="224">
        <v>2028</v>
      </c>
      <c r="L49" s="224">
        <v>2029</v>
      </c>
      <c r="M49" s="224">
        <v>2030</v>
      </c>
      <c r="N49" s="224">
        <v>2031</v>
      </c>
      <c r="O49" s="224">
        <v>2032</v>
      </c>
      <c r="P49" s="224">
        <v>2033</v>
      </c>
      <c r="Q49" s="224">
        <v>2034</v>
      </c>
      <c r="R49" s="224">
        <v>2035</v>
      </c>
      <c r="S49" s="224">
        <v>2036</v>
      </c>
      <c r="T49" s="224">
        <v>2037</v>
      </c>
      <c r="U49" s="224">
        <v>2038</v>
      </c>
      <c r="V49" s="224">
        <v>2039</v>
      </c>
      <c r="W49" s="224">
        <v>2040</v>
      </c>
      <c r="X49" s="224">
        <v>2041</v>
      </c>
      <c r="Y49" s="224">
        <v>2042</v>
      </c>
      <c r="Z49" s="224">
        <v>2043</v>
      </c>
      <c r="AA49" s="224">
        <v>2044</v>
      </c>
      <c r="AB49" s="224">
        <v>2045</v>
      </c>
      <c r="AC49" s="224">
        <v>2046</v>
      </c>
      <c r="AD49" s="224">
        <v>2047</v>
      </c>
      <c r="AE49" s="224">
        <v>2048</v>
      </c>
      <c r="AF49" s="224">
        <v>2049</v>
      </c>
      <c r="AG49" s="224">
        <v>2050</v>
      </c>
      <c r="AH49" s="224">
        <v>2051</v>
      </c>
      <c r="AI49" s="224">
        <v>2052</v>
      </c>
      <c r="AJ49" s="224">
        <v>2053</v>
      </c>
      <c r="AK49" s="224">
        <v>2054</v>
      </c>
      <c r="AL49" s="224">
        <v>2055</v>
      </c>
      <c r="AM49" s="224">
        <v>2056</v>
      </c>
      <c r="AN49" s="224">
        <v>2057</v>
      </c>
      <c r="AO49" s="224">
        <v>2058</v>
      </c>
      <c r="AP49" s="224">
        <v>2059</v>
      </c>
      <c r="AQ49" s="224">
        <v>2060</v>
      </c>
    </row>
    <row r="50" spans="1:43" x14ac:dyDescent="0.2">
      <c r="A50" s="290" t="s">
        <v>339</v>
      </c>
      <c r="B50" s="253">
        <f t="shared" ref="B50:B74" si="0">SUMIFS(B$2:B$44,$AR$2:$AR$44,$A50)</f>
        <v>471643657537.18152</v>
      </c>
      <c r="C50" s="253">
        <f t="shared" ref="C50:AQ56" si="1">SUMIFS(C$2:C$44,$AR$2:$AR$44,$A50)</f>
        <v>447863305056.31525</v>
      </c>
      <c r="D50" s="253">
        <f t="shared" si="1"/>
        <v>453816531621.57068</v>
      </c>
      <c r="E50" s="253">
        <f t="shared" si="1"/>
        <v>470829606637.86432</v>
      </c>
      <c r="F50" s="253">
        <f t="shared" si="1"/>
        <v>489345174612.95654</v>
      </c>
      <c r="G50" s="253">
        <f t="shared" si="1"/>
        <v>511263874124.32227</v>
      </c>
      <c r="H50" s="253">
        <f t="shared" si="1"/>
        <v>522433389768.03778</v>
      </c>
      <c r="I50" s="253">
        <f t="shared" si="1"/>
        <v>553403472319.94446</v>
      </c>
      <c r="J50" s="253">
        <f t="shared" si="1"/>
        <v>573451004025.07996</v>
      </c>
      <c r="K50" s="253">
        <f t="shared" si="1"/>
        <v>592555278346.29626</v>
      </c>
      <c r="L50" s="253">
        <f t="shared" si="1"/>
        <v>610635092004.36719</v>
      </c>
      <c r="M50" s="253">
        <f t="shared" si="1"/>
        <v>638194502835.42419</v>
      </c>
      <c r="N50" s="253">
        <f t="shared" si="1"/>
        <v>643878480623.18213</v>
      </c>
      <c r="O50" s="253">
        <f t="shared" si="1"/>
        <v>658960772158.73889</v>
      </c>
      <c r="P50" s="253">
        <f t="shared" si="1"/>
        <v>672831614574.16772</v>
      </c>
      <c r="Q50" s="253">
        <f t="shared" si="1"/>
        <v>685467125643.15918</v>
      </c>
      <c r="R50" s="253">
        <f t="shared" si="1"/>
        <v>692569618827.4801</v>
      </c>
      <c r="S50" s="253">
        <f t="shared" si="1"/>
        <v>709357183489.27429</v>
      </c>
      <c r="T50" s="253">
        <f t="shared" si="1"/>
        <v>720699959975.6449</v>
      </c>
      <c r="U50" s="253">
        <f t="shared" si="1"/>
        <v>730892319567.50134</v>
      </c>
      <c r="V50" s="253">
        <f t="shared" si="1"/>
        <v>739952711467.62683</v>
      </c>
      <c r="W50" s="253">
        <f t="shared" si="1"/>
        <v>747908545007.14819</v>
      </c>
      <c r="X50" s="253">
        <f t="shared" si="1"/>
        <v>754795461060.10828</v>
      </c>
      <c r="Y50" s="253">
        <f t="shared" si="1"/>
        <v>760656558465.29541</v>
      </c>
      <c r="Z50" s="253">
        <f t="shared" si="1"/>
        <v>765541593807.87</v>
      </c>
      <c r="AA50" s="253">
        <f t="shared" si="1"/>
        <v>769506171776.49121</v>
      </c>
      <c r="AB50" s="253">
        <f t="shared" si="1"/>
        <v>772610941909.91089</v>
      </c>
      <c r="AC50" s="253">
        <f t="shared" si="1"/>
        <v>774920815954.04456</v>
      </c>
      <c r="AD50" s="253">
        <f t="shared" si="1"/>
        <v>776504218336.79272</v>
      </c>
      <c r="AE50" s="253">
        <f t="shared" si="1"/>
        <v>777432380498.62695</v>
      </c>
      <c r="AF50" s="253">
        <f t="shared" si="1"/>
        <v>777778688050.65515</v>
      </c>
      <c r="AG50" s="253">
        <f t="shared" si="1"/>
        <v>777618088019.99109</v>
      </c>
      <c r="AH50" s="253">
        <f t="shared" si="1"/>
        <v>777026561827.49524</v>
      </c>
      <c r="AI50" s="253">
        <f t="shared" si="1"/>
        <v>776080668160.9895</v>
      </c>
      <c r="AJ50" s="253">
        <f t="shared" si="1"/>
        <v>774857158584.8623</v>
      </c>
      <c r="AK50" s="253">
        <f t="shared" si="1"/>
        <v>773432667584.98181</v>
      </c>
      <c r="AL50" s="253">
        <f t="shared" si="1"/>
        <v>771883477799.55383</v>
      </c>
      <c r="AM50" s="253">
        <f t="shared" si="1"/>
        <v>770285360440.24097</v>
      </c>
      <c r="AN50" s="253">
        <f t="shared" si="1"/>
        <v>768713490367.13464</v>
      </c>
      <c r="AO50" s="253">
        <f t="shared" si="1"/>
        <v>767242434946.05566</v>
      </c>
      <c r="AP50" s="253">
        <f t="shared" si="1"/>
        <v>765946215685.05762</v>
      </c>
      <c r="AQ50" s="253">
        <f t="shared" si="1"/>
        <v>761052363465.62512</v>
      </c>
    </row>
    <row r="51" spans="1:43" x14ac:dyDescent="0.2">
      <c r="A51" s="291" t="s">
        <v>125</v>
      </c>
      <c r="B51" s="240">
        <f t="shared" si="0"/>
        <v>345887092138.29773</v>
      </c>
      <c r="C51" s="240">
        <f t="shared" si="1"/>
        <v>406313656286.53687</v>
      </c>
      <c r="D51" s="240">
        <f t="shared" si="1"/>
        <v>424984931686.65802</v>
      </c>
      <c r="E51" s="240">
        <f t="shared" si="1"/>
        <v>443454914685.25806</v>
      </c>
      <c r="F51" s="240">
        <f t="shared" si="1"/>
        <v>461724212334.25592</v>
      </c>
      <c r="G51" s="240">
        <f t="shared" si="1"/>
        <v>479793431685.5708</v>
      </c>
      <c r="H51" s="240">
        <f t="shared" si="1"/>
        <v>497663179791.12152</v>
      </c>
      <c r="I51" s="240">
        <f t="shared" si="1"/>
        <v>503577551883.12714</v>
      </c>
      <c r="J51" s="240">
        <f t="shared" si="1"/>
        <v>509425135958.1889</v>
      </c>
      <c r="K51" s="240">
        <f t="shared" si="1"/>
        <v>515206133113.91333</v>
      </c>
      <c r="L51" s="240">
        <f t="shared" si="1"/>
        <v>520920744447.90717</v>
      </c>
      <c r="M51" s="240">
        <f t="shared" si="1"/>
        <v>526569171057.77698</v>
      </c>
      <c r="N51" s="240">
        <f t="shared" si="1"/>
        <v>527655914675.45111</v>
      </c>
      <c r="O51" s="240">
        <f t="shared" si="1"/>
        <v>528724049924.24084</v>
      </c>
      <c r="P51" s="240">
        <f t="shared" si="1"/>
        <v>529773622318.24072</v>
      </c>
      <c r="Q51" s="240">
        <f t="shared" si="1"/>
        <v>530804677371.5451</v>
      </c>
      <c r="R51" s="240">
        <f t="shared" si="1"/>
        <v>531817260598.24872</v>
      </c>
      <c r="S51" s="240">
        <f t="shared" si="1"/>
        <v>526288844804.5874</v>
      </c>
      <c r="T51" s="240">
        <f t="shared" si="1"/>
        <v>520772848170.1535</v>
      </c>
      <c r="U51" s="240">
        <f t="shared" si="1"/>
        <v>515269259648.09277</v>
      </c>
      <c r="V51" s="240">
        <f t="shared" si="1"/>
        <v>509778068191.5509</v>
      </c>
      <c r="W51" s="240">
        <f t="shared" si="1"/>
        <v>504299262753.67365</v>
      </c>
      <c r="X51" s="240">
        <f t="shared" si="1"/>
        <v>495927009963.6012</v>
      </c>
      <c r="Y51" s="240">
        <f t="shared" si="1"/>
        <v>487574309678.88989</v>
      </c>
      <c r="Z51" s="240">
        <f t="shared" si="1"/>
        <v>479241144224.57306</v>
      </c>
      <c r="AA51" s="240">
        <f t="shared" si="1"/>
        <v>470927495925.68378</v>
      </c>
      <c r="AB51" s="240">
        <f t="shared" si="1"/>
        <v>462633347107.25513</v>
      </c>
      <c r="AC51" s="240">
        <f t="shared" si="1"/>
        <v>454358680094.32056</v>
      </c>
      <c r="AD51" s="240">
        <f t="shared" si="1"/>
        <v>446103477211.91321</v>
      </c>
      <c r="AE51" s="240">
        <f t="shared" si="1"/>
        <v>437867720785.0661</v>
      </c>
      <c r="AF51" s="240">
        <f t="shared" si="1"/>
        <v>429651393138.81262</v>
      </c>
      <c r="AG51" s="240">
        <f t="shared" si="1"/>
        <v>421454476598.18567</v>
      </c>
      <c r="AH51" s="240">
        <f t="shared" si="1"/>
        <v>411363634259.10657</v>
      </c>
      <c r="AI51" s="240">
        <f t="shared" si="1"/>
        <v>401296930604.37933</v>
      </c>
      <c r="AJ51" s="240">
        <f t="shared" si="1"/>
        <v>391254343540.29541</v>
      </c>
      <c r="AK51" s="240">
        <f t="shared" si="1"/>
        <v>381235850973.14636</v>
      </c>
      <c r="AL51" s="240">
        <f t="shared" si="1"/>
        <v>371241430809.22351</v>
      </c>
      <c r="AM51" s="240">
        <f t="shared" si="1"/>
        <v>363172487591.42279</v>
      </c>
      <c r="AN51" s="240">
        <f t="shared" si="1"/>
        <v>355122824389.91168</v>
      </c>
      <c r="AO51" s="240">
        <f t="shared" si="1"/>
        <v>347092423529.72327</v>
      </c>
      <c r="AP51" s="240">
        <f t="shared" si="1"/>
        <v>339081267335.89069</v>
      </c>
      <c r="AQ51" s="240">
        <f t="shared" si="1"/>
        <v>329967001394.01093</v>
      </c>
    </row>
    <row r="52" spans="1:43" x14ac:dyDescent="0.2">
      <c r="A52" s="291" t="s">
        <v>126</v>
      </c>
      <c r="B52" s="240">
        <f t="shared" si="0"/>
        <v>7145969760747.7363</v>
      </c>
      <c r="C52" s="240">
        <f t="shared" si="1"/>
        <v>6453957863936.7734</v>
      </c>
      <c r="D52" s="240">
        <f t="shared" si="1"/>
        <v>6806365596762.1631</v>
      </c>
      <c r="E52" s="240">
        <f t="shared" si="1"/>
        <v>7155652451996.5332</v>
      </c>
      <c r="F52" s="240">
        <f t="shared" si="1"/>
        <v>7501822851499.1553</v>
      </c>
      <c r="G52" s="240">
        <f t="shared" si="1"/>
        <v>7844881217129.3076</v>
      </c>
      <c r="H52" s="240">
        <f t="shared" si="1"/>
        <v>8184831970746.2666</v>
      </c>
      <c r="I52" s="240">
        <f t="shared" si="1"/>
        <v>8356547902593.4326</v>
      </c>
      <c r="J52" s="240">
        <f t="shared" si="1"/>
        <v>8526864583909.4639</v>
      </c>
      <c r="K52" s="240">
        <f t="shared" si="1"/>
        <v>8695783989302.207</v>
      </c>
      <c r="L52" s="240">
        <f t="shared" si="1"/>
        <v>8863308093379.5059</v>
      </c>
      <c r="M52" s="240">
        <f t="shared" si="1"/>
        <v>9029438870749.2012</v>
      </c>
      <c r="N52" s="240">
        <f t="shared" si="1"/>
        <v>9131042558404.6738</v>
      </c>
      <c r="O52" s="240">
        <f t="shared" si="1"/>
        <v>9231895083798.4629</v>
      </c>
      <c r="P52" s="240">
        <f t="shared" si="1"/>
        <v>9331997223555.7383</v>
      </c>
      <c r="Q52" s="240">
        <f t="shared" si="1"/>
        <v>9431349754301.668</v>
      </c>
      <c r="R52" s="240">
        <f t="shared" si="1"/>
        <v>9529953452661.4297</v>
      </c>
      <c r="S52" s="240">
        <f t="shared" si="1"/>
        <v>9648349555618.6621</v>
      </c>
      <c r="T52" s="240">
        <f t="shared" si="1"/>
        <v>9766522758341.6523</v>
      </c>
      <c r="U52" s="240">
        <f t="shared" si="1"/>
        <v>9884473173894.6113</v>
      </c>
      <c r="V52" s="240">
        <f t="shared" si="1"/>
        <v>10002200915341.756</v>
      </c>
      <c r="W52" s="240">
        <f t="shared" si="1"/>
        <v>10119706095747.305</v>
      </c>
      <c r="X52" s="240">
        <f t="shared" si="1"/>
        <v>10173766667546.67</v>
      </c>
      <c r="Y52" s="240">
        <f t="shared" si="1"/>
        <v>10227717704276.121</v>
      </c>
      <c r="Z52" s="240">
        <f t="shared" si="1"/>
        <v>10281559262405.588</v>
      </c>
      <c r="AA52" s="240">
        <f t="shared" si="1"/>
        <v>10335291398404.994</v>
      </c>
      <c r="AB52" s="240">
        <f t="shared" si="1"/>
        <v>10388914168744.271</v>
      </c>
      <c r="AC52" s="240">
        <f t="shared" si="1"/>
        <v>10442427629893.354</v>
      </c>
      <c r="AD52" s="240">
        <f t="shared" si="1"/>
        <v>10495831838322.156</v>
      </c>
      <c r="AE52" s="240">
        <f t="shared" si="1"/>
        <v>10549126850500.619</v>
      </c>
      <c r="AF52" s="240">
        <f t="shared" si="1"/>
        <v>10602312722898.668</v>
      </c>
      <c r="AG52" s="240">
        <f t="shared" si="1"/>
        <v>10655389511986.23</v>
      </c>
      <c r="AH52" s="240">
        <f t="shared" si="1"/>
        <v>10708325982278.416</v>
      </c>
      <c r="AI52" s="240">
        <f t="shared" si="1"/>
        <v>10761153538343.875</v>
      </c>
      <c r="AJ52" s="240">
        <f t="shared" si="1"/>
        <v>10813872236624.27</v>
      </c>
      <c r="AK52" s="240">
        <f t="shared" si="1"/>
        <v>10866482133561.27</v>
      </c>
      <c r="AL52" s="240">
        <f t="shared" si="1"/>
        <v>10918983285596.537</v>
      </c>
      <c r="AM52" s="240">
        <f t="shared" si="1"/>
        <v>10909128443662.258</v>
      </c>
      <c r="AN52" s="240">
        <f t="shared" si="1"/>
        <v>10899276968201.264</v>
      </c>
      <c r="AO52" s="240">
        <f t="shared" si="1"/>
        <v>10889428859179.637</v>
      </c>
      <c r="AP52" s="240">
        <f t="shared" si="1"/>
        <v>10879584116563.461</v>
      </c>
      <c r="AQ52" s="240">
        <f t="shared" si="1"/>
        <v>10832896154758.424</v>
      </c>
    </row>
    <row r="53" spans="1:43" x14ac:dyDescent="0.2">
      <c r="A53" s="291" t="s">
        <v>127</v>
      </c>
      <c r="B53" s="240">
        <f t="shared" si="0"/>
        <v>1175605632630.7275</v>
      </c>
      <c r="C53" s="240">
        <f t="shared" si="1"/>
        <v>933318269359.86353</v>
      </c>
      <c r="D53" s="240">
        <f t="shared" si="1"/>
        <v>945256862429.91284</v>
      </c>
      <c r="E53" s="240">
        <f t="shared" si="1"/>
        <v>956770904987.49805</v>
      </c>
      <c r="F53" s="240">
        <f t="shared" si="1"/>
        <v>967863812859.64294</v>
      </c>
      <c r="G53" s="240">
        <f t="shared" si="1"/>
        <v>978539001873.37183</v>
      </c>
      <c r="H53" s="240">
        <f t="shared" si="1"/>
        <v>988799887855.70972</v>
      </c>
      <c r="I53" s="240">
        <f t="shared" si="1"/>
        <v>1013012066197.1632</v>
      </c>
      <c r="J53" s="240">
        <f t="shared" si="1"/>
        <v>1036591365997.285</v>
      </c>
      <c r="K53" s="240">
        <f t="shared" si="1"/>
        <v>1059542036599.6177</v>
      </c>
      <c r="L53" s="240">
        <f t="shared" si="1"/>
        <v>1081868327347.7042</v>
      </c>
      <c r="M53" s="240">
        <f t="shared" si="1"/>
        <v>1103574487585.0869</v>
      </c>
      <c r="N53" s="240">
        <f t="shared" si="1"/>
        <v>1104020179069.5637</v>
      </c>
      <c r="O53" s="240">
        <f t="shared" si="1"/>
        <v>1104290826426.7734</v>
      </c>
      <c r="P53" s="240">
        <f t="shared" si="1"/>
        <v>1104387666626.8596</v>
      </c>
      <c r="Q53" s="240">
        <f t="shared" si="1"/>
        <v>1104311936639.9656</v>
      </c>
      <c r="R53" s="240">
        <f t="shared" si="1"/>
        <v>1104064873436.2339</v>
      </c>
      <c r="S53" s="240">
        <f t="shared" si="1"/>
        <v>1096398250724.3005</v>
      </c>
      <c r="T53" s="240">
        <f t="shared" si="1"/>
        <v>1088722470112.2104</v>
      </c>
      <c r="U53" s="240">
        <f t="shared" si="1"/>
        <v>1081037568458.7839</v>
      </c>
      <c r="V53" s="240">
        <f t="shared" si="1"/>
        <v>1073343582622.8406</v>
      </c>
      <c r="W53" s="240">
        <f t="shared" si="1"/>
        <v>1065640549463.2001</v>
      </c>
      <c r="X53" s="240">
        <f t="shared" si="1"/>
        <v>1049542955432.1785</v>
      </c>
      <c r="Y53" s="240">
        <f t="shared" si="1"/>
        <v>1033492311671.4299</v>
      </c>
      <c r="Z53" s="240">
        <f t="shared" si="1"/>
        <v>1017488565224.1548</v>
      </c>
      <c r="AA53" s="240">
        <f t="shared" si="1"/>
        <v>1001531663133.5531</v>
      </c>
      <c r="AB53" s="240">
        <f t="shared" si="1"/>
        <v>985621552442.82629</v>
      </c>
      <c r="AC53" s="240">
        <f t="shared" si="1"/>
        <v>965486543662.35815</v>
      </c>
      <c r="AD53" s="240">
        <f t="shared" si="1"/>
        <v>945454514887.8501</v>
      </c>
      <c r="AE53" s="240">
        <f t="shared" si="1"/>
        <v>925525311233.21106</v>
      </c>
      <c r="AF53" s="240">
        <f t="shared" si="1"/>
        <v>905698777812.34973</v>
      </c>
      <c r="AG53" s="240">
        <f t="shared" si="1"/>
        <v>885974759739.17505</v>
      </c>
      <c r="AH53" s="240">
        <f t="shared" si="1"/>
        <v>864653923683.75696</v>
      </c>
      <c r="AI53" s="240">
        <f t="shared" si="1"/>
        <v>843473650171.29321</v>
      </c>
      <c r="AJ53" s="240">
        <f t="shared" si="1"/>
        <v>822433711354.86377</v>
      </c>
      <c r="AK53" s="240">
        <f t="shared" si="1"/>
        <v>801533879387.5498</v>
      </c>
      <c r="AL53" s="240">
        <f t="shared" si="1"/>
        <v>780773926422.43188</v>
      </c>
      <c r="AM53" s="240">
        <f t="shared" si="1"/>
        <v>762720478463.29004</v>
      </c>
      <c r="AN53" s="240">
        <f t="shared" si="1"/>
        <v>744799948403.08594</v>
      </c>
      <c r="AO53" s="240">
        <f t="shared" si="1"/>
        <v>727012114553.91785</v>
      </c>
      <c r="AP53" s="240">
        <f t="shared" si="1"/>
        <v>709356755227.88354</v>
      </c>
      <c r="AQ53" s="240">
        <f t="shared" si="1"/>
        <v>689488449927.80396</v>
      </c>
    </row>
    <row r="54" spans="1:43" x14ac:dyDescent="0.2">
      <c r="A54" s="291" t="s">
        <v>128</v>
      </c>
      <c r="B54" s="240">
        <f t="shared" si="0"/>
        <v>2045509932865.4753</v>
      </c>
      <c r="C54" s="240">
        <f t="shared" si="1"/>
        <v>1697157548579.0635</v>
      </c>
      <c r="D54" s="240">
        <f t="shared" si="1"/>
        <v>1897845219789.4058</v>
      </c>
      <c r="E54" s="240">
        <f t="shared" si="1"/>
        <v>1949515877681.644</v>
      </c>
      <c r="F54" s="240">
        <f t="shared" si="1"/>
        <v>1956088877995.1384</v>
      </c>
      <c r="G54" s="240">
        <f t="shared" si="1"/>
        <v>1991287554230.6174</v>
      </c>
      <c r="H54" s="240">
        <f t="shared" si="1"/>
        <v>2042127124480.8149</v>
      </c>
      <c r="I54" s="240">
        <f t="shared" si="1"/>
        <v>2098375755320.5605</v>
      </c>
      <c r="J54" s="240">
        <f t="shared" si="1"/>
        <v>2154799267708.7778</v>
      </c>
      <c r="K54" s="240">
        <f t="shared" si="1"/>
        <v>2209601323028.7505</v>
      </c>
      <c r="L54" s="240">
        <f t="shared" si="1"/>
        <v>2260857857772.7241</v>
      </c>
      <c r="M54" s="240">
        <f t="shared" si="1"/>
        <v>2306533948057.6157</v>
      </c>
      <c r="N54" s="240">
        <f t="shared" si="1"/>
        <v>2346871178121.0522</v>
      </c>
      <c r="O54" s="240">
        <f t="shared" si="1"/>
        <v>2379811885329.5791</v>
      </c>
      <c r="P54" s="240">
        <f t="shared" si="1"/>
        <v>2405665525471.8403</v>
      </c>
      <c r="Q54" s="240">
        <f t="shared" si="1"/>
        <v>2424836164029.4658</v>
      </c>
      <c r="R54" s="240">
        <f t="shared" si="1"/>
        <v>2437807694287.2495</v>
      </c>
      <c r="S54" s="240">
        <f t="shared" si="1"/>
        <v>2453531231785.7275</v>
      </c>
      <c r="T54" s="240">
        <f t="shared" si="1"/>
        <v>2464034390690.7632</v>
      </c>
      <c r="U54" s="240">
        <f t="shared" si="1"/>
        <v>2469653617506.2559</v>
      </c>
      <c r="V54" s="240">
        <f t="shared" si="1"/>
        <v>2470757162202.9561</v>
      </c>
      <c r="W54" s="240">
        <f t="shared" si="1"/>
        <v>2467737596449.1064</v>
      </c>
      <c r="X54" s="240">
        <f t="shared" si="1"/>
        <v>2461004792076.916</v>
      </c>
      <c r="Y54" s="240">
        <f t="shared" si="1"/>
        <v>2450979480128.6909</v>
      </c>
      <c r="Z54" s="240">
        <f t="shared" si="1"/>
        <v>2438087479069.7041</v>
      </c>
      <c r="AA54" s="240">
        <f t="shared" si="1"/>
        <v>2422754651265.3447</v>
      </c>
      <c r="AB54" s="240">
        <f t="shared" si="1"/>
        <v>2405402620416.3613</v>
      </c>
      <c r="AC54" s="240">
        <f t="shared" si="1"/>
        <v>2386445259874.5811</v>
      </c>
      <c r="AD54" s="240">
        <f t="shared" si="1"/>
        <v>2366285942925.1714</v>
      </c>
      <c r="AE54" s="240">
        <f t="shared" si="1"/>
        <v>2345315531315.3442</v>
      </c>
      <c r="AF54" s="240">
        <f t="shared" si="1"/>
        <v>2323911067463.0923</v>
      </c>
      <c r="AG54" s="240">
        <f t="shared" si="1"/>
        <v>2302435128697.3037</v>
      </c>
      <c r="AH54" s="240">
        <f t="shared" si="1"/>
        <v>2281235798284.0127</v>
      </c>
      <c r="AI54" s="240">
        <f t="shared" si="1"/>
        <v>2260647207557.6475</v>
      </c>
      <c r="AJ54" s="240">
        <f t="shared" si="1"/>
        <v>2240990605864.0718</v>
      </c>
      <c r="AK54" s="240">
        <f t="shared" si="1"/>
        <v>2222575919913.749</v>
      </c>
      <c r="AL54" s="240">
        <f t="shared" si="1"/>
        <v>2205703771260.2417</v>
      </c>
      <c r="AM54" s="240">
        <f t="shared" si="1"/>
        <v>2190667929746.4075</v>
      </c>
      <c r="AN54" s="240">
        <f t="shared" si="1"/>
        <v>2177758191763.4878</v>
      </c>
      <c r="AO54" s="240">
        <f t="shared" si="1"/>
        <v>2167263685011.321</v>
      </c>
      <c r="AP54" s="240">
        <f t="shared" si="1"/>
        <v>2159476616208.4111</v>
      </c>
      <c r="AQ54" s="240">
        <f t="shared" si="1"/>
        <v>2143579686316.8525</v>
      </c>
    </row>
    <row r="55" spans="1:43" x14ac:dyDescent="0.2">
      <c r="A55" s="291" t="s">
        <v>129</v>
      </c>
      <c r="B55" s="240">
        <f t="shared" si="0"/>
        <v>2805927667241.5024</v>
      </c>
      <c r="C55" s="240">
        <f t="shared" si="1"/>
        <v>1502243127697.9316</v>
      </c>
      <c r="D55" s="240">
        <f t="shared" si="1"/>
        <v>1591588436927.7085</v>
      </c>
      <c r="E55" s="240">
        <f t="shared" si="1"/>
        <v>1565637972060.759</v>
      </c>
      <c r="F55" s="240">
        <f t="shared" si="1"/>
        <v>1560068509804.4033</v>
      </c>
      <c r="G55" s="240">
        <f t="shared" si="1"/>
        <v>1563918580483.2512</v>
      </c>
      <c r="H55" s="240">
        <f t="shared" si="1"/>
        <v>1572970432112.2073</v>
      </c>
      <c r="I55" s="240">
        <f t="shared" si="1"/>
        <v>1584446865723.8516</v>
      </c>
      <c r="J55" s="240">
        <f t="shared" si="1"/>
        <v>1594786049622.6104</v>
      </c>
      <c r="K55" s="240">
        <f t="shared" si="1"/>
        <v>1601858244077.5491</v>
      </c>
      <c r="L55" s="240">
        <f t="shared" si="1"/>
        <v>1603521126812.2261</v>
      </c>
      <c r="M55" s="240">
        <f t="shared" si="1"/>
        <v>1597672678379.1245</v>
      </c>
      <c r="N55" s="240">
        <f t="shared" si="1"/>
        <v>1584956467397.5071</v>
      </c>
      <c r="O55" s="240">
        <f t="shared" si="1"/>
        <v>1564891743307.6829</v>
      </c>
      <c r="P55" s="240">
        <f t="shared" si="1"/>
        <v>1539660228219.9653</v>
      </c>
      <c r="Q55" s="240">
        <f t="shared" si="1"/>
        <v>1511382336915.7332</v>
      </c>
      <c r="R55" s="240">
        <f t="shared" si="1"/>
        <v>1482064602498.447</v>
      </c>
      <c r="S55" s="240">
        <f t="shared" si="1"/>
        <v>1458889533383.4351</v>
      </c>
      <c r="T55" s="240">
        <f t="shared" si="1"/>
        <v>1436399536301.4548</v>
      </c>
      <c r="U55" s="240">
        <f t="shared" si="1"/>
        <v>1414615355151.6641</v>
      </c>
      <c r="V55" s="240">
        <f t="shared" si="1"/>
        <v>1393558255640.8345</v>
      </c>
      <c r="W55" s="240">
        <f t="shared" si="1"/>
        <v>1373249299907.7158</v>
      </c>
      <c r="X55" s="240">
        <f t="shared" si="1"/>
        <v>1353708762427.6379</v>
      </c>
      <c r="Y55" s="240">
        <f t="shared" si="1"/>
        <v>1334955684089.7185</v>
      </c>
      <c r="Z55" s="240">
        <f t="shared" si="1"/>
        <v>1317007557145.7383</v>
      </c>
      <c r="AA55" s="240">
        <f t="shared" si="1"/>
        <v>1299880130648.7607</v>
      </c>
      <c r="AB55" s="240">
        <f t="shared" si="1"/>
        <v>1283587323968.5085</v>
      </c>
      <c r="AC55" s="240">
        <f t="shared" si="1"/>
        <v>1268141234885.9189</v>
      </c>
      <c r="AD55" s="240">
        <f t="shared" si="1"/>
        <v>1253552228500.9717</v>
      </c>
      <c r="AE55" s="240">
        <f t="shared" si="1"/>
        <v>1239829093595.1584</v>
      </c>
      <c r="AF55" s="240">
        <f t="shared" si="1"/>
        <v>1226979254030.5134</v>
      </c>
      <c r="AG55" s="240">
        <f t="shared" si="1"/>
        <v>1215009024109.1292</v>
      </c>
      <c r="AH55" s="240">
        <f t="shared" si="1"/>
        <v>1203923898443.7622</v>
      </c>
      <c r="AI55" s="240">
        <f t="shared" si="1"/>
        <v>1193728868704.0383</v>
      </c>
      <c r="AJ55" s="240">
        <f t="shared" si="1"/>
        <v>1184428761530.3381</v>
      </c>
      <c r="AK55" s="240">
        <f t="shared" si="1"/>
        <v>1176028593896.8547</v>
      </c>
      <c r="AL55" s="240">
        <f t="shared" si="1"/>
        <v>1168533944230.1265</v>
      </c>
      <c r="AM55" s="240">
        <f t="shared" si="1"/>
        <v>1161951339645.3352</v>
      </c>
      <c r="AN55" s="240">
        <f t="shared" si="1"/>
        <v>1156288661769.9902</v>
      </c>
      <c r="AO55" s="240">
        <f t="shared" si="1"/>
        <v>1151555575826.5122</v>
      </c>
      <c r="AP55" s="240">
        <f t="shared" si="1"/>
        <v>1147763990010.8733</v>
      </c>
      <c r="AQ55" s="240">
        <f t="shared" si="1"/>
        <v>1139057126343.8635</v>
      </c>
    </row>
    <row r="56" spans="1:43" x14ac:dyDescent="0.2">
      <c r="A56" s="291" t="s">
        <v>130</v>
      </c>
      <c r="B56" s="240">
        <f t="shared" si="0"/>
        <v>145432339755.87061</v>
      </c>
      <c r="C56" s="240">
        <f t="shared" si="1"/>
        <v>78317823020.21994</v>
      </c>
      <c r="D56" s="240">
        <f t="shared" si="1"/>
        <v>89494197200.76413</v>
      </c>
      <c r="E56" s="240">
        <f t="shared" si="1"/>
        <v>87776974182.214828</v>
      </c>
      <c r="F56" s="240">
        <f t="shared" si="1"/>
        <v>87251571026.593231</v>
      </c>
      <c r="G56" s="240">
        <f t="shared" si="1"/>
        <v>87420984678.606186</v>
      </c>
      <c r="H56" s="240">
        <f t="shared" si="1"/>
        <v>88056084359.597488</v>
      </c>
      <c r="I56" s="240">
        <f t="shared" si="1"/>
        <v>89011151574.199905</v>
      </c>
      <c r="J56" s="240">
        <f t="shared" si="1"/>
        <v>90096398108.881348</v>
      </c>
      <c r="K56" s="240">
        <f t="shared" si="1"/>
        <v>91195260315.348389</v>
      </c>
      <c r="L56" s="240">
        <f t="shared" ref="L56:AQ63" si="2">SUMIFS(L$2:L$44,$AR$2:$AR$44,$A56)</f>
        <v>92185575965.205627</v>
      </c>
      <c r="M56" s="240">
        <f t="shared" si="2"/>
        <v>92940231555.15976</v>
      </c>
      <c r="N56" s="240">
        <f t="shared" si="2"/>
        <v>93569546898.046173</v>
      </c>
      <c r="O56" s="240">
        <f t="shared" si="2"/>
        <v>93856941983.923218</v>
      </c>
      <c r="P56" s="240">
        <f t="shared" si="2"/>
        <v>93824497200.904831</v>
      </c>
      <c r="Q56" s="240">
        <f t="shared" si="2"/>
        <v>93497701544.230759</v>
      </c>
      <c r="R56" s="240">
        <f t="shared" si="2"/>
        <v>92904625024.354691</v>
      </c>
      <c r="S56" s="240">
        <f t="shared" si="2"/>
        <v>92534807034.882278</v>
      </c>
      <c r="T56" s="240">
        <f t="shared" si="2"/>
        <v>91947948138.876648</v>
      </c>
      <c r="U56" s="240">
        <f t="shared" si="2"/>
        <v>91166705908.222321</v>
      </c>
      <c r="V56" s="240">
        <f t="shared" si="2"/>
        <v>90214418208.829193</v>
      </c>
      <c r="W56" s="240">
        <f t="shared" si="2"/>
        <v>89114684347.57103</v>
      </c>
      <c r="X56" s="240">
        <f t="shared" si="2"/>
        <v>87890994779.495285</v>
      </c>
      <c r="Y56" s="240">
        <f t="shared" si="2"/>
        <v>86566413246.280121</v>
      </c>
      <c r="Z56" s="240">
        <f t="shared" si="2"/>
        <v>85163313078.187637</v>
      </c>
      <c r="AA56" s="240">
        <f t="shared" si="2"/>
        <v>83703167554.335724</v>
      </c>
      <c r="AB56" s="240">
        <f t="shared" si="2"/>
        <v>82206392707.999374</v>
      </c>
      <c r="AC56" s="240">
        <f t="shared" si="2"/>
        <v>80692239792.60141</v>
      </c>
      <c r="AD56" s="240">
        <f t="shared" si="2"/>
        <v>79178733781.391205</v>
      </c>
      <c r="AE56" s="240">
        <f t="shared" si="2"/>
        <v>77682653738.484039</v>
      </c>
      <c r="AF56" s="240">
        <f t="shared" si="2"/>
        <v>76219550641.309921</v>
      </c>
      <c r="AG56" s="240">
        <f t="shared" si="2"/>
        <v>74803798220.202133</v>
      </c>
      <c r="AH56" s="240">
        <f t="shared" si="2"/>
        <v>73448672573.590164</v>
      </c>
      <c r="AI56" s="240">
        <f t="shared" si="2"/>
        <v>72166456681.826111</v>
      </c>
      <c r="AJ56" s="240">
        <f t="shared" si="2"/>
        <v>70968566446.85788</v>
      </c>
      <c r="AK56" s="240">
        <f t="shared" si="2"/>
        <v>69865695501.286392</v>
      </c>
      <c r="AL56" s="240">
        <f t="shared" si="2"/>
        <v>68867976737.271149</v>
      </c>
      <c r="AM56" s="240">
        <f t="shared" si="2"/>
        <v>67985159288.614166</v>
      </c>
      <c r="AN56" s="240">
        <f t="shared" si="2"/>
        <v>67226800551.058517</v>
      </c>
      <c r="AO56" s="240">
        <f t="shared" si="2"/>
        <v>66602473747.472755</v>
      </c>
      <c r="AP56" s="240">
        <f t="shared" si="2"/>
        <v>66121992546.127167</v>
      </c>
      <c r="AQ56" s="240">
        <f t="shared" si="2"/>
        <v>65455400460.901421</v>
      </c>
    </row>
    <row r="57" spans="1:43" x14ac:dyDescent="0.2">
      <c r="A57" s="291" t="s">
        <v>131</v>
      </c>
      <c r="B57" s="240">
        <f t="shared" si="0"/>
        <v>7416672103600.3564</v>
      </c>
      <c r="C57" s="240">
        <f t="shared" ref="C57:AP68" si="3">SUMIFS(C$2:C$44,$AR$2:$AR$44,$A57)</f>
        <v>4914244896977.3535</v>
      </c>
      <c r="D57" s="240">
        <f t="shared" si="3"/>
        <v>5662756868733.4727</v>
      </c>
      <c r="E57" s="240">
        <f t="shared" si="3"/>
        <v>5651998499882.3223</v>
      </c>
      <c r="F57" s="240">
        <f t="shared" si="3"/>
        <v>5721098850749.0293</v>
      </c>
      <c r="G57" s="240">
        <f t="shared" si="3"/>
        <v>5849799304194.4453</v>
      </c>
      <c r="H57" s="240">
        <f t="shared" si="3"/>
        <v>6011134530191.3584</v>
      </c>
      <c r="I57" s="240">
        <f t="shared" si="3"/>
        <v>6160827990677.0117</v>
      </c>
      <c r="J57" s="240">
        <f t="shared" si="3"/>
        <v>6311724609820.002</v>
      </c>
      <c r="K57" s="240">
        <f t="shared" si="3"/>
        <v>6459719991294.042</v>
      </c>
      <c r="L57" s="240">
        <f t="shared" si="2"/>
        <v>6600313375166.7695</v>
      </c>
      <c r="M57" s="240">
        <f t="shared" si="2"/>
        <v>6728651448800.5166</v>
      </c>
      <c r="N57" s="240">
        <f t="shared" si="2"/>
        <v>6828103079355.9609</v>
      </c>
      <c r="O57" s="240">
        <f t="shared" si="2"/>
        <v>6911111332678.248</v>
      </c>
      <c r="P57" s="240">
        <f t="shared" si="2"/>
        <v>6978425762721.3408</v>
      </c>
      <c r="Q57" s="240">
        <f t="shared" si="2"/>
        <v>7031004783793.2559</v>
      </c>
      <c r="R57" s="240">
        <f t="shared" si="2"/>
        <v>7069981410345.3926</v>
      </c>
      <c r="S57" s="240">
        <f t="shared" si="2"/>
        <v>7109981945490.4316</v>
      </c>
      <c r="T57" s="240">
        <f t="shared" si="2"/>
        <v>7138658765542.7158</v>
      </c>
      <c r="U57" s="240">
        <f t="shared" si="2"/>
        <v>7156705782201.5781</v>
      </c>
      <c r="V57" s="240">
        <f t="shared" si="2"/>
        <v>7164889791247.833</v>
      </c>
      <c r="W57" s="240">
        <f t="shared" si="2"/>
        <v>7164035396885.5996</v>
      </c>
      <c r="X57" s="240">
        <f t="shared" si="2"/>
        <v>7137139339701.1309</v>
      </c>
      <c r="Y57" s="240">
        <f t="shared" si="2"/>
        <v>7103026297513.4473</v>
      </c>
      <c r="Z57" s="240">
        <f t="shared" si="2"/>
        <v>7062611825814.1074</v>
      </c>
      <c r="AA57" s="240">
        <f t="shared" si="2"/>
        <v>7016818140582.8301</v>
      </c>
      <c r="AB57" s="240">
        <f t="shared" si="2"/>
        <v>6966564548530.7705</v>
      </c>
      <c r="AC57" s="240">
        <f t="shared" si="2"/>
        <v>6900346353129.4053</v>
      </c>
      <c r="AD57" s="240">
        <f t="shared" si="2"/>
        <v>6831505958122.9277</v>
      </c>
      <c r="AE57" s="240">
        <f t="shared" si="2"/>
        <v>6760911374172.3477</v>
      </c>
      <c r="AF57" s="240">
        <f t="shared" si="2"/>
        <v>6689404300127.3965</v>
      </c>
      <c r="AG57" s="240">
        <f t="shared" si="2"/>
        <v>6617797884078.0156</v>
      </c>
      <c r="AH57" s="240">
        <f t="shared" si="2"/>
        <v>6545116317415.3174</v>
      </c>
      <c r="AI57" s="240">
        <f t="shared" si="2"/>
        <v>6473879163864.9063</v>
      </c>
      <c r="AJ57" s="240">
        <f t="shared" si="2"/>
        <v>6404813370794.2822</v>
      </c>
      <c r="AK57" s="240">
        <f t="shared" si="2"/>
        <v>6338620883825.2617</v>
      </c>
      <c r="AL57" s="240">
        <f t="shared" si="2"/>
        <v>6275982287281.6094</v>
      </c>
      <c r="AM57" s="240">
        <f t="shared" si="2"/>
        <v>6214069918721.6543</v>
      </c>
      <c r="AN57" s="240">
        <f t="shared" si="2"/>
        <v>6157038915120.4814</v>
      </c>
      <c r="AO57" s="240">
        <f t="shared" si="2"/>
        <v>6105537236546.6504</v>
      </c>
      <c r="AP57" s="240">
        <f t="shared" si="2"/>
        <v>6060215581352.0947</v>
      </c>
      <c r="AQ57" s="240">
        <f t="shared" si="2"/>
        <v>5990831394616.4258</v>
      </c>
    </row>
    <row r="58" spans="1:43" x14ac:dyDescent="0.2">
      <c r="A58" s="291" t="s">
        <v>132</v>
      </c>
      <c r="B58" s="240">
        <f t="shared" si="0"/>
        <v>1147274505428562.5</v>
      </c>
      <c r="C58" s="240">
        <f t="shared" si="3"/>
        <v>1227133540468870.5</v>
      </c>
      <c r="D58" s="240">
        <f t="shared" si="3"/>
        <v>1281578930148908.5</v>
      </c>
      <c r="E58" s="240">
        <f t="shared" si="3"/>
        <v>1335554076691531.8</v>
      </c>
      <c r="F58" s="240">
        <f t="shared" si="3"/>
        <v>1389059163696735</v>
      </c>
      <c r="G58" s="240">
        <f t="shared" si="3"/>
        <v>1442094374764511.8</v>
      </c>
      <c r="H58" s="240">
        <f t="shared" si="3"/>
        <v>1494659893494856.8</v>
      </c>
      <c r="I58" s="240">
        <f t="shared" si="3"/>
        <v>1522763878805038.8</v>
      </c>
      <c r="J58" s="240">
        <f t="shared" si="3"/>
        <v>1550647024878875</v>
      </c>
      <c r="K58" s="240">
        <f t="shared" si="3"/>
        <v>1578309418076832.5</v>
      </c>
      <c r="L58" s="240">
        <f t="shared" si="2"/>
        <v>1605751144759378.5</v>
      </c>
      <c r="M58" s="240">
        <f t="shared" si="2"/>
        <v>1632972291286980.3</v>
      </c>
      <c r="N58" s="240">
        <f t="shared" si="2"/>
        <v>1630616689855958</v>
      </c>
      <c r="O58" s="240">
        <f t="shared" si="2"/>
        <v>1628248582666305.8</v>
      </c>
      <c r="P58" s="240">
        <f t="shared" si="2"/>
        <v>1625867973441167</v>
      </c>
      <c r="Q58" s="240">
        <f t="shared" si="2"/>
        <v>1623474865903686.3</v>
      </c>
      <c r="R58" s="240">
        <f t="shared" si="2"/>
        <v>1621069263777006.8</v>
      </c>
      <c r="S58" s="240">
        <f t="shared" si="2"/>
        <v>1601412382639526.5</v>
      </c>
      <c r="T58" s="240">
        <f t="shared" si="2"/>
        <v>1581784593870870.3</v>
      </c>
      <c r="U58" s="240">
        <f t="shared" si="2"/>
        <v>1562185893133655.8</v>
      </c>
      <c r="V58" s="240">
        <f t="shared" si="2"/>
        <v>1542616276090499</v>
      </c>
      <c r="W58" s="240">
        <f t="shared" si="2"/>
        <v>1523075738404019.3</v>
      </c>
      <c r="X58" s="240">
        <f t="shared" si="2"/>
        <v>1487544567841465.3</v>
      </c>
      <c r="Y58" s="240">
        <f t="shared" si="2"/>
        <v>1452067799870234</v>
      </c>
      <c r="Z58" s="240">
        <f t="shared" si="2"/>
        <v>1416645426357699.8</v>
      </c>
      <c r="AA58" s="240">
        <f t="shared" si="2"/>
        <v>1381277439171236.8</v>
      </c>
      <c r="AB58" s="240">
        <f t="shared" si="2"/>
        <v>1345963830178219.3</v>
      </c>
      <c r="AC58" s="240">
        <f t="shared" si="2"/>
        <v>1310704591246021</v>
      </c>
      <c r="AD58" s="240">
        <f t="shared" si="2"/>
        <v>1275499714242016.3</v>
      </c>
      <c r="AE58" s="240">
        <f t="shared" si="2"/>
        <v>1240349191033579.3</v>
      </c>
      <c r="AF58" s="240">
        <f t="shared" si="2"/>
        <v>1205253013488084.3</v>
      </c>
      <c r="AG58" s="240">
        <f t="shared" si="2"/>
        <v>1170211173472906</v>
      </c>
      <c r="AH58" s="240">
        <f t="shared" si="2"/>
        <v>1139764464464774.3</v>
      </c>
      <c r="AI58" s="240">
        <f t="shared" si="2"/>
        <v>1109364846398659.6</v>
      </c>
      <c r="AJ58" s="240">
        <f t="shared" si="2"/>
        <v>1079012312226270.1</v>
      </c>
      <c r="AK58" s="240">
        <f t="shared" si="2"/>
        <v>1048706854899315.3</v>
      </c>
      <c r="AL58" s="240">
        <f t="shared" si="2"/>
        <v>1018448467369504</v>
      </c>
      <c r="AM58" s="240">
        <f t="shared" si="2"/>
        <v>986760376366940.88</v>
      </c>
      <c r="AN58" s="240">
        <f t="shared" si="2"/>
        <v>955121700737200.75</v>
      </c>
      <c r="AO58" s="240">
        <f t="shared" si="2"/>
        <v>923532433077934.88</v>
      </c>
      <c r="AP58" s="240">
        <f t="shared" si="2"/>
        <v>891992565986793.88</v>
      </c>
      <c r="AQ58" s="240">
        <f t="shared" si="2"/>
        <v>857457232298842</v>
      </c>
    </row>
    <row r="59" spans="1:43" x14ac:dyDescent="0.2">
      <c r="A59" s="291" t="s">
        <v>133</v>
      </c>
      <c r="B59" s="240">
        <f t="shared" si="0"/>
        <v>365690445318721.38</v>
      </c>
      <c r="C59" s="240">
        <f t="shared" si="3"/>
        <v>360419740187890.06</v>
      </c>
      <c r="D59" s="240">
        <f t="shared" si="3"/>
        <v>383792063941643.19</v>
      </c>
      <c r="E59" s="240">
        <f t="shared" si="3"/>
        <v>406893007127330.63</v>
      </c>
      <c r="F59" s="240">
        <f t="shared" si="3"/>
        <v>429748452284987.13</v>
      </c>
      <c r="G59" s="240">
        <f t="shared" si="3"/>
        <v>452371551852587.13</v>
      </c>
      <c r="H59" s="240">
        <f t="shared" si="3"/>
        <v>474755385412586.25</v>
      </c>
      <c r="I59" s="240">
        <f t="shared" si="3"/>
        <v>489889772732217.94</v>
      </c>
      <c r="J59" s="240">
        <f t="shared" si="3"/>
        <v>504872061607880.19</v>
      </c>
      <c r="K59" s="240">
        <f t="shared" si="3"/>
        <v>519702414992892</v>
      </c>
      <c r="L59" s="240">
        <f t="shared" si="2"/>
        <v>534381170238987.5</v>
      </c>
      <c r="M59" s="240">
        <f t="shared" si="2"/>
        <v>548908809919001.63</v>
      </c>
      <c r="N59" s="240">
        <f t="shared" si="2"/>
        <v>556584881404210</v>
      </c>
      <c r="O59" s="240">
        <f t="shared" si="2"/>
        <v>564189682704661.25</v>
      </c>
      <c r="P59" s="240">
        <f t="shared" si="2"/>
        <v>571723769049085.13</v>
      </c>
      <c r="Q59" s="240">
        <f t="shared" si="2"/>
        <v>579187725000483.88</v>
      </c>
      <c r="R59" s="240">
        <f t="shared" si="2"/>
        <v>586582147808871.25</v>
      </c>
      <c r="S59" s="240">
        <f t="shared" si="2"/>
        <v>590822787290785.5</v>
      </c>
      <c r="T59" s="240">
        <f t="shared" si="2"/>
        <v>595051509084414.38</v>
      </c>
      <c r="U59" s="240">
        <f t="shared" si="2"/>
        <v>599268319397037.63</v>
      </c>
      <c r="V59" s="240">
        <f t="shared" si="2"/>
        <v>603473224499846.13</v>
      </c>
      <c r="W59" s="240">
        <f t="shared" si="2"/>
        <v>607666230724059.38</v>
      </c>
      <c r="X59" s="240">
        <f t="shared" si="2"/>
        <v>609144946009391.5</v>
      </c>
      <c r="Y59" s="240">
        <f t="shared" si="2"/>
        <v>610617991123761.13</v>
      </c>
      <c r="Z59" s="240">
        <f t="shared" si="2"/>
        <v>612085370335205.88</v>
      </c>
      <c r="AA59" s="240">
        <f t="shared" si="2"/>
        <v>613547087956670</v>
      </c>
      <c r="AB59" s="240">
        <f t="shared" si="2"/>
        <v>615003148342364.75</v>
      </c>
      <c r="AC59" s="240">
        <f t="shared" si="2"/>
        <v>614139356605019.88</v>
      </c>
      <c r="AD59" s="240">
        <f t="shared" si="2"/>
        <v>613274783687856.25</v>
      </c>
      <c r="AE59" s="240">
        <f t="shared" si="2"/>
        <v>612409432363479.13</v>
      </c>
      <c r="AF59" s="240">
        <f t="shared" si="2"/>
        <v>611543305431973.5</v>
      </c>
      <c r="AG59" s="240">
        <f t="shared" si="2"/>
        <v>610676405717679.75</v>
      </c>
      <c r="AH59" s="240">
        <f t="shared" si="2"/>
        <v>607727480430885.13</v>
      </c>
      <c r="AI59" s="240">
        <f t="shared" si="2"/>
        <v>604782742935595.88</v>
      </c>
      <c r="AJ59" s="240">
        <f t="shared" si="2"/>
        <v>601842194321966.88</v>
      </c>
      <c r="AK59" s="240">
        <f t="shared" si="2"/>
        <v>598905835692517.63</v>
      </c>
      <c r="AL59" s="240">
        <f t="shared" si="2"/>
        <v>595973668159431.75</v>
      </c>
      <c r="AM59" s="240">
        <f t="shared" si="2"/>
        <v>592663371830646.75</v>
      </c>
      <c r="AN59" s="240">
        <f t="shared" si="2"/>
        <v>589358079603300.13</v>
      </c>
      <c r="AO59" s="240">
        <f t="shared" si="2"/>
        <v>586057792322304.75</v>
      </c>
      <c r="AP59" s="240">
        <f t="shared" si="2"/>
        <v>582762510832600.25</v>
      </c>
      <c r="AQ59" s="240">
        <f t="shared" si="2"/>
        <v>576630715684742.13</v>
      </c>
    </row>
    <row r="60" spans="1:43" x14ac:dyDescent="0.2">
      <c r="A60" s="291" t="s">
        <v>134</v>
      </c>
      <c r="B60" s="240">
        <f t="shared" si="0"/>
        <v>3297857833781.9746</v>
      </c>
      <c r="C60" s="240">
        <f t="shared" si="3"/>
        <v>3780106522322.9653</v>
      </c>
      <c r="D60" s="240">
        <f t="shared" si="3"/>
        <v>4134487165826.7568</v>
      </c>
      <c r="E60" s="240">
        <f t="shared" si="3"/>
        <v>4075474617787.7046</v>
      </c>
      <c r="F60" s="240">
        <f t="shared" si="3"/>
        <v>4085423808313.208</v>
      </c>
      <c r="G60" s="240">
        <f t="shared" si="3"/>
        <v>4177992874431.8564</v>
      </c>
      <c r="H60" s="240">
        <f t="shared" si="3"/>
        <v>4301526168368.0615</v>
      </c>
      <c r="I60" s="240">
        <f t="shared" si="3"/>
        <v>4412700790923.9365</v>
      </c>
      <c r="J60" s="240">
        <f t="shared" si="3"/>
        <v>4497720555647.2432</v>
      </c>
      <c r="K60" s="240">
        <f t="shared" si="3"/>
        <v>4555258947206.2471</v>
      </c>
      <c r="L60" s="240">
        <f t="shared" si="2"/>
        <v>4584508783504.8906</v>
      </c>
      <c r="M60" s="240">
        <f t="shared" si="2"/>
        <v>4585199170927.6104</v>
      </c>
      <c r="N60" s="240">
        <f t="shared" si="2"/>
        <v>4570712473561.4014</v>
      </c>
      <c r="O60" s="240">
        <f t="shared" si="2"/>
        <v>4533951760184.8936</v>
      </c>
      <c r="P60" s="240">
        <f t="shared" si="2"/>
        <v>4481037864828.6855</v>
      </c>
      <c r="Q60" s="240">
        <f t="shared" si="2"/>
        <v>4418048567979.04</v>
      </c>
      <c r="R60" s="240">
        <f t="shared" si="2"/>
        <v>4350848248507.7383</v>
      </c>
      <c r="S60" s="240">
        <f t="shared" si="2"/>
        <v>4307225054848.5166</v>
      </c>
      <c r="T60" s="240">
        <f t="shared" si="2"/>
        <v>4264553573266.917</v>
      </c>
      <c r="U60" s="240">
        <f t="shared" si="2"/>
        <v>4222854581239.915</v>
      </c>
      <c r="V60" s="240">
        <f t="shared" si="2"/>
        <v>4182147821253.6167</v>
      </c>
      <c r="W60" s="240">
        <f t="shared" si="2"/>
        <v>4142452077764.9595</v>
      </c>
      <c r="X60" s="240">
        <f t="shared" si="2"/>
        <v>4103785254583.2939</v>
      </c>
      <c r="Y60" s="240">
        <f t="shared" si="2"/>
        <v>4066164452602.7705</v>
      </c>
      <c r="Z60" s="240">
        <f t="shared" si="2"/>
        <v>4029606047833.1489</v>
      </c>
      <c r="AA60" s="240">
        <f t="shared" si="2"/>
        <v>3994125769693.0874</v>
      </c>
      <c r="AB60" s="240">
        <f t="shared" si="2"/>
        <v>3959738779546.1895</v>
      </c>
      <c r="AC60" s="240">
        <f t="shared" si="2"/>
        <v>3926459749476.2148</v>
      </c>
      <c r="AD60" s="240">
        <f t="shared" si="2"/>
        <v>3894302941314.1289</v>
      </c>
      <c r="AE60" s="240">
        <f t="shared" si="2"/>
        <v>3863282285945.6499</v>
      </c>
      <c r="AF60" s="240">
        <f t="shared" si="2"/>
        <v>3833411462943.8296</v>
      </c>
      <c r="AG60" s="240">
        <f t="shared" si="2"/>
        <v>3804703980587.4185</v>
      </c>
      <c r="AH60" s="240">
        <f t="shared" si="2"/>
        <v>3777173256341.7759</v>
      </c>
      <c r="AI60" s="240">
        <f t="shared" si="2"/>
        <v>3750832697895.4238</v>
      </c>
      <c r="AJ60" s="240">
        <f t="shared" si="2"/>
        <v>3725695784861.5513</v>
      </c>
      <c r="AK60" s="240">
        <f t="shared" si="2"/>
        <v>3701776151270.6704</v>
      </c>
      <c r="AL60" s="240">
        <f t="shared" si="2"/>
        <v>3679087668997.4834</v>
      </c>
      <c r="AM60" s="240">
        <f t="shared" si="2"/>
        <v>3657644532282.5464</v>
      </c>
      <c r="AN60" s="240">
        <f t="shared" si="2"/>
        <v>3637461343527.1719</v>
      </c>
      <c r="AO60" s="240">
        <f t="shared" si="2"/>
        <v>3618553200558.5688</v>
      </c>
      <c r="AP60" s="240">
        <f t="shared" si="2"/>
        <v>3600935785581.4106</v>
      </c>
      <c r="AQ60" s="240">
        <f t="shared" si="2"/>
        <v>3566182857392.895</v>
      </c>
    </row>
    <row r="61" spans="1:43" x14ac:dyDescent="0.2">
      <c r="A61" s="291" t="s">
        <v>135</v>
      </c>
      <c r="B61" s="240">
        <f t="shared" si="0"/>
        <v>1715189200647.53</v>
      </c>
      <c r="C61" s="240">
        <f t="shared" si="3"/>
        <v>1405635824871.2615</v>
      </c>
      <c r="D61" s="240">
        <f t="shared" si="3"/>
        <v>1633044769352.1699</v>
      </c>
      <c r="E61" s="240">
        <f t="shared" si="3"/>
        <v>1703014581955.7209</v>
      </c>
      <c r="F61" s="240">
        <f t="shared" si="3"/>
        <v>1726528074317.6099</v>
      </c>
      <c r="G61" s="240">
        <f t="shared" si="3"/>
        <v>1806488865025.5039</v>
      </c>
      <c r="H61" s="240">
        <f t="shared" si="3"/>
        <v>1909787009680.8569</v>
      </c>
      <c r="I61" s="240">
        <f t="shared" si="3"/>
        <v>2006170010107.9331</v>
      </c>
      <c r="J61" s="240">
        <f t="shared" si="3"/>
        <v>2088151627300.0583</v>
      </c>
      <c r="K61" s="240">
        <f t="shared" si="3"/>
        <v>2157280904073.2332</v>
      </c>
      <c r="L61" s="240">
        <f t="shared" si="2"/>
        <v>2215851284388.3203</v>
      </c>
      <c r="M61" s="240">
        <f t="shared" si="2"/>
        <v>2266744816150.8994</v>
      </c>
      <c r="N61" s="240">
        <f t="shared" si="2"/>
        <v>2316855441269.2124</v>
      </c>
      <c r="O61" s="240">
        <f t="shared" si="2"/>
        <v>2363527479549.7837</v>
      </c>
      <c r="P61" s="240">
        <f t="shared" si="2"/>
        <v>2407577968653.2314</v>
      </c>
      <c r="Q61" s="240">
        <f t="shared" si="2"/>
        <v>2449912774797.0498</v>
      </c>
      <c r="R61" s="240">
        <f t="shared" si="2"/>
        <v>2491517901224.3584</v>
      </c>
      <c r="S61" s="240">
        <f t="shared" si="2"/>
        <v>2544458371268.7471</v>
      </c>
      <c r="T61" s="240">
        <f t="shared" si="2"/>
        <v>2598024693339.4155</v>
      </c>
      <c r="U61" s="240">
        <f t="shared" si="2"/>
        <v>2652032517467.5459</v>
      </c>
      <c r="V61" s="240">
        <f t="shared" si="2"/>
        <v>2706282440816.2539</v>
      </c>
      <c r="W61" s="240">
        <f t="shared" si="2"/>
        <v>2760559793652.2637</v>
      </c>
      <c r="X61" s="240">
        <f t="shared" si="2"/>
        <v>2814634585327.0894</v>
      </c>
      <c r="Y61" s="240">
        <f t="shared" si="2"/>
        <v>2868261629052.2949</v>
      </c>
      <c r="Z61" s="240">
        <f t="shared" si="2"/>
        <v>2921180864083.2388</v>
      </c>
      <c r="AA61" s="240">
        <f t="shared" si="2"/>
        <v>2973117893333.9609</v>
      </c>
      <c r="AB61" s="240">
        <f t="shared" si="2"/>
        <v>3023784753382.8413</v>
      </c>
      <c r="AC61" s="240">
        <f t="shared" si="2"/>
        <v>3072880932247.7139</v>
      </c>
      <c r="AD61" s="240">
        <f t="shared" si="2"/>
        <v>3120094648171.5156</v>
      </c>
      <c r="AE61" s="240">
        <f t="shared" si="2"/>
        <v>3165104399931.667</v>
      </c>
      <c r="AF61" s="240">
        <f t="shared" si="2"/>
        <v>3207580795849.4189</v>
      </c>
      <c r="AG61" s="240">
        <f t="shared" si="2"/>
        <v>3247188664720.9653</v>
      </c>
      <c r="AH61" s="240">
        <f t="shared" si="2"/>
        <v>3283589447329.186</v>
      </c>
      <c r="AI61" s="240">
        <f t="shared" si="2"/>
        <v>3316443862050.8057</v>
      </c>
      <c r="AJ61" s="240">
        <f t="shared" si="2"/>
        <v>3345414832396.3564</v>
      </c>
      <c r="AK61" s="240">
        <f t="shared" si="2"/>
        <v>3370170658179.3657</v>
      </c>
      <c r="AL61" s="240">
        <f t="shared" si="2"/>
        <v>3390388405501.1016</v>
      </c>
      <c r="AM61" s="240">
        <f t="shared" si="2"/>
        <v>3405757483975.8281</v>
      </c>
      <c r="AN61" s="240">
        <f t="shared" si="2"/>
        <v>3415983372750.9683</v>
      </c>
      <c r="AO61" s="240">
        <f t="shared" si="2"/>
        <v>3420791450063.0933</v>
      </c>
      <c r="AP61" s="240">
        <f t="shared" si="2"/>
        <v>3419930874499.1299</v>
      </c>
      <c r="AQ61" s="240">
        <f t="shared" si="2"/>
        <v>3395411405141.7783</v>
      </c>
    </row>
    <row r="62" spans="1:43" x14ac:dyDescent="0.2">
      <c r="A62" s="291" t="s">
        <v>136</v>
      </c>
      <c r="B62" s="240">
        <f t="shared" si="0"/>
        <v>176307422283956.59</v>
      </c>
      <c r="C62" s="240">
        <f t="shared" si="3"/>
        <v>146813955399690.63</v>
      </c>
      <c r="D62" s="240">
        <f t="shared" si="3"/>
        <v>146605312448414.31</v>
      </c>
      <c r="E62" s="240">
        <f t="shared" si="3"/>
        <v>146394816176042.41</v>
      </c>
      <c r="F62" s="240">
        <f t="shared" si="3"/>
        <v>146182469182417.69</v>
      </c>
      <c r="G62" s="240">
        <f t="shared" si="3"/>
        <v>145968274067383.19</v>
      </c>
      <c r="H62" s="240">
        <f t="shared" si="3"/>
        <v>145752233430781.72</v>
      </c>
      <c r="I62" s="240">
        <f t="shared" si="3"/>
        <v>147092956419302.09</v>
      </c>
      <c r="J62" s="240">
        <f t="shared" si="3"/>
        <v>148421381648607.28</v>
      </c>
      <c r="K62" s="240">
        <f t="shared" si="3"/>
        <v>149737523784899.97</v>
      </c>
      <c r="L62" s="240">
        <f t="shared" si="2"/>
        <v>151041397494382.78</v>
      </c>
      <c r="M62" s="240">
        <f t="shared" si="2"/>
        <v>152333017443258.34</v>
      </c>
      <c r="N62" s="240">
        <f t="shared" si="2"/>
        <v>150146170810226.66</v>
      </c>
      <c r="O62" s="240">
        <f t="shared" si="2"/>
        <v>147970210988473.13</v>
      </c>
      <c r="P62" s="240">
        <f t="shared" si="2"/>
        <v>145805128935282.13</v>
      </c>
      <c r="Q62" s="240">
        <f t="shared" si="2"/>
        <v>143650915607938</v>
      </c>
      <c r="R62" s="240">
        <f t="shared" si="2"/>
        <v>141507561963725.09</v>
      </c>
      <c r="S62" s="240">
        <f t="shared" si="2"/>
        <v>138982528780008.56</v>
      </c>
      <c r="T62" s="240">
        <f t="shared" si="2"/>
        <v>136461102009376.38</v>
      </c>
      <c r="U62" s="240">
        <f t="shared" si="2"/>
        <v>133943280253129.5</v>
      </c>
      <c r="V62" s="240">
        <f t="shared" si="2"/>
        <v>131429062112569.02</v>
      </c>
      <c r="W62" s="240">
        <f t="shared" si="2"/>
        <v>128918446188995.89</v>
      </c>
      <c r="X62" s="240">
        <f t="shared" si="2"/>
        <v>125515646580277.34</v>
      </c>
      <c r="Y62" s="240">
        <f t="shared" si="2"/>
        <v>122117781802531.17</v>
      </c>
      <c r="Z62" s="240">
        <f t="shared" si="2"/>
        <v>118724849933212.61</v>
      </c>
      <c r="AA62" s="240">
        <f t="shared" si="2"/>
        <v>115336849049776.92</v>
      </c>
      <c r="AB62" s="240">
        <f t="shared" si="2"/>
        <v>111953777229679.33</v>
      </c>
      <c r="AC62" s="240">
        <f t="shared" si="2"/>
        <v>109326303639754.7</v>
      </c>
      <c r="AD62" s="240">
        <f t="shared" si="2"/>
        <v>106702622900553.5</v>
      </c>
      <c r="AE62" s="240">
        <f t="shared" si="2"/>
        <v>104082733536094.05</v>
      </c>
      <c r="AF62" s="240">
        <f t="shared" si="2"/>
        <v>101466634070394.75</v>
      </c>
      <c r="AG62" s="240">
        <f t="shared" si="2"/>
        <v>98854323027474.016</v>
      </c>
      <c r="AH62" s="240">
        <f t="shared" si="2"/>
        <v>97256098392604.891</v>
      </c>
      <c r="AI62" s="240">
        <f t="shared" si="2"/>
        <v>95660149302851.406</v>
      </c>
      <c r="AJ62" s="240">
        <f t="shared" si="2"/>
        <v>94066474875492.469</v>
      </c>
      <c r="AK62" s="240">
        <f t="shared" si="2"/>
        <v>92475074227806.875</v>
      </c>
      <c r="AL62" s="240">
        <f t="shared" si="2"/>
        <v>90885946477073.531</v>
      </c>
      <c r="AM62" s="240">
        <f t="shared" si="2"/>
        <v>90059550981796.734</v>
      </c>
      <c r="AN62" s="240">
        <f t="shared" si="2"/>
        <v>89234277572336.188</v>
      </c>
      <c r="AO62" s="240">
        <f t="shared" si="2"/>
        <v>88410125819678.109</v>
      </c>
      <c r="AP62" s="240">
        <f t="shared" si="2"/>
        <v>87587095294808.781</v>
      </c>
      <c r="AQ62" s="240">
        <f t="shared" si="2"/>
        <v>86540855586607.125</v>
      </c>
    </row>
    <row r="63" spans="1:43" x14ac:dyDescent="0.2">
      <c r="A63" s="291" t="s">
        <v>137</v>
      </c>
      <c r="B63" s="240">
        <f t="shared" si="0"/>
        <v>6047818985127.6582</v>
      </c>
      <c r="C63" s="240">
        <f t="shared" si="3"/>
        <v>6715783529374.2979</v>
      </c>
      <c r="D63" s="240">
        <f t="shared" si="3"/>
        <v>6938966044467.6162</v>
      </c>
      <c r="E63" s="240">
        <f t="shared" si="3"/>
        <v>7160526115154.0869</v>
      </c>
      <c r="F63" s="240">
        <f t="shared" si="3"/>
        <v>7380464924136.6689</v>
      </c>
      <c r="G63" s="240">
        <f t="shared" si="3"/>
        <v>7598783654118.3252</v>
      </c>
      <c r="H63" s="240">
        <f t="shared" si="3"/>
        <v>7815483487802.0215</v>
      </c>
      <c r="I63" s="240">
        <f t="shared" si="3"/>
        <v>7964236519403.4971</v>
      </c>
      <c r="J63" s="240">
        <f t="shared" si="3"/>
        <v>8111918219668.1768</v>
      </c>
      <c r="K63" s="240">
        <f t="shared" si="3"/>
        <v>8258529376084.9365</v>
      </c>
      <c r="L63" s="240">
        <f t="shared" si="2"/>
        <v>8404070776142.6494</v>
      </c>
      <c r="M63" s="240">
        <f t="shared" si="2"/>
        <v>8548543207330.1982</v>
      </c>
      <c r="N63" s="240">
        <f t="shared" si="2"/>
        <v>8536494927846.6572</v>
      </c>
      <c r="O63" s="240">
        <f t="shared" si="2"/>
        <v>8524385951659.8564</v>
      </c>
      <c r="P63" s="240">
        <f t="shared" si="2"/>
        <v>8512216315180.415</v>
      </c>
      <c r="Q63" s="240">
        <f t="shared" si="2"/>
        <v>8499986054818.9512</v>
      </c>
      <c r="R63" s="240">
        <f t="shared" si="2"/>
        <v>8487695206986.0801</v>
      </c>
      <c r="S63" s="240">
        <f t="shared" si="2"/>
        <v>8386141158598.7637</v>
      </c>
      <c r="T63" s="240">
        <f t="shared" si="2"/>
        <v>8284708305363.125</v>
      </c>
      <c r="U63" s="240">
        <f t="shared" si="2"/>
        <v>8183396615464.7988</v>
      </c>
      <c r="V63" s="240">
        <f t="shared" si="2"/>
        <v>8082206057089.4219</v>
      </c>
      <c r="W63" s="240">
        <f t="shared" si="2"/>
        <v>7981136598422.6299</v>
      </c>
      <c r="X63" s="240">
        <f t="shared" si="2"/>
        <v>7796228820353.9355</v>
      </c>
      <c r="Y63" s="240">
        <f t="shared" si="2"/>
        <v>7611547213602.3252</v>
      </c>
      <c r="Z63" s="240">
        <f t="shared" si="2"/>
        <v>7427091718515.8594</v>
      </c>
      <c r="AA63" s="240">
        <f t="shared" si="2"/>
        <v>7242862275442.6074</v>
      </c>
      <c r="AB63" s="240">
        <f t="shared" si="2"/>
        <v>7058858824730.6338</v>
      </c>
      <c r="AC63" s="240">
        <f t="shared" si="2"/>
        <v>6875081306728.0078</v>
      </c>
      <c r="AD63" s="240">
        <f t="shared" si="2"/>
        <v>6691529661782.79</v>
      </c>
      <c r="AE63" s="240">
        <f t="shared" si="2"/>
        <v>6508203830243.0527</v>
      </c>
      <c r="AF63" s="240">
        <f t="shared" si="2"/>
        <v>6325103752456.8564</v>
      </c>
      <c r="AG63" s="240">
        <f t="shared" si="2"/>
        <v>6142229368772.2715</v>
      </c>
      <c r="AH63" s="240">
        <f t="shared" si="2"/>
        <v>5983418942015.5098</v>
      </c>
      <c r="AI63" s="240">
        <f t="shared" si="2"/>
        <v>5824804104441.2256</v>
      </c>
      <c r="AJ63" s="240">
        <f t="shared" si="2"/>
        <v>5666384804351.0732</v>
      </c>
      <c r="AK63" s="240">
        <f t="shared" si="2"/>
        <v>5508160990046.71</v>
      </c>
      <c r="AL63" s="240">
        <f t="shared" si="2"/>
        <v>5350132609829.7939</v>
      </c>
      <c r="AM63" s="240">
        <f t="shared" si="2"/>
        <v>5184539975688.2334</v>
      </c>
      <c r="AN63" s="240">
        <f t="shared" si="2"/>
        <v>5019152455008.127</v>
      </c>
      <c r="AO63" s="240">
        <f t="shared" si="2"/>
        <v>4853969993493.9863</v>
      </c>
      <c r="AP63" s="240">
        <f t="shared" si="2"/>
        <v>4688992536850.3223</v>
      </c>
      <c r="AQ63" s="240">
        <f t="shared" ref="AQ63:AQ74" si="4">SUMIFS(AQ$2:AQ$44,$AR$2:$AR$44,$A63)</f>
        <v>4512635102211.7314</v>
      </c>
    </row>
    <row r="64" spans="1:43" x14ac:dyDescent="0.2">
      <c r="A64" s="291" t="s">
        <v>138</v>
      </c>
      <c r="B64" s="240">
        <f t="shared" si="0"/>
        <v>23822418946303.039</v>
      </c>
      <c r="C64" s="240">
        <f t="shared" si="3"/>
        <v>22613506108903.008</v>
      </c>
      <c r="D64" s="240">
        <f t="shared" si="3"/>
        <v>24028406965852.418</v>
      </c>
      <c r="E64" s="240">
        <f t="shared" si="3"/>
        <v>25418690283320.953</v>
      </c>
      <c r="F64" s="240">
        <f t="shared" si="3"/>
        <v>26784491789295.738</v>
      </c>
      <c r="G64" s="240">
        <f t="shared" si="3"/>
        <v>28125947211763.988</v>
      </c>
      <c r="H64" s="240">
        <f t="shared" si="3"/>
        <v>29443192278712.832</v>
      </c>
      <c r="I64" s="240">
        <f t="shared" si="3"/>
        <v>30723993675752.438</v>
      </c>
      <c r="J64" s="240">
        <f t="shared" si="3"/>
        <v>31981809847369.82</v>
      </c>
      <c r="K64" s="240">
        <f t="shared" si="3"/>
        <v>33216764232037.273</v>
      </c>
      <c r="L64" s="240">
        <f t="shared" si="3"/>
        <v>34428980268227.023</v>
      </c>
      <c r="M64" s="240">
        <f t="shared" si="3"/>
        <v>35618581394411.305</v>
      </c>
      <c r="N64" s="240">
        <f t="shared" si="3"/>
        <v>36179925705306.344</v>
      </c>
      <c r="O64" s="240">
        <f t="shared" si="3"/>
        <v>36732023412331.586</v>
      </c>
      <c r="P64" s="240">
        <f t="shared" si="3"/>
        <v>37274917523979.094</v>
      </c>
      <c r="Q64" s="240">
        <f t="shared" si="3"/>
        <v>37808651048740.961</v>
      </c>
      <c r="R64" s="240">
        <f t="shared" si="3"/>
        <v>38333266995109.211</v>
      </c>
      <c r="S64" s="240">
        <f t="shared" si="3"/>
        <v>38456734865849.539</v>
      </c>
      <c r="T64" s="240">
        <f t="shared" si="3"/>
        <v>38579105846738.164</v>
      </c>
      <c r="U64" s="240">
        <f t="shared" si="3"/>
        <v>38700381342894.922</v>
      </c>
      <c r="V64" s="240">
        <f t="shared" si="3"/>
        <v>38820562759439.609</v>
      </c>
      <c r="W64" s="240">
        <f t="shared" si="3"/>
        <v>38939651501492.063</v>
      </c>
      <c r="X64" s="240">
        <f t="shared" si="3"/>
        <v>38739527883262.273</v>
      </c>
      <c r="Y64" s="240">
        <f t="shared" si="3"/>
        <v>38539997143571.094</v>
      </c>
      <c r="Z64" s="240">
        <f t="shared" si="3"/>
        <v>38341058690108.031</v>
      </c>
      <c r="AA64" s="240">
        <f t="shared" si="3"/>
        <v>38142711930562.578</v>
      </c>
      <c r="AB64" s="240">
        <f t="shared" si="3"/>
        <v>37944956272624.195</v>
      </c>
      <c r="AC64" s="240">
        <f t="shared" si="3"/>
        <v>37337935192186.578</v>
      </c>
      <c r="AD64" s="240">
        <f t="shared" si="3"/>
        <v>36733689282891.945</v>
      </c>
      <c r="AE64" s="240">
        <f t="shared" si="3"/>
        <v>36132215362688.875</v>
      </c>
      <c r="AF64" s="240">
        <f t="shared" si="3"/>
        <v>35533510249526.016</v>
      </c>
      <c r="AG64" s="240">
        <f t="shared" si="3"/>
        <v>34937570761352.012</v>
      </c>
      <c r="AH64" s="240">
        <f t="shared" si="3"/>
        <v>34041092644460.648</v>
      </c>
      <c r="AI64" s="240">
        <f t="shared" si="3"/>
        <v>33149006254720.961</v>
      </c>
      <c r="AJ64" s="240">
        <f t="shared" si="3"/>
        <v>32261306467775.891</v>
      </c>
      <c r="AK64" s="240">
        <f t="shared" si="3"/>
        <v>31377988159268.469</v>
      </c>
      <c r="AL64" s="240">
        <f t="shared" si="3"/>
        <v>30499046204841.668</v>
      </c>
      <c r="AM64" s="240">
        <f t="shared" si="3"/>
        <v>29623206670199.578</v>
      </c>
      <c r="AN64" s="240">
        <f t="shared" si="3"/>
        <v>28751740596238.973</v>
      </c>
      <c r="AO64" s="240">
        <f t="shared" si="3"/>
        <v>27884642847577.91</v>
      </c>
      <c r="AP64" s="240">
        <f t="shared" si="3"/>
        <v>27021908288834.426</v>
      </c>
      <c r="AQ64" s="240">
        <f t="shared" si="4"/>
        <v>26092201522199.969</v>
      </c>
    </row>
    <row r="65" spans="1:43" x14ac:dyDescent="0.2">
      <c r="A65" s="291" t="s">
        <v>139</v>
      </c>
      <c r="B65" s="240">
        <f t="shared" si="0"/>
        <v>1265101937494.5894</v>
      </c>
      <c r="C65" s="240">
        <f t="shared" si="3"/>
        <v>592716868969.54309</v>
      </c>
      <c r="D65" s="240">
        <f t="shared" si="3"/>
        <v>710837443026.47498</v>
      </c>
      <c r="E65" s="240">
        <f t="shared" si="3"/>
        <v>714124692377.56921</v>
      </c>
      <c r="F65" s="240">
        <f t="shared" si="3"/>
        <v>718626854862.94958</v>
      </c>
      <c r="G65" s="240">
        <f t="shared" si="3"/>
        <v>736764704941.48901</v>
      </c>
      <c r="H65" s="240">
        <f t="shared" si="3"/>
        <v>760246194736.40588</v>
      </c>
      <c r="I65" s="240">
        <f t="shared" si="3"/>
        <v>782199125165.96521</v>
      </c>
      <c r="J65" s="240">
        <f t="shared" si="3"/>
        <v>800644463987.00146</v>
      </c>
      <c r="K65" s="240">
        <f t="shared" si="3"/>
        <v>815780947065.94519</v>
      </c>
      <c r="L65" s="240">
        <f t="shared" si="3"/>
        <v>827886972640.85669</v>
      </c>
      <c r="M65" s="240">
        <f t="shared" si="3"/>
        <v>837306264667.03296</v>
      </c>
      <c r="N65" s="240">
        <f t="shared" si="3"/>
        <v>845361191580.1593</v>
      </c>
      <c r="O65" s="240">
        <f t="shared" si="3"/>
        <v>851465704888.17615</v>
      </c>
      <c r="P65" s="240">
        <f t="shared" si="3"/>
        <v>855963055897.16016</v>
      </c>
      <c r="Q65" s="240">
        <f t="shared" si="3"/>
        <v>859215307633.51453</v>
      </c>
      <c r="R65" s="240">
        <f t="shared" si="3"/>
        <v>861597109542.56689</v>
      </c>
      <c r="S65" s="240">
        <f t="shared" si="3"/>
        <v>866652742321.32898</v>
      </c>
      <c r="T65" s="240">
        <f t="shared" si="3"/>
        <v>871270365854.08789</v>
      </c>
      <c r="U65" s="240">
        <f t="shared" si="3"/>
        <v>875459069603.823</v>
      </c>
      <c r="V65" s="240">
        <f t="shared" si="3"/>
        <v>879228905060.08618</v>
      </c>
      <c r="W65" s="240">
        <f t="shared" si="3"/>
        <v>882590822191.12671</v>
      </c>
      <c r="X65" s="240">
        <f t="shared" si="3"/>
        <v>885556605326.40771</v>
      </c>
      <c r="Y65" s="240">
        <f t="shared" si="3"/>
        <v>888138808899.41565</v>
      </c>
      <c r="Z65" s="240">
        <f t="shared" si="3"/>
        <v>890350693457.82129</v>
      </c>
      <c r="AA65" s="240">
        <f t="shared" si="3"/>
        <v>892206162323.29773</v>
      </c>
      <c r="AB65" s="240">
        <f t="shared" si="3"/>
        <v>893719699257.55481</v>
      </c>
      <c r="AC65" s="240">
        <f t="shared" si="3"/>
        <v>894906307464.39026</v>
      </c>
      <c r="AD65" s="240">
        <f t="shared" si="3"/>
        <v>895781450230.24329</v>
      </c>
      <c r="AE65" s="240">
        <f t="shared" si="3"/>
        <v>896360993478.33398</v>
      </c>
      <c r="AF65" s="240">
        <f t="shared" si="3"/>
        <v>896661150483.87244</v>
      </c>
      <c r="AG65" s="240">
        <f t="shared" si="3"/>
        <v>896698428970.78503</v>
      </c>
      <c r="AH65" s="240">
        <f t="shared" si="3"/>
        <v>896489580783.7561</v>
      </c>
      <c r="AI65" s="240">
        <f t="shared" si="3"/>
        <v>896051554303.6355</v>
      </c>
      <c r="AJ65" s="240">
        <f t="shared" si="3"/>
        <v>895401449749.36169</v>
      </c>
      <c r="AK65" s="240">
        <f t="shared" si="3"/>
        <v>894556477485.95142</v>
      </c>
      <c r="AL65" s="240">
        <f t="shared" si="3"/>
        <v>893533919435.63708</v>
      </c>
      <c r="AM65" s="240">
        <f t="shared" si="3"/>
        <v>892351093668.37329</v>
      </c>
      <c r="AN65" s="240">
        <f t="shared" si="3"/>
        <v>891025322228.3269</v>
      </c>
      <c r="AO65" s="240">
        <f t="shared" si="3"/>
        <v>889573902235.26172</v>
      </c>
      <c r="AP65" s="240">
        <f t="shared" si="3"/>
        <v>888014080283.49854</v>
      </c>
      <c r="AQ65" s="240">
        <f t="shared" si="4"/>
        <v>881817578709.92236</v>
      </c>
    </row>
    <row r="66" spans="1:43" x14ac:dyDescent="0.2">
      <c r="A66" s="291" t="s">
        <v>140</v>
      </c>
      <c r="B66" s="240">
        <f t="shared" si="0"/>
        <v>337871687077.03943</v>
      </c>
      <c r="C66" s="240">
        <f t="shared" si="3"/>
        <v>429730615682.57263</v>
      </c>
      <c r="D66" s="240">
        <f t="shared" si="3"/>
        <v>506365666011.32257</v>
      </c>
      <c r="E66" s="240">
        <f t="shared" si="3"/>
        <v>541937093370.40735</v>
      </c>
      <c r="F66" s="240">
        <f t="shared" si="3"/>
        <v>547586861110.49231</v>
      </c>
      <c r="G66" s="240">
        <f t="shared" si="3"/>
        <v>572263697677.95801</v>
      </c>
      <c r="H66" s="240">
        <f t="shared" si="3"/>
        <v>603417359783.64417</v>
      </c>
      <c r="I66" s="240">
        <f t="shared" si="3"/>
        <v>629573999641.00146</v>
      </c>
      <c r="J66" s="240">
        <f t="shared" si="3"/>
        <v>648920113777.75293</v>
      </c>
      <c r="K66" s="240">
        <f t="shared" si="3"/>
        <v>663334913968.99805</v>
      </c>
      <c r="L66" s="240">
        <f t="shared" si="3"/>
        <v>675094581164.70105</v>
      </c>
      <c r="M66" s="240">
        <f t="shared" si="3"/>
        <v>686733054699.97449</v>
      </c>
      <c r="N66" s="240">
        <f t="shared" si="3"/>
        <v>702951626722.95532</v>
      </c>
      <c r="O66" s="240">
        <f t="shared" si="3"/>
        <v>721353488721.26892</v>
      </c>
      <c r="P66" s="240">
        <f t="shared" si="3"/>
        <v>741334375900.87122</v>
      </c>
      <c r="Q66" s="240">
        <f t="shared" si="3"/>
        <v>762217509536.76416</v>
      </c>
      <c r="R66" s="240">
        <f t="shared" si="3"/>
        <v>783241112248.58972</v>
      </c>
      <c r="S66" s="240">
        <f t="shared" si="3"/>
        <v>808846865088.37183</v>
      </c>
      <c r="T66" s="240">
        <f t="shared" si="3"/>
        <v>833988006247.77539</v>
      </c>
      <c r="U66" s="240">
        <f t="shared" si="3"/>
        <v>858565172804.76563</v>
      </c>
      <c r="V66" s="240">
        <f t="shared" si="3"/>
        <v>882479578955.90735</v>
      </c>
      <c r="W66" s="240">
        <f t="shared" si="3"/>
        <v>905633660356.7207</v>
      </c>
      <c r="X66" s="240">
        <f t="shared" si="3"/>
        <v>927931715525.27075</v>
      </c>
      <c r="Y66" s="240">
        <f t="shared" si="3"/>
        <v>949280538366.29053</v>
      </c>
      <c r="Z66" s="240">
        <f t="shared" si="3"/>
        <v>969590036062.21484</v>
      </c>
      <c r="AA66" s="240">
        <f t="shared" si="3"/>
        <v>988773826835.7843</v>
      </c>
      <c r="AB66" s="240">
        <f t="shared" si="3"/>
        <v>1006749812408.2438</v>
      </c>
      <c r="AC66" s="240">
        <f t="shared" si="3"/>
        <v>1023440720349.0444</v>
      </c>
      <c r="AD66" s="240">
        <f t="shared" si="3"/>
        <v>1038774611927.593</v>
      </c>
      <c r="AE66" s="240">
        <f t="shared" si="3"/>
        <v>1052685351525.1582</v>
      </c>
      <c r="AF66" s="240">
        <f t="shared" si="3"/>
        <v>1065113034135.2051</v>
      </c>
      <c r="AG66" s="240">
        <f t="shared" si="3"/>
        <v>1076004367963.4067</v>
      </c>
      <c r="AH66" s="240">
        <f t="shared" si="3"/>
        <v>1085313009624.8031</v>
      </c>
      <c r="AI66" s="240">
        <f t="shared" si="3"/>
        <v>1092999849916.3201</v>
      </c>
      <c r="AJ66" s="240">
        <f t="shared" si="3"/>
        <v>1099033248610.5739</v>
      </c>
      <c r="AK66" s="240">
        <f t="shared" si="3"/>
        <v>1103389217164.8733</v>
      </c>
      <c r="AL66" s="240">
        <f t="shared" si="3"/>
        <v>1106051548662.9326</v>
      </c>
      <c r="AM66" s="240">
        <f t="shared" si="3"/>
        <v>1107011894702.1829</v>
      </c>
      <c r="AN66" s="240">
        <f t="shared" si="3"/>
        <v>1106269789305.1033</v>
      </c>
      <c r="AO66" s="240">
        <f t="shared" si="3"/>
        <v>1103832620268.2615</v>
      </c>
      <c r="AP66" s="240">
        <f t="shared" si="3"/>
        <v>1099715548669.1394</v>
      </c>
      <c r="AQ66" s="240">
        <f t="shared" si="4"/>
        <v>1088331421748.6489</v>
      </c>
    </row>
    <row r="67" spans="1:43" x14ac:dyDescent="0.2">
      <c r="A67" s="291" t="s">
        <v>141</v>
      </c>
      <c r="B67" s="240">
        <f t="shared" si="0"/>
        <v>1602214896964.9316</v>
      </c>
      <c r="C67" s="240">
        <f t="shared" si="3"/>
        <v>1120444950852.6023</v>
      </c>
      <c r="D67" s="240">
        <f t="shared" si="3"/>
        <v>1344469932426.2551</v>
      </c>
      <c r="E67" s="240">
        <f t="shared" si="3"/>
        <v>1507819795307.3037</v>
      </c>
      <c r="F67" s="240">
        <f t="shared" si="3"/>
        <v>1535174411111.6851</v>
      </c>
      <c r="G67" s="240">
        <f t="shared" si="3"/>
        <v>1632201559895.9507</v>
      </c>
      <c r="H67" s="240">
        <f t="shared" si="3"/>
        <v>1759383394943.6396</v>
      </c>
      <c r="I67" s="240">
        <f t="shared" si="3"/>
        <v>1878051951367.574</v>
      </c>
      <c r="J67" s="240">
        <f t="shared" si="3"/>
        <v>1978960213352.0525</v>
      </c>
      <c r="K67" s="240">
        <f t="shared" si="3"/>
        <v>2064407277372.4424</v>
      </c>
      <c r="L67" s="240">
        <f t="shared" si="3"/>
        <v>2138105095614.5747</v>
      </c>
      <c r="M67" s="240">
        <f t="shared" si="3"/>
        <v>2204877864870.1958</v>
      </c>
      <c r="N67" s="240">
        <f t="shared" si="3"/>
        <v>2276620733629.5513</v>
      </c>
      <c r="O67" s="240">
        <f t="shared" si="3"/>
        <v>2347200873757.9946</v>
      </c>
      <c r="P67" s="240">
        <f t="shared" si="3"/>
        <v>2416174031685.0034</v>
      </c>
      <c r="Q67" s="240">
        <f t="shared" si="3"/>
        <v>2483073095129.2568</v>
      </c>
      <c r="R67" s="240">
        <f t="shared" si="3"/>
        <v>2547411370830.2095</v>
      </c>
      <c r="S67" s="240">
        <f t="shared" si="3"/>
        <v>2624314765938.459</v>
      </c>
      <c r="T67" s="240">
        <f t="shared" si="3"/>
        <v>2698841149118.7632</v>
      </c>
      <c r="U67" s="240">
        <f t="shared" si="3"/>
        <v>2770733218077.5479</v>
      </c>
      <c r="V67" s="240">
        <f t="shared" si="3"/>
        <v>2839746148111.9829</v>
      </c>
      <c r="W67" s="240">
        <f t="shared" si="3"/>
        <v>2905649168798.0557</v>
      </c>
      <c r="X67" s="240">
        <f t="shared" si="3"/>
        <v>2968226998248.7378</v>
      </c>
      <c r="Y67" s="240">
        <f t="shared" si="3"/>
        <v>3027281122726.4702</v>
      </c>
      <c r="Z67" s="240">
        <f t="shared" si="3"/>
        <v>3082630911671.2139</v>
      </c>
      <c r="AA67" s="240">
        <f t="shared" si="3"/>
        <v>3134114560549.6553</v>
      </c>
      <c r="AB67" s="240">
        <f t="shared" si="3"/>
        <v>3181589856299.3076</v>
      </c>
      <c r="AC67" s="240">
        <f t="shared" si="3"/>
        <v>3224934762495.2051</v>
      </c>
      <c r="AD67" s="240">
        <f t="shared" si="3"/>
        <v>3264047823667.062</v>
      </c>
      <c r="AE67" s="240">
        <f t="shared" si="3"/>
        <v>3298848390407.3716</v>
      </c>
      <c r="AF67" s="240">
        <f t="shared" si="3"/>
        <v>3329276669003.4883</v>
      </c>
      <c r="AG67" s="240">
        <f t="shared" si="3"/>
        <v>3355293601272.6382</v>
      </c>
      <c r="AH67" s="240">
        <f t="shared" si="3"/>
        <v>3376880582053.8086</v>
      </c>
      <c r="AI67" s="240">
        <f t="shared" si="3"/>
        <v>3394039023396.0151</v>
      </c>
      <c r="AJ67" s="240">
        <f t="shared" si="3"/>
        <v>3406789775864.0269</v>
      </c>
      <c r="AK67" s="240">
        <f t="shared" si="3"/>
        <v>3415172418550.5513</v>
      </c>
      <c r="AL67" s="240">
        <f t="shared" si="3"/>
        <v>3419244430331.9717</v>
      </c>
      <c r="AM67" s="240">
        <f t="shared" si="3"/>
        <v>3419080255632.1694</v>
      </c>
      <c r="AN67" s="240">
        <f t="shared" si="3"/>
        <v>3414770278468.4683</v>
      </c>
      <c r="AO67" s="240">
        <f t="shared" si="3"/>
        <v>3406419718850.8037</v>
      </c>
      <c r="AP67" s="240">
        <f t="shared" si="3"/>
        <v>3394147465699.8008</v>
      </c>
      <c r="AQ67" s="240">
        <f t="shared" si="4"/>
        <v>3360761348249.1182</v>
      </c>
    </row>
    <row r="68" spans="1:43" x14ac:dyDescent="0.2">
      <c r="A68" s="291" t="s">
        <v>142</v>
      </c>
      <c r="B68" s="240">
        <f t="shared" si="0"/>
        <v>122865154484.47588</v>
      </c>
      <c r="C68" s="240">
        <f t="shared" si="3"/>
        <v>93866784398.190872</v>
      </c>
      <c r="D68" s="240">
        <f t="shared" si="3"/>
        <v>102776465076.85213</v>
      </c>
      <c r="E68" s="240">
        <f t="shared" si="3"/>
        <v>114422785462.8024</v>
      </c>
      <c r="F68" s="240">
        <f t="shared" si="3"/>
        <v>115367615543.26953</v>
      </c>
      <c r="G68" s="240">
        <f t="shared" si="3"/>
        <v>119952714570.74826</v>
      </c>
      <c r="H68" s="240">
        <f t="shared" si="3"/>
        <v>126323500288.86201</v>
      </c>
      <c r="I68" s="240">
        <f t="shared" si="3"/>
        <v>132779459166.90808</v>
      </c>
      <c r="J68" s="240">
        <f t="shared" si="3"/>
        <v>138826036294.2804</v>
      </c>
      <c r="K68" s="240">
        <f t="shared" si="3"/>
        <v>144453877319.13263</v>
      </c>
      <c r="L68" s="240">
        <f t="shared" si="3"/>
        <v>149680300534.57388</v>
      </c>
      <c r="M68" s="240">
        <f t="shared" si="3"/>
        <v>154548226953.60873</v>
      </c>
      <c r="N68" s="240">
        <f t="shared" si="3"/>
        <v>159545317087.62964</v>
      </c>
      <c r="O68" s="240">
        <f t="shared" si="3"/>
        <v>164281700308.1633</v>
      </c>
      <c r="P68" s="240">
        <f t="shared" si="3"/>
        <v>168771751776.33667</v>
      </c>
      <c r="Q68" s="240">
        <f t="shared" si="3"/>
        <v>173035753694.40076</v>
      </c>
      <c r="R68" s="240">
        <f t="shared" si="3"/>
        <v>177099468453.37506</v>
      </c>
      <c r="S68" s="240">
        <f t="shared" si="3"/>
        <v>181941410079.39679</v>
      </c>
      <c r="T68" s="240">
        <f t="shared" si="3"/>
        <v>186643967826.09738</v>
      </c>
      <c r="U68" s="240">
        <f t="shared" si="3"/>
        <v>191196163655.69769</v>
      </c>
      <c r="V68" s="240">
        <f t="shared" si="3"/>
        <v>195587298931.18661</v>
      </c>
      <c r="W68" s="240">
        <f t="shared" si="3"/>
        <v>199806956867.10107</v>
      </c>
      <c r="X68" s="240">
        <f t="shared" si="3"/>
        <v>203845012482.81104</v>
      </c>
      <c r="Y68" s="240">
        <f t="shared" si="3"/>
        <v>207691650315.73999</v>
      </c>
      <c r="Z68" s="240">
        <f t="shared" si="3"/>
        <v>211337389797.66592</v>
      </c>
      <c r="AA68" s="240">
        <f t="shared" si="3"/>
        <v>214773117879.71304</v>
      </c>
      <c r="AB68" s="240">
        <f t="shared" si="3"/>
        <v>217990128218.17871</v>
      </c>
      <c r="AC68" s="240">
        <f t="shared" si="3"/>
        <v>220980166008.58939</v>
      </c>
      <c r="AD68" s="240">
        <f t="shared" si="3"/>
        <v>223735477381.4545</v>
      </c>
      <c r="AE68" s="240">
        <f t="shared" si="3"/>
        <v>226248862150.1405</v>
      </c>
      <c r="AF68" s="240">
        <f t="shared" si="3"/>
        <v>228513728627.31146</v>
      </c>
      <c r="AG68" s="240">
        <f t="shared" si="3"/>
        <v>230524149198.23938</v>
      </c>
      <c r="AH68" s="240">
        <f t="shared" si="3"/>
        <v>232274915352.71799</v>
      </c>
      <c r="AI68" s="240">
        <f t="shared" ref="AI68:AP74" si="5">SUMIFS(AI$2:AI$44,$AR$2:$AR$44,$A68)</f>
        <v>233761590927.25946</v>
      </c>
      <c r="AJ68" s="240">
        <f t="shared" si="5"/>
        <v>234980562390.29413</v>
      </c>
      <c r="AK68" s="240">
        <f t="shared" si="5"/>
        <v>235929085109.63672</v>
      </c>
      <c r="AL68" s="240">
        <f t="shared" si="5"/>
        <v>236605324667.97104</v>
      </c>
      <c r="AM68" s="240">
        <f t="shared" si="5"/>
        <v>237008392433.30823</v>
      </c>
      <c r="AN68" s="240">
        <f t="shared" si="5"/>
        <v>237138374742.34119</v>
      </c>
      <c r="AO68" s="240">
        <f t="shared" si="5"/>
        <v>236996355210.94275</v>
      </c>
      <c r="AP68" s="240">
        <f t="shared" si="5"/>
        <v>236584429843.85052</v>
      </c>
      <c r="AQ68" s="240">
        <f t="shared" si="4"/>
        <v>234695941875.21957</v>
      </c>
    </row>
    <row r="69" spans="1:43" x14ac:dyDescent="0.2">
      <c r="A69" s="291" t="s">
        <v>143</v>
      </c>
      <c r="B69" s="240">
        <f t="shared" si="0"/>
        <v>940743847825.68616</v>
      </c>
      <c r="C69" s="240">
        <f t="shared" ref="C69:AH74" si="6">SUMIFS(C$2:C$44,$AR$2:$AR$44,$A69)</f>
        <v>659709910143.61914</v>
      </c>
      <c r="D69" s="240">
        <f t="shared" si="6"/>
        <v>699261888601.57263</v>
      </c>
      <c r="E69" s="240">
        <f t="shared" si="6"/>
        <v>737977648870.01404</v>
      </c>
      <c r="F69" s="240">
        <f t="shared" si="6"/>
        <v>775862894016.02722</v>
      </c>
      <c r="G69" s="240">
        <f t="shared" si="6"/>
        <v>812923327106.69604</v>
      </c>
      <c r="H69" s="240">
        <f t="shared" si="6"/>
        <v>849164651209.10339</v>
      </c>
      <c r="I69" s="240">
        <f t="shared" si="6"/>
        <v>866441386430.94995</v>
      </c>
      <c r="J69" s="240">
        <f t="shared" si="6"/>
        <v>883296481503.45776</v>
      </c>
      <c r="K69" s="240">
        <f t="shared" si="6"/>
        <v>899732629958.05249</v>
      </c>
      <c r="L69" s="240">
        <f t="shared" si="6"/>
        <v>915752525326.16101</v>
      </c>
      <c r="M69" s="240">
        <f t="shared" si="6"/>
        <v>931358861139.20862</v>
      </c>
      <c r="N69" s="240">
        <f t="shared" si="6"/>
        <v>936774403379.8761</v>
      </c>
      <c r="O69" s="240">
        <f t="shared" si="6"/>
        <v>942043282014.88708</v>
      </c>
      <c r="P69" s="240">
        <f t="shared" si="6"/>
        <v>947166309874.36523</v>
      </c>
      <c r="Q69" s="240">
        <f t="shared" si="6"/>
        <v>952144299788.43018</v>
      </c>
      <c r="R69" s="240">
        <f t="shared" si="6"/>
        <v>956978064587.20288</v>
      </c>
      <c r="S69" s="240">
        <f t="shared" si="6"/>
        <v>950982763192.91553</v>
      </c>
      <c r="T69" s="240">
        <f t="shared" si="6"/>
        <v>945009514086.93347</v>
      </c>
      <c r="U69" s="240">
        <f t="shared" si="6"/>
        <v>939058287676.61218</v>
      </c>
      <c r="V69" s="240">
        <f t="shared" si="6"/>
        <v>933129054369.30872</v>
      </c>
      <c r="W69" s="240">
        <f t="shared" si="6"/>
        <v>927221784572.37915</v>
      </c>
      <c r="X69" s="240">
        <f t="shared" si="6"/>
        <v>921336448693.17932</v>
      </c>
      <c r="Y69" s="240">
        <f t="shared" si="6"/>
        <v>915473017139.0658</v>
      </c>
      <c r="Z69" s="240">
        <f t="shared" si="6"/>
        <v>909631460317.39526</v>
      </c>
      <c r="AA69" s="240">
        <f t="shared" si="6"/>
        <v>903811748635.52405</v>
      </c>
      <c r="AB69" s="240">
        <f t="shared" si="6"/>
        <v>898013852500.80774</v>
      </c>
      <c r="AC69" s="240">
        <f t="shared" si="6"/>
        <v>892237742320.60339</v>
      </c>
      <c r="AD69" s="240">
        <f t="shared" si="6"/>
        <v>886483388502.26648</v>
      </c>
      <c r="AE69" s="240">
        <f t="shared" si="6"/>
        <v>880750761453.15393</v>
      </c>
      <c r="AF69" s="240">
        <f t="shared" si="6"/>
        <v>875039831580.62256</v>
      </c>
      <c r="AG69" s="240">
        <f t="shared" si="6"/>
        <v>869350569292.02747</v>
      </c>
      <c r="AH69" s="240">
        <f t="shared" si="6"/>
        <v>865333294571.14941</v>
      </c>
      <c r="AI69" s="240">
        <f t="shared" si="5"/>
        <v>861326527546.28235</v>
      </c>
      <c r="AJ69" s="240">
        <f t="shared" si="5"/>
        <v>857330256380.37061</v>
      </c>
      <c r="AK69" s="240">
        <f t="shared" si="5"/>
        <v>853344469236.35596</v>
      </c>
      <c r="AL69" s="240">
        <f t="shared" si="5"/>
        <v>849369154277.18042</v>
      </c>
      <c r="AM69" s="240">
        <f t="shared" si="5"/>
        <v>844863413997.41602</v>
      </c>
      <c r="AN69" s="240">
        <f t="shared" si="5"/>
        <v>840371802734.15869</v>
      </c>
      <c r="AO69" s="240">
        <f t="shared" si="5"/>
        <v>835894302731.82288</v>
      </c>
      <c r="AP69" s="240">
        <f t="shared" si="5"/>
        <v>831430896234.82312</v>
      </c>
      <c r="AQ69" s="240">
        <f t="shared" si="4"/>
        <v>824118387822.67004</v>
      </c>
    </row>
    <row r="70" spans="1:43" x14ac:dyDescent="0.2">
      <c r="A70" s="291" t="s">
        <v>144</v>
      </c>
      <c r="B70" s="240">
        <f t="shared" si="0"/>
        <v>710161836456.33557</v>
      </c>
      <c r="C70" s="240">
        <f t="shared" si="6"/>
        <v>612052243490.23804</v>
      </c>
      <c r="D70" s="240">
        <f t="shared" si="6"/>
        <v>686539265529.76208</v>
      </c>
      <c r="E70" s="240">
        <f t="shared" si="6"/>
        <v>709730638110.04736</v>
      </c>
      <c r="F70" s="240">
        <f t="shared" si="6"/>
        <v>711612411578.27356</v>
      </c>
      <c r="G70" s="240">
        <f t="shared" si="6"/>
        <v>722454436529.90149</v>
      </c>
      <c r="H70" s="240">
        <f t="shared" si="6"/>
        <v>736837181840.25232</v>
      </c>
      <c r="I70" s="240">
        <f t="shared" si="6"/>
        <v>750568684909.63794</v>
      </c>
      <c r="J70" s="240">
        <f t="shared" si="6"/>
        <v>762084460661.38794</v>
      </c>
      <c r="K70" s="240">
        <f t="shared" si="6"/>
        <v>771310110143.17395</v>
      </c>
      <c r="L70" s="240">
        <f t="shared" si="6"/>
        <v>778193660625.9928</v>
      </c>
      <c r="M70" s="240">
        <f t="shared" si="6"/>
        <v>782705874072.79492</v>
      </c>
      <c r="N70" s="240">
        <f t="shared" si="6"/>
        <v>785560653393.5553</v>
      </c>
      <c r="O70" s="240">
        <f t="shared" si="6"/>
        <v>786380387327.78174</v>
      </c>
      <c r="P70" s="240">
        <f t="shared" si="6"/>
        <v>785516627367.78271</v>
      </c>
      <c r="Q70" s="240">
        <f t="shared" si="6"/>
        <v>783331850831.84668</v>
      </c>
      <c r="R70" s="240">
        <f t="shared" si="6"/>
        <v>780192585546.31287</v>
      </c>
      <c r="S70" s="240">
        <f t="shared" si="6"/>
        <v>779095151689.61975</v>
      </c>
      <c r="T70" s="240">
        <f t="shared" si="6"/>
        <v>777455349477.78015</v>
      </c>
      <c r="U70" s="240">
        <f t="shared" si="6"/>
        <v>775322470040.37732</v>
      </c>
      <c r="V70" s="240">
        <f t="shared" si="6"/>
        <v>772746299240.76721</v>
      </c>
      <c r="W70" s="240">
        <f t="shared" si="6"/>
        <v>769776829126.66675</v>
      </c>
      <c r="X70" s="240">
        <f t="shared" si="6"/>
        <v>766463999065.24963</v>
      </c>
      <c r="Y70" s="240">
        <f t="shared" si="6"/>
        <v>762857467393.28735</v>
      </c>
      <c r="Z70" s="240">
        <f t="shared" si="6"/>
        <v>759006413997.01074</v>
      </c>
      <c r="AA70" s="240">
        <f t="shared" si="6"/>
        <v>754959373871.09033</v>
      </c>
      <c r="AB70" s="240">
        <f t="shared" si="6"/>
        <v>750764101393.29089</v>
      </c>
      <c r="AC70" s="240">
        <f t="shared" si="6"/>
        <v>746467464791.49255</v>
      </c>
      <c r="AD70" s="240">
        <f t="shared" si="6"/>
        <v>742115370072.90894</v>
      </c>
      <c r="AE70" s="240">
        <f t="shared" si="6"/>
        <v>737752713530.03748</v>
      </c>
      <c r="AF70" s="240">
        <f t="shared" si="6"/>
        <v>733423361832.90479</v>
      </c>
      <c r="AG70" s="240">
        <f t="shared" si="6"/>
        <v>729170158660.05725</v>
      </c>
      <c r="AH70" s="240">
        <f t="shared" si="6"/>
        <v>725034956809.40186</v>
      </c>
      <c r="AI70" s="240">
        <f t="shared" si="5"/>
        <v>721058674761.74036</v>
      </c>
      <c r="AJ70" s="240">
        <f t="shared" si="5"/>
        <v>717281376742.42773</v>
      </c>
      <c r="AK70" s="240">
        <f t="shared" si="5"/>
        <v>713742375437.52185</v>
      </c>
      <c r="AL70" s="240">
        <f t="shared" si="5"/>
        <v>710480356668.25916</v>
      </c>
      <c r="AM70" s="240">
        <f t="shared" si="5"/>
        <v>707533525510.0321</v>
      </c>
      <c r="AN70" s="240">
        <f t="shared" si="5"/>
        <v>704939773558.27332</v>
      </c>
      <c r="AO70" s="240">
        <f t="shared" si="5"/>
        <v>702736867293.19946</v>
      </c>
      <c r="AP70" s="240">
        <f t="shared" si="5"/>
        <v>700962657778.8175</v>
      </c>
      <c r="AQ70" s="240">
        <f t="shared" si="4"/>
        <v>696065224185.37207</v>
      </c>
    </row>
    <row r="71" spans="1:43" x14ac:dyDescent="0.2">
      <c r="A71" s="291" t="s">
        <v>145</v>
      </c>
      <c r="B71" s="240">
        <f t="shared" si="0"/>
        <v>995951067424.53528</v>
      </c>
      <c r="C71" s="240">
        <f t="shared" si="6"/>
        <v>841888133220.62537</v>
      </c>
      <c r="D71" s="240">
        <f t="shared" si="6"/>
        <v>976793422435.34558</v>
      </c>
      <c r="E71" s="240">
        <f t="shared" si="6"/>
        <v>971889877875.82935</v>
      </c>
      <c r="F71" s="240">
        <f t="shared" si="6"/>
        <v>977278464232.22986</v>
      </c>
      <c r="G71" s="240">
        <f t="shared" si="6"/>
        <v>1002320777964.1257</v>
      </c>
      <c r="H71" s="240">
        <f t="shared" si="6"/>
        <v>1034999880588.2737</v>
      </c>
      <c r="I71" s="240">
        <f t="shared" si="6"/>
        <v>1065295442129.8845</v>
      </c>
      <c r="J71" s="240">
        <f t="shared" si="6"/>
        <v>1090438218659.9866</v>
      </c>
      <c r="K71" s="240">
        <f t="shared" si="6"/>
        <v>1110780841727.6099</v>
      </c>
      <c r="L71" s="240">
        <f t="shared" si="6"/>
        <v>1126800702151.8564</v>
      </c>
      <c r="M71" s="240">
        <f t="shared" si="6"/>
        <v>1139075052058.0022</v>
      </c>
      <c r="N71" s="240">
        <f t="shared" si="6"/>
        <v>1150061890414.9438</v>
      </c>
      <c r="O71" s="240">
        <f t="shared" si="6"/>
        <v>1158437024918.8262</v>
      </c>
      <c r="P71" s="240">
        <f t="shared" si="6"/>
        <v>1164666995135.4575</v>
      </c>
      <c r="Q71" s="240">
        <f t="shared" si="6"/>
        <v>1169243609596.4417</v>
      </c>
      <c r="R71" s="240">
        <f t="shared" si="6"/>
        <v>1172675669412.8413</v>
      </c>
      <c r="S71" s="240">
        <f t="shared" si="6"/>
        <v>1180406318176.4263</v>
      </c>
      <c r="T71" s="240">
        <f t="shared" si="6"/>
        <v>1187584482910.7551</v>
      </c>
      <c r="U71" s="240">
        <f t="shared" si="6"/>
        <v>1194212895020.3779</v>
      </c>
      <c r="V71" s="240">
        <f t="shared" si="6"/>
        <v>1200295356367.417</v>
      </c>
      <c r="W71" s="240">
        <f t="shared" si="6"/>
        <v>1205836700792.3855</v>
      </c>
      <c r="X71" s="240">
        <f t="shared" si="6"/>
        <v>1210842753403.4673</v>
      </c>
      <c r="Y71" s="240">
        <f t="shared" si="6"/>
        <v>1215320287910.9163</v>
      </c>
      <c r="Z71" s="240">
        <f t="shared" si="6"/>
        <v>1219276982281.2959</v>
      </c>
      <c r="AA71" s="240">
        <f t="shared" si="6"/>
        <v>1222721372982.6328</v>
      </c>
      <c r="AB71" s="240">
        <f t="shared" si="6"/>
        <v>1225662808086.562</v>
      </c>
      <c r="AC71" s="240">
        <f t="shared" si="6"/>
        <v>1228111399486.9185</v>
      </c>
      <c r="AD71" s="240">
        <f t="shared" si="6"/>
        <v>1230077974486.7041</v>
      </c>
      <c r="AE71" s="240">
        <f t="shared" si="6"/>
        <v>1231574026996.3804</v>
      </c>
      <c r="AF71" s="240">
        <f t="shared" si="6"/>
        <v>1232611668576.6943</v>
      </c>
      <c r="AG71" s="240">
        <f t="shared" si="6"/>
        <v>1233203579548.6245</v>
      </c>
      <c r="AH71" s="240">
        <f t="shared" si="6"/>
        <v>1233362960381.5369</v>
      </c>
      <c r="AI71" s="240">
        <f t="shared" si="5"/>
        <v>1233103483558.7437</v>
      </c>
      <c r="AJ71" s="240">
        <f t="shared" si="5"/>
        <v>1232439246107.1355</v>
      </c>
      <c r="AK71" s="240">
        <f t="shared" si="5"/>
        <v>1231384722964.7561</v>
      </c>
      <c r="AL71" s="240">
        <f t="shared" si="5"/>
        <v>1229954721347.0996</v>
      </c>
      <c r="AM71" s="240">
        <f t="shared" si="5"/>
        <v>1228164336259.6982</v>
      </c>
      <c r="AN71" s="240">
        <f t="shared" si="5"/>
        <v>1226028907291.3352</v>
      </c>
      <c r="AO71" s="240">
        <f t="shared" si="5"/>
        <v>1223563976808.957</v>
      </c>
      <c r="AP71" s="240">
        <f t="shared" si="5"/>
        <v>1220785249662.4314</v>
      </c>
      <c r="AQ71" s="240">
        <f t="shared" si="4"/>
        <v>1211425358834.5525</v>
      </c>
    </row>
    <row r="72" spans="1:43" x14ac:dyDescent="0.2">
      <c r="A72" s="291" t="s">
        <v>146</v>
      </c>
      <c r="B72" s="240">
        <f t="shared" si="0"/>
        <v>47481467450.277634</v>
      </c>
      <c r="C72" s="240">
        <f t="shared" si="6"/>
        <v>3884154568.6894207</v>
      </c>
      <c r="D72" s="240">
        <f t="shared" si="6"/>
        <v>4747836948.6251507</v>
      </c>
      <c r="E72" s="240">
        <f t="shared" si="6"/>
        <v>5096350564.5568504</v>
      </c>
      <c r="F72" s="240">
        <f t="shared" si="6"/>
        <v>5296837217.2082043</v>
      </c>
      <c r="G72" s="240">
        <f t="shared" si="6"/>
        <v>5853109037.0537109</v>
      </c>
      <c r="H72" s="240">
        <f t="shared" si="6"/>
        <v>6595142461.8701591</v>
      </c>
      <c r="I72" s="240">
        <f t="shared" si="6"/>
        <v>7328730889.3987131</v>
      </c>
      <c r="J72" s="240">
        <f t="shared" si="6"/>
        <v>7998318901.639205</v>
      </c>
      <c r="K72" s="240">
        <f t="shared" si="6"/>
        <v>8609419052.662302</v>
      </c>
      <c r="L72" s="240">
        <f t="shared" si="6"/>
        <v>9178971244.8665886</v>
      </c>
      <c r="M72" s="240">
        <f t="shared" si="6"/>
        <v>9734172606.9184914</v>
      </c>
      <c r="N72" s="240">
        <f t="shared" si="6"/>
        <v>10312300376.492748</v>
      </c>
      <c r="O72" s="240">
        <f t="shared" si="6"/>
        <v>10912148711.735027</v>
      </c>
      <c r="P72" s="240">
        <f t="shared" si="6"/>
        <v>11532797563.931393</v>
      </c>
      <c r="Q72" s="240">
        <f t="shared" si="6"/>
        <v>12173072114.50182</v>
      </c>
      <c r="R72" s="240">
        <f t="shared" si="6"/>
        <v>12831526182.031052</v>
      </c>
      <c r="S72" s="240">
        <f t="shared" si="6"/>
        <v>13552075848.464869</v>
      </c>
      <c r="T72" s="240">
        <f t="shared" si="6"/>
        <v>14292037713.677202</v>
      </c>
      <c r="U72" s="240">
        <f t="shared" si="6"/>
        <v>15049190480.222916</v>
      </c>
      <c r="V72" s="240">
        <f t="shared" si="6"/>
        <v>15820952098.431007</v>
      </c>
      <c r="W72" s="240">
        <f t="shared" si="6"/>
        <v>16604370596.993917</v>
      </c>
      <c r="X72" s="240">
        <f t="shared" si="6"/>
        <v>17396119455.673225</v>
      </c>
      <c r="Y72" s="240">
        <f t="shared" si="6"/>
        <v>18192498195.249638</v>
      </c>
      <c r="Z72" s="240">
        <f t="shared" si="6"/>
        <v>18989438833.904301</v>
      </c>
      <c r="AA72" s="240">
        <f t="shared" si="6"/>
        <v>19782518811.89896</v>
      </c>
      <c r="AB72" s="240">
        <f t="shared" si="6"/>
        <v>20566980915.862827</v>
      </c>
      <c r="AC72" s="240">
        <f t="shared" si="6"/>
        <v>21337760638.855873</v>
      </c>
      <c r="AD72" s="240">
        <f t="shared" si="6"/>
        <v>22089521291.987434</v>
      </c>
      <c r="AE72" s="240">
        <f t="shared" si="6"/>
        <v>22816697037.866722</v>
      </c>
      <c r="AF72" s="240">
        <f t="shared" si="6"/>
        <v>23513543846.615437</v>
      </c>
      <c r="AG72" s="240">
        <f t="shared" si="6"/>
        <v>24174198183.704983</v>
      </c>
      <c r="AH72" s="240">
        <f t="shared" si="6"/>
        <v>24792743028.730694</v>
      </c>
      <c r="AI72" s="240">
        <f t="shared" si="5"/>
        <v>25363280599.812859</v>
      </c>
      <c r="AJ72" s="240">
        <f t="shared" si="5"/>
        <v>25880010925.176445</v>
      </c>
      <c r="AK72" s="240">
        <f t="shared" si="5"/>
        <v>26337315168.272919</v>
      </c>
      <c r="AL72" s="240">
        <f t="shared" si="5"/>
        <v>26729842383.190533</v>
      </c>
      <c r="AM72" s="240">
        <f t="shared" si="5"/>
        <v>27052598161.469234</v>
      </c>
      <c r="AN72" s="240">
        <f t="shared" si="5"/>
        <v>27301033438.730213</v>
      </c>
      <c r="AO72" s="240">
        <f t="shared" si="5"/>
        <v>27471131568.902794</v>
      </c>
      <c r="AP72" s="240">
        <f t="shared" si="5"/>
        <v>27559491654.284058</v>
      </c>
      <c r="AQ72" s="240">
        <f t="shared" si="4"/>
        <v>27422055249.369667</v>
      </c>
    </row>
    <row r="73" spans="1:43" x14ac:dyDescent="0.2">
      <c r="A73" s="291" t="s">
        <v>147</v>
      </c>
      <c r="B73" s="240">
        <f t="shared" si="0"/>
        <v>558838283300.35803</v>
      </c>
      <c r="C73" s="240">
        <f t="shared" si="6"/>
        <v>1127263262887.9314</v>
      </c>
      <c r="D73" s="240">
        <f t="shared" si="6"/>
        <v>1513224676758.0269</v>
      </c>
      <c r="E73" s="240">
        <f t="shared" si="6"/>
        <v>1867265630395.4646</v>
      </c>
      <c r="F73" s="240">
        <f t="shared" si="6"/>
        <v>1931536876608.7546</v>
      </c>
      <c r="G73" s="240">
        <f t="shared" si="6"/>
        <v>2110850670817.1807</v>
      </c>
      <c r="H73" s="240">
        <f t="shared" si="6"/>
        <v>2352327425847.0747</v>
      </c>
      <c r="I73" s="240">
        <f t="shared" si="6"/>
        <v>2598500418479.5386</v>
      </c>
      <c r="J73" s="240">
        <f t="shared" si="6"/>
        <v>2833006853197.7368</v>
      </c>
      <c r="K73" s="240">
        <f t="shared" si="6"/>
        <v>3056773678849.8848</v>
      </c>
      <c r="L73" s="240">
        <f t="shared" si="6"/>
        <v>3273116101657.8613</v>
      </c>
      <c r="M73" s="240">
        <f t="shared" si="6"/>
        <v>3487660270144.0952</v>
      </c>
      <c r="N73" s="240">
        <f t="shared" si="6"/>
        <v>3709021922736.0303</v>
      </c>
      <c r="O73" s="240">
        <f t="shared" si="6"/>
        <v>3936971050922.5425</v>
      </c>
      <c r="P73" s="240">
        <f t="shared" si="6"/>
        <v>4172065944127.877</v>
      </c>
      <c r="Q73" s="240">
        <f t="shared" si="6"/>
        <v>4415042139066.5605</v>
      </c>
      <c r="R73" s="240">
        <f t="shared" si="6"/>
        <v>4666830249914.915</v>
      </c>
      <c r="S73" s="240">
        <f t="shared" si="6"/>
        <v>4944087253527.8857</v>
      </c>
      <c r="T73" s="240">
        <f t="shared" si="6"/>
        <v>5232605109668.1953</v>
      </c>
      <c r="U73" s="240">
        <f t="shared" si="6"/>
        <v>5531793788560.9756</v>
      </c>
      <c r="V73" s="240">
        <f t="shared" si="6"/>
        <v>5840883566355.1748</v>
      </c>
      <c r="W73" s="240">
        <f t="shared" si="6"/>
        <v>6158910722250.5098</v>
      </c>
      <c r="X73" s="240">
        <f t="shared" si="6"/>
        <v>6484704731489.8906</v>
      </c>
      <c r="Y73" s="240">
        <f t="shared" si="6"/>
        <v>6816877514155.5762</v>
      </c>
      <c r="Z73" s="240">
        <f t="shared" si="6"/>
        <v>7153815341058.0898</v>
      </c>
      <c r="AA73" s="240">
        <f t="shared" si="6"/>
        <v>7493674026391.9971</v>
      </c>
      <c r="AB73" s="240">
        <f t="shared" si="6"/>
        <v>7834378048436.5078</v>
      </c>
      <c r="AC73" s="240">
        <f t="shared" si="6"/>
        <v>8173624230539.4189</v>
      </c>
      <c r="AD73" s="240">
        <f t="shared" si="6"/>
        <v>8508890581229.8623</v>
      </c>
      <c r="AE73" s="240">
        <f t="shared" si="6"/>
        <v>8837450831228.584</v>
      </c>
      <c r="AF73" s="240">
        <f t="shared" si="6"/>
        <v>9156395113679.8496</v>
      </c>
      <c r="AG73" s="240">
        <f t="shared" si="6"/>
        <v>9462657110361.5137</v>
      </c>
      <c r="AH73" s="240">
        <f t="shared" si="6"/>
        <v>9753047830405.5723</v>
      </c>
      <c r="AI73" s="240">
        <f t="shared" si="5"/>
        <v>10024296000154.068</v>
      </c>
      <c r="AJ73" s="240">
        <f t="shared" si="5"/>
        <v>10273094825906.512</v>
      </c>
      <c r="AK73" s="240">
        <f t="shared" si="5"/>
        <v>10496154650159.131</v>
      </c>
      <c r="AL73" s="240">
        <f t="shared" si="5"/>
        <v>10690260763221.141</v>
      </c>
      <c r="AM73" s="240">
        <f t="shared" si="5"/>
        <v>10852335364607.998</v>
      </c>
      <c r="AN73" s="240">
        <f t="shared" si="5"/>
        <v>10979502403077.91</v>
      </c>
      <c r="AO73" s="240">
        <f t="shared" si="5"/>
        <v>11069153772969.35</v>
      </c>
      <c r="AP73" s="240">
        <f t="shared" si="5"/>
        <v>11119015121208.428</v>
      </c>
      <c r="AQ73" s="240">
        <f t="shared" si="4"/>
        <v>11070146726214.896</v>
      </c>
    </row>
    <row r="74" spans="1:43" x14ac:dyDescent="0.2">
      <c r="A74" s="292" t="s">
        <v>340</v>
      </c>
      <c r="B74" s="252">
        <f t="shared" si="0"/>
        <v>46881567833589.125</v>
      </c>
      <c r="C74" s="252">
        <f t="shared" si="6"/>
        <v>49655540036103.352</v>
      </c>
      <c r="D74" s="252">
        <f t="shared" si="6"/>
        <v>52116906703335.602</v>
      </c>
      <c r="E74" s="252">
        <f t="shared" si="6"/>
        <v>52636110758535.695</v>
      </c>
      <c r="F74" s="252">
        <f t="shared" si="6"/>
        <v>54937619033275.953</v>
      </c>
      <c r="G74" s="252">
        <f t="shared" si="6"/>
        <v>57326212498765.023</v>
      </c>
      <c r="H74" s="252">
        <f t="shared" si="6"/>
        <v>59260071003067.055</v>
      </c>
      <c r="I74" s="252">
        <f t="shared" si="6"/>
        <v>61928487142531.219</v>
      </c>
      <c r="J74" s="252">
        <f t="shared" si="6"/>
        <v>64125461170626.914</v>
      </c>
      <c r="K74" s="252">
        <f t="shared" si="6"/>
        <v>66222154148506.383</v>
      </c>
      <c r="L74" s="252">
        <f t="shared" si="6"/>
        <v>68210178046078.078</v>
      </c>
      <c r="M74" s="252">
        <f t="shared" si="6"/>
        <v>70476054308644.922</v>
      </c>
      <c r="N74" s="252">
        <f t="shared" si="6"/>
        <v>71904961080238.672</v>
      </c>
      <c r="O74" s="252">
        <f t="shared" si="6"/>
        <v>73605168405139.938</v>
      </c>
      <c r="P74" s="252">
        <f t="shared" si="6"/>
        <v>75179111040782</v>
      </c>
      <c r="Q74" s="252">
        <f t="shared" si="6"/>
        <v>76624183515928.438</v>
      </c>
      <c r="R74" s="252">
        <f t="shared" si="6"/>
        <v>77777918413568.891</v>
      </c>
      <c r="S74" s="252">
        <f t="shared" si="6"/>
        <v>79479011018273.422</v>
      </c>
      <c r="T74" s="252">
        <f t="shared" si="6"/>
        <v>80903234902412.219</v>
      </c>
      <c r="U74" s="252">
        <f t="shared" si="6"/>
        <v>82212065819892.016</v>
      </c>
      <c r="V74" s="252">
        <f t="shared" si="6"/>
        <v>83406910171952.734</v>
      </c>
      <c r="W74" s="252">
        <f t="shared" si="6"/>
        <v>84490106664119.578</v>
      </c>
      <c r="X74" s="252">
        <f t="shared" si="6"/>
        <v>85464861606626.469</v>
      </c>
      <c r="Y74" s="252">
        <f t="shared" si="6"/>
        <v>86335179255648.531</v>
      </c>
      <c r="Z74" s="252">
        <f t="shared" si="6"/>
        <v>87105788923070.391</v>
      </c>
      <c r="AA74" s="252">
        <f t="shared" si="6"/>
        <v>87782070496648.797</v>
      </c>
      <c r="AB74" s="252">
        <f t="shared" si="6"/>
        <v>88369979900859.406</v>
      </c>
      <c r="AC74" s="252">
        <f t="shared" si="6"/>
        <v>88875975897938.469</v>
      </c>
      <c r="AD74" s="252">
        <f t="shared" si="6"/>
        <v>89306949484793.578</v>
      </c>
      <c r="AE74" s="252">
        <f t="shared" si="6"/>
        <v>89670156990457.984</v>
      </c>
      <c r="AF74" s="252">
        <f t="shared" si="6"/>
        <v>89973157825935.094</v>
      </c>
      <c r="AG74" s="252">
        <f t="shared" si="6"/>
        <v>90223757688428.109</v>
      </c>
      <c r="AH74" s="252">
        <f t="shared" si="6"/>
        <v>90429957879190.344</v>
      </c>
      <c r="AI74" s="252">
        <f t="shared" si="5"/>
        <v>90599911262113.375</v>
      </c>
      <c r="AJ74" s="252">
        <f t="shared" si="5"/>
        <v>90741885271497.484</v>
      </c>
      <c r="AK74" s="252">
        <f t="shared" si="5"/>
        <v>90864232274519.266</v>
      </c>
      <c r="AL74" s="252">
        <f t="shared" si="5"/>
        <v>90975367508425.547</v>
      </c>
      <c r="AM74" s="252">
        <f t="shared" si="5"/>
        <v>91083754745680.547</v>
      </c>
      <c r="AN74" s="252">
        <f t="shared" si="5"/>
        <v>91197899793044.484</v>
      </c>
      <c r="AO74" s="252">
        <f t="shared" si="5"/>
        <v>91326351903446.094</v>
      </c>
      <c r="AP74" s="252">
        <f t="shared" si="5"/>
        <v>91477713172879.219</v>
      </c>
      <c r="AQ74" s="252">
        <f t="shared" si="4"/>
        <v>91025880789461.156</v>
      </c>
    </row>
  </sheetData>
  <phoneticPr fontId="3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4F249-5247-4D91-9B6E-B67B5756136F}">
  <sheetPr codeName="Sheet42"/>
  <dimension ref="A1:AR74"/>
  <sheetViews>
    <sheetView topLeftCell="A42" workbookViewId="0">
      <selection activeCell="B50" sqref="B50:AQ74"/>
    </sheetView>
  </sheetViews>
  <sheetFormatPr defaultColWidth="9" defaultRowHeight="12.75" x14ac:dyDescent="0.2"/>
  <cols>
    <col min="1" max="1" width="18" style="136" customWidth="1"/>
    <col min="2" max="16384" width="9" style="136"/>
  </cols>
  <sheetData>
    <row r="1" spans="1:44" x14ac:dyDescent="0.2">
      <c r="B1" s="224">
        <v>2019</v>
      </c>
      <c r="C1" s="224">
        <v>2020</v>
      </c>
      <c r="D1" s="224">
        <v>2021</v>
      </c>
      <c r="E1" s="224">
        <v>2022</v>
      </c>
      <c r="F1" s="224">
        <v>2023</v>
      </c>
      <c r="G1" s="224">
        <v>2024</v>
      </c>
      <c r="H1" s="224">
        <v>2025</v>
      </c>
      <c r="I1" s="224">
        <v>2026</v>
      </c>
      <c r="J1" s="224">
        <v>2027</v>
      </c>
      <c r="K1" s="224">
        <v>2028</v>
      </c>
      <c r="L1" s="224">
        <v>2029</v>
      </c>
      <c r="M1" s="224">
        <v>2030</v>
      </c>
      <c r="N1" s="224">
        <v>2031</v>
      </c>
      <c r="O1" s="224">
        <v>2032</v>
      </c>
      <c r="P1" s="224">
        <v>2033</v>
      </c>
      <c r="Q1" s="224">
        <v>2034</v>
      </c>
      <c r="R1" s="224">
        <v>2035</v>
      </c>
      <c r="S1" s="224">
        <v>2036</v>
      </c>
      <c r="T1" s="224">
        <v>2037</v>
      </c>
      <c r="U1" s="224">
        <v>2038</v>
      </c>
      <c r="V1" s="224">
        <v>2039</v>
      </c>
      <c r="W1" s="224">
        <v>2040</v>
      </c>
      <c r="X1" s="224">
        <v>2041</v>
      </c>
      <c r="Y1" s="224">
        <v>2042</v>
      </c>
      <c r="Z1" s="224">
        <v>2043</v>
      </c>
      <c r="AA1" s="224">
        <v>2044</v>
      </c>
      <c r="AB1" s="224">
        <v>2045</v>
      </c>
      <c r="AC1" s="224">
        <v>2046</v>
      </c>
      <c r="AD1" s="224">
        <v>2047</v>
      </c>
      <c r="AE1" s="224">
        <v>2048</v>
      </c>
      <c r="AF1" s="224">
        <v>2049</v>
      </c>
      <c r="AG1" s="224">
        <v>2050</v>
      </c>
      <c r="AH1" s="224">
        <v>2051</v>
      </c>
      <c r="AI1" s="224">
        <v>2052</v>
      </c>
      <c r="AJ1" s="224">
        <v>2053</v>
      </c>
      <c r="AK1" s="224">
        <v>2054</v>
      </c>
      <c r="AL1" s="224">
        <v>2055</v>
      </c>
      <c r="AM1" s="224">
        <v>2056</v>
      </c>
      <c r="AN1" s="224">
        <v>2057</v>
      </c>
      <c r="AO1" s="224">
        <v>2058</v>
      </c>
      <c r="AP1" s="224">
        <v>2059</v>
      </c>
      <c r="AQ1" s="224">
        <v>2060</v>
      </c>
    </row>
    <row r="2" spans="1:44" x14ac:dyDescent="0.2">
      <c r="A2" s="289" t="s">
        <v>351</v>
      </c>
      <c r="B2" s="254">
        <f>('Energy Use'!B58-'E-electricity'!B2)*'Energy Use 2019'!$T64</f>
        <v>4182222201791.4976</v>
      </c>
      <c r="C2" s="254">
        <f>('Energy Use'!C58-'E-electricity'!C2)*'Energy Use 2020'!$T64</f>
        <v>4317132595397.6753</v>
      </c>
      <c r="D2" s="254">
        <f>('Energy Use'!D58-'E-electricity'!D2)*'Energy Use 2020'!$T64</f>
        <v>4374518114957.979</v>
      </c>
      <c r="E2" s="254">
        <f>('Energy Use'!E58-'E-electricity'!E2)*'Energy Use 2020'!$T64</f>
        <v>4538513914282.3994</v>
      </c>
      <c r="F2" s="254">
        <f>('Energy Use'!F58-'E-electricity'!F2)*'Energy Use 2020'!$T64</f>
        <v>4716992841055.6504</v>
      </c>
      <c r="G2" s="254">
        <f>('Energy Use'!G58-'E-electricity'!G2)*'Energy Use 2020'!$T64</f>
        <v>4928275906761.0342</v>
      </c>
      <c r="H2" s="254">
        <f>('Energy Use'!H58-'E-electricity'!H2)*'Energy Use 2020'!$T64</f>
        <v>5035943312230.2666</v>
      </c>
      <c r="I2" s="254">
        <f>('Energy Use'!I58-'E-electricity'!I2)*'Energy Use 2020'!$T64</f>
        <v>5334476260470.3125</v>
      </c>
      <c r="J2" s="254">
        <f>('Energy Use'!J58-'E-electricity'!J2)*'Energy Use 2020'!$T64</f>
        <v>5527722395182.3906</v>
      </c>
      <c r="K2" s="254">
        <f>('Energy Use'!K58-'E-electricity'!K2)*'Energy Use 2020'!$T64</f>
        <v>5711876096663.1826</v>
      </c>
      <c r="L2" s="254">
        <f>('Energy Use'!L58-'E-electricity'!L2)*'Energy Use 2020'!$T64</f>
        <v>5886154614194.6846</v>
      </c>
      <c r="M2" s="254">
        <f>('Energy Use'!M58-'E-electricity'!M2)*'Energy Use 2020'!$T64</f>
        <v>6151810740663.3447</v>
      </c>
      <c r="N2" s="254">
        <f>('Energy Use'!N58-'E-electricity'!N2)*'Energy Use 2020'!$T64</f>
        <v>6206600864127.3789</v>
      </c>
      <c r="O2" s="254">
        <f>('Energy Use'!O58-'E-electricity'!O2)*'Energy Use 2020'!$T64</f>
        <v>6351985073251.7578</v>
      </c>
      <c r="P2" s="254">
        <f>('Energy Use'!P58-'E-electricity'!P2)*'Energy Use 2020'!$T64</f>
        <v>6485691642290.1445</v>
      </c>
      <c r="Q2" s="254">
        <f>('Energy Use'!Q58-'E-electricity'!Q2)*'Energy Use 2020'!$T64</f>
        <v>6607490360960.7715</v>
      </c>
      <c r="R2" s="254">
        <f>('Energy Use'!R58-'E-electricity'!R2)*'Energy Use 2020'!$T64</f>
        <v>6675954118737.8594</v>
      </c>
      <c r="S2" s="254">
        <f>('Energy Use'!S58-'E-electricity'!S2)*'Energy Use 2020'!$T64</f>
        <v>6837776134028.1377</v>
      </c>
      <c r="T2" s="254">
        <f>('Energy Use'!T58-'E-electricity'!T2)*'Energy Use 2020'!$T64</f>
        <v>6947113669697.5625</v>
      </c>
      <c r="U2" s="254">
        <f>('Energy Use'!U58-'E-electricity'!U2)*'Energy Use 2020'!$T64</f>
        <v>7045361879187.4736</v>
      </c>
      <c r="V2" s="254">
        <f>('Energy Use'!V58-'E-electricity'!V2)*'Energy Use 2020'!$T64</f>
        <v>7132698601704.1602</v>
      </c>
      <c r="W2" s="254">
        <f>('Energy Use'!W58-'E-electricity'!W2)*'Energy Use 2020'!$T64</f>
        <v>7209388046696.1016</v>
      </c>
      <c r="X2" s="254">
        <f>('Energy Use'!X58-'E-electricity'!X2)*'Energy Use 2020'!$T64</f>
        <v>7275773770729.1592</v>
      </c>
      <c r="Y2" s="254">
        <f>('Energy Use'!Y58-'E-electricity'!Y2)*'Energy Use 2020'!$T64</f>
        <v>7332271220658.7813</v>
      </c>
      <c r="Z2" s="254">
        <f>('Energy Use'!Z58-'E-electricity'!Z2)*'Energy Use 2020'!$T64</f>
        <v>7379360020006.7119</v>
      </c>
      <c r="AA2" s="254">
        <f>('Energy Use'!AA58-'E-electricity'!AA2)*'Energy Use 2020'!$T64</f>
        <v>7417576164491.1953</v>
      </c>
      <c r="AB2" s="254">
        <f>('Energy Use'!AB58-'E-electricity'!AB2)*'Energy Use 2020'!$T64</f>
        <v>7447504279147.7813</v>
      </c>
      <c r="AC2" s="254">
        <f>('Energy Use'!AC58-'E-electricity'!AC2)*'Energy Use 2020'!$T64</f>
        <v>7469770074122.7432</v>
      </c>
      <c r="AD2" s="254">
        <f>('Energy Use'!AD58-'E-electricity'!AD2)*'Energy Use 2020'!$T64</f>
        <v>7485033119701.6455</v>
      </c>
      <c r="AE2" s="254">
        <f>('Energy Use'!AE58-'E-electricity'!AE2)*'Energy Use 2020'!$T64</f>
        <v>7493980044081.0957</v>
      </c>
      <c r="AF2" s="254">
        <f>('Energy Use'!AF58-'E-electricity'!AF2)*'Energy Use 2020'!$T64</f>
        <v>7497318240365.5742</v>
      </c>
      <c r="AG2" s="254">
        <f>('Energy Use'!AG58-'E-electricity'!AG2)*'Energy Use 2020'!$T64</f>
        <v>7495770152769.707</v>
      </c>
      <c r="AH2" s="254">
        <f>('Energy Use'!AH58-'E-electricity'!AH2)*'Energy Use 2020'!$T64</f>
        <v>7490068196441.0137</v>
      </c>
      <c r="AI2" s="254">
        <f>('Energy Use'!AI58-'E-electricity'!AI2)*'Energy Use 2020'!$T64</f>
        <v>7480950351032.9404</v>
      </c>
      <c r="AJ2" s="254">
        <f>('Energy Use'!AJ58-'E-electricity'!AJ2)*'Energy Use 2020'!$T64</f>
        <v>7469156455412.9014</v>
      </c>
      <c r="AK2" s="254">
        <f>('Energy Use'!AK58-'E-electricity'!AK2)*'Energy Use 2020'!$T64</f>
        <v>7455425219881.8701</v>
      </c>
      <c r="AL2" s="254">
        <f>('Energy Use'!AL58-'E-electricity'!AL2)*'Energy Use 2020'!$T64</f>
        <v>7440491963141.2061</v>
      </c>
      <c r="AM2" s="254">
        <f>('Energy Use'!AM58-'E-electricity'!AM2)*'Energy Use 2020'!$T64</f>
        <v>7425087074048.332</v>
      </c>
      <c r="AN2" s="254">
        <f>('Energy Use'!AN58-'E-electricity'!AN2)*'Energy Use 2020'!$T64</f>
        <v>7409935192990.5977</v>
      </c>
      <c r="AO2" s="254">
        <f>('Energy Use'!AO58-'E-electricity'!AO2)*'Energy Use 2020'!$T64</f>
        <v>7395755104476.3613</v>
      </c>
      <c r="AP2" s="254">
        <f>('Energy Use'!AP58-'E-electricity'!AP2)*'Energy Use 2020'!$T64</f>
        <v>7383260331273.7813</v>
      </c>
      <c r="AQ2" s="254">
        <f>('Energy Use'!AQ58-'E-electricity'!AQ2)*'Energy Use 2020'!$T64</f>
        <v>7336086542541.7158</v>
      </c>
      <c r="AR2" s="136" t="str">
        <f>VLOOKUP($A2,'Sector Match'!$A$1:$B$43,2,0)</f>
        <v>agriculture and forestry 01T03</v>
      </c>
    </row>
    <row r="3" spans="1:44" x14ac:dyDescent="0.2">
      <c r="A3" s="289" t="s">
        <v>2</v>
      </c>
      <c r="B3" s="240">
        <f>('Energy Use'!B59-'E-electricity'!B3)*'Energy Use 2019'!$T65</f>
        <v>54955982188051.938</v>
      </c>
      <c r="C3" s="240">
        <f>('Energy Use'!C59-'E-electricity'!C3)*'Energy Use 2020'!$T65</f>
        <v>36622979153188.906</v>
      </c>
      <c r="D3" s="240">
        <f>('Energy Use'!D59-'E-electricity'!D3)*'Energy Use 2020'!$T65</f>
        <v>38305909862413.859</v>
      </c>
      <c r="E3" s="240">
        <f>('Energy Use'!E59-'E-electricity'!E3)*'Energy Use 2020'!$T65</f>
        <v>39970697131686.594</v>
      </c>
      <c r="F3" s="240">
        <f>('Energy Use'!F59-'E-electricity'!F3)*'Energy Use 2020'!$T65</f>
        <v>41617395677479.039</v>
      </c>
      <c r="G3" s="240">
        <f>('Energy Use'!G59-'E-electricity'!G3)*'Energy Use 2020'!$T65</f>
        <v>43246060216263.164</v>
      </c>
      <c r="H3" s="240">
        <f>('Energy Use'!H59-'E-electricity'!H3)*'Energy Use 2020'!$T65</f>
        <v>44856745464510.883</v>
      </c>
      <c r="I3" s="240">
        <f>('Energy Use'!I59-'E-electricity'!I3)*'Energy Use 2020'!$T65</f>
        <v>45389835904564.844</v>
      </c>
      <c r="J3" s="240">
        <f>('Energy Use'!J59-'E-electricity'!J3)*'Energy Use 2020'!$T65</f>
        <v>45916906423519.992</v>
      </c>
      <c r="K3" s="240">
        <f>('Energy Use'!K59-'E-electricity'!K3)*'Energy Use 2020'!$T65</f>
        <v>46437975147258.469</v>
      </c>
      <c r="L3" s="240">
        <f>('Energy Use'!L59-'E-electricity'!L3)*'Energy Use 2020'!$T65</f>
        <v>46953060201662.453</v>
      </c>
      <c r="M3" s="240">
        <f>('Energy Use'!M59-'E-electricity'!M3)*'Energy Use 2020'!$T65</f>
        <v>47462179712614.102</v>
      </c>
      <c r="N3" s="240">
        <f>('Energy Use'!N59-'E-electricity'!N3)*'Energy Use 2020'!$T65</f>
        <v>47560133075094.43</v>
      </c>
      <c r="O3" s="240">
        <f>('Energy Use'!O59-'E-electricity'!O3)*'Energy Use 2020'!$T65</f>
        <v>47656409176928.492</v>
      </c>
      <c r="P3" s="240">
        <f>('Energy Use'!P59-'E-electricity'!P3)*'Energy Use 2020'!$T65</f>
        <v>47751012120517.75</v>
      </c>
      <c r="Q3" s="240">
        <f>('Energy Use'!Q59-'E-electricity'!Q3)*'Energy Use 2020'!$T65</f>
        <v>47843946008263.641</v>
      </c>
      <c r="R3" s="240">
        <f>('Energy Use'!R59-'E-electricity'!R3)*'Energy Use 2020'!$T65</f>
        <v>47935214942567.641</v>
      </c>
      <c r="S3" s="240">
        <f>('Energy Use'!S59-'E-electricity'!S3)*'Energy Use 2020'!$T65</f>
        <v>47436912576332.047</v>
      </c>
      <c r="T3" s="240">
        <f>('Energy Use'!T59-'E-electricity'!T3)*'Energy Use 2020'!$T65</f>
        <v>46939729607887.906</v>
      </c>
      <c r="U3" s="240">
        <f>('Energy Use'!U59-'E-electricity'!U3)*'Energy Use 2020'!$T65</f>
        <v>46443665041529.797</v>
      </c>
      <c r="V3" s="240">
        <f>('Energy Use'!V59-'E-electricity'!V3)*'Energy Use 2020'!$T65</f>
        <v>45948717881552.281</v>
      </c>
      <c r="W3" s="240">
        <f>('Energy Use'!W59-'E-electricity'!W3)*'Energy Use 2020'!$T65</f>
        <v>45454887132249.93</v>
      </c>
      <c r="X3" s="240">
        <f>('Energy Use'!X59-'E-electricity'!X3)*'Energy Use 2020'!$T65</f>
        <v>44700256234045.953</v>
      </c>
      <c r="Y3" s="240">
        <f>('Energy Use'!Y59-'E-electricity'!Y3)*'Energy Use 2020'!$T65</f>
        <v>43947387695991.961</v>
      </c>
      <c r="Z3" s="240">
        <f>('Energy Use'!Z59-'E-electricity'!Z3)*'Energy Use 2020'!$T65</f>
        <v>43196279924959.281</v>
      </c>
      <c r="AA3" s="240">
        <f>('Energy Use'!AA59-'E-electricity'!AA3)*'Energy Use 2020'!$T65</f>
        <v>42446931327819.219</v>
      </c>
      <c r="AB3" s="240">
        <f>('Energy Use'!AB59-'E-electricity'!AB3)*'Energy Use 2020'!$T65</f>
        <v>41699340311443.078</v>
      </c>
      <c r="AC3" s="240">
        <f>('Energy Use'!AC59-'E-electricity'!AC3)*'Energy Use 2020'!$T65</f>
        <v>40953505282702.195</v>
      </c>
      <c r="AD3" s="240">
        <f>('Energy Use'!AD59-'E-electricity'!AD3)*'Energy Use 2020'!$T65</f>
        <v>40209424648467.875</v>
      </c>
      <c r="AE3" s="240">
        <f>('Energy Use'!AE59-'E-electricity'!AE3)*'Energy Use 2020'!$T65</f>
        <v>39467096815611.438</v>
      </c>
      <c r="AF3" s="240">
        <f>('Energy Use'!AF59-'E-electricity'!AF3)*'Energy Use 2020'!$T65</f>
        <v>38726520191004.188</v>
      </c>
      <c r="AG3" s="240">
        <f>('Energy Use'!AG59-'E-electricity'!AG3)*'Energy Use 2020'!$T65</f>
        <v>37987693181517.438</v>
      </c>
      <c r="AH3" s="240">
        <f>('Energy Use'!AH59-'E-electricity'!AH3)*'Energy Use 2020'!$T65</f>
        <v>37078157646827.969</v>
      </c>
      <c r="AI3" s="240">
        <f>('Energy Use'!AI59-'E-electricity'!AI3)*'Energy Use 2020'!$T65</f>
        <v>36170797846377.609</v>
      </c>
      <c r="AJ3" s="240">
        <f>('Energy Use'!AJ59-'E-electricity'!AJ3)*'Energy Use 2020'!$T65</f>
        <v>35265611788755.516</v>
      </c>
      <c r="AK3" s="240">
        <f>('Energy Use'!AK59-'E-electricity'!AK3)*'Energy Use 2020'!$T65</f>
        <v>34362597482550.828</v>
      </c>
      <c r="AL3" s="240">
        <f>('Energy Use'!AL59-'E-electricity'!AL3)*'Energy Use 2020'!$T65</f>
        <v>33461752936352.672</v>
      </c>
      <c r="AM3" s="240">
        <f>('Energy Use'!AM59-'E-electricity'!AM3)*'Energy Use 2020'!$T65</f>
        <v>32734460770112.059</v>
      </c>
      <c r="AN3" s="240">
        <f>('Energy Use'!AN59-'E-electricity'!AN3)*'Energy Use 2020'!$T65</f>
        <v>32008906403287.535</v>
      </c>
      <c r="AO3" s="240">
        <f>('Energy Use'!AO59-'E-electricity'!AO3)*'Energy Use 2020'!$T65</f>
        <v>31285088242750.422</v>
      </c>
      <c r="AP3" s="240">
        <f>('Energy Use'!AP59-'E-electricity'!AP3)*'Energy Use 2020'!$T65</f>
        <v>30563004695372.02</v>
      </c>
      <c r="AQ3" s="240">
        <f>('Energy Use'!AQ59-'E-electricity'!AQ3)*'Energy Use 2020'!$T65</f>
        <v>29741492628470.957</v>
      </c>
      <c r="AR3" s="136" t="str">
        <f>VLOOKUP($A3,'Sector Match'!$A$1:$B$43,2,0)</f>
        <v>coal mining 05</v>
      </c>
    </row>
    <row r="4" spans="1:44" x14ac:dyDescent="0.2">
      <c r="A4" s="74" t="s">
        <v>3</v>
      </c>
      <c r="B4" s="240">
        <f>('Energy Use'!B60-'E-electricity'!B4)*'Energy Use 2019'!$T66</f>
        <v>448723573827868.81</v>
      </c>
      <c r="C4" s="240">
        <f>('Energy Use'!C60-'E-electricity'!C4)*'Energy Use 2020'!$T66</f>
        <v>432299770196999.5</v>
      </c>
      <c r="D4" s="240">
        <f>('Energy Use'!D60-'E-electricity'!D4)*'Energy Use 2020'!$T66</f>
        <v>455904786704363.88</v>
      </c>
      <c r="E4" s="240">
        <f>('Energy Use'!E60-'E-electricity'!E4)*'Energy Use 2020'!$T66</f>
        <v>479300760219218.19</v>
      </c>
      <c r="F4" s="240">
        <f>('Energy Use'!F60-'E-electricity'!F4)*'Energy Use 2020'!$T66</f>
        <v>502487986927064.13</v>
      </c>
      <c r="G4" s="240">
        <f>('Energy Use'!G60-'E-electricity'!G4)*'Energy Use 2020'!$T66</f>
        <v>525466763013403.63</v>
      </c>
      <c r="H4" s="240">
        <f>('Energy Use'!H60-'E-electricity'!H4)*'Energy Use 2020'!$T66</f>
        <v>548237384663738.56</v>
      </c>
      <c r="I4" s="240">
        <f>('Energy Use'!I60-'E-electricity'!I4)*'Energy Use 2020'!$T66</f>
        <v>559739281552698.56</v>
      </c>
      <c r="J4" s="240">
        <f>('Energy Use'!J60-'E-electricity'!J4)*'Energy Use 2020'!$T66</f>
        <v>571147453676822.75</v>
      </c>
      <c r="K4" s="240">
        <f>('Energy Use'!K60-'E-electricity'!K4)*'Energy Use 2020'!$T66</f>
        <v>582462033299528</v>
      </c>
      <c r="L4" s="240">
        <f>('Energy Use'!L60-'E-electricity'!L4)*'Energy Use 2020'!$T66</f>
        <v>593683152684230.5</v>
      </c>
      <c r="M4" s="240">
        <f>('Energy Use'!M60-'E-electricity'!M4)*'Energy Use 2020'!$T66</f>
        <v>604810944094346.75</v>
      </c>
      <c r="N4" s="240">
        <f>('Energy Use'!N60-'E-electricity'!N4)*'Energy Use 2020'!$T66</f>
        <v>611616574337156.63</v>
      </c>
      <c r="O4" s="240">
        <f>('Energy Use'!O60-'E-electricity'!O4)*'Energy Use 2020'!$T66</f>
        <v>618371890140369.5</v>
      </c>
      <c r="P4" s="240">
        <f>('Energy Use'!P60-'E-electricity'!P4)*'Energy Use 2020'!$T66</f>
        <v>625076943523984.63</v>
      </c>
      <c r="Q4" s="240">
        <f>('Energy Use'!Q60-'E-electricity'!Q4)*'Energy Use 2020'!$T66</f>
        <v>631731786508000.88</v>
      </c>
      <c r="R4" s="240">
        <f>('Energy Use'!R60-'E-electricity'!R4)*'Energy Use 2020'!$T66</f>
        <v>638336471112417.75</v>
      </c>
      <c r="S4" s="240">
        <f>('Energy Use'!S60-'E-electricity'!S4)*'Energy Use 2020'!$T66</f>
        <v>646266892906248.88</v>
      </c>
      <c r="T4" s="240">
        <f>('Energy Use'!T60-'E-electricity'!T4)*'Energy Use 2020'!$T66</f>
        <v>654182384370184.63</v>
      </c>
      <c r="U4" s="240">
        <f>('Energy Use'!U60-'E-electricity'!U4)*'Energy Use 2020'!$T66</f>
        <v>662082953077505.25</v>
      </c>
      <c r="V4" s="240">
        <f>('Energy Use'!V60-'E-electricity'!V4)*'Energy Use 2020'!$T66</f>
        <v>669968606601491.5</v>
      </c>
      <c r="W4" s="240">
        <f>('Energy Use'!W60-'E-electricity'!W4)*'Energy Use 2020'!$T66</f>
        <v>677839352515424.5</v>
      </c>
      <c r="X4" s="240">
        <f>('Energy Use'!X60-'E-electricity'!X4)*'Energy Use 2020'!$T66</f>
        <v>681460444139863.5</v>
      </c>
      <c r="Y4" s="240">
        <f>('Energy Use'!Y60-'E-electricity'!Y4)*'Energy Use 2020'!$T66</f>
        <v>685074198873273.75</v>
      </c>
      <c r="Z4" s="240">
        <f>('Energy Use'!Z60-'E-electricity'!Z4)*'Energy Use 2020'!$T66</f>
        <v>688680620498130.75</v>
      </c>
      <c r="AA4" s="240">
        <f>('Energy Use'!AA60-'E-electricity'!AA4)*'Energy Use 2020'!$T66</f>
        <v>692279712796909.5</v>
      </c>
      <c r="AB4" s="240">
        <f>('Energy Use'!AB60-'E-electricity'!AB4)*'Energy Use 2020'!$T66</f>
        <v>695871479552085.63</v>
      </c>
      <c r="AC4" s="240">
        <f>('Energy Use'!AC60-'E-electricity'!AC4)*'Energy Use 2020'!$T66</f>
        <v>699455924546135</v>
      </c>
      <c r="AD4" s="240">
        <f>('Energy Use'!AD60-'E-electricity'!AD4)*'Energy Use 2020'!$T66</f>
        <v>703033051561532.38</v>
      </c>
      <c r="AE4" s="240">
        <f>('Energy Use'!AE60-'E-electricity'!AE4)*'Energy Use 2020'!$T66</f>
        <v>706602864380753.63</v>
      </c>
      <c r="AF4" s="240">
        <f>('Energy Use'!AF60-'E-electricity'!AF4)*'Energy Use 2020'!$T66</f>
        <v>710165366786274.38</v>
      </c>
      <c r="AG4" s="240">
        <f>('Energy Use'!AG60-'E-electricity'!AG4)*'Energy Use 2020'!$T66</f>
        <v>713720562560569.5</v>
      </c>
      <c r="AH4" s="240">
        <f>('Energy Use'!AH60-'E-electricity'!AH4)*'Energy Use 2020'!$T66</f>
        <v>717266359484690.38</v>
      </c>
      <c r="AI4" s="240">
        <f>('Energy Use'!AI60-'E-electricity'!AI4)*'Energy Use 2020'!$T66</f>
        <v>720804861103174.25</v>
      </c>
      <c r="AJ4" s="240">
        <f>('Energy Use'!AJ60-'E-electricity'!AJ4)*'Energy Use 2020'!$T66</f>
        <v>724336071196603.38</v>
      </c>
      <c r="AK4" s="240">
        <f>('Energy Use'!AK60-'E-electricity'!AK4)*'Energy Use 2020'!$T66</f>
        <v>727859993545560.25</v>
      </c>
      <c r="AL4" s="240">
        <f>('Energy Use'!AL60-'E-electricity'!AL4)*'Energy Use 2020'!$T66</f>
        <v>731376631930627.13</v>
      </c>
      <c r="AM4" s="240">
        <f>('Energy Use'!AM60-'E-electricity'!AM4)*'Energy Use 2020'!$T66</f>
        <v>730716533740751.63</v>
      </c>
      <c r="AN4" s="240">
        <f>('Energy Use'!AN60-'E-electricity'!AN4)*'Energy Use 2020'!$T66</f>
        <v>730056661044388.63</v>
      </c>
      <c r="AO4" s="240">
        <f>('Energy Use'!AO60-'E-electricity'!AO4)*'Energy Use 2020'!$T66</f>
        <v>729397013839266.13</v>
      </c>
      <c r="AP4" s="240">
        <f>('Energy Use'!AP60-'E-electricity'!AP4)*'Energy Use 2020'!$T66</f>
        <v>728737592123112.38</v>
      </c>
      <c r="AQ4" s="240">
        <f>('Energy Use'!AQ60-'E-electricity'!AQ4)*'Energy Use 2020'!$T66</f>
        <v>725610333534694.38</v>
      </c>
      <c r="AR4" s="136" t="str">
        <f>VLOOKUP($A4,'Sector Match'!$A$1:$B$43,2,0)</f>
        <v>oil and gas extraction 06</v>
      </c>
    </row>
    <row r="5" spans="1:44" x14ac:dyDescent="0.2">
      <c r="A5" s="74" t="s">
        <v>4</v>
      </c>
      <c r="B5" s="240">
        <f>('Energy Use'!B61-'E-electricity'!B5)*'Energy Use 2019'!$T67</f>
        <v>67455196803.088676</v>
      </c>
      <c r="C5" s="240">
        <f>('Energy Use'!C61-'E-electricity'!C5)*'Energy Use 2020'!$T67</f>
        <v>168637992007.72168</v>
      </c>
      <c r="D5" s="240">
        <f>('Energy Use'!D61-'E-electricity'!D5)*'Energy Use 2020'!$T67</f>
        <v>180325391007.4649</v>
      </c>
      <c r="E5" s="240">
        <f>('Energy Use'!E61-'E-electricity'!E5)*'Energy Use 2020'!$T67</f>
        <v>191846029994.71521</v>
      </c>
      <c r="F5" s="240">
        <f>('Energy Use'!F61-'E-electricity'!F5)*'Energy Use 2020'!$T67</f>
        <v>203200756606.49622</v>
      </c>
      <c r="G5" s="240">
        <f>('Energy Use'!G61-'E-electricity'!G5)*'Energy Use 2020'!$T67</f>
        <v>214390418479.83154</v>
      </c>
      <c r="H5" s="240">
        <f>('Energy Use'!H61-'E-electricity'!H5)*'Energy Use 2020'!$T67</f>
        <v>225415863251.7449</v>
      </c>
      <c r="I5" s="240">
        <f>('Energy Use'!I61-'E-electricity'!I5)*'Energy Use 2020'!$T67</f>
        <v>229016596974.13885</v>
      </c>
      <c r="J5" s="240">
        <f>('Energy Use'!J61-'E-electricity'!J5)*'Energy Use 2020'!$T67</f>
        <v>232560501408.83975</v>
      </c>
      <c r="K5" s="240">
        <f>('Energy Use'!K61-'E-electricity'!K5)*'Energy Use 2020'!$T67</f>
        <v>236047858056.49405</v>
      </c>
      <c r="L5" s="240">
        <f>('Energy Use'!L61-'E-electricity'!L5)*'Energy Use 2020'!$T67</f>
        <v>239478948417.74814</v>
      </c>
      <c r="M5" s="240">
        <f>('Energy Use'!M61-'E-electricity'!M5)*'Energy Use 2020'!$T67</f>
        <v>242854053993.24854</v>
      </c>
      <c r="N5" s="240">
        <f>('Energy Use'!N61-'E-electricity'!N5)*'Energy Use 2020'!$T67</f>
        <v>242024762250.87476</v>
      </c>
      <c r="O5" s="240">
        <f>('Energy Use'!O61-'E-electricity'!O5)*'Energy Use 2020'!$T67</f>
        <v>241194954372.86969</v>
      </c>
      <c r="P5" s="240">
        <f>('Energy Use'!P61-'E-electricity'!P5)*'Energy Use 2020'!$T67</f>
        <v>240364642494.77307</v>
      </c>
      <c r="Q5" s="240">
        <f>('Energy Use'!Q61-'E-electricity'!Q5)*'Energy Use 2020'!$T67</f>
        <v>239533838752.12485</v>
      </c>
      <c r="R5" s="240">
        <f>('Energy Use'!R61-'E-electricity'!R5)*'Energy Use 2020'!$T67</f>
        <v>238702555280.46457</v>
      </c>
      <c r="S5" s="240">
        <f>('Energy Use'!S61-'E-electricity'!S5)*'Energy Use 2020'!$T67</f>
        <v>235528802939.44693</v>
      </c>
      <c r="T5" s="240">
        <f>('Energy Use'!T61-'E-electricity'!T5)*'Energy Use 2020'!$T67</f>
        <v>232366132426.78665</v>
      </c>
      <c r="U5" s="240">
        <f>('Energy Use'!U61-'E-electricity'!U5)*'Energy Use 2020'!$T67</f>
        <v>229214529604.3186</v>
      </c>
      <c r="V5" s="240">
        <f>('Energy Use'!V61-'E-electricity'!V5)*'Energy Use 2020'!$T67</f>
        <v>226073980333.87753</v>
      </c>
      <c r="W5" s="240">
        <f>('Energy Use'!W61-'E-electricity'!W5)*'Energy Use 2020'!$T67</f>
        <v>222944470477.29828</v>
      </c>
      <c r="X5" s="240">
        <f>('Energy Use'!X61-'E-electricity'!X5)*'Energy Use 2020'!$T67</f>
        <v>217483852104.52063</v>
      </c>
      <c r="Y5" s="240">
        <f>('Energy Use'!Y61-'E-electricity'!Y5)*'Energy Use 2020'!$T67</f>
        <v>212043536837.74359</v>
      </c>
      <c r="Z5" s="240">
        <f>('Energy Use'!Z61-'E-electricity'!Z5)*'Energy Use 2020'!$T67</f>
        <v>206623498167.90738</v>
      </c>
      <c r="AA5" s="240">
        <f>('Energy Use'!AA61-'E-electricity'!AA5)*'Energy Use 2020'!$T67</f>
        <v>201223709585.95224</v>
      </c>
      <c r="AB5" s="240">
        <f>('Energy Use'!AB61-'E-electricity'!AB5)*'Energy Use 2020'!$T67</f>
        <v>195844144582.81824</v>
      </c>
      <c r="AC5" s="240">
        <f>('Energy Use'!AC61-'E-electricity'!AC5)*'Energy Use 2020'!$T67</f>
        <v>190484776649.44568</v>
      </c>
      <c r="AD5" s="240">
        <f>('Energy Use'!AD61-'E-electricity'!AD5)*'Energy Use 2020'!$T67</f>
        <v>185145579276.77475</v>
      </c>
      <c r="AE5" s="240">
        <f>('Energy Use'!AE61-'E-electricity'!AE5)*'Energy Use 2020'!$T67</f>
        <v>179826525955.74557</v>
      </c>
      <c r="AF5" s="240">
        <f>('Energy Use'!AF61-'E-electricity'!AF5)*'Energy Use 2020'!$T67</f>
        <v>174527590177.29843</v>
      </c>
      <c r="AG5" s="240">
        <f>('Energy Use'!AG61-'E-electricity'!AG5)*'Energy Use 2020'!$T67</f>
        <v>169248745432.37341</v>
      </c>
      <c r="AH5" s="240">
        <f>('Energy Use'!AH61-'E-electricity'!AH5)*'Energy Use 2020'!$T67</f>
        <v>164645925072.75845</v>
      </c>
      <c r="AI5" s="240">
        <f>('Energy Use'!AI61-'E-electricity'!AI5)*'Energy Use 2020'!$T67</f>
        <v>160060511444.02069</v>
      </c>
      <c r="AJ5" s="240">
        <f>('Energy Use'!AJ61-'E-electricity'!AJ5)*'Energy Use 2020'!$T67</f>
        <v>155492481571.64169</v>
      </c>
      <c r="AK5" s="240">
        <f>('Energy Use'!AK61-'E-electricity'!AK5)*'Energy Use 2020'!$T67</f>
        <v>150941812481.10281</v>
      </c>
      <c r="AL5" s="240">
        <f>('Energy Use'!AL61-'E-electricity'!AL5)*'Energy Use 2020'!$T67</f>
        <v>146408481197.88571</v>
      </c>
      <c r="AM5" s="240">
        <f>('Energy Use'!AM61-'E-electricity'!AM5)*'Energy Use 2020'!$T67</f>
        <v>141680413439.88605</v>
      </c>
      <c r="AN5" s="240">
        <f>('Energy Use'!AN61-'E-electricity'!AN5)*'Energy Use 2020'!$T67</f>
        <v>136970492906.04091</v>
      </c>
      <c r="AO5" s="240">
        <f>('Energy Use'!AO61-'E-electricity'!AO5)*'Energy Use 2020'!$T67</f>
        <v>132278695467.67143</v>
      </c>
      <c r="AP5" s="240">
        <f>('Energy Use'!AP61-'E-electricity'!AP5)*'Energy Use 2020'!$T67</f>
        <v>127604996996.09889</v>
      </c>
      <c r="AQ5" s="240">
        <f>('Energy Use'!AQ61-'E-electricity'!AQ5)*'Energy Use 2020'!$T67</f>
        <v>122532595825.82257</v>
      </c>
      <c r="AR5" s="136" t="str">
        <f>VLOOKUP($A5,'Sector Match'!$A$1:$B$43,2,0)</f>
        <v>other mining and quarrying 07T08</v>
      </c>
    </row>
    <row r="6" spans="1:44" x14ac:dyDescent="0.2">
      <c r="A6" s="74" t="s">
        <v>5</v>
      </c>
      <c r="B6" s="240">
        <f>('Energy Use'!B62-'E-electricity'!B6)*'Energy Use 2019'!$T68</f>
        <v>2226021494501.9263</v>
      </c>
      <c r="C6" s="240">
        <f>('Energy Use'!C62-'E-electricity'!C6)*'Energy Use 2020'!$T68</f>
        <v>2799390667328.1782</v>
      </c>
      <c r="D6" s="240">
        <f>('Energy Use'!D62-'E-electricity'!D6)*'Energy Use 2020'!$T68</f>
        <v>2886184733397.3281</v>
      </c>
      <c r="E6" s="240">
        <f>('Energy Use'!E62-'E-electricity'!E6)*'Energy Use 2020'!$T68</f>
        <v>2970330044915.001</v>
      </c>
      <c r="F6" s="240">
        <f>('Energy Use'!F62-'E-electricity'!F6)*'Energy Use 2020'!$T68</f>
        <v>3051847801091.9629</v>
      </c>
      <c r="G6" s="240">
        <f>('Energy Use'!G62-'E-electricity'!G6)*'Energy Use 2020'!$T68</f>
        <v>3130759201138.9834</v>
      </c>
      <c r="H6" s="240">
        <f>('Energy Use'!H62-'E-electricity'!H6)*'Energy Use 2020'!$T68</f>
        <v>3207085444266.834</v>
      </c>
      <c r="I6" s="240">
        <f>('Energy Use'!I62-'E-electricity'!I6)*'Energy Use 2020'!$T68</f>
        <v>3334481316819.0571</v>
      </c>
      <c r="J6" s="240">
        <f>('Energy Use'!J62-'E-electricity'!J6)*'Energy Use 2020'!$T68</f>
        <v>3458228711688.3433</v>
      </c>
      <c r="K6" s="240">
        <f>('Energy Use'!K62-'E-electricity'!K6)*'Energy Use 2020'!$T68</f>
        <v>3578353197396.4399</v>
      </c>
      <c r="L6" s="240">
        <f>('Energy Use'!L62-'E-electricity'!L6)*'Energy Use 2020'!$T68</f>
        <v>3694880342465.0996</v>
      </c>
      <c r="M6" s="240">
        <f>('Energy Use'!M62-'E-electricity'!M6)*'Energy Use 2020'!$T68</f>
        <v>3807835715416.0693</v>
      </c>
      <c r="N6" s="240">
        <f>('Energy Use'!N62-'E-electricity'!N6)*'Energy Use 2020'!$T68</f>
        <v>3857734071967.8525</v>
      </c>
      <c r="O6" s="240">
        <f>('Energy Use'!O62-'E-electricity'!O6)*'Energy Use 2020'!$T68</f>
        <v>3906259568377.2715</v>
      </c>
      <c r="P6" s="240">
        <f>('Energy Use'!P62-'E-electricity'!P6)*'Energy Use 2020'!$T68</f>
        <v>3953420524457.4307</v>
      </c>
      <c r="Q6" s="240">
        <f>('Energy Use'!Q62-'E-electricity'!Q6)*'Energy Use 2020'!$T68</f>
        <v>3999225260021.4282</v>
      </c>
      <c r="R6" s="240">
        <f>('Energy Use'!R62-'E-electricity'!R6)*'Energy Use 2020'!$T68</f>
        <v>4043682094882.3623</v>
      </c>
      <c r="S6" s="240">
        <f>('Energy Use'!S62-'E-electricity'!S6)*'Energy Use 2020'!$T68</f>
        <v>4049189781515.0806</v>
      </c>
      <c r="T6" s="240">
        <f>('Energy Use'!T62-'E-electricity'!T6)*'Energy Use 2020'!$T68</f>
        <v>4054510847781.9268</v>
      </c>
      <c r="U6" s="240">
        <f>('Energy Use'!U62-'E-electricity'!U6)*'Energy Use 2020'!$T68</f>
        <v>4059645645502.2021</v>
      </c>
      <c r="V6" s="240">
        <f>('Energy Use'!V62-'E-electricity'!V6)*'Energy Use 2020'!$T68</f>
        <v>4064594526495.2017</v>
      </c>
      <c r="W6" s="240">
        <f>('Energy Use'!W62-'E-electricity'!W6)*'Energy Use 2020'!$T68</f>
        <v>4069357842580.2241</v>
      </c>
      <c r="X6" s="240">
        <f>('Energy Use'!X62-'E-electricity'!X6)*'Energy Use 2020'!$T68</f>
        <v>4040533345451.6802</v>
      </c>
      <c r="Y6" s="240">
        <f>('Energy Use'!Y62-'E-electricity'!Y6)*'Energy Use 2020'!$T68</f>
        <v>4011824775792.6323</v>
      </c>
      <c r="Z6" s="240">
        <f>('Energy Use'!Z62-'E-electricity'!Z6)*'Energy Use 2020'!$T68</f>
        <v>3983231970875.002</v>
      </c>
      <c r="AA6" s="240">
        <f>('Energy Use'!AA62-'E-electricity'!AA6)*'Energy Use 2020'!$T68</f>
        <v>3954754767970.7144</v>
      </c>
      <c r="AB6" s="240">
        <f>('Energy Use'!AB62-'E-electricity'!AB6)*'Energy Use 2020'!$T68</f>
        <v>3926393004351.6978</v>
      </c>
      <c r="AC6" s="240">
        <f>('Energy Use'!AC62-'E-electricity'!AC6)*'Energy Use 2020'!$T68</f>
        <v>3855167713596.5596</v>
      </c>
      <c r="AD6" s="240">
        <f>('Energy Use'!AD62-'E-electricity'!AD6)*'Energy Use 2020'!$T68</f>
        <v>3784451193706.2588</v>
      </c>
      <c r="AE6" s="240">
        <f>('Energy Use'!AE62-'E-electricity'!AE6)*'Energy Use 2020'!$T68</f>
        <v>3714242604677.272</v>
      </c>
      <c r="AF6" s="240">
        <f>('Energy Use'!AF62-'E-electricity'!AF6)*'Energy Use 2020'!$T68</f>
        <v>3644541106506.0737</v>
      </c>
      <c r="AG6" s="240">
        <f>('Energy Use'!AG62-'E-electricity'!AG6)*'Energy Use 2020'!$T68</f>
        <v>3575345859189.1416</v>
      </c>
      <c r="AH6" s="240">
        <f>('Energy Use'!AH62-'E-electricity'!AH6)*'Energy Use 2020'!$T68</f>
        <v>3475158333706.3179</v>
      </c>
      <c r="AI6" s="240">
        <f>('Energy Use'!AI62-'E-electricity'!AI6)*'Energy Use 2020'!$T68</f>
        <v>3375768928658.8813</v>
      </c>
      <c r="AJ6" s="240">
        <f>('Energy Use'!AJ62-'E-electricity'!AJ6)*'Energy Use 2020'!$T68</f>
        <v>3277176296086.7178</v>
      </c>
      <c r="AK6" s="240">
        <f>('Energy Use'!AK62-'E-electricity'!AK6)*'Energy Use 2020'!$T68</f>
        <v>3179379088029.7202</v>
      </c>
      <c r="AL6" s="240">
        <f>('Energy Use'!AL62-'E-electricity'!AL6)*'Energy Use 2020'!$T68</f>
        <v>3082375956527.7817</v>
      </c>
      <c r="AM6" s="240">
        <f>('Energy Use'!AM62-'E-electricity'!AM6)*'Energy Use 2020'!$T68</f>
        <v>2986085716519.4766</v>
      </c>
      <c r="AN6" s="240">
        <f>('Energy Use'!AN62-'E-electricity'!AN6)*'Energy Use 2020'!$T68</f>
        <v>2890587614519.1265</v>
      </c>
      <c r="AO6" s="240">
        <f>('Energy Use'!AO62-'E-electricity'!AO6)*'Energy Use 2020'!$T68</f>
        <v>2795880301248.4644</v>
      </c>
      <c r="AP6" s="240">
        <f>('Energy Use'!AP62-'E-electricity'!AP6)*'Energy Use 2020'!$T68</f>
        <v>2701962427429.2227</v>
      </c>
      <c r="AQ6" s="240">
        <f>('Energy Use'!AQ62-'E-electricity'!AQ6)*'Energy Use 2020'!$T68</f>
        <v>2599989143295.7422</v>
      </c>
      <c r="AR6" s="136" t="str">
        <f>VLOOKUP($A6,'Sector Match'!$A$1:$B$43,2,0)</f>
        <v>other mining and quarrying 07T08</v>
      </c>
    </row>
    <row r="7" spans="1:44" x14ac:dyDescent="0.2">
      <c r="A7" s="74" t="s">
        <v>6</v>
      </c>
      <c r="B7" s="240">
        <f>('Energy Use'!B63-'E-electricity'!B7)*'Energy Use 2019'!$T69</f>
        <v>5620612975133.0234</v>
      </c>
      <c r="C7" s="240">
        <f>('Energy Use'!C63-'E-electricity'!C7)*'Energy Use 2020'!$T69</f>
        <v>11286372754579.77</v>
      </c>
      <c r="D7" s="240">
        <f>('Energy Use'!D63-'E-electricity'!D7)*'Energy Use 2020'!$T69</f>
        <v>11234541311464.33</v>
      </c>
      <c r="E7" s="240">
        <f>('Energy Use'!E63-'E-electricity'!E7)*'Energy Use 2020'!$T69</f>
        <v>11182776568124.24</v>
      </c>
      <c r="F7" s="240">
        <f>('Energy Use'!F63-'E-electricity'!F7)*'Energy Use 2020'!$T69</f>
        <v>11131078679414.609</v>
      </c>
      <c r="G7" s="240">
        <f>('Energy Use'!G63-'E-electricity'!G7)*'Energy Use 2020'!$T69</f>
        <v>11079447800190.547</v>
      </c>
      <c r="H7" s="240">
        <f>('Energy Use'!H63-'E-electricity'!H7)*'Energy Use 2020'!$T69</f>
        <v>11027884085307.162</v>
      </c>
      <c r="I7" s="240">
        <f>('Energy Use'!I63-'E-electricity'!I7)*'Energy Use 2020'!$T69</f>
        <v>11115958194707.537</v>
      </c>
      <c r="J7" s="240">
        <f>('Energy Use'!J63-'E-electricity'!J7)*'Energy Use 2020'!$T69</f>
        <v>11202902472232.609</v>
      </c>
      <c r="K7" s="240">
        <f>('Energy Use'!K63-'E-electricity'!K7)*'Energy Use 2020'!$T69</f>
        <v>11288720545931.811</v>
      </c>
      <c r="L7" s="240">
        <f>('Energy Use'!L63-'E-electricity'!L7)*'Energy Use 2020'!$T69</f>
        <v>11373416043854.568</v>
      </c>
      <c r="M7" s="240">
        <f>('Energy Use'!M63-'E-electricity'!M7)*'Energy Use 2020'!$T69</f>
        <v>11456992594050.314</v>
      </c>
      <c r="N7" s="240">
        <f>('Energy Use'!N63-'E-electricity'!N7)*'Energy Use 2020'!$T69</f>
        <v>11281006777620.324</v>
      </c>
      <c r="O7" s="240">
        <f>('Energy Use'!O63-'E-electricity'!O7)*'Energy Use 2020'!$T69</f>
        <v>11106062439239.65</v>
      </c>
      <c r="P7" s="240">
        <f>('Energy Use'!P63-'E-electricity'!P7)*'Energy Use 2020'!$T69</f>
        <v>10932157389226.871</v>
      </c>
      <c r="Q7" s="240">
        <f>('Energy Use'!Q63-'E-electricity'!Q7)*'Energy Use 2020'!$T69</f>
        <v>10759289437900.574</v>
      </c>
      <c r="R7" s="240">
        <f>('Energy Use'!R63-'E-electricity'!R7)*'Energy Use 2020'!$T69</f>
        <v>10587456395579.334</v>
      </c>
      <c r="S7" s="240">
        <f>('Energy Use'!S63-'E-electricity'!S7)*'Energy Use 2020'!$T69</f>
        <v>10388979344377.912</v>
      </c>
      <c r="T7" s="240">
        <f>('Energy Use'!T63-'E-electricity'!T7)*'Energy Use 2020'!$T69</f>
        <v>10190980605592.361</v>
      </c>
      <c r="U7" s="240">
        <f>('Energy Use'!U63-'E-electricity'!U7)*'Energy Use 2020'!$T69</f>
        <v>9993459732793.1289</v>
      </c>
      <c r="V7" s="240">
        <f>('Energy Use'!V63-'E-electricity'!V7)*'Energy Use 2020'!$T69</f>
        <v>9796416279550.6641</v>
      </c>
      <c r="W7" s="240">
        <f>('Energy Use'!W63-'E-electricity'!W7)*'Energy Use 2020'!$T69</f>
        <v>9599849799435.416</v>
      </c>
      <c r="X7" s="240">
        <f>('Energy Use'!X63-'E-electricity'!X7)*'Energy Use 2020'!$T69</f>
        <v>9333713217742.0918</v>
      </c>
      <c r="Y7" s="240">
        <f>('Energy Use'!Y63-'E-electricity'!Y7)*'Energy Use 2020'!$T69</f>
        <v>9068231124277.7578</v>
      </c>
      <c r="Z7" s="240">
        <f>('Energy Use'!Z63-'E-electricity'!Z7)*'Energy Use 2020'!$T69</f>
        <v>8803402902544.4668</v>
      </c>
      <c r="AA7" s="240">
        <f>('Energy Use'!AA63-'E-electricity'!AA7)*'Energy Use 2020'!$T69</f>
        <v>8539227936044.2646</v>
      </c>
      <c r="AB7" s="240">
        <f>('Energy Use'!AB63-'E-electricity'!AB7)*'Energy Use 2020'!$T69</f>
        <v>8275705608279.1943</v>
      </c>
      <c r="AC7" s="240">
        <f>('Energy Use'!AC63-'E-electricity'!AC7)*'Energy Use 2020'!$T69</f>
        <v>8073736331110.9785</v>
      </c>
      <c r="AD7" s="240">
        <f>('Energy Use'!AD63-'E-electricity'!AD7)*'Energy Use 2020'!$T69</f>
        <v>7872262848749.0557</v>
      </c>
      <c r="AE7" s="240">
        <f>('Energy Use'!AE63-'E-electricity'!AE7)*'Energy Use 2020'!$T69</f>
        <v>7671284693505.3174</v>
      </c>
      <c r="AF7" s="240">
        <f>('Energy Use'!AF63-'E-electricity'!AF7)*'Energy Use 2020'!$T69</f>
        <v>7470801397691.667</v>
      </c>
      <c r="AG7" s="240">
        <f>('Energy Use'!AG63-'E-electricity'!AG7)*'Energy Use 2020'!$T69</f>
        <v>7270812493619.999</v>
      </c>
      <c r="AH7" s="240">
        <f>('Energy Use'!AH63-'E-electricity'!AH7)*'Energy Use 2020'!$T69</f>
        <v>7149119295536.71</v>
      </c>
      <c r="AI7" s="240">
        <f>('Energy Use'!AI63-'E-electricity'!AI7)*'Energy Use 2020'!$T69</f>
        <v>7027720120376.2119</v>
      </c>
      <c r="AJ7" s="240">
        <f>('Energy Use'!AJ63-'E-electricity'!AJ7)*'Energy Use 2020'!$T69</f>
        <v>6906614691777.3525</v>
      </c>
      <c r="AK7" s="240">
        <f>('Energy Use'!AK63-'E-electricity'!AK7)*'Energy Use 2020'!$T69</f>
        <v>6785802733378.9824</v>
      </c>
      <c r="AL7" s="240">
        <f>('Energy Use'!AL63-'E-electricity'!AL7)*'Energy Use 2020'!$T69</f>
        <v>6665283968819.9492</v>
      </c>
      <c r="AM7" s="240">
        <f>('Energy Use'!AM63-'E-electricity'!AM7)*'Energy Use 2020'!$T69</f>
        <v>6605604427344.9395</v>
      </c>
      <c r="AN7" s="240">
        <f>('Energy Use'!AN63-'E-electricity'!AN7)*'Energy Use 2020'!$T69</f>
        <v>6546061825213.3291</v>
      </c>
      <c r="AO7" s="240">
        <f>('Energy Use'!AO63-'E-electricity'!AO7)*'Energy Use 2020'!$T69</f>
        <v>6486656035916.0371</v>
      </c>
      <c r="AP7" s="240">
        <f>('Energy Use'!AP63-'E-electricity'!AP7)*'Energy Use 2020'!$T69</f>
        <v>6427386932943.9863</v>
      </c>
      <c r="AQ7" s="240">
        <f>('Energy Use'!AQ63-'E-electricity'!AQ7)*'Energy Use 2020'!$T69</f>
        <v>6346667086771.8496</v>
      </c>
      <c r="AR7" s="136" t="str">
        <f>VLOOKUP($A7,'Sector Match'!$A$1:$B$43,2,0)</f>
        <v>other mining and quarrying 07T08</v>
      </c>
    </row>
    <row r="8" spans="1:44" x14ac:dyDescent="0.2">
      <c r="A8" s="74" t="s">
        <v>7</v>
      </c>
      <c r="B8" s="240">
        <f>('Energy Use'!B64-'E-electricity'!B8)*'Energy Use 2019'!$T70</f>
        <v>8212418517939.1211</v>
      </c>
      <c r="C8" s="240">
        <f>('Energy Use'!C64-'E-electricity'!C8)*'Energy Use 2020'!$T70</f>
        <v>10260846854694.943</v>
      </c>
      <c r="D8" s="240">
        <f>('Energy Use'!D64-'E-electricity'!D8)*'Energy Use 2020'!$T70</f>
        <v>11220358410326.764</v>
      </c>
      <c r="E8" s="240">
        <f>('Energy Use'!E64-'E-electricity'!E8)*'Energy Use 2020'!$T70</f>
        <v>12412566368944.383</v>
      </c>
      <c r="F8" s="240">
        <f>('Energy Use'!F64-'E-electricity'!F8)*'Energy Use 2020'!$T70</f>
        <v>12792425756667.871</v>
      </c>
      <c r="G8" s="240">
        <f>('Energy Use'!G64-'E-electricity'!G8)*'Energy Use 2020'!$T70</f>
        <v>13859160213045.873</v>
      </c>
      <c r="H8" s="240">
        <f>('Energy Use'!H64-'E-electricity'!H8)*'Energy Use 2020'!$T70</f>
        <v>15286869322126.725</v>
      </c>
      <c r="I8" s="240">
        <f>('Energy Use'!I64-'E-electricity'!I8)*'Energy Use 2020'!$T70</f>
        <v>16734451560714.137</v>
      </c>
      <c r="J8" s="240">
        <f>('Energy Use'!J64-'E-electricity'!J8)*'Energy Use 2020'!$T70</f>
        <v>18108077330353.555</v>
      </c>
      <c r="K8" s="240">
        <f>('Energy Use'!K64-'E-electricity'!K8)*'Energy Use 2020'!$T70</f>
        <v>19416165788577.02</v>
      </c>
      <c r="L8" s="240">
        <f>('Energy Use'!L64-'E-electricity'!L8)*'Energy Use 2020'!$T70</f>
        <v>20679842399258.344</v>
      </c>
      <c r="M8" s="240">
        <f>('Energy Use'!M64-'E-electricity'!M8)*'Energy Use 2020'!$T70</f>
        <v>21932389298480.25</v>
      </c>
      <c r="N8" s="240">
        <f>('Energy Use'!N64-'E-electricity'!N8)*'Energy Use 2020'!$T70</f>
        <v>23223146743778.551</v>
      </c>
      <c r="O8" s="240">
        <f>('Energy Use'!O64-'E-electricity'!O8)*'Energy Use 2020'!$T70</f>
        <v>24539285209696.66</v>
      </c>
      <c r="P8" s="240">
        <f>('Energy Use'!P64-'E-electricity'!P8)*'Energy Use 2020'!$T70</f>
        <v>25869914454076.883</v>
      </c>
      <c r="Q8" s="240">
        <f>('Energy Use'!Q64-'E-electricity'!Q8)*'Energy Use 2020'!$T70</f>
        <v>27202376036874.789</v>
      </c>
      <c r="R8" s="240">
        <f>('Energy Use'!R64-'E-electricity'!R8)*'Energy Use 2020'!$T70</f>
        <v>28522262319493.324</v>
      </c>
      <c r="S8" s="240">
        <f>('Energy Use'!S64-'E-electricity'!S8)*'Energy Use 2020'!$T70</f>
        <v>29911535615275.445</v>
      </c>
      <c r="T8" s="240">
        <f>('Energy Use'!T64-'E-electricity'!T8)*'Energy Use 2020'!$T70</f>
        <v>31274436102000.469</v>
      </c>
      <c r="U8" s="240">
        <f>('Energy Use'!U64-'E-electricity'!U8)*'Energy Use 2020'!$T70</f>
        <v>32604212143728.313</v>
      </c>
      <c r="V8" s="240">
        <f>('Energy Use'!V64-'E-electricity'!V8)*'Energy Use 2020'!$T70</f>
        <v>33894464975813.98</v>
      </c>
      <c r="W8" s="240">
        <f>('Energy Use'!W64-'E-electricity'!W8)*'Energy Use 2020'!$T70</f>
        <v>35139219581444.199</v>
      </c>
      <c r="X8" s="240">
        <f>('Energy Use'!X64-'E-electricity'!X8)*'Energy Use 2020'!$T70</f>
        <v>36332986961096.711</v>
      </c>
      <c r="Y8" s="240">
        <f>('Energy Use'!Y64-'E-electricity'!Y8)*'Energy Use 2020'!$T70</f>
        <v>37470816990315.523</v>
      </c>
      <c r="Z8" s="240">
        <f>('Energy Use'!Z64-'E-electricity'!Z8)*'Energy Use 2020'!$T70</f>
        <v>38548341319632.188</v>
      </c>
      <c r="AA8" s="240">
        <f>('Energy Use'!AA64-'E-electricity'!AA8)*'Energy Use 2020'!$T70</f>
        <v>39561806026814.992</v>
      </c>
      <c r="AB8" s="240">
        <f>('Energy Use'!AB64-'E-electricity'!AB8)*'Energy Use 2020'!$T70</f>
        <v>40508093978259.445</v>
      </c>
      <c r="AC8" s="240">
        <f>('Energy Use'!AC64-'E-electricity'!AC8)*'Energy Use 2020'!$T70</f>
        <v>41384737086642.094</v>
      </c>
      <c r="AD8" s="240">
        <f>('Energy Use'!AD64-'E-electricity'!AD8)*'Energy Use 2020'!$T70</f>
        <v>42189918860439.031</v>
      </c>
      <c r="AE8" s="240">
        <f>('Energy Use'!AE64-'E-electricity'!AE8)*'Energy Use 2020'!$T70</f>
        <v>42922467823319.656</v>
      </c>
      <c r="AF8" s="240">
        <f>('Energy Use'!AF64-'E-electricity'!AF8)*'Energy Use 2020'!$T70</f>
        <v>43581842534778.688</v>
      </c>
      <c r="AG8" s="240">
        <f>('Energy Use'!AG64-'E-electricity'!AG8)*'Energy Use 2020'!$T70</f>
        <v>44168109065930.422</v>
      </c>
      <c r="AH8" s="240">
        <f>('Energy Use'!AH64-'E-electricity'!AH8)*'Energy Use 2020'!$T70</f>
        <v>44681911875604.727</v>
      </c>
      <c r="AI8" s="240">
        <f>('Energy Use'!AI64-'E-electricity'!AI8)*'Energy Use 2020'!$T70</f>
        <v>45124439092263.984</v>
      </c>
      <c r="AJ8" s="240">
        <f>('Energy Use'!AJ64-'E-electricity'!AJ8)*'Energy Use 2020'!$T70</f>
        <v>45497383238241.742</v>
      </c>
      <c r="AK8" s="240">
        <f>('Energy Use'!AK64-'E-electricity'!AK8)*'Energy Use 2020'!$T70</f>
        <v>45802898436600.25</v>
      </c>
      <c r="AL8" s="240">
        <f>('Energy Use'!AL64-'E-electricity'!AL8)*'Energy Use 2020'!$T70</f>
        <v>46043555120325.313</v>
      </c>
      <c r="AM8" s="240">
        <f>('Energy Use'!AM64-'E-electricity'!AM8)*'Energy Use 2020'!$T70</f>
        <v>46222293221866.117</v>
      </c>
      <c r="AN8" s="240">
        <f>('Energy Use'!AN64-'E-electricity'!AN8)*'Energy Use 2020'!$T70</f>
        <v>46342374761689.445</v>
      </c>
      <c r="AO8" s="240">
        <f>('Energy Use'!AO64-'E-electricity'!AO8)*'Energy Use 2020'!$T70</f>
        <v>46407336681190.422</v>
      </c>
      <c r="AP8" s="240">
        <f>('Energy Use'!AP64-'E-electricity'!AP8)*'Energy Use 2020'!$T70</f>
        <v>46420944681568.148</v>
      </c>
      <c r="AQ8" s="240">
        <f>('Energy Use'!AQ64-'E-electricity'!AQ8)*'Energy Use 2020'!$T70</f>
        <v>46149265925574.406</v>
      </c>
      <c r="AR8" s="136" t="str">
        <f>VLOOKUP($A8,'Sector Match'!$A$1:$B$43,2,0)</f>
        <v>Mining Support Service Activities 09</v>
      </c>
    </row>
    <row r="9" spans="1:44" x14ac:dyDescent="0.2">
      <c r="A9" s="74" t="s">
        <v>8</v>
      </c>
      <c r="B9" s="240">
        <f>('Energy Use'!B65-'E-electricity'!B9)*'Energy Use 2019'!$T71</f>
        <v>0</v>
      </c>
      <c r="C9" s="240">
        <f>('Energy Use'!C65-'E-electricity'!C9)*'Energy Use 2020'!$T71</f>
        <v>0</v>
      </c>
      <c r="D9" s="240">
        <f>('Energy Use'!D65-'E-electricity'!D9)*'Energy Use 2020'!$T71</f>
        <v>0</v>
      </c>
      <c r="E9" s="240">
        <f>('Energy Use'!E65-'E-electricity'!E9)*'Energy Use 2020'!$T71</f>
        <v>0</v>
      </c>
      <c r="F9" s="240">
        <f>('Energy Use'!F65-'E-electricity'!F9)*'Energy Use 2020'!$T71</f>
        <v>0</v>
      </c>
      <c r="G9" s="240">
        <f>('Energy Use'!G65-'E-electricity'!G9)*'Energy Use 2020'!$T71</f>
        <v>0</v>
      </c>
      <c r="H9" s="240">
        <f>('Energy Use'!H65-'E-electricity'!H9)*'Energy Use 2020'!$T71</f>
        <v>0</v>
      </c>
      <c r="I9" s="240">
        <f>('Energy Use'!I65-'E-electricity'!I9)*'Energy Use 2020'!$T71</f>
        <v>0</v>
      </c>
      <c r="J9" s="240">
        <f>('Energy Use'!J65-'E-electricity'!J9)*'Energy Use 2020'!$T71</f>
        <v>0</v>
      </c>
      <c r="K9" s="240">
        <f>('Energy Use'!K65-'E-electricity'!K9)*'Energy Use 2020'!$T71</f>
        <v>0</v>
      </c>
      <c r="L9" s="240">
        <f>('Energy Use'!L65-'E-electricity'!L9)*'Energy Use 2020'!$T71</f>
        <v>0</v>
      </c>
      <c r="M9" s="240">
        <f>('Energy Use'!M65-'E-electricity'!M9)*'Energy Use 2020'!$T71</f>
        <v>0</v>
      </c>
      <c r="N9" s="240">
        <f>('Energy Use'!N65-'E-electricity'!N9)*'Energy Use 2020'!$T71</f>
        <v>0</v>
      </c>
      <c r="O9" s="240">
        <f>('Energy Use'!O65-'E-electricity'!O9)*'Energy Use 2020'!$T71</f>
        <v>0</v>
      </c>
      <c r="P9" s="240">
        <f>('Energy Use'!P65-'E-electricity'!P9)*'Energy Use 2020'!$T71</f>
        <v>0</v>
      </c>
      <c r="Q9" s="240">
        <f>('Energy Use'!Q65-'E-electricity'!Q9)*'Energy Use 2020'!$T71</f>
        <v>0</v>
      </c>
      <c r="R9" s="240">
        <f>('Energy Use'!R65-'E-electricity'!R9)*'Energy Use 2020'!$T71</f>
        <v>0</v>
      </c>
      <c r="S9" s="240">
        <f>('Energy Use'!S65-'E-electricity'!S9)*'Energy Use 2020'!$T71</f>
        <v>0</v>
      </c>
      <c r="T9" s="240">
        <f>('Energy Use'!T65-'E-electricity'!T9)*'Energy Use 2020'!$T71</f>
        <v>0</v>
      </c>
      <c r="U9" s="240">
        <f>('Energy Use'!U65-'E-electricity'!U9)*'Energy Use 2020'!$T71</f>
        <v>0</v>
      </c>
      <c r="V9" s="240">
        <f>('Energy Use'!V65-'E-electricity'!V9)*'Energy Use 2020'!$T71</f>
        <v>0</v>
      </c>
      <c r="W9" s="240">
        <f>('Energy Use'!W65-'E-electricity'!W9)*'Energy Use 2020'!$T71</f>
        <v>0</v>
      </c>
      <c r="X9" s="240">
        <f>('Energy Use'!X65-'E-electricity'!X9)*'Energy Use 2020'!$T71</f>
        <v>0</v>
      </c>
      <c r="Y9" s="240">
        <f>('Energy Use'!Y65-'E-electricity'!Y9)*'Energy Use 2020'!$T71</f>
        <v>0</v>
      </c>
      <c r="Z9" s="240">
        <f>('Energy Use'!Z65-'E-electricity'!Z9)*'Energy Use 2020'!$T71</f>
        <v>0</v>
      </c>
      <c r="AA9" s="240">
        <f>('Energy Use'!AA65-'E-electricity'!AA9)*'Energy Use 2020'!$T71</f>
        <v>0</v>
      </c>
      <c r="AB9" s="240">
        <f>('Energy Use'!AB65-'E-electricity'!AB9)*'Energy Use 2020'!$T71</f>
        <v>0</v>
      </c>
      <c r="AC9" s="240">
        <f>('Energy Use'!AC65-'E-electricity'!AC9)*'Energy Use 2020'!$T71</f>
        <v>0</v>
      </c>
      <c r="AD9" s="240">
        <f>('Energy Use'!AD65-'E-electricity'!AD9)*'Energy Use 2020'!$T71</f>
        <v>0</v>
      </c>
      <c r="AE9" s="240">
        <f>('Energy Use'!AE65-'E-electricity'!AE9)*'Energy Use 2020'!$T71</f>
        <v>0</v>
      </c>
      <c r="AF9" s="240">
        <f>('Energy Use'!AF65-'E-electricity'!AF9)*'Energy Use 2020'!$T71</f>
        <v>0</v>
      </c>
      <c r="AG9" s="240">
        <f>('Energy Use'!AG65-'E-electricity'!AG9)*'Energy Use 2020'!$T71</f>
        <v>0</v>
      </c>
      <c r="AH9" s="240">
        <f>('Energy Use'!AH65-'E-electricity'!AH9)*'Energy Use 2020'!$T71</f>
        <v>0</v>
      </c>
      <c r="AI9" s="240">
        <f>('Energy Use'!AI65-'E-electricity'!AI9)*'Energy Use 2020'!$T71</f>
        <v>0</v>
      </c>
      <c r="AJ9" s="240">
        <f>('Energy Use'!AJ65-'E-electricity'!AJ9)*'Energy Use 2020'!$T71</f>
        <v>0</v>
      </c>
      <c r="AK9" s="240">
        <f>('Energy Use'!AK65-'E-electricity'!AK9)*'Energy Use 2020'!$T71</f>
        <v>0</v>
      </c>
      <c r="AL9" s="240">
        <f>('Energy Use'!AL65-'E-electricity'!AL9)*'Energy Use 2020'!$T71</f>
        <v>0</v>
      </c>
      <c r="AM9" s="240">
        <f>('Energy Use'!AM65-'E-electricity'!AM9)*'Energy Use 2020'!$T71</f>
        <v>0</v>
      </c>
      <c r="AN9" s="240">
        <f>('Energy Use'!AN65-'E-electricity'!AN9)*'Energy Use 2020'!$T71</f>
        <v>0</v>
      </c>
      <c r="AO9" s="240">
        <f>('Energy Use'!AO65-'E-electricity'!AO9)*'Energy Use 2020'!$T71</f>
        <v>0</v>
      </c>
      <c r="AP9" s="240">
        <f>('Energy Use'!AP65-'E-electricity'!AP9)*'Energy Use 2020'!$T71</f>
        <v>0</v>
      </c>
      <c r="AQ9" s="240">
        <f>('Energy Use'!AQ65-'E-electricity'!AQ9)*'Energy Use 2020'!$T71</f>
        <v>0</v>
      </c>
      <c r="AR9" s="136" t="str">
        <f>VLOOKUP($A9,'Sector Match'!$A$1:$B$43,2,0)</f>
        <v>Mining Support Service Activities 09</v>
      </c>
    </row>
    <row r="10" spans="1:44" x14ac:dyDescent="0.2">
      <c r="A10" s="74" t="s">
        <v>9</v>
      </c>
      <c r="B10" s="240">
        <f>('Energy Use'!B66-'E-electricity'!B10)*'Energy Use 2019'!$T72</f>
        <v>109797404374375.08</v>
      </c>
      <c r="C10" s="240">
        <f>('Energy Use'!C66-'E-electricity'!C10)*'Energy Use 2020'!$T72</f>
        <v>105372014761114.33</v>
      </c>
      <c r="D10" s="240">
        <f>('Energy Use'!D66-'E-electricity'!D10)*'Energy Use 2020'!$T72</f>
        <v>117386662757206.81</v>
      </c>
      <c r="E10" s="240">
        <f>('Energy Use'!E66-'E-electricity'!E10)*'Energy Use 2020'!$T72</f>
        <v>119290489991389.25</v>
      </c>
      <c r="F10" s="240">
        <f>('Energy Use'!F66-'E-electricity'!F10)*'Energy Use 2020'!$T72</f>
        <v>119265285142004.95</v>
      </c>
      <c r="G10" s="240">
        <f>('Energy Use'!G66-'E-electricity'!G10)*'Energy Use 2020'!$T72</f>
        <v>120445062696217.81</v>
      </c>
      <c r="H10" s="240">
        <f>('Energy Use'!H66-'E-electricity'!H10)*'Energy Use 2020'!$T72</f>
        <v>122361436460355.58</v>
      </c>
      <c r="I10" s="240">
        <f>('Energy Use'!I66-'E-electricity'!I10)*'Energy Use 2020'!$T72</f>
        <v>124687953804284.64</v>
      </c>
      <c r="J10" s="240">
        <f>('Energy Use'!J66-'E-electricity'!J10)*'Energy Use 2020'!$T72</f>
        <v>127146996467171.72</v>
      </c>
      <c r="K10" s="240">
        <f>('Energy Use'!K66-'E-electricity'!K10)*'Energy Use 2020'!$T72</f>
        <v>129596560718765.63</v>
      </c>
      <c r="L10" s="240">
        <f>('Energy Use'!L66-'E-electricity'!L10)*'Energy Use 2020'!$T72</f>
        <v>131883570391344.42</v>
      </c>
      <c r="M10" s="240">
        <f>('Energy Use'!M66-'E-electricity'!M10)*'Energy Use 2020'!$T72</f>
        <v>133844906747315.31</v>
      </c>
      <c r="N10" s="240">
        <f>('Energy Use'!N66-'E-electricity'!N10)*'Energy Use 2020'!$T72</f>
        <v>135471878804034.5</v>
      </c>
      <c r="O10" s="240">
        <f>('Energy Use'!O66-'E-electricity'!O10)*'Energy Use 2020'!$T72</f>
        <v>136625685024670.19</v>
      </c>
      <c r="P10" s="240">
        <f>('Energy Use'!P66-'E-electricity'!P10)*'Energy Use 2020'!$T72</f>
        <v>137330455738176.22</v>
      </c>
      <c r="Q10" s="240">
        <f>('Energy Use'!Q66-'E-electricity'!Q10)*'Energy Use 2020'!$T72</f>
        <v>137615735549060.86</v>
      </c>
      <c r="R10" s="240">
        <f>('Energy Use'!R66-'E-electricity'!R10)*'Energy Use 2020'!$T72</f>
        <v>137515442447525.23</v>
      </c>
      <c r="S10" s="240">
        <f>('Energy Use'!S66-'E-electricity'!S10)*'Energy Use 2020'!$T72</f>
        <v>137558414801410.83</v>
      </c>
      <c r="T10" s="240">
        <f>('Energy Use'!T66-'E-electricity'!T10)*'Energy Use 2020'!$T72</f>
        <v>137281161360527.95</v>
      </c>
      <c r="U10" s="240">
        <f>('Energy Use'!U66-'E-electricity'!U10)*'Energy Use 2020'!$T72</f>
        <v>136711782014992.13</v>
      </c>
      <c r="V10" s="240">
        <f>('Energy Use'!V66-'E-electricity'!V10)*'Energy Use 2020'!$T72</f>
        <v>135879922124309.86</v>
      </c>
      <c r="W10" s="240">
        <f>('Energy Use'!W66-'E-electricity'!W10)*'Energy Use 2020'!$T72</f>
        <v>134816207873278.2</v>
      </c>
      <c r="X10" s="240">
        <f>('Energy Use'!X66-'E-electricity'!X10)*'Energy Use 2020'!$T72</f>
        <v>133551732174367.14</v>
      </c>
      <c r="Y10" s="240">
        <f>('Energy Use'!Y66-'E-electricity'!Y10)*'Energy Use 2020'!$T72</f>
        <v>132117598597011.47</v>
      </c>
      <c r="Z10" s="240">
        <f>('Energy Use'!Z66-'E-electricity'!Z10)*'Energy Use 2020'!$T72</f>
        <v>130544528110120.11</v>
      </c>
      <c r="AA10" s="240">
        <f>('Energy Use'!AA66-'E-electricity'!AA10)*'Energy Use 2020'!$T72</f>
        <v>128862531006641.56</v>
      </c>
      <c r="AB10" s="240">
        <f>('Energy Use'!AB66-'E-electricity'!AB10)*'Energy Use 2020'!$T72</f>
        <v>127100644294526.25</v>
      </c>
      <c r="AC10" s="240">
        <f>('Energy Use'!AC66-'E-electricity'!AC10)*'Energy Use 2020'!$T72</f>
        <v>125286733118711.83</v>
      </c>
      <c r="AD10" s="240">
        <f>('Energy Use'!AD66-'E-electricity'!AD10)*'Energy Use 2020'!$T72</f>
        <v>123447353434449.08</v>
      </c>
      <c r="AE10" s="240">
        <f>('Energy Use'!AE66-'E-electricity'!AE10)*'Energy Use 2020'!$T72</f>
        <v>121607672176734.59</v>
      </c>
      <c r="AF10" s="240">
        <f>('Energy Use'!AF66-'E-electricity'!AF10)*'Energy Use 2020'!$T72</f>
        <v>119791440544083.92</v>
      </c>
      <c r="AG10" s="240">
        <f>('Energy Use'!AG66-'E-electricity'!AG10)*'Energy Use 2020'!$T72</f>
        <v>118021015708549.47</v>
      </c>
      <c r="AH10" s="240">
        <f>('Energy Use'!AH66-'E-electricity'!AH10)*'Energy Use 2020'!$T72</f>
        <v>116317426243720.2</v>
      </c>
      <c r="AI10" s="240">
        <f>('Energy Use'!AI66-'E-electricity'!AI10)*'Energy Use 2020'!$T72</f>
        <v>114700476792494.8</v>
      </c>
      <c r="AJ10" s="240">
        <f>('Energy Use'!AJ66-'E-electricity'!AJ10)*'Energy Use 2020'!$T72</f>
        <v>113188887941856.92</v>
      </c>
      <c r="AK10" s="240">
        <f>('Energy Use'!AK66-'E-electricity'!AK10)*'Energy Use 2020'!$T72</f>
        <v>111800467901290.66</v>
      </c>
      <c r="AL10" s="240">
        <f>('Energy Use'!AL66-'E-electricity'!AL10)*'Energy Use 2020'!$T72</f>
        <v>110552313368951.03</v>
      </c>
      <c r="AM10" s="240">
        <f>('Energy Use'!AM66-'E-electricity'!AM10)*'Energy Use 2020'!$T72</f>
        <v>109461037896469.56</v>
      </c>
      <c r="AN10" s="240">
        <f>('Energy Use'!AN66-'E-electricity'!AN10)*'Energy Use 2020'!$T72</f>
        <v>108543027118906.53</v>
      </c>
      <c r="AO10" s="240">
        <f>('Energy Use'!AO66-'E-electricity'!AO10)*'Energy Use 2020'!$T72</f>
        <v>107814721400277.84</v>
      </c>
      <c r="AP10" s="240">
        <f>('Energy Use'!AP66-'E-electricity'!AP10)*'Energy Use 2020'!$T72</f>
        <v>107292927767452.03</v>
      </c>
      <c r="AQ10" s="240">
        <f>('Energy Use'!AQ66-'E-electricity'!AQ10)*'Energy Use 2020'!$T72</f>
        <v>106439342139216.8</v>
      </c>
      <c r="AR10" s="136" t="str">
        <f>VLOOKUP($A10,'Sector Match'!$A$1:$B$43,2,0)</f>
        <v>food beverage and tobacco 10T12</v>
      </c>
    </row>
    <row r="11" spans="1:44" x14ac:dyDescent="0.2">
      <c r="A11" s="74" t="s">
        <v>10</v>
      </c>
      <c r="B11" s="240">
        <f>('Energy Use'!B67-'E-electricity'!B11)*'Energy Use 2019'!$T73</f>
        <v>83631065502361.797</v>
      </c>
      <c r="C11" s="240">
        <f>('Energy Use'!C67-'E-electricity'!C11)*'Energy Use 2020'!$T73</f>
        <v>90304202095083.406</v>
      </c>
      <c r="D11" s="240">
        <f>('Energy Use'!D67-'E-electricity'!D11)*'Energy Use 2020'!$T73</f>
        <v>100972874422538.66</v>
      </c>
      <c r="E11" s="240">
        <f>('Energy Use'!E67-'E-electricity'!E11)*'Energy Use 2020'!$T73</f>
        <v>104336050314977.05</v>
      </c>
      <c r="F11" s="240">
        <f>('Energy Use'!F67-'E-electricity'!F11)*'Energy Use 2020'!$T73</f>
        <v>105077960787982.13</v>
      </c>
      <c r="G11" s="240">
        <f>('Energy Use'!G67-'E-electricity'!G11)*'Energy Use 2020'!$T73</f>
        <v>107827386721932.94</v>
      </c>
      <c r="H11" s="240">
        <f>('Energy Use'!H67-'E-electricity'!H11)*'Energy Use 2020'!$T73</f>
        <v>111595050929800.67</v>
      </c>
      <c r="I11" s="240">
        <f>('Energy Use'!I67-'E-electricity'!I11)*'Energy Use 2020'!$T73</f>
        <v>115570083355288.63</v>
      </c>
      <c r="J11" s="240">
        <f>('Energy Use'!J67-'E-electricity'!J11)*'Energy Use 2020'!$T73</f>
        <v>119437892258806.39</v>
      </c>
      <c r="K11" s="240">
        <f>('Energy Use'!K67-'E-electricity'!K11)*'Energy Use 2020'!$T73</f>
        <v>123132197155023.41</v>
      </c>
      <c r="L11" s="240">
        <f>('Energy Use'!L67-'E-electricity'!L11)*'Energy Use 2020'!$T73</f>
        <v>126581577055866.27</v>
      </c>
      <c r="M11" s="240">
        <f>('Energy Use'!M67-'E-electricity'!M11)*'Energy Use 2020'!$T73</f>
        <v>129710558638618.45</v>
      </c>
      <c r="N11" s="240">
        <f>('Energy Use'!N67-'E-electricity'!N11)*'Energy Use 2020'!$T73</f>
        <v>132546761215473.55</v>
      </c>
      <c r="O11" s="240">
        <f>('Energy Use'!O67-'E-electricity'!O11)*'Energy Use 2020'!$T73</f>
        <v>134994685895454.84</v>
      </c>
      <c r="P11" s="240">
        <f>('Energy Use'!P67-'E-electricity'!P11)*'Energy Use 2020'!$T73</f>
        <v>137065224170204.77</v>
      </c>
      <c r="Q11" s="240">
        <f>('Energy Use'!Q67-'E-electricity'!Q11)*'Energy Use 2020'!$T73</f>
        <v>138774680759464.56</v>
      </c>
      <c r="R11" s="240">
        <f>('Energy Use'!R67-'E-electricity'!R11)*'Energy Use 2020'!$T73</f>
        <v>140144104700067.47</v>
      </c>
      <c r="S11" s="240">
        <f>('Energy Use'!S67-'E-electricity'!S11)*'Energy Use 2020'!$T73</f>
        <v>141660824653797.06</v>
      </c>
      <c r="T11" s="240">
        <f>('Energy Use'!T67-'E-electricity'!T11)*'Energy Use 2020'!$T73</f>
        <v>142884243619600.28</v>
      </c>
      <c r="U11" s="240">
        <f>('Energy Use'!U67-'E-electricity'!U11)*'Energy Use 2020'!$T73</f>
        <v>143826994152907.53</v>
      </c>
      <c r="V11" s="240">
        <f>('Energy Use'!V67-'E-electricity'!V11)*'Energy Use 2020'!$T73</f>
        <v>144503978735112.06</v>
      </c>
      <c r="W11" s="240">
        <f>('Energy Use'!W67-'E-electricity'!W11)*'Energy Use 2020'!$T73</f>
        <v>144932034852696.88</v>
      </c>
      <c r="X11" s="240">
        <f>('Energy Use'!X67-'E-electricity'!X11)*'Energy Use 2020'!$T73</f>
        <v>145129602471614.38</v>
      </c>
      <c r="Y11" s="240">
        <f>('Energy Use'!Y67-'E-electricity'!Y11)*'Energy Use 2020'!$T73</f>
        <v>145116401312667.63</v>
      </c>
      <c r="Z11" s="240">
        <f>('Energy Use'!Z67-'E-electricity'!Z11)*'Energy Use 2020'!$T73</f>
        <v>144913124267990.53</v>
      </c>
      <c r="AA11" s="240">
        <f>('Energy Use'!AA67-'E-electricity'!AA11)*'Energy Use 2020'!$T73</f>
        <v>144541152196124.25</v>
      </c>
      <c r="AB11" s="240">
        <f>('Energy Use'!AB67-'E-electricity'!AB11)*'Energy Use 2020'!$T73</f>
        <v>144022294239030</v>
      </c>
      <c r="AC11" s="240">
        <f>('Energy Use'!AC67-'E-electricity'!AC11)*'Energy Use 2020'!$T73</f>
        <v>143378556756931.44</v>
      </c>
      <c r="AD11" s="240">
        <f>('Energy Use'!AD67-'E-electricity'!AD11)*'Energy Use 2020'!$T73</f>
        <v>142631943007066.06</v>
      </c>
      <c r="AE11" s="240">
        <f>('Energy Use'!AE67-'E-electricity'!AE11)*'Energy Use 2020'!$T73</f>
        <v>141804284823650.19</v>
      </c>
      <c r="AF11" s="240">
        <f>('Energy Use'!AF67-'E-electricity'!AF11)*'Energy Use 2020'!$T73</f>
        <v>140917106805141.91</v>
      </c>
      <c r="AG11" s="240">
        <f>('Energy Use'!AG67-'E-electricity'!AG11)*'Energy Use 2020'!$T73</f>
        <v>139991522891271.27</v>
      </c>
      <c r="AH11" s="240">
        <f>('Energy Use'!AH67-'E-electricity'!AH11)*'Energy Use 2020'!$T73</f>
        <v>139048164721012.33</v>
      </c>
      <c r="AI11" s="240">
        <f>('Energy Use'!AI67-'E-electricity'!AI11)*'Energy Use 2020'!$T73</f>
        <v>138107140803861.25</v>
      </c>
      <c r="AJ11" s="240">
        <f>('Energy Use'!AJ67-'E-electricity'!AJ11)*'Energy Use 2020'!$T73</f>
        <v>137188025307277</v>
      </c>
      <c r="AK11" s="240">
        <f>('Energy Use'!AK67-'E-electricity'!AK11)*'Energy Use 2020'!$T73</f>
        <v>136309875157316.7</v>
      </c>
      <c r="AL11" s="240">
        <f>('Energy Use'!AL67-'E-electricity'!AL11)*'Energy Use 2020'!$T73</f>
        <v>135491274160509.59</v>
      </c>
      <c r="AM11" s="240">
        <f>('Energy Use'!AM67-'E-electricity'!AM11)*'Energy Use 2020'!$T73</f>
        <v>134750402975485.45</v>
      </c>
      <c r="AN11" s="240">
        <f>('Energy Use'!AN67-'E-electricity'!AN11)*'Energy Use 2020'!$T73</f>
        <v>134105133986091.81</v>
      </c>
      <c r="AO11" s="240">
        <f>('Energy Use'!AO67-'E-electricity'!AO11)*'Energy Use 2020'!$T73</f>
        <v>133573150448182.91</v>
      </c>
      <c r="AP11" s="240">
        <f>('Energy Use'!AP67-'E-electricity'!AP11)*'Energy Use 2020'!$T73</f>
        <v>133172089696567.06</v>
      </c>
      <c r="AQ11" s="240">
        <f>('Energy Use'!AQ67-'E-electricity'!AQ11)*'Energy Use 2020'!$T73</f>
        <v>132238071164139.63</v>
      </c>
      <c r="AR11" s="136" t="str">
        <f>VLOOKUP($A11,'Sector Match'!$A$1:$B$43,2,0)</f>
        <v>food beverage and tobacco 10T12</v>
      </c>
    </row>
    <row r="12" spans="1:44" x14ac:dyDescent="0.2">
      <c r="A12" s="74" t="s">
        <v>11</v>
      </c>
      <c r="B12" s="240">
        <f>('Energy Use'!B68-'E-electricity'!B12)*'Energy Use 2019'!$T74</f>
        <v>57082040159295.836</v>
      </c>
      <c r="C12" s="240">
        <f>('Energy Use'!C68-'E-electricity'!C12)*'Energy Use 2020'!$T74</f>
        <v>50547549591805.977</v>
      </c>
      <c r="D12" s="240">
        <f>('Energy Use'!D68-'E-electricity'!D12)*'Energy Use 2020'!$T74</f>
        <v>57880876268799.844</v>
      </c>
      <c r="E12" s="240">
        <f>('Energy Use'!E68-'E-electricity'!E12)*'Energy Use 2020'!$T74</f>
        <v>62148302148110.32</v>
      </c>
      <c r="F12" s="240">
        <f>('Energy Use'!F68-'E-electricity'!F12)*'Energy Use 2020'!$T74</f>
        <v>62886671471332</v>
      </c>
      <c r="G12" s="240">
        <f>('Energy Use'!G68-'E-electricity'!G12)*'Energy Use 2020'!$T74</f>
        <v>65259244413420.242</v>
      </c>
      <c r="H12" s="240">
        <f>('Energy Use'!H68-'E-electricity'!H12)*'Energy Use 2020'!$T74</f>
        <v>68442039450575.102</v>
      </c>
      <c r="I12" s="240">
        <f>('Energy Use'!I68-'E-electricity'!I12)*'Energy Use 2020'!$T74</f>
        <v>71718375713741.031</v>
      </c>
      <c r="J12" s="240">
        <f>('Energy Use'!J68-'E-electricity'!J12)*'Energy Use 2020'!$T74</f>
        <v>74859958968154.625</v>
      </c>
      <c r="K12" s="240">
        <f>('Energy Use'!K68-'E-electricity'!K12)*'Energy Use 2020'!$T74</f>
        <v>77848122752378.688</v>
      </c>
      <c r="L12" s="240">
        <f>('Energy Use'!L68-'E-electricity'!L12)*'Energy Use 2020'!$T74</f>
        <v>80666628526401.313</v>
      </c>
      <c r="M12" s="240">
        <f>('Energy Use'!M68-'E-electricity'!M12)*'Energy Use 2020'!$T74</f>
        <v>83301850754073.094</v>
      </c>
      <c r="N12" s="240">
        <f>('Energy Use'!N68-'E-electricity'!N12)*'Energy Use 2020'!$T74</f>
        <v>85803555576788.531</v>
      </c>
      <c r="O12" s="240">
        <f>('Energy Use'!O68-'E-electricity'!O12)*'Energy Use 2020'!$T74</f>
        <v>88116579904734.906</v>
      </c>
      <c r="P12" s="240">
        <f>('Energy Use'!P68-'E-electricity'!P12)*'Energy Use 2020'!$T74</f>
        <v>90246156077291.203</v>
      </c>
      <c r="Q12" s="240">
        <f>('Energy Use'!Q68-'E-electricity'!Q12)*'Energy Use 2020'!$T74</f>
        <v>92200981549899.766</v>
      </c>
      <c r="R12" s="240">
        <f>('Energy Use'!R68-'E-electricity'!R12)*'Energy Use 2020'!$T74</f>
        <v>93992920852870.125</v>
      </c>
      <c r="S12" s="240">
        <f>('Energy Use'!S68-'E-electricity'!S12)*'Energy Use 2020'!$T74</f>
        <v>95947998731215.656</v>
      </c>
      <c r="T12" s="240">
        <f>('Energy Use'!T68-'E-electricity'!T12)*'Energy Use 2020'!$T74</f>
        <v>97765924634261.891</v>
      </c>
      <c r="U12" s="240">
        <f>('Energy Use'!U68-'E-electricity'!U12)*'Energy Use 2020'!$T74</f>
        <v>99445260235421.797</v>
      </c>
      <c r="V12" s="240">
        <f>('Energy Use'!V68-'E-electricity'!V12)*'Energy Use 2020'!$T74</f>
        <v>100985685871154.41</v>
      </c>
      <c r="W12" s="240">
        <f>('Energy Use'!W68-'E-electricity'!W12)*'Energy Use 2020'!$T74</f>
        <v>102387956118270.91</v>
      </c>
      <c r="X12" s="240">
        <f>('Energy Use'!X68-'E-electricity'!X12)*'Energy Use 2020'!$T74</f>
        <v>103653845832539.72</v>
      </c>
      <c r="Y12" s="240">
        <f>('Energy Use'!Y68-'E-electricity'!Y12)*'Energy Use 2020'!$T74</f>
        <v>104786088269540.17</v>
      </c>
      <c r="Z12" s="240">
        <f>('Energy Use'!Z68-'E-electricity'!Z12)*'Energy Use 2020'!$T74</f>
        <v>105788306925042.7</v>
      </c>
      <c r="AA12" s="240">
        <f>('Energy Use'!AA68-'E-electricity'!AA12)*'Energy Use 2020'!$T74</f>
        <v>106664942712735.05</v>
      </c>
      <c r="AB12" s="240">
        <f>('Energy Use'!AB68-'E-electricity'!AB12)*'Energy Use 2020'!$T74</f>
        <v>107421178046270.81</v>
      </c>
      <c r="AC12" s="240">
        <f>('Energy Use'!AC68-'E-electricity'!AC12)*'Energy Use 2020'!$T74</f>
        <v>108062859315202.28</v>
      </c>
      <c r="AD12" s="240">
        <f>('Energy Use'!AD68-'E-electricity'!AD12)*'Energy Use 2020'!$T74</f>
        <v>108596419145349.95</v>
      </c>
      <c r="AE12" s="240">
        <f>('Energy Use'!AE68-'E-electricity'!AE12)*'Energy Use 2020'!$T74</f>
        <v>109028799718582.45</v>
      </c>
      <c r="AF12" s="240">
        <f>('Energy Use'!AF68-'E-electricity'!AF12)*'Energy Use 2020'!$T74</f>
        <v>109367378299716.83</v>
      </c>
      <c r="AG12" s="240">
        <f>('Energy Use'!AG68-'E-electricity'!AG12)*'Energy Use 2020'!$T74</f>
        <v>109619895983931.84</v>
      </c>
      <c r="AH12" s="240">
        <f>('Energy Use'!AH68-'E-electricity'!AH12)*'Energy Use 2020'!$T74</f>
        <v>109794390540959.63</v>
      </c>
      <c r="AI12" s="240">
        <f>('Energy Use'!AI68-'E-electricity'!AI12)*'Energy Use 2020'!$T74</f>
        <v>109899134096276.81</v>
      </c>
      <c r="AJ12" s="240">
        <f>('Energy Use'!AJ68-'E-electricity'!AJ12)*'Energy Use 2020'!$T74</f>
        <v>109942576257845.72</v>
      </c>
      <c r="AK12" s="240">
        <f>('Energy Use'!AK68-'E-electricity'!AK12)*'Energy Use 2020'!$T74</f>
        <v>109933293172618.59</v>
      </c>
      <c r="AL12" s="240">
        <f>('Energy Use'!AL68-'E-electricity'!AL12)*'Energy Use 2020'!$T74</f>
        <v>109879942882276.16</v>
      </c>
      <c r="AM12" s="240">
        <f>('Energy Use'!AM68-'E-electricity'!AM12)*'Energy Use 2020'!$T74</f>
        <v>109791227244514.89</v>
      </c>
      <c r="AN12" s="240">
        <f>('Energy Use'!AN68-'E-electricity'!AN12)*'Energy Use 2020'!$T74</f>
        <v>109675860595975.67</v>
      </c>
      <c r="AO12" s="240">
        <f>('Energy Use'!AO68-'E-electricity'!AO12)*'Energy Use 2020'!$T74</f>
        <v>109542545256690.33</v>
      </c>
      <c r="AP12" s="240">
        <f>('Energy Use'!AP68-'E-electricity'!AP12)*'Energy Use 2020'!$T74</f>
        <v>109399953914379.53</v>
      </c>
      <c r="AQ12" s="240">
        <f>('Energy Use'!AQ68-'E-electricity'!AQ12)*'Energy Use 2020'!$T74</f>
        <v>108696428014355.88</v>
      </c>
      <c r="AR12" s="136" t="str">
        <f>VLOOKUP($A12,'Sector Match'!$A$1:$B$43,2,0)</f>
        <v>food beverage and tobacco 10T12</v>
      </c>
    </row>
    <row r="13" spans="1:44" x14ac:dyDescent="0.2">
      <c r="A13" s="74" t="s">
        <v>12</v>
      </c>
      <c r="B13" s="240">
        <f>('Energy Use'!B69-'E-electricity'!B13)*'Energy Use 2019'!$T75</f>
        <v>4081039406586.8647</v>
      </c>
      <c r="C13" s="240">
        <f>('Energy Use'!C69-'E-electricity'!C13)*'Energy Use 2020'!$T75</f>
        <v>3844946217776.0537</v>
      </c>
      <c r="D13" s="240">
        <f>('Energy Use'!D69-'E-electricity'!D13)*'Energy Use 2020'!$T75</f>
        <v>4103625618682.5063</v>
      </c>
      <c r="E13" s="240">
        <f>('Energy Use'!E69-'E-electricity'!E13)*'Energy Use 2020'!$T75</f>
        <v>4417336048046.2158</v>
      </c>
      <c r="F13" s="240">
        <f>('Energy Use'!F69-'E-electricity'!F13)*'Energy Use 2020'!$T75</f>
        <v>4429750147223.0479</v>
      </c>
      <c r="G13" s="240">
        <f>('Energy Use'!G69-'E-electricity'!G13)*'Energy Use 2020'!$T75</f>
        <v>4524914543732.0596</v>
      </c>
      <c r="H13" s="240">
        <f>('Energy Use'!H69-'E-electricity'!H13)*'Energy Use 2020'!$T75</f>
        <v>4661722838943.8955</v>
      </c>
      <c r="I13" s="240">
        <f>('Energy Use'!I69-'E-electricity'!I13)*'Energy Use 2020'!$T75</f>
        <v>4806886037389.2275</v>
      </c>
      <c r="J13" s="240">
        <f>('Energy Use'!J69-'E-electricity'!J13)*'Energy Use 2020'!$T75</f>
        <v>4947600227564.7588</v>
      </c>
      <c r="K13" s="240">
        <f>('Energy Use'!K69-'E-electricity'!K13)*'Energy Use 2020'!$T75</f>
        <v>5081031412030.9658</v>
      </c>
      <c r="L13" s="240">
        <f>('Energy Use'!L69-'E-electricity'!L13)*'Energy Use 2020'!$T75</f>
        <v>5204137545000.5674</v>
      </c>
      <c r="M13" s="240">
        <f>('Energy Use'!M69-'E-electricity'!M13)*'Energy Use 2020'!$T75</f>
        <v>5313716275363.4297</v>
      </c>
      <c r="N13" s="240">
        <f>('Energy Use'!N69-'E-electricity'!N13)*'Energy Use 2020'!$T75</f>
        <v>5417627505539.75</v>
      </c>
      <c r="O13" s="240">
        <f>('Energy Use'!O69-'E-electricity'!O13)*'Energy Use 2020'!$T75</f>
        <v>5505690226947.0781</v>
      </c>
      <c r="P13" s="240">
        <f>('Energy Use'!P69-'E-electricity'!P13)*'Energy Use 2020'!$T75</f>
        <v>5578600101926.4951</v>
      </c>
      <c r="Q13" s="240">
        <f>('Energy Use'!Q69-'E-electricity'!Q13)*'Energy Use 2020'!$T75</f>
        <v>5637265498535.7988</v>
      </c>
      <c r="R13" s="240">
        <f>('Energy Use'!R69-'E-electricity'!R13)*'Energy Use 2020'!$T75</f>
        <v>5682775798461.5791</v>
      </c>
      <c r="S13" s="240">
        <f>('Energy Use'!S69-'E-electricity'!S13)*'Energy Use 2020'!$T75</f>
        <v>5742534773878.4756</v>
      </c>
      <c r="T13" s="240">
        <f>('Energy Use'!T69-'E-electricity'!T13)*'Energy Use 2020'!$T75</f>
        <v>5791329493528.2051</v>
      </c>
      <c r="U13" s="240">
        <f>('Energy Use'!U69-'E-electricity'!U13)*'Energy Use 2020'!$T75</f>
        <v>5829587277903.0879</v>
      </c>
      <c r="V13" s="240">
        <f>('Energy Use'!V69-'E-electricity'!V13)*'Energy Use 2020'!$T75</f>
        <v>5857814309604.9453</v>
      </c>
      <c r="W13" s="240">
        <f>('Energy Use'!W69-'E-electricity'!W13)*'Energy Use 2020'!$T75</f>
        <v>5876584890949.9238</v>
      </c>
      <c r="X13" s="240">
        <f>('Energy Use'!X69-'E-electricity'!X13)*'Energy Use 2020'!$T75</f>
        <v>5886530703171.6875</v>
      </c>
      <c r="Y13" s="240">
        <f>('Energy Use'!Y69-'E-electricity'!Y13)*'Energy Use 2020'!$T75</f>
        <v>5888330292154.9541</v>
      </c>
      <c r="Z13" s="240">
        <f>('Energy Use'!Z69-'E-electricity'!Z13)*'Energy Use 2020'!$T75</f>
        <v>5882698976651.292</v>
      </c>
      <c r="AA13" s="240">
        <f>('Energy Use'!AA69-'E-electricity'!AA13)*'Energy Use 2020'!$T75</f>
        <v>5870379344489.9863</v>
      </c>
      <c r="AB13" s="240">
        <f>('Energy Use'!AB69-'E-electricity'!AB13)*'Energy Use 2020'!$T75</f>
        <v>5852132471604.543</v>
      </c>
      <c r="AC13" s="240">
        <f>('Energy Use'!AC69-'E-electricity'!AC13)*'Energy Use 2020'!$T75</f>
        <v>5828729968796.1504</v>
      </c>
      <c r="AD13" s="240">
        <f>('Energy Use'!AD69-'E-electricity'!AD13)*'Energy Use 2020'!$T75</f>
        <v>5800946932918.2598</v>
      </c>
      <c r="AE13" s="240">
        <f>('Energy Use'!AE69-'E-electricity'!AE13)*'Energy Use 2020'!$T75</f>
        <v>5769555853278.5527</v>
      </c>
      <c r="AF13" s="240">
        <f>('Energy Use'!AF69-'E-electricity'!AF13)*'Energy Use 2020'!$T75</f>
        <v>5735321501032.584</v>
      </c>
      <c r="AG13" s="240">
        <f>('Energy Use'!AG69-'E-electricity'!AG13)*'Energy Use 2020'!$T75</f>
        <v>5698996809534.4697</v>
      </c>
      <c r="AH13" s="240">
        <f>('Energy Use'!AH69-'E-electricity'!AH13)*'Energy Use 2020'!$T75</f>
        <v>5661319737221.8838</v>
      </c>
      <c r="AI13" s="240">
        <f>('Energy Use'!AI69-'E-electricity'!AI13)*'Energy Use 2020'!$T75</f>
        <v>5623011091723.1162</v>
      </c>
      <c r="AJ13" s="240">
        <f>('Energy Use'!AJ69-'E-electricity'!AJ13)*'Energy Use 2020'!$T75</f>
        <v>5584773284463.2432</v>
      </c>
      <c r="AK13" s="240">
        <f>('Energy Use'!AK69-'E-electricity'!AK13)*'Energy Use 2020'!$T75</f>
        <v>5547289979014.8496</v>
      </c>
      <c r="AL13" s="240">
        <f>('Energy Use'!AL69-'E-electricity'!AL13)*'Energy Use 2020'!$T75</f>
        <v>5511226593634.3037</v>
      </c>
      <c r="AM13" s="240">
        <f>('Energy Use'!AM69-'E-electricity'!AM13)*'Energy Use 2020'!$T75</f>
        <v>5477231618663.9619</v>
      </c>
      <c r="AN13" s="240">
        <f>('Energy Use'!AN69-'E-electricity'!AN13)*'Energy Use 2020'!$T75</f>
        <v>5445938712573.3027</v>
      </c>
      <c r="AO13" s="240">
        <f>('Energy Use'!AO69-'E-electricity'!AO13)*'Energy Use 2020'!$T75</f>
        <v>5417969546174.8223</v>
      </c>
      <c r="AP13" s="240">
        <f>('Energy Use'!AP69-'E-electricity'!AP13)*'Energy Use 2020'!$T75</f>
        <v>5393937372835.4258</v>
      </c>
      <c r="AQ13" s="240">
        <f>('Energy Use'!AQ69-'E-electricity'!AQ13)*'Energy Use 2020'!$T75</f>
        <v>5346890024417.4688</v>
      </c>
      <c r="AR13" s="136" t="str">
        <f>VLOOKUP($A13,'Sector Match'!$A$1:$B$43,2,0)</f>
        <v>food beverage and tobacco 10T12</v>
      </c>
    </row>
    <row r="14" spans="1:44" x14ac:dyDescent="0.2">
      <c r="A14" s="74" t="s">
        <v>13</v>
      </c>
      <c r="B14" s="240">
        <f>('Energy Use'!B70-'E-electricity'!B14)*'Energy Use 2019'!$T76</f>
        <v>156063959742036.44</v>
      </c>
      <c r="C14" s="240">
        <f>('Energy Use'!C70-'E-electricity'!C14)*'Energy Use 2020'!$T76</f>
        <v>176779196854839.5</v>
      </c>
      <c r="D14" s="240">
        <f>('Energy Use'!D70-'E-electricity'!D14)*'Energy Use 2020'!$T76</f>
        <v>185321087116611.03</v>
      </c>
      <c r="E14" s="240">
        <f>('Energy Use'!E70-'E-electricity'!E14)*'Energy Use 2020'!$T76</f>
        <v>181874899037430.16</v>
      </c>
      <c r="F14" s="240">
        <f>('Energy Use'!F70-'E-electricity'!F14)*'Energy Use 2020'!$T76</f>
        <v>181372179514453.94</v>
      </c>
      <c r="G14" s="240">
        <f>('Energy Use'!G70-'E-electricity'!G14)*'Energy Use 2020'!$T76</f>
        <v>182058589485244.34</v>
      </c>
      <c r="H14" s="240">
        <f>('Energy Use'!H70-'E-electricity'!H14)*'Energy Use 2020'!$T76</f>
        <v>183351599771988.94</v>
      </c>
      <c r="I14" s="240">
        <f>('Energy Use'!I70-'E-electricity'!I14)*'Energy Use 2020'!$T76</f>
        <v>184856725872747.78</v>
      </c>
      <c r="J14" s="240">
        <f>('Energy Use'!J70-'E-electricity'!J14)*'Energy Use 2020'!$T76</f>
        <v>186153808769095.88</v>
      </c>
      <c r="K14" s="240">
        <f>('Energy Use'!K70-'E-electricity'!K14)*'Energy Use 2020'!$T76</f>
        <v>187005506110063.56</v>
      </c>
      <c r="L14" s="240">
        <f>('Energy Use'!L70-'E-electricity'!L14)*'Energy Use 2020'!$T76</f>
        <v>187172628348994.22</v>
      </c>
      <c r="M14" s="240">
        <f>('Energy Use'!M70-'E-electricity'!M14)*'Energy Use 2020'!$T76</f>
        <v>186421260566026.75</v>
      </c>
      <c r="N14" s="240">
        <f>('Energy Use'!N70-'E-electricity'!N14)*'Energy Use 2020'!$T76</f>
        <v>184819639943190.63</v>
      </c>
      <c r="O14" s="240">
        <f>('Energy Use'!O70-'E-electricity'!O14)*'Energy Use 2020'!$T76</f>
        <v>182348865532480.56</v>
      </c>
      <c r="P14" s="240">
        <f>('Energy Use'!P70-'E-electricity'!P14)*'Energy Use 2020'!$T76</f>
        <v>179281255141314.75</v>
      </c>
      <c r="Q14" s="240">
        <f>('Energy Use'!Q70-'E-electricity'!Q14)*'Energy Use 2020'!$T76</f>
        <v>175880697801611.06</v>
      </c>
      <c r="R14" s="240">
        <f>('Energy Use'!R70-'E-electricity'!R14)*'Energy Use 2020'!$T76</f>
        <v>172396148205225.13</v>
      </c>
      <c r="S14" s="240">
        <f>('Energy Use'!S70-'E-electricity'!S14)*'Energy Use 2020'!$T76</f>
        <v>169653965066864.91</v>
      </c>
      <c r="T14" s="240">
        <f>('Energy Use'!T70-'E-electricity'!T14)*'Energy Use 2020'!$T76</f>
        <v>167036709443470.63</v>
      </c>
      <c r="U14" s="240">
        <f>('Energy Use'!U70-'E-electricity'!U14)*'Energy Use 2020'!$T76</f>
        <v>164541175116136.63</v>
      </c>
      <c r="V14" s="240">
        <f>('Energy Use'!V70-'E-electricity'!V14)*'Energy Use 2020'!$T76</f>
        <v>162164325919301.66</v>
      </c>
      <c r="W14" s="240">
        <f>('Energy Use'!W70-'E-electricity'!W14)*'Energy Use 2020'!$T76</f>
        <v>159903292636179.88</v>
      </c>
      <c r="X14" s="240">
        <f>('Energy Use'!X70-'E-electricity'!X14)*'Energy Use 2020'!$T76</f>
        <v>157755370133111.56</v>
      </c>
      <c r="Y14" s="240">
        <f>('Energy Use'!Y70-'E-electricity'!Y14)*'Energy Use 2020'!$T76</f>
        <v>155718014739503.44</v>
      </c>
      <c r="Z14" s="240">
        <f>('Energy Use'!Z70-'E-electricity'!Z14)*'Energy Use 2020'!$T76</f>
        <v>153788841880349.56</v>
      </c>
      <c r="AA14" s="240">
        <f>('Energy Use'!AA70-'E-electricity'!AA14)*'Energy Use 2020'!$T76</f>
        <v>151965623968756.56</v>
      </c>
      <c r="AB14" s="240">
        <f>('Energy Use'!AB70-'E-electricity'!AB14)*'Energy Use 2020'!$T76</f>
        <v>150246288566383.69</v>
      </c>
      <c r="AC14" s="240">
        <f>('Energy Use'!AC70-'E-electricity'!AC14)*'Energy Use 2020'!$T76</f>
        <v>148628916820303.5</v>
      </c>
      <c r="AD14" s="240">
        <f>('Energy Use'!AD70-'E-electricity'!AD14)*'Energy Use 2020'!$T76</f>
        <v>147111742185427.13</v>
      </c>
      <c r="AE14" s="240">
        <f>('Energy Use'!AE70-'E-electricity'!AE14)*'Energy Use 2020'!$T76</f>
        <v>145693149442431.66</v>
      </c>
      <c r="AF14" s="240">
        <f>('Energy Use'!AF70-'E-electricity'!AF14)*'Energy Use 2020'!$T76</f>
        <v>144371674021956.47</v>
      </c>
      <c r="AG14" s="240">
        <f>('Energy Use'!AG70-'E-electricity'!AG14)*'Energy Use 2020'!$T76</f>
        <v>143146001646793.09</v>
      </c>
      <c r="AH14" s="240">
        <f>('Energy Use'!AH70-'E-electricity'!AH14)*'Energy Use 2020'!$T76</f>
        <v>142014968304881.47</v>
      </c>
      <c r="AI14" s="240">
        <f>('Energy Use'!AI70-'E-electricity'!AI14)*'Energy Use 2020'!$T76</f>
        <v>140977560567076.47</v>
      </c>
      <c r="AJ14" s="240">
        <f>('Energy Use'!AJ70-'E-electricity'!AJ14)*'Energy Use 2020'!$T76</f>
        <v>140032916264990.59</v>
      </c>
      <c r="AK14" s="240">
        <f>('Energy Use'!AK70-'E-electricity'!AK14)*'Energy Use 2020'!$T76</f>
        <v>139180325545634.97</v>
      </c>
      <c r="AL14" s="240">
        <f>('Energy Use'!AL70-'E-electricity'!AL14)*'Energy Use 2020'!$T76</f>
        <v>138419232321193.83</v>
      </c>
      <c r="AM14" s="240">
        <f>('Energy Use'!AM70-'E-electricity'!AM14)*'Energy Use 2020'!$T76</f>
        <v>137749236134003.41</v>
      </c>
      <c r="AN14" s="240">
        <f>('Energy Use'!AN70-'E-electricity'!AN14)*'Energy Use 2020'!$T76</f>
        <v>137170094458740.38</v>
      </c>
      <c r="AO14" s="240">
        <f>('Energy Use'!AO70-'E-electricity'!AO14)*'Energy Use 2020'!$T76</f>
        <v>136681725465920.7</v>
      </c>
      <c r="AP14" s="240">
        <f>('Energy Use'!AP70-'E-electricity'!AP14)*'Energy Use 2020'!$T76</f>
        <v>136284211273142.31</v>
      </c>
      <c r="AQ14" s="240">
        <f>('Energy Use'!AQ70-'E-electricity'!AQ14)*'Energy Use 2020'!$T76</f>
        <v>135280479652960.52</v>
      </c>
      <c r="AR14" s="136" t="str">
        <f>VLOOKUP($A14,'Sector Match'!$A$1:$B$43,2,0)</f>
        <v>textiles apparel and leather 13T15</v>
      </c>
    </row>
    <row r="15" spans="1:44" x14ac:dyDescent="0.2">
      <c r="A15" s="74" t="s">
        <v>14</v>
      </c>
      <c r="B15" s="240">
        <f>('Energy Use'!B71-'E-electricity'!B15)*'Energy Use 2019'!$T77</f>
        <v>38021708234687.297</v>
      </c>
      <c r="C15" s="240">
        <f>('Energy Use'!C71-'E-electricity'!C15)*'Energy Use 2020'!$T77</f>
        <v>40783132286314.516</v>
      </c>
      <c r="D15" s="240">
        <f>('Energy Use'!D71-'E-electricity'!D15)*'Energy Use 2020'!$T77</f>
        <v>45710244933678.398</v>
      </c>
      <c r="E15" s="240">
        <f>('Energy Use'!E71-'E-electricity'!E15)*'Energy Use 2020'!$T77</f>
        <v>45192191004362.445</v>
      </c>
      <c r="F15" s="240">
        <f>('Energy Use'!F71-'E-electricity'!F15)*'Energy Use 2020'!$T77</f>
        <v>45086001925363.922</v>
      </c>
      <c r="G15" s="240">
        <f>('Energy Use'!G71-'E-electricity'!G15)*'Energy Use 2020'!$T77</f>
        <v>45351338692515.367</v>
      </c>
      <c r="H15" s="240">
        <f>('Energy Use'!H71-'E-electricity'!H15)*'Energy Use 2020'!$T77</f>
        <v>45791360685937.273</v>
      </c>
      <c r="I15" s="240">
        <f>('Energy Use'!I71-'E-electricity'!I15)*'Energy Use 2020'!$T77</f>
        <v>46264086864683.641</v>
      </c>
      <c r="J15" s="240">
        <f>('Energy Use'!J71-'E-electricity'!J15)*'Energy Use 2020'!$T77</f>
        <v>46660975103995.195</v>
      </c>
      <c r="K15" s="240">
        <f>('Energy Use'!K71-'E-electricity'!K15)*'Energy Use 2020'!$T77</f>
        <v>46928792671519.477</v>
      </c>
      <c r="L15" s="240">
        <f>('Energy Use'!L71-'E-electricity'!L15)*'Energy Use 2020'!$T77</f>
        <v>47013988052127.633</v>
      </c>
      <c r="M15" s="240">
        <f>('Energy Use'!M71-'E-electricity'!M15)*'Energy Use 2020'!$T77</f>
        <v>46864428748665.656</v>
      </c>
      <c r="N15" s="240">
        <f>('Energy Use'!N71-'E-electricity'!N15)*'Energy Use 2020'!$T77</f>
        <v>46514299997401.648</v>
      </c>
      <c r="O15" s="240">
        <f>('Energy Use'!O71-'E-electricity'!O15)*'Energy Use 2020'!$T77</f>
        <v>45946658070090.141</v>
      </c>
      <c r="P15" s="240">
        <f>('Energy Use'!P71-'E-electricity'!P15)*'Energy Use 2020'!$T77</f>
        <v>45228400933891.414</v>
      </c>
      <c r="Q15" s="240">
        <f>('Energy Use'!Q71-'E-electricity'!Q15)*'Energy Use 2020'!$T77</f>
        <v>44424647725455.18</v>
      </c>
      <c r="R15" s="240">
        <f>('Energy Use'!R71-'E-electricity'!R15)*'Energy Use 2020'!$T77</f>
        <v>43597119288932.211</v>
      </c>
      <c r="S15" s="240">
        <f>('Energy Use'!S71-'E-electricity'!S15)*'Energy Use 2020'!$T77</f>
        <v>42965547854657.688</v>
      </c>
      <c r="T15" s="240">
        <f>('Energy Use'!T71-'E-electricity'!T15)*'Energy Use 2020'!$T77</f>
        <v>42362296255495.297</v>
      </c>
      <c r="U15" s="240">
        <f>('Energy Use'!U71-'E-electricity'!U15)*'Energy Use 2020'!$T77</f>
        <v>41786600084764.367</v>
      </c>
      <c r="V15" s="240">
        <f>('Energy Use'!V71-'E-electricity'!V15)*'Energy Use 2020'!$T77</f>
        <v>41237735625643.172</v>
      </c>
      <c r="W15" s="240">
        <f>('Energy Use'!W71-'E-electricity'!W15)*'Energy Use 2020'!$T77</f>
        <v>40715018659717.414</v>
      </c>
      <c r="X15" s="240">
        <f>('Energy Use'!X71-'E-electricity'!X15)*'Energy Use 2020'!$T77</f>
        <v>40217803352519.086</v>
      </c>
      <c r="Y15" s="240">
        <f>('Energy Use'!Y71-'E-electricity'!Y15)*'Energy Use 2020'!$T77</f>
        <v>39745481214408.477</v>
      </c>
      <c r="Z15" s="240">
        <f>('Energy Use'!Z71-'E-electricity'!Z15)*'Energy Use 2020'!$T77</f>
        <v>39297480135319.781</v>
      </c>
      <c r="AA15" s="240">
        <f>('Energy Use'!AA71-'E-electricity'!AA15)*'Energy Use 2020'!$T77</f>
        <v>38873263492065.992</v>
      </c>
      <c r="AB15" s="240">
        <f>('Energy Use'!AB71-'E-electricity'!AB15)*'Energy Use 2020'!$T77</f>
        <v>38472329327069.883</v>
      </c>
      <c r="AC15" s="240">
        <f>('Energy Use'!AC71-'E-electricity'!AC15)*'Energy Use 2020'!$T77</f>
        <v>38094209597563.703</v>
      </c>
      <c r="AD15" s="240">
        <f>('Energy Use'!AD71-'E-electricity'!AD15)*'Energy Use 2020'!$T77</f>
        <v>37738469494478.188</v>
      </c>
      <c r="AE15" s="240">
        <f>('Energy Use'!AE71-'E-electricity'!AE15)*'Energy Use 2020'!$T77</f>
        <v>37404706830424.859</v>
      </c>
      <c r="AF15" s="240">
        <f>('Energy Use'!AF71-'E-electricity'!AF15)*'Energy Use 2020'!$T77</f>
        <v>37092551496357.453</v>
      </c>
      <c r="AG15" s="240">
        <f>('Energy Use'!AG71-'E-electricity'!AG15)*'Energy Use 2020'!$T77</f>
        <v>36801664986690.586</v>
      </c>
      <c r="AH15" s="240">
        <f>('Energy Use'!AH71-'E-electricity'!AH15)*'Energy Use 2020'!$T77</f>
        <v>36531739992850.406</v>
      </c>
      <c r="AI15" s="240">
        <f>('Energy Use'!AI71-'E-electricity'!AI15)*'Energy Use 2020'!$T77</f>
        <v>36282500065428.813</v>
      </c>
      <c r="AJ15" s="240">
        <f>('Energy Use'!AJ71-'E-electricity'!AJ15)*'Energy Use 2020'!$T77</f>
        <v>36053699345327.352</v>
      </c>
      <c r="AK15" s="240">
        <f>('Energy Use'!AK71-'E-electricity'!AK15)*'Energy Use 2020'!$T77</f>
        <v>35845122364489.156</v>
      </c>
      <c r="AL15" s="240">
        <f>('Energy Use'!AL71-'E-electricity'!AL15)*'Energy Use 2020'!$T77</f>
        <v>35656583917044.242</v>
      </c>
      <c r="AM15" s="240">
        <f>('Energy Use'!AM71-'E-electricity'!AM15)*'Energy Use 2020'!$T77</f>
        <v>35487929001930.766</v>
      </c>
      <c r="AN15" s="240">
        <f>('Energy Use'!AN71-'E-electricity'!AN15)*'Energy Use 2020'!$T77</f>
        <v>35339032838298.438</v>
      </c>
      <c r="AO15" s="240">
        <f>('Energy Use'!AO71-'E-electricity'!AO15)*'Energy Use 2020'!$T77</f>
        <v>35209800955263.422</v>
      </c>
      <c r="AP15" s="240">
        <f>('Energy Use'!AP71-'E-electricity'!AP15)*'Energy Use 2020'!$T77</f>
        <v>35100169357855.375</v>
      </c>
      <c r="AQ15" s="240">
        <f>('Energy Use'!AQ71-'E-electricity'!AQ15)*'Energy Use 2020'!$T77</f>
        <v>34830565772458.891</v>
      </c>
      <c r="AR15" s="136" t="str">
        <f>VLOOKUP($A15,'Sector Match'!$A$1:$B$43,2,0)</f>
        <v>textiles apparel and leather 13T15</v>
      </c>
    </row>
    <row r="16" spans="1:44" x14ac:dyDescent="0.2">
      <c r="A16" s="74" t="s">
        <v>15</v>
      </c>
      <c r="B16" s="240">
        <f>('Energy Use'!B72-'E-electricity'!B16)*'Energy Use 2019'!$T78</f>
        <v>7629485017309.748</v>
      </c>
      <c r="C16" s="240">
        <f>('Energy Use'!C72-'E-electricity'!C16)*'Energy Use 2020'!$T78</f>
        <v>10325758868594.5</v>
      </c>
      <c r="D16" s="240">
        <f>('Energy Use'!D72-'E-electricity'!D16)*'Energy Use 2020'!$T78</f>
        <v>11555305610263.627</v>
      </c>
      <c r="E16" s="240">
        <f>('Energy Use'!E72-'E-electricity'!E16)*'Energy Use 2020'!$T78</f>
        <v>11570153669871.096</v>
      </c>
      <c r="F16" s="240">
        <f>('Energy Use'!F72-'E-electricity'!F16)*'Energy Use 2020'!$T78</f>
        <v>11429983076945.842</v>
      </c>
      <c r="G16" s="240">
        <f>('Energy Use'!G72-'E-electricity'!G16)*'Energy Use 2020'!$T78</f>
        <v>11279813247863.102</v>
      </c>
      <c r="H16" s="240">
        <f>('Energy Use'!H72-'E-electricity'!H16)*'Energy Use 2020'!$T78</f>
        <v>11161112380745.613</v>
      </c>
      <c r="I16" s="240">
        <f>('Energy Use'!I72-'E-electricity'!I16)*'Energy Use 2020'!$T78</f>
        <v>11110549553374.049</v>
      </c>
      <c r="J16" s="240">
        <f>('Energy Use'!J72-'E-electricity'!J16)*'Energy Use 2020'!$T78</f>
        <v>11106942719332.273</v>
      </c>
      <c r="K16" s="240">
        <f>('Energy Use'!K72-'E-electricity'!K16)*'Energy Use 2020'!$T78</f>
        <v>11126639034167.832</v>
      </c>
      <c r="L16" s="240">
        <f>('Energy Use'!L72-'E-electricity'!L16)*'Energy Use 2020'!$T78</f>
        <v>11146114025283.371</v>
      </c>
      <c r="M16" s="240">
        <f>('Energy Use'!M72-'E-electricity'!M16)*'Energy Use 2020'!$T78</f>
        <v>11141727081648.348</v>
      </c>
      <c r="N16" s="240">
        <f>('Energy Use'!N72-'E-electricity'!N16)*'Energy Use 2020'!$T78</f>
        <v>11118603993363.453</v>
      </c>
      <c r="O16" s="240">
        <f>('Energy Use'!O72-'E-electricity'!O16)*'Energy Use 2020'!$T78</f>
        <v>11051708149358.035</v>
      </c>
      <c r="P16" s="240">
        <f>('Energy Use'!P72-'E-electricity'!P16)*'Energy Use 2020'!$T78</f>
        <v>10944939905678.291</v>
      </c>
      <c r="Q16" s="240">
        <f>('Energy Use'!Q72-'E-electricity'!Q16)*'Energy Use 2020'!$T78</f>
        <v>10802533248612.23</v>
      </c>
      <c r="R16" s="240">
        <f>('Energy Use'!R72-'E-electricity'!R16)*'Energy Use 2020'!$T78</f>
        <v>10628929471404.309</v>
      </c>
      <c r="S16" s="240">
        <f>('Energy Use'!S72-'E-electricity'!S16)*'Energy Use 2020'!$T78</f>
        <v>10479196204365.787</v>
      </c>
      <c r="T16" s="240">
        <f>('Energy Use'!T72-'E-electricity'!T16)*'Energy Use 2020'!$T78</f>
        <v>10305360853563.104</v>
      </c>
      <c r="U16" s="240">
        <f>('Energy Use'!U72-'E-electricity'!U16)*'Energy Use 2020'!$T78</f>
        <v>10111258048510.244</v>
      </c>
      <c r="V16" s="240">
        <f>('Energy Use'!V72-'E-electricity'!V16)*'Energy Use 2020'!$T78</f>
        <v>9900654750603.8887</v>
      </c>
      <c r="W16" s="240">
        <f>('Energy Use'!W72-'E-electricity'!W16)*'Energy Use 2020'!$T78</f>
        <v>9677191680793.8906</v>
      </c>
      <c r="X16" s="240">
        <f>('Energy Use'!X72-'E-electricity'!X16)*'Energy Use 2020'!$T78</f>
        <v>9444336410109.3301</v>
      </c>
      <c r="Y16" s="240">
        <f>('Energy Use'!Y72-'E-electricity'!Y16)*'Energy Use 2020'!$T78</f>
        <v>9205347849331.4238</v>
      </c>
      <c r="Z16" s="240">
        <f>('Energy Use'!Z72-'E-electricity'!Z16)*'Energy Use 2020'!$T78</f>
        <v>8963251522934.9141</v>
      </c>
      <c r="AA16" s="240">
        <f>('Energy Use'!AA72-'E-electricity'!AA16)*'Energy Use 2020'!$T78</f>
        <v>8720824754270.5674</v>
      </c>
      <c r="AB16" s="240">
        <f>('Energy Use'!AB72-'E-electricity'!AB16)*'Energy Use 2020'!$T78</f>
        <v>8480590718651.0264</v>
      </c>
      <c r="AC16" s="240">
        <f>('Energy Use'!AC72-'E-electricity'!AC16)*'Energy Use 2020'!$T78</f>
        <v>8244820229834.2998</v>
      </c>
      <c r="AD16" s="240">
        <f>('Energy Use'!AD72-'E-electricity'!AD16)*'Energy Use 2020'!$T78</f>
        <v>8015540102519.3008</v>
      </c>
      <c r="AE16" s="240">
        <f>('Energy Use'!AE72-'E-electricity'!AE16)*'Energy Use 2020'!$T78</f>
        <v>7794546967035.249</v>
      </c>
      <c r="AF16" s="240">
        <f>('Energy Use'!AF72-'E-electricity'!AF16)*'Energy Use 2020'!$T78</f>
        <v>7583425490581.7031</v>
      </c>
      <c r="AG16" s="240">
        <f>('Energy Use'!AG72-'E-electricity'!AG16)*'Energy Use 2020'!$T78</f>
        <v>7383570071070.8506</v>
      </c>
      <c r="AH16" s="240">
        <f>('Energy Use'!AH72-'E-electricity'!AH16)*'Energy Use 2020'!$T78</f>
        <v>7196209205062.915</v>
      </c>
      <c r="AI16" s="240">
        <f>('Energy Use'!AI72-'E-electricity'!AI16)*'Energy Use 2020'!$T78</f>
        <v>7022431882354.9736</v>
      </c>
      <c r="AJ16" s="240">
        <f>('Energy Use'!AJ72-'E-electricity'!AJ16)*'Energy Use 2020'!$T78</f>
        <v>6863215520250.292</v>
      </c>
      <c r="AK16" s="240">
        <f>('Energy Use'!AK72-'E-electricity'!AK16)*'Energy Use 2020'!$T78</f>
        <v>6719455116128.8545</v>
      </c>
      <c r="AL16" s="240">
        <f>('Energy Use'!AL72-'E-electricity'!AL16)*'Energy Use 2020'!$T78</f>
        <v>6591993465378.3799</v>
      </c>
      <c r="AM16" s="240">
        <f>('Energy Use'!AM72-'E-electricity'!AM16)*'Energy Use 2020'!$T78</f>
        <v>6481652462715.0293</v>
      </c>
      <c r="AN16" s="240">
        <f>('Energy Use'!AN72-'E-electricity'!AN16)*'Energy Use 2020'!$T78</f>
        <v>6389265680069.0527</v>
      </c>
      <c r="AO16" s="240">
        <f>('Energy Use'!AO72-'E-electricity'!AO16)*'Energy Use 2020'!$T78</f>
        <v>6315712597170.748</v>
      </c>
      <c r="AP16" s="240">
        <f>('Energy Use'!AP72-'E-electricity'!AP16)*'Energy Use 2020'!$T78</f>
        <v>6261955057490.3408</v>
      </c>
      <c r="AQ16" s="240">
        <f>('Energy Use'!AQ72-'E-electricity'!AQ16)*'Energy Use 2020'!$T78</f>
        <v>6197132757070.1055</v>
      </c>
      <c r="AR16" s="136" t="str">
        <f>VLOOKUP($A16,'Sector Match'!$A$1:$B$43,2,0)</f>
        <v>textiles apparel and leather 13T15</v>
      </c>
    </row>
    <row r="17" spans="1:44" x14ac:dyDescent="0.2">
      <c r="A17" s="74" t="s">
        <v>16</v>
      </c>
      <c r="B17" s="240">
        <f>('Energy Use'!B73-'E-electricity'!B17)*'Energy Use 2019'!$T79</f>
        <v>9767358855931.6563</v>
      </c>
      <c r="C17" s="240">
        <f>('Energy Use'!C73-'E-electricity'!C17)*'Energy Use 2020'!$T79</f>
        <v>10593830743652.102</v>
      </c>
      <c r="D17" s="240">
        <f>('Energy Use'!D73-'E-electricity'!D17)*'Energy Use 2020'!$T79</f>
        <v>12066767527144.908</v>
      </c>
      <c r="E17" s="240">
        <f>('Energy Use'!E73-'E-electricity'!E17)*'Energy Use 2020'!$T79</f>
        <v>12085272563902.201</v>
      </c>
      <c r="F17" s="240">
        <f>('Energy Use'!F73-'E-electricity'!F17)*'Energy Use 2020'!$T79</f>
        <v>12035073708000.715</v>
      </c>
      <c r="G17" s="240">
        <f>('Energy Use'!G73-'E-electricity'!G17)*'Energy Use 2020'!$T79</f>
        <v>12083489970571.387</v>
      </c>
      <c r="H17" s="240">
        <f>('Energy Use'!H73-'E-electricity'!H17)*'Energy Use 2020'!$T79</f>
        <v>12197503852223.34</v>
      </c>
      <c r="I17" s="240">
        <f>('Energy Use'!I73-'E-electricity'!I17)*'Energy Use 2020'!$T79</f>
        <v>12356031300086.068</v>
      </c>
      <c r="J17" s="240">
        <f>('Energy Use'!J73-'E-electricity'!J17)*'Energy Use 2020'!$T79</f>
        <v>12532600473405.389</v>
      </c>
      <c r="K17" s="240">
        <f>('Energy Use'!K73-'E-electricity'!K17)*'Energy Use 2020'!$T79</f>
        <v>12711306445169.514</v>
      </c>
      <c r="L17" s="240">
        <f>('Energy Use'!L73-'E-electricity'!L17)*'Energy Use 2020'!$T79</f>
        <v>12875337394152.166</v>
      </c>
      <c r="M17" s="240">
        <f>('Energy Use'!M73-'E-electricity'!M17)*'Energy Use 2020'!$T79</f>
        <v>13007059256618.607</v>
      </c>
      <c r="N17" s="240">
        <f>('Energy Use'!N73-'E-electricity'!N17)*'Energy Use 2020'!$T79</f>
        <v>13114862720593.516</v>
      </c>
      <c r="O17" s="240">
        <f>('Energy Use'!O73-'E-electricity'!O17)*'Energy Use 2020'!$T79</f>
        <v>13175155372838.227</v>
      </c>
      <c r="P17" s="240">
        <f>('Energy Use'!P73-'E-electricity'!P17)*'Energy Use 2020'!$T79</f>
        <v>13190821317368.051</v>
      </c>
      <c r="Q17" s="240">
        <f>('Energy Use'!Q73-'E-electricity'!Q17)*'Energy Use 2020'!$T79</f>
        <v>13165239160916.385</v>
      </c>
      <c r="R17" s="240">
        <f>('Energy Use'!R73-'E-electricity'!R17)*'Energy Use 2020'!$T79</f>
        <v>13102169669695.518</v>
      </c>
      <c r="S17" s="240">
        <f>('Energy Use'!S73-'E-electricity'!S17)*'Energy Use 2020'!$T79</f>
        <v>13063206918697.021</v>
      </c>
      <c r="T17" s="240">
        <f>('Energy Use'!T73-'E-electricity'!T17)*'Energy Use 2020'!$T79</f>
        <v>12993559813090.139</v>
      </c>
      <c r="U17" s="240">
        <f>('Energy Use'!U73-'E-electricity'!U17)*'Energy Use 2020'!$T79</f>
        <v>12896323389801.408</v>
      </c>
      <c r="V17" s="240">
        <f>('Energy Use'!V73-'E-electricity'!V17)*'Energy Use 2020'!$T79</f>
        <v>12774701630119.82</v>
      </c>
      <c r="W17" s="240">
        <f>('Energy Use'!W73-'E-electricity'!W17)*'Energy Use 2020'!$T79</f>
        <v>12631949047778.848</v>
      </c>
      <c r="X17" s="240">
        <f>('Energy Use'!X73-'E-electricity'!X17)*'Energy Use 2020'!$T79</f>
        <v>12471318728055.273</v>
      </c>
      <c r="Y17" s="240">
        <f>('Energy Use'!Y73-'E-electricity'!Y17)*'Energy Use 2020'!$T79</f>
        <v>12296017412759.059</v>
      </c>
      <c r="Z17" s="240">
        <f>('Energy Use'!Z73-'E-electricity'!Z17)*'Energy Use 2020'!$T79</f>
        <v>12109167930246.055</v>
      </c>
      <c r="AA17" s="240">
        <f>('Energy Use'!AA73-'E-electricity'!AA17)*'Energy Use 2020'!$T79</f>
        <v>11913779013195.375</v>
      </c>
      <c r="AB17" s="240">
        <f>('Energy Use'!AB73-'E-electricity'!AB17)*'Energy Use 2020'!$T79</f>
        <v>11712722334254.789</v>
      </c>
      <c r="AC17" s="240">
        <f>('Energy Use'!AC73-'E-electricity'!AC17)*'Energy Use 2020'!$T79</f>
        <v>11508716422367.342</v>
      </c>
      <c r="AD17" s="240">
        <f>('Energy Use'!AD73-'E-electricity'!AD17)*'Energy Use 2020'!$T79</f>
        <v>11304316999956.248</v>
      </c>
      <c r="AE17" s="240">
        <f>('Energy Use'!AE73-'E-electricity'!AE17)*'Energy Use 2020'!$T79</f>
        <v>11101913200709.928</v>
      </c>
      <c r="AF17" s="240">
        <f>('Energy Use'!AF73-'E-electricity'!AF17)*'Energy Use 2020'!$T79</f>
        <v>10903729085769.395</v>
      </c>
      <c r="AG17" s="240">
        <f>('Energy Use'!AG73-'E-electricity'!AG17)*'Energy Use 2020'!$T79</f>
        <v>10711829868253.123</v>
      </c>
      <c r="AH17" s="240">
        <f>('Energy Use'!AH73-'E-electricity'!AH17)*'Energy Use 2020'!$T79</f>
        <v>10528132277501.029</v>
      </c>
      <c r="AI17" s="240">
        <f>('Energy Use'!AI73-'E-electricity'!AI17)*'Energy Use 2020'!$T79</f>
        <v>10354418540508.484</v>
      </c>
      <c r="AJ17" s="240">
        <f>('Energy Use'!AJ73-'E-electricity'!AJ17)*'Energy Use 2020'!$T79</f>
        <v>10192353524437.27</v>
      </c>
      <c r="AK17" s="240">
        <f>('Energy Use'!AK73-'E-electricity'!AK17)*'Energy Use 2020'!$T79</f>
        <v>10043504667129.572</v>
      </c>
      <c r="AL17" s="240">
        <f>('Energy Use'!AL73-'E-electricity'!AL17)*'Energy Use 2020'!$T79</f>
        <v>9909364419299.9473</v>
      </c>
      <c r="AM17" s="240">
        <f>('Energy Use'!AM73-'E-electricity'!AM17)*'Energy Use 2020'!$T79</f>
        <v>9791375030557.8086</v>
      </c>
      <c r="AN17" s="240">
        <f>('Energy Use'!AN73-'E-electricity'!AN17)*'Energy Use 2020'!$T79</f>
        <v>9690955630682.5898</v>
      </c>
      <c r="AO17" s="240">
        <f>('Energy Use'!AO73-'E-electricity'!AO17)*'Energy Use 2020'!$T79</f>
        <v>9609531687842.2188</v>
      </c>
      <c r="AP17" s="240">
        <f>('Energy Use'!AP73-'E-electricity'!AP17)*'Energy Use 2020'!$T79</f>
        <v>9548567068177.1445</v>
      </c>
      <c r="AQ17" s="240">
        <f>('Energy Use'!AQ73-'E-electricity'!AQ17)*'Energy Use 2020'!$T79</f>
        <v>9460279992846.4531</v>
      </c>
      <c r="AR17" s="136" t="str">
        <f>VLOOKUP($A17,'Sector Match'!$A$1:$B$43,2,0)</f>
        <v>wood products 16</v>
      </c>
    </row>
    <row r="18" spans="1:44" x14ac:dyDescent="0.2">
      <c r="A18" s="74" t="s">
        <v>17</v>
      </c>
      <c r="B18" s="240">
        <f>('Energy Use'!B74-'E-electricity'!B18)*'Energy Use 2019'!$T80</f>
        <v>5693976389970.2559</v>
      </c>
      <c r="C18" s="240">
        <f>('Energy Use'!C74-'E-electricity'!C18)*'Energy Use 2020'!$T80</f>
        <v>5707806558297.3643</v>
      </c>
      <c r="D18" s="240">
        <f>('Energy Use'!D74-'E-electricity'!D18)*'Energy Use 2020'!$T80</f>
        <v>6570358040461.3545</v>
      </c>
      <c r="E18" s="240">
        <f>('Energy Use'!E74-'E-electricity'!E18)*'Energy Use 2020'!$T80</f>
        <v>6135321209884.9336</v>
      </c>
      <c r="F18" s="240">
        <f>('Energy Use'!F74-'E-electricity'!F18)*'Energy Use 2020'!$T80</f>
        <v>6071240771869.376</v>
      </c>
      <c r="G18" s="240">
        <f>('Energy Use'!G74-'E-electricity'!G18)*'Energy Use 2020'!$T80</f>
        <v>6052078563784.5605</v>
      </c>
      <c r="H18" s="240">
        <f>('Energy Use'!H74-'E-electricity'!H18)*'Energy Use 2020'!$T80</f>
        <v>6063636002723.9609</v>
      </c>
      <c r="I18" s="240">
        <f>('Energy Use'!I74-'E-electricity'!I18)*'Energy Use 2020'!$T80</f>
        <v>6096989808122.1504</v>
      </c>
      <c r="J18" s="240">
        <f>('Energy Use'!J74-'E-electricity'!J18)*'Energy Use 2020'!$T80</f>
        <v>6139296380707.5137</v>
      </c>
      <c r="K18" s="240">
        <f>('Energy Use'!K74-'E-electricity'!K18)*'Energy Use 2020'!$T80</f>
        <v>6182230693902.5967</v>
      </c>
      <c r="L18" s="240">
        <f>('Energy Use'!L74-'E-electricity'!L18)*'Energy Use 2020'!$T80</f>
        <v>6217244536267.5977</v>
      </c>
      <c r="M18" s="240">
        <f>('Energy Use'!M74-'E-electricity'!M18)*'Energy Use 2020'!$T80</f>
        <v>6235617279691.7422</v>
      </c>
      <c r="N18" s="240">
        <f>('Energy Use'!N74-'E-electricity'!N18)*'Energy Use 2020'!$T80</f>
        <v>6253460208005.4316</v>
      </c>
      <c r="O18" s="240">
        <f>('Energy Use'!O74-'E-electricity'!O18)*'Energy Use 2020'!$T80</f>
        <v>6247941159047.1602</v>
      </c>
      <c r="P18" s="240">
        <f>('Energy Use'!P74-'E-electricity'!P18)*'Energy Use 2020'!$T80</f>
        <v>6220796188441.5664</v>
      </c>
      <c r="Q18" s="240">
        <f>('Energy Use'!Q74-'E-electricity'!Q18)*'Energy Use 2020'!$T80</f>
        <v>6173968463649.2627</v>
      </c>
      <c r="R18" s="240">
        <f>('Energy Use'!R74-'E-electricity'!R18)*'Energy Use 2020'!$T80</f>
        <v>6109548439850.1982</v>
      </c>
      <c r="S18" s="240">
        <f>('Energy Use'!S74-'E-electricity'!S18)*'Energy Use 2020'!$T80</f>
        <v>6068928045311.9434</v>
      </c>
      <c r="T18" s="240">
        <f>('Energy Use'!T74-'E-electricity'!T18)*'Energy Use 2020'!$T80</f>
        <v>6014127969141.9385</v>
      </c>
      <c r="U18" s="240">
        <f>('Energy Use'!U74-'E-electricity'!U18)*'Energy Use 2020'!$T80</f>
        <v>5946762166019.3115</v>
      </c>
      <c r="V18" s="240">
        <f>('Energy Use'!V74-'E-electricity'!V18)*'Energy Use 2020'!$T80</f>
        <v>5868473259811.3223</v>
      </c>
      <c r="W18" s="240">
        <f>('Energy Use'!W74-'E-electricity'!W18)*'Energy Use 2020'!$T80</f>
        <v>5780904185907.1162</v>
      </c>
      <c r="X18" s="240">
        <f>('Energy Use'!X74-'E-electricity'!X18)*'Energy Use 2020'!$T80</f>
        <v>5685673517930.4521</v>
      </c>
      <c r="Y18" s="240">
        <f>('Energy Use'!Y74-'E-electricity'!Y18)*'Energy Use 2020'!$T80</f>
        <v>5584354672898.4453</v>
      </c>
      <c r="Z18" s="240">
        <f>('Energy Use'!Z74-'E-electricity'!Z18)*'Energy Use 2020'!$T80</f>
        <v>5478459040984.1982</v>
      </c>
      <c r="AA18" s="240">
        <f>('Energy Use'!AA74-'E-electricity'!AA18)*'Energy Use 2020'!$T80</f>
        <v>5369422961824.7031</v>
      </c>
      <c r="AB18" s="240">
        <f>('Energy Use'!AB74-'E-electricity'!AB18)*'Energy Use 2020'!$T80</f>
        <v>5258598370080.7568</v>
      </c>
      <c r="AC18" s="240">
        <f>('Energy Use'!AC74-'E-electricity'!AC18)*'Energy Use 2020'!$T80</f>
        <v>5147246858588.584</v>
      </c>
      <c r="AD18" s="240">
        <f>('Energy Use'!AD74-'E-electricity'!AD18)*'Energy Use 2020'!$T80</f>
        <v>5036536856720.1436</v>
      </c>
      <c r="AE18" s="240">
        <f>('Energy Use'!AE74-'E-electricity'!AE18)*'Energy Use 2020'!$T80</f>
        <v>4927543592468.1631</v>
      </c>
      <c r="AF18" s="240">
        <f>('Energy Use'!AF74-'E-electricity'!AF18)*'Energy Use 2020'!$T80</f>
        <v>4821251496759.1025</v>
      </c>
      <c r="AG18" s="240">
        <f>('Energy Use'!AG74-'E-electricity'!AG18)*'Energy Use 2020'!$T80</f>
        <v>4718558714781.3896</v>
      </c>
      <c r="AH18" s="240">
        <f>('Energy Use'!AH74-'E-electricity'!AH18)*'Energy Use 2020'!$T80</f>
        <v>4620283408876.4531</v>
      </c>
      <c r="AI18" s="240">
        <f>('Energy Use'!AI74-'E-electricity'!AI18)*'Energy Use 2020'!$T80</f>
        <v>4527171568093.6768</v>
      </c>
      <c r="AJ18" s="240">
        <f>('Energy Use'!AJ74-'E-electricity'!AJ18)*'Energy Use 2020'!$T80</f>
        <v>4439906078459.3848</v>
      </c>
      <c r="AK18" s="240">
        <f>('Energy Use'!AK74-'E-electricity'!AK18)*'Energy Use 2020'!$T80</f>
        <v>4359116853334.1807</v>
      </c>
      <c r="AL18" s="240">
        <f>('Energy Use'!AL74-'E-electricity'!AL18)*'Energy Use 2020'!$T80</f>
        <v>4285391873364.2998</v>
      </c>
      <c r="AM18" s="240">
        <f>('Energy Use'!AM74-'E-electricity'!AM18)*'Energy Use 2020'!$T80</f>
        <v>4219289039397.7793</v>
      </c>
      <c r="AN18" s="240">
        <f>('Energy Use'!AN74-'E-electricity'!AN18)*'Energy Use 2020'!$T80</f>
        <v>4161348798789.9336</v>
      </c>
      <c r="AO18" s="240">
        <f>('Energy Use'!AO74-'E-electricity'!AO18)*'Energy Use 2020'!$T80</f>
        <v>4112107565769.897</v>
      </c>
      <c r="AP18" s="240">
        <f>('Energy Use'!AP74-'E-electricity'!AP18)*'Energy Use 2020'!$T80</f>
        <v>4072112020565.0537</v>
      </c>
      <c r="AQ18" s="240">
        <f>('Energy Use'!AQ74-'E-electricity'!AQ18)*'Energy Use 2020'!$T80</f>
        <v>4021206572055.3047</v>
      </c>
      <c r="AR18" s="136" t="str">
        <f>VLOOKUP($A18,'Sector Match'!$A$1:$B$43,2,0)</f>
        <v>wood products 16</v>
      </c>
    </row>
    <row r="19" spans="1:44" x14ac:dyDescent="0.2">
      <c r="A19" s="74" t="s">
        <v>18</v>
      </c>
      <c r="B19" s="240">
        <f>('Energy Use'!B75-'E-electricity'!B19)*'Energy Use 2019'!$T81</f>
        <v>76758769879338.625</v>
      </c>
      <c r="C19" s="240">
        <f>('Energy Use'!C75-'E-electricity'!C19)*'Energy Use 2020'!$T81</f>
        <v>74228458047979.172</v>
      </c>
      <c r="D19" s="240">
        <f>('Energy Use'!D75-'E-electricity'!D19)*'Energy Use 2020'!$T81</f>
        <v>77671615231404.922</v>
      </c>
      <c r="E19" s="240">
        <f>('Energy Use'!E75-'E-electricity'!E19)*'Energy Use 2020'!$T81</f>
        <v>81074783510324.641</v>
      </c>
      <c r="F19" s="240">
        <f>('Energy Use'!F75-'E-electricity'!F19)*'Energy Use 2020'!$T81</f>
        <v>84438083225546.25</v>
      </c>
      <c r="G19" s="240">
        <f>('Energy Use'!G75-'E-electricity'!G19)*'Energy Use 2020'!$T81</f>
        <v>87761634717877.719</v>
      </c>
      <c r="H19" s="240">
        <f>('Energy Use'!H75-'E-electricity'!H19)*'Energy Use 2020'!$T81</f>
        <v>91045558328127.063</v>
      </c>
      <c r="I19" s="240">
        <f>('Energy Use'!I75-'E-electricity'!I19)*'Energy Use 2020'!$T81</f>
        <v>92862835271410.641</v>
      </c>
      <c r="J19" s="240">
        <f>('Energy Use'!J75-'E-electricity'!J19)*'Energy Use 2020'!$T81</f>
        <v>94658638468168.813</v>
      </c>
      <c r="K19" s="240">
        <f>('Energy Use'!K75-'E-electricity'!K19)*'Energy Use 2020'!$T81</f>
        <v>96433032901715.719</v>
      </c>
      <c r="L19" s="240">
        <f>('Energy Use'!L75-'E-electricity'!L19)*'Energy Use 2020'!$T81</f>
        <v>98186083555365.438</v>
      </c>
      <c r="M19" s="240">
        <f>('Energy Use'!M75-'E-electricity'!M19)*'Energy Use 2020'!$T81</f>
        <v>99917855412432.156</v>
      </c>
      <c r="N19" s="240">
        <f>('Energy Use'!N75-'E-electricity'!N19)*'Energy Use 2020'!$T81</f>
        <v>100630218260606.05</v>
      </c>
      <c r="O19" s="240">
        <f>('Energy Use'!O75-'E-electricity'!O19)*'Energy Use 2020'!$T81</f>
        <v>101334413955524.33</v>
      </c>
      <c r="P19" s="240">
        <f>('Energy Use'!P75-'E-electricity'!P19)*'Energy Use 2020'!$T81</f>
        <v>102030461295614.27</v>
      </c>
      <c r="Q19" s="240">
        <f>('Energy Use'!Q75-'E-electricity'!Q19)*'Energy Use 2020'!$T81</f>
        <v>102718379079303.11</v>
      </c>
      <c r="R19" s="240">
        <f>('Energy Use'!R75-'E-electricity'!R19)*'Energy Use 2020'!$T81</f>
        <v>103398186105018.09</v>
      </c>
      <c r="S19" s="240">
        <f>('Energy Use'!S75-'E-electricity'!S19)*'Energy Use 2020'!$T81</f>
        <v>103781971090951.69</v>
      </c>
      <c r="T19" s="240">
        <f>('Energy Use'!T75-'E-electricity'!T19)*'Energy Use 2020'!$T81</f>
        <v>104164189980473.41</v>
      </c>
      <c r="U19" s="240">
        <f>('Energy Use'!U75-'E-electricity'!U19)*'Energy Use 2020'!$T81</f>
        <v>104544844549399.02</v>
      </c>
      <c r="V19" s="240">
        <f>('Energy Use'!V75-'E-electricity'!V19)*'Energy Use 2020'!$T81</f>
        <v>104923936573544.38</v>
      </c>
      <c r="W19" s="240">
        <f>('Energy Use'!W75-'E-electricity'!W19)*'Energy Use 2020'!$T81</f>
        <v>105301467828725.3</v>
      </c>
      <c r="X19" s="240">
        <f>('Energy Use'!X75-'E-electricity'!X19)*'Energy Use 2020'!$T81</f>
        <v>104599098865341.61</v>
      </c>
      <c r="Y19" s="240">
        <f>('Energy Use'!Y75-'E-electricity'!Y19)*'Energy Use 2020'!$T81</f>
        <v>103898517975346.13</v>
      </c>
      <c r="Z19" s="240">
        <f>('Energy Use'!Z75-'E-electricity'!Z19)*'Energy Use 2020'!$T81</f>
        <v>103199723382922.94</v>
      </c>
      <c r="AA19" s="240">
        <f>('Energy Use'!AA75-'E-electricity'!AA19)*'Energy Use 2020'!$T81</f>
        <v>102502713312256.28</v>
      </c>
      <c r="AB19" s="240">
        <f>('Energy Use'!AB75-'E-electricity'!AB19)*'Energy Use 2020'!$T81</f>
        <v>101807485987530.36</v>
      </c>
      <c r="AC19" s="240">
        <f>('Energy Use'!AC75-'E-electricity'!AC19)*'Energy Use 2020'!$T81</f>
        <v>100365046746759.47</v>
      </c>
      <c r="AD19" s="240">
        <f>('Energy Use'!AD75-'E-electricity'!AD19)*'Energy Use 2020'!$T81</f>
        <v>98926720116661.922</v>
      </c>
      <c r="AE19" s="240">
        <f>('Energy Use'!AE75-'E-electricity'!AE19)*'Energy Use 2020'!$T81</f>
        <v>97492501835279.781</v>
      </c>
      <c r="AF19" s="240">
        <f>('Energy Use'!AF75-'E-electricity'!AF19)*'Energy Use 2020'!$T81</f>
        <v>96062387640655.078</v>
      </c>
      <c r="AG19" s="240">
        <f>('Energy Use'!AG75-'E-electricity'!AG19)*'Energy Use 2020'!$T81</f>
        <v>94636373270829.875</v>
      </c>
      <c r="AH19" s="240">
        <f>('Energy Use'!AH75-'E-electricity'!AH19)*'Energy Use 2020'!$T81</f>
        <v>93108287659217.719</v>
      </c>
      <c r="AI19" s="240">
        <f>('Energy Use'!AI75-'E-electricity'!AI19)*'Energy Use 2020'!$T81</f>
        <v>91584625509806.844</v>
      </c>
      <c r="AJ19" s="240">
        <f>('Energy Use'!AJ75-'E-electricity'!AJ19)*'Energy Use 2020'!$T81</f>
        <v>90065382205476.172</v>
      </c>
      <c r="AK19" s="240">
        <f>('Energy Use'!AK75-'E-electricity'!AK19)*'Energy Use 2020'!$T81</f>
        <v>88550553129104.609</v>
      </c>
      <c r="AL19" s="240">
        <f>('Energy Use'!AL75-'E-electricity'!AL19)*'Energy Use 2020'!$T81</f>
        <v>87040133663571.016</v>
      </c>
      <c r="AM19" s="240">
        <f>('Energy Use'!AM75-'E-electricity'!AM19)*'Energy Use 2020'!$T81</f>
        <v>85323444021331.25</v>
      </c>
      <c r="AN19" s="240">
        <f>('Energy Use'!AN75-'E-electricity'!AN19)*'Energy Use 2020'!$T81</f>
        <v>83611816710568.219</v>
      </c>
      <c r="AO19" s="240">
        <f>('Energy Use'!AO75-'E-electricity'!AO19)*'Energy Use 2020'!$T81</f>
        <v>81905246403834.5</v>
      </c>
      <c r="AP19" s="240">
        <f>('Energy Use'!AP75-'E-electricity'!AP19)*'Energy Use 2020'!$T81</f>
        <v>80203727773682.641</v>
      </c>
      <c r="AQ19" s="240">
        <f>('Energy Use'!AQ75-'E-electricity'!AQ19)*'Energy Use 2020'!$T81</f>
        <v>78104654182446.375</v>
      </c>
      <c r="AR19" s="136" t="str">
        <f>VLOOKUP($A19,'Sector Match'!$A$1:$B$43,2,0)</f>
        <v>pulp paper and printing 17T18</v>
      </c>
    </row>
    <row r="20" spans="1:44" x14ac:dyDescent="0.2">
      <c r="A20" s="74" t="s">
        <v>19</v>
      </c>
      <c r="B20" s="240">
        <f>('Energy Use'!B76-'E-electricity'!B20)*'Energy Use 2019'!$T82</f>
        <v>17059011425793.242</v>
      </c>
      <c r="C20" s="240">
        <f>('Energy Use'!C76-'E-electricity'!C20)*'Energy Use 2020'!$T82</f>
        <v>16052879759872.43</v>
      </c>
      <c r="D20" s="240">
        <f>('Energy Use'!D76-'E-electricity'!D20)*'Energy Use 2020'!$T82</f>
        <v>18432260629882.828</v>
      </c>
      <c r="E20" s="240">
        <f>('Energy Use'!E76-'E-electricity'!E20)*'Energy Use 2020'!$T82</f>
        <v>18642736284081.859</v>
      </c>
      <c r="F20" s="240">
        <f>('Energy Use'!F76-'E-electricity'!F20)*'Energy Use 2020'!$T82</f>
        <v>18677169026912.266</v>
      </c>
      <c r="G20" s="240">
        <f>('Energy Use'!G76-'E-electricity'!G20)*'Energy Use 2020'!$T82</f>
        <v>18999003850068.141</v>
      </c>
      <c r="H20" s="240">
        <f>('Energy Use'!H76-'E-electricity'!H20)*'Energy Use 2020'!$T82</f>
        <v>19471306179398.734</v>
      </c>
      <c r="I20" s="240">
        <f>('Energy Use'!I76-'E-electricity'!I20)*'Energy Use 2020'!$T82</f>
        <v>19986920178500.301</v>
      </c>
      <c r="J20" s="240">
        <f>('Energy Use'!J76-'E-electricity'!J20)*'Energy Use 2020'!$T82</f>
        <v>20496185134713.012</v>
      </c>
      <c r="K20" s="240">
        <f>('Energy Use'!K76-'E-electricity'!K20)*'Energy Use 2020'!$T82</f>
        <v>20983573446680.527</v>
      </c>
      <c r="L20" s="240">
        <f>('Energy Use'!L76-'E-electricity'!L20)*'Energy Use 2020'!$T82</f>
        <v>21432262051902.984</v>
      </c>
      <c r="M20" s="240">
        <f>('Energy Use'!M76-'E-electricity'!M20)*'Energy Use 2020'!$T82</f>
        <v>21824364601852.07</v>
      </c>
      <c r="N20" s="240">
        <f>('Energy Use'!N76-'E-electricity'!N20)*'Energy Use 2020'!$T82</f>
        <v>22178271775434.559</v>
      </c>
      <c r="O20" s="240">
        <f>('Energy Use'!O76-'E-electricity'!O20)*'Energy Use 2020'!$T82</f>
        <v>22460418903043.082</v>
      </c>
      <c r="P20" s="240">
        <f>('Energy Use'!P76-'E-electricity'!P20)*'Energy Use 2020'!$T82</f>
        <v>22673772497268.359</v>
      </c>
      <c r="Q20" s="240">
        <f>('Energy Use'!Q76-'E-electricity'!Q20)*'Energy Use 2020'!$T82</f>
        <v>22822185053667.953</v>
      </c>
      <c r="R20" s="240">
        <f>('Energy Use'!R76-'E-electricity'!R20)*'Energy Use 2020'!$T82</f>
        <v>22910253123438.605</v>
      </c>
      <c r="S20" s="240">
        <f>('Energy Use'!S76-'E-electricity'!S20)*'Energy Use 2020'!$T82</f>
        <v>23037904970101.902</v>
      </c>
      <c r="T20" s="240">
        <f>('Energy Use'!T76-'E-electricity'!T20)*'Energy Use 2020'!$T82</f>
        <v>23114580234596.578</v>
      </c>
      <c r="U20" s="240">
        <f>('Energy Use'!U76-'E-electricity'!U20)*'Energy Use 2020'!$T82</f>
        <v>23143519160966.574</v>
      </c>
      <c r="V20" s="240">
        <f>('Energy Use'!V76-'E-electricity'!V20)*'Energy Use 2020'!$T82</f>
        <v>23128292295375.125</v>
      </c>
      <c r="W20" s="240">
        <f>('Energy Use'!W76-'E-electricity'!W20)*'Energy Use 2020'!$T82</f>
        <v>23072727913625.82</v>
      </c>
      <c r="X20" s="240">
        <f>('Energy Use'!X76-'E-electricity'!X20)*'Energy Use 2020'!$T82</f>
        <v>22980842930307.164</v>
      </c>
      <c r="Y20" s="240">
        <f>('Energy Use'!Y76-'E-electricity'!Y20)*'Energy Use 2020'!$T82</f>
        <v>22856778587539.961</v>
      </c>
      <c r="Z20" s="240">
        <f>('Energy Use'!Z76-'E-electricity'!Z20)*'Energy Use 2020'!$T82</f>
        <v>22704741935472.176</v>
      </c>
      <c r="AA20" s="240">
        <f>('Energy Use'!AA76-'E-electricity'!AA20)*'Energy Use 2020'!$T82</f>
        <v>22528953841702.938</v>
      </c>
      <c r="AB20" s="240">
        <f>('Energy Use'!AB76-'E-electricity'!AB20)*'Energy Use 2020'!$T82</f>
        <v>22333604011701.285</v>
      </c>
      <c r="AC20" s="240">
        <f>('Energy Use'!AC76-'E-electricity'!AC20)*'Energy Use 2020'!$T82</f>
        <v>22122813273744.805</v>
      </c>
      <c r="AD20" s="240">
        <f>('Energy Use'!AD76-'E-electricity'!AD20)*'Energy Use 2020'!$T82</f>
        <v>21900603184531.625</v>
      </c>
      <c r="AE20" s="240">
        <f>('Energy Use'!AE76-'E-electricity'!AE20)*'Energy Use 2020'!$T82</f>
        <v>21670872848072.34</v>
      </c>
      <c r="AF20" s="240">
        <f>('Energy Use'!AF76-'E-electricity'!AF20)*'Energy Use 2020'!$T82</f>
        <v>21437382711731.27</v>
      </c>
      <c r="AG20" s="240">
        <f>('Energy Use'!AG76-'E-electricity'!AG20)*'Energy Use 2020'!$T82</f>
        <v>21203745008983.094</v>
      </c>
      <c r="AH20" s="240">
        <f>('Energy Use'!AH76-'E-electricity'!AH20)*'Energy Use 2020'!$T82</f>
        <v>20973420457160.168</v>
      </c>
      <c r="AI20" s="240">
        <f>('Energy Use'!AI76-'E-electricity'!AI20)*'Energy Use 2020'!$T82</f>
        <v>20749720788037.07</v>
      </c>
      <c r="AJ20" s="240">
        <f>('Energy Use'!AJ76-'E-electricity'!AJ20)*'Energy Use 2020'!$T82</f>
        <v>20535816686962.523</v>
      </c>
      <c r="AK20" s="240">
        <f>('Energy Use'!AK76-'E-electricity'!AK20)*'Energy Use 2020'!$T82</f>
        <v>20334750739670.875</v>
      </c>
      <c r="AL20" s="240">
        <f>('Energy Use'!AL76-'E-electricity'!AL20)*'Energy Use 2020'!$T82</f>
        <v>20149455032255.598</v>
      </c>
      <c r="AM20" s="240">
        <f>('Energy Use'!AM76-'E-electricity'!AM20)*'Energy Use 2020'!$T82</f>
        <v>19982773116733.031</v>
      </c>
      <c r="AN20" s="240">
        <f>('Energy Use'!AN76-'E-electricity'!AN20)*'Energy Use 2020'!$T82</f>
        <v>19837486140325.367</v>
      </c>
      <c r="AO20" s="240">
        <f>('Energy Use'!AO76-'E-electricity'!AO20)*'Energy Use 2020'!$T82</f>
        <v>19716343039863.254</v>
      </c>
      <c r="AP20" s="240">
        <f>('Energy Use'!AP76-'E-electricity'!AP20)*'Energy Use 2020'!$T82</f>
        <v>19622094823164.902</v>
      </c>
      <c r="AQ20" s="240">
        <f>('Energy Use'!AQ76-'E-electricity'!AQ20)*'Energy Use 2020'!$T82</f>
        <v>19457238055932.074</v>
      </c>
      <c r="AR20" s="136" t="str">
        <f>VLOOKUP($A20,'Sector Match'!$A$1:$B$43,2,0)</f>
        <v>pulp paper and printing 17T18</v>
      </c>
    </row>
    <row r="21" spans="1:44" x14ac:dyDescent="0.2">
      <c r="A21" s="74" t="s">
        <v>20</v>
      </c>
      <c r="B21" s="240">
        <f>('Energy Use'!B77-'E-electricity'!B21)*'Energy Use 2019'!$T83</f>
        <v>49309617590386.328</v>
      </c>
      <c r="C21" s="240">
        <f>('Energy Use'!C77-'E-electricity'!C21)*'Energy Use 2020'!$T83</f>
        <v>57708266723510.422</v>
      </c>
      <c r="D21" s="240">
        <f>('Energy Use'!D77-'E-electricity'!D21)*'Energy Use 2020'!$T83</f>
        <v>68632878305027.25</v>
      </c>
      <c r="E21" s="240">
        <f>('Energy Use'!E77-'E-electricity'!E21)*'Energy Use 2020'!$T83</f>
        <v>67506591535424.453</v>
      </c>
      <c r="F21" s="240">
        <f>('Energy Use'!F77-'E-electricity'!F21)*'Energy Use 2020'!$T83</f>
        <v>67719388505427.086</v>
      </c>
      <c r="G21" s="240">
        <f>('Energy Use'!G77-'E-electricity'!G21)*'Energy Use 2020'!$T83</f>
        <v>68872431789075.82</v>
      </c>
      <c r="H21" s="240">
        <f>('Energy Use'!H77-'E-electricity'!H21)*'Energy Use 2020'!$T83</f>
        <v>70546165716785.578</v>
      </c>
      <c r="I21" s="240">
        <f>('Energy Use'!I77-'E-electricity'!I21)*'Energy Use 2020'!$T83</f>
        <v>72420039277679.188</v>
      </c>
      <c r="J21" s="240">
        <f>('Energy Use'!J77-'E-electricity'!J21)*'Energy Use 2020'!$T83</f>
        <v>74320274764283.016</v>
      </c>
      <c r="K21" s="240">
        <f>('Energy Use'!K77-'E-electricity'!K21)*'Energy Use 2020'!$T83</f>
        <v>76182214087562.766</v>
      </c>
      <c r="L21" s="240">
        <f>('Energy Use'!L77-'E-electricity'!L21)*'Energy Use 2020'!$T83</f>
        <v>77934926660631.984</v>
      </c>
      <c r="M21" s="240">
        <f>('Energy Use'!M77-'E-electricity'!M21)*'Energy Use 2020'!$T83</f>
        <v>79501889571423.516</v>
      </c>
      <c r="N21" s="240">
        <f>('Energy Use'!N77-'E-electricity'!N21)*'Energy Use 2020'!$T83</f>
        <v>80878932703599.719</v>
      </c>
      <c r="O21" s="240">
        <f>('Energy Use'!O77-'E-electricity'!O21)*'Energy Use 2020'!$T83</f>
        <v>82000625313777.313</v>
      </c>
      <c r="P21" s="240">
        <f>('Energy Use'!P77-'E-electricity'!P21)*'Energy Use 2020'!$T83</f>
        <v>82878747799323.781</v>
      </c>
      <c r="Q21" s="240">
        <f>('Energy Use'!Q77-'E-electricity'!Q21)*'Energy Use 2020'!$T83</f>
        <v>83528355768663.281</v>
      </c>
      <c r="R21" s="240">
        <f>('Energy Use'!R77-'E-electricity'!R21)*'Energy Use 2020'!$T83</f>
        <v>83967242292480.922</v>
      </c>
      <c r="S21" s="240">
        <f>('Energy Use'!S77-'E-electricity'!S21)*'Energy Use 2020'!$T83</f>
        <v>84496986337065.484</v>
      </c>
      <c r="T21" s="240">
        <f>('Energy Use'!T77-'E-electricity'!T21)*'Energy Use 2020'!$T83</f>
        <v>84850016924174.953</v>
      </c>
      <c r="U21" s="240">
        <f>('Energy Use'!U77-'E-electricity'!U21)*'Energy Use 2020'!$T83</f>
        <v>85037171233777</v>
      </c>
      <c r="V21" s="240">
        <f>('Energy Use'!V77-'E-electricity'!V21)*'Energy Use 2020'!$T83</f>
        <v>85070426246285.109</v>
      </c>
      <c r="W21" s="240">
        <f>('Energy Use'!W77-'E-electricity'!W21)*'Energy Use 2020'!$T83</f>
        <v>84962663609074.547</v>
      </c>
      <c r="X21" s="240">
        <f>('Energy Use'!X77-'E-electricity'!X21)*'Energy Use 2020'!$T83</f>
        <v>84727445008320.734</v>
      </c>
      <c r="Y21" s="240">
        <f>('Energy Use'!Y77-'E-electricity'!Y21)*'Energy Use 2020'!$T83</f>
        <v>84378802216893.156</v>
      </c>
      <c r="Z21" s="240">
        <f>('Energy Use'!Z77-'E-electricity'!Z21)*'Energy Use 2020'!$T83</f>
        <v>83931045119995.828</v>
      </c>
      <c r="AA21" s="240">
        <f>('Energy Use'!AA77-'E-electricity'!AA21)*'Energy Use 2020'!$T83</f>
        <v>83398590179918.172</v>
      </c>
      <c r="AB21" s="240">
        <f>('Energy Use'!AB77-'E-electricity'!AB21)*'Energy Use 2020'!$T83</f>
        <v>82795811016853.734</v>
      </c>
      <c r="AC21" s="240">
        <f>('Energy Use'!AC77-'E-electricity'!AC21)*'Energy Use 2020'!$T83</f>
        <v>82136912075065.156</v>
      </c>
      <c r="AD21" s="240">
        <f>('Energy Use'!AD77-'E-electricity'!AD21)*'Energy Use 2020'!$T83</f>
        <v>81435825727346.656</v>
      </c>
      <c r="AE21" s="240">
        <f>('Energy Use'!AE77-'E-electricity'!AE21)*'Energy Use 2020'!$T83</f>
        <v>80706132654727.688</v>
      </c>
      <c r="AF21" s="240">
        <f>('Energy Use'!AF77-'E-electricity'!AF21)*'Energy Use 2020'!$T83</f>
        <v>79961004926778.422</v>
      </c>
      <c r="AG21" s="240">
        <f>('Energy Use'!AG77-'E-electricity'!AG21)*'Energy Use 2020'!$T83</f>
        <v>79213170900696.109</v>
      </c>
      <c r="AH21" s="240">
        <f>('Energy Use'!AH77-'E-electricity'!AH21)*'Energy Use 2020'!$T83</f>
        <v>78474900851450.969</v>
      </c>
      <c r="AI21" s="240">
        <f>('Energy Use'!AI77-'E-electricity'!AI21)*'Energy Use 2020'!$T83</f>
        <v>77758012135227.172</v>
      </c>
      <c r="AJ21" s="240">
        <f>('Energy Use'!AJ77-'E-electricity'!AJ21)*'Energy Use 2020'!$T83</f>
        <v>77073892667437.766</v>
      </c>
      <c r="AK21" s="240">
        <f>('Energy Use'!AK77-'E-electricity'!AK21)*'Energy Use 2020'!$T83</f>
        <v>76433541557354.969</v>
      </c>
      <c r="AL21" s="240">
        <f>('Energy Use'!AL77-'E-electricity'!AL21)*'Energy Use 2020'!$T83</f>
        <v>75847625876680.047</v>
      </c>
      <c r="AM21" s="240">
        <f>('Energy Use'!AM77-'E-electricity'!AM21)*'Energy Use 2020'!$T83</f>
        <v>75326552742800.375</v>
      </c>
      <c r="AN21" s="240">
        <f>('Energy Use'!AN77-'E-electricity'!AN21)*'Energy Use 2020'!$T83</f>
        <v>74880556164044.094</v>
      </c>
      <c r="AO21" s="240">
        <f>('Energy Use'!AO77-'E-electricity'!AO21)*'Energy Use 2020'!$T83</f>
        <v>74519798420895.938</v>
      </c>
      <c r="AP21" s="240">
        <f>('Energy Use'!AP77-'E-electricity'!AP21)*'Energy Use 2020'!$T83</f>
        <v>74254486143200.359</v>
      </c>
      <c r="AQ21" s="240">
        <f>('Energy Use'!AQ77-'E-electricity'!AQ21)*'Energy Use 2020'!$T83</f>
        <v>73714640823644.813</v>
      </c>
      <c r="AR21" s="136" t="str">
        <f>VLOOKUP($A21,'Sector Match'!$A$1:$B$43,2,0)</f>
        <v>pulp paper and printing 17T18</v>
      </c>
    </row>
    <row r="22" spans="1:44" x14ac:dyDescent="0.2">
      <c r="A22" s="74" t="s">
        <v>21</v>
      </c>
      <c r="B22" s="240">
        <f>('Energy Use'!B78-'E-electricity'!B22)*'Energy Use 2019'!$T84</f>
        <v>497658622242604.63</v>
      </c>
      <c r="C22" s="240">
        <f>('Energy Use'!C78-'E-electricity'!C22)*'Energy Use 2020'!$T84</f>
        <v>372276178554907.75</v>
      </c>
      <c r="D22" s="240">
        <f>('Energy Use'!D78-'E-electricity'!D22)*'Energy Use 2020'!$T84</f>
        <v>388793306431856.56</v>
      </c>
      <c r="E22" s="240">
        <f>('Energy Use'!E78-'E-electricity'!E22)*'Energy Use 2020'!$T84</f>
        <v>405167776389015</v>
      </c>
      <c r="F22" s="240">
        <f>('Energy Use'!F78-'E-electricity'!F22)*'Energy Use 2020'!$T84</f>
        <v>421399644125214.5</v>
      </c>
      <c r="G22" s="240">
        <f>('Energy Use'!G78-'E-electricity'!G22)*'Energy Use 2020'!$T84</f>
        <v>437488965339286.31</v>
      </c>
      <c r="H22" s="240">
        <f>('Energy Use'!H78-'E-electricity'!H22)*'Energy Use 2020'!$T84</f>
        <v>453435795730062.06</v>
      </c>
      <c r="I22" s="240">
        <f>('Energy Use'!I78-'E-electricity'!I22)*'Energy Use 2020'!$T84</f>
        <v>461961717244227.69</v>
      </c>
      <c r="J22" s="240">
        <f>('Energy Use'!J78-'E-electricity'!J22)*'Energy Use 2020'!$T84</f>
        <v>470420642637538.94</v>
      </c>
      <c r="K22" s="240">
        <f>('Energy Use'!K78-'E-electricity'!K22)*'Energy Use 2020'!$T84</f>
        <v>478812598109218.19</v>
      </c>
      <c r="L22" s="240">
        <f>('Energy Use'!L78-'E-electricity'!L22)*'Energy Use 2020'!$T84</f>
        <v>487137609858488.13</v>
      </c>
      <c r="M22" s="240">
        <f>('Energy Use'!M78-'E-electricity'!M22)*'Energy Use 2020'!$T84</f>
        <v>495395704084571.13</v>
      </c>
      <c r="N22" s="240">
        <f>('Energy Use'!N78-'E-electricity'!N22)*'Energy Use 2020'!$T84</f>
        <v>494681083980059.63</v>
      </c>
      <c r="O22" s="240">
        <f>('Energy Use'!O78-'E-electricity'!O22)*'Energy Use 2020'!$T84</f>
        <v>493962669996659.44</v>
      </c>
      <c r="P22" s="240">
        <f>('Energy Use'!P78-'E-electricity'!P22)*'Energy Use 2020'!$T84</f>
        <v>493240463263862.81</v>
      </c>
      <c r="Q22" s="240">
        <f>('Energy Use'!Q78-'E-electricity'!Q22)*'Energy Use 2020'!$T84</f>
        <v>492514464911162</v>
      </c>
      <c r="R22" s="240">
        <f>('Energy Use'!R78-'E-electricity'!R22)*'Energy Use 2020'!$T84</f>
        <v>491784676068049.19</v>
      </c>
      <c r="S22" s="240">
        <f>('Energy Use'!S78-'E-electricity'!S22)*'Energy Use 2020'!$T84</f>
        <v>485821357202709.38</v>
      </c>
      <c r="T22" s="240">
        <f>('Energy Use'!T78-'E-electricity'!T22)*'Energy Use 2020'!$T84</f>
        <v>479866864105335.19</v>
      </c>
      <c r="U22" s="240">
        <f>('Energy Use'!U78-'E-electricity'!U22)*'Energy Use 2020'!$T84</f>
        <v>473921195460092.44</v>
      </c>
      <c r="V22" s="240">
        <f>('Energy Use'!V78-'E-electricity'!V22)*'Energy Use 2020'!$T84</f>
        <v>467984349951146.63</v>
      </c>
      <c r="W22" s="240">
        <f>('Energy Use'!W78-'E-electricity'!W22)*'Energy Use 2020'!$T84</f>
        <v>462056326262664.13</v>
      </c>
      <c r="X22" s="240">
        <f>('Energy Use'!X78-'E-electricity'!X22)*'Energy Use 2020'!$T84</f>
        <v>451277215464701.44</v>
      </c>
      <c r="Y22" s="240">
        <f>('Energy Use'!Y78-'E-electricity'!Y22)*'Energy Use 2020'!$T84</f>
        <v>440514608810854.38</v>
      </c>
      <c r="Z22" s="240">
        <f>('Energy Use'!Z78-'E-electricity'!Z22)*'Energy Use 2020'!$T84</f>
        <v>429768503833923.94</v>
      </c>
      <c r="AA22" s="240">
        <f>('Energy Use'!AA78-'E-electricity'!AA22)*'Energy Use 2020'!$T84</f>
        <v>419038898066710.88</v>
      </c>
      <c r="AB22" s="240">
        <f>('Energy Use'!AB78-'E-electricity'!AB22)*'Energy Use 2020'!$T84</f>
        <v>408325789042016</v>
      </c>
      <c r="AC22" s="240">
        <f>('Energy Use'!AC78-'E-electricity'!AC22)*'Energy Use 2020'!$T84</f>
        <v>397629174292640.13</v>
      </c>
      <c r="AD22" s="240">
        <f>('Energy Use'!AD78-'E-electricity'!AD22)*'Energy Use 2020'!$T84</f>
        <v>386949051351383.94</v>
      </c>
      <c r="AE22" s="240">
        <f>('Energy Use'!AE78-'E-electricity'!AE22)*'Energy Use 2020'!$T84</f>
        <v>376285417751048.5</v>
      </c>
      <c r="AF22" s="240">
        <f>('Energy Use'!AF78-'E-electricity'!AF22)*'Energy Use 2020'!$T84</f>
        <v>365638271024434.44</v>
      </c>
      <c r="AG22" s="240">
        <f>('Energy Use'!AG78-'E-electricity'!AG22)*'Energy Use 2020'!$T84</f>
        <v>355007608704342.88</v>
      </c>
      <c r="AH22" s="240">
        <f>('Energy Use'!AH78-'E-electricity'!AH22)*'Energy Use 2020'!$T84</f>
        <v>345770973810645.94</v>
      </c>
      <c r="AI22" s="240">
        <f>('Energy Use'!AI78-'E-electricity'!AI22)*'Energy Use 2020'!$T84</f>
        <v>336548624921984.81</v>
      </c>
      <c r="AJ22" s="240">
        <f>('Energy Use'!AJ78-'E-electricity'!AJ22)*'Energy Use 2020'!$T84</f>
        <v>327340559900115.25</v>
      </c>
      <c r="AK22" s="240">
        <f>('Energy Use'!AK78-'E-electricity'!AK22)*'Energy Use 2020'!$T84</f>
        <v>318146776606793.38</v>
      </c>
      <c r="AL22" s="240">
        <f>('Energy Use'!AL78-'E-electricity'!AL22)*'Energy Use 2020'!$T84</f>
        <v>308967272903775.38</v>
      </c>
      <c r="AM22" s="240">
        <f>('Energy Use'!AM78-'E-electricity'!AM22)*'Energy Use 2020'!$T84</f>
        <v>299354039270191.38</v>
      </c>
      <c r="AN22" s="240">
        <f>('Energy Use'!AN78-'E-electricity'!AN22)*'Energy Use 2020'!$T84</f>
        <v>289755796805497.94</v>
      </c>
      <c r="AO22" s="240">
        <f>('Energy Use'!AO78-'E-electricity'!AO22)*'Energy Use 2020'!$T84</f>
        <v>280172543264040.34</v>
      </c>
      <c r="AP22" s="240">
        <f>('Energy Use'!AP78-'E-electricity'!AP22)*'Energy Use 2020'!$T84</f>
        <v>270604276400163.94</v>
      </c>
      <c r="AQ22" s="240">
        <f>('Energy Use'!AQ78-'E-electricity'!AQ22)*'Energy Use 2020'!$T84</f>
        <v>260127273183743.88</v>
      </c>
      <c r="AR22" s="136" t="str">
        <f>VLOOKUP($A22,'Sector Match'!$A$1:$B$43,2,0)</f>
        <v>refined petroleum and coke 19</v>
      </c>
    </row>
    <row r="23" spans="1:44" x14ac:dyDescent="0.2">
      <c r="A23" s="74" t="s">
        <v>1</v>
      </c>
      <c r="B23" s="240">
        <f>('Energy Use'!B79-'E-electricity'!B23)*'Energy Use 2019'!$T85</f>
        <v>1012743597317621.3</v>
      </c>
      <c r="C23" s="240">
        <f>('Energy Use'!C79-'E-electricity'!C23)*'Energy Use 2020'!$T85</f>
        <v>1091464610807096.3</v>
      </c>
      <c r="D23" s="240">
        <f>('Energy Use'!D79-'E-electricity'!D23)*'Energy Use 2020'!$T85</f>
        <v>1162202291206189.5</v>
      </c>
      <c r="E23" s="240">
        <f>('Energy Use'!E79-'E-electricity'!E23)*'Energy Use 2020'!$T85</f>
        <v>1232197489765605</v>
      </c>
      <c r="F23" s="240">
        <f>('Energy Use'!F79-'E-electricity'!F23)*'Energy Use 2020'!$T85</f>
        <v>1301450948067213</v>
      </c>
      <c r="G23" s="240">
        <f>('Energy Use'!G79-'E-electricity'!G23)*'Energy Use 2020'!$T85</f>
        <v>1369963407692883.3</v>
      </c>
      <c r="H23" s="240">
        <f>('Energy Use'!H79-'E-electricity'!H23)*'Energy Use 2020'!$T85</f>
        <v>1437735610224486.8</v>
      </c>
      <c r="I23" s="240">
        <f>('Energy Use'!I79-'E-electricity'!I23)*'Energy Use 2020'!$T85</f>
        <v>1483540932172745</v>
      </c>
      <c r="J23" s="240">
        <f>('Energy Use'!J79-'E-electricity'!J23)*'Energy Use 2020'!$T85</f>
        <v>1528896459271989.3</v>
      </c>
      <c r="K23" s="240">
        <f>('Energy Use'!K79-'E-electricity'!K23)*'Energy Use 2020'!$T85</f>
        <v>1573802637081546.8</v>
      </c>
      <c r="L23" s="240">
        <f>('Energy Use'!L79-'E-electricity'!L23)*'Energy Use 2020'!$T85</f>
        <v>1618259911160744.5</v>
      </c>
      <c r="M23" s="240">
        <f>('Energy Use'!M79-'E-electricity'!M23)*'Energy Use 2020'!$T85</f>
        <v>1662268727068909.5</v>
      </c>
      <c r="N23" s="240">
        <f>('Energy Use'!N79-'E-electricity'!N23)*'Energy Use 2020'!$T85</f>
        <v>1685518199156122</v>
      </c>
      <c r="O23" s="240">
        <f>('Energy Use'!O79-'E-electricity'!O23)*'Energy Use 2020'!$T85</f>
        <v>1708558441986865.8</v>
      </c>
      <c r="P23" s="240">
        <f>('Energy Use'!P79-'E-electricity'!P23)*'Energy Use 2020'!$T85</f>
        <v>1731389606908443.8</v>
      </c>
      <c r="Q23" s="240">
        <f>('Energy Use'!Q79-'E-electricity'!Q23)*'Energy Use 2020'!$T85</f>
        <v>1754011845268156</v>
      </c>
      <c r="R23" s="240">
        <f>('Energy Use'!R79-'E-electricity'!R23)*'Energy Use 2020'!$T85</f>
        <v>1776425308413305.3</v>
      </c>
      <c r="S23" s="240">
        <f>('Energy Use'!S79-'E-electricity'!S23)*'Energy Use 2020'!$T85</f>
        <v>1789275593493012</v>
      </c>
      <c r="T23" s="240">
        <f>('Energy Use'!T79-'E-electricity'!T23)*'Energy Use 2020'!$T85</f>
        <v>1802090032875202</v>
      </c>
      <c r="U23" s="240">
        <f>('Energy Use'!U79-'E-electricity'!U23)*'Energy Use 2020'!$T85</f>
        <v>1814868639770247</v>
      </c>
      <c r="V23" s="240">
        <f>('Energy Use'!V79-'E-electricity'!V23)*'Energy Use 2020'!$T85</f>
        <v>1827611427388515.8</v>
      </c>
      <c r="W23" s="240">
        <f>('Energy Use'!W79-'E-electricity'!W23)*'Energy Use 2020'!$T85</f>
        <v>1840318408940378.8</v>
      </c>
      <c r="X23" s="240">
        <f>('Energy Use'!X79-'E-electricity'!X23)*'Energy Use 2020'!$T85</f>
        <v>1844798934861127.3</v>
      </c>
      <c r="Y23" s="240">
        <f>('Energy Use'!Y79-'E-electricity'!Y23)*'Energy Use 2020'!$T85</f>
        <v>1849262520763955.3</v>
      </c>
      <c r="Z23" s="240">
        <f>('Energy Use'!Z79-'E-electricity'!Z23)*'Energy Use 2020'!$T85</f>
        <v>1853709173129642.3</v>
      </c>
      <c r="AA23" s="240">
        <f>('Energy Use'!AA79-'E-electricity'!AA23)*'Energy Use 2020'!$T85</f>
        <v>1858138898438968.8</v>
      </c>
      <c r="AB23" s="240">
        <f>('Energy Use'!AB79-'E-electricity'!AB23)*'Energy Use 2020'!$T85</f>
        <v>1862551703172715.5</v>
      </c>
      <c r="AC23" s="240">
        <f>('Energy Use'!AC79-'E-electricity'!AC23)*'Energy Use 2020'!$T85</f>
        <v>1859933518627320.5</v>
      </c>
      <c r="AD23" s="240">
        <f>('Energy Use'!AD79-'E-electricity'!AD23)*'Energy Use 2020'!$T85</f>
        <v>1857313178513257.5</v>
      </c>
      <c r="AE23" s="240">
        <f>('Energy Use'!AE79-'E-electricity'!AE23)*'Energy Use 2020'!$T85</f>
        <v>1854690684206341.3</v>
      </c>
      <c r="AF23" s="240">
        <f>('Energy Use'!AF79-'E-electricity'!AF23)*'Energy Use 2020'!$T85</f>
        <v>1852066037082385</v>
      </c>
      <c r="AG23" s="240">
        <f>('Energy Use'!AG79-'E-electricity'!AG23)*'Energy Use 2020'!$T85</f>
        <v>1849439238517205</v>
      </c>
      <c r="AH23" s="240">
        <f>('Energy Use'!AH79-'E-electricity'!AH23)*'Energy Use 2020'!$T85</f>
        <v>1840502240431108.8</v>
      </c>
      <c r="AI23" s="240">
        <f>('Energy Use'!AI79-'E-electricity'!AI23)*'Energy Use 2020'!$T85</f>
        <v>1831578111289297.5</v>
      </c>
      <c r="AJ23" s="240">
        <f>('Energy Use'!AJ79-'E-electricity'!AJ23)*'Energy Use 2020'!$T85</f>
        <v>1822666847046586.8</v>
      </c>
      <c r="AK23" s="240">
        <f>('Energy Use'!AK79-'E-electricity'!AK23)*'Energy Use 2020'!$T85</f>
        <v>1813768443657790.5</v>
      </c>
      <c r="AL23" s="240">
        <f>('Energy Use'!AL79-'E-electricity'!AL23)*'Energy Use 2020'!$T85</f>
        <v>1804882897077724.3</v>
      </c>
      <c r="AM23" s="240">
        <f>('Energy Use'!AM79-'E-electricity'!AM23)*'Energy Use 2020'!$T85</f>
        <v>1794851431697274.3</v>
      </c>
      <c r="AN23" s="240">
        <f>('Energy Use'!AN79-'E-electricity'!AN23)*'Energy Use 2020'!$T85</f>
        <v>1784835272362554</v>
      </c>
      <c r="AO23" s="240">
        <f>('Energy Use'!AO79-'E-electricity'!AO23)*'Energy Use 2020'!$T85</f>
        <v>1774834414176050.5</v>
      </c>
      <c r="AP23" s="240">
        <f>('Energy Use'!AP79-'E-electricity'!AP23)*'Energy Use 2020'!$T85</f>
        <v>1764848852240251</v>
      </c>
      <c r="AQ23" s="240">
        <f>('Energy Use'!AQ79-'E-electricity'!AQ23)*'Energy Use 2020'!$T85</f>
        <v>1746273620234153.3</v>
      </c>
      <c r="AR23" s="136" t="str">
        <f>VLOOKUP($A23,'Sector Match'!$A$1:$B$43,2,0)</f>
        <v>chemicals 20</v>
      </c>
    </row>
    <row r="24" spans="1:44" x14ac:dyDescent="0.2">
      <c r="A24" s="74" t="s">
        <v>22</v>
      </c>
      <c r="B24" s="240">
        <f>('Energy Use'!B80-'E-electricity'!B24)*'Energy Use 2019'!$T86</f>
        <v>51310302293475.75</v>
      </c>
      <c r="C24" s="240">
        <f>('Energy Use'!C80-'E-electricity'!C24)*'Energy Use 2020'!$T86</f>
        <v>66869747321907.195</v>
      </c>
      <c r="D24" s="240">
        <f>('Energy Use'!D80-'E-electricity'!D24)*'Energy Use 2020'!$T86</f>
        <v>86358771909664.719</v>
      </c>
      <c r="E24" s="240">
        <f>('Energy Use'!E80-'E-electricity'!E24)*'Energy Use 2020'!$T86</f>
        <v>84222171349132.375</v>
      </c>
      <c r="F24" s="240">
        <f>('Energy Use'!F80-'E-electricity'!F24)*'Energy Use 2020'!$T86</f>
        <v>85376933801311.75</v>
      </c>
      <c r="G24" s="240">
        <f>('Energy Use'!G80-'E-electricity'!G24)*'Energy Use 2020'!$T86</f>
        <v>88867663960950.688</v>
      </c>
      <c r="H24" s="240">
        <f>('Energy Use'!H80-'E-electricity'!H24)*'Energy Use 2020'!$T86</f>
        <v>93126408122440.938</v>
      </c>
      <c r="I24" s="240">
        <f>('Energy Use'!I80-'E-electricity'!I24)*'Energy Use 2020'!$T86</f>
        <v>96768200790215.047</v>
      </c>
      <c r="J24" s="240">
        <f>('Energy Use'!J80-'E-electricity'!J24)*'Energy Use 2020'!$T86</f>
        <v>99569497243373.344</v>
      </c>
      <c r="K24" s="240">
        <f>('Energy Use'!K80-'E-electricity'!K24)*'Energy Use 2020'!$T86</f>
        <v>101770513075930.48</v>
      </c>
      <c r="L24" s="240">
        <f>('Energy Use'!L80-'E-electricity'!L24)*'Energy Use 2020'!$T86</f>
        <v>103654409565983.45</v>
      </c>
      <c r="M24" s="240">
        <f>('Energy Use'!M80-'E-electricity'!M24)*'Energy Use 2020'!$T86</f>
        <v>105533886983085.77</v>
      </c>
      <c r="N24" s="240">
        <f>('Energy Use'!N80-'E-electricity'!N24)*'Energy Use 2020'!$T86</f>
        <v>107769605515103.03</v>
      </c>
      <c r="O24" s="240">
        <f>('Energy Use'!O80-'E-electricity'!O24)*'Energy Use 2020'!$T86</f>
        <v>110294166312585.95</v>
      </c>
      <c r="P24" s="240">
        <f>('Energy Use'!P80-'E-electricity'!P24)*'Energy Use 2020'!$T86</f>
        <v>113058688175999.8</v>
      </c>
      <c r="Q24" s="240">
        <f>('Energy Use'!Q80-'E-electricity'!Q24)*'Energy Use 2020'!$T86</f>
        <v>116009552602163.7</v>
      </c>
      <c r="R24" s="240">
        <f>('Energy Use'!R80-'E-electricity'!R24)*'Energy Use 2020'!$T86</f>
        <v>119087240244024.28</v>
      </c>
      <c r="S24" s="240">
        <f>('Energy Use'!S80-'E-electricity'!S24)*'Energy Use 2020'!$T86</f>
        <v>122656606243421.36</v>
      </c>
      <c r="T24" s="240">
        <f>('Energy Use'!T80-'E-electricity'!T24)*'Energy Use 2020'!$T86</f>
        <v>126302157012425.97</v>
      </c>
      <c r="U24" s="240">
        <f>('Energy Use'!U80-'E-electricity'!U24)*'Energy Use 2020'!$T86</f>
        <v>130013032500857.63</v>
      </c>
      <c r="V24" s="240">
        <f>('Energy Use'!V80-'E-electricity'!V24)*'Energy Use 2020'!$T86</f>
        <v>133777012371396.81</v>
      </c>
      <c r="W24" s="240">
        <f>('Energy Use'!W80-'E-electricity'!W24)*'Energy Use 2020'!$T86</f>
        <v>137580463423622.05</v>
      </c>
      <c r="X24" s="240">
        <f>('Energy Use'!X80-'E-electricity'!X24)*'Energy Use 2020'!$T86</f>
        <v>141408299899255.56</v>
      </c>
      <c r="Y24" s="240">
        <f>('Energy Use'!Y80-'E-electricity'!Y24)*'Energy Use 2020'!$T86</f>
        <v>145243959045222.97</v>
      </c>
      <c r="Z24" s="240">
        <f>('Energy Use'!Z80-'E-electricity'!Z24)*'Energy Use 2020'!$T86</f>
        <v>149069394383097.78</v>
      </c>
      <c r="AA24" s="240">
        <f>('Energy Use'!AA80-'E-electricity'!AA24)*'Energy Use 2020'!$T86</f>
        <v>152865089155925.09</v>
      </c>
      <c r="AB24" s="240">
        <f>('Energy Use'!AB80-'E-electricity'!AB24)*'Energy Use 2020'!$T86</f>
        <v>156610092386962.75</v>
      </c>
      <c r="AC24" s="240">
        <f>('Energy Use'!AC80-'E-electricity'!AC24)*'Energy Use 2020'!$T86</f>
        <v>160282079880443.72</v>
      </c>
      <c r="AD24" s="240">
        <f>('Energy Use'!AD80-'E-electricity'!AD24)*'Energy Use 2020'!$T86</f>
        <v>163857442313437.09</v>
      </c>
      <c r="AE24" s="240">
        <f>('Energy Use'!AE80-'E-electricity'!AE24)*'Energy Use 2020'!$T86</f>
        <v>167311402302656.19</v>
      </c>
      <c r="AF24" s="240">
        <f>('Energy Use'!AF80-'E-electricity'!AF24)*'Energy Use 2020'!$T86</f>
        <v>170618161974431.22</v>
      </c>
      <c r="AG24" s="240">
        <f>('Energy Use'!AG80-'E-electricity'!AG24)*'Energy Use 2020'!$T86</f>
        <v>173751082115922.78</v>
      </c>
      <c r="AH24" s="240">
        <f>('Energy Use'!AH80-'E-electricity'!AH24)*'Energy Use 2020'!$T86</f>
        <v>176682893439225.13</v>
      </c>
      <c r="AI24" s="240">
        <f>('Energy Use'!AI80-'E-electricity'!AI24)*'Energy Use 2020'!$T86</f>
        <v>179385939848795.97</v>
      </c>
      <c r="AJ24" s="240">
        <f>('Energy Use'!AJ80-'E-electricity'!AJ24)*'Energy Use 2020'!$T86</f>
        <v>181832452871541.53</v>
      </c>
      <c r="AK24" s="240">
        <f>('Energy Use'!AK80-'E-electricity'!AK24)*'Energy Use 2020'!$T86</f>
        <v>183994855596843.69</v>
      </c>
      <c r="AL24" s="240">
        <f>('Energy Use'!AL80-'E-electricity'!AL24)*'Energy Use 2020'!$T86</f>
        <v>185846093594190.78</v>
      </c>
      <c r="AM24" s="240">
        <f>('Energy Use'!AM80-'E-electricity'!AM24)*'Energy Use 2020'!$T86</f>
        <v>187359989346729.47</v>
      </c>
      <c r="AN24" s="240">
        <f>('Energy Use'!AN80-'E-electricity'!AN24)*'Energy Use 2020'!$T86</f>
        <v>188511615782444.53</v>
      </c>
      <c r="AO24" s="240">
        <f>('Energy Use'!AO80-'E-electricity'!AO24)*'Energy Use 2020'!$T86</f>
        <v>189277683527841.91</v>
      </c>
      <c r="AP24" s="240">
        <f>('Energy Use'!AP80-'E-electricity'!AP24)*'Energy Use 2020'!$T86</f>
        <v>189636935582849.69</v>
      </c>
      <c r="AQ24" s="240">
        <f>('Energy Use'!AQ80-'E-electricity'!AQ24)*'Energy Use 2020'!$T86</f>
        <v>188598367627342.53</v>
      </c>
      <c r="AR24" s="136">
        <f>VLOOKUP($A24,'Sector Match'!$A$1:$B$43,2,0)</f>
        <v>0</v>
      </c>
    </row>
    <row r="25" spans="1:44" x14ac:dyDescent="0.2">
      <c r="A25" s="74" t="s">
        <v>23</v>
      </c>
      <c r="B25" s="240">
        <f>('Energy Use'!B81-'E-electricity'!B25)*'Energy Use 2019'!$T87</f>
        <v>49661942635548.633</v>
      </c>
      <c r="C25" s="240">
        <f>('Energy Use'!C81-'E-electricity'!C25)*'Energy Use 2020'!$T87</f>
        <v>64157444840479.305</v>
      </c>
      <c r="D25" s="240">
        <f>('Energy Use'!D81-'E-electricity'!D25)*'Energy Use 2020'!$T87</f>
        <v>71162339312733.672</v>
      </c>
      <c r="E25" s="240">
        <f>('Energy Use'!E81-'E-electricity'!E25)*'Energy Use 2020'!$T87</f>
        <v>72625690557738.391</v>
      </c>
      <c r="F25" s="240">
        <f>('Energy Use'!F81-'E-electricity'!F25)*'Energy Use 2020'!$T87</f>
        <v>73927286797329.375</v>
      </c>
      <c r="G25" s="240">
        <f>('Energy Use'!G81-'E-electricity'!G25)*'Energy Use 2020'!$T87</f>
        <v>77775662122029.391</v>
      </c>
      <c r="H25" s="240">
        <f>('Energy Use'!H81-'E-electricity'!H25)*'Energy Use 2020'!$T87</f>
        <v>82667310689078.156</v>
      </c>
      <c r="I25" s="240">
        <f>('Energy Use'!I81-'E-electricity'!I25)*'Energy Use 2020'!$T87</f>
        <v>87187341769444.359</v>
      </c>
      <c r="J25" s="240">
        <f>('Energy Use'!J81-'E-electricity'!J25)*'Energy Use 2020'!$T87</f>
        <v>90932082783954.906</v>
      </c>
      <c r="K25" s="240">
        <f>('Energy Use'!K81-'E-electricity'!K25)*'Energy Use 2020'!$T87</f>
        <v>93904880021889.219</v>
      </c>
      <c r="L25" s="240">
        <f>('Energy Use'!L81-'E-electricity'!L25)*'Energy Use 2020'!$T87</f>
        <v>96145675118306.391</v>
      </c>
      <c r="M25" s="240">
        <f>('Energy Use'!M81-'E-electricity'!M25)*'Energy Use 2020'!$T87</f>
        <v>97724882556356.25</v>
      </c>
      <c r="N25" s="240">
        <f>('Energy Use'!N81-'E-electricity'!N25)*'Energy Use 2020'!$T87</f>
        <v>98820758385593.953</v>
      </c>
      <c r="O25" s="240">
        <f>('Energy Use'!O81-'E-electricity'!O25)*'Energy Use 2020'!$T87</f>
        <v>99447055363475.391</v>
      </c>
      <c r="P25" s="240">
        <f>('Energy Use'!P81-'E-electricity'!P25)*'Energy Use 2020'!$T87</f>
        <v>99709803117000.609</v>
      </c>
      <c r="Q25" s="240">
        <f>('Energy Use'!Q81-'E-electricity'!Q25)*'Energy Use 2020'!$T87</f>
        <v>99721186706740.734</v>
      </c>
      <c r="R25" s="240">
        <f>('Energy Use'!R81-'E-electricity'!R25)*'Energy Use 2020'!$T87</f>
        <v>99596053405358.813</v>
      </c>
      <c r="S25" s="240">
        <f>('Energy Use'!S81-'E-electricity'!S25)*'Energy Use 2020'!$T87</f>
        <v>99776860254006.953</v>
      </c>
      <c r="T25" s="240">
        <f>('Energy Use'!T81-'E-electricity'!T25)*'Energy Use 2020'!$T87</f>
        <v>99938596009535.781</v>
      </c>
      <c r="U25" s="240">
        <f>('Energy Use'!U81-'E-electricity'!U25)*'Energy Use 2020'!$T87</f>
        <v>100081648597945.23</v>
      </c>
      <c r="V25" s="240">
        <f>('Energy Use'!V81-'E-electricity'!V25)*'Energy Use 2020'!$T87</f>
        <v>100206419356340.2</v>
      </c>
      <c r="W25" s="240">
        <f>('Energy Use'!W81-'E-electricity'!W25)*'Energy Use 2020'!$T87</f>
        <v>100313322218043.08</v>
      </c>
      <c r="X25" s="240">
        <f>('Energy Use'!X81-'E-electricity'!X25)*'Energy Use 2020'!$T87</f>
        <v>100402782904611.14</v>
      </c>
      <c r="Y25" s="240">
        <f>('Energy Use'!Y81-'E-electricity'!Y25)*'Energy Use 2020'!$T87</f>
        <v>100475238126529.5</v>
      </c>
      <c r="Z25" s="240">
        <f>('Energy Use'!Z81-'E-electricity'!Z25)*'Energy Use 2020'!$T87</f>
        <v>100531134794264.05</v>
      </c>
      <c r="AA25" s="240">
        <f>('Energy Use'!AA81-'E-electricity'!AA25)*'Energy Use 2020'!$T87</f>
        <v>100570929241263.59</v>
      </c>
      <c r="AB25" s="240">
        <f>('Energy Use'!AB81-'E-electricity'!AB25)*'Energy Use 2020'!$T87</f>
        <v>100595086460409.83</v>
      </c>
      <c r="AC25" s="240">
        <f>('Energy Use'!AC81-'E-electricity'!AC25)*'Energy Use 2020'!$T87</f>
        <v>100604079355323.33</v>
      </c>
      <c r="AD25" s="240">
        <f>('Energy Use'!AD81-'E-electricity'!AD25)*'Energy Use 2020'!$T87</f>
        <v>100598388007837.77</v>
      </c>
      <c r="AE25" s="240">
        <f>('Energy Use'!AE81-'E-electricity'!AE25)*'Energy Use 2020'!$T87</f>
        <v>100578498962865.72</v>
      </c>
      <c r="AF25" s="240">
        <f>('Energy Use'!AF81-'E-electricity'!AF25)*'Energy Use 2020'!$T87</f>
        <v>100544904531784.11</v>
      </c>
      <c r="AG25" s="240">
        <f>('Energy Use'!AG81-'E-electricity'!AG25)*'Energy Use 2020'!$T87</f>
        <v>100498102115384.98</v>
      </c>
      <c r="AH25" s="240">
        <f>('Energy Use'!AH81-'E-electricity'!AH25)*'Energy Use 2020'!$T87</f>
        <v>100438593547337.09</v>
      </c>
      <c r="AI25" s="240">
        <f>('Energy Use'!AI81-'E-electricity'!AI25)*'Energy Use 2020'!$T87</f>
        <v>100366884459027.39</v>
      </c>
      <c r="AJ25" s="240">
        <f>('Energy Use'!AJ81-'E-electricity'!AJ25)*'Energy Use 2020'!$T87</f>
        <v>100283483666559.69</v>
      </c>
      <c r="AK25" s="240">
        <f>('Energy Use'!AK81-'E-electricity'!AK25)*'Energy Use 2020'!$T87</f>
        <v>100188902580607.14</v>
      </c>
      <c r="AL25" s="240">
        <f>('Energy Use'!AL81-'E-electricity'!AL25)*'Energy Use 2020'!$T87</f>
        <v>100083654639733.23</v>
      </c>
      <c r="AM25" s="240">
        <f>('Energy Use'!AM81-'E-electricity'!AM25)*'Energy Use 2020'!$T87</f>
        <v>99968254767719.969</v>
      </c>
      <c r="AN25" s="240">
        <f>('Energy Use'!AN81-'E-electricity'!AN25)*'Energy Use 2020'!$T87</f>
        <v>99843218855364.078</v>
      </c>
      <c r="AO25" s="240">
        <f>('Energy Use'!AO81-'E-electricity'!AO25)*'Energy Use 2020'!$T87</f>
        <v>99709063267132.141</v>
      </c>
      <c r="AP25" s="240">
        <f>('Energy Use'!AP81-'E-electricity'!AP25)*'Energy Use 2020'!$T87</f>
        <v>99566304372991.953</v>
      </c>
      <c r="AQ25" s="240">
        <f>('Energy Use'!AQ81-'E-electricity'!AQ25)*'Energy Use 2020'!$T87</f>
        <v>98905635243598.828</v>
      </c>
      <c r="AR25" s="136" t="str">
        <f>VLOOKUP($A25,'Sector Match'!$A$1:$B$43,2,0)</f>
        <v>chemicals 20</v>
      </c>
    </row>
    <row r="26" spans="1:44" x14ac:dyDescent="0.2">
      <c r="A26" s="74" t="s">
        <v>24</v>
      </c>
      <c r="B26" s="240">
        <f>('Energy Use'!B82-'E-electricity'!B26)*'Energy Use 2019'!$T88</f>
        <v>57540582045964.68</v>
      </c>
      <c r="C26" s="240">
        <f>('Energy Use'!C82-'E-electricity'!C26)*'Energy Use 2020'!$T88</f>
        <v>65381096365656.859</v>
      </c>
      <c r="D26" s="240">
        <f>('Energy Use'!D82-'E-electricity'!D26)*'Energy Use 2020'!$T88</f>
        <v>71510499033602.453</v>
      </c>
      <c r="E26" s="240">
        <f>('Energy Use'!E82-'E-electricity'!E26)*'Energy Use 2020'!$T88</f>
        <v>70489812164769.656</v>
      </c>
      <c r="F26" s="240">
        <f>('Energy Use'!F82-'E-electricity'!F26)*'Energy Use 2020'!$T88</f>
        <v>70661894348344.859</v>
      </c>
      <c r="G26" s="240">
        <f>('Energy Use'!G82-'E-electricity'!G26)*'Energy Use 2020'!$T88</f>
        <v>72262978073536.547</v>
      </c>
      <c r="H26" s="240">
        <f>('Energy Use'!H82-'E-electricity'!H26)*'Energy Use 2020'!$T88</f>
        <v>74399622146266.719</v>
      </c>
      <c r="I26" s="240">
        <f>('Energy Use'!I82-'E-electricity'!I26)*'Energy Use 2020'!$T88</f>
        <v>76322509416193.281</v>
      </c>
      <c r="J26" s="240">
        <f>('Energy Use'!J82-'E-electricity'!J26)*'Energy Use 2020'!$T88</f>
        <v>77793019677619.469</v>
      </c>
      <c r="K26" s="240">
        <f>('Energy Use'!K82-'E-electricity'!K26)*'Energy Use 2020'!$T88</f>
        <v>78788209390139.094</v>
      </c>
      <c r="L26" s="240">
        <f>('Energy Use'!L82-'E-electricity'!L26)*'Energy Use 2020'!$T88</f>
        <v>79294117452366.422</v>
      </c>
      <c r="M26" s="240">
        <f>('Energy Use'!M82-'E-electricity'!M26)*'Energy Use 2020'!$T88</f>
        <v>79306058461527.922</v>
      </c>
      <c r="N26" s="240">
        <f>('Energy Use'!N82-'E-electricity'!N26)*'Energy Use 2020'!$T88</f>
        <v>79055495110752.781</v>
      </c>
      <c r="O26" s="240">
        <f>('Energy Use'!O82-'E-electricity'!O26)*'Energy Use 2020'!$T88</f>
        <v>78419678175556.25</v>
      </c>
      <c r="P26" s="240">
        <f>('Energy Use'!P82-'E-electricity'!P26)*'Energy Use 2020'!$T88</f>
        <v>77504474206848.891</v>
      </c>
      <c r="Q26" s="240">
        <f>('Energy Use'!Q82-'E-electricity'!Q26)*'Energy Use 2020'!$T88</f>
        <v>76415005097179.25</v>
      </c>
      <c r="R26" s="240">
        <f>('Energy Use'!R82-'E-electricity'!R26)*'Energy Use 2020'!$T88</f>
        <v>75252701723660.531</v>
      </c>
      <c r="S26" s="240">
        <f>('Energy Use'!S82-'E-electricity'!S26)*'Energy Use 2020'!$T88</f>
        <v>74498190650607.859</v>
      </c>
      <c r="T26" s="240">
        <f>('Energy Use'!T82-'E-electricity'!T26)*'Energy Use 2020'!$T88</f>
        <v>73760140483800.016</v>
      </c>
      <c r="U26" s="240">
        <f>('Energy Use'!U82-'E-electricity'!U26)*'Energy Use 2020'!$T88</f>
        <v>73038910592534.203</v>
      </c>
      <c r="V26" s="240">
        <f>('Energy Use'!V82-'E-electricity'!V26)*'Energy Use 2020'!$T88</f>
        <v>72334842444803.188</v>
      </c>
      <c r="W26" s="240">
        <f>('Energy Use'!W82-'E-electricity'!W26)*'Energy Use 2020'!$T88</f>
        <v>71648260938432.469</v>
      </c>
      <c r="X26" s="240">
        <f>('Energy Use'!X82-'E-electricity'!X26)*'Energy Use 2020'!$T88</f>
        <v>70979475739479.734</v>
      </c>
      <c r="Y26" s="240">
        <f>('Energy Use'!Y82-'E-electricity'!Y26)*'Energy Use 2020'!$T88</f>
        <v>70328782626701.969</v>
      </c>
      <c r="Z26" s="240">
        <f>('Energy Use'!Z82-'E-electricity'!Z26)*'Energy Use 2020'!$T88</f>
        <v>69696464841183.984</v>
      </c>
      <c r="AA26" s="240">
        <f>('Energy Use'!AA82-'E-electricity'!AA26)*'Energy Use 2020'!$T88</f>
        <v>69082794440506.992</v>
      </c>
      <c r="AB26" s="240">
        <f>('Energy Use'!AB82-'E-electricity'!AB26)*'Energy Use 2020'!$T88</f>
        <v>68488033657115.727</v>
      </c>
      <c r="AC26" s="240">
        <f>('Energy Use'!AC82-'E-electricity'!AC26)*'Energy Use 2020'!$T88</f>
        <v>67912436260822.375</v>
      </c>
      <c r="AD26" s="240">
        <f>('Energy Use'!AD82-'E-electricity'!AD26)*'Energy Use 2020'!$T88</f>
        <v>67356248925666.203</v>
      </c>
      <c r="AE26" s="240">
        <f>('Energy Use'!AE82-'E-electricity'!AE26)*'Energy Use 2020'!$T88</f>
        <v>66819712601624.734</v>
      </c>
      <c r="AF26" s="240">
        <f>('Energy Use'!AF82-'E-electricity'!AF26)*'Energy Use 2020'!$T88</f>
        <v>66303063891946.75</v>
      </c>
      <c r="AG26" s="240">
        <f>('Energy Use'!AG82-'E-electricity'!AG26)*'Energy Use 2020'!$T88</f>
        <v>65806536437157.859</v>
      </c>
      <c r="AH26" s="240">
        <f>('Energy Use'!AH82-'E-electricity'!AH26)*'Energy Use 2020'!$T88</f>
        <v>65330362307066.266</v>
      </c>
      <c r="AI26" s="240">
        <f>('Energy Use'!AI82-'E-electricity'!AI26)*'Energy Use 2020'!$T88</f>
        <v>64874773402379.039</v>
      </c>
      <c r="AJ26" s="240">
        <f>('Energy Use'!AJ82-'E-electricity'!AJ26)*'Energy Use 2020'!$T88</f>
        <v>64440002867819.391</v>
      </c>
      <c r="AK26" s="240">
        <f>('Energy Use'!AK82-'E-electricity'!AK26)*'Energy Use 2020'!$T88</f>
        <v>64026286518927.844</v>
      </c>
      <c r="AL26" s="240">
        <f>('Energy Use'!AL82-'E-electricity'!AL26)*'Energy Use 2020'!$T88</f>
        <v>63633864285021.547</v>
      </c>
      <c r="AM26" s="240">
        <f>('Energy Use'!AM82-'E-electricity'!AM26)*'Energy Use 2020'!$T88</f>
        <v>63262981671089.359</v>
      </c>
      <c r="AN26" s="240">
        <f>('Energy Use'!AN82-'E-electricity'!AN26)*'Energy Use 2020'!$T88</f>
        <v>62913891241708.953</v>
      </c>
      <c r="AO26" s="240">
        <f>('Energy Use'!AO82-'E-electricity'!AO26)*'Energy Use 2020'!$T88</f>
        <v>62586854130393.336</v>
      </c>
      <c r="AP26" s="240">
        <f>('Energy Use'!AP82-'E-electricity'!AP26)*'Energy Use 2020'!$T88</f>
        <v>62282141578105.922</v>
      </c>
      <c r="AQ26" s="240">
        <f>('Energy Use'!AQ82-'E-electricity'!AQ26)*'Energy Use 2020'!$T88</f>
        <v>61681051494145.594</v>
      </c>
      <c r="AR26" s="136" t="str">
        <f>VLOOKUP($A26,'Sector Match'!$A$1:$B$43,2,0)</f>
        <v>rubber and plastic products 22</v>
      </c>
    </row>
    <row r="27" spans="1:44" x14ac:dyDescent="0.2">
      <c r="A27" s="74" t="s">
        <v>25</v>
      </c>
      <c r="B27" s="240">
        <f>('Energy Use'!B83-'E-electricity'!B27)*'Energy Use 2019'!$T89</f>
        <v>624261299153025.88</v>
      </c>
      <c r="C27" s="240">
        <f>('Energy Use'!C83-'E-electricity'!C27)*'Energy Use 2020'!$T89</f>
        <v>792851022625958.63</v>
      </c>
      <c r="D27" s="240">
        <f>('Energy Use'!D83-'E-electricity'!D27)*'Energy Use 2020'!$T89</f>
        <v>791724271583574.63</v>
      </c>
      <c r="E27" s="240">
        <f>('Energy Use'!E83-'E-electricity'!E27)*'Energy Use 2020'!$T89</f>
        <v>790587511904600.88</v>
      </c>
      <c r="F27" s="240">
        <f>('Energy Use'!F83-'E-electricity'!F27)*'Energy Use 2020'!$T89</f>
        <v>789440757629174.13</v>
      </c>
      <c r="G27" s="240">
        <f>('Energy Use'!G83-'E-electricity'!G27)*'Energy Use 2020'!$T89</f>
        <v>788284022797432.5</v>
      </c>
      <c r="H27" s="240">
        <f>('Energy Use'!H83-'E-electricity'!H27)*'Energy Use 2020'!$T89</f>
        <v>787117321449512.75</v>
      </c>
      <c r="I27" s="240">
        <f>('Energy Use'!I83-'E-electricity'!I27)*'Energy Use 2020'!$T89</f>
        <v>794357733913114</v>
      </c>
      <c r="J27" s="240">
        <f>('Energy Use'!J83-'E-electricity'!J27)*'Energy Use 2020'!$T89</f>
        <v>801531733814345.13</v>
      </c>
      <c r="K27" s="240">
        <f>('Energy Use'!K83-'E-electricity'!K27)*'Energy Use 2020'!$T89</f>
        <v>808639400356261.5</v>
      </c>
      <c r="L27" s="240">
        <f>('Energy Use'!L83-'E-electricity'!L27)*'Energy Use 2020'!$T89</f>
        <v>815680812741917.63</v>
      </c>
      <c r="M27" s="240">
        <f>('Energy Use'!M83-'E-electricity'!M27)*'Energy Use 2020'!$T89</f>
        <v>822656050174368.38</v>
      </c>
      <c r="N27" s="240">
        <f>('Energy Use'!N83-'E-electricity'!N27)*'Energy Use 2020'!$T89</f>
        <v>810846249228640.5</v>
      </c>
      <c r="O27" s="240">
        <f>('Energy Use'!O83-'E-electricity'!O27)*'Energy Use 2020'!$T89</f>
        <v>799095241191472</v>
      </c>
      <c r="P27" s="240">
        <f>('Energy Use'!P83-'E-electricity'!P27)*'Energy Use 2020'!$T89</f>
        <v>787402977228769.5</v>
      </c>
      <c r="Q27" s="240">
        <f>('Energy Use'!Q83-'E-electricity'!Q27)*'Energy Use 2020'!$T89</f>
        <v>775769408506440.38</v>
      </c>
      <c r="R27" s="240">
        <f>('Energy Use'!R83-'E-electricity'!R27)*'Energy Use 2020'!$T89</f>
        <v>764194486190391.63</v>
      </c>
      <c r="S27" s="240">
        <f>('Energy Use'!S83-'E-electricity'!S27)*'Energy Use 2020'!$T89</f>
        <v>750558349649938.75</v>
      </c>
      <c r="T27" s="240">
        <f>('Energy Use'!T83-'E-electricity'!T27)*'Energy Use 2020'!$T89</f>
        <v>736941689107487.38</v>
      </c>
      <c r="U27" s="240">
        <f>('Energy Use'!U83-'E-electricity'!U27)*'Energy Use 2020'!$T89</f>
        <v>723344497009532.13</v>
      </c>
      <c r="V27" s="240">
        <f>('Energy Use'!V83-'E-electricity'!V27)*'Energy Use 2020'!$T89</f>
        <v>709766765802568.75</v>
      </c>
      <c r="W27" s="240">
        <f>('Energy Use'!W83-'E-electricity'!W27)*'Energy Use 2020'!$T89</f>
        <v>696208487933092</v>
      </c>
      <c r="X27" s="240">
        <f>('Energy Use'!X83-'E-electricity'!X27)*'Energy Use 2020'!$T89</f>
        <v>677832079898727.5</v>
      </c>
      <c r="Y27" s="240">
        <f>('Energy Use'!Y83-'E-electricity'!Y27)*'Energy Use 2020'!$T89</f>
        <v>659482321822619.75</v>
      </c>
      <c r="Z27" s="240">
        <f>('Energy Use'!Z83-'E-electricity'!Z27)*'Energy Use 2020'!$T89</f>
        <v>641159203322298.5</v>
      </c>
      <c r="AA27" s="240">
        <f>('Energy Use'!AA83-'E-electricity'!AA27)*'Energy Use 2020'!$T89</f>
        <v>622862714015292.75</v>
      </c>
      <c r="AB27" s="240">
        <f>('Energy Use'!AB83-'E-electricity'!AB27)*'Energy Use 2020'!$T89</f>
        <v>604592843519132.25</v>
      </c>
      <c r="AC27" s="240">
        <f>('Energy Use'!AC83-'E-electricity'!AC27)*'Energy Use 2020'!$T89</f>
        <v>590403489945603.88</v>
      </c>
      <c r="AD27" s="240">
        <f>('Energy Use'!AD83-'E-electricity'!AD27)*'Energy Use 2020'!$T89</f>
        <v>576234619204014.38</v>
      </c>
      <c r="AE27" s="240">
        <f>('Energy Use'!AE83-'E-electricity'!AE27)*'Energy Use 2020'!$T89</f>
        <v>562086223323503.13</v>
      </c>
      <c r="AF27" s="240">
        <f>('Energy Use'!AF83-'E-electricity'!AF27)*'Energy Use 2020'!$T89</f>
        <v>547958294333209.81</v>
      </c>
      <c r="AG27" s="240">
        <f>('Energy Use'!AG83-'E-electricity'!AG27)*'Energy Use 2020'!$T89</f>
        <v>533850824262274.31</v>
      </c>
      <c r="AH27" s="240">
        <f>('Energy Use'!AH83-'E-electricity'!AH27)*'Energy Use 2020'!$T89</f>
        <v>525219805278471.06</v>
      </c>
      <c r="AI27" s="240">
        <f>('Energy Use'!AI83-'E-electricity'!AI27)*'Energy Use 2020'!$T89</f>
        <v>516601075101048.88</v>
      </c>
      <c r="AJ27" s="240">
        <f>('Energy Use'!AJ83-'E-electricity'!AJ27)*'Energy Use 2020'!$T89</f>
        <v>507994628962979.44</v>
      </c>
      <c r="AK27" s="240">
        <f>('Energy Use'!AK83-'E-electricity'!AK27)*'Energy Use 2020'!$T89</f>
        <v>499400462097233.38</v>
      </c>
      <c r="AL27" s="240">
        <f>('Energy Use'!AL83-'E-electricity'!AL27)*'Energy Use 2020'!$T89</f>
        <v>490818569736782.25</v>
      </c>
      <c r="AM27" s="240">
        <f>('Energy Use'!AM83-'E-electricity'!AM27)*'Energy Use 2020'!$T89</f>
        <v>486355720740309.63</v>
      </c>
      <c r="AN27" s="240">
        <f>('Energy Use'!AN83-'E-electricity'!AN27)*'Energy Use 2020'!$T89</f>
        <v>481898931432675.5</v>
      </c>
      <c r="AO27" s="240">
        <f>('Energy Use'!AO83-'E-electricity'!AO27)*'Energy Use 2020'!$T89</f>
        <v>477448199497043</v>
      </c>
      <c r="AP27" s="240">
        <f>('Energy Use'!AP83-'E-electricity'!AP27)*'Energy Use 2020'!$T89</f>
        <v>473003522616575.19</v>
      </c>
      <c r="AQ27" s="240">
        <f>('Energy Use'!AQ83-'E-electricity'!AQ27)*'Energy Use 2020'!$T89</f>
        <v>467353431517937.63</v>
      </c>
      <c r="AR27" s="136" t="str">
        <f>VLOOKUP($A27,'Sector Match'!$A$1:$B$43,2,0)</f>
        <v>cement and other nonmetallic minerals 239</v>
      </c>
    </row>
    <row r="28" spans="1:44" x14ac:dyDescent="0.2">
      <c r="A28" s="74" t="s">
        <v>26</v>
      </c>
      <c r="B28" s="240">
        <f>('Energy Use'!B84-'E-electricity'!B28)*'Energy Use 2019'!$T90</f>
        <v>476239527983281.63</v>
      </c>
      <c r="C28" s="240">
        <f>('Energy Use'!C84-'E-electricity'!C28)*'Energy Use 2020'!$T90</f>
        <v>500132604354546.75</v>
      </c>
      <c r="D28" s="240">
        <f>('Energy Use'!D84-'E-electricity'!D28)*'Energy Use 2020'!$T90</f>
        <v>516753278923909.94</v>
      </c>
      <c r="E28" s="240">
        <f>('Energy Use'!E84-'E-electricity'!E28)*'Energy Use 2020'!$T90</f>
        <v>533253128076094.56</v>
      </c>
      <c r="F28" s="240">
        <f>('Energy Use'!F84-'E-electricity'!F28)*'Energy Use 2020'!$T90</f>
        <v>549632239888435</v>
      </c>
      <c r="G28" s="240">
        <f>('Energy Use'!G84-'E-electricity'!G28)*'Energy Use 2020'!$T90</f>
        <v>565890702438265.88</v>
      </c>
      <c r="H28" s="240">
        <f>('Energy Use'!H84-'E-electricity'!H28)*'Energy Use 2020'!$T90</f>
        <v>582028603802921.88</v>
      </c>
      <c r="I28" s="240">
        <f>('Energy Use'!I84-'E-electricity'!I28)*'Energy Use 2020'!$T90</f>
        <v>593106423803384.5</v>
      </c>
      <c r="J28" s="240">
        <f>('Energy Use'!J84-'E-electricity'!J28)*'Energy Use 2020'!$T90</f>
        <v>604104460450310.75</v>
      </c>
      <c r="K28" s="240">
        <f>('Energy Use'!K84-'E-electricity'!K28)*'Energy Use 2020'!$T90</f>
        <v>615022772388959.13</v>
      </c>
      <c r="L28" s="240">
        <f>('Energy Use'!L84-'E-electricity'!L28)*'Energy Use 2020'!$T90</f>
        <v>625861418264588.25</v>
      </c>
      <c r="M28" s="240">
        <f>('Energy Use'!M84-'E-electricity'!M28)*'Energy Use 2020'!$T90</f>
        <v>636620456722457.38</v>
      </c>
      <c r="N28" s="240">
        <f>('Energy Use'!N84-'E-electricity'!N28)*'Energy Use 2020'!$T90</f>
        <v>635723206629487.88</v>
      </c>
      <c r="O28" s="240">
        <f>('Energy Use'!O84-'E-electricity'!O28)*'Energy Use 2020'!$T90</f>
        <v>634821436378871</v>
      </c>
      <c r="P28" s="240">
        <f>('Energy Use'!P84-'E-electricity'!P28)*'Energy Use 2020'!$T90</f>
        <v>633915148682150.38</v>
      </c>
      <c r="Q28" s="240">
        <f>('Energy Use'!Q84-'E-electricity'!Q28)*'Energy Use 2020'!$T90</f>
        <v>633004346250869.13</v>
      </c>
      <c r="R28" s="240">
        <f>('Energy Use'!R84-'E-electricity'!R28)*'Energy Use 2020'!$T90</f>
        <v>632089031796570</v>
      </c>
      <c r="S28" s="240">
        <f>('Energy Use'!S84-'E-electricity'!S28)*'Energy Use 2020'!$T90</f>
        <v>624526177740815.75</v>
      </c>
      <c r="T28" s="240">
        <f>('Energy Use'!T84-'E-electricity'!T28)*'Energy Use 2020'!$T90</f>
        <v>616972349236075.63</v>
      </c>
      <c r="U28" s="240">
        <f>('Energy Use'!U84-'E-electricity'!U28)*'Energy Use 2020'!$T90</f>
        <v>609427543913094.75</v>
      </c>
      <c r="V28" s="240">
        <f>('Energy Use'!V84-'E-electricity'!V28)*'Energy Use 2020'!$T90</f>
        <v>601891759402618.88</v>
      </c>
      <c r="W28" s="240">
        <f>('Energy Use'!W84-'E-electricity'!W28)*'Energy Use 2020'!$T90</f>
        <v>594364993335393.25</v>
      </c>
      <c r="X28" s="240">
        <f>('Energy Use'!X84-'E-electricity'!X28)*'Energy Use 2020'!$T90</f>
        <v>580594685193921</v>
      </c>
      <c r="Y28" s="240">
        <f>('Energy Use'!Y84-'E-electricity'!Y28)*'Energy Use 2020'!$T90</f>
        <v>566841220306753.75</v>
      </c>
      <c r="Z28" s="240">
        <f>('Energy Use'!Z84-'E-electricity'!Z28)*'Energy Use 2020'!$T90</f>
        <v>553104594231538.88</v>
      </c>
      <c r="AA28" s="240">
        <f>('Energy Use'!AA84-'E-electricity'!AA28)*'Energy Use 2020'!$T90</f>
        <v>539384802525924.19</v>
      </c>
      <c r="AB28" s="240">
        <f>('Energy Use'!AB84-'E-electricity'!AB28)*'Energy Use 2020'!$T90</f>
        <v>525681840747557.19</v>
      </c>
      <c r="AC28" s="240">
        <f>('Energy Use'!AC84-'E-electricity'!AC28)*'Energy Use 2020'!$T90</f>
        <v>511995704454085.63</v>
      </c>
      <c r="AD28" s="240">
        <f>('Energy Use'!AD84-'E-electricity'!AD28)*'Energy Use 2020'!$T90</f>
        <v>498326389203156.81</v>
      </c>
      <c r="AE28" s="240">
        <f>('Energy Use'!AE84-'E-electricity'!AE28)*'Energy Use 2020'!$T90</f>
        <v>484673890552418.69</v>
      </c>
      <c r="AF28" s="240">
        <f>('Energy Use'!AF84-'E-electricity'!AF28)*'Energy Use 2020'!$T90</f>
        <v>471038204059518.56</v>
      </c>
      <c r="AG28" s="240">
        <f>('Energy Use'!AG84-'E-electricity'!AG28)*'Energy Use 2020'!$T90</f>
        <v>457419325282104.25</v>
      </c>
      <c r="AH28" s="240">
        <f>('Energy Use'!AH84-'E-electricity'!AH28)*'Energy Use 2020'!$T90</f>
        <v>445592518776934.44</v>
      </c>
      <c r="AI28" s="240">
        <f>('Energy Use'!AI84-'E-electricity'!AI28)*'Energy Use 2020'!$T90</f>
        <v>433780278037142.25</v>
      </c>
      <c r="AJ28" s="240">
        <f>('Energy Use'!AJ84-'E-electricity'!AJ28)*'Energy Use 2020'!$T90</f>
        <v>421982599212688.81</v>
      </c>
      <c r="AK28" s="240">
        <f>('Energy Use'!AK84-'E-electricity'!AK28)*'Energy Use 2020'!$T90</f>
        <v>410199478453535.38</v>
      </c>
      <c r="AL28" s="240">
        <f>('Energy Use'!AL84-'E-electricity'!AL28)*'Energy Use 2020'!$T90</f>
        <v>398430911909643.13</v>
      </c>
      <c r="AM28" s="240">
        <f>('Energy Use'!AM84-'E-electricity'!AM28)*'Energy Use 2020'!$T90</f>
        <v>386099026134452.81</v>
      </c>
      <c r="AN28" s="240">
        <f>('Energy Use'!AN84-'E-electricity'!AN28)*'Energy Use 2020'!$T90</f>
        <v>373782415409331.75</v>
      </c>
      <c r="AO28" s="240">
        <f>('Energy Use'!AO84-'E-electricity'!AO28)*'Energy Use 2020'!$T90</f>
        <v>361481075690828.5</v>
      </c>
      <c r="AP28" s="240">
        <f>('Energy Use'!AP84-'E-electricity'!AP28)*'Energy Use 2020'!$T90</f>
        <v>349195002935491.75</v>
      </c>
      <c r="AQ28" s="240">
        <f>('Energy Use'!AQ84-'E-electricity'!AQ28)*'Energy Use 2020'!$T90</f>
        <v>336061449315531.13</v>
      </c>
      <c r="AR28" s="136" t="str">
        <f>VLOOKUP($A28,'Sector Match'!$A$1:$B$43,2,0)</f>
        <v>iron and steel 241</v>
      </c>
    </row>
    <row r="29" spans="1:44" x14ac:dyDescent="0.2">
      <c r="A29" s="74" t="s">
        <v>27</v>
      </c>
      <c r="B29" s="240">
        <f>('Energy Use'!B85-'E-electricity'!B29)*'Energy Use 2019'!$T91</f>
        <v>195033458086602.75</v>
      </c>
      <c r="C29" s="240">
        <f>('Energy Use'!C85-'E-electricity'!C29)*'Energy Use 2020'!$T91</f>
        <v>180680019640666.34</v>
      </c>
      <c r="D29" s="240">
        <f>('Energy Use'!D85-'E-electricity'!D29)*'Energy Use 2020'!$T91</f>
        <v>191984958971704.81</v>
      </c>
      <c r="E29" s="240">
        <f>('Energy Use'!E85-'E-electricity'!E29)*'Energy Use 2020'!$T91</f>
        <v>203093206224323.84</v>
      </c>
      <c r="F29" s="240">
        <f>('Energy Use'!F85-'E-electricity'!F29)*'Energy Use 2020'!$T91</f>
        <v>214005845853771.69</v>
      </c>
      <c r="G29" s="240">
        <f>('Energy Use'!G85-'E-electricity'!G29)*'Energy Use 2020'!$T91</f>
        <v>224723962315297.22</v>
      </c>
      <c r="H29" s="240">
        <f>('Energy Use'!H85-'E-electricity'!H29)*'Energy Use 2020'!$T91</f>
        <v>235248640064148.66</v>
      </c>
      <c r="I29" s="240">
        <f>('Energy Use'!I85-'E-electricity'!I29)*'Energy Use 2020'!$T91</f>
        <v>245482135943047.34</v>
      </c>
      <c r="J29" s="240">
        <f>('Energy Use'!J85-'E-electricity'!J29)*'Energy Use 2020'!$T91</f>
        <v>255531981796128.16</v>
      </c>
      <c r="K29" s="240">
        <f>('Energy Use'!K85-'E-electricity'!K29)*'Energy Use 2020'!$T91</f>
        <v>265399163886445.19</v>
      </c>
      <c r="L29" s="240">
        <f>('Energy Use'!L85-'E-electricity'!L29)*'Energy Use 2020'!$T91</f>
        <v>275084668477052</v>
      </c>
      <c r="M29" s="240">
        <f>('Energy Use'!M85-'E-electricity'!M29)*'Energy Use 2020'!$T91</f>
        <v>284589481831002.13</v>
      </c>
      <c r="N29" s="240">
        <f>('Energy Use'!N85-'E-electricity'!N29)*'Energy Use 2020'!$T91</f>
        <v>289074575855310.06</v>
      </c>
      <c r="O29" s="240">
        <f>('Energy Use'!O85-'E-electricity'!O29)*'Energy Use 2020'!$T91</f>
        <v>293485790289219.31</v>
      </c>
      <c r="P29" s="240">
        <f>('Energy Use'!P85-'E-electricity'!P29)*'Energy Use 2020'!$T91</f>
        <v>297823468766978.94</v>
      </c>
      <c r="Q29" s="240">
        <f>('Energy Use'!Q85-'E-electricity'!Q29)*'Energy Use 2020'!$T91</f>
        <v>302087954922838.25</v>
      </c>
      <c r="R29" s="240">
        <f>('Energy Use'!R85-'E-electricity'!R29)*'Energy Use 2020'!$T91</f>
        <v>306279592391045.94</v>
      </c>
      <c r="S29" s="240">
        <f>('Energy Use'!S85-'E-electricity'!S29)*'Energy Use 2020'!$T91</f>
        <v>307266090336252.69</v>
      </c>
      <c r="T29" s="240">
        <f>('Energy Use'!T85-'E-electricity'!T29)*'Energy Use 2020'!$T91</f>
        <v>308243824223422.88</v>
      </c>
      <c r="U29" s="240">
        <f>('Energy Use'!U85-'E-electricity'!U29)*'Energy Use 2020'!$T91</f>
        <v>309212805279346.25</v>
      </c>
      <c r="V29" s="240">
        <f>('Energy Use'!V85-'E-electricity'!V29)*'Energy Use 2020'!$T91</f>
        <v>310173044730812.31</v>
      </c>
      <c r="W29" s="240">
        <f>('Energy Use'!W85-'E-electricity'!W29)*'Energy Use 2020'!$T91</f>
        <v>311124553804610.81</v>
      </c>
      <c r="X29" s="240">
        <f>('Energy Use'!X85-'E-electricity'!X29)*'Energy Use 2020'!$T91</f>
        <v>309525582857859.5</v>
      </c>
      <c r="Y29" s="240">
        <f>('Energy Use'!Y85-'E-electricity'!Y29)*'Energy Use 2020'!$T91</f>
        <v>307931348960970.56</v>
      </c>
      <c r="Z29" s="240">
        <f>('Energy Use'!Z85-'E-electricity'!Z29)*'Energy Use 2020'!$T91</f>
        <v>306341847381432.69</v>
      </c>
      <c r="AA29" s="240">
        <f>('Energy Use'!AA85-'E-electricity'!AA29)*'Energy Use 2020'!$T91</f>
        <v>304757073386734.69</v>
      </c>
      <c r="AB29" s="240">
        <f>('Energy Use'!AB85-'E-electricity'!AB29)*'Energy Use 2020'!$T91</f>
        <v>303177022244364.75</v>
      </c>
      <c r="AC29" s="240">
        <f>('Energy Use'!AC85-'E-electricity'!AC29)*'Energy Use 2020'!$T91</f>
        <v>298326974657423.5</v>
      </c>
      <c r="AD29" s="240">
        <f>('Energy Use'!AD85-'E-electricity'!AD29)*'Energy Use 2020'!$T91</f>
        <v>293499100455458.69</v>
      </c>
      <c r="AE29" s="240">
        <f>('Energy Use'!AE85-'E-electricity'!AE29)*'Energy Use 2020'!$T91</f>
        <v>288693374214146.06</v>
      </c>
      <c r="AF29" s="240">
        <f>('Energy Use'!AF85-'E-electricity'!AF29)*'Energy Use 2020'!$T91</f>
        <v>283909770509161.75</v>
      </c>
      <c r="AG29" s="240">
        <f>('Energy Use'!AG85-'E-electricity'!AG29)*'Energy Use 2020'!$T91</f>
        <v>279148263916182.06</v>
      </c>
      <c r="AH29" s="240">
        <f>('Energy Use'!AH85-'E-electricity'!AH29)*'Energy Use 2020'!$T91</f>
        <v>271985478853692.88</v>
      </c>
      <c r="AI29" s="240">
        <f>('Energy Use'!AI85-'E-electricity'!AI29)*'Energy Use 2020'!$T91</f>
        <v>264857783323282.38</v>
      </c>
      <c r="AJ29" s="240">
        <f>('Energy Use'!AJ85-'E-electricity'!AJ29)*'Energy Use 2020'!$T91</f>
        <v>257765136381767</v>
      </c>
      <c r="AK29" s="240">
        <f>('Energy Use'!AK85-'E-electricity'!AK29)*'Energy Use 2020'!$T91</f>
        <v>250707497085963.72</v>
      </c>
      <c r="AL29" s="240">
        <f>('Energy Use'!AL85-'E-electricity'!AL29)*'Energy Use 2020'!$T91</f>
        <v>243684824492689.16</v>
      </c>
      <c r="AM29" s="240">
        <f>('Energy Use'!AM85-'E-electricity'!AM29)*'Energy Use 2020'!$T91</f>
        <v>236686939973627.25</v>
      </c>
      <c r="AN29" s="240">
        <f>('Energy Use'!AN85-'E-electricity'!AN29)*'Energy Use 2020'!$T91</f>
        <v>229723999039077.25</v>
      </c>
      <c r="AO29" s="240">
        <f>('Energy Use'!AO85-'E-electricity'!AO29)*'Energy Use 2020'!$T91</f>
        <v>222795960657767.69</v>
      </c>
      <c r="AP29" s="240">
        <f>('Energy Use'!AP85-'E-electricity'!AP29)*'Energy Use 2020'!$T91</f>
        <v>215902783798426.78</v>
      </c>
      <c r="AQ29" s="240">
        <f>('Energy Use'!AQ85-'E-electricity'!AQ29)*'Energy Use 2020'!$T91</f>
        <v>208474504607813.34</v>
      </c>
      <c r="AR29" s="136" t="str">
        <f>VLOOKUP($A29,'Sector Match'!$A$1:$B$43,2,0)</f>
        <v>other metals 242</v>
      </c>
    </row>
    <row r="30" spans="1:44" x14ac:dyDescent="0.2">
      <c r="A30" s="74" t="s">
        <v>28</v>
      </c>
      <c r="B30" s="240">
        <f>('Energy Use'!B86-'E-electricity'!B30)*'Energy Use 2019'!$T92</f>
        <v>221075431409626.44</v>
      </c>
      <c r="C30" s="240">
        <f>('Energy Use'!C86-'E-electricity'!C30)*'Energy Use 2020'!$T92</f>
        <v>260055951919512.06</v>
      </c>
      <c r="D30" s="240">
        <f>('Energy Use'!D86-'E-electricity'!D30)*'Energy Use 2020'!$T92</f>
        <v>311881637901857.69</v>
      </c>
      <c r="E30" s="240">
        <f>('Energy Use'!E86-'E-electricity'!E30)*'Energy Use 2020'!$T92</f>
        <v>313323926461455.88</v>
      </c>
      <c r="F30" s="240">
        <f>('Energy Use'!F86-'E-electricity'!F30)*'Energy Use 2020'!$T92</f>
        <v>315299261080946.94</v>
      </c>
      <c r="G30" s="240">
        <f>('Energy Use'!G86-'E-electricity'!G30)*'Energy Use 2020'!$T92</f>
        <v>323257286429792.44</v>
      </c>
      <c r="H30" s="240">
        <f>('Energy Use'!H86-'E-electricity'!H30)*'Energy Use 2020'!$T92</f>
        <v>333559846557230.31</v>
      </c>
      <c r="I30" s="240">
        <f>('Energy Use'!I86-'E-electricity'!I30)*'Energy Use 2020'!$T92</f>
        <v>343191747586480.81</v>
      </c>
      <c r="J30" s="240">
        <f>('Energy Use'!J86-'E-electricity'!J30)*'Energy Use 2020'!$T92</f>
        <v>351284684360698</v>
      </c>
      <c r="K30" s="240">
        <f>('Energy Use'!K86-'E-electricity'!K30)*'Energy Use 2020'!$T92</f>
        <v>357925852719296.88</v>
      </c>
      <c r="L30" s="240">
        <f>('Energy Use'!L86-'E-electricity'!L30)*'Energy Use 2020'!$T92</f>
        <v>363237400558856.25</v>
      </c>
      <c r="M30" s="240">
        <f>('Energy Use'!M86-'E-electricity'!M30)*'Energy Use 2020'!$T92</f>
        <v>367370137591520.31</v>
      </c>
      <c r="N30" s="240">
        <f>('Energy Use'!N86-'E-electricity'!N30)*'Energy Use 2020'!$T92</f>
        <v>370904256149132.75</v>
      </c>
      <c r="O30" s="240">
        <f>('Energy Use'!O86-'E-electricity'!O30)*'Energy Use 2020'!$T92</f>
        <v>373582626046182.5</v>
      </c>
      <c r="P30" s="240">
        <f>('Energy Use'!P86-'E-electricity'!P30)*'Energy Use 2020'!$T92</f>
        <v>375555849618831.69</v>
      </c>
      <c r="Q30" s="240">
        <f>('Energy Use'!Q86-'E-electricity'!Q30)*'Energy Use 2020'!$T92</f>
        <v>376982782890783.19</v>
      </c>
      <c r="R30" s="240">
        <f>('Energy Use'!R86-'E-electricity'!R30)*'Energy Use 2020'!$T92</f>
        <v>378027804207316.88</v>
      </c>
      <c r="S30" s="240">
        <f>('Energy Use'!S86-'E-electricity'!S30)*'Energy Use 2020'!$T92</f>
        <v>380245975249288.75</v>
      </c>
      <c r="T30" s="240">
        <f>('Energy Use'!T86-'E-electricity'!T30)*'Energy Use 2020'!$T92</f>
        <v>382271968681035.13</v>
      </c>
      <c r="U30" s="240">
        <f>('Energy Use'!U86-'E-electricity'!U30)*'Energy Use 2020'!$T92</f>
        <v>384109772526301</v>
      </c>
      <c r="V30" s="240">
        <f>('Energy Use'!V86-'E-electricity'!V30)*'Energy Use 2020'!$T92</f>
        <v>385763796900304.19</v>
      </c>
      <c r="W30" s="240">
        <f>('Energy Use'!W86-'E-electricity'!W30)*'Energy Use 2020'!$T92</f>
        <v>387238846127951.81</v>
      </c>
      <c r="X30" s="240">
        <f>('Energy Use'!X86-'E-electricity'!X30)*'Energy Use 2020'!$T92</f>
        <v>388540090612140.69</v>
      </c>
      <c r="Y30" s="240">
        <f>('Energy Use'!Y86-'E-electricity'!Y30)*'Energy Use 2020'!$T92</f>
        <v>389673038640760.19</v>
      </c>
      <c r="Z30" s="240">
        <f>('Energy Use'!Z86-'E-electricity'!Z30)*'Energy Use 2020'!$T92</f>
        <v>390643508310996.25</v>
      </c>
      <c r="AA30" s="240">
        <f>('Energy Use'!AA86-'E-electricity'!AA30)*'Energy Use 2020'!$T92</f>
        <v>391457599738674.69</v>
      </c>
      <c r="AB30" s="240">
        <f>('Energy Use'!AB86-'E-electricity'!AB30)*'Energy Use 2020'!$T92</f>
        <v>392121667709083.31</v>
      </c>
      <c r="AC30" s="240">
        <f>('Energy Use'!AC86-'E-electricity'!AC30)*'Energy Use 2020'!$T92</f>
        <v>392642294913975.63</v>
      </c>
      <c r="AD30" s="240">
        <f>('Energy Use'!AD86-'E-electricity'!AD30)*'Energy Use 2020'!$T92</f>
        <v>393026265907470.38</v>
      </c>
      <c r="AE30" s="240">
        <f>('Energy Use'!AE86-'E-electricity'!AE30)*'Energy Use 2020'!$T92</f>
        <v>393280541901542.88</v>
      </c>
      <c r="AF30" s="240">
        <f>('Energy Use'!AF86-'E-electricity'!AF30)*'Energy Use 2020'!$T92</f>
        <v>393412236509689.13</v>
      </c>
      <c r="AG30" s="240">
        <f>('Energy Use'!AG86-'E-electricity'!AG30)*'Energy Use 2020'!$T92</f>
        <v>393428592535487.81</v>
      </c>
      <c r="AH30" s="240">
        <f>('Energy Use'!AH86-'E-electricity'!AH30)*'Energy Use 2020'!$T92</f>
        <v>393336959891087.25</v>
      </c>
      <c r="AI30" s="240">
        <f>('Energy Use'!AI86-'E-electricity'!AI30)*'Energy Use 2020'!$T92</f>
        <v>393144774719351.31</v>
      </c>
      <c r="AJ30" s="240">
        <f>('Energy Use'!AJ86-'E-electricity'!AJ30)*'Energy Use 2020'!$T92</f>
        <v>392859539782470.19</v>
      </c>
      <c r="AK30" s="240">
        <f>('Energy Use'!AK86-'E-electricity'!AK30)*'Energy Use 2020'!$T92</f>
        <v>392488806169491.13</v>
      </c>
      <c r="AL30" s="240">
        <f>('Energy Use'!AL86-'E-electricity'!AL30)*'Energy Use 2020'!$T92</f>
        <v>392040156365361.56</v>
      </c>
      <c r="AM30" s="240">
        <f>('Energy Use'!AM86-'E-electricity'!AM30)*'Energy Use 2020'!$T92</f>
        <v>391521188714929.25</v>
      </c>
      <c r="AN30" s="240">
        <f>('Energy Use'!AN86-'E-electricity'!AN30)*'Energy Use 2020'!$T92</f>
        <v>390939503306737.06</v>
      </c>
      <c r="AO30" s="240">
        <f>('Energy Use'!AO86-'E-electricity'!AO30)*'Energy Use 2020'!$T92</f>
        <v>390302689293685.94</v>
      </c>
      <c r="AP30" s="240">
        <f>('Energy Use'!AP86-'E-electricity'!AP30)*'Energy Use 2020'!$T92</f>
        <v>389618313660517.38</v>
      </c>
      <c r="AQ30" s="240">
        <f>('Energy Use'!AQ86-'E-electricity'!AQ30)*'Energy Use 2020'!$T92</f>
        <v>386899583690694.44</v>
      </c>
      <c r="AR30" s="136" t="str">
        <f>VLOOKUP($A30,'Sector Match'!$A$1:$B$43,2,0)</f>
        <v>metal products except machinery and vehicles 25</v>
      </c>
    </row>
    <row r="31" spans="1:44" x14ac:dyDescent="0.2">
      <c r="A31" s="74" t="s">
        <v>29</v>
      </c>
      <c r="B31" s="240">
        <f>('Energy Use'!B87-'E-electricity'!B31)*'Energy Use 2019'!$T93</f>
        <v>75160563300985.469</v>
      </c>
      <c r="C31" s="240">
        <f>('Energy Use'!C87-'E-electricity'!C31)*'Energy Use 2020'!$T93</f>
        <v>76537407095558.031</v>
      </c>
      <c r="D31" s="240">
        <f>('Energy Use'!D87-'E-electricity'!D31)*'Energy Use 2020'!$T93</f>
        <v>88801864370269.594</v>
      </c>
      <c r="E31" s="240">
        <f>('Energy Use'!E87-'E-electricity'!E31)*'Energy Use 2020'!$T93</f>
        <v>88356075231126.859</v>
      </c>
      <c r="F31" s="240">
        <f>('Energy Use'!F87-'E-electricity'!F31)*'Energy Use 2020'!$T93</f>
        <v>88845960301785.438</v>
      </c>
      <c r="G31" s="240">
        <f>('Energy Use'!G87-'E-electricity'!G31)*'Energy Use 2020'!$T93</f>
        <v>91122597404841.641</v>
      </c>
      <c r="H31" s="240">
        <f>('Energy Use'!H87-'E-electricity'!H31)*'Energy Use 2020'!$T93</f>
        <v>94093507294607.797</v>
      </c>
      <c r="I31" s="240">
        <f>('Energy Use'!I87-'E-electricity'!I31)*'Energy Use 2020'!$T93</f>
        <v>96847725622912.891</v>
      </c>
      <c r="J31" s="240">
        <f>('Energy Use'!J87-'E-electricity'!J31)*'Energy Use 2020'!$T93</f>
        <v>99133495960873.891</v>
      </c>
      <c r="K31" s="240">
        <f>('Energy Use'!K87-'E-electricity'!K31)*'Energy Use 2020'!$T93</f>
        <v>100982876610963.38</v>
      </c>
      <c r="L31" s="240">
        <f>('Energy Use'!L87-'E-electricity'!L31)*'Energy Use 2020'!$T93</f>
        <v>102439267941975.56</v>
      </c>
      <c r="M31" s="240">
        <f>('Energy Use'!M87-'E-electricity'!M31)*'Energy Use 2020'!$T93</f>
        <v>103555148874999.52</v>
      </c>
      <c r="N31" s="240">
        <f>('Energy Use'!N87-'E-electricity'!N31)*'Energy Use 2020'!$T93</f>
        <v>104553980057951.89</v>
      </c>
      <c r="O31" s="240">
        <f>('Energy Use'!O87-'E-electricity'!O31)*'Energy Use 2020'!$T93</f>
        <v>105315377034236.03</v>
      </c>
      <c r="P31" s="240">
        <f>('Energy Use'!P87-'E-electricity'!P31)*'Energy Use 2020'!$T93</f>
        <v>105881753667719.92</v>
      </c>
      <c r="Q31" s="240">
        <f>('Energy Use'!Q87-'E-electricity'!Q31)*'Energy Use 2020'!$T93</f>
        <v>106297821064678.91</v>
      </c>
      <c r="R31" s="240">
        <f>('Energy Use'!R87-'E-electricity'!R31)*'Energy Use 2020'!$T93</f>
        <v>106609835154174.63</v>
      </c>
      <c r="S31" s="240">
        <f>('Energy Use'!S87-'E-electricity'!S31)*'Energy Use 2020'!$T93</f>
        <v>107312640893065.13</v>
      </c>
      <c r="T31" s="240">
        <f>('Energy Use'!T87-'E-electricity'!T31)*'Energy Use 2020'!$T93</f>
        <v>107965219418395.56</v>
      </c>
      <c r="U31" s="240">
        <f>('Energy Use'!U87-'E-electricity'!U31)*'Energy Use 2020'!$T93</f>
        <v>108567819046555.88</v>
      </c>
      <c r="V31" s="240">
        <f>('Energy Use'!V87-'E-electricity'!V31)*'Energy Use 2020'!$T93</f>
        <v>109120785410959.2</v>
      </c>
      <c r="W31" s="240">
        <f>('Energy Use'!W87-'E-electricity'!W31)*'Energy Use 2020'!$T93</f>
        <v>109624557963837.53</v>
      </c>
      <c r="X31" s="240">
        <f>('Energy Use'!X87-'E-electricity'!X31)*'Energy Use 2020'!$T93</f>
        <v>110079666275164.38</v>
      </c>
      <c r="Y31" s="240">
        <f>('Energy Use'!Y87-'E-electricity'!Y31)*'Energy Use 2020'!$T93</f>
        <v>110486726153856.38</v>
      </c>
      <c r="Z31" s="240">
        <f>('Energy Use'!Z87-'E-electricity'!Z31)*'Energy Use 2020'!$T93</f>
        <v>110846435616228.73</v>
      </c>
      <c r="AA31" s="240">
        <f>('Energy Use'!AA87-'E-electricity'!AA31)*'Energy Use 2020'!$T93</f>
        <v>111159570726348.27</v>
      </c>
      <c r="AB31" s="240">
        <f>('Energy Use'!AB87-'E-electricity'!AB31)*'Energy Use 2020'!$T93</f>
        <v>111426981332474.03</v>
      </c>
      <c r="AC31" s="240">
        <f>('Energy Use'!AC87-'E-electricity'!AC31)*'Energy Use 2020'!$T93</f>
        <v>111649586723172.23</v>
      </c>
      <c r="AD31" s="240">
        <f>('Energy Use'!AD87-'E-electricity'!AD31)*'Energy Use 2020'!$T93</f>
        <v>111828371226009.61</v>
      </c>
      <c r="AE31" s="240">
        <f>('Energy Use'!AE87-'E-electricity'!AE31)*'Energy Use 2020'!$T93</f>
        <v>111964379770911.39</v>
      </c>
      <c r="AF31" s="240">
        <f>('Energy Use'!AF87-'E-electricity'!AF31)*'Energy Use 2020'!$T93</f>
        <v>112058713439385.8</v>
      </c>
      <c r="AG31" s="240">
        <f>('Energy Use'!AG87-'E-electricity'!AG31)*'Energy Use 2020'!$T93</f>
        <v>112112525019850.34</v>
      </c>
      <c r="AH31" s="240">
        <f>('Energy Use'!AH87-'E-electricity'!AH31)*'Energy Use 2020'!$T93</f>
        <v>112127014588250.81</v>
      </c>
      <c r="AI31" s="240">
        <f>('Energy Use'!AI87-'E-electricity'!AI31)*'Energy Use 2020'!$T93</f>
        <v>112103425132081.61</v>
      </c>
      <c r="AJ31" s="240">
        <f>('Energy Use'!AJ87-'E-electricity'!AJ31)*'Energy Use 2020'!$T93</f>
        <v>112043038234778.08</v>
      </c>
      <c r="AK31" s="240">
        <f>('Energy Use'!AK87-'E-electricity'!AK31)*'Energy Use 2020'!$T93</f>
        <v>111947169836287.63</v>
      </c>
      <c r="AL31" s="240">
        <f>('Energy Use'!AL87-'E-electricity'!AL31)*'Energy Use 2020'!$T93</f>
        <v>111817166084436.2</v>
      </c>
      <c r="AM31" s="240">
        <f>('Energy Use'!AM87-'E-electricity'!AM31)*'Energy Use 2020'!$T93</f>
        <v>111654399290505.94</v>
      </c>
      <c r="AN31" s="240">
        <f>('Energy Use'!AN87-'E-electricity'!AN31)*'Energy Use 2020'!$T93</f>
        <v>111460264001236.55</v>
      </c>
      <c r="AO31" s="240">
        <f>('Energy Use'!AO87-'E-electricity'!AO31)*'Energy Use 2020'!$T93</f>
        <v>111236173198257.39</v>
      </c>
      <c r="AP31" s="240">
        <f>('Energy Use'!AP87-'E-electricity'!AP31)*'Energy Use 2020'!$T93</f>
        <v>110983554634782.06</v>
      </c>
      <c r="AQ31" s="240">
        <f>('Energy Use'!AQ87-'E-electricity'!AQ31)*'Energy Use 2020'!$T93</f>
        <v>110132631873912.59</v>
      </c>
      <c r="AR31" s="136" t="str">
        <f>VLOOKUP($A31,'Sector Match'!$A$1:$B$43,2,0)</f>
        <v>other manufacturing 31T33</v>
      </c>
    </row>
    <row r="32" spans="1:44" x14ac:dyDescent="0.2">
      <c r="A32" s="74" t="s">
        <v>30</v>
      </c>
      <c r="B32" s="240">
        <f>('Energy Use'!B88-'E-electricity'!B32)*'Energy Use 2019'!$T94</f>
        <v>71874414705155.203</v>
      </c>
      <c r="C32" s="240">
        <f>('Energy Use'!C88-'E-electricity'!C32)*'Energy Use 2020'!$T94</f>
        <v>63413821173542.625</v>
      </c>
      <c r="D32" s="240">
        <f>('Energy Use'!D88-'E-electricity'!D32)*'Energy Use 2020'!$T94</f>
        <v>73673142886474.344</v>
      </c>
      <c r="E32" s="240">
        <f>('Energy Use'!E88-'E-electricity'!E32)*'Energy Use 2020'!$T94</f>
        <v>76829759348205.641</v>
      </c>
      <c r="F32" s="240">
        <f>('Energy Use'!F88-'E-electricity'!F32)*'Energy Use 2020'!$T94</f>
        <v>77890546483407.5</v>
      </c>
      <c r="G32" s="240">
        <f>('Energy Use'!G88-'E-electricity'!G32)*'Energy Use 2020'!$T94</f>
        <v>81497895693726.516</v>
      </c>
      <c r="H32" s="240">
        <f>('Energy Use'!H88-'E-electricity'!H32)*'Energy Use 2020'!$T94</f>
        <v>86158085735007.828</v>
      </c>
      <c r="I32" s="240">
        <f>('Energy Use'!I88-'E-electricity'!I32)*'Energy Use 2020'!$T94</f>
        <v>90506306124034.891</v>
      </c>
      <c r="J32" s="240">
        <f>('Energy Use'!J88-'E-electricity'!J32)*'Energy Use 2020'!$T94</f>
        <v>94204822852302.953</v>
      </c>
      <c r="K32" s="240">
        <f>('Energy Use'!K88-'E-electricity'!K32)*'Energy Use 2020'!$T94</f>
        <v>97323519400572.813</v>
      </c>
      <c r="L32" s="240">
        <f>('Energy Use'!L88-'E-electricity'!L32)*'Energy Use 2020'!$T94</f>
        <v>99965862145150.672</v>
      </c>
      <c r="M32" s="240">
        <f>('Energy Use'!M88-'E-electricity'!M32)*'Energy Use 2020'!$T94</f>
        <v>102261871726706.27</v>
      </c>
      <c r="N32" s="240">
        <f>('Energy Use'!N88-'E-electricity'!N32)*'Energy Use 2020'!$T94</f>
        <v>104522561276532</v>
      </c>
      <c r="O32" s="240">
        <f>('Energy Use'!O88-'E-electricity'!O32)*'Energy Use 2020'!$T94</f>
        <v>106628122501538.45</v>
      </c>
      <c r="P32" s="240">
        <f>('Energy Use'!P88-'E-electricity'!P32)*'Energy Use 2020'!$T94</f>
        <v>108615415219315.45</v>
      </c>
      <c r="Q32" s="240">
        <f>('Energy Use'!Q88-'E-electricity'!Q32)*'Energy Use 2020'!$T94</f>
        <v>110525306656855.17</v>
      </c>
      <c r="R32" s="240">
        <f>('Energy Use'!R88-'E-electricity'!R32)*'Energy Use 2020'!$T94</f>
        <v>112402279341017.95</v>
      </c>
      <c r="S32" s="240">
        <f>('Energy Use'!S88-'E-electricity'!S32)*'Energy Use 2020'!$T94</f>
        <v>114790634447537.55</v>
      </c>
      <c r="T32" s="240">
        <f>('Energy Use'!T88-'E-electricity'!T32)*'Energy Use 2020'!$T94</f>
        <v>117207224227486.31</v>
      </c>
      <c r="U32" s="240">
        <f>('Energy Use'!U88-'E-electricity'!U32)*'Energy Use 2020'!$T94</f>
        <v>119643731920755.36</v>
      </c>
      <c r="V32" s="240">
        <f>('Energy Use'!V88-'E-electricity'!V32)*'Energy Use 2020'!$T94</f>
        <v>122091161672503.77</v>
      </c>
      <c r="W32" s="240">
        <f>('Energy Use'!W88-'E-electricity'!W32)*'Energy Use 2020'!$T94</f>
        <v>124539828877490</v>
      </c>
      <c r="X32" s="240">
        <f>('Energy Use'!X88-'E-electricity'!X32)*'Energy Use 2020'!$T94</f>
        <v>126979357743067.97</v>
      </c>
      <c r="Y32" s="240">
        <f>('Energy Use'!Y88-'E-electricity'!Y32)*'Energy Use 2020'!$T94</f>
        <v>129398686918295.44</v>
      </c>
      <c r="Z32" s="240">
        <f>('Energy Use'!Z88-'E-electricity'!Z32)*'Energy Use 2020'!$T94</f>
        <v>131786084028923.5</v>
      </c>
      <c r="AA32" s="240">
        <f>('Energy Use'!AA88-'E-electricity'!AA32)*'Energy Use 2020'!$T94</f>
        <v>134129169931342.05</v>
      </c>
      <c r="AB32" s="240">
        <f>('Energy Use'!AB88-'E-electricity'!AB32)*'Energy Use 2020'!$T94</f>
        <v>136414953450596.69</v>
      </c>
      <c r="AC32" s="240">
        <f>('Energy Use'!AC88-'E-electricity'!AC32)*'Energy Use 2020'!$T94</f>
        <v>138629877296270.89</v>
      </c>
      <c r="AD32" s="240">
        <f>('Energy Use'!AD88-'E-electricity'!AD32)*'Energy Use 2020'!$T94</f>
        <v>140759875753591.53</v>
      </c>
      <c r="AE32" s="240">
        <f>('Energy Use'!AE88-'E-electricity'!AE32)*'Energy Use 2020'!$T94</f>
        <v>142790444624049.28</v>
      </c>
      <c r="AF32" s="240">
        <f>('Energy Use'!AF88-'E-electricity'!AF32)*'Energy Use 2020'!$T94</f>
        <v>144706723739282.84</v>
      </c>
      <c r="AG32" s="240">
        <f>('Energy Use'!AG88-'E-electricity'!AG32)*'Energy Use 2020'!$T94</f>
        <v>146493592193575</v>
      </c>
      <c r="AH32" s="240">
        <f>('Energy Use'!AH88-'E-electricity'!AH32)*'Energy Use 2020'!$T94</f>
        <v>148135776234456.34</v>
      </c>
      <c r="AI32" s="240">
        <f>('Energy Use'!AI88-'E-electricity'!AI32)*'Energy Use 2020'!$T94</f>
        <v>149617969518843.53</v>
      </c>
      <c r="AJ32" s="240">
        <f>('Energy Use'!AJ88-'E-electricity'!AJ32)*'Energy Use 2020'!$T94</f>
        <v>150924965186007.19</v>
      </c>
      <c r="AK32" s="240">
        <f>('Energy Use'!AK88-'E-electricity'!AK32)*'Energy Use 2020'!$T94</f>
        <v>152041798921623.53</v>
      </c>
      <c r="AL32" s="240">
        <f>('Energy Use'!AL88-'E-electricity'!AL32)*'Energy Use 2020'!$T94</f>
        <v>152953901893465.38</v>
      </c>
      <c r="AM32" s="240">
        <f>('Energy Use'!AM88-'E-electricity'!AM32)*'Energy Use 2020'!$T94</f>
        <v>153647262134257.25</v>
      </c>
      <c r="AN32" s="240">
        <f>('Energy Use'!AN88-'E-electricity'!AN32)*'Energy Use 2020'!$T94</f>
        <v>154108592637260.53</v>
      </c>
      <c r="AO32" s="240">
        <f>('Energy Use'!AO88-'E-electricity'!AO32)*'Energy Use 2020'!$T94</f>
        <v>154325504122771.06</v>
      </c>
      <c r="AP32" s="240">
        <f>('Energy Use'!AP88-'E-electricity'!AP32)*'Energy Use 2020'!$T94</f>
        <v>154286680137245.16</v>
      </c>
      <c r="AQ32" s="240">
        <f>('Energy Use'!AQ88-'E-electricity'!AQ32)*'Energy Use 2020'!$T94</f>
        <v>153180509379794.78</v>
      </c>
      <c r="AR32" s="136" t="str">
        <f>VLOOKUP($A32,'Sector Match'!$A$1:$B$43,2,0)</f>
        <v>glass and glass products 231</v>
      </c>
    </row>
    <row r="33" spans="1:44" x14ac:dyDescent="0.2">
      <c r="A33" s="74" t="s">
        <v>31</v>
      </c>
      <c r="B33" s="240">
        <f>('Energy Use'!B89-'E-electricity'!B33)*'Energy Use 2019'!$T95</f>
        <v>92988580557133.547</v>
      </c>
      <c r="C33" s="240">
        <f>('Energy Use'!C89-'E-electricity'!C33)*'Energy Use 2020'!$T95</f>
        <v>100902378959369.73</v>
      </c>
      <c r="D33" s="240">
        <f>('Energy Use'!D89-'E-electricity'!D33)*'Energy Use 2020'!$T95</f>
        <v>106951838968373.44</v>
      </c>
      <c r="E33" s="240">
        <f>('Energy Use'!E89-'E-electricity'!E33)*'Energy Use 2020'!$T95</f>
        <v>112873399724457.78</v>
      </c>
      <c r="F33" s="240">
        <f>('Energy Use'!F89-'E-electricity'!F33)*'Energy Use 2020'!$T95</f>
        <v>118667933509556.52</v>
      </c>
      <c r="G33" s="240">
        <f>('Energy Use'!G89-'E-electricity'!G33)*'Energy Use 2020'!$T95</f>
        <v>124336312605603.36</v>
      </c>
      <c r="H33" s="240">
        <f>('Energy Use'!H89-'E-electricity'!H33)*'Energy Use 2020'!$T95</f>
        <v>129879409294531.91</v>
      </c>
      <c r="I33" s="240">
        <f>('Energy Use'!I89-'E-electricity'!I33)*'Energy Use 2020'!$T95</f>
        <v>132521879352554.75</v>
      </c>
      <c r="J33" s="240">
        <f>('Energy Use'!J89-'E-electricity'!J33)*'Energy Use 2020'!$T95</f>
        <v>135099859710667.2</v>
      </c>
      <c r="K33" s="240">
        <f>('Energy Use'!K89-'E-electricity'!K33)*'Energy Use 2020'!$T95</f>
        <v>137613762343472.8</v>
      </c>
      <c r="L33" s="240">
        <f>('Energy Use'!L89-'E-electricity'!L33)*'Energy Use 2020'!$T95</f>
        <v>140063999225575.16</v>
      </c>
      <c r="M33" s="240">
        <f>('Energy Use'!M89-'E-electricity'!M33)*'Energy Use 2020'!$T95</f>
        <v>142450982331577.78</v>
      </c>
      <c r="N33" s="240">
        <f>('Energy Use'!N89-'E-electricity'!N33)*'Energy Use 2020'!$T95</f>
        <v>143279287450291.75</v>
      </c>
      <c r="O33" s="240">
        <f>('Energy Use'!O89-'E-electricity'!O33)*'Energy Use 2020'!$T95</f>
        <v>144085160426498.94</v>
      </c>
      <c r="P33" s="240">
        <f>('Energy Use'!P89-'E-electricity'!P33)*'Energy Use 2020'!$T95</f>
        <v>144868725582256.47</v>
      </c>
      <c r="Q33" s="240">
        <f>('Energy Use'!Q89-'E-electricity'!Q33)*'Energy Use 2020'!$T95</f>
        <v>145630107239620.91</v>
      </c>
      <c r="R33" s="240">
        <f>('Energy Use'!R89-'E-electricity'!R33)*'Energy Use 2020'!$T95</f>
        <v>146369429720649.03</v>
      </c>
      <c r="S33" s="240">
        <f>('Energy Use'!S89-'E-electricity'!S33)*'Energy Use 2020'!$T95</f>
        <v>145452450660670.5</v>
      </c>
      <c r="T33" s="240">
        <f>('Energy Use'!T89-'E-electricity'!T33)*'Energy Use 2020'!$T95</f>
        <v>144538844489771.38</v>
      </c>
      <c r="U33" s="240">
        <f>('Energy Use'!U89-'E-electricity'!U33)*'Energy Use 2020'!$T95</f>
        <v>143628606681767.97</v>
      </c>
      <c r="V33" s="240">
        <f>('Energy Use'!V89-'E-electricity'!V33)*'Energy Use 2020'!$T95</f>
        <v>142721732710476.88</v>
      </c>
      <c r="W33" s="240">
        <f>('Energy Use'!W89-'E-electricity'!W33)*'Energy Use 2020'!$T95</f>
        <v>141818218049714.44</v>
      </c>
      <c r="X33" s="240">
        <f>('Energy Use'!X89-'E-electricity'!X33)*'Energy Use 2020'!$T95</f>
        <v>140918058173297.06</v>
      </c>
      <c r="Y33" s="240">
        <f>('Energy Use'!Y89-'E-electricity'!Y33)*'Energy Use 2020'!$T95</f>
        <v>140021248555041.22</v>
      </c>
      <c r="Z33" s="240">
        <f>('Energy Use'!Z89-'E-electricity'!Z33)*'Energy Use 2020'!$T95</f>
        <v>139127784668763.42</v>
      </c>
      <c r="AA33" s="240">
        <f>('Energy Use'!AA89-'E-electricity'!AA33)*'Energy Use 2020'!$T95</f>
        <v>138237661988280.13</v>
      </c>
      <c r="AB33" s="240">
        <f>('Energy Use'!AB89-'E-electricity'!AB33)*'Energy Use 2020'!$T95</f>
        <v>137350875987407.64</v>
      </c>
      <c r="AC33" s="240">
        <f>('Energy Use'!AC89-'E-electricity'!AC33)*'Energy Use 2020'!$T95</f>
        <v>136467422139962.52</v>
      </c>
      <c r="AD33" s="240">
        <f>('Energy Use'!AD89-'E-electricity'!AD33)*'Energy Use 2020'!$T95</f>
        <v>135587295919761.08</v>
      </c>
      <c r="AE33" s="240">
        <f>('Energy Use'!AE89-'E-electricity'!AE33)*'Energy Use 2020'!$T95</f>
        <v>134710492800619.89</v>
      </c>
      <c r="AF33" s="240">
        <f>('Energy Use'!AF89-'E-electricity'!AF33)*'Energy Use 2020'!$T95</f>
        <v>133837008256355.42</v>
      </c>
      <c r="AG33" s="240">
        <f>('Energy Use'!AG89-'E-electricity'!AG33)*'Energy Use 2020'!$T95</f>
        <v>132966837760783.97</v>
      </c>
      <c r="AH33" s="240">
        <f>('Energy Use'!AH89-'E-electricity'!AH33)*'Energy Use 2020'!$T95</f>
        <v>132352397125533.11</v>
      </c>
      <c r="AI33" s="240">
        <f>('Energy Use'!AI89-'E-electricity'!AI33)*'Energy Use 2020'!$T95</f>
        <v>131739563638376.56</v>
      </c>
      <c r="AJ33" s="240">
        <f>('Energy Use'!AJ89-'E-electricity'!AJ33)*'Energy Use 2020'!$T95</f>
        <v>131128335488841.2</v>
      </c>
      <c r="AK33" s="240">
        <f>('Energy Use'!AK89-'E-electricity'!AK33)*'Energy Use 2020'!$T95</f>
        <v>130518710866453.47</v>
      </c>
      <c r="AL33" s="240">
        <f>('Energy Use'!AL89-'E-electricity'!AL33)*'Energy Use 2020'!$T95</f>
        <v>129910687960739.86</v>
      </c>
      <c r="AM33" s="240">
        <f>('Energy Use'!AM89-'E-electricity'!AM33)*'Energy Use 2020'!$T95</f>
        <v>129221536704694.14</v>
      </c>
      <c r="AN33" s="240">
        <f>('Energy Use'!AN89-'E-electricity'!AN33)*'Energy Use 2020'!$T95</f>
        <v>128534546476330.44</v>
      </c>
      <c r="AO33" s="240">
        <f>('Energy Use'!AO89-'E-electricity'!AO33)*'Energy Use 2020'!$T95</f>
        <v>127849714559938.72</v>
      </c>
      <c r="AP33" s="240">
        <f>('Energy Use'!AP89-'E-electricity'!AP33)*'Energy Use 2020'!$T95</f>
        <v>127167038239808.95</v>
      </c>
      <c r="AQ33" s="240">
        <f>('Energy Use'!AQ89-'E-electricity'!AQ33)*'Energy Use 2020'!$T95</f>
        <v>126048592869197.45</v>
      </c>
      <c r="AR33" s="136" t="str">
        <f>VLOOKUP($A33,'Sector Match'!$A$1:$B$43,2,0)</f>
        <v>road vehicles 29</v>
      </c>
    </row>
    <row r="34" spans="1:44" x14ac:dyDescent="0.2">
      <c r="A34" s="74" t="s">
        <v>32</v>
      </c>
      <c r="B34" s="240">
        <f>('Energy Use'!B90-'E-electricity'!B34)*'Energy Use 2019'!$T96</f>
        <v>77017250982495.406</v>
      </c>
      <c r="C34" s="240">
        <f>('Energy Use'!C90-'E-electricity'!C34)*'Energy Use 2020'!$T96</f>
        <v>78952229590499.891</v>
      </c>
      <c r="D34" s="240">
        <f>('Energy Use'!D90-'E-electricity'!D34)*'Energy Use 2020'!$T96</f>
        <v>88560749987453.438</v>
      </c>
      <c r="E34" s="240">
        <f>('Energy Use'!E90-'E-electricity'!E34)*'Energy Use 2020'!$T96</f>
        <v>91552341950316.172</v>
      </c>
      <c r="F34" s="240">
        <f>('Energy Use'!F90-'E-electricity'!F34)*'Energy Use 2020'!$T96</f>
        <v>91795083011199.281</v>
      </c>
      <c r="G34" s="240">
        <f>('Energy Use'!G90-'E-electricity'!G34)*'Energy Use 2020'!$T96</f>
        <v>93193659770473.109</v>
      </c>
      <c r="H34" s="240">
        <f>('Energy Use'!H90-'E-electricity'!H34)*'Energy Use 2020'!$T96</f>
        <v>95048974936722.672</v>
      </c>
      <c r="I34" s="240">
        <f>('Energy Use'!I90-'E-electricity'!I34)*'Energy Use 2020'!$T96</f>
        <v>96820282524412.422</v>
      </c>
      <c r="J34" s="240">
        <f>('Energy Use'!J90-'E-electricity'!J34)*'Energy Use 2020'!$T96</f>
        <v>98305770374077.297</v>
      </c>
      <c r="K34" s="240">
        <f>('Energy Use'!K90-'E-electricity'!K34)*'Energy Use 2020'!$T96</f>
        <v>99495841325951.938</v>
      </c>
      <c r="L34" s="240">
        <f>('Energy Use'!L90-'E-electricity'!L34)*'Energy Use 2020'!$T96</f>
        <v>100383791111117.59</v>
      </c>
      <c r="M34" s="240">
        <f>('Energy Use'!M90-'E-electricity'!M34)*'Energy Use 2020'!$T96</f>
        <v>100965848142690.17</v>
      </c>
      <c r="N34" s="240">
        <f>('Energy Use'!N90-'E-electricity'!N34)*'Energy Use 2020'!$T96</f>
        <v>101334102968581.47</v>
      </c>
      <c r="O34" s="240">
        <f>('Energy Use'!O90-'E-electricity'!O34)*'Energy Use 2020'!$T96</f>
        <v>101439845284644.41</v>
      </c>
      <c r="P34" s="240">
        <f>('Energy Use'!P90-'E-electricity'!P34)*'Energy Use 2020'!$T96</f>
        <v>101328423791792.7</v>
      </c>
      <c r="Q34" s="240">
        <f>('Energy Use'!Q90-'E-electricity'!Q34)*'Energy Use 2020'!$T96</f>
        <v>101046596577688.36</v>
      </c>
      <c r="R34" s="240">
        <f>('Energy Use'!R90-'E-electricity'!R34)*'Energy Use 2020'!$T96</f>
        <v>100641644228922.23</v>
      </c>
      <c r="S34" s="240">
        <f>('Energy Use'!S90-'E-electricity'!S34)*'Energy Use 2020'!$T96</f>
        <v>100500079761614.78</v>
      </c>
      <c r="T34" s="240">
        <f>('Energy Use'!T90-'E-electricity'!T34)*'Energy Use 2020'!$T96</f>
        <v>100288552000563.06</v>
      </c>
      <c r="U34" s="240">
        <f>('Energy Use'!U90-'E-electricity'!U34)*'Energy Use 2020'!$T96</f>
        <v>100013419299357.05</v>
      </c>
      <c r="V34" s="240">
        <f>('Energy Use'!V90-'E-electricity'!V34)*'Energy Use 2020'!$T96</f>
        <v>99681103830214.563</v>
      </c>
      <c r="W34" s="240">
        <f>('Energy Use'!W90-'E-electricity'!W34)*'Energy Use 2020'!$T96</f>
        <v>99298054362290.625</v>
      </c>
      <c r="X34" s="240">
        <f>('Energy Use'!X90-'E-electricity'!X34)*'Energy Use 2020'!$T96</f>
        <v>98870712869166.141</v>
      </c>
      <c r="Y34" s="240">
        <f>('Energy Use'!Y90-'E-electricity'!Y34)*'Energy Use 2020'!$T96</f>
        <v>98405485072652.531</v>
      </c>
      <c r="Z34" s="240">
        <f>('Energy Use'!Z90-'E-electricity'!Z34)*'Energy Use 2020'!$T96</f>
        <v>97908714976403.453</v>
      </c>
      <c r="AA34" s="240">
        <f>('Energy Use'!AA90-'E-electricity'!AA34)*'Energy Use 2020'!$T96</f>
        <v>97386663395705.781</v>
      </c>
      <c r="AB34" s="240">
        <f>('Energy Use'!AB90-'E-electricity'!AB34)*'Energy Use 2020'!$T96</f>
        <v>96845490449466.578</v>
      </c>
      <c r="AC34" s="240">
        <f>('Energy Use'!AC90-'E-electricity'!AC34)*'Energy Use 2020'!$T96</f>
        <v>96291241946891.594</v>
      </c>
      <c r="AD34" s="240">
        <f>('Energy Use'!AD90-'E-electricity'!AD34)*'Energy Use 2020'!$T96</f>
        <v>95729839574666.328</v>
      </c>
      <c r="AE34" s="240">
        <f>('Energy Use'!AE90-'E-electricity'!AE34)*'Energy Use 2020'!$T96</f>
        <v>95167074770418.406</v>
      </c>
      <c r="AF34" s="240">
        <f>('Energy Use'!AF90-'E-electricity'!AF34)*'Energy Use 2020'!$T96</f>
        <v>94608606154698.859</v>
      </c>
      <c r="AG34" s="240">
        <f>('Energy Use'!AG90-'E-electricity'!AG34)*'Energy Use 2020'!$T96</f>
        <v>94059960386352.672</v>
      </c>
      <c r="AH34" s="240">
        <f>('Energy Use'!AH90-'E-electricity'!AH34)*'Energy Use 2020'!$T96</f>
        <v>93526536304685.688</v>
      </c>
      <c r="AI34" s="240">
        <f>('Energy Use'!AI90-'E-electricity'!AI34)*'Energy Use 2020'!$T96</f>
        <v>93013612225928.391</v>
      </c>
      <c r="AJ34" s="240">
        <f>('Energy Use'!AJ90-'E-electricity'!AJ34)*'Energy Use 2020'!$T96</f>
        <v>92526356270861.781</v>
      </c>
      <c r="AK34" s="240">
        <f>('Energy Use'!AK90-'E-electricity'!AK34)*'Energy Use 2020'!$T96</f>
        <v>92069839614779.188</v>
      </c>
      <c r="AL34" s="240">
        <f>('Energy Use'!AL90-'E-electricity'!AL34)*'Energy Use 2020'!$T96</f>
        <v>91649052569982.656</v>
      </c>
      <c r="AM34" s="240">
        <f>('Energy Use'!AM90-'E-electricity'!AM34)*'Energy Use 2020'!$T96</f>
        <v>91268923434531.656</v>
      </c>
      <c r="AN34" s="240">
        <f>('Energy Use'!AN90-'E-electricity'!AN34)*'Energy Use 2020'!$T96</f>
        <v>90934340068856.391</v>
      </c>
      <c r="AO34" s="240">
        <f>('Energy Use'!AO90-'E-electricity'!AO34)*'Energy Use 2020'!$T96</f>
        <v>90650174194037.188</v>
      </c>
      <c r="AP34" s="240">
        <f>('Energy Use'!AP90-'E-electricity'!AP34)*'Energy Use 2020'!$T96</f>
        <v>90421308442116.5</v>
      </c>
      <c r="AQ34" s="240">
        <f>('Energy Use'!AQ90-'E-electricity'!AQ34)*'Energy Use 2020'!$T96</f>
        <v>89789559591284.781</v>
      </c>
      <c r="AR34" s="136" t="str">
        <f>VLOOKUP($A34,'Sector Match'!$A$1:$B$43,2,0)</f>
        <v>nonroad vehicles 30</v>
      </c>
    </row>
    <row r="35" spans="1:44" x14ac:dyDescent="0.2">
      <c r="A35" s="74" t="s">
        <v>33</v>
      </c>
      <c r="B35" s="240">
        <f>('Energy Use'!B91-'E-electricity'!B35)*'Energy Use 2019'!$T97</f>
        <v>41545354589522.406</v>
      </c>
      <c r="C35" s="240">
        <f>('Energy Use'!C91-'E-electricity'!C35)*'Energy Use 2020'!$T97</f>
        <v>54370691561020.25</v>
      </c>
      <c r="D35" s="240">
        <f>('Energy Use'!D91-'E-electricity'!D35)*'Energy Use 2020'!$T97</f>
        <v>65241723793202.344</v>
      </c>
      <c r="E35" s="240">
        <f>('Energy Use'!E91-'E-electricity'!E35)*'Energy Use 2020'!$T97</f>
        <v>73168436305478.922</v>
      </c>
      <c r="F35" s="240">
        <f>('Energy Use'!F91-'E-electricity'!F35)*'Energy Use 2020'!$T97</f>
        <v>74495845900692.391</v>
      </c>
      <c r="G35" s="240">
        <f>('Energy Use'!G91-'E-electricity'!G35)*'Energy Use 2020'!$T97</f>
        <v>79204183579915.438</v>
      </c>
      <c r="H35" s="240">
        <f>('Energy Use'!H91-'E-electricity'!H35)*'Energy Use 2020'!$T97</f>
        <v>85375807023156.016</v>
      </c>
      <c r="I35" s="240">
        <f>('Energy Use'!I91-'E-electricity'!I35)*'Energy Use 2020'!$T97</f>
        <v>91134315260805.297</v>
      </c>
      <c r="J35" s="240">
        <f>('Energy Use'!J91-'E-electricity'!J35)*'Energy Use 2020'!$T97</f>
        <v>96030987769474.109</v>
      </c>
      <c r="K35" s="240">
        <f>('Energy Use'!K91-'E-electricity'!K35)*'Energy Use 2020'!$T97</f>
        <v>100177390463432.56</v>
      </c>
      <c r="L35" s="240">
        <f>('Energy Use'!L91-'E-electricity'!L35)*'Energy Use 2020'!$T97</f>
        <v>103753649467780.77</v>
      </c>
      <c r="M35" s="240">
        <f>('Energy Use'!M91-'E-electricity'!M35)*'Energy Use 2020'!$T97</f>
        <v>106993863669388.73</v>
      </c>
      <c r="N35" s="240">
        <f>('Energy Use'!N91-'E-electricity'!N35)*'Energy Use 2020'!$T97</f>
        <v>110475256830248.11</v>
      </c>
      <c r="O35" s="240">
        <f>('Energy Use'!O91-'E-electricity'!O35)*'Energy Use 2020'!$T97</f>
        <v>113900227442447.34</v>
      </c>
      <c r="P35" s="240">
        <f>('Energy Use'!P91-'E-electricity'!P35)*'Energy Use 2020'!$T97</f>
        <v>117247217665202.41</v>
      </c>
      <c r="Q35" s="240">
        <f>('Energy Use'!Q91-'E-electricity'!Q35)*'Energy Use 2020'!$T97</f>
        <v>120493560416339.61</v>
      </c>
      <c r="R35" s="240">
        <f>('Energy Use'!R91-'E-electricity'!R35)*'Energy Use 2020'!$T97</f>
        <v>123615638427439.11</v>
      </c>
      <c r="S35" s="240">
        <f>('Energy Use'!S91-'E-electricity'!S35)*'Energy Use 2020'!$T97</f>
        <v>127347451197217.91</v>
      </c>
      <c r="T35" s="240">
        <f>('Energy Use'!T91-'E-electricity'!T35)*'Energy Use 2020'!$T97</f>
        <v>130963917128874.2</v>
      </c>
      <c r="U35" s="240">
        <f>('Energy Use'!U91-'E-electricity'!U35)*'Energy Use 2020'!$T97</f>
        <v>134452550375931.31</v>
      </c>
      <c r="V35" s="240">
        <f>('Energy Use'!V91-'E-electricity'!V35)*'Energy Use 2020'!$T97</f>
        <v>137801470579257.02</v>
      </c>
      <c r="W35" s="240">
        <f>('Energy Use'!W91-'E-electricity'!W35)*'Energy Use 2020'!$T97</f>
        <v>140999479377400.44</v>
      </c>
      <c r="X35" s="240">
        <f>('Energy Use'!X91-'E-electricity'!X35)*'Energy Use 2020'!$T97</f>
        <v>144036130005378.28</v>
      </c>
      <c r="Y35" s="240">
        <f>('Energy Use'!Y91-'E-electricity'!Y35)*'Energy Use 2020'!$T97</f>
        <v>146901789389127.22</v>
      </c>
      <c r="Z35" s="240">
        <f>('Energy Use'!Z91-'E-electricity'!Z35)*'Energy Use 2020'!$T97</f>
        <v>149587692253335.09</v>
      </c>
      <c r="AA35" s="240">
        <f>('Energy Use'!AA91-'E-electricity'!AA35)*'Energy Use 2020'!$T97</f>
        <v>152085986874124.41</v>
      </c>
      <c r="AB35" s="240">
        <f>('Energy Use'!AB91-'E-electricity'!AB35)*'Energy Use 2020'!$T97</f>
        <v>154389772222979.19</v>
      </c>
      <c r="AC35" s="240">
        <f>('Energy Use'!AC91-'E-electricity'!AC35)*'Energy Use 2020'!$T97</f>
        <v>156493126362533.44</v>
      </c>
      <c r="AD35" s="240">
        <f>('Energy Use'!AD91-'E-electricity'!AD35)*'Energy Use 2020'!$T97</f>
        <v>158391126066458.34</v>
      </c>
      <c r="AE35" s="240">
        <f>('Energy Use'!AE91-'E-electricity'!AE35)*'Energy Use 2020'!$T97</f>
        <v>160079857743053.66</v>
      </c>
      <c r="AF35" s="240">
        <f>('Energy Use'!AF91-'E-electricity'!AF35)*'Energy Use 2020'!$T97</f>
        <v>161556419843693.5</v>
      </c>
      <c r="AG35" s="240">
        <f>('Energy Use'!AG91-'E-electricity'!AG35)*'Energy Use 2020'!$T97</f>
        <v>162818917031702.16</v>
      </c>
      <c r="AH35" s="240">
        <f>('Energy Use'!AH91-'E-electricity'!AH35)*'Energy Use 2020'!$T97</f>
        <v>163866446473370.47</v>
      </c>
      <c r="AI35" s="240">
        <f>('Energy Use'!AI91-'E-electricity'!AI35)*'Energy Use 2020'!$T97</f>
        <v>164699076689763.56</v>
      </c>
      <c r="AJ35" s="240">
        <f>('Energy Use'!AJ91-'E-electricity'!AJ35)*'Energy Use 2020'!$T97</f>
        <v>165317819475012.97</v>
      </c>
      <c r="AK35" s="240">
        <f>('Energy Use'!AK91-'E-electricity'!AK35)*'Energy Use 2020'!$T97</f>
        <v>165724595443460.56</v>
      </c>
      <c r="AL35" s="240">
        <f>('Energy Use'!AL91-'E-electricity'!AL35)*'Energy Use 2020'!$T97</f>
        <v>165922193814029.31</v>
      </c>
      <c r="AM35" s="240">
        <f>('Energy Use'!AM91-'E-electricity'!AM35)*'Energy Use 2020'!$T97</f>
        <v>165914227075495.41</v>
      </c>
      <c r="AN35" s="240">
        <f>('Energy Use'!AN91-'E-electricity'!AN35)*'Energy Use 2020'!$T97</f>
        <v>165705081201060.13</v>
      </c>
      <c r="AO35" s="240">
        <f>('Energy Use'!AO91-'E-electricity'!AO35)*'Energy Use 2020'!$T97</f>
        <v>165299862095035.84</v>
      </c>
      <c r="AP35" s="240">
        <f>('Energy Use'!AP91-'E-electricity'!AP35)*'Energy Use 2020'!$T97</f>
        <v>164704338959049.34</v>
      </c>
      <c r="AQ35" s="240">
        <f>('Energy Use'!AQ91-'E-electricity'!AQ35)*'Energy Use 2020'!$T97</f>
        <v>163084244823277.91</v>
      </c>
      <c r="AR35" s="136" t="str">
        <f>VLOOKUP($A35,'Sector Match'!$A$1:$B$43,2,0)</f>
        <v>appliances and electrical equipment 27</v>
      </c>
    </row>
    <row r="36" spans="1:44" x14ac:dyDescent="0.2">
      <c r="A36" s="74" t="s">
        <v>34</v>
      </c>
      <c r="B36" s="240">
        <f>('Energy Use'!B92-'E-electricity'!B36)*'Energy Use 2019'!$T98</f>
        <v>119322284313195.38</v>
      </c>
      <c r="C36" s="240">
        <f>('Energy Use'!C92-'E-electricity'!C36)*'Energy Use 2020'!$T98</f>
        <v>97364822156097.25</v>
      </c>
      <c r="D36" s="240">
        <f>('Energy Use'!D92-'E-electricity'!D36)*'Energy Use 2020'!$T98</f>
        <v>115626021312921.44</v>
      </c>
      <c r="E36" s="240">
        <f>('Energy Use'!E92-'E-electricity'!E36)*'Energy Use 2020'!$T98</f>
        <v>124575150310761.3</v>
      </c>
      <c r="F36" s="240">
        <f>('Energy Use'!F92-'E-electricity'!F36)*'Energy Use 2020'!$T98</f>
        <v>126214201366186.73</v>
      </c>
      <c r="G36" s="240">
        <f>('Energy Use'!G92-'E-electricity'!G36)*'Energy Use 2020'!$T98</f>
        <v>132687473994241.28</v>
      </c>
      <c r="H36" s="240">
        <f>('Energy Use'!H92-'E-electricity'!H36)*'Energy Use 2020'!$T98</f>
        <v>140858980460690.19</v>
      </c>
      <c r="I36" s="240">
        <f>('Energy Use'!I92-'E-electricity'!I36)*'Energy Use 2020'!$T98</f>
        <v>147811777982993.63</v>
      </c>
      <c r="J36" s="240">
        <f>('Energy Use'!J92-'E-electricity'!J36)*'Energy Use 2020'!$T98</f>
        <v>153068881611226.94</v>
      </c>
      <c r="K36" s="240">
        <f>('Energy Use'!K92-'E-electricity'!K36)*'Energy Use 2020'!$T98</f>
        <v>157089946923598.09</v>
      </c>
      <c r="L36" s="240">
        <f>('Energy Use'!L92-'E-electricity'!L36)*'Energy Use 2020'!$T98</f>
        <v>160444086174492.63</v>
      </c>
      <c r="M36" s="240">
        <f>('Energy Use'!M92-'E-electricity'!M36)*'Energy Use 2020'!$T98</f>
        <v>163773286990017.28</v>
      </c>
      <c r="N36" s="240">
        <f>('Energy Use'!N92-'E-electricity'!N36)*'Energy Use 2020'!$T98</f>
        <v>168224432586824.44</v>
      </c>
      <c r="O36" s="240">
        <f>('Energy Use'!O92-'E-electricity'!O36)*'Energy Use 2020'!$T98</f>
        <v>173239667289455.75</v>
      </c>
      <c r="P36" s="240">
        <f>('Energy Use'!P92-'E-electricity'!P36)*'Energy Use 2020'!$T98</f>
        <v>178661544857428.84</v>
      </c>
      <c r="Q36" s="240">
        <f>('Energy Use'!Q92-'E-electricity'!Q36)*'Energy Use 2020'!$T98</f>
        <v>184311956116830.75</v>
      </c>
      <c r="R36" s="240">
        <f>('Energy Use'!R92-'E-electricity'!R36)*'Energy Use 2020'!$T98</f>
        <v>189988715651732</v>
      </c>
      <c r="S36" s="240">
        <f>('Energy Use'!S92-'E-electricity'!S36)*'Energy Use 2020'!$T98</f>
        <v>196739543528858.66</v>
      </c>
      <c r="T36" s="240">
        <f>('Energy Use'!T92-'E-electricity'!T36)*'Energy Use 2020'!$T98</f>
        <v>203353125364078.47</v>
      </c>
      <c r="U36" s="240">
        <f>('Energy Use'!U92-'E-electricity'!U36)*'Energy Use 2020'!$T98</f>
        <v>209803292023476.56</v>
      </c>
      <c r="V36" s="240">
        <f>('Energy Use'!V92-'E-electricity'!V36)*'Energy Use 2020'!$T98</f>
        <v>216064249955425.59</v>
      </c>
      <c r="W36" s="240">
        <f>('Energy Use'!W92-'E-electricity'!W36)*'Energy Use 2020'!$T98</f>
        <v>222110767379811.56</v>
      </c>
      <c r="X36" s="240">
        <f>('Energy Use'!X92-'E-electricity'!X36)*'Energy Use 2020'!$T98</f>
        <v>227918356912812.56</v>
      </c>
      <c r="Y36" s="240">
        <f>('Energy Use'!Y92-'E-electricity'!Y36)*'Energy Use 2020'!$T98</f>
        <v>233463452667625.66</v>
      </c>
      <c r="Z36" s="240">
        <f>('Energy Use'!Z92-'E-electricity'!Z36)*'Energy Use 2020'!$T98</f>
        <v>238723579946239.47</v>
      </c>
      <c r="AA36" s="240">
        <f>('Energy Use'!AA92-'E-electricity'!AA36)*'Energy Use 2020'!$T98</f>
        <v>243677515738667.09</v>
      </c>
      <c r="AB36" s="240">
        <f>('Energy Use'!AB92-'E-electricity'!AB36)*'Energy Use 2020'!$T98</f>
        <v>248305438371905.34</v>
      </c>
      <c r="AC36" s="240">
        <f>('Energy Use'!AC92-'E-electricity'!AC36)*'Energy Use 2020'!$T98</f>
        <v>252589064798951.38</v>
      </c>
      <c r="AD36" s="240">
        <f>('Energy Use'!AD92-'E-electricity'!AD36)*'Energy Use 2020'!$T98</f>
        <v>256511774185662.72</v>
      </c>
      <c r="AE36" s="240">
        <f>('Energy Use'!AE92-'E-electricity'!AE36)*'Energy Use 2020'!$T98</f>
        <v>260058716637120.22</v>
      </c>
      <c r="AF36" s="240">
        <f>('Energy Use'!AF92-'E-electricity'!AF36)*'Energy Use 2020'!$T98</f>
        <v>263216906102085.59</v>
      </c>
      <c r="AG36" s="240">
        <f>('Energy Use'!AG92-'E-electricity'!AG36)*'Energy Use 2020'!$T98</f>
        <v>265975296700818.5</v>
      </c>
      <c r="AH36" s="240">
        <f>('Energy Use'!AH92-'E-electricity'!AH36)*'Energy Use 2020'!$T98</f>
        <v>268324841934348.63</v>
      </c>
      <c r="AI36" s="240">
        <f>('Energy Use'!AI92-'E-electricity'!AI36)*'Energy Use 2020'!$T98</f>
        <v>270258536448823.78</v>
      </c>
      <c r="AJ36" s="240">
        <f>('Energy Use'!AJ92-'E-electricity'!AJ36)*'Energy Use 2020'!$T98</f>
        <v>271771440243329.81</v>
      </c>
      <c r="AK36" s="240">
        <f>('Energy Use'!AK92-'E-electricity'!AK36)*'Energy Use 2020'!$T98</f>
        <v>272860685420236.31</v>
      </c>
      <c r="AL36" s="240">
        <f>('Energy Use'!AL92-'E-electricity'!AL36)*'Energy Use 2020'!$T98</f>
        <v>273525465780594.88</v>
      </c>
      <c r="AM36" s="240">
        <f>('Energy Use'!AM92-'E-electricity'!AM36)*'Energy Use 2020'!$T98</f>
        <v>273767009760435</v>
      </c>
      <c r="AN36" s="240">
        <f>('Energy Use'!AN92-'E-electricity'!AN36)*'Energy Use 2020'!$T98</f>
        <v>273588537384400.19</v>
      </c>
      <c r="AO36" s="240">
        <f>('Energy Use'!AO92-'E-electricity'!AO36)*'Energy Use 2020'!$T98</f>
        <v>272995202078708.78</v>
      </c>
      <c r="AP36" s="240">
        <f>('Energy Use'!AP92-'E-electricity'!AP36)*'Energy Use 2020'!$T98</f>
        <v>271994018334011.03</v>
      </c>
      <c r="AQ36" s="240">
        <f>('Energy Use'!AQ92-'E-electricity'!AQ36)*'Energy Use 2020'!$T98</f>
        <v>269206115947244.31</v>
      </c>
      <c r="AR36" s="136" t="str">
        <f>VLOOKUP($A36,'Sector Match'!$A$1:$B$43,2,0)</f>
        <v>computers and electronics 26</v>
      </c>
    </row>
    <row r="37" spans="1:44" x14ac:dyDescent="0.2">
      <c r="A37" s="74" t="s">
        <v>35</v>
      </c>
      <c r="B37" s="240">
        <f>('Energy Use'!B93-'E-electricity'!B37)*'Energy Use 2019'!$T99</f>
        <v>3674586136838.1567</v>
      </c>
      <c r="C37" s="240">
        <f>('Energy Use'!C93-'E-electricity'!C37)*'Energy Use 2020'!$T99</f>
        <v>3074960818424.9204</v>
      </c>
      <c r="D37" s="240">
        <f>('Energy Use'!D93-'E-electricity'!D37)*'Energy Use 2020'!$T99</f>
        <v>3530966350374.7354</v>
      </c>
      <c r="E37" s="240">
        <f>('Energy Use'!E93-'E-electricity'!E37)*'Energy Use 2020'!$T99</f>
        <v>3693983723753.0708</v>
      </c>
      <c r="F37" s="240">
        <f>('Energy Use'!F93-'E-electricity'!F37)*'Energy Use 2020'!$T99</f>
        <v>3697484249999.9199</v>
      </c>
      <c r="G37" s="240">
        <f>('Energy Use'!G93-'E-electricity'!G37)*'Energy Use 2020'!$T99</f>
        <v>3783311123641.291</v>
      </c>
      <c r="H37" s="240">
        <f>('Energy Use'!H93-'E-electricity'!H37)*'Energy Use 2020'!$T99</f>
        <v>3891744730307.8784</v>
      </c>
      <c r="I37" s="240">
        <f>('Energy Use'!I93-'E-electricity'!I37)*'Energy Use 2020'!$T99</f>
        <v>3973322467431.1479</v>
      </c>
      <c r="J37" s="240">
        <f>('Energy Use'!J93-'E-electricity'!J37)*'Energy Use 2020'!$T99</f>
        <v>4021866873643.9453</v>
      </c>
      <c r="K37" s="240">
        <f>('Energy Use'!K93-'E-electricity'!K37)*'Energy Use 2020'!$T99</f>
        <v>4047339675098.3716</v>
      </c>
      <c r="L37" s="240">
        <f>('Energy Use'!L93-'E-electricity'!L37)*'Energy Use 2020'!$T99</f>
        <v>4060535706193.8306</v>
      </c>
      <c r="M37" s="240">
        <f>('Energy Use'!M93-'E-electricity'!M37)*'Energy Use 2020'!$T99</f>
        <v>4072605238886.3716</v>
      </c>
      <c r="N37" s="240">
        <f>('Energy Use'!N93-'E-electricity'!N37)*'Energy Use 2020'!$T99</f>
        <v>4108784019945.4766</v>
      </c>
      <c r="O37" s="240">
        <f>('Energy Use'!O93-'E-electricity'!O37)*'Energy Use 2020'!$T99</f>
        <v>4153444669096.2324</v>
      </c>
      <c r="P37" s="240">
        <f>('Energy Use'!P93-'E-electricity'!P37)*'Energy Use 2020'!$T99</f>
        <v>4204375917384.1592</v>
      </c>
      <c r="Q37" s="240">
        <f>('Energy Use'!Q93-'E-electricity'!Q37)*'Energy Use 2020'!$T99</f>
        <v>4259283090157.2695</v>
      </c>
      <c r="R37" s="240">
        <f>('Energy Use'!R93-'E-electricity'!R37)*'Energy Use 2020'!$T99</f>
        <v>4315758910631.1304</v>
      </c>
      <c r="S37" s="240">
        <f>('Energy Use'!S93-'E-electricity'!S37)*'Energy Use 2020'!$T99</f>
        <v>4401331409091.5498</v>
      </c>
      <c r="T37" s="240">
        <f>('Energy Use'!T93-'E-electricity'!T37)*'Energy Use 2020'!$T99</f>
        <v>4486868867669.3828</v>
      </c>
      <c r="U37" s="240">
        <f>('Energy Use'!U93-'E-electricity'!U37)*'Energy Use 2020'!$T99</f>
        <v>4572036404342.6963</v>
      </c>
      <c r="V37" s="240">
        <f>('Energy Use'!V93-'E-electricity'!V37)*'Energy Use 2020'!$T99</f>
        <v>4656478082300.1064</v>
      </c>
      <c r="W37" s="240">
        <f>('Energy Use'!W93-'E-electricity'!W37)*'Energy Use 2020'!$T99</f>
        <v>4739817385288.6133</v>
      </c>
      <c r="X37" s="240">
        <f>('Energy Use'!X93-'E-electricity'!X37)*'Energy Use 2020'!$T99</f>
        <v>4821657970166.3223</v>
      </c>
      <c r="Y37" s="240">
        <f>('Energy Use'!Y93-'E-electricity'!Y37)*'Energy Use 2020'!$T99</f>
        <v>4901584717210.6533</v>
      </c>
      <c r="Z37" s="240">
        <f>('Energy Use'!Z93-'E-electricity'!Z37)*'Energy Use 2020'!$T99</f>
        <v>4979165096807.9033</v>
      </c>
      <c r="AA37" s="240">
        <f>('Energy Use'!AA93-'E-electricity'!AA37)*'Energy Use 2020'!$T99</f>
        <v>5053950868595.8662</v>
      </c>
      <c r="AB37" s="240">
        <f>('Energy Use'!AB93-'E-electricity'!AB37)*'Energy Use 2020'!$T99</f>
        <v>5125480125913.5791</v>
      </c>
      <c r="AC37" s="240">
        <f>('Energy Use'!AC93-'E-electricity'!AC37)*'Energy Use 2020'!$T99</f>
        <v>5193279694509.9336</v>
      </c>
      <c r="AD37" s="240">
        <f>('Energy Use'!AD93-'E-electricity'!AD37)*'Energy Use 2020'!$T99</f>
        <v>5256867889867.8037</v>
      </c>
      <c r="AE37" s="240">
        <f>('Energy Use'!AE93-'E-electricity'!AE37)*'Energy Use 2020'!$T99</f>
        <v>5315757632219.8369</v>
      </c>
      <c r="AF37" s="240">
        <f>('Energy Use'!AF93-'E-electricity'!AF37)*'Energy Use 2020'!$T99</f>
        <v>5369459912396.1992</v>
      </c>
      <c r="AG37" s="240">
        <f>('Energy Use'!AG93-'E-electricity'!AG37)*'Energy Use 2020'!$T99</f>
        <v>5417487595097.4658</v>
      </c>
      <c r="AH37" s="240">
        <f>('Energy Use'!AH93-'E-electricity'!AH37)*'Energy Use 2020'!$T99</f>
        <v>5459359539103.8994</v>
      </c>
      <c r="AI37" s="240">
        <f>('Energy Use'!AI93-'E-electricity'!AI37)*'Energy Use 2020'!$T99</f>
        <v>5494605006406.2617</v>
      </c>
      <c r="AJ37" s="240">
        <f>('Energy Use'!AJ93-'E-electricity'!AJ37)*'Energy Use 2020'!$T99</f>
        <v>5522768324397.8301</v>
      </c>
      <c r="AK37" s="240">
        <f>('Energy Use'!AK93-'E-electricity'!AK37)*'Energy Use 2020'!$T99</f>
        <v>5543413757244.0195</v>
      </c>
      <c r="AL37" s="240">
        <f>('Energy Use'!AL93-'E-electricity'!AL37)*'Energy Use 2020'!$T99</f>
        <v>5556130534519.1055</v>
      </c>
      <c r="AM37" s="240">
        <f>('Energy Use'!AM93-'E-electricity'!AM37)*'Energy Use 2020'!$T99</f>
        <v>5560537977357.7148</v>
      </c>
      <c r="AN37" s="240">
        <f>('Energy Use'!AN93-'E-electricity'!AN37)*'Energy Use 2020'!$T99</f>
        <v>5556290654925.9033</v>
      </c>
      <c r="AO37" s="240">
        <f>('Energy Use'!AO93-'E-electricity'!AO37)*'Energy Use 2020'!$T99</f>
        <v>5543083497200.9131</v>
      </c>
      <c r="AP37" s="240">
        <f>('Energy Use'!AP93-'E-electricity'!AP37)*'Energy Use 2020'!$T99</f>
        <v>5520656784097.2627</v>
      </c>
      <c r="AQ37" s="240">
        <f>('Energy Use'!AQ93-'E-electricity'!AQ37)*'Energy Use 2020'!$T99</f>
        <v>5460653229076.4619</v>
      </c>
      <c r="AR37" s="136" t="str">
        <f>VLOOKUP($A37,'Sector Match'!$A$1:$B$43,2,0)</f>
        <v>computers and electronics 26</v>
      </c>
    </row>
    <row r="38" spans="1:44" x14ac:dyDescent="0.2">
      <c r="A38" s="74" t="s">
        <v>36</v>
      </c>
      <c r="B38" s="240">
        <f>('Energy Use'!B94-'E-electricity'!B38)*'Energy Use 2019'!$T100</f>
        <v>15715418667172.93</v>
      </c>
      <c r="C38" s="240">
        <f>('Energy Use'!C94-'E-electricity'!C38)*'Energy Use 2020'!$T100</f>
        <v>14720520719353.391</v>
      </c>
      <c r="D38" s="240">
        <f>('Energy Use'!D94-'E-electricity'!D38)*'Energy Use 2020'!$T100</f>
        <v>16280064477461.359</v>
      </c>
      <c r="E38" s="240">
        <f>('Energy Use'!E94-'E-electricity'!E38)*'Energy Use 2020'!$T100</f>
        <v>17379812822914.426</v>
      </c>
      <c r="F38" s="240">
        <f>('Energy Use'!F94-'E-electricity'!F38)*'Energy Use 2020'!$T100</f>
        <v>17063674326702.553</v>
      </c>
      <c r="G38" s="240">
        <f>('Energy Use'!G94-'E-electricity'!G38)*'Energy Use 2020'!$T100</f>
        <v>17006756777604.977</v>
      </c>
      <c r="H38" s="240">
        <f>('Energy Use'!H94-'E-electricity'!H38)*'Energy Use 2020'!$T100</f>
        <v>17070480687285.414</v>
      </c>
      <c r="I38" s="240">
        <f>('Energy Use'!I94-'E-electricity'!I38)*'Energy Use 2020'!$T100</f>
        <v>17148515159678.668</v>
      </c>
      <c r="J38" s="240">
        <f>('Energy Use'!J94-'E-electricity'!J38)*'Energy Use 2020'!$T100</f>
        <v>17199766615266.932</v>
      </c>
      <c r="K38" s="240">
        <f>('Energy Use'!K94-'E-electricity'!K38)*'Energy Use 2020'!$T100</f>
        <v>17211640937284.141</v>
      </c>
      <c r="L38" s="240">
        <f>('Energy Use'!L94-'E-electricity'!L38)*'Energy Use 2020'!$T100</f>
        <v>17171679026502.365</v>
      </c>
      <c r="M38" s="240">
        <f>('Energy Use'!M94-'E-electricity'!M38)*'Energy Use 2020'!$T100</f>
        <v>17067879233284.521</v>
      </c>
      <c r="N38" s="240">
        <f>('Energy Use'!N94-'E-electricity'!N38)*'Energy Use 2020'!$T100</f>
        <v>17049256289521.748</v>
      </c>
      <c r="O38" s="240">
        <f>('Energy Use'!O94-'E-electricity'!O38)*'Energy Use 2020'!$T100</f>
        <v>16966442332198.408</v>
      </c>
      <c r="P38" s="240">
        <f>('Energy Use'!P94-'E-electricity'!P38)*'Energy Use 2020'!$T100</f>
        <v>16824690317362.205</v>
      </c>
      <c r="Q38" s="240">
        <f>('Energy Use'!Q94-'E-electricity'!Q38)*'Energy Use 2020'!$T100</f>
        <v>16629731523310.449</v>
      </c>
      <c r="R38" s="240">
        <f>('Energy Use'!R94-'E-electricity'!R38)*'Energy Use 2020'!$T100</f>
        <v>16387607915071.975</v>
      </c>
      <c r="S38" s="240">
        <f>('Energy Use'!S94-'E-electricity'!S38)*'Energy Use 2020'!$T100</f>
        <v>16315661045430.814</v>
      </c>
      <c r="T38" s="240">
        <f>('Energy Use'!T94-'E-electricity'!T38)*'Energy Use 2020'!$T100</f>
        <v>16207497842309.084</v>
      </c>
      <c r="U38" s="240">
        <f>('Energy Use'!U94-'E-electricity'!U38)*'Energy Use 2020'!$T100</f>
        <v>16066039692101.75</v>
      </c>
      <c r="V38" s="240">
        <f>('Energy Use'!V94-'E-electricity'!V38)*'Energy Use 2020'!$T100</f>
        <v>15894341901907.246</v>
      </c>
      <c r="W38" s="240">
        <f>('Energy Use'!W94-'E-electricity'!W38)*'Energy Use 2020'!$T100</f>
        <v>15695541762738.26</v>
      </c>
      <c r="X38" s="240">
        <f>('Energy Use'!X94-'E-electricity'!X38)*'Energy Use 2020'!$T100</f>
        <v>15472810550268.846</v>
      </c>
      <c r="Y38" s="240">
        <f>('Energy Use'!Y94-'E-electricity'!Y38)*'Energy Use 2020'!$T100</f>
        <v>15229310078019.434</v>
      </c>
      <c r="Z38" s="240">
        <f>('Energy Use'!Z94-'E-electricity'!Z38)*'Energy Use 2020'!$T100</f>
        <v>14968154221987.869</v>
      </c>
      <c r="AA38" s="240">
        <f>('Energy Use'!AA94-'E-electricity'!AA38)*'Energy Use 2020'!$T100</f>
        <v>14692375654656.732</v>
      </c>
      <c r="AB38" s="240">
        <f>('Energy Use'!AB94-'E-electricity'!AB38)*'Energy Use 2020'!$T100</f>
        <v>14404897864177.773</v>
      </c>
      <c r="AC38" s="240">
        <f>('Energy Use'!AC94-'E-electricity'!AC38)*'Energy Use 2020'!$T100</f>
        <v>14108512394058.266</v>
      </c>
      <c r="AD38" s="240">
        <f>('Energy Use'!AD94-'E-electricity'!AD38)*'Energy Use 2020'!$T100</f>
        <v>13805861121273.281</v>
      </c>
      <c r="AE38" s="240">
        <f>('Energy Use'!AE94-'E-electricity'!AE38)*'Energy Use 2020'!$T100</f>
        <v>13499423296708.723</v>
      </c>
      <c r="AF38" s="240">
        <f>('Energy Use'!AF94-'E-electricity'!AF38)*'Energy Use 2020'!$T100</f>
        <v>13191507000569.943</v>
      </c>
      <c r="AG38" s="240">
        <f>('Energy Use'!AG94-'E-electricity'!AG38)*'Energy Use 2020'!$T100</f>
        <v>12884244615512.234</v>
      </c>
      <c r="AH38" s="240">
        <f>('Energy Use'!AH94-'E-electricity'!AH38)*'Energy Use 2020'!$T100</f>
        <v>12579591889860.76</v>
      </c>
      <c r="AI38" s="240">
        <f>('Energy Use'!AI94-'E-electricity'!AI38)*'Energy Use 2020'!$T100</f>
        <v>12279330150128.691</v>
      </c>
      <c r="AJ38" s="240">
        <f>('Energy Use'!AJ94-'E-electricity'!AJ38)*'Energy Use 2020'!$T100</f>
        <v>11985071223660.324</v>
      </c>
      <c r="AK38" s="240">
        <f>('Energy Use'!AK94-'E-electricity'!AK38)*'Energy Use 2020'!$T100</f>
        <v>11698264646104.979</v>
      </c>
      <c r="AL38" s="240">
        <f>('Energy Use'!AL94-'E-electricity'!AL38)*'Energy Use 2020'!$T100</f>
        <v>11420206752113.383</v>
      </c>
      <c r="AM38" s="240">
        <f>('Energy Use'!AM94-'E-electricity'!AM38)*'Energy Use 2020'!$T100</f>
        <v>11152051278824.283</v>
      </c>
      <c r="AN38" s="240">
        <f>('Energy Use'!AN94-'E-electricity'!AN38)*'Energy Use 2020'!$T100</f>
        <v>10894821148273.539</v>
      </c>
      <c r="AO38" s="240">
        <f>('Energy Use'!AO94-'E-electricity'!AO38)*'Energy Use 2020'!$T100</f>
        <v>10649421134949.592</v>
      </c>
      <c r="AP38" s="240">
        <f>('Energy Use'!AP94-'E-electricity'!AP38)*'Energy Use 2020'!$T100</f>
        <v>10416651166764.988</v>
      </c>
      <c r="AQ38" s="240">
        <f>('Energy Use'!AQ94-'E-electricity'!AQ38)*'Energy Use 2020'!$T100</f>
        <v>10144926614246.824</v>
      </c>
      <c r="AR38" s="136" t="str">
        <f>VLOOKUP($A38,'Sector Match'!$A$1:$B$43,2,0)</f>
        <v>other machinery 28</v>
      </c>
    </row>
    <row r="39" spans="1:44" x14ac:dyDescent="0.2">
      <c r="A39" s="74" t="s">
        <v>37</v>
      </c>
      <c r="B39" s="240">
        <f>('Energy Use'!B95-'E-electricity'!B39)*'Energy Use 2019'!$T101</f>
        <v>67563376005165.992</v>
      </c>
      <c r="C39" s="240">
        <f>('Energy Use'!C95-'E-electricity'!C39)*'Energy Use 2020'!$T101</f>
        <v>56185755758806.516</v>
      </c>
      <c r="D39" s="240">
        <f>('Energy Use'!D95-'E-electricity'!D39)*'Energy Use 2020'!$T101</f>
        <v>75757358780328.422</v>
      </c>
      <c r="E39" s="240">
        <f>('Energy Use'!E95-'E-electricity'!E39)*'Energy Use 2020'!$T101</f>
        <v>93839149048071.328</v>
      </c>
      <c r="F39" s="240">
        <f>('Energy Use'!F95-'E-electricity'!F39)*'Energy Use 2020'!$T101</f>
        <v>97090733853782.469</v>
      </c>
      <c r="G39" s="240">
        <f>('Energy Use'!G95-'E-electricity'!G39)*'Energy Use 2020'!$T101</f>
        <v>106161963692378.14</v>
      </c>
      <c r="H39" s="240">
        <f>('Energy Use'!H95-'E-electricity'!H39)*'Energy Use 2020'!$T101</f>
        <v>118384957882739.56</v>
      </c>
      <c r="I39" s="240">
        <f>('Energy Use'!I95-'E-electricity'!I39)*'Energy Use 2020'!$T101</f>
        <v>130855475110850.73</v>
      </c>
      <c r="J39" s="240">
        <f>('Energy Use'!J95-'E-electricity'!J39)*'Energy Use 2020'!$T101</f>
        <v>142745480085772.94</v>
      </c>
      <c r="K39" s="240">
        <f>('Energy Use'!K95-'E-electricity'!K39)*'Energy Use 2020'!$T101</f>
        <v>154100695761659.47</v>
      </c>
      <c r="L39" s="240">
        <f>('Energy Use'!L95-'E-electricity'!L39)*'Energy Use 2020'!$T101</f>
        <v>165087911856970.03</v>
      </c>
      <c r="M39" s="240">
        <f>('Energy Use'!M95-'E-electricity'!M39)*'Energy Use 2020'!$T101</f>
        <v>175991244583009.13</v>
      </c>
      <c r="N39" s="240">
        <f>('Energy Use'!N95-'E-electricity'!N39)*'Energy Use 2020'!$T101</f>
        <v>187246679520635.94</v>
      </c>
      <c r="O39" s="240">
        <f>('Energy Use'!O95-'E-electricity'!O39)*'Energy Use 2020'!$T101</f>
        <v>198842985895255.13</v>
      </c>
      <c r="P39" s="240">
        <f>('Energy Use'!P95-'E-electricity'!P39)*'Energy Use 2020'!$T101</f>
        <v>210808901051791.88</v>
      </c>
      <c r="Q39" s="240">
        <f>('Energy Use'!Q95-'E-electricity'!Q39)*'Energy Use 2020'!$T101</f>
        <v>223182201778571.53</v>
      </c>
      <c r="R39" s="240">
        <f>('Energy Use'!R95-'E-electricity'!R39)*'Energy Use 2020'!$T101</f>
        <v>236010618876677.28</v>
      </c>
      <c r="S39" s="240">
        <f>('Energy Use'!S95-'E-electricity'!S39)*'Energy Use 2020'!$T101</f>
        <v>250137851736894.22</v>
      </c>
      <c r="T39" s="240">
        <f>('Energy Use'!T95-'E-electricity'!T39)*'Energy Use 2020'!$T101</f>
        <v>264845392607880.91</v>
      </c>
      <c r="U39" s="240">
        <f>('Energy Use'!U95-'E-electricity'!U39)*'Energy Use 2020'!$T101</f>
        <v>280103203530975.66</v>
      </c>
      <c r="V39" s="240">
        <f>('Energy Use'!V95-'E-electricity'!V39)*'Energy Use 2020'!$T101</f>
        <v>295872015174884.44</v>
      </c>
      <c r="W39" s="240">
        <f>('Energy Use'!W95-'E-electricity'!W39)*'Energy Use 2020'!$T101</f>
        <v>312102592667168.38</v>
      </c>
      <c r="X39" s="240">
        <f>('Energy Use'!X95-'E-electricity'!X39)*'Energy Use 2020'!$T101</f>
        <v>328735078311017.31</v>
      </c>
      <c r="Y39" s="240">
        <f>('Energy Use'!Y95-'E-electricity'!Y39)*'Energy Use 2020'!$T101</f>
        <v>345698439893761.75</v>
      </c>
      <c r="Z39" s="240">
        <f>('Energy Use'!Z95-'E-electricity'!Z39)*'Energy Use 2020'!$T101</f>
        <v>362910055411104</v>
      </c>
      <c r="AA39" s="240">
        <f>('Energy Use'!AA95-'E-electricity'!AA39)*'Energy Use 2020'!$T101</f>
        <v>380275466484037.56</v>
      </c>
      <c r="AB39" s="240">
        <f>('Energy Use'!AB95-'E-electricity'!AB39)*'Energy Use 2020'!$T101</f>
        <v>397688333338270.44</v>
      </c>
      <c r="AC39" s="240">
        <f>('Energy Use'!AC95-'E-electricity'!AC39)*'Energy Use 2020'!$T101</f>
        <v>415030623750705.44</v>
      </c>
      <c r="AD39" s="240">
        <f>('Energy Use'!AD95-'E-electricity'!AD39)*'Energy Use 2020'!$T101</f>
        <v>432173066653942.69</v>
      </c>
      <c r="AE39" s="240">
        <f>('Energy Use'!AE95-'E-electricity'!AE39)*'Energy Use 2020'!$T101</f>
        <v>448975897957137.5</v>
      </c>
      <c r="AF39" s="240">
        <f>('Energy Use'!AF95-'E-electricity'!AF39)*'Energy Use 2020'!$T101</f>
        <v>465289921452272.88</v>
      </c>
      <c r="AG39" s="240">
        <f>('Energy Use'!AG95-'E-electricity'!AG39)*'Energy Use 2020'!$T101</f>
        <v>480957901338984.75</v>
      </c>
      <c r="AH39" s="240">
        <f>('Energy Use'!AH95-'E-electricity'!AH39)*'Energy Use 2020'!$T101</f>
        <v>495816294891173.94</v>
      </c>
      <c r="AI39" s="240">
        <f>('Energy Use'!AI95-'E-electricity'!AI39)*'Energy Use 2020'!$T101</f>
        <v>509697324154611</v>
      </c>
      <c r="AJ39" s="240">
        <f>('Energy Use'!AJ95-'E-electricity'!AJ39)*'Energy Use 2020'!$T101</f>
        <v>522431374446157.06</v>
      </c>
      <c r="AK39" s="240">
        <f>('Energy Use'!AK95-'E-electricity'!AK39)*'Energy Use 2020'!$T101</f>
        <v>533849695061682.75</v>
      </c>
      <c r="AL39" s="240">
        <f>('Energy Use'!AL95-'E-electricity'!AL39)*'Energy Use 2020'!$T101</f>
        <v>543787364336182.38</v>
      </c>
      <c r="AM39" s="240">
        <f>('Energy Use'!AM95-'E-electricity'!AM39)*'Energy Use 2020'!$T101</f>
        <v>552086467486539.94</v>
      </c>
      <c r="AN39" s="240">
        <f>('Energy Use'!AN95-'E-electricity'!AN39)*'Energy Use 2020'!$T101</f>
        <v>558599422054561.56</v>
      </c>
      <c r="AO39" s="240">
        <f>('Energy Use'!AO95-'E-electricity'!AO39)*'Energy Use 2020'!$T101</f>
        <v>563192372889596.75</v>
      </c>
      <c r="AP39" s="240">
        <f>('Energy Use'!AP95-'E-electricity'!AP39)*'Energy Use 2020'!$T101</f>
        <v>565748567163283.13</v>
      </c>
      <c r="AQ39" s="240">
        <f>('Energy Use'!AQ95-'E-electricity'!AQ39)*'Energy Use 2020'!$T101</f>
        <v>563268166465622.13</v>
      </c>
      <c r="AR39" s="136" t="str">
        <f>VLOOKUP($A39,'Sector Match'!$A$1:$B$43,2,0)</f>
        <v>water and waste 36T39</v>
      </c>
    </row>
    <row r="40" spans="1:44" x14ac:dyDescent="0.2">
      <c r="A40" s="74" t="s">
        <v>38</v>
      </c>
      <c r="B40" s="240">
        <f>('Energy Use'!B96-'E-electricity'!B40)*'Energy Use 2019'!$T102</f>
        <v>2161030337872.6353</v>
      </c>
      <c r="C40" s="240">
        <f>('Energy Use'!C96-'E-electricity'!C40)*'Energy Use 2020'!$T102</f>
        <v>2194360516554.6453</v>
      </c>
      <c r="D40" s="240">
        <f>('Energy Use'!D96-'E-electricity'!D40)*'Energy Use 2020'!$T102</f>
        <v>2393134201510.3496</v>
      </c>
      <c r="E40" s="240">
        <f>('Energy Use'!E96-'E-electricity'!E40)*'Energy Use 2020'!$T102</f>
        <v>2707981375034.8721</v>
      </c>
      <c r="F40" s="240">
        <f>('Energy Use'!F96-'E-electricity'!F40)*'Energy Use 2020'!$T102</f>
        <v>2757280035976.0991</v>
      </c>
      <c r="G40" s="240">
        <f>('Energy Use'!G96-'E-electricity'!G40)*'Energy Use 2020'!$T102</f>
        <v>2909943527664.4009</v>
      </c>
      <c r="H40" s="240">
        <f>('Energy Use'!H96-'E-electricity'!H40)*'Energy Use 2020'!$T102</f>
        <v>3113693168085.9624</v>
      </c>
      <c r="I40" s="240">
        <f>('Energy Use'!I96-'E-electricity'!I40)*'Energy Use 2020'!$T102</f>
        <v>3319378060137.2798</v>
      </c>
      <c r="J40" s="240">
        <f>('Energy Use'!J96-'E-electricity'!J40)*'Energy Use 2020'!$T102</f>
        <v>3513299803529.415</v>
      </c>
      <c r="K40" s="240">
        <f>('Energy Use'!K96-'E-electricity'!K40)*'Energy Use 2020'!$T102</f>
        <v>3695891826168.6172</v>
      </c>
      <c r="L40" s="240">
        <f>('Energy Use'!L96-'E-electricity'!L40)*'Energy Use 2020'!$T102</f>
        <v>3868448319793.311</v>
      </c>
      <c r="M40" s="240">
        <f>('Energy Use'!M96-'E-electricity'!M40)*'Energy Use 2020'!$T102</f>
        <v>4033070498375.8008</v>
      </c>
      <c r="N40" s="240">
        <f>('Energy Use'!N96-'E-electricity'!N40)*'Energy Use 2020'!$T102</f>
        <v>4196907481131.0962</v>
      </c>
      <c r="O40" s="240">
        <f>('Energy Use'!O96-'E-electricity'!O40)*'Energy Use 2020'!$T102</f>
        <v>4356015671918.7964</v>
      </c>
      <c r="P40" s="240">
        <f>('Energy Use'!P96-'E-electricity'!P40)*'Energy Use 2020'!$T102</f>
        <v>4510555391301.9473</v>
      </c>
      <c r="Q40" s="240">
        <f>('Energy Use'!Q96-'E-electricity'!Q40)*'Energy Use 2020'!$T102</f>
        <v>4660851308587.1895</v>
      </c>
      <c r="R40" s="240">
        <f>('Energy Use'!R96-'E-electricity'!R40)*'Energy Use 2020'!$T102</f>
        <v>4807388364385.252</v>
      </c>
      <c r="S40" s="240">
        <f>('Energy Use'!S96-'E-electricity'!S40)*'Energy Use 2020'!$T102</f>
        <v>4969297520546.4141</v>
      </c>
      <c r="T40" s="240">
        <f>('Energy Use'!T96-'E-electricity'!T40)*'Energy Use 2020'!$T102</f>
        <v>5128789679280.3789</v>
      </c>
      <c r="U40" s="240">
        <f>('Energy Use'!U96-'E-electricity'!U40)*'Energy Use 2020'!$T102</f>
        <v>5285336098567.8682</v>
      </c>
      <c r="V40" s="240">
        <f>('Energy Use'!V96-'E-electricity'!V40)*'Energy Use 2020'!$T102</f>
        <v>5438409287479.918</v>
      </c>
      <c r="W40" s="240">
        <f>('Energy Use'!W96-'E-electricity'!W40)*'Energy Use 2020'!$T102</f>
        <v>5587486129762.459</v>
      </c>
      <c r="X40" s="240">
        <f>('Energy Use'!X96-'E-electricity'!X40)*'Energy Use 2020'!$T102</f>
        <v>5732051021002.7754</v>
      </c>
      <c r="Y40" s="240">
        <f>('Energy Use'!Y96-'E-electricity'!Y40)*'Energy Use 2020'!$T102</f>
        <v>5871598991725.4443</v>
      </c>
      <c r="Z40" s="240">
        <f>('Energy Use'!Z96-'E-electricity'!Z40)*'Energy Use 2020'!$T102</f>
        <v>6005638788707.2568</v>
      </c>
      <c r="AA40" s="240">
        <f>('Energy Use'!AA96-'E-electricity'!AA40)*'Energy Use 2020'!$T102</f>
        <v>6133695887071.3398</v>
      </c>
      <c r="AB40" s="240">
        <f>('Energy Use'!AB96-'E-electricity'!AB40)*'Energy Use 2020'!$T102</f>
        <v>6255315406315.9941</v>
      </c>
      <c r="AC40" s="240">
        <f>('Energy Use'!AC96-'E-electricity'!AC40)*'Energy Use 2020'!$T102</f>
        <v>6370064904346.7539</v>
      </c>
      <c r="AD40" s="240">
        <f>('Energy Use'!AD96-'E-electricity'!AD40)*'Energy Use 2020'!$T102</f>
        <v>6477537024796.0205</v>
      </c>
      <c r="AE40" s="240">
        <f>('Energy Use'!AE96-'E-electricity'!AE40)*'Energy Use 2020'!$T102</f>
        <v>6577351974417.3232</v>
      </c>
      <c r="AF40" s="240">
        <f>('Energy Use'!AF96-'E-electricity'!AF40)*'Energy Use 2020'!$T102</f>
        <v>6669159809108.709</v>
      </c>
      <c r="AG40" s="240">
        <f>('Energy Use'!AG96-'E-electricity'!AG40)*'Energy Use 2020'!$T102</f>
        <v>6752642509126.4277</v>
      </c>
      <c r="AH40" s="240">
        <f>('Energy Use'!AH96-'E-electricity'!AH40)*'Energy Use 2020'!$T102</f>
        <v>6827515826268.3594</v>
      </c>
      <c r="AI40" s="240">
        <f>('Energy Use'!AI96-'E-electricity'!AI40)*'Energy Use 2020'!$T102</f>
        <v>6893530888204.46</v>
      </c>
      <c r="AJ40" s="240">
        <f>('Energy Use'!AJ96-'E-electricity'!AJ40)*'Energy Use 2020'!$T102</f>
        <v>6950475547676.0449</v>
      </c>
      <c r="AK40" s="240">
        <f>('Energy Use'!AK96-'E-electricity'!AK40)*'Energy Use 2020'!$T102</f>
        <v>6998175466942.207</v>
      </c>
      <c r="AL40" s="240">
        <f>('Energy Use'!AL96-'E-electricity'!AL40)*'Energy Use 2020'!$T102</f>
        <v>7036494930583.0703</v>
      </c>
      <c r="AM40" s="240">
        <f>('Energy Use'!AM96-'E-electricity'!AM40)*'Energy Use 2020'!$T102</f>
        <v>7065337382541.2051</v>
      </c>
      <c r="AN40" s="240">
        <f>('Energy Use'!AN96-'E-electricity'!AN40)*'Energy Use 2020'!$T102</f>
        <v>7084645686056.3818</v>
      </c>
      <c r="AO40" s="240">
        <f>('Energy Use'!AO96-'E-electricity'!AO40)*'Energy Use 2020'!$T102</f>
        <v>7094402107890.4482</v>
      </c>
      <c r="AP40" s="240">
        <f>('Energy Use'!AP96-'E-electricity'!AP40)*'Energy Use 2020'!$T102</f>
        <v>7094628030914.126</v>
      </c>
      <c r="AQ40" s="240">
        <f>('Energy Use'!AQ96-'E-electricity'!AQ40)*'Energy Use 2020'!$T102</f>
        <v>7049048102207.2275</v>
      </c>
      <c r="AR40" s="136" t="str">
        <f>VLOOKUP($A40,'Sector Match'!$A$1:$B$43,2,0)</f>
        <v>other machinery 28</v>
      </c>
    </row>
    <row r="41" spans="1:44" x14ac:dyDescent="0.2">
      <c r="A41" s="74" t="s">
        <v>39</v>
      </c>
      <c r="B41" s="240">
        <f>('Energy Use'!B97-'E-electricity'!B41)*'Energy Use 2019'!$T103</f>
        <v>4215949800193.042</v>
      </c>
      <c r="C41" s="240">
        <f>('Energy Use'!C97-'E-electricity'!C41)*'Energy Use 2020'!$T103</f>
        <v>8667992789196.8828</v>
      </c>
      <c r="D41" s="240">
        <f>('Energy Use'!D97-'E-electricity'!D41)*'Energy Use 2020'!$T103</f>
        <v>9780007527599.8633</v>
      </c>
      <c r="E41" s="240">
        <f>('Energy Use'!E97-'E-electricity'!E41)*'Energy Use 2020'!$T103</f>
        <v>10199225777003.727</v>
      </c>
      <c r="F41" s="240">
        <f>('Energy Use'!F97-'E-electricity'!F41)*'Energy Use 2020'!$T103</f>
        <v>10271293014057.807</v>
      </c>
      <c r="G41" s="240">
        <f>('Energy Use'!G97-'E-electricity'!G41)*'Energy Use 2020'!$T103</f>
        <v>10772423948237.02</v>
      </c>
      <c r="H41" s="240">
        <f>('Energy Use'!H97-'E-electricity'!H41)*'Energy Use 2020'!$T103</f>
        <v>11404455941934.037</v>
      </c>
      <c r="I41" s="240">
        <f>('Energy Use'!I97-'E-electricity'!I41)*'Energy Use 2020'!$T103</f>
        <v>11891756226163.813</v>
      </c>
      <c r="J41" s="240">
        <f>('Energy Use'!J97-'E-electricity'!J41)*'Energy Use 2020'!$T103</f>
        <v>12200099832559.922</v>
      </c>
      <c r="K41" s="240">
        <f>('Energy Use'!K97-'E-electricity'!K41)*'Energy Use 2020'!$T103</f>
        <v>12383909337299.98</v>
      </c>
      <c r="L41" s="240">
        <f>('Energy Use'!L97-'E-electricity'!L41)*'Energy Use 2020'!$T103</f>
        <v>12507188197867.715</v>
      </c>
      <c r="M41" s="240">
        <f>('Energy Use'!M97-'E-electricity'!M41)*'Energy Use 2020'!$T103</f>
        <v>12638605860763.303</v>
      </c>
      <c r="N41" s="240">
        <f>('Energy Use'!N97-'E-electricity'!N41)*'Energy Use 2020'!$T103</f>
        <v>12925470598674.689</v>
      </c>
      <c r="O41" s="240">
        <f>('Energy Use'!O97-'E-electricity'!O41)*'Energy Use 2020'!$T103</f>
        <v>13278108367697.918</v>
      </c>
      <c r="P41" s="240">
        <f>('Energy Use'!P97-'E-electricity'!P41)*'Energy Use 2020'!$T103</f>
        <v>13675276052751.883</v>
      </c>
      <c r="Q41" s="240">
        <f>('Energy Use'!Q97-'E-electricity'!Q41)*'Energy Use 2020'!$T103</f>
        <v>14093318389889.014</v>
      </c>
      <c r="R41" s="240">
        <f>('Energy Use'!R97-'E-electricity'!R41)*'Energy Use 2020'!$T103</f>
        <v>14505567487160.582</v>
      </c>
      <c r="S41" s="240">
        <f>('Energy Use'!S97-'E-electricity'!S41)*'Energy Use 2020'!$T103</f>
        <v>15042564098105.186</v>
      </c>
      <c r="T41" s="240">
        <f>('Energy Use'!T97-'E-electricity'!T41)*'Energy Use 2020'!$T103</f>
        <v>15554021127862.529</v>
      </c>
      <c r="U41" s="240">
        <f>('Energy Use'!U97-'E-electricity'!U41)*'Energy Use 2020'!$T103</f>
        <v>16037228955275.242</v>
      </c>
      <c r="V41" s="240">
        <f>('Energy Use'!V97-'E-electricity'!V41)*'Energy Use 2020'!$T103</f>
        <v>16489745162596.672</v>
      </c>
      <c r="W41" s="240">
        <f>('Energy Use'!W97-'E-electricity'!W41)*'Energy Use 2020'!$T103</f>
        <v>16909417223214.52</v>
      </c>
      <c r="X41" s="240">
        <f>('Energy Use'!X97-'E-electricity'!X41)*'Energy Use 2020'!$T103</f>
        <v>17294400094573.762</v>
      </c>
      <c r="Y41" s="240">
        <f>('Energy Use'!Y97-'E-electricity'!Y41)*'Energy Use 2020'!$T103</f>
        <v>17643168618166.523</v>
      </c>
      <c r="Z41" s="240">
        <f>('Energy Use'!Z97-'E-electricity'!Z41)*'Energy Use 2020'!$T103</f>
        <v>17954524747792.191</v>
      </c>
      <c r="AA41" s="240">
        <f>('Energy Use'!AA97-'E-electricity'!AA41)*'Energy Use 2020'!$T103</f>
        <v>18227599738356.73</v>
      </c>
      <c r="AB41" s="240">
        <f>('Energy Use'!AB97-'E-electricity'!AB41)*'Energy Use 2020'!$T103</f>
        <v>18461851527663.105</v>
      </c>
      <c r="AC41" s="240">
        <f>('Energy Use'!AC97-'E-electricity'!AC41)*'Energy Use 2020'!$T103</f>
        <v>18657057630899.328</v>
      </c>
      <c r="AD41" s="240">
        <f>('Energy Use'!AD97-'E-electricity'!AD41)*'Energy Use 2020'!$T103</f>
        <v>18813303940413.285</v>
      </c>
      <c r="AE41" s="240">
        <f>('Energy Use'!AE97-'E-electricity'!AE41)*'Energy Use 2020'!$T103</f>
        <v>18930969881027.906</v>
      </c>
      <c r="AF41" s="240">
        <f>('Energy Use'!AF97-'E-electricity'!AF41)*'Energy Use 2020'!$T103</f>
        <v>19010710413299.027</v>
      </c>
      <c r="AG41" s="240">
        <f>('Energy Use'!AG97-'E-electricity'!AG41)*'Energy Use 2020'!$T103</f>
        <v>19053435403987.672</v>
      </c>
      <c r="AH41" s="240">
        <f>('Energy Use'!AH97-'E-electricity'!AH41)*'Energy Use 2020'!$T103</f>
        <v>19060286895282.211</v>
      </c>
      <c r="AI41" s="240">
        <f>('Energy Use'!AI97-'E-electricity'!AI41)*'Energy Use 2020'!$T103</f>
        <v>19032614803033.852</v>
      </c>
      <c r="AJ41" s="240">
        <f>('Energy Use'!AJ97-'E-electricity'!AJ41)*'Energy Use 2020'!$T103</f>
        <v>18971951560816.301</v>
      </c>
      <c r="AK41" s="240">
        <f>('Energy Use'!AK97-'E-electricity'!AK41)*'Energy Use 2020'!$T103</f>
        <v>18879986202581.844</v>
      </c>
      <c r="AL41" s="240">
        <f>('Energy Use'!AL97-'E-electricity'!AL41)*'Energy Use 2020'!$T103</f>
        <v>18758538343783.961</v>
      </c>
      <c r="AM41" s="240">
        <f>('Energy Use'!AM97-'E-electricity'!AM41)*'Energy Use 2020'!$T103</f>
        <v>18609532480866.262</v>
      </c>
      <c r="AN41" s="240">
        <f>('Energy Use'!AN97-'E-electricity'!AN41)*'Energy Use 2020'!$T103</f>
        <v>18434972983779.277</v>
      </c>
      <c r="AO41" s="240">
        <f>('Energy Use'!AO97-'E-electricity'!AO41)*'Energy Use 2020'!$T103</f>
        <v>18236920107409.914</v>
      </c>
      <c r="AP41" s="240">
        <f>('Energy Use'!AP97-'E-electricity'!AP41)*'Energy Use 2020'!$T103</f>
        <v>18017467297132.008</v>
      </c>
      <c r="AQ41" s="240">
        <f>('Energy Use'!AQ97-'E-electricity'!AQ41)*'Energy Use 2020'!$T103</f>
        <v>17687547089443.086</v>
      </c>
      <c r="AR41" s="136">
        <f>VLOOKUP($A41,'Sector Match'!$A$1:$B$43,2,0)</f>
        <v>0</v>
      </c>
    </row>
    <row r="42" spans="1:44" x14ac:dyDescent="0.2">
      <c r="A42" s="74" t="s">
        <v>40</v>
      </c>
      <c r="B42" s="240">
        <f>('Energy Use'!B98-'E-electricity'!B42)*'Energy Use 2019'!$T104</f>
        <v>50450897646792.828</v>
      </c>
      <c r="C42" s="240">
        <f>('Energy Use'!C98-'E-electricity'!C42)*'Energy Use 2020'!$T104</f>
        <v>45426174548010.898</v>
      </c>
      <c r="D42" s="240">
        <f>('Energy Use'!D98-'E-electricity'!D42)*'Energy Use 2020'!$T104</f>
        <v>55527159421596.938</v>
      </c>
      <c r="E42" s="240">
        <f>('Energy Use'!E98-'E-electricity'!E42)*'Energy Use 2020'!$T104</f>
        <v>59603114708570.422</v>
      </c>
      <c r="F42" s="240">
        <f>('Energy Use'!F98-'E-electricity'!F42)*'Energy Use 2020'!$T104</f>
        <v>61947857050006.07</v>
      </c>
      <c r="G42" s="240">
        <f>('Energy Use'!G98-'E-electricity'!G42)*'Energy Use 2020'!$T104</f>
        <v>68453597317950.133</v>
      </c>
      <c r="H42" s="240">
        <f>('Energy Use'!H98-'E-electricity'!H42)*'Energy Use 2020'!$T104</f>
        <v>77131866753438.594</v>
      </c>
      <c r="I42" s="240">
        <f>('Energy Use'!I98-'E-electricity'!I42)*'Energy Use 2020'!$T104</f>
        <v>85711369799981.109</v>
      </c>
      <c r="J42" s="240">
        <f>('Energy Use'!J98-'E-electricity'!J42)*'Energy Use 2020'!$T104</f>
        <v>93542371728814.094</v>
      </c>
      <c r="K42" s="240">
        <f>('Energy Use'!K98-'E-electricity'!K42)*'Energy Use 2020'!$T104</f>
        <v>100689343260397.02</v>
      </c>
      <c r="L42" s="240">
        <f>('Energy Use'!L98-'E-electricity'!L42)*'Energy Use 2020'!$T104</f>
        <v>107350400857289.7</v>
      </c>
      <c r="M42" s="240">
        <f>('Energy Use'!M98-'E-electricity'!M42)*'Energy Use 2020'!$T104</f>
        <v>113843621849360.84</v>
      </c>
      <c r="N42" s="240">
        <f>('Energy Use'!N98-'E-electricity'!N42)*'Energy Use 2020'!$T104</f>
        <v>120604973002436.53</v>
      </c>
      <c r="O42" s="240">
        <f>('Energy Use'!O98-'E-electricity'!O42)*'Energy Use 2020'!$T104</f>
        <v>127620351689655.91</v>
      </c>
      <c r="P42" s="240">
        <f>('Energy Use'!P98-'E-electricity'!P42)*'Energy Use 2020'!$T104</f>
        <v>134878997707547.98</v>
      </c>
      <c r="Q42" s="240">
        <f>('Energy Use'!Q98-'E-electricity'!Q42)*'Energy Use 2020'!$T104</f>
        <v>142367171254327.09</v>
      </c>
      <c r="R42" s="240">
        <f>('Energy Use'!R98-'E-electricity'!R42)*'Energy Use 2020'!$T104</f>
        <v>150067958870903.13</v>
      </c>
      <c r="S42" s="240">
        <f>('Energy Use'!S98-'E-electricity'!S42)*'Energy Use 2020'!$T104</f>
        <v>158494970293617.41</v>
      </c>
      <c r="T42" s="240">
        <f>('Energy Use'!T98-'E-electricity'!T42)*'Energy Use 2020'!$T104</f>
        <v>167149012313203.91</v>
      </c>
      <c r="U42" s="240">
        <f>('Energy Use'!U98-'E-electricity'!U42)*'Energy Use 2020'!$T104</f>
        <v>176004106291665.28</v>
      </c>
      <c r="V42" s="240">
        <f>('Energy Use'!V98-'E-electricity'!V42)*'Energy Use 2020'!$T104</f>
        <v>185030054502064.5</v>
      </c>
      <c r="W42" s="240">
        <f>('Energy Use'!W98-'E-electricity'!W42)*'Energy Use 2020'!$T104</f>
        <v>194192332889937</v>
      </c>
      <c r="X42" s="240">
        <f>('Energy Use'!X98-'E-electricity'!X42)*'Energy Use 2020'!$T104</f>
        <v>203452036955908.38</v>
      </c>
      <c r="Y42" s="240">
        <f>('Energy Use'!Y98-'E-electricity'!Y42)*'Energy Use 2020'!$T104</f>
        <v>212765888655309.06</v>
      </c>
      <c r="Z42" s="240">
        <f>('Energy Use'!Z98-'E-electricity'!Z42)*'Energy Use 2020'!$T104</f>
        <v>222086311907194.53</v>
      </c>
      <c r="AA42" s="240">
        <f>('Energy Use'!AA98-'E-electricity'!AA42)*'Energy Use 2020'!$T104</f>
        <v>231361583751763.28</v>
      </c>
      <c r="AB42" s="240">
        <f>('Energy Use'!AB98-'E-electricity'!AB42)*'Energy Use 2020'!$T104</f>
        <v>240536067369954.19</v>
      </c>
      <c r="AC42" s="240">
        <f>('Energy Use'!AC98-'E-electricity'!AC42)*'Energy Use 2020'!$T104</f>
        <v>249550532066338.25</v>
      </c>
      <c r="AD42" s="240">
        <f>('Energy Use'!AD98-'E-electricity'!AD42)*'Energy Use 2020'!$T104</f>
        <v>258342563908419.06</v>
      </c>
      <c r="AE42" s="240">
        <f>('Energy Use'!AE98-'E-electricity'!AE42)*'Energy Use 2020'!$T104</f>
        <v>266847069013770.31</v>
      </c>
      <c r="AF42" s="240">
        <f>('Energy Use'!AF98-'E-electricity'!AF42)*'Energy Use 2020'!$T104</f>
        <v>274996869493549.94</v>
      </c>
      <c r="AG42" s="240">
        <f>('Energy Use'!AG98-'E-electricity'!AG42)*'Energy Use 2020'!$T104</f>
        <v>282723389821667.69</v>
      </c>
      <c r="AH42" s="240">
        <f>('Energy Use'!AH98-'E-electricity'!AH42)*'Energy Use 2020'!$T104</f>
        <v>289957428941123</v>
      </c>
      <c r="AI42" s="240">
        <f>('Energy Use'!AI98-'E-electricity'!AI42)*'Energy Use 2020'!$T104</f>
        <v>296630010794352.81</v>
      </c>
      <c r="AJ42" s="240">
        <f>('Energy Use'!AJ98-'E-electricity'!AJ42)*'Energy Use 2020'!$T104</f>
        <v>302673303237819.31</v>
      </c>
      <c r="AK42" s="240">
        <f>('Energy Use'!AK98-'E-electricity'!AK42)*'Energy Use 2020'!$T104</f>
        <v>308021592550480.69</v>
      </c>
      <c r="AL42" s="240">
        <f>('Energy Use'!AL98-'E-electricity'!AL42)*'Energy Use 2020'!$T104</f>
        <v>312612298060356.56</v>
      </c>
      <c r="AM42" s="240">
        <f>('Energy Use'!AM98-'E-electricity'!AM42)*'Energy Use 2020'!$T104</f>
        <v>316387008891551.5</v>
      </c>
      <c r="AN42" s="240">
        <f>('Energy Use'!AN98-'E-electricity'!AN42)*'Energy Use 2020'!$T104</f>
        <v>319292522580351.19</v>
      </c>
      <c r="AO42" s="240">
        <f>('Energy Use'!AO98-'E-electricity'!AO42)*'Energy Use 2020'!$T104</f>
        <v>321281863430428.88</v>
      </c>
      <c r="AP42" s="240">
        <f>('Energy Use'!AP98-'E-electricity'!AP42)*'Energy Use 2020'!$T104</f>
        <v>322315257079065.5</v>
      </c>
      <c r="AQ42" s="240">
        <f>('Energy Use'!AQ98-'E-electricity'!AQ42)*'Energy Use 2020'!$T104</f>
        <v>320707903404415.25</v>
      </c>
      <c r="AR42" s="136" t="str">
        <f>VLOOKUP($A42,'Sector Match'!$A$1:$B$43,2,0)</f>
        <v>energy pipelines and gas processing 352T353</v>
      </c>
    </row>
    <row r="43" spans="1:44" x14ac:dyDescent="0.2">
      <c r="A43" s="221" t="s">
        <v>41</v>
      </c>
      <c r="B43" s="240">
        <f>('Energy Use'!B99-'E-electricity'!B43)*'Energy Use 2019'!$T105</f>
        <v>1503911759742.3872</v>
      </c>
      <c r="C43" s="240">
        <f>('Energy Use'!C99-'E-electricity'!C43)*'Energy Use 2020'!$T105</f>
        <v>1643697155937.29</v>
      </c>
      <c r="D43" s="240">
        <f>('Energy Use'!D99-'E-electricity'!D43)*'Energy Use 2020'!$T105</f>
        <v>1864612977995.4795</v>
      </c>
      <c r="E43" s="240">
        <f>('Energy Use'!E99-'E-electricity'!E43)*'Energy Use 2020'!$T105</f>
        <v>1935499845001.6628</v>
      </c>
      <c r="F43" s="240">
        <f>('Energy Use'!F99-'E-electricity'!F43)*'Energy Use 2020'!$T105</f>
        <v>1979985019396.9902</v>
      </c>
      <c r="G43" s="240">
        <f>('Energy Use'!G99-'E-electricity'!G43)*'Energy Use 2020'!$T105</f>
        <v>2104649743843.6243</v>
      </c>
      <c r="H43" s="240">
        <f>('Energy Use'!H99-'E-electricity'!H43)*'Energy Use 2020'!$T105</f>
        <v>2265343962699.145</v>
      </c>
      <c r="I43" s="240">
        <f>('Energy Use'!I99-'E-electricity'!I43)*'Energy Use 2020'!$T105</f>
        <v>2419130188541.0186</v>
      </c>
      <c r="J43" s="240">
        <f>('Energy Use'!J99-'E-electricity'!J43)*'Energy Use 2020'!$T105</f>
        <v>2554903227547.1367</v>
      </c>
      <c r="K43" s="240">
        <f>('Energy Use'!K99-'E-electricity'!K43)*'Energy Use 2020'!$T105</f>
        <v>2674504168258.5088</v>
      </c>
      <c r="L43" s="240">
        <f>('Energy Use'!L99-'E-electricity'!L43)*'Energy Use 2020'!$T105</f>
        <v>2781180634980.501</v>
      </c>
      <c r="M43" s="240">
        <f>('Energy Use'!M99-'E-electricity'!M43)*'Energy Use 2020'!$T105</f>
        <v>2879358164324.7344</v>
      </c>
      <c r="N43" s="240">
        <f>('Energy Use'!N99-'E-electricity'!N43)*'Energy Use 2020'!$T105</f>
        <v>2974896169866.7656</v>
      </c>
      <c r="O43" s="240">
        <f>('Energy Use'!O99-'E-electricity'!O43)*'Energy Use 2020'!$T105</f>
        <v>3067220514596.4541</v>
      </c>
      <c r="P43" s="240">
        <f>('Energy Use'!P99-'E-electricity'!P43)*'Energy Use 2020'!$T105</f>
        <v>3156213836614.0801</v>
      </c>
      <c r="Q43" s="240">
        <f>('Energy Use'!Q99-'E-electricity'!Q43)*'Energy Use 2020'!$T105</f>
        <v>3241807594612.1401</v>
      </c>
      <c r="R43" s="240">
        <f>('Energy Use'!R99-'E-electricity'!R43)*'Energy Use 2020'!$T105</f>
        <v>3323981612246.8447</v>
      </c>
      <c r="S43" s="240">
        <f>('Energy Use'!S99-'E-electricity'!S43)*'Energy Use 2020'!$T105</f>
        <v>3413245965602.6582</v>
      </c>
      <c r="T43" s="240">
        <f>('Energy Use'!T99-'E-electricity'!T43)*'Energy Use 2020'!$T105</f>
        <v>3499460136916.6021</v>
      </c>
      <c r="U43" s="240">
        <f>('Energy Use'!U99-'E-electricity'!U43)*'Energy Use 2020'!$T105</f>
        <v>3582407406767.1401</v>
      </c>
      <c r="V43" s="240">
        <f>('Energy Use'!V99-'E-electricity'!V43)*'Energy Use 2020'!$T105</f>
        <v>3661890231652.9614</v>
      </c>
      <c r="W43" s="240">
        <f>('Energy Use'!W99-'E-electricity'!W43)*'Energy Use 2020'!$T105</f>
        <v>3737731147570.1997</v>
      </c>
      <c r="X43" s="240">
        <f>('Energy Use'!X99-'E-electricity'!X43)*'Energy Use 2020'!$T105</f>
        <v>3809773474467.8711</v>
      </c>
      <c r="Y43" s="240">
        <f>('Energy Use'!Y99-'E-electricity'!Y43)*'Energy Use 2020'!$T105</f>
        <v>3877881822266.4966</v>
      </c>
      <c r="Z43" s="240">
        <f>('Energy Use'!Z99-'E-electricity'!Z43)*'Energy Use 2020'!$T105</f>
        <v>3941942401638.625</v>
      </c>
      <c r="AA43" s="240">
        <f>('Energy Use'!AA99-'E-electricity'!AA43)*'Energy Use 2020'!$T105</f>
        <v>4001863145071.4307</v>
      </c>
      <c r="AB43" s="240">
        <f>('Energy Use'!AB99-'E-electricity'!AB43)*'Energy Use 2020'!$T105</f>
        <v>4057573645840.2646</v>
      </c>
      <c r="AC43" s="240">
        <f>('Energy Use'!AC99-'E-electricity'!AC43)*'Energy Use 2020'!$T105</f>
        <v>4109024924390.3643</v>
      </c>
      <c r="AD43" s="240">
        <f>('Energy Use'!AD99-'E-electricity'!AD43)*'Energy Use 2020'!$T105</f>
        <v>4156189033240.6655</v>
      </c>
      <c r="AE43" s="240">
        <f>('Energy Use'!AE99-'E-electricity'!AE43)*'Energy Use 2020'!$T105</f>
        <v>4199058512877.2642</v>
      </c>
      <c r="AF43" s="240">
        <f>('Energy Use'!AF99-'E-electricity'!AF43)*'Energy Use 2020'!$T105</f>
        <v>4237645712191.4941</v>
      </c>
      <c r="AG43" s="240">
        <f>('Energy Use'!AG99-'E-electricity'!AG43)*'Energy Use 2020'!$T105</f>
        <v>4271981987841.2466</v>
      </c>
      <c r="AH43" s="240">
        <f>('Energy Use'!AH99-'E-electricity'!AH43)*'Energy Use 2020'!$T105</f>
        <v>4302116797478.3115</v>
      </c>
      <c r="AI43" s="240">
        <f>('Energy Use'!AI99-'E-electricity'!AI43)*'Energy Use 2020'!$T105</f>
        <v>4328116702103.5254</v>
      </c>
      <c r="AJ43" s="240">
        <f>('Energy Use'!AJ99-'E-electricity'!AJ43)*'Energy Use 2020'!$T105</f>
        <v>4350064292894.6147</v>
      </c>
      <c r="AK43" s="240">
        <f>('Energy Use'!AK99-'E-electricity'!AK43)*'Energy Use 2020'!$T105</f>
        <v>4368057057722.7485</v>
      </c>
      <c r="AL43" s="240">
        <f>('Energy Use'!AL99-'E-electricity'!AL43)*'Energy Use 2020'!$T105</f>
        <v>4382206202245.8174</v>
      </c>
      <c r="AM43" s="240">
        <f>('Energy Use'!AM99-'E-electricity'!AM43)*'Energy Use 2020'!$T105</f>
        <v>4392635439966.4531</v>
      </c>
      <c r="AN43" s="240">
        <f>('Energy Use'!AN99-'E-electricity'!AN43)*'Energy Use 2020'!$T105</f>
        <v>4399479764990.6289</v>
      </c>
      <c r="AO43" s="240">
        <f>('Energy Use'!AO99-'E-electricity'!AO43)*'Energy Use 2020'!$T105</f>
        <v>4402884220442.5957</v>
      </c>
      <c r="AP43" s="240">
        <f>('Energy Use'!AP99-'E-electricity'!AP43)*'Energy Use 2020'!$T105</f>
        <v>4403002674606.7334</v>
      </c>
      <c r="AQ43" s="240">
        <f>('Energy Use'!AQ99-'E-electricity'!AQ43)*'Energy Use 2020'!$T105</f>
        <v>4377432530691.5381</v>
      </c>
      <c r="AR43" s="136" t="str">
        <f>VLOOKUP($A43,'Sector Match'!$A$1:$B$43,2,0)</f>
        <v>water and waste 36T39</v>
      </c>
    </row>
    <row r="44" spans="1:44" x14ac:dyDescent="0.2">
      <c r="A44" s="76" t="s">
        <v>123</v>
      </c>
      <c r="B44" s="254">
        <f>('Energy Use'!B100-'E-electricity'!B44)*'Energy Use 2019'!$T106</f>
        <v>9477455150833.959</v>
      </c>
      <c r="C44" s="254">
        <f>('Energy Use'!C100-'E-electricity'!C44)*'Energy Use 2020'!$T106</f>
        <v>8904085978007.7012</v>
      </c>
      <c r="D44" s="254">
        <f>('Energy Use'!D100-'E-electricity'!D44)*'Energy Use 2020'!$T106</f>
        <v>9345451038432.0469</v>
      </c>
      <c r="E44" s="254">
        <f>('Energy Use'!E100-'E-electricity'!E44)*'Energy Use 2020'!$T106</f>
        <v>9438553188650.7441</v>
      </c>
      <c r="F44" s="254">
        <f>('Energy Use'!F100-'E-electricity'!F44)*'Energy Use 2020'!$T106</f>
        <v>9851252910423.6543</v>
      </c>
      <c r="G44" s="254">
        <f>('Energy Use'!G100-'E-electricity'!G44)*'Energy Use 2020'!$T106</f>
        <v>10279568493493.709</v>
      </c>
      <c r="H44" s="254">
        <f>('Energy Use'!H100-'E-electricity'!H44)*'Energy Use 2020'!$T106</f>
        <v>10626342335427.297</v>
      </c>
      <c r="I44" s="254">
        <f>('Energy Use'!I100-'E-electricity'!I44)*'Energy Use 2020'!$T106</f>
        <v>11104834900680.18</v>
      </c>
      <c r="J44" s="254">
        <f>('Energy Use'!J100-'E-electricity'!J44)*'Energy Use 2020'!$T106</f>
        <v>11498789847568.098</v>
      </c>
      <c r="K44" s="254">
        <f>('Energy Use'!K100-'E-electricity'!K44)*'Energy Use 2020'!$T106</f>
        <v>11874762690295.211</v>
      </c>
      <c r="L44" s="254">
        <f>('Energy Use'!L100-'E-electricity'!L44)*'Energy Use 2020'!$T106</f>
        <v>12231249311877.455</v>
      </c>
      <c r="M44" s="254">
        <f>('Energy Use'!M100-'E-electricity'!M44)*'Energy Use 2020'!$T106</f>
        <v>12637559605608.08</v>
      </c>
      <c r="N44" s="254">
        <f>('Energy Use'!N100-'E-electricity'!N44)*'Energy Use 2020'!$T106</f>
        <v>12893786982041.352</v>
      </c>
      <c r="O44" s="254">
        <f>('Energy Use'!O100-'E-electricity'!O44)*'Energy Use 2020'!$T106</f>
        <v>13198663178944.102</v>
      </c>
      <c r="P44" s="254">
        <f>('Energy Use'!P100-'E-electricity'!P44)*'Energy Use 2020'!$T106</f>
        <v>13480897961649.502</v>
      </c>
      <c r="Q44" s="254">
        <f>('Energy Use'!Q100-'E-electricity'!Q44)*'Energy Use 2020'!$T106</f>
        <v>13740024124687.928</v>
      </c>
      <c r="R44" s="254">
        <f>('Energy Use'!R100-'E-electricity'!R44)*'Energy Use 2020'!$T106</f>
        <v>13946908486774.195</v>
      </c>
      <c r="S44" s="254">
        <f>('Energy Use'!S100-'E-electricity'!S44)*'Energy Use 2020'!$T106</f>
        <v>14251943429457.922</v>
      </c>
      <c r="T44" s="254">
        <f>('Energy Use'!T100-'E-electricity'!T44)*'Energy Use 2020'!$T106</f>
        <v>14507331084230.855</v>
      </c>
      <c r="U44" s="254">
        <f>('Energy Use'!U100-'E-electricity'!U44)*'Energy Use 2020'!$T106</f>
        <v>14742026810255.414</v>
      </c>
      <c r="V44" s="254">
        <f>('Energy Use'!V100-'E-electricity'!V44)*'Energy Use 2020'!$T106</f>
        <v>14956282799282.021</v>
      </c>
      <c r="W44" s="254">
        <f>('Energy Use'!W100-'E-electricity'!W44)*'Energy Use 2020'!$T106</f>
        <v>15150518421134.434</v>
      </c>
      <c r="X44" s="254">
        <f>('Energy Use'!X100-'E-electricity'!X44)*'Energy Use 2020'!$T106</f>
        <v>15325308621971.215</v>
      </c>
      <c r="Y44" s="254">
        <f>('Energy Use'!Y100-'E-electricity'!Y44)*'Energy Use 2020'!$T106</f>
        <v>15481371433279.59</v>
      </c>
      <c r="Z44" s="254">
        <f>('Energy Use'!Z100-'E-electricity'!Z44)*'Energy Use 2020'!$T106</f>
        <v>15619554901412.637</v>
      </c>
      <c r="AA44" s="254">
        <f>('Energy Use'!AA100-'E-electricity'!AA44)*'Energy Use 2020'!$T106</f>
        <v>15740823732083.018</v>
      </c>
      <c r="AB44" s="254">
        <f>('Energy Use'!AB100-'E-electricity'!AB44)*'Energy Use 2020'!$T106</f>
        <v>15846245924220.381</v>
      </c>
      <c r="AC44" s="254">
        <f>('Energy Use'!AC100-'E-electricity'!AC44)*'Energy Use 2020'!$T106</f>
        <v>15936979644148.588</v>
      </c>
      <c r="AD44" s="254">
        <f>('Energy Use'!AD100-'E-electricity'!AD44)*'Energy Use 2020'!$T106</f>
        <v>16014260565246.58</v>
      </c>
      <c r="AE44" s="254">
        <f>('Energy Use'!AE100-'E-electricity'!AE44)*'Energy Use 2020'!$T106</f>
        <v>16079389871179.857</v>
      </c>
      <c r="AF44" s="254">
        <f>('Energy Use'!AF100-'E-electricity'!AF44)*'Energy Use 2020'!$T106</f>
        <v>16133723093384.969</v>
      </c>
      <c r="AG44" s="254">
        <f>('Energy Use'!AG100-'E-electricity'!AG44)*'Energy Use 2020'!$T106</f>
        <v>16178659926618.326</v>
      </c>
      <c r="AH44" s="254">
        <f>('Energy Use'!AH100-'E-electricity'!AH44)*'Energy Use 2020'!$T106</f>
        <v>16215635140781.613</v>
      </c>
      <c r="AI44" s="254">
        <f>('Energy Use'!AI100-'E-electricity'!AI44)*'Energy Use 2020'!$T106</f>
        <v>16246110683544.811</v>
      </c>
      <c r="AJ44" s="254">
        <f>('Energy Use'!AJ100-'E-electricity'!AJ44)*'Energy Use 2020'!$T106</f>
        <v>16271569047007.971</v>
      </c>
      <c r="AK44" s="254">
        <f>('Energy Use'!AK100-'E-electricity'!AK44)*'Energy Use 2020'!$T106</f>
        <v>16293507953185.717</v>
      </c>
      <c r="AL44" s="254">
        <f>('Energy Use'!AL100-'E-electricity'!AL44)*'Energy Use 2020'!$T106</f>
        <v>16313436397769.506</v>
      </c>
      <c r="AM44" s="254">
        <f>('Energy Use'!AM100-'E-electricity'!AM44)*'Energy Use 2020'!$T106</f>
        <v>16332872079643.785</v>
      </c>
      <c r="AN44" s="254">
        <f>('Energy Use'!AN100-'E-electricity'!AN44)*'Energy Use 2020'!$T106</f>
        <v>16353340235159.83</v>
      </c>
      <c r="AO44" s="254">
        <f>('Energy Use'!AO100-'E-electricity'!AO44)*'Energy Use 2020'!$T106</f>
        <v>16376373891308.588</v>
      </c>
      <c r="AP44" s="254">
        <f>('Energy Use'!AP100-'E-electricity'!AP44)*'Energy Use 2020'!$T106</f>
        <v>16403515550744.637</v>
      </c>
      <c r="AQ44" s="254">
        <f>('Energy Use'!AQ100-'E-electricity'!AQ44)*'Energy Use 2020'!$T106</f>
        <v>16322494291350.871</v>
      </c>
      <c r="AR44" s="136" t="str">
        <f>VLOOKUP($A44,'Sector Match'!$A$1:$B$43,2,0)</f>
        <v>construction 41T43</v>
      </c>
    </row>
    <row r="49" spans="1:43" x14ac:dyDescent="0.2">
      <c r="B49" s="224">
        <v>2019</v>
      </c>
      <c r="C49" s="224">
        <v>2020</v>
      </c>
      <c r="D49" s="224">
        <v>2021</v>
      </c>
      <c r="E49" s="224">
        <v>2022</v>
      </c>
      <c r="F49" s="224">
        <v>2023</v>
      </c>
      <c r="G49" s="224">
        <v>2024</v>
      </c>
      <c r="H49" s="224">
        <v>2025</v>
      </c>
      <c r="I49" s="224">
        <v>2026</v>
      </c>
      <c r="J49" s="224">
        <v>2027</v>
      </c>
      <c r="K49" s="224">
        <v>2028</v>
      </c>
      <c r="L49" s="224">
        <v>2029</v>
      </c>
      <c r="M49" s="224">
        <v>2030</v>
      </c>
      <c r="N49" s="224">
        <v>2031</v>
      </c>
      <c r="O49" s="224">
        <v>2032</v>
      </c>
      <c r="P49" s="224">
        <v>2033</v>
      </c>
      <c r="Q49" s="224">
        <v>2034</v>
      </c>
      <c r="R49" s="224">
        <v>2035</v>
      </c>
      <c r="S49" s="224">
        <v>2036</v>
      </c>
      <c r="T49" s="224">
        <v>2037</v>
      </c>
      <c r="U49" s="224">
        <v>2038</v>
      </c>
      <c r="V49" s="224">
        <v>2039</v>
      </c>
      <c r="W49" s="224">
        <v>2040</v>
      </c>
      <c r="X49" s="224">
        <v>2041</v>
      </c>
      <c r="Y49" s="224">
        <v>2042</v>
      </c>
      <c r="Z49" s="224">
        <v>2043</v>
      </c>
      <c r="AA49" s="224">
        <v>2044</v>
      </c>
      <c r="AB49" s="224">
        <v>2045</v>
      </c>
      <c r="AC49" s="224">
        <v>2046</v>
      </c>
      <c r="AD49" s="224">
        <v>2047</v>
      </c>
      <c r="AE49" s="224">
        <v>2048</v>
      </c>
      <c r="AF49" s="224">
        <v>2049</v>
      </c>
      <c r="AG49" s="224">
        <v>2050</v>
      </c>
      <c r="AH49" s="224">
        <v>2051</v>
      </c>
      <c r="AI49" s="224">
        <v>2052</v>
      </c>
      <c r="AJ49" s="224">
        <v>2053</v>
      </c>
      <c r="AK49" s="224">
        <v>2054</v>
      </c>
      <c r="AL49" s="224">
        <v>2055</v>
      </c>
      <c r="AM49" s="224">
        <v>2056</v>
      </c>
      <c r="AN49" s="224">
        <v>2057</v>
      </c>
      <c r="AO49" s="224">
        <v>2058</v>
      </c>
      <c r="AP49" s="224">
        <v>2059</v>
      </c>
      <c r="AQ49" s="224">
        <v>2060</v>
      </c>
    </row>
    <row r="50" spans="1:43" x14ac:dyDescent="0.2">
      <c r="A50" s="290" t="s">
        <v>339</v>
      </c>
      <c r="B50" s="253">
        <f t="shared" ref="B50:B74" si="0">SUMIFS(B$2:B$44,$AR$2:$AR$44,$A50)</f>
        <v>4182222201791.4976</v>
      </c>
      <c r="C50" s="253">
        <f t="shared" ref="C50:AQ56" si="1">SUMIFS(C$2:C$44,$AR$2:$AR$44,$A50)</f>
        <v>4317132595397.6753</v>
      </c>
      <c r="D50" s="253">
        <f t="shared" si="1"/>
        <v>4374518114957.979</v>
      </c>
      <c r="E50" s="253">
        <f t="shared" si="1"/>
        <v>4538513914282.3994</v>
      </c>
      <c r="F50" s="253">
        <f t="shared" si="1"/>
        <v>4716992841055.6504</v>
      </c>
      <c r="G50" s="253">
        <f t="shared" si="1"/>
        <v>4928275906761.0342</v>
      </c>
      <c r="H50" s="253">
        <f t="shared" si="1"/>
        <v>5035943312230.2666</v>
      </c>
      <c r="I50" s="253">
        <f t="shared" si="1"/>
        <v>5334476260470.3125</v>
      </c>
      <c r="J50" s="253">
        <f t="shared" si="1"/>
        <v>5527722395182.3906</v>
      </c>
      <c r="K50" s="253">
        <f t="shared" si="1"/>
        <v>5711876096663.1826</v>
      </c>
      <c r="L50" s="253">
        <f t="shared" si="1"/>
        <v>5886154614194.6846</v>
      </c>
      <c r="M50" s="253">
        <f t="shared" si="1"/>
        <v>6151810740663.3447</v>
      </c>
      <c r="N50" s="253">
        <f t="shared" si="1"/>
        <v>6206600864127.3789</v>
      </c>
      <c r="O50" s="253">
        <f t="shared" si="1"/>
        <v>6351985073251.7578</v>
      </c>
      <c r="P50" s="253">
        <f t="shared" si="1"/>
        <v>6485691642290.1445</v>
      </c>
      <c r="Q50" s="253">
        <f t="shared" si="1"/>
        <v>6607490360960.7715</v>
      </c>
      <c r="R50" s="253">
        <f t="shared" si="1"/>
        <v>6675954118737.8594</v>
      </c>
      <c r="S50" s="253">
        <f t="shared" si="1"/>
        <v>6837776134028.1377</v>
      </c>
      <c r="T50" s="253">
        <f t="shared" si="1"/>
        <v>6947113669697.5625</v>
      </c>
      <c r="U50" s="253">
        <f t="shared" si="1"/>
        <v>7045361879187.4736</v>
      </c>
      <c r="V50" s="253">
        <f t="shared" si="1"/>
        <v>7132698601704.1602</v>
      </c>
      <c r="W50" s="253">
        <f t="shared" si="1"/>
        <v>7209388046696.1016</v>
      </c>
      <c r="X50" s="253">
        <f t="shared" si="1"/>
        <v>7275773770729.1592</v>
      </c>
      <c r="Y50" s="253">
        <f t="shared" si="1"/>
        <v>7332271220658.7813</v>
      </c>
      <c r="Z50" s="253">
        <f t="shared" si="1"/>
        <v>7379360020006.7119</v>
      </c>
      <c r="AA50" s="253">
        <f t="shared" si="1"/>
        <v>7417576164491.1953</v>
      </c>
      <c r="AB50" s="253">
        <f t="shared" si="1"/>
        <v>7447504279147.7813</v>
      </c>
      <c r="AC50" s="253">
        <f t="shared" si="1"/>
        <v>7469770074122.7432</v>
      </c>
      <c r="AD50" s="253">
        <f t="shared" si="1"/>
        <v>7485033119701.6455</v>
      </c>
      <c r="AE50" s="253">
        <f t="shared" si="1"/>
        <v>7493980044081.0957</v>
      </c>
      <c r="AF50" s="253">
        <f t="shared" si="1"/>
        <v>7497318240365.5742</v>
      </c>
      <c r="AG50" s="253">
        <f t="shared" si="1"/>
        <v>7495770152769.707</v>
      </c>
      <c r="AH50" s="253">
        <f t="shared" si="1"/>
        <v>7490068196441.0137</v>
      </c>
      <c r="AI50" s="253">
        <f t="shared" si="1"/>
        <v>7480950351032.9404</v>
      </c>
      <c r="AJ50" s="253">
        <f t="shared" si="1"/>
        <v>7469156455412.9014</v>
      </c>
      <c r="AK50" s="253">
        <f t="shared" si="1"/>
        <v>7455425219881.8701</v>
      </c>
      <c r="AL50" s="253">
        <f t="shared" si="1"/>
        <v>7440491963141.2061</v>
      </c>
      <c r="AM50" s="253">
        <f t="shared" si="1"/>
        <v>7425087074048.332</v>
      </c>
      <c r="AN50" s="253">
        <f t="shared" si="1"/>
        <v>7409935192990.5977</v>
      </c>
      <c r="AO50" s="253">
        <f t="shared" si="1"/>
        <v>7395755104476.3613</v>
      </c>
      <c r="AP50" s="253">
        <f t="shared" si="1"/>
        <v>7383260331273.7813</v>
      </c>
      <c r="AQ50" s="253">
        <f t="shared" si="1"/>
        <v>7336086542541.7158</v>
      </c>
    </row>
    <row r="51" spans="1:43" x14ac:dyDescent="0.2">
      <c r="A51" s="291" t="s">
        <v>125</v>
      </c>
      <c r="B51" s="240">
        <f t="shared" si="0"/>
        <v>54955982188051.938</v>
      </c>
      <c r="C51" s="240">
        <f t="shared" si="1"/>
        <v>36622979153188.906</v>
      </c>
      <c r="D51" s="240">
        <f t="shared" si="1"/>
        <v>38305909862413.859</v>
      </c>
      <c r="E51" s="240">
        <f t="shared" si="1"/>
        <v>39970697131686.594</v>
      </c>
      <c r="F51" s="240">
        <f t="shared" si="1"/>
        <v>41617395677479.039</v>
      </c>
      <c r="G51" s="240">
        <f t="shared" si="1"/>
        <v>43246060216263.164</v>
      </c>
      <c r="H51" s="240">
        <f t="shared" si="1"/>
        <v>44856745464510.883</v>
      </c>
      <c r="I51" s="240">
        <f t="shared" si="1"/>
        <v>45389835904564.844</v>
      </c>
      <c r="J51" s="240">
        <f t="shared" si="1"/>
        <v>45916906423519.992</v>
      </c>
      <c r="K51" s="240">
        <f t="shared" si="1"/>
        <v>46437975147258.469</v>
      </c>
      <c r="L51" s="240">
        <f t="shared" si="1"/>
        <v>46953060201662.453</v>
      </c>
      <c r="M51" s="240">
        <f t="shared" si="1"/>
        <v>47462179712614.102</v>
      </c>
      <c r="N51" s="240">
        <f t="shared" si="1"/>
        <v>47560133075094.43</v>
      </c>
      <c r="O51" s="240">
        <f t="shared" si="1"/>
        <v>47656409176928.492</v>
      </c>
      <c r="P51" s="240">
        <f t="shared" si="1"/>
        <v>47751012120517.75</v>
      </c>
      <c r="Q51" s="240">
        <f t="shared" si="1"/>
        <v>47843946008263.641</v>
      </c>
      <c r="R51" s="240">
        <f t="shared" si="1"/>
        <v>47935214942567.641</v>
      </c>
      <c r="S51" s="240">
        <f t="shared" si="1"/>
        <v>47436912576332.047</v>
      </c>
      <c r="T51" s="240">
        <f t="shared" si="1"/>
        <v>46939729607887.906</v>
      </c>
      <c r="U51" s="240">
        <f t="shared" si="1"/>
        <v>46443665041529.797</v>
      </c>
      <c r="V51" s="240">
        <f t="shared" si="1"/>
        <v>45948717881552.281</v>
      </c>
      <c r="W51" s="240">
        <f t="shared" si="1"/>
        <v>45454887132249.93</v>
      </c>
      <c r="X51" s="240">
        <f t="shared" si="1"/>
        <v>44700256234045.953</v>
      </c>
      <c r="Y51" s="240">
        <f t="shared" si="1"/>
        <v>43947387695991.961</v>
      </c>
      <c r="Z51" s="240">
        <f t="shared" si="1"/>
        <v>43196279924959.281</v>
      </c>
      <c r="AA51" s="240">
        <f t="shared" si="1"/>
        <v>42446931327819.219</v>
      </c>
      <c r="AB51" s="240">
        <f t="shared" si="1"/>
        <v>41699340311443.078</v>
      </c>
      <c r="AC51" s="240">
        <f t="shared" si="1"/>
        <v>40953505282702.195</v>
      </c>
      <c r="AD51" s="240">
        <f t="shared" si="1"/>
        <v>40209424648467.875</v>
      </c>
      <c r="AE51" s="240">
        <f t="shared" si="1"/>
        <v>39467096815611.438</v>
      </c>
      <c r="AF51" s="240">
        <f t="shared" si="1"/>
        <v>38726520191004.188</v>
      </c>
      <c r="AG51" s="240">
        <f t="shared" si="1"/>
        <v>37987693181517.438</v>
      </c>
      <c r="AH51" s="240">
        <f t="shared" si="1"/>
        <v>37078157646827.969</v>
      </c>
      <c r="AI51" s="240">
        <f t="shared" si="1"/>
        <v>36170797846377.609</v>
      </c>
      <c r="AJ51" s="240">
        <f t="shared" si="1"/>
        <v>35265611788755.516</v>
      </c>
      <c r="AK51" s="240">
        <f t="shared" si="1"/>
        <v>34362597482550.828</v>
      </c>
      <c r="AL51" s="240">
        <f t="shared" si="1"/>
        <v>33461752936352.672</v>
      </c>
      <c r="AM51" s="240">
        <f t="shared" si="1"/>
        <v>32734460770112.059</v>
      </c>
      <c r="AN51" s="240">
        <f t="shared" si="1"/>
        <v>32008906403287.535</v>
      </c>
      <c r="AO51" s="240">
        <f t="shared" si="1"/>
        <v>31285088242750.422</v>
      </c>
      <c r="AP51" s="240">
        <f t="shared" si="1"/>
        <v>30563004695372.02</v>
      </c>
      <c r="AQ51" s="240">
        <f t="shared" si="1"/>
        <v>29741492628470.957</v>
      </c>
    </row>
    <row r="52" spans="1:43" x14ac:dyDescent="0.2">
      <c r="A52" s="291" t="s">
        <v>126</v>
      </c>
      <c r="B52" s="240">
        <f t="shared" si="0"/>
        <v>448723573827868.81</v>
      </c>
      <c r="C52" s="240">
        <f t="shared" si="1"/>
        <v>432299770196999.5</v>
      </c>
      <c r="D52" s="240">
        <f t="shared" si="1"/>
        <v>455904786704363.88</v>
      </c>
      <c r="E52" s="240">
        <f t="shared" si="1"/>
        <v>479300760219218.19</v>
      </c>
      <c r="F52" s="240">
        <f t="shared" si="1"/>
        <v>502487986927064.13</v>
      </c>
      <c r="G52" s="240">
        <f t="shared" si="1"/>
        <v>525466763013403.63</v>
      </c>
      <c r="H52" s="240">
        <f t="shared" si="1"/>
        <v>548237384663738.56</v>
      </c>
      <c r="I52" s="240">
        <f t="shared" si="1"/>
        <v>559739281552698.56</v>
      </c>
      <c r="J52" s="240">
        <f t="shared" si="1"/>
        <v>571147453676822.75</v>
      </c>
      <c r="K52" s="240">
        <f t="shared" si="1"/>
        <v>582462033299528</v>
      </c>
      <c r="L52" s="240">
        <f t="shared" si="1"/>
        <v>593683152684230.5</v>
      </c>
      <c r="M52" s="240">
        <f t="shared" si="1"/>
        <v>604810944094346.75</v>
      </c>
      <c r="N52" s="240">
        <f t="shared" si="1"/>
        <v>611616574337156.63</v>
      </c>
      <c r="O52" s="240">
        <f t="shared" si="1"/>
        <v>618371890140369.5</v>
      </c>
      <c r="P52" s="240">
        <f t="shared" si="1"/>
        <v>625076943523984.63</v>
      </c>
      <c r="Q52" s="240">
        <f t="shared" si="1"/>
        <v>631731786508000.88</v>
      </c>
      <c r="R52" s="240">
        <f t="shared" si="1"/>
        <v>638336471112417.75</v>
      </c>
      <c r="S52" s="240">
        <f t="shared" si="1"/>
        <v>646266892906248.88</v>
      </c>
      <c r="T52" s="240">
        <f t="shared" si="1"/>
        <v>654182384370184.63</v>
      </c>
      <c r="U52" s="240">
        <f t="shared" si="1"/>
        <v>662082953077505.25</v>
      </c>
      <c r="V52" s="240">
        <f t="shared" si="1"/>
        <v>669968606601491.5</v>
      </c>
      <c r="W52" s="240">
        <f t="shared" si="1"/>
        <v>677839352515424.5</v>
      </c>
      <c r="X52" s="240">
        <f t="shared" si="1"/>
        <v>681460444139863.5</v>
      </c>
      <c r="Y52" s="240">
        <f t="shared" si="1"/>
        <v>685074198873273.75</v>
      </c>
      <c r="Z52" s="240">
        <f t="shared" si="1"/>
        <v>688680620498130.75</v>
      </c>
      <c r="AA52" s="240">
        <f t="shared" si="1"/>
        <v>692279712796909.5</v>
      </c>
      <c r="AB52" s="240">
        <f t="shared" si="1"/>
        <v>695871479552085.63</v>
      </c>
      <c r="AC52" s="240">
        <f t="shared" si="1"/>
        <v>699455924546135</v>
      </c>
      <c r="AD52" s="240">
        <f t="shared" si="1"/>
        <v>703033051561532.38</v>
      </c>
      <c r="AE52" s="240">
        <f t="shared" si="1"/>
        <v>706602864380753.63</v>
      </c>
      <c r="AF52" s="240">
        <f t="shared" si="1"/>
        <v>710165366786274.38</v>
      </c>
      <c r="AG52" s="240">
        <f t="shared" si="1"/>
        <v>713720562560569.5</v>
      </c>
      <c r="AH52" s="240">
        <f t="shared" si="1"/>
        <v>717266359484690.38</v>
      </c>
      <c r="AI52" s="240">
        <f t="shared" si="1"/>
        <v>720804861103174.25</v>
      </c>
      <c r="AJ52" s="240">
        <f t="shared" si="1"/>
        <v>724336071196603.38</v>
      </c>
      <c r="AK52" s="240">
        <f t="shared" si="1"/>
        <v>727859993545560.25</v>
      </c>
      <c r="AL52" s="240">
        <f t="shared" si="1"/>
        <v>731376631930627.13</v>
      </c>
      <c r="AM52" s="240">
        <f t="shared" si="1"/>
        <v>730716533740751.63</v>
      </c>
      <c r="AN52" s="240">
        <f t="shared" si="1"/>
        <v>730056661044388.63</v>
      </c>
      <c r="AO52" s="240">
        <f t="shared" si="1"/>
        <v>729397013839266.13</v>
      </c>
      <c r="AP52" s="240">
        <f t="shared" si="1"/>
        <v>728737592123112.38</v>
      </c>
      <c r="AQ52" s="240">
        <f t="shared" si="1"/>
        <v>725610333534694.38</v>
      </c>
    </row>
    <row r="53" spans="1:43" x14ac:dyDescent="0.2">
      <c r="A53" s="291" t="s">
        <v>127</v>
      </c>
      <c r="B53" s="240">
        <f t="shared" si="0"/>
        <v>7914089666438.0391</v>
      </c>
      <c r="C53" s="240">
        <f t="shared" si="1"/>
        <v>14254401413915.67</v>
      </c>
      <c r="D53" s="240">
        <f t="shared" si="1"/>
        <v>14301051435869.123</v>
      </c>
      <c r="E53" s="240">
        <f t="shared" si="1"/>
        <v>14344952643033.957</v>
      </c>
      <c r="F53" s="240">
        <f t="shared" si="1"/>
        <v>14386127237113.068</v>
      </c>
      <c r="G53" s="240">
        <f t="shared" si="1"/>
        <v>14424597419809.361</v>
      </c>
      <c r="H53" s="240">
        <f t="shared" si="1"/>
        <v>14460385392825.742</v>
      </c>
      <c r="I53" s="240">
        <f t="shared" si="1"/>
        <v>14679456108500.732</v>
      </c>
      <c r="J53" s="240">
        <f t="shared" si="1"/>
        <v>14893691685329.793</v>
      </c>
      <c r="K53" s="240">
        <f t="shared" si="1"/>
        <v>15103121601384.744</v>
      </c>
      <c r="L53" s="240">
        <f t="shared" si="1"/>
        <v>15307775334737.416</v>
      </c>
      <c r="M53" s="240">
        <f t="shared" si="1"/>
        <v>15507682363459.633</v>
      </c>
      <c r="N53" s="240">
        <f t="shared" si="1"/>
        <v>15380765611839.051</v>
      </c>
      <c r="O53" s="240">
        <f t="shared" si="1"/>
        <v>15253516961989.791</v>
      </c>
      <c r="P53" s="240">
        <f t="shared" si="1"/>
        <v>15125942556179.074</v>
      </c>
      <c r="Q53" s="240">
        <f t="shared" si="1"/>
        <v>14998048536674.127</v>
      </c>
      <c r="R53" s="240">
        <f t="shared" si="1"/>
        <v>14869841045742.16</v>
      </c>
      <c r="S53" s="240">
        <f t="shared" si="1"/>
        <v>14673697928832.439</v>
      </c>
      <c r="T53" s="240">
        <f t="shared" si="1"/>
        <v>14477857585801.074</v>
      </c>
      <c r="U53" s="240">
        <f t="shared" si="1"/>
        <v>14282319907899.648</v>
      </c>
      <c r="V53" s="240">
        <f t="shared" si="1"/>
        <v>14087084786379.742</v>
      </c>
      <c r="W53" s="240">
        <f t="shared" si="1"/>
        <v>13892152112492.938</v>
      </c>
      <c r="X53" s="240">
        <f t="shared" si="1"/>
        <v>13591730415298.293</v>
      </c>
      <c r="Y53" s="240">
        <f t="shared" si="1"/>
        <v>13292099436908.133</v>
      </c>
      <c r="Z53" s="240">
        <f t="shared" si="1"/>
        <v>12993258371587.375</v>
      </c>
      <c r="AA53" s="240">
        <f t="shared" si="1"/>
        <v>12695206413600.932</v>
      </c>
      <c r="AB53" s="240">
        <f t="shared" si="1"/>
        <v>12397942757213.711</v>
      </c>
      <c r="AC53" s="240">
        <f t="shared" si="1"/>
        <v>12119388821356.984</v>
      </c>
      <c r="AD53" s="240">
        <f t="shared" si="1"/>
        <v>11841859621732.09</v>
      </c>
      <c r="AE53" s="240">
        <f t="shared" si="1"/>
        <v>11565353824138.336</v>
      </c>
      <c r="AF53" s="240">
        <f t="shared" si="1"/>
        <v>11289870094375.039</v>
      </c>
      <c r="AG53" s="240">
        <f t="shared" si="1"/>
        <v>11015407098241.514</v>
      </c>
      <c r="AH53" s="240">
        <f t="shared" si="1"/>
        <v>10788923554315.785</v>
      </c>
      <c r="AI53" s="240">
        <f t="shared" si="1"/>
        <v>10563549560479.113</v>
      </c>
      <c r="AJ53" s="240">
        <f t="shared" si="1"/>
        <v>10339283469435.711</v>
      </c>
      <c r="AK53" s="240">
        <f t="shared" si="1"/>
        <v>10116123633889.805</v>
      </c>
      <c r="AL53" s="240">
        <f t="shared" si="1"/>
        <v>9894068406545.6172</v>
      </c>
      <c r="AM53" s="240">
        <f t="shared" si="1"/>
        <v>9733370557304.3027</v>
      </c>
      <c r="AN53" s="240">
        <f t="shared" si="1"/>
        <v>9573619932638.4961</v>
      </c>
      <c r="AO53" s="240">
        <f t="shared" si="1"/>
        <v>9414815032632.1719</v>
      </c>
      <c r="AP53" s="240">
        <f t="shared" si="1"/>
        <v>9256954357369.3086</v>
      </c>
      <c r="AQ53" s="240">
        <f t="shared" si="1"/>
        <v>9069188825893.4141</v>
      </c>
    </row>
    <row r="54" spans="1:43" x14ac:dyDescent="0.2">
      <c r="A54" s="291" t="s">
        <v>128</v>
      </c>
      <c r="B54" s="240">
        <f t="shared" si="0"/>
        <v>254591549442619.59</v>
      </c>
      <c r="C54" s="240">
        <f t="shared" si="1"/>
        <v>250068712665779.78</v>
      </c>
      <c r="D54" s="240">
        <f t="shared" si="1"/>
        <v>280344039067227.81</v>
      </c>
      <c r="E54" s="240">
        <f t="shared" si="1"/>
        <v>290192178502522.81</v>
      </c>
      <c r="F54" s="240">
        <f t="shared" si="1"/>
        <v>291659667548542.13</v>
      </c>
      <c r="G54" s="240">
        <f t="shared" si="1"/>
        <v>298056608375303.06</v>
      </c>
      <c r="H54" s="240">
        <f t="shared" si="1"/>
        <v>307060249679675.25</v>
      </c>
      <c r="I54" s="240">
        <f t="shared" si="1"/>
        <v>316783298910703.5</v>
      </c>
      <c r="J54" s="240">
        <f t="shared" si="1"/>
        <v>326392447921697.5</v>
      </c>
      <c r="K54" s="240">
        <f t="shared" si="1"/>
        <v>335657912038198.69</v>
      </c>
      <c r="L54" s="240">
        <f t="shared" si="1"/>
        <v>344335913518612.56</v>
      </c>
      <c r="M54" s="240">
        <f t="shared" si="1"/>
        <v>352171032415370.31</v>
      </c>
      <c r="N54" s="240">
        <f t="shared" si="1"/>
        <v>359239823101836.38</v>
      </c>
      <c r="O54" s="240">
        <f t="shared" si="1"/>
        <v>365242641051807</v>
      </c>
      <c r="P54" s="240">
        <f t="shared" si="1"/>
        <v>370220436087598.69</v>
      </c>
      <c r="Q54" s="240">
        <f t="shared" si="1"/>
        <v>374228663356961</v>
      </c>
      <c r="R54" s="240">
        <f t="shared" si="1"/>
        <v>377335243798924.38</v>
      </c>
      <c r="S54" s="240">
        <f t="shared" si="1"/>
        <v>380909772960302</v>
      </c>
      <c r="T54" s="240">
        <f t="shared" si="1"/>
        <v>383722659107918.31</v>
      </c>
      <c r="U54" s="240">
        <f t="shared" si="1"/>
        <v>385813623681224.5</v>
      </c>
      <c r="V54" s="240">
        <f t="shared" si="1"/>
        <v>387227401040181.31</v>
      </c>
      <c r="W54" s="240">
        <f t="shared" si="1"/>
        <v>388012783735195.94</v>
      </c>
      <c r="X54" s="240">
        <f t="shared" si="1"/>
        <v>388221711181692.94</v>
      </c>
      <c r="Y54" s="240">
        <f t="shared" si="1"/>
        <v>387908418471374.19</v>
      </c>
      <c r="Z54" s="240">
        <f t="shared" si="1"/>
        <v>387128658279804.63</v>
      </c>
      <c r="AA54" s="240">
        <f t="shared" si="1"/>
        <v>385939005259990.88</v>
      </c>
      <c r="AB54" s="240">
        <f t="shared" si="1"/>
        <v>384396249051431.63</v>
      </c>
      <c r="AC54" s="240">
        <f t="shared" si="1"/>
        <v>382556879159641.63</v>
      </c>
      <c r="AD54" s="240">
        <f t="shared" si="1"/>
        <v>380476662519783.31</v>
      </c>
      <c r="AE54" s="240">
        <f t="shared" si="1"/>
        <v>378210312572245.81</v>
      </c>
      <c r="AF54" s="240">
        <f t="shared" si="1"/>
        <v>375811247149975.19</v>
      </c>
      <c r="AG54" s="240">
        <f t="shared" si="1"/>
        <v>373331431393287.13</v>
      </c>
      <c r="AH54" s="240">
        <f t="shared" si="1"/>
        <v>370821301242914</v>
      </c>
      <c r="AI54" s="240">
        <f t="shared" si="1"/>
        <v>368329762784356</v>
      </c>
      <c r="AJ54" s="240">
        <f t="shared" si="1"/>
        <v>365904262791442.88</v>
      </c>
      <c r="AK54" s="240">
        <f t="shared" si="1"/>
        <v>363590926210240.88</v>
      </c>
      <c r="AL54" s="240">
        <f t="shared" si="1"/>
        <v>361434757005371.06</v>
      </c>
      <c r="AM54" s="240">
        <f t="shared" si="1"/>
        <v>359479899735133.81</v>
      </c>
      <c r="AN54" s="240">
        <f t="shared" si="1"/>
        <v>357769960413547.31</v>
      </c>
      <c r="AO54" s="240">
        <f t="shared" si="1"/>
        <v>356348386651325.88</v>
      </c>
      <c r="AP54" s="240">
        <f t="shared" si="1"/>
        <v>355258908751234.06</v>
      </c>
      <c r="AQ54" s="240">
        <f t="shared" si="1"/>
        <v>352720731342129.75</v>
      </c>
    </row>
    <row r="55" spans="1:43" x14ac:dyDescent="0.2">
      <c r="A55" s="291" t="s">
        <v>129</v>
      </c>
      <c r="B55" s="240">
        <f t="shared" si="0"/>
        <v>201715152994033.5</v>
      </c>
      <c r="C55" s="240">
        <f t="shared" si="1"/>
        <v>227888088009748.5</v>
      </c>
      <c r="D55" s="240">
        <f t="shared" si="1"/>
        <v>242586637660553.06</v>
      </c>
      <c r="E55" s="240">
        <f t="shared" si="1"/>
        <v>238637243711663.69</v>
      </c>
      <c r="F55" s="240">
        <f t="shared" si="1"/>
        <v>237888164516763.72</v>
      </c>
      <c r="G55" s="240">
        <f t="shared" si="1"/>
        <v>238689741425622.81</v>
      </c>
      <c r="H55" s="240">
        <f t="shared" si="1"/>
        <v>240304072838671.84</v>
      </c>
      <c r="I55" s="240">
        <f t="shared" si="1"/>
        <v>242231362290805.5</v>
      </c>
      <c r="J55" s="240">
        <f t="shared" si="1"/>
        <v>243921726592423.34</v>
      </c>
      <c r="K55" s="240">
        <f t="shared" si="1"/>
        <v>245060937815750.88</v>
      </c>
      <c r="L55" s="240">
        <f t="shared" si="1"/>
        <v>245332730426405.22</v>
      </c>
      <c r="M55" s="240">
        <f t="shared" si="1"/>
        <v>244427416396340.75</v>
      </c>
      <c r="N55" s="240">
        <f t="shared" si="1"/>
        <v>242452543933955.75</v>
      </c>
      <c r="O55" s="240">
        <f t="shared" si="1"/>
        <v>239347231751928.72</v>
      </c>
      <c r="P55" s="240">
        <f t="shared" si="1"/>
        <v>235454595980884.44</v>
      </c>
      <c r="Q55" s="240">
        <f t="shared" si="1"/>
        <v>231107878775678.47</v>
      </c>
      <c r="R55" s="240">
        <f t="shared" si="1"/>
        <v>226622196965561.66</v>
      </c>
      <c r="S55" s="240">
        <f t="shared" si="1"/>
        <v>223098709125888.38</v>
      </c>
      <c r="T55" s="240">
        <f t="shared" si="1"/>
        <v>219704366552529.03</v>
      </c>
      <c r="U55" s="240">
        <f t="shared" si="1"/>
        <v>216439033249411.25</v>
      </c>
      <c r="V55" s="240">
        <f t="shared" si="1"/>
        <v>213302716295548.69</v>
      </c>
      <c r="W55" s="240">
        <f t="shared" si="1"/>
        <v>210295502976691.19</v>
      </c>
      <c r="X55" s="240">
        <f t="shared" si="1"/>
        <v>207417509895740</v>
      </c>
      <c r="Y55" s="240">
        <f t="shared" si="1"/>
        <v>204668843803243.34</v>
      </c>
      <c r="Z55" s="240">
        <f t="shared" si="1"/>
        <v>202049573538604.25</v>
      </c>
      <c r="AA55" s="240">
        <f t="shared" si="1"/>
        <v>199559712215093.13</v>
      </c>
      <c r="AB55" s="240">
        <f t="shared" si="1"/>
        <v>197199208612104.59</v>
      </c>
      <c r="AC55" s="240">
        <f t="shared" si="1"/>
        <v>194967946647701.5</v>
      </c>
      <c r="AD55" s="240">
        <f t="shared" si="1"/>
        <v>192865751782424.63</v>
      </c>
      <c r="AE55" s="240">
        <f t="shared" si="1"/>
        <v>190892403239891.75</v>
      </c>
      <c r="AF55" s="240">
        <f t="shared" si="1"/>
        <v>189047651008895.63</v>
      </c>
      <c r="AG55" s="240">
        <f t="shared" si="1"/>
        <v>187331236704554.53</v>
      </c>
      <c r="AH55" s="240">
        <f t="shared" si="1"/>
        <v>185742917502794.78</v>
      </c>
      <c r="AI55" s="240">
        <f t="shared" si="1"/>
        <v>184282492514860.25</v>
      </c>
      <c r="AJ55" s="240">
        <f t="shared" si="1"/>
        <v>182949831130568.22</v>
      </c>
      <c r="AK55" s="240">
        <f t="shared" si="1"/>
        <v>181744903026252.97</v>
      </c>
      <c r="AL55" s="240">
        <f t="shared" si="1"/>
        <v>180667809703616.44</v>
      </c>
      <c r="AM55" s="240">
        <f t="shared" si="1"/>
        <v>179718817598649.22</v>
      </c>
      <c r="AN55" s="240">
        <f t="shared" si="1"/>
        <v>178898392977107.88</v>
      </c>
      <c r="AO55" s="240">
        <f t="shared" si="1"/>
        <v>178207239018354.88</v>
      </c>
      <c r="AP55" s="240">
        <f t="shared" si="1"/>
        <v>177646335688488.03</v>
      </c>
      <c r="AQ55" s="240">
        <f t="shared" si="1"/>
        <v>176308178182489.5</v>
      </c>
    </row>
    <row r="56" spans="1:43" x14ac:dyDescent="0.2">
      <c r="A56" s="291" t="s">
        <v>130</v>
      </c>
      <c r="B56" s="240">
        <f t="shared" si="0"/>
        <v>15461335245901.912</v>
      </c>
      <c r="C56" s="240">
        <f t="shared" si="1"/>
        <v>16301637301949.465</v>
      </c>
      <c r="D56" s="240">
        <f t="shared" si="1"/>
        <v>18637125567606.262</v>
      </c>
      <c r="E56" s="240">
        <f t="shared" si="1"/>
        <v>18220593773787.133</v>
      </c>
      <c r="F56" s="240">
        <f t="shared" si="1"/>
        <v>18106314479870.09</v>
      </c>
      <c r="G56" s="240">
        <f t="shared" si="1"/>
        <v>18135568534355.945</v>
      </c>
      <c r="H56" s="240">
        <f t="shared" si="1"/>
        <v>18261139854947.301</v>
      </c>
      <c r="I56" s="240">
        <f t="shared" si="1"/>
        <v>18453021108208.219</v>
      </c>
      <c r="J56" s="240">
        <f t="shared" si="1"/>
        <v>18671896854112.902</v>
      </c>
      <c r="K56" s="240">
        <f t="shared" si="1"/>
        <v>18893537139072.109</v>
      </c>
      <c r="L56" s="240">
        <f t="shared" ref="L56:AQ63" si="2">SUMIFS(L$2:L$44,$AR$2:$AR$44,$A56)</f>
        <v>19092581930419.766</v>
      </c>
      <c r="M56" s="240">
        <f t="shared" si="2"/>
        <v>19242676536310.352</v>
      </c>
      <c r="N56" s="240">
        <f t="shared" si="2"/>
        <v>19368322928598.945</v>
      </c>
      <c r="O56" s="240">
        <f t="shared" si="2"/>
        <v>19423096531885.387</v>
      </c>
      <c r="P56" s="240">
        <f t="shared" si="2"/>
        <v>19411617505809.617</v>
      </c>
      <c r="Q56" s="240">
        <f t="shared" si="2"/>
        <v>19339207624565.648</v>
      </c>
      <c r="R56" s="240">
        <f t="shared" si="2"/>
        <v>19211718109545.715</v>
      </c>
      <c r="S56" s="240">
        <f t="shared" si="2"/>
        <v>19132134964008.965</v>
      </c>
      <c r="T56" s="240">
        <f t="shared" si="2"/>
        <v>19007687782232.078</v>
      </c>
      <c r="U56" s="240">
        <f t="shared" si="2"/>
        <v>18843085555820.719</v>
      </c>
      <c r="V56" s="240">
        <f t="shared" si="2"/>
        <v>18643174889931.141</v>
      </c>
      <c r="W56" s="240">
        <f t="shared" si="2"/>
        <v>18412853233685.965</v>
      </c>
      <c r="X56" s="240">
        <f t="shared" si="2"/>
        <v>18156992245985.727</v>
      </c>
      <c r="Y56" s="240">
        <f t="shared" si="2"/>
        <v>17880372085657.504</v>
      </c>
      <c r="Z56" s="240">
        <f t="shared" si="2"/>
        <v>17587626971230.254</v>
      </c>
      <c r="AA56" s="240">
        <f t="shared" si="2"/>
        <v>17283201975020.078</v>
      </c>
      <c r="AB56" s="240">
        <f t="shared" si="2"/>
        <v>16971320704335.547</v>
      </c>
      <c r="AC56" s="240">
        <f t="shared" si="2"/>
        <v>16655963280955.926</v>
      </c>
      <c r="AD56" s="240">
        <f t="shared" si="2"/>
        <v>16340853856676.391</v>
      </c>
      <c r="AE56" s="240">
        <f t="shared" si="2"/>
        <v>16029456793178.09</v>
      </c>
      <c r="AF56" s="240">
        <f t="shared" si="2"/>
        <v>15724980582528.496</v>
      </c>
      <c r="AG56" s="240">
        <f t="shared" si="2"/>
        <v>15430388583034.512</v>
      </c>
      <c r="AH56" s="240">
        <f t="shared" si="2"/>
        <v>15148415686377.482</v>
      </c>
      <c r="AI56" s="240">
        <f t="shared" si="2"/>
        <v>14881590108602.16</v>
      </c>
      <c r="AJ56" s="240">
        <f t="shared" si="2"/>
        <v>14632259602896.654</v>
      </c>
      <c r="AK56" s="240">
        <f t="shared" si="2"/>
        <v>14402621520463.754</v>
      </c>
      <c r="AL56" s="240">
        <f t="shared" si="2"/>
        <v>14194756292664.246</v>
      </c>
      <c r="AM56" s="240">
        <f t="shared" si="2"/>
        <v>14010664069955.588</v>
      </c>
      <c r="AN56" s="240">
        <f t="shared" si="2"/>
        <v>13852304429472.523</v>
      </c>
      <c r="AO56" s="240">
        <f t="shared" si="2"/>
        <v>13721639253612.115</v>
      </c>
      <c r="AP56" s="240">
        <f t="shared" si="2"/>
        <v>13620679088742.199</v>
      </c>
      <c r="AQ56" s="240">
        <f t="shared" si="2"/>
        <v>13481486564901.758</v>
      </c>
    </row>
    <row r="57" spans="1:43" x14ac:dyDescent="0.2">
      <c r="A57" s="291" t="s">
        <v>131</v>
      </c>
      <c r="B57" s="240">
        <f t="shared" si="0"/>
        <v>143127398895518.19</v>
      </c>
      <c r="C57" s="240">
        <f t="shared" ref="C57:AP68" si="3">SUMIFS(C$2:C$44,$AR$2:$AR$44,$A57)</f>
        <v>147989604531362</v>
      </c>
      <c r="D57" s="240">
        <f t="shared" si="3"/>
        <v>164736754166315</v>
      </c>
      <c r="E57" s="240">
        <f t="shared" si="3"/>
        <v>167224111329830.94</v>
      </c>
      <c r="F57" s="240">
        <f t="shared" si="3"/>
        <v>170834640757885.59</v>
      </c>
      <c r="G57" s="240">
        <f t="shared" si="3"/>
        <v>175633070357021.69</v>
      </c>
      <c r="H57" s="240">
        <f t="shared" si="3"/>
        <v>181063030224311.38</v>
      </c>
      <c r="I57" s="240">
        <f t="shared" si="3"/>
        <v>185269794727590.13</v>
      </c>
      <c r="J57" s="240">
        <f t="shared" si="3"/>
        <v>189475098367164.84</v>
      </c>
      <c r="K57" s="240">
        <f t="shared" si="3"/>
        <v>193598820435959</v>
      </c>
      <c r="L57" s="240">
        <f t="shared" si="2"/>
        <v>197553272267900.41</v>
      </c>
      <c r="M57" s="240">
        <f t="shared" si="2"/>
        <v>201244109585707.75</v>
      </c>
      <c r="N57" s="240">
        <f t="shared" si="2"/>
        <v>203687422739640.31</v>
      </c>
      <c r="O57" s="240">
        <f t="shared" si="2"/>
        <v>205795458172344.72</v>
      </c>
      <c r="P57" s="240">
        <f t="shared" si="2"/>
        <v>207582981592206.41</v>
      </c>
      <c r="Q57" s="240">
        <f t="shared" si="2"/>
        <v>209068919901634.34</v>
      </c>
      <c r="R57" s="240">
        <f t="shared" si="2"/>
        <v>210275681520937.63</v>
      </c>
      <c r="S57" s="240">
        <f t="shared" si="2"/>
        <v>211316862398119.06</v>
      </c>
      <c r="T57" s="240">
        <f t="shared" si="2"/>
        <v>212128787139244.94</v>
      </c>
      <c r="U57" s="240">
        <f t="shared" si="2"/>
        <v>212725534944142.59</v>
      </c>
      <c r="V57" s="240">
        <f t="shared" si="2"/>
        <v>213122655115204.63</v>
      </c>
      <c r="W57" s="240">
        <f t="shared" si="2"/>
        <v>213336859351425.69</v>
      </c>
      <c r="X57" s="240">
        <f t="shared" si="2"/>
        <v>212307386803969.5</v>
      </c>
      <c r="Y57" s="240">
        <f t="shared" si="2"/>
        <v>211134098779779.25</v>
      </c>
      <c r="Z57" s="240">
        <f t="shared" si="2"/>
        <v>209835510438390.94</v>
      </c>
      <c r="AA57" s="240">
        <f t="shared" si="2"/>
        <v>208430257333877.38</v>
      </c>
      <c r="AB57" s="240">
        <f t="shared" si="2"/>
        <v>206936901016085.38</v>
      </c>
      <c r="AC57" s="240">
        <f t="shared" si="2"/>
        <v>204624772095569.44</v>
      </c>
      <c r="AD57" s="240">
        <f t="shared" si="2"/>
        <v>202263149028540.19</v>
      </c>
      <c r="AE57" s="240">
        <f t="shared" si="2"/>
        <v>199869507338079.81</v>
      </c>
      <c r="AF57" s="240">
        <f t="shared" si="2"/>
        <v>197460775279164.75</v>
      </c>
      <c r="AG57" s="240">
        <f t="shared" si="2"/>
        <v>195053289180509.06</v>
      </c>
      <c r="AH57" s="240">
        <f t="shared" si="2"/>
        <v>192556608967828.88</v>
      </c>
      <c r="AI57" s="240">
        <f t="shared" si="2"/>
        <v>190092358433071.06</v>
      </c>
      <c r="AJ57" s="240">
        <f t="shared" si="2"/>
        <v>187675091559876.44</v>
      </c>
      <c r="AK57" s="240">
        <f t="shared" si="2"/>
        <v>185318845426130.44</v>
      </c>
      <c r="AL57" s="240">
        <f t="shared" si="2"/>
        <v>183037214572506.66</v>
      </c>
      <c r="AM57" s="240">
        <f t="shared" si="2"/>
        <v>180632769880864.66</v>
      </c>
      <c r="AN57" s="240">
        <f t="shared" si="2"/>
        <v>178329859014937.69</v>
      </c>
      <c r="AO57" s="240">
        <f t="shared" si="2"/>
        <v>176141387864593.69</v>
      </c>
      <c r="AP57" s="240">
        <f t="shared" si="2"/>
        <v>174080308740047.91</v>
      </c>
      <c r="AQ57" s="240">
        <f t="shared" si="2"/>
        <v>171276533062023.25</v>
      </c>
    </row>
    <row r="58" spans="1:43" x14ac:dyDescent="0.2">
      <c r="A58" s="291" t="s">
        <v>132</v>
      </c>
      <c r="B58" s="240">
        <f t="shared" si="0"/>
        <v>497658622242604.63</v>
      </c>
      <c r="C58" s="240">
        <f t="shared" si="3"/>
        <v>372276178554907.75</v>
      </c>
      <c r="D58" s="240">
        <f t="shared" si="3"/>
        <v>388793306431856.56</v>
      </c>
      <c r="E58" s="240">
        <f t="shared" si="3"/>
        <v>405167776389015</v>
      </c>
      <c r="F58" s="240">
        <f t="shared" si="3"/>
        <v>421399644125214.5</v>
      </c>
      <c r="G58" s="240">
        <f t="shared" si="3"/>
        <v>437488965339286.31</v>
      </c>
      <c r="H58" s="240">
        <f t="shared" si="3"/>
        <v>453435795730062.06</v>
      </c>
      <c r="I58" s="240">
        <f t="shared" si="3"/>
        <v>461961717244227.69</v>
      </c>
      <c r="J58" s="240">
        <f t="shared" si="3"/>
        <v>470420642637538.94</v>
      </c>
      <c r="K58" s="240">
        <f t="shared" si="3"/>
        <v>478812598109218.19</v>
      </c>
      <c r="L58" s="240">
        <f t="shared" si="2"/>
        <v>487137609858488.13</v>
      </c>
      <c r="M58" s="240">
        <f t="shared" si="2"/>
        <v>495395704084571.13</v>
      </c>
      <c r="N58" s="240">
        <f t="shared" si="2"/>
        <v>494681083980059.63</v>
      </c>
      <c r="O58" s="240">
        <f t="shared" si="2"/>
        <v>493962669996659.44</v>
      </c>
      <c r="P58" s="240">
        <f t="shared" si="2"/>
        <v>493240463263862.81</v>
      </c>
      <c r="Q58" s="240">
        <f t="shared" si="2"/>
        <v>492514464911162</v>
      </c>
      <c r="R58" s="240">
        <f t="shared" si="2"/>
        <v>491784676068049.19</v>
      </c>
      <c r="S58" s="240">
        <f t="shared" si="2"/>
        <v>485821357202709.38</v>
      </c>
      <c r="T58" s="240">
        <f t="shared" si="2"/>
        <v>479866864105335.19</v>
      </c>
      <c r="U58" s="240">
        <f t="shared" si="2"/>
        <v>473921195460092.44</v>
      </c>
      <c r="V58" s="240">
        <f t="shared" si="2"/>
        <v>467984349951146.63</v>
      </c>
      <c r="W58" s="240">
        <f t="shared" si="2"/>
        <v>462056326262664.13</v>
      </c>
      <c r="X58" s="240">
        <f t="shared" si="2"/>
        <v>451277215464701.44</v>
      </c>
      <c r="Y58" s="240">
        <f t="shared" si="2"/>
        <v>440514608810854.38</v>
      </c>
      <c r="Z58" s="240">
        <f t="shared" si="2"/>
        <v>429768503833923.94</v>
      </c>
      <c r="AA58" s="240">
        <f t="shared" si="2"/>
        <v>419038898066710.88</v>
      </c>
      <c r="AB58" s="240">
        <f t="shared" si="2"/>
        <v>408325789042016</v>
      </c>
      <c r="AC58" s="240">
        <f t="shared" si="2"/>
        <v>397629174292640.13</v>
      </c>
      <c r="AD58" s="240">
        <f t="shared" si="2"/>
        <v>386949051351383.94</v>
      </c>
      <c r="AE58" s="240">
        <f t="shared" si="2"/>
        <v>376285417751048.5</v>
      </c>
      <c r="AF58" s="240">
        <f t="shared" si="2"/>
        <v>365638271024434.44</v>
      </c>
      <c r="AG58" s="240">
        <f t="shared" si="2"/>
        <v>355007608704342.88</v>
      </c>
      <c r="AH58" s="240">
        <f t="shared" si="2"/>
        <v>345770973810645.94</v>
      </c>
      <c r="AI58" s="240">
        <f t="shared" si="2"/>
        <v>336548624921984.81</v>
      </c>
      <c r="AJ58" s="240">
        <f t="shared" si="2"/>
        <v>327340559900115.25</v>
      </c>
      <c r="AK58" s="240">
        <f t="shared" si="2"/>
        <v>318146776606793.38</v>
      </c>
      <c r="AL58" s="240">
        <f t="shared" si="2"/>
        <v>308967272903775.38</v>
      </c>
      <c r="AM58" s="240">
        <f t="shared" si="2"/>
        <v>299354039270191.38</v>
      </c>
      <c r="AN58" s="240">
        <f t="shared" si="2"/>
        <v>289755796805497.94</v>
      </c>
      <c r="AO58" s="240">
        <f t="shared" si="2"/>
        <v>280172543264040.34</v>
      </c>
      <c r="AP58" s="240">
        <f t="shared" si="2"/>
        <v>270604276400163.94</v>
      </c>
      <c r="AQ58" s="240">
        <f t="shared" si="2"/>
        <v>260127273183743.88</v>
      </c>
    </row>
    <row r="59" spans="1:43" x14ac:dyDescent="0.2">
      <c r="A59" s="291" t="s">
        <v>133</v>
      </c>
      <c r="B59" s="240">
        <f t="shared" si="0"/>
        <v>1062405539953169.9</v>
      </c>
      <c r="C59" s="240">
        <f t="shared" si="3"/>
        <v>1155622055647575.5</v>
      </c>
      <c r="D59" s="240">
        <f t="shared" si="3"/>
        <v>1233364630518923.3</v>
      </c>
      <c r="E59" s="240">
        <f t="shared" si="3"/>
        <v>1304823180323343.5</v>
      </c>
      <c r="F59" s="240">
        <f t="shared" si="3"/>
        <v>1375378234864542.5</v>
      </c>
      <c r="G59" s="240">
        <f t="shared" si="3"/>
        <v>1447739069814912.8</v>
      </c>
      <c r="H59" s="240">
        <f t="shared" si="3"/>
        <v>1520402920913565</v>
      </c>
      <c r="I59" s="240">
        <f t="shared" si="3"/>
        <v>1570728273942189.3</v>
      </c>
      <c r="J59" s="240">
        <f t="shared" si="3"/>
        <v>1619828542055944.3</v>
      </c>
      <c r="K59" s="240">
        <f t="shared" si="3"/>
        <v>1667707517103436</v>
      </c>
      <c r="L59" s="240">
        <f t="shared" si="2"/>
        <v>1714405586279051</v>
      </c>
      <c r="M59" s="240">
        <f t="shared" si="2"/>
        <v>1759993609625265.8</v>
      </c>
      <c r="N59" s="240">
        <f t="shared" si="2"/>
        <v>1784338957541716</v>
      </c>
      <c r="O59" s="240">
        <f t="shared" si="2"/>
        <v>1808005497350341.3</v>
      </c>
      <c r="P59" s="240">
        <f t="shared" si="2"/>
        <v>1831099410025444.3</v>
      </c>
      <c r="Q59" s="240">
        <f t="shared" si="2"/>
        <v>1853733031974896.8</v>
      </c>
      <c r="R59" s="240">
        <f t="shared" si="2"/>
        <v>1876021361818664</v>
      </c>
      <c r="S59" s="240">
        <f t="shared" si="2"/>
        <v>1889052453747019</v>
      </c>
      <c r="T59" s="240">
        <f t="shared" si="2"/>
        <v>1902028628884737.8</v>
      </c>
      <c r="U59" s="240">
        <f t="shared" si="2"/>
        <v>1914950288368192.3</v>
      </c>
      <c r="V59" s="240">
        <f t="shared" si="2"/>
        <v>1927817846744856</v>
      </c>
      <c r="W59" s="240">
        <f t="shared" si="2"/>
        <v>1940631731158421.8</v>
      </c>
      <c r="X59" s="240">
        <f t="shared" si="2"/>
        <v>1945201717765738.5</v>
      </c>
      <c r="Y59" s="240">
        <f t="shared" si="2"/>
        <v>1949737758890484.8</v>
      </c>
      <c r="Z59" s="240">
        <f t="shared" si="2"/>
        <v>1954240307923906.3</v>
      </c>
      <c r="AA59" s="240">
        <f t="shared" si="2"/>
        <v>1958709827680232.3</v>
      </c>
      <c r="AB59" s="240">
        <f t="shared" si="2"/>
        <v>1963146789633125.3</v>
      </c>
      <c r="AC59" s="240">
        <f t="shared" si="2"/>
        <v>1960537597982643.8</v>
      </c>
      <c r="AD59" s="240">
        <f t="shared" si="2"/>
        <v>1957911566521095.3</v>
      </c>
      <c r="AE59" s="240">
        <f t="shared" si="2"/>
        <v>1955269183169207</v>
      </c>
      <c r="AF59" s="240">
        <f t="shared" si="2"/>
        <v>1952610941614169</v>
      </c>
      <c r="AG59" s="240">
        <f t="shared" si="2"/>
        <v>1949937340632590</v>
      </c>
      <c r="AH59" s="240">
        <f t="shared" si="2"/>
        <v>1940940833978445.8</v>
      </c>
      <c r="AI59" s="240">
        <f t="shared" si="2"/>
        <v>1931944995748325</v>
      </c>
      <c r="AJ59" s="240">
        <f t="shared" si="2"/>
        <v>1922950330713146.5</v>
      </c>
      <c r="AK59" s="240">
        <f t="shared" si="2"/>
        <v>1913957346238397.8</v>
      </c>
      <c r="AL59" s="240">
        <f t="shared" si="2"/>
        <v>1904966551717457.5</v>
      </c>
      <c r="AM59" s="240">
        <f t="shared" si="2"/>
        <v>1894819686464994.3</v>
      </c>
      <c r="AN59" s="240">
        <f t="shared" si="2"/>
        <v>1884678491217918</v>
      </c>
      <c r="AO59" s="240">
        <f t="shared" si="2"/>
        <v>1874543477443182.8</v>
      </c>
      <c r="AP59" s="240">
        <f t="shared" si="2"/>
        <v>1864415156613243</v>
      </c>
      <c r="AQ59" s="240">
        <f t="shared" si="2"/>
        <v>1845179255477752</v>
      </c>
    </row>
    <row r="60" spans="1:43" x14ac:dyDescent="0.2">
      <c r="A60" s="291" t="s">
        <v>134</v>
      </c>
      <c r="B60" s="240">
        <f t="shared" si="0"/>
        <v>57540582045964.68</v>
      </c>
      <c r="C60" s="240">
        <f t="shared" si="3"/>
        <v>65381096365656.859</v>
      </c>
      <c r="D60" s="240">
        <f t="shared" si="3"/>
        <v>71510499033602.453</v>
      </c>
      <c r="E60" s="240">
        <f t="shared" si="3"/>
        <v>70489812164769.656</v>
      </c>
      <c r="F60" s="240">
        <f t="shared" si="3"/>
        <v>70661894348344.859</v>
      </c>
      <c r="G60" s="240">
        <f t="shared" si="3"/>
        <v>72262978073536.547</v>
      </c>
      <c r="H60" s="240">
        <f t="shared" si="3"/>
        <v>74399622146266.719</v>
      </c>
      <c r="I60" s="240">
        <f t="shared" si="3"/>
        <v>76322509416193.281</v>
      </c>
      <c r="J60" s="240">
        <f t="shared" si="3"/>
        <v>77793019677619.469</v>
      </c>
      <c r="K60" s="240">
        <f t="shared" si="3"/>
        <v>78788209390139.094</v>
      </c>
      <c r="L60" s="240">
        <f t="shared" si="2"/>
        <v>79294117452366.422</v>
      </c>
      <c r="M60" s="240">
        <f t="shared" si="2"/>
        <v>79306058461527.922</v>
      </c>
      <c r="N60" s="240">
        <f t="shared" si="2"/>
        <v>79055495110752.781</v>
      </c>
      <c r="O60" s="240">
        <f t="shared" si="2"/>
        <v>78419678175556.25</v>
      </c>
      <c r="P60" s="240">
        <f t="shared" si="2"/>
        <v>77504474206848.891</v>
      </c>
      <c r="Q60" s="240">
        <f t="shared" si="2"/>
        <v>76415005097179.25</v>
      </c>
      <c r="R60" s="240">
        <f t="shared" si="2"/>
        <v>75252701723660.531</v>
      </c>
      <c r="S60" s="240">
        <f t="shared" si="2"/>
        <v>74498190650607.859</v>
      </c>
      <c r="T60" s="240">
        <f t="shared" si="2"/>
        <v>73760140483800.016</v>
      </c>
      <c r="U60" s="240">
        <f t="shared" si="2"/>
        <v>73038910592534.203</v>
      </c>
      <c r="V60" s="240">
        <f t="shared" si="2"/>
        <v>72334842444803.188</v>
      </c>
      <c r="W60" s="240">
        <f t="shared" si="2"/>
        <v>71648260938432.469</v>
      </c>
      <c r="X60" s="240">
        <f t="shared" si="2"/>
        <v>70979475739479.734</v>
      </c>
      <c r="Y60" s="240">
        <f t="shared" si="2"/>
        <v>70328782626701.969</v>
      </c>
      <c r="Z60" s="240">
        <f t="shared" si="2"/>
        <v>69696464841183.984</v>
      </c>
      <c r="AA60" s="240">
        <f t="shared" si="2"/>
        <v>69082794440506.992</v>
      </c>
      <c r="AB60" s="240">
        <f t="shared" si="2"/>
        <v>68488033657115.727</v>
      </c>
      <c r="AC60" s="240">
        <f t="shared" si="2"/>
        <v>67912436260822.375</v>
      </c>
      <c r="AD60" s="240">
        <f t="shared" si="2"/>
        <v>67356248925666.203</v>
      </c>
      <c r="AE60" s="240">
        <f t="shared" si="2"/>
        <v>66819712601624.734</v>
      </c>
      <c r="AF60" s="240">
        <f t="shared" si="2"/>
        <v>66303063891946.75</v>
      </c>
      <c r="AG60" s="240">
        <f t="shared" si="2"/>
        <v>65806536437157.859</v>
      </c>
      <c r="AH60" s="240">
        <f t="shared" si="2"/>
        <v>65330362307066.266</v>
      </c>
      <c r="AI60" s="240">
        <f t="shared" si="2"/>
        <v>64874773402379.039</v>
      </c>
      <c r="AJ60" s="240">
        <f t="shared" si="2"/>
        <v>64440002867819.391</v>
      </c>
      <c r="AK60" s="240">
        <f t="shared" si="2"/>
        <v>64026286518927.844</v>
      </c>
      <c r="AL60" s="240">
        <f t="shared" si="2"/>
        <v>63633864285021.547</v>
      </c>
      <c r="AM60" s="240">
        <f t="shared" si="2"/>
        <v>63262981671089.359</v>
      </c>
      <c r="AN60" s="240">
        <f t="shared" si="2"/>
        <v>62913891241708.953</v>
      </c>
      <c r="AO60" s="240">
        <f t="shared" si="2"/>
        <v>62586854130393.336</v>
      </c>
      <c r="AP60" s="240">
        <f t="shared" si="2"/>
        <v>62282141578105.922</v>
      </c>
      <c r="AQ60" s="240">
        <f t="shared" si="2"/>
        <v>61681051494145.594</v>
      </c>
    </row>
    <row r="61" spans="1:43" x14ac:dyDescent="0.2">
      <c r="A61" s="291" t="s">
        <v>135</v>
      </c>
      <c r="B61" s="240">
        <f t="shared" si="0"/>
        <v>71874414705155.203</v>
      </c>
      <c r="C61" s="240">
        <f t="shared" si="3"/>
        <v>63413821173542.625</v>
      </c>
      <c r="D61" s="240">
        <f t="shared" si="3"/>
        <v>73673142886474.344</v>
      </c>
      <c r="E61" s="240">
        <f t="shared" si="3"/>
        <v>76829759348205.641</v>
      </c>
      <c r="F61" s="240">
        <f t="shared" si="3"/>
        <v>77890546483407.5</v>
      </c>
      <c r="G61" s="240">
        <f t="shared" si="3"/>
        <v>81497895693726.516</v>
      </c>
      <c r="H61" s="240">
        <f t="shared" si="3"/>
        <v>86158085735007.828</v>
      </c>
      <c r="I61" s="240">
        <f t="shared" si="3"/>
        <v>90506306124034.891</v>
      </c>
      <c r="J61" s="240">
        <f t="shared" si="3"/>
        <v>94204822852302.953</v>
      </c>
      <c r="K61" s="240">
        <f t="shared" si="3"/>
        <v>97323519400572.813</v>
      </c>
      <c r="L61" s="240">
        <f t="shared" si="2"/>
        <v>99965862145150.672</v>
      </c>
      <c r="M61" s="240">
        <f t="shared" si="2"/>
        <v>102261871726706.27</v>
      </c>
      <c r="N61" s="240">
        <f t="shared" si="2"/>
        <v>104522561276532</v>
      </c>
      <c r="O61" s="240">
        <f t="shared" si="2"/>
        <v>106628122501538.45</v>
      </c>
      <c r="P61" s="240">
        <f t="shared" si="2"/>
        <v>108615415219315.45</v>
      </c>
      <c r="Q61" s="240">
        <f t="shared" si="2"/>
        <v>110525306656855.17</v>
      </c>
      <c r="R61" s="240">
        <f t="shared" si="2"/>
        <v>112402279341017.95</v>
      </c>
      <c r="S61" s="240">
        <f t="shared" si="2"/>
        <v>114790634447537.55</v>
      </c>
      <c r="T61" s="240">
        <f t="shared" si="2"/>
        <v>117207224227486.31</v>
      </c>
      <c r="U61" s="240">
        <f t="shared" si="2"/>
        <v>119643731920755.36</v>
      </c>
      <c r="V61" s="240">
        <f t="shared" si="2"/>
        <v>122091161672503.77</v>
      </c>
      <c r="W61" s="240">
        <f t="shared" si="2"/>
        <v>124539828877490</v>
      </c>
      <c r="X61" s="240">
        <f t="shared" si="2"/>
        <v>126979357743067.97</v>
      </c>
      <c r="Y61" s="240">
        <f t="shared" si="2"/>
        <v>129398686918295.44</v>
      </c>
      <c r="Z61" s="240">
        <f t="shared" si="2"/>
        <v>131786084028923.5</v>
      </c>
      <c r="AA61" s="240">
        <f t="shared" si="2"/>
        <v>134129169931342.05</v>
      </c>
      <c r="AB61" s="240">
        <f t="shared" si="2"/>
        <v>136414953450596.69</v>
      </c>
      <c r="AC61" s="240">
        <f t="shared" si="2"/>
        <v>138629877296270.89</v>
      </c>
      <c r="AD61" s="240">
        <f t="shared" si="2"/>
        <v>140759875753591.53</v>
      </c>
      <c r="AE61" s="240">
        <f t="shared" si="2"/>
        <v>142790444624049.28</v>
      </c>
      <c r="AF61" s="240">
        <f t="shared" si="2"/>
        <v>144706723739282.84</v>
      </c>
      <c r="AG61" s="240">
        <f t="shared" si="2"/>
        <v>146493592193575</v>
      </c>
      <c r="AH61" s="240">
        <f t="shared" si="2"/>
        <v>148135776234456.34</v>
      </c>
      <c r="AI61" s="240">
        <f t="shared" si="2"/>
        <v>149617969518843.53</v>
      </c>
      <c r="AJ61" s="240">
        <f t="shared" si="2"/>
        <v>150924965186007.19</v>
      </c>
      <c r="AK61" s="240">
        <f t="shared" si="2"/>
        <v>152041798921623.53</v>
      </c>
      <c r="AL61" s="240">
        <f t="shared" si="2"/>
        <v>152953901893465.38</v>
      </c>
      <c r="AM61" s="240">
        <f t="shared" si="2"/>
        <v>153647262134257.25</v>
      </c>
      <c r="AN61" s="240">
        <f t="shared" si="2"/>
        <v>154108592637260.53</v>
      </c>
      <c r="AO61" s="240">
        <f t="shared" si="2"/>
        <v>154325504122771.06</v>
      </c>
      <c r="AP61" s="240">
        <f t="shared" si="2"/>
        <v>154286680137245.16</v>
      </c>
      <c r="AQ61" s="240">
        <f t="shared" si="2"/>
        <v>153180509379794.78</v>
      </c>
    </row>
    <row r="62" spans="1:43" x14ac:dyDescent="0.2">
      <c r="A62" s="291" t="s">
        <v>136</v>
      </c>
      <c r="B62" s="240">
        <f t="shared" si="0"/>
        <v>624261299153025.88</v>
      </c>
      <c r="C62" s="240">
        <f t="shared" si="3"/>
        <v>792851022625958.63</v>
      </c>
      <c r="D62" s="240">
        <f t="shared" si="3"/>
        <v>791724271583574.63</v>
      </c>
      <c r="E62" s="240">
        <f t="shared" si="3"/>
        <v>790587511904600.88</v>
      </c>
      <c r="F62" s="240">
        <f t="shared" si="3"/>
        <v>789440757629174.13</v>
      </c>
      <c r="G62" s="240">
        <f t="shared" si="3"/>
        <v>788284022797432.5</v>
      </c>
      <c r="H62" s="240">
        <f t="shared" si="3"/>
        <v>787117321449512.75</v>
      </c>
      <c r="I62" s="240">
        <f t="shared" si="3"/>
        <v>794357733913114</v>
      </c>
      <c r="J62" s="240">
        <f t="shared" si="3"/>
        <v>801531733814345.13</v>
      </c>
      <c r="K62" s="240">
        <f t="shared" si="3"/>
        <v>808639400356261.5</v>
      </c>
      <c r="L62" s="240">
        <f t="shared" si="2"/>
        <v>815680812741917.63</v>
      </c>
      <c r="M62" s="240">
        <f t="shared" si="2"/>
        <v>822656050174368.38</v>
      </c>
      <c r="N62" s="240">
        <f t="shared" si="2"/>
        <v>810846249228640.5</v>
      </c>
      <c r="O62" s="240">
        <f t="shared" si="2"/>
        <v>799095241191472</v>
      </c>
      <c r="P62" s="240">
        <f t="shared" si="2"/>
        <v>787402977228769.5</v>
      </c>
      <c r="Q62" s="240">
        <f t="shared" si="2"/>
        <v>775769408506440.38</v>
      </c>
      <c r="R62" s="240">
        <f t="shared" si="2"/>
        <v>764194486190391.63</v>
      </c>
      <c r="S62" s="240">
        <f t="shared" si="2"/>
        <v>750558349649938.75</v>
      </c>
      <c r="T62" s="240">
        <f t="shared" si="2"/>
        <v>736941689107487.38</v>
      </c>
      <c r="U62" s="240">
        <f t="shared" si="2"/>
        <v>723344497009532.13</v>
      </c>
      <c r="V62" s="240">
        <f t="shared" si="2"/>
        <v>709766765802568.75</v>
      </c>
      <c r="W62" s="240">
        <f t="shared" si="2"/>
        <v>696208487933092</v>
      </c>
      <c r="X62" s="240">
        <f t="shared" si="2"/>
        <v>677832079898727.5</v>
      </c>
      <c r="Y62" s="240">
        <f t="shared" si="2"/>
        <v>659482321822619.75</v>
      </c>
      <c r="Z62" s="240">
        <f t="shared" si="2"/>
        <v>641159203322298.5</v>
      </c>
      <c r="AA62" s="240">
        <f t="shared" si="2"/>
        <v>622862714015292.75</v>
      </c>
      <c r="AB62" s="240">
        <f t="shared" si="2"/>
        <v>604592843519132.25</v>
      </c>
      <c r="AC62" s="240">
        <f t="shared" si="2"/>
        <v>590403489945603.88</v>
      </c>
      <c r="AD62" s="240">
        <f t="shared" si="2"/>
        <v>576234619204014.38</v>
      </c>
      <c r="AE62" s="240">
        <f t="shared" si="2"/>
        <v>562086223323503.13</v>
      </c>
      <c r="AF62" s="240">
        <f t="shared" si="2"/>
        <v>547958294333209.81</v>
      </c>
      <c r="AG62" s="240">
        <f t="shared" si="2"/>
        <v>533850824262274.31</v>
      </c>
      <c r="AH62" s="240">
        <f t="shared" si="2"/>
        <v>525219805278471.06</v>
      </c>
      <c r="AI62" s="240">
        <f t="shared" si="2"/>
        <v>516601075101048.88</v>
      </c>
      <c r="AJ62" s="240">
        <f t="shared" si="2"/>
        <v>507994628962979.44</v>
      </c>
      <c r="AK62" s="240">
        <f t="shared" si="2"/>
        <v>499400462097233.38</v>
      </c>
      <c r="AL62" s="240">
        <f t="shared" si="2"/>
        <v>490818569736782.25</v>
      </c>
      <c r="AM62" s="240">
        <f t="shared" si="2"/>
        <v>486355720740309.63</v>
      </c>
      <c r="AN62" s="240">
        <f t="shared" si="2"/>
        <v>481898931432675.5</v>
      </c>
      <c r="AO62" s="240">
        <f t="shared" si="2"/>
        <v>477448199497043</v>
      </c>
      <c r="AP62" s="240">
        <f t="shared" si="2"/>
        <v>473003522616575.19</v>
      </c>
      <c r="AQ62" s="240">
        <f t="shared" si="2"/>
        <v>467353431517937.63</v>
      </c>
    </row>
    <row r="63" spans="1:43" x14ac:dyDescent="0.2">
      <c r="A63" s="291" t="s">
        <v>137</v>
      </c>
      <c r="B63" s="240">
        <f t="shared" si="0"/>
        <v>476239527983281.63</v>
      </c>
      <c r="C63" s="240">
        <f t="shared" si="3"/>
        <v>500132604354546.75</v>
      </c>
      <c r="D63" s="240">
        <f t="shared" si="3"/>
        <v>516753278923909.94</v>
      </c>
      <c r="E63" s="240">
        <f t="shared" si="3"/>
        <v>533253128076094.56</v>
      </c>
      <c r="F63" s="240">
        <f t="shared" si="3"/>
        <v>549632239888435</v>
      </c>
      <c r="G63" s="240">
        <f t="shared" si="3"/>
        <v>565890702438265.88</v>
      </c>
      <c r="H63" s="240">
        <f t="shared" si="3"/>
        <v>582028603802921.88</v>
      </c>
      <c r="I63" s="240">
        <f t="shared" si="3"/>
        <v>593106423803384.5</v>
      </c>
      <c r="J63" s="240">
        <f t="shared" si="3"/>
        <v>604104460450310.75</v>
      </c>
      <c r="K63" s="240">
        <f t="shared" si="3"/>
        <v>615022772388959.13</v>
      </c>
      <c r="L63" s="240">
        <f t="shared" si="2"/>
        <v>625861418264588.25</v>
      </c>
      <c r="M63" s="240">
        <f t="shared" si="2"/>
        <v>636620456722457.38</v>
      </c>
      <c r="N63" s="240">
        <f t="shared" si="2"/>
        <v>635723206629487.88</v>
      </c>
      <c r="O63" s="240">
        <f t="shared" si="2"/>
        <v>634821436378871</v>
      </c>
      <c r="P63" s="240">
        <f t="shared" si="2"/>
        <v>633915148682150.38</v>
      </c>
      <c r="Q63" s="240">
        <f t="shared" si="2"/>
        <v>633004346250869.13</v>
      </c>
      <c r="R63" s="240">
        <f t="shared" si="2"/>
        <v>632089031796570</v>
      </c>
      <c r="S63" s="240">
        <f t="shared" si="2"/>
        <v>624526177740815.75</v>
      </c>
      <c r="T63" s="240">
        <f t="shared" si="2"/>
        <v>616972349236075.63</v>
      </c>
      <c r="U63" s="240">
        <f t="shared" si="2"/>
        <v>609427543913094.75</v>
      </c>
      <c r="V63" s="240">
        <f t="shared" si="2"/>
        <v>601891759402618.88</v>
      </c>
      <c r="W63" s="240">
        <f t="shared" si="2"/>
        <v>594364993335393.25</v>
      </c>
      <c r="X63" s="240">
        <f t="shared" si="2"/>
        <v>580594685193921</v>
      </c>
      <c r="Y63" s="240">
        <f t="shared" si="2"/>
        <v>566841220306753.75</v>
      </c>
      <c r="Z63" s="240">
        <f t="shared" si="2"/>
        <v>553104594231538.88</v>
      </c>
      <c r="AA63" s="240">
        <f t="shared" si="2"/>
        <v>539384802525924.19</v>
      </c>
      <c r="AB63" s="240">
        <f t="shared" si="2"/>
        <v>525681840747557.19</v>
      </c>
      <c r="AC63" s="240">
        <f t="shared" si="2"/>
        <v>511995704454085.63</v>
      </c>
      <c r="AD63" s="240">
        <f t="shared" si="2"/>
        <v>498326389203156.81</v>
      </c>
      <c r="AE63" s="240">
        <f t="shared" si="2"/>
        <v>484673890552418.69</v>
      </c>
      <c r="AF63" s="240">
        <f t="shared" si="2"/>
        <v>471038204059518.56</v>
      </c>
      <c r="AG63" s="240">
        <f t="shared" si="2"/>
        <v>457419325282104.25</v>
      </c>
      <c r="AH63" s="240">
        <f t="shared" si="2"/>
        <v>445592518776934.44</v>
      </c>
      <c r="AI63" s="240">
        <f t="shared" si="2"/>
        <v>433780278037142.25</v>
      </c>
      <c r="AJ63" s="240">
        <f t="shared" si="2"/>
        <v>421982599212688.81</v>
      </c>
      <c r="AK63" s="240">
        <f t="shared" si="2"/>
        <v>410199478453535.38</v>
      </c>
      <c r="AL63" s="240">
        <f t="shared" si="2"/>
        <v>398430911909643.13</v>
      </c>
      <c r="AM63" s="240">
        <f t="shared" si="2"/>
        <v>386099026134452.81</v>
      </c>
      <c r="AN63" s="240">
        <f t="shared" si="2"/>
        <v>373782415409331.75</v>
      </c>
      <c r="AO63" s="240">
        <f t="shared" si="2"/>
        <v>361481075690828.5</v>
      </c>
      <c r="AP63" s="240">
        <f t="shared" si="2"/>
        <v>349195002935491.75</v>
      </c>
      <c r="AQ63" s="240">
        <f t="shared" ref="AQ63:AQ74" si="4">SUMIFS(AQ$2:AQ$44,$AR$2:$AR$44,$A63)</f>
        <v>336061449315531.13</v>
      </c>
    </row>
    <row r="64" spans="1:43" x14ac:dyDescent="0.2">
      <c r="A64" s="291" t="s">
        <v>138</v>
      </c>
      <c r="B64" s="240">
        <f t="shared" si="0"/>
        <v>195033458086602.75</v>
      </c>
      <c r="C64" s="240">
        <f t="shared" si="3"/>
        <v>180680019640666.34</v>
      </c>
      <c r="D64" s="240">
        <f t="shared" si="3"/>
        <v>191984958971704.81</v>
      </c>
      <c r="E64" s="240">
        <f t="shared" si="3"/>
        <v>203093206224323.84</v>
      </c>
      <c r="F64" s="240">
        <f t="shared" si="3"/>
        <v>214005845853771.69</v>
      </c>
      <c r="G64" s="240">
        <f t="shared" si="3"/>
        <v>224723962315297.22</v>
      </c>
      <c r="H64" s="240">
        <f t="shared" si="3"/>
        <v>235248640064148.66</v>
      </c>
      <c r="I64" s="240">
        <f t="shared" si="3"/>
        <v>245482135943047.34</v>
      </c>
      <c r="J64" s="240">
        <f t="shared" si="3"/>
        <v>255531981796128.16</v>
      </c>
      <c r="K64" s="240">
        <f t="shared" si="3"/>
        <v>265399163886445.19</v>
      </c>
      <c r="L64" s="240">
        <f t="shared" si="3"/>
        <v>275084668477052</v>
      </c>
      <c r="M64" s="240">
        <f t="shared" si="3"/>
        <v>284589481831002.13</v>
      </c>
      <c r="N64" s="240">
        <f t="shared" si="3"/>
        <v>289074575855310.06</v>
      </c>
      <c r="O64" s="240">
        <f t="shared" si="3"/>
        <v>293485790289219.31</v>
      </c>
      <c r="P64" s="240">
        <f t="shared" si="3"/>
        <v>297823468766978.94</v>
      </c>
      <c r="Q64" s="240">
        <f t="shared" si="3"/>
        <v>302087954922838.25</v>
      </c>
      <c r="R64" s="240">
        <f t="shared" si="3"/>
        <v>306279592391045.94</v>
      </c>
      <c r="S64" s="240">
        <f t="shared" si="3"/>
        <v>307266090336252.69</v>
      </c>
      <c r="T64" s="240">
        <f t="shared" si="3"/>
        <v>308243824223422.88</v>
      </c>
      <c r="U64" s="240">
        <f t="shared" si="3"/>
        <v>309212805279346.25</v>
      </c>
      <c r="V64" s="240">
        <f t="shared" si="3"/>
        <v>310173044730812.31</v>
      </c>
      <c r="W64" s="240">
        <f t="shared" si="3"/>
        <v>311124553804610.81</v>
      </c>
      <c r="X64" s="240">
        <f t="shared" si="3"/>
        <v>309525582857859.5</v>
      </c>
      <c r="Y64" s="240">
        <f t="shared" si="3"/>
        <v>307931348960970.56</v>
      </c>
      <c r="Z64" s="240">
        <f t="shared" si="3"/>
        <v>306341847381432.69</v>
      </c>
      <c r="AA64" s="240">
        <f t="shared" si="3"/>
        <v>304757073386734.69</v>
      </c>
      <c r="AB64" s="240">
        <f t="shared" si="3"/>
        <v>303177022244364.75</v>
      </c>
      <c r="AC64" s="240">
        <f t="shared" si="3"/>
        <v>298326974657423.5</v>
      </c>
      <c r="AD64" s="240">
        <f t="shared" si="3"/>
        <v>293499100455458.69</v>
      </c>
      <c r="AE64" s="240">
        <f t="shared" si="3"/>
        <v>288693374214146.06</v>
      </c>
      <c r="AF64" s="240">
        <f t="shared" si="3"/>
        <v>283909770509161.75</v>
      </c>
      <c r="AG64" s="240">
        <f t="shared" si="3"/>
        <v>279148263916182.06</v>
      </c>
      <c r="AH64" s="240">
        <f t="shared" si="3"/>
        <v>271985478853692.88</v>
      </c>
      <c r="AI64" s="240">
        <f t="shared" si="3"/>
        <v>264857783323282.38</v>
      </c>
      <c r="AJ64" s="240">
        <f t="shared" si="3"/>
        <v>257765136381767</v>
      </c>
      <c r="AK64" s="240">
        <f t="shared" si="3"/>
        <v>250707497085963.72</v>
      </c>
      <c r="AL64" s="240">
        <f t="shared" si="3"/>
        <v>243684824492689.16</v>
      </c>
      <c r="AM64" s="240">
        <f t="shared" si="3"/>
        <v>236686939973627.25</v>
      </c>
      <c r="AN64" s="240">
        <f t="shared" si="3"/>
        <v>229723999039077.25</v>
      </c>
      <c r="AO64" s="240">
        <f t="shared" si="3"/>
        <v>222795960657767.69</v>
      </c>
      <c r="AP64" s="240">
        <f t="shared" si="3"/>
        <v>215902783798426.78</v>
      </c>
      <c r="AQ64" s="240">
        <f t="shared" si="4"/>
        <v>208474504607813.34</v>
      </c>
    </row>
    <row r="65" spans="1:43" x14ac:dyDescent="0.2">
      <c r="A65" s="291" t="s">
        <v>139</v>
      </c>
      <c r="B65" s="240">
        <f t="shared" si="0"/>
        <v>221075431409626.44</v>
      </c>
      <c r="C65" s="240">
        <f t="shared" si="3"/>
        <v>260055951919512.06</v>
      </c>
      <c r="D65" s="240">
        <f t="shared" si="3"/>
        <v>311881637901857.69</v>
      </c>
      <c r="E65" s="240">
        <f t="shared" si="3"/>
        <v>313323926461455.88</v>
      </c>
      <c r="F65" s="240">
        <f t="shared" si="3"/>
        <v>315299261080946.94</v>
      </c>
      <c r="G65" s="240">
        <f t="shared" si="3"/>
        <v>323257286429792.44</v>
      </c>
      <c r="H65" s="240">
        <f t="shared" si="3"/>
        <v>333559846557230.31</v>
      </c>
      <c r="I65" s="240">
        <f t="shared" si="3"/>
        <v>343191747586480.81</v>
      </c>
      <c r="J65" s="240">
        <f t="shared" si="3"/>
        <v>351284684360698</v>
      </c>
      <c r="K65" s="240">
        <f t="shared" si="3"/>
        <v>357925852719296.88</v>
      </c>
      <c r="L65" s="240">
        <f t="shared" si="3"/>
        <v>363237400558856.25</v>
      </c>
      <c r="M65" s="240">
        <f t="shared" si="3"/>
        <v>367370137591520.31</v>
      </c>
      <c r="N65" s="240">
        <f t="shared" si="3"/>
        <v>370904256149132.75</v>
      </c>
      <c r="O65" s="240">
        <f t="shared" si="3"/>
        <v>373582626046182.5</v>
      </c>
      <c r="P65" s="240">
        <f t="shared" si="3"/>
        <v>375555849618831.69</v>
      </c>
      <c r="Q65" s="240">
        <f t="shared" si="3"/>
        <v>376982782890783.19</v>
      </c>
      <c r="R65" s="240">
        <f t="shared" si="3"/>
        <v>378027804207316.88</v>
      </c>
      <c r="S65" s="240">
        <f t="shared" si="3"/>
        <v>380245975249288.75</v>
      </c>
      <c r="T65" s="240">
        <f t="shared" si="3"/>
        <v>382271968681035.13</v>
      </c>
      <c r="U65" s="240">
        <f t="shared" si="3"/>
        <v>384109772526301</v>
      </c>
      <c r="V65" s="240">
        <f t="shared" si="3"/>
        <v>385763796900304.19</v>
      </c>
      <c r="W65" s="240">
        <f t="shared" si="3"/>
        <v>387238846127951.81</v>
      </c>
      <c r="X65" s="240">
        <f t="shared" si="3"/>
        <v>388540090612140.69</v>
      </c>
      <c r="Y65" s="240">
        <f t="shared" si="3"/>
        <v>389673038640760.19</v>
      </c>
      <c r="Z65" s="240">
        <f t="shared" si="3"/>
        <v>390643508310996.25</v>
      </c>
      <c r="AA65" s="240">
        <f t="shared" si="3"/>
        <v>391457599738674.69</v>
      </c>
      <c r="AB65" s="240">
        <f t="shared" si="3"/>
        <v>392121667709083.31</v>
      </c>
      <c r="AC65" s="240">
        <f t="shared" si="3"/>
        <v>392642294913975.63</v>
      </c>
      <c r="AD65" s="240">
        <f t="shared" si="3"/>
        <v>393026265907470.38</v>
      </c>
      <c r="AE65" s="240">
        <f t="shared" si="3"/>
        <v>393280541901542.88</v>
      </c>
      <c r="AF65" s="240">
        <f t="shared" si="3"/>
        <v>393412236509689.13</v>
      </c>
      <c r="AG65" s="240">
        <f t="shared" si="3"/>
        <v>393428592535487.81</v>
      </c>
      <c r="AH65" s="240">
        <f t="shared" si="3"/>
        <v>393336959891087.25</v>
      </c>
      <c r="AI65" s="240">
        <f t="shared" si="3"/>
        <v>393144774719351.31</v>
      </c>
      <c r="AJ65" s="240">
        <f t="shared" si="3"/>
        <v>392859539782470.19</v>
      </c>
      <c r="AK65" s="240">
        <f t="shared" si="3"/>
        <v>392488806169491.13</v>
      </c>
      <c r="AL65" s="240">
        <f t="shared" si="3"/>
        <v>392040156365361.56</v>
      </c>
      <c r="AM65" s="240">
        <f t="shared" si="3"/>
        <v>391521188714929.25</v>
      </c>
      <c r="AN65" s="240">
        <f t="shared" si="3"/>
        <v>390939503306737.06</v>
      </c>
      <c r="AO65" s="240">
        <f t="shared" si="3"/>
        <v>390302689293685.94</v>
      </c>
      <c r="AP65" s="240">
        <f t="shared" si="3"/>
        <v>389618313660517.38</v>
      </c>
      <c r="AQ65" s="240">
        <f t="shared" si="4"/>
        <v>386899583690694.44</v>
      </c>
    </row>
    <row r="66" spans="1:43" x14ac:dyDescent="0.2">
      <c r="A66" s="291" t="s">
        <v>140</v>
      </c>
      <c r="B66" s="240">
        <f t="shared" si="0"/>
        <v>122996870450033.53</v>
      </c>
      <c r="C66" s="240">
        <f t="shared" si="3"/>
        <v>100439782974522.17</v>
      </c>
      <c r="D66" s="240">
        <f t="shared" si="3"/>
        <v>119156987663296.17</v>
      </c>
      <c r="E66" s="240">
        <f t="shared" si="3"/>
        <v>128269134034514.38</v>
      </c>
      <c r="F66" s="240">
        <f t="shared" si="3"/>
        <v>129911685616186.66</v>
      </c>
      <c r="G66" s="240">
        <f t="shared" si="3"/>
        <v>136470785117882.58</v>
      </c>
      <c r="H66" s="240">
        <f t="shared" si="3"/>
        <v>144750725190998.06</v>
      </c>
      <c r="I66" s="240">
        <f t="shared" si="3"/>
        <v>151785100450424.78</v>
      </c>
      <c r="J66" s="240">
        <f t="shared" si="3"/>
        <v>157090748484870.88</v>
      </c>
      <c r="K66" s="240">
        <f t="shared" si="3"/>
        <v>161137286598696.47</v>
      </c>
      <c r="L66" s="240">
        <f t="shared" si="3"/>
        <v>164504621880686.47</v>
      </c>
      <c r="M66" s="240">
        <f t="shared" si="3"/>
        <v>167845892228903.66</v>
      </c>
      <c r="N66" s="240">
        <f t="shared" si="3"/>
        <v>172333216606769.91</v>
      </c>
      <c r="O66" s="240">
        <f t="shared" si="3"/>
        <v>177393111958551.97</v>
      </c>
      <c r="P66" s="240">
        <f t="shared" si="3"/>
        <v>182865920774813</v>
      </c>
      <c r="Q66" s="240">
        <f t="shared" si="3"/>
        <v>188571239206988.03</v>
      </c>
      <c r="R66" s="240">
        <f t="shared" si="3"/>
        <v>194304474562363.13</v>
      </c>
      <c r="S66" s="240">
        <f t="shared" si="3"/>
        <v>201140874937950.22</v>
      </c>
      <c r="T66" s="240">
        <f t="shared" si="3"/>
        <v>207839994231747.84</v>
      </c>
      <c r="U66" s="240">
        <f t="shared" si="3"/>
        <v>214375328427819.25</v>
      </c>
      <c r="V66" s="240">
        <f t="shared" si="3"/>
        <v>220720728037725.69</v>
      </c>
      <c r="W66" s="240">
        <f t="shared" si="3"/>
        <v>226850584765100.19</v>
      </c>
      <c r="X66" s="240">
        <f t="shared" si="3"/>
        <v>232740014882978.88</v>
      </c>
      <c r="Y66" s="240">
        <f t="shared" si="3"/>
        <v>238365037384836.31</v>
      </c>
      <c r="Z66" s="240">
        <f t="shared" si="3"/>
        <v>243702745043047.38</v>
      </c>
      <c r="AA66" s="240">
        <f t="shared" si="3"/>
        <v>248731466607262.97</v>
      </c>
      <c r="AB66" s="240">
        <f t="shared" si="3"/>
        <v>253430918497818.94</v>
      </c>
      <c r="AC66" s="240">
        <f t="shared" si="3"/>
        <v>257782344493461.31</v>
      </c>
      <c r="AD66" s="240">
        <f t="shared" si="3"/>
        <v>261768642075530.53</v>
      </c>
      <c r="AE66" s="240">
        <f t="shared" si="3"/>
        <v>265374474269340.06</v>
      </c>
      <c r="AF66" s="240">
        <f t="shared" si="3"/>
        <v>268586366014481.78</v>
      </c>
      <c r="AG66" s="240">
        <f t="shared" si="3"/>
        <v>271392784295915.97</v>
      </c>
      <c r="AH66" s="240">
        <f t="shared" si="3"/>
        <v>273784201473452.53</v>
      </c>
      <c r="AI66" s="240">
        <f t="shared" si="3"/>
        <v>275753141455230.03</v>
      </c>
      <c r="AJ66" s="240">
        <f t="shared" si="3"/>
        <v>277294208567727.66</v>
      </c>
      <c r="AK66" s="240">
        <f t="shared" si="3"/>
        <v>278404099177480.34</v>
      </c>
      <c r="AL66" s="240">
        <f t="shared" si="3"/>
        <v>279081596315113.97</v>
      </c>
      <c r="AM66" s="240">
        <f t="shared" si="3"/>
        <v>279327547737792.72</v>
      </c>
      <c r="AN66" s="240">
        <f t="shared" si="3"/>
        <v>279144828039326.09</v>
      </c>
      <c r="AO66" s="240">
        <f t="shared" si="3"/>
        <v>278538285575909.69</v>
      </c>
      <c r="AP66" s="240">
        <f t="shared" si="3"/>
        <v>277514675118108.28</v>
      </c>
      <c r="AQ66" s="240">
        <f t="shared" si="4"/>
        <v>274666769176320.78</v>
      </c>
    </row>
    <row r="67" spans="1:43" x14ac:dyDescent="0.2">
      <c r="A67" s="291" t="s">
        <v>141</v>
      </c>
      <c r="B67" s="240">
        <f t="shared" si="0"/>
        <v>41545354589522.406</v>
      </c>
      <c r="C67" s="240">
        <f t="shared" si="3"/>
        <v>54370691561020.25</v>
      </c>
      <c r="D67" s="240">
        <f t="shared" si="3"/>
        <v>65241723793202.344</v>
      </c>
      <c r="E67" s="240">
        <f t="shared" si="3"/>
        <v>73168436305478.922</v>
      </c>
      <c r="F67" s="240">
        <f t="shared" si="3"/>
        <v>74495845900692.391</v>
      </c>
      <c r="G67" s="240">
        <f t="shared" si="3"/>
        <v>79204183579915.438</v>
      </c>
      <c r="H67" s="240">
        <f t="shared" si="3"/>
        <v>85375807023156.016</v>
      </c>
      <c r="I67" s="240">
        <f t="shared" si="3"/>
        <v>91134315260805.297</v>
      </c>
      <c r="J67" s="240">
        <f t="shared" si="3"/>
        <v>96030987769474.109</v>
      </c>
      <c r="K67" s="240">
        <f t="shared" si="3"/>
        <v>100177390463432.56</v>
      </c>
      <c r="L67" s="240">
        <f t="shared" si="3"/>
        <v>103753649467780.77</v>
      </c>
      <c r="M67" s="240">
        <f t="shared" si="3"/>
        <v>106993863669388.73</v>
      </c>
      <c r="N67" s="240">
        <f t="shared" si="3"/>
        <v>110475256830248.11</v>
      </c>
      <c r="O67" s="240">
        <f t="shared" si="3"/>
        <v>113900227442447.34</v>
      </c>
      <c r="P67" s="240">
        <f t="shared" si="3"/>
        <v>117247217665202.41</v>
      </c>
      <c r="Q67" s="240">
        <f t="shared" si="3"/>
        <v>120493560416339.61</v>
      </c>
      <c r="R67" s="240">
        <f t="shared" si="3"/>
        <v>123615638427439.11</v>
      </c>
      <c r="S67" s="240">
        <f t="shared" si="3"/>
        <v>127347451197217.91</v>
      </c>
      <c r="T67" s="240">
        <f t="shared" si="3"/>
        <v>130963917128874.2</v>
      </c>
      <c r="U67" s="240">
        <f t="shared" si="3"/>
        <v>134452550375931.31</v>
      </c>
      <c r="V67" s="240">
        <f t="shared" si="3"/>
        <v>137801470579257.02</v>
      </c>
      <c r="W67" s="240">
        <f t="shared" si="3"/>
        <v>140999479377400.44</v>
      </c>
      <c r="X67" s="240">
        <f t="shared" si="3"/>
        <v>144036130005378.28</v>
      </c>
      <c r="Y67" s="240">
        <f t="shared" si="3"/>
        <v>146901789389127.22</v>
      </c>
      <c r="Z67" s="240">
        <f t="shared" si="3"/>
        <v>149587692253335.09</v>
      </c>
      <c r="AA67" s="240">
        <f t="shared" si="3"/>
        <v>152085986874124.41</v>
      </c>
      <c r="AB67" s="240">
        <f t="shared" si="3"/>
        <v>154389772222979.19</v>
      </c>
      <c r="AC67" s="240">
        <f t="shared" si="3"/>
        <v>156493126362533.44</v>
      </c>
      <c r="AD67" s="240">
        <f t="shared" si="3"/>
        <v>158391126066458.34</v>
      </c>
      <c r="AE67" s="240">
        <f t="shared" si="3"/>
        <v>160079857743053.66</v>
      </c>
      <c r="AF67" s="240">
        <f t="shared" si="3"/>
        <v>161556419843693.5</v>
      </c>
      <c r="AG67" s="240">
        <f t="shared" si="3"/>
        <v>162818917031702.16</v>
      </c>
      <c r="AH67" s="240">
        <f t="shared" si="3"/>
        <v>163866446473370.47</v>
      </c>
      <c r="AI67" s="240">
        <f t="shared" si="3"/>
        <v>164699076689763.56</v>
      </c>
      <c r="AJ67" s="240">
        <f t="shared" si="3"/>
        <v>165317819475012.97</v>
      </c>
      <c r="AK67" s="240">
        <f t="shared" si="3"/>
        <v>165724595443460.56</v>
      </c>
      <c r="AL67" s="240">
        <f t="shared" si="3"/>
        <v>165922193814029.31</v>
      </c>
      <c r="AM67" s="240">
        <f t="shared" si="3"/>
        <v>165914227075495.41</v>
      </c>
      <c r="AN67" s="240">
        <f t="shared" si="3"/>
        <v>165705081201060.13</v>
      </c>
      <c r="AO67" s="240">
        <f t="shared" si="3"/>
        <v>165299862095035.84</v>
      </c>
      <c r="AP67" s="240">
        <f t="shared" si="3"/>
        <v>164704338959049.34</v>
      </c>
      <c r="AQ67" s="240">
        <f t="shared" si="4"/>
        <v>163084244823277.91</v>
      </c>
    </row>
    <row r="68" spans="1:43" x14ac:dyDescent="0.2">
      <c r="A68" s="291" t="s">
        <v>142</v>
      </c>
      <c r="B68" s="240">
        <f t="shared" si="0"/>
        <v>17876449005045.566</v>
      </c>
      <c r="C68" s="240">
        <f t="shared" si="3"/>
        <v>16914881235908.035</v>
      </c>
      <c r="D68" s="240">
        <f t="shared" si="3"/>
        <v>18673198678971.711</v>
      </c>
      <c r="E68" s="240">
        <f t="shared" si="3"/>
        <v>20087794197949.297</v>
      </c>
      <c r="F68" s="240">
        <f t="shared" si="3"/>
        <v>19820954362678.652</v>
      </c>
      <c r="G68" s="240">
        <f t="shared" si="3"/>
        <v>19916700305269.379</v>
      </c>
      <c r="H68" s="240">
        <f t="shared" si="3"/>
        <v>20184173855371.375</v>
      </c>
      <c r="I68" s="240">
        <f t="shared" si="3"/>
        <v>20467893219815.949</v>
      </c>
      <c r="J68" s="240">
        <f t="shared" si="3"/>
        <v>20713066418796.348</v>
      </c>
      <c r="K68" s="240">
        <f t="shared" si="3"/>
        <v>20907532763452.758</v>
      </c>
      <c r="L68" s="240">
        <f t="shared" si="3"/>
        <v>21040127346295.676</v>
      </c>
      <c r="M68" s="240">
        <f t="shared" si="3"/>
        <v>21100949731660.32</v>
      </c>
      <c r="N68" s="240">
        <f t="shared" si="3"/>
        <v>21246163770652.844</v>
      </c>
      <c r="O68" s="240">
        <f t="shared" si="3"/>
        <v>21322458004117.203</v>
      </c>
      <c r="P68" s="240">
        <f t="shared" si="3"/>
        <v>21335245708664.152</v>
      </c>
      <c r="Q68" s="240">
        <f t="shared" si="3"/>
        <v>21290582831897.641</v>
      </c>
      <c r="R68" s="240">
        <f t="shared" si="3"/>
        <v>21194996279457.227</v>
      </c>
      <c r="S68" s="240">
        <f t="shared" si="3"/>
        <v>21284958565977.227</v>
      </c>
      <c r="T68" s="240">
        <f t="shared" si="3"/>
        <v>21336287521589.461</v>
      </c>
      <c r="U68" s="240">
        <f t="shared" si="3"/>
        <v>21351375790669.617</v>
      </c>
      <c r="V68" s="240">
        <f t="shared" si="3"/>
        <v>21332751189387.164</v>
      </c>
      <c r="W68" s="240">
        <f t="shared" si="3"/>
        <v>21283027892500.719</v>
      </c>
      <c r="X68" s="240">
        <f t="shared" si="3"/>
        <v>21204861571271.621</v>
      </c>
      <c r="Y68" s="240">
        <f t="shared" si="3"/>
        <v>21100909069744.879</v>
      </c>
      <c r="Z68" s="240">
        <f t="shared" si="3"/>
        <v>20973793010695.125</v>
      </c>
      <c r="AA68" s="240">
        <f t="shared" si="3"/>
        <v>20826071541728.07</v>
      </c>
      <c r="AB68" s="240">
        <f t="shared" si="3"/>
        <v>20660213270493.766</v>
      </c>
      <c r="AC68" s="240">
        <f t="shared" si="3"/>
        <v>20478577298405.02</v>
      </c>
      <c r="AD68" s="240">
        <f t="shared" si="3"/>
        <v>20283398146069.301</v>
      </c>
      <c r="AE68" s="240">
        <f t="shared" si="3"/>
        <v>20076775271126.047</v>
      </c>
      <c r="AF68" s="240">
        <f t="shared" si="3"/>
        <v>19860666809678.652</v>
      </c>
      <c r="AG68" s="240">
        <f t="shared" si="3"/>
        <v>19636887124638.664</v>
      </c>
      <c r="AH68" s="240">
        <f t="shared" si="3"/>
        <v>19407107716129.117</v>
      </c>
      <c r="AI68" s="240">
        <f t="shared" ref="AI68:AP74" si="5">SUMIFS(AI$2:AI$44,$AR$2:$AR$44,$A68)</f>
        <v>19172861038333.152</v>
      </c>
      <c r="AJ68" s="240">
        <f t="shared" si="5"/>
        <v>18935546771336.367</v>
      </c>
      <c r="AK68" s="240">
        <f t="shared" si="5"/>
        <v>18696440113047.188</v>
      </c>
      <c r="AL68" s="240">
        <f t="shared" si="5"/>
        <v>18456701682696.453</v>
      </c>
      <c r="AM68" s="240">
        <f t="shared" si="5"/>
        <v>18217388661365.488</v>
      </c>
      <c r="AN68" s="240">
        <f t="shared" si="5"/>
        <v>17979466834329.922</v>
      </c>
      <c r="AO68" s="240">
        <f t="shared" si="5"/>
        <v>17743823242840.039</v>
      </c>
      <c r="AP68" s="240">
        <f t="shared" si="5"/>
        <v>17511279197679.113</v>
      </c>
      <c r="AQ68" s="240">
        <f t="shared" si="4"/>
        <v>17193974716454.051</v>
      </c>
    </row>
    <row r="69" spans="1:43" x14ac:dyDescent="0.2">
      <c r="A69" s="291" t="s">
        <v>143</v>
      </c>
      <c r="B69" s="240">
        <f t="shared" si="0"/>
        <v>92988580557133.547</v>
      </c>
      <c r="C69" s="240">
        <f t="shared" ref="C69:AH74" si="6">SUMIFS(C$2:C$44,$AR$2:$AR$44,$A69)</f>
        <v>100902378959369.73</v>
      </c>
      <c r="D69" s="240">
        <f t="shared" si="6"/>
        <v>106951838968373.44</v>
      </c>
      <c r="E69" s="240">
        <f t="shared" si="6"/>
        <v>112873399724457.78</v>
      </c>
      <c r="F69" s="240">
        <f t="shared" si="6"/>
        <v>118667933509556.52</v>
      </c>
      <c r="G69" s="240">
        <f t="shared" si="6"/>
        <v>124336312605603.36</v>
      </c>
      <c r="H69" s="240">
        <f t="shared" si="6"/>
        <v>129879409294531.91</v>
      </c>
      <c r="I69" s="240">
        <f t="shared" si="6"/>
        <v>132521879352554.75</v>
      </c>
      <c r="J69" s="240">
        <f t="shared" si="6"/>
        <v>135099859710667.2</v>
      </c>
      <c r="K69" s="240">
        <f t="shared" si="6"/>
        <v>137613762343472.8</v>
      </c>
      <c r="L69" s="240">
        <f t="shared" si="6"/>
        <v>140063999225575.16</v>
      </c>
      <c r="M69" s="240">
        <f t="shared" si="6"/>
        <v>142450982331577.78</v>
      </c>
      <c r="N69" s="240">
        <f t="shared" si="6"/>
        <v>143279287450291.75</v>
      </c>
      <c r="O69" s="240">
        <f t="shared" si="6"/>
        <v>144085160426498.94</v>
      </c>
      <c r="P69" s="240">
        <f t="shared" si="6"/>
        <v>144868725582256.47</v>
      </c>
      <c r="Q69" s="240">
        <f t="shared" si="6"/>
        <v>145630107239620.91</v>
      </c>
      <c r="R69" s="240">
        <f t="shared" si="6"/>
        <v>146369429720649.03</v>
      </c>
      <c r="S69" s="240">
        <f t="shared" si="6"/>
        <v>145452450660670.5</v>
      </c>
      <c r="T69" s="240">
        <f t="shared" si="6"/>
        <v>144538844489771.38</v>
      </c>
      <c r="U69" s="240">
        <f t="shared" si="6"/>
        <v>143628606681767.97</v>
      </c>
      <c r="V69" s="240">
        <f t="shared" si="6"/>
        <v>142721732710476.88</v>
      </c>
      <c r="W69" s="240">
        <f t="shared" si="6"/>
        <v>141818218049714.44</v>
      </c>
      <c r="X69" s="240">
        <f t="shared" si="6"/>
        <v>140918058173297.06</v>
      </c>
      <c r="Y69" s="240">
        <f t="shared" si="6"/>
        <v>140021248555041.22</v>
      </c>
      <c r="Z69" s="240">
        <f t="shared" si="6"/>
        <v>139127784668763.42</v>
      </c>
      <c r="AA69" s="240">
        <f t="shared" si="6"/>
        <v>138237661988280.13</v>
      </c>
      <c r="AB69" s="240">
        <f t="shared" si="6"/>
        <v>137350875987407.64</v>
      </c>
      <c r="AC69" s="240">
        <f t="shared" si="6"/>
        <v>136467422139962.52</v>
      </c>
      <c r="AD69" s="240">
        <f t="shared" si="6"/>
        <v>135587295919761.08</v>
      </c>
      <c r="AE69" s="240">
        <f t="shared" si="6"/>
        <v>134710492800619.89</v>
      </c>
      <c r="AF69" s="240">
        <f t="shared" si="6"/>
        <v>133837008256355.42</v>
      </c>
      <c r="AG69" s="240">
        <f t="shared" si="6"/>
        <v>132966837760783.97</v>
      </c>
      <c r="AH69" s="240">
        <f t="shared" si="6"/>
        <v>132352397125533.11</v>
      </c>
      <c r="AI69" s="240">
        <f t="shared" si="5"/>
        <v>131739563638376.56</v>
      </c>
      <c r="AJ69" s="240">
        <f t="shared" si="5"/>
        <v>131128335488841.2</v>
      </c>
      <c r="AK69" s="240">
        <f t="shared" si="5"/>
        <v>130518710866453.47</v>
      </c>
      <c r="AL69" s="240">
        <f t="shared" si="5"/>
        <v>129910687960739.86</v>
      </c>
      <c r="AM69" s="240">
        <f t="shared" si="5"/>
        <v>129221536704694.14</v>
      </c>
      <c r="AN69" s="240">
        <f t="shared" si="5"/>
        <v>128534546476330.44</v>
      </c>
      <c r="AO69" s="240">
        <f t="shared" si="5"/>
        <v>127849714559938.72</v>
      </c>
      <c r="AP69" s="240">
        <f t="shared" si="5"/>
        <v>127167038239808.95</v>
      </c>
      <c r="AQ69" s="240">
        <f t="shared" si="4"/>
        <v>126048592869197.45</v>
      </c>
    </row>
    <row r="70" spans="1:43" x14ac:dyDescent="0.2">
      <c r="A70" s="291" t="s">
        <v>144</v>
      </c>
      <c r="B70" s="240">
        <f t="shared" si="0"/>
        <v>77017250982495.406</v>
      </c>
      <c r="C70" s="240">
        <f t="shared" si="6"/>
        <v>78952229590499.891</v>
      </c>
      <c r="D70" s="240">
        <f t="shared" si="6"/>
        <v>88560749987453.438</v>
      </c>
      <c r="E70" s="240">
        <f t="shared" si="6"/>
        <v>91552341950316.172</v>
      </c>
      <c r="F70" s="240">
        <f t="shared" si="6"/>
        <v>91795083011199.281</v>
      </c>
      <c r="G70" s="240">
        <f t="shared" si="6"/>
        <v>93193659770473.109</v>
      </c>
      <c r="H70" s="240">
        <f t="shared" si="6"/>
        <v>95048974936722.672</v>
      </c>
      <c r="I70" s="240">
        <f t="shared" si="6"/>
        <v>96820282524412.422</v>
      </c>
      <c r="J70" s="240">
        <f t="shared" si="6"/>
        <v>98305770374077.297</v>
      </c>
      <c r="K70" s="240">
        <f t="shared" si="6"/>
        <v>99495841325951.938</v>
      </c>
      <c r="L70" s="240">
        <f t="shared" si="6"/>
        <v>100383791111117.59</v>
      </c>
      <c r="M70" s="240">
        <f t="shared" si="6"/>
        <v>100965848142690.17</v>
      </c>
      <c r="N70" s="240">
        <f t="shared" si="6"/>
        <v>101334102968581.47</v>
      </c>
      <c r="O70" s="240">
        <f t="shared" si="6"/>
        <v>101439845284644.41</v>
      </c>
      <c r="P70" s="240">
        <f t="shared" si="6"/>
        <v>101328423791792.7</v>
      </c>
      <c r="Q70" s="240">
        <f t="shared" si="6"/>
        <v>101046596577688.36</v>
      </c>
      <c r="R70" s="240">
        <f t="shared" si="6"/>
        <v>100641644228922.23</v>
      </c>
      <c r="S70" s="240">
        <f t="shared" si="6"/>
        <v>100500079761614.78</v>
      </c>
      <c r="T70" s="240">
        <f t="shared" si="6"/>
        <v>100288552000563.06</v>
      </c>
      <c r="U70" s="240">
        <f t="shared" si="6"/>
        <v>100013419299357.05</v>
      </c>
      <c r="V70" s="240">
        <f t="shared" si="6"/>
        <v>99681103830214.563</v>
      </c>
      <c r="W70" s="240">
        <f t="shared" si="6"/>
        <v>99298054362290.625</v>
      </c>
      <c r="X70" s="240">
        <f t="shared" si="6"/>
        <v>98870712869166.141</v>
      </c>
      <c r="Y70" s="240">
        <f t="shared" si="6"/>
        <v>98405485072652.531</v>
      </c>
      <c r="Z70" s="240">
        <f t="shared" si="6"/>
        <v>97908714976403.453</v>
      </c>
      <c r="AA70" s="240">
        <f t="shared" si="6"/>
        <v>97386663395705.781</v>
      </c>
      <c r="AB70" s="240">
        <f t="shared" si="6"/>
        <v>96845490449466.578</v>
      </c>
      <c r="AC70" s="240">
        <f t="shared" si="6"/>
        <v>96291241946891.594</v>
      </c>
      <c r="AD70" s="240">
        <f t="shared" si="6"/>
        <v>95729839574666.328</v>
      </c>
      <c r="AE70" s="240">
        <f t="shared" si="6"/>
        <v>95167074770418.406</v>
      </c>
      <c r="AF70" s="240">
        <f t="shared" si="6"/>
        <v>94608606154698.859</v>
      </c>
      <c r="AG70" s="240">
        <f t="shared" si="6"/>
        <v>94059960386352.672</v>
      </c>
      <c r="AH70" s="240">
        <f t="shared" si="6"/>
        <v>93526536304685.688</v>
      </c>
      <c r="AI70" s="240">
        <f t="shared" si="5"/>
        <v>93013612225928.391</v>
      </c>
      <c r="AJ70" s="240">
        <f t="shared" si="5"/>
        <v>92526356270861.781</v>
      </c>
      <c r="AK70" s="240">
        <f t="shared" si="5"/>
        <v>92069839614779.188</v>
      </c>
      <c r="AL70" s="240">
        <f t="shared" si="5"/>
        <v>91649052569982.656</v>
      </c>
      <c r="AM70" s="240">
        <f t="shared" si="5"/>
        <v>91268923434531.656</v>
      </c>
      <c r="AN70" s="240">
        <f t="shared" si="5"/>
        <v>90934340068856.391</v>
      </c>
      <c r="AO70" s="240">
        <f t="shared" si="5"/>
        <v>90650174194037.188</v>
      </c>
      <c r="AP70" s="240">
        <f t="shared" si="5"/>
        <v>90421308442116.5</v>
      </c>
      <c r="AQ70" s="240">
        <f t="shared" si="4"/>
        <v>89789559591284.781</v>
      </c>
    </row>
    <row r="71" spans="1:43" x14ac:dyDescent="0.2">
      <c r="A71" s="291" t="s">
        <v>145</v>
      </c>
      <c r="B71" s="240">
        <f t="shared" si="0"/>
        <v>75160563300985.469</v>
      </c>
      <c r="C71" s="240">
        <f t="shared" si="6"/>
        <v>76537407095558.031</v>
      </c>
      <c r="D71" s="240">
        <f t="shared" si="6"/>
        <v>88801864370269.594</v>
      </c>
      <c r="E71" s="240">
        <f t="shared" si="6"/>
        <v>88356075231126.859</v>
      </c>
      <c r="F71" s="240">
        <f t="shared" si="6"/>
        <v>88845960301785.438</v>
      </c>
      <c r="G71" s="240">
        <f t="shared" si="6"/>
        <v>91122597404841.641</v>
      </c>
      <c r="H71" s="240">
        <f t="shared" si="6"/>
        <v>94093507294607.797</v>
      </c>
      <c r="I71" s="240">
        <f t="shared" si="6"/>
        <v>96847725622912.891</v>
      </c>
      <c r="J71" s="240">
        <f t="shared" si="6"/>
        <v>99133495960873.891</v>
      </c>
      <c r="K71" s="240">
        <f t="shared" si="6"/>
        <v>100982876610963.38</v>
      </c>
      <c r="L71" s="240">
        <f t="shared" si="6"/>
        <v>102439267941975.56</v>
      </c>
      <c r="M71" s="240">
        <f t="shared" si="6"/>
        <v>103555148874999.52</v>
      </c>
      <c r="N71" s="240">
        <f t="shared" si="6"/>
        <v>104553980057951.89</v>
      </c>
      <c r="O71" s="240">
        <f t="shared" si="6"/>
        <v>105315377034236.03</v>
      </c>
      <c r="P71" s="240">
        <f t="shared" si="6"/>
        <v>105881753667719.92</v>
      </c>
      <c r="Q71" s="240">
        <f t="shared" si="6"/>
        <v>106297821064678.91</v>
      </c>
      <c r="R71" s="240">
        <f t="shared" si="6"/>
        <v>106609835154174.63</v>
      </c>
      <c r="S71" s="240">
        <f t="shared" si="6"/>
        <v>107312640893065.13</v>
      </c>
      <c r="T71" s="240">
        <f t="shared" si="6"/>
        <v>107965219418395.56</v>
      </c>
      <c r="U71" s="240">
        <f t="shared" si="6"/>
        <v>108567819046555.88</v>
      </c>
      <c r="V71" s="240">
        <f t="shared" si="6"/>
        <v>109120785410959.2</v>
      </c>
      <c r="W71" s="240">
        <f t="shared" si="6"/>
        <v>109624557963837.53</v>
      </c>
      <c r="X71" s="240">
        <f t="shared" si="6"/>
        <v>110079666275164.38</v>
      </c>
      <c r="Y71" s="240">
        <f t="shared" si="6"/>
        <v>110486726153856.38</v>
      </c>
      <c r="Z71" s="240">
        <f t="shared" si="6"/>
        <v>110846435616228.73</v>
      </c>
      <c r="AA71" s="240">
        <f t="shared" si="6"/>
        <v>111159570726348.27</v>
      </c>
      <c r="AB71" s="240">
        <f t="shared" si="6"/>
        <v>111426981332474.03</v>
      </c>
      <c r="AC71" s="240">
        <f t="shared" si="6"/>
        <v>111649586723172.23</v>
      </c>
      <c r="AD71" s="240">
        <f t="shared" si="6"/>
        <v>111828371226009.61</v>
      </c>
      <c r="AE71" s="240">
        <f t="shared" si="6"/>
        <v>111964379770911.39</v>
      </c>
      <c r="AF71" s="240">
        <f t="shared" si="6"/>
        <v>112058713439385.8</v>
      </c>
      <c r="AG71" s="240">
        <f t="shared" si="6"/>
        <v>112112525019850.34</v>
      </c>
      <c r="AH71" s="240">
        <f t="shared" si="6"/>
        <v>112127014588250.81</v>
      </c>
      <c r="AI71" s="240">
        <f t="shared" si="5"/>
        <v>112103425132081.61</v>
      </c>
      <c r="AJ71" s="240">
        <f t="shared" si="5"/>
        <v>112043038234778.08</v>
      </c>
      <c r="AK71" s="240">
        <f t="shared" si="5"/>
        <v>111947169836287.63</v>
      </c>
      <c r="AL71" s="240">
        <f t="shared" si="5"/>
        <v>111817166084436.2</v>
      </c>
      <c r="AM71" s="240">
        <f t="shared" si="5"/>
        <v>111654399290505.94</v>
      </c>
      <c r="AN71" s="240">
        <f t="shared" si="5"/>
        <v>111460264001236.55</v>
      </c>
      <c r="AO71" s="240">
        <f t="shared" si="5"/>
        <v>111236173198257.39</v>
      </c>
      <c r="AP71" s="240">
        <f t="shared" si="5"/>
        <v>110983554634782.06</v>
      </c>
      <c r="AQ71" s="240">
        <f t="shared" si="4"/>
        <v>110132631873912.59</v>
      </c>
    </row>
    <row r="72" spans="1:43" x14ac:dyDescent="0.2">
      <c r="A72" s="291" t="s">
        <v>146</v>
      </c>
      <c r="B72" s="240">
        <f t="shared" si="0"/>
        <v>50450897646792.828</v>
      </c>
      <c r="C72" s="240">
        <f t="shared" si="6"/>
        <v>45426174548010.898</v>
      </c>
      <c r="D72" s="240">
        <f t="shared" si="6"/>
        <v>55527159421596.938</v>
      </c>
      <c r="E72" s="240">
        <f t="shared" si="6"/>
        <v>59603114708570.422</v>
      </c>
      <c r="F72" s="240">
        <f t="shared" si="6"/>
        <v>61947857050006.07</v>
      </c>
      <c r="G72" s="240">
        <f t="shared" si="6"/>
        <v>68453597317950.133</v>
      </c>
      <c r="H72" s="240">
        <f t="shared" si="6"/>
        <v>77131866753438.594</v>
      </c>
      <c r="I72" s="240">
        <f t="shared" si="6"/>
        <v>85711369799981.109</v>
      </c>
      <c r="J72" s="240">
        <f t="shared" si="6"/>
        <v>93542371728814.094</v>
      </c>
      <c r="K72" s="240">
        <f t="shared" si="6"/>
        <v>100689343260397.02</v>
      </c>
      <c r="L72" s="240">
        <f t="shared" si="6"/>
        <v>107350400857289.7</v>
      </c>
      <c r="M72" s="240">
        <f t="shared" si="6"/>
        <v>113843621849360.84</v>
      </c>
      <c r="N72" s="240">
        <f t="shared" si="6"/>
        <v>120604973002436.53</v>
      </c>
      <c r="O72" s="240">
        <f t="shared" si="6"/>
        <v>127620351689655.91</v>
      </c>
      <c r="P72" s="240">
        <f t="shared" si="6"/>
        <v>134878997707547.98</v>
      </c>
      <c r="Q72" s="240">
        <f t="shared" si="6"/>
        <v>142367171254327.09</v>
      </c>
      <c r="R72" s="240">
        <f t="shared" si="6"/>
        <v>150067958870903.13</v>
      </c>
      <c r="S72" s="240">
        <f t="shared" si="6"/>
        <v>158494970293617.41</v>
      </c>
      <c r="T72" s="240">
        <f t="shared" si="6"/>
        <v>167149012313203.91</v>
      </c>
      <c r="U72" s="240">
        <f t="shared" si="6"/>
        <v>176004106291665.28</v>
      </c>
      <c r="V72" s="240">
        <f t="shared" si="6"/>
        <v>185030054502064.5</v>
      </c>
      <c r="W72" s="240">
        <f t="shared" si="6"/>
        <v>194192332889937</v>
      </c>
      <c r="X72" s="240">
        <f t="shared" si="6"/>
        <v>203452036955908.38</v>
      </c>
      <c r="Y72" s="240">
        <f t="shared" si="6"/>
        <v>212765888655309.06</v>
      </c>
      <c r="Z72" s="240">
        <f t="shared" si="6"/>
        <v>222086311907194.53</v>
      </c>
      <c r="AA72" s="240">
        <f t="shared" si="6"/>
        <v>231361583751763.28</v>
      </c>
      <c r="AB72" s="240">
        <f t="shared" si="6"/>
        <v>240536067369954.19</v>
      </c>
      <c r="AC72" s="240">
        <f t="shared" si="6"/>
        <v>249550532066338.25</v>
      </c>
      <c r="AD72" s="240">
        <f t="shared" si="6"/>
        <v>258342563908419.06</v>
      </c>
      <c r="AE72" s="240">
        <f t="shared" si="6"/>
        <v>266847069013770.31</v>
      </c>
      <c r="AF72" s="240">
        <f t="shared" si="6"/>
        <v>274996869493549.94</v>
      </c>
      <c r="AG72" s="240">
        <f t="shared" si="6"/>
        <v>282723389821667.69</v>
      </c>
      <c r="AH72" s="240">
        <f t="shared" si="6"/>
        <v>289957428941123</v>
      </c>
      <c r="AI72" s="240">
        <f t="shared" si="5"/>
        <v>296630010794352.81</v>
      </c>
      <c r="AJ72" s="240">
        <f t="shared" si="5"/>
        <v>302673303237819.31</v>
      </c>
      <c r="AK72" s="240">
        <f t="shared" si="5"/>
        <v>308021592550480.69</v>
      </c>
      <c r="AL72" s="240">
        <f t="shared" si="5"/>
        <v>312612298060356.56</v>
      </c>
      <c r="AM72" s="240">
        <f t="shared" si="5"/>
        <v>316387008891551.5</v>
      </c>
      <c r="AN72" s="240">
        <f t="shared" si="5"/>
        <v>319292522580351.19</v>
      </c>
      <c r="AO72" s="240">
        <f t="shared" si="5"/>
        <v>321281863430428.88</v>
      </c>
      <c r="AP72" s="240">
        <f t="shared" si="5"/>
        <v>322315257079065.5</v>
      </c>
      <c r="AQ72" s="240">
        <f t="shared" si="4"/>
        <v>320707903404415.25</v>
      </c>
    </row>
    <row r="73" spans="1:43" x14ac:dyDescent="0.2">
      <c r="A73" s="291" t="s">
        <v>147</v>
      </c>
      <c r="B73" s="240">
        <f t="shared" si="0"/>
        <v>69067287764908.383</v>
      </c>
      <c r="C73" s="240">
        <f t="shared" si="6"/>
        <v>57829452914743.805</v>
      </c>
      <c r="D73" s="240">
        <f t="shared" si="6"/>
        <v>77621971758323.906</v>
      </c>
      <c r="E73" s="240">
        <f t="shared" si="6"/>
        <v>95774648893072.984</v>
      </c>
      <c r="F73" s="240">
        <f t="shared" si="6"/>
        <v>99070718873179.453</v>
      </c>
      <c r="G73" s="240">
        <f t="shared" si="6"/>
        <v>108266613436221.77</v>
      </c>
      <c r="H73" s="240">
        <f t="shared" si="6"/>
        <v>120650301845438.7</v>
      </c>
      <c r="I73" s="240">
        <f t="shared" si="6"/>
        <v>133274605299391.75</v>
      </c>
      <c r="J73" s="240">
        <f t="shared" si="6"/>
        <v>145300383313320.06</v>
      </c>
      <c r="K73" s="240">
        <f t="shared" si="6"/>
        <v>156775199929917.97</v>
      </c>
      <c r="L73" s="240">
        <f t="shared" si="6"/>
        <v>167869092491950.53</v>
      </c>
      <c r="M73" s="240">
        <f t="shared" si="6"/>
        <v>178870602747333.88</v>
      </c>
      <c r="N73" s="240">
        <f t="shared" si="6"/>
        <v>190221575690502.69</v>
      </c>
      <c r="O73" s="240">
        <f t="shared" si="6"/>
        <v>201910206409851.59</v>
      </c>
      <c r="P73" s="240">
        <f t="shared" si="6"/>
        <v>213965114888405.97</v>
      </c>
      <c r="Q73" s="240">
        <f t="shared" si="6"/>
        <v>226424009373183.66</v>
      </c>
      <c r="R73" s="240">
        <f t="shared" si="6"/>
        <v>239334600488924.13</v>
      </c>
      <c r="S73" s="240">
        <f t="shared" si="6"/>
        <v>253551097702496.88</v>
      </c>
      <c r="T73" s="240">
        <f t="shared" si="6"/>
        <v>268344852744797.5</v>
      </c>
      <c r="U73" s="240">
        <f t="shared" si="6"/>
        <v>283685610937742.81</v>
      </c>
      <c r="V73" s="240">
        <f t="shared" si="6"/>
        <v>299533905406537.38</v>
      </c>
      <c r="W73" s="240">
        <f t="shared" si="6"/>
        <v>315840323814738.56</v>
      </c>
      <c r="X73" s="240">
        <f t="shared" si="6"/>
        <v>332544851785485.19</v>
      </c>
      <c r="Y73" s="240">
        <f t="shared" si="6"/>
        <v>349576321716028.25</v>
      </c>
      <c r="Z73" s="240">
        <f t="shared" si="6"/>
        <v>366851997812742.63</v>
      </c>
      <c r="AA73" s="240">
        <f t="shared" si="6"/>
        <v>384277329629109</v>
      </c>
      <c r="AB73" s="240">
        <f t="shared" si="6"/>
        <v>401745906984110.69</v>
      </c>
      <c r="AC73" s="240">
        <f t="shared" si="6"/>
        <v>419139648675095.81</v>
      </c>
      <c r="AD73" s="240">
        <f t="shared" si="6"/>
        <v>436329255687183.38</v>
      </c>
      <c r="AE73" s="240">
        <f t="shared" si="6"/>
        <v>453174956470014.75</v>
      </c>
      <c r="AF73" s="240">
        <f t="shared" si="6"/>
        <v>469527567164464.38</v>
      </c>
      <c r="AG73" s="240">
        <f t="shared" si="6"/>
        <v>485229883326826</v>
      </c>
      <c r="AH73" s="240">
        <f t="shared" si="6"/>
        <v>500118411688652.25</v>
      </c>
      <c r="AI73" s="240">
        <f t="shared" si="5"/>
        <v>514025440856714.5</v>
      </c>
      <c r="AJ73" s="240">
        <f t="shared" si="5"/>
        <v>526781438739051.69</v>
      </c>
      <c r="AK73" s="240">
        <f t="shared" si="5"/>
        <v>538217752119405.5</v>
      </c>
      <c r="AL73" s="240">
        <f t="shared" si="5"/>
        <v>548169570538428.19</v>
      </c>
      <c r="AM73" s="240">
        <f t="shared" si="5"/>
        <v>556479102926506.38</v>
      </c>
      <c r="AN73" s="240">
        <f t="shared" si="5"/>
        <v>562998901819552.25</v>
      </c>
      <c r="AO73" s="240">
        <f t="shared" si="5"/>
        <v>567595257110039.38</v>
      </c>
      <c r="AP73" s="240">
        <f t="shared" si="5"/>
        <v>570151569837889.88</v>
      </c>
      <c r="AQ73" s="240">
        <f t="shared" si="4"/>
        <v>567645598996313.63</v>
      </c>
    </row>
    <row r="74" spans="1:43" x14ac:dyDescent="0.2">
      <c r="A74" s="292" t="s">
        <v>340</v>
      </c>
      <c r="B74" s="252">
        <f t="shared" si="0"/>
        <v>9477455150833.959</v>
      </c>
      <c r="C74" s="252">
        <f t="shared" si="6"/>
        <v>8904085978007.7012</v>
      </c>
      <c r="D74" s="252">
        <f t="shared" si="6"/>
        <v>9345451038432.0469</v>
      </c>
      <c r="E74" s="252">
        <f t="shared" si="6"/>
        <v>9438553188650.7441</v>
      </c>
      <c r="F74" s="252">
        <f t="shared" si="6"/>
        <v>9851252910423.6543</v>
      </c>
      <c r="G74" s="252">
        <f t="shared" si="6"/>
        <v>10279568493493.709</v>
      </c>
      <c r="H74" s="252">
        <f t="shared" si="6"/>
        <v>10626342335427.297</v>
      </c>
      <c r="I74" s="252">
        <f t="shared" si="6"/>
        <v>11104834900680.18</v>
      </c>
      <c r="J74" s="252">
        <f t="shared" si="6"/>
        <v>11498789847568.098</v>
      </c>
      <c r="K74" s="252">
        <f t="shared" si="6"/>
        <v>11874762690295.211</v>
      </c>
      <c r="L74" s="252">
        <f t="shared" si="6"/>
        <v>12231249311877.455</v>
      </c>
      <c r="M74" s="252">
        <f t="shared" si="6"/>
        <v>12637559605608.08</v>
      </c>
      <c r="N74" s="252">
        <f t="shared" si="6"/>
        <v>12893786982041.352</v>
      </c>
      <c r="O74" s="252">
        <f t="shared" si="6"/>
        <v>13198663178944.102</v>
      </c>
      <c r="P74" s="252">
        <f t="shared" si="6"/>
        <v>13480897961649.502</v>
      </c>
      <c r="Q74" s="252">
        <f t="shared" si="6"/>
        <v>13740024124687.928</v>
      </c>
      <c r="R74" s="252">
        <f t="shared" si="6"/>
        <v>13946908486774.195</v>
      </c>
      <c r="S74" s="252">
        <f t="shared" si="6"/>
        <v>14251943429457.922</v>
      </c>
      <c r="T74" s="252">
        <f t="shared" si="6"/>
        <v>14507331084230.855</v>
      </c>
      <c r="U74" s="252">
        <f t="shared" si="6"/>
        <v>14742026810255.414</v>
      </c>
      <c r="V74" s="252">
        <f t="shared" si="6"/>
        <v>14956282799282.021</v>
      </c>
      <c r="W74" s="252">
        <f t="shared" si="6"/>
        <v>15150518421134.434</v>
      </c>
      <c r="X74" s="252">
        <f t="shared" si="6"/>
        <v>15325308621971.215</v>
      </c>
      <c r="Y74" s="252">
        <f t="shared" si="6"/>
        <v>15481371433279.59</v>
      </c>
      <c r="Z74" s="252">
        <f t="shared" si="6"/>
        <v>15619554901412.637</v>
      </c>
      <c r="AA74" s="252">
        <f t="shared" si="6"/>
        <v>15740823732083.018</v>
      </c>
      <c r="AB74" s="252">
        <f t="shared" si="6"/>
        <v>15846245924220.381</v>
      </c>
      <c r="AC74" s="252">
        <f t="shared" si="6"/>
        <v>15936979644148.588</v>
      </c>
      <c r="AD74" s="252">
        <f t="shared" si="6"/>
        <v>16014260565246.58</v>
      </c>
      <c r="AE74" s="252">
        <f t="shared" si="6"/>
        <v>16079389871179.857</v>
      </c>
      <c r="AF74" s="252">
        <f t="shared" si="6"/>
        <v>16133723093384.969</v>
      </c>
      <c r="AG74" s="252">
        <f t="shared" si="6"/>
        <v>16178659926618.326</v>
      </c>
      <c r="AH74" s="252">
        <f t="shared" si="6"/>
        <v>16215635140781.613</v>
      </c>
      <c r="AI74" s="252">
        <f t="shared" si="5"/>
        <v>16246110683544.811</v>
      </c>
      <c r="AJ74" s="252">
        <f t="shared" si="5"/>
        <v>16271569047007.971</v>
      </c>
      <c r="AK74" s="252">
        <f t="shared" si="5"/>
        <v>16293507953185.717</v>
      </c>
      <c r="AL74" s="252">
        <f t="shared" si="5"/>
        <v>16313436397769.506</v>
      </c>
      <c r="AM74" s="252">
        <f t="shared" si="5"/>
        <v>16332872079643.785</v>
      </c>
      <c r="AN74" s="252">
        <f t="shared" si="5"/>
        <v>16353340235159.83</v>
      </c>
      <c r="AO74" s="252">
        <f t="shared" si="5"/>
        <v>16376373891308.588</v>
      </c>
      <c r="AP74" s="252">
        <f t="shared" si="5"/>
        <v>16403515550744.637</v>
      </c>
      <c r="AQ74" s="252">
        <f t="shared" si="4"/>
        <v>16322494291350.871</v>
      </c>
    </row>
  </sheetData>
  <phoneticPr fontId="3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C5748-53F8-4320-BAE7-AF3D7BBD7D10}">
  <sheetPr codeName="Sheet43"/>
  <dimension ref="A1:AR74"/>
  <sheetViews>
    <sheetView topLeftCell="A42" workbookViewId="0">
      <selection activeCell="B50" sqref="B50:AQ74"/>
    </sheetView>
  </sheetViews>
  <sheetFormatPr defaultColWidth="9" defaultRowHeight="12.75" x14ac:dyDescent="0.2"/>
  <cols>
    <col min="1" max="1" width="18" style="136" customWidth="1"/>
    <col min="2" max="16384" width="9" style="136"/>
  </cols>
  <sheetData>
    <row r="1" spans="1:44" x14ac:dyDescent="0.2">
      <c r="B1" s="224">
        <v>2019</v>
      </c>
      <c r="C1" s="224">
        <v>2020</v>
      </c>
      <c r="D1" s="224">
        <v>2024</v>
      </c>
      <c r="E1" s="224">
        <v>2025</v>
      </c>
      <c r="F1" s="224">
        <v>2026</v>
      </c>
      <c r="G1" s="224">
        <v>2027</v>
      </c>
      <c r="H1" s="224">
        <v>2028</v>
      </c>
      <c r="I1" s="224">
        <v>2029</v>
      </c>
      <c r="J1" s="224">
        <v>2030</v>
      </c>
      <c r="K1" s="224">
        <v>2031</v>
      </c>
      <c r="L1" s="224">
        <v>2032</v>
      </c>
      <c r="M1" s="224">
        <v>2033</v>
      </c>
      <c r="N1" s="224">
        <v>2034</v>
      </c>
      <c r="O1" s="224">
        <v>2035</v>
      </c>
      <c r="P1" s="224">
        <v>2036</v>
      </c>
      <c r="Q1" s="224">
        <v>2037</v>
      </c>
      <c r="R1" s="224">
        <v>2038</v>
      </c>
      <c r="S1" s="224">
        <v>2039</v>
      </c>
      <c r="T1" s="224">
        <v>2040</v>
      </c>
      <c r="U1" s="224">
        <v>2041</v>
      </c>
      <c r="V1" s="224">
        <v>2042</v>
      </c>
      <c r="W1" s="224">
        <v>2043</v>
      </c>
      <c r="X1" s="224">
        <v>2044</v>
      </c>
      <c r="Y1" s="224">
        <v>2045</v>
      </c>
      <c r="Z1" s="224">
        <v>2046</v>
      </c>
      <c r="AA1" s="224">
        <v>2047</v>
      </c>
      <c r="AB1" s="224">
        <v>2048</v>
      </c>
      <c r="AC1" s="224">
        <v>2049</v>
      </c>
      <c r="AD1" s="224">
        <v>2050</v>
      </c>
      <c r="AE1" s="224">
        <v>2051</v>
      </c>
      <c r="AF1" s="224">
        <v>2052</v>
      </c>
      <c r="AG1" s="224">
        <v>2053</v>
      </c>
      <c r="AH1" s="224">
        <v>2054</v>
      </c>
      <c r="AI1" s="224">
        <v>2055</v>
      </c>
      <c r="AJ1" s="224">
        <v>2056</v>
      </c>
      <c r="AK1" s="224">
        <v>2057</v>
      </c>
      <c r="AL1" s="224">
        <v>2058</v>
      </c>
      <c r="AM1" s="224">
        <v>2059</v>
      </c>
      <c r="AN1" s="225">
        <v>2060</v>
      </c>
    </row>
    <row r="2" spans="1:44" x14ac:dyDescent="0.2">
      <c r="A2" s="289" t="s">
        <v>351</v>
      </c>
      <c r="B2" s="254">
        <f>('Energy Use'!B58-'E-electricity'!B2)*'Energy Use 2019'!$U64</f>
        <v>662334605319.70886</v>
      </c>
      <c r="C2" s="254">
        <f>('Energy Use'!C58-'E-electricity'!C2)*'Energy Use 2020'!$U64</f>
        <v>1060512578552.1211</v>
      </c>
      <c r="D2" s="254">
        <f>('Energy Use'!D58-'E-electricity'!D2)*'Energy Use 2020'!$U64</f>
        <v>1074609450486.3604</v>
      </c>
      <c r="E2" s="254">
        <f>('Energy Use'!E58-'E-electricity'!E2)*'Energy Use 2020'!$U64</f>
        <v>1114895358822.5247</v>
      </c>
      <c r="F2" s="254">
        <f>('Energy Use'!F58-'E-electricity'!F2)*'Energy Use 2020'!$U64</f>
        <v>1158739077463.7583</v>
      </c>
      <c r="G2" s="254">
        <f>('Energy Use'!G58-'E-electricity'!G2)*'Energy Use 2020'!$U64</f>
        <v>1210641200890.4248</v>
      </c>
      <c r="H2" s="254">
        <f>('Energy Use'!H58-'E-electricity'!H2)*'Energy Use 2020'!$U64</f>
        <v>1237089922414.9656</v>
      </c>
      <c r="I2" s="254">
        <f>('Energy Use'!I58-'E-electricity'!I2)*'Energy Use 2020'!$U64</f>
        <v>1310425160498.3015</v>
      </c>
      <c r="J2" s="254">
        <f>('Energy Use'!J58-'E-electricity'!J2)*'Energy Use 2020'!$U64</f>
        <v>1357896474406.3374</v>
      </c>
      <c r="K2" s="254">
        <f>('Energy Use'!K58-'E-electricity'!K2)*'Energy Use 2020'!$U64</f>
        <v>1403134213227.5889</v>
      </c>
      <c r="L2" s="254">
        <f>('Energy Use'!L58-'E-electricity'!L2)*'Energy Use 2020'!$U64</f>
        <v>1445946092624.2537</v>
      </c>
      <c r="M2" s="254">
        <f>('Energy Use'!M58-'E-electricity'!M2)*'Energy Use 2020'!$U64</f>
        <v>1511205071231.9038</v>
      </c>
      <c r="N2" s="254">
        <f>('Energy Use'!N58-'E-electricity'!N2)*'Energy Use 2020'!$U64</f>
        <v>1524664378730.584</v>
      </c>
      <c r="O2" s="254">
        <f>('Energy Use'!O58-'E-electricity'!O2)*'Energy Use 2020'!$U64</f>
        <v>1560378311321.7725</v>
      </c>
      <c r="P2" s="254">
        <f>('Energy Use'!P58-'E-electricity'!P2)*'Energy Use 2020'!$U64</f>
        <v>1593223607398.9468</v>
      </c>
      <c r="Q2" s="254">
        <f>('Energy Use'!Q58-'E-electricity'!Q2)*'Energy Use 2020'!$U64</f>
        <v>1623143715328.7874</v>
      </c>
      <c r="R2" s="254">
        <f>('Energy Use'!R58-'E-electricity'!R2)*'Energy Use 2020'!$U64</f>
        <v>1639961979464.3271</v>
      </c>
      <c r="S2" s="254">
        <f>('Energy Use'!S58-'E-electricity'!S2)*'Energy Use 2020'!$U64</f>
        <v>1679713893242.687</v>
      </c>
      <c r="T2" s="254">
        <f>('Energy Use'!T58-'E-electricity'!T2)*'Energy Use 2020'!$U64</f>
        <v>1706572885715.8228</v>
      </c>
      <c r="U2" s="254">
        <f>('Energy Use'!U58-'E-electricity'!U2)*'Energy Use 2020'!$U64</f>
        <v>1730707762206.6101</v>
      </c>
      <c r="V2" s="254">
        <f>('Energy Use'!V58-'E-electricity'!V2)*'Energy Use 2020'!$U64</f>
        <v>1752162209285.0256</v>
      </c>
      <c r="W2" s="254">
        <f>('Energy Use'!W58-'E-electricity'!W2)*'Energy Use 2020'!$U64</f>
        <v>1771001130550.228</v>
      </c>
      <c r="X2" s="254">
        <f>('Energy Use'!X58-'E-electricity'!X2)*'Energy Use 2020'!$U64</f>
        <v>1787308921385.3765</v>
      </c>
      <c r="Y2" s="254">
        <f>('Energy Use'!Y58-'E-electricity'!Y2)*'Energy Use 2020'!$U64</f>
        <v>1801187637172.4146</v>
      </c>
      <c r="Z2" s="254">
        <f>('Energy Use'!Z58-'E-electricity'!Z2)*'Energy Use 2020'!$U64</f>
        <v>1812755098424.5046</v>
      </c>
      <c r="AA2" s="254">
        <f>('Energy Use'!AA58-'E-electricity'!AA2)*'Energy Use 2020'!$U64</f>
        <v>1822142973601.8308</v>
      </c>
      <c r="AB2" s="254">
        <f>('Energy Use'!AB58-'E-electricity'!AB2)*'Energy Use 2020'!$U64</f>
        <v>1829494877057.2625</v>
      </c>
      <c r="AC2" s="254">
        <f>('Energy Use'!AC58-'E-electricity'!AC2)*'Energy Use 2020'!$U64</f>
        <v>1834964515786.3538</v>
      </c>
      <c r="AD2" s="254">
        <f>('Energy Use'!AD58-'E-electricity'!AD2)*'Energy Use 2020'!$U64</f>
        <v>1838713914598.1243</v>
      </c>
      <c r="AE2" s="254">
        <f>('Energy Use'!AE58-'E-electricity'!AE2)*'Energy Use 2020'!$U64</f>
        <v>1840911745133.5767</v>
      </c>
      <c r="AF2" s="254">
        <f>('Energy Use'!AF58-'E-electricity'!AF2)*'Energy Use 2020'!$U64</f>
        <v>1841731779976.4116</v>
      </c>
      <c r="AG2" s="254">
        <f>('Energy Use'!AG58-'E-electricity'!AG2)*'Energy Use 2020'!$U64</f>
        <v>1841351489046.7637</v>
      </c>
      <c r="AH2" s="254">
        <f>('Energy Use'!AH58-'E-electricity'!AH2)*'Energy Use 2020'!$U64</f>
        <v>1839950791645.1177</v>
      </c>
      <c r="AI2" s="254">
        <f>('Energy Use'!AI58-'E-electricity'!AI2)*'Energy Use 2020'!$U64</f>
        <v>1837710974004.3848</v>
      </c>
      <c r="AJ2" s="254">
        <f>('Energy Use'!AJ58-'E-electricity'!AJ2)*'Energy Use 2020'!$U64</f>
        <v>1834813779077.2434</v>
      </c>
      <c r="AK2" s="254">
        <f>('Energy Use'!AK58-'E-electricity'!AK2)*'Energy Use 2020'!$U64</f>
        <v>1831440672581.6855</v>
      </c>
      <c r="AL2" s="254">
        <f>('Energy Use'!AL58-'E-electricity'!AL2)*'Energy Use 2020'!$U64</f>
        <v>1827772287082.2212</v>
      </c>
      <c r="AM2" s="254">
        <f>('Energy Use'!AM58-'E-electricity'!AM2)*'Energy Use 2020'!$U64</f>
        <v>1823988044116.9692</v>
      </c>
      <c r="AN2" s="254">
        <f>('Energy Use'!AN58-'E-electricity'!AN2)*'Energy Use 2020'!$U64</f>
        <v>1820265953100.4497</v>
      </c>
      <c r="AO2" s="254">
        <f>('Energy Use'!AO58-'E-electricity'!AO2)*'Energy Use 2020'!$U64</f>
        <v>1816782584938.3596</v>
      </c>
      <c r="AP2" s="254">
        <f>('Energy Use'!AP58-'E-electricity'!AP2)*'Energy Use 2020'!$U64</f>
        <v>1813713217978.999</v>
      </c>
      <c r="AQ2" s="254">
        <f>('Energy Use'!AQ58-'E-electricity'!AQ2)*'Energy Use 2020'!$U64</f>
        <v>1802124878908.374</v>
      </c>
      <c r="AR2" s="136" t="str">
        <f>VLOOKUP($A2,'Sector Match'!$A$1:$B$43,2,0)</f>
        <v>agriculture and forestry 01T03</v>
      </c>
    </row>
    <row r="3" spans="1:44" x14ac:dyDescent="0.2">
      <c r="A3" s="289" t="s">
        <v>2</v>
      </c>
      <c r="B3" s="240">
        <f>('Energy Use'!B59-'E-electricity'!B3)*'Energy Use 2019'!$U65</f>
        <v>6686849800415.7783</v>
      </c>
      <c r="C3" s="240">
        <f>('Energy Use'!C59-'E-electricity'!C3)*'Energy Use 2020'!$U65</f>
        <v>5948784606994.9756</v>
      </c>
      <c r="D3" s="240">
        <f>('Energy Use'!D59-'E-electricity'!D3)*'Energy Use 2020'!$U65</f>
        <v>6222148285460.3525</v>
      </c>
      <c r="E3" s="240">
        <f>('Energy Use'!E59-'E-electricity'!E3)*'Energy Use 2020'!$U65</f>
        <v>6492564868446.2969</v>
      </c>
      <c r="F3" s="240">
        <f>('Energy Use'!F59-'E-electricity'!F3)*'Energy Use 2020'!$U65</f>
        <v>6760043243719.8213</v>
      </c>
      <c r="G3" s="240">
        <f>('Energy Use'!G59-'E-electricity'!G3)*'Energy Use 2020'!$U65</f>
        <v>7024592299047.9414</v>
      </c>
      <c r="H3" s="240">
        <f>('Energy Use'!H59-'E-electricity'!H3)*'Energy Use 2020'!$U65</f>
        <v>7286220922197.668</v>
      </c>
      <c r="I3" s="240">
        <f>('Energy Use'!I59-'E-electricity'!I3)*'Energy Use 2020'!$U65</f>
        <v>7372812463280.7754</v>
      </c>
      <c r="J3" s="240">
        <f>('Energy Use'!J59-'E-electricity'!J3)*'Energy Use 2020'!$U65</f>
        <v>7458426169824.041</v>
      </c>
      <c r="K3" s="240">
        <f>('Energy Use'!K59-'E-electricity'!K3)*'Energy Use 2020'!$U65</f>
        <v>7543064986070.9727</v>
      </c>
      <c r="L3" s="240">
        <f>('Energy Use'!L59-'E-electricity'!L3)*'Energy Use 2020'!$U65</f>
        <v>7626731856265.0859</v>
      </c>
      <c r="M3" s="240">
        <f>('Energy Use'!M59-'E-electricity'!M3)*'Energy Use 2020'!$U65</f>
        <v>7709429724649.8945</v>
      </c>
      <c r="N3" s="240">
        <f>('Energy Use'!N59-'E-electricity'!N3)*'Energy Use 2020'!$U65</f>
        <v>7725340594502.6445</v>
      </c>
      <c r="O3" s="240">
        <f>('Energy Use'!O59-'E-electricity'!O3)*'Energy Use 2020'!$U65</f>
        <v>7740979021682.9219</v>
      </c>
      <c r="P3" s="240">
        <f>('Energy Use'!P59-'E-electricity'!P3)*'Energy Use 2020'!$U65</f>
        <v>7756345672556.5762</v>
      </c>
      <c r="Q3" s="240">
        <f>('Energy Use'!Q59-'E-electricity'!Q3)*'Energy Use 2020'!$U65</f>
        <v>7771441213489.4561</v>
      </c>
      <c r="R3" s="240">
        <f>('Energy Use'!R59-'E-electricity'!R3)*'Energy Use 2020'!$U65</f>
        <v>7786266310847.4131</v>
      </c>
      <c r="S3" s="240">
        <f>('Energy Use'!S59-'E-electricity'!S3)*'Energy Use 2020'!$U65</f>
        <v>7705325504980.9043</v>
      </c>
      <c r="T3" s="240">
        <f>('Energy Use'!T59-'E-electricity'!T3)*'Energy Use 2020'!$U65</f>
        <v>7624566526385.2744</v>
      </c>
      <c r="U3" s="240">
        <f>('Energy Use'!U59-'E-electricity'!U3)*'Energy Use 2020'!$U65</f>
        <v>7543989213324.9902</v>
      </c>
      <c r="V3" s="240">
        <f>('Energy Use'!V59-'E-electricity'!V3)*'Energy Use 2020'!$U65</f>
        <v>7463593404064.5156</v>
      </c>
      <c r="W3" s="240">
        <f>('Energy Use'!W59-'E-electricity'!W3)*'Energy Use 2020'!$U65</f>
        <v>7383378936868.3145</v>
      </c>
      <c r="X3" s="240">
        <f>('Energy Use'!X59-'E-electricity'!X3)*'Energy Use 2020'!$U65</f>
        <v>7260801888932.8867</v>
      </c>
      <c r="Y3" s="240">
        <f>('Energy Use'!Y59-'E-electricity'!Y3)*'Energy Use 2020'!$U65</f>
        <v>7138511106647.459</v>
      </c>
      <c r="Z3" s="240">
        <f>('Energy Use'!Z59-'E-electricity'!Z3)*'Energy Use 2020'!$U65</f>
        <v>7016506331235.1768</v>
      </c>
      <c r="AA3" s="240">
        <f>('Energy Use'!AA59-'E-electricity'!AA3)*'Energy Use 2020'!$U65</f>
        <v>6894787303919.1816</v>
      </c>
      <c r="AB3" s="240">
        <f>('Energy Use'!AB59-'E-electricity'!AB3)*'Energy Use 2020'!$U65</f>
        <v>6773353765922.6182</v>
      </c>
      <c r="AC3" s="240">
        <f>('Energy Use'!AC59-'E-electricity'!AC3)*'Energy Use 2020'!$U65</f>
        <v>6652205458468.6328</v>
      </c>
      <c r="AD3" s="240">
        <f>('Energy Use'!AD59-'E-electricity'!AD3)*'Energy Use 2020'!$U65</f>
        <v>6531342122780.3691</v>
      </c>
      <c r="AE3" s="240">
        <f>('Energy Use'!AE59-'E-electricity'!AE3)*'Energy Use 2020'!$U65</f>
        <v>6410763500080.9697</v>
      </c>
      <c r="AF3" s="240">
        <f>('Energy Use'!AF59-'E-electricity'!AF3)*'Energy Use 2020'!$U65</f>
        <v>6290469331593.5801</v>
      </c>
      <c r="AG3" s="240">
        <f>('Energy Use'!AG59-'E-electricity'!AG3)*'Energy Use 2020'!$U65</f>
        <v>6170459358541.3398</v>
      </c>
      <c r="AH3" s="240">
        <f>('Energy Use'!AH59-'E-electricity'!AH3)*'Energy Use 2020'!$U65</f>
        <v>6022720667878.1992</v>
      </c>
      <c r="AI3" s="240">
        <f>('Energy Use'!AI59-'E-electricity'!AI3)*'Energy Use 2020'!$U65</f>
        <v>5875335388506.2695</v>
      </c>
      <c r="AJ3" s="240">
        <f>('Energy Use'!AJ59-'E-electricity'!AJ3)*'Energy Use 2020'!$U65</f>
        <v>5728303196954.4814</v>
      </c>
      <c r="AK3" s="240">
        <f>('Energy Use'!AK59-'E-electricity'!AK3)*'Energy Use 2020'!$U65</f>
        <v>5581623769751.7666</v>
      </c>
      <c r="AL3" s="240">
        <f>('Energy Use'!AL59-'E-electricity'!AL3)*'Energy Use 2020'!$U65</f>
        <v>5435296783427.0527</v>
      </c>
      <c r="AM3" s="240">
        <f>('Energy Use'!AM59-'E-electricity'!AM3)*'Energy Use 2020'!$U65</f>
        <v>5317160450901.4268</v>
      </c>
      <c r="AN3" s="240">
        <f>('Energy Use'!AN59-'E-electricity'!AN3)*'Energy Use 2020'!$U65</f>
        <v>5199306394549.2725</v>
      </c>
      <c r="AO3" s="240">
        <f>('Energy Use'!AO59-'E-electricity'!AO3)*'Energy Use 2020'!$U65</f>
        <v>5081734355593.7344</v>
      </c>
      <c r="AP3" s="240">
        <f>('Energy Use'!AP59-'E-electricity'!AP3)*'Energy Use 2020'!$U65</f>
        <v>4964444075257.9541</v>
      </c>
      <c r="AQ3" s="240">
        <f>('Energy Use'!AQ59-'E-electricity'!AQ3)*'Energy Use 2020'!$U65</f>
        <v>4831003310715.0137</v>
      </c>
      <c r="AR3" s="136" t="str">
        <f>VLOOKUP($A3,'Sector Match'!$A$1:$B$43,2,0)</f>
        <v>coal mining 05</v>
      </c>
    </row>
    <row r="4" spans="1:44" x14ac:dyDescent="0.2">
      <c r="A4" s="74" t="s">
        <v>3</v>
      </c>
      <c r="B4" s="240">
        <f>('Energy Use'!B60-'E-electricity'!B4)*'Energy Use 2019'!$U66</f>
        <v>26332823992208.559</v>
      </c>
      <c r="C4" s="240">
        <f>('Energy Use'!C60-'E-electricity'!C4)*'Energy Use 2020'!$U66</f>
        <v>25451922758401.836</v>
      </c>
      <c r="D4" s="240">
        <f>('Energy Use'!D60-'E-electricity'!D4)*'Energy Use 2020'!$U66</f>
        <v>26841683055018.363</v>
      </c>
      <c r="E4" s="240">
        <f>('Energy Use'!E60-'E-electricity'!E4)*'Energy Use 2020'!$U66</f>
        <v>28219135813057.836</v>
      </c>
      <c r="F4" s="240">
        <f>('Energy Use'!F60-'E-electricity'!F4)*'Energy Use 2020'!$U66</f>
        <v>29584298470629.25</v>
      </c>
      <c r="G4" s="240">
        <f>('Energy Use'!G60-'E-electricity'!G4)*'Energy Use 2020'!$U66</f>
        <v>30937188465841.613</v>
      </c>
      <c r="H4" s="240">
        <f>('Energy Use'!H60-'E-electricity'!H4)*'Energy Use 2020'!$U66</f>
        <v>32277823236803.93</v>
      </c>
      <c r="I4" s="240">
        <f>('Energy Use'!I60-'E-electricity'!I4)*'Energy Use 2020'!$U66</f>
        <v>32955004700628.23</v>
      </c>
      <c r="J4" s="240">
        <f>('Energy Use'!J60-'E-electricity'!J4)*'Energy Use 2020'!$U66</f>
        <v>33626668059564.199</v>
      </c>
      <c r="K4" s="240">
        <f>('Energy Use'!K60-'E-electricity'!K4)*'Energy Use 2020'!$U66</f>
        <v>34292821100704.258</v>
      </c>
      <c r="L4" s="240">
        <f>('Energy Use'!L60-'E-electricity'!L4)*'Energy Use 2020'!$U66</f>
        <v>34953471611140.813</v>
      </c>
      <c r="M4" s="240">
        <f>('Energy Use'!M60-'E-electricity'!M4)*'Energy Use 2020'!$U66</f>
        <v>35608627377966.281</v>
      </c>
      <c r="N4" s="240">
        <f>('Energy Use'!N60-'E-electricity'!N4)*'Energy Use 2020'!$U66</f>
        <v>36009313168715.844</v>
      </c>
      <c r="O4" s="240">
        <f>('Energy Use'!O60-'E-electricity'!O4)*'Energy Use 2020'!$U66</f>
        <v>36407036664968.531</v>
      </c>
      <c r="P4" s="240">
        <f>('Energy Use'!P60-'E-electricity'!P4)*'Energy Use 2020'!$U66</f>
        <v>36801800929434.75</v>
      </c>
      <c r="Q4" s="240">
        <f>('Energy Use'!Q60-'E-electricity'!Q4)*'Energy Use 2020'!$U66</f>
        <v>37193609024824.867</v>
      </c>
      <c r="R4" s="240">
        <f>('Energy Use'!R60-'E-electricity'!R4)*'Energy Use 2020'!$U66</f>
        <v>37582464013849.32</v>
      </c>
      <c r="S4" s="240">
        <f>('Energy Use'!S60-'E-electricity'!S4)*'Energy Use 2020'!$U66</f>
        <v>38049372619528.555</v>
      </c>
      <c r="T4" s="240">
        <f>('Energy Use'!T60-'E-electricity'!T4)*'Energy Use 2020'!$U66</f>
        <v>38515402192579.391</v>
      </c>
      <c r="U4" s="240">
        <f>('Energy Use'!U60-'E-electricity'!U4)*'Energy Use 2020'!$U66</f>
        <v>38980553178883.492</v>
      </c>
      <c r="V4" s="240">
        <f>('Energy Use'!V60-'E-electricity'!V4)*'Energy Use 2020'!$U66</f>
        <v>39444826024322.563</v>
      </c>
      <c r="W4" s="240">
        <f>('Energy Use'!W60-'E-electricity'!W4)*'Energy Use 2020'!$U66</f>
        <v>39908221174778.32</v>
      </c>
      <c r="X4" s="240">
        <f>('Energy Use'!X60-'E-electricity'!X4)*'Energy Use 2020'!$U66</f>
        <v>40121415237510.117</v>
      </c>
      <c r="Y4" s="240">
        <f>('Energy Use'!Y60-'E-electricity'!Y4)*'Energy Use 2020'!$U66</f>
        <v>40334177336135.922</v>
      </c>
      <c r="Z4" s="240">
        <f>('Energy Use'!Z60-'E-electricity'!Z4)*'Energy Use 2020'!$U66</f>
        <v>40546507693351.375</v>
      </c>
      <c r="AA4" s="240">
        <f>('Energy Use'!AA60-'E-electricity'!AA4)*'Energy Use 2020'!$U66</f>
        <v>40758406531852.102</v>
      </c>
      <c r="AB4" s="240">
        <f>('Energy Use'!AB60-'E-electricity'!AB4)*'Energy Use 2020'!$U66</f>
        <v>40969874074333.75</v>
      </c>
      <c r="AC4" s="240">
        <f>('Energy Use'!AC60-'E-electricity'!AC4)*'Energy Use 2020'!$U66</f>
        <v>41180910543491.969</v>
      </c>
      <c r="AD4" s="240">
        <f>('Energy Use'!AD60-'E-electricity'!AD4)*'Energy Use 2020'!$U66</f>
        <v>41391516162022.367</v>
      </c>
      <c r="AE4" s="240">
        <f>('Energy Use'!AE60-'E-electricity'!AE4)*'Energy Use 2020'!$U66</f>
        <v>41601691152620.594</v>
      </c>
      <c r="AF4" s="240">
        <f>('Energy Use'!AF60-'E-electricity'!AF4)*'Energy Use 2020'!$U66</f>
        <v>41811435737982.313</v>
      </c>
      <c r="AG4" s="240">
        <f>('Energy Use'!AG60-'E-electricity'!AG4)*'Energy Use 2020'!$U66</f>
        <v>42020750140803.117</v>
      </c>
      <c r="AH4" s="240">
        <f>('Energy Use'!AH60-'E-electricity'!AH4)*'Energy Use 2020'!$U66</f>
        <v>42229511180367.352</v>
      </c>
      <c r="AI4" s="240">
        <f>('Energy Use'!AI60-'E-electricity'!AI4)*'Energy Use 2020'!$U66</f>
        <v>42437842704191.867</v>
      </c>
      <c r="AJ4" s="240">
        <f>('Energy Use'!AJ60-'E-electricity'!AJ4)*'Energy Use 2020'!$U66</f>
        <v>42645744934860.852</v>
      </c>
      <c r="AK4" s="240">
        <f>('Energy Use'!AK60-'E-electricity'!AK4)*'Energy Use 2020'!$U66</f>
        <v>42853218094958.5</v>
      </c>
      <c r="AL4" s="240">
        <f>('Energy Use'!AL60-'E-electricity'!AL4)*'Energy Use 2020'!$U66</f>
        <v>43060262407068.969</v>
      </c>
      <c r="AM4" s="240">
        <f>('Energy Use'!AM60-'E-electricity'!AM4)*'Energy Use 2020'!$U66</f>
        <v>43021398708080.617</v>
      </c>
      <c r="AN4" s="240">
        <f>('Energy Use'!AN60-'E-electricity'!AN4)*'Energy Use 2020'!$U66</f>
        <v>42982548285165.617</v>
      </c>
      <c r="AO4" s="240">
        <f>('Energy Use'!AO60-'E-electricity'!AO4)*'Energy Use 2020'!$U66</f>
        <v>42943711138190.211</v>
      </c>
      <c r="AP4" s="240">
        <f>('Energy Use'!AP60-'E-electricity'!AP4)*'Energy Use 2020'!$U66</f>
        <v>42904887267020.656</v>
      </c>
      <c r="AQ4" s="240">
        <f>('Energy Use'!AQ60-'E-electricity'!AQ4)*'Energy Use 2020'!$U66</f>
        <v>42720767937043.469</v>
      </c>
      <c r="AR4" s="136" t="str">
        <f>VLOOKUP($A4,'Sector Match'!$A$1:$B$43,2,0)</f>
        <v>oil and gas extraction 06</v>
      </c>
    </row>
    <row r="5" spans="1:44" x14ac:dyDescent="0.2">
      <c r="A5" s="74" t="s">
        <v>4</v>
      </c>
      <c r="B5" s="240">
        <f>('Energy Use'!B61-'E-electricity'!B5)*'Energy Use 2019'!$U67</f>
        <v>1536885464404.5623</v>
      </c>
      <c r="C5" s="240">
        <f>('Energy Use'!C61-'E-electricity'!C5)*'Energy Use 2020'!$U67</f>
        <v>1237659598778.5862</v>
      </c>
      <c r="D5" s="240">
        <f>('Energy Use'!D61-'E-electricity'!D5)*'Energy Use 2020'!$U67</f>
        <v>1323435178673.5669</v>
      </c>
      <c r="E5" s="240">
        <f>('Energy Use'!E61-'E-electricity'!E5)*'Energy Use 2020'!$U67</f>
        <v>1407986881744.0132</v>
      </c>
      <c r="F5" s="240">
        <f>('Energy Use'!F61-'E-electricity'!F5)*'Energy Use 2020'!$U67</f>
        <v>1491320928925.5872</v>
      </c>
      <c r="G5" s="240">
        <f>('Energy Use'!G61-'E-electricity'!G5)*'Energy Use 2020'!$U67</f>
        <v>1573443541153.9524</v>
      </c>
      <c r="H5" s="240">
        <f>('Energy Use'!H61-'E-electricity'!H5)*'Energy Use 2020'!$U67</f>
        <v>1654360939364.7715</v>
      </c>
      <c r="I5" s="240">
        <f>('Energy Use'!I61-'E-electricity'!I5)*'Energy Use 2020'!$U67</f>
        <v>1680787265965.9717</v>
      </c>
      <c r="J5" s="240">
        <f>('Energy Use'!J61-'E-electricity'!J5)*'Energy Use 2020'!$U67</f>
        <v>1706796513873.5293</v>
      </c>
      <c r="K5" s="240">
        <f>('Energy Use'!K61-'E-electricity'!K5)*'Energy Use 2020'!$U67</f>
        <v>1732390749063.0471</v>
      </c>
      <c r="L5" s="240">
        <f>('Energy Use'!L61-'E-electricity'!L5)*'Energy Use 2020'!$U67</f>
        <v>1757572037510.127</v>
      </c>
      <c r="M5" s="240">
        <f>('Energy Use'!M61-'E-electricity'!M5)*'Energy Use 2020'!$U67</f>
        <v>1782342445190.3723</v>
      </c>
      <c r="N5" s="240">
        <f>('Energy Use'!N61-'E-electricity'!N5)*'Energy Use 2020'!$U67</f>
        <v>1776256148307.2256</v>
      </c>
      <c r="O5" s="240">
        <f>('Energy Use'!O61-'E-electricity'!O5)*'Energy Use 2020'!$U67</f>
        <v>1770166063427.0164</v>
      </c>
      <c r="P5" s="240">
        <f>('Energy Use'!P61-'E-electricity'!P5)*'Energy Use 2020'!$U67</f>
        <v>1764072279614.2971</v>
      </c>
      <c r="Q5" s="240">
        <f>('Energy Use'!Q61-'E-electricity'!Q5)*'Energy Use 2020'!$U67</f>
        <v>1757974885933.6211</v>
      </c>
      <c r="R5" s="240">
        <f>('Energy Use'!R61-'E-electricity'!R5)*'Energy Use 2020'!$U67</f>
        <v>1751873971449.5396</v>
      </c>
      <c r="S5" s="240">
        <f>('Energy Use'!S61-'E-electricity'!S5)*'Energy Use 2020'!$U67</f>
        <v>1728581325455.3521</v>
      </c>
      <c r="T5" s="240">
        <f>('Energy Use'!T61-'E-electricity'!T5)*'Energy Use 2020'!$U67</f>
        <v>1705370010666.9932</v>
      </c>
      <c r="U5" s="240">
        <f>('Energy Use'!U61-'E-electricity'!U5)*'Energy Use 2020'!$U67</f>
        <v>1682239923322.3416</v>
      </c>
      <c r="V5" s="240">
        <f>('Energy Use'!V61-'E-electricity'!V5)*'Energy Use 2020'!$U67</f>
        <v>1659190959659.2749</v>
      </c>
      <c r="W5" s="240">
        <f>('Energy Use'!W61-'E-electricity'!W5)*'Energy Use 2020'!$U67</f>
        <v>1636223015915.6721</v>
      </c>
      <c r="X5" s="240">
        <f>('Energy Use'!X61-'E-electricity'!X5)*'Energy Use 2020'!$U67</f>
        <v>1596146716003.2212</v>
      </c>
      <c r="Y5" s="240">
        <f>('Energy Use'!Y61-'E-electricity'!Y5)*'Energy Use 2020'!$U67</f>
        <v>1556219423640.7742</v>
      </c>
      <c r="Z5" s="240">
        <f>('Energy Use'!Z61-'E-electricity'!Z5)*'Energy Use 2020'!$U67</f>
        <v>1516440944274.3525</v>
      </c>
      <c r="AA5" s="240">
        <f>('Energy Use'!AA61-'E-electricity'!AA5)*'Energy Use 2020'!$U67</f>
        <v>1476811083349.9783</v>
      </c>
      <c r="AB5" s="240">
        <f>('Energy Use'!AB61-'E-electricity'!AB5)*'Energy Use 2020'!$U67</f>
        <v>1437329646313.6709</v>
      </c>
      <c r="AC5" s="240">
        <f>('Energy Use'!AC61-'E-electricity'!AC5)*'Energy Use 2020'!$U67</f>
        <v>1397996438611.4529</v>
      </c>
      <c r="AD5" s="240">
        <f>('Energy Use'!AD61-'E-electricity'!AD5)*'Energy Use 2020'!$U67</f>
        <v>1358811265689.3452</v>
      </c>
      <c r="AE5" s="240">
        <f>('Energy Use'!AE61-'E-electricity'!AE5)*'Energy Use 2020'!$U67</f>
        <v>1319773932993.3687</v>
      </c>
      <c r="AF5" s="240">
        <f>('Energy Use'!AF61-'E-electricity'!AF5)*'Energy Use 2020'!$U67</f>
        <v>1280884245969.5449</v>
      </c>
      <c r="AG5" s="240">
        <f>('Energy Use'!AG61-'E-electricity'!AG5)*'Energy Use 2020'!$U67</f>
        <v>1242142010063.8943</v>
      </c>
      <c r="AH5" s="240">
        <f>('Energy Use'!AH61-'E-electricity'!AH5)*'Energy Use 2020'!$U67</f>
        <v>1208361218845.3291</v>
      </c>
      <c r="AI5" s="240">
        <f>('Energy Use'!AI61-'E-electricity'!AI5)*'Energy Use 2020'!$U67</f>
        <v>1174708178243.9111</v>
      </c>
      <c r="AJ5" s="240">
        <f>('Energy Use'!AJ61-'E-electricity'!AJ5)*'Energy Use 2020'!$U67</f>
        <v>1141182719646.1929</v>
      </c>
      <c r="AK5" s="240">
        <f>('Energy Use'!AK61-'E-electricity'!AK5)*'Energy Use 2020'!$U67</f>
        <v>1107784674438.7253</v>
      </c>
      <c r="AL5" s="240">
        <f>('Energy Use'!AL61-'E-electricity'!AL5)*'Energy Use 2020'!$U67</f>
        <v>1074513874008.0609</v>
      </c>
      <c r="AM5" s="240">
        <f>('Energy Use'!AM61-'E-electricity'!AM5)*'Energy Use 2020'!$U67</f>
        <v>1039813873286.421</v>
      </c>
      <c r="AN5" s="240">
        <f>('Energy Use'!AN61-'E-electricity'!AN5)*'Energy Use 2020'!$U67</f>
        <v>1005247057773.5151</v>
      </c>
      <c r="AO5" s="240">
        <f>('Energy Use'!AO61-'E-electricity'!AO5)*'Energy Use 2020'!$U67</f>
        <v>970813250385.33862</v>
      </c>
      <c r="AP5" s="240">
        <f>('Energy Use'!AP61-'E-electricity'!AP5)*'Energy Use 2020'!$U67</f>
        <v>936512274037.88721</v>
      </c>
      <c r="AQ5" s="240">
        <f>('Energy Use'!AQ61-'E-electricity'!AQ5)*'Energy Use 2020'!$U67</f>
        <v>899285158590.72998</v>
      </c>
      <c r="AR5" s="136" t="str">
        <f>VLOOKUP($A5,'Sector Match'!$A$1:$B$43,2,0)</f>
        <v>other mining and quarrying 07T08</v>
      </c>
    </row>
    <row r="6" spans="1:44" x14ac:dyDescent="0.2">
      <c r="A6" s="74" t="s">
        <v>5</v>
      </c>
      <c r="B6" s="240">
        <f>('Energy Use'!B62-'E-electricity'!B6)*'Energy Use 2019'!$U68</f>
        <v>853035410.40031183</v>
      </c>
      <c r="C6" s="240">
        <f>('Energy Use'!C62-'E-electricity'!C6)*'Energy Use 2020'!$U68</f>
        <v>3222578217.0678439</v>
      </c>
      <c r="D6" s="240">
        <f>('Energy Use'!D62-'E-electricity'!D6)*'Energy Use 2020'!$U68</f>
        <v>3322493055.6609669</v>
      </c>
      <c r="E6" s="240">
        <f>('Energy Use'!E62-'E-electricity'!E6)*'Energy Use 2020'!$U68</f>
        <v>3419358724.01159</v>
      </c>
      <c r="F6" s="240">
        <f>('Energy Use'!F62-'E-electricity'!F6)*'Energy Use 2020'!$U68</f>
        <v>3513199626.0429068</v>
      </c>
      <c r="G6" s="240">
        <f>('Energy Use'!G62-'E-electricity'!G6)*'Energy Use 2020'!$U68</f>
        <v>3604040165.6781135</v>
      </c>
      <c r="H6" s="240">
        <f>('Energy Use'!H62-'E-electricity'!H6)*'Energy Use 2020'!$U68</f>
        <v>3691904746.8404112</v>
      </c>
      <c r="I6" s="240">
        <f>('Energy Use'!I62-'E-electricity'!I6)*'Energy Use 2020'!$U68</f>
        <v>3838559220.123692</v>
      </c>
      <c r="J6" s="240">
        <f>('Energy Use'!J62-'E-electricity'!J6)*'Energy Use 2020'!$U68</f>
        <v>3981013670.5792503</v>
      </c>
      <c r="K6" s="240">
        <f>('Energy Use'!K62-'E-electricity'!K6)*'Energy Use 2020'!$U68</f>
        <v>4119297531.9557195</v>
      </c>
      <c r="L6" s="240">
        <f>('Energy Use'!L62-'E-electricity'!L6)*'Energy Use 2020'!$U68</f>
        <v>4253440238.0017362</v>
      </c>
      <c r="M6" s="240">
        <f>('Energy Use'!M62-'E-electricity'!M6)*'Energy Use 2020'!$U68</f>
        <v>4383471222.4659338</v>
      </c>
      <c r="N6" s="240">
        <f>('Energy Use'!N62-'E-electricity'!N6)*'Energy Use 2020'!$U68</f>
        <v>4440912778.8617525</v>
      </c>
      <c r="O6" s="240">
        <f>('Energy Use'!O62-'E-electricity'!O6)*'Energy Use 2020'!$U68</f>
        <v>4496773938.0513163</v>
      </c>
      <c r="P6" s="240">
        <f>('Energy Use'!P62-'E-electricity'!P6)*'Energy Use 2020'!$U68</f>
        <v>4551064277.5647602</v>
      </c>
      <c r="Q6" s="240">
        <f>('Energy Use'!Q62-'E-electricity'!Q6)*'Energy Use 2020'!$U68</f>
        <v>4603793374.9322157</v>
      </c>
      <c r="R6" s="240">
        <f>('Energy Use'!R62-'E-electricity'!R6)*'Energy Use 2020'!$U68</f>
        <v>4654970807.6838093</v>
      </c>
      <c r="S6" s="240">
        <f>('Energy Use'!S62-'E-electricity'!S6)*'Energy Use 2020'!$U68</f>
        <v>4661311098.5107317</v>
      </c>
      <c r="T6" s="240">
        <f>('Energy Use'!T62-'E-electricity'!T6)*'Energy Use 2020'!$U68</f>
        <v>4667436557.32691</v>
      </c>
      <c r="U6" s="240">
        <f>('Energy Use'!U62-'E-electricity'!U6)*'Energy Use 2020'!$U68</f>
        <v>4673347589.1366301</v>
      </c>
      <c r="V6" s="240">
        <f>('Energy Use'!V62-'E-electricity'!V6)*'Energy Use 2020'!$U68</f>
        <v>4679044598.944169</v>
      </c>
      <c r="W6" s="240">
        <f>('Energy Use'!W62-'E-electricity'!W6)*'Energy Use 2020'!$U68</f>
        <v>4684527991.753809</v>
      </c>
      <c r="X6" s="240">
        <f>('Energy Use'!X62-'E-electricity'!X6)*'Energy Use 2020'!$U68</f>
        <v>4651346057.6820507</v>
      </c>
      <c r="Y6" s="240">
        <f>('Energy Use'!Y62-'E-electricity'!Y6)*'Energy Use 2020'!$U68</f>
        <v>4618297575.9870243</v>
      </c>
      <c r="Z6" s="240">
        <f>('Energy Use'!Z62-'E-electricity'!Z6)*'Energy Use 2020'!$U68</f>
        <v>4585382359.3408356</v>
      </c>
      <c r="AA6" s="240">
        <f>('Energy Use'!AA62-'E-electricity'!AA6)*'Energy Use 2020'!$U68</f>
        <v>4552600220.4155931</v>
      </c>
      <c r="AB6" s="240">
        <f>('Energy Use'!AB62-'E-electricity'!AB6)*'Energy Use 2020'!$U68</f>
        <v>4519950971.8834114</v>
      </c>
      <c r="AC6" s="240">
        <f>('Energy Use'!AC62-'E-electricity'!AC6)*'Energy Use 2020'!$U68</f>
        <v>4437958460.7377977</v>
      </c>
      <c r="AD6" s="240">
        <f>('Energy Use'!AD62-'E-electricity'!AD6)*'Energy Use 2020'!$U68</f>
        <v>4356551632.0143051</v>
      </c>
      <c r="AE6" s="240">
        <f>('Energy Use'!AE62-'E-electricity'!AE6)*'Energy Use 2020'!$U68</f>
        <v>4275729518.7249789</v>
      </c>
      <c r="AF6" s="240">
        <f>('Energy Use'!AF62-'E-electricity'!AF6)*'Energy Use 2020'!$U68</f>
        <v>4195491153.8818612</v>
      </c>
      <c r="AG6" s="240">
        <f>('Energy Use'!AG62-'E-electricity'!AG6)*'Energy Use 2020'!$U68</f>
        <v>4115835570.4969974</v>
      </c>
      <c r="AH6" s="240">
        <f>('Energy Use'!AH62-'E-electricity'!AH6)*'Energy Use 2020'!$U68</f>
        <v>4000502565.7074137</v>
      </c>
      <c r="AI6" s="240">
        <f>('Energy Use'!AI62-'E-electricity'!AI6)*'Energy Use 2020'!$U68</f>
        <v>3886088334.2636485</v>
      </c>
      <c r="AJ6" s="240">
        <f>('Energy Use'!AJ62-'E-electricity'!AJ6)*'Energy Use 2020'!$U68</f>
        <v>3772591324.4326944</v>
      </c>
      <c r="AK6" s="240">
        <f>('Energy Use'!AK62-'E-electricity'!AK6)*'Energy Use 2020'!$U68</f>
        <v>3660009984.4815507</v>
      </c>
      <c r="AL6" s="240">
        <f>('Energy Use'!AL62-'E-electricity'!AL6)*'Energy Use 2020'!$U68</f>
        <v>3548342762.6772184</v>
      </c>
      <c r="AM6" s="240">
        <f>('Energy Use'!AM62-'E-electricity'!AM6)*'Energy Use 2020'!$U68</f>
        <v>3437496201.106317</v>
      </c>
      <c r="AN6" s="240">
        <f>('Energy Use'!AN62-'E-electricity'!AN6)*'Energy Use 2020'!$U68</f>
        <v>3327561526.0824208</v>
      </c>
      <c r="AO6" s="240">
        <f>('Energy Use'!AO62-'E-electricity'!AO6)*'Energy Use 2020'!$U68</f>
        <v>3218537184.3551016</v>
      </c>
      <c r="AP6" s="240">
        <f>('Energy Use'!AP62-'E-electricity'!AP6)*'Energy Use 2020'!$U68</f>
        <v>3110421622.6739302</v>
      </c>
      <c r="AQ6" s="240">
        <f>('Energy Use'!AQ62-'E-electricity'!AQ6)*'Energy Use 2020'!$U68</f>
        <v>2993032903.7620873</v>
      </c>
      <c r="AR6" s="136" t="str">
        <f>VLOOKUP($A6,'Sector Match'!$A$1:$B$43,2,0)</f>
        <v>other mining and quarrying 07T08</v>
      </c>
    </row>
    <row r="7" spans="1:44" x14ac:dyDescent="0.2">
      <c r="A7" s="74" t="s">
        <v>6</v>
      </c>
      <c r="B7" s="240">
        <f>('Energy Use'!B63-'E-electricity'!B7)*'Energy Use 2019'!$U69</f>
        <v>21304180247898.727</v>
      </c>
      <c r="C7" s="240">
        <f>('Energy Use'!C63-'E-electricity'!C7)*'Energy Use 2020'!$U69</f>
        <v>21700557368598.074</v>
      </c>
      <c r="D7" s="240">
        <f>('Energy Use'!D63-'E-electricity'!D7)*'Energy Use 2020'!$U69</f>
        <v>21600899911833.02</v>
      </c>
      <c r="E7" s="240">
        <f>('Energy Use'!E63-'E-electricity'!E7)*'Energy Use 2020'!$U69</f>
        <v>21501370700194.445</v>
      </c>
      <c r="F7" s="240">
        <f>('Energy Use'!F63-'E-electricity'!F7)*'Energy Use 2020'!$U69</f>
        <v>21401970031425.688</v>
      </c>
      <c r="G7" s="240">
        <f>('Energy Use'!G63-'E-electricity'!G7)*'Energy Use 2020'!$U69</f>
        <v>21302698203270.066</v>
      </c>
      <c r="H7" s="240">
        <f>('Energy Use'!H63-'E-electricity'!H7)*'Energy Use 2020'!$U69</f>
        <v>21203555513470.91</v>
      </c>
      <c r="I7" s="240">
        <f>('Energy Use'!I63-'E-electricity'!I7)*'Energy Use 2020'!$U69</f>
        <v>21372897542596.742</v>
      </c>
      <c r="J7" s="240">
        <f>('Energy Use'!J63-'E-electricity'!J7)*'Energy Use 2020'!$U69</f>
        <v>21540067219102.289</v>
      </c>
      <c r="K7" s="240">
        <f>('Energy Use'!K63-'E-electricity'!K7)*'Energy Use 2020'!$U69</f>
        <v>21705071518718.074</v>
      </c>
      <c r="L7" s="240">
        <f>('Energy Use'!L63-'E-electricity'!L7)*'Energy Use 2020'!$U69</f>
        <v>21867917417174.598</v>
      </c>
      <c r="M7" s="240">
        <f>('Energy Use'!M63-'E-electricity'!M7)*'Energy Use 2020'!$U69</f>
        <v>22028611890202.379</v>
      </c>
      <c r="N7" s="240">
        <f>('Energy Use'!N63-'E-electricity'!N7)*'Energy Use 2020'!$U69</f>
        <v>21690240086564.324</v>
      </c>
      <c r="O7" s="240">
        <f>('Energy Use'!O63-'E-electricity'!O7)*'Energy Use 2020'!$U69</f>
        <v>21353870755700.184</v>
      </c>
      <c r="P7" s="240">
        <f>('Energy Use'!P63-'E-electricity'!P7)*'Energy Use 2020'!$U69</f>
        <v>21019499687461.285</v>
      </c>
      <c r="Q7" s="240">
        <f>('Energy Use'!Q63-'E-electricity'!Q7)*'Energy Use 2020'!$U69</f>
        <v>20687122671698.973</v>
      </c>
      <c r="R7" s="240">
        <f>('Energy Use'!R63-'E-electricity'!R7)*'Energy Use 2020'!$U69</f>
        <v>20356735498264.555</v>
      </c>
      <c r="S7" s="240">
        <f>('Energy Use'!S63-'E-electricity'!S7)*'Energy Use 2020'!$U69</f>
        <v>19975119302379.223</v>
      </c>
      <c r="T7" s="240">
        <f>('Energy Use'!T63-'E-electricity'!T7)*'Energy Use 2020'!$U69</f>
        <v>19594422768306.09</v>
      </c>
      <c r="U7" s="240">
        <f>('Energy Use'!U63-'E-electricity'!U7)*'Energy Use 2020'!$U69</f>
        <v>19214645037685.242</v>
      </c>
      <c r="V7" s="240">
        <f>('Energy Use'!V63-'E-electricity'!V7)*'Energy Use 2020'!$U69</f>
        <v>18835785252156.742</v>
      </c>
      <c r="W7" s="240">
        <f>('Energy Use'!W63-'E-electricity'!W7)*'Energy Use 2020'!$U69</f>
        <v>18457842553360.668</v>
      </c>
      <c r="X7" s="240">
        <f>('Energy Use'!X63-'E-electricity'!X7)*'Energy Use 2020'!$U69</f>
        <v>17946135888650.781</v>
      </c>
      <c r="Y7" s="240">
        <f>('Energy Use'!Y63-'E-electricity'!Y7)*'Energy Use 2020'!$U69</f>
        <v>17435687622867.559</v>
      </c>
      <c r="Z7" s="240">
        <f>('Energy Use'!Z63-'E-electricity'!Z7)*'Energy Use 2020'!$U69</f>
        <v>16926496570656.816</v>
      </c>
      <c r="AA7" s="240">
        <f>('Energy Use'!AA63-'E-electricity'!AA7)*'Energy Use 2020'!$U69</f>
        <v>16418561546664.375</v>
      </c>
      <c r="AB7" s="240">
        <f>('Energy Use'!AB63-'E-electricity'!AB7)*'Energy Use 2020'!$U69</f>
        <v>15911881365536.037</v>
      </c>
      <c r="AC7" s="240">
        <f>('Energy Use'!AC63-'E-electricity'!AC7)*'Energy Use 2020'!$U69</f>
        <v>15523550589901.795</v>
      </c>
      <c r="AD7" s="240">
        <f>('Energy Use'!AD63-'E-electricity'!AD7)*'Energy Use 2020'!$U69</f>
        <v>15136173089856.703</v>
      </c>
      <c r="AE7" s="240">
        <f>('Energy Use'!AE63-'E-electricity'!AE7)*'Energy Use 2020'!$U69</f>
        <v>14749747966166.543</v>
      </c>
      <c r="AF7" s="240">
        <f>('Energy Use'!AF63-'E-electricity'!AF7)*'Energy Use 2020'!$U69</f>
        <v>14364274319597.111</v>
      </c>
      <c r="AG7" s="240">
        <f>('Energy Use'!AG63-'E-electricity'!AG7)*'Energy Use 2020'!$U69</f>
        <v>13979751250914.193</v>
      </c>
      <c r="AH7" s="240">
        <f>('Energy Use'!AH63-'E-electricity'!AH7)*'Energy Use 2020'!$U69</f>
        <v>13745769059841.955</v>
      </c>
      <c r="AI7" s="240">
        <f>('Energy Use'!AI63-'E-electricity'!AI7)*'Energy Use 2020'!$U69</f>
        <v>13512352193116.383</v>
      </c>
      <c r="AJ7" s="240">
        <f>('Energy Use'!AJ63-'E-electricity'!AJ7)*'Energy Use 2020'!$U69</f>
        <v>13279500119371.807</v>
      </c>
      <c r="AK7" s="240">
        <f>('Energy Use'!AK63-'E-electricity'!AK7)*'Energy Use 2020'!$U69</f>
        <v>13047212307242.555</v>
      </c>
      <c r="AL7" s="240">
        <f>('Energy Use'!AL63-'E-electricity'!AL7)*'Energy Use 2020'!$U69</f>
        <v>12815488225362.961</v>
      </c>
      <c r="AM7" s="240">
        <f>('Energy Use'!AM63-'E-electricity'!AM7)*'Energy Use 2020'!$U69</f>
        <v>12700741057103.383</v>
      </c>
      <c r="AN7" s="240">
        <f>('Energy Use'!AN63-'E-electricity'!AN7)*'Energy Use 2020'!$U69</f>
        <v>12586257185134.125</v>
      </c>
      <c r="AO7" s="240">
        <f>('Energy Use'!AO63-'E-electricity'!AO7)*'Energy Use 2020'!$U69</f>
        <v>12472036366213.395</v>
      </c>
      <c r="AP7" s="240">
        <f>('Energy Use'!AP63-'E-electricity'!AP7)*'Energy Use 2020'!$U69</f>
        <v>12358078357099.4</v>
      </c>
      <c r="AQ7" s="240">
        <f>('Energy Use'!AQ63-'E-electricity'!AQ7)*'Energy Use 2020'!$U69</f>
        <v>12202876531789.133</v>
      </c>
      <c r="AR7" s="136" t="str">
        <f>VLOOKUP($A7,'Sector Match'!$A$1:$B$43,2,0)</f>
        <v>other mining and quarrying 07T08</v>
      </c>
    </row>
    <row r="8" spans="1:44" x14ac:dyDescent="0.2">
      <c r="A8" s="74" t="s">
        <v>7</v>
      </c>
      <c r="B8" s="240">
        <f>('Energy Use'!B64-'E-electricity'!B8)*'Energy Use 2019'!$U70</f>
        <v>2634268129028.4302</v>
      </c>
      <c r="C8" s="240">
        <f>('Energy Use'!C64-'E-electricity'!C8)*'Energy Use 2020'!$U70</f>
        <v>2380632267002.7373</v>
      </c>
      <c r="D8" s="240">
        <f>('Energy Use'!D64-'E-electricity'!D8)*'Energy Use 2020'!$U70</f>
        <v>2603249776283.0679</v>
      </c>
      <c r="E8" s="240">
        <f>('Energy Use'!E64-'E-electricity'!E8)*'Energy Use 2020'!$U70</f>
        <v>2879855477104.3335</v>
      </c>
      <c r="F8" s="240">
        <f>('Energy Use'!F64-'E-electricity'!F8)*'Energy Use 2020'!$U70</f>
        <v>2967987141882.5347</v>
      </c>
      <c r="G8" s="240">
        <f>('Energy Use'!G64-'E-electricity'!G8)*'Energy Use 2020'!$U70</f>
        <v>3215481574178.3564</v>
      </c>
      <c r="H8" s="240">
        <f>('Energy Use'!H64-'E-electricity'!H8)*'Energy Use 2020'!$U70</f>
        <v>3546726199607.7319</v>
      </c>
      <c r="I8" s="240">
        <f>('Energy Use'!I64-'E-electricity'!I8)*'Energy Use 2020'!$U70</f>
        <v>3882581615356.8154</v>
      </c>
      <c r="J8" s="240">
        <f>('Energy Use'!J64-'E-electricity'!J8)*'Energy Use 2020'!$U70</f>
        <v>4201278295689.1802</v>
      </c>
      <c r="K8" s="240">
        <f>('Energy Use'!K64-'E-electricity'!K8)*'Energy Use 2020'!$U70</f>
        <v>4504769580164.9609</v>
      </c>
      <c r="L8" s="240">
        <f>('Energy Use'!L64-'E-electricity'!L8)*'Energy Use 2020'!$U70</f>
        <v>4797956814810.0352</v>
      </c>
      <c r="M8" s="240">
        <f>('Energy Use'!M64-'E-electricity'!M8)*'Energy Use 2020'!$U70</f>
        <v>5088561830794.415</v>
      </c>
      <c r="N8" s="240">
        <f>('Energy Use'!N64-'E-electricity'!N8)*'Energy Use 2020'!$U70</f>
        <v>5388032124685.9141</v>
      </c>
      <c r="O8" s="240">
        <f>('Energy Use'!O64-'E-electricity'!O8)*'Energy Use 2020'!$U70</f>
        <v>5693391101793.5869</v>
      </c>
      <c r="P8" s="240">
        <f>('Energy Use'!P64-'E-electricity'!P8)*'Energy Use 2020'!$U70</f>
        <v>6002112103037.2227</v>
      </c>
      <c r="Q8" s="240">
        <f>('Energy Use'!Q64-'E-electricity'!Q8)*'Energy Use 2020'!$U70</f>
        <v>6311258227472.2451</v>
      </c>
      <c r="R8" s="240">
        <f>('Energy Use'!R64-'E-electricity'!R8)*'Energy Use 2020'!$U70</f>
        <v>6617486740349.6455</v>
      </c>
      <c r="S8" s="240">
        <f>('Energy Use'!S64-'E-electricity'!S8)*'Energy Use 2020'!$U70</f>
        <v>6939813823334.1113</v>
      </c>
      <c r="T8" s="240">
        <f>('Energy Use'!T64-'E-electricity'!T8)*'Energy Use 2020'!$U70</f>
        <v>7256022116992.3232</v>
      </c>
      <c r="U8" s="240">
        <f>('Energy Use'!U64-'E-electricity'!U8)*'Energy Use 2020'!$U70</f>
        <v>7564545165591.9609</v>
      </c>
      <c r="V8" s="240">
        <f>('Energy Use'!V64-'E-electricity'!V8)*'Energy Use 2020'!$U70</f>
        <v>7863898383523.418</v>
      </c>
      <c r="W8" s="240">
        <f>('Energy Use'!W64-'E-electricity'!W8)*'Energy Use 2020'!$U70</f>
        <v>8152695499456.1719</v>
      </c>
      <c r="X8" s="240">
        <f>('Energy Use'!X64-'E-electricity'!X8)*'Energy Use 2020'!$U70</f>
        <v>8429663003556.0625</v>
      </c>
      <c r="Y8" s="240">
        <f>('Energy Use'!Y64-'E-electricity'!Y8)*'Energy Use 2020'!$U70</f>
        <v>8693652411085.6719</v>
      </c>
      <c r="Z8" s="240">
        <f>('Energy Use'!Z64-'E-electricity'!Z8)*'Energy Use 2020'!$U70</f>
        <v>8943650215670.1934</v>
      </c>
      <c r="AA8" s="240">
        <f>('Energy Use'!AA64-'E-electricity'!AA8)*'Energy Use 2020'!$U70</f>
        <v>9178785464987.7422</v>
      </c>
      <c r="AB8" s="240">
        <f>('Energy Use'!AB64-'E-electricity'!AB8)*'Energy Use 2020'!$U70</f>
        <v>9398334948864.291</v>
      </c>
      <c r="AC8" s="240">
        <f>('Energy Use'!AC64-'E-electricity'!AC8)*'Energy Use 2020'!$U70</f>
        <v>9601726043187.6992</v>
      </c>
      <c r="AD8" s="240">
        <f>('Energy Use'!AD64-'E-electricity'!AD8)*'Energy Use 2020'!$U70</f>
        <v>9788537301424.7734</v>
      </c>
      <c r="AE8" s="240">
        <f>('Energy Use'!AE64-'E-electricity'!AE8)*'Energy Use 2020'!$U70</f>
        <v>9958496927846.3535</v>
      </c>
      <c r="AF8" s="240">
        <f>('Energy Use'!AF64-'E-electricity'!AF8)*'Energy Use 2020'!$U70</f>
        <v>10111479302144.9</v>
      </c>
      <c r="AG8" s="240">
        <f>('Energy Use'!AG64-'E-electricity'!AG8)*'Energy Use 2020'!$U70</f>
        <v>10247499753564.557</v>
      </c>
      <c r="AH8" s="240">
        <f>('Energy Use'!AH64-'E-electricity'!AH8)*'Energy Use 2020'!$U70</f>
        <v>10366707803826.768</v>
      </c>
      <c r="AI8" s="240">
        <f>('Energy Use'!AI64-'E-electricity'!AI8)*'Energy Use 2020'!$U70</f>
        <v>10469379112143.188</v>
      </c>
      <c r="AJ8" s="240">
        <f>('Energy Use'!AJ64-'E-electricity'!AJ8)*'Energy Use 2020'!$U70</f>
        <v>10555906362795.814</v>
      </c>
      <c r="AK8" s="240">
        <f>('Energy Use'!AK64-'E-electricity'!AK8)*'Energy Use 2020'!$U70</f>
        <v>10626789336645.018</v>
      </c>
      <c r="AL8" s="240">
        <f>('Energy Use'!AL64-'E-electricity'!AL8)*'Energy Use 2020'!$U70</f>
        <v>10682624403151.602</v>
      </c>
      <c r="AM8" s="240">
        <f>('Energy Use'!AM64-'E-electricity'!AM8)*'Energy Use 2020'!$U70</f>
        <v>10724093659821.789</v>
      </c>
      <c r="AN8" s="240">
        <f>('Energy Use'!AN64-'E-electricity'!AN8)*'Energy Use 2020'!$U70</f>
        <v>10751953932216.752</v>
      </c>
      <c r="AO8" s="240">
        <f>('Energy Use'!AO64-'E-electricity'!AO8)*'Energy Use 2020'!$U70</f>
        <v>10767025830655.592</v>
      </c>
      <c r="AP8" s="240">
        <f>('Energy Use'!AP64-'E-electricity'!AP8)*'Energy Use 2020'!$U70</f>
        <v>10770183040313.563</v>
      </c>
      <c r="AQ8" s="240">
        <f>('Energy Use'!AQ64-'E-electricity'!AQ8)*'Energy Use 2020'!$U70</f>
        <v>10707150502947.318</v>
      </c>
      <c r="AR8" s="136" t="str">
        <f>VLOOKUP($A8,'Sector Match'!$A$1:$B$43,2,0)</f>
        <v>Mining Support Service Activities 09</v>
      </c>
    </row>
    <row r="9" spans="1:44" x14ac:dyDescent="0.2">
      <c r="A9" s="74" t="s">
        <v>8</v>
      </c>
      <c r="B9" s="240">
        <f>('Energy Use'!B65-'E-electricity'!B9)*'Energy Use 2019'!$U71</f>
        <v>0</v>
      </c>
      <c r="C9" s="240">
        <f>('Energy Use'!C65-'E-electricity'!C9)*'Energy Use 2020'!$U71</f>
        <v>0</v>
      </c>
      <c r="D9" s="240">
        <f>('Energy Use'!D65-'E-electricity'!D9)*'Energy Use 2020'!$U71</f>
        <v>0</v>
      </c>
      <c r="E9" s="240">
        <f>('Energy Use'!E65-'E-electricity'!E9)*'Energy Use 2020'!$U71</f>
        <v>0</v>
      </c>
      <c r="F9" s="240">
        <f>('Energy Use'!F65-'E-electricity'!F9)*'Energy Use 2020'!$U71</f>
        <v>0</v>
      </c>
      <c r="G9" s="240">
        <f>('Energy Use'!G65-'E-electricity'!G9)*'Energy Use 2020'!$U71</f>
        <v>0</v>
      </c>
      <c r="H9" s="240">
        <f>('Energy Use'!H65-'E-electricity'!H9)*'Energy Use 2020'!$U71</f>
        <v>0</v>
      </c>
      <c r="I9" s="240">
        <f>('Energy Use'!I65-'E-electricity'!I9)*'Energy Use 2020'!$U71</f>
        <v>0</v>
      </c>
      <c r="J9" s="240">
        <f>('Energy Use'!J65-'E-electricity'!J9)*'Energy Use 2020'!$U71</f>
        <v>0</v>
      </c>
      <c r="K9" s="240">
        <f>('Energy Use'!K65-'E-electricity'!K9)*'Energy Use 2020'!$U71</f>
        <v>0</v>
      </c>
      <c r="L9" s="240">
        <f>('Energy Use'!L65-'E-electricity'!L9)*'Energy Use 2020'!$U71</f>
        <v>0</v>
      </c>
      <c r="M9" s="240">
        <f>('Energy Use'!M65-'E-electricity'!M9)*'Energy Use 2020'!$U71</f>
        <v>0</v>
      </c>
      <c r="N9" s="240">
        <f>('Energy Use'!N65-'E-electricity'!N9)*'Energy Use 2020'!$U71</f>
        <v>0</v>
      </c>
      <c r="O9" s="240">
        <f>('Energy Use'!O65-'E-electricity'!O9)*'Energy Use 2020'!$U71</f>
        <v>0</v>
      </c>
      <c r="P9" s="240">
        <f>('Energy Use'!P65-'E-electricity'!P9)*'Energy Use 2020'!$U71</f>
        <v>0</v>
      </c>
      <c r="Q9" s="240">
        <f>('Energy Use'!Q65-'E-electricity'!Q9)*'Energy Use 2020'!$U71</f>
        <v>0</v>
      </c>
      <c r="R9" s="240">
        <f>('Energy Use'!R65-'E-electricity'!R9)*'Energy Use 2020'!$U71</f>
        <v>0</v>
      </c>
      <c r="S9" s="240">
        <f>('Energy Use'!S65-'E-electricity'!S9)*'Energy Use 2020'!$U71</f>
        <v>0</v>
      </c>
      <c r="T9" s="240">
        <f>('Energy Use'!T65-'E-electricity'!T9)*'Energy Use 2020'!$U71</f>
        <v>0</v>
      </c>
      <c r="U9" s="240">
        <f>('Energy Use'!U65-'E-electricity'!U9)*'Energy Use 2020'!$U71</f>
        <v>0</v>
      </c>
      <c r="V9" s="240">
        <f>('Energy Use'!V65-'E-electricity'!V9)*'Energy Use 2020'!$U71</f>
        <v>0</v>
      </c>
      <c r="W9" s="240">
        <f>('Energy Use'!W65-'E-electricity'!W9)*'Energy Use 2020'!$U71</f>
        <v>0</v>
      </c>
      <c r="X9" s="240">
        <f>('Energy Use'!X65-'E-electricity'!X9)*'Energy Use 2020'!$U71</f>
        <v>0</v>
      </c>
      <c r="Y9" s="240">
        <f>('Energy Use'!Y65-'E-electricity'!Y9)*'Energy Use 2020'!$U71</f>
        <v>0</v>
      </c>
      <c r="Z9" s="240">
        <f>('Energy Use'!Z65-'E-electricity'!Z9)*'Energy Use 2020'!$U71</f>
        <v>0</v>
      </c>
      <c r="AA9" s="240">
        <f>('Energy Use'!AA65-'E-electricity'!AA9)*'Energy Use 2020'!$U71</f>
        <v>0</v>
      </c>
      <c r="AB9" s="240">
        <f>('Energy Use'!AB65-'E-electricity'!AB9)*'Energy Use 2020'!$U71</f>
        <v>0</v>
      </c>
      <c r="AC9" s="240">
        <f>('Energy Use'!AC65-'E-electricity'!AC9)*'Energy Use 2020'!$U71</f>
        <v>0</v>
      </c>
      <c r="AD9" s="240">
        <f>('Energy Use'!AD65-'E-electricity'!AD9)*'Energy Use 2020'!$U71</f>
        <v>0</v>
      </c>
      <c r="AE9" s="240">
        <f>('Energy Use'!AE65-'E-electricity'!AE9)*'Energy Use 2020'!$U71</f>
        <v>0</v>
      </c>
      <c r="AF9" s="240">
        <f>('Energy Use'!AF65-'E-electricity'!AF9)*'Energy Use 2020'!$U71</f>
        <v>0</v>
      </c>
      <c r="AG9" s="240">
        <f>('Energy Use'!AG65-'E-electricity'!AG9)*'Energy Use 2020'!$U71</f>
        <v>0</v>
      </c>
      <c r="AH9" s="240">
        <f>('Energy Use'!AH65-'E-electricity'!AH9)*'Energy Use 2020'!$U71</f>
        <v>0</v>
      </c>
      <c r="AI9" s="240">
        <f>('Energy Use'!AI65-'E-electricity'!AI9)*'Energy Use 2020'!$U71</f>
        <v>0</v>
      </c>
      <c r="AJ9" s="240">
        <f>('Energy Use'!AJ65-'E-electricity'!AJ9)*'Energy Use 2020'!$U71</f>
        <v>0</v>
      </c>
      <c r="AK9" s="240">
        <f>('Energy Use'!AK65-'E-electricity'!AK9)*'Energy Use 2020'!$U71</f>
        <v>0</v>
      </c>
      <c r="AL9" s="240">
        <f>('Energy Use'!AL65-'E-electricity'!AL9)*'Energy Use 2020'!$U71</f>
        <v>0</v>
      </c>
      <c r="AM9" s="240">
        <f>('Energy Use'!AM65-'E-electricity'!AM9)*'Energy Use 2020'!$U71</f>
        <v>0</v>
      </c>
      <c r="AN9" s="240">
        <f>('Energy Use'!AN65-'E-electricity'!AN9)*'Energy Use 2020'!$U71</f>
        <v>0</v>
      </c>
      <c r="AO9" s="240">
        <f>('Energy Use'!AO65-'E-electricity'!AO9)*'Energy Use 2020'!$U71</f>
        <v>0</v>
      </c>
      <c r="AP9" s="240">
        <f>('Energy Use'!AP65-'E-electricity'!AP9)*'Energy Use 2020'!$U71</f>
        <v>0</v>
      </c>
      <c r="AQ9" s="240">
        <f>('Energy Use'!AQ65-'E-electricity'!AQ9)*'Energy Use 2020'!$U71</f>
        <v>0</v>
      </c>
      <c r="AR9" s="136" t="str">
        <f>VLOOKUP($A9,'Sector Match'!$A$1:$B$43,2,0)</f>
        <v>Mining Support Service Activities 09</v>
      </c>
    </row>
    <row r="10" spans="1:44" x14ac:dyDescent="0.2">
      <c r="A10" s="74" t="s">
        <v>9</v>
      </c>
      <c r="B10" s="240">
        <f>('Energy Use'!B66-'E-electricity'!B10)*'Energy Use 2019'!$U72</f>
        <v>72179212124173.344</v>
      </c>
      <c r="C10" s="240">
        <f>('Energy Use'!C66-'E-electricity'!C10)*'Energy Use 2020'!$U72</f>
        <v>82774291048194.281</v>
      </c>
      <c r="D10" s="240">
        <f>('Energy Use'!D66-'E-electricity'!D10)*'Energy Use 2020'!$U72</f>
        <v>92212318519954.922</v>
      </c>
      <c r="E10" s="240">
        <f>('Energy Use'!E66-'E-electricity'!E10)*'Energy Use 2020'!$U72</f>
        <v>93707857444070.188</v>
      </c>
      <c r="F10" s="240">
        <f>('Energy Use'!F66-'E-electricity'!F10)*'Energy Use 2020'!$U72</f>
        <v>93688057940914.703</v>
      </c>
      <c r="G10" s="240">
        <f>('Energy Use'!G66-'E-electricity'!G10)*'Energy Use 2020'!$U72</f>
        <v>94614824415542.094</v>
      </c>
      <c r="H10" s="240">
        <f>('Energy Use'!H66-'E-electricity'!H10)*'Energy Use 2020'!$U72</f>
        <v>96120219183493.328</v>
      </c>
      <c r="I10" s="240">
        <f>('Energy Use'!I66-'E-electricity'!I10)*'Energy Use 2020'!$U72</f>
        <v>97947799534800.453</v>
      </c>
      <c r="J10" s="240">
        <f>('Energy Use'!J66-'E-electricity'!J10)*'Energy Use 2020'!$U72</f>
        <v>99879484276135.172</v>
      </c>
      <c r="K10" s="240">
        <f>('Energy Use'!K66-'E-electricity'!K10)*'Energy Use 2020'!$U72</f>
        <v>101803723314008.36</v>
      </c>
      <c r="L10" s="240">
        <f>('Energy Use'!L66-'E-electricity'!L10)*'Energy Use 2020'!$U72</f>
        <v>103600268674721.47</v>
      </c>
      <c r="M10" s="240">
        <f>('Energy Use'!M66-'E-electricity'!M10)*'Energy Use 2020'!$U72</f>
        <v>105140983510065.5</v>
      </c>
      <c r="N10" s="240">
        <f>('Energy Use'!N66-'E-electricity'!N10)*'Energy Use 2020'!$U72</f>
        <v>106419040675959.72</v>
      </c>
      <c r="O10" s="240">
        <f>('Energy Use'!O66-'E-electricity'!O10)*'Energy Use 2020'!$U72</f>
        <v>107325405540830.47</v>
      </c>
      <c r="P10" s="240">
        <f>('Energy Use'!P66-'E-electricity'!P10)*'Energy Use 2020'!$U72</f>
        <v>107879033525397.77</v>
      </c>
      <c r="Q10" s="240">
        <f>('Energy Use'!Q66-'E-electricity'!Q10)*'Energy Use 2020'!$U72</f>
        <v>108103133198825.03</v>
      </c>
      <c r="R10" s="240">
        <f>('Energy Use'!R66-'E-electricity'!R10)*'Energy Use 2020'!$U72</f>
        <v>108024348614555.14</v>
      </c>
      <c r="S10" s="240">
        <f>('Energy Use'!S66-'E-electricity'!S10)*'Energy Use 2020'!$U72</f>
        <v>108058105263658</v>
      </c>
      <c r="T10" s="240">
        <f>('Energy Use'!T66-'E-electricity'!T10)*'Energy Use 2020'!$U72</f>
        <v>107840310652235.02</v>
      </c>
      <c r="U10" s="240">
        <f>('Energy Use'!U66-'E-electricity'!U10)*'Energy Use 2020'!$U72</f>
        <v>107393038463589.3</v>
      </c>
      <c r="V10" s="240">
        <f>('Energy Use'!V66-'E-electricity'!V10)*'Energy Use 2020'!$U72</f>
        <v>106739576414308.42</v>
      </c>
      <c r="W10" s="240">
        <f>('Energy Use'!W66-'E-electricity'!W10)*'Energy Use 2020'!$U72</f>
        <v>105903982701816.38</v>
      </c>
      <c r="X10" s="240">
        <f>('Energy Use'!X66-'E-electricity'!X10)*'Energy Use 2020'!$U72</f>
        <v>104910682158381.59</v>
      </c>
      <c r="Y10" s="240">
        <f>('Energy Use'!Y66-'E-electricity'!Y10)*'Energy Use 2020'!$U72</f>
        <v>103784107987780.89</v>
      </c>
      <c r="Z10" s="240">
        <f>('Energy Use'!Z66-'E-electricity'!Z10)*'Energy Use 2020'!$U72</f>
        <v>102548392844472.06</v>
      </c>
      <c r="AA10" s="240">
        <f>('Energy Use'!AA66-'E-electricity'!AA10)*'Energy Use 2020'!$U72</f>
        <v>101227111116100.56</v>
      </c>
      <c r="AB10" s="240">
        <f>('Energy Use'!AB66-'E-electricity'!AB10)*'Energy Use 2020'!$U72</f>
        <v>99843072632702.422</v>
      </c>
      <c r="AC10" s="240">
        <f>('Energy Use'!AC66-'E-electricity'!AC10)*'Energy Use 2020'!$U72</f>
        <v>98418166675054.906</v>
      </c>
      <c r="AD10" s="240">
        <f>('Energy Use'!AD66-'E-electricity'!AD10)*'Energy Use 2020'!$U72</f>
        <v>96973254098613.516</v>
      </c>
      <c r="AE10" s="240">
        <f>('Energy Use'!AE66-'E-electricity'!AE10)*'Energy Use 2020'!$U72</f>
        <v>95528104623136.625</v>
      </c>
      <c r="AF10" s="240">
        <f>('Energy Use'!AF66-'E-electricity'!AF10)*'Energy Use 2020'!$U72</f>
        <v>94101375845929.609</v>
      </c>
      <c r="AG10" s="240">
        <f>('Energy Use'!AG66-'E-electricity'!AG10)*'Energy Use 2020'!$U72</f>
        <v>92710630296006.25</v>
      </c>
      <c r="AH10" s="240">
        <f>('Energy Use'!AH66-'E-electricity'!AH10)*'Energy Use 2020'!$U72</f>
        <v>91372386830622.172</v>
      </c>
      <c r="AI10" s="240">
        <f>('Energy Use'!AI66-'E-electricity'!AI10)*'Energy Use 2020'!$U72</f>
        <v>90102202856353.688</v>
      </c>
      <c r="AJ10" s="240">
        <f>('Energy Use'!AJ66-'E-electricity'!AJ10)*'Energy Use 2020'!$U72</f>
        <v>88914784206804.625</v>
      </c>
      <c r="AK10" s="240">
        <f>('Energy Use'!AK66-'E-electricity'!AK10)*'Energy Use 2020'!$U72</f>
        <v>87824120003453.094</v>
      </c>
      <c r="AL10" s="240">
        <f>('Energy Use'!AL66-'E-electricity'!AL10)*'Energy Use 2020'!$U72</f>
        <v>86843640444746.484</v>
      </c>
      <c r="AM10" s="240">
        <f>('Energy Use'!AM66-'E-electricity'!AM10)*'Energy Use 2020'!$U72</f>
        <v>85986396196568.063</v>
      </c>
      <c r="AN10" s="240">
        <f>('Energy Use'!AN66-'E-electricity'!AN10)*'Energy Use 2020'!$U72</f>
        <v>85265258886442.125</v>
      </c>
      <c r="AO10" s="240">
        <f>('Energy Use'!AO66-'E-electricity'!AO10)*'Energy Use 2020'!$U72</f>
        <v>84693143133862.984</v>
      </c>
      <c r="AP10" s="240">
        <f>('Energy Use'!AP66-'E-electricity'!AP10)*'Energy Use 2020'!$U72</f>
        <v>84283251587909.953</v>
      </c>
      <c r="AQ10" s="240">
        <f>('Energy Use'!AQ66-'E-electricity'!AQ10)*'Energy Use 2020'!$U72</f>
        <v>83612723028820.719</v>
      </c>
      <c r="AR10" s="136" t="str">
        <f>VLOOKUP($A10,'Sector Match'!$A$1:$B$43,2,0)</f>
        <v>food beverage and tobacco 10T12</v>
      </c>
    </row>
    <row r="11" spans="1:44" x14ac:dyDescent="0.2">
      <c r="A11" s="74" t="s">
        <v>10</v>
      </c>
      <c r="B11" s="240">
        <f>('Energy Use'!B67-'E-electricity'!B11)*'Energy Use 2019'!$U73</f>
        <v>69167902343747.969</v>
      </c>
      <c r="C11" s="240">
        <f>('Energy Use'!C67-'E-electricity'!C11)*'Energy Use 2020'!$U73</f>
        <v>83366013277875.297</v>
      </c>
      <c r="D11" s="240">
        <f>('Energy Use'!D67-'E-electricity'!D11)*'Energy Use 2020'!$U73</f>
        <v>93214997691374.234</v>
      </c>
      <c r="E11" s="240">
        <f>('Energy Use'!E67-'E-electricity'!E11)*'Energy Use 2020'!$U73</f>
        <v>96319776423704.266</v>
      </c>
      <c r="F11" s="240">
        <f>('Energy Use'!F67-'E-electricity'!F11)*'Energy Use 2020'!$U73</f>
        <v>97004684954078.234</v>
      </c>
      <c r="G11" s="240">
        <f>('Energy Use'!G67-'E-electricity'!G11)*'Energy Use 2020'!$U73</f>
        <v>99542868932216.234</v>
      </c>
      <c r="H11" s="240">
        <f>('Energy Use'!H67-'E-electricity'!H11)*'Energy Use 2020'!$U73</f>
        <v>103021058618771</v>
      </c>
      <c r="I11" s="240">
        <f>('Energy Use'!I67-'E-electricity'!I11)*'Energy Use 2020'!$U73</f>
        <v>106690684154184</v>
      </c>
      <c r="J11" s="240">
        <f>('Energy Use'!J67-'E-electricity'!J11)*'Energy Use 2020'!$U73</f>
        <v>110261324289705.47</v>
      </c>
      <c r="K11" s="240">
        <f>('Energy Use'!K67-'E-electricity'!K11)*'Energy Use 2020'!$U73</f>
        <v>113671790955545.33</v>
      </c>
      <c r="L11" s="240">
        <f>('Energy Use'!L67-'E-electricity'!L11)*'Energy Use 2020'!$U73</f>
        <v>116856150530654.83</v>
      </c>
      <c r="M11" s="240">
        <f>('Energy Use'!M67-'E-electricity'!M11)*'Energy Use 2020'!$U73</f>
        <v>119744728405461.69</v>
      </c>
      <c r="N11" s="240">
        <f>('Energy Use'!N67-'E-electricity'!N11)*'Energy Use 2020'!$U73</f>
        <v>122363021864628.63</v>
      </c>
      <c r="O11" s="240">
        <f>('Energy Use'!O67-'E-electricity'!O11)*'Energy Use 2020'!$U73</f>
        <v>124622869320671.55</v>
      </c>
      <c r="P11" s="240">
        <f>('Energy Use'!P67-'E-electricity'!P11)*'Energy Use 2020'!$U73</f>
        <v>126534325457822.31</v>
      </c>
      <c r="Q11" s="240">
        <f>('Energy Use'!Q67-'E-electricity'!Q11)*'Energy Use 2020'!$U73</f>
        <v>128112442283085.11</v>
      </c>
      <c r="R11" s="240">
        <f>('Energy Use'!R67-'E-electricity'!R11)*'Energy Use 2020'!$U73</f>
        <v>129376651608528.66</v>
      </c>
      <c r="S11" s="240">
        <f>('Energy Use'!S67-'E-electricity'!S11)*'Energy Use 2020'!$U73</f>
        <v>130776840003619.13</v>
      </c>
      <c r="T11" s="240">
        <f>('Energy Use'!T67-'E-electricity'!T11)*'Energy Use 2020'!$U73</f>
        <v>131906262105595.8</v>
      </c>
      <c r="U11" s="240">
        <f>('Energy Use'!U67-'E-electricity'!U11)*'Energy Use 2020'!$U73</f>
        <v>132776579894292.52</v>
      </c>
      <c r="V11" s="240">
        <f>('Energy Use'!V67-'E-electricity'!V11)*'Energy Use 2020'!$U73</f>
        <v>133401550874154.08</v>
      </c>
      <c r="W11" s="240">
        <f>('Energy Use'!W67-'E-electricity'!W11)*'Energy Use 2020'!$U73</f>
        <v>133796718885767.5</v>
      </c>
      <c r="X11" s="240">
        <f>('Energy Use'!X67-'E-electricity'!X11)*'Energy Use 2020'!$U73</f>
        <v>133979107128615.97</v>
      </c>
      <c r="Y11" s="240">
        <f>('Energy Use'!Y67-'E-electricity'!Y11)*'Energy Use 2020'!$U73</f>
        <v>133966920231810.45</v>
      </c>
      <c r="Z11" s="240">
        <f>('Energy Use'!Z67-'E-electricity'!Z11)*'Energy Use 2020'!$U73</f>
        <v>133779261225778.88</v>
      </c>
      <c r="AA11" s="240">
        <f>('Energy Use'!AA67-'E-electricity'!AA11)*'Energy Use 2020'!$U73</f>
        <v>133435868250006.25</v>
      </c>
      <c r="AB11" s="240">
        <f>('Energy Use'!AB67-'E-electricity'!AB11)*'Energy Use 2020'!$U73</f>
        <v>132956874821827.72</v>
      </c>
      <c r="AC11" s="240">
        <f>('Energy Use'!AC67-'E-electricity'!AC11)*'Energy Use 2020'!$U73</f>
        <v>132362596524306.31</v>
      </c>
      <c r="AD11" s="240">
        <f>('Energy Use'!AD67-'E-electricity'!AD11)*'Energy Use 2020'!$U73</f>
        <v>131673346075925.34</v>
      </c>
      <c r="AE11" s="240">
        <f>('Energy Use'!AE67-'E-electricity'!AE11)*'Energy Use 2020'!$U73</f>
        <v>130909277942799.7</v>
      </c>
      <c r="AF11" s="240">
        <f>('Energy Use'!AF67-'E-electricity'!AF11)*'Energy Use 2020'!$U73</f>
        <v>130090262960607.36</v>
      </c>
      <c r="AG11" s="240">
        <f>('Energy Use'!AG67-'E-electricity'!AG11)*'Energy Use 2020'!$U73</f>
        <v>129235792857740.14</v>
      </c>
      <c r="AH11" s="240">
        <f>('Energy Use'!AH67-'E-electricity'!AH11)*'Energy Use 2020'!$U73</f>
        <v>128364914117625.8</v>
      </c>
      <c r="AI11" s="240">
        <f>('Energy Use'!AI67-'E-electricity'!AI11)*'Energy Use 2020'!$U73</f>
        <v>127496190286929.47</v>
      </c>
      <c r="AJ11" s="240">
        <f>('Energy Use'!AJ67-'E-electricity'!AJ11)*'Energy Use 2020'!$U73</f>
        <v>126647691624470.05</v>
      </c>
      <c r="AK11" s="240">
        <f>('Energy Use'!AK67-'E-electricity'!AK11)*'Energy Use 2020'!$U73</f>
        <v>125837010887991.42</v>
      </c>
      <c r="AL11" s="240">
        <f>('Energy Use'!AL67-'E-electricity'!AL11)*'Energy Use 2020'!$U73</f>
        <v>125081304066095.7</v>
      </c>
      <c r="AM11" s="240">
        <f>('Energy Use'!AM67-'E-electricity'!AM11)*'Energy Use 2020'!$U73</f>
        <v>124397354973860.94</v>
      </c>
      <c r="AN11" s="240">
        <f>('Energy Use'!AN67-'E-electricity'!AN11)*'Energy Use 2020'!$U73</f>
        <v>123801662836733.67</v>
      </c>
      <c r="AO11" s="240">
        <f>('Energy Use'!AO67-'E-electricity'!AO11)*'Energy Use 2020'!$U73</f>
        <v>123310552283115.94</v>
      </c>
      <c r="AP11" s="240">
        <f>('Energy Use'!AP67-'E-electricity'!AP11)*'Energy Use 2020'!$U73</f>
        <v>122940305548537.22</v>
      </c>
      <c r="AQ11" s="240">
        <f>('Energy Use'!AQ67-'E-electricity'!AQ11)*'Energy Use 2020'!$U73</f>
        <v>122078048869782.22</v>
      </c>
      <c r="AR11" s="136" t="str">
        <f>VLOOKUP($A11,'Sector Match'!$A$1:$B$43,2,0)</f>
        <v>food beverage and tobacco 10T12</v>
      </c>
    </row>
    <row r="12" spans="1:44" x14ac:dyDescent="0.2">
      <c r="A12" s="74" t="s">
        <v>11</v>
      </c>
      <c r="B12" s="240">
        <f>('Energy Use'!B68-'E-electricity'!B12)*'Energy Use 2019'!$U74</f>
        <v>51765885189869.336</v>
      </c>
      <c r="C12" s="240">
        <f>('Energy Use'!C68-'E-electricity'!C12)*'Energy Use 2020'!$U74</f>
        <v>55823964200568.156</v>
      </c>
      <c r="D12" s="240">
        <f>('Energy Use'!D68-'E-electricity'!D12)*'Energy Use 2020'!$U74</f>
        <v>63922781436882.594</v>
      </c>
      <c r="E12" s="240">
        <f>('Energy Use'!E68-'E-electricity'!E12)*'Energy Use 2020'!$U74</f>
        <v>68635663296418.344</v>
      </c>
      <c r="F12" s="240">
        <f>('Energy Use'!F68-'E-electricity'!F12)*'Energy Use 2020'!$U74</f>
        <v>69451107427720.141</v>
      </c>
      <c r="G12" s="240">
        <f>('Energy Use'!G68-'E-electricity'!G12)*'Energy Use 2020'!$U74</f>
        <v>72071341802124.734</v>
      </c>
      <c r="H12" s="240">
        <f>('Energy Use'!H68-'E-electricity'!H12)*'Energy Use 2020'!$U74</f>
        <v>75586373443553.328</v>
      </c>
      <c r="I12" s="240">
        <f>('Energy Use'!I68-'E-electricity'!I12)*'Energy Use 2020'!$U74</f>
        <v>79204710627867.531</v>
      </c>
      <c r="J12" s="240">
        <f>('Energy Use'!J68-'E-electricity'!J12)*'Energy Use 2020'!$U74</f>
        <v>82674228587565.375</v>
      </c>
      <c r="K12" s="240">
        <f>('Energy Use'!K68-'E-electricity'!K12)*'Energy Use 2020'!$U74</f>
        <v>85974312359440.234</v>
      </c>
      <c r="L12" s="240">
        <f>('Energy Use'!L68-'E-electricity'!L12)*'Energy Use 2020'!$U74</f>
        <v>89087028340703.938</v>
      </c>
      <c r="M12" s="240">
        <f>('Energy Use'!M68-'E-electricity'!M12)*'Energy Use 2020'!$U74</f>
        <v>91997328691285.875</v>
      </c>
      <c r="N12" s="240">
        <f>('Energy Use'!N68-'E-electricity'!N12)*'Energy Use 2020'!$U74</f>
        <v>94760174399761.016</v>
      </c>
      <c r="O12" s="240">
        <f>('Energy Use'!O68-'E-electricity'!O12)*'Energy Use 2020'!$U74</f>
        <v>97314644167752.563</v>
      </c>
      <c r="P12" s="240">
        <f>('Energy Use'!P68-'E-electricity'!P12)*'Energy Use 2020'!$U74</f>
        <v>99666516513280.391</v>
      </c>
      <c r="Q12" s="240">
        <f>('Energy Use'!Q68-'E-electricity'!Q12)*'Energy Use 2020'!$U74</f>
        <v>101825396777160.67</v>
      </c>
      <c r="R12" s="240">
        <f>('Energy Use'!R68-'E-electricity'!R12)*'Energy Use 2020'!$U74</f>
        <v>103804387970728.33</v>
      </c>
      <c r="S12" s="240">
        <f>('Energy Use'!S68-'E-electricity'!S12)*'Energy Use 2020'!$U74</f>
        <v>105963546987761.59</v>
      </c>
      <c r="T12" s="240">
        <f>('Energy Use'!T68-'E-electricity'!T12)*'Energy Use 2020'!$U74</f>
        <v>107971237397098.25</v>
      </c>
      <c r="U12" s="240">
        <f>('Energy Use'!U68-'E-electricity'!U12)*'Energy Use 2020'!$U74</f>
        <v>109825870732184.53</v>
      </c>
      <c r="V12" s="240">
        <f>('Energy Use'!V68-'E-electricity'!V12)*'Energy Use 2020'!$U74</f>
        <v>111527093961346.06</v>
      </c>
      <c r="W12" s="240">
        <f>('Energy Use'!W68-'E-electricity'!W12)*'Energy Use 2020'!$U74</f>
        <v>113075740428023.5</v>
      </c>
      <c r="X12" s="240">
        <f>('Energy Use'!X68-'E-electricity'!X12)*'Energy Use 2020'!$U74</f>
        <v>114473770256608.22</v>
      </c>
      <c r="Y12" s="240">
        <f>('Energy Use'!Y68-'E-electricity'!Y12)*'Energy Use 2020'!$U74</f>
        <v>115724202014030.61</v>
      </c>
      <c r="Z12" s="240">
        <f>('Energy Use'!Z68-'E-electricity'!Z12)*'Energy Use 2020'!$U74</f>
        <v>116831037435286.81</v>
      </c>
      <c r="AA12" s="240">
        <f>('Energy Use'!AA68-'E-electricity'!AA12)*'Energy Use 2020'!$U74</f>
        <v>117799180999599.31</v>
      </c>
      <c r="AB12" s="240">
        <f>('Energy Use'!AB68-'E-electricity'!AB12)*'Energy Use 2020'!$U74</f>
        <v>118634356087757.27</v>
      </c>
      <c r="AC12" s="240">
        <f>('Energy Use'!AC68-'E-electricity'!AC12)*'Energy Use 2020'!$U74</f>
        <v>119343019365686.22</v>
      </c>
      <c r="AD12" s="240">
        <f>('Energy Use'!AD68-'E-electricity'!AD12)*'Energy Use 2020'!$U74</f>
        <v>119932274929953.05</v>
      </c>
      <c r="AE12" s="240">
        <f>('Energy Use'!AE68-'E-electricity'!AE12)*'Energy Use 2020'!$U74</f>
        <v>120409789623267.97</v>
      </c>
      <c r="AF12" s="240">
        <f>('Energy Use'!AF68-'E-electricity'!AF12)*'Energy Use 2020'!$U74</f>
        <v>120783710787497.63</v>
      </c>
      <c r="AG12" s="240">
        <f>('Energy Use'!AG68-'E-electricity'!AG12)*'Energy Use 2020'!$U74</f>
        <v>121062587573364.89</v>
      </c>
      <c r="AH12" s="240">
        <f>('Energy Use'!AH68-'E-electricity'!AH12)*'Energy Use 2020'!$U74</f>
        <v>121255296774570</v>
      </c>
      <c r="AI12" s="240">
        <f>('Energy Use'!AI68-'E-electricity'!AI12)*'Energy Use 2020'!$U74</f>
        <v>121370974003822.19</v>
      </c>
      <c r="AJ12" s="240">
        <f>('Energy Use'!AJ68-'E-electricity'!AJ12)*'Energy Use 2020'!$U74</f>
        <v>121418950882855.92</v>
      </c>
      <c r="AK12" s="240">
        <f>('Energy Use'!AK68-'E-electricity'!AK12)*'Energy Use 2020'!$U74</f>
        <v>121408698781189.78</v>
      </c>
      <c r="AL12" s="240">
        <f>('Energy Use'!AL68-'E-electricity'!AL12)*'Energy Use 2020'!$U74</f>
        <v>121349779511666</v>
      </c>
      <c r="AM12" s="240">
        <f>('Energy Use'!AM68-'E-electricity'!AM12)*'Energy Use 2020'!$U74</f>
        <v>121251803276884.91</v>
      </c>
      <c r="AN12" s="240">
        <f>('Energy Use'!AN68-'E-electricity'!AN12)*'Energy Use 2020'!$U74</f>
        <v>121124394061007.97</v>
      </c>
      <c r="AO12" s="240">
        <f>('Energy Use'!AO68-'E-electricity'!AO12)*'Energy Use 2020'!$U74</f>
        <v>120977162577231.8</v>
      </c>
      <c r="AP12" s="240">
        <f>('Energy Use'!AP68-'E-electricity'!AP12)*'Energy Use 2020'!$U74</f>
        <v>120819686813267.97</v>
      </c>
      <c r="AQ12" s="240">
        <f>('Energy Use'!AQ68-'E-electricity'!AQ12)*'Energy Use 2020'!$U74</f>
        <v>120042723241853.63</v>
      </c>
      <c r="AR12" s="136" t="str">
        <f>VLOOKUP($A12,'Sector Match'!$A$1:$B$43,2,0)</f>
        <v>food beverage and tobacco 10T12</v>
      </c>
    </row>
    <row r="13" spans="1:44" x14ac:dyDescent="0.2">
      <c r="A13" s="74" t="s">
        <v>12</v>
      </c>
      <c r="B13" s="240">
        <f>('Energy Use'!B69-'E-electricity'!B13)*'Energy Use 2019'!$U75</f>
        <v>2442524725112.8936</v>
      </c>
      <c r="C13" s="240">
        <f>('Energy Use'!C69-'E-electricity'!C13)*'Energy Use 2020'!$U75</f>
        <v>2036479869762.3452</v>
      </c>
      <c r="D13" s="240">
        <f>('Energy Use'!D69-'E-electricity'!D13)*'Energy Use 2020'!$U75</f>
        <v>2173489690662.4868</v>
      </c>
      <c r="E13" s="240">
        <f>('Energy Use'!E69-'E-electricity'!E13)*'Energy Use 2020'!$U75</f>
        <v>2339646754545.4819</v>
      </c>
      <c r="F13" s="240">
        <f>('Energy Use'!F69-'E-electricity'!F13)*'Energy Use 2020'!$U75</f>
        <v>2346221895429.8906</v>
      </c>
      <c r="G13" s="240">
        <f>('Energy Use'!G69-'E-electricity'!G13)*'Energy Use 2020'!$U75</f>
        <v>2396625819654.5522</v>
      </c>
      <c r="H13" s="240">
        <f>('Energy Use'!H69-'E-electricity'!H13)*'Energy Use 2020'!$U75</f>
        <v>2469086479293.2603</v>
      </c>
      <c r="I13" s="240">
        <f>('Energy Use'!I69-'E-electricity'!I13)*'Energy Use 2020'!$U75</f>
        <v>2545972322350.7021</v>
      </c>
      <c r="J13" s="240">
        <f>('Energy Use'!J69-'E-electricity'!J13)*'Energy Use 2020'!$U75</f>
        <v>2620501743427.5283</v>
      </c>
      <c r="K13" s="240">
        <f>('Energy Use'!K69-'E-electricity'!K13)*'Energy Use 2020'!$U75</f>
        <v>2691173712753.8369</v>
      </c>
      <c r="L13" s="240">
        <f>('Energy Use'!L69-'E-electricity'!L13)*'Energy Use 2020'!$U75</f>
        <v>2756377007530.1914</v>
      </c>
      <c r="M13" s="240">
        <f>('Energy Use'!M69-'E-electricity'!M13)*'Energy Use 2020'!$U75</f>
        <v>2814415499071.7349</v>
      </c>
      <c r="N13" s="240">
        <f>('Energy Use'!N69-'E-electricity'!N13)*'Energy Use 2020'!$U75</f>
        <v>2869452193087.8906</v>
      </c>
      <c r="O13" s="240">
        <f>('Energy Use'!O69-'E-electricity'!O13)*'Energy Use 2020'!$U75</f>
        <v>2916094707511.9922</v>
      </c>
      <c r="P13" s="240">
        <f>('Energy Use'!P69-'E-electricity'!P13)*'Energy Use 2020'!$U75</f>
        <v>2954711500645.7993</v>
      </c>
      <c r="Q13" s="240">
        <f>('Energy Use'!Q69-'E-electricity'!Q13)*'Energy Use 2020'!$U75</f>
        <v>2985783690601.0527</v>
      </c>
      <c r="R13" s="240">
        <f>('Energy Use'!R69-'E-electricity'!R13)*'Energy Use 2020'!$U75</f>
        <v>3009888269551.2637</v>
      </c>
      <c r="S13" s="240">
        <f>('Energy Use'!S69-'E-electricity'!S13)*'Energy Use 2020'!$U75</f>
        <v>3041539674689.6489</v>
      </c>
      <c r="T13" s="240">
        <f>('Energy Use'!T69-'E-electricity'!T13)*'Energy Use 2020'!$U75</f>
        <v>3067383850053.6543</v>
      </c>
      <c r="U13" s="240">
        <f>('Energy Use'!U69-'E-electricity'!U13)*'Energy Use 2020'!$U75</f>
        <v>3087647126398.3159</v>
      </c>
      <c r="V13" s="240">
        <f>('Energy Use'!V69-'E-electricity'!V13)*'Energy Use 2020'!$U75</f>
        <v>3102597603879.1748</v>
      </c>
      <c r="W13" s="240">
        <f>('Energy Use'!W69-'E-electricity'!W13)*'Energy Use 2020'!$U75</f>
        <v>3112539462331.2017</v>
      </c>
      <c r="X13" s="240">
        <f>('Energy Use'!X69-'E-electricity'!X13)*'Energy Use 2020'!$U75</f>
        <v>3117807272394.2964</v>
      </c>
      <c r="Y13" s="240">
        <f>('Energy Use'!Y69-'E-electricity'!Y13)*'Energy Use 2020'!$U75</f>
        <v>3118760426620.8301</v>
      </c>
      <c r="Z13" s="240">
        <f>('Energy Use'!Z69-'E-electricity'!Z13)*'Energy Use 2020'!$U75</f>
        <v>3115777794351.3667</v>
      </c>
      <c r="AA13" s="240">
        <f>('Energy Use'!AA69-'E-electricity'!AA13)*'Energy Use 2020'!$U75</f>
        <v>3109252688022.6011</v>
      </c>
      <c r="AB13" s="240">
        <f>('Energy Use'!AB69-'E-electricity'!AB13)*'Energy Use 2020'!$U75</f>
        <v>3099588212315.3672</v>
      </c>
      <c r="AC13" s="240">
        <f>('Energy Use'!AC69-'E-electricity'!AC13)*'Energy Use 2020'!$U75</f>
        <v>3087193051714.4175</v>
      </c>
      <c r="AD13" s="240">
        <f>('Energy Use'!AD69-'E-electricity'!AD13)*'Energy Use 2020'!$U75</f>
        <v>3072477737095.8076</v>
      </c>
      <c r="AE13" s="240">
        <f>('Energy Use'!AE69-'E-electricity'!AE13)*'Energy Use 2020'!$U75</f>
        <v>3055851418246.1914</v>
      </c>
      <c r="AF13" s="240">
        <f>('Energy Use'!AF69-'E-electricity'!AF13)*'Energy Use 2020'!$U75</f>
        <v>3037719157024.7085</v>
      </c>
      <c r="AG13" s="240">
        <f>('Energy Use'!AG69-'E-electricity'!AG13)*'Energy Use 2020'!$U75</f>
        <v>3018479745386.3252</v>
      </c>
      <c r="AH13" s="240">
        <f>('Energy Use'!AH69-'E-electricity'!AH13)*'Energy Use 2020'!$U75</f>
        <v>2998524043805.5264</v>
      </c>
      <c r="AI13" s="240">
        <f>('Energy Use'!AI69-'E-electricity'!AI13)*'Energy Use 2020'!$U75</f>
        <v>2978233828812.2915</v>
      </c>
      <c r="AJ13" s="240">
        <f>('Energy Use'!AJ69-'E-electricity'!AJ13)*'Energy Use 2020'!$U75</f>
        <v>2957981133367.9253</v>
      </c>
      <c r="AK13" s="240">
        <f>('Energy Use'!AK69-'E-electricity'!AK13)*'Energy Use 2020'!$U75</f>
        <v>2938128060613.644</v>
      </c>
      <c r="AL13" s="240">
        <f>('Energy Use'!AL69-'E-electricity'!AL13)*'Energy Use 2020'!$U75</f>
        <v>2919027050039.4463</v>
      </c>
      <c r="AM13" s="240">
        <f>('Energy Use'!AM69-'E-electricity'!AM13)*'Energy Use 2020'!$U75</f>
        <v>2901021575247.5986</v>
      </c>
      <c r="AN13" s="240">
        <f>('Energy Use'!AN69-'E-electricity'!AN13)*'Energy Use 2020'!$U75</f>
        <v>2884447254123.0625</v>
      </c>
      <c r="AO13" s="240">
        <f>('Energy Use'!AO69-'E-electricity'!AO13)*'Energy Use 2020'!$U75</f>
        <v>2869633355275.4775</v>
      </c>
      <c r="AP13" s="240">
        <f>('Energy Use'!AP69-'E-electricity'!AP13)*'Energy Use 2020'!$U75</f>
        <v>2856904689005.4385</v>
      </c>
      <c r="AQ13" s="240">
        <f>('Energy Use'!AQ69-'E-electricity'!AQ13)*'Energy Use 2020'!$U75</f>
        <v>2831986010680.1323</v>
      </c>
      <c r="AR13" s="136" t="str">
        <f>VLOOKUP($A13,'Sector Match'!$A$1:$B$43,2,0)</f>
        <v>food beverage and tobacco 10T12</v>
      </c>
    </row>
    <row r="14" spans="1:44" x14ac:dyDescent="0.2">
      <c r="A14" s="74" t="s">
        <v>13</v>
      </c>
      <c r="B14" s="240">
        <f>('Energy Use'!B70-'E-electricity'!B14)*'Energy Use 2019'!$U76</f>
        <v>306878351510965.06</v>
      </c>
      <c r="C14" s="240">
        <f>('Energy Use'!C70-'E-electricity'!C14)*'Energy Use 2020'!$U76</f>
        <v>303773871307381.5</v>
      </c>
      <c r="D14" s="240">
        <f>('Energy Use'!D70-'E-electricity'!D14)*'Energy Use 2020'!$U76</f>
        <v>318452086387359.81</v>
      </c>
      <c r="E14" s="240">
        <f>('Energy Use'!E70-'E-electricity'!E14)*'Energy Use 2020'!$U76</f>
        <v>312530225033245.06</v>
      </c>
      <c r="F14" s="240">
        <f>('Energy Use'!F70-'E-electricity'!F14)*'Energy Use 2020'!$U76</f>
        <v>311666361759775.75</v>
      </c>
      <c r="G14" s="240">
        <f>('Energy Use'!G70-'E-electricity'!G14)*'Energy Use 2020'!$U76</f>
        <v>312845875061344.88</v>
      </c>
      <c r="H14" s="240">
        <f>('Energy Use'!H70-'E-electricity'!H14)*'Energy Use 2020'!$U76</f>
        <v>315067758333997.19</v>
      </c>
      <c r="I14" s="240">
        <f>('Energy Use'!I70-'E-electricity'!I14)*'Energy Use 2020'!$U76</f>
        <v>317654137221150.56</v>
      </c>
      <c r="J14" s="240">
        <f>('Energy Use'!J70-'E-electricity'!J14)*'Energy Use 2020'!$U76</f>
        <v>319883018785500</v>
      </c>
      <c r="K14" s="240">
        <f>('Energy Use'!K70-'E-electricity'!K14)*'Energy Use 2020'!$U76</f>
        <v>321346558630974.06</v>
      </c>
      <c r="L14" s="240">
        <f>('Energy Use'!L70-'E-electricity'!L14)*'Energy Use 2020'!$U76</f>
        <v>321633738177010.88</v>
      </c>
      <c r="M14" s="240">
        <f>('Energy Use'!M70-'E-electricity'!M14)*'Energy Use 2020'!$U76</f>
        <v>320342602657286.25</v>
      </c>
      <c r="N14" s="240">
        <f>('Energy Use'!N70-'E-electricity'!N14)*'Energy Use 2020'!$U76</f>
        <v>317590409494172.31</v>
      </c>
      <c r="O14" s="240">
        <f>('Energy Use'!O70-'E-electricity'!O14)*'Energy Use 2020'!$U76</f>
        <v>313344679672891.81</v>
      </c>
      <c r="P14" s="240">
        <f>('Energy Use'!P70-'E-electricity'!P14)*'Energy Use 2020'!$U76</f>
        <v>308073358721296</v>
      </c>
      <c r="Q14" s="240">
        <f>('Energy Use'!Q70-'E-electricity'!Q14)*'Energy Use 2020'!$U76</f>
        <v>302229908326322.5</v>
      </c>
      <c r="R14" s="240">
        <f>('Energy Use'!R70-'E-electricity'!R14)*'Energy Use 2020'!$U76</f>
        <v>296242127300674.31</v>
      </c>
      <c r="S14" s="240">
        <f>('Energy Use'!S70-'E-electricity'!S14)*'Energy Use 2020'!$U76</f>
        <v>291530014096214.38</v>
      </c>
      <c r="T14" s="240">
        <f>('Energy Use'!T70-'E-electricity'!T14)*'Energy Use 2020'!$U76</f>
        <v>287032573859666.94</v>
      </c>
      <c r="U14" s="240">
        <f>('Energy Use'!U70-'E-electricity'!U14)*'Energy Use 2020'!$U76</f>
        <v>282744297087953.81</v>
      </c>
      <c r="V14" s="240">
        <f>('Energy Use'!V70-'E-electricity'!V14)*'Energy Use 2020'!$U76</f>
        <v>278659966494296.44</v>
      </c>
      <c r="W14" s="240">
        <f>('Energy Use'!W70-'E-electricity'!W14)*'Energy Use 2020'!$U76</f>
        <v>274774651673386.06</v>
      </c>
      <c r="X14" s="240">
        <f>('Energy Use'!X70-'E-electricity'!X14)*'Energy Use 2020'!$U76</f>
        <v>271083704177108.63</v>
      </c>
      <c r="Y14" s="240">
        <f>('Energy Use'!Y70-'E-electricity'!Y14)*'Energy Use 2020'!$U76</f>
        <v>267582753012286.28</v>
      </c>
      <c r="Z14" s="240">
        <f>('Energy Use'!Z70-'E-electricity'!Z14)*'Energy Use 2020'!$U76</f>
        <v>264267700572447.91</v>
      </c>
      <c r="AA14" s="240">
        <f>('Energy Use'!AA70-'E-electricity'!AA14)*'Energy Use 2020'!$U76</f>
        <v>261134719016386.47</v>
      </c>
      <c r="AB14" s="240">
        <f>('Energy Use'!AB70-'E-electricity'!AB14)*'Energy Use 2020'!$U76</f>
        <v>258180247107095.5</v>
      </c>
      <c r="AC14" s="240">
        <f>('Energy Use'!AC70-'E-electricity'!AC14)*'Energy Use 2020'!$U76</f>
        <v>255400987525701.47</v>
      </c>
      <c r="AD14" s="240">
        <f>('Energy Use'!AD70-'E-electricity'!AD14)*'Energy Use 2020'!$U76</f>
        <v>252793904676104.59</v>
      </c>
      <c r="AE14" s="240">
        <f>('Energy Use'!AE70-'E-electricity'!AE14)*'Energy Use 2020'!$U76</f>
        <v>250356222997404.88</v>
      </c>
      <c r="AF14" s="240">
        <f>('Energy Use'!AF70-'E-electricity'!AF14)*'Energy Use 2020'!$U76</f>
        <v>248085425802614.31</v>
      </c>
      <c r="AG14" s="240">
        <f>('Energy Use'!AG70-'E-electricity'!AG14)*'Energy Use 2020'!$U76</f>
        <v>245979254663803.09</v>
      </c>
      <c r="AH14" s="240">
        <f>('Energy Use'!AH70-'E-electricity'!AH14)*'Energy Use 2020'!$U76</f>
        <v>244035709365696.84</v>
      </c>
      <c r="AI14" s="240">
        <f>('Energy Use'!AI70-'E-electricity'!AI14)*'Energy Use 2020'!$U76</f>
        <v>242253048451720.47</v>
      </c>
      <c r="AJ14" s="240">
        <f>('Energy Use'!AJ70-'E-electricity'!AJ14)*'Energy Use 2020'!$U76</f>
        <v>240629790388789.47</v>
      </c>
      <c r="AK14" s="240">
        <f>('Energy Use'!AK70-'E-electricity'!AK14)*'Energy Use 2020'!$U76</f>
        <v>239164715379584.22</v>
      </c>
      <c r="AL14" s="240">
        <f>('Energy Use'!AL70-'E-electricity'!AL14)*'Energy Use 2020'!$U76</f>
        <v>237856867853813.69</v>
      </c>
      <c r="AM14" s="240">
        <f>('Energy Use'!AM70-'E-electricity'!AM14)*'Energy Use 2020'!$U76</f>
        <v>236705559672958.31</v>
      </c>
      <c r="AN14" s="240">
        <f>('Energy Use'!AN70-'E-electricity'!AN14)*'Energy Use 2020'!$U76</f>
        <v>235710374086304.97</v>
      </c>
      <c r="AO14" s="240">
        <f>('Energy Use'!AO70-'E-electricity'!AO14)*'Energy Use 2020'!$U76</f>
        <v>234871170479688.63</v>
      </c>
      <c r="AP14" s="240">
        <f>('Energy Use'!AP70-'E-electricity'!AP14)*'Energy Use 2020'!$U76</f>
        <v>234188089962363.53</v>
      </c>
      <c r="AQ14" s="240">
        <f>('Energy Use'!AQ70-'E-electricity'!AQ14)*'Energy Use 2020'!$U76</f>
        <v>232463297422059</v>
      </c>
      <c r="AR14" s="136" t="str">
        <f>VLOOKUP($A14,'Sector Match'!$A$1:$B$43,2,0)</f>
        <v>textiles apparel and leather 13T15</v>
      </c>
    </row>
    <row r="15" spans="1:44" x14ac:dyDescent="0.2">
      <c r="A15" s="74" t="s">
        <v>14</v>
      </c>
      <c r="B15" s="240">
        <f>('Energy Use'!B71-'E-electricity'!B15)*'Energy Use 2019'!$U77</f>
        <v>5625673749877.791</v>
      </c>
      <c r="C15" s="240">
        <f>('Energy Use'!C71-'E-electricity'!C15)*'Energy Use 2020'!$U77</f>
        <v>3046663359100.8477</v>
      </c>
      <c r="D15" s="240">
        <f>('Energy Use'!D71-'E-electricity'!D15)*'Energy Use 2020'!$U77</f>
        <v>3414738411882.4897</v>
      </c>
      <c r="E15" s="240">
        <f>('Energy Use'!E71-'E-electricity'!E15)*'Energy Use 2020'!$U77</f>
        <v>3376037708037.4648</v>
      </c>
      <c r="F15" s="240">
        <f>('Energy Use'!F71-'E-electricity'!F15)*'Energy Use 2020'!$U77</f>
        <v>3368104958442.603</v>
      </c>
      <c r="G15" s="240">
        <f>('Energy Use'!G71-'E-electricity'!G15)*'Energy Use 2020'!$U77</f>
        <v>3387926677888.4595</v>
      </c>
      <c r="H15" s="240">
        <f>('Energy Use'!H71-'E-electricity'!H15)*'Energy Use 2020'!$U77</f>
        <v>3420798083526.1011</v>
      </c>
      <c r="I15" s="240">
        <f>('Energy Use'!I71-'E-electricity'!I15)*'Energy Use 2020'!$U77</f>
        <v>3456112622820.5146</v>
      </c>
      <c r="J15" s="240">
        <f>('Energy Use'!J71-'E-electricity'!J15)*'Energy Use 2020'!$U77</f>
        <v>3485761764232.2036</v>
      </c>
      <c r="K15" s="240">
        <f>('Energy Use'!K71-'E-electricity'!K15)*'Energy Use 2020'!$U77</f>
        <v>3505768809404.0024</v>
      </c>
      <c r="L15" s="240">
        <f>('Energy Use'!L71-'E-electricity'!L15)*'Energy Use 2020'!$U77</f>
        <v>3512133245628.3042</v>
      </c>
      <c r="M15" s="240">
        <f>('Energy Use'!M71-'E-electricity'!M15)*'Energy Use 2020'!$U77</f>
        <v>3500960566524.8125</v>
      </c>
      <c r="N15" s="240">
        <f>('Energy Use'!N71-'E-electricity'!N15)*'Energy Use 2020'!$U77</f>
        <v>3474804546188.8818</v>
      </c>
      <c r="O15" s="240">
        <f>('Energy Use'!O71-'E-electricity'!O15)*'Energy Use 2020'!$U77</f>
        <v>3432399420243.9658</v>
      </c>
      <c r="P15" s="240">
        <f>('Energy Use'!P71-'E-electricity'!P15)*'Energy Use 2020'!$U77</f>
        <v>3378742734830.332</v>
      </c>
      <c r="Q15" s="240">
        <f>('Energy Use'!Q71-'E-electricity'!Q15)*'Energy Use 2020'!$U77</f>
        <v>3318699150323.1133</v>
      </c>
      <c r="R15" s="240">
        <f>('Energy Use'!R71-'E-electricity'!R15)*'Energy Use 2020'!$U77</f>
        <v>3256879461034.2017</v>
      </c>
      <c r="S15" s="240">
        <f>('Energy Use'!S71-'E-electricity'!S15)*'Energy Use 2020'!$U77</f>
        <v>3209698544817.4097</v>
      </c>
      <c r="T15" s="240">
        <f>('Energy Use'!T71-'E-electricity'!T15)*'Energy Use 2020'!$U77</f>
        <v>3164633233732.812</v>
      </c>
      <c r="U15" s="240">
        <f>('Energy Use'!U71-'E-electricity'!U15)*'Energy Use 2020'!$U77</f>
        <v>3121626423539.1489</v>
      </c>
      <c r="V15" s="240">
        <f>('Energy Use'!V71-'E-electricity'!V15)*'Energy Use 2020'!$U77</f>
        <v>3080624049690.6255</v>
      </c>
      <c r="W15" s="240">
        <f>('Energy Use'!W71-'E-electricity'!W15)*'Energy Use 2020'!$U77</f>
        <v>3041574998330.7134</v>
      </c>
      <c r="X15" s="240">
        <f>('Energy Use'!X71-'E-electricity'!X15)*'Energy Use 2020'!$U77</f>
        <v>3004431023037.439</v>
      </c>
      <c r="Y15" s="240">
        <f>('Energy Use'!Y71-'E-electricity'!Y15)*'Energy Use 2020'!$U77</f>
        <v>2969146667197.104</v>
      </c>
      <c r="Z15" s="240">
        <f>('Energy Use'!Z71-'E-electricity'!Z15)*'Energy Use 2020'!$U77</f>
        <v>2935679191895.9199</v>
      </c>
      <c r="AA15" s="240">
        <f>('Energy Use'!AA71-'E-electricity'!AA15)*'Energy Use 2020'!$U77</f>
        <v>2903988509232.1025</v>
      </c>
      <c r="AB15" s="240">
        <f>('Energy Use'!AB71-'E-electricity'!AB15)*'Energy Use 2020'!$U77</f>
        <v>2874037120963.7905</v>
      </c>
      <c r="AC15" s="240">
        <f>('Energy Use'!AC71-'E-electricity'!AC15)*'Energy Use 2020'!$U77</f>
        <v>2845790062421.2524</v>
      </c>
      <c r="AD15" s="240">
        <f>('Energy Use'!AD71-'E-electricity'!AD15)*'Energy Use 2020'!$U77</f>
        <v>2819214851625.168</v>
      </c>
      <c r="AE15" s="240">
        <f>('Energy Use'!AE71-'E-electricity'!AE15)*'Energy Use 2020'!$U77</f>
        <v>2794281443566.4551</v>
      </c>
      <c r="AF15" s="240">
        <f>('Energy Use'!AF71-'E-electricity'!AF15)*'Energy Use 2020'!$U77</f>
        <v>2770962189616.6992</v>
      </c>
      <c r="AG15" s="240">
        <f>('Energy Use'!AG71-'E-electricity'!AG15)*'Energy Use 2020'!$U77</f>
        <v>2749231802052.6187</v>
      </c>
      <c r="AH15" s="240">
        <f>('Energy Use'!AH71-'E-electricity'!AH15)*'Energy Use 2020'!$U77</f>
        <v>2729067323692.668</v>
      </c>
      <c r="AI15" s="240">
        <f>('Energy Use'!AI71-'E-electricity'!AI15)*'Energy Use 2020'!$U77</f>
        <v>2710448102658.605</v>
      </c>
      <c r="AJ15" s="240">
        <f>('Energy Use'!AJ71-'E-electricity'!AJ15)*'Energy Use 2020'!$U77</f>
        <v>2693355772290.8628</v>
      </c>
      <c r="AK15" s="240">
        <f>('Energy Use'!AK71-'E-electricity'!AK15)*'Energy Use 2020'!$U77</f>
        <v>2677774236262.4287</v>
      </c>
      <c r="AL15" s="240">
        <f>('Energy Use'!AL71-'E-electricity'!AL15)*'Energy Use 2020'!$U77</f>
        <v>2663689658952.8794</v>
      </c>
      <c r="AM15" s="240">
        <f>('Energy Use'!AM71-'E-electricity'!AM15)*'Energy Use 2020'!$U77</f>
        <v>2651090461161.9604</v>
      </c>
      <c r="AN15" s="240">
        <f>('Energy Use'!AN71-'E-electricity'!AN15)*'Energy Use 2020'!$U77</f>
        <v>2639967321260.2827</v>
      </c>
      <c r="AO15" s="240">
        <f>('Energy Use'!AO71-'E-electricity'!AO15)*'Energy Use 2020'!$U77</f>
        <v>2630313181894.3735</v>
      </c>
      <c r="AP15" s="240">
        <f>('Energy Use'!AP71-'E-electricity'!AP15)*'Energy Use 2020'!$U77</f>
        <v>2622123262383.584</v>
      </c>
      <c r="AQ15" s="240">
        <f>('Energy Use'!AQ71-'E-electricity'!AQ15)*'Energy Use 2020'!$U77</f>
        <v>2601982794521.9404</v>
      </c>
      <c r="AR15" s="136" t="str">
        <f>VLOOKUP($A15,'Sector Match'!$A$1:$B$43,2,0)</f>
        <v>textiles apparel and leather 13T15</v>
      </c>
    </row>
    <row r="16" spans="1:44" x14ac:dyDescent="0.2">
      <c r="A16" s="74" t="s">
        <v>15</v>
      </c>
      <c r="B16" s="240">
        <f>('Energy Use'!B72-'E-electricity'!B16)*'Energy Use 2019'!$U78</f>
        <v>2159127405435.4565</v>
      </c>
      <c r="C16" s="240">
        <f>('Energy Use'!C72-'E-electricity'!C16)*'Energy Use 2020'!$U78</f>
        <v>1751471260976.3748</v>
      </c>
      <c r="D16" s="240">
        <f>('Energy Use'!D72-'E-electricity'!D16)*'Energy Use 2020'!$U78</f>
        <v>1960028889472.8601</v>
      </c>
      <c r="E16" s="240">
        <f>('Energy Use'!E72-'E-electricity'!E16)*'Energy Use 2020'!$U78</f>
        <v>1962547440410.8296</v>
      </c>
      <c r="F16" s="240">
        <f>('Energy Use'!F72-'E-electricity'!F16)*'Energy Use 2020'!$U78</f>
        <v>1938771486675.4294</v>
      </c>
      <c r="G16" s="240">
        <f>('Energy Use'!G72-'E-electricity'!G16)*'Energy Use 2020'!$U78</f>
        <v>1913299446968.5837</v>
      </c>
      <c r="H16" s="240">
        <f>('Energy Use'!H72-'E-electricity'!H16)*'Energy Use 2020'!$U78</f>
        <v>1893165221479.2026</v>
      </c>
      <c r="I16" s="240">
        <f>('Energy Use'!I72-'E-electricity'!I16)*'Energy Use 2020'!$U78</f>
        <v>1884588676148.0549</v>
      </c>
      <c r="J16" s="240">
        <f>('Energy Use'!J72-'E-electricity'!J16)*'Energy Use 2020'!$U78</f>
        <v>1883976879354.4558</v>
      </c>
      <c r="K16" s="240">
        <f>('Energy Use'!K72-'E-electricity'!K16)*'Energy Use 2020'!$U78</f>
        <v>1887317798876.269</v>
      </c>
      <c r="L16" s="240">
        <f>('Energy Use'!L72-'E-electricity'!L16)*'Energy Use 2020'!$U78</f>
        <v>1890621177124.853</v>
      </c>
      <c r="M16" s="240">
        <f>('Energy Use'!M72-'E-electricity'!M16)*'Energy Use 2020'!$U78</f>
        <v>1889877056930.1003</v>
      </c>
      <c r="N16" s="240">
        <f>('Energy Use'!N72-'E-electricity'!N16)*'Energy Use 2020'!$U78</f>
        <v>1885954882772.1128</v>
      </c>
      <c r="O16" s="240">
        <f>('Energy Use'!O72-'E-electricity'!O16)*'Energy Use 2020'!$U78</f>
        <v>1874607905785.2102</v>
      </c>
      <c r="P16" s="240">
        <f>('Energy Use'!P72-'E-electricity'!P16)*'Energy Use 2020'!$U78</f>
        <v>1856497710421.3853</v>
      </c>
      <c r="Q16" s="240">
        <f>('Energy Use'!Q72-'E-electricity'!Q16)*'Energy Use 2020'!$U78</f>
        <v>1832342472012.5618</v>
      </c>
      <c r="R16" s="240">
        <f>('Energy Use'!R72-'E-electricity'!R16)*'Energy Use 2020'!$U78</f>
        <v>1802895529618.6794</v>
      </c>
      <c r="S16" s="240">
        <f>('Energy Use'!S72-'E-electricity'!S16)*'Energy Use 2020'!$U78</f>
        <v>1777497540243.9993</v>
      </c>
      <c r="T16" s="240">
        <f>('Energy Use'!T72-'E-electricity'!T16)*'Energy Use 2020'!$U78</f>
        <v>1748011317977.2102</v>
      </c>
      <c r="U16" s="240">
        <f>('Energy Use'!U72-'E-electricity'!U16)*'Energy Use 2020'!$U78</f>
        <v>1715087298633.8013</v>
      </c>
      <c r="V16" s="240">
        <f>('Energy Use'!V72-'E-electricity'!V16)*'Energy Use 2020'!$U78</f>
        <v>1679364440058.0774</v>
      </c>
      <c r="W16" s="240">
        <f>('Energy Use'!W72-'E-electricity'!W16)*'Energy Use 2020'!$U78</f>
        <v>1641460286993.6311</v>
      </c>
      <c r="X16" s="240">
        <f>('Energy Use'!X72-'E-electricity'!X16)*'Energy Use 2020'!$U78</f>
        <v>1601963014225.4946</v>
      </c>
      <c r="Y16" s="240">
        <f>('Energy Use'!Y72-'E-electricity'!Y16)*'Energy Use 2020'!$U78</f>
        <v>1561425403263.2908</v>
      </c>
      <c r="Z16" s="240">
        <f>('Energy Use'!Z72-'E-electricity'!Z16)*'Energy Use 2020'!$U78</f>
        <v>1520360648268.7595</v>
      </c>
      <c r="AA16" s="240">
        <f>('Energy Use'!AA72-'E-electricity'!AA16)*'Energy Use 2020'!$U78</f>
        <v>1479239843143.3958</v>
      </c>
      <c r="AB16" s="240">
        <f>('Energy Use'!AB72-'E-electricity'!AB16)*'Energy Use 2020'!$U78</f>
        <v>1438490972803.634</v>
      </c>
      <c r="AC16" s="240">
        <f>('Energy Use'!AC72-'E-electricity'!AC16)*'Energy Use 2020'!$U78</f>
        <v>1398499216206.9534</v>
      </c>
      <c r="AD16" s="240">
        <f>('Energy Use'!AD72-'E-electricity'!AD16)*'Energy Use 2020'!$U78</f>
        <v>1359608364811.3613</v>
      </c>
      <c r="AE16" s="240">
        <f>('Energy Use'!AE72-'E-electricity'!AE16)*'Energy Use 2020'!$U78</f>
        <v>1322123165844.4731</v>
      </c>
      <c r="AF16" s="240">
        <f>('Energy Use'!AF72-'E-electricity'!AF16)*'Energy Use 2020'!$U78</f>
        <v>1286312413018.5535</v>
      </c>
      <c r="AG16" s="240">
        <f>('Energy Use'!AG72-'E-electricity'!AG16)*'Energy Use 2020'!$U78</f>
        <v>1252412626273.748</v>
      </c>
      <c r="AH16" s="240">
        <f>('Energy Use'!AH72-'E-electricity'!AH16)*'Energy Use 2020'!$U78</f>
        <v>1220632185105.1455</v>
      </c>
      <c r="AI16" s="240">
        <f>('Energy Use'!AI72-'E-electricity'!AI16)*'Energy Use 2020'!$U78</f>
        <v>1191155805653.9368</v>
      </c>
      <c r="AJ16" s="240">
        <f>('Energy Use'!AJ72-'E-electricity'!AJ16)*'Energy Use 2020'!$U78</f>
        <v>1164149278961.5779</v>
      </c>
      <c r="AK16" s="240">
        <f>('Energy Use'!AK72-'E-electricity'!AK16)*'Energy Use 2020'!$U78</f>
        <v>1139764415874.0942</v>
      </c>
      <c r="AL16" s="240">
        <f>('Energy Use'!AL72-'E-electricity'!AL16)*'Energy Use 2020'!$U78</f>
        <v>1118144172654.4836</v>
      </c>
      <c r="AM16" s="240">
        <f>('Energy Use'!AM72-'E-electricity'!AM16)*'Energy Use 2020'!$U78</f>
        <v>1099427960361.3641</v>
      </c>
      <c r="AN16" s="240">
        <f>('Energy Use'!AN72-'E-electricity'!AN16)*'Energy Use 2020'!$U78</f>
        <v>1083757170760.5487</v>
      </c>
      <c r="AO16" s="240">
        <f>('Energy Use'!AO72-'E-electricity'!AO16)*'Energy Use 2020'!$U78</f>
        <v>1071280982570.2147</v>
      </c>
      <c r="AP16" s="240">
        <f>('Energy Use'!AP72-'E-electricity'!AP16)*'Energy Use 2020'!$U78</f>
        <v>1062162545174.0637</v>
      </c>
      <c r="AQ16" s="240">
        <f>('Energy Use'!AQ72-'E-electricity'!AQ16)*'Energy Use 2020'!$U78</f>
        <v>1051167285871.4541</v>
      </c>
      <c r="AR16" s="136" t="str">
        <f>VLOOKUP($A16,'Sector Match'!$A$1:$B$43,2,0)</f>
        <v>textiles apparel and leather 13T15</v>
      </c>
    </row>
    <row r="17" spans="1:44" x14ac:dyDescent="0.2">
      <c r="A17" s="74" t="s">
        <v>16</v>
      </c>
      <c r="B17" s="240">
        <f>('Energy Use'!B73-'E-electricity'!B17)*'Energy Use 2019'!$U79</f>
        <v>6368762374048.7305</v>
      </c>
      <c r="C17" s="240">
        <f>('Energy Use'!C73-'E-electricity'!C17)*'Energy Use 2020'!$U79</f>
        <v>6580504719252.54</v>
      </c>
      <c r="D17" s="240">
        <f>('Energy Use'!D73-'E-electricity'!D17)*'Energy Use 2020'!$U79</f>
        <v>7495439806425.1367</v>
      </c>
      <c r="E17" s="240">
        <f>('Energy Use'!E73-'E-electricity'!E17)*'Energy Use 2020'!$U79</f>
        <v>7506934466351.082</v>
      </c>
      <c r="F17" s="240">
        <f>('Energy Use'!F73-'E-electricity'!F17)*'Energy Use 2020'!$U79</f>
        <v>7475752751619.7285</v>
      </c>
      <c r="G17" s="240">
        <f>('Energy Use'!G73-'E-electricity'!G17)*'Energy Use 2020'!$U79</f>
        <v>7505827183809.9707</v>
      </c>
      <c r="H17" s="240">
        <f>('Energy Use'!H73-'E-electricity'!H17)*'Energy Use 2020'!$U79</f>
        <v>7576648485794.6709</v>
      </c>
      <c r="I17" s="240">
        <f>('Energy Use'!I73-'E-electricity'!I17)*'Energy Use 2020'!$U79</f>
        <v>7675120006062.9014</v>
      </c>
      <c r="J17" s="240">
        <f>('Energy Use'!J73-'E-electricity'!J17)*'Energy Use 2020'!$U79</f>
        <v>7784798394024.5488</v>
      </c>
      <c r="K17" s="240">
        <f>('Energy Use'!K73-'E-electricity'!K17)*'Energy Use 2020'!$U79</f>
        <v>7895804083940.5498</v>
      </c>
      <c r="L17" s="240">
        <f>('Energy Use'!L73-'E-electricity'!L17)*'Energy Use 2020'!$U79</f>
        <v>7997694180167.6016</v>
      </c>
      <c r="M17" s="240">
        <f>('Energy Use'!M73-'E-electricity'!M17)*'Energy Use 2020'!$U79</f>
        <v>8079515039738.0205</v>
      </c>
      <c r="N17" s="240">
        <f>('Energy Use'!N73-'E-electricity'!N17)*'Energy Use 2020'!$U79</f>
        <v>8146478654751.7617</v>
      </c>
      <c r="O17" s="240">
        <f>('Energy Use'!O73-'E-electricity'!O17)*'Energy Use 2020'!$U79</f>
        <v>8183930270907.7324</v>
      </c>
      <c r="P17" s="240">
        <f>('Energy Use'!P73-'E-electricity'!P17)*'Energy Use 2020'!$U79</f>
        <v>8193661389367.5801</v>
      </c>
      <c r="Q17" s="240">
        <f>('Energy Use'!Q73-'E-electricity'!Q17)*'Energy Use 2020'!$U79</f>
        <v>8177770678506.4766</v>
      </c>
      <c r="R17" s="240">
        <f>('Energy Use'!R73-'E-electricity'!R17)*'Energy Use 2020'!$U79</f>
        <v>8138594190353.8359</v>
      </c>
      <c r="S17" s="240">
        <f>('Energy Use'!S73-'E-electricity'!S17)*'Energy Use 2020'!$U79</f>
        <v>8114391937833.0176</v>
      </c>
      <c r="T17" s="240">
        <f>('Energy Use'!T73-'E-electricity'!T17)*'Energy Use 2020'!$U79</f>
        <v>8071129673386.9873</v>
      </c>
      <c r="U17" s="240">
        <f>('Energy Use'!U73-'E-electricity'!U17)*'Energy Use 2020'!$U79</f>
        <v>8010729922077.1846</v>
      </c>
      <c r="V17" s="240">
        <f>('Energy Use'!V73-'E-electricity'!V17)*'Energy Use 2020'!$U79</f>
        <v>7935182881264.959</v>
      </c>
      <c r="W17" s="240">
        <f>('Energy Use'!W73-'E-electricity'!W17)*'Energy Use 2020'!$U79</f>
        <v>7846510137239.5615</v>
      </c>
      <c r="X17" s="240">
        <f>('Energy Use'!X73-'E-electricity'!X17)*'Energy Use 2020'!$U79</f>
        <v>7746732388984.5771</v>
      </c>
      <c r="Y17" s="240">
        <f>('Energy Use'!Y73-'E-electricity'!Y17)*'Energy Use 2020'!$U79</f>
        <v>7637841548597.1992</v>
      </c>
      <c r="Z17" s="240">
        <f>('Energy Use'!Z73-'E-electricity'!Z17)*'Energy Use 2020'!$U79</f>
        <v>7521777404170.1729</v>
      </c>
      <c r="AA17" s="240">
        <f>('Energy Use'!AA73-'E-electricity'!AA17)*'Energy Use 2020'!$U79</f>
        <v>7400408871686.1064</v>
      </c>
      <c r="AB17" s="240">
        <f>('Energy Use'!AB73-'E-electricity'!AB17)*'Energy Use 2020'!$U79</f>
        <v>7275519730390.4932</v>
      </c>
      <c r="AC17" s="240">
        <f>('Energy Use'!AC73-'E-electricity'!AC17)*'Energy Use 2020'!$U79</f>
        <v>7148798632195.1904</v>
      </c>
      <c r="AD17" s="240">
        <f>('Energy Use'!AD73-'E-electricity'!AD17)*'Energy Use 2020'!$U79</f>
        <v>7021833099486.9531</v>
      </c>
      <c r="AE17" s="240">
        <f>('Energy Use'!AE73-'E-electricity'!AE17)*'Energy Use 2020'!$U79</f>
        <v>6896107175752.2217</v>
      </c>
      <c r="AF17" s="240">
        <f>('Energy Use'!AF73-'E-electricity'!AF17)*'Energy Use 2020'!$U79</f>
        <v>6773002367377.9209</v>
      </c>
      <c r="AG17" s="240">
        <f>('Energy Use'!AG73-'E-electricity'!AG17)*'Energy Use 2020'!$U79</f>
        <v>6653801510101.3057</v>
      </c>
      <c r="AH17" s="240">
        <f>('Energy Use'!AH73-'E-electricity'!AH17)*'Energy Use 2020'!$U79</f>
        <v>6539695206903.6807</v>
      </c>
      <c r="AI17" s="240">
        <f>('Energy Use'!AI73-'E-electricity'!AI17)*'Energy Use 2020'!$U79</f>
        <v>6431790512771.8252</v>
      </c>
      <c r="AJ17" s="240">
        <f>('Energy Use'!AJ73-'E-electricity'!AJ17)*'Energy Use 2020'!$U79</f>
        <v>6331121583006.1309</v>
      </c>
      <c r="AK17" s="240">
        <f>('Energy Use'!AK73-'E-electricity'!AK17)*'Energy Use 2020'!$U79</f>
        <v>6238662053335.4717</v>
      </c>
      <c r="AL17" s="240">
        <f>('Energy Use'!AL73-'E-electricity'!AL17)*'Energy Use 2020'!$U79</f>
        <v>6155338980195.6172</v>
      </c>
      <c r="AM17" s="240">
        <f>('Energy Use'!AM73-'E-electricity'!AM17)*'Energy Use 2020'!$U79</f>
        <v>6082048236910.4648</v>
      </c>
      <c r="AN17" s="240">
        <f>('Energy Use'!AN73-'E-electricity'!AN17)*'Energy Use 2020'!$U79</f>
        <v>6019671335601.2432</v>
      </c>
      <c r="AO17" s="240">
        <f>('Energy Use'!AO73-'E-electricity'!AO17)*'Energy Use 2020'!$U79</f>
        <v>5969093725566.999</v>
      </c>
      <c r="AP17" s="240">
        <f>('Energy Use'!AP73-'E-electricity'!AP17)*'Energy Use 2020'!$U79</f>
        <v>5931224707539.3291</v>
      </c>
      <c r="AQ17" s="240">
        <f>('Energy Use'!AQ73-'E-electricity'!AQ17)*'Energy Use 2020'!$U79</f>
        <v>5876383967686.0195</v>
      </c>
      <c r="AR17" s="136" t="str">
        <f>VLOOKUP($A17,'Sector Match'!$A$1:$B$43,2,0)</f>
        <v>wood products 16</v>
      </c>
    </row>
    <row r="18" spans="1:44" x14ac:dyDescent="0.2">
      <c r="A18" s="74" t="s">
        <v>17</v>
      </c>
      <c r="B18" s="240">
        <f>('Energy Use'!B74-'E-electricity'!B18)*'Energy Use 2019'!$U80</f>
        <v>575040648322.07703</v>
      </c>
      <c r="C18" s="240">
        <f>('Energy Use'!C74-'E-electricity'!C18)*'Energy Use 2020'!$U80</f>
        <v>721762738910.93079</v>
      </c>
      <c r="D18" s="240">
        <f>('Energy Use'!D74-'E-electricity'!D18)*'Energy Use 2020'!$U80</f>
        <v>830833975621.53027</v>
      </c>
      <c r="E18" s="240">
        <f>('Energy Use'!E74-'E-electricity'!E18)*'Energy Use 2020'!$U80</f>
        <v>775822760515.17383</v>
      </c>
      <c r="F18" s="240">
        <f>('Energy Use'!F74-'E-electricity'!F18)*'Energy Use 2020'!$U80</f>
        <v>767719670128.29199</v>
      </c>
      <c r="G18" s="240">
        <f>('Energy Use'!G74-'E-electricity'!G18)*'Energy Use 2020'!$U80</f>
        <v>765296573331.0166</v>
      </c>
      <c r="H18" s="240">
        <f>('Energy Use'!H74-'E-electricity'!H18)*'Energy Use 2020'!$U80</f>
        <v>766758032947.50818</v>
      </c>
      <c r="I18" s="240">
        <f>('Energy Use'!I74-'E-electricity'!I18)*'Energy Use 2020'!$U80</f>
        <v>770975683579.39661</v>
      </c>
      <c r="J18" s="240">
        <f>('Energy Use'!J74-'E-electricity'!J18)*'Energy Use 2020'!$U80</f>
        <v>776325428247.73291</v>
      </c>
      <c r="K18" s="240">
        <f>('Energy Use'!K74-'E-electricity'!K18)*'Energy Use 2020'!$U80</f>
        <v>781754551881.90625</v>
      </c>
      <c r="L18" s="240">
        <f>('Energy Use'!L74-'E-electricity'!L18)*'Energy Use 2020'!$U80</f>
        <v>786182117271</v>
      </c>
      <c r="M18" s="240">
        <f>('Energy Use'!M74-'E-electricity'!M18)*'Energy Use 2020'!$U80</f>
        <v>788505384795.86755</v>
      </c>
      <c r="N18" s="240">
        <f>('Energy Use'!N74-'E-electricity'!N18)*'Energy Use 2020'!$U80</f>
        <v>790761656216.1311</v>
      </c>
      <c r="O18" s="240">
        <f>('Energy Use'!O74-'E-electricity'!O18)*'Energy Use 2020'!$U80</f>
        <v>790063762226.27356</v>
      </c>
      <c r="P18" s="240">
        <f>('Energy Use'!P74-'E-electricity'!P18)*'Energy Use 2020'!$U80</f>
        <v>786631230283.95166</v>
      </c>
      <c r="Q18" s="240">
        <f>('Energy Use'!Q74-'E-electricity'!Q18)*'Energy Use 2020'!$U80</f>
        <v>780709777523.09595</v>
      </c>
      <c r="R18" s="240">
        <f>('Energy Use'!R74-'E-electricity'!R18)*'Energy Use 2020'!$U80</f>
        <v>772563745883.26587</v>
      </c>
      <c r="S18" s="240">
        <f>('Energy Use'!S74-'E-electricity'!S18)*'Energy Use 2020'!$U80</f>
        <v>767427221560.28333</v>
      </c>
      <c r="T18" s="240">
        <f>('Energy Use'!T74-'E-electricity'!T18)*'Energy Use 2020'!$U80</f>
        <v>760497650162.75696</v>
      </c>
      <c r="U18" s="240">
        <f>('Energy Use'!U74-'E-electricity'!U18)*'Energy Use 2020'!$U80</f>
        <v>751979119257.03809</v>
      </c>
      <c r="V18" s="240">
        <f>('Energy Use'!V74-'E-electricity'!V18)*'Energy Use 2020'!$U80</f>
        <v>742079341681.5564</v>
      </c>
      <c r="W18" s="240">
        <f>('Energy Use'!W74-'E-electricity'!W18)*'Energy Use 2020'!$U80</f>
        <v>731006069667.26306</v>
      </c>
      <c r="X18" s="240">
        <f>('Energy Use'!X74-'E-electricity'!X18)*'Energy Use 2020'!$U80</f>
        <v>718963974854.6355</v>
      </c>
      <c r="Y18" s="240">
        <f>('Energy Use'!Y74-'E-electricity'!Y18)*'Energy Use 2020'!$U80</f>
        <v>706152018747.38318</v>
      </c>
      <c r="Z18" s="240">
        <f>('Energy Use'!Z74-'E-electricity'!Z18)*'Energy Use 2020'!$U80</f>
        <v>692761319439.60376</v>
      </c>
      <c r="AA18" s="240">
        <f>('Energy Use'!AA74-'E-electricity'!AA18)*'Energy Use 2020'!$U80</f>
        <v>678973504745.73267</v>
      </c>
      <c r="AB18" s="240">
        <f>('Energy Use'!AB74-'E-electricity'!AB18)*'Energy Use 2020'!$U80</f>
        <v>664959529314.22168</v>
      </c>
      <c r="AC18" s="240">
        <f>('Energy Use'!AC74-'E-electricity'!AC18)*'Energy Use 2020'!$U80</f>
        <v>650878923902.03735</v>
      </c>
      <c r="AD18" s="240">
        <f>('Energy Use'!AD74-'E-electricity'!AD18)*'Energy Use 2020'!$U80</f>
        <v>636879438573.08203</v>
      </c>
      <c r="AE18" s="240">
        <f>('Energy Use'!AE74-'E-electricity'!AE18)*'Energy Use 2020'!$U80</f>
        <v>623097037903.77502</v>
      </c>
      <c r="AF18" s="240">
        <f>('Energy Use'!AF74-'E-electricity'!AF18)*'Energy Use 2020'!$U80</f>
        <v>609656205012.89319</v>
      </c>
      <c r="AG18" s="240">
        <f>('Energy Use'!AG74-'E-electricity'!AG18)*'Energy Use 2020'!$U80</f>
        <v>596670512027.40295</v>
      </c>
      <c r="AH18" s="240">
        <f>('Energy Use'!AH74-'E-electricity'!AH18)*'Energy Use 2020'!$U80</f>
        <v>584243417094.73669</v>
      </c>
      <c r="AI18" s="240">
        <f>('Energy Use'!AI74-'E-electricity'!AI18)*'Energy Use 2020'!$U80</f>
        <v>572469251915.51892</v>
      </c>
      <c r="AJ18" s="240">
        <f>('Energy Use'!AJ74-'E-electricity'!AJ18)*'Energy Use 2020'!$U80</f>
        <v>561434368695.92395</v>
      </c>
      <c r="AK18" s="240">
        <f>('Energy Use'!AK74-'E-electricity'!AK18)*'Energy Use 2020'!$U80</f>
        <v>551218421150.17297</v>
      </c>
      <c r="AL18" s="240">
        <f>('Energy Use'!AL74-'E-electricity'!AL18)*'Energy Use 2020'!$U80</f>
        <v>541895760522.88513</v>
      </c>
      <c r="AM18" s="240">
        <f>('Energy Use'!AM74-'E-electricity'!AM18)*'Energy Use 2020'!$U80</f>
        <v>533536934412.33759</v>
      </c>
      <c r="AN18" s="240">
        <f>('Energy Use'!AN74-'E-electricity'!AN18)*'Energy Use 2020'!$U80</f>
        <v>526210283390.24133</v>
      </c>
      <c r="AO18" s="240">
        <f>('Energy Use'!AO74-'E-electricity'!AO18)*'Energy Use 2020'!$U80</f>
        <v>519983638032.01202</v>
      </c>
      <c r="AP18" s="240">
        <f>('Energy Use'!AP74-'E-electricity'!AP18)*'Energy Use 2020'!$U80</f>
        <v>514926127067.60846</v>
      </c>
      <c r="AQ18" s="240">
        <f>('Energy Use'!AQ74-'E-electricity'!AQ18)*'Energy Use 2020'!$U80</f>
        <v>508489038570.19348</v>
      </c>
      <c r="AR18" s="136" t="str">
        <f>VLOOKUP($A18,'Sector Match'!$A$1:$B$43,2,0)</f>
        <v>wood products 16</v>
      </c>
    </row>
    <row r="19" spans="1:44" x14ac:dyDescent="0.2">
      <c r="A19" s="74" t="s">
        <v>18</v>
      </c>
      <c r="B19" s="240">
        <f>('Energy Use'!B75-'E-electricity'!B19)*'Energy Use 2019'!$U81</f>
        <v>202986221061188.38</v>
      </c>
      <c r="C19" s="240">
        <f>('Energy Use'!C75-'E-electricity'!C19)*'Energy Use 2020'!$U81</f>
        <v>215298365484632.84</v>
      </c>
      <c r="D19" s="240">
        <f>('Energy Use'!D75-'E-electricity'!D19)*'Energy Use 2020'!$U81</f>
        <v>225285183656432.63</v>
      </c>
      <c r="E19" s="240">
        <f>('Energy Use'!E75-'E-electricity'!E19)*'Energy Use 2020'!$U81</f>
        <v>235156014698712.56</v>
      </c>
      <c r="F19" s="240">
        <f>('Energy Use'!F75-'E-electricity'!F19)*'Energy Use 2020'!$U81</f>
        <v>244911207657915.59</v>
      </c>
      <c r="G19" s="240">
        <f>('Energy Use'!G75-'E-electricity'!G19)*'Energy Use 2020'!$U81</f>
        <v>254551111580484.81</v>
      </c>
      <c r="H19" s="240">
        <f>('Energy Use'!H75-'E-electricity'!H19)*'Energy Use 2020'!$U81</f>
        <v>264076075512863.38</v>
      </c>
      <c r="I19" s="240">
        <f>('Energy Use'!I75-'E-electricity'!I19)*'Energy Use 2020'!$U81</f>
        <v>269347056021025.97</v>
      </c>
      <c r="J19" s="240">
        <f>('Energy Use'!J75-'E-electricity'!J19)*'Energy Use 2020'!$U81</f>
        <v>274555752296842.5</v>
      </c>
      <c r="K19" s="240">
        <f>('Energy Use'!K75-'E-electricity'!K19)*'Energy Use 2020'!$U81</f>
        <v>279702352823297.63</v>
      </c>
      <c r="L19" s="240">
        <f>('Energy Use'!L75-'E-electricity'!L19)*'Energy Use 2020'!$U81</f>
        <v>284787046083375.75</v>
      </c>
      <c r="M19" s="240">
        <f>('Energy Use'!M75-'E-electricity'!M19)*'Energy Use 2020'!$U81</f>
        <v>289810020560061.69</v>
      </c>
      <c r="N19" s="240">
        <f>('Energy Use'!N75-'E-electricity'!N19)*'Energy Use 2020'!$U81</f>
        <v>291876216745151.25</v>
      </c>
      <c r="O19" s="240">
        <f>('Energy Use'!O75-'E-electricity'!O19)*'Energy Use 2020'!$U81</f>
        <v>293918724242736.94</v>
      </c>
      <c r="P19" s="240">
        <f>('Energy Use'!P75-'E-electricity'!P19)*'Energy Use 2020'!$U81</f>
        <v>295937597577333.56</v>
      </c>
      <c r="Q19" s="240">
        <f>('Energy Use'!Q75-'E-electricity'!Q19)*'Energy Use 2020'!$U81</f>
        <v>297932891273456</v>
      </c>
      <c r="R19" s="240">
        <f>('Energy Use'!R75-'E-electricity'!R19)*'Energy Use 2020'!$U81</f>
        <v>299904659855618.94</v>
      </c>
      <c r="S19" s="240">
        <f>('Energy Use'!S75-'E-electricity'!S19)*'Energy Use 2020'!$U81</f>
        <v>301017821604387</v>
      </c>
      <c r="T19" s="240">
        <f>('Energy Use'!T75-'E-electricity'!T19)*'Energy Use 2020'!$U81</f>
        <v>302126440917456.75</v>
      </c>
      <c r="U19" s="240">
        <f>('Energy Use'!U75-'E-electricity'!U19)*'Energy Use 2020'!$U81</f>
        <v>303230522945551.25</v>
      </c>
      <c r="V19" s="240">
        <f>('Energy Use'!V75-'E-electricity'!V19)*'Energy Use 2020'!$U81</f>
        <v>304330072839393.88</v>
      </c>
      <c r="W19" s="240">
        <f>('Energy Use'!W75-'E-electricity'!W19)*'Energy Use 2020'!$U81</f>
        <v>305425095749707.81</v>
      </c>
      <c r="X19" s="240">
        <f>('Energy Use'!X75-'E-electricity'!X19)*'Energy Use 2020'!$U81</f>
        <v>303387886655509.69</v>
      </c>
      <c r="Y19" s="240">
        <f>('Energy Use'!Y75-'E-electricity'!Y19)*'Energy Use 2020'!$U81</f>
        <v>301355863837410.69</v>
      </c>
      <c r="Z19" s="240">
        <f>('Energy Use'!Z75-'E-electricity'!Z19)*'Energy Use 2020'!$U81</f>
        <v>299329022144687.31</v>
      </c>
      <c r="AA19" s="240">
        <f>('Energy Use'!AA75-'E-electricity'!AA19)*'Energy Use 2020'!$U81</f>
        <v>297307356426616.5</v>
      </c>
      <c r="AB19" s="240">
        <f>('Energy Use'!AB75-'E-electricity'!AB19)*'Energy Use 2020'!$U81</f>
        <v>295290861532475.06</v>
      </c>
      <c r="AC19" s="240">
        <f>('Energy Use'!AC75-'E-electricity'!AC19)*'Energy Use 2020'!$U81</f>
        <v>291107091331454.06</v>
      </c>
      <c r="AD19" s="240">
        <f>('Energy Use'!AD75-'E-electricity'!AD19)*'Energy Use 2020'!$U81</f>
        <v>286935249686934.69</v>
      </c>
      <c r="AE19" s="240">
        <f>('Energy Use'!AE75-'E-electricity'!AE19)*'Energy Use 2020'!$U81</f>
        <v>282775324237181.13</v>
      </c>
      <c r="AF19" s="240">
        <f>('Energy Use'!AF75-'E-electricity'!AF19)*'Energy Use 2020'!$U81</f>
        <v>278627302620457.59</v>
      </c>
      <c r="AG19" s="240">
        <f>('Energy Use'!AG75-'E-electricity'!AG19)*'Energy Use 2020'!$U81</f>
        <v>274491172475028.53</v>
      </c>
      <c r="AH19" s="240">
        <f>('Energy Use'!AH75-'E-electricity'!AH19)*'Energy Use 2020'!$U81</f>
        <v>270058986448908.59</v>
      </c>
      <c r="AI19" s="240">
        <f>('Energy Use'!AI75-'E-electricity'!AI19)*'Energy Use 2020'!$U81</f>
        <v>265639630598798.84</v>
      </c>
      <c r="AJ19" s="240">
        <f>('Energy Use'!AJ75-'E-electricity'!AJ19)*'Energy Use 2020'!$U81</f>
        <v>261233091532819</v>
      </c>
      <c r="AK19" s="240">
        <f>('Energy Use'!AK75-'E-electricity'!AK19)*'Energy Use 2020'!$U81</f>
        <v>256839355859088.75</v>
      </c>
      <c r="AL19" s="240">
        <f>('Energy Use'!AL75-'E-electricity'!AL19)*'Energy Use 2020'!$U81</f>
        <v>252458410185727.72</v>
      </c>
      <c r="AM19" s="240">
        <f>('Energy Use'!AM75-'E-electricity'!AM19)*'Energy Use 2020'!$U81</f>
        <v>247479181413661.34</v>
      </c>
      <c r="AN19" s="240">
        <f>('Energy Use'!AN75-'E-electricity'!AN19)*'Energy Use 2020'!$U81</f>
        <v>242514635846947</v>
      </c>
      <c r="AO19" s="240">
        <f>('Energy Use'!AO75-'E-electricity'!AO19)*'Energy Use 2020'!$U81</f>
        <v>237564758033415.03</v>
      </c>
      <c r="AP19" s="240">
        <f>('Energy Use'!AP75-'E-electricity'!AP19)*'Energy Use 2020'!$U81</f>
        <v>232629532520895.84</v>
      </c>
      <c r="AQ19" s="240">
        <f>('Energy Use'!AQ75-'E-electricity'!AQ19)*'Energy Use 2020'!$U81</f>
        <v>226541205683592.91</v>
      </c>
      <c r="AR19" s="136" t="str">
        <f>VLOOKUP($A19,'Sector Match'!$A$1:$B$43,2,0)</f>
        <v>pulp paper and printing 17T18</v>
      </c>
    </row>
    <row r="20" spans="1:44" x14ac:dyDescent="0.2">
      <c r="A20" s="74" t="s">
        <v>19</v>
      </c>
      <c r="B20" s="240">
        <f>('Energy Use'!B76-'E-electricity'!B20)*'Energy Use 2019'!$U82</f>
        <v>4631697933336.8945</v>
      </c>
      <c r="C20" s="240">
        <f>('Energy Use'!C76-'E-electricity'!C20)*'Energy Use 2020'!$U82</f>
        <v>4749132474835.3369</v>
      </c>
      <c r="D20" s="240">
        <f>('Energy Use'!D76-'E-electricity'!D20)*'Energy Use 2020'!$U82</f>
        <v>5453055704112.5586</v>
      </c>
      <c r="E20" s="240">
        <f>('Energy Use'!E76-'E-electricity'!E20)*'Energy Use 2020'!$U82</f>
        <v>5515323457903.2197</v>
      </c>
      <c r="F20" s="240">
        <f>('Energy Use'!F76-'E-electricity'!F20)*'Energy Use 2020'!$U82</f>
        <v>5525510144629.8164</v>
      </c>
      <c r="G20" s="240">
        <f>('Energy Use'!G76-'E-electricity'!G20)*'Energy Use 2020'!$U82</f>
        <v>5620722731595.2471</v>
      </c>
      <c r="H20" s="240">
        <f>('Energy Use'!H76-'E-electricity'!H20)*'Energy Use 2020'!$U82</f>
        <v>5760450080439.6094</v>
      </c>
      <c r="I20" s="240">
        <f>('Energy Use'!I76-'E-electricity'!I20)*'Energy Use 2020'!$U82</f>
        <v>5912990884597.0068</v>
      </c>
      <c r="J20" s="240">
        <f>('Energy Use'!J76-'E-electricity'!J20)*'Energy Use 2020'!$U82</f>
        <v>6063653368713.4766</v>
      </c>
      <c r="K20" s="240">
        <f>('Energy Use'!K76-'E-electricity'!K20)*'Energy Use 2020'!$U82</f>
        <v>6207843800264.9619</v>
      </c>
      <c r="L20" s="240">
        <f>('Energy Use'!L76-'E-electricity'!L20)*'Energy Use 2020'!$U82</f>
        <v>6340585193586.623</v>
      </c>
      <c r="M20" s="240">
        <f>('Energy Use'!M76-'E-electricity'!M20)*'Energy Use 2020'!$U82</f>
        <v>6456585997260.7266</v>
      </c>
      <c r="N20" s="240">
        <f>('Energy Use'!N76-'E-electricity'!N20)*'Energy Use 2020'!$U82</f>
        <v>6561286965328.7227</v>
      </c>
      <c r="O20" s="240">
        <f>('Energy Use'!O76-'E-electricity'!O20)*'Energy Use 2020'!$U82</f>
        <v>6644758224470.4395</v>
      </c>
      <c r="P20" s="240">
        <f>('Energy Use'!P76-'E-electricity'!P20)*'Energy Use 2020'!$U82</f>
        <v>6707877396738.2666</v>
      </c>
      <c r="Q20" s="240">
        <f>('Energy Use'!Q76-'E-electricity'!Q20)*'Energy Use 2020'!$U82</f>
        <v>6751784216063.7637</v>
      </c>
      <c r="R20" s="240">
        <f>('Energy Use'!R76-'E-electricity'!R20)*'Energy Use 2020'!$U82</f>
        <v>6777838540048.0107</v>
      </c>
      <c r="S20" s="240">
        <f>('Energy Use'!S76-'E-electricity'!S20)*'Energy Use 2020'!$U82</f>
        <v>6815603448247.0215</v>
      </c>
      <c r="T20" s="240">
        <f>('Energy Use'!T76-'E-electricity'!T20)*'Energy Use 2020'!$U82</f>
        <v>6838287290278.8115</v>
      </c>
      <c r="U20" s="240">
        <f>('Energy Use'!U76-'E-electricity'!U20)*'Energy Use 2020'!$U82</f>
        <v>6846848669736.3574</v>
      </c>
      <c r="V20" s="240">
        <f>('Energy Use'!V76-'E-electricity'!V20)*'Energy Use 2020'!$U82</f>
        <v>6842343907790.0879</v>
      </c>
      <c r="W20" s="240">
        <f>('Energy Use'!W76-'E-electricity'!W20)*'Energy Use 2020'!$U82</f>
        <v>6825905573126.335</v>
      </c>
      <c r="X20" s="240">
        <f>('Energy Use'!X76-'E-electricity'!X20)*'Energy Use 2020'!$U82</f>
        <v>6798722041899.7979</v>
      </c>
      <c r="Y20" s="240">
        <f>('Energy Use'!Y76-'E-electricity'!Y20)*'Energy Use 2020'!$U82</f>
        <v>6762018471698.167</v>
      </c>
      <c r="Z20" s="240">
        <f>('Energy Use'!Z76-'E-electricity'!Z20)*'Energy Use 2020'!$U82</f>
        <v>6717039488954.8174</v>
      </c>
      <c r="AA20" s="240">
        <f>('Energy Use'!AA76-'E-electricity'!AA20)*'Energy Use 2020'!$U82</f>
        <v>6665033807899.6504</v>
      </c>
      <c r="AB20" s="240">
        <f>('Energy Use'!AB76-'E-electricity'!AB20)*'Energy Use 2020'!$U82</f>
        <v>6607240923663.7939</v>
      </c>
      <c r="AC20" s="240">
        <f>('Energy Use'!AC76-'E-electricity'!AC20)*'Energy Use 2020'!$U82</f>
        <v>6544879954541.8545</v>
      </c>
      <c r="AD20" s="240">
        <f>('Energy Use'!AD76-'E-electricity'!AD20)*'Energy Use 2020'!$U82</f>
        <v>6479140650024.2725</v>
      </c>
      <c r="AE20" s="240">
        <f>('Energy Use'!AE76-'E-electricity'!AE20)*'Energy Use 2020'!$U82</f>
        <v>6411176532828.249</v>
      </c>
      <c r="AF20" s="240">
        <f>('Energy Use'!AF76-'E-electricity'!AF20)*'Energy Use 2020'!$U82</f>
        <v>6342100105069.6006</v>
      </c>
      <c r="AG20" s="240">
        <f>('Energy Use'!AG76-'E-electricity'!AG20)*'Energy Use 2020'!$U82</f>
        <v>6272980020818.9912</v>
      </c>
      <c r="AH20" s="240">
        <f>('Energy Use'!AH76-'E-electricity'!AH20)*'Energy Use 2020'!$U82</f>
        <v>6204840109153.5186</v>
      </c>
      <c r="AI20" s="240">
        <f>('Energy Use'!AI76-'E-electricity'!AI20)*'Energy Use 2020'!$U82</f>
        <v>6138660122812.4971</v>
      </c>
      <c r="AJ20" s="240">
        <f>('Energy Use'!AJ76-'E-electricity'!AJ20)*'Energy Use 2020'!$U82</f>
        <v>6075378086934.2402</v>
      </c>
      <c r="AK20" s="240">
        <f>('Energy Use'!AK76-'E-electricity'!AK20)*'Energy Use 2020'!$U82</f>
        <v>6015894129279.9102</v>
      </c>
      <c r="AL20" s="240">
        <f>('Energy Use'!AL76-'E-electricity'!AL20)*'Energy Use 2020'!$U82</f>
        <v>5961075687062.8818</v>
      </c>
      <c r="AM20" s="240">
        <f>('Energy Use'!AM76-'E-electricity'!AM20)*'Energy Use 2020'!$U82</f>
        <v>5911764005307.5156</v>
      </c>
      <c r="AN20" s="240">
        <f>('Energy Use'!AN76-'E-electricity'!AN20)*'Energy Use 2020'!$U82</f>
        <v>5868781867015.2305</v>
      </c>
      <c r="AO20" s="240">
        <f>('Energy Use'!AO76-'E-electricity'!AO20)*'Energy Use 2020'!$U82</f>
        <v>5832942525967.8369</v>
      </c>
      <c r="AP20" s="240">
        <f>('Energy Use'!AP76-'E-electricity'!AP20)*'Energy Use 2020'!$U82</f>
        <v>5805059848634.3701</v>
      </c>
      <c r="AQ20" s="240">
        <f>('Energy Use'!AQ76-'E-electricity'!AQ20)*'Energy Use 2020'!$U82</f>
        <v>5756288124266.3301</v>
      </c>
      <c r="AR20" s="136" t="str">
        <f>VLOOKUP($A20,'Sector Match'!$A$1:$B$43,2,0)</f>
        <v>pulp paper and printing 17T18</v>
      </c>
    </row>
    <row r="21" spans="1:44" x14ac:dyDescent="0.2">
      <c r="A21" s="74" t="s">
        <v>20</v>
      </c>
      <c r="B21" s="240">
        <f>('Energy Use'!B77-'E-electricity'!B21)*'Energy Use 2019'!$U83</f>
        <v>823179171036.30103</v>
      </c>
      <c r="C21" s="240">
        <f>('Energy Use'!C77-'E-electricity'!C21)*'Energy Use 2020'!$U83</f>
        <v>1020988604536.9067</v>
      </c>
      <c r="D21" s="240">
        <f>('Energy Use'!D77-'E-electricity'!D21)*'Energy Use 2020'!$U83</f>
        <v>1214269473414.1638</v>
      </c>
      <c r="E21" s="240">
        <f>('Energy Use'!E77-'E-electricity'!E21)*'Energy Use 2020'!$U83</f>
        <v>1194342935632.0706</v>
      </c>
      <c r="F21" s="240">
        <f>('Energy Use'!F77-'E-electricity'!F21)*'Energy Use 2020'!$U83</f>
        <v>1198107791064.1982</v>
      </c>
      <c r="G21" s="240">
        <f>('Energy Use'!G77-'E-electricity'!G21)*'Energy Use 2020'!$U83</f>
        <v>1218507711560.5725</v>
      </c>
      <c r="H21" s="240">
        <f>('Energy Use'!H77-'E-electricity'!H21)*'Energy Use 2020'!$U83</f>
        <v>1248119816796.8274</v>
      </c>
      <c r="I21" s="240">
        <f>('Energy Use'!I77-'E-electricity'!I21)*'Energy Use 2020'!$U83</f>
        <v>1281272840802.5879</v>
      </c>
      <c r="J21" s="240">
        <f>('Energy Use'!J77-'E-electricity'!J21)*'Energy Use 2020'!$U83</f>
        <v>1314892266370.4114</v>
      </c>
      <c r="K21" s="240">
        <f>('Energy Use'!K77-'E-electricity'!K21)*'Energy Use 2020'!$U83</f>
        <v>1347834146959.4758</v>
      </c>
      <c r="L21" s="240">
        <f>('Energy Use'!L77-'E-electricity'!L21)*'Energy Use 2020'!$U83</f>
        <v>1378843561480.7268</v>
      </c>
      <c r="M21" s="240">
        <f>('Energy Use'!M77-'E-electricity'!M21)*'Energy Use 2020'!$U83</f>
        <v>1406566648076.1929</v>
      </c>
      <c r="N21" s="240">
        <f>('Energy Use'!N77-'E-electricity'!N21)*'Energy Use 2020'!$U83</f>
        <v>1430929628039.5979</v>
      </c>
      <c r="O21" s="240">
        <f>('Energy Use'!O77-'E-electricity'!O21)*'Energy Use 2020'!$U83</f>
        <v>1450774884842.6067</v>
      </c>
      <c r="P21" s="240">
        <f>('Energy Use'!P77-'E-electricity'!P21)*'Energy Use 2020'!$U83</f>
        <v>1466310840123.0881</v>
      </c>
      <c r="Q21" s="240">
        <f>('Energy Use'!Q77-'E-electricity'!Q21)*'Energy Use 2020'!$U83</f>
        <v>1477803861344.635</v>
      </c>
      <c r="R21" s="240">
        <f>('Energy Use'!R77-'E-electricity'!R21)*'Energy Use 2020'!$U83</f>
        <v>1485568747814.8792</v>
      </c>
      <c r="S21" s="240">
        <f>('Energy Use'!S77-'E-electricity'!S21)*'Energy Use 2020'!$U83</f>
        <v>1494941107505.2766</v>
      </c>
      <c r="T21" s="240">
        <f>('Energy Use'!T77-'E-electricity'!T21)*'Energy Use 2020'!$U83</f>
        <v>1501187009989.5544</v>
      </c>
      <c r="U21" s="240">
        <f>('Energy Use'!U77-'E-electricity'!U21)*'Energy Use 2020'!$U83</f>
        <v>1504498189275.3433</v>
      </c>
      <c r="V21" s="240">
        <f>('Energy Use'!V77-'E-electricity'!V21)*'Energy Use 2020'!$U83</f>
        <v>1505086544995.2815</v>
      </c>
      <c r="W21" s="240">
        <f>('Energy Use'!W77-'E-electricity'!W21)*'Energy Use 2020'!$U83</f>
        <v>1503179982368.5791</v>
      </c>
      <c r="X21" s="240">
        <f>('Energy Use'!X77-'E-electricity'!X21)*'Energy Use 2020'!$U83</f>
        <v>1499018438025.281</v>
      </c>
      <c r="Y21" s="240">
        <f>('Energy Use'!Y77-'E-electricity'!Y21)*'Energy Use 2020'!$U83</f>
        <v>1492850165482.8572</v>
      </c>
      <c r="Z21" s="240">
        <f>('Energy Use'!Z77-'E-electricity'!Z21)*'Energy Use 2020'!$U83</f>
        <v>1484928338689.4275</v>
      </c>
      <c r="AA21" s="240">
        <f>('Energy Use'!AA77-'E-electricity'!AA21)*'Energy Use 2020'!$U83</f>
        <v>1475508017180.6687</v>
      </c>
      <c r="AB21" s="240">
        <f>('Energy Use'!AB77-'E-electricity'!AB21)*'Energy Use 2020'!$U83</f>
        <v>1464843502519.542</v>
      </c>
      <c r="AC21" s="240">
        <f>('Energy Use'!AC77-'E-electricity'!AC21)*'Energy Use 2020'!$U83</f>
        <v>1453186103167.5444</v>
      </c>
      <c r="AD21" s="240">
        <f>('Energy Use'!AD77-'E-electricity'!AD21)*'Energy Use 2020'!$U83</f>
        <v>1440782314031.9858</v>
      </c>
      <c r="AE21" s="240">
        <f>('Energy Use'!AE77-'E-electricity'!AE21)*'Energy Use 2020'!$U83</f>
        <v>1427872407804.4614</v>
      </c>
      <c r="AF21" s="240">
        <f>('Energy Use'!AF77-'E-electricity'!AF21)*'Energy Use 2020'!$U83</f>
        <v>1414689427923.8555</v>
      </c>
      <c r="AG21" s="240">
        <f>('Energy Use'!AG77-'E-electricity'!AG21)*'Energy Use 2020'!$U83</f>
        <v>1401458567562.4937</v>
      </c>
      <c r="AH21" s="240">
        <f>('Energy Use'!AH77-'E-electricity'!AH21)*'Energy Use 2020'!$U83</f>
        <v>1388396915391.2095</v>
      </c>
      <c r="AI21" s="240">
        <f>('Energy Use'!AI77-'E-electricity'!AI21)*'Energy Use 2020'!$U83</f>
        <v>1375713546932.1909</v>
      </c>
      <c r="AJ21" s="240">
        <f>('Energy Use'!AJ77-'E-electricity'!AJ21)*'Energy Use 2020'!$U83</f>
        <v>1363609939937.6963</v>
      </c>
      <c r="AK21" s="240">
        <f>('Energy Use'!AK77-'E-electricity'!AK21)*'Energy Use 2020'!$U83</f>
        <v>1352280693307.7551</v>
      </c>
      <c r="AL21" s="240">
        <f>('Energy Use'!AL77-'E-electricity'!AL21)*'Energy Use 2020'!$U83</f>
        <v>1341914531453.428</v>
      </c>
      <c r="AM21" s="240">
        <f>('Energy Use'!AM77-'E-electricity'!AM21)*'Energy Use 2020'!$U83</f>
        <v>1332695579611.2175</v>
      </c>
      <c r="AN21" s="240">
        <f>('Energy Use'!AN77-'E-electricity'!AN21)*'Energy Use 2020'!$U83</f>
        <v>1324804900330.3044</v>
      </c>
      <c r="AO21" s="240">
        <f>('Energy Use'!AO77-'E-electricity'!AO21)*'Energy Use 2020'!$U83</f>
        <v>1318422287133.5256</v>
      </c>
      <c r="AP21" s="240">
        <f>('Energy Use'!AP77-'E-electricity'!AP21)*'Energy Use 2020'!$U83</f>
        <v>1313728318183.3098</v>
      </c>
      <c r="AQ21" s="240">
        <f>('Energy Use'!AQ77-'E-electricity'!AQ21)*'Energy Use 2020'!$U83</f>
        <v>1304177244294.3718</v>
      </c>
      <c r="AR21" s="136" t="str">
        <f>VLOOKUP($A21,'Sector Match'!$A$1:$B$43,2,0)</f>
        <v>pulp paper and printing 17T18</v>
      </c>
    </row>
    <row r="22" spans="1:44" x14ac:dyDescent="0.2">
      <c r="A22" s="74" t="s">
        <v>21</v>
      </c>
      <c r="B22" s="240">
        <f>('Energy Use'!B78-'E-electricity'!B22)*'Energy Use 2019'!$U84</f>
        <v>601303239065496</v>
      </c>
      <c r="C22" s="240">
        <f>('Energy Use'!C78-'E-electricity'!C22)*'Energy Use 2020'!$U84</f>
        <v>629932150037365.38</v>
      </c>
      <c r="D22" s="240">
        <f>('Energy Use'!D78-'E-electricity'!D22)*'Energy Use 2020'!$U84</f>
        <v>657880943098358.5</v>
      </c>
      <c r="E22" s="240">
        <f>('Energy Use'!E78-'E-electricity'!E22)*'Energy Use 2020'!$U84</f>
        <v>685588343302891.63</v>
      </c>
      <c r="F22" s="240">
        <f>('Energy Use'!F78-'E-electricity'!F22)*'Energy Use 2020'!$U84</f>
        <v>713054444899500.25</v>
      </c>
      <c r="G22" s="240">
        <f>('Energy Use'!G78-'E-electricity'!G22)*'Energy Use 2020'!$U84</f>
        <v>740279342136719.5</v>
      </c>
      <c r="H22" s="240">
        <f>('Energy Use'!H78-'E-electricity'!H22)*'Energy Use 2020'!$U84</f>
        <v>767263129263085.25</v>
      </c>
      <c r="I22" s="240">
        <f>('Energy Use'!I78-'E-electricity'!I22)*'Energy Use 2020'!$U84</f>
        <v>781689924153148.5</v>
      </c>
      <c r="J22" s="240">
        <f>('Energy Use'!J78-'E-electricity'!J22)*'Energy Use 2020'!$U84</f>
        <v>796003354254151.5</v>
      </c>
      <c r="K22" s="240">
        <f>('Energy Use'!K78-'E-electricity'!K22)*'Energy Use 2020'!$U84</f>
        <v>810203463898054.13</v>
      </c>
      <c r="L22" s="240">
        <f>('Energy Use'!L78-'E-electricity'!L22)*'Energy Use 2020'!$U84</f>
        <v>824290297416816.25</v>
      </c>
      <c r="M22" s="240">
        <f>('Energy Use'!M78-'E-electricity'!M22)*'Energy Use 2020'!$U84</f>
        <v>838263899142397.38</v>
      </c>
      <c r="N22" s="240">
        <f>('Energy Use'!N78-'E-electricity'!N22)*'Energy Use 2020'!$U84</f>
        <v>837054683498672</v>
      </c>
      <c r="O22" s="240">
        <f>('Energy Use'!O78-'E-electricity'!O22)*'Energy Use 2020'!$U84</f>
        <v>835839048195503.13</v>
      </c>
      <c r="P22" s="240">
        <f>('Energy Use'!P78-'E-electricity'!P22)*'Energy Use 2020'!$U84</f>
        <v>834616995144115.13</v>
      </c>
      <c r="Q22" s="240">
        <f>('Energy Use'!Q78-'E-electricity'!Q22)*'Energy Use 2020'!$U84</f>
        <v>833388526255733.38</v>
      </c>
      <c r="R22" s="240">
        <f>('Energy Use'!R78-'E-electricity'!R22)*'Energy Use 2020'!$U84</f>
        <v>832153643441582.13</v>
      </c>
      <c r="S22" s="240">
        <f>('Energy Use'!S78-'E-electricity'!S22)*'Energy Use 2020'!$U84</f>
        <v>822063053469417.63</v>
      </c>
      <c r="T22" s="240">
        <f>('Energy Use'!T78-'E-electricity'!T22)*'Energy Use 2020'!$U84</f>
        <v>811987397665246</v>
      </c>
      <c r="U22" s="240">
        <f>('Energy Use'!U78-'E-electricity'!U22)*'Energy Use 2020'!$U84</f>
        <v>801926673802531.5</v>
      </c>
      <c r="V22" s="240">
        <f>('Energy Use'!V78-'E-electricity'!V22)*'Energy Use 2020'!$U84</f>
        <v>791880879654737.75</v>
      </c>
      <c r="W22" s="240">
        <f>('Energy Use'!W78-'E-electricity'!W22)*'Energy Use 2020'!$U84</f>
        <v>781850012995329.88</v>
      </c>
      <c r="X22" s="240">
        <f>('Energy Use'!X78-'E-electricity'!X22)*'Energy Use 2020'!$U84</f>
        <v>763610574557959.75</v>
      </c>
      <c r="Y22" s="240">
        <f>('Energy Use'!Y78-'E-electricity'!Y22)*'Energy Use 2020'!$U84</f>
        <v>745399062943701.75</v>
      </c>
      <c r="Z22" s="240">
        <f>('Energy Use'!Z78-'E-electricity'!Z22)*'Energy Use 2020'!$U84</f>
        <v>727215473977784</v>
      </c>
      <c r="AA22" s="240">
        <f>('Energy Use'!AA78-'E-electricity'!AA22)*'Energy Use 2020'!$U84</f>
        <v>709059803485434.88</v>
      </c>
      <c r="AB22" s="240">
        <f>('Energy Use'!AB78-'E-electricity'!AB22)*'Energy Use 2020'!$U84</f>
        <v>690932047291882.5</v>
      </c>
      <c r="AC22" s="240">
        <f>('Energy Use'!AC78-'E-electricity'!AC22)*'Energy Use 2020'!$U84</f>
        <v>672832201222355</v>
      </c>
      <c r="AD22" s="240">
        <f>('Energy Use'!AD78-'E-electricity'!AD22)*'Energy Use 2020'!$U84</f>
        <v>654760261102080.63</v>
      </c>
      <c r="AE22" s="240">
        <f>('Energy Use'!AE78-'E-electricity'!AE22)*'Energy Use 2020'!$U84</f>
        <v>636716222756287.63</v>
      </c>
      <c r="AF22" s="240">
        <f>('Energy Use'!AF78-'E-electricity'!AF22)*'Energy Use 2020'!$U84</f>
        <v>618700082010204.25</v>
      </c>
      <c r="AG22" s="240">
        <f>('Energy Use'!AG78-'E-electricity'!AG22)*'Energy Use 2020'!$U84</f>
        <v>600711834689059.13</v>
      </c>
      <c r="AH22" s="240">
        <f>('Energy Use'!AH78-'E-electricity'!AH22)*'Energy Use 2020'!$U84</f>
        <v>585082434762685.75</v>
      </c>
      <c r="AI22" s="240">
        <f>('Energy Use'!AI78-'E-electricity'!AI22)*'Energy Use 2020'!$U84</f>
        <v>569477208324668.63</v>
      </c>
      <c r="AJ22" s="240">
        <f>('Energy Use'!AJ78-'E-electricity'!AJ22)*'Energy Use 2020'!$U84</f>
        <v>553896151756863.94</v>
      </c>
      <c r="AK22" s="240">
        <f>('Energy Use'!AK78-'E-electricity'!AK22)*'Energy Use 2020'!$U84</f>
        <v>538339261441128.5</v>
      </c>
      <c r="AL22" s="240">
        <f>('Energy Use'!AL78-'E-electricity'!AL22)*'Energy Use 2020'!$U84</f>
        <v>522806533759318.94</v>
      </c>
      <c r="AM22" s="240">
        <f>('Energy Use'!AM78-'E-electricity'!AM22)*'Energy Use 2020'!$U84</f>
        <v>506539887434749.13</v>
      </c>
      <c r="AN22" s="240">
        <f>('Energy Use'!AN78-'E-electricity'!AN22)*'Energy Use 2020'!$U84</f>
        <v>490298607813167.06</v>
      </c>
      <c r="AO22" s="240">
        <f>('Energy Use'!AO78-'E-electricity'!AO22)*'Energy Use 2020'!$U84</f>
        <v>474082691094678.5</v>
      </c>
      <c r="AP22" s="240">
        <f>('Energy Use'!AP78-'E-electricity'!AP22)*'Energy Use 2020'!$U84</f>
        <v>457892133479389.19</v>
      </c>
      <c r="AQ22" s="240">
        <f>('Energy Use'!AQ78-'E-electricity'!AQ22)*'Energy Use 2020'!$U84</f>
        <v>440163894225169.88</v>
      </c>
      <c r="AR22" s="136" t="str">
        <f>VLOOKUP($A22,'Sector Match'!$A$1:$B$43,2,0)</f>
        <v>refined petroleum and coke 19</v>
      </c>
    </row>
    <row r="23" spans="1:44" x14ac:dyDescent="0.2">
      <c r="A23" s="74" t="s">
        <v>1</v>
      </c>
      <c r="B23" s="240">
        <f>('Energy Use'!B79-'E-electricity'!B23)*'Energy Use 2019'!$U85</f>
        <v>1376023269289488.8</v>
      </c>
      <c r="C23" s="240">
        <f>('Energy Use'!C79-'E-electricity'!C23)*'Energy Use 2020'!$U85</f>
        <v>1580891096902595.3</v>
      </c>
      <c r="D23" s="240">
        <f>('Energy Use'!D79-'E-electricity'!D23)*'Energy Use 2020'!$U85</f>
        <v>1683348444627112.5</v>
      </c>
      <c r="E23" s="240">
        <f>('Energy Use'!E79-'E-electricity'!E23)*'Energy Use 2020'!$U85</f>
        <v>1784730372298303.3</v>
      </c>
      <c r="F23" s="240">
        <f>('Energy Use'!F79-'E-electricity'!F23)*'Energy Use 2020'!$U85</f>
        <v>1885037954032693.5</v>
      </c>
      <c r="G23" s="240">
        <f>('Energy Use'!G79-'E-electricity'!G23)*'Energy Use 2020'!$U85</f>
        <v>1984272263946808.5</v>
      </c>
      <c r="H23" s="240">
        <f>('Energy Use'!H79-'E-electricity'!H23)*'Energy Use 2020'!$U85</f>
        <v>2082434376157176.5</v>
      </c>
      <c r="I23" s="240">
        <f>('Energy Use'!I79-'E-electricity'!I23)*'Energy Use 2020'!$U85</f>
        <v>2148779381704549.8</v>
      </c>
      <c r="J23" s="240">
        <f>('Energy Use'!J79-'E-electricity'!J23)*'Energy Use 2020'!$U85</f>
        <v>2214472898724307.8</v>
      </c>
      <c r="K23" s="240">
        <f>('Energy Use'!K79-'E-electricity'!K23)*'Energy Use 2020'!$U85</f>
        <v>2279515572570195</v>
      </c>
      <c r="L23" s="240">
        <f>('Energy Use'!L79-'E-electricity'!L23)*'Energy Use 2020'!$U85</f>
        <v>2343908048595956</v>
      </c>
      <c r="M23" s="240">
        <f>('Energy Use'!M79-'E-electricity'!M23)*'Energy Use 2020'!$U85</f>
        <v>2407650972155334</v>
      </c>
      <c r="N23" s="240">
        <f>('Energy Use'!N79-'E-electricity'!N23)*'Energy Use 2020'!$U85</f>
        <v>2441325800515716</v>
      </c>
      <c r="O23" s="240">
        <f>('Energy Use'!O79-'E-electricity'!O23)*'Energy Use 2020'!$U85</f>
        <v>2474697578584326.5</v>
      </c>
      <c r="P23" s="240">
        <f>('Energy Use'!P79-'E-electricity'!P23)*'Energy Use 2020'!$U85</f>
        <v>2507766525574506.5</v>
      </c>
      <c r="Q23" s="240">
        <f>('Energy Use'!Q79-'E-electricity'!Q23)*'Energy Use 2020'!$U85</f>
        <v>2540532860699593</v>
      </c>
      <c r="R23" s="240">
        <f>('Energy Use'!R79-'E-electricity'!R23)*'Energy Use 2020'!$U85</f>
        <v>2572996803172926.5</v>
      </c>
      <c r="S23" s="240">
        <f>('Energy Use'!S79-'E-electricity'!S23)*'Energy Use 2020'!$U85</f>
        <v>2591609318021343.5</v>
      </c>
      <c r="T23" s="240">
        <f>('Energy Use'!T79-'E-electricity'!T23)*'Energy Use 2020'!$U85</f>
        <v>2610169913509750.5</v>
      </c>
      <c r="U23" s="240">
        <f>('Energy Use'!U79-'E-electricity'!U23)*'Energy Use 2020'!$U85</f>
        <v>2628678608772216.5</v>
      </c>
      <c r="V23" s="240">
        <f>('Energy Use'!V79-'E-electricity'!V23)*'Energy Use 2020'!$U85</f>
        <v>2647135422942806</v>
      </c>
      <c r="W23" s="240">
        <f>('Energy Use'!W79-'E-electricity'!W23)*'Energy Use 2020'!$U85</f>
        <v>2665540375155587</v>
      </c>
      <c r="X23" s="240">
        <f>('Energy Use'!X79-'E-electricity'!X23)*'Energy Use 2020'!$U85</f>
        <v>2672030025362674</v>
      </c>
      <c r="Y23" s="240">
        <f>('Energy Use'!Y79-'E-electricity'!Y23)*'Energy Use 2020'!$U85</f>
        <v>2678495139434327.5</v>
      </c>
      <c r="Z23" s="240">
        <f>('Energy Use'!Z79-'E-electricity'!Z23)*'Energy Use 2020'!$U85</f>
        <v>2684935726757390</v>
      </c>
      <c r="AA23" s="240">
        <f>('Energy Use'!AA79-'E-electricity'!AA23)*'Energy Use 2020'!$U85</f>
        <v>2691351796718705.5</v>
      </c>
      <c r="AB23" s="240">
        <f>('Energy Use'!AB79-'E-electricity'!AB23)*'Energy Use 2020'!$U85</f>
        <v>2697743358705118.5</v>
      </c>
      <c r="AC23" s="240">
        <f>('Energy Use'!AC79-'E-electricity'!AC23)*'Energy Use 2020'!$U85</f>
        <v>2693951147215272.5</v>
      </c>
      <c r="AD23" s="240">
        <f>('Energy Use'!AD79-'E-electricity'!AD23)*'Energy Use 2020'!$U85</f>
        <v>2690155813572603.5</v>
      </c>
      <c r="AE23" s="240">
        <f>('Energy Use'!AE79-'E-electricity'!AE23)*'Energy Use 2020'!$U85</f>
        <v>2686357359769859</v>
      </c>
      <c r="AF23" s="240">
        <f>('Energy Use'!AF79-'E-electricity'!AF23)*'Energy Use 2020'!$U85</f>
        <v>2682555787799783.5</v>
      </c>
      <c r="AG23" s="240">
        <f>('Energy Use'!AG79-'E-electricity'!AG23)*'Energy Use 2020'!$U85</f>
        <v>2678751099655127</v>
      </c>
      <c r="AH23" s="240">
        <f>('Energy Use'!AH79-'E-electricity'!AH23)*'Energy Use 2020'!$U85</f>
        <v>2665806639003400</v>
      </c>
      <c r="AI23" s="240">
        <f>('Energy Use'!AI79-'E-electricity'!AI23)*'Energy Use 2020'!$U85</f>
        <v>2652880817892749.5</v>
      </c>
      <c r="AJ23" s="240">
        <f>('Energy Use'!AJ79-'E-electricity'!AJ23)*'Energy Use 2020'!$U85</f>
        <v>2639973630464079</v>
      </c>
      <c r="AK23" s="240">
        <f>('Energy Use'!AK79-'E-electricity'!AK23)*'Energy Use 2020'!$U85</f>
        <v>2627085070858290.5</v>
      </c>
      <c r="AL23" s="240">
        <f>('Energy Use'!AL79-'E-electricity'!AL23)*'Energy Use 2020'!$U85</f>
        <v>2614215133216288</v>
      </c>
      <c r="AM23" s="240">
        <f>('Energy Use'!AM79-'E-electricity'!AM23)*'Energy Use 2020'!$U85</f>
        <v>2599685432342970</v>
      </c>
      <c r="AN23" s="240">
        <f>('Energy Use'!AN79-'E-electricity'!AN23)*'Energy Use 2020'!$U85</f>
        <v>2585177900939173</v>
      </c>
      <c r="AO23" s="240">
        <f>('Energy Use'!AO79-'E-electricity'!AO23)*'Energy Use 2020'!$U85</f>
        <v>2570692531911277.5</v>
      </c>
      <c r="AP23" s="240">
        <f>('Energy Use'!AP79-'E-electricity'!AP23)*'Energy Use 2020'!$U85</f>
        <v>2556229318165665</v>
      </c>
      <c r="AQ23" s="240">
        <f>('Energy Use'!AQ79-'E-electricity'!AQ23)*'Energy Use 2020'!$U85</f>
        <v>2529324718043426</v>
      </c>
      <c r="AR23" s="136" t="str">
        <f>VLOOKUP($A23,'Sector Match'!$A$1:$B$43,2,0)</f>
        <v>chemicals 20</v>
      </c>
    </row>
    <row r="24" spans="1:44" x14ac:dyDescent="0.2">
      <c r="A24" s="74" t="s">
        <v>22</v>
      </c>
      <c r="B24" s="240">
        <f>('Energy Use'!B80-'E-electricity'!B24)*'Energy Use 2019'!$U86</f>
        <v>97002637348534.672</v>
      </c>
      <c r="C24" s="240">
        <f>('Energy Use'!C80-'E-electricity'!C24)*'Energy Use 2020'!$U86</f>
        <v>104745734550450.58</v>
      </c>
      <c r="D24" s="240">
        <f>('Energy Use'!D80-'E-electricity'!D24)*'Energy Use 2020'!$U86</f>
        <v>135273623137935.56</v>
      </c>
      <c r="E24" s="240">
        <f>('Energy Use'!E80-'E-electricity'!E24)*'Energy Use 2020'!$U86</f>
        <v>131926821271367.92</v>
      </c>
      <c r="F24" s="240">
        <f>('Energy Use'!F80-'E-electricity'!F24)*'Energy Use 2020'!$U86</f>
        <v>133735657795043.28</v>
      </c>
      <c r="G24" s="240">
        <f>('Energy Use'!G80-'E-electricity'!G24)*'Energy Use 2020'!$U86</f>
        <v>139203587753393.91</v>
      </c>
      <c r="H24" s="240">
        <f>('Energy Use'!H80-'E-electricity'!H24)*'Energy Use 2020'!$U86</f>
        <v>145874545896996.69</v>
      </c>
      <c r="I24" s="240">
        <f>('Energy Use'!I80-'E-electricity'!I24)*'Energy Use 2020'!$U86</f>
        <v>151579102342082.5</v>
      </c>
      <c r="J24" s="240">
        <f>('Energy Use'!J80-'E-electricity'!J24)*'Energy Use 2020'!$U86</f>
        <v>155967093420725.44</v>
      </c>
      <c r="K24" s="240">
        <f>('Energy Use'!K80-'E-electricity'!K24)*'Energy Use 2020'!$U86</f>
        <v>159414796296414.97</v>
      </c>
      <c r="L24" s="240">
        <f>('Energy Use'!L80-'E-electricity'!L24)*'Energy Use 2020'!$U86</f>
        <v>162365758870232.94</v>
      </c>
      <c r="M24" s="240">
        <f>('Energy Use'!M80-'E-electricity'!M24)*'Energy Use 2020'!$U86</f>
        <v>165309799344584.63</v>
      </c>
      <c r="N24" s="240">
        <f>('Energy Use'!N80-'E-electricity'!N24)*'Energy Use 2020'!$U86</f>
        <v>168811861028126.91</v>
      </c>
      <c r="O24" s="240">
        <f>('Energy Use'!O80-'E-electricity'!O24)*'Energy Use 2020'!$U86</f>
        <v>172766369393122.41</v>
      </c>
      <c r="P24" s="240">
        <f>('Energy Use'!P80-'E-electricity'!P24)*'Energy Use 2020'!$U86</f>
        <v>177096756225153.97</v>
      </c>
      <c r="Q24" s="240">
        <f>('Energy Use'!Q80-'E-electricity'!Q24)*'Energy Use 2020'!$U86</f>
        <v>181719032729196.81</v>
      </c>
      <c r="R24" s="240">
        <f>('Energy Use'!R80-'E-electricity'!R24)*'Energy Use 2020'!$U86</f>
        <v>186539966943463.16</v>
      </c>
      <c r="S24" s="240">
        <f>('Energy Use'!S80-'E-electricity'!S24)*'Energy Use 2020'!$U86</f>
        <v>192131073212886.22</v>
      </c>
      <c r="T24" s="240">
        <f>('Energy Use'!T80-'E-electricity'!T24)*'Energy Use 2020'!$U86</f>
        <v>197841516401823.59</v>
      </c>
      <c r="U24" s="240">
        <f>('Energy Use'!U80-'E-electricity'!U24)*'Energy Use 2020'!$U86</f>
        <v>203654285171381.88</v>
      </c>
      <c r="V24" s="240">
        <f>('Energy Use'!V80-'E-electricity'!V24)*'Energy Use 2020'!$U86</f>
        <v>209550237409316.75</v>
      </c>
      <c r="W24" s="240">
        <f>('Energy Use'!W80-'E-electricity'!W24)*'Energy Use 2020'!$U86</f>
        <v>215508017874287.88</v>
      </c>
      <c r="X24" s="240">
        <f>('Energy Use'!X80-'E-electricity'!X24)*'Energy Use 2020'!$U86</f>
        <v>221503996017424.75</v>
      </c>
      <c r="Y24" s="240">
        <f>('Energy Use'!Y80-'E-electricity'!Y24)*'Energy Use 2020'!$U86</f>
        <v>227512227703951.38</v>
      </c>
      <c r="Z24" s="240">
        <f>('Energy Use'!Z80-'E-electricity'!Z24)*'Energy Use 2020'!$U86</f>
        <v>233504444670347.41</v>
      </c>
      <c r="AA24" s="240">
        <f>('Energy Use'!AA80-'E-electricity'!AA24)*'Energy Use 2020'!$U86</f>
        <v>239450075587646.41</v>
      </c>
      <c r="AB24" s="240">
        <f>('Energy Use'!AB80-'E-electricity'!AB24)*'Energy Use 2020'!$U86</f>
        <v>245316302544366.75</v>
      </c>
      <c r="AC24" s="240">
        <f>('Energy Use'!AC80-'E-electricity'!AC24)*'Energy Use 2020'!$U86</f>
        <v>251068156598983.81</v>
      </c>
      <c r="AD24" s="240">
        <f>('Energy Use'!AD80-'E-electricity'!AD24)*'Energy Use 2020'!$U86</f>
        <v>256668655768288.84</v>
      </c>
      <c r="AE24" s="240">
        <f>('Energy Use'!AE80-'E-electricity'!AE24)*'Energy Use 2020'!$U86</f>
        <v>262078988402521.69</v>
      </c>
      <c r="AF24" s="240">
        <f>('Energy Use'!AF80-'E-electricity'!AF24)*'Energy Use 2020'!$U86</f>
        <v>267258744341100.06</v>
      </c>
      <c r="AG24" s="240">
        <f>('Energy Use'!AG80-'E-electricity'!AG24)*'Energy Use 2020'!$U86</f>
        <v>272166195537658.19</v>
      </c>
      <c r="AH24" s="240">
        <f>('Energy Use'!AH80-'E-electricity'!AH24)*'Energy Use 2020'!$U86</f>
        <v>276758626987178.97</v>
      </c>
      <c r="AI24" s="240">
        <f>('Energy Use'!AI80-'E-electricity'!AI24)*'Energy Use 2020'!$U86</f>
        <v>280992717783596.53</v>
      </c>
      <c r="AJ24" s="240">
        <f>('Energy Use'!AJ80-'E-electricity'!AJ24)*'Energy Use 2020'!$U86</f>
        <v>284824970991031.25</v>
      </c>
      <c r="AK24" s="240">
        <f>('Energy Use'!AK80-'E-electricity'!AK24)*'Energy Use 2020'!$U86</f>
        <v>288212189739822.13</v>
      </c>
      <c r="AL24" s="240">
        <f>('Energy Use'!AL80-'E-electricity'!AL24)*'Energy Use 2020'!$U86</f>
        <v>291111995580666.06</v>
      </c>
      <c r="AM24" s="240">
        <f>('Energy Use'!AM80-'E-electricity'!AM24)*'Energy Use 2020'!$U86</f>
        <v>293483383674434.44</v>
      </c>
      <c r="AN24" s="240">
        <f>('Energy Use'!AN80-'E-electricity'!AN24)*'Energy Use 2020'!$U86</f>
        <v>295287307896788.63</v>
      </c>
      <c r="AO24" s="240">
        <f>('Energy Use'!AO80-'E-electricity'!AO24)*'Energy Use 2020'!$U86</f>
        <v>296487287437922.13</v>
      </c>
      <c r="AP24" s="240">
        <f>('Energy Use'!AP80-'E-electricity'!AP24)*'Energy Use 2020'!$U86</f>
        <v>297050025027005.56</v>
      </c>
      <c r="AQ24" s="240">
        <f>('Energy Use'!AQ80-'E-electricity'!AQ24)*'Energy Use 2020'!$U86</f>
        <v>295423197235112.31</v>
      </c>
      <c r="AR24" s="136">
        <f>VLOOKUP($A24,'Sector Match'!$A$1:$B$43,2,0)</f>
        <v>0</v>
      </c>
    </row>
    <row r="25" spans="1:44" x14ac:dyDescent="0.2">
      <c r="A25" s="74" t="s">
        <v>23</v>
      </c>
      <c r="B25" s="240">
        <f>('Energy Use'!B81-'E-electricity'!B25)*'Energy Use 2019'!$U87</f>
        <v>108748176696048.86</v>
      </c>
      <c r="C25" s="240">
        <f>('Energy Use'!C81-'E-electricity'!C25)*'Energy Use 2020'!$U87</f>
        <v>104924398078073.31</v>
      </c>
      <c r="D25" s="240">
        <f>('Energy Use'!D81-'E-electricity'!D25)*'Energy Use 2020'!$U87</f>
        <v>116380345831746.7</v>
      </c>
      <c r="E25" s="240">
        <f>('Energy Use'!E81-'E-electricity'!E25)*'Energy Use 2020'!$U87</f>
        <v>118773540400836.58</v>
      </c>
      <c r="F25" s="240">
        <f>('Energy Use'!F81-'E-electricity'!F25)*'Energy Use 2020'!$U87</f>
        <v>120902197524251.23</v>
      </c>
      <c r="G25" s="240">
        <f>('Energy Use'!G81-'E-electricity'!G25)*'Energy Use 2020'!$U87</f>
        <v>127195909275500.59</v>
      </c>
      <c r="H25" s="240">
        <f>('Energy Use'!H81-'E-electricity'!H25)*'Energy Use 2020'!$U87</f>
        <v>135195811434684.34</v>
      </c>
      <c r="I25" s="240">
        <f>('Energy Use'!I81-'E-electricity'!I25)*'Energy Use 2020'!$U87</f>
        <v>142587962752131.75</v>
      </c>
      <c r="J25" s="240">
        <f>('Energy Use'!J81-'E-electricity'!J25)*'Energy Use 2020'!$U87</f>
        <v>148712188831937.97</v>
      </c>
      <c r="K25" s="240">
        <f>('Energy Use'!K81-'E-electricity'!K25)*'Energy Use 2020'!$U87</f>
        <v>153573962264062.16</v>
      </c>
      <c r="L25" s="240">
        <f>('Energy Use'!L81-'E-electricity'!L25)*'Energy Use 2020'!$U87</f>
        <v>157238604415763.44</v>
      </c>
      <c r="M25" s="240">
        <f>('Energy Use'!M81-'E-electricity'!M25)*'Energy Use 2020'!$U87</f>
        <v>159821272573602.13</v>
      </c>
      <c r="N25" s="240">
        <f>('Energy Use'!N81-'E-electricity'!N25)*'Energy Use 2020'!$U87</f>
        <v>161613490328485.78</v>
      </c>
      <c r="O25" s="240">
        <f>('Energy Use'!O81-'E-electricity'!O25)*'Energy Use 2020'!$U87</f>
        <v>162637749221365.91</v>
      </c>
      <c r="P25" s="240">
        <f>('Energy Use'!P81-'E-electricity'!P25)*'Energy Use 2020'!$U87</f>
        <v>163067452273810.5</v>
      </c>
      <c r="Q25" s="240">
        <f>('Energy Use'!Q81-'E-electricity'!Q25)*'Energy Use 2020'!$U87</f>
        <v>163086069229401.84</v>
      </c>
      <c r="R25" s="240">
        <f>('Energy Use'!R81-'E-electricity'!R25)*'Energy Use 2020'!$U87</f>
        <v>162881423667851.44</v>
      </c>
      <c r="S25" s="240">
        <f>('Energy Use'!S81-'E-electricity'!S25)*'Energy Use 2020'!$U87</f>
        <v>163177118887789.97</v>
      </c>
      <c r="T25" s="240">
        <f>('Energy Use'!T81-'E-electricity'!T25)*'Energy Use 2020'!$U87</f>
        <v>163441624851809.53</v>
      </c>
      <c r="U25" s="240">
        <f>('Energy Use'!U81-'E-electricity'!U25)*'Energy Use 2020'!$U87</f>
        <v>163675575982028.22</v>
      </c>
      <c r="V25" s="240">
        <f>('Energy Use'!V81-'E-electricity'!V25)*'Energy Use 2020'!$U87</f>
        <v>163879628633359.44</v>
      </c>
      <c r="W25" s="240">
        <f>('Energy Use'!W81-'E-electricity'!W25)*'Energy Use 2020'!$U87</f>
        <v>164054459760828.53</v>
      </c>
      <c r="X25" s="240">
        <f>('Energy Use'!X81-'E-electricity'!X25)*'Energy Use 2020'!$U87</f>
        <v>164200765598181.38</v>
      </c>
      <c r="Y25" s="240">
        <f>('Energy Use'!Y81-'E-electricity'!Y25)*'Energy Use 2020'!$U87</f>
        <v>164319260350681.25</v>
      </c>
      <c r="Z25" s="240">
        <f>('Energy Use'!Z81-'E-electricity'!Z25)*'Energy Use 2020'!$U87</f>
        <v>164410674904848.75</v>
      </c>
      <c r="AA25" s="240">
        <f>('Energy Use'!AA81-'E-electricity'!AA25)*'Energy Use 2020'!$U87</f>
        <v>164475755557743.5</v>
      </c>
      <c r="AB25" s="240">
        <f>('Energy Use'!AB81-'E-electricity'!AB25)*'Energy Use 2020'!$U87</f>
        <v>164515262768238.88</v>
      </c>
      <c r="AC25" s="240">
        <f>('Energy Use'!AC81-'E-electricity'!AC25)*'Energy Use 2020'!$U87</f>
        <v>164529969932592.5</v>
      </c>
      <c r="AD25" s="240">
        <f>('Energy Use'!AD81-'E-electricity'!AD25)*'Energy Use 2020'!$U87</f>
        <v>164520662186458.59</v>
      </c>
      <c r="AE25" s="240">
        <f>('Energy Use'!AE81-'E-electricity'!AE25)*'Energy Use 2020'!$U87</f>
        <v>164488135235342.84</v>
      </c>
      <c r="AF25" s="240">
        <f>('Energy Use'!AF81-'E-electricity'!AF25)*'Energy Use 2020'!$U87</f>
        <v>164433194215344.63</v>
      </c>
      <c r="AG25" s="240">
        <f>('Energy Use'!AG81-'E-electricity'!AG25)*'Energy Use 2020'!$U87</f>
        <v>164356652585897.16</v>
      </c>
      <c r="AH25" s="240">
        <f>('Energy Use'!AH81-'E-electricity'!AH25)*'Energy Use 2020'!$U87</f>
        <v>164259331056050.72</v>
      </c>
      <c r="AI25" s="240">
        <f>('Energy Use'!AI81-'E-electricity'!AI25)*'Energy Use 2020'!$U87</f>
        <v>164142056545721.78</v>
      </c>
      <c r="AJ25" s="240">
        <f>('Energy Use'!AJ81-'E-electricity'!AJ25)*'Energy Use 2020'!$U87</f>
        <v>164005661183177.88</v>
      </c>
      <c r="AK25" s="240">
        <f>('Energy Use'!AK81-'E-electricity'!AK25)*'Energy Use 2020'!$U87</f>
        <v>163850981339898.34</v>
      </c>
      <c r="AL25" s="240">
        <f>('Energy Use'!AL81-'E-electricity'!AL25)*'Energy Use 2020'!$U87</f>
        <v>163678856703815.81</v>
      </c>
      <c r="AM25" s="240">
        <f>('Energy Use'!AM81-'E-electricity'!AM25)*'Energy Use 2020'!$U87</f>
        <v>163490129391819.78</v>
      </c>
      <c r="AN25" s="240">
        <f>('Energy Use'!AN81-'E-electricity'!AN25)*'Energy Use 2020'!$U87</f>
        <v>163285643102275.28</v>
      </c>
      <c r="AO25" s="240">
        <f>('Energy Use'!AO81-'E-electricity'!AO25)*'Energy Use 2020'!$U87</f>
        <v>163066242308196.81</v>
      </c>
      <c r="AP25" s="240">
        <f>('Energy Use'!AP81-'E-electricity'!AP25)*'Energy Use 2020'!$U87</f>
        <v>162832771491595.66</v>
      </c>
      <c r="AQ25" s="240">
        <f>('Energy Use'!AQ81-'E-electricity'!AQ25)*'Energy Use 2020'!$U87</f>
        <v>161752299678812.38</v>
      </c>
      <c r="AR25" s="136" t="str">
        <f>VLOOKUP($A25,'Sector Match'!$A$1:$B$43,2,0)</f>
        <v>chemicals 20</v>
      </c>
    </row>
    <row r="26" spans="1:44" x14ac:dyDescent="0.2">
      <c r="A26" s="74" t="s">
        <v>24</v>
      </c>
      <c r="B26" s="240">
        <f>('Energy Use'!B82-'E-electricity'!B26)*'Energy Use 2019'!$U88</f>
        <v>29753116861064.75</v>
      </c>
      <c r="C26" s="240">
        <f>('Energy Use'!C82-'E-electricity'!C26)*'Energy Use 2020'!$U88</f>
        <v>29628194564297.242</v>
      </c>
      <c r="D26" s="240">
        <f>('Energy Use'!D82-'E-electricity'!D26)*'Energy Use 2020'!$U88</f>
        <v>32405803764870.484</v>
      </c>
      <c r="E26" s="240">
        <f>('Energy Use'!E82-'E-electricity'!E26)*'Energy Use 2020'!$U88</f>
        <v>31943267790100.777</v>
      </c>
      <c r="F26" s="240">
        <f>('Energy Use'!F82-'E-electricity'!F26)*'Energy Use 2020'!$U88</f>
        <v>32021248807541.984</v>
      </c>
      <c r="G26" s="240">
        <f>('Energy Use'!G82-'E-electricity'!G26)*'Energy Use 2020'!$U88</f>
        <v>32746798282246.52</v>
      </c>
      <c r="H26" s="240">
        <f>('Energy Use'!H82-'E-electricity'!H26)*'Energy Use 2020'!$U88</f>
        <v>33715043078073.383</v>
      </c>
      <c r="I26" s="240">
        <f>('Energy Use'!I82-'E-electricity'!I26)*'Energy Use 2020'!$U88</f>
        <v>34586421524221.934</v>
      </c>
      <c r="J26" s="240">
        <f>('Energy Use'!J82-'E-electricity'!J26)*'Energy Use 2020'!$U88</f>
        <v>35252800134495.836</v>
      </c>
      <c r="K26" s="240">
        <f>('Energy Use'!K82-'E-electricity'!K26)*'Energy Use 2020'!$U88</f>
        <v>35703781780108.102</v>
      </c>
      <c r="L26" s="240">
        <f>('Energy Use'!L82-'E-electricity'!L26)*'Energy Use 2020'!$U88</f>
        <v>35933039827655.797</v>
      </c>
      <c r="M26" s="240">
        <f>('Energy Use'!M82-'E-electricity'!M26)*'Energy Use 2020'!$U88</f>
        <v>35938451033071.383</v>
      </c>
      <c r="N26" s="240">
        <f>('Energy Use'!N82-'E-electricity'!N26)*'Energy Use 2020'!$U88</f>
        <v>35824905373544.211</v>
      </c>
      <c r="O26" s="240">
        <f>('Energy Use'!O82-'E-electricity'!O26)*'Energy Use 2020'!$U88</f>
        <v>35536777628516.477</v>
      </c>
      <c r="P26" s="240">
        <f>('Energy Use'!P82-'E-electricity'!P26)*'Energy Use 2020'!$U88</f>
        <v>35122042441158.531</v>
      </c>
      <c r="Q26" s="240">
        <f>('Energy Use'!Q82-'E-electricity'!Q26)*'Energy Use 2020'!$U88</f>
        <v>34628337004153.359</v>
      </c>
      <c r="R26" s="240">
        <f>('Energy Use'!R82-'E-electricity'!R26)*'Energy Use 2020'!$U88</f>
        <v>34101625884156.898</v>
      </c>
      <c r="S26" s="240">
        <f>('Energy Use'!S82-'E-electricity'!S26)*'Energy Use 2020'!$U88</f>
        <v>33759710527640.121</v>
      </c>
      <c r="T26" s="240">
        <f>('Energy Use'!T82-'E-electricity'!T26)*'Energy Use 2020'!$U88</f>
        <v>33425254619802.496</v>
      </c>
      <c r="U26" s="240">
        <f>('Energy Use'!U82-'E-electricity'!U26)*'Energy Use 2020'!$U88</f>
        <v>33098421012967.559</v>
      </c>
      <c r="V26" s="240">
        <f>('Energy Use'!V82-'E-electricity'!V26)*'Energy Use 2020'!$U88</f>
        <v>32779364447277.172</v>
      </c>
      <c r="W26" s="240">
        <f>('Energy Use'!W82-'E-electricity'!W26)*'Energy Use 2020'!$U88</f>
        <v>32468232153911.633</v>
      </c>
      <c r="X26" s="240">
        <f>('Energy Use'!X82-'E-electricity'!X26)*'Energy Use 2020'!$U88</f>
        <v>32165164461600.77</v>
      </c>
      <c r="Y26" s="240">
        <f>('Energy Use'!Y82-'E-electricity'!Y26)*'Energy Use 2020'!$U88</f>
        <v>31870295405884.617</v>
      </c>
      <c r="Z26" s="240">
        <f>('Energy Use'!Z82-'E-electricity'!Z26)*'Energy Use 2020'!$U88</f>
        <v>31583753340713.113</v>
      </c>
      <c r="AA26" s="240">
        <f>('Energy Use'!AA82-'E-electricity'!AA26)*'Energy Use 2020'!$U88</f>
        <v>31305661552103.117</v>
      </c>
      <c r="AB26" s="240">
        <f>('Energy Use'!AB82-'E-electricity'!AB26)*'Energy Use 2020'!$U88</f>
        <v>31036138873698.07</v>
      </c>
      <c r="AC26" s="240">
        <f>('Energy Use'!AC82-'E-electricity'!AC26)*'Energy Use 2020'!$U88</f>
        <v>30775300304202.313</v>
      </c>
      <c r="AD26" s="240">
        <f>('Energy Use'!AD82-'E-electricity'!AD26)*'Energy Use 2020'!$U88</f>
        <v>30523257626789.195</v>
      </c>
      <c r="AE26" s="240">
        <f>('Energy Use'!AE82-'E-electricity'!AE26)*'Energy Use 2020'!$U88</f>
        <v>30280120030707.777</v>
      </c>
      <c r="AF26" s="240">
        <f>('Energy Use'!AF82-'E-electricity'!AF26)*'Energy Use 2020'!$U88</f>
        <v>30045994735437.063</v>
      </c>
      <c r="AG26" s="240">
        <f>('Energy Use'!AG82-'E-electricity'!AG26)*'Energy Use 2020'!$U88</f>
        <v>29820987617864.035</v>
      </c>
      <c r="AH26" s="240">
        <f>('Energy Use'!AH82-'E-electricity'!AH26)*'Energy Use 2020'!$U88</f>
        <v>29605203843087.059</v>
      </c>
      <c r="AI26" s="240">
        <f>('Energy Use'!AI82-'E-electricity'!AI26)*'Energy Use 2020'!$U88</f>
        <v>29398748499574.367</v>
      </c>
      <c r="AJ26" s="240">
        <f>('Energy Use'!AJ82-'E-electricity'!AJ26)*'Energy Use 2020'!$U88</f>
        <v>29201727239534.391</v>
      </c>
      <c r="AK26" s="240">
        <f>('Energy Use'!AK82-'E-electricity'!AK26)*'Energy Use 2020'!$U88</f>
        <v>29014246925487.102</v>
      </c>
      <c r="AL26" s="240">
        <f>('Energy Use'!AL82-'E-electricity'!AL26)*'Energy Use 2020'!$U88</f>
        <v>28836416284157.582</v>
      </c>
      <c r="AM26" s="240">
        <f>('Energy Use'!AM82-'E-electricity'!AM26)*'Energy Use 2020'!$U88</f>
        <v>28668346568950.574</v>
      </c>
      <c r="AN26" s="240">
        <f>('Energy Use'!AN82-'E-electricity'!AN26)*'Energy Use 2020'!$U88</f>
        <v>28510152232404.551</v>
      </c>
      <c r="AO26" s="240">
        <f>('Energy Use'!AO82-'E-electricity'!AO26)*'Energy Use 2020'!$U88</f>
        <v>28361951610169.426</v>
      </c>
      <c r="AP26" s="240">
        <f>('Energy Use'!AP82-'E-electricity'!AP26)*'Energy Use 2020'!$U88</f>
        <v>28223867618202.332</v>
      </c>
      <c r="AQ26" s="240">
        <f>('Energy Use'!AQ82-'E-electricity'!AQ26)*'Energy Use 2020'!$U88</f>
        <v>27951476744567.473</v>
      </c>
      <c r="AR26" s="136" t="str">
        <f>VLOOKUP($A26,'Sector Match'!$A$1:$B$43,2,0)</f>
        <v>rubber and plastic products 22</v>
      </c>
    </row>
    <row r="27" spans="1:44" x14ac:dyDescent="0.2">
      <c r="A27" s="74" t="s">
        <v>25</v>
      </c>
      <c r="B27" s="240">
        <f>('Energy Use'!B83-'E-electricity'!B27)*'Energy Use 2019'!$U89</f>
        <v>23871911614915.926</v>
      </c>
      <c r="C27" s="240">
        <f>('Energy Use'!C83-'E-electricity'!C27)*'Energy Use 2020'!$U89</f>
        <v>45359968384612.055</v>
      </c>
      <c r="D27" s="240">
        <f>('Energy Use'!D83-'E-electricity'!D27)*'Energy Use 2020'!$U89</f>
        <v>45295505591222.969</v>
      </c>
      <c r="E27" s="240">
        <f>('Energy Use'!E83-'E-electricity'!E27)*'Energy Use 2020'!$U89</f>
        <v>45230470191598.492</v>
      </c>
      <c r="F27" s="240">
        <f>('Energy Use'!F83-'E-electricity'!F27)*'Energy Use 2020'!$U89</f>
        <v>45164862988991.891</v>
      </c>
      <c r="G27" s="240">
        <f>('Energy Use'!G83-'E-electricity'!G27)*'Energy Use 2020'!$U89</f>
        <v>45098684786656.477</v>
      </c>
      <c r="H27" s="240">
        <f>('Energy Use'!H83-'E-electricity'!H27)*'Energy Use 2020'!$U89</f>
        <v>45031936387845.5</v>
      </c>
      <c r="I27" s="240">
        <f>('Energy Use'!I83-'E-electricity'!I27)*'Energy Use 2020'!$U89</f>
        <v>45446169164329.469</v>
      </c>
      <c r="J27" s="240">
        <f>('Energy Use'!J83-'E-electricity'!J27)*'Energy Use 2020'!$U89</f>
        <v>45856602397590.969</v>
      </c>
      <c r="K27" s="240">
        <f>('Energy Use'!K83-'E-electricity'!K27)*'Energy Use 2020'!$U89</f>
        <v>46263240618932.82</v>
      </c>
      <c r="L27" s="240">
        <f>('Energy Use'!L83-'E-electricity'!L27)*'Energy Use 2020'!$U89</f>
        <v>46666088359657.828</v>
      </c>
      <c r="M27" s="240">
        <f>('Energy Use'!M83-'E-electricity'!M27)*'Energy Use 2020'!$U89</f>
        <v>47065150151068.789</v>
      </c>
      <c r="N27" s="240">
        <f>('Energy Use'!N83-'E-electricity'!N27)*'Energy Use 2020'!$U89</f>
        <v>46389497118860.367</v>
      </c>
      <c r="O27" s="240">
        <f>('Energy Use'!O83-'E-electricity'!O27)*'Energy Use 2020'!$U89</f>
        <v>45717207700240.609</v>
      </c>
      <c r="P27" s="240">
        <f>('Energy Use'!P83-'E-electricity'!P27)*'Energy Use 2020'!$U89</f>
        <v>45048279101351.82</v>
      </c>
      <c r="Q27" s="240">
        <f>('Energy Use'!Q83-'E-electricity'!Q27)*'Energy Use 2020'!$U89</f>
        <v>44382708528336.352</v>
      </c>
      <c r="R27" s="240">
        <f>('Energy Use'!R83-'E-electricity'!R27)*'Energy Use 2020'!$U89</f>
        <v>43720493187336.523</v>
      </c>
      <c r="S27" s="240">
        <f>('Energy Use'!S83-'E-electricity'!S27)*'Energy Use 2020'!$U89</f>
        <v>42940353281210.68</v>
      </c>
      <c r="T27" s="240">
        <f>('Energy Use'!T83-'E-electricity'!T27)*'Energy Use 2020'!$U89</f>
        <v>42161327620546.328</v>
      </c>
      <c r="U27" s="240">
        <f>('Energy Use'!U83-'E-electricity'!U27)*'Energy Use 2020'!$U89</f>
        <v>41383415773198.281</v>
      </c>
      <c r="V27" s="240">
        <f>('Energy Use'!V83-'E-electricity'!V27)*'Energy Use 2020'!$U89</f>
        <v>40606617307021.398</v>
      </c>
      <c r="W27" s="240">
        <f>('Energy Use'!W83-'E-electricity'!W27)*'Energy Use 2020'!$U89</f>
        <v>39830931789870.484</v>
      </c>
      <c r="X27" s="240">
        <f>('Energy Use'!X83-'E-electricity'!X27)*'Energy Use 2020'!$U89</f>
        <v>38779595203709.898</v>
      </c>
      <c r="Y27" s="240">
        <f>('Energy Use'!Y83-'E-electricity'!Y27)*'Energy Use 2020'!$U89</f>
        <v>37729783293975.883</v>
      </c>
      <c r="Z27" s="240">
        <f>('Energy Use'!Z83-'E-electricity'!Z27)*'Energy Use 2020'!$U89</f>
        <v>36681495466674.711</v>
      </c>
      <c r="AA27" s="240">
        <f>('Energy Use'!AA83-'E-electricity'!AA27)*'Energy Use 2020'!$U89</f>
        <v>35634731127812.656</v>
      </c>
      <c r="AB27" s="240">
        <f>('Energy Use'!AB83-'E-electricity'!AB27)*'Energy Use 2020'!$U89</f>
        <v>34589489683395.973</v>
      </c>
      <c r="AC27" s="240">
        <f>('Energy Use'!AC83-'E-electricity'!AC27)*'Energy Use 2020'!$U89</f>
        <v>33777699559998.516</v>
      </c>
      <c r="AD27" s="240">
        <f>('Energy Use'!AD83-'E-electricity'!AD27)*'Energy Use 2020'!$U89</f>
        <v>32967081284252.957</v>
      </c>
      <c r="AE27" s="240">
        <f>('Energy Use'!AE83-'E-electricity'!AE27)*'Energy Use 2020'!$U89</f>
        <v>32157634400136.707</v>
      </c>
      <c r="AF27" s="240">
        <f>('Energy Use'!AF83-'E-electricity'!AF27)*'Energy Use 2020'!$U89</f>
        <v>31349358451627.176</v>
      </c>
      <c r="AG27" s="240">
        <f>('Energy Use'!AG83-'E-electricity'!AG27)*'Energy Use 2020'!$U89</f>
        <v>30542252982701.793</v>
      </c>
      <c r="AH27" s="240">
        <f>('Energy Use'!AH83-'E-electricity'!AH27)*'Energy Use 2020'!$U89</f>
        <v>30048461921001.918</v>
      </c>
      <c r="AI27" s="240">
        <f>('Energy Use'!AI83-'E-electricity'!AI27)*'Energy Use 2020'!$U89</f>
        <v>29555373916816.035</v>
      </c>
      <c r="AJ27" s="240">
        <f>('Energy Use'!AJ83-'E-electricity'!AJ27)*'Energy Use 2020'!$U89</f>
        <v>29062988697416.664</v>
      </c>
      <c r="AK27" s="240">
        <f>('Energy Use'!AK83-'E-electricity'!AK27)*'Energy Use 2020'!$U89</f>
        <v>28571305990076.285</v>
      </c>
      <c r="AL27" s="240">
        <f>('Energy Use'!AL83-'E-electricity'!AL27)*'Energy Use 2020'!$U89</f>
        <v>28080325522067.41</v>
      </c>
      <c r="AM27" s="240">
        <f>('Energy Use'!AM83-'E-electricity'!AM27)*'Energy Use 2020'!$U89</f>
        <v>27825000519502.836</v>
      </c>
      <c r="AN27" s="240">
        <f>('Energy Use'!AN83-'E-electricity'!AN27)*'Energy Use 2020'!$U89</f>
        <v>27570022199084.457</v>
      </c>
      <c r="AO27" s="240">
        <f>('Energy Use'!AO83-'E-electricity'!AO27)*'Energy Use 2020'!$U89</f>
        <v>27315390428263.227</v>
      </c>
      <c r="AP27" s="240">
        <f>('Energy Use'!AP83-'E-electricity'!AP27)*'Energy Use 2020'!$U89</f>
        <v>27061105074490.09</v>
      </c>
      <c r="AQ27" s="240">
        <f>('Energy Use'!AQ83-'E-electricity'!AQ27)*'Energy Use 2020'!$U89</f>
        <v>26737856511657.262</v>
      </c>
      <c r="AR27" s="136" t="str">
        <f>VLOOKUP($A27,'Sector Match'!$A$1:$B$43,2,0)</f>
        <v>cement and other nonmetallic minerals 239</v>
      </c>
    </row>
    <row r="28" spans="1:44" x14ac:dyDescent="0.2">
      <c r="A28" s="74" t="s">
        <v>26</v>
      </c>
      <c r="B28" s="240">
        <f>('Energy Use'!B84-'E-electricity'!B28)*'Energy Use 2019'!$U90</f>
        <v>184565963972428.56</v>
      </c>
      <c r="C28" s="240">
        <f>('Energy Use'!C84-'E-electricity'!C28)*'Energy Use 2020'!$U90</f>
        <v>177706421892262.88</v>
      </c>
      <c r="D28" s="240">
        <f>('Energy Use'!D84-'E-electricity'!D28)*'Energy Use 2020'!$U90</f>
        <v>183612056880745.72</v>
      </c>
      <c r="E28" s="240">
        <f>('Energy Use'!E84-'E-electricity'!E28)*'Energy Use 2020'!$U90</f>
        <v>189474760349920.5</v>
      </c>
      <c r="F28" s="240">
        <f>('Energy Use'!F84-'E-electricity'!F28)*'Energy Use 2020'!$U90</f>
        <v>195294563595303.25</v>
      </c>
      <c r="G28" s="240">
        <f>('Energy Use'!G84-'E-electricity'!G28)*'Energy Use 2020'!$U90</f>
        <v>201071497912410.09</v>
      </c>
      <c r="H28" s="240">
        <f>('Energy Use'!H84-'E-electricity'!H28)*'Energy Use 2020'!$U90</f>
        <v>206805594596757.19</v>
      </c>
      <c r="I28" s="240">
        <f>('Energy Use'!I84-'E-electricity'!I28)*'Energy Use 2020'!$U90</f>
        <v>210741750203307.5</v>
      </c>
      <c r="J28" s="240">
        <f>('Energy Use'!J84-'E-electricity'!J28)*'Energy Use 2020'!$U90</f>
        <v>214649557299562.63</v>
      </c>
      <c r="K28" s="240">
        <f>('Energy Use'!K84-'E-electricity'!K28)*'Energy Use 2020'!$U90</f>
        <v>218529036723274.25</v>
      </c>
      <c r="L28" s="240">
        <f>('Energy Use'!L84-'E-electricity'!L28)*'Energy Use 2020'!$U90</f>
        <v>222380209312194.22</v>
      </c>
      <c r="M28" s="240">
        <f>('Energy Use'!M84-'E-electricity'!M28)*'Energy Use 2020'!$U90</f>
        <v>226203095904074.53</v>
      </c>
      <c r="N28" s="240">
        <f>('Energy Use'!N84-'E-electricity'!N28)*'Energy Use 2020'!$U90</f>
        <v>225884286248043.59</v>
      </c>
      <c r="O28" s="240">
        <f>('Energy Use'!O84-'E-electricity'!O28)*'Energy Use 2020'!$U90</f>
        <v>225563870495879.59</v>
      </c>
      <c r="P28" s="240">
        <f>('Energy Use'!P84-'E-electricity'!P28)*'Energy Use 2020'!$U90</f>
        <v>225241849611044.38</v>
      </c>
      <c r="Q28" s="240">
        <f>('Energy Use'!Q84-'E-electricity'!Q28)*'Energy Use 2020'!$U90</f>
        <v>224918224556999.63</v>
      </c>
      <c r="R28" s="240">
        <f>('Energy Use'!R84-'E-electricity'!R28)*'Energy Use 2020'!$U90</f>
        <v>224592996297207.06</v>
      </c>
      <c r="S28" s="240">
        <f>('Energy Use'!S84-'E-electricity'!S28)*'Energy Use 2020'!$U90</f>
        <v>221905773505011.88</v>
      </c>
      <c r="T28" s="240">
        <f>('Energy Use'!T84-'E-electricity'!T28)*'Energy Use 2020'!$U90</f>
        <v>219221757659059.22</v>
      </c>
      <c r="U28" s="240">
        <f>('Energy Use'!U84-'E-electricity'!U28)*'Energy Use 2020'!$U90</f>
        <v>216540947917508.88</v>
      </c>
      <c r="V28" s="240">
        <f>('Energy Use'!V84-'E-electricity'!V28)*'Energy Use 2020'!$U90</f>
        <v>213863343438520.59</v>
      </c>
      <c r="W28" s="240">
        <f>('Energy Use'!W84-'E-electricity'!W28)*'Energy Use 2020'!$U90</f>
        <v>211188943380254.13</v>
      </c>
      <c r="X28" s="240">
        <f>('Energy Use'!X84-'E-electricity'!X28)*'Energy Use 2020'!$U90</f>
        <v>206296096629474.81</v>
      </c>
      <c r="Y28" s="240">
        <f>('Energy Use'!Y84-'E-electricity'!Y28)*'Energy Use 2020'!$U90</f>
        <v>201409234600406.34</v>
      </c>
      <c r="Z28" s="240">
        <f>('Energy Use'!Z84-'E-electricity'!Z28)*'Energy Use 2020'!$U90</f>
        <v>196528355714598.09</v>
      </c>
      <c r="AA28" s="240">
        <f>('Energy Use'!AA84-'E-electricity'!AA28)*'Energy Use 2020'!$U90</f>
        <v>191653458393599.69</v>
      </c>
      <c r="AB28" s="240">
        <f>('Energy Use'!AB84-'E-electricity'!AB28)*'Energy Use 2020'!$U90</f>
        <v>186784541058960.63</v>
      </c>
      <c r="AC28" s="240">
        <f>('Energy Use'!AC84-'E-electricity'!AC28)*'Energy Use 2020'!$U90</f>
        <v>181921602132230.47</v>
      </c>
      <c r="AD28" s="240">
        <f>('Energy Use'!AD84-'E-electricity'!AD28)*'Energy Use 2020'!$U90</f>
        <v>177064640034958.59</v>
      </c>
      <c r="AE28" s="240">
        <f>('Energy Use'!AE84-'E-electricity'!AE28)*'Energy Use 2020'!$U90</f>
        <v>172213653188694.66</v>
      </c>
      <c r="AF28" s="240">
        <f>('Energy Use'!AF84-'E-electricity'!AF28)*'Energy Use 2020'!$U90</f>
        <v>167368640014988.13</v>
      </c>
      <c r="AG28" s="240">
        <f>('Energy Use'!AG84-'E-electricity'!AG28)*'Energy Use 2020'!$U90</f>
        <v>162529598935388.56</v>
      </c>
      <c r="AH28" s="240">
        <f>('Energy Use'!AH84-'E-electricity'!AH28)*'Energy Use 2020'!$U90</f>
        <v>158327314484931.19</v>
      </c>
      <c r="AI28" s="240">
        <f>('Energy Use'!AI84-'E-electricity'!AI28)*'Energy Use 2020'!$U90</f>
        <v>154130205521984.19</v>
      </c>
      <c r="AJ28" s="240">
        <f>('Energy Use'!AJ84-'E-electricity'!AJ28)*'Energy Use 2020'!$U90</f>
        <v>149938270678557.16</v>
      </c>
      <c r="AK28" s="240">
        <f>('Energy Use'!AK84-'E-electricity'!AK28)*'Energy Use 2020'!$U90</f>
        <v>145751508586659.59</v>
      </c>
      <c r="AL28" s="240">
        <f>('Energy Use'!AL84-'E-electricity'!AL28)*'Energy Use 2020'!$U90</f>
        <v>141569917878301.16</v>
      </c>
      <c r="AM28" s="240">
        <f>('Energy Use'!AM84-'E-electricity'!AM28)*'Energy Use 2020'!$U90</f>
        <v>137188169363582</v>
      </c>
      <c r="AN28" s="240">
        <f>('Energy Use'!AN84-'E-electricity'!AN28)*'Energy Use 2020'!$U90</f>
        <v>132811848358424.08</v>
      </c>
      <c r="AO28" s="240">
        <f>('Energy Use'!AO84-'E-electricity'!AO28)*'Energy Use 2020'!$U90</f>
        <v>128440953426113.89</v>
      </c>
      <c r="AP28" s="240">
        <f>('Energy Use'!AP84-'E-electricity'!AP28)*'Energy Use 2020'!$U90</f>
        <v>124075483129937.89</v>
      </c>
      <c r="AQ28" s="240">
        <f>('Energy Use'!AQ84-'E-electricity'!AQ28)*'Energy Use 2020'!$U90</f>
        <v>119408887110777.25</v>
      </c>
      <c r="AR28" s="136" t="str">
        <f>VLOOKUP($A28,'Sector Match'!$A$1:$B$43,2,0)</f>
        <v>iron and steel 241</v>
      </c>
    </row>
    <row r="29" spans="1:44" x14ac:dyDescent="0.2">
      <c r="A29" s="74" t="s">
        <v>27</v>
      </c>
      <c r="B29" s="240">
        <f>('Energy Use'!B85-'E-electricity'!B29)*'Energy Use 2019'!$U91</f>
        <v>207174056235980.31</v>
      </c>
      <c r="C29" s="240">
        <f>('Energy Use'!C85-'E-electricity'!C29)*'Energy Use 2020'!$U91</f>
        <v>205348939584572.63</v>
      </c>
      <c r="D29" s="240">
        <f>('Energy Use'!D85-'E-electricity'!D29)*'Energy Use 2020'!$U91</f>
        <v>218197384632971.16</v>
      </c>
      <c r="E29" s="240">
        <f>('Energy Use'!E85-'E-electricity'!E29)*'Energy Use 2020'!$U91</f>
        <v>230822282496637.06</v>
      </c>
      <c r="F29" s="240">
        <f>('Energy Use'!F85-'E-electricity'!F29)*'Energy Use 2020'!$U91</f>
        <v>243224865695556.13</v>
      </c>
      <c r="G29" s="240">
        <f>('Energy Use'!G85-'E-electricity'!G29)*'Energy Use 2020'!$U91</f>
        <v>255406366749715</v>
      </c>
      <c r="H29" s="240">
        <f>('Energy Use'!H85-'E-electricity'!H29)*'Energy Use 2020'!$U91</f>
        <v>267368018179099.47</v>
      </c>
      <c r="I29" s="240">
        <f>('Energy Use'!I85-'E-electricity'!I29)*'Energy Use 2020'!$U91</f>
        <v>278998731587002.81</v>
      </c>
      <c r="J29" s="240">
        <f>('Energy Use'!J85-'E-electricity'!J29)*'Energy Use 2020'!$U91</f>
        <v>290420720543074.81</v>
      </c>
      <c r="K29" s="240">
        <f>('Energy Use'!K85-'E-electricity'!K29)*'Energy Use 2020'!$U91</f>
        <v>301635105968559</v>
      </c>
      <c r="L29" s="240">
        <f>('Energy Use'!L85-'E-electricity'!L29)*'Energy Use 2020'!$U91</f>
        <v>312643008784698.44</v>
      </c>
      <c r="M29" s="240">
        <f>('Energy Use'!M85-'E-electricity'!M29)*'Energy Use 2020'!$U91</f>
        <v>323445549912736.06</v>
      </c>
      <c r="N29" s="240">
        <f>('Energy Use'!N85-'E-electricity'!N29)*'Energy Use 2020'!$U91</f>
        <v>328543010626214.06</v>
      </c>
      <c r="O29" s="240">
        <f>('Energy Use'!O85-'E-electricity'!O29)*'Energy Use 2020'!$U91</f>
        <v>333556504692049.06</v>
      </c>
      <c r="P29" s="240">
        <f>('Energy Use'!P85-'E-electricity'!P29)*'Energy Use 2020'!$U91</f>
        <v>338486422662161.38</v>
      </c>
      <c r="Q29" s="240">
        <f>('Energy Use'!Q85-'E-electricity'!Q29)*'Energy Use 2020'!$U91</f>
        <v>343333155088471.63</v>
      </c>
      <c r="R29" s="240">
        <f>('Energy Use'!R85-'E-electricity'!R29)*'Energy Use 2020'!$U91</f>
        <v>348097092522899.94</v>
      </c>
      <c r="S29" s="240">
        <f>('Energy Use'!S85-'E-electricity'!S29)*'Energy Use 2020'!$U91</f>
        <v>349218280728178.31</v>
      </c>
      <c r="T29" s="240">
        <f>('Energy Use'!T85-'E-electricity'!T29)*'Energy Use 2020'!$U91</f>
        <v>350329508285744.38</v>
      </c>
      <c r="U29" s="240">
        <f>('Energy Use'!U85-'E-electricity'!U29)*'Energy Use 2020'!$U91</f>
        <v>351430787955223.81</v>
      </c>
      <c r="V29" s="240">
        <f>('Energy Use'!V85-'E-electricity'!V29)*'Energy Use 2020'!$U91</f>
        <v>352522132496241.63</v>
      </c>
      <c r="W29" s="240">
        <f>('Energy Use'!W85-'E-electricity'!W29)*'Energy Use 2020'!$U91</f>
        <v>353603554668423.19</v>
      </c>
      <c r="X29" s="240">
        <f>('Energy Use'!X85-'E-electricity'!X29)*'Energy Use 2020'!$U91</f>
        <v>351786270228256.88</v>
      </c>
      <c r="Y29" s="240">
        <f>('Energy Use'!Y85-'E-electricity'!Y29)*'Energy Use 2020'!$U91</f>
        <v>349974369605116.56</v>
      </c>
      <c r="Z29" s="240">
        <f>('Energy Use'!Z85-'E-electricity'!Z29)*'Energy Use 2020'!$U91</f>
        <v>348167847420343.5</v>
      </c>
      <c r="AA29" s="240">
        <f>('Energy Use'!AA85-'E-electricity'!AA29)*'Energy Use 2020'!$U91</f>
        <v>346366698295278.88</v>
      </c>
      <c r="AB29" s="240">
        <f>('Energy Use'!AB85-'E-electricity'!AB29)*'Energy Use 2020'!$U91</f>
        <v>344570916851263.44</v>
      </c>
      <c r="AC29" s="240">
        <f>('Energy Use'!AC85-'E-electricity'!AC29)*'Energy Use 2020'!$U91</f>
        <v>339058674098058.94</v>
      </c>
      <c r="AD29" s="240">
        <f>('Energy Use'!AD85-'E-electricity'!AD29)*'Energy Use 2020'!$U91</f>
        <v>333571632145147.56</v>
      </c>
      <c r="AE29" s="240">
        <f>('Energy Use'!AE85-'E-electricity'!AE29)*'Energy Use 2020'!$U91</f>
        <v>328109762096926.75</v>
      </c>
      <c r="AF29" s="240">
        <f>('Energy Use'!AF85-'E-electricity'!AF29)*'Energy Use 2020'!$U91</f>
        <v>322673035057794.5</v>
      </c>
      <c r="AG29" s="240">
        <f>('Energy Use'!AG85-'E-electricity'!AG29)*'Energy Use 2020'!$U91</f>
        <v>317261422132148.94</v>
      </c>
      <c r="AH29" s="240">
        <f>('Energy Use'!AH85-'E-electricity'!AH29)*'Energy Use 2020'!$U91</f>
        <v>309120675191897.19</v>
      </c>
      <c r="AI29" s="240">
        <f>('Energy Use'!AI85-'E-electricity'!AI29)*'Energy Use 2020'!$U91</f>
        <v>301019808688991.06</v>
      </c>
      <c r="AJ29" s="240">
        <f>('Energy Use'!AJ85-'E-electricity'!AJ29)*'Energy Use 2020'!$U91</f>
        <v>292958776090120.75</v>
      </c>
      <c r="AK29" s="240">
        <f>('Energy Use'!AK85-'E-electricity'!AK29)*'Energy Use 2020'!$U91</f>
        <v>284937530861977</v>
      </c>
      <c r="AL29" s="240">
        <f>('Energy Use'!AL85-'E-electricity'!AL29)*'Energy Use 2020'!$U91</f>
        <v>276956026471250.25</v>
      </c>
      <c r="AM29" s="240">
        <f>('Energy Use'!AM85-'E-electricity'!AM29)*'Energy Use 2020'!$U91</f>
        <v>269002694563369.34</v>
      </c>
      <c r="AN29" s="240">
        <f>('Energy Use'!AN85-'E-electricity'!AN29)*'Energy Use 2020'!$U91</f>
        <v>261089077218499.22</v>
      </c>
      <c r="AO29" s="240">
        <f>('Energy Use'!AO85-'E-electricity'!AO29)*'Energy Use 2020'!$U91</f>
        <v>253215127803215.16</v>
      </c>
      <c r="AP29" s="240">
        <f>('Energy Use'!AP85-'E-electricity'!AP29)*'Energy Use 2020'!$U91</f>
        <v>245380799684092.16</v>
      </c>
      <c r="AQ29" s="240">
        <f>('Energy Use'!AQ85-'E-electricity'!AQ29)*'Energy Use 2020'!$U91</f>
        <v>236938309707810.94</v>
      </c>
      <c r="AR29" s="136" t="str">
        <f>VLOOKUP($A29,'Sector Match'!$A$1:$B$43,2,0)</f>
        <v>other metals 242</v>
      </c>
    </row>
    <row r="30" spans="1:44" x14ac:dyDescent="0.2">
      <c r="A30" s="74" t="s">
        <v>28</v>
      </c>
      <c r="B30" s="240">
        <f>('Energy Use'!B86-'E-electricity'!B30)*'Energy Use 2019'!$U92</f>
        <v>6040912431318.2119</v>
      </c>
      <c r="C30" s="240">
        <f>('Energy Use'!C86-'E-electricity'!C30)*'Energy Use 2020'!$U92</f>
        <v>5967456604311.5146</v>
      </c>
      <c r="D30" s="240">
        <f>('Energy Use'!D86-'E-electricity'!D30)*'Energy Use 2020'!$U92</f>
        <v>7156691189428.96</v>
      </c>
      <c r="E30" s="240">
        <f>('Energy Use'!E86-'E-electricity'!E30)*'Energy Use 2020'!$U92</f>
        <v>7189787122541.6953</v>
      </c>
      <c r="F30" s="240">
        <f>('Energy Use'!F86-'E-electricity'!F30)*'Energy Use 2020'!$U92</f>
        <v>7235114766588.2959</v>
      </c>
      <c r="G30" s="240">
        <f>('Energy Use'!G86-'E-electricity'!G30)*'Energy Use 2020'!$U92</f>
        <v>7417726126085.0566</v>
      </c>
      <c r="H30" s="240">
        <f>('Energy Use'!H86-'E-electricity'!H30)*'Energy Use 2020'!$U92</f>
        <v>7654137098493.1162</v>
      </c>
      <c r="I30" s="240">
        <f>('Energy Use'!I86-'E-electricity'!I30)*'Energy Use 2020'!$U92</f>
        <v>7875158578620.0752</v>
      </c>
      <c r="J30" s="240">
        <f>('Energy Use'!J86-'E-electricity'!J30)*'Energy Use 2020'!$U92</f>
        <v>8060865726043.9697</v>
      </c>
      <c r="K30" s="240">
        <f>('Energy Use'!K86-'E-electricity'!K30)*'Energy Use 2020'!$U92</f>
        <v>8213259407824.1553</v>
      </c>
      <c r="L30" s="240">
        <f>('Energy Use'!L86-'E-electricity'!L30)*'Energy Use 2020'!$U92</f>
        <v>8335142529515.2334</v>
      </c>
      <c r="M30" s="240">
        <f>('Energy Use'!M86-'E-electricity'!M30)*'Energy Use 2020'!$U92</f>
        <v>8429975694137.7725</v>
      </c>
      <c r="N30" s="240">
        <f>('Energy Use'!N86-'E-electricity'!N30)*'Energy Use 2020'!$U92</f>
        <v>8511072469548.5166</v>
      </c>
      <c r="O30" s="240">
        <f>('Energy Use'!O86-'E-electricity'!O30)*'Energy Use 2020'!$U92</f>
        <v>8572532536172.5088</v>
      </c>
      <c r="P30" s="240">
        <f>('Energy Use'!P86-'E-electricity'!P30)*'Energy Use 2020'!$U92</f>
        <v>8617811738411.3906</v>
      </c>
      <c r="Q30" s="240">
        <f>('Energy Use'!Q86-'E-electricity'!Q30)*'Energy Use 2020'!$U92</f>
        <v>8650555316532.8174</v>
      </c>
      <c r="R30" s="240">
        <f>('Energy Use'!R86-'E-electricity'!R30)*'Energy Use 2020'!$U92</f>
        <v>8674535230512.7354</v>
      </c>
      <c r="S30" s="240">
        <f>('Energy Use'!S86-'E-electricity'!S30)*'Energy Use 2020'!$U92</f>
        <v>8725435197755.1865</v>
      </c>
      <c r="T30" s="240">
        <f>('Energy Use'!T86-'E-electricity'!T30)*'Energy Use 2020'!$U92</f>
        <v>8771925300347.833</v>
      </c>
      <c r="U30" s="240">
        <f>('Energy Use'!U86-'E-electricity'!U30)*'Energy Use 2020'!$U92</f>
        <v>8814097050745.8223</v>
      </c>
      <c r="V30" s="240">
        <f>('Energy Use'!V86-'E-electricity'!V30)*'Energy Use 2020'!$U92</f>
        <v>8852051647060.5117</v>
      </c>
      <c r="W30" s="240">
        <f>('Energy Use'!W86-'E-electricity'!W30)*'Energy Use 2020'!$U92</f>
        <v>8885899333261.2676</v>
      </c>
      <c r="X30" s="240">
        <f>('Energy Use'!X86-'E-electricity'!X30)*'Energy Use 2020'!$U92</f>
        <v>8915758753642.4648</v>
      </c>
      <c r="Y30" s="240">
        <f>('Energy Use'!Y86-'E-electricity'!Y30)*'Energy Use 2020'!$U92</f>
        <v>8941756305883.9121</v>
      </c>
      <c r="Z30" s="240">
        <f>('Energy Use'!Z86-'E-electricity'!Z30)*'Energy Use 2020'!$U92</f>
        <v>8964025496802.9746</v>
      </c>
      <c r="AA30" s="240">
        <f>('Energy Use'!AA86-'E-electricity'!AA30)*'Energy Use 2020'!$U92</f>
        <v>8982706304647.4219</v>
      </c>
      <c r="AB30" s="240">
        <f>('Energy Use'!AB86-'E-electricity'!AB30)*'Energy Use 2020'!$U92</f>
        <v>8997944551518.8223</v>
      </c>
      <c r="AC30" s="240">
        <f>('Energy Use'!AC86-'E-electricity'!AC30)*'Energy Use 2020'!$U92</f>
        <v>9009891289246.9414</v>
      </c>
      <c r="AD30" s="240">
        <f>('Energy Use'!AD86-'E-electricity'!AD30)*'Energy Use 2020'!$U92</f>
        <v>9018702201760.5059</v>
      </c>
      <c r="AE30" s="240">
        <f>('Energy Use'!AE86-'E-electricity'!AE30)*'Energy Use 2020'!$U92</f>
        <v>9024537026723.9258</v>
      </c>
      <c r="AF30" s="240">
        <f>('Energy Use'!AF86-'E-electricity'!AF30)*'Energy Use 2020'!$U92</f>
        <v>9027558998931.5742</v>
      </c>
      <c r="AG30" s="240">
        <f>('Energy Use'!AG86-'E-electricity'!AG30)*'Energy Use 2020'!$U92</f>
        <v>9027934317679.1445</v>
      </c>
      <c r="AH30" s="240">
        <f>('Energy Use'!AH86-'E-electricity'!AH30)*'Energy Use 2020'!$U92</f>
        <v>9025831640063.1836</v>
      </c>
      <c r="AI30" s="240">
        <f>('Energy Use'!AI86-'E-electricity'!AI30)*'Energy Use 2020'!$U92</f>
        <v>9021421601900.7754</v>
      </c>
      <c r="AJ30" s="240">
        <f>('Energy Use'!AJ86-'E-electricity'!AJ30)*'Energy Use 2020'!$U92</f>
        <v>9014876367710.5645</v>
      </c>
      <c r="AK30" s="240">
        <f>('Energy Use'!AK86-'E-electricity'!AK30)*'Energy Use 2020'!$U92</f>
        <v>9006369210958.7852</v>
      </c>
      <c r="AL30" s="240">
        <f>('Energy Use'!AL86-'E-electricity'!AL30)*'Energy Use 2020'!$U92</f>
        <v>8996074125547.6875</v>
      </c>
      <c r="AM30" s="240">
        <f>('Energy Use'!AM86-'E-electricity'!AM30)*'Energy Use 2020'!$U92</f>
        <v>8984165469313.7598</v>
      </c>
      <c r="AN30" s="240">
        <f>('Energy Use'!AN86-'E-electricity'!AN30)*'Energy Use 2020'!$U92</f>
        <v>8970817640105.748</v>
      </c>
      <c r="AO30" s="240">
        <f>('Energy Use'!AO86-'E-electricity'!AO30)*'Energy Use 2020'!$U92</f>
        <v>8956204784834.2188</v>
      </c>
      <c r="AP30" s="240">
        <f>('Energy Use'!AP86-'E-electricity'!AP30)*'Energy Use 2020'!$U92</f>
        <v>8940500541721.0059</v>
      </c>
      <c r="AQ30" s="240">
        <f>('Energy Use'!AQ86-'E-electricity'!AQ30)*'Energy Use 2020'!$U92</f>
        <v>8878114339851.7227</v>
      </c>
      <c r="AR30" s="136" t="str">
        <f>VLOOKUP($A30,'Sector Match'!$A$1:$B$43,2,0)</f>
        <v>metal products except machinery and vehicles 25</v>
      </c>
    </row>
    <row r="31" spans="1:44" x14ac:dyDescent="0.2">
      <c r="A31" s="74" t="s">
        <v>29</v>
      </c>
      <c r="B31" s="240">
        <f>('Energy Use'!B87-'E-electricity'!B31)*'Energy Use 2019'!$U93</f>
        <v>3257647450606.5259</v>
      </c>
      <c r="C31" s="240">
        <f>('Energy Use'!C87-'E-electricity'!C31)*'Energy Use 2020'!$U93</f>
        <v>3330818932476.4185</v>
      </c>
      <c r="D31" s="240">
        <f>('Energy Use'!D87-'E-electricity'!D31)*'Energy Use 2020'!$U93</f>
        <v>3864553847694.4731</v>
      </c>
      <c r="E31" s="240">
        <f>('Energy Use'!E87-'E-electricity'!E31)*'Energy Use 2020'!$U93</f>
        <v>3845153622877.6704</v>
      </c>
      <c r="F31" s="240">
        <f>('Energy Use'!F87-'E-electricity'!F31)*'Energy Use 2020'!$U93</f>
        <v>3866472851343.9531</v>
      </c>
      <c r="G31" s="240">
        <f>('Energy Use'!G87-'E-electricity'!G31)*'Energy Use 2020'!$U93</f>
        <v>3965549450003.3555</v>
      </c>
      <c r="H31" s="240">
        <f>('Energy Use'!H87-'E-electricity'!H31)*'Energy Use 2020'!$U93</f>
        <v>4094839992798.46</v>
      </c>
      <c r="I31" s="240">
        <f>('Energy Use'!I87-'E-electricity'!I31)*'Energy Use 2020'!$U93</f>
        <v>4214700370883.1069</v>
      </c>
      <c r="J31" s="240">
        <f>('Energy Use'!J87-'E-electricity'!J31)*'Energy Use 2020'!$U93</f>
        <v>4314174437302.2627</v>
      </c>
      <c r="K31" s="240">
        <f>('Energy Use'!K87-'E-electricity'!K31)*'Energy Use 2020'!$U93</f>
        <v>4394657332090.9873</v>
      </c>
      <c r="L31" s="240">
        <f>('Energy Use'!L87-'E-electricity'!L31)*'Energy Use 2020'!$U93</f>
        <v>4458037788818.1592</v>
      </c>
      <c r="M31" s="240">
        <f>('Energy Use'!M87-'E-electricity'!M31)*'Energy Use 2020'!$U93</f>
        <v>4506599629088.8271</v>
      </c>
      <c r="N31" s="240">
        <f>('Energy Use'!N87-'E-electricity'!N31)*'Energy Use 2020'!$U93</f>
        <v>4550067600382.5498</v>
      </c>
      <c r="O31" s="240">
        <f>('Energy Use'!O87-'E-electricity'!O31)*'Energy Use 2020'!$U93</f>
        <v>4583202711173.1621</v>
      </c>
      <c r="P31" s="240">
        <f>('Energy Use'!P87-'E-electricity'!P31)*'Energy Use 2020'!$U93</f>
        <v>4607850763482.6035</v>
      </c>
      <c r="Q31" s="240">
        <f>('Energy Use'!Q87-'E-electricity'!Q31)*'Energy Use 2020'!$U93</f>
        <v>4625957532650.3516</v>
      </c>
      <c r="R31" s="240">
        <f>('Energy Use'!R87-'E-electricity'!R31)*'Energy Use 2020'!$U93</f>
        <v>4639536022906.6807</v>
      </c>
      <c r="S31" s="240">
        <f>('Energy Use'!S87-'E-electricity'!S31)*'Energy Use 2020'!$U93</f>
        <v>4670121311196.1943</v>
      </c>
      <c r="T31" s="240">
        <f>('Energy Use'!T87-'E-electricity'!T31)*'Energy Use 2020'!$U93</f>
        <v>4698520769573.252</v>
      </c>
      <c r="U31" s="240">
        <f>('Energy Use'!U87-'E-electricity'!U31)*'Energy Use 2020'!$U93</f>
        <v>4724745204478.3125</v>
      </c>
      <c r="V31" s="240">
        <f>('Energy Use'!V87-'E-electricity'!V31)*'Energy Use 2020'!$U93</f>
        <v>4748809657475.4951</v>
      </c>
      <c r="W31" s="240">
        <f>('Energy Use'!W87-'E-electricity'!W31)*'Energy Use 2020'!$U93</f>
        <v>4770733253014.7861</v>
      </c>
      <c r="X31" s="240">
        <f>('Energy Use'!X87-'E-electricity'!X31)*'Energy Use 2020'!$U93</f>
        <v>4790539037365.4668</v>
      </c>
      <c r="Y31" s="240">
        <f>('Energy Use'!Y87-'E-electricity'!Y31)*'Energy Use 2020'!$U93</f>
        <v>4808253809815.3096</v>
      </c>
      <c r="Z31" s="240">
        <f>('Energy Use'!Z87-'E-electricity'!Z31)*'Energy Use 2020'!$U93</f>
        <v>4823907947222.459</v>
      </c>
      <c r="AA31" s="240">
        <f>('Energy Use'!AA87-'E-electricity'!AA31)*'Energy Use 2020'!$U93</f>
        <v>4837535222992.4238</v>
      </c>
      <c r="AB31" s="240">
        <f>('Energy Use'!AB87-'E-electricity'!AB31)*'Energy Use 2020'!$U93</f>
        <v>4849172621532.9395</v>
      </c>
      <c r="AC31" s="240">
        <f>('Energy Use'!AC87-'E-electricity'!AC31)*'Energy Use 2020'!$U93</f>
        <v>4858860149213.1387</v>
      </c>
      <c r="AD31" s="240">
        <f>('Energy Use'!AD87-'E-electricity'!AD31)*'Energy Use 2020'!$U93</f>
        <v>4866640642823.8066</v>
      </c>
      <c r="AE31" s="240">
        <f>('Energy Use'!AE87-'E-electricity'!AE31)*'Energy Use 2020'!$U93</f>
        <v>4872559576499.8828</v>
      </c>
      <c r="AF31" s="240">
        <f>('Energy Use'!AF87-'E-electricity'!AF31)*'Energy Use 2020'!$U93</f>
        <v>4876664868027.8828</v>
      </c>
      <c r="AG31" s="240">
        <f>('Energy Use'!AG87-'E-electricity'!AG31)*'Energy Use 2020'!$U93</f>
        <v>4879006685418.874</v>
      </c>
      <c r="AH31" s="240">
        <f>('Energy Use'!AH87-'E-electricity'!AH31)*'Energy Use 2020'!$U93</f>
        <v>4879637254582.1523</v>
      </c>
      <c r="AI31" s="240">
        <f>('Energy Use'!AI87-'E-electricity'!AI31)*'Energy Use 2020'!$U93</f>
        <v>4878610668887.6943</v>
      </c>
      <c r="AJ31" s="240">
        <f>('Energy Use'!AJ87-'E-electricity'!AJ31)*'Energy Use 2020'!$U93</f>
        <v>4875982701355.9365</v>
      </c>
      <c r="AK31" s="240">
        <f>('Energy Use'!AK87-'E-electricity'!AK31)*'Energy Use 2020'!$U93</f>
        <v>4871810620162.7549</v>
      </c>
      <c r="AL31" s="240">
        <f>('Energy Use'!AL87-'E-electricity'!AL31)*'Energy Use 2020'!$U93</f>
        <v>4866153008095.7686</v>
      </c>
      <c r="AM31" s="240">
        <f>('Energy Use'!AM87-'E-electricity'!AM31)*'Energy Use 2020'!$U93</f>
        <v>4859069586545.7734</v>
      </c>
      <c r="AN31" s="240">
        <f>('Energy Use'!AN87-'E-electricity'!AN31)*'Energy Use 2020'!$U93</f>
        <v>4850621044564.8184</v>
      </c>
      <c r="AO31" s="240">
        <f>('Energy Use'!AO87-'E-electricity'!AO31)*'Energy Use 2020'!$U93</f>
        <v>4840868873469.9072</v>
      </c>
      <c r="AP31" s="240">
        <f>('Energy Use'!AP87-'E-electricity'!AP31)*'Energy Use 2020'!$U93</f>
        <v>4829875207420.2051</v>
      </c>
      <c r="AQ31" s="240">
        <f>('Energy Use'!AQ87-'E-electricity'!AQ31)*'Energy Use 2020'!$U93</f>
        <v>4792844038616.165</v>
      </c>
      <c r="AR31" s="136" t="str">
        <f>VLOOKUP($A31,'Sector Match'!$A$1:$B$43,2,0)</f>
        <v>other manufacturing 31T33</v>
      </c>
    </row>
    <row r="32" spans="1:44" x14ac:dyDescent="0.2">
      <c r="A32" s="74" t="s">
        <v>30</v>
      </c>
      <c r="B32" s="240">
        <f>('Energy Use'!B88-'E-electricity'!B32)*'Energy Use 2019'!$U94</f>
        <v>9054496972837.9805</v>
      </c>
      <c r="C32" s="240">
        <f>('Energy Use'!C88-'E-electricity'!C32)*'Energy Use 2020'!$U94</f>
        <v>7897780956335.1553</v>
      </c>
      <c r="D32" s="240">
        <f>('Energy Use'!D88-'E-electricity'!D32)*'Energy Use 2020'!$U94</f>
        <v>9175513068197.125</v>
      </c>
      <c r="E32" s="240">
        <f>('Energy Use'!E88-'E-electricity'!E32)*'Energy Use 2020'!$U94</f>
        <v>9568649216067.6289</v>
      </c>
      <c r="F32" s="240">
        <f>('Energy Use'!F88-'E-electricity'!F32)*'Energy Use 2020'!$U94</f>
        <v>9700763387396.2266</v>
      </c>
      <c r="G32" s="240">
        <f>('Energy Use'!G88-'E-electricity'!G32)*'Energy Use 2020'!$U94</f>
        <v>10150035381558.83</v>
      </c>
      <c r="H32" s="240">
        <f>('Energy Use'!H88-'E-electricity'!H32)*'Energy Use 2020'!$U94</f>
        <v>10730431886292.564</v>
      </c>
      <c r="I32" s="240">
        <f>('Energy Use'!I88-'E-electricity'!I32)*'Energy Use 2020'!$U94</f>
        <v>11271974590183.967</v>
      </c>
      <c r="J32" s="240">
        <f>('Energy Use'!J88-'E-electricity'!J32)*'Energy Use 2020'!$U94</f>
        <v>11732600908589.607</v>
      </c>
      <c r="K32" s="240">
        <f>('Energy Use'!K88-'E-electricity'!K32)*'Energy Use 2020'!$U94</f>
        <v>12121014376690</v>
      </c>
      <c r="L32" s="240">
        <f>('Energy Use'!L88-'E-electricity'!L32)*'Energy Use 2020'!$U94</f>
        <v>12450101061927.387</v>
      </c>
      <c r="M32" s="240">
        <f>('Energy Use'!M88-'E-electricity'!M32)*'Energy Use 2020'!$U94</f>
        <v>12736054193487.582</v>
      </c>
      <c r="N32" s="240">
        <f>('Energy Use'!N88-'E-electricity'!N32)*'Energy Use 2020'!$U94</f>
        <v>13017608443718.582</v>
      </c>
      <c r="O32" s="240">
        <f>('Energy Use'!O88-'E-electricity'!O32)*'Energy Use 2020'!$U94</f>
        <v>13279842465222.27</v>
      </c>
      <c r="P32" s="240">
        <f>('Energy Use'!P88-'E-electricity'!P32)*'Energy Use 2020'!$U94</f>
        <v>13527346909689.826</v>
      </c>
      <c r="Q32" s="240">
        <f>('Energy Use'!Q88-'E-electricity'!Q32)*'Energy Use 2020'!$U94</f>
        <v>13765211525713.977</v>
      </c>
      <c r="R32" s="240">
        <f>('Energy Use'!R88-'E-electricity'!R32)*'Energy Use 2020'!$U94</f>
        <v>13998976324084.57</v>
      </c>
      <c r="S32" s="240">
        <f>('Energy Use'!S88-'E-electricity'!S32)*'Energy Use 2020'!$U94</f>
        <v>14296430493036.402</v>
      </c>
      <c r="T32" s="240">
        <f>('Energy Use'!T88-'E-electricity'!T32)*'Energy Use 2020'!$U94</f>
        <v>14597401107803.84</v>
      </c>
      <c r="U32" s="240">
        <f>('Energy Use'!U88-'E-electricity'!U32)*'Energy Use 2020'!$U94</f>
        <v>14900852369748.814</v>
      </c>
      <c r="V32" s="240">
        <f>('Energy Use'!V88-'E-electricity'!V32)*'Energy Use 2020'!$U94</f>
        <v>15205663903380.086</v>
      </c>
      <c r="W32" s="240">
        <f>('Energy Use'!W88-'E-electricity'!W32)*'Energy Use 2020'!$U94</f>
        <v>15510629553802.225</v>
      </c>
      <c r="X32" s="240">
        <f>('Energy Use'!X88-'E-electricity'!X32)*'Energy Use 2020'!$U94</f>
        <v>15814457083202.553</v>
      </c>
      <c r="Y32" s="240">
        <f>('Energy Use'!Y88-'E-electricity'!Y32)*'Energy Use 2020'!$U94</f>
        <v>16115768871920.143</v>
      </c>
      <c r="Z32" s="240">
        <f>('Energy Use'!Z88-'E-electricity'!Z32)*'Energy Use 2020'!$U94</f>
        <v>16413103728684.688</v>
      </c>
      <c r="AA32" s="240">
        <f>('Energy Use'!AA88-'E-electricity'!AA32)*'Energy Use 2020'!$U94</f>
        <v>16704919911288.416</v>
      </c>
      <c r="AB32" s="240">
        <f>('Energy Use'!AB88-'E-electricity'!AB32)*'Energy Use 2020'!$U94</f>
        <v>16989599452981.229</v>
      </c>
      <c r="AC32" s="240">
        <f>('Energy Use'!AC88-'E-electricity'!AC32)*'Energy Use 2020'!$U94</f>
        <v>17265453880996.625</v>
      </c>
      <c r="AD32" s="240">
        <f>('Energy Use'!AD88-'E-electricity'!AD32)*'Energy Use 2020'!$U94</f>
        <v>17530731401605.473</v>
      </c>
      <c r="AE32" s="240">
        <f>('Energy Use'!AE88-'E-electricity'!AE32)*'Energy Use 2020'!$U94</f>
        <v>17783625610767.547</v>
      </c>
      <c r="AF32" s="240">
        <f>('Energy Use'!AF88-'E-electricity'!AF32)*'Energy Use 2020'!$U94</f>
        <v>18022285770701.715</v>
      </c>
      <c r="AG32" s="240">
        <f>('Energy Use'!AG88-'E-electricity'!AG32)*'Energy Use 2020'!$U94</f>
        <v>18244828670476.887</v>
      </c>
      <c r="AH32" s="240">
        <f>('Energy Use'!AH88-'E-electricity'!AH32)*'Energy Use 2020'!$U94</f>
        <v>18449352063088.363</v>
      </c>
      <c r="AI32" s="240">
        <f>('Energy Use'!AI88-'E-electricity'!AI32)*'Energy Use 2020'!$U94</f>
        <v>18633949642581.41</v>
      </c>
      <c r="AJ32" s="240">
        <f>('Energy Use'!AJ88-'E-electricity'!AJ32)*'Energy Use 2020'!$U94</f>
        <v>18796727492884.563</v>
      </c>
      <c r="AK32" s="240">
        <f>('Energy Use'!AK88-'E-electricity'!AK32)*'Energy Use 2020'!$U94</f>
        <v>18935821905511.18</v>
      </c>
      <c r="AL32" s="240">
        <f>('Energy Use'!AL88-'E-electricity'!AL32)*'Energy Use 2020'!$U94</f>
        <v>19049418426709.855</v>
      </c>
      <c r="AM32" s="240">
        <f>('Energy Use'!AM88-'E-electricity'!AM32)*'Energy Use 2020'!$U94</f>
        <v>19135771956654.379</v>
      </c>
      <c r="AN32" s="240">
        <f>('Energy Use'!AN88-'E-electricity'!AN32)*'Energy Use 2020'!$U94</f>
        <v>19193227684660.813</v>
      </c>
      <c r="AO32" s="240">
        <f>('Energy Use'!AO88-'E-electricity'!AO32)*'Energy Use 2020'!$U94</f>
        <v>19220242606136.484</v>
      </c>
      <c r="AP32" s="240">
        <f>('Energy Use'!AP88-'E-electricity'!AP32)*'Energy Use 2020'!$U94</f>
        <v>19215407330042.703</v>
      </c>
      <c r="AQ32" s="240">
        <f>('Energy Use'!AQ88-'E-electricity'!AQ32)*'Energy Use 2020'!$U94</f>
        <v>19077640922326.348</v>
      </c>
      <c r="AR32" s="136" t="str">
        <f>VLOOKUP($A32,'Sector Match'!$A$1:$B$43,2,0)</f>
        <v>glass and glass products 231</v>
      </c>
    </row>
    <row r="33" spans="1:44" x14ac:dyDescent="0.2">
      <c r="A33" s="74" t="s">
        <v>31</v>
      </c>
      <c r="B33" s="240">
        <f>('Energy Use'!B89-'E-electricity'!B33)*'Energy Use 2019'!$U95</f>
        <v>28269783064090.871</v>
      </c>
      <c r="C33" s="240">
        <f>('Energy Use'!C89-'E-electricity'!C33)*'Energy Use 2020'!$U95</f>
        <v>24758973660019.977</v>
      </c>
      <c r="D33" s="240">
        <f>('Energy Use'!D89-'E-electricity'!D33)*'Energy Use 2020'!$U95</f>
        <v>26243363052668.273</v>
      </c>
      <c r="E33" s="240">
        <f>('Energy Use'!E89-'E-electricity'!E33)*'Energy Use 2020'!$U95</f>
        <v>27696369099682.645</v>
      </c>
      <c r="F33" s="240">
        <f>('Energy Use'!F89-'E-electricity'!F33)*'Energy Use 2020'!$U95</f>
        <v>29118205837695.777</v>
      </c>
      <c r="G33" s="240">
        <f>('Energy Use'!G89-'E-electricity'!G33)*'Energy Use 2020'!$U95</f>
        <v>30509087303340.348</v>
      </c>
      <c r="H33" s="240">
        <f>('Energy Use'!H89-'E-electricity'!H33)*'Energy Use 2020'!$U95</f>
        <v>31869227533248.984</v>
      </c>
      <c r="I33" s="240">
        <f>('Energy Use'!I89-'E-electricity'!I33)*'Energy Use 2020'!$U95</f>
        <v>32517624996606.352</v>
      </c>
      <c r="J33" s="240">
        <f>('Energy Use'!J89-'E-electricity'!J33)*'Energy Use 2020'!$U95</f>
        <v>33150198266343.203</v>
      </c>
      <c r="K33" s="240">
        <f>('Energy Use'!K89-'E-electricity'!K33)*'Energy Use 2020'!$U95</f>
        <v>33767048430941.91</v>
      </c>
      <c r="L33" s="240">
        <f>('Energy Use'!L89-'E-electricity'!L33)*'Energy Use 2020'!$U95</f>
        <v>34368276578884.883</v>
      </c>
      <c r="M33" s="240">
        <f>('Energy Use'!M89-'E-electricity'!M33)*'Energy Use 2020'!$U95</f>
        <v>34953983798654.488</v>
      </c>
      <c r="N33" s="240">
        <f>('Energy Use'!N89-'E-electricity'!N33)*'Energy Use 2020'!$U95</f>
        <v>35157229597496.922</v>
      </c>
      <c r="O33" s="240">
        <f>('Energy Use'!O89-'E-electricity'!O33)*'Energy Use 2020'!$U95</f>
        <v>35354971097717.344</v>
      </c>
      <c r="P33" s="240">
        <f>('Energy Use'!P89-'E-electricity'!P33)*'Energy Use 2020'!$U95</f>
        <v>35547238804905.125</v>
      </c>
      <c r="Q33" s="240">
        <f>('Energy Use'!Q89-'E-electricity'!Q33)*'Energy Use 2020'!$U95</f>
        <v>35734063224649.469</v>
      </c>
      <c r="R33" s="240">
        <f>('Energy Use'!R89-'E-electricity'!R33)*'Energy Use 2020'!$U95</f>
        <v>35915474862539.664</v>
      </c>
      <c r="S33" s="240">
        <f>('Energy Use'!S89-'E-electricity'!S33)*'Energy Use 2020'!$U95</f>
        <v>35690470649289.742</v>
      </c>
      <c r="T33" s="240">
        <f>('Energy Use'!T89-'E-electricity'!T33)*'Energy Use 2020'!$U95</f>
        <v>35466294060450.031</v>
      </c>
      <c r="U33" s="240">
        <f>('Energy Use'!U89-'E-electricity'!U33)*'Energy Use 2020'!$U95</f>
        <v>35242943985405.859</v>
      </c>
      <c r="V33" s="240">
        <f>('Energy Use'!V89-'E-electricity'!V33)*'Energy Use 2020'!$U95</f>
        <v>35020419313542.617</v>
      </c>
      <c r="W33" s="240">
        <f>('Energy Use'!W89-'E-electricity'!W33)*'Energy Use 2020'!$U95</f>
        <v>34798718934245.645</v>
      </c>
      <c r="X33" s="240">
        <f>('Energy Use'!X89-'E-electricity'!X33)*'Energy Use 2020'!$U95</f>
        <v>34577841736900.289</v>
      </c>
      <c r="Y33" s="240">
        <f>('Energy Use'!Y89-'E-electricity'!Y33)*'Energy Use 2020'!$U95</f>
        <v>34357786610891.918</v>
      </c>
      <c r="Z33" s="240">
        <f>('Energy Use'!Z89-'E-electricity'!Z33)*'Energy Use 2020'!$U95</f>
        <v>34138552445605.895</v>
      </c>
      <c r="AA33" s="240">
        <f>('Energy Use'!AA89-'E-electricity'!AA33)*'Energy Use 2020'!$U95</f>
        <v>33920138130427.594</v>
      </c>
      <c r="AB33" s="240">
        <f>('Energy Use'!AB89-'E-electricity'!AB33)*'Energy Use 2020'!$U95</f>
        <v>33702542554742.332</v>
      </c>
      <c r="AC33" s="240">
        <f>('Energy Use'!AC89-'E-electricity'!AC33)*'Energy Use 2020'!$U95</f>
        <v>33485764607935.504</v>
      </c>
      <c r="AD33" s="240">
        <f>('Energy Use'!AD89-'E-electricity'!AD33)*'Energy Use 2020'!$U95</f>
        <v>33269803179392.426</v>
      </c>
      <c r="AE33" s="240">
        <f>('Energy Use'!AE89-'E-electricity'!AE33)*'Energy Use 2020'!$U95</f>
        <v>33054657158498.492</v>
      </c>
      <c r="AF33" s="240">
        <f>('Energy Use'!AF89-'E-electricity'!AF33)*'Energy Use 2020'!$U95</f>
        <v>32840325434639.066</v>
      </c>
      <c r="AG33" s="240">
        <f>('Energy Use'!AG89-'E-electricity'!AG33)*'Energy Use 2020'!$U95</f>
        <v>32626806897199.477</v>
      </c>
      <c r="AH33" s="240">
        <f>('Energy Use'!AH89-'E-electricity'!AH33)*'Energy Use 2020'!$U95</f>
        <v>32476038207098.051</v>
      </c>
      <c r="AI33" s="240">
        <f>('Energy Use'!AI89-'E-electricity'!AI33)*'Energy Use 2020'!$U95</f>
        <v>32325663871795.242</v>
      </c>
      <c r="AJ33" s="240">
        <f>('Energy Use'!AJ89-'E-electricity'!AJ33)*'Energy Use 2020'!$U95</f>
        <v>32175683447045.273</v>
      </c>
      <c r="AK33" s="240">
        <f>('Energy Use'!AK89-'E-electricity'!AK33)*'Energy Use 2020'!$U95</f>
        <v>32026096488602.246</v>
      </c>
      <c r="AL33" s="240">
        <f>('Energy Use'!AL89-'E-electricity'!AL33)*'Energy Use 2020'!$U95</f>
        <v>31876902552220.293</v>
      </c>
      <c r="AM33" s="240">
        <f>('Energy Use'!AM89-'E-electricity'!AM33)*'Energy Use 2020'!$U95</f>
        <v>31707801704726.141</v>
      </c>
      <c r="AN33" s="240">
        <f>('Energy Use'!AN89-'E-electricity'!AN33)*'Energy Use 2020'!$U95</f>
        <v>31539231120522.203</v>
      </c>
      <c r="AO33" s="240">
        <f>('Energy Use'!AO89-'E-electricity'!AO33)*'Energy Use 2020'!$U95</f>
        <v>31371190133239.723</v>
      </c>
      <c r="AP33" s="240">
        <f>('Energy Use'!AP89-'E-electricity'!AP33)*'Energy Use 2020'!$U95</f>
        <v>31203678076509.938</v>
      </c>
      <c r="AQ33" s="240">
        <f>('Energy Use'!AQ89-'E-electricity'!AQ33)*'Energy Use 2020'!$U95</f>
        <v>30929238962618.563</v>
      </c>
      <c r="AR33" s="136" t="str">
        <f>VLOOKUP($A33,'Sector Match'!$A$1:$B$43,2,0)</f>
        <v>road vehicles 29</v>
      </c>
    </row>
    <row r="34" spans="1:44" x14ac:dyDescent="0.2">
      <c r="A34" s="74" t="s">
        <v>32</v>
      </c>
      <c r="B34" s="240">
        <f>('Energy Use'!B90-'E-electricity'!B34)*'Energy Use 2019'!$U96</f>
        <v>6318148939698.3135</v>
      </c>
      <c r="C34" s="240">
        <f>('Energy Use'!C90-'E-electricity'!C34)*'Energy Use 2020'!$U96</f>
        <v>5615437324952.9873</v>
      </c>
      <c r="D34" s="240">
        <f>('Energy Use'!D90-'E-electricity'!D34)*'Energy Use 2020'!$U96</f>
        <v>6298838469600.5527</v>
      </c>
      <c r="E34" s="240">
        <f>('Energy Use'!E90-'E-electricity'!E34)*'Energy Use 2020'!$U96</f>
        <v>6511613932135.5615</v>
      </c>
      <c r="F34" s="240">
        <f>('Energy Use'!F90-'E-electricity'!F34)*'Energy Use 2020'!$U96</f>
        <v>6528878767095.2793</v>
      </c>
      <c r="G34" s="240">
        <f>('Energy Use'!G90-'E-electricity'!G34)*'Energy Use 2020'!$U96</f>
        <v>6628351830447.2861</v>
      </c>
      <c r="H34" s="240">
        <f>('Energy Use'!H90-'E-electricity'!H34)*'Energy Use 2020'!$U96</f>
        <v>6760310181568.542</v>
      </c>
      <c r="I34" s="240">
        <f>('Energy Use'!I90-'E-electricity'!I34)*'Energy Use 2020'!$U96</f>
        <v>6886293536230.9199</v>
      </c>
      <c r="J34" s="240">
        <f>('Energy Use'!J90-'E-electricity'!J34)*'Energy Use 2020'!$U96</f>
        <v>6991948106849.6074</v>
      </c>
      <c r="K34" s="240">
        <f>('Energy Use'!K90-'E-electricity'!K34)*'Energy Use 2020'!$U96</f>
        <v>7076591300299.1221</v>
      </c>
      <c r="L34" s="240">
        <f>('Energy Use'!L90-'E-electricity'!L34)*'Energy Use 2020'!$U96</f>
        <v>7139746278849.6348</v>
      </c>
      <c r="M34" s="240">
        <f>('Energy Use'!M90-'E-electricity'!M34)*'Energy Use 2020'!$U96</f>
        <v>7181144790295.0576</v>
      </c>
      <c r="N34" s="240">
        <f>('Energy Use'!N90-'E-electricity'!N34)*'Energy Use 2020'!$U96</f>
        <v>7207336728193.832</v>
      </c>
      <c r="O34" s="240">
        <f>('Energy Use'!O90-'E-electricity'!O34)*'Energy Use 2020'!$U96</f>
        <v>7214857596844.7432</v>
      </c>
      <c r="P34" s="240">
        <f>('Energy Use'!P90-'E-electricity'!P34)*'Energy Use 2020'!$U96</f>
        <v>7206932799622.3389</v>
      </c>
      <c r="Q34" s="240">
        <f>('Energy Use'!Q90-'E-electricity'!Q34)*'Energy Use 2020'!$U96</f>
        <v>7186887981819.5059</v>
      </c>
      <c r="R34" s="240">
        <f>('Energy Use'!R90-'E-electricity'!R34)*'Energy Use 2020'!$U96</f>
        <v>7158085951200.6982</v>
      </c>
      <c r="S34" s="240">
        <f>('Energy Use'!S90-'E-electricity'!S34)*'Energy Use 2020'!$U96</f>
        <v>7148017250193.4121</v>
      </c>
      <c r="T34" s="240">
        <f>('Energy Use'!T90-'E-electricity'!T34)*'Energy Use 2020'!$U96</f>
        <v>7132972445368.5908</v>
      </c>
      <c r="U34" s="240">
        <f>('Energy Use'!U90-'E-electricity'!U34)*'Energy Use 2020'!$U96</f>
        <v>7113403771403.5762</v>
      </c>
      <c r="V34" s="240">
        <f>('Energy Use'!V90-'E-electricity'!V34)*'Energy Use 2020'!$U96</f>
        <v>7089768002043.2842</v>
      </c>
      <c r="W34" s="240">
        <f>('Energy Use'!W90-'E-electricity'!W34)*'Energy Use 2020'!$U96</f>
        <v>7062523802726.3047</v>
      </c>
      <c r="X34" s="240">
        <f>('Energy Use'!X90-'E-electricity'!X34)*'Energy Use 2020'!$U96</f>
        <v>7032129355559.4678</v>
      </c>
      <c r="Y34" s="240">
        <f>('Energy Use'!Y90-'E-electricity'!Y34)*'Energy Use 2020'!$U96</f>
        <v>6999040264260.8672</v>
      </c>
      <c r="Z34" s="240">
        <f>('Energy Use'!Z90-'E-electricity'!Z34)*'Energy Use 2020'!$U96</f>
        <v>6963707742875.8955</v>
      </c>
      <c r="AA34" s="240">
        <f>('Energy Use'!AA90-'E-electricity'!AA34)*'Energy Use 2020'!$U96</f>
        <v>6926577088719.5098</v>
      </c>
      <c r="AB34" s="240">
        <f>('Energy Use'!AB90-'E-electricity'!AB34)*'Energy Use 2020'!$U96</f>
        <v>6888086437127.6768</v>
      </c>
      <c r="AC34" s="240">
        <f>('Energy Use'!AC90-'E-electricity'!AC34)*'Energy Use 2020'!$U96</f>
        <v>6848665793216.7744</v>
      </c>
      <c r="AD34" s="240">
        <f>('Energy Use'!AD90-'E-electricity'!AD34)*'Energy Use 2020'!$U96</f>
        <v>6808736333951.8232</v>
      </c>
      <c r="AE34" s="240">
        <f>('Energy Use'!AE90-'E-electricity'!AE34)*'Energy Use 2020'!$U96</f>
        <v>6768709972399.5986</v>
      </c>
      <c r="AF34" s="240">
        <f>('Energy Use'!AF90-'E-electricity'!AF34)*'Energy Use 2020'!$U96</f>
        <v>6728989175079.5977</v>
      </c>
      <c r="AG34" s="240">
        <f>('Energy Use'!AG90-'E-electricity'!AG34)*'Energy Use 2020'!$U96</f>
        <v>6689967022801.8447</v>
      </c>
      <c r="AH34" s="240">
        <f>('Energy Use'!AH90-'E-electricity'!AH34)*'Energy Use 2020'!$U96</f>
        <v>6652027505276.4014</v>
      </c>
      <c r="AI34" s="240">
        <f>('Energy Use'!AI90-'E-electricity'!AI34)*'Energy Use 2020'!$U96</f>
        <v>6615546040070.6689</v>
      </c>
      <c r="AJ34" s="240">
        <f>('Energy Use'!AJ90-'E-electricity'!AJ34)*'Energy Use 2020'!$U96</f>
        <v>6580890207156.5342</v>
      </c>
      <c r="AK34" s="240">
        <f>('Energy Use'!AK90-'E-electricity'!AK34)*'Energy Use 2020'!$U96</f>
        <v>6548420691307.2021</v>
      </c>
      <c r="AL34" s="240">
        <f>('Energy Use'!AL90-'E-electricity'!AL34)*'Energy Use 2020'!$U96</f>
        <v>6518492425956.5879</v>
      </c>
      <c r="AM34" s="240">
        <f>('Energy Use'!AM90-'E-electricity'!AM34)*'Energy Use 2020'!$U96</f>
        <v>6491455933807.0293</v>
      </c>
      <c r="AN34" s="240">
        <f>('Energy Use'!AN90-'E-electricity'!AN34)*'Energy Use 2020'!$U96</f>
        <v>6467658861454.9727</v>
      </c>
      <c r="AO34" s="240">
        <f>('Energy Use'!AO90-'E-electricity'!AO34)*'Energy Use 2020'!$U96</f>
        <v>6447447707593.7822</v>
      </c>
      <c r="AP34" s="240">
        <f>('Energy Use'!AP90-'E-electricity'!AP34)*'Energy Use 2020'!$U96</f>
        <v>6431169746953.4727</v>
      </c>
      <c r="AQ34" s="240">
        <f>('Energy Use'!AQ90-'E-electricity'!AQ34)*'Energy Use 2020'!$U96</f>
        <v>6386236930041.8213</v>
      </c>
      <c r="AR34" s="136" t="str">
        <f>VLOOKUP($A34,'Sector Match'!$A$1:$B$43,2,0)</f>
        <v>nonroad vehicles 30</v>
      </c>
    </row>
    <row r="35" spans="1:44" x14ac:dyDescent="0.2">
      <c r="A35" s="74" t="s">
        <v>33</v>
      </c>
      <c r="B35" s="240">
        <f>('Energy Use'!B91-'E-electricity'!B35)*'Energy Use 2019'!$U97</f>
        <v>13405925383002.227</v>
      </c>
      <c r="C35" s="240">
        <f>('Energy Use'!C91-'E-electricity'!C35)*'Energy Use 2020'!$U97</f>
        <v>13244891253861.121</v>
      </c>
      <c r="D35" s="240">
        <f>('Energy Use'!D91-'E-electricity'!D35)*'Energy Use 2020'!$U97</f>
        <v>15893112852640.6</v>
      </c>
      <c r="E35" s="240">
        <f>('Energy Use'!E91-'E-electricity'!E35)*'Energy Use 2020'!$U97</f>
        <v>17824087835879.41</v>
      </c>
      <c r="F35" s="240">
        <f>('Energy Use'!F91-'E-electricity'!F35)*'Energy Use 2020'!$U97</f>
        <v>18147449471223.016</v>
      </c>
      <c r="G35" s="240">
        <f>('Energy Use'!G91-'E-electricity'!G35)*'Energy Use 2020'!$U97</f>
        <v>19294417051684.594</v>
      </c>
      <c r="H35" s="240">
        <f>('Energy Use'!H91-'E-electricity'!H35)*'Energy Use 2020'!$U97</f>
        <v>20797846179007.016</v>
      </c>
      <c r="I35" s="240">
        <f>('Energy Use'!I91-'E-electricity'!I35)*'Energy Use 2020'!$U97</f>
        <v>22200638992604.566</v>
      </c>
      <c r="J35" s="240">
        <f>('Energy Use'!J91-'E-electricity'!J35)*'Energy Use 2020'!$U97</f>
        <v>23393485598395.887</v>
      </c>
      <c r="K35" s="240">
        <f>('Energy Use'!K91-'E-electricity'!K35)*'Energy Use 2020'!$U97</f>
        <v>24403563844587.793</v>
      </c>
      <c r="L35" s="240">
        <f>('Energy Use'!L91-'E-electricity'!L35)*'Energy Use 2020'!$U97</f>
        <v>25274753087326.656</v>
      </c>
      <c r="M35" s="240">
        <f>('Energy Use'!M91-'E-electricity'!M35)*'Energy Use 2020'!$U97</f>
        <v>26064080636919.234</v>
      </c>
      <c r="N35" s="240">
        <f>('Energy Use'!N91-'E-electricity'!N35)*'Energy Use 2020'!$U97</f>
        <v>26912160227295.023</v>
      </c>
      <c r="O35" s="240">
        <f>('Energy Use'!O91-'E-electricity'!O35)*'Energy Use 2020'!$U97</f>
        <v>27746495086827.527</v>
      </c>
      <c r="P35" s="240">
        <f>('Energy Use'!P91-'E-electricity'!P35)*'Energy Use 2020'!$U97</f>
        <v>28561833649854.172</v>
      </c>
      <c r="Q35" s="240">
        <f>('Energy Use'!Q91-'E-electricity'!Q35)*'Energy Use 2020'!$U97</f>
        <v>29352654135617.473</v>
      </c>
      <c r="R35" s="240">
        <f>('Energy Use'!R91-'E-electricity'!R35)*'Energy Use 2020'!$U97</f>
        <v>30113203294656.129</v>
      </c>
      <c r="S35" s="240">
        <f>('Energy Use'!S91-'E-electricity'!S35)*'Energy Use 2020'!$U97</f>
        <v>31022285980500.172</v>
      </c>
      <c r="T35" s="240">
        <f>('Energy Use'!T91-'E-electricity'!T35)*'Energy Use 2020'!$U97</f>
        <v>31903269771819.492</v>
      </c>
      <c r="U35" s="240">
        <f>('Energy Use'!U91-'E-electricity'!U35)*'Energy Use 2020'!$U97</f>
        <v>32753113072598.891</v>
      </c>
      <c r="V35" s="240">
        <f>('Energy Use'!V91-'E-electricity'!V35)*'Energy Use 2020'!$U97</f>
        <v>33568921785664.945</v>
      </c>
      <c r="W35" s="240">
        <f>('Energy Use'!W91-'E-electricity'!W35)*'Energy Use 2020'!$U97</f>
        <v>34347967950872.598</v>
      </c>
      <c r="X35" s="240">
        <f>('Energy Use'!X91-'E-electricity'!X35)*'Energy Use 2020'!$U97</f>
        <v>35087706699613.664</v>
      </c>
      <c r="Y35" s="240">
        <f>('Energy Use'!Y91-'E-electricity'!Y35)*'Energy Use 2020'!$U97</f>
        <v>35785791381243.359</v>
      </c>
      <c r="Z35" s="240">
        <f>('Energy Use'!Z91-'E-electricity'!Z35)*'Energy Use 2020'!$U97</f>
        <v>36440086743937.836</v>
      </c>
      <c r="AA35" s="240">
        <f>('Energy Use'!AA91-'E-electricity'!AA35)*'Energy Use 2020'!$U97</f>
        <v>37048680080208.43</v>
      </c>
      <c r="AB35" s="240">
        <f>('Energy Use'!AB91-'E-electricity'!AB35)*'Energy Use 2020'!$U97</f>
        <v>37609890275292.578</v>
      </c>
      <c r="AC35" s="240">
        <f>('Energy Use'!AC91-'E-electricity'!AC35)*'Energy Use 2020'!$U97</f>
        <v>38122274724467.531</v>
      </c>
      <c r="AD35" s="240">
        <f>('Energy Use'!AD91-'E-electricity'!AD35)*'Energy Use 2020'!$U97</f>
        <v>38584634112523.734</v>
      </c>
      <c r="AE35" s="240">
        <f>('Energy Use'!AE91-'E-electricity'!AE35)*'Energy Use 2020'!$U97</f>
        <v>38996015074790.008</v>
      </c>
      <c r="AF35" s="240">
        <f>('Energy Use'!AF91-'E-electricity'!AF35)*'Energy Use 2020'!$U97</f>
        <v>39355710783839.414</v>
      </c>
      <c r="AG35" s="240">
        <f>('Energy Use'!AG91-'E-electricity'!AG35)*'Energy Use 2020'!$U97</f>
        <v>39663259529006.898</v>
      </c>
      <c r="AH35" s="240">
        <f>('Energy Use'!AH91-'E-electricity'!AH35)*'Energy Use 2020'!$U97</f>
        <v>39918441376832.828</v>
      </c>
      <c r="AI35" s="240">
        <f>('Energy Use'!AI91-'E-electricity'!AI35)*'Energy Use 2020'!$U97</f>
        <v>40121273019289.102</v>
      </c>
      <c r="AJ35" s="240">
        <f>('Energy Use'!AJ91-'E-electricity'!AJ35)*'Energy Use 2020'!$U97</f>
        <v>40272000932976.617</v>
      </c>
      <c r="AK35" s="240">
        <f>('Energy Use'!AK91-'E-electricity'!AK35)*'Energy Use 2020'!$U97</f>
        <v>40371092986288.563</v>
      </c>
      <c r="AL35" s="240">
        <f>('Energy Use'!AL91-'E-electricity'!AL35)*'Energy Use 2020'!$U97</f>
        <v>40419228642742.117</v>
      </c>
      <c r="AM35" s="240">
        <f>('Energy Use'!AM91-'E-electricity'!AM35)*'Energy Use 2020'!$U97</f>
        <v>40417287917279.555</v>
      </c>
      <c r="AN35" s="240">
        <f>('Energy Use'!AN91-'E-electricity'!AN35)*'Energy Use 2020'!$U97</f>
        <v>40366339248363.32</v>
      </c>
      <c r="AO35" s="240">
        <f>('Energy Use'!AO91-'E-electricity'!AO35)*'Energy Use 2020'!$U97</f>
        <v>40267626452200.797</v>
      </c>
      <c r="AP35" s="240">
        <f>('Energy Use'!AP91-'E-electricity'!AP35)*'Energy Use 2020'!$U97</f>
        <v>40122554926552.703</v>
      </c>
      <c r="AQ35" s="240">
        <f>('Energy Use'!AQ91-'E-electricity'!AQ35)*'Energy Use 2020'!$U97</f>
        <v>39727894310083.828</v>
      </c>
      <c r="AR35" s="136" t="str">
        <f>VLOOKUP($A35,'Sector Match'!$A$1:$B$43,2,0)</f>
        <v>appliances and electrical equipment 27</v>
      </c>
    </row>
    <row r="36" spans="1:44" x14ac:dyDescent="0.2">
      <c r="A36" s="74" t="s">
        <v>34</v>
      </c>
      <c r="B36" s="240">
        <f>('Energy Use'!B92-'E-electricity'!B36)*'Energy Use 2019'!$U98</f>
        <v>14775141998407.004</v>
      </c>
      <c r="C36" s="240">
        <f>('Energy Use'!C92-'E-electricity'!C36)*'Energy Use 2020'!$U98</f>
        <v>11898327467688.084</v>
      </c>
      <c r="D36" s="240">
        <f>('Energy Use'!D92-'E-electricity'!D36)*'Energy Use 2020'!$U98</f>
        <v>14129910936019.385</v>
      </c>
      <c r="E36" s="240">
        <f>('Energy Use'!E92-'E-electricity'!E36)*'Energy Use 2020'!$U98</f>
        <v>15223526319983.951</v>
      </c>
      <c r="F36" s="240">
        <f>('Energy Use'!F92-'E-electricity'!F36)*'Energy Use 2020'!$U98</f>
        <v>15423824186932.711</v>
      </c>
      <c r="G36" s="240">
        <f>('Energy Use'!G92-'E-electricity'!G36)*'Energy Use 2020'!$U98</f>
        <v>16214881119104.096</v>
      </c>
      <c r="H36" s="240">
        <f>('Energy Use'!H92-'E-electricity'!H36)*'Energy Use 2020'!$U98</f>
        <v>17213468264739.336</v>
      </c>
      <c r="I36" s="240">
        <f>('Energy Use'!I92-'E-electricity'!I36)*'Energy Use 2020'!$U98</f>
        <v>18063124844035.168</v>
      </c>
      <c r="J36" s="240">
        <f>('Energy Use'!J92-'E-electricity'!J36)*'Energy Use 2020'!$U98</f>
        <v>18705561600094.852</v>
      </c>
      <c r="K36" s="240">
        <f>('Energy Use'!K92-'E-electricity'!K36)*'Energy Use 2020'!$U98</f>
        <v>19196950078973.281</v>
      </c>
      <c r="L36" s="240">
        <f>('Energy Use'!L92-'E-electricity'!L36)*'Energy Use 2020'!$U98</f>
        <v>19606837821749.484</v>
      </c>
      <c r="M36" s="240">
        <f>('Energy Use'!M92-'E-electricity'!M36)*'Energy Use 2020'!$U98</f>
        <v>20013677999049.863</v>
      </c>
      <c r="N36" s="240">
        <f>('Energy Use'!N92-'E-electricity'!N36)*'Energy Use 2020'!$U98</f>
        <v>20557623817923.348</v>
      </c>
      <c r="O36" s="240">
        <f>('Energy Use'!O92-'E-electricity'!O36)*'Energy Use 2020'!$U98</f>
        <v>21170503331260.844</v>
      </c>
      <c r="P36" s="240">
        <f>('Energy Use'!P92-'E-electricity'!P36)*'Energy Use 2020'!$U98</f>
        <v>21833076048643.617</v>
      </c>
      <c r="Q36" s="240">
        <f>('Energy Use'!Q92-'E-electricity'!Q36)*'Energy Use 2020'!$U98</f>
        <v>22523576395716.516</v>
      </c>
      <c r="R36" s="240">
        <f>('Energy Use'!R92-'E-electricity'!R36)*'Energy Use 2020'!$U98</f>
        <v>23217296595742.023</v>
      </c>
      <c r="S36" s="240">
        <f>('Energy Use'!S92-'E-electricity'!S36)*'Energy Use 2020'!$U98</f>
        <v>24042271766253.547</v>
      </c>
      <c r="T36" s="240">
        <f>('Energy Use'!T92-'E-electricity'!T36)*'Energy Use 2020'!$U98</f>
        <v>24850474982438.141</v>
      </c>
      <c r="U36" s="240">
        <f>('Energy Use'!U92-'E-electricity'!U36)*'Energy Use 2020'!$U98</f>
        <v>25638708283081.785</v>
      </c>
      <c r="V36" s="240">
        <f>('Energy Use'!V92-'E-electricity'!V36)*'Energy Use 2020'!$U98</f>
        <v>26403819604461.465</v>
      </c>
      <c r="W36" s="240">
        <f>('Energy Use'!W92-'E-electricity'!W36)*'Energy Use 2020'!$U98</f>
        <v>27142725533330.57</v>
      </c>
      <c r="X36" s="240">
        <f>('Energy Use'!X92-'E-electricity'!X36)*'Energy Use 2020'!$U98</f>
        <v>27852433624316.246</v>
      </c>
      <c r="Y36" s="240">
        <f>('Energy Use'!Y92-'E-electricity'!Y36)*'Energy Use 2020'!$U98</f>
        <v>28530064042257.922</v>
      </c>
      <c r="Z36" s="240">
        <f>('Energy Use'!Z92-'E-electricity'!Z36)*'Energy Use 2020'!$U98</f>
        <v>29172870299145.297</v>
      </c>
      <c r="AA36" s="240">
        <f>('Energy Use'!AA92-'E-electricity'!AA36)*'Energy Use 2020'!$U98</f>
        <v>29778258867695.297</v>
      </c>
      <c r="AB36" s="240">
        <f>('Energy Use'!AB92-'E-electricity'!AB36)*'Energy Use 2020'!$U98</f>
        <v>30343807468986.977</v>
      </c>
      <c r="AC36" s="240">
        <f>('Energy Use'!AC92-'E-electricity'!AC36)*'Energy Use 2020'!$U98</f>
        <v>30867281849667.539</v>
      </c>
      <c r="AD36" s="240">
        <f>('Energy Use'!AD92-'E-electricity'!AD36)*'Energy Use 2020'!$U98</f>
        <v>31346650884706.063</v>
      </c>
      <c r="AE36" s="240">
        <f>('Energy Use'!AE92-'E-electricity'!AE36)*'Energy Use 2020'!$U98</f>
        <v>31780099864141.629</v>
      </c>
      <c r="AF36" s="240">
        <f>('Energy Use'!AF92-'E-electricity'!AF36)*'Energy Use 2020'!$U98</f>
        <v>32166041846338.402</v>
      </c>
      <c r="AG36" s="240">
        <f>('Energy Use'!AG92-'E-electricity'!AG36)*'Energy Use 2020'!$U98</f>
        <v>32503126985516.27</v>
      </c>
      <c r="AH36" s="240">
        <f>('Energy Use'!AH92-'E-electricity'!AH36)*'Energy Use 2020'!$U98</f>
        <v>32790249767334.406</v>
      </c>
      <c r="AI36" s="240">
        <f>('Energy Use'!AI92-'E-electricity'!AI36)*'Energy Use 2020'!$U98</f>
        <v>33026554112643.141</v>
      </c>
      <c r="AJ36" s="240">
        <f>('Energy Use'!AJ92-'E-electricity'!AJ36)*'Energy Use 2020'!$U98</f>
        <v>33211436335765.586</v>
      </c>
      <c r="AK36" s="240">
        <f>('Energy Use'!AK92-'E-electricity'!AK36)*'Energy Use 2020'!$U98</f>
        <v>33344545969413.918</v>
      </c>
      <c r="AL36" s="240">
        <f>('Energy Use'!AL92-'E-electricity'!AL36)*'Energy Use 2020'!$U98</f>
        <v>33425784493210.047</v>
      </c>
      <c r="AM36" s="240">
        <f>('Energy Use'!AM92-'E-electricity'!AM36)*'Energy Use 2020'!$U98</f>
        <v>33455302026404.723</v>
      </c>
      <c r="AN36" s="240">
        <f>('Energy Use'!AN92-'E-electricity'!AN36)*'Energy Use 2020'!$U98</f>
        <v>33433492067458.832</v>
      </c>
      <c r="AO36" s="240">
        <f>('Energy Use'!AO92-'E-electricity'!AO36)*'Energy Use 2020'!$U98</f>
        <v>33360984383380.293</v>
      </c>
      <c r="AP36" s="240">
        <f>('Energy Use'!AP92-'E-electricity'!AP36)*'Energy Use 2020'!$U98</f>
        <v>33238636169868.008</v>
      </c>
      <c r="AQ36" s="240">
        <f>('Energy Use'!AQ92-'E-electricity'!AQ36)*'Energy Use 2020'!$U98</f>
        <v>32897944585257.309</v>
      </c>
      <c r="AR36" s="136" t="str">
        <f>VLOOKUP($A36,'Sector Match'!$A$1:$B$43,2,0)</f>
        <v>computers and electronics 26</v>
      </c>
    </row>
    <row r="37" spans="1:44" x14ac:dyDescent="0.2">
      <c r="A37" s="74" t="s">
        <v>35</v>
      </c>
      <c r="B37" s="240">
        <f>('Energy Use'!B93-'E-electricity'!B37)*'Energy Use 2019'!$U99</f>
        <v>544426155259.93213</v>
      </c>
      <c r="C37" s="240">
        <f>('Energy Use'!C93-'E-electricity'!C37)*'Energy Use 2020'!$U99</f>
        <v>646979967932.50354</v>
      </c>
      <c r="D37" s="240">
        <f>('Energy Use'!D93-'E-electricity'!D37)*'Energy Use 2020'!$U99</f>
        <v>742924749625.38245</v>
      </c>
      <c r="E37" s="240">
        <f>('Energy Use'!E93-'E-electricity'!E37)*'Energy Use 2020'!$U99</f>
        <v>777224040324.89148</v>
      </c>
      <c r="F37" s="240">
        <f>('Energy Use'!F93-'E-electricity'!F37)*'Energy Use 2020'!$U99</f>
        <v>777960560395.44421</v>
      </c>
      <c r="G37" s="240">
        <f>('Energy Use'!G93-'E-electricity'!G37)*'Energy Use 2020'!$U99</f>
        <v>796018763811.73511</v>
      </c>
      <c r="H37" s="240">
        <f>('Energy Use'!H93-'E-electricity'!H37)*'Energy Use 2020'!$U99</f>
        <v>818833484228.2019</v>
      </c>
      <c r="I37" s="240">
        <f>('Energy Use'!I93-'E-electricity'!I37)*'Energy Use 2020'!$U99</f>
        <v>835997657973.69177</v>
      </c>
      <c r="J37" s="240">
        <f>('Energy Use'!J93-'E-electricity'!J37)*'Energy Use 2020'!$U99</f>
        <v>846211530679.53845</v>
      </c>
      <c r="K37" s="240">
        <f>('Energy Use'!K93-'E-electricity'!K37)*'Energy Use 2020'!$U99</f>
        <v>851571076131.10535</v>
      </c>
      <c r="L37" s="240">
        <f>('Energy Use'!L93-'E-electricity'!L37)*'Energy Use 2020'!$U99</f>
        <v>854347556313.81848</v>
      </c>
      <c r="M37" s="240">
        <f>('Energy Use'!M93-'E-electricity'!M37)*'Energy Use 2020'!$U99</f>
        <v>856887018224.22437</v>
      </c>
      <c r="N37" s="240">
        <f>('Energy Use'!N93-'E-electricity'!N37)*'Energy Use 2020'!$U99</f>
        <v>864499130375.1189</v>
      </c>
      <c r="O37" s="240">
        <f>('Energy Use'!O93-'E-electricity'!O37)*'Energy Use 2020'!$U99</f>
        <v>873895850223.47168</v>
      </c>
      <c r="P37" s="240">
        <f>('Energy Use'!P93-'E-electricity'!P37)*'Energy Use 2020'!$U99</f>
        <v>884611920876.02844</v>
      </c>
      <c r="Q37" s="240">
        <f>('Energy Use'!Q93-'E-electricity'!Q37)*'Energy Use 2020'!$U99</f>
        <v>896164536658.04285</v>
      </c>
      <c r="R37" s="240">
        <f>('Energy Use'!R93-'E-electricity'!R37)*'Energy Use 2020'!$U99</f>
        <v>908047200105.39575</v>
      </c>
      <c r="S37" s="240">
        <f>('Energy Use'!S93-'E-electricity'!S37)*'Energy Use 2020'!$U99</f>
        <v>926051882304.30103</v>
      </c>
      <c r="T37" s="240">
        <f>('Energy Use'!T93-'E-electricity'!T37)*'Energy Use 2020'!$U99</f>
        <v>944049192018.33545</v>
      </c>
      <c r="U37" s="240">
        <f>('Energy Use'!U93-'E-electricity'!U37)*'Energy Use 2020'!$U99</f>
        <v>961968669175.77625</v>
      </c>
      <c r="V37" s="240">
        <f>('Energy Use'!V93-'E-electricity'!V37)*'Energy Use 2020'!$U99</f>
        <v>979735423720.97266</v>
      </c>
      <c r="W37" s="240">
        <f>('Energy Use'!W93-'E-electricity'!W37)*'Energy Use 2020'!$U99</f>
        <v>997270235628.80066</v>
      </c>
      <c r="X37" s="240">
        <f>('Energy Use'!X93-'E-electricity'!X37)*'Energy Use 2020'!$U99</f>
        <v>1014489713243.764</v>
      </c>
      <c r="Y37" s="240">
        <f>('Energy Use'!Y93-'E-electricity'!Y37)*'Energy Use 2020'!$U99</f>
        <v>1031306514267.6477</v>
      </c>
      <c r="Z37" s="240">
        <f>('Energy Use'!Z93-'E-electricity'!Z37)*'Energy Use 2020'!$U99</f>
        <v>1047629633314.6509</v>
      </c>
      <c r="AA37" s="240">
        <f>('Energy Use'!AA93-'E-electricity'!AA37)*'Energy Use 2020'!$U99</f>
        <v>1063364759415.5317</v>
      </c>
      <c r="AB37" s="240">
        <f>('Energy Use'!AB93-'E-electricity'!AB37)*'Energy Use 2020'!$U99</f>
        <v>1078414706175.2938</v>
      </c>
      <c r="AC37" s="240">
        <f>('Energy Use'!AC93-'E-electricity'!AC37)*'Energy Use 2020'!$U99</f>
        <v>1092679916467.884</v>
      </c>
      <c r="AD37" s="240">
        <f>('Energy Use'!AD93-'E-electricity'!AD37)*'Energy Use 2020'!$U99</f>
        <v>1106059042584.5522</v>
      </c>
      <c r="AE37" s="240">
        <f>('Energy Use'!AE93-'E-electricity'!AE37)*'Energy Use 2020'!$U99</f>
        <v>1118449601641.4929</v>
      </c>
      <c r="AF37" s="240">
        <f>('Energy Use'!AF93-'E-electricity'!AF37)*'Energy Use 2020'!$U99</f>
        <v>1129748704803.4651</v>
      </c>
      <c r="AG37" s="240">
        <f>('Energy Use'!AG93-'E-electricity'!AG37)*'Energy Use 2020'!$U99</f>
        <v>1139853857502.5664</v>
      </c>
      <c r="AH37" s="240">
        <f>('Energy Use'!AH93-'E-electricity'!AH37)*'Energy Use 2020'!$U99</f>
        <v>1148663826341.2686</v>
      </c>
      <c r="AI37" s="240">
        <f>('Energy Use'!AI93-'E-electricity'!AI37)*'Energy Use 2020'!$U99</f>
        <v>1156079566785.314</v>
      </c>
      <c r="AJ37" s="240">
        <f>('Energy Use'!AJ93-'E-electricity'!AJ37)*'Energy Use 2020'!$U99</f>
        <v>1162005204101.3665</v>
      </c>
      <c r="AK37" s="240">
        <f>('Energy Use'!AK93-'E-electricity'!AK37)*'Energy Use 2020'!$U99</f>
        <v>1166349058306.1892</v>
      </c>
      <c r="AL37" s="240">
        <f>('Energy Use'!AL93-'E-electricity'!AL37)*'Energy Use 2020'!$U99</f>
        <v>1169024702205.2402</v>
      </c>
      <c r="AM37" s="240">
        <f>('Energy Use'!AM93-'E-electricity'!AM37)*'Energy Use 2020'!$U99</f>
        <v>1169952039948.6357</v>
      </c>
      <c r="AN37" s="240">
        <f>('Energy Use'!AN93-'E-electricity'!AN37)*'Energy Use 2020'!$U99</f>
        <v>1169058391966.4348</v>
      </c>
      <c r="AO37" s="240">
        <f>('Energy Use'!AO93-'E-electricity'!AO37)*'Energy Use 2020'!$U99</f>
        <v>1166279570711.1545</v>
      </c>
      <c r="AP37" s="240">
        <f>('Energy Use'!AP93-'E-electricity'!AP37)*'Energy Use 2020'!$U99</f>
        <v>1161560930383.2224</v>
      </c>
      <c r="AQ37" s="240">
        <f>('Energy Use'!AQ93-'E-electricity'!AQ37)*'Energy Use 2020'!$U99</f>
        <v>1148936022166.3171</v>
      </c>
      <c r="AR37" s="136" t="str">
        <f>VLOOKUP($A37,'Sector Match'!$A$1:$B$43,2,0)</f>
        <v>computers and electronics 26</v>
      </c>
    </row>
    <row r="38" spans="1:44" x14ac:dyDescent="0.2">
      <c r="A38" s="74" t="s">
        <v>36</v>
      </c>
      <c r="B38" s="240">
        <f>('Energy Use'!B94-'E-electricity'!B38)*'Energy Use 2019'!$U100</f>
        <v>652477307243.97205</v>
      </c>
      <c r="C38" s="240">
        <f>('Energy Use'!C94-'E-electricity'!C38)*'Energy Use 2020'!$U100</f>
        <v>785171704417.35388</v>
      </c>
      <c r="D38" s="240">
        <f>('Energy Use'!D94-'E-electricity'!D38)*'Energy Use 2020'!$U100</f>
        <v>868355557353.83252</v>
      </c>
      <c r="E38" s="240">
        <f>('Energy Use'!E94-'E-electricity'!E38)*'Energy Use 2020'!$U100</f>
        <v>927014574877.19348</v>
      </c>
      <c r="F38" s="240">
        <f>('Energy Use'!F94-'E-electricity'!F38)*'Energy Use 2020'!$U100</f>
        <v>910152195710.38379</v>
      </c>
      <c r="G38" s="240">
        <f>('Energy Use'!G94-'E-electricity'!G38)*'Energy Use 2020'!$U100</f>
        <v>907116294339.21509</v>
      </c>
      <c r="H38" s="240">
        <f>('Energy Use'!H94-'E-electricity'!H38)*'Energy Use 2020'!$U100</f>
        <v>910515237333.81616</v>
      </c>
      <c r="I38" s="240">
        <f>('Energy Use'!I94-'E-electricity'!I38)*'Energy Use 2020'!$U100</f>
        <v>914677485454.00439</v>
      </c>
      <c r="J38" s="240">
        <f>('Energy Use'!J94-'E-electricity'!J38)*'Energy Use 2020'!$U100</f>
        <v>917411165430.77319</v>
      </c>
      <c r="K38" s="240">
        <f>('Energy Use'!K94-'E-electricity'!K38)*'Energy Use 2020'!$U100</f>
        <v>918044524931.75842</v>
      </c>
      <c r="L38" s="240">
        <f>('Energy Use'!L94-'E-electricity'!L38)*'Energy Use 2020'!$U100</f>
        <v>915913013268.6521</v>
      </c>
      <c r="M38" s="240">
        <f>('Energy Use'!M94-'E-electricity'!M38)*'Energy Use 2020'!$U100</f>
        <v>910376479465.74988</v>
      </c>
      <c r="N38" s="240">
        <f>('Energy Use'!N94-'E-electricity'!N38)*'Energy Use 2020'!$U100</f>
        <v>909383158049.05151</v>
      </c>
      <c r="O38" s="240">
        <f>('Energy Use'!O94-'E-electricity'!O38)*'Energy Use 2020'!$U100</f>
        <v>904965978979.04578</v>
      </c>
      <c r="P38" s="240">
        <f>('Energy Use'!P94-'E-electricity'!P38)*'Energy Use 2020'!$U100</f>
        <v>897405127483.67664</v>
      </c>
      <c r="Q38" s="240">
        <f>('Energy Use'!Q94-'E-electricity'!Q38)*'Energy Use 2020'!$U100</f>
        <v>887006301821.51672</v>
      </c>
      <c r="R38" s="240">
        <f>('Energy Use'!R94-'E-electricity'!R38)*'Energy Use 2020'!$U100</f>
        <v>874091771840.90649</v>
      </c>
      <c r="S38" s="240">
        <f>('Energy Use'!S94-'E-electricity'!S38)*'Energy Use 2020'!$U100</f>
        <v>870254227820.51245</v>
      </c>
      <c r="T38" s="240">
        <f>('Energy Use'!T94-'E-electricity'!T38)*'Energy Use 2020'!$U100</f>
        <v>864484955919.77905</v>
      </c>
      <c r="U38" s="240">
        <f>('Energy Use'!U94-'E-electricity'!U38)*'Energy Use 2020'!$U100</f>
        <v>856939778747.07251</v>
      </c>
      <c r="V38" s="240">
        <f>('Energy Use'!V94-'E-electricity'!V38)*'Energy Use 2020'!$U100</f>
        <v>847781662051.20911</v>
      </c>
      <c r="W38" s="240">
        <f>('Energy Use'!W94-'E-electricity'!W38)*'Energy Use 2020'!$U100</f>
        <v>837177944486.755</v>
      </c>
      <c r="X38" s="240">
        <f>('Energy Use'!X94-'E-electricity'!X38)*'Energy Use 2020'!$U100</f>
        <v>825297777401.92944</v>
      </c>
      <c r="Y38" s="240">
        <f>('Energy Use'!Y94-'E-electricity'!Y38)*'Energy Use 2020'!$U100</f>
        <v>812309807447.09351</v>
      </c>
      <c r="Z38" s="240">
        <f>('Energy Use'!Z94-'E-electricity'!Z38)*'Energy Use 2020'!$U100</f>
        <v>798380124353.11914</v>
      </c>
      <c r="AA38" s="240">
        <f>('Energy Use'!AA94-'E-electricity'!AA38)*'Energy Use 2020'!$U100</f>
        <v>783670486570.50439</v>
      </c>
      <c r="AB38" s="240">
        <f>('Energy Use'!AB94-'E-electricity'!AB38)*'Energy Use 2020'!$U100</f>
        <v>768336828812.34229</v>
      </c>
      <c r="AC38" s="240">
        <f>('Energy Use'!AC94-'E-electricity'!AC38)*'Energy Use 2020'!$U100</f>
        <v>752528048051.46069</v>
      </c>
      <c r="AD38" s="240">
        <f>('Energy Use'!AD94-'E-electricity'!AD38)*'Energy Use 2020'!$U100</f>
        <v>736385058260.05701</v>
      </c>
      <c r="AE38" s="240">
        <f>('Energy Use'!AE94-'E-electricity'!AE38)*'Energy Use 2020'!$U100</f>
        <v>720040099165.30359</v>
      </c>
      <c r="AF38" s="240">
        <f>('Energy Use'!AF94-'E-electricity'!AF38)*'Energy Use 2020'!$U100</f>
        <v>703616280492.95825</v>
      </c>
      <c r="AG38" s="240">
        <f>('Energy Use'!AG94-'E-electricity'!AG38)*'Energy Use 2020'!$U100</f>
        <v>687227340510.56201</v>
      </c>
      <c r="AH38" s="240">
        <f>('Energy Use'!AH94-'E-electricity'!AH38)*'Energy Use 2020'!$U100</f>
        <v>670977596060.91943</v>
      </c>
      <c r="AI38" s="240">
        <f>('Energy Use'!AI94-'E-electricity'!AI38)*'Energy Use 2020'!$U100</f>
        <v>654962060574.67859</v>
      </c>
      <c r="AJ38" s="240">
        <f>('Energy Use'!AJ94-'E-electricity'!AJ38)*'Energy Use 2020'!$U100</f>
        <v>639266706637.1355</v>
      </c>
      <c r="AK38" s="240">
        <f>('Energy Use'!AK94-'E-electricity'!AK38)*'Energy Use 2020'!$U100</f>
        <v>623968850424.67322</v>
      </c>
      <c r="AL38" s="240">
        <f>('Energy Use'!AL94-'E-electricity'!AL38)*'Energy Use 2020'!$U100</f>
        <v>609137636589.61865</v>
      </c>
      <c r="AM38" s="240">
        <f>('Energy Use'!AM94-'E-electricity'!AM38)*'Energy Use 2020'!$U100</f>
        <v>594834603835.1842</v>
      </c>
      <c r="AN38" s="240">
        <f>('Energy Use'!AN94-'E-electricity'!AN38)*'Energy Use 2020'!$U100</f>
        <v>581114313372.4635</v>
      </c>
      <c r="AO38" s="240">
        <f>('Energy Use'!AO94-'E-electricity'!AO38)*'Energy Use 2020'!$U100</f>
        <v>568025024589.88098</v>
      </c>
      <c r="AP38" s="240">
        <f>('Energy Use'!AP94-'E-electricity'!AP38)*'Energy Use 2020'!$U100</f>
        <v>555609404508.1543</v>
      </c>
      <c r="AQ38" s="240">
        <f>('Energy Use'!AQ94-'E-electricity'!AQ38)*'Energy Use 2020'!$U100</f>
        <v>541116002127.88153</v>
      </c>
      <c r="AR38" s="136" t="str">
        <f>VLOOKUP($A38,'Sector Match'!$A$1:$B$43,2,0)</f>
        <v>other machinery 28</v>
      </c>
    </row>
    <row r="39" spans="1:44" x14ac:dyDescent="0.2">
      <c r="A39" s="74" t="s">
        <v>37</v>
      </c>
      <c r="B39" s="240">
        <f>('Energy Use'!B95-'E-electricity'!B39)*'Energy Use 2019'!$U101</f>
        <v>187004318302.20175</v>
      </c>
      <c r="C39" s="240">
        <f>('Energy Use'!C95-'E-electricity'!C39)*'Energy Use 2020'!$U101</f>
        <v>377610341670.53815</v>
      </c>
      <c r="D39" s="240">
        <f>('Energy Use'!D95-'E-electricity'!D39)*'Energy Use 2020'!$U101</f>
        <v>509146166083.4483</v>
      </c>
      <c r="E39" s="240">
        <f>('Energy Use'!E95-'E-electricity'!E39)*'Energy Use 2020'!$U101</f>
        <v>630669333455.76245</v>
      </c>
      <c r="F39" s="240">
        <f>('Energy Use'!F95-'E-electricity'!F39)*'Energy Use 2020'!$U101</f>
        <v>652522417620.47729</v>
      </c>
      <c r="G39" s="240">
        <f>('Energy Use'!G95-'E-electricity'!G39)*'Energy Use 2020'!$U101</f>
        <v>713487873232.1908</v>
      </c>
      <c r="H39" s="240">
        <f>('Energy Use'!H95-'E-electricity'!H39)*'Energy Use 2020'!$U101</f>
        <v>795635544828.40222</v>
      </c>
      <c r="I39" s="240">
        <f>('Energy Use'!I95-'E-electricity'!I39)*'Energy Use 2020'!$U101</f>
        <v>879446756544.23474</v>
      </c>
      <c r="J39" s="240">
        <f>('Energy Use'!J95-'E-electricity'!J39)*'Energy Use 2020'!$U101</f>
        <v>959356491323.25024</v>
      </c>
      <c r="K39" s="240">
        <f>('Energy Use'!K95-'E-electricity'!K39)*'Energy Use 2020'!$U101</f>
        <v>1035672041647.446</v>
      </c>
      <c r="L39" s="240">
        <f>('Energy Use'!L95-'E-electricity'!L39)*'Energy Use 2020'!$U101</f>
        <v>1109514359290.5251</v>
      </c>
      <c r="M39" s="240">
        <f>('Energy Use'!M95-'E-electricity'!M39)*'Energy Use 2020'!$U101</f>
        <v>1182792917893.5544</v>
      </c>
      <c r="N39" s="240">
        <f>('Energy Use'!N95-'E-electricity'!N39)*'Energy Use 2020'!$U101</f>
        <v>1258437866956.6733</v>
      </c>
      <c r="O39" s="240">
        <f>('Energy Use'!O95-'E-electricity'!O39)*'Energy Use 2020'!$U101</f>
        <v>1336373727266.7815</v>
      </c>
      <c r="P39" s="240">
        <f>('Energy Use'!P95-'E-electricity'!P39)*'Energy Use 2020'!$U101</f>
        <v>1416793635295.7358</v>
      </c>
      <c r="Q39" s="240">
        <f>('Energy Use'!Q95-'E-electricity'!Q39)*'Energy Use 2020'!$U101</f>
        <v>1499951479342.3428</v>
      </c>
      <c r="R39" s="240">
        <f>('Energy Use'!R95-'E-electricity'!R39)*'Energy Use 2020'!$U101</f>
        <v>1586168046123.1255</v>
      </c>
      <c r="S39" s="240">
        <f>('Energy Use'!S95-'E-electricity'!S39)*'Energy Use 2020'!$U101</f>
        <v>1681113627172.28</v>
      </c>
      <c r="T39" s="240">
        <f>('Energy Use'!T95-'E-electricity'!T39)*'Energy Use 2020'!$U101</f>
        <v>1779959312496.2903</v>
      </c>
      <c r="U39" s="240">
        <f>('Energy Use'!U95-'E-electricity'!U39)*'Energy Use 2020'!$U101</f>
        <v>1882503224525.2966</v>
      </c>
      <c r="V39" s="240">
        <f>('Energy Use'!V95-'E-electricity'!V39)*'Energy Use 2020'!$U101</f>
        <v>1988481443954.3633</v>
      </c>
      <c r="W39" s="240">
        <f>('Energy Use'!W95-'E-electricity'!W39)*'Energy Use 2020'!$U101</f>
        <v>2097563075581.4482</v>
      </c>
      <c r="X39" s="240">
        <f>('Energy Use'!X95-'E-electricity'!X39)*'Energy Use 2020'!$U101</f>
        <v>2209345830872.0488</v>
      </c>
      <c r="Y39" s="240">
        <f>('Energy Use'!Y95-'E-electricity'!Y39)*'Energy Use 2020'!$U101</f>
        <v>2323352320179.3853</v>
      </c>
      <c r="Z39" s="240">
        <f>('Energy Use'!Z95-'E-electricity'!Z39)*'Energy Use 2020'!$U101</f>
        <v>2439027261780.3418</v>
      </c>
      <c r="AA39" s="240">
        <f>('Energy Use'!AA95-'E-electricity'!AA39)*'Energy Use 2020'!$U101</f>
        <v>2555735824652.5605</v>
      </c>
      <c r="AB39" s="240">
        <f>('Energy Use'!AB95-'E-electricity'!AB39)*'Energy Use 2020'!$U101</f>
        <v>2672763325902.4629</v>
      </c>
      <c r="AC39" s="240">
        <f>('Energy Use'!AC95-'E-electricity'!AC39)*'Energy Use 2020'!$U101</f>
        <v>2789316500627.0527</v>
      </c>
      <c r="AD39" s="240">
        <f>('Energy Use'!AD95-'E-electricity'!AD39)*'Energy Use 2020'!$U101</f>
        <v>2904526550475.7549</v>
      </c>
      <c r="AE39" s="240">
        <f>('Energy Use'!AE95-'E-electricity'!AE39)*'Energy Use 2020'!$U101</f>
        <v>3017454156124.938</v>
      </c>
      <c r="AF39" s="240">
        <f>('Energy Use'!AF95-'E-electricity'!AF39)*'Energy Use 2020'!$U101</f>
        <v>3127096607362.2993</v>
      </c>
      <c r="AG39" s="240">
        <f>('Energy Use'!AG95-'E-electricity'!AG39)*'Energy Use 2020'!$U101</f>
        <v>3232397161896.1958</v>
      </c>
      <c r="AH39" s="240">
        <f>('Energy Use'!AH95-'E-electricity'!AH39)*'Energy Use 2020'!$U101</f>
        <v>3332256690172.4185</v>
      </c>
      <c r="AI39" s="240">
        <f>('Energy Use'!AI95-'E-electricity'!AI39)*'Energy Use 2020'!$U101</f>
        <v>3425547598733.0571</v>
      </c>
      <c r="AJ39" s="240">
        <f>('Energy Use'!AJ95-'E-electricity'!AJ39)*'Energy Use 2020'!$U101</f>
        <v>3511129949926.8804</v>
      </c>
      <c r="AK39" s="240">
        <f>('Energy Use'!AK95-'E-electricity'!AK39)*'Energy Use 2020'!$U101</f>
        <v>3587869612688.4082</v>
      </c>
      <c r="AL39" s="240">
        <f>('Energy Use'!AL95-'E-electricity'!AL39)*'Energy Use 2020'!$U101</f>
        <v>3654658189961.6514</v>
      </c>
      <c r="AM39" s="240">
        <f>('Energy Use'!AM95-'E-electricity'!AM39)*'Energy Use 2020'!$U101</f>
        <v>3710434376182.5576</v>
      </c>
      <c r="AN39" s="240">
        <f>('Energy Use'!AN95-'E-electricity'!AN39)*'Energy Use 2020'!$U101</f>
        <v>3754206306745.7568</v>
      </c>
      <c r="AO39" s="240">
        <f>('Energy Use'!AO95-'E-electricity'!AO39)*'Energy Use 2020'!$U101</f>
        <v>3785074374829.397</v>
      </c>
      <c r="AP39" s="240">
        <f>('Energy Use'!AP95-'E-electricity'!AP39)*'Energy Use 2020'!$U101</f>
        <v>3802253914020.9067</v>
      </c>
      <c r="AQ39" s="240">
        <f>('Energy Use'!AQ95-'E-electricity'!AQ39)*'Energy Use 2020'!$U101</f>
        <v>3785583764402.4814</v>
      </c>
      <c r="AR39" s="136" t="str">
        <f>VLOOKUP($A39,'Sector Match'!$A$1:$B$43,2,0)</f>
        <v>water and waste 36T39</v>
      </c>
    </row>
    <row r="40" spans="1:44" x14ac:dyDescent="0.2">
      <c r="A40" s="74" t="s">
        <v>38</v>
      </c>
      <c r="B40" s="240">
        <f>('Energy Use'!B96-'E-electricity'!B40)*'Energy Use 2019'!$U102</f>
        <v>141224751277.38498</v>
      </c>
      <c r="C40" s="240">
        <f>('Energy Use'!C96-'E-electricity'!C40)*'Energy Use 2020'!$U102</f>
        <v>273919148450.76685</v>
      </c>
      <c r="D40" s="240">
        <f>('Energy Use'!D96-'E-electricity'!D40)*'Energy Use 2020'!$U102</f>
        <v>298731807130.47003</v>
      </c>
      <c r="E40" s="240">
        <f>('Energy Use'!E96-'E-electricity'!E40)*'Energy Use 2020'!$U102</f>
        <v>338033767320.39233</v>
      </c>
      <c r="F40" s="240">
        <f>('Energy Use'!F96-'E-electricity'!F40)*'Energy Use 2020'!$U102</f>
        <v>344187654579.53168</v>
      </c>
      <c r="G40" s="240">
        <f>('Energy Use'!G96-'E-electricity'!G40)*'Energy Use 2020'!$U102</f>
        <v>363244438242.60889</v>
      </c>
      <c r="H40" s="240">
        <f>('Energy Use'!H96-'E-electricity'!H40)*'Energy Use 2020'!$U102</f>
        <v>388678238924.11798</v>
      </c>
      <c r="I40" s="240">
        <f>('Energy Use'!I96-'E-electricity'!I40)*'Energy Use 2020'!$U102</f>
        <v>414353614531.19708</v>
      </c>
      <c r="J40" s="240">
        <f>('Energy Use'!J96-'E-electricity'!J40)*'Energy Use 2020'!$U102</f>
        <v>438560611702.04645</v>
      </c>
      <c r="K40" s="240">
        <f>('Energy Use'!K96-'E-electricity'!K40)*'Energy Use 2020'!$U102</f>
        <v>461353334674.36932</v>
      </c>
      <c r="L40" s="240">
        <f>('Energy Use'!L96-'E-electricity'!L40)*'Energy Use 2020'!$U102</f>
        <v>482893335707.35333</v>
      </c>
      <c r="M40" s="240">
        <f>('Energy Use'!M96-'E-electricity'!M40)*'Energy Use 2020'!$U102</f>
        <v>503442906588.36163</v>
      </c>
      <c r="N40" s="240">
        <f>('Energy Use'!N96-'E-electricity'!N40)*'Energy Use 2020'!$U102</f>
        <v>523894462502.94592</v>
      </c>
      <c r="O40" s="240">
        <f>('Energy Use'!O96-'E-electricity'!O40)*'Energy Use 2020'!$U102</f>
        <v>543755729511.40363</v>
      </c>
      <c r="P40" s="240">
        <f>('Energy Use'!P96-'E-electricity'!P40)*'Energy Use 2020'!$U102</f>
        <v>563046720219.58386</v>
      </c>
      <c r="Q40" s="240">
        <f>('Energy Use'!Q96-'E-electricity'!Q40)*'Energy Use 2020'!$U102</f>
        <v>581807962671.68542</v>
      </c>
      <c r="R40" s="240">
        <f>('Energy Use'!R96-'E-electricity'!R40)*'Energy Use 2020'!$U102</f>
        <v>600099991368.82495</v>
      </c>
      <c r="S40" s="240">
        <f>('Energy Use'!S96-'E-electricity'!S40)*'Energy Use 2020'!$U102</f>
        <v>620310899215.30859</v>
      </c>
      <c r="T40" s="240">
        <f>('Energy Use'!T96-'E-electricity'!T40)*'Energy Use 2020'!$U102</f>
        <v>640220096439.46216</v>
      </c>
      <c r="U40" s="240">
        <f>('Energy Use'!U96-'E-electricity'!U40)*'Energy Use 2020'!$U102</f>
        <v>659761580867.72437</v>
      </c>
      <c r="V40" s="240">
        <f>('Energy Use'!V96-'E-electricity'!V40)*'Energy Use 2020'!$U102</f>
        <v>678869506498.4978</v>
      </c>
      <c r="W40" s="240">
        <f>('Energy Use'!W96-'E-electricity'!W40)*'Energy Use 2020'!$U102</f>
        <v>697478573415.12183</v>
      </c>
      <c r="X40" s="240">
        <f>('Energy Use'!X96-'E-electricity'!X40)*'Energy Use 2020'!$U102</f>
        <v>715524419394.25</v>
      </c>
      <c r="Y40" s="240">
        <f>('Energy Use'!Y96-'E-electricity'!Y40)*'Energy Use 2020'!$U102</f>
        <v>732944009757.82544</v>
      </c>
      <c r="Z40" s="240">
        <f>('Energy Use'!Z96-'E-electricity'!Z40)*'Energy Use 2020'!$U102</f>
        <v>749676022009.58606</v>
      </c>
      <c r="AA40" s="240">
        <f>('Energy Use'!AA96-'E-electricity'!AA40)*'Energy Use 2020'!$U102</f>
        <v>765661221830.82605</v>
      </c>
      <c r="AB40" s="240">
        <f>('Energy Use'!AB96-'E-electricity'!AB40)*'Energy Use 2020'!$U102</f>
        <v>780842827084.45764</v>
      </c>
      <c r="AC40" s="240">
        <f>('Energy Use'!AC96-'E-electricity'!AC40)*'Energy Use 2020'!$U102</f>
        <v>795166856590.37036</v>
      </c>
      <c r="AD40" s="240">
        <f>('Energy Use'!AD96-'E-electricity'!AD40)*'Energy Use 2020'!$U102</f>
        <v>808582460586.87451</v>
      </c>
      <c r="AE40" s="240">
        <f>('Energy Use'!AE96-'E-electricity'!AE40)*'Energy Use 2020'!$U102</f>
        <v>821042229980.57996</v>
      </c>
      <c r="AF40" s="240">
        <f>('Energy Use'!AF96-'E-electricity'!AF40)*'Energy Use 2020'!$U102</f>
        <v>832502481707.70166</v>
      </c>
      <c r="AG40" s="240">
        <f>('Energy Use'!AG96-'E-electricity'!AG40)*'Energy Use 2020'!$U102</f>
        <v>842923517780.26489</v>
      </c>
      <c r="AH40" s="240">
        <f>('Energy Use'!AH96-'E-electricity'!AH40)*'Energy Use 2020'!$U102</f>
        <v>852269855867.59229</v>
      </c>
      <c r="AI40" s="240">
        <f>('Energy Use'!AI96-'E-electricity'!AI40)*'Energy Use 2020'!$U102</f>
        <v>860510429562.77209</v>
      </c>
      <c r="AJ40" s="240">
        <f>('Energy Use'!AJ96-'E-electricity'!AJ40)*'Energy Use 2020'!$U102</f>
        <v>867618756801.43665</v>
      </c>
      <c r="AK40" s="240">
        <f>('Energy Use'!AK96-'E-electricity'!AK40)*'Energy Use 2020'!$U102</f>
        <v>873573075231.78833</v>
      </c>
      <c r="AL40" s="240">
        <f>('Energy Use'!AL96-'E-electricity'!AL40)*'Energy Use 2020'!$U102</f>
        <v>878356443675.76477</v>
      </c>
      <c r="AM40" s="240">
        <f>('Energy Use'!AM96-'E-electricity'!AM40)*'Energy Use 2020'!$U102</f>
        <v>881956809167.21509</v>
      </c>
      <c r="AN40" s="240">
        <f>('Energy Use'!AN96-'E-electricity'!AN40)*'Energy Use 2020'!$U102</f>
        <v>884367039399.2146</v>
      </c>
      <c r="AO40" s="240">
        <f>('Energy Use'!AO96-'E-electricity'!AO40)*'Energy Use 2020'!$U102</f>
        <v>885584920754.8772</v>
      </c>
      <c r="AP40" s="240">
        <f>('Energy Use'!AP96-'E-electricity'!AP40)*'Energy Use 2020'!$U102</f>
        <v>885613122429.94128</v>
      </c>
      <c r="AQ40" s="240">
        <f>('Energy Use'!AQ96-'E-electricity'!AQ40)*'Energy Use 2020'!$U102</f>
        <v>879923439643.70374</v>
      </c>
      <c r="AR40" s="136" t="str">
        <f>VLOOKUP($A40,'Sector Match'!$A$1:$B$43,2,0)</f>
        <v>other machinery 28</v>
      </c>
    </row>
    <row r="41" spans="1:44" x14ac:dyDescent="0.2">
      <c r="A41" s="74" t="s">
        <v>39</v>
      </c>
      <c r="B41" s="240">
        <f>('Energy Use'!B97-'E-electricity'!B41)*'Energy Use 2019'!$U103</f>
        <v>90857180688586.313</v>
      </c>
      <c r="C41" s="240">
        <f>('Energy Use'!C97-'E-electricity'!C41)*'Energy Use 2020'!$U103</f>
        <v>95578257776590.609</v>
      </c>
      <c r="D41" s="240">
        <f>('Energy Use'!D97-'E-electricity'!D41)*'Energy Use 2020'!$U103</f>
        <v>107839969790346.84</v>
      </c>
      <c r="E41" s="240">
        <f>('Energy Use'!E97-'E-electricity'!E41)*'Energy Use 2020'!$U103</f>
        <v>112462510542354.8</v>
      </c>
      <c r="F41" s="240">
        <f>('Energy Use'!F97-'E-electricity'!F41)*'Energy Use 2020'!$U103</f>
        <v>113257165213616.89</v>
      </c>
      <c r="G41" s="240">
        <f>('Energy Use'!G97-'E-electricity'!G41)*'Energy Use 2020'!$U103</f>
        <v>118782922187768.95</v>
      </c>
      <c r="H41" s="240">
        <f>('Energy Use'!H97-'E-electricity'!H41)*'Energy Use 2020'!$U103</f>
        <v>125752069288573.47</v>
      </c>
      <c r="I41" s="240">
        <f>('Energy Use'!I97-'E-electricity'!I41)*'Energy Use 2020'!$U103</f>
        <v>131125321587394.88</v>
      </c>
      <c r="J41" s="240">
        <f>('Energy Use'!J97-'E-electricity'!J41)*'Energy Use 2020'!$U103</f>
        <v>134525294962156</v>
      </c>
      <c r="K41" s="240">
        <f>('Energy Use'!K97-'E-electricity'!K41)*'Energy Use 2020'!$U103</f>
        <v>136552083937768.48</v>
      </c>
      <c r="L41" s="240">
        <f>('Energy Use'!L97-'E-electricity'!L41)*'Energy Use 2020'!$U103</f>
        <v>137911427329058.84</v>
      </c>
      <c r="M41" s="240">
        <f>('Energy Use'!M97-'E-electricity'!M41)*'Energy Use 2020'!$U103</f>
        <v>139360513820718.86</v>
      </c>
      <c r="N41" s="240">
        <f>('Energy Use'!N97-'E-electricity'!N41)*'Energy Use 2020'!$U103</f>
        <v>142523648877923.84</v>
      </c>
      <c r="O41" s="240">
        <f>('Energy Use'!O97-'E-electricity'!O41)*'Energy Use 2020'!$U103</f>
        <v>146412035083259.72</v>
      </c>
      <c r="P41" s="240">
        <f>('Energy Use'!P97-'E-electricity'!P41)*'Energy Use 2020'!$U103</f>
        <v>150791433671353.91</v>
      </c>
      <c r="Q41" s="240">
        <f>('Energy Use'!Q97-'E-electricity'!Q41)*'Energy Use 2020'!$U103</f>
        <v>155401008140568.84</v>
      </c>
      <c r="R41" s="240">
        <f>('Energy Use'!R97-'E-electricity'!R41)*'Energy Use 2020'!$U103</f>
        <v>159946703025813.41</v>
      </c>
      <c r="S41" s="240">
        <f>('Energy Use'!S97-'E-electricity'!S41)*'Energy Use 2020'!$U103</f>
        <v>165867935513453.03</v>
      </c>
      <c r="T41" s="240">
        <f>('Energy Use'!T97-'E-electricity'!T41)*'Energy Use 2020'!$U103</f>
        <v>171507553937308</v>
      </c>
      <c r="U41" s="240">
        <f>('Energy Use'!U97-'E-electricity'!U41)*'Energy Use 2020'!$U103</f>
        <v>176835680461095.5</v>
      </c>
      <c r="V41" s="240">
        <f>('Energy Use'!V97-'E-electricity'!V41)*'Energy Use 2020'!$U103</f>
        <v>181825383586524.63</v>
      </c>
      <c r="W41" s="240">
        <f>('Energy Use'!W97-'E-electricity'!W41)*'Energy Use 2020'!$U103</f>
        <v>186452928321143.88</v>
      </c>
      <c r="X41" s="240">
        <f>('Energy Use'!X97-'E-electricity'!X41)*'Energy Use 2020'!$U103</f>
        <v>190697970167995.09</v>
      </c>
      <c r="Y41" s="240">
        <f>('Energy Use'!Y97-'E-electricity'!Y41)*'Energy Use 2020'!$U103</f>
        <v>194543691855010.78</v>
      </c>
      <c r="Z41" s="240">
        <f>('Energy Use'!Z97-'E-electricity'!Z41)*'Energy Use 2020'!$U103</f>
        <v>197976883037953.72</v>
      </c>
      <c r="AA41" s="240">
        <f>('Energy Use'!AA97-'E-electricity'!AA41)*'Energy Use 2020'!$U103</f>
        <v>200987964435373.25</v>
      </c>
      <c r="AB41" s="240">
        <f>('Energy Use'!AB97-'E-electricity'!AB41)*'Energy Use 2020'!$U103</f>
        <v>203570958958725.5</v>
      </c>
      <c r="AC41" s="240">
        <f>('Energy Use'!AC97-'E-electricity'!AC41)*'Energy Use 2020'!$U103</f>
        <v>205723413362924.88</v>
      </c>
      <c r="AD41" s="240">
        <f>('Energy Use'!AD97-'E-electricity'!AD41)*'Energy Use 2020'!$U103</f>
        <v>207446274746240.56</v>
      </c>
      <c r="AE41" s="240">
        <f>('Energy Use'!AE97-'E-electricity'!AE41)*'Energy Use 2020'!$U103</f>
        <v>208743726864290.97</v>
      </c>
      <c r="AF41" s="240">
        <f>('Energy Use'!AF97-'E-electricity'!AF41)*'Energy Use 2020'!$U103</f>
        <v>209622991687647.84</v>
      </c>
      <c r="AG41" s="240">
        <f>('Energy Use'!AG97-'E-electricity'!AG41)*'Energy Use 2020'!$U103</f>
        <v>210094101928836.66</v>
      </c>
      <c r="AH41" s="240">
        <f>('Energy Use'!AH97-'E-electricity'!AH41)*'Energy Use 2020'!$U103</f>
        <v>210169650399749.06</v>
      </c>
      <c r="AI41" s="240">
        <f>('Energy Use'!AI97-'E-electricity'!AI41)*'Energy Use 2020'!$U103</f>
        <v>209864522046455.16</v>
      </c>
      <c r="AJ41" s="240">
        <f>('Energy Use'!AJ97-'E-electricity'!AJ41)*'Energy Use 2020'!$U103</f>
        <v>209195614360069.06</v>
      </c>
      <c r="AK41" s="240">
        <f>('Energy Use'!AK97-'E-electricity'!AK41)*'Energy Use 2020'!$U103</f>
        <v>208181551597256.84</v>
      </c>
      <c r="AL41" s="240">
        <f>('Energy Use'!AL97-'E-electricity'!AL41)*'Energy Use 2020'!$U103</f>
        <v>206842397881177.84</v>
      </c>
      <c r="AM41" s="240">
        <f>('Energy Use'!AM97-'E-electricity'!AM41)*'Energy Use 2020'!$U103</f>
        <v>205199373812915.94</v>
      </c>
      <c r="AN41" s="240">
        <f>('Energy Use'!AN97-'E-electricity'!AN41)*'Energy Use 2020'!$U103</f>
        <v>203274580724633.09</v>
      </c>
      <c r="AO41" s="240">
        <f>('Energy Use'!AO97-'E-electricity'!AO41)*'Energy Use 2020'!$U103</f>
        <v>201090736167838.06</v>
      </c>
      <c r="AP41" s="240">
        <f>('Energy Use'!AP97-'E-electricity'!AP41)*'Energy Use 2020'!$U103</f>
        <v>198670923671376.31</v>
      </c>
      <c r="AQ41" s="240">
        <f>('Energy Use'!AQ97-'E-electricity'!AQ41)*'Energy Use 2020'!$U103</f>
        <v>195033034321087.66</v>
      </c>
      <c r="AR41" s="136">
        <f>VLOOKUP($A41,'Sector Match'!$A$1:$B$43,2,0)</f>
        <v>0</v>
      </c>
    </row>
    <row r="42" spans="1:44" x14ac:dyDescent="0.2">
      <c r="A42" s="74" t="s">
        <v>40</v>
      </c>
      <c r="B42" s="240">
        <f>('Energy Use'!B98-'E-electricity'!B42)*'Energy Use 2019'!$U104</f>
        <v>20864013976132.164</v>
      </c>
      <c r="C42" s="240">
        <f>('Energy Use'!C98-'E-electricity'!C42)*'Energy Use 2020'!$U104</f>
        <v>38577389054806.914</v>
      </c>
      <c r="D42" s="240">
        <f>('Energy Use'!D98-'E-electricity'!D42)*'Energy Use 2020'!$U104</f>
        <v>47155474865074.875</v>
      </c>
      <c r="E42" s="240">
        <f>('Energy Use'!E98-'E-electricity'!E42)*'Energy Use 2020'!$U104</f>
        <v>50616909036895.5</v>
      </c>
      <c r="F42" s="240">
        <f>('Energy Use'!F98-'E-electricity'!F42)*'Energy Use 2020'!$U104</f>
        <v>52608140709799</v>
      </c>
      <c r="G42" s="240">
        <f>('Energy Use'!G98-'E-electricity'!G42)*'Energy Use 2020'!$U104</f>
        <v>58133027537782.875</v>
      </c>
      <c r="H42" s="240">
        <f>('Energy Use'!H98-'E-electricity'!H42)*'Energy Use 2020'!$U104</f>
        <v>65502896994464.594</v>
      </c>
      <c r="I42" s="240">
        <f>('Energy Use'!I98-'E-electricity'!I42)*'Energy Use 2020'!$U104</f>
        <v>72788890812270.328</v>
      </c>
      <c r="J42" s="240">
        <f>('Energy Use'!J98-'E-electricity'!J42)*'Energy Use 2020'!$U104</f>
        <v>79439233067664.172</v>
      </c>
      <c r="K42" s="240">
        <f>('Energy Use'!K98-'E-electricity'!K42)*'Energy Use 2020'!$U104</f>
        <v>85508674399249.422</v>
      </c>
      <c r="L42" s="240">
        <f>('Energy Use'!L98-'E-electricity'!L42)*'Energy Use 2020'!$U104</f>
        <v>91165461768835.641</v>
      </c>
      <c r="M42" s="240">
        <f>('Energy Use'!M98-'E-electricity'!M42)*'Energy Use 2020'!$U104</f>
        <v>96679716819417.172</v>
      </c>
      <c r="N42" s="240">
        <f>('Energy Use'!N98-'E-electricity'!N42)*'Energy Use 2020'!$U104</f>
        <v>102421676748107.44</v>
      </c>
      <c r="O42" s="240">
        <f>('Energy Use'!O98-'E-electricity'!O42)*'Energy Use 2020'!$U104</f>
        <v>108379365144202.27</v>
      </c>
      <c r="P42" s="240">
        <f>('Energy Use'!P98-'E-electricity'!P42)*'Energy Use 2020'!$U104</f>
        <v>114543644091957.25</v>
      </c>
      <c r="Q42" s="240">
        <f>('Energy Use'!Q98-'E-electricity'!Q42)*'Energy Use 2020'!$U104</f>
        <v>120902845303556.11</v>
      </c>
      <c r="R42" s="240">
        <f>('Energy Use'!R98-'E-electricity'!R42)*'Energy Use 2020'!$U104</f>
        <v>127442605317886.89</v>
      </c>
      <c r="S42" s="240">
        <f>('Energy Use'!S98-'E-electricity'!S42)*'Energy Use 2020'!$U104</f>
        <v>134599098275042.25</v>
      </c>
      <c r="T42" s="240">
        <f>('Energy Use'!T98-'E-electricity'!T42)*'Energy Use 2020'!$U104</f>
        <v>141948393019934.09</v>
      </c>
      <c r="U42" s="240">
        <f>('Energy Use'!U98-'E-electricity'!U42)*'Energy Use 2020'!$U104</f>
        <v>149468427645850.91</v>
      </c>
      <c r="V42" s="240">
        <f>('Energy Use'!V98-'E-electricity'!V42)*'Energy Use 2020'!$U104</f>
        <v>157133557258143</v>
      </c>
      <c r="W42" s="240">
        <f>('Energy Use'!W98-'E-electricity'!W42)*'Energy Use 2020'!$U104</f>
        <v>164914462903716.09</v>
      </c>
      <c r="X42" s="240">
        <f>('Energy Use'!X98-'E-electricity'!X42)*'Energy Use 2020'!$U104</f>
        <v>172778105612784.94</v>
      </c>
      <c r="Y42" s="240">
        <f>('Energy Use'!Y98-'E-electricity'!Y42)*'Energy Use 2020'!$U104</f>
        <v>180687732258251.34</v>
      </c>
      <c r="Z42" s="240">
        <f>('Energy Use'!Z98-'E-electricity'!Z42)*'Energy Use 2020'!$U104</f>
        <v>188602939680426.81</v>
      </c>
      <c r="AA42" s="240">
        <f>('Energy Use'!AA98-'E-electricity'!AA42)*'Energy Use 2020'!$U104</f>
        <v>196479803054842.16</v>
      </c>
      <c r="AB42" s="240">
        <f>('Energy Use'!AB98-'E-electricity'!AB42)*'Energy Use 2020'!$U104</f>
        <v>204271073780089.72</v>
      </c>
      <c r="AC42" s="240">
        <f>('Energy Use'!AC98-'E-electricity'!AC42)*'Energy Use 2020'!$U104</f>
        <v>211926451217731.72</v>
      </c>
      <c r="AD42" s="240">
        <f>('Energy Use'!AD98-'E-electricity'!AD42)*'Energy Use 2020'!$U104</f>
        <v>219392931420587.66</v>
      </c>
      <c r="AE42" s="240">
        <f>('Energy Use'!AE98-'E-electricity'!AE42)*'Energy Use 2020'!$U104</f>
        <v>226615234540586.84</v>
      </c>
      <c r="AF42" s="240">
        <f>('Energy Use'!AF98-'E-electricity'!AF42)*'Energy Use 2020'!$U104</f>
        <v>233536310923437.97</v>
      </c>
      <c r="AG42" s="240">
        <f>('Energy Use'!AG98-'E-electricity'!AG42)*'Energy Use 2020'!$U104</f>
        <v>240097923995712.97</v>
      </c>
      <c r="AH42" s="240">
        <f>('Energy Use'!AH98-'E-electricity'!AH42)*'Energy Use 2020'!$U104</f>
        <v>246241305962732.22</v>
      </c>
      <c r="AI42" s="240">
        <f>('Energy Use'!AI98-'E-electricity'!AI42)*'Energy Use 2020'!$U104</f>
        <v>251907880106677.19</v>
      </c>
      <c r="AJ42" s="240">
        <f>('Energy Use'!AJ98-'E-electricity'!AJ42)*'Energy Use 2020'!$U104</f>
        <v>257040041158829.69</v>
      </c>
      <c r="AK42" s="240">
        <f>('Energy Use'!AK98-'E-electricity'!AK42)*'Energy Use 2020'!$U104</f>
        <v>261581982883949.88</v>
      </c>
      <c r="AL42" s="240">
        <f>('Energy Use'!AL98-'E-electricity'!AL42)*'Energy Use 2020'!$U104</f>
        <v>265480559734249.09</v>
      </c>
      <c r="AM42" s="240">
        <f>('Energy Use'!AM98-'E-electricity'!AM42)*'Energy Use 2020'!$U104</f>
        <v>268686167288776.91</v>
      </c>
      <c r="AN42" s="240">
        <f>('Energy Use'!AN98-'E-electricity'!AN42)*'Energy Use 2020'!$U104</f>
        <v>271153624280085.44</v>
      </c>
      <c r="AO42" s="240">
        <f>('Energy Use'!AO98-'E-electricity'!AO42)*'Energy Use 2020'!$U104</f>
        <v>272843037414686</v>
      </c>
      <c r="AP42" s="240">
        <f>('Energy Use'!AP98-'E-electricity'!AP42)*'Energy Use 2020'!$U104</f>
        <v>273720629006469.44</v>
      </c>
      <c r="AQ42" s="240">
        <f>('Energy Use'!AQ98-'E-electricity'!AQ42)*'Energy Use 2020'!$U104</f>
        <v>272355611840207.31</v>
      </c>
      <c r="AR42" s="136" t="str">
        <f>VLOOKUP($A42,'Sector Match'!$A$1:$B$43,2,0)</f>
        <v>energy pipelines and gas processing 352T353</v>
      </c>
    </row>
    <row r="43" spans="1:44" x14ac:dyDescent="0.2">
      <c r="A43" s="221" t="s">
        <v>41</v>
      </c>
      <c r="B43" s="240">
        <f>('Energy Use'!B99-'E-electricity'!B43)*'Energy Use 2019'!$U105</f>
        <v>1396513748537.5776</v>
      </c>
      <c r="C43" s="240">
        <f>('Energy Use'!C99-'E-electricity'!C43)*'Energy Use 2020'!$U105</f>
        <v>1904354162862.5632</v>
      </c>
      <c r="D43" s="240">
        <f>('Energy Use'!D99-'E-electricity'!D43)*'Energy Use 2020'!$U105</f>
        <v>2160302750386.1694</v>
      </c>
      <c r="E43" s="240">
        <f>('Energy Use'!E99-'E-electricity'!E43)*'Energy Use 2020'!$U105</f>
        <v>2242430835713.7446</v>
      </c>
      <c r="F43" s="240">
        <f>('Energy Use'!F99-'E-electricity'!F43)*'Energy Use 2020'!$U105</f>
        <v>2293970455855.6929</v>
      </c>
      <c r="G43" s="240">
        <f>('Energy Use'!G99-'E-electricity'!G43)*'Energy Use 2020'!$U105</f>
        <v>2438404475288.3574</v>
      </c>
      <c r="H43" s="240">
        <f>('Energy Use'!H99-'E-electricity'!H43)*'Energy Use 2020'!$U105</f>
        <v>2624581535655.0264</v>
      </c>
      <c r="I43" s="240">
        <f>('Energy Use'!I99-'E-electricity'!I43)*'Energy Use 2020'!$U105</f>
        <v>2802755135527.1353</v>
      </c>
      <c r="J43" s="240">
        <f>('Energy Use'!J99-'E-electricity'!J43)*'Energy Use 2020'!$U105</f>
        <v>2960059022743.7334</v>
      </c>
      <c r="K43" s="240">
        <f>('Energy Use'!K99-'E-electricity'!K43)*'Energy Use 2020'!$U105</f>
        <v>3098626245119.9883</v>
      </c>
      <c r="L43" s="240">
        <f>('Energy Use'!L99-'E-electricity'!L43)*'Energy Use 2020'!$U105</f>
        <v>3222219434259.293</v>
      </c>
      <c r="M43" s="240">
        <f>('Energy Use'!M99-'E-electricity'!M43)*'Energy Use 2020'!$U105</f>
        <v>3335965927055.0654</v>
      </c>
      <c r="N43" s="240">
        <f>('Energy Use'!N99-'E-electricity'!N43)*'Energy Use 2020'!$U105</f>
        <v>3446654321147.8369</v>
      </c>
      <c r="O43" s="240">
        <f>('Energy Use'!O99-'E-electricity'!O43)*'Energy Use 2020'!$U105</f>
        <v>3553619433050.8765</v>
      </c>
      <c r="P43" s="240">
        <f>('Energy Use'!P99-'E-electricity'!P43)*'Energy Use 2020'!$U105</f>
        <v>3656725289649.2563</v>
      </c>
      <c r="Q43" s="240">
        <f>('Energy Use'!Q99-'E-electricity'!Q43)*'Energy Use 2020'!$U105</f>
        <v>3755892480375.2803</v>
      </c>
      <c r="R43" s="240">
        <f>('Energy Use'!R99-'E-electricity'!R43)*'Energy Use 2020'!$U105</f>
        <v>3851097629326.5518</v>
      </c>
      <c r="S43" s="240">
        <f>('Energy Use'!S99-'E-electricity'!S43)*'Energy Use 2020'!$U105</f>
        <v>3954517497332.2515</v>
      </c>
      <c r="T43" s="240">
        <f>('Energy Use'!T99-'E-electricity'!T43)*'Energy Use 2020'!$U105</f>
        <v>4054403486333.5723</v>
      </c>
      <c r="U43" s="240">
        <f>('Energy Use'!U99-'E-electricity'!U43)*'Energy Use 2020'!$U105</f>
        <v>4150504509607.4624</v>
      </c>
      <c r="V43" s="240">
        <f>('Energy Use'!V99-'E-electricity'!V43)*'Energy Use 2020'!$U105</f>
        <v>4242591697262.8296</v>
      </c>
      <c r="W43" s="240">
        <f>('Energy Use'!W99-'E-electricity'!W43)*'Energy Use 2020'!$U105</f>
        <v>4330459443106.7681</v>
      </c>
      <c r="X43" s="240">
        <f>('Energy Use'!X99-'E-electricity'!X43)*'Energy Use 2020'!$U105</f>
        <v>4413926220812.332</v>
      </c>
      <c r="Y43" s="240">
        <f>('Energy Use'!Y99-'E-electricity'!Y43)*'Energy Use 2020'!$U105</f>
        <v>4492835170181.4414</v>
      </c>
      <c r="Z43" s="240">
        <f>('Energy Use'!Z99-'E-electricity'!Z43)*'Energy Use 2020'!$U105</f>
        <v>4567054457208.8838</v>
      </c>
      <c r="AA43" s="240">
        <f>('Energy Use'!AA99-'E-electricity'!AA43)*'Energy Use 2020'!$U105</f>
        <v>4636477414342.9873</v>
      </c>
      <c r="AB43" s="240">
        <f>('Energy Use'!AB99-'E-electricity'!AB43)*'Energy Use 2020'!$U105</f>
        <v>4701022469781.6152</v>
      </c>
      <c r="AC43" s="240">
        <f>('Energy Use'!AC99-'E-electricity'!AC43)*'Energy Use 2020'!$U105</f>
        <v>4760632876806.7529</v>
      </c>
      <c r="AD43" s="240">
        <f>('Energy Use'!AD99-'E-electricity'!AD43)*'Energy Use 2020'!$U105</f>
        <v>4815276256034.0889</v>
      </c>
      <c r="AE43" s="240">
        <f>('Energy Use'!AE99-'E-electricity'!AE43)*'Energy Use 2020'!$U105</f>
        <v>4864943965022.2178</v>
      </c>
      <c r="AF43" s="240">
        <f>('Energy Use'!AF99-'E-electricity'!AF43)*'Energy Use 2020'!$U105</f>
        <v>4909650310945.9951</v>
      </c>
      <c r="AG43" s="240">
        <f>('Energy Use'!AG99-'E-electricity'!AG43)*'Energy Use 2020'!$U105</f>
        <v>4949431622992.8086</v>
      </c>
      <c r="AH43" s="240">
        <f>('Energy Use'!AH99-'E-electricity'!AH43)*'Energy Use 2020'!$U105</f>
        <v>4984345201794.1865</v>
      </c>
      <c r="AI43" s="240">
        <f>('Energy Use'!AI99-'E-electricity'!AI43)*'Energy Use 2020'!$U105</f>
        <v>5014468163574.7109</v>
      </c>
      <c r="AJ43" s="240">
        <f>('Energy Use'!AJ99-'E-electricity'!AJ43)*'Energy Use 2020'!$U105</f>
        <v>5039896196796.5488</v>
      </c>
      <c r="AK43" s="240">
        <f>('Energy Use'!AK99-'E-electricity'!AK43)*'Energy Use 2020'!$U105</f>
        <v>5060742248928.5332</v>
      </c>
      <c r="AL43" s="240">
        <f>('Energy Use'!AL99-'E-electricity'!AL43)*'Energy Use 2020'!$U105</f>
        <v>5077135160588.7627</v>
      </c>
      <c r="AM43" s="240">
        <f>('Energy Use'!AM99-'E-electricity'!AM43)*'Energy Use 2020'!$U105</f>
        <v>5089218263730.3818</v>
      </c>
      <c r="AN43" s="240">
        <f>('Energy Use'!AN99-'E-electricity'!AN43)*'Energy Use 2020'!$U105</f>
        <v>5097147959784.6055</v>
      </c>
      <c r="AO43" s="240">
        <f>('Energy Use'!AO99-'E-electricity'!AO43)*'Energy Use 2020'!$U105</f>
        <v>5101092292771.2588</v>
      </c>
      <c r="AP43" s="240">
        <f>('Energy Use'!AP99-'E-electricity'!AP43)*'Energy Use 2020'!$U105</f>
        <v>5101229531361.5732</v>
      </c>
      <c r="AQ43" s="240">
        <f>('Energy Use'!AQ99-'E-electricity'!AQ43)*'Energy Use 2020'!$U105</f>
        <v>5071604481616.8535</v>
      </c>
      <c r="AR43" s="136" t="str">
        <f>VLOOKUP($A43,'Sector Match'!$A$1:$B$43,2,0)</f>
        <v>water and waste 36T39</v>
      </c>
    </row>
    <row r="44" spans="1:44" x14ac:dyDescent="0.2">
      <c r="A44" s="76" t="s">
        <v>123</v>
      </c>
      <c r="B44" s="254">
        <f>('Energy Use'!B100-'E-electricity'!B44)*'Energy Use 2019'!$U106</f>
        <v>21801973800723.441</v>
      </c>
      <c r="C44" s="254">
        <f>('Energy Use'!C100-'E-electricity'!C44)*'Energy Use 2020'!$U106</f>
        <v>18322347579988.293</v>
      </c>
      <c r="D44" s="254">
        <f>('Energy Use'!D100-'E-electricity'!D44)*'Energy Use 2020'!$U106</f>
        <v>19230564781251.98</v>
      </c>
      <c r="E44" s="254">
        <f>('Energy Use'!E100-'E-electricity'!E44)*'Energy Use 2020'!$U106</f>
        <v>19422145361332.242</v>
      </c>
      <c r="F44" s="254">
        <f>('Energy Use'!F100-'E-electricity'!F44)*'Energy Use 2020'!$U106</f>
        <v>20271376575761.695</v>
      </c>
      <c r="G44" s="254">
        <f>('Energy Use'!G100-'E-electricity'!G44)*'Energy Use 2020'!$U106</f>
        <v>21152741266794.344</v>
      </c>
      <c r="H44" s="254">
        <f>('Energy Use'!H100-'E-electricity'!H44)*'Energy Use 2020'!$U106</f>
        <v>21866313763651.203</v>
      </c>
      <c r="I44" s="254">
        <f>('Energy Use'!I100-'E-electricity'!I44)*'Energy Use 2020'!$U106</f>
        <v>22850929940612.824</v>
      </c>
      <c r="J44" s="254">
        <f>('Energy Use'!J100-'E-electricity'!J44)*'Energy Use 2020'!$U106</f>
        <v>23661589168922.676</v>
      </c>
      <c r="K44" s="254">
        <f>('Energy Use'!K100-'E-electricity'!K44)*'Energy Use 2020'!$U106</f>
        <v>24435245793768.496</v>
      </c>
      <c r="L44" s="254">
        <f>('Energy Use'!L100-'E-electricity'!L44)*'Energy Use 2020'!$U106</f>
        <v>25168804724396.336</v>
      </c>
      <c r="M44" s="254">
        <f>('Energy Use'!M100-'E-electricity'!M44)*'Energy Use 2020'!$U106</f>
        <v>26004888118632.082</v>
      </c>
      <c r="N44" s="254">
        <f>('Energy Use'!N100-'E-electricity'!N44)*'Energy Use 2020'!$U106</f>
        <v>26532138985494.148</v>
      </c>
      <c r="O44" s="254">
        <f>('Energy Use'!O100-'E-electricity'!O44)*'Energy Use 2020'!$U106</f>
        <v>27159496769584.98</v>
      </c>
      <c r="P44" s="254">
        <f>('Energy Use'!P100-'E-electricity'!P44)*'Energy Use 2020'!$U106</f>
        <v>27740264273477.375</v>
      </c>
      <c r="Q44" s="254">
        <f>('Energy Use'!Q100-'E-electricity'!Q44)*'Energy Use 2020'!$U106</f>
        <v>28273480106970.602</v>
      </c>
      <c r="R44" s="254">
        <f>('Energy Use'!R100-'E-electricity'!R44)*'Energy Use 2020'!$U106</f>
        <v>28699195581907.75</v>
      </c>
      <c r="S44" s="254">
        <f>('Energy Use'!S100-'E-electricity'!S44)*'Energy Use 2020'!$U106</f>
        <v>29326880024499.309</v>
      </c>
      <c r="T44" s="254">
        <f>('Energy Use'!T100-'E-electricity'!T44)*'Energy Use 2020'!$U106</f>
        <v>29852402957447.75</v>
      </c>
      <c r="U44" s="254">
        <f>('Energy Use'!U100-'E-electricity'!U44)*'Energy Use 2020'!$U106</f>
        <v>30335347156142.68</v>
      </c>
      <c r="V44" s="254">
        <f>('Energy Use'!V100-'E-electricity'!V44)*'Energy Use 2020'!$U106</f>
        <v>30776231567157.543</v>
      </c>
      <c r="W44" s="254">
        <f>('Energy Use'!W100-'E-electricity'!W44)*'Energy Use 2020'!$U106</f>
        <v>31175919147082.66</v>
      </c>
      <c r="X44" s="254">
        <f>('Energy Use'!X100-'E-electricity'!X44)*'Energy Use 2020'!$U106</f>
        <v>31535592989093.793</v>
      </c>
      <c r="Y44" s="254">
        <f>('Energy Use'!Y100-'E-electricity'!Y44)*'Energy Use 2020'!$U106</f>
        <v>31856730619633.832</v>
      </c>
      <c r="Z44" s="254">
        <f>('Energy Use'!Z100-'E-electricity'!Z44)*'Energy Use 2020'!$U106</f>
        <v>32141077102719.84</v>
      </c>
      <c r="AA44" s="254">
        <f>('Energy Use'!AA100-'E-electricity'!AA44)*'Energy Use 2020'!$U106</f>
        <v>32390617557703.027</v>
      </c>
      <c r="AB44" s="254">
        <f>('Energy Use'!AB100-'E-electricity'!AB44)*'Energy Use 2020'!$U106</f>
        <v>32607549655141.879</v>
      </c>
      <c r="AC44" s="254">
        <f>('Energy Use'!AC100-'E-electricity'!AC44)*'Energy Use 2020'!$U106</f>
        <v>32794256607192.438</v>
      </c>
      <c r="AD44" s="254">
        <f>('Energy Use'!AD100-'E-electricity'!AD44)*'Energy Use 2020'!$U106</f>
        <v>32953281115845.695</v>
      </c>
      <c r="AE44" s="254">
        <f>('Energy Use'!AE100-'E-electricity'!AE44)*'Energy Use 2020'!$U106</f>
        <v>33087300686624.809</v>
      </c>
      <c r="AF44" s="254">
        <f>('Energy Use'!AF100-'E-electricity'!AF44)*'Energy Use 2020'!$U106</f>
        <v>33199104658963.082</v>
      </c>
      <c r="AG44" s="254">
        <f>('Energy Use'!AG100-'E-electricity'!AG44)*'Energy Use 2020'!$U106</f>
        <v>33291573249189.992</v>
      </c>
      <c r="AH44" s="254">
        <f>('Energy Use'!AH100-'E-electricity'!AH44)*'Energy Use 2020'!$U106</f>
        <v>33367658849375.965</v>
      </c>
      <c r="AI44" s="254">
        <f>('Energy Use'!AI100-'E-electricity'!AI44)*'Energy Use 2020'!$U106</f>
        <v>33430369776536.289</v>
      </c>
      <c r="AJ44" s="254">
        <f>('Energy Use'!AJ100-'E-electricity'!AJ44)*'Energy Use 2020'!$U106</f>
        <v>33482756622905.676</v>
      </c>
      <c r="AK44" s="254">
        <f>('Energy Use'!AK100-'E-electricity'!AK44)*'Energy Use 2020'!$U106</f>
        <v>33527901320015.102</v>
      </c>
      <c r="AL44" s="254">
        <f>('Energy Use'!AL100-'E-electricity'!AL44)*'Energy Use 2020'!$U106</f>
        <v>33568908997759.289</v>
      </c>
      <c r="AM44" s="254">
        <f>('Energy Use'!AM100-'E-electricity'!AM44)*'Energy Use 2020'!$U106</f>
        <v>33608902694993.816</v>
      </c>
      <c r="AN44" s="254">
        <f>('Energy Use'!AN100-'E-electricity'!AN44)*'Energy Use 2020'!$U106</f>
        <v>33651020960766.691</v>
      </c>
      <c r="AO44" s="254">
        <f>('Energy Use'!AO100-'E-electricity'!AO44)*'Energy Use 2020'!$U106</f>
        <v>33698418375283.781</v>
      </c>
      <c r="AP44" s="254">
        <f>('Energy Use'!AP100-'E-electricity'!AP44)*'Energy Use 2020'!$U106</f>
        <v>33754269017260.199</v>
      </c>
      <c r="AQ44" s="254">
        <f>('Energy Use'!AQ100-'E-electricity'!AQ44)*'Energy Use 2020'!$U106</f>
        <v>33587547842324.609</v>
      </c>
      <c r="AR44" s="136" t="str">
        <f>VLOOKUP($A44,'Sector Match'!$A$1:$B$43,2,0)</f>
        <v>construction 41T43</v>
      </c>
    </row>
    <row r="49" spans="1:43" x14ac:dyDescent="0.2">
      <c r="B49" s="224">
        <v>2019</v>
      </c>
      <c r="C49" s="224">
        <v>2020</v>
      </c>
      <c r="D49" s="224">
        <v>2021</v>
      </c>
      <c r="E49" s="224">
        <v>2022</v>
      </c>
      <c r="F49" s="224">
        <v>2023</v>
      </c>
      <c r="G49" s="224">
        <v>2024</v>
      </c>
      <c r="H49" s="224">
        <v>2025</v>
      </c>
      <c r="I49" s="224">
        <v>2026</v>
      </c>
      <c r="J49" s="224">
        <v>2027</v>
      </c>
      <c r="K49" s="224">
        <v>2028</v>
      </c>
      <c r="L49" s="224">
        <v>2029</v>
      </c>
      <c r="M49" s="224">
        <v>2030</v>
      </c>
      <c r="N49" s="224">
        <v>2031</v>
      </c>
      <c r="O49" s="224">
        <v>2032</v>
      </c>
      <c r="P49" s="224">
        <v>2033</v>
      </c>
      <c r="Q49" s="224">
        <v>2034</v>
      </c>
      <c r="R49" s="224">
        <v>2035</v>
      </c>
      <c r="S49" s="224">
        <v>2036</v>
      </c>
      <c r="T49" s="224">
        <v>2037</v>
      </c>
      <c r="U49" s="224">
        <v>2038</v>
      </c>
      <c r="V49" s="224">
        <v>2039</v>
      </c>
      <c r="W49" s="224">
        <v>2040</v>
      </c>
      <c r="X49" s="224">
        <v>2041</v>
      </c>
      <c r="Y49" s="224">
        <v>2042</v>
      </c>
      <c r="Z49" s="224">
        <v>2043</v>
      </c>
      <c r="AA49" s="224">
        <v>2044</v>
      </c>
      <c r="AB49" s="224">
        <v>2045</v>
      </c>
      <c r="AC49" s="224">
        <v>2046</v>
      </c>
      <c r="AD49" s="224">
        <v>2047</v>
      </c>
      <c r="AE49" s="224">
        <v>2048</v>
      </c>
      <c r="AF49" s="224">
        <v>2049</v>
      </c>
      <c r="AG49" s="224">
        <v>2050</v>
      </c>
      <c r="AH49" s="224">
        <v>2051</v>
      </c>
      <c r="AI49" s="224">
        <v>2052</v>
      </c>
      <c r="AJ49" s="224">
        <v>2053</v>
      </c>
      <c r="AK49" s="224">
        <v>2054</v>
      </c>
      <c r="AL49" s="224">
        <v>2055</v>
      </c>
      <c r="AM49" s="224">
        <v>2056</v>
      </c>
      <c r="AN49" s="224">
        <v>2057</v>
      </c>
      <c r="AO49" s="224">
        <v>2058</v>
      </c>
      <c r="AP49" s="224">
        <v>2059</v>
      </c>
      <c r="AQ49" s="224">
        <v>2060</v>
      </c>
    </row>
    <row r="50" spans="1:43" x14ac:dyDescent="0.2">
      <c r="A50" s="290" t="s">
        <v>339</v>
      </c>
      <c r="B50" s="253">
        <f t="shared" ref="B50:B74" si="0">SUMIFS(B$2:B$44,$AR$2:$AR$44,$A50)</f>
        <v>662334605319.70886</v>
      </c>
      <c r="C50" s="253">
        <f t="shared" ref="C50:AQ56" si="1">SUMIFS(C$2:C$44,$AR$2:$AR$44,$A50)</f>
        <v>1060512578552.1211</v>
      </c>
      <c r="D50" s="253">
        <f t="shared" si="1"/>
        <v>1074609450486.3604</v>
      </c>
      <c r="E50" s="253">
        <f t="shared" si="1"/>
        <v>1114895358822.5247</v>
      </c>
      <c r="F50" s="253">
        <f t="shared" si="1"/>
        <v>1158739077463.7583</v>
      </c>
      <c r="G50" s="253">
        <f t="shared" si="1"/>
        <v>1210641200890.4248</v>
      </c>
      <c r="H50" s="253">
        <f t="shared" si="1"/>
        <v>1237089922414.9656</v>
      </c>
      <c r="I50" s="253">
        <f t="shared" si="1"/>
        <v>1310425160498.3015</v>
      </c>
      <c r="J50" s="253">
        <f t="shared" si="1"/>
        <v>1357896474406.3374</v>
      </c>
      <c r="K50" s="253">
        <f t="shared" si="1"/>
        <v>1403134213227.5889</v>
      </c>
      <c r="L50" s="253">
        <f t="shared" si="1"/>
        <v>1445946092624.2537</v>
      </c>
      <c r="M50" s="253">
        <f t="shared" si="1"/>
        <v>1511205071231.9038</v>
      </c>
      <c r="N50" s="253">
        <f t="shared" si="1"/>
        <v>1524664378730.584</v>
      </c>
      <c r="O50" s="253">
        <f t="shared" si="1"/>
        <v>1560378311321.7725</v>
      </c>
      <c r="P50" s="253">
        <f t="shared" si="1"/>
        <v>1593223607398.9468</v>
      </c>
      <c r="Q50" s="253">
        <f t="shared" si="1"/>
        <v>1623143715328.7874</v>
      </c>
      <c r="R50" s="253">
        <f t="shared" si="1"/>
        <v>1639961979464.3271</v>
      </c>
      <c r="S50" s="253">
        <f t="shared" si="1"/>
        <v>1679713893242.687</v>
      </c>
      <c r="T50" s="253">
        <f t="shared" si="1"/>
        <v>1706572885715.8228</v>
      </c>
      <c r="U50" s="253">
        <f t="shared" si="1"/>
        <v>1730707762206.6101</v>
      </c>
      <c r="V50" s="253">
        <f t="shared" si="1"/>
        <v>1752162209285.0256</v>
      </c>
      <c r="W50" s="253">
        <f t="shared" si="1"/>
        <v>1771001130550.228</v>
      </c>
      <c r="X50" s="253">
        <f t="shared" si="1"/>
        <v>1787308921385.3765</v>
      </c>
      <c r="Y50" s="253">
        <f t="shared" si="1"/>
        <v>1801187637172.4146</v>
      </c>
      <c r="Z50" s="253">
        <f t="shared" si="1"/>
        <v>1812755098424.5046</v>
      </c>
      <c r="AA50" s="253">
        <f t="shared" si="1"/>
        <v>1822142973601.8308</v>
      </c>
      <c r="AB50" s="253">
        <f t="shared" si="1"/>
        <v>1829494877057.2625</v>
      </c>
      <c r="AC50" s="253">
        <f t="shared" si="1"/>
        <v>1834964515786.3538</v>
      </c>
      <c r="AD50" s="253">
        <f t="shared" si="1"/>
        <v>1838713914598.1243</v>
      </c>
      <c r="AE50" s="253">
        <f t="shared" si="1"/>
        <v>1840911745133.5767</v>
      </c>
      <c r="AF50" s="253">
        <f t="shared" si="1"/>
        <v>1841731779976.4116</v>
      </c>
      <c r="AG50" s="253">
        <f t="shared" si="1"/>
        <v>1841351489046.7637</v>
      </c>
      <c r="AH50" s="253">
        <f t="shared" si="1"/>
        <v>1839950791645.1177</v>
      </c>
      <c r="AI50" s="253">
        <f t="shared" si="1"/>
        <v>1837710974004.3848</v>
      </c>
      <c r="AJ50" s="253">
        <f t="shared" si="1"/>
        <v>1834813779077.2434</v>
      </c>
      <c r="AK50" s="253">
        <f t="shared" si="1"/>
        <v>1831440672581.6855</v>
      </c>
      <c r="AL50" s="253">
        <f t="shared" si="1"/>
        <v>1827772287082.2212</v>
      </c>
      <c r="AM50" s="253">
        <f t="shared" si="1"/>
        <v>1823988044116.9692</v>
      </c>
      <c r="AN50" s="253">
        <f t="shared" si="1"/>
        <v>1820265953100.4497</v>
      </c>
      <c r="AO50" s="253">
        <f t="shared" si="1"/>
        <v>1816782584938.3596</v>
      </c>
      <c r="AP50" s="253">
        <f t="shared" si="1"/>
        <v>1813713217978.999</v>
      </c>
      <c r="AQ50" s="253">
        <f t="shared" si="1"/>
        <v>1802124878908.374</v>
      </c>
    </row>
    <row r="51" spans="1:43" x14ac:dyDescent="0.2">
      <c r="A51" s="291" t="s">
        <v>125</v>
      </c>
      <c r="B51" s="240">
        <f t="shared" si="0"/>
        <v>6686849800415.7783</v>
      </c>
      <c r="C51" s="240">
        <f t="shared" si="1"/>
        <v>5948784606994.9756</v>
      </c>
      <c r="D51" s="240">
        <f t="shared" si="1"/>
        <v>6222148285460.3525</v>
      </c>
      <c r="E51" s="240">
        <f t="shared" si="1"/>
        <v>6492564868446.2969</v>
      </c>
      <c r="F51" s="240">
        <f t="shared" si="1"/>
        <v>6760043243719.8213</v>
      </c>
      <c r="G51" s="240">
        <f t="shared" si="1"/>
        <v>7024592299047.9414</v>
      </c>
      <c r="H51" s="240">
        <f t="shared" si="1"/>
        <v>7286220922197.668</v>
      </c>
      <c r="I51" s="240">
        <f t="shared" si="1"/>
        <v>7372812463280.7754</v>
      </c>
      <c r="J51" s="240">
        <f t="shared" si="1"/>
        <v>7458426169824.041</v>
      </c>
      <c r="K51" s="240">
        <f t="shared" si="1"/>
        <v>7543064986070.9727</v>
      </c>
      <c r="L51" s="240">
        <f t="shared" si="1"/>
        <v>7626731856265.0859</v>
      </c>
      <c r="M51" s="240">
        <f t="shared" si="1"/>
        <v>7709429724649.8945</v>
      </c>
      <c r="N51" s="240">
        <f t="shared" si="1"/>
        <v>7725340594502.6445</v>
      </c>
      <c r="O51" s="240">
        <f t="shared" si="1"/>
        <v>7740979021682.9219</v>
      </c>
      <c r="P51" s="240">
        <f t="shared" si="1"/>
        <v>7756345672556.5762</v>
      </c>
      <c r="Q51" s="240">
        <f t="shared" si="1"/>
        <v>7771441213489.4561</v>
      </c>
      <c r="R51" s="240">
        <f t="shared" si="1"/>
        <v>7786266310847.4131</v>
      </c>
      <c r="S51" s="240">
        <f t="shared" si="1"/>
        <v>7705325504980.9043</v>
      </c>
      <c r="T51" s="240">
        <f t="shared" si="1"/>
        <v>7624566526385.2744</v>
      </c>
      <c r="U51" s="240">
        <f t="shared" si="1"/>
        <v>7543989213324.9902</v>
      </c>
      <c r="V51" s="240">
        <f t="shared" si="1"/>
        <v>7463593404064.5156</v>
      </c>
      <c r="W51" s="240">
        <f t="shared" si="1"/>
        <v>7383378936868.3145</v>
      </c>
      <c r="X51" s="240">
        <f t="shared" si="1"/>
        <v>7260801888932.8867</v>
      </c>
      <c r="Y51" s="240">
        <f t="shared" si="1"/>
        <v>7138511106647.459</v>
      </c>
      <c r="Z51" s="240">
        <f t="shared" si="1"/>
        <v>7016506331235.1768</v>
      </c>
      <c r="AA51" s="240">
        <f t="shared" si="1"/>
        <v>6894787303919.1816</v>
      </c>
      <c r="AB51" s="240">
        <f t="shared" si="1"/>
        <v>6773353765922.6182</v>
      </c>
      <c r="AC51" s="240">
        <f t="shared" si="1"/>
        <v>6652205458468.6328</v>
      </c>
      <c r="AD51" s="240">
        <f t="shared" si="1"/>
        <v>6531342122780.3691</v>
      </c>
      <c r="AE51" s="240">
        <f t="shared" si="1"/>
        <v>6410763500080.9697</v>
      </c>
      <c r="AF51" s="240">
        <f t="shared" si="1"/>
        <v>6290469331593.5801</v>
      </c>
      <c r="AG51" s="240">
        <f t="shared" si="1"/>
        <v>6170459358541.3398</v>
      </c>
      <c r="AH51" s="240">
        <f t="shared" si="1"/>
        <v>6022720667878.1992</v>
      </c>
      <c r="AI51" s="240">
        <f t="shared" si="1"/>
        <v>5875335388506.2695</v>
      </c>
      <c r="AJ51" s="240">
        <f t="shared" si="1"/>
        <v>5728303196954.4814</v>
      </c>
      <c r="AK51" s="240">
        <f t="shared" si="1"/>
        <v>5581623769751.7666</v>
      </c>
      <c r="AL51" s="240">
        <f t="shared" si="1"/>
        <v>5435296783427.0527</v>
      </c>
      <c r="AM51" s="240">
        <f t="shared" si="1"/>
        <v>5317160450901.4268</v>
      </c>
      <c r="AN51" s="240">
        <f t="shared" si="1"/>
        <v>5199306394549.2725</v>
      </c>
      <c r="AO51" s="240">
        <f t="shared" si="1"/>
        <v>5081734355593.7344</v>
      </c>
      <c r="AP51" s="240">
        <f t="shared" si="1"/>
        <v>4964444075257.9541</v>
      </c>
      <c r="AQ51" s="240">
        <f t="shared" si="1"/>
        <v>4831003310715.0137</v>
      </c>
    </row>
    <row r="52" spans="1:43" x14ac:dyDescent="0.2">
      <c r="A52" s="291" t="s">
        <v>126</v>
      </c>
      <c r="B52" s="240">
        <f t="shared" si="0"/>
        <v>26332823992208.559</v>
      </c>
      <c r="C52" s="240">
        <f t="shared" si="1"/>
        <v>25451922758401.836</v>
      </c>
      <c r="D52" s="240">
        <f t="shared" si="1"/>
        <v>26841683055018.363</v>
      </c>
      <c r="E52" s="240">
        <f t="shared" si="1"/>
        <v>28219135813057.836</v>
      </c>
      <c r="F52" s="240">
        <f t="shared" si="1"/>
        <v>29584298470629.25</v>
      </c>
      <c r="G52" s="240">
        <f t="shared" si="1"/>
        <v>30937188465841.613</v>
      </c>
      <c r="H52" s="240">
        <f t="shared" si="1"/>
        <v>32277823236803.93</v>
      </c>
      <c r="I52" s="240">
        <f t="shared" si="1"/>
        <v>32955004700628.23</v>
      </c>
      <c r="J52" s="240">
        <f t="shared" si="1"/>
        <v>33626668059564.199</v>
      </c>
      <c r="K52" s="240">
        <f t="shared" si="1"/>
        <v>34292821100704.258</v>
      </c>
      <c r="L52" s="240">
        <f t="shared" si="1"/>
        <v>34953471611140.813</v>
      </c>
      <c r="M52" s="240">
        <f t="shared" si="1"/>
        <v>35608627377966.281</v>
      </c>
      <c r="N52" s="240">
        <f t="shared" si="1"/>
        <v>36009313168715.844</v>
      </c>
      <c r="O52" s="240">
        <f t="shared" si="1"/>
        <v>36407036664968.531</v>
      </c>
      <c r="P52" s="240">
        <f t="shared" si="1"/>
        <v>36801800929434.75</v>
      </c>
      <c r="Q52" s="240">
        <f t="shared" si="1"/>
        <v>37193609024824.867</v>
      </c>
      <c r="R52" s="240">
        <f t="shared" si="1"/>
        <v>37582464013849.32</v>
      </c>
      <c r="S52" s="240">
        <f t="shared" si="1"/>
        <v>38049372619528.555</v>
      </c>
      <c r="T52" s="240">
        <f t="shared" si="1"/>
        <v>38515402192579.391</v>
      </c>
      <c r="U52" s="240">
        <f t="shared" si="1"/>
        <v>38980553178883.492</v>
      </c>
      <c r="V52" s="240">
        <f t="shared" si="1"/>
        <v>39444826024322.563</v>
      </c>
      <c r="W52" s="240">
        <f t="shared" si="1"/>
        <v>39908221174778.32</v>
      </c>
      <c r="X52" s="240">
        <f t="shared" si="1"/>
        <v>40121415237510.117</v>
      </c>
      <c r="Y52" s="240">
        <f t="shared" si="1"/>
        <v>40334177336135.922</v>
      </c>
      <c r="Z52" s="240">
        <f t="shared" si="1"/>
        <v>40546507693351.375</v>
      </c>
      <c r="AA52" s="240">
        <f t="shared" si="1"/>
        <v>40758406531852.102</v>
      </c>
      <c r="AB52" s="240">
        <f t="shared" si="1"/>
        <v>40969874074333.75</v>
      </c>
      <c r="AC52" s="240">
        <f t="shared" si="1"/>
        <v>41180910543491.969</v>
      </c>
      <c r="AD52" s="240">
        <f t="shared" si="1"/>
        <v>41391516162022.367</v>
      </c>
      <c r="AE52" s="240">
        <f t="shared" si="1"/>
        <v>41601691152620.594</v>
      </c>
      <c r="AF52" s="240">
        <f t="shared" si="1"/>
        <v>41811435737982.313</v>
      </c>
      <c r="AG52" s="240">
        <f t="shared" si="1"/>
        <v>42020750140803.117</v>
      </c>
      <c r="AH52" s="240">
        <f t="shared" si="1"/>
        <v>42229511180367.352</v>
      </c>
      <c r="AI52" s="240">
        <f t="shared" si="1"/>
        <v>42437842704191.867</v>
      </c>
      <c r="AJ52" s="240">
        <f t="shared" si="1"/>
        <v>42645744934860.852</v>
      </c>
      <c r="AK52" s="240">
        <f t="shared" si="1"/>
        <v>42853218094958.5</v>
      </c>
      <c r="AL52" s="240">
        <f t="shared" si="1"/>
        <v>43060262407068.969</v>
      </c>
      <c r="AM52" s="240">
        <f t="shared" si="1"/>
        <v>43021398708080.617</v>
      </c>
      <c r="AN52" s="240">
        <f t="shared" si="1"/>
        <v>42982548285165.617</v>
      </c>
      <c r="AO52" s="240">
        <f t="shared" si="1"/>
        <v>42943711138190.211</v>
      </c>
      <c r="AP52" s="240">
        <f t="shared" si="1"/>
        <v>42904887267020.656</v>
      </c>
      <c r="AQ52" s="240">
        <f t="shared" si="1"/>
        <v>42720767937043.469</v>
      </c>
    </row>
    <row r="53" spans="1:43" x14ac:dyDescent="0.2">
      <c r="A53" s="291" t="s">
        <v>127</v>
      </c>
      <c r="B53" s="240">
        <f t="shared" si="0"/>
        <v>22841918747713.688</v>
      </c>
      <c r="C53" s="240">
        <f t="shared" si="1"/>
        <v>22941439545593.727</v>
      </c>
      <c r="D53" s="240">
        <f t="shared" si="1"/>
        <v>22927657583562.246</v>
      </c>
      <c r="E53" s="240">
        <f t="shared" si="1"/>
        <v>22912776940662.469</v>
      </c>
      <c r="F53" s="240">
        <f t="shared" si="1"/>
        <v>22896804159977.316</v>
      </c>
      <c r="G53" s="240">
        <f t="shared" si="1"/>
        <v>22879745784589.695</v>
      </c>
      <c r="H53" s="240">
        <f t="shared" si="1"/>
        <v>22861608357582.523</v>
      </c>
      <c r="I53" s="240">
        <f t="shared" si="1"/>
        <v>23057523367782.836</v>
      </c>
      <c r="J53" s="240">
        <f t="shared" si="1"/>
        <v>23250844746646.398</v>
      </c>
      <c r="K53" s="240">
        <f t="shared" si="1"/>
        <v>23441581565313.078</v>
      </c>
      <c r="L53" s="240">
        <f t="shared" si="1"/>
        <v>23629742894922.727</v>
      </c>
      <c r="M53" s="240">
        <f t="shared" si="1"/>
        <v>23815337806615.219</v>
      </c>
      <c r="N53" s="240">
        <f t="shared" si="1"/>
        <v>23470937147650.41</v>
      </c>
      <c r="O53" s="240">
        <f t="shared" si="1"/>
        <v>23128533593065.25</v>
      </c>
      <c r="P53" s="240">
        <f t="shared" si="1"/>
        <v>22788123031353.148</v>
      </c>
      <c r="Q53" s="240">
        <f t="shared" si="1"/>
        <v>22449701351007.527</v>
      </c>
      <c r="R53" s="240">
        <f t="shared" si="1"/>
        <v>22113264440521.777</v>
      </c>
      <c r="S53" s="240">
        <f t="shared" si="1"/>
        <v>21708361938933.086</v>
      </c>
      <c r="T53" s="240">
        <f t="shared" si="1"/>
        <v>21304460215530.41</v>
      </c>
      <c r="U53" s="240">
        <f t="shared" si="1"/>
        <v>20901558308596.719</v>
      </c>
      <c r="V53" s="240">
        <f t="shared" si="1"/>
        <v>20499655256414.961</v>
      </c>
      <c r="W53" s="240">
        <f t="shared" si="1"/>
        <v>20098750097268.094</v>
      </c>
      <c r="X53" s="240">
        <f t="shared" si="1"/>
        <v>19546933950711.684</v>
      </c>
      <c r="Y53" s="240">
        <f t="shared" si="1"/>
        <v>18996525344084.32</v>
      </c>
      <c r="Z53" s="240">
        <f t="shared" si="1"/>
        <v>18447522897290.508</v>
      </c>
      <c r="AA53" s="240">
        <f t="shared" si="1"/>
        <v>17899925230234.77</v>
      </c>
      <c r="AB53" s="240">
        <f t="shared" si="1"/>
        <v>17353730962821.592</v>
      </c>
      <c r="AC53" s="240">
        <f t="shared" si="1"/>
        <v>16925984986973.986</v>
      </c>
      <c r="AD53" s="240">
        <f t="shared" si="1"/>
        <v>16499340907178.063</v>
      </c>
      <c r="AE53" s="240">
        <f t="shared" si="1"/>
        <v>16073797628678.637</v>
      </c>
      <c r="AF53" s="240">
        <f t="shared" si="1"/>
        <v>15649354056720.539</v>
      </c>
      <c r="AG53" s="240">
        <f t="shared" si="1"/>
        <v>15226009096548.584</v>
      </c>
      <c r="AH53" s="240">
        <f t="shared" si="1"/>
        <v>14958130781252.992</v>
      </c>
      <c r="AI53" s="240">
        <f t="shared" si="1"/>
        <v>14690946459694.559</v>
      </c>
      <c r="AJ53" s="240">
        <f t="shared" si="1"/>
        <v>14424455430342.432</v>
      </c>
      <c r="AK53" s="240">
        <f t="shared" si="1"/>
        <v>14158656991665.762</v>
      </c>
      <c r="AL53" s="240">
        <f t="shared" si="1"/>
        <v>13893550442133.699</v>
      </c>
      <c r="AM53" s="240">
        <f t="shared" si="1"/>
        <v>13743992426590.91</v>
      </c>
      <c r="AN53" s="240">
        <f t="shared" si="1"/>
        <v>13594831804433.723</v>
      </c>
      <c r="AO53" s="240">
        <f t="shared" si="1"/>
        <v>13446068153783.088</v>
      </c>
      <c r="AP53" s="240">
        <f t="shared" si="1"/>
        <v>13297701052759.961</v>
      </c>
      <c r="AQ53" s="240">
        <f t="shared" si="1"/>
        <v>13105154723283.625</v>
      </c>
    </row>
    <row r="54" spans="1:43" x14ac:dyDescent="0.2">
      <c r="A54" s="291" t="s">
        <v>128</v>
      </c>
      <c r="B54" s="240">
        <f t="shared" si="0"/>
        <v>195555524382903.56</v>
      </c>
      <c r="C54" s="240">
        <f t="shared" si="1"/>
        <v>224000748396400.06</v>
      </c>
      <c r="D54" s="240">
        <f t="shared" si="1"/>
        <v>251523587338874.25</v>
      </c>
      <c r="E54" s="240">
        <f t="shared" si="1"/>
        <v>261002943918738.25</v>
      </c>
      <c r="F54" s="240">
        <f t="shared" si="1"/>
        <v>262490072218142.94</v>
      </c>
      <c r="G54" s="240">
        <f t="shared" si="1"/>
        <v>268625660969537.63</v>
      </c>
      <c r="H54" s="240">
        <f t="shared" si="1"/>
        <v>277196737725110.88</v>
      </c>
      <c r="I54" s="240">
        <f t="shared" si="1"/>
        <v>286389166639202.69</v>
      </c>
      <c r="J54" s="240">
        <f t="shared" si="1"/>
        <v>295435538896833.5</v>
      </c>
      <c r="K54" s="240">
        <f t="shared" si="1"/>
        <v>304141000341747.75</v>
      </c>
      <c r="L54" s="240">
        <f t="shared" si="1"/>
        <v>312299824553610.44</v>
      </c>
      <c r="M54" s="240">
        <f t="shared" si="1"/>
        <v>319697456105884.81</v>
      </c>
      <c r="N54" s="240">
        <f t="shared" si="1"/>
        <v>326411689133437.25</v>
      </c>
      <c r="O54" s="240">
        <f t="shared" si="1"/>
        <v>332179013736766.56</v>
      </c>
      <c r="P54" s="240">
        <f t="shared" si="1"/>
        <v>337034586997146.25</v>
      </c>
      <c r="Q54" s="240">
        <f t="shared" si="1"/>
        <v>341026755949671.88</v>
      </c>
      <c r="R54" s="240">
        <f t="shared" si="1"/>
        <v>344215276463363.38</v>
      </c>
      <c r="S54" s="240">
        <f t="shared" si="1"/>
        <v>347840031929728.38</v>
      </c>
      <c r="T54" s="240">
        <f t="shared" si="1"/>
        <v>350785194004982.69</v>
      </c>
      <c r="U54" s="240">
        <f t="shared" si="1"/>
        <v>353083136216464.69</v>
      </c>
      <c r="V54" s="240">
        <f t="shared" si="1"/>
        <v>354770818853687.75</v>
      </c>
      <c r="W54" s="240">
        <f t="shared" si="1"/>
        <v>355888981477938.56</v>
      </c>
      <c r="X54" s="240">
        <f t="shared" si="1"/>
        <v>356481366816000.06</v>
      </c>
      <c r="Y54" s="240">
        <f t="shared" si="1"/>
        <v>356593990660242.75</v>
      </c>
      <c r="Z54" s="240">
        <f t="shared" si="1"/>
        <v>356274469299889.13</v>
      </c>
      <c r="AA54" s="240">
        <f t="shared" si="1"/>
        <v>355571413053728.75</v>
      </c>
      <c r="AB54" s="240">
        <f t="shared" si="1"/>
        <v>354533891754602.75</v>
      </c>
      <c r="AC54" s="240">
        <f t="shared" si="1"/>
        <v>353210975616761.88</v>
      </c>
      <c r="AD54" s="240">
        <f t="shared" si="1"/>
        <v>351651352841587.75</v>
      </c>
      <c r="AE54" s="240">
        <f t="shared" si="1"/>
        <v>349903023607450.44</v>
      </c>
      <c r="AF54" s="240">
        <f t="shared" si="1"/>
        <v>348013068751059.31</v>
      </c>
      <c r="AG54" s="240">
        <f t="shared" si="1"/>
        <v>346027490472497.56</v>
      </c>
      <c r="AH54" s="240">
        <f t="shared" si="1"/>
        <v>343991121766623.5</v>
      </c>
      <c r="AI54" s="240">
        <f t="shared" si="1"/>
        <v>341947600975917.69</v>
      </c>
      <c r="AJ54" s="240">
        <f t="shared" si="1"/>
        <v>339939407847498.56</v>
      </c>
      <c r="AK54" s="240">
        <f t="shared" si="1"/>
        <v>338007957733247.88</v>
      </c>
      <c r="AL54" s="240">
        <f t="shared" si="1"/>
        <v>336193751072547.63</v>
      </c>
      <c r="AM54" s="240">
        <f t="shared" si="1"/>
        <v>334536576022561.5</v>
      </c>
      <c r="AN54" s="240">
        <f t="shared" si="1"/>
        <v>333075763038306.81</v>
      </c>
      <c r="AO54" s="240">
        <f t="shared" si="1"/>
        <v>331850491349486.25</v>
      </c>
      <c r="AP54" s="240">
        <f t="shared" si="1"/>
        <v>330900148638720.56</v>
      </c>
      <c r="AQ54" s="240">
        <f t="shared" si="1"/>
        <v>328565481151136.69</v>
      </c>
    </row>
    <row r="55" spans="1:43" x14ac:dyDescent="0.2">
      <c r="A55" s="291" t="s">
        <v>129</v>
      </c>
      <c r="B55" s="240">
        <f t="shared" si="0"/>
        <v>314663152666278.31</v>
      </c>
      <c r="C55" s="240">
        <f t="shared" si="1"/>
        <v>308572005927458.75</v>
      </c>
      <c r="D55" s="240">
        <f t="shared" si="1"/>
        <v>323826853688715.19</v>
      </c>
      <c r="E55" s="240">
        <f t="shared" si="1"/>
        <v>317868810181693.31</v>
      </c>
      <c r="F55" s="240">
        <f t="shared" si="1"/>
        <v>316973238204893.81</v>
      </c>
      <c r="G55" s="240">
        <f t="shared" si="1"/>
        <v>318147101186201.88</v>
      </c>
      <c r="H55" s="240">
        <f t="shared" si="1"/>
        <v>320381721639002.5</v>
      </c>
      <c r="I55" s="240">
        <f t="shared" si="1"/>
        <v>322994838520119.13</v>
      </c>
      <c r="J55" s="240">
        <f t="shared" si="1"/>
        <v>325252757429086.63</v>
      </c>
      <c r="K55" s="240">
        <f t="shared" si="1"/>
        <v>326739645239254.31</v>
      </c>
      <c r="L55" s="240">
        <f t="shared" si="1"/>
        <v>327036492599764.06</v>
      </c>
      <c r="M55" s="240">
        <f t="shared" si="1"/>
        <v>325733440280741.19</v>
      </c>
      <c r="N55" s="240">
        <f t="shared" si="1"/>
        <v>322951168923133.31</v>
      </c>
      <c r="O55" s="240">
        <f t="shared" si="1"/>
        <v>318651686998920.94</v>
      </c>
      <c r="P55" s="240">
        <f t="shared" si="1"/>
        <v>313308599166547.69</v>
      </c>
      <c r="Q55" s="240">
        <f t="shared" si="1"/>
        <v>307380949948658.19</v>
      </c>
      <c r="R55" s="240">
        <f t="shared" si="1"/>
        <v>301301902291327.19</v>
      </c>
      <c r="S55" s="240">
        <f t="shared" si="1"/>
        <v>296517210181275.81</v>
      </c>
      <c r="T55" s="240">
        <f t="shared" si="1"/>
        <v>291945218411376.94</v>
      </c>
      <c r="U55" s="240">
        <f t="shared" si="1"/>
        <v>287581010810126.75</v>
      </c>
      <c r="V55" s="240">
        <f t="shared" si="1"/>
        <v>283419954984045.13</v>
      </c>
      <c r="W55" s="240">
        <f t="shared" si="1"/>
        <v>279457686958710.41</v>
      </c>
      <c r="X55" s="240">
        <f t="shared" si="1"/>
        <v>275690098214371.56</v>
      </c>
      <c r="Y55" s="240">
        <f t="shared" si="1"/>
        <v>272113325082746.66</v>
      </c>
      <c r="Z55" s="240">
        <f t="shared" si="1"/>
        <v>268723740412612.56</v>
      </c>
      <c r="AA55" s="240">
        <f t="shared" si="1"/>
        <v>265517947368761.97</v>
      </c>
      <c r="AB55" s="240">
        <f t="shared" si="1"/>
        <v>262492775200862.91</v>
      </c>
      <c r="AC55" s="240">
        <f t="shared" si="1"/>
        <v>259645276804329.69</v>
      </c>
      <c r="AD55" s="240">
        <f t="shared" si="1"/>
        <v>256972727892541.13</v>
      </c>
      <c r="AE55" s="240">
        <f t="shared" si="1"/>
        <v>254472627606815.81</v>
      </c>
      <c r="AF55" s="240">
        <f t="shared" si="1"/>
        <v>252142700405249.56</v>
      </c>
      <c r="AG55" s="240">
        <f t="shared" si="1"/>
        <v>249980899092129.47</v>
      </c>
      <c r="AH55" s="240">
        <f t="shared" si="1"/>
        <v>247985408874494.66</v>
      </c>
      <c r="AI55" s="240">
        <f t="shared" si="1"/>
        <v>246154652360033</v>
      </c>
      <c r="AJ55" s="240">
        <f t="shared" si="1"/>
        <v>244487295440041.91</v>
      </c>
      <c r="AK55" s="240">
        <f t="shared" si="1"/>
        <v>242982254031720.75</v>
      </c>
      <c r="AL55" s="240">
        <f t="shared" si="1"/>
        <v>241638701685421.03</v>
      </c>
      <c r="AM55" s="240">
        <f t="shared" si="1"/>
        <v>240456078094481.66</v>
      </c>
      <c r="AN55" s="240">
        <f t="shared" si="1"/>
        <v>239434098578325.81</v>
      </c>
      <c r="AO55" s="240">
        <f t="shared" si="1"/>
        <v>238572764644153.22</v>
      </c>
      <c r="AP55" s="240">
        <f t="shared" si="1"/>
        <v>237872375769921.19</v>
      </c>
      <c r="AQ55" s="240">
        <f t="shared" si="1"/>
        <v>236116447502452.41</v>
      </c>
    </row>
    <row r="56" spans="1:43" x14ac:dyDescent="0.2">
      <c r="A56" s="291" t="s">
        <v>130</v>
      </c>
      <c r="B56" s="240">
        <f t="shared" si="0"/>
        <v>6943803022370.8076</v>
      </c>
      <c r="C56" s="240">
        <f t="shared" si="1"/>
        <v>7302267458163.4707</v>
      </c>
      <c r="D56" s="240">
        <f t="shared" si="1"/>
        <v>8326273782046.667</v>
      </c>
      <c r="E56" s="240">
        <f t="shared" si="1"/>
        <v>8282757226866.2559</v>
      </c>
      <c r="F56" s="240">
        <f t="shared" si="1"/>
        <v>8243472421748.0205</v>
      </c>
      <c r="G56" s="240">
        <f t="shared" si="1"/>
        <v>8271123757140.9873</v>
      </c>
      <c r="H56" s="240">
        <f t="shared" si="1"/>
        <v>8343406518742.1787</v>
      </c>
      <c r="I56" s="240">
        <f t="shared" si="1"/>
        <v>8446095689642.2979</v>
      </c>
      <c r="J56" s="240">
        <f t="shared" si="1"/>
        <v>8561123822272.2813</v>
      </c>
      <c r="K56" s="240">
        <f t="shared" si="1"/>
        <v>8677558635822.4561</v>
      </c>
      <c r="L56" s="240">
        <f t="shared" ref="L56:AQ63" si="2">SUMIFS(L$2:L$44,$AR$2:$AR$44,$A56)</f>
        <v>8783876297438.6016</v>
      </c>
      <c r="M56" s="240">
        <f t="shared" si="2"/>
        <v>8868020424533.8887</v>
      </c>
      <c r="N56" s="240">
        <f t="shared" si="2"/>
        <v>8937240310967.8926</v>
      </c>
      <c r="O56" s="240">
        <f t="shared" si="2"/>
        <v>8973994033134.0059</v>
      </c>
      <c r="P56" s="240">
        <f t="shared" si="2"/>
        <v>8980292619651.5313</v>
      </c>
      <c r="Q56" s="240">
        <f t="shared" si="2"/>
        <v>8958480456029.5723</v>
      </c>
      <c r="R56" s="240">
        <f t="shared" si="2"/>
        <v>8911157936237.1016</v>
      </c>
      <c r="S56" s="240">
        <f t="shared" si="2"/>
        <v>8881819159393.3008</v>
      </c>
      <c r="T56" s="240">
        <f t="shared" si="2"/>
        <v>8831627323549.7441</v>
      </c>
      <c r="U56" s="240">
        <f t="shared" si="2"/>
        <v>8762709041334.2227</v>
      </c>
      <c r="V56" s="240">
        <f t="shared" si="2"/>
        <v>8677262222946.5156</v>
      </c>
      <c r="W56" s="240">
        <f t="shared" si="2"/>
        <v>8577516206906.8242</v>
      </c>
      <c r="X56" s="240">
        <f t="shared" si="2"/>
        <v>8465696363839.2129</v>
      </c>
      <c r="Y56" s="240">
        <f t="shared" si="2"/>
        <v>8343993567344.582</v>
      </c>
      <c r="Z56" s="240">
        <f t="shared" si="2"/>
        <v>8214538723609.7764</v>
      </c>
      <c r="AA56" s="240">
        <f t="shared" si="2"/>
        <v>8079382376431.8389</v>
      </c>
      <c r="AB56" s="240">
        <f t="shared" si="2"/>
        <v>7940479259704.7148</v>
      </c>
      <c r="AC56" s="240">
        <f t="shared" si="2"/>
        <v>7799677556097.2275</v>
      </c>
      <c r="AD56" s="240">
        <f t="shared" si="2"/>
        <v>7658712538060.0352</v>
      </c>
      <c r="AE56" s="240">
        <f t="shared" si="2"/>
        <v>7519204213655.9971</v>
      </c>
      <c r="AF56" s="240">
        <f t="shared" si="2"/>
        <v>7382658572390.8145</v>
      </c>
      <c r="AG56" s="240">
        <f t="shared" si="2"/>
        <v>7250472022128.709</v>
      </c>
      <c r="AH56" s="240">
        <f t="shared" si="2"/>
        <v>7123938623998.417</v>
      </c>
      <c r="AI56" s="240">
        <f t="shared" si="2"/>
        <v>7004259764687.3438</v>
      </c>
      <c r="AJ56" s="240">
        <f t="shared" si="2"/>
        <v>6892555951702.0547</v>
      </c>
      <c r="AK56" s="240">
        <f t="shared" si="2"/>
        <v>6789880474485.6445</v>
      </c>
      <c r="AL56" s="240">
        <f t="shared" si="2"/>
        <v>6697234740718.502</v>
      </c>
      <c r="AM56" s="240">
        <f t="shared" si="2"/>
        <v>6615585171322.8027</v>
      </c>
      <c r="AN56" s="240">
        <f t="shared" si="2"/>
        <v>6545881618991.4844</v>
      </c>
      <c r="AO56" s="240">
        <f t="shared" si="2"/>
        <v>6489077363599.0107</v>
      </c>
      <c r="AP56" s="240">
        <f t="shared" si="2"/>
        <v>6446150834606.9375</v>
      </c>
      <c r="AQ56" s="240">
        <f t="shared" si="2"/>
        <v>6384873006256.2129</v>
      </c>
    </row>
    <row r="57" spans="1:43" x14ac:dyDescent="0.2">
      <c r="A57" s="291" t="s">
        <v>131</v>
      </c>
      <c r="B57" s="240">
        <f t="shared" si="0"/>
        <v>208441098165561.59</v>
      </c>
      <c r="C57" s="240">
        <f t="shared" ref="C57:AP68" si="3">SUMIFS(C$2:C$44,$AR$2:$AR$44,$A57)</f>
        <v>221068486564005.09</v>
      </c>
      <c r="D57" s="240">
        <f t="shared" si="3"/>
        <v>231952508833959.34</v>
      </c>
      <c r="E57" s="240">
        <f t="shared" si="3"/>
        <v>241865681092247.84</v>
      </c>
      <c r="F57" s="240">
        <f t="shared" si="3"/>
        <v>251634825593609.59</v>
      </c>
      <c r="G57" s="240">
        <f t="shared" si="3"/>
        <v>261390342023640.63</v>
      </c>
      <c r="H57" s="240">
        <f t="shared" si="3"/>
        <v>271084645410099.81</v>
      </c>
      <c r="I57" s="240">
        <f t="shared" si="3"/>
        <v>276541319746425.56</v>
      </c>
      <c r="J57" s="240">
        <f t="shared" si="3"/>
        <v>281934297931926.38</v>
      </c>
      <c r="K57" s="240">
        <f t="shared" si="3"/>
        <v>287258030770522.06</v>
      </c>
      <c r="L57" s="240">
        <f t="shared" si="2"/>
        <v>292506474838443.13</v>
      </c>
      <c r="M57" s="240">
        <f t="shared" si="2"/>
        <v>297673173205398.63</v>
      </c>
      <c r="N57" s="240">
        <f t="shared" si="2"/>
        <v>299868433338519.63</v>
      </c>
      <c r="O57" s="240">
        <f t="shared" si="2"/>
        <v>302014257352050</v>
      </c>
      <c r="P57" s="240">
        <f t="shared" si="2"/>
        <v>304111785814194.88</v>
      </c>
      <c r="Q57" s="240">
        <f t="shared" si="2"/>
        <v>306162479350864.38</v>
      </c>
      <c r="R57" s="240">
        <f t="shared" si="2"/>
        <v>308168067143481.81</v>
      </c>
      <c r="S57" s="240">
        <f t="shared" si="2"/>
        <v>309328366160139.25</v>
      </c>
      <c r="T57" s="240">
        <f t="shared" si="2"/>
        <v>310465915217725.13</v>
      </c>
      <c r="U57" s="240">
        <f t="shared" si="2"/>
        <v>311581869804562.94</v>
      </c>
      <c r="V57" s="240">
        <f t="shared" si="2"/>
        <v>312677503292179.25</v>
      </c>
      <c r="W57" s="240">
        <f t="shared" si="2"/>
        <v>313754181305202.69</v>
      </c>
      <c r="X57" s="240">
        <f t="shared" si="2"/>
        <v>311685627135434.75</v>
      </c>
      <c r="Y57" s="240">
        <f t="shared" si="2"/>
        <v>309610732474591.75</v>
      </c>
      <c r="Z57" s="240">
        <f t="shared" si="2"/>
        <v>307530989972331.56</v>
      </c>
      <c r="AA57" s="240">
        <f t="shared" si="2"/>
        <v>305447898251696.81</v>
      </c>
      <c r="AB57" s="240">
        <f t="shared" si="2"/>
        <v>303362945958658.44</v>
      </c>
      <c r="AC57" s="240">
        <f t="shared" si="2"/>
        <v>299105157389163.5</v>
      </c>
      <c r="AD57" s="240">
        <f t="shared" si="2"/>
        <v>294855172650990.94</v>
      </c>
      <c r="AE57" s="240">
        <f t="shared" si="2"/>
        <v>290614373177813.81</v>
      </c>
      <c r="AF57" s="240">
        <f t="shared" si="2"/>
        <v>286384092153451.06</v>
      </c>
      <c r="AG57" s="240">
        <f t="shared" si="2"/>
        <v>282165611063410</v>
      </c>
      <c r="AH57" s="240">
        <f t="shared" si="2"/>
        <v>277652223473453.34</v>
      </c>
      <c r="AI57" s="240">
        <f t="shared" si="2"/>
        <v>273154004268543.53</v>
      </c>
      <c r="AJ57" s="240">
        <f t="shared" si="2"/>
        <v>268672079559690.94</v>
      </c>
      <c r="AK57" s="240">
        <f t="shared" si="2"/>
        <v>264207530681676.41</v>
      </c>
      <c r="AL57" s="240">
        <f t="shared" si="2"/>
        <v>259761400404244.03</v>
      </c>
      <c r="AM57" s="240">
        <f t="shared" si="2"/>
        <v>254723640998580.09</v>
      </c>
      <c r="AN57" s="240">
        <f t="shared" si="2"/>
        <v>249708222614292.53</v>
      </c>
      <c r="AO57" s="240">
        <f t="shared" si="2"/>
        <v>244716122846516.41</v>
      </c>
      <c r="AP57" s="240">
        <f t="shared" si="2"/>
        <v>239748320687713.53</v>
      </c>
      <c r="AQ57" s="240">
        <f t="shared" si="2"/>
        <v>233601671052153.63</v>
      </c>
    </row>
    <row r="58" spans="1:43" x14ac:dyDescent="0.2">
      <c r="A58" s="291" t="s">
        <v>132</v>
      </c>
      <c r="B58" s="240">
        <f t="shared" si="0"/>
        <v>601303239065496</v>
      </c>
      <c r="C58" s="240">
        <f t="shared" si="3"/>
        <v>629932150037365.38</v>
      </c>
      <c r="D58" s="240">
        <f t="shared" si="3"/>
        <v>657880943098358.5</v>
      </c>
      <c r="E58" s="240">
        <f t="shared" si="3"/>
        <v>685588343302891.63</v>
      </c>
      <c r="F58" s="240">
        <f t="shared" si="3"/>
        <v>713054444899500.25</v>
      </c>
      <c r="G58" s="240">
        <f t="shared" si="3"/>
        <v>740279342136719.5</v>
      </c>
      <c r="H58" s="240">
        <f t="shared" si="3"/>
        <v>767263129263085.25</v>
      </c>
      <c r="I58" s="240">
        <f t="shared" si="3"/>
        <v>781689924153148.5</v>
      </c>
      <c r="J58" s="240">
        <f t="shared" si="3"/>
        <v>796003354254151.5</v>
      </c>
      <c r="K58" s="240">
        <f t="shared" si="3"/>
        <v>810203463898054.13</v>
      </c>
      <c r="L58" s="240">
        <f t="shared" si="2"/>
        <v>824290297416816.25</v>
      </c>
      <c r="M58" s="240">
        <f t="shared" si="2"/>
        <v>838263899142397.38</v>
      </c>
      <c r="N58" s="240">
        <f t="shared" si="2"/>
        <v>837054683498672</v>
      </c>
      <c r="O58" s="240">
        <f t="shared" si="2"/>
        <v>835839048195503.13</v>
      </c>
      <c r="P58" s="240">
        <f t="shared" si="2"/>
        <v>834616995144115.13</v>
      </c>
      <c r="Q58" s="240">
        <f t="shared" si="2"/>
        <v>833388526255733.38</v>
      </c>
      <c r="R58" s="240">
        <f t="shared" si="2"/>
        <v>832153643441582.13</v>
      </c>
      <c r="S58" s="240">
        <f t="shared" si="2"/>
        <v>822063053469417.63</v>
      </c>
      <c r="T58" s="240">
        <f t="shared" si="2"/>
        <v>811987397665246</v>
      </c>
      <c r="U58" s="240">
        <f t="shared" si="2"/>
        <v>801926673802531.5</v>
      </c>
      <c r="V58" s="240">
        <f t="shared" si="2"/>
        <v>791880879654737.75</v>
      </c>
      <c r="W58" s="240">
        <f t="shared" si="2"/>
        <v>781850012995329.88</v>
      </c>
      <c r="X58" s="240">
        <f t="shared" si="2"/>
        <v>763610574557959.75</v>
      </c>
      <c r="Y58" s="240">
        <f t="shared" si="2"/>
        <v>745399062943701.75</v>
      </c>
      <c r="Z58" s="240">
        <f t="shared" si="2"/>
        <v>727215473977784</v>
      </c>
      <c r="AA58" s="240">
        <f t="shared" si="2"/>
        <v>709059803485434.88</v>
      </c>
      <c r="AB58" s="240">
        <f t="shared" si="2"/>
        <v>690932047291882.5</v>
      </c>
      <c r="AC58" s="240">
        <f t="shared" si="2"/>
        <v>672832201222355</v>
      </c>
      <c r="AD58" s="240">
        <f t="shared" si="2"/>
        <v>654760261102080.63</v>
      </c>
      <c r="AE58" s="240">
        <f t="shared" si="2"/>
        <v>636716222756287.63</v>
      </c>
      <c r="AF58" s="240">
        <f t="shared" si="2"/>
        <v>618700082010204.25</v>
      </c>
      <c r="AG58" s="240">
        <f t="shared" si="2"/>
        <v>600711834689059.13</v>
      </c>
      <c r="AH58" s="240">
        <f t="shared" si="2"/>
        <v>585082434762685.75</v>
      </c>
      <c r="AI58" s="240">
        <f t="shared" si="2"/>
        <v>569477208324668.63</v>
      </c>
      <c r="AJ58" s="240">
        <f t="shared" si="2"/>
        <v>553896151756863.94</v>
      </c>
      <c r="AK58" s="240">
        <f t="shared" si="2"/>
        <v>538339261441128.5</v>
      </c>
      <c r="AL58" s="240">
        <f t="shared" si="2"/>
        <v>522806533759318.94</v>
      </c>
      <c r="AM58" s="240">
        <f t="shared" si="2"/>
        <v>506539887434749.13</v>
      </c>
      <c r="AN58" s="240">
        <f t="shared" si="2"/>
        <v>490298607813167.06</v>
      </c>
      <c r="AO58" s="240">
        <f t="shared" si="2"/>
        <v>474082691094678.5</v>
      </c>
      <c r="AP58" s="240">
        <f t="shared" si="2"/>
        <v>457892133479389.19</v>
      </c>
      <c r="AQ58" s="240">
        <f t="shared" si="2"/>
        <v>440163894225169.88</v>
      </c>
    </row>
    <row r="59" spans="1:43" x14ac:dyDescent="0.2">
      <c r="A59" s="291" t="s">
        <v>133</v>
      </c>
      <c r="B59" s="240">
        <f t="shared" si="0"/>
        <v>1484771445985537.5</v>
      </c>
      <c r="C59" s="240">
        <f t="shared" si="3"/>
        <v>1685815494980668.5</v>
      </c>
      <c r="D59" s="240">
        <f t="shared" si="3"/>
        <v>1799728790458859.3</v>
      </c>
      <c r="E59" s="240">
        <f t="shared" si="3"/>
        <v>1903503912699139.8</v>
      </c>
      <c r="F59" s="240">
        <f t="shared" si="3"/>
        <v>2005940151556944.8</v>
      </c>
      <c r="G59" s="240">
        <f t="shared" si="3"/>
        <v>2111468173222309</v>
      </c>
      <c r="H59" s="240">
        <f t="shared" si="3"/>
        <v>2217630187591860.8</v>
      </c>
      <c r="I59" s="240">
        <f t="shared" si="3"/>
        <v>2291367344456681.5</v>
      </c>
      <c r="J59" s="240">
        <f t="shared" si="3"/>
        <v>2363185087556245.5</v>
      </c>
      <c r="K59" s="240">
        <f t="shared" si="3"/>
        <v>2433089534834257</v>
      </c>
      <c r="L59" s="240">
        <f t="shared" si="2"/>
        <v>2501146653011719.5</v>
      </c>
      <c r="M59" s="240">
        <f t="shared" si="2"/>
        <v>2567472244728936</v>
      </c>
      <c r="N59" s="240">
        <f t="shared" si="2"/>
        <v>2602939290844202</v>
      </c>
      <c r="O59" s="240">
        <f t="shared" si="2"/>
        <v>2637335327805692.5</v>
      </c>
      <c r="P59" s="240">
        <f t="shared" si="2"/>
        <v>2670833977848317</v>
      </c>
      <c r="Q59" s="240">
        <f t="shared" si="2"/>
        <v>2703618929928995</v>
      </c>
      <c r="R59" s="240">
        <f t="shared" si="2"/>
        <v>2735878226840778</v>
      </c>
      <c r="S59" s="240">
        <f t="shared" si="2"/>
        <v>2754786436909133.5</v>
      </c>
      <c r="T59" s="240">
        <f t="shared" si="2"/>
        <v>2773611538361560</v>
      </c>
      <c r="U59" s="240">
        <f t="shared" si="2"/>
        <v>2792354184754244.5</v>
      </c>
      <c r="V59" s="240">
        <f t="shared" si="2"/>
        <v>2811015051576165.5</v>
      </c>
      <c r="W59" s="240">
        <f t="shared" si="2"/>
        <v>2829594834916415.5</v>
      </c>
      <c r="X59" s="240">
        <f t="shared" si="2"/>
        <v>2836230790960855.5</v>
      </c>
      <c r="Y59" s="240">
        <f t="shared" si="2"/>
        <v>2842814399785009</v>
      </c>
      <c r="Z59" s="240">
        <f t="shared" si="2"/>
        <v>2849346401662239</v>
      </c>
      <c r="AA59" s="240">
        <f t="shared" si="2"/>
        <v>2855827552276449</v>
      </c>
      <c r="AB59" s="240">
        <f t="shared" si="2"/>
        <v>2862258621473357.5</v>
      </c>
      <c r="AC59" s="240">
        <f t="shared" si="2"/>
        <v>2858481117147865</v>
      </c>
      <c r="AD59" s="240">
        <f t="shared" si="2"/>
        <v>2854676475759062</v>
      </c>
      <c r="AE59" s="240">
        <f t="shared" si="2"/>
        <v>2850845495005202</v>
      </c>
      <c r="AF59" s="240">
        <f t="shared" si="2"/>
        <v>2846988982015128</v>
      </c>
      <c r="AG59" s="240">
        <f t="shared" si="2"/>
        <v>2843107752241024</v>
      </c>
      <c r="AH59" s="240">
        <f t="shared" si="2"/>
        <v>2830065970059450.5</v>
      </c>
      <c r="AI59" s="240">
        <f t="shared" si="2"/>
        <v>2817022874438471.5</v>
      </c>
      <c r="AJ59" s="240">
        <f t="shared" si="2"/>
        <v>2803979291647257</v>
      </c>
      <c r="AK59" s="240">
        <f t="shared" si="2"/>
        <v>2790936052198189</v>
      </c>
      <c r="AL59" s="240">
        <f t="shared" si="2"/>
        <v>2777893989920104</v>
      </c>
      <c r="AM59" s="240">
        <f t="shared" si="2"/>
        <v>2763175561734790</v>
      </c>
      <c r="AN59" s="240">
        <f t="shared" si="2"/>
        <v>2748463544041448.5</v>
      </c>
      <c r="AO59" s="240">
        <f t="shared" si="2"/>
        <v>2733758774219474.5</v>
      </c>
      <c r="AP59" s="240">
        <f t="shared" si="2"/>
        <v>2719062089657260.5</v>
      </c>
      <c r="AQ59" s="240">
        <f t="shared" si="2"/>
        <v>2691077017722238.5</v>
      </c>
    </row>
    <row r="60" spans="1:43" x14ac:dyDescent="0.2">
      <c r="A60" s="291" t="s">
        <v>134</v>
      </c>
      <c r="B60" s="240">
        <f t="shared" si="0"/>
        <v>29753116861064.75</v>
      </c>
      <c r="C60" s="240">
        <f t="shared" si="3"/>
        <v>29628194564297.242</v>
      </c>
      <c r="D60" s="240">
        <f t="shared" si="3"/>
        <v>32405803764870.484</v>
      </c>
      <c r="E60" s="240">
        <f t="shared" si="3"/>
        <v>31943267790100.777</v>
      </c>
      <c r="F60" s="240">
        <f t="shared" si="3"/>
        <v>32021248807541.984</v>
      </c>
      <c r="G60" s="240">
        <f t="shared" si="3"/>
        <v>32746798282246.52</v>
      </c>
      <c r="H60" s="240">
        <f t="shared" si="3"/>
        <v>33715043078073.383</v>
      </c>
      <c r="I60" s="240">
        <f t="shared" si="3"/>
        <v>34586421524221.934</v>
      </c>
      <c r="J60" s="240">
        <f t="shared" si="3"/>
        <v>35252800134495.836</v>
      </c>
      <c r="K60" s="240">
        <f t="shared" si="3"/>
        <v>35703781780108.102</v>
      </c>
      <c r="L60" s="240">
        <f t="shared" si="2"/>
        <v>35933039827655.797</v>
      </c>
      <c r="M60" s="240">
        <f t="shared" si="2"/>
        <v>35938451033071.383</v>
      </c>
      <c r="N60" s="240">
        <f t="shared" si="2"/>
        <v>35824905373544.211</v>
      </c>
      <c r="O60" s="240">
        <f t="shared" si="2"/>
        <v>35536777628516.477</v>
      </c>
      <c r="P60" s="240">
        <f t="shared" si="2"/>
        <v>35122042441158.531</v>
      </c>
      <c r="Q60" s="240">
        <f t="shared" si="2"/>
        <v>34628337004153.359</v>
      </c>
      <c r="R60" s="240">
        <f t="shared" si="2"/>
        <v>34101625884156.898</v>
      </c>
      <c r="S60" s="240">
        <f t="shared" si="2"/>
        <v>33759710527640.121</v>
      </c>
      <c r="T60" s="240">
        <f t="shared" si="2"/>
        <v>33425254619802.496</v>
      </c>
      <c r="U60" s="240">
        <f t="shared" si="2"/>
        <v>33098421012967.559</v>
      </c>
      <c r="V60" s="240">
        <f t="shared" si="2"/>
        <v>32779364447277.172</v>
      </c>
      <c r="W60" s="240">
        <f t="shared" si="2"/>
        <v>32468232153911.633</v>
      </c>
      <c r="X60" s="240">
        <f t="shared" si="2"/>
        <v>32165164461600.77</v>
      </c>
      <c r="Y60" s="240">
        <f t="shared" si="2"/>
        <v>31870295405884.617</v>
      </c>
      <c r="Z60" s="240">
        <f t="shared" si="2"/>
        <v>31583753340713.113</v>
      </c>
      <c r="AA60" s="240">
        <f t="shared" si="2"/>
        <v>31305661552103.117</v>
      </c>
      <c r="AB60" s="240">
        <f t="shared" si="2"/>
        <v>31036138873698.07</v>
      </c>
      <c r="AC60" s="240">
        <f t="shared" si="2"/>
        <v>30775300304202.313</v>
      </c>
      <c r="AD60" s="240">
        <f t="shared" si="2"/>
        <v>30523257626789.195</v>
      </c>
      <c r="AE60" s="240">
        <f t="shared" si="2"/>
        <v>30280120030707.777</v>
      </c>
      <c r="AF60" s="240">
        <f t="shared" si="2"/>
        <v>30045994735437.063</v>
      </c>
      <c r="AG60" s="240">
        <f t="shared" si="2"/>
        <v>29820987617864.035</v>
      </c>
      <c r="AH60" s="240">
        <f t="shared" si="2"/>
        <v>29605203843087.059</v>
      </c>
      <c r="AI60" s="240">
        <f t="shared" si="2"/>
        <v>29398748499574.367</v>
      </c>
      <c r="AJ60" s="240">
        <f t="shared" si="2"/>
        <v>29201727239534.391</v>
      </c>
      <c r="AK60" s="240">
        <f t="shared" si="2"/>
        <v>29014246925487.102</v>
      </c>
      <c r="AL60" s="240">
        <f t="shared" si="2"/>
        <v>28836416284157.582</v>
      </c>
      <c r="AM60" s="240">
        <f t="shared" si="2"/>
        <v>28668346568950.574</v>
      </c>
      <c r="AN60" s="240">
        <f t="shared" si="2"/>
        <v>28510152232404.551</v>
      </c>
      <c r="AO60" s="240">
        <f t="shared" si="2"/>
        <v>28361951610169.426</v>
      </c>
      <c r="AP60" s="240">
        <f t="shared" si="2"/>
        <v>28223867618202.332</v>
      </c>
      <c r="AQ60" s="240">
        <f t="shared" si="2"/>
        <v>27951476744567.473</v>
      </c>
    </row>
    <row r="61" spans="1:43" x14ac:dyDescent="0.2">
      <c r="A61" s="291" t="s">
        <v>135</v>
      </c>
      <c r="B61" s="240">
        <f t="shared" si="0"/>
        <v>9054496972837.9805</v>
      </c>
      <c r="C61" s="240">
        <f t="shared" si="3"/>
        <v>7897780956335.1553</v>
      </c>
      <c r="D61" s="240">
        <f t="shared" si="3"/>
        <v>9175513068197.125</v>
      </c>
      <c r="E61" s="240">
        <f t="shared" si="3"/>
        <v>9568649216067.6289</v>
      </c>
      <c r="F61" s="240">
        <f t="shared" si="3"/>
        <v>9700763387396.2266</v>
      </c>
      <c r="G61" s="240">
        <f t="shared" si="3"/>
        <v>10150035381558.83</v>
      </c>
      <c r="H61" s="240">
        <f t="shared" si="3"/>
        <v>10730431886292.564</v>
      </c>
      <c r="I61" s="240">
        <f t="shared" si="3"/>
        <v>11271974590183.967</v>
      </c>
      <c r="J61" s="240">
        <f t="shared" si="3"/>
        <v>11732600908589.607</v>
      </c>
      <c r="K61" s="240">
        <f t="shared" si="3"/>
        <v>12121014376690</v>
      </c>
      <c r="L61" s="240">
        <f t="shared" si="2"/>
        <v>12450101061927.387</v>
      </c>
      <c r="M61" s="240">
        <f t="shared" si="2"/>
        <v>12736054193487.582</v>
      </c>
      <c r="N61" s="240">
        <f t="shared" si="2"/>
        <v>13017608443718.582</v>
      </c>
      <c r="O61" s="240">
        <f t="shared" si="2"/>
        <v>13279842465222.27</v>
      </c>
      <c r="P61" s="240">
        <f t="shared" si="2"/>
        <v>13527346909689.826</v>
      </c>
      <c r="Q61" s="240">
        <f t="shared" si="2"/>
        <v>13765211525713.977</v>
      </c>
      <c r="R61" s="240">
        <f t="shared" si="2"/>
        <v>13998976324084.57</v>
      </c>
      <c r="S61" s="240">
        <f t="shared" si="2"/>
        <v>14296430493036.402</v>
      </c>
      <c r="T61" s="240">
        <f t="shared" si="2"/>
        <v>14597401107803.84</v>
      </c>
      <c r="U61" s="240">
        <f t="shared" si="2"/>
        <v>14900852369748.814</v>
      </c>
      <c r="V61" s="240">
        <f t="shared" si="2"/>
        <v>15205663903380.086</v>
      </c>
      <c r="W61" s="240">
        <f t="shared" si="2"/>
        <v>15510629553802.225</v>
      </c>
      <c r="X61" s="240">
        <f t="shared" si="2"/>
        <v>15814457083202.553</v>
      </c>
      <c r="Y61" s="240">
        <f t="shared" si="2"/>
        <v>16115768871920.143</v>
      </c>
      <c r="Z61" s="240">
        <f t="shared" si="2"/>
        <v>16413103728684.688</v>
      </c>
      <c r="AA61" s="240">
        <f t="shared" si="2"/>
        <v>16704919911288.416</v>
      </c>
      <c r="AB61" s="240">
        <f t="shared" si="2"/>
        <v>16989599452981.229</v>
      </c>
      <c r="AC61" s="240">
        <f t="shared" si="2"/>
        <v>17265453880996.625</v>
      </c>
      <c r="AD61" s="240">
        <f t="shared" si="2"/>
        <v>17530731401605.473</v>
      </c>
      <c r="AE61" s="240">
        <f t="shared" si="2"/>
        <v>17783625610767.547</v>
      </c>
      <c r="AF61" s="240">
        <f t="shared" si="2"/>
        <v>18022285770701.715</v>
      </c>
      <c r="AG61" s="240">
        <f t="shared" si="2"/>
        <v>18244828670476.887</v>
      </c>
      <c r="AH61" s="240">
        <f t="shared" si="2"/>
        <v>18449352063088.363</v>
      </c>
      <c r="AI61" s="240">
        <f t="shared" si="2"/>
        <v>18633949642581.41</v>
      </c>
      <c r="AJ61" s="240">
        <f t="shared" si="2"/>
        <v>18796727492884.563</v>
      </c>
      <c r="AK61" s="240">
        <f t="shared" si="2"/>
        <v>18935821905511.18</v>
      </c>
      <c r="AL61" s="240">
        <f t="shared" si="2"/>
        <v>19049418426709.855</v>
      </c>
      <c r="AM61" s="240">
        <f t="shared" si="2"/>
        <v>19135771956654.379</v>
      </c>
      <c r="AN61" s="240">
        <f t="shared" si="2"/>
        <v>19193227684660.813</v>
      </c>
      <c r="AO61" s="240">
        <f t="shared" si="2"/>
        <v>19220242606136.484</v>
      </c>
      <c r="AP61" s="240">
        <f t="shared" si="2"/>
        <v>19215407330042.703</v>
      </c>
      <c r="AQ61" s="240">
        <f t="shared" si="2"/>
        <v>19077640922326.348</v>
      </c>
    </row>
    <row r="62" spans="1:43" x14ac:dyDescent="0.2">
      <c r="A62" s="291" t="s">
        <v>136</v>
      </c>
      <c r="B62" s="240">
        <f t="shared" si="0"/>
        <v>23871911614915.926</v>
      </c>
      <c r="C62" s="240">
        <f t="shared" si="3"/>
        <v>45359968384612.055</v>
      </c>
      <c r="D62" s="240">
        <f t="shared" si="3"/>
        <v>45295505591222.969</v>
      </c>
      <c r="E62" s="240">
        <f t="shared" si="3"/>
        <v>45230470191598.492</v>
      </c>
      <c r="F62" s="240">
        <f t="shared" si="3"/>
        <v>45164862988991.891</v>
      </c>
      <c r="G62" s="240">
        <f t="shared" si="3"/>
        <v>45098684786656.477</v>
      </c>
      <c r="H62" s="240">
        <f t="shared" si="3"/>
        <v>45031936387845.5</v>
      </c>
      <c r="I62" s="240">
        <f t="shared" si="3"/>
        <v>45446169164329.469</v>
      </c>
      <c r="J62" s="240">
        <f t="shared" si="3"/>
        <v>45856602397590.969</v>
      </c>
      <c r="K62" s="240">
        <f t="shared" si="3"/>
        <v>46263240618932.82</v>
      </c>
      <c r="L62" s="240">
        <f t="shared" si="2"/>
        <v>46666088359657.828</v>
      </c>
      <c r="M62" s="240">
        <f t="shared" si="2"/>
        <v>47065150151068.789</v>
      </c>
      <c r="N62" s="240">
        <f t="shared" si="2"/>
        <v>46389497118860.367</v>
      </c>
      <c r="O62" s="240">
        <f t="shared" si="2"/>
        <v>45717207700240.609</v>
      </c>
      <c r="P62" s="240">
        <f t="shared" si="2"/>
        <v>45048279101351.82</v>
      </c>
      <c r="Q62" s="240">
        <f t="shared" si="2"/>
        <v>44382708528336.352</v>
      </c>
      <c r="R62" s="240">
        <f t="shared" si="2"/>
        <v>43720493187336.523</v>
      </c>
      <c r="S62" s="240">
        <f t="shared" si="2"/>
        <v>42940353281210.68</v>
      </c>
      <c r="T62" s="240">
        <f t="shared" si="2"/>
        <v>42161327620546.328</v>
      </c>
      <c r="U62" s="240">
        <f t="shared" si="2"/>
        <v>41383415773198.281</v>
      </c>
      <c r="V62" s="240">
        <f t="shared" si="2"/>
        <v>40606617307021.398</v>
      </c>
      <c r="W62" s="240">
        <f t="shared" si="2"/>
        <v>39830931789870.484</v>
      </c>
      <c r="X62" s="240">
        <f t="shared" si="2"/>
        <v>38779595203709.898</v>
      </c>
      <c r="Y62" s="240">
        <f t="shared" si="2"/>
        <v>37729783293975.883</v>
      </c>
      <c r="Z62" s="240">
        <f t="shared" si="2"/>
        <v>36681495466674.711</v>
      </c>
      <c r="AA62" s="240">
        <f t="shared" si="2"/>
        <v>35634731127812.656</v>
      </c>
      <c r="AB62" s="240">
        <f t="shared" si="2"/>
        <v>34589489683395.973</v>
      </c>
      <c r="AC62" s="240">
        <f t="shared" si="2"/>
        <v>33777699559998.516</v>
      </c>
      <c r="AD62" s="240">
        <f t="shared" si="2"/>
        <v>32967081284252.957</v>
      </c>
      <c r="AE62" s="240">
        <f t="shared" si="2"/>
        <v>32157634400136.707</v>
      </c>
      <c r="AF62" s="240">
        <f t="shared" si="2"/>
        <v>31349358451627.176</v>
      </c>
      <c r="AG62" s="240">
        <f t="shared" si="2"/>
        <v>30542252982701.793</v>
      </c>
      <c r="AH62" s="240">
        <f t="shared" si="2"/>
        <v>30048461921001.918</v>
      </c>
      <c r="AI62" s="240">
        <f t="shared" si="2"/>
        <v>29555373916816.035</v>
      </c>
      <c r="AJ62" s="240">
        <f t="shared" si="2"/>
        <v>29062988697416.664</v>
      </c>
      <c r="AK62" s="240">
        <f t="shared" si="2"/>
        <v>28571305990076.285</v>
      </c>
      <c r="AL62" s="240">
        <f t="shared" si="2"/>
        <v>28080325522067.41</v>
      </c>
      <c r="AM62" s="240">
        <f t="shared" si="2"/>
        <v>27825000519502.836</v>
      </c>
      <c r="AN62" s="240">
        <f t="shared" si="2"/>
        <v>27570022199084.457</v>
      </c>
      <c r="AO62" s="240">
        <f t="shared" si="2"/>
        <v>27315390428263.227</v>
      </c>
      <c r="AP62" s="240">
        <f t="shared" si="2"/>
        <v>27061105074490.09</v>
      </c>
      <c r="AQ62" s="240">
        <f t="shared" si="2"/>
        <v>26737856511657.262</v>
      </c>
    </row>
    <row r="63" spans="1:43" x14ac:dyDescent="0.2">
      <c r="A63" s="291" t="s">
        <v>137</v>
      </c>
      <c r="B63" s="240">
        <f t="shared" si="0"/>
        <v>184565963972428.56</v>
      </c>
      <c r="C63" s="240">
        <f t="shared" si="3"/>
        <v>177706421892262.88</v>
      </c>
      <c r="D63" s="240">
        <f t="shared" si="3"/>
        <v>183612056880745.72</v>
      </c>
      <c r="E63" s="240">
        <f t="shared" si="3"/>
        <v>189474760349920.5</v>
      </c>
      <c r="F63" s="240">
        <f t="shared" si="3"/>
        <v>195294563595303.25</v>
      </c>
      <c r="G63" s="240">
        <f t="shared" si="3"/>
        <v>201071497912410.09</v>
      </c>
      <c r="H63" s="240">
        <f t="shared" si="3"/>
        <v>206805594596757.19</v>
      </c>
      <c r="I63" s="240">
        <f t="shared" si="3"/>
        <v>210741750203307.5</v>
      </c>
      <c r="J63" s="240">
        <f t="shared" si="3"/>
        <v>214649557299562.63</v>
      </c>
      <c r="K63" s="240">
        <f t="shared" si="3"/>
        <v>218529036723274.25</v>
      </c>
      <c r="L63" s="240">
        <f t="shared" si="2"/>
        <v>222380209312194.22</v>
      </c>
      <c r="M63" s="240">
        <f t="shared" si="2"/>
        <v>226203095904074.53</v>
      </c>
      <c r="N63" s="240">
        <f t="shared" si="2"/>
        <v>225884286248043.59</v>
      </c>
      <c r="O63" s="240">
        <f t="shared" si="2"/>
        <v>225563870495879.59</v>
      </c>
      <c r="P63" s="240">
        <f t="shared" si="2"/>
        <v>225241849611044.38</v>
      </c>
      <c r="Q63" s="240">
        <f t="shared" si="2"/>
        <v>224918224556999.63</v>
      </c>
      <c r="R63" s="240">
        <f t="shared" si="2"/>
        <v>224592996297207.06</v>
      </c>
      <c r="S63" s="240">
        <f t="shared" si="2"/>
        <v>221905773505011.88</v>
      </c>
      <c r="T63" s="240">
        <f t="shared" si="2"/>
        <v>219221757659059.22</v>
      </c>
      <c r="U63" s="240">
        <f t="shared" si="2"/>
        <v>216540947917508.88</v>
      </c>
      <c r="V63" s="240">
        <f t="shared" si="2"/>
        <v>213863343438520.59</v>
      </c>
      <c r="W63" s="240">
        <f t="shared" si="2"/>
        <v>211188943380254.13</v>
      </c>
      <c r="X63" s="240">
        <f t="shared" si="2"/>
        <v>206296096629474.81</v>
      </c>
      <c r="Y63" s="240">
        <f t="shared" si="2"/>
        <v>201409234600406.34</v>
      </c>
      <c r="Z63" s="240">
        <f t="shared" si="2"/>
        <v>196528355714598.09</v>
      </c>
      <c r="AA63" s="240">
        <f t="shared" si="2"/>
        <v>191653458393599.69</v>
      </c>
      <c r="AB63" s="240">
        <f t="shared" si="2"/>
        <v>186784541058960.63</v>
      </c>
      <c r="AC63" s="240">
        <f t="shared" si="2"/>
        <v>181921602132230.47</v>
      </c>
      <c r="AD63" s="240">
        <f t="shared" si="2"/>
        <v>177064640034958.59</v>
      </c>
      <c r="AE63" s="240">
        <f t="shared" si="2"/>
        <v>172213653188694.66</v>
      </c>
      <c r="AF63" s="240">
        <f t="shared" si="2"/>
        <v>167368640014988.13</v>
      </c>
      <c r="AG63" s="240">
        <f t="shared" si="2"/>
        <v>162529598935388.56</v>
      </c>
      <c r="AH63" s="240">
        <f t="shared" si="2"/>
        <v>158327314484931.19</v>
      </c>
      <c r="AI63" s="240">
        <f t="shared" si="2"/>
        <v>154130205521984.19</v>
      </c>
      <c r="AJ63" s="240">
        <f t="shared" si="2"/>
        <v>149938270678557.16</v>
      </c>
      <c r="AK63" s="240">
        <f t="shared" si="2"/>
        <v>145751508586659.59</v>
      </c>
      <c r="AL63" s="240">
        <f t="shared" si="2"/>
        <v>141569917878301.16</v>
      </c>
      <c r="AM63" s="240">
        <f t="shared" si="2"/>
        <v>137188169363582</v>
      </c>
      <c r="AN63" s="240">
        <f t="shared" si="2"/>
        <v>132811848358424.08</v>
      </c>
      <c r="AO63" s="240">
        <f t="shared" si="2"/>
        <v>128440953426113.89</v>
      </c>
      <c r="AP63" s="240">
        <f t="shared" si="2"/>
        <v>124075483129937.89</v>
      </c>
      <c r="AQ63" s="240">
        <f t="shared" ref="AQ63:AQ74" si="4">SUMIFS(AQ$2:AQ$44,$AR$2:$AR$44,$A63)</f>
        <v>119408887110777.25</v>
      </c>
    </row>
    <row r="64" spans="1:43" x14ac:dyDescent="0.2">
      <c r="A64" s="291" t="s">
        <v>138</v>
      </c>
      <c r="B64" s="240">
        <f t="shared" si="0"/>
        <v>207174056235980.31</v>
      </c>
      <c r="C64" s="240">
        <f t="shared" si="3"/>
        <v>205348939584572.63</v>
      </c>
      <c r="D64" s="240">
        <f t="shared" si="3"/>
        <v>218197384632971.16</v>
      </c>
      <c r="E64" s="240">
        <f t="shared" si="3"/>
        <v>230822282496637.06</v>
      </c>
      <c r="F64" s="240">
        <f t="shared" si="3"/>
        <v>243224865695556.13</v>
      </c>
      <c r="G64" s="240">
        <f t="shared" si="3"/>
        <v>255406366749715</v>
      </c>
      <c r="H64" s="240">
        <f t="shared" si="3"/>
        <v>267368018179099.47</v>
      </c>
      <c r="I64" s="240">
        <f t="shared" si="3"/>
        <v>278998731587002.81</v>
      </c>
      <c r="J64" s="240">
        <f t="shared" si="3"/>
        <v>290420720543074.81</v>
      </c>
      <c r="K64" s="240">
        <f t="shared" si="3"/>
        <v>301635105968559</v>
      </c>
      <c r="L64" s="240">
        <f t="shared" si="3"/>
        <v>312643008784698.44</v>
      </c>
      <c r="M64" s="240">
        <f t="shared" si="3"/>
        <v>323445549912736.06</v>
      </c>
      <c r="N64" s="240">
        <f t="shared" si="3"/>
        <v>328543010626214.06</v>
      </c>
      <c r="O64" s="240">
        <f t="shared" si="3"/>
        <v>333556504692049.06</v>
      </c>
      <c r="P64" s="240">
        <f t="shared" si="3"/>
        <v>338486422662161.38</v>
      </c>
      <c r="Q64" s="240">
        <f t="shared" si="3"/>
        <v>343333155088471.63</v>
      </c>
      <c r="R64" s="240">
        <f t="shared" si="3"/>
        <v>348097092522899.94</v>
      </c>
      <c r="S64" s="240">
        <f t="shared" si="3"/>
        <v>349218280728178.31</v>
      </c>
      <c r="T64" s="240">
        <f t="shared" si="3"/>
        <v>350329508285744.38</v>
      </c>
      <c r="U64" s="240">
        <f t="shared" si="3"/>
        <v>351430787955223.81</v>
      </c>
      <c r="V64" s="240">
        <f t="shared" si="3"/>
        <v>352522132496241.63</v>
      </c>
      <c r="W64" s="240">
        <f t="shared" si="3"/>
        <v>353603554668423.19</v>
      </c>
      <c r="X64" s="240">
        <f t="shared" si="3"/>
        <v>351786270228256.88</v>
      </c>
      <c r="Y64" s="240">
        <f t="shared" si="3"/>
        <v>349974369605116.56</v>
      </c>
      <c r="Z64" s="240">
        <f t="shared" si="3"/>
        <v>348167847420343.5</v>
      </c>
      <c r="AA64" s="240">
        <f t="shared" si="3"/>
        <v>346366698295278.88</v>
      </c>
      <c r="AB64" s="240">
        <f t="shared" si="3"/>
        <v>344570916851263.44</v>
      </c>
      <c r="AC64" s="240">
        <f t="shared" si="3"/>
        <v>339058674098058.94</v>
      </c>
      <c r="AD64" s="240">
        <f t="shared" si="3"/>
        <v>333571632145147.56</v>
      </c>
      <c r="AE64" s="240">
        <f t="shared" si="3"/>
        <v>328109762096926.75</v>
      </c>
      <c r="AF64" s="240">
        <f t="shared" si="3"/>
        <v>322673035057794.5</v>
      </c>
      <c r="AG64" s="240">
        <f t="shared" si="3"/>
        <v>317261422132148.94</v>
      </c>
      <c r="AH64" s="240">
        <f t="shared" si="3"/>
        <v>309120675191897.19</v>
      </c>
      <c r="AI64" s="240">
        <f t="shared" si="3"/>
        <v>301019808688991.06</v>
      </c>
      <c r="AJ64" s="240">
        <f t="shared" si="3"/>
        <v>292958776090120.75</v>
      </c>
      <c r="AK64" s="240">
        <f t="shared" si="3"/>
        <v>284937530861977</v>
      </c>
      <c r="AL64" s="240">
        <f t="shared" si="3"/>
        <v>276956026471250.25</v>
      </c>
      <c r="AM64" s="240">
        <f t="shared" si="3"/>
        <v>269002694563369.34</v>
      </c>
      <c r="AN64" s="240">
        <f t="shared" si="3"/>
        <v>261089077218499.22</v>
      </c>
      <c r="AO64" s="240">
        <f t="shared" si="3"/>
        <v>253215127803215.16</v>
      </c>
      <c r="AP64" s="240">
        <f t="shared" si="3"/>
        <v>245380799684092.16</v>
      </c>
      <c r="AQ64" s="240">
        <f t="shared" si="4"/>
        <v>236938309707810.94</v>
      </c>
    </row>
    <row r="65" spans="1:43" x14ac:dyDescent="0.2">
      <c r="A65" s="291" t="s">
        <v>139</v>
      </c>
      <c r="B65" s="240">
        <f t="shared" si="0"/>
        <v>6040912431318.2119</v>
      </c>
      <c r="C65" s="240">
        <f t="shared" si="3"/>
        <v>5967456604311.5146</v>
      </c>
      <c r="D65" s="240">
        <f t="shared" si="3"/>
        <v>7156691189428.96</v>
      </c>
      <c r="E65" s="240">
        <f t="shared" si="3"/>
        <v>7189787122541.6953</v>
      </c>
      <c r="F65" s="240">
        <f t="shared" si="3"/>
        <v>7235114766588.2959</v>
      </c>
      <c r="G65" s="240">
        <f t="shared" si="3"/>
        <v>7417726126085.0566</v>
      </c>
      <c r="H65" s="240">
        <f t="shared" si="3"/>
        <v>7654137098493.1162</v>
      </c>
      <c r="I65" s="240">
        <f t="shared" si="3"/>
        <v>7875158578620.0752</v>
      </c>
      <c r="J65" s="240">
        <f t="shared" si="3"/>
        <v>8060865726043.9697</v>
      </c>
      <c r="K65" s="240">
        <f t="shared" si="3"/>
        <v>8213259407824.1553</v>
      </c>
      <c r="L65" s="240">
        <f t="shared" si="3"/>
        <v>8335142529515.2334</v>
      </c>
      <c r="M65" s="240">
        <f t="shared" si="3"/>
        <v>8429975694137.7725</v>
      </c>
      <c r="N65" s="240">
        <f t="shared" si="3"/>
        <v>8511072469548.5166</v>
      </c>
      <c r="O65" s="240">
        <f t="shared" si="3"/>
        <v>8572532536172.5088</v>
      </c>
      <c r="P65" s="240">
        <f t="shared" si="3"/>
        <v>8617811738411.3906</v>
      </c>
      <c r="Q65" s="240">
        <f t="shared" si="3"/>
        <v>8650555316532.8174</v>
      </c>
      <c r="R65" s="240">
        <f t="shared" si="3"/>
        <v>8674535230512.7354</v>
      </c>
      <c r="S65" s="240">
        <f t="shared" si="3"/>
        <v>8725435197755.1865</v>
      </c>
      <c r="T65" s="240">
        <f t="shared" si="3"/>
        <v>8771925300347.833</v>
      </c>
      <c r="U65" s="240">
        <f t="shared" si="3"/>
        <v>8814097050745.8223</v>
      </c>
      <c r="V65" s="240">
        <f t="shared" si="3"/>
        <v>8852051647060.5117</v>
      </c>
      <c r="W65" s="240">
        <f t="shared" si="3"/>
        <v>8885899333261.2676</v>
      </c>
      <c r="X65" s="240">
        <f t="shared" si="3"/>
        <v>8915758753642.4648</v>
      </c>
      <c r="Y65" s="240">
        <f t="shared" si="3"/>
        <v>8941756305883.9121</v>
      </c>
      <c r="Z65" s="240">
        <f t="shared" si="3"/>
        <v>8964025496802.9746</v>
      </c>
      <c r="AA65" s="240">
        <f t="shared" si="3"/>
        <v>8982706304647.4219</v>
      </c>
      <c r="AB65" s="240">
        <f t="shared" si="3"/>
        <v>8997944551518.8223</v>
      </c>
      <c r="AC65" s="240">
        <f t="shared" si="3"/>
        <v>9009891289246.9414</v>
      </c>
      <c r="AD65" s="240">
        <f t="shared" si="3"/>
        <v>9018702201760.5059</v>
      </c>
      <c r="AE65" s="240">
        <f t="shared" si="3"/>
        <v>9024537026723.9258</v>
      </c>
      <c r="AF65" s="240">
        <f t="shared" si="3"/>
        <v>9027558998931.5742</v>
      </c>
      <c r="AG65" s="240">
        <f t="shared" si="3"/>
        <v>9027934317679.1445</v>
      </c>
      <c r="AH65" s="240">
        <f t="shared" si="3"/>
        <v>9025831640063.1836</v>
      </c>
      <c r="AI65" s="240">
        <f t="shared" si="3"/>
        <v>9021421601900.7754</v>
      </c>
      <c r="AJ65" s="240">
        <f t="shared" si="3"/>
        <v>9014876367710.5645</v>
      </c>
      <c r="AK65" s="240">
        <f t="shared" si="3"/>
        <v>9006369210958.7852</v>
      </c>
      <c r="AL65" s="240">
        <f t="shared" si="3"/>
        <v>8996074125547.6875</v>
      </c>
      <c r="AM65" s="240">
        <f t="shared" si="3"/>
        <v>8984165469313.7598</v>
      </c>
      <c r="AN65" s="240">
        <f t="shared" si="3"/>
        <v>8970817640105.748</v>
      </c>
      <c r="AO65" s="240">
        <f t="shared" si="3"/>
        <v>8956204784834.2188</v>
      </c>
      <c r="AP65" s="240">
        <f t="shared" si="3"/>
        <v>8940500541721.0059</v>
      </c>
      <c r="AQ65" s="240">
        <f t="shared" si="4"/>
        <v>8878114339851.7227</v>
      </c>
    </row>
    <row r="66" spans="1:43" x14ac:dyDescent="0.2">
      <c r="A66" s="291" t="s">
        <v>140</v>
      </c>
      <c r="B66" s="240">
        <f t="shared" si="0"/>
        <v>15319568153666.936</v>
      </c>
      <c r="C66" s="240">
        <f t="shared" si="3"/>
        <v>12545307435620.588</v>
      </c>
      <c r="D66" s="240">
        <f t="shared" si="3"/>
        <v>14872835685644.768</v>
      </c>
      <c r="E66" s="240">
        <f t="shared" si="3"/>
        <v>16000750360308.842</v>
      </c>
      <c r="F66" s="240">
        <f t="shared" si="3"/>
        <v>16201784747328.154</v>
      </c>
      <c r="G66" s="240">
        <f t="shared" si="3"/>
        <v>17010899882915.83</v>
      </c>
      <c r="H66" s="240">
        <f t="shared" si="3"/>
        <v>18032301748967.539</v>
      </c>
      <c r="I66" s="240">
        <f t="shared" si="3"/>
        <v>18899122502008.859</v>
      </c>
      <c r="J66" s="240">
        <f t="shared" si="3"/>
        <v>19551773130774.391</v>
      </c>
      <c r="K66" s="240">
        <f t="shared" si="3"/>
        <v>20048521155104.387</v>
      </c>
      <c r="L66" s="240">
        <f t="shared" si="3"/>
        <v>20461185378063.305</v>
      </c>
      <c r="M66" s="240">
        <f t="shared" si="3"/>
        <v>20870565017274.086</v>
      </c>
      <c r="N66" s="240">
        <f t="shared" si="3"/>
        <v>21422122948298.465</v>
      </c>
      <c r="O66" s="240">
        <f t="shared" si="3"/>
        <v>22044399181484.316</v>
      </c>
      <c r="P66" s="240">
        <f t="shared" si="3"/>
        <v>22717687969519.645</v>
      </c>
      <c r="Q66" s="240">
        <f t="shared" si="3"/>
        <v>23419740932374.559</v>
      </c>
      <c r="R66" s="240">
        <f t="shared" si="3"/>
        <v>24125343795847.418</v>
      </c>
      <c r="S66" s="240">
        <f t="shared" si="3"/>
        <v>24968323648557.848</v>
      </c>
      <c r="T66" s="240">
        <f t="shared" si="3"/>
        <v>25794524174456.477</v>
      </c>
      <c r="U66" s="240">
        <f t="shared" si="3"/>
        <v>26600676952257.563</v>
      </c>
      <c r="V66" s="240">
        <f t="shared" si="3"/>
        <v>27383555028182.438</v>
      </c>
      <c r="W66" s="240">
        <f t="shared" si="3"/>
        <v>28139995768959.371</v>
      </c>
      <c r="X66" s="240">
        <f t="shared" si="3"/>
        <v>28866923337560.012</v>
      </c>
      <c r="Y66" s="240">
        <f t="shared" si="3"/>
        <v>29561370556525.57</v>
      </c>
      <c r="Z66" s="240">
        <f t="shared" si="3"/>
        <v>30220499932459.949</v>
      </c>
      <c r="AA66" s="240">
        <f t="shared" si="3"/>
        <v>30841623627110.828</v>
      </c>
      <c r="AB66" s="240">
        <f t="shared" si="3"/>
        <v>31422222175162.27</v>
      </c>
      <c r="AC66" s="240">
        <f t="shared" si="3"/>
        <v>31959961766135.422</v>
      </c>
      <c r="AD66" s="240">
        <f t="shared" si="3"/>
        <v>32452709927290.613</v>
      </c>
      <c r="AE66" s="240">
        <f t="shared" si="3"/>
        <v>32898549465783.121</v>
      </c>
      <c r="AF66" s="240">
        <f t="shared" si="3"/>
        <v>33295790551141.867</v>
      </c>
      <c r="AG66" s="240">
        <f t="shared" si="3"/>
        <v>33642980843018.836</v>
      </c>
      <c r="AH66" s="240">
        <f t="shared" si="3"/>
        <v>33938913593675.676</v>
      </c>
      <c r="AI66" s="240">
        <f t="shared" si="3"/>
        <v>34182633679428.453</v>
      </c>
      <c r="AJ66" s="240">
        <f t="shared" si="3"/>
        <v>34373441539866.953</v>
      </c>
      <c r="AK66" s="240">
        <f t="shared" si="3"/>
        <v>34510895027720.105</v>
      </c>
      <c r="AL66" s="240">
        <f t="shared" si="3"/>
        <v>34594809195415.289</v>
      </c>
      <c r="AM66" s="240">
        <f t="shared" si="3"/>
        <v>34625254066353.359</v>
      </c>
      <c r="AN66" s="240">
        <f t="shared" si="3"/>
        <v>34602550459425.266</v>
      </c>
      <c r="AO66" s="240">
        <f t="shared" si="3"/>
        <v>34527263954091.449</v>
      </c>
      <c r="AP66" s="240">
        <f t="shared" si="3"/>
        <v>34400197100251.23</v>
      </c>
      <c r="AQ66" s="240">
        <f t="shared" si="4"/>
        <v>34046880607423.625</v>
      </c>
    </row>
    <row r="67" spans="1:43" x14ac:dyDescent="0.2">
      <c r="A67" s="291" t="s">
        <v>141</v>
      </c>
      <c r="B67" s="240">
        <f t="shared" si="0"/>
        <v>13405925383002.227</v>
      </c>
      <c r="C67" s="240">
        <f t="shared" si="3"/>
        <v>13244891253861.121</v>
      </c>
      <c r="D67" s="240">
        <f t="shared" si="3"/>
        <v>15893112852640.6</v>
      </c>
      <c r="E67" s="240">
        <f t="shared" si="3"/>
        <v>17824087835879.41</v>
      </c>
      <c r="F67" s="240">
        <f t="shared" si="3"/>
        <v>18147449471223.016</v>
      </c>
      <c r="G67" s="240">
        <f t="shared" si="3"/>
        <v>19294417051684.594</v>
      </c>
      <c r="H67" s="240">
        <f t="shared" si="3"/>
        <v>20797846179007.016</v>
      </c>
      <c r="I67" s="240">
        <f t="shared" si="3"/>
        <v>22200638992604.566</v>
      </c>
      <c r="J67" s="240">
        <f t="shared" si="3"/>
        <v>23393485598395.887</v>
      </c>
      <c r="K67" s="240">
        <f t="shared" si="3"/>
        <v>24403563844587.793</v>
      </c>
      <c r="L67" s="240">
        <f t="shared" si="3"/>
        <v>25274753087326.656</v>
      </c>
      <c r="M67" s="240">
        <f t="shared" si="3"/>
        <v>26064080636919.234</v>
      </c>
      <c r="N67" s="240">
        <f t="shared" si="3"/>
        <v>26912160227295.023</v>
      </c>
      <c r="O67" s="240">
        <f t="shared" si="3"/>
        <v>27746495086827.527</v>
      </c>
      <c r="P67" s="240">
        <f t="shared" si="3"/>
        <v>28561833649854.172</v>
      </c>
      <c r="Q67" s="240">
        <f t="shared" si="3"/>
        <v>29352654135617.473</v>
      </c>
      <c r="R67" s="240">
        <f t="shared" si="3"/>
        <v>30113203294656.129</v>
      </c>
      <c r="S67" s="240">
        <f t="shared" si="3"/>
        <v>31022285980500.172</v>
      </c>
      <c r="T67" s="240">
        <f t="shared" si="3"/>
        <v>31903269771819.492</v>
      </c>
      <c r="U67" s="240">
        <f t="shared" si="3"/>
        <v>32753113072598.891</v>
      </c>
      <c r="V67" s="240">
        <f t="shared" si="3"/>
        <v>33568921785664.945</v>
      </c>
      <c r="W67" s="240">
        <f t="shared" si="3"/>
        <v>34347967950872.598</v>
      </c>
      <c r="X67" s="240">
        <f t="shared" si="3"/>
        <v>35087706699613.664</v>
      </c>
      <c r="Y67" s="240">
        <f t="shared" si="3"/>
        <v>35785791381243.359</v>
      </c>
      <c r="Z67" s="240">
        <f t="shared" si="3"/>
        <v>36440086743937.836</v>
      </c>
      <c r="AA67" s="240">
        <f t="shared" si="3"/>
        <v>37048680080208.43</v>
      </c>
      <c r="AB67" s="240">
        <f t="shared" si="3"/>
        <v>37609890275292.578</v>
      </c>
      <c r="AC67" s="240">
        <f t="shared" si="3"/>
        <v>38122274724467.531</v>
      </c>
      <c r="AD67" s="240">
        <f t="shared" si="3"/>
        <v>38584634112523.734</v>
      </c>
      <c r="AE67" s="240">
        <f t="shared" si="3"/>
        <v>38996015074790.008</v>
      </c>
      <c r="AF67" s="240">
        <f t="shared" si="3"/>
        <v>39355710783839.414</v>
      </c>
      <c r="AG67" s="240">
        <f t="shared" si="3"/>
        <v>39663259529006.898</v>
      </c>
      <c r="AH67" s="240">
        <f t="shared" si="3"/>
        <v>39918441376832.828</v>
      </c>
      <c r="AI67" s="240">
        <f t="shared" si="3"/>
        <v>40121273019289.102</v>
      </c>
      <c r="AJ67" s="240">
        <f t="shared" si="3"/>
        <v>40272000932976.617</v>
      </c>
      <c r="AK67" s="240">
        <f t="shared" si="3"/>
        <v>40371092986288.563</v>
      </c>
      <c r="AL67" s="240">
        <f t="shared" si="3"/>
        <v>40419228642742.117</v>
      </c>
      <c r="AM67" s="240">
        <f t="shared" si="3"/>
        <v>40417287917279.555</v>
      </c>
      <c r="AN67" s="240">
        <f t="shared" si="3"/>
        <v>40366339248363.32</v>
      </c>
      <c r="AO67" s="240">
        <f t="shared" si="3"/>
        <v>40267626452200.797</v>
      </c>
      <c r="AP67" s="240">
        <f t="shared" si="3"/>
        <v>40122554926552.703</v>
      </c>
      <c r="AQ67" s="240">
        <f t="shared" si="4"/>
        <v>39727894310083.828</v>
      </c>
    </row>
    <row r="68" spans="1:43" x14ac:dyDescent="0.2">
      <c r="A68" s="291" t="s">
        <v>142</v>
      </c>
      <c r="B68" s="240">
        <f t="shared" si="0"/>
        <v>793702058521.35706</v>
      </c>
      <c r="C68" s="240">
        <f t="shared" si="3"/>
        <v>1059090852868.1207</v>
      </c>
      <c r="D68" s="240">
        <f t="shared" si="3"/>
        <v>1167087364484.3025</v>
      </c>
      <c r="E68" s="240">
        <f t="shared" si="3"/>
        <v>1265048342197.5859</v>
      </c>
      <c r="F68" s="240">
        <f t="shared" si="3"/>
        <v>1254339850289.9155</v>
      </c>
      <c r="G68" s="240">
        <f t="shared" si="3"/>
        <v>1270360732581.824</v>
      </c>
      <c r="H68" s="240">
        <f t="shared" si="3"/>
        <v>1299193476257.9341</v>
      </c>
      <c r="I68" s="240">
        <f t="shared" si="3"/>
        <v>1329031099985.2014</v>
      </c>
      <c r="J68" s="240">
        <f t="shared" si="3"/>
        <v>1355971777132.8196</v>
      </c>
      <c r="K68" s="240">
        <f t="shared" si="3"/>
        <v>1379397859606.1277</v>
      </c>
      <c r="L68" s="240">
        <f t="shared" si="3"/>
        <v>1398806348976.0054</v>
      </c>
      <c r="M68" s="240">
        <f t="shared" si="3"/>
        <v>1413819386054.1116</v>
      </c>
      <c r="N68" s="240">
        <f t="shared" si="3"/>
        <v>1433277620551.9976</v>
      </c>
      <c r="O68" s="240">
        <f t="shared" si="3"/>
        <v>1448721708490.4495</v>
      </c>
      <c r="P68" s="240">
        <f t="shared" si="3"/>
        <v>1460451847703.2605</v>
      </c>
      <c r="Q68" s="240">
        <f t="shared" si="3"/>
        <v>1468814264493.2021</v>
      </c>
      <c r="R68" s="240">
        <f t="shared" si="3"/>
        <v>1474191763209.7314</v>
      </c>
      <c r="S68" s="240">
        <f t="shared" si="3"/>
        <v>1490565127035.821</v>
      </c>
      <c r="T68" s="240">
        <f t="shared" si="3"/>
        <v>1504705052359.2412</v>
      </c>
      <c r="U68" s="240">
        <f t="shared" si="3"/>
        <v>1516701359614.7969</v>
      </c>
      <c r="V68" s="240">
        <f t="shared" si="3"/>
        <v>1526651168549.707</v>
      </c>
      <c r="W68" s="240">
        <f t="shared" si="3"/>
        <v>1534656517901.877</v>
      </c>
      <c r="X68" s="240">
        <f t="shared" si="3"/>
        <v>1540822196796.1794</v>
      </c>
      <c r="Y68" s="240">
        <f t="shared" si="3"/>
        <v>1545253817204.9189</v>
      </c>
      <c r="Z68" s="240">
        <f t="shared" si="3"/>
        <v>1548056146362.7051</v>
      </c>
      <c r="AA68" s="240">
        <f t="shared" si="3"/>
        <v>1549331708401.3306</v>
      </c>
      <c r="AB68" s="240">
        <f t="shared" si="3"/>
        <v>1549179655896.7998</v>
      </c>
      <c r="AC68" s="240">
        <f t="shared" si="3"/>
        <v>1547694904641.8311</v>
      </c>
      <c r="AD68" s="240">
        <f t="shared" si="3"/>
        <v>1544967518846.9316</v>
      </c>
      <c r="AE68" s="240">
        <f t="shared" si="3"/>
        <v>1541082329145.8835</v>
      </c>
      <c r="AF68" s="240">
        <f t="shared" si="3"/>
        <v>1536118762200.6599</v>
      </c>
      <c r="AG68" s="240">
        <f t="shared" si="3"/>
        <v>1530150858290.8269</v>
      </c>
      <c r="AH68" s="240">
        <f t="shared" si="3"/>
        <v>1523247451928.5117</v>
      </c>
      <c r="AI68" s="240">
        <f t="shared" ref="AI68:AP74" si="5">SUMIFS(AI$2:AI$44,$AR$2:$AR$44,$A68)</f>
        <v>1515472490137.4507</v>
      </c>
      <c r="AJ68" s="240">
        <f t="shared" si="5"/>
        <v>1506885463438.5723</v>
      </c>
      <c r="AK68" s="240">
        <f t="shared" si="5"/>
        <v>1497541925656.4614</v>
      </c>
      <c r="AL68" s="240">
        <f t="shared" si="5"/>
        <v>1487494080265.3833</v>
      </c>
      <c r="AM68" s="240">
        <f t="shared" si="5"/>
        <v>1476791413002.3994</v>
      </c>
      <c r="AN68" s="240">
        <f t="shared" si="5"/>
        <v>1465481352771.6782</v>
      </c>
      <c r="AO68" s="240">
        <f t="shared" si="5"/>
        <v>1453609945344.7583</v>
      </c>
      <c r="AP68" s="240">
        <f t="shared" si="5"/>
        <v>1441222526938.0957</v>
      </c>
      <c r="AQ68" s="240">
        <f t="shared" si="4"/>
        <v>1421039441771.5852</v>
      </c>
    </row>
    <row r="69" spans="1:43" x14ac:dyDescent="0.2">
      <c r="A69" s="291" t="s">
        <v>143</v>
      </c>
      <c r="B69" s="240">
        <f t="shared" si="0"/>
        <v>28269783064090.871</v>
      </c>
      <c r="C69" s="240">
        <f t="shared" ref="C69:AH74" si="6">SUMIFS(C$2:C$44,$AR$2:$AR$44,$A69)</f>
        <v>24758973660019.977</v>
      </c>
      <c r="D69" s="240">
        <f t="shared" si="6"/>
        <v>26243363052668.273</v>
      </c>
      <c r="E69" s="240">
        <f t="shared" si="6"/>
        <v>27696369099682.645</v>
      </c>
      <c r="F69" s="240">
        <f t="shared" si="6"/>
        <v>29118205837695.777</v>
      </c>
      <c r="G69" s="240">
        <f t="shared" si="6"/>
        <v>30509087303340.348</v>
      </c>
      <c r="H69" s="240">
        <f t="shared" si="6"/>
        <v>31869227533248.984</v>
      </c>
      <c r="I69" s="240">
        <f t="shared" si="6"/>
        <v>32517624996606.352</v>
      </c>
      <c r="J69" s="240">
        <f t="shared" si="6"/>
        <v>33150198266343.203</v>
      </c>
      <c r="K69" s="240">
        <f t="shared" si="6"/>
        <v>33767048430941.91</v>
      </c>
      <c r="L69" s="240">
        <f t="shared" si="6"/>
        <v>34368276578884.883</v>
      </c>
      <c r="M69" s="240">
        <f t="shared" si="6"/>
        <v>34953983798654.488</v>
      </c>
      <c r="N69" s="240">
        <f t="shared" si="6"/>
        <v>35157229597496.922</v>
      </c>
      <c r="O69" s="240">
        <f t="shared" si="6"/>
        <v>35354971097717.344</v>
      </c>
      <c r="P69" s="240">
        <f t="shared" si="6"/>
        <v>35547238804905.125</v>
      </c>
      <c r="Q69" s="240">
        <f t="shared" si="6"/>
        <v>35734063224649.469</v>
      </c>
      <c r="R69" s="240">
        <f t="shared" si="6"/>
        <v>35915474862539.664</v>
      </c>
      <c r="S69" s="240">
        <f t="shared" si="6"/>
        <v>35690470649289.742</v>
      </c>
      <c r="T69" s="240">
        <f t="shared" si="6"/>
        <v>35466294060450.031</v>
      </c>
      <c r="U69" s="240">
        <f t="shared" si="6"/>
        <v>35242943985405.859</v>
      </c>
      <c r="V69" s="240">
        <f t="shared" si="6"/>
        <v>35020419313542.617</v>
      </c>
      <c r="W69" s="240">
        <f t="shared" si="6"/>
        <v>34798718934245.645</v>
      </c>
      <c r="X69" s="240">
        <f t="shared" si="6"/>
        <v>34577841736900.289</v>
      </c>
      <c r="Y69" s="240">
        <f t="shared" si="6"/>
        <v>34357786610891.918</v>
      </c>
      <c r="Z69" s="240">
        <f t="shared" si="6"/>
        <v>34138552445605.895</v>
      </c>
      <c r="AA69" s="240">
        <f t="shared" si="6"/>
        <v>33920138130427.594</v>
      </c>
      <c r="AB69" s="240">
        <f t="shared" si="6"/>
        <v>33702542554742.332</v>
      </c>
      <c r="AC69" s="240">
        <f t="shared" si="6"/>
        <v>33485764607935.504</v>
      </c>
      <c r="AD69" s="240">
        <f t="shared" si="6"/>
        <v>33269803179392.426</v>
      </c>
      <c r="AE69" s="240">
        <f t="shared" si="6"/>
        <v>33054657158498.492</v>
      </c>
      <c r="AF69" s="240">
        <f t="shared" si="6"/>
        <v>32840325434639.066</v>
      </c>
      <c r="AG69" s="240">
        <f t="shared" si="6"/>
        <v>32626806897199.477</v>
      </c>
      <c r="AH69" s="240">
        <f t="shared" si="6"/>
        <v>32476038207098.051</v>
      </c>
      <c r="AI69" s="240">
        <f t="shared" si="5"/>
        <v>32325663871795.242</v>
      </c>
      <c r="AJ69" s="240">
        <f t="shared" si="5"/>
        <v>32175683447045.273</v>
      </c>
      <c r="AK69" s="240">
        <f t="shared" si="5"/>
        <v>32026096488602.246</v>
      </c>
      <c r="AL69" s="240">
        <f t="shared" si="5"/>
        <v>31876902552220.293</v>
      </c>
      <c r="AM69" s="240">
        <f t="shared" si="5"/>
        <v>31707801704726.141</v>
      </c>
      <c r="AN69" s="240">
        <f t="shared" si="5"/>
        <v>31539231120522.203</v>
      </c>
      <c r="AO69" s="240">
        <f t="shared" si="5"/>
        <v>31371190133239.723</v>
      </c>
      <c r="AP69" s="240">
        <f t="shared" si="5"/>
        <v>31203678076509.938</v>
      </c>
      <c r="AQ69" s="240">
        <f t="shared" si="4"/>
        <v>30929238962618.563</v>
      </c>
    </row>
    <row r="70" spans="1:43" x14ac:dyDescent="0.2">
      <c r="A70" s="291" t="s">
        <v>144</v>
      </c>
      <c r="B70" s="240">
        <f t="shared" si="0"/>
        <v>6318148939698.3135</v>
      </c>
      <c r="C70" s="240">
        <f t="shared" si="6"/>
        <v>5615437324952.9873</v>
      </c>
      <c r="D70" s="240">
        <f t="shared" si="6"/>
        <v>6298838469600.5527</v>
      </c>
      <c r="E70" s="240">
        <f t="shared" si="6"/>
        <v>6511613932135.5615</v>
      </c>
      <c r="F70" s="240">
        <f t="shared" si="6"/>
        <v>6528878767095.2793</v>
      </c>
      <c r="G70" s="240">
        <f t="shared" si="6"/>
        <v>6628351830447.2861</v>
      </c>
      <c r="H70" s="240">
        <f t="shared" si="6"/>
        <v>6760310181568.542</v>
      </c>
      <c r="I70" s="240">
        <f t="shared" si="6"/>
        <v>6886293536230.9199</v>
      </c>
      <c r="J70" s="240">
        <f t="shared" si="6"/>
        <v>6991948106849.6074</v>
      </c>
      <c r="K70" s="240">
        <f t="shared" si="6"/>
        <v>7076591300299.1221</v>
      </c>
      <c r="L70" s="240">
        <f t="shared" si="6"/>
        <v>7139746278849.6348</v>
      </c>
      <c r="M70" s="240">
        <f t="shared" si="6"/>
        <v>7181144790295.0576</v>
      </c>
      <c r="N70" s="240">
        <f t="shared" si="6"/>
        <v>7207336728193.832</v>
      </c>
      <c r="O70" s="240">
        <f t="shared" si="6"/>
        <v>7214857596844.7432</v>
      </c>
      <c r="P70" s="240">
        <f t="shared" si="6"/>
        <v>7206932799622.3389</v>
      </c>
      <c r="Q70" s="240">
        <f t="shared" si="6"/>
        <v>7186887981819.5059</v>
      </c>
      <c r="R70" s="240">
        <f t="shared" si="6"/>
        <v>7158085951200.6982</v>
      </c>
      <c r="S70" s="240">
        <f t="shared" si="6"/>
        <v>7148017250193.4121</v>
      </c>
      <c r="T70" s="240">
        <f t="shared" si="6"/>
        <v>7132972445368.5908</v>
      </c>
      <c r="U70" s="240">
        <f t="shared" si="6"/>
        <v>7113403771403.5762</v>
      </c>
      <c r="V70" s="240">
        <f t="shared" si="6"/>
        <v>7089768002043.2842</v>
      </c>
      <c r="W70" s="240">
        <f t="shared" si="6"/>
        <v>7062523802726.3047</v>
      </c>
      <c r="X70" s="240">
        <f t="shared" si="6"/>
        <v>7032129355559.4678</v>
      </c>
      <c r="Y70" s="240">
        <f t="shared" si="6"/>
        <v>6999040264260.8672</v>
      </c>
      <c r="Z70" s="240">
        <f t="shared" si="6"/>
        <v>6963707742875.8955</v>
      </c>
      <c r="AA70" s="240">
        <f t="shared" si="6"/>
        <v>6926577088719.5098</v>
      </c>
      <c r="AB70" s="240">
        <f t="shared" si="6"/>
        <v>6888086437127.6768</v>
      </c>
      <c r="AC70" s="240">
        <f t="shared" si="6"/>
        <v>6848665793216.7744</v>
      </c>
      <c r="AD70" s="240">
        <f t="shared" si="6"/>
        <v>6808736333951.8232</v>
      </c>
      <c r="AE70" s="240">
        <f t="shared" si="6"/>
        <v>6768709972399.5986</v>
      </c>
      <c r="AF70" s="240">
        <f t="shared" si="6"/>
        <v>6728989175079.5977</v>
      </c>
      <c r="AG70" s="240">
        <f t="shared" si="6"/>
        <v>6689967022801.8447</v>
      </c>
      <c r="AH70" s="240">
        <f t="shared" si="6"/>
        <v>6652027505276.4014</v>
      </c>
      <c r="AI70" s="240">
        <f t="shared" si="5"/>
        <v>6615546040070.6689</v>
      </c>
      <c r="AJ70" s="240">
        <f t="shared" si="5"/>
        <v>6580890207156.5342</v>
      </c>
      <c r="AK70" s="240">
        <f t="shared" si="5"/>
        <v>6548420691307.2021</v>
      </c>
      <c r="AL70" s="240">
        <f t="shared" si="5"/>
        <v>6518492425956.5879</v>
      </c>
      <c r="AM70" s="240">
        <f t="shared" si="5"/>
        <v>6491455933807.0293</v>
      </c>
      <c r="AN70" s="240">
        <f t="shared" si="5"/>
        <v>6467658861454.9727</v>
      </c>
      <c r="AO70" s="240">
        <f t="shared" si="5"/>
        <v>6447447707593.7822</v>
      </c>
      <c r="AP70" s="240">
        <f t="shared" si="5"/>
        <v>6431169746953.4727</v>
      </c>
      <c r="AQ70" s="240">
        <f t="shared" si="4"/>
        <v>6386236930041.8213</v>
      </c>
    </row>
    <row r="71" spans="1:43" x14ac:dyDescent="0.2">
      <c r="A71" s="291" t="s">
        <v>145</v>
      </c>
      <c r="B71" s="240">
        <f t="shared" si="0"/>
        <v>3257647450606.5259</v>
      </c>
      <c r="C71" s="240">
        <f t="shared" si="6"/>
        <v>3330818932476.4185</v>
      </c>
      <c r="D71" s="240">
        <f t="shared" si="6"/>
        <v>3864553847694.4731</v>
      </c>
      <c r="E71" s="240">
        <f t="shared" si="6"/>
        <v>3845153622877.6704</v>
      </c>
      <c r="F71" s="240">
        <f t="shared" si="6"/>
        <v>3866472851343.9531</v>
      </c>
      <c r="G71" s="240">
        <f t="shared" si="6"/>
        <v>3965549450003.3555</v>
      </c>
      <c r="H71" s="240">
        <f t="shared" si="6"/>
        <v>4094839992798.46</v>
      </c>
      <c r="I71" s="240">
        <f t="shared" si="6"/>
        <v>4214700370883.1069</v>
      </c>
      <c r="J71" s="240">
        <f t="shared" si="6"/>
        <v>4314174437302.2627</v>
      </c>
      <c r="K71" s="240">
        <f t="shared" si="6"/>
        <v>4394657332090.9873</v>
      </c>
      <c r="L71" s="240">
        <f t="shared" si="6"/>
        <v>4458037788818.1592</v>
      </c>
      <c r="M71" s="240">
        <f t="shared" si="6"/>
        <v>4506599629088.8271</v>
      </c>
      <c r="N71" s="240">
        <f t="shared" si="6"/>
        <v>4550067600382.5498</v>
      </c>
      <c r="O71" s="240">
        <f t="shared" si="6"/>
        <v>4583202711173.1621</v>
      </c>
      <c r="P71" s="240">
        <f t="shared" si="6"/>
        <v>4607850763482.6035</v>
      </c>
      <c r="Q71" s="240">
        <f t="shared" si="6"/>
        <v>4625957532650.3516</v>
      </c>
      <c r="R71" s="240">
        <f t="shared" si="6"/>
        <v>4639536022906.6807</v>
      </c>
      <c r="S71" s="240">
        <f t="shared" si="6"/>
        <v>4670121311196.1943</v>
      </c>
      <c r="T71" s="240">
        <f t="shared" si="6"/>
        <v>4698520769573.252</v>
      </c>
      <c r="U71" s="240">
        <f t="shared" si="6"/>
        <v>4724745204478.3125</v>
      </c>
      <c r="V71" s="240">
        <f t="shared" si="6"/>
        <v>4748809657475.4951</v>
      </c>
      <c r="W71" s="240">
        <f t="shared" si="6"/>
        <v>4770733253014.7861</v>
      </c>
      <c r="X71" s="240">
        <f t="shared" si="6"/>
        <v>4790539037365.4668</v>
      </c>
      <c r="Y71" s="240">
        <f t="shared" si="6"/>
        <v>4808253809815.3096</v>
      </c>
      <c r="Z71" s="240">
        <f t="shared" si="6"/>
        <v>4823907947222.459</v>
      </c>
      <c r="AA71" s="240">
        <f t="shared" si="6"/>
        <v>4837535222992.4238</v>
      </c>
      <c r="AB71" s="240">
        <f t="shared" si="6"/>
        <v>4849172621532.9395</v>
      </c>
      <c r="AC71" s="240">
        <f t="shared" si="6"/>
        <v>4858860149213.1387</v>
      </c>
      <c r="AD71" s="240">
        <f t="shared" si="6"/>
        <v>4866640642823.8066</v>
      </c>
      <c r="AE71" s="240">
        <f t="shared" si="6"/>
        <v>4872559576499.8828</v>
      </c>
      <c r="AF71" s="240">
        <f t="shared" si="6"/>
        <v>4876664868027.8828</v>
      </c>
      <c r="AG71" s="240">
        <f t="shared" si="6"/>
        <v>4879006685418.874</v>
      </c>
      <c r="AH71" s="240">
        <f t="shared" si="6"/>
        <v>4879637254582.1523</v>
      </c>
      <c r="AI71" s="240">
        <f t="shared" si="5"/>
        <v>4878610668887.6943</v>
      </c>
      <c r="AJ71" s="240">
        <f t="shared" si="5"/>
        <v>4875982701355.9365</v>
      </c>
      <c r="AK71" s="240">
        <f t="shared" si="5"/>
        <v>4871810620162.7549</v>
      </c>
      <c r="AL71" s="240">
        <f t="shared" si="5"/>
        <v>4866153008095.7686</v>
      </c>
      <c r="AM71" s="240">
        <f t="shared" si="5"/>
        <v>4859069586545.7734</v>
      </c>
      <c r="AN71" s="240">
        <f t="shared" si="5"/>
        <v>4850621044564.8184</v>
      </c>
      <c r="AO71" s="240">
        <f t="shared" si="5"/>
        <v>4840868873469.9072</v>
      </c>
      <c r="AP71" s="240">
        <f t="shared" si="5"/>
        <v>4829875207420.2051</v>
      </c>
      <c r="AQ71" s="240">
        <f t="shared" si="4"/>
        <v>4792844038616.165</v>
      </c>
    </row>
    <row r="72" spans="1:43" x14ac:dyDescent="0.2">
      <c r="A72" s="291" t="s">
        <v>146</v>
      </c>
      <c r="B72" s="240">
        <f t="shared" si="0"/>
        <v>20864013976132.164</v>
      </c>
      <c r="C72" s="240">
        <f t="shared" si="6"/>
        <v>38577389054806.914</v>
      </c>
      <c r="D72" s="240">
        <f t="shared" si="6"/>
        <v>47155474865074.875</v>
      </c>
      <c r="E72" s="240">
        <f t="shared" si="6"/>
        <v>50616909036895.5</v>
      </c>
      <c r="F72" s="240">
        <f t="shared" si="6"/>
        <v>52608140709799</v>
      </c>
      <c r="G72" s="240">
        <f t="shared" si="6"/>
        <v>58133027537782.875</v>
      </c>
      <c r="H72" s="240">
        <f t="shared" si="6"/>
        <v>65502896994464.594</v>
      </c>
      <c r="I72" s="240">
        <f t="shared" si="6"/>
        <v>72788890812270.328</v>
      </c>
      <c r="J72" s="240">
        <f t="shared" si="6"/>
        <v>79439233067664.172</v>
      </c>
      <c r="K72" s="240">
        <f t="shared" si="6"/>
        <v>85508674399249.422</v>
      </c>
      <c r="L72" s="240">
        <f t="shared" si="6"/>
        <v>91165461768835.641</v>
      </c>
      <c r="M72" s="240">
        <f t="shared" si="6"/>
        <v>96679716819417.172</v>
      </c>
      <c r="N72" s="240">
        <f t="shared" si="6"/>
        <v>102421676748107.44</v>
      </c>
      <c r="O72" s="240">
        <f t="shared" si="6"/>
        <v>108379365144202.27</v>
      </c>
      <c r="P72" s="240">
        <f t="shared" si="6"/>
        <v>114543644091957.25</v>
      </c>
      <c r="Q72" s="240">
        <f t="shared" si="6"/>
        <v>120902845303556.11</v>
      </c>
      <c r="R72" s="240">
        <f t="shared" si="6"/>
        <v>127442605317886.89</v>
      </c>
      <c r="S72" s="240">
        <f t="shared" si="6"/>
        <v>134599098275042.25</v>
      </c>
      <c r="T72" s="240">
        <f t="shared" si="6"/>
        <v>141948393019934.09</v>
      </c>
      <c r="U72" s="240">
        <f t="shared" si="6"/>
        <v>149468427645850.91</v>
      </c>
      <c r="V72" s="240">
        <f t="shared" si="6"/>
        <v>157133557258143</v>
      </c>
      <c r="W72" s="240">
        <f t="shared" si="6"/>
        <v>164914462903716.09</v>
      </c>
      <c r="X72" s="240">
        <f t="shared" si="6"/>
        <v>172778105612784.94</v>
      </c>
      <c r="Y72" s="240">
        <f t="shared" si="6"/>
        <v>180687732258251.34</v>
      </c>
      <c r="Z72" s="240">
        <f t="shared" si="6"/>
        <v>188602939680426.81</v>
      </c>
      <c r="AA72" s="240">
        <f t="shared" si="6"/>
        <v>196479803054842.16</v>
      </c>
      <c r="AB72" s="240">
        <f t="shared" si="6"/>
        <v>204271073780089.72</v>
      </c>
      <c r="AC72" s="240">
        <f t="shared" si="6"/>
        <v>211926451217731.72</v>
      </c>
      <c r="AD72" s="240">
        <f t="shared" si="6"/>
        <v>219392931420587.66</v>
      </c>
      <c r="AE72" s="240">
        <f t="shared" si="6"/>
        <v>226615234540586.84</v>
      </c>
      <c r="AF72" s="240">
        <f t="shared" si="6"/>
        <v>233536310923437.97</v>
      </c>
      <c r="AG72" s="240">
        <f t="shared" si="6"/>
        <v>240097923995712.97</v>
      </c>
      <c r="AH72" s="240">
        <f t="shared" si="6"/>
        <v>246241305962732.22</v>
      </c>
      <c r="AI72" s="240">
        <f t="shared" si="5"/>
        <v>251907880106677.19</v>
      </c>
      <c r="AJ72" s="240">
        <f t="shared" si="5"/>
        <v>257040041158829.69</v>
      </c>
      <c r="AK72" s="240">
        <f t="shared" si="5"/>
        <v>261581982883949.88</v>
      </c>
      <c r="AL72" s="240">
        <f t="shared" si="5"/>
        <v>265480559734249.09</v>
      </c>
      <c r="AM72" s="240">
        <f t="shared" si="5"/>
        <v>268686167288776.91</v>
      </c>
      <c r="AN72" s="240">
        <f t="shared" si="5"/>
        <v>271153624280085.44</v>
      </c>
      <c r="AO72" s="240">
        <f t="shared" si="5"/>
        <v>272843037414686</v>
      </c>
      <c r="AP72" s="240">
        <f t="shared" si="5"/>
        <v>273720629006469.44</v>
      </c>
      <c r="AQ72" s="240">
        <f t="shared" si="4"/>
        <v>272355611840207.31</v>
      </c>
    </row>
    <row r="73" spans="1:43" x14ac:dyDescent="0.2">
      <c r="A73" s="291" t="s">
        <v>147</v>
      </c>
      <c r="B73" s="240">
        <f t="shared" si="0"/>
        <v>1583518066839.7793</v>
      </c>
      <c r="C73" s="240">
        <f t="shared" si="6"/>
        <v>2281964504533.1016</v>
      </c>
      <c r="D73" s="240">
        <f t="shared" si="6"/>
        <v>2669448916469.6177</v>
      </c>
      <c r="E73" s="240">
        <f t="shared" si="6"/>
        <v>2873100169169.5068</v>
      </c>
      <c r="F73" s="240">
        <f t="shared" si="6"/>
        <v>2946492873476.1699</v>
      </c>
      <c r="G73" s="240">
        <f t="shared" si="6"/>
        <v>3151892348520.5483</v>
      </c>
      <c r="H73" s="240">
        <f t="shared" si="6"/>
        <v>3420217080483.4287</v>
      </c>
      <c r="I73" s="240">
        <f t="shared" si="6"/>
        <v>3682201892071.3701</v>
      </c>
      <c r="J73" s="240">
        <f t="shared" si="6"/>
        <v>3919415514066.9834</v>
      </c>
      <c r="K73" s="240">
        <f t="shared" si="6"/>
        <v>4134298286767.4346</v>
      </c>
      <c r="L73" s="240">
        <f t="shared" si="6"/>
        <v>4331733793549.8184</v>
      </c>
      <c r="M73" s="240">
        <f t="shared" si="6"/>
        <v>4518758844948.6201</v>
      </c>
      <c r="N73" s="240">
        <f t="shared" si="6"/>
        <v>4705092188104.5098</v>
      </c>
      <c r="O73" s="240">
        <f t="shared" si="6"/>
        <v>4889993160317.6582</v>
      </c>
      <c r="P73" s="240">
        <f t="shared" si="6"/>
        <v>5073518924944.9922</v>
      </c>
      <c r="Q73" s="240">
        <f t="shared" si="6"/>
        <v>5255843959717.623</v>
      </c>
      <c r="R73" s="240">
        <f t="shared" si="6"/>
        <v>5437265675449.6777</v>
      </c>
      <c r="S73" s="240">
        <f t="shared" si="6"/>
        <v>5635631124504.5313</v>
      </c>
      <c r="T73" s="240">
        <f t="shared" si="6"/>
        <v>5834362798829.8623</v>
      </c>
      <c r="U73" s="240">
        <f t="shared" si="6"/>
        <v>6033007734132.7588</v>
      </c>
      <c r="V73" s="240">
        <f t="shared" si="6"/>
        <v>6231073141217.1934</v>
      </c>
      <c r="W73" s="240">
        <f t="shared" si="6"/>
        <v>6428022518688.2168</v>
      </c>
      <c r="X73" s="240">
        <f t="shared" si="6"/>
        <v>6623272051684.3809</v>
      </c>
      <c r="Y73" s="240">
        <f t="shared" si="6"/>
        <v>6816187490360.8262</v>
      </c>
      <c r="Z73" s="240">
        <f t="shared" si="6"/>
        <v>7006081718989.2256</v>
      </c>
      <c r="AA73" s="240">
        <f t="shared" si="6"/>
        <v>7192213238995.5479</v>
      </c>
      <c r="AB73" s="240">
        <f t="shared" si="6"/>
        <v>7373785795684.0781</v>
      </c>
      <c r="AC73" s="240">
        <f t="shared" si="6"/>
        <v>7549949377433.8057</v>
      </c>
      <c r="AD73" s="240">
        <f t="shared" si="6"/>
        <v>7719802806509.8438</v>
      </c>
      <c r="AE73" s="240">
        <f t="shared" si="6"/>
        <v>7882398121147.1563</v>
      </c>
      <c r="AF73" s="240">
        <f t="shared" si="6"/>
        <v>8036746918308.2949</v>
      </c>
      <c r="AG73" s="240">
        <f t="shared" si="6"/>
        <v>8181828784889.0039</v>
      </c>
      <c r="AH73" s="240">
        <f t="shared" si="6"/>
        <v>8316601891966.6055</v>
      </c>
      <c r="AI73" s="240">
        <f t="shared" si="5"/>
        <v>8440015762307.7676</v>
      </c>
      <c r="AJ73" s="240">
        <f t="shared" si="5"/>
        <v>8551026146723.4297</v>
      </c>
      <c r="AK73" s="240">
        <f t="shared" si="5"/>
        <v>8648611861616.9414</v>
      </c>
      <c r="AL73" s="240">
        <f t="shared" si="5"/>
        <v>8731793350550.4141</v>
      </c>
      <c r="AM73" s="240">
        <f t="shared" si="5"/>
        <v>8799652639912.9395</v>
      </c>
      <c r="AN73" s="240">
        <f t="shared" si="5"/>
        <v>8851354266530.3633</v>
      </c>
      <c r="AO73" s="240">
        <f t="shared" si="5"/>
        <v>8886166667600.6563</v>
      </c>
      <c r="AP73" s="240">
        <f t="shared" si="5"/>
        <v>8903483445382.4805</v>
      </c>
      <c r="AQ73" s="240">
        <f t="shared" si="4"/>
        <v>8857188246019.3359</v>
      </c>
    </row>
    <row r="74" spans="1:43" x14ac:dyDescent="0.2">
      <c r="A74" s="292" t="s">
        <v>340</v>
      </c>
      <c r="B74" s="252">
        <f t="shared" si="0"/>
        <v>21801973800723.441</v>
      </c>
      <c r="C74" s="252">
        <f t="shared" si="6"/>
        <v>18322347579988.293</v>
      </c>
      <c r="D74" s="252">
        <f t="shared" si="6"/>
        <v>19230564781251.98</v>
      </c>
      <c r="E74" s="252">
        <f t="shared" si="6"/>
        <v>19422145361332.242</v>
      </c>
      <c r="F74" s="252">
        <f t="shared" si="6"/>
        <v>20271376575761.695</v>
      </c>
      <c r="G74" s="252">
        <f t="shared" si="6"/>
        <v>21152741266794.344</v>
      </c>
      <c r="H74" s="252">
        <f t="shared" si="6"/>
        <v>21866313763651.203</v>
      </c>
      <c r="I74" s="252">
        <f t="shared" si="6"/>
        <v>22850929940612.824</v>
      </c>
      <c r="J74" s="252">
        <f t="shared" si="6"/>
        <v>23661589168922.676</v>
      </c>
      <c r="K74" s="252">
        <f t="shared" si="6"/>
        <v>24435245793768.496</v>
      </c>
      <c r="L74" s="252">
        <f t="shared" si="6"/>
        <v>25168804724396.336</v>
      </c>
      <c r="M74" s="252">
        <f t="shared" si="6"/>
        <v>26004888118632.082</v>
      </c>
      <c r="N74" s="252">
        <f t="shared" si="6"/>
        <v>26532138985494.148</v>
      </c>
      <c r="O74" s="252">
        <f t="shared" si="6"/>
        <v>27159496769584.98</v>
      </c>
      <c r="P74" s="252">
        <f t="shared" si="6"/>
        <v>27740264273477.375</v>
      </c>
      <c r="Q74" s="252">
        <f t="shared" si="6"/>
        <v>28273480106970.602</v>
      </c>
      <c r="R74" s="252">
        <f t="shared" si="6"/>
        <v>28699195581907.75</v>
      </c>
      <c r="S74" s="252">
        <f t="shared" si="6"/>
        <v>29326880024499.309</v>
      </c>
      <c r="T74" s="252">
        <f t="shared" si="6"/>
        <v>29852402957447.75</v>
      </c>
      <c r="U74" s="252">
        <f t="shared" si="6"/>
        <v>30335347156142.68</v>
      </c>
      <c r="V74" s="252">
        <f t="shared" si="6"/>
        <v>30776231567157.543</v>
      </c>
      <c r="W74" s="252">
        <f t="shared" si="6"/>
        <v>31175919147082.66</v>
      </c>
      <c r="X74" s="252">
        <f t="shared" si="6"/>
        <v>31535592989093.793</v>
      </c>
      <c r="Y74" s="252">
        <f t="shared" si="6"/>
        <v>31856730619633.832</v>
      </c>
      <c r="Z74" s="252">
        <f t="shared" si="6"/>
        <v>32141077102719.84</v>
      </c>
      <c r="AA74" s="252">
        <f t="shared" si="6"/>
        <v>32390617557703.027</v>
      </c>
      <c r="AB74" s="252">
        <f t="shared" si="6"/>
        <v>32607549655141.879</v>
      </c>
      <c r="AC74" s="252">
        <f t="shared" si="6"/>
        <v>32794256607192.438</v>
      </c>
      <c r="AD74" s="252">
        <f t="shared" si="6"/>
        <v>32953281115845.695</v>
      </c>
      <c r="AE74" s="252">
        <f t="shared" si="6"/>
        <v>33087300686624.809</v>
      </c>
      <c r="AF74" s="252">
        <f t="shared" si="6"/>
        <v>33199104658963.082</v>
      </c>
      <c r="AG74" s="252">
        <f t="shared" si="6"/>
        <v>33291573249189.992</v>
      </c>
      <c r="AH74" s="252">
        <f t="shared" si="6"/>
        <v>33367658849375.965</v>
      </c>
      <c r="AI74" s="252">
        <f t="shared" si="5"/>
        <v>33430369776536.289</v>
      </c>
      <c r="AJ74" s="252">
        <f t="shared" si="5"/>
        <v>33482756622905.676</v>
      </c>
      <c r="AK74" s="252">
        <f t="shared" si="5"/>
        <v>33527901320015.102</v>
      </c>
      <c r="AL74" s="252">
        <f t="shared" si="5"/>
        <v>33568908997759.289</v>
      </c>
      <c r="AM74" s="252">
        <f t="shared" si="5"/>
        <v>33608902694993.816</v>
      </c>
      <c r="AN74" s="252">
        <f t="shared" si="5"/>
        <v>33651020960766.691</v>
      </c>
      <c r="AO74" s="252">
        <f t="shared" si="5"/>
        <v>33698418375283.781</v>
      </c>
      <c r="AP74" s="252">
        <f t="shared" si="5"/>
        <v>33754269017260.199</v>
      </c>
      <c r="AQ74" s="252">
        <f t="shared" si="4"/>
        <v>33587547842324.609</v>
      </c>
    </row>
  </sheetData>
  <phoneticPr fontId="3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F081-D5F4-4C3D-863C-3E21DF5AECB9}">
  <sheetPr codeName="Sheet44"/>
  <dimension ref="A1:AR74"/>
  <sheetViews>
    <sheetView topLeftCell="A35" workbookViewId="0">
      <selection activeCell="B50" sqref="B50:AQ74"/>
    </sheetView>
  </sheetViews>
  <sheetFormatPr defaultColWidth="9" defaultRowHeight="12.75" x14ac:dyDescent="0.2"/>
  <cols>
    <col min="1" max="1" width="18" style="136" customWidth="1"/>
    <col min="2" max="16384" width="9" style="136"/>
  </cols>
  <sheetData>
    <row r="1" spans="1:44" x14ac:dyDescent="0.2">
      <c r="B1" s="224">
        <v>2019</v>
      </c>
      <c r="C1" s="224">
        <v>2020</v>
      </c>
      <c r="D1" s="224">
        <v>2021</v>
      </c>
      <c r="E1" s="224">
        <v>2022</v>
      </c>
      <c r="F1" s="224">
        <v>2023</v>
      </c>
      <c r="G1" s="224">
        <v>2024</v>
      </c>
      <c r="H1" s="224">
        <v>2025</v>
      </c>
      <c r="I1" s="224">
        <v>2026</v>
      </c>
      <c r="J1" s="224">
        <v>2027</v>
      </c>
      <c r="K1" s="224">
        <v>2028</v>
      </c>
      <c r="L1" s="224">
        <v>2029</v>
      </c>
      <c r="M1" s="224">
        <v>2030</v>
      </c>
      <c r="N1" s="224">
        <v>2031</v>
      </c>
      <c r="O1" s="224">
        <v>2032</v>
      </c>
      <c r="P1" s="224">
        <v>2033</v>
      </c>
      <c r="Q1" s="224">
        <v>2034</v>
      </c>
      <c r="R1" s="224">
        <v>2035</v>
      </c>
      <c r="S1" s="224">
        <v>2036</v>
      </c>
      <c r="T1" s="224">
        <v>2037</v>
      </c>
      <c r="U1" s="224">
        <v>2038</v>
      </c>
      <c r="V1" s="224">
        <v>2039</v>
      </c>
      <c r="W1" s="224">
        <v>2040</v>
      </c>
      <c r="X1" s="224">
        <v>2041</v>
      </c>
      <c r="Y1" s="224">
        <v>2042</v>
      </c>
      <c r="Z1" s="224">
        <v>2043</v>
      </c>
      <c r="AA1" s="224">
        <v>2044</v>
      </c>
      <c r="AB1" s="224">
        <v>2045</v>
      </c>
      <c r="AC1" s="224">
        <v>2046</v>
      </c>
      <c r="AD1" s="224">
        <v>2047</v>
      </c>
      <c r="AE1" s="224">
        <v>2048</v>
      </c>
      <c r="AF1" s="224">
        <v>2049</v>
      </c>
      <c r="AG1" s="224">
        <v>2050</v>
      </c>
      <c r="AH1" s="224">
        <v>2051</v>
      </c>
      <c r="AI1" s="224">
        <v>2052</v>
      </c>
      <c r="AJ1" s="224">
        <v>2053</v>
      </c>
      <c r="AK1" s="224">
        <v>2054</v>
      </c>
      <c r="AL1" s="224">
        <v>2055</v>
      </c>
      <c r="AM1" s="224">
        <v>2056</v>
      </c>
      <c r="AN1" s="224">
        <v>2057</v>
      </c>
      <c r="AO1" s="224">
        <v>2058</v>
      </c>
      <c r="AP1" s="224">
        <v>2059</v>
      </c>
      <c r="AQ1" s="224">
        <v>2060</v>
      </c>
    </row>
    <row r="2" spans="1:44" x14ac:dyDescent="0.2">
      <c r="A2" s="289" t="s">
        <v>351</v>
      </c>
      <c r="B2" s="254">
        <f>('Energy Use'!B58-'E-electricity'!B2)*'Energy Use 2019'!$V64</f>
        <v>187502042095686.22</v>
      </c>
      <c r="C2" s="254">
        <f>('Energy Use'!C58-'E-electricity'!C2)*'Energy Use 2020'!$V64</f>
        <v>184835886460418.19</v>
      </c>
      <c r="D2" s="254">
        <f>('Energy Use'!D58-'E-electricity'!D2)*'Energy Use 2020'!$V64</f>
        <v>187292818959834.13</v>
      </c>
      <c r="E2" s="254">
        <f>('Energy Use'!E58-'E-electricity'!E2)*'Energy Use 2020'!$V64</f>
        <v>194314217602124.81</v>
      </c>
      <c r="F2" s="254">
        <f>('Energy Use'!F58-'E-electricity'!F2)*'Energy Use 2020'!$V64</f>
        <v>201955704148034.13</v>
      </c>
      <c r="G2" s="254">
        <f>('Energy Use'!G58-'E-electricity'!G2)*'Energy Use 2020'!$V64</f>
        <v>211001683598691.25</v>
      </c>
      <c r="H2" s="254">
        <f>('Energy Use'!H58-'E-electricity'!H2)*'Energy Use 2020'!$V64</f>
        <v>215611410053239.88</v>
      </c>
      <c r="I2" s="254">
        <f>('Energy Use'!I58-'E-electricity'!I2)*'Energy Use 2020'!$V64</f>
        <v>228392949861494.97</v>
      </c>
      <c r="J2" s="254">
        <f>('Energy Use'!J58-'E-electricity'!J2)*'Energy Use 2020'!$V64</f>
        <v>236666687076014.31</v>
      </c>
      <c r="K2" s="254">
        <f>('Energy Use'!K58-'E-electricity'!K2)*'Energy Use 2020'!$V64</f>
        <v>244551136280668.41</v>
      </c>
      <c r="L2" s="254">
        <f>('Energy Use'!L58-'E-electricity'!L2)*'Energy Use 2020'!$V64</f>
        <v>252012784392492.38</v>
      </c>
      <c r="M2" s="254">
        <f>('Energy Use'!M58-'E-electricity'!M2)*'Energy Use 2020'!$V64</f>
        <v>263386719416360.38</v>
      </c>
      <c r="N2" s="254">
        <f>('Energy Use'!N58-'E-electricity'!N2)*'Energy Use 2020'!$V64</f>
        <v>265732531321824.38</v>
      </c>
      <c r="O2" s="254">
        <f>('Energy Use'!O58-'E-electricity'!O2)*'Energy Use 2020'!$V64</f>
        <v>271957083979646.06</v>
      </c>
      <c r="P2" s="254">
        <f>('Energy Use'!P58-'E-electricity'!P2)*'Energy Use 2020'!$V64</f>
        <v>277681664280964.03</v>
      </c>
      <c r="Q2" s="254">
        <f>('Energy Use'!Q58-'E-electricity'!Q2)*'Energy Use 2020'!$V64</f>
        <v>282896415886978.75</v>
      </c>
      <c r="R2" s="254">
        <f>('Energy Use'!R58-'E-electricity'!R2)*'Energy Use 2020'!$V64</f>
        <v>285827657649770.56</v>
      </c>
      <c r="S2" s="254">
        <f>('Energy Use'!S58-'E-electricity'!S2)*'Energy Use 2020'!$V64</f>
        <v>292755986809008.44</v>
      </c>
      <c r="T2" s="254">
        <f>('Energy Use'!T58-'E-electricity'!T2)*'Energy Use 2020'!$V64</f>
        <v>297437219058024.88</v>
      </c>
      <c r="U2" s="254">
        <f>('Energy Use'!U58-'E-electricity'!U2)*'Energy Use 2020'!$V64</f>
        <v>301643667318051.94</v>
      </c>
      <c r="V2" s="254">
        <f>('Energy Use'!V58-'E-electricity'!V2)*'Energy Use 2020'!$V64</f>
        <v>305382945686320.88</v>
      </c>
      <c r="W2" s="254">
        <f>('Energy Use'!W58-'E-electricity'!W2)*'Energy Use 2020'!$V64</f>
        <v>308666366159056.5</v>
      </c>
      <c r="X2" s="254">
        <f>('Energy Use'!X58-'E-electricity'!X2)*'Energy Use 2020'!$V64</f>
        <v>311508637939878.75</v>
      </c>
      <c r="Y2" s="254">
        <f>('Energy Use'!Y58-'E-electricity'!Y2)*'Energy Use 2020'!$V64</f>
        <v>313927548179426.94</v>
      </c>
      <c r="Z2" s="254">
        <f>('Energy Use'!Z58-'E-electricity'!Z2)*'Energy Use 2020'!$V64</f>
        <v>315943631720412.06</v>
      </c>
      <c r="AA2" s="254">
        <f>('Energy Use'!AA58-'E-electricity'!AA2)*'Energy Use 2020'!$V64</f>
        <v>317579836953121.25</v>
      </c>
      <c r="AB2" s="254">
        <f>('Energy Use'!AB58-'E-electricity'!AB2)*'Energy Use 2020'!$V64</f>
        <v>318861194307893.31</v>
      </c>
      <c r="AC2" s="254">
        <f>('Energy Use'!AC58-'E-electricity'!AC2)*'Energy Use 2020'!$V64</f>
        <v>319814493253663.56</v>
      </c>
      <c r="AD2" s="254">
        <f>('Energy Use'!AD58-'E-electricity'!AD2)*'Energy Use 2020'!$V64</f>
        <v>320467972964402.5</v>
      </c>
      <c r="AE2" s="254">
        <f>('Energy Use'!AE58-'E-electricity'!AE2)*'Energy Use 2020'!$V64</f>
        <v>320851031085094.25</v>
      </c>
      <c r="AF2" s="254">
        <f>('Energy Use'!AF58-'E-electricity'!AF2)*'Energy Use 2020'!$V64</f>
        <v>320993954299933.25</v>
      </c>
      <c r="AG2" s="254">
        <f>('Energy Use'!AG58-'E-electricity'!AG2)*'Energy Use 2020'!$V64</f>
        <v>320927673698914.5</v>
      </c>
      <c r="AH2" s="254">
        <f>('Energy Use'!AH58-'E-electricity'!AH2)*'Energy Use 2020'!$V64</f>
        <v>320683547272569.38</v>
      </c>
      <c r="AI2" s="254">
        <f>('Energy Use'!AI58-'E-electricity'!AI2)*'Energy Use 2020'!$V64</f>
        <v>320293171252984.75</v>
      </c>
      <c r="AJ2" s="254">
        <f>('Energy Use'!AJ58-'E-electricity'!AJ2)*'Energy Use 2020'!$V64</f>
        <v>319788221473569.69</v>
      </c>
      <c r="AK2" s="254">
        <f>('Energy Use'!AK58-'E-electricity'!AK2)*'Energy Use 2020'!$V64</f>
        <v>319200325448721.94</v>
      </c>
      <c r="AL2" s="254">
        <f>('Energy Use'!AL58-'E-electricity'!AL2)*'Energy Use 2020'!$V64</f>
        <v>318560965483187.38</v>
      </c>
      <c r="AM2" s="254">
        <f>('Energy Use'!AM58-'E-electricity'!AM2)*'Energy Use 2020'!$V64</f>
        <v>317901412812893.81</v>
      </c>
      <c r="AN2" s="254">
        <f>('Energy Use'!AN58-'E-electricity'!AN2)*'Energy Use 2020'!$V64</f>
        <v>317252692555880</v>
      </c>
      <c r="AO2" s="254">
        <f>('Energy Use'!AO58-'E-electricity'!AO2)*'Energy Use 2020'!$V64</f>
        <v>316645579113635.94</v>
      </c>
      <c r="AP2" s="254">
        <f>('Energy Use'!AP58-'E-electricity'!AP2)*'Energy Use 2020'!$V64</f>
        <v>316110621608860</v>
      </c>
      <c r="AQ2" s="254">
        <f>('Energy Use'!AQ58-'E-electricity'!AQ2)*'Energy Use 2020'!$V64</f>
        <v>314090899289632.81</v>
      </c>
      <c r="AR2" s="136" t="str">
        <f>VLOOKUP($A2,'Sector Match'!$A$1:$B$43,2,0)</f>
        <v>agriculture and forestry 01T03</v>
      </c>
    </row>
    <row r="3" spans="1:44" x14ac:dyDescent="0.2">
      <c r="A3" s="289" t="s">
        <v>2</v>
      </c>
      <c r="B3" s="240">
        <f>('Energy Use'!B59-'E-electricity'!B3)*'Energy Use 2019'!$V65</f>
        <v>799014383930.48096</v>
      </c>
      <c r="C3" s="240">
        <f>('Energy Use'!C59-'E-electricity'!C3)*'Energy Use 2020'!$V65</f>
        <v>313502171472.72339</v>
      </c>
      <c r="D3" s="240">
        <f>('Energy Use'!D59-'E-electricity'!D3)*'Energy Use 2020'!$V65</f>
        <v>327908493513.68201</v>
      </c>
      <c r="E3" s="240">
        <f>('Energy Use'!E59-'E-electricity'!E3)*'Energy Use 2020'!$V65</f>
        <v>342159503017.14294</v>
      </c>
      <c r="F3" s="240">
        <f>('Energy Use'!F59-'E-electricity'!F3)*'Energy Use 2020'!$V65</f>
        <v>356255668370.25452</v>
      </c>
      <c r="G3" s="240">
        <f>('Energy Use'!G59-'E-electricity'!G3)*'Energy Use 2020'!$V65</f>
        <v>370197457960.16516</v>
      </c>
      <c r="H3" s="240">
        <f>('Energy Use'!H59-'E-electricity'!H3)*'Energy Use 2020'!$V65</f>
        <v>383985340174.02313</v>
      </c>
      <c r="I3" s="240">
        <f>('Energy Use'!I59-'E-electricity'!I3)*'Energy Use 2020'!$V65</f>
        <v>388548732186.70465</v>
      </c>
      <c r="J3" s="240">
        <f>('Energy Use'!J59-'E-electricity'!J3)*'Energy Use 2020'!$V65</f>
        <v>393060592118.15717</v>
      </c>
      <c r="K3" s="240">
        <f>('Energy Use'!K59-'E-electricity'!K3)*'Energy Use 2020'!$V65</f>
        <v>397521075130.61871</v>
      </c>
      <c r="L3" s="240">
        <f>('Energy Use'!L59-'E-electricity'!L3)*'Energy Use 2020'!$V65</f>
        <v>401930336386.32776</v>
      </c>
      <c r="M3" s="240">
        <f>('Energy Use'!M59-'E-electricity'!M3)*'Energy Use 2020'!$V65</f>
        <v>406288531047.52246</v>
      </c>
      <c r="N3" s="240">
        <f>('Energy Use'!N59-'E-electricity'!N3)*'Energy Use 2020'!$V65</f>
        <v>407127037159.00476</v>
      </c>
      <c r="O3" s="240">
        <f>('Energy Use'!O59-'E-electricity'!O3)*'Energy Use 2020'!$V65</f>
        <v>407951185485.65118</v>
      </c>
      <c r="P3" s="240">
        <f>('Energy Use'!P59-'E-electricity'!P3)*'Energy Use 2020'!$V65</f>
        <v>408761011145.07904</v>
      </c>
      <c r="Q3" s="240">
        <f>('Energy Use'!Q59-'E-electricity'!Q3)*'Energy Use 2020'!$V65</f>
        <v>409556549254.90546</v>
      </c>
      <c r="R3" s="240">
        <f>('Energy Use'!R59-'E-electricity'!R3)*'Energy Use 2020'!$V65</f>
        <v>410337834932.7478</v>
      </c>
      <c r="S3" s="240">
        <f>('Energy Use'!S59-'E-electricity'!S3)*'Energy Use 2020'!$V65</f>
        <v>406072237827.40546</v>
      </c>
      <c r="T3" s="240">
        <f>('Energy Use'!T59-'E-electricity'!T3)*'Energy Use 2020'!$V65</f>
        <v>401816223056.61035</v>
      </c>
      <c r="U3" s="240">
        <f>('Energy Use'!U59-'E-electricity'!U3)*'Energy Use 2020'!$V65</f>
        <v>397569782096.86664</v>
      </c>
      <c r="V3" s="240">
        <f>('Energy Use'!V59-'E-electricity'!V3)*'Energy Use 2020'!$V65</f>
        <v>393332906424.67822</v>
      </c>
      <c r="W3" s="240">
        <f>('Energy Use'!W59-'E-electricity'!W3)*'Energy Use 2020'!$V65</f>
        <v>389105587516.54926</v>
      </c>
      <c r="X3" s="240">
        <f>('Energy Use'!X59-'E-electricity'!X3)*'Energy Use 2020'!$V65</f>
        <v>382645751896.46539</v>
      </c>
      <c r="Y3" s="240">
        <f>('Energy Use'!Y59-'E-electricity'!Y3)*'Energy Use 2020'!$V65</f>
        <v>376201002534.97418</v>
      </c>
      <c r="Z3" s="240">
        <f>('Energy Use'!Z59-'E-electricity'!Z3)*'Energy Use 2020'!$V65</f>
        <v>369771325794.48218</v>
      </c>
      <c r="AA3" s="240">
        <f>('Energy Use'!AA59-'E-electricity'!AA3)*'Energy Use 2020'!$V65</f>
        <v>363356708037.39581</v>
      </c>
      <c r="AB3" s="240">
        <f>('Energy Use'!AB59-'E-electricity'!AB3)*'Energy Use 2020'!$V65</f>
        <v>356957135626.12152</v>
      </c>
      <c r="AC3" s="240">
        <f>('Energy Use'!AC59-'E-electricity'!AC3)*'Energy Use 2020'!$V65</f>
        <v>350572594923.06604</v>
      </c>
      <c r="AD3" s="240">
        <f>('Energy Use'!AD59-'E-electricity'!AD3)*'Energy Use 2020'!$V65</f>
        <v>344203072290.63574</v>
      </c>
      <c r="AE3" s="240">
        <f>('Energy Use'!AE59-'E-electricity'!AE3)*'Energy Use 2020'!$V65</f>
        <v>337848554091.23712</v>
      </c>
      <c r="AF3" s="240">
        <f>('Energy Use'!AF59-'E-electricity'!AF3)*'Energy Use 2020'!$V65</f>
        <v>331509026687.27673</v>
      </c>
      <c r="AG3" s="240">
        <f>('Energy Use'!AG59-'E-electricity'!AG3)*'Energy Use 2020'!$V65</f>
        <v>325184476441.16089</v>
      </c>
      <c r="AH3" s="240">
        <f>('Energy Use'!AH59-'E-electricity'!AH3)*'Energy Use 2020'!$V65</f>
        <v>317398617077.72552</v>
      </c>
      <c r="AI3" s="240">
        <f>('Energy Use'!AI59-'E-electricity'!AI3)*'Energy Use 2020'!$V65</f>
        <v>309631382561.97552</v>
      </c>
      <c r="AJ3" s="240">
        <f>('Energy Use'!AJ59-'E-electricity'!AJ3)*'Energy Use 2020'!$V65</f>
        <v>301882755846.91888</v>
      </c>
      <c r="AK3" s="240">
        <f>('Energy Use'!AK59-'E-electricity'!AK3)*'Energy Use 2020'!$V65</f>
        <v>294152719885.5639</v>
      </c>
      <c r="AL3" s="240">
        <f>('Energy Use'!AL59-'E-electricity'!AL3)*'Energy Use 2020'!$V65</f>
        <v>286441257630.91846</v>
      </c>
      <c r="AM3" s="240">
        <f>('Energy Use'!AM59-'E-electricity'!AM3)*'Energy Use 2020'!$V65</f>
        <v>280215448625.65411</v>
      </c>
      <c r="AN3" s="240">
        <f>('Energy Use'!AN59-'E-electricity'!AN3)*'Energy Use 2020'!$V65</f>
        <v>274004515632.74933</v>
      </c>
      <c r="AO3" s="240">
        <f>('Energy Use'!AO59-'E-electricity'!AO3)*'Energy Use 2020'!$V65</f>
        <v>267808445014.61069</v>
      </c>
      <c r="AP3" s="240">
        <f>('Energy Use'!AP59-'E-electricity'!AP3)*'Energy Use 2020'!$V65</f>
        <v>261627223133.64462</v>
      </c>
      <c r="AQ3" s="240">
        <f>('Energy Use'!AQ59-'E-electricity'!AQ3)*'Energy Use 2020'!$V65</f>
        <v>254594867415.4697</v>
      </c>
      <c r="AR3" s="136" t="str">
        <f>VLOOKUP($A3,'Sector Match'!$A$1:$B$43,2,0)</f>
        <v>coal mining 05</v>
      </c>
    </row>
    <row r="4" spans="1:44" x14ac:dyDescent="0.2">
      <c r="A4" s="74" t="s">
        <v>3</v>
      </c>
      <c r="B4" s="240">
        <f>('Energy Use'!B60-'E-electricity'!B4)*'Energy Use 2019'!$V66</f>
        <v>0</v>
      </c>
      <c r="C4" s="240">
        <f>('Energy Use'!C60-'E-electricity'!C4)*'Energy Use 2020'!$V66</f>
        <v>0</v>
      </c>
      <c r="D4" s="240">
        <f>('Energy Use'!D60-'E-electricity'!D4)*'Energy Use 2020'!$V66</f>
        <v>0</v>
      </c>
      <c r="E4" s="240">
        <f>('Energy Use'!E60-'E-electricity'!E4)*'Energy Use 2020'!$V66</f>
        <v>0</v>
      </c>
      <c r="F4" s="240">
        <f>('Energy Use'!F60-'E-electricity'!F4)*'Energy Use 2020'!$V66</f>
        <v>0</v>
      </c>
      <c r="G4" s="240">
        <f>('Energy Use'!G60-'E-electricity'!G4)*'Energy Use 2020'!$V66</f>
        <v>0</v>
      </c>
      <c r="H4" s="240">
        <f>('Energy Use'!H60-'E-electricity'!H4)*'Energy Use 2020'!$V66</f>
        <v>0</v>
      </c>
      <c r="I4" s="240">
        <f>('Energy Use'!I60-'E-electricity'!I4)*'Energy Use 2020'!$V66</f>
        <v>0</v>
      </c>
      <c r="J4" s="240">
        <f>('Energy Use'!J60-'E-electricity'!J4)*'Energy Use 2020'!$V66</f>
        <v>0</v>
      </c>
      <c r="K4" s="240">
        <f>('Energy Use'!K60-'E-electricity'!K4)*'Energy Use 2020'!$V66</f>
        <v>0</v>
      </c>
      <c r="L4" s="240">
        <f>('Energy Use'!L60-'E-electricity'!L4)*'Energy Use 2020'!$V66</f>
        <v>0</v>
      </c>
      <c r="M4" s="240">
        <f>('Energy Use'!M60-'E-electricity'!M4)*'Energy Use 2020'!$V66</f>
        <v>0</v>
      </c>
      <c r="N4" s="240">
        <f>('Energy Use'!N60-'E-electricity'!N4)*'Energy Use 2020'!$V66</f>
        <v>0</v>
      </c>
      <c r="O4" s="240">
        <f>('Energy Use'!O60-'E-electricity'!O4)*'Energy Use 2020'!$V66</f>
        <v>0</v>
      </c>
      <c r="P4" s="240">
        <f>('Energy Use'!P60-'E-electricity'!P4)*'Energy Use 2020'!$V66</f>
        <v>0</v>
      </c>
      <c r="Q4" s="240">
        <f>('Energy Use'!Q60-'E-electricity'!Q4)*'Energy Use 2020'!$V66</f>
        <v>0</v>
      </c>
      <c r="R4" s="240">
        <f>('Energy Use'!R60-'E-electricity'!R4)*'Energy Use 2020'!$V66</f>
        <v>0</v>
      </c>
      <c r="S4" s="240">
        <f>('Energy Use'!S60-'E-electricity'!S4)*'Energy Use 2020'!$V66</f>
        <v>0</v>
      </c>
      <c r="T4" s="240">
        <f>('Energy Use'!T60-'E-electricity'!T4)*'Energy Use 2020'!$V66</f>
        <v>0</v>
      </c>
      <c r="U4" s="240">
        <f>('Energy Use'!U60-'E-electricity'!U4)*'Energy Use 2020'!$V66</f>
        <v>0</v>
      </c>
      <c r="V4" s="240">
        <f>('Energy Use'!V60-'E-electricity'!V4)*'Energy Use 2020'!$V66</f>
        <v>0</v>
      </c>
      <c r="W4" s="240">
        <f>('Energy Use'!W60-'E-electricity'!W4)*'Energy Use 2020'!$V66</f>
        <v>0</v>
      </c>
      <c r="X4" s="240">
        <f>('Energy Use'!X60-'E-electricity'!X4)*'Energy Use 2020'!$V66</f>
        <v>0</v>
      </c>
      <c r="Y4" s="240">
        <f>('Energy Use'!Y60-'E-electricity'!Y4)*'Energy Use 2020'!$V66</f>
        <v>0</v>
      </c>
      <c r="Z4" s="240">
        <f>('Energy Use'!Z60-'E-electricity'!Z4)*'Energy Use 2020'!$V66</f>
        <v>0</v>
      </c>
      <c r="AA4" s="240">
        <f>('Energy Use'!AA60-'E-electricity'!AA4)*'Energy Use 2020'!$V66</f>
        <v>0</v>
      </c>
      <c r="AB4" s="240">
        <f>('Energy Use'!AB60-'E-electricity'!AB4)*'Energy Use 2020'!$V66</f>
        <v>0</v>
      </c>
      <c r="AC4" s="240">
        <f>('Energy Use'!AC60-'E-electricity'!AC4)*'Energy Use 2020'!$V66</f>
        <v>0</v>
      </c>
      <c r="AD4" s="240">
        <f>('Energy Use'!AD60-'E-electricity'!AD4)*'Energy Use 2020'!$V66</f>
        <v>0</v>
      </c>
      <c r="AE4" s="240">
        <f>('Energy Use'!AE60-'E-electricity'!AE4)*'Energy Use 2020'!$V66</f>
        <v>0</v>
      </c>
      <c r="AF4" s="240">
        <f>('Energy Use'!AF60-'E-electricity'!AF4)*'Energy Use 2020'!$V66</f>
        <v>0</v>
      </c>
      <c r="AG4" s="240">
        <f>('Energy Use'!AG60-'E-electricity'!AG4)*'Energy Use 2020'!$V66</f>
        <v>0</v>
      </c>
      <c r="AH4" s="240">
        <f>('Energy Use'!AH60-'E-electricity'!AH4)*'Energy Use 2020'!$V66</f>
        <v>0</v>
      </c>
      <c r="AI4" s="240">
        <f>('Energy Use'!AI60-'E-electricity'!AI4)*'Energy Use 2020'!$V66</f>
        <v>0</v>
      </c>
      <c r="AJ4" s="240">
        <f>('Energy Use'!AJ60-'E-electricity'!AJ4)*'Energy Use 2020'!$V66</f>
        <v>0</v>
      </c>
      <c r="AK4" s="240">
        <f>('Energy Use'!AK60-'E-electricity'!AK4)*'Energy Use 2020'!$V66</f>
        <v>0</v>
      </c>
      <c r="AL4" s="240">
        <f>('Energy Use'!AL60-'E-electricity'!AL4)*'Energy Use 2020'!$V66</f>
        <v>0</v>
      </c>
      <c r="AM4" s="240">
        <f>('Energy Use'!AM60-'E-electricity'!AM4)*'Energy Use 2020'!$V66</f>
        <v>0</v>
      </c>
      <c r="AN4" s="240">
        <f>('Energy Use'!AN60-'E-electricity'!AN4)*'Energy Use 2020'!$V66</f>
        <v>0</v>
      </c>
      <c r="AO4" s="240">
        <f>('Energy Use'!AO60-'E-electricity'!AO4)*'Energy Use 2020'!$V66</f>
        <v>0</v>
      </c>
      <c r="AP4" s="240">
        <f>('Energy Use'!AP60-'E-electricity'!AP4)*'Energy Use 2020'!$V66</f>
        <v>0</v>
      </c>
      <c r="AQ4" s="240">
        <f>('Energy Use'!AQ60-'E-electricity'!AQ4)*'Energy Use 2020'!$V66</f>
        <v>0</v>
      </c>
      <c r="AR4" s="136" t="str">
        <f>VLOOKUP($A4,'Sector Match'!$A$1:$B$43,2,0)</f>
        <v>oil and gas extraction 06</v>
      </c>
    </row>
    <row r="5" spans="1:44" x14ac:dyDescent="0.2">
      <c r="A5" s="74" t="s">
        <v>4</v>
      </c>
      <c r="B5" s="240">
        <f>('Energy Use'!B61-'E-electricity'!B5)*'Energy Use 2019'!$V67</f>
        <v>288532971974.89594</v>
      </c>
      <c r="C5" s="240">
        <f>('Energy Use'!C61-'E-electricity'!C5)*'Energy Use 2020'!$V67</f>
        <v>663070964442.30896</v>
      </c>
      <c r="D5" s="240">
        <f>('Energy Use'!D61-'E-electricity'!D5)*'Energy Use 2020'!$V67</f>
        <v>709024873370.65393</v>
      </c>
      <c r="E5" s="240">
        <f>('Energy Use'!E61-'E-electricity'!E5)*'Energy Use 2020'!$V67</f>
        <v>754323095398.33301</v>
      </c>
      <c r="F5" s="240">
        <f>('Energy Use'!F61-'E-electricity'!F5)*'Energy Use 2020'!$V67</f>
        <v>798968963365.66284</v>
      </c>
      <c r="G5" s="240">
        <f>('Energy Use'!G61-'E-electricity'!G5)*'Energy Use 2020'!$V67</f>
        <v>842965810112.96082</v>
      </c>
      <c r="H5" s="240">
        <f>('Energy Use'!H61-'E-electricity'!H5)*'Energy Use 2020'!$V67</f>
        <v>886316968480.54419</v>
      </c>
      <c r="I5" s="240">
        <f>('Energy Use'!I61-'E-electricity'!I5)*'Energy Use 2020'!$V67</f>
        <v>900474762661.93127</v>
      </c>
      <c r="J5" s="240">
        <f>('Energy Use'!J61-'E-electricity'!J5)*'Energy Use 2020'!$V67</f>
        <v>914409108673.95508</v>
      </c>
      <c r="K5" s="240">
        <f>('Energy Use'!K61-'E-electricity'!K5)*'Energy Use 2020'!$V67</f>
        <v>928121113354.422</v>
      </c>
      <c r="L5" s="240">
        <f>('Energy Use'!L61-'E-electricity'!L5)*'Energy Use 2020'!$V67</f>
        <v>941611883541.13818</v>
      </c>
      <c r="M5" s="240">
        <f>('Energy Use'!M61-'E-electricity'!M5)*'Energy Use 2020'!$V67</f>
        <v>954882526071.91028</v>
      </c>
      <c r="N5" s="240">
        <f>('Energy Use'!N61-'E-electricity'!N5)*'Energy Use 2020'!$V67</f>
        <v>951621817919.0603</v>
      </c>
      <c r="O5" s="240">
        <f>('Energy Use'!O61-'E-electricity'!O5)*'Energy Use 2020'!$V67</f>
        <v>948359080362.59412</v>
      </c>
      <c r="P5" s="240">
        <f>('Energy Use'!P61-'E-electricity'!P5)*'Energy Use 2020'!$V67</f>
        <v>945094361118.47363</v>
      </c>
      <c r="Q5" s="240">
        <f>('Energy Use'!Q61-'E-electricity'!Q5)*'Energy Use 2020'!$V67</f>
        <v>941827707902.66199</v>
      </c>
      <c r="R5" s="240">
        <f>('Energy Use'!R61-'E-electricity'!R5)*'Energy Use 2020'!$V67</f>
        <v>938559168431.12048</v>
      </c>
      <c r="S5" s="240">
        <f>('Energy Use'!S61-'E-electricity'!S5)*'Energy Use 2020'!$V67</f>
        <v>926080230555.9397</v>
      </c>
      <c r="T5" s="240">
        <f>('Energy Use'!T61-'E-electricity'!T5)*'Energy Use 2020'!$V67</f>
        <v>913644865534.83069</v>
      </c>
      <c r="U5" s="240">
        <f>('Energy Use'!U61-'E-electricity'!U5)*'Energy Use 2020'!$V67</f>
        <v>901253017777.6698</v>
      </c>
      <c r="V5" s="240">
        <f>('Energy Use'!V61-'E-electricity'!V5)*'Energy Use 2020'!$V67</f>
        <v>888904631694.33337</v>
      </c>
      <c r="W5" s="240">
        <f>('Energy Use'!W61-'E-electricity'!W5)*'Energy Use 2020'!$V67</f>
        <v>876599651694.69775</v>
      </c>
      <c r="X5" s="240">
        <f>('Energy Use'!X61-'E-electricity'!X5)*'Energy Use 2020'!$V67</f>
        <v>855128941282.51929</v>
      </c>
      <c r="Y5" s="240">
        <f>('Energy Use'!Y61-'E-electricity'!Y5)*'Energy Use 2020'!$V67</f>
        <v>833738061043.34448</v>
      </c>
      <c r="Z5" s="240">
        <f>('Energy Use'!Z61-'E-electricity'!Z5)*'Energy Use 2020'!$V67</f>
        <v>812426906745.69165</v>
      </c>
      <c r="AA5" s="240">
        <f>('Energy Use'!AA61-'E-electricity'!AA5)*'Energy Use 2020'!$V67</f>
        <v>791195374158.07874</v>
      </c>
      <c r="AB5" s="240">
        <f>('Energy Use'!AB61-'E-electricity'!AB5)*'Energy Use 2020'!$V67</f>
        <v>770043359049.02295</v>
      </c>
      <c r="AC5" s="240">
        <f>('Energy Use'!AC61-'E-electricity'!AC5)*'Energy Use 2020'!$V67</f>
        <v>748970757187.04272</v>
      </c>
      <c r="AD5" s="240">
        <f>('Energy Use'!AD61-'E-electricity'!AD5)*'Energy Use 2020'!$V67</f>
        <v>727977464340.65576</v>
      </c>
      <c r="AE5" s="240">
        <f>('Energy Use'!AE61-'E-electricity'!AE5)*'Energy Use 2020'!$V67</f>
        <v>707063376278.37988</v>
      </c>
      <c r="AF5" s="240">
        <f>('Energy Use'!AF61-'E-electricity'!AF5)*'Energy Use 2020'!$V67</f>
        <v>686228388768.73303</v>
      </c>
      <c r="AG5" s="240">
        <f>('Energy Use'!AG61-'E-electricity'!AG5)*'Energy Use 2020'!$V67</f>
        <v>665472397580.23267</v>
      </c>
      <c r="AH5" s="240">
        <f>('Energy Use'!AH61-'E-electricity'!AH5)*'Energy Use 2020'!$V67</f>
        <v>647374479675.323</v>
      </c>
      <c r="AI5" s="240">
        <f>('Energy Use'!AI61-'E-electricity'!AI5)*'Energy Use 2020'!$V67</f>
        <v>629345003630.35889</v>
      </c>
      <c r="AJ5" s="240">
        <f>('Energy Use'!AJ61-'E-electricity'!AJ5)*'Energy Use 2020'!$V67</f>
        <v>611383879111.38965</v>
      </c>
      <c r="AK5" s="240">
        <f>('Energy Use'!AK61-'E-electricity'!AK5)*'Energy Use 2020'!$V67</f>
        <v>593491015784.46362</v>
      </c>
      <c r="AL5" s="240">
        <f>('Energy Use'!AL61-'E-electricity'!AL5)*'Energy Use 2020'!$V67</f>
        <v>575666323315.63</v>
      </c>
      <c r="AM5" s="240">
        <f>('Energy Use'!AM61-'E-electricity'!AM5)*'Energy Use 2020'!$V67</f>
        <v>557075942755.94055</v>
      </c>
      <c r="AN5" s="240">
        <f>('Energy Use'!AN61-'E-electricity'!AN5)*'Energy Use 2020'!$V67</f>
        <v>538556915615.95691</v>
      </c>
      <c r="AO5" s="240">
        <f>('Energy Use'!AO61-'E-electricity'!AO5)*'Energy Use 2020'!$V67</f>
        <v>520109147023.66278</v>
      </c>
      <c r="AP5" s="240">
        <f>('Energy Use'!AP61-'E-electricity'!AP5)*'Energy Use 2020'!$V67</f>
        <v>501732542107.04205</v>
      </c>
      <c r="AQ5" s="240">
        <f>('Energy Use'!AQ61-'E-electricity'!AQ5)*'Energy Use 2020'!$V67</f>
        <v>481788270380.54156</v>
      </c>
      <c r="AR5" s="136" t="str">
        <f>VLOOKUP($A5,'Sector Match'!$A$1:$B$43,2,0)</f>
        <v>other mining and quarrying 07T08</v>
      </c>
    </row>
    <row r="6" spans="1:44" x14ac:dyDescent="0.2">
      <c r="A6" s="74" t="s">
        <v>5</v>
      </c>
      <c r="B6" s="240">
        <f>('Energy Use'!B62-'E-electricity'!B6)*'Energy Use 2019'!$V68</f>
        <v>668619675441.82617</v>
      </c>
      <c r="C6" s="240">
        <f>('Energy Use'!C62-'E-electricity'!C6)*'Energy Use 2020'!$V68</f>
        <v>1667387655354.9263</v>
      </c>
      <c r="D6" s="240">
        <f>('Energy Use'!D62-'E-electricity'!D6)*'Energy Use 2020'!$V68</f>
        <v>1719084389223.0452</v>
      </c>
      <c r="E6" s="240">
        <f>('Energy Use'!E62-'E-electricity'!E6)*'Energy Use 2020'!$V68</f>
        <v>1769203458104.0142</v>
      </c>
      <c r="F6" s="240">
        <f>('Energy Use'!F62-'E-electricity'!F6)*'Energy Use 2020'!$V68</f>
        <v>1817757488782.207</v>
      </c>
      <c r="G6" s="240">
        <f>('Energy Use'!G62-'E-electricity'!G6)*'Energy Use 2020'!$V68</f>
        <v>1864759108041.9995</v>
      </c>
      <c r="H6" s="240">
        <f>('Energy Use'!H62-'E-electricity'!H6)*'Energy Use 2020'!$V68</f>
        <v>1910220942667.7693</v>
      </c>
      <c r="I6" s="240">
        <f>('Energy Use'!I62-'E-electricity'!I6)*'Energy Use 2020'!$V68</f>
        <v>1986101136066.9583</v>
      </c>
      <c r="J6" s="240">
        <f>('Energy Use'!J62-'E-electricity'!J6)*'Energy Use 2020'!$V68</f>
        <v>2059808204178.4309</v>
      </c>
      <c r="K6" s="240">
        <f>('Energy Use'!K62-'E-electricity'!K6)*'Energy Use 2020'!$V68</f>
        <v>2131357376258.3345</v>
      </c>
      <c r="L6" s="240">
        <f>('Energy Use'!L62-'E-electricity'!L6)*'Energy Use 2020'!$V68</f>
        <v>2200763881562.8179</v>
      </c>
      <c r="M6" s="240">
        <f>('Energy Use'!M62-'E-electricity'!M6)*'Energy Use 2020'!$V68</f>
        <v>2268042949348.0288</v>
      </c>
      <c r="N6" s="240">
        <f>('Energy Use'!N62-'E-electricity'!N6)*'Energy Use 2020'!$V68</f>
        <v>2297763668470.2192</v>
      </c>
      <c r="O6" s="240">
        <f>('Energy Use'!O62-'E-electricity'!O6)*'Energy Use 2020'!$V68</f>
        <v>2326666677481.1978</v>
      </c>
      <c r="P6" s="240">
        <f>('Energy Use'!P62-'E-electricity'!P6)*'Energy Use 2020'!$V68</f>
        <v>2354756931871.395</v>
      </c>
      <c r="Q6" s="240">
        <f>('Energy Use'!Q62-'E-electricity'!Q6)*'Energy Use 2020'!$V68</f>
        <v>2382039387131.2393</v>
      </c>
      <c r="R6" s="240">
        <f>('Energy Use'!R62-'E-electricity'!R6)*'Energy Use 2020'!$V68</f>
        <v>2408518998751.1577</v>
      </c>
      <c r="S6" s="240">
        <f>('Energy Use'!S62-'E-electricity'!S6)*'Energy Use 2020'!$V68</f>
        <v>2411799515760.8545</v>
      </c>
      <c r="T6" s="240">
        <f>('Energy Use'!T62-'E-electricity'!T6)*'Energy Use 2020'!$V68</f>
        <v>2414968876975.8555</v>
      </c>
      <c r="U6" s="240">
        <f>('Energy Use'!U62-'E-electricity'!U6)*'Energy Use 2020'!$V68</f>
        <v>2418027291948.605</v>
      </c>
      <c r="V6" s="240">
        <f>('Energy Use'!V62-'E-electricity'!V6)*'Energy Use 2020'!$V68</f>
        <v>2420974970231.5449</v>
      </c>
      <c r="W6" s="240">
        <f>('Energy Use'!W62-'E-electricity'!W6)*'Energy Use 2020'!$V68</f>
        <v>2423812121377.1191</v>
      </c>
      <c r="X6" s="240">
        <f>('Energy Use'!X62-'E-electricity'!X6)*'Energy Use 2020'!$V68</f>
        <v>2406643524208.8579</v>
      </c>
      <c r="Y6" s="240">
        <f>('Energy Use'!Y62-'E-electricity'!Y6)*'Energy Use 2020'!$V68</f>
        <v>2389543976364.0117</v>
      </c>
      <c r="Z6" s="240">
        <f>('Energy Use'!Z62-'E-electricity'!Z6)*'Energy Use 2020'!$V68</f>
        <v>2372513380917.6353</v>
      </c>
      <c r="AA6" s="240">
        <f>('Energy Use'!AA62-'E-electricity'!AA6)*'Energy Use 2020'!$V68</f>
        <v>2355551640944.7842</v>
      </c>
      <c r="AB6" s="240">
        <f>('Energy Use'!AB62-'E-electricity'!AB6)*'Energy Use 2020'!$V68</f>
        <v>2338658659520.5171</v>
      </c>
      <c r="AC6" s="240">
        <f>('Energy Use'!AC62-'E-electricity'!AC6)*'Energy Use 2020'!$V68</f>
        <v>2296235080725.2319</v>
      </c>
      <c r="AD6" s="240">
        <f>('Energy Use'!AD62-'E-electricity'!AD6)*'Energy Use 2020'!$V68</f>
        <v>2254114538683.3853</v>
      </c>
      <c r="AE6" s="240">
        <f>('Energy Use'!AE62-'E-electricity'!AE6)*'Energy Use 2020'!$V68</f>
        <v>2212296533067.7026</v>
      </c>
      <c r="AF6" s="240">
        <f>('Energy Use'!AF62-'E-electricity'!AF6)*'Energy Use 2020'!$V68</f>
        <v>2170780563550.9067</v>
      </c>
      <c r="AG6" s="240">
        <f>('Energy Use'!AG62-'E-electricity'!AG6)*'Energy Use 2020'!$V68</f>
        <v>2129566129805.7224</v>
      </c>
      <c r="AH6" s="240">
        <f>('Energy Use'!AH62-'E-electricity'!AH6)*'Energy Use 2020'!$V68</f>
        <v>2069891913855.7007</v>
      </c>
      <c r="AI6" s="240">
        <f>('Energy Use'!AI62-'E-electricity'!AI6)*'Energy Use 2020'!$V68</f>
        <v>2010693078557.9695</v>
      </c>
      <c r="AJ6" s="240">
        <f>('Energy Use'!AJ62-'E-electricity'!AJ6)*'Energy Use 2020'!$V68</f>
        <v>1951968821033.5024</v>
      </c>
      <c r="AK6" s="240">
        <f>('Energy Use'!AK62-'E-electricity'!AK6)*'Energy Use 2020'!$V68</f>
        <v>1893718338403.2773</v>
      </c>
      <c r="AL6" s="240">
        <f>('Energy Use'!AL62-'E-electricity'!AL6)*'Energy Use 2020'!$V68</f>
        <v>1835940827788.2712</v>
      </c>
      <c r="AM6" s="240">
        <f>('Energy Use'!AM62-'E-electricity'!AM6)*'Energy Use 2020'!$V68</f>
        <v>1778587933319.1875</v>
      </c>
      <c r="AN6" s="240">
        <f>('Energy Use'!AN62-'E-electricity'!AN6)*'Energy Use 2020'!$V68</f>
        <v>1721706856217.7959</v>
      </c>
      <c r="AO6" s="240">
        <f>('Energy Use'!AO62-'E-electricity'!AO6)*'Energy Use 2020'!$V68</f>
        <v>1665296792819.9456</v>
      </c>
      <c r="AP6" s="240">
        <f>('Energy Use'!AP62-'E-electricity'!AP6)*'Energy Use 2020'!$V68</f>
        <v>1609356939461.4834</v>
      </c>
      <c r="AQ6" s="240">
        <f>('Energy Use'!AQ62-'E-electricity'!AQ6)*'Energy Use 2020'!$V68</f>
        <v>1548619080639.354</v>
      </c>
      <c r="AR6" s="136" t="str">
        <f>VLOOKUP($A6,'Sector Match'!$A$1:$B$43,2,0)</f>
        <v>other mining and quarrying 07T08</v>
      </c>
    </row>
    <row r="7" spans="1:44" x14ac:dyDescent="0.2">
      <c r="A7" s="74" t="s">
        <v>6</v>
      </c>
      <c r="B7" s="240">
        <f>('Energy Use'!B63-'E-electricity'!B7)*'Energy Use 2019'!$V69</f>
        <v>52712754495.413673</v>
      </c>
      <c r="C7" s="240">
        <f>('Energy Use'!C63-'E-electricity'!C7)*'Energy Use 2020'!$V69</f>
        <v>91553731492.034286</v>
      </c>
      <c r="D7" s="240">
        <f>('Energy Use'!D63-'E-electricity'!D7)*'Energy Use 2020'!$V69</f>
        <v>91133280907.154388</v>
      </c>
      <c r="E7" s="240">
        <f>('Energy Use'!E63-'E-electricity'!E7)*'Energy Use 2020'!$V69</f>
        <v>90713371383.025864</v>
      </c>
      <c r="F7" s="240">
        <f>('Energy Use'!F63-'E-electricity'!F7)*'Energy Use 2020'!$V69</f>
        <v>90294004175.815216</v>
      </c>
      <c r="G7" s="240">
        <f>('Energy Use'!G63-'E-electricity'!G7)*'Energy Use 2020'!$V69</f>
        <v>89875180541.688889</v>
      </c>
      <c r="H7" s="240">
        <f>('Energy Use'!H63-'E-electricity'!H7)*'Energy Use 2020'!$V69</f>
        <v>89456901736.81337</v>
      </c>
      <c r="I7" s="240">
        <f>('Energy Use'!I63-'E-electricity'!I7)*'Energy Use 2020'!$V69</f>
        <v>90171348578.042313</v>
      </c>
      <c r="J7" s="240">
        <f>('Energy Use'!J63-'E-electricity'!J7)*'Energy Use 2020'!$V69</f>
        <v>90876630355.668289</v>
      </c>
      <c r="K7" s="240">
        <f>('Energy Use'!K63-'E-electricity'!K7)*'Energy Use 2020'!$V69</f>
        <v>91572776500.002579</v>
      </c>
      <c r="L7" s="240">
        <f>('Energy Use'!L63-'E-electricity'!L7)*'Energy Use 2020'!$V69</f>
        <v>92259816441.356445</v>
      </c>
      <c r="M7" s="240">
        <f>('Energy Use'!M63-'E-electricity'!M7)*'Energy Use 2020'!$V69</f>
        <v>92937779610.041168</v>
      </c>
      <c r="N7" s="240">
        <f>('Energy Use'!N63-'E-electricity'!N7)*'Energy Use 2020'!$V69</f>
        <v>91510203316.559296</v>
      </c>
      <c r="O7" s="240">
        <f>('Energy Use'!O63-'E-electricity'!O7)*'Energy Use 2020'!$V69</f>
        <v>90091075370.81105</v>
      </c>
      <c r="P7" s="240">
        <f>('Energy Use'!P63-'E-electricity'!P7)*'Energy Use 2020'!$V69</f>
        <v>88680378010.357651</v>
      </c>
      <c r="Q7" s="240">
        <f>('Energy Use'!Q63-'E-electricity'!Q7)*'Energy Use 2020'!$V69</f>
        <v>87278093472.760422</v>
      </c>
      <c r="R7" s="240">
        <f>('Energy Use'!R63-'E-electricity'!R7)*'Energy Use 2020'!$V69</f>
        <v>85884203995.580566</v>
      </c>
      <c r="S7" s="240">
        <f>('Energy Use'!S63-'E-electricity'!S7)*'Energy Use 2020'!$V69</f>
        <v>84274181444.654984</v>
      </c>
      <c r="T7" s="240">
        <f>('Energy Use'!T63-'E-electricity'!T7)*'Energy Use 2020'!$V69</f>
        <v>82668038907.923843</v>
      </c>
      <c r="U7" s="240">
        <f>('Energy Use'!U63-'E-electricity'!U7)*'Energy Use 2020'!$V69</f>
        <v>81065772764.003067</v>
      </c>
      <c r="V7" s="240">
        <f>('Energy Use'!V63-'E-electricity'!V7)*'Energy Use 2020'!$V69</f>
        <v>79467379391.508469</v>
      </c>
      <c r="W7" s="240">
        <f>('Energy Use'!W63-'E-electricity'!W7)*'Energy Use 2020'!$V69</f>
        <v>77872855169.055939</v>
      </c>
      <c r="X7" s="240">
        <f>('Energy Use'!X63-'E-electricity'!X7)*'Energy Use 2020'!$V69</f>
        <v>75713986445.650406</v>
      </c>
      <c r="Y7" s="240">
        <f>('Energy Use'!Y63-'E-electricity'!Y7)*'Energy Use 2020'!$V69</f>
        <v>73560426853.963715</v>
      </c>
      <c r="Z7" s="240">
        <f>('Energy Use'!Z63-'E-electricity'!Z7)*'Energy Use 2020'!$V69</f>
        <v>71412171393.036804</v>
      </c>
      <c r="AA7" s="240">
        <f>('Energy Use'!AA63-'E-electricity'!AA7)*'Energy Use 2020'!$V69</f>
        <v>69269215061.910629</v>
      </c>
      <c r="AB7" s="240">
        <f>('Energy Use'!AB63-'E-electricity'!AB7)*'Energy Use 2020'!$V69</f>
        <v>67131552859.626099</v>
      </c>
      <c r="AC7" s="240">
        <f>('Energy Use'!AC63-'E-electricity'!AC7)*'Energy Use 2020'!$V69</f>
        <v>65493201781.420242</v>
      </c>
      <c r="AD7" s="240">
        <f>('Energy Use'!AD63-'E-electricity'!AD7)*'Energy Use 2020'!$V69</f>
        <v>63858872532.508652</v>
      </c>
      <c r="AE7" s="240">
        <f>('Energy Use'!AE63-'E-electricity'!AE7)*'Energy Use 2020'!$V69</f>
        <v>62228561319.060272</v>
      </c>
      <c r="AF7" s="240">
        <f>('Energy Use'!AF63-'E-electricity'!AF7)*'Energy Use 2020'!$V69</f>
        <v>60602264347.244156</v>
      </c>
      <c r="AG7" s="240">
        <f>('Energy Use'!AG63-'E-electricity'!AG7)*'Energy Use 2020'!$V69</f>
        <v>58979977823.229256</v>
      </c>
      <c r="AH7" s="240">
        <f>('Energy Use'!AH63-'E-electricity'!AH7)*'Energy Use 2020'!$V69</f>
        <v>57992816879.319847</v>
      </c>
      <c r="AI7" s="240">
        <f>('Energy Use'!AI63-'E-electricity'!AI7)*'Energy Use 2020'!$V69</f>
        <v>57008041014.860764</v>
      </c>
      <c r="AJ7" s="240">
        <f>('Energy Use'!AJ63-'E-electricity'!AJ7)*'Energy Use 2020'!$V69</f>
        <v>56025647988.042786</v>
      </c>
      <c r="AK7" s="240">
        <f>('Energy Use'!AK63-'E-electricity'!AK7)*'Energy Use 2020'!$V69</f>
        <v>55045635557.056664</v>
      </c>
      <c r="AL7" s="240">
        <f>('Energy Use'!AL63-'E-electricity'!AL7)*'Energy Use 2020'!$V69</f>
        <v>54068001480.093178</v>
      </c>
      <c r="AM7" s="240">
        <f>('Energy Use'!AM63-'E-electricity'!AM7)*'Energy Use 2020'!$V69</f>
        <v>53583888042.181641</v>
      </c>
      <c r="AN7" s="240">
        <f>('Energy Use'!AN63-'E-electricity'!AN7)*'Energy Use 2020'!$V69</f>
        <v>53100885440.155891</v>
      </c>
      <c r="AO7" s="240">
        <f>('Energy Use'!AO63-'E-electricity'!AO7)*'Energy Use 2020'!$V69</f>
        <v>52618992647.789131</v>
      </c>
      <c r="AP7" s="240">
        <f>('Energy Use'!AP63-'E-electricity'!AP7)*'Energy Use 2020'!$V69</f>
        <v>52138208638.854546</v>
      </c>
      <c r="AQ7" s="240">
        <f>('Energy Use'!AQ63-'E-electricity'!AQ7)*'Energy Use 2020'!$V69</f>
        <v>51483418718.016312</v>
      </c>
      <c r="AR7" s="136" t="str">
        <f>VLOOKUP($A7,'Sector Match'!$A$1:$B$43,2,0)</f>
        <v>other mining and quarrying 07T08</v>
      </c>
    </row>
    <row r="8" spans="1:44" x14ac:dyDescent="0.2">
      <c r="A8" s="74" t="s">
        <v>7</v>
      </c>
      <c r="B8" s="240">
        <f>('Energy Use'!B64-'E-electricity'!B8)*'Energy Use 2019'!$V70</f>
        <v>0</v>
      </c>
      <c r="C8" s="240">
        <f>('Energy Use'!C64-'E-electricity'!C8)*'Energy Use 2020'!$V70</f>
        <v>0</v>
      </c>
      <c r="D8" s="240">
        <f>('Energy Use'!D64-'E-electricity'!D8)*'Energy Use 2020'!$V70</f>
        <v>0</v>
      </c>
      <c r="E8" s="240">
        <f>('Energy Use'!E64-'E-electricity'!E8)*'Energy Use 2020'!$V70</f>
        <v>0</v>
      </c>
      <c r="F8" s="240">
        <f>('Energy Use'!F64-'E-electricity'!F8)*'Energy Use 2020'!$V70</f>
        <v>0</v>
      </c>
      <c r="G8" s="240">
        <f>('Energy Use'!G64-'E-electricity'!G8)*'Energy Use 2020'!$V70</f>
        <v>0</v>
      </c>
      <c r="H8" s="240">
        <f>('Energy Use'!H64-'E-electricity'!H8)*'Energy Use 2020'!$V70</f>
        <v>0</v>
      </c>
      <c r="I8" s="240">
        <f>('Energy Use'!I64-'E-electricity'!I8)*'Energy Use 2020'!$V70</f>
        <v>0</v>
      </c>
      <c r="J8" s="240">
        <f>('Energy Use'!J64-'E-electricity'!J8)*'Energy Use 2020'!$V70</f>
        <v>0</v>
      </c>
      <c r="K8" s="240">
        <f>('Energy Use'!K64-'E-electricity'!K8)*'Energy Use 2020'!$V70</f>
        <v>0</v>
      </c>
      <c r="L8" s="240">
        <f>('Energy Use'!L64-'E-electricity'!L8)*'Energy Use 2020'!$V70</f>
        <v>0</v>
      </c>
      <c r="M8" s="240">
        <f>('Energy Use'!M64-'E-electricity'!M8)*'Energy Use 2020'!$V70</f>
        <v>0</v>
      </c>
      <c r="N8" s="240">
        <f>('Energy Use'!N64-'E-electricity'!N8)*'Energy Use 2020'!$V70</f>
        <v>0</v>
      </c>
      <c r="O8" s="240">
        <f>('Energy Use'!O64-'E-electricity'!O8)*'Energy Use 2020'!$V70</f>
        <v>0</v>
      </c>
      <c r="P8" s="240">
        <f>('Energy Use'!P64-'E-electricity'!P8)*'Energy Use 2020'!$V70</f>
        <v>0</v>
      </c>
      <c r="Q8" s="240">
        <f>('Energy Use'!Q64-'E-electricity'!Q8)*'Energy Use 2020'!$V70</f>
        <v>0</v>
      </c>
      <c r="R8" s="240">
        <f>('Energy Use'!R64-'E-electricity'!R8)*'Energy Use 2020'!$V70</f>
        <v>0</v>
      </c>
      <c r="S8" s="240">
        <f>('Energy Use'!S64-'E-electricity'!S8)*'Energy Use 2020'!$V70</f>
        <v>0</v>
      </c>
      <c r="T8" s="240">
        <f>('Energy Use'!T64-'E-electricity'!T8)*'Energy Use 2020'!$V70</f>
        <v>0</v>
      </c>
      <c r="U8" s="240">
        <f>('Energy Use'!U64-'E-electricity'!U8)*'Energy Use 2020'!$V70</f>
        <v>0</v>
      </c>
      <c r="V8" s="240">
        <f>('Energy Use'!V64-'E-electricity'!V8)*'Energy Use 2020'!$V70</f>
        <v>0</v>
      </c>
      <c r="W8" s="240">
        <f>('Energy Use'!W64-'E-electricity'!W8)*'Energy Use 2020'!$V70</f>
        <v>0</v>
      </c>
      <c r="X8" s="240">
        <f>('Energy Use'!X64-'E-electricity'!X8)*'Energy Use 2020'!$V70</f>
        <v>0</v>
      </c>
      <c r="Y8" s="240">
        <f>('Energy Use'!Y64-'E-electricity'!Y8)*'Energy Use 2020'!$V70</f>
        <v>0</v>
      </c>
      <c r="Z8" s="240">
        <f>('Energy Use'!Z64-'E-electricity'!Z8)*'Energy Use 2020'!$V70</f>
        <v>0</v>
      </c>
      <c r="AA8" s="240">
        <f>('Energy Use'!AA64-'E-electricity'!AA8)*'Energy Use 2020'!$V70</f>
        <v>0</v>
      </c>
      <c r="AB8" s="240">
        <f>('Energy Use'!AB64-'E-electricity'!AB8)*'Energy Use 2020'!$V70</f>
        <v>0</v>
      </c>
      <c r="AC8" s="240">
        <f>('Energy Use'!AC64-'E-electricity'!AC8)*'Energy Use 2020'!$V70</f>
        <v>0</v>
      </c>
      <c r="AD8" s="240">
        <f>('Energy Use'!AD64-'E-electricity'!AD8)*'Energy Use 2020'!$V70</f>
        <v>0</v>
      </c>
      <c r="AE8" s="240">
        <f>('Energy Use'!AE64-'E-electricity'!AE8)*'Energy Use 2020'!$V70</f>
        <v>0</v>
      </c>
      <c r="AF8" s="240">
        <f>('Energy Use'!AF64-'E-electricity'!AF8)*'Energy Use 2020'!$V70</f>
        <v>0</v>
      </c>
      <c r="AG8" s="240">
        <f>('Energy Use'!AG64-'E-electricity'!AG8)*'Energy Use 2020'!$V70</f>
        <v>0</v>
      </c>
      <c r="AH8" s="240">
        <f>('Energy Use'!AH64-'E-electricity'!AH8)*'Energy Use 2020'!$V70</f>
        <v>0</v>
      </c>
      <c r="AI8" s="240">
        <f>('Energy Use'!AI64-'E-electricity'!AI8)*'Energy Use 2020'!$V70</f>
        <v>0</v>
      </c>
      <c r="AJ8" s="240">
        <f>('Energy Use'!AJ64-'E-electricity'!AJ8)*'Energy Use 2020'!$V70</f>
        <v>0</v>
      </c>
      <c r="AK8" s="240">
        <f>('Energy Use'!AK64-'E-electricity'!AK8)*'Energy Use 2020'!$V70</f>
        <v>0</v>
      </c>
      <c r="AL8" s="240">
        <f>('Energy Use'!AL64-'E-electricity'!AL8)*'Energy Use 2020'!$V70</f>
        <v>0</v>
      </c>
      <c r="AM8" s="240">
        <f>('Energy Use'!AM64-'E-electricity'!AM8)*'Energy Use 2020'!$V70</f>
        <v>0</v>
      </c>
      <c r="AN8" s="240">
        <f>('Energy Use'!AN64-'E-electricity'!AN8)*'Energy Use 2020'!$V70</f>
        <v>0</v>
      </c>
      <c r="AO8" s="240">
        <f>('Energy Use'!AO64-'E-electricity'!AO8)*'Energy Use 2020'!$V70</f>
        <v>0</v>
      </c>
      <c r="AP8" s="240">
        <f>('Energy Use'!AP64-'E-electricity'!AP8)*'Energy Use 2020'!$V70</f>
        <v>0</v>
      </c>
      <c r="AQ8" s="240">
        <f>('Energy Use'!AQ64-'E-electricity'!AQ8)*'Energy Use 2020'!$V70</f>
        <v>0</v>
      </c>
      <c r="AR8" s="136" t="str">
        <f>VLOOKUP($A8,'Sector Match'!$A$1:$B$43,2,0)</f>
        <v>Mining Support Service Activities 09</v>
      </c>
    </row>
    <row r="9" spans="1:44" x14ac:dyDescent="0.2">
      <c r="A9" s="74" t="s">
        <v>8</v>
      </c>
      <c r="B9" s="240">
        <f>('Energy Use'!B65-'E-electricity'!B9)*'Energy Use 2019'!$V71</f>
        <v>0</v>
      </c>
      <c r="C9" s="240">
        <f>('Energy Use'!C65-'E-electricity'!C9)*'Energy Use 2020'!$V71</f>
        <v>0</v>
      </c>
      <c r="D9" s="240">
        <f>('Energy Use'!D65-'E-electricity'!D9)*'Energy Use 2020'!$V71</f>
        <v>0</v>
      </c>
      <c r="E9" s="240">
        <f>('Energy Use'!E65-'E-electricity'!E9)*'Energy Use 2020'!$V71</f>
        <v>0</v>
      </c>
      <c r="F9" s="240">
        <f>('Energy Use'!F65-'E-electricity'!F9)*'Energy Use 2020'!$V71</f>
        <v>0</v>
      </c>
      <c r="G9" s="240">
        <f>('Energy Use'!G65-'E-electricity'!G9)*'Energy Use 2020'!$V71</f>
        <v>0</v>
      </c>
      <c r="H9" s="240">
        <f>('Energy Use'!H65-'E-electricity'!H9)*'Energy Use 2020'!$V71</f>
        <v>0</v>
      </c>
      <c r="I9" s="240">
        <f>('Energy Use'!I65-'E-electricity'!I9)*'Energy Use 2020'!$V71</f>
        <v>0</v>
      </c>
      <c r="J9" s="240">
        <f>('Energy Use'!J65-'E-electricity'!J9)*'Energy Use 2020'!$V71</f>
        <v>0</v>
      </c>
      <c r="K9" s="240">
        <f>('Energy Use'!K65-'E-electricity'!K9)*'Energy Use 2020'!$V71</f>
        <v>0</v>
      </c>
      <c r="L9" s="240">
        <f>('Energy Use'!L65-'E-electricity'!L9)*'Energy Use 2020'!$V71</f>
        <v>0</v>
      </c>
      <c r="M9" s="240">
        <f>('Energy Use'!M65-'E-electricity'!M9)*'Energy Use 2020'!$V71</f>
        <v>0</v>
      </c>
      <c r="N9" s="240">
        <f>('Energy Use'!N65-'E-electricity'!N9)*'Energy Use 2020'!$V71</f>
        <v>0</v>
      </c>
      <c r="O9" s="240">
        <f>('Energy Use'!O65-'E-electricity'!O9)*'Energy Use 2020'!$V71</f>
        <v>0</v>
      </c>
      <c r="P9" s="240">
        <f>('Energy Use'!P65-'E-electricity'!P9)*'Energy Use 2020'!$V71</f>
        <v>0</v>
      </c>
      <c r="Q9" s="240">
        <f>('Energy Use'!Q65-'E-electricity'!Q9)*'Energy Use 2020'!$V71</f>
        <v>0</v>
      </c>
      <c r="R9" s="240">
        <f>('Energy Use'!R65-'E-electricity'!R9)*'Energy Use 2020'!$V71</f>
        <v>0</v>
      </c>
      <c r="S9" s="240">
        <f>('Energy Use'!S65-'E-electricity'!S9)*'Energy Use 2020'!$V71</f>
        <v>0</v>
      </c>
      <c r="T9" s="240">
        <f>('Energy Use'!T65-'E-electricity'!T9)*'Energy Use 2020'!$V71</f>
        <v>0</v>
      </c>
      <c r="U9" s="240">
        <f>('Energy Use'!U65-'E-electricity'!U9)*'Energy Use 2020'!$V71</f>
        <v>0</v>
      </c>
      <c r="V9" s="240">
        <f>('Energy Use'!V65-'E-electricity'!V9)*'Energy Use 2020'!$V71</f>
        <v>0</v>
      </c>
      <c r="W9" s="240">
        <f>('Energy Use'!W65-'E-electricity'!W9)*'Energy Use 2020'!$V71</f>
        <v>0</v>
      </c>
      <c r="X9" s="240">
        <f>('Energy Use'!X65-'E-electricity'!X9)*'Energy Use 2020'!$V71</f>
        <v>0</v>
      </c>
      <c r="Y9" s="240">
        <f>('Energy Use'!Y65-'E-electricity'!Y9)*'Energy Use 2020'!$V71</f>
        <v>0</v>
      </c>
      <c r="Z9" s="240">
        <f>('Energy Use'!Z65-'E-electricity'!Z9)*'Energy Use 2020'!$V71</f>
        <v>0</v>
      </c>
      <c r="AA9" s="240">
        <f>('Energy Use'!AA65-'E-electricity'!AA9)*'Energy Use 2020'!$V71</f>
        <v>0</v>
      </c>
      <c r="AB9" s="240">
        <f>('Energy Use'!AB65-'E-electricity'!AB9)*'Energy Use 2020'!$V71</f>
        <v>0</v>
      </c>
      <c r="AC9" s="240">
        <f>('Energy Use'!AC65-'E-electricity'!AC9)*'Energy Use 2020'!$V71</f>
        <v>0</v>
      </c>
      <c r="AD9" s="240">
        <f>('Energy Use'!AD65-'E-electricity'!AD9)*'Energy Use 2020'!$V71</f>
        <v>0</v>
      </c>
      <c r="AE9" s="240">
        <f>('Energy Use'!AE65-'E-electricity'!AE9)*'Energy Use 2020'!$V71</f>
        <v>0</v>
      </c>
      <c r="AF9" s="240">
        <f>('Energy Use'!AF65-'E-electricity'!AF9)*'Energy Use 2020'!$V71</f>
        <v>0</v>
      </c>
      <c r="AG9" s="240">
        <f>('Energy Use'!AG65-'E-electricity'!AG9)*'Energy Use 2020'!$V71</f>
        <v>0</v>
      </c>
      <c r="AH9" s="240">
        <f>('Energy Use'!AH65-'E-electricity'!AH9)*'Energy Use 2020'!$V71</f>
        <v>0</v>
      </c>
      <c r="AI9" s="240">
        <f>('Energy Use'!AI65-'E-electricity'!AI9)*'Energy Use 2020'!$V71</f>
        <v>0</v>
      </c>
      <c r="AJ9" s="240">
        <f>('Energy Use'!AJ65-'E-electricity'!AJ9)*'Energy Use 2020'!$V71</f>
        <v>0</v>
      </c>
      <c r="AK9" s="240">
        <f>('Energy Use'!AK65-'E-electricity'!AK9)*'Energy Use 2020'!$V71</f>
        <v>0</v>
      </c>
      <c r="AL9" s="240">
        <f>('Energy Use'!AL65-'E-electricity'!AL9)*'Energy Use 2020'!$V71</f>
        <v>0</v>
      </c>
      <c r="AM9" s="240">
        <f>('Energy Use'!AM65-'E-electricity'!AM9)*'Energy Use 2020'!$V71</f>
        <v>0</v>
      </c>
      <c r="AN9" s="240">
        <f>('Energy Use'!AN65-'E-electricity'!AN9)*'Energy Use 2020'!$V71</f>
        <v>0</v>
      </c>
      <c r="AO9" s="240">
        <f>('Energy Use'!AO65-'E-electricity'!AO9)*'Energy Use 2020'!$V71</f>
        <v>0</v>
      </c>
      <c r="AP9" s="240">
        <f>('Energy Use'!AP65-'E-electricity'!AP9)*'Energy Use 2020'!$V71</f>
        <v>0</v>
      </c>
      <c r="AQ9" s="240">
        <f>('Energy Use'!AQ65-'E-electricity'!AQ9)*'Energy Use 2020'!$V71</f>
        <v>0</v>
      </c>
      <c r="AR9" s="136" t="str">
        <f>VLOOKUP($A9,'Sector Match'!$A$1:$B$43,2,0)</f>
        <v>Mining Support Service Activities 09</v>
      </c>
    </row>
    <row r="10" spans="1:44" x14ac:dyDescent="0.2">
      <c r="A10" s="74" t="s">
        <v>9</v>
      </c>
      <c r="B10" s="240">
        <f>('Energy Use'!B66-'E-electricity'!B10)*'Energy Use 2019'!$V72</f>
        <v>61446425608653.789</v>
      </c>
      <c r="C10" s="240">
        <f>('Energy Use'!C66-'E-electricity'!C10)*'Energy Use 2020'!$V72</f>
        <v>41938348488692.805</v>
      </c>
      <c r="D10" s="240">
        <f>('Energy Use'!D66-'E-electricity'!D10)*'Energy Use 2020'!$V72</f>
        <v>46720211071195.57</v>
      </c>
      <c r="E10" s="240">
        <f>('Energy Use'!E66-'E-electricity'!E10)*'Energy Use 2020'!$V72</f>
        <v>47477939488844.391</v>
      </c>
      <c r="F10" s="240">
        <f>('Energy Use'!F66-'E-electricity'!F10)*'Energy Use 2020'!$V72</f>
        <v>47467907890231.797</v>
      </c>
      <c r="G10" s="240">
        <f>('Energy Use'!G66-'E-electricity'!G10)*'Energy Use 2020'!$V72</f>
        <v>47937462565824.617</v>
      </c>
      <c r="H10" s="240">
        <f>('Energy Use'!H66-'E-electricity'!H10)*'Energy Use 2020'!$V72</f>
        <v>48700184536522.438</v>
      </c>
      <c r="I10" s="240">
        <f>('Energy Use'!I66-'E-electricity'!I10)*'Energy Use 2020'!$V72</f>
        <v>49626144767575.094</v>
      </c>
      <c r="J10" s="240">
        <f>('Energy Use'!J66-'E-electricity'!J10)*'Energy Use 2020'!$V72</f>
        <v>50604850436044.281</v>
      </c>
      <c r="K10" s="240">
        <f>('Energy Use'!K66-'E-electricity'!K10)*'Energy Use 2020'!$V72</f>
        <v>51579783671037.336</v>
      </c>
      <c r="L10" s="240">
        <f>('Energy Use'!L66-'E-electricity'!L10)*'Energy Use 2020'!$V72</f>
        <v>52490019741431.008</v>
      </c>
      <c r="M10" s="240">
        <f>('Energy Use'!M66-'E-electricity'!M10)*'Energy Use 2020'!$V72</f>
        <v>53270636945977.477</v>
      </c>
      <c r="N10" s="240">
        <f>('Energy Use'!N66-'E-electricity'!N10)*'Energy Use 2020'!$V72</f>
        <v>53918176249944.875</v>
      </c>
      <c r="O10" s="240">
        <f>('Energy Use'!O66-'E-electricity'!O10)*'Energy Use 2020'!$V72</f>
        <v>54377394264131.484</v>
      </c>
      <c r="P10" s="240">
        <f>('Energy Use'!P66-'E-electricity'!P10)*'Energy Use 2020'!$V72</f>
        <v>54657894925095.859</v>
      </c>
      <c r="Q10" s="240">
        <f>('Energy Use'!Q66-'E-electricity'!Q10)*'Energy Use 2020'!$V72</f>
        <v>54771437065794.148</v>
      </c>
      <c r="R10" s="240">
        <f>('Energy Use'!R66-'E-electricity'!R10)*'Energy Use 2020'!$V72</f>
        <v>54731520138583.938</v>
      </c>
      <c r="S10" s="240">
        <f>('Energy Use'!S66-'E-electricity'!S10)*'Energy Use 2020'!$V72</f>
        <v>54748623252315.977</v>
      </c>
      <c r="T10" s="240">
        <f>('Energy Use'!T66-'E-electricity'!T10)*'Energy Use 2020'!$V72</f>
        <v>54638275628710.258</v>
      </c>
      <c r="U10" s="240">
        <f>('Energy Use'!U66-'E-electricity'!U10)*'Energy Use 2020'!$V72</f>
        <v>54411661100464.969</v>
      </c>
      <c r="V10" s="240">
        <f>('Energy Use'!V66-'E-electricity'!V10)*'Energy Use 2020'!$V72</f>
        <v>54080578601299.617</v>
      </c>
      <c r="W10" s="240">
        <f>('Energy Use'!W66-'E-electricity'!W10)*'Energy Use 2020'!$V72</f>
        <v>53657217436067.18</v>
      </c>
      <c r="X10" s="240">
        <f>('Energy Use'!X66-'E-electricity'!X10)*'Energy Use 2020'!$V72</f>
        <v>53153952668504.008</v>
      </c>
      <c r="Y10" s="240">
        <f>('Energy Use'!Y66-'E-electricity'!Y10)*'Energy Use 2020'!$V72</f>
        <v>52583163603847.406</v>
      </c>
      <c r="Z10" s="240">
        <f>('Energy Use'!Z66-'E-electricity'!Z10)*'Energy Use 2020'!$V72</f>
        <v>51957077271284.719</v>
      </c>
      <c r="AA10" s="240">
        <f>('Energy Use'!AA66-'E-electricity'!AA10)*'Energy Use 2020'!$V72</f>
        <v>51287637849037.977</v>
      </c>
      <c r="AB10" s="240">
        <f>('Energy Use'!AB66-'E-electricity'!AB10)*'Energy Use 2020'!$V72</f>
        <v>50586402145252.641</v>
      </c>
      <c r="AC10" s="240">
        <f>('Energy Use'!AC66-'E-electricity'!AC10)*'Energy Use 2020'!$V72</f>
        <v>49864460563407.586</v>
      </c>
      <c r="AD10" s="240">
        <f>('Energy Use'!AD66-'E-electricity'!AD10)*'Energy Use 2020'!$V72</f>
        <v>49132382445925.289</v>
      </c>
      <c r="AE10" s="240">
        <f>('Energy Use'!AE66-'E-electricity'!AE10)*'Energy Use 2020'!$V72</f>
        <v>48400184301388.922</v>
      </c>
      <c r="AF10" s="240">
        <f>('Energy Use'!AF66-'E-electricity'!AF10)*'Energy Use 2020'!$V72</f>
        <v>47677319171411.352</v>
      </c>
      <c r="AG10" s="240">
        <f>('Energy Use'!AG66-'E-electricity'!AG10)*'Energy Use 2020'!$V72</f>
        <v>46972685271281.344</v>
      </c>
      <c r="AH10" s="240">
        <f>('Energy Use'!AH66-'E-electricity'!AH10)*'Energy Use 2020'!$V72</f>
        <v>46294652030485.414</v>
      </c>
      <c r="AI10" s="240">
        <f>('Energy Use'!AI66-'E-electricity'!AI10)*'Energy Use 2020'!$V72</f>
        <v>45651101750766.203</v>
      </c>
      <c r="AJ10" s="240">
        <f>('Energy Use'!AJ66-'E-electricity'!AJ10)*'Energy Use 2020'!$V72</f>
        <v>45049485276663.555</v>
      </c>
      <c r="AK10" s="240">
        <f>('Energy Use'!AK66-'E-electricity'!AK10)*'Energy Use 2020'!$V72</f>
        <v>44496890323990.781</v>
      </c>
      <c r="AL10" s="240">
        <f>('Energy Use'!AL66-'E-electricity'!AL10)*'Energy Use 2020'!$V72</f>
        <v>44000121425116.898</v>
      </c>
      <c r="AM10" s="240">
        <f>('Energy Use'!AM66-'E-electricity'!AM10)*'Energy Use 2020'!$V72</f>
        <v>43565790818780.43</v>
      </c>
      <c r="AN10" s="240">
        <f>('Energy Use'!AN66-'E-electricity'!AN10)*'Energy Use 2020'!$V72</f>
        <v>43200420032304.57</v>
      </c>
      <c r="AO10" s="240">
        <f>('Energy Use'!AO66-'E-electricity'!AO10)*'Energy Use 2020'!$V72</f>
        <v>42910552375285.734</v>
      </c>
      <c r="AP10" s="240">
        <f>('Energy Use'!AP66-'E-electricity'!AP10)*'Energy Use 2020'!$V72</f>
        <v>42702877090133.031</v>
      </c>
      <c r="AQ10" s="240">
        <f>('Energy Use'!AQ66-'E-electricity'!AQ10)*'Energy Use 2020'!$V72</f>
        <v>42363147688327.188</v>
      </c>
      <c r="AR10" s="136" t="str">
        <f>VLOOKUP($A10,'Sector Match'!$A$1:$B$43,2,0)</f>
        <v>food beverage and tobacco 10T12</v>
      </c>
    </row>
    <row r="11" spans="1:44" x14ac:dyDescent="0.2">
      <c r="A11" s="74" t="s">
        <v>10</v>
      </c>
      <c r="B11" s="240">
        <f>('Energy Use'!B67-'E-electricity'!B11)*'Energy Use 2019'!$V73</f>
        <v>10858827426055.217</v>
      </c>
      <c r="C11" s="240">
        <f>('Energy Use'!C67-'E-electricity'!C11)*'Energy Use 2020'!$V73</f>
        <v>10714560940067.768</v>
      </c>
      <c r="D11" s="240">
        <f>('Energy Use'!D67-'E-electricity'!D11)*'Energy Use 2020'!$V73</f>
        <v>11980395055757.91</v>
      </c>
      <c r="E11" s="240">
        <f>('Energy Use'!E67-'E-electricity'!E11)*'Energy Use 2020'!$V73</f>
        <v>12379434659848.049</v>
      </c>
      <c r="F11" s="240">
        <f>('Energy Use'!F67-'E-electricity'!F11)*'Energy Use 2020'!$V73</f>
        <v>12467462069322.498</v>
      </c>
      <c r="G11" s="240">
        <f>('Energy Use'!G67-'E-electricity'!G11)*'Energy Use 2020'!$V73</f>
        <v>12793680462664.822</v>
      </c>
      <c r="H11" s="240">
        <f>('Energy Use'!H67-'E-electricity'!H11)*'Energy Use 2020'!$V73</f>
        <v>13240712459187.041</v>
      </c>
      <c r="I11" s="240">
        <f>('Energy Use'!I67-'E-electricity'!I11)*'Energy Use 2020'!$V73</f>
        <v>13712348619781.109</v>
      </c>
      <c r="J11" s="240">
        <f>('Energy Use'!J67-'E-electricity'!J11)*'Energy Use 2020'!$V73</f>
        <v>14171262748247.057</v>
      </c>
      <c r="K11" s="240">
        <f>('Energy Use'!K67-'E-electricity'!K11)*'Energy Use 2020'!$V73</f>
        <v>14609590688956.063</v>
      </c>
      <c r="L11" s="240">
        <f>('Energy Use'!L67-'E-electricity'!L11)*'Energy Use 2020'!$V73</f>
        <v>15018858367486.805</v>
      </c>
      <c r="M11" s="240">
        <f>('Energy Use'!M67-'E-electricity'!M11)*'Energy Use 2020'!$V73</f>
        <v>15390110901377.178</v>
      </c>
      <c r="N11" s="240">
        <f>('Energy Use'!N67-'E-electricity'!N11)*'Energy Use 2020'!$V73</f>
        <v>15726625312036.543</v>
      </c>
      <c r="O11" s="240">
        <f>('Energy Use'!O67-'E-electricity'!O11)*'Energy Use 2020'!$V73</f>
        <v>16017070690566.535</v>
      </c>
      <c r="P11" s="240">
        <f>('Energy Use'!P67-'E-electricity'!P11)*'Energy Use 2020'!$V73</f>
        <v>16262739308514.035</v>
      </c>
      <c r="Q11" s="240">
        <f>('Energy Use'!Q67-'E-electricity'!Q11)*'Energy Use 2020'!$V73</f>
        <v>16465565714983.348</v>
      </c>
      <c r="R11" s="240">
        <f>('Energy Use'!R67-'E-electricity'!R11)*'Energy Use 2020'!$V73</f>
        <v>16628047370587.018</v>
      </c>
      <c r="S11" s="240">
        <f>('Energy Use'!S67-'E-electricity'!S11)*'Energy Use 2020'!$V73</f>
        <v>16808005644911.191</v>
      </c>
      <c r="T11" s="240">
        <f>('Energy Use'!T67-'E-electricity'!T11)*'Energy Use 2020'!$V73</f>
        <v>16953163863025.24</v>
      </c>
      <c r="U11" s="240">
        <f>('Energy Use'!U67-'E-electricity'!U11)*'Energy Use 2020'!$V73</f>
        <v>17065020873065.217</v>
      </c>
      <c r="V11" s="240">
        <f>('Energy Use'!V67-'E-electricity'!V11)*'Energy Use 2020'!$V73</f>
        <v>17145344849062.25</v>
      </c>
      <c r="W11" s="240">
        <f>('Energy Use'!W67-'E-electricity'!W11)*'Energy Use 2020'!$V73</f>
        <v>17196133552702</v>
      </c>
      <c r="X11" s="240">
        <f>('Energy Use'!X67-'E-electricity'!X11)*'Energy Use 2020'!$V73</f>
        <v>17219574879279.99</v>
      </c>
      <c r="Y11" s="240">
        <f>('Energy Use'!Y67-'E-electricity'!Y11)*'Energy Use 2020'!$V73</f>
        <v>17218008566542.236</v>
      </c>
      <c r="Z11" s="240">
        <f>('Energy Use'!Z67-'E-electricity'!Z11)*'Energy Use 2020'!$V73</f>
        <v>17193889818661.418</v>
      </c>
      <c r="AA11" s="240">
        <f>('Energy Use'!AA67-'E-electricity'!AA11)*'Energy Use 2020'!$V73</f>
        <v>17149755466775.799</v>
      </c>
      <c r="AB11" s="240">
        <f>('Energy Use'!AB67-'E-electricity'!AB11)*'Energy Use 2020'!$V73</f>
        <v>17088193157696.629</v>
      </c>
      <c r="AC11" s="240">
        <f>('Energy Use'!AC67-'E-electricity'!AC11)*'Energy Use 2020'!$V73</f>
        <v>17011813938110.717</v>
      </c>
      <c r="AD11" s="240">
        <f>('Energy Use'!AD67-'E-electricity'!AD11)*'Energy Use 2020'!$V73</f>
        <v>16923228486536.689</v>
      </c>
      <c r="AE11" s="240">
        <f>('Energy Use'!AE67-'E-electricity'!AE11)*'Energy Use 2020'!$V73</f>
        <v>16825027142213.666</v>
      </c>
      <c r="AF11" s="240">
        <f>('Energy Use'!AF67-'E-electricity'!AF11)*'Energy Use 2020'!$V73</f>
        <v>16719763790969.096</v>
      </c>
      <c r="AG11" s="240">
        <f>('Energy Use'!AG67-'E-electricity'!AG11)*'Energy Use 2020'!$V73</f>
        <v>16609943594120.766</v>
      </c>
      <c r="AH11" s="240">
        <f>('Energy Use'!AH67-'E-electricity'!AH11)*'Energy Use 2020'!$V73</f>
        <v>16498014488176.088</v>
      </c>
      <c r="AI11" s="240">
        <f>('Energy Use'!AI67-'E-electricity'!AI11)*'Energy Use 2020'!$V73</f>
        <v>16386362340518.992</v>
      </c>
      <c r="AJ11" s="240">
        <f>('Energy Use'!AJ67-'E-electricity'!AJ11)*'Energy Use 2020'!$V73</f>
        <v>16277309619043.822</v>
      </c>
      <c r="AK11" s="240">
        <f>('Energy Use'!AK67-'E-electricity'!AK11)*'Energy Use 2020'!$V73</f>
        <v>16173117421139.541</v>
      </c>
      <c r="AL11" s="240">
        <f>('Energy Use'!AL67-'E-electricity'!AL11)*'Energy Use 2020'!$V73</f>
        <v>16075990708734.121</v>
      </c>
      <c r="AM11" s="240">
        <f>('Energy Use'!AM67-'E-electricity'!AM11)*'Energy Use 2020'!$V73</f>
        <v>15988086610402.98</v>
      </c>
      <c r="AN11" s="240">
        <f>('Energy Use'!AN67-'E-electricity'!AN11)*'Energy Use 2020'!$V73</f>
        <v>15911525678030.037</v>
      </c>
      <c r="AO11" s="240">
        <f>('Energy Use'!AO67-'E-electricity'!AO11)*'Energy Use 2020'!$V73</f>
        <v>15848406023531.17</v>
      </c>
      <c r="AP11" s="240">
        <f>('Energy Use'!AP67-'E-electricity'!AP11)*'Energy Use 2020'!$V73</f>
        <v>15800820310306.74</v>
      </c>
      <c r="AQ11" s="240">
        <f>('Energy Use'!AQ67-'E-electricity'!AQ11)*'Energy Use 2020'!$V73</f>
        <v>15689999349015.16</v>
      </c>
      <c r="AR11" s="136" t="str">
        <f>VLOOKUP($A11,'Sector Match'!$A$1:$B$43,2,0)</f>
        <v>food beverage and tobacco 10T12</v>
      </c>
    </row>
    <row r="12" spans="1:44" x14ac:dyDescent="0.2">
      <c r="A12" s="74" t="s">
        <v>11</v>
      </c>
      <c r="B12" s="240">
        <f>('Energy Use'!B68-'E-electricity'!B12)*'Energy Use 2019'!$V74</f>
        <v>3670472326180.647</v>
      </c>
      <c r="C12" s="240">
        <f>('Energy Use'!C68-'E-electricity'!C12)*'Energy Use 2020'!$V74</f>
        <v>4197599871134.7842</v>
      </c>
      <c r="D12" s="240">
        <f>('Energy Use'!D68-'E-electricity'!D12)*'Energy Use 2020'!$V74</f>
        <v>4806578374799.5537</v>
      </c>
      <c r="E12" s="240">
        <f>('Energy Use'!E68-'E-electricity'!E12)*'Energy Use 2020'!$V74</f>
        <v>5160956509164.6396</v>
      </c>
      <c r="F12" s="240">
        <f>('Energy Use'!F68-'E-electricity'!F12)*'Energy Use 2020'!$V74</f>
        <v>5222272616493.958</v>
      </c>
      <c r="G12" s="240">
        <f>('Energy Use'!G68-'E-electricity'!G12)*'Energy Use 2020'!$V74</f>
        <v>5419297238980.9385</v>
      </c>
      <c r="H12" s="240">
        <f>('Energy Use'!H68-'E-electricity'!H12)*'Energy Use 2020'!$V74</f>
        <v>5683604809688.0938</v>
      </c>
      <c r="I12" s="240">
        <f>('Energy Use'!I68-'E-electricity'!I12)*'Energy Use 2020'!$V74</f>
        <v>5955680286879.75</v>
      </c>
      <c r="J12" s="240">
        <f>('Energy Use'!J68-'E-electricity'!J12)*'Energy Use 2020'!$V74</f>
        <v>6216565524054.9922</v>
      </c>
      <c r="K12" s="240">
        <f>('Energy Use'!K68-'E-electricity'!K12)*'Energy Use 2020'!$V74</f>
        <v>6464710409749.3506</v>
      </c>
      <c r="L12" s="240">
        <f>('Energy Use'!L68-'E-electricity'!L12)*'Energy Use 2020'!$V74</f>
        <v>6698766453402.709</v>
      </c>
      <c r="M12" s="240">
        <f>('Energy Use'!M68-'E-electricity'!M12)*'Energy Use 2020'!$V74</f>
        <v>6917602155085.8564</v>
      </c>
      <c r="N12" s="240">
        <f>('Energy Use'!N68-'E-electricity'!N12)*'Energy Use 2020'!$V74</f>
        <v>7125350224502.6553</v>
      </c>
      <c r="O12" s="240">
        <f>('Energy Use'!O68-'E-electricity'!O12)*'Energy Use 2020'!$V74</f>
        <v>7317429775328.0684</v>
      </c>
      <c r="P12" s="240">
        <f>('Energy Use'!P68-'E-electricity'!P12)*'Energy Use 2020'!$V74</f>
        <v>7494275314620.8975</v>
      </c>
      <c r="Q12" s="240">
        <f>('Energy Use'!Q68-'E-electricity'!Q12)*'Energy Use 2020'!$V74</f>
        <v>7656609101682.3154</v>
      </c>
      <c r="R12" s="240">
        <f>('Energy Use'!R68-'E-electricity'!R12)*'Energy Use 2020'!$V74</f>
        <v>7805416397940.4326</v>
      </c>
      <c r="S12" s="240">
        <f>('Energy Use'!S68-'E-electricity'!S12)*'Energy Use 2020'!$V74</f>
        <v>7967771145430.1514</v>
      </c>
      <c r="T12" s="240">
        <f>('Energy Use'!T68-'E-electricity'!T12)*'Energy Use 2020'!$V74</f>
        <v>8118736436487.4346</v>
      </c>
      <c r="U12" s="240">
        <f>('Energy Use'!U68-'E-electricity'!U12)*'Energy Use 2020'!$V74</f>
        <v>8258192828734.8555</v>
      </c>
      <c r="V12" s="240">
        <f>('Energy Use'!V68-'E-electricity'!V12)*'Energy Use 2020'!$V74</f>
        <v>8386113776481.2949</v>
      </c>
      <c r="W12" s="240">
        <f>('Energy Use'!W68-'E-electricity'!W12)*'Energy Use 2020'!$V74</f>
        <v>8502561941745.9961</v>
      </c>
      <c r="X12" s="240">
        <f>('Energy Use'!X68-'E-electricity'!X12)*'Energy Use 2020'!$V74</f>
        <v>8607684713164.1182</v>
      </c>
      <c r="Y12" s="240">
        <f>('Energy Use'!Y68-'E-electricity'!Y12)*'Energy Use 2020'!$V74</f>
        <v>8701709067381.6152</v>
      </c>
      <c r="Z12" s="240">
        <f>('Energy Use'!Z68-'E-electricity'!Z12)*'Energy Use 2020'!$V74</f>
        <v>8784935908903.292</v>
      </c>
      <c r="AA12" s="240">
        <f>('Energy Use'!AA68-'E-electricity'!AA12)*'Energy Use 2020'!$V74</f>
        <v>8857734022741.9492</v>
      </c>
      <c r="AB12" s="240">
        <f>('Energy Use'!AB68-'E-electricity'!AB12)*'Energy Use 2020'!$V74</f>
        <v>8920533769994.4238</v>
      </c>
      <c r="AC12" s="240">
        <f>('Energy Use'!AC68-'E-electricity'!AC12)*'Energy Use 2020'!$V74</f>
        <v>8973820650041.582</v>
      </c>
      <c r="AD12" s="240">
        <f>('Energy Use'!AD68-'E-electricity'!AD12)*'Energy Use 2020'!$V74</f>
        <v>9018128844847.4023</v>
      </c>
      <c r="AE12" s="240">
        <f>('Energy Use'!AE68-'E-electricity'!AE12)*'Energy Use 2020'!$V74</f>
        <v>9054034851234.2305</v>
      </c>
      <c r="AF12" s="240">
        <f>('Energy Use'!AF68-'E-electricity'!AF12)*'Energy Use 2020'!$V74</f>
        <v>9082151296443.0605</v>
      </c>
      <c r="AG12" s="240">
        <f>('Energy Use'!AG68-'E-electricity'!AG12)*'Energy Use 2020'!$V74</f>
        <v>9103121021133.5723</v>
      </c>
      <c r="AH12" s="240">
        <f>('Energy Use'!AH68-'E-electricity'!AH12)*'Energy Use 2020'!$V74</f>
        <v>9117611502591.2988</v>
      </c>
      <c r="AI12" s="240">
        <f>('Energy Use'!AI68-'E-electricity'!AI12)*'Energy Use 2020'!$V74</f>
        <v>9126309679611.791</v>
      </c>
      <c r="AJ12" s="240">
        <f>('Energy Use'!AJ68-'E-electricity'!AJ12)*'Energy Use 2020'!$V74</f>
        <v>9129917229597.4199</v>
      </c>
      <c r="AK12" s="240">
        <f>('Energy Use'!AK68-'E-electricity'!AK12)*'Energy Use 2020'!$V74</f>
        <v>9129146338077.1016</v>
      </c>
      <c r="AL12" s="240">
        <f>('Energy Use'!AL68-'E-electricity'!AL12)*'Energy Use 2020'!$V74</f>
        <v>9124715991330.8242</v>
      </c>
      <c r="AM12" s="240">
        <f>('Energy Use'!AM68-'E-electricity'!AM12)*'Energy Use 2020'!$V74</f>
        <v>9117348814234.375</v>
      </c>
      <c r="AN12" s="240">
        <f>('Energy Use'!AN68-'E-electricity'!AN12)*'Energy Use 2020'!$V74</f>
        <v>9107768467947.5215</v>
      </c>
      <c r="AO12" s="240">
        <f>('Energy Use'!AO68-'E-electricity'!AO12)*'Energy Use 2020'!$V74</f>
        <v>9096697615739.5801</v>
      </c>
      <c r="AP12" s="240">
        <f>('Energy Use'!AP68-'E-electricity'!AP12)*'Energy Use 2020'!$V74</f>
        <v>9084856460135.752</v>
      </c>
      <c r="AQ12" s="240">
        <f>('Energy Use'!AQ68-'E-electricity'!AQ12)*'Energy Use 2020'!$V74</f>
        <v>9026433841213.0352</v>
      </c>
      <c r="AR12" s="136" t="str">
        <f>VLOOKUP($A12,'Sector Match'!$A$1:$B$43,2,0)</f>
        <v>food beverage and tobacco 10T12</v>
      </c>
    </row>
    <row r="13" spans="1:44" x14ac:dyDescent="0.2">
      <c r="A13" s="74" t="s">
        <v>12</v>
      </c>
      <c r="B13" s="240">
        <f>('Energy Use'!B69-'E-electricity'!B13)*'Energy Use 2019'!$V75</f>
        <v>699137585939.1709</v>
      </c>
      <c r="C13" s="240">
        <f>('Energy Use'!C69-'E-electricity'!C13)*'Energy Use 2020'!$V75</f>
        <v>618681276446.17102</v>
      </c>
      <c r="D13" s="240">
        <f>('Energy Use'!D69-'E-electricity'!D13)*'Energy Use 2020'!$V75</f>
        <v>660304772037.14539</v>
      </c>
      <c r="E13" s="240">
        <f>('Energy Use'!E69-'E-electricity'!E13)*'Energy Use 2020'!$V75</f>
        <v>710783181325.65735</v>
      </c>
      <c r="F13" s="240">
        <f>('Energy Use'!F69-'E-electricity'!F13)*'Energy Use 2020'!$V75</f>
        <v>712780704903.26794</v>
      </c>
      <c r="G13" s="240">
        <f>('Energy Use'!G69-'E-electricity'!G13)*'Energy Use 2020'!$V75</f>
        <v>728093384709.35352</v>
      </c>
      <c r="H13" s="240">
        <f>('Energy Use'!H69-'E-electricity'!H13)*'Energy Use 2020'!$V75</f>
        <v>750106886567.65515</v>
      </c>
      <c r="I13" s="240">
        <f>('Energy Use'!I69-'E-electricity'!I13)*'Energy Use 2020'!$V75</f>
        <v>773464756306.36731</v>
      </c>
      <c r="J13" s="240">
        <f>('Energy Use'!J69-'E-electricity'!J13)*'Energy Use 2020'!$V75</f>
        <v>796106746560.8479</v>
      </c>
      <c r="K13" s="240">
        <f>('Energy Use'!K69-'E-electricity'!K13)*'Energy Use 2020'!$V75</f>
        <v>817576845451.08044</v>
      </c>
      <c r="L13" s="240">
        <f>('Energy Use'!L69-'E-electricity'!L13)*'Energy Use 2020'!$V75</f>
        <v>837385564525.44983</v>
      </c>
      <c r="M13" s="240">
        <f>('Energy Use'!M69-'E-electricity'!M13)*'Energy Use 2020'!$V75</f>
        <v>855017620978.88428</v>
      </c>
      <c r="N13" s="240">
        <f>('Energy Use'!N69-'E-electricity'!N13)*'Energy Use 2020'!$V75</f>
        <v>871737733272.09644</v>
      </c>
      <c r="O13" s="240">
        <f>('Energy Use'!O69-'E-electricity'!O13)*'Energy Use 2020'!$V75</f>
        <v>885907699196.64539</v>
      </c>
      <c r="P13" s="240">
        <f>('Energy Use'!P69-'E-electricity'!P13)*'Energy Use 2020'!$V75</f>
        <v>897639456147.95251</v>
      </c>
      <c r="Q13" s="240">
        <f>('Energy Use'!Q69-'E-electricity'!Q13)*'Energy Use 2020'!$V75</f>
        <v>907079167499.35291</v>
      </c>
      <c r="R13" s="240">
        <f>('Energy Use'!R69-'E-electricity'!R13)*'Energy Use 2020'!$V75</f>
        <v>914402123102.56958</v>
      </c>
      <c r="S13" s="240">
        <f>('Energy Use'!S69-'E-electricity'!S13)*'Energy Use 2020'!$V75</f>
        <v>924017799654.58789</v>
      </c>
      <c r="T13" s="240">
        <f>('Energy Use'!T69-'E-electricity'!T13)*'Energy Use 2020'!$V75</f>
        <v>931869243531.00952</v>
      </c>
      <c r="U13" s="240">
        <f>('Energy Use'!U69-'E-electricity'!U13)*'Energy Use 2020'!$V75</f>
        <v>938025213869.84705</v>
      </c>
      <c r="V13" s="240">
        <f>('Energy Use'!V69-'E-electricity'!V13)*'Energy Use 2020'!$V75</f>
        <v>942567159326.15881</v>
      </c>
      <c r="W13" s="240">
        <f>('Energy Use'!W69-'E-electricity'!W13)*'Energy Use 2020'!$V75</f>
        <v>945587489538.4408</v>
      </c>
      <c r="X13" s="240">
        <f>('Energy Use'!X69-'E-electricity'!X13)*'Energy Use 2020'!$V75</f>
        <v>947187846852.20679</v>
      </c>
      <c r="Y13" s="240">
        <f>('Energy Use'!Y69-'E-electricity'!Y13)*'Energy Use 2020'!$V75</f>
        <v>947477414494.03699</v>
      </c>
      <c r="Z13" s="240">
        <f>('Energy Use'!Z69-'E-electricity'!Z13)*'Energy Use 2020'!$V75</f>
        <v>946571292726.25525</v>
      </c>
      <c r="AA13" s="240">
        <f>('Energy Use'!AA69-'E-electricity'!AA13)*'Energy Use 2020'!$V75</f>
        <v>944588969614.51294</v>
      </c>
      <c r="AB13" s="240">
        <f>('Energy Use'!AB69-'E-electricity'!AB13)*'Energy Use 2020'!$V75</f>
        <v>941652908101.94214</v>
      </c>
      <c r="AC13" s="240">
        <f>('Energy Use'!AC69-'E-electricity'!AC13)*'Energy Use 2020'!$V75</f>
        <v>937887266272.52124</v>
      </c>
      <c r="AD13" s="240">
        <f>('Energy Use'!AD69-'E-electricity'!AD13)*'Energy Use 2020'!$V75</f>
        <v>933416763142.72058</v>
      </c>
      <c r="AE13" s="240">
        <f>('Energy Use'!AE69-'E-electricity'!AE13)*'Energy Use 2020'!$V75</f>
        <v>928365698154.9375</v>
      </c>
      <c r="AF13" s="240">
        <f>('Energy Use'!AF69-'E-electricity'!AF13)*'Energy Use 2020'!$V75</f>
        <v>922857128841.81604</v>
      </c>
      <c r="AG13" s="240">
        <f>('Energy Use'!AG69-'E-electricity'!AG13)*'Energy Use 2020'!$V75</f>
        <v>917012207943.1394</v>
      </c>
      <c r="AH13" s="240">
        <f>('Energy Use'!AH69-'E-electricity'!AH13)*'Energy Use 2020'!$V75</f>
        <v>910949678620.01453</v>
      </c>
      <c r="AI13" s="240">
        <f>('Energy Use'!AI69-'E-electricity'!AI13)*'Energy Use 2020'!$V75</f>
        <v>904785524337.0426</v>
      </c>
      <c r="AJ13" s="240">
        <f>('Energy Use'!AJ69-'E-electricity'!AJ13)*'Energy Use 2020'!$V75</f>
        <v>898632768468.91907</v>
      </c>
      <c r="AK13" s="240">
        <f>('Energy Use'!AK69-'E-electricity'!AK13)*'Energy Use 2020'!$V75</f>
        <v>892601417717.3739</v>
      </c>
      <c r="AL13" s="240">
        <f>('Energy Use'!AL69-'E-electricity'!AL13)*'Energy Use 2020'!$V75</f>
        <v>886798542973.10474</v>
      </c>
      <c r="AM13" s="240">
        <f>('Energy Use'!AM69-'E-electricity'!AM13)*'Energy Use 2020'!$V75</f>
        <v>881328491295.87427</v>
      </c>
      <c r="AN13" s="240">
        <f>('Energy Use'!AN69-'E-electricity'!AN13)*'Energy Use 2020'!$V75</f>
        <v>876293223183.57349</v>
      </c>
      <c r="AO13" s="240">
        <f>('Energy Use'!AO69-'E-electricity'!AO13)*'Energy Use 2020'!$V75</f>
        <v>871792770228.32874</v>
      </c>
      <c r="AP13" s="240">
        <f>('Energy Use'!AP69-'E-electricity'!AP13)*'Energy Use 2020'!$V75</f>
        <v>867925809590.84204</v>
      </c>
      <c r="AQ13" s="240">
        <f>('Energy Use'!AQ69-'E-electricity'!AQ13)*'Energy Use 2020'!$V75</f>
        <v>860355531120.3501</v>
      </c>
      <c r="AR13" s="136" t="str">
        <f>VLOOKUP($A13,'Sector Match'!$A$1:$B$43,2,0)</f>
        <v>food beverage and tobacco 10T12</v>
      </c>
    </row>
    <row r="14" spans="1:44" x14ac:dyDescent="0.2">
      <c r="A14" s="74" t="s">
        <v>13</v>
      </c>
      <c r="B14" s="240">
        <f>('Energy Use'!B70-'E-electricity'!B14)*'Energy Use 2019'!$V76</f>
        <v>18169254167919.164</v>
      </c>
      <c r="C14" s="240">
        <f>('Energy Use'!C70-'E-electricity'!C14)*'Energy Use 2020'!$V76</f>
        <v>14448843442742.863</v>
      </c>
      <c r="D14" s="240">
        <f>('Energy Use'!D70-'E-electricity'!D14)*'Energy Use 2020'!$V76</f>
        <v>15147004975848.889</v>
      </c>
      <c r="E14" s="240">
        <f>('Energy Use'!E70-'E-electricity'!E14)*'Energy Use 2020'!$V76</f>
        <v>14865334774172.283</v>
      </c>
      <c r="F14" s="240">
        <f>('Energy Use'!F70-'E-electricity'!F14)*'Energy Use 2020'!$V76</f>
        <v>14824245574694.482</v>
      </c>
      <c r="G14" s="240">
        <f>('Energy Use'!G70-'E-electricity'!G14)*'Energy Use 2020'!$V76</f>
        <v>14880348500728.432</v>
      </c>
      <c r="H14" s="240">
        <f>('Energy Use'!H70-'E-electricity'!H14)*'Energy Use 2020'!$V76</f>
        <v>14986031202852.992</v>
      </c>
      <c r="I14" s="240">
        <f>('Energy Use'!I70-'E-electricity'!I14)*'Energy Use 2020'!$V76</f>
        <v>15109050946003.584</v>
      </c>
      <c r="J14" s="240">
        <f>('Energy Use'!J70-'E-electricity'!J14)*'Energy Use 2020'!$V76</f>
        <v>15215066518169.479</v>
      </c>
      <c r="K14" s="240">
        <f>('Energy Use'!K70-'E-electricity'!K14)*'Energy Use 2020'!$V76</f>
        <v>15284679016467.836</v>
      </c>
      <c r="L14" s="240">
        <f>('Energy Use'!L70-'E-electricity'!L14)*'Energy Use 2020'!$V76</f>
        <v>15298338559610.191</v>
      </c>
      <c r="M14" s="240">
        <f>('Energy Use'!M70-'E-electricity'!M14)*'Energy Use 2020'!$V76</f>
        <v>15236926381836.061</v>
      </c>
      <c r="N14" s="240">
        <f>('Energy Use'!N70-'E-electricity'!N14)*'Energy Use 2020'!$V76</f>
        <v>15106019770392.238</v>
      </c>
      <c r="O14" s="240">
        <f>('Energy Use'!O70-'E-electricity'!O14)*'Energy Use 2020'!$V76</f>
        <v>14904073878127.553</v>
      </c>
      <c r="P14" s="240">
        <f>('Energy Use'!P70-'E-electricity'!P14)*'Energy Use 2020'!$V76</f>
        <v>14653346286454.637</v>
      </c>
      <c r="Q14" s="240">
        <f>('Energy Use'!Q70-'E-electricity'!Q14)*'Energy Use 2020'!$V76</f>
        <v>14375405660557.381</v>
      </c>
      <c r="R14" s="240">
        <f>('Energy Use'!R70-'E-electricity'!R14)*'Energy Use 2020'!$V76</f>
        <v>14090600024586.561</v>
      </c>
      <c r="S14" s="240">
        <f>('Energy Use'!S70-'E-electricity'!S14)*'Energy Use 2020'!$V76</f>
        <v>13866470853493.93</v>
      </c>
      <c r="T14" s="240">
        <f>('Energy Use'!T70-'E-electricity'!T14)*'Energy Use 2020'!$V76</f>
        <v>13652552488522.996</v>
      </c>
      <c r="U14" s="240">
        <f>('Energy Use'!U70-'E-electricity'!U14)*'Energy Use 2020'!$V76</f>
        <v>13448582873075.27</v>
      </c>
      <c r="V14" s="240">
        <f>('Energy Use'!V70-'E-electricity'!V14)*'Energy Use 2020'!$V76</f>
        <v>13254313849665.926</v>
      </c>
      <c r="W14" s="240">
        <f>('Energy Use'!W70-'E-electricity'!W14)*'Energy Use 2020'!$V76</f>
        <v>13069510906175.445</v>
      </c>
      <c r="X14" s="240">
        <f>('Energy Use'!X70-'E-electricity'!X14)*'Energy Use 2020'!$V76</f>
        <v>12893952941629.07</v>
      </c>
      <c r="Y14" s="240">
        <f>('Energy Use'!Y70-'E-electricity'!Y14)*'Energy Use 2020'!$V76</f>
        <v>12727432052049.266</v>
      </c>
      <c r="Z14" s="240">
        <f>('Energy Use'!Z70-'E-electricity'!Z14)*'Energy Use 2020'!$V76</f>
        <v>12569753336952.535</v>
      </c>
      <c r="AA14" s="240">
        <f>('Energy Use'!AA70-'E-electricity'!AA14)*'Energy Use 2020'!$V76</f>
        <v>12420734727097.42</v>
      </c>
      <c r="AB14" s="240">
        <f>('Energy Use'!AB70-'E-electricity'!AB14)*'Energy Use 2020'!$V76</f>
        <v>12280206834130.182</v>
      </c>
      <c r="AC14" s="240">
        <f>('Energy Use'!AC70-'E-electricity'!AC14)*'Energy Use 2020'!$V76</f>
        <v>12148012822823.426</v>
      </c>
      <c r="AD14" s="240">
        <f>('Energy Use'!AD70-'E-electricity'!AD14)*'Energy Use 2020'!$V76</f>
        <v>12024008306654.988</v>
      </c>
      <c r="AE14" s="240">
        <f>('Energy Use'!AE70-'E-electricity'!AE14)*'Energy Use 2020'!$V76</f>
        <v>11908061267539.385</v>
      </c>
      <c r="AF14" s="240">
        <f>('Energy Use'!AF70-'E-electricity'!AF14)*'Energy Use 2020'!$V76</f>
        <v>11800052000591.773</v>
      </c>
      <c r="AG14" s="240">
        <f>('Energy Use'!AG70-'E-electricity'!AG14)*'Energy Use 2020'!$V76</f>
        <v>11699873084882.748</v>
      </c>
      <c r="AH14" s="240">
        <f>('Energy Use'!AH70-'E-electricity'!AH14)*'Energy Use 2020'!$V76</f>
        <v>11607429381231.223</v>
      </c>
      <c r="AI14" s="240">
        <f>('Energy Use'!AI70-'E-electricity'!AI14)*'Energy Use 2020'!$V76</f>
        <v>11522638058176.719</v>
      </c>
      <c r="AJ14" s="240">
        <f>('Energy Use'!AJ70-'E-electricity'!AJ14)*'Energy Use 2020'!$V76</f>
        <v>11445428647382.043</v>
      </c>
      <c r="AK14" s="240">
        <f>('Energy Use'!AK70-'E-electricity'!AK14)*'Energy Use 2020'!$V76</f>
        <v>11375743129833.164</v>
      </c>
      <c r="AL14" s="240">
        <f>('Energy Use'!AL70-'E-electricity'!AL14)*'Energy Use 2020'!$V76</f>
        <v>11313536054334.838</v>
      </c>
      <c r="AM14" s="240">
        <f>('Energy Use'!AM70-'E-electricity'!AM14)*'Energy Use 2020'!$V76</f>
        <v>11258774689942.52</v>
      </c>
      <c r="AN14" s="240">
        <f>('Energy Use'!AN70-'E-electricity'!AN14)*'Energy Use 2020'!$V76</f>
        <v>11211439214129.07</v>
      </c>
      <c r="AO14" s="240">
        <f>('Energy Use'!AO70-'E-electricity'!AO14)*'Energy Use 2020'!$V76</f>
        <v>11171522938656.139</v>
      </c>
      <c r="AP14" s="240">
        <f>('Energy Use'!AP70-'E-electricity'!AP14)*'Energy Use 2020'!$V76</f>
        <v>11139032575310.73</v>
      </c>
      <c r="AQ14" s="240">
        <f>('Energy Use'!AQ70-'E-electricity'!AQ14)*'Energy Use 2020'!$V76</f>
        <v>11056993730828.105</v>
      </c>
      <c r="AR14" s="136" t="str">
        <f>VLOOKUP($A14,'Sector Match'!$A$1:$B$43,2,0)</f>
        <v>textiles apparel and leather 13T15</v>
      </c>
    </row>
    <row r="15" spans="1:44" x14ac:dyDescent="0.2">
      <c r="A15" s="74" t="s">
        <v>14</v>
      </c>
      <c r="B15" s="240">
        <f>('Energy Use'!B71-'E-electricity'!B15)*'Energy Use 2019'!$V77</f>
        <v>2294391998300.374</v>
      </c>
      <c r="C15" s="240">
        <f>('Energy Use'!C71-'E-electricity'!C15)*'Energy Use 2020'!$V77</f>
        <v>1736746542848.8923</v>
      </c>
      <c r="D15" s="240">
        <f>('Energy Use'!D71-'E-electricity'!D15)*'Energy Use 2020'!$V77</f>
        <v>1946567254913.4185</v>
      </c>
      <c r="E15" s="240">
        <f>('Energy Use'!E71-'E-electricity'!E15)*'Energy Use 2020'!$V77</f>
        <v>1924505968290.5005</v>
      </c>
      <c r="F15" s="240">
        <f>('Energy Use'!F71-'E-electricity'!F15)*'Energy Use 2020'!$V77</f>
        <v>1919983914551.6101</v>
      </c>
      <c r="G15" s="240">
        <f>('Energy Use'!G71-'E-electricity'!G15)*'Energy Use 2020'!$V77</f>
        <v>1931283260315.5845</v>
      </c>
      <c r="H15" s="240">
        <f>('Energy Use'!H71-'E-electricity'!H15)*'Energy Use 2020'!$V77</f>
        <v>1950021562966.9827</v>
      </c>
      <c r="I15" s="240">
        <f>('Energy Use'!I71-'E-electricity'!I15)*'Energy Use 2020'!$V77</f>
        <v>1970152570827.9807</v>
      </c>
      <c r="J15" s="240">
        <f>('Energy Use'!J71-'E-electricity'!J15)*'Energy Use 2020'!$V77</f>
        <v>1987054025887.4548</v>
      </c>
      <c r="K15" s="240">
        <f>('Energy Use'!K71-'E-electricity'!K15)*'Energy Use 2020'!$V77</f>
        <v>1998459016343.9646</v>
      </c>
      <c r="L15" s="240">
        <f>('Energy Use'!L71-'E-electricity'!L15)*'Energy Use 2020'!$V77</f>
        <v>2002087055056.125</v>
      </c>
      <c r="M15" s="240">
        <f>('Energy Use'!M71-'E-electricity'!M15)*'Energy Use 2020'!$V77</f>
        <v>1995718083653.562</v>
      </c>
      <c r="N15" s="240">
        <f>('Energy Use'!N71-'E-electricity'!N15)*'Energy Use 2020'!$V77</f>
        <v>1980807877786.0784</v>
      </c>
      <c r="O15" s="240">
        <f>('Energy Use'!O71-'E-electricity'!O15)*'Energy Use 2020'!$V77</f>
        <v>1956634890093.1946</v>
      </c>
      <c r="P15" s="240">
        <f>('Energy Use'!P71-'E-electricity'!P15)*'Energy Use 2020'!$V77</f>
        <v>1926047965346.6545</v>
      </c>
      <c r="Q15" s="240">
        <f>('Energy Use'!Q71-'E-electricity'!Q15)*'Energy Use 2020'!$V77</f>
        <v>1891820196958.1104</v>
      </c>
      <c r="R15" s="240">
        <f>('Energy Use'!R71-'E-electricity'!R15)*'Energy Use 2020'!$V77</f>
        <v>1856579962315.2529</v>
      </c>
      <c r="S15" s="240">
        <f>('Energy Use'!S71-'E-electricity'!S15)*'Energy Use 2020'!$V77</f>
        <v>1829684541499.1704</v>
      </c>
      <c r="T15" s="240">
        <f>('Energy Use'!T71-'E-electricity'!T15)*'Energy Use 2020'!$V77</f>
        <v>1803995118677.0562</v>
      </c>
      <c r="U15" s="240">
        <f>('Energy Use'!U71-'E-electricity'!U15)*'Energy Use 2020'!$V77</f>
        <v>1779479141649.3721</v>
      </c>
      <c r="V15" s="240">
        <f>('Energy Use'!V71-'E-electricity'!V15)*'Energy Use 2020'!$V77</f>
        <v>1756105790991.0845</v>
      </c>
      <c r="W15" s="240">
        <f>('Energy Use'!W71-'E-electricity'!W15)*'Energy Use 2020'!$V77</f>
        <v>1733845929313.7932</v>
      </c>
      <c r="X15" s="240">
        <f>('Energy Use'!X71-'E-electricity'!X15)*'Energy Use 2020'!$V77</f>
        <v>1712672053806.4915</v>
      </c>
      <c r="Y15" s="240">
        <f>('Energy Use'!Y71-'E-electricity'!Y15)*'Energy Use 2020'!$V77</f>
        <v>1692558251984.804</v>
      </c>
      <c r="Z15" s="240">
        <f>('Energy Use'!Z71-'E-electricity'!Z15)*'Energy Use 2020'!$V77</f>
        <v>1673480160585.7048</v>
      </c>
      <c r="AA15" s="240">
        <f>('Energy Use'!AA71-'E-electricity'!AA15)*'Energy Use 2020'!$V77</f>
        <v>1655414927552.1641</v>
      </c>
      <c r="AB15" s="240">
        <f>('Energy Use'!AB71-'E-electricity'!AB15)*'Energy Use 2020'!$V77</f>
        <v>1638341177059.4719</v>
      </c>
      <c r="AC15" s="240">
        <f>('Energy Use'!AC71-'E-electricity'!AC15)*'Energy Use 2020'!$V77</f>
        <v>1622238977542.4626</v>
      </c>
      <c r="AD15" s="240">
        <f>('Energy Use'!AD71-'E-electricity'!AD15)*'Energy Use 2020'!$V77</f>
        <v>1607089812690.4583</v>
      </c>
      <c r="AE15" s="240">
        <f>('Energy Use'!AE71-'E-electricity'!AE15)*'Energy Use 2020'!$V77</f>
        <v>1592876555384.541</v>
      </c>
      <c r="AF15" s="240">
        <f>('Energy Use'!AF71-'E-electricity'!AF15)*'Energy Use 2020'!$V77</f>
        <v>1579583444559.5215</v>
      </c>
      <c r="AG15" s="240">
        <f>('Energy Use'!AG71-'E-electricity'!AG15)*'Energy Use 2020'!$V77</f>
        <v>1567196064981.155</v>
      </c>
      <c r="AH15" s="240">
        <f>('Energy Use'!AH71-'E-electricity'!AH15)*'Energy Use 2020'!$V77</f>
        <v>1555701329937.5264</v>
      </c>
      <c r="AI15" s="240">
        <f>('Energy Use'!AI71-'E-electricity'!AI15)*'Energy Use 2020'!$V77</f>
        <v>1545087466851.9141</v>
      </c>
      <c r="AJ15" s="240">
        <f>('Energy Use'!AJ71-'E-electricity'!AJ15)*'Energy Use 2020'!$V77</f>
        <v>1535344005833.573</v>
      </c>
      <c r="AK15" s="240">
        <f>('Energy Use'!AK71-'E-electricity'!AK15)*'Energy Use 2020'!$V77</f>
        <v>1526461771191.9207</v>
      </c>
      <c r="AL15" s="240">
        <f>('Energy Use'!AL71-'E-electricity'!AL15)*'Energy Use 2020'!$V77</f>
        <v>1518432875949.2683</v>
      </c>
      <c r="AM15" s="240">
        <f>('Energy Use'!AM71-'E-electricity'!AM15)*'Energy Use 2020'!$V77</f>
        <v>1511250719397.3525</v>
      </c>
      <c r="AN15" s="240">
        <f>('Energy Use'!AN71-'E-electricity'!AN15)*'Energy Use 2020'!$V77</f>
        <v>1504909987753.2878</v>
      </c>
      <c r="AO15" s="240">
        <f>('Energy Use'!AO71-'E-electricity'!AO15)*'Energy Use 2020'!$V77</f>
        <v>1499406657981.7727</v>
      </c>
      <c r="AP15" s="240">
        <f>('Energy Use'!AP71-'E-electricity'!AP15)*'Energy Use 2020'!$V77</f>
        <v>1494738004861.9307</v>
      </c>
      <c r="AQ15" s="240">
        <f>('Energy Use'!AQ71-'E-electricity'!AQ15)*'Energy Use 2020'!$V77</f>
        <v>1483256956972.0869</v>
      </c>
      <c r="AR15" s="136" t="str">
        <f>VLOOKUP($A15,'Sector Match'!$A$1:$B$43,2,0)</f>
        <v>textiles apparel and leather 13T15</v>
      </c>
    </row>
    <row r="16" spans="1:44" x14ac:dyDescent="0.2">
      <c r="A16" s="74" t="s">
        <v>15</v>
      </c>
      <c r="B16" s="240">
        <f>('Energy Use'!B72-'E-electricity'!B16)*'Energy Use 2019'!$V78</f>
        <v>2691124834765.856</v>
      </c>
      <c r="C16" s="240">
        <f>('Energy Use'!C72-'E-electricity'!C16)*'Energy Use 2020'!$V78</f>
        <v>2150125512312.9272</v>
      </c>
      <c r="D16" s="240">
        <f>('Energy Use'!D72-'E-electricity'!D16)*'Energy Use 2020'!$V78</f>
        <v>2406153166211.0537</v>
      </c>
      <c r="E16" s="240">
        <f>('Energy Use'!E72-'E-electricity'!E16)*'Energy Use 2020'!$V78</f>
        <v>2409244967227.9712</v>
      </c>
      <c r="F16" s="240">
        <f>('Energy Use'!F72-'E-electricity'!F16)*'Energy Use 2020'!$V78</f>
        <v>2380057343174.3755</v>
      </c>
      <c r="G16" s="240">
        <f>('Energy Use'!G72-'E-electricity'!G16)*'Energy Use 2020'!$V78</f>
        <v>2348787585203.1221</v>
      </c>
      <c r="H16" s="240">
        <f>('Energy Use'!H72-'E-electricity'!H16)*'Energy Use 2020'!$V78</f>
        <v>2324070587065.6553</v>
      </c>
      <c r="I16" s="240">
        <f>('Energy Use'!I72-'E-electricity'!I16)*'Energy Use 2020'!$V78</f>
        <v>2313541925057.3906</v>
      </c>
      <c r="J16" s="240">
        <f>('Energy Use'!J72-'E-electricity'!J16)*'Energy Use 2020'!$V78</f>
        <v>2312790876539.7373</v>
      </c>
      <c r="K16" s="240">
        <f>('Energy Use'!K72-'E-electricity'!K16)*'Energy Use 2020'!$V78</f>
        <v>2316892226335.4692</v>
      </c>
      <c r="L16" s="240">
        <f>('Energy Use'!L72-'E-electricity'!L16)*'Energy Use 2020'!$V78</f>
        <v>2320947490048.5264</v>
      </c>
      <c r="M16" s="240">
        <f>('Energy Use'!M72-'E-electricity'!M16)*'Energy Use 2020'!$V78</f>
        <v>2320033999858.5283</v>
      </c>
      <c r="N16" s="240">
        <f>('Energy Use'!N72-'E-electricity'!N16)*'Energy Use 2020'!$V78</f>
        <v>2315219095435.7617</v>
      </c>
      <c r="O16" s="240">
        <f>('Energy Use'!O72-'E-electricity'!O16)*'Energy Use 2020'!$V78</f>
        <v>2301289420852.5967</v>
      </c>
      <c r="P16" s="240">
        <f>('Energy Use'!P72-'E-electricity'!P16)*'Energy Use 2020'!$V78</f>
        <v>2279057144507.3804</v>
      </c>
      <c r="Q16" s="240">
        <f>('Energy Use'!Q72-'E-electricity'!Q16)*'Energy Use 2020'!$V78</f>
        <v>2249403906389.2397</v>
      </c>
      <c r="R16" s="240">
        <f>('Energy Use'!R72-'E-electricity'!R16)*'Energy Use 2020'!$V78</f>
        <v>2213254513869.1479</v>
      </c>
      <c r="S16" s="240">
        <f>('Energy Use'!S72-'E-electricity'!S16)*'Energy Use 2020'!$V78</f>
        <v>2182075660905.5483</v>
      </c>
      <c r="T16" s="240">
        <f>('Energy Use'!T72-'E-electricity'!T16)*'Energy Use 2020'!$V78</f>
        <v>2145878047978.5679</v>
      </c>
      <c r="U16" s="240">
        <f>('Energy Use'!U72-'E-electricity'!U16)*'Energy Use 2020'!$V78</f>
        <v>2105460157296.9448</v>
      </c>
      <c r="V16" s="240">
        <f>('Energy Use'!V72-'E-electricity'!V16)*'Energy Use 2020'!$V78</f>
        <v>2061606380584.9063</v>
      </c>
      <c r="W16" s="240">
        <f>('Energy Use'!W72-'E-electricity'!W16)*'Energy Use 2020'!$V78</f>
        <v>2015074822607.1589</v>
      </c>
      <c r="X16" s="240">
        <f>('Energy Use'!X72-'E-electricity'!X16)*'Energy Use 2020'!$V78</f>
        <v>1966587533242.0964</v>
      </c>
      <c r="Y16" s="240">
        <f>('Energy Use'!Y72-'E-electricity'!Y16)*'Energy Use 2020'!$V78</f>
        <v>1916823113191.3433</v>
      </c>
      <c r="Z16" s="240">
        <f>('Energy Use'!Z72-'E-electricity'!Z16)*'Energy Use 2020'!$V78</f>
        <v>1866411565289.9514</v>
      </c>
      <c r="AA16" s="240">
        <f>('Energy Use'!AA72-'E-electricity'!AA16)*'Energy Use 2020'!$V78</f>
        <v>1815931209627.3611</v>
      </c>
      <c r="AB16" s="240">
        <f>('Energy Use'!AB72-'E-electricity'!AB16)*'Energy Use 2020'!$V78</f>
        <v>1765907445225.6484</v>
      </c>
      <c r="AC16" s="240">
        <f>('Energy Use'!AC72-'E-electricity'!AC16)*'Energy Use 2020'!$V78</f>
        <v>1716813122037.7261</v>
      </c>
      <c r="AD16" s="240">
        <f>('Energy Use'!AD72-'E-electricity'!AD16)*'Energy Use 2020'!$V78</f>
        <v>1669070282263.9131</v>
      </c>
      <c r="AE16" s="240">
        <f>('Energy Use'!AE72-'E-electricity'!AE16)*'Energy Use 2020'!$V78</f>
        <v>1623053036974.9995</v>
      </c>
      <c r="AF16" s="240">
        <f>('Energy Use'!AF72-'E-electricity'!AF16)*'Energy Use 2020'!$V78</f>
        <v>1579091360308.2529</v>
      </c>
      <c r="AG16" s="240">
        <f>('Energy Use'!AG72-'E-electricity'!AG16)*'Energy Use 2020'!$V78</f>
        <v>1537475606760.9519</v>
      </c>
      <c r="AH16" s="240">
        <f>('Energy Use'!AH72-'E-electricity'!AH16)*'Energy Use 2020'!$V78</f>
        <v>1498461585308.4502</v>
      </c>
      <c r="AI16" s="240">
        <f>('Energy Use'!AI72-'E-electricity'!AI16)*'Energy Use 2020'!$V78</f>
        <v>1462276055530.8562</v>
      </c>
      <c r="AJ16" s="240">
        <f>('Energy Use'!AJ72-'E-electricity'!AJ16)*'Energy Use 2020'!$V78</f>
        <v>1429122544346.3049</v>
      </c>
      <c r="AK16" s="240">
        <f>('Energy Use'!AK72-'E-electricity'!AK16)*'Energy Use 2020'!$V78</f>
        <v>1399187416430.2302</v>
      </c>
      <c r="AL16" s="240">
        <f>('Energy Use'!AL72-'E-electricity'!AL16)*'Energy Use 2020'!$V78</f>
        <v>1372646166473.9041</v>
      </c>
      <c r="AM16" s="240">
        <f>('Energy Use'!AM72-'E-electricity'!AM16)*'Energy Use 2020'!$V78</f>
        <v>1349669937036.4495</v>
      </c>
      <c r="AN16" s="240">
        <f>('Energy Use'!AN72-'E-electricity'!AN16)*'Energy Use 2020'!$V78</f>
        <v>1330432302215.0718</v>
      </c>
      <c r="AO16" s="240">
        <f>('Energy Use'!AO72-'E-electricity'!AO16)*'Energy Use 2020'!$V78</f>
        <v>1315116395455.9165</v>
      </c>
      <c r="AP16" s="240">
        <f>('Energy Use'!AP72-'E-electricity'!AP16)*'Energy Use 2020'!$V78</f>
        <v>1303922500748.8101</v>
      </c>
      <c r="AQ16" s="240">
        <f>('Energy Use'!AQ72-'E-electricity'!AQ16)*'Energy Use 2020'!$V78</f>
        <v>1290424598689.1108</v>
      </c>
      <c r="AR16" s="136" t="str">
        <f>VLOOKUP($A16,'Sector Match'!$A$1:$B$43,2,0)</f>
        <v>textiles apparel and leather 13T15</v>
      </c>
    </row>
    <row r="17" spans="1:44" x14ac:dyDescent="0.2">
      <c r="A17" s="74" t="s">
        <v>16</v>
      </c>
      <c r="B17" s="240">
        <f>('Energy Use'!B73-'E-electricity'!B17)*'Energy Use 2019'!$V79</f>
        <v>29108537903467.383</v>
      </c>
      <c r="C17" s="240">
        <f>('Energy Use'!C73-'E-electricity'!C17)*'Energy Use 2020'!$V79</f>
        <v>22480602614544.055</v>
      </c>
      <c r="D17" s="240">
        <f>('Energy Use'!D73-'E-electricity'!D17)*'Energy Use 2020'!$V79</f>
        <v>25606243122430</v>
      </c>
      <c r="E17" s="240">
        <f>('Energy Use'!E73-'E-electricity'!E17)*'Energy Use 2020'!$V79</f>
        <v>25645511672945.352</v>
      </c>
      <c r="F17" s="240">
        <f>('Energy Use'!F73-'E-electricity'!F17)*'Energy Use 2020'!$V79</f>
        <v>25538987360962.906</v>
      </c>
      <c r="G17" s="240">
        <f>('Energy Use'!G73-'E-electricity'!G17)*'Energy Use 2020'!$V79</f>
        <v>25641728926811.016</v>
      </c>
      <c r="H17" s="240">
        <f>('Energy Use'!H73-'E-electricity'!H17)*'Energy Use 2020'!$V79</f>
        <v>25883671697842.641</v>
      </c>
      <c r="I17" s="240">
        <f>('Energy Use'!I73-'E-electricity'!I17)*'Energy Use 2020'!$V79</f>
        <v>26220074331142.715</v>
      </c>
      <c r="J17" s="240">
        <f>('Energy Use'!J73-'E-electricity'!J17)*'Energy Use 2020'!$V79</f>
        <v>26594762346783.203</v>
      </c>
      <c r="K17" s="240">
        <f>('Energy Use'!K73-'E-electricity'!K17)*'Energy Use 2020'!$V79</f>
        <v>26973984748319.352</v>
      </c>
      <c r="L17" s="240">
        <f>('Energy Use'!L73-'E-electricity'!L17)*'Energy Use 2020'!$V79</f>
        <v>27322066067513.086</v>
      </c>
      <c r="M17" s="240">
        <f>('Energy Use'!M73-'E-electricity'!M17)*'Energy Use 2020'!$V79</f>
        <v>27601585999198.801</v>
      </c>
      <c r="N17" s="240">
        <f>('Energy Use'!N73-'E-electricity'!N17)*'Energy Use 2020'!$V79</f>
        <v>27830349974453.305</v>
      </c>
      <c r="O17" s="240">
        <f>('Energy Use'!O73-'E-electricity'!O17)*'Energy Use 2020'!$V79</f>
        <v>27958293792746.082</v>
      </c>
      <c r="P17" s="240">
        <f>('Energy Use'!P73-'E-electricity'!P17)*'Energy Use 2020'!$V79</f>
        <v>27991537657225.18</v>
      </c>
      <c r="Q17" s="240">
        <f>('Energy Use'!Q73-'E-electricity'!Q17)*'Energy Use 2020'!$V79</f>
        <v>27937251128855.109</v>
      </c>
      <c r="R17" s="240">
        <f>('Energy Use'!R73-'E-electricity'!R17)*'Energy Use 2020'!$V79</f>
        <v>27803414728826.977</v>
      </c>
      <c r="S17" s="240">
        <f>('Energy Use'!S73-'E-electricity'!S17)*'Energy Use 2020'!$V79</f>
        <v>27720733955161.461</v>
      </c>
      <c r="T17" s="240">
        <f>('Energy Use'!T73-'E-electricity'!T17)*'Energy Use 2020'!$V79</f>
        <v>27572939550824.801</v>
      </c>
      <c r="U17" s="240">
        <f>('Energy Use'!U73-'E-electricity'!U17)*'Energy Use 2020'!$V79</f>
        <v>27366599328434.199</v>
      </c>
      <c r="V17" s="240">
        <f>('Energy Use'!V73-'E-electricity'!V17)*'Energy Use 2020'!$V79</f>
        <v>27108512285621.883</v>
      </c>
      <c r="W17" s="240">
        <f>('Energy Use'!W73-'E-electricity'!W17)*'Energy Use 2020'!$V79</f>
        <v>26805584652222.574</v>
      </c>
      <c r="X17" s="240">
        <f>('Energy Use'!X73-'E-electricity'!X17)*'Energy Use 2020'!$V79</f>
        <v>26464719626819.313</v>
      </c>
      <c r="Y17" s="240">
        <f>('Energy Use'!Y73-'E-electricity'!Y17)*'Energy Use 2020'!$V79</f>
        <v>26092722064998.484</v>
      </c>
      <c r="Z17" s="240">
        <f>('Energy Use'!Z73-'E-electricity'!Z17)*'Energy Use 2020'!$V79</f>
        <v>25696218754085.672</v>
      </c>
      <c r="AA17" s="240">
        <f>('Energy Use'!AA73-'E-electricity'!AA17)*'Energy Use 2020'!$V79</f>
        <v>25281594365062.426</v>
      </c>
      <c r="AB17" s="240">
        <f>('Energy Use'!AB73-'E-electricity'!AB17)*'Energy Use 2020'!$V79</f>
        <v>24854942721135.445</v>
      </c>
      <c r="AC17" s="240">
        <f>('Energy Use'!AC73-'E-electricity'!AC17)*'Energy Use 2020'!$V79</f>
        <v>24422032667432.027</v>
      </c>
      <c r="AD17" s="240">
        <f>('Energy Use'!AD73-'E-electricity'!AD17)*'Energy Use 2020'!$V79</f>
        <v>23988287566055.977</v>
      </c>
      <c r="AE17" s="240">
        <f>('Energy Use'!AE73-'E-electricity'!AE17)*'Energy Use 2020'!$V79</f>
        <v>23558777270051.199</v>
      </c>
      <c r="AF17" s="240">
        <f>('Energy Use'!AF73-'E-electricity'!AF17)*'Energy Use 2020'!$V79</f>
        <v>23138221340822.02</v>
      </c>
      <c r="AG17" s="240">
        <f>('Energy Use'!AG73-'E-electricity'!AG17)*'Energy Use 2020'!$V79</f>
        <v>22731002256865.047</v>
      </c>
      <c r="AH17" s="240">
        <f>('Energy Use'!AH73-'E-electricity'!AH17)*'Energy Use 2020'!$V79</f>
        <v>22341187407177.98</v>
      </c>
      <c r="AI17" s="240">
        <f>('Energy Use'!AI73-'E-electricity'!AI17)*'Energy Use 2020'!$V79</f>
        <v>21972558760514.277</v>
      </c>
      <c r="AJ17" s="240">
        <f>('Energy Use'!AJ73-'E-electricity'!AJ17)*'Energy Use 2020'!$V79</f>
        <v>21628649242590.387</v>
      </c>
      <c r="AK17" s="240">
        <f>('Energy Use'!AK73-'E-electricity'!AK17)*'Energy Use 2020'!$V79</f>
        <v>21312785029565.426</v>
      </c>
      <c r="AL17" s="240">
        <f>('Energy Use'!AL73-'E-electricity'!AL17)*'Energy Use 2020'!$V79</f>
        <v>21028133171418.531</v>
      </c>
      <c r="AM17" s="240">
        <f>('Energy Use'!AM73-'E-electricity'!AM17)*'Energy Use 2020'!$V79</f>
        <v>20777754189043.871</v>
      </c>
      <c r="AN17" s="240">
        <f>('Energy Use'!AN73-'E-electricity'!AN17)*'Energy Use 2020'!$V79</f>
        <v>20564659541978.789</v>
      </c>
      <c r="AO17" s="240">
        <f>('Energy Use'!AO73-'E-electricity'!AO17)*'Energy Use 2020'!$V79</f>
        <v>20391874140116.43</v>
      </c>
      <c r="AP17" s="240">
        <f>('Energy Use'!AP73-'E-electricity'!AP17)*'Energy Use 2020'!$V79</f>
        <v>20262504375637.367</v>
      </c>
      <c r="AQ17" s="240">
        <f>('Energy Use'!AQ73-'E-electricity'!AQ17)*'Energy Use 2020'!$V79</f>
        <v>20075155086741.199</v>
      </c>
      <c r="AR17" s="136" t="str">
        <f>VLOOKUP($A17,'Sector Match'!$A$1:$B$43,2,0)</f>
        <v>wood products 16</v>
      </c>
    </row>
    <row r="18" spans="1:44" x14ac:dyDescent="0.2">
      <c r="A18" s="74" t="s">
        <v>17</v>
      </c>
      <c r="B18" s="240">
        <f>('Energy Use'!B74-'E-electricity'!B18)*'Energy Use 2019'!$V80</f>
        <v>1389952105379.0659</v>
      </c>
      <c r="C18" s="240">
        <f>('Energy Use'!C74-'E-electricity'!C18)*'Energy Use 2020'!$V80</f>
        <v>868373271424.44629</v>
      </c>
      <c r="D18" s="240">
        <f>('Energy Use'!D74-'E-electricity'!D18)*'Energy Use 2020'!$V80</f>
        <v>999599977285.72205</v>
      </c>
      <c r="E18" s="240">
        <f>('Energy Use'!E74-'E-electricity'!E18)*'Energy Use 2020'!$V80</f>
        <v>933414420382.32568</v>
      </c>
      <c r="F18" s="240">
        <f>('Energy Use'!F74-'E-electricity'!F18)*'Energy Use 2020'!$V80</f>
        <v>923665361961.10266</v>
      </c>
      <c r="G18" s="240">
        <f>('Energy Use'!G74-'E-electricity'!G18)*'Energy Use 2020'!$V80</f>
        <v>920750065313.8927</v>
      </c>
      <c r="H18" s="240">
        <f>('Energy Use'!H74-'E-electricity'!H18)*'Energy Use 2020'!$V80</f>
        <v>922508388928.85583</v>
      </c>
      <c r="I18" s="240">
        <f>('Energy Use'!I74-'E-electricity'!I18)*'Energy Use 2020'!$V80</f>
        <v>927582764314.96204</v>
      </c>
      <c r="J18" s="240">
        <f>('Energy Use'!J74-'E-electricity'!J18)*'Energy Use 2020'!$V80</f>
        <v>934019194222.57739</v>
      </c>
      <c r="K18" s="240">
        <f>('Energy Use'!K74-'E-electricity'!K18)*'Energy Use 2020'!$V80</f>
        <v>940551127220.79321</v>
      </c>
      <c r="L18" s="240">
        <f>('Energy Use'!L74-'E-electricity'!L18)*'Energy Use 2020'!$V80</f>
        <v>945878057019.32275</v>
      </c>
      <c r="M18" s="240">
        <f>('Energy Use'!M74-'E-electricity'!M18)*'Energy Use 2020'!$V80</f>
        <v>948673246230.67993</v>
      </c>
      <c r="N18" s="240">
        <f>('Energy Use'!N74-'E-electricity'!N18)*'Energy Use 2020'!$V80</f>
        <v>951387830523.83997</v>
      </c>
      <c r="O18" s="240">
        <f>('Energy Use'!O74-'E-electricity'!O18)*'Energy Use 2020'!$V80</f>
        <v>950548174423.00757</v>
      </c>
      <c r="P18" s="240">
        <f>('Energy Use'!P74-'E-electricity'!P18)*'Energy Use 2020'!$V80</f>
        <v>946418397653.81519</v>
      </c>
      <c r="Q18" s="240">
        <f>('Energy Use'!Q74-'E-electricity'!Q18)*'Energy Use 2020'!$V80</f>
        <v>939294129486.01208</v>
      </c>
      <c r="R18" s="240">
        <f>('Energy Use'!R74-'E-electricity'!R18)*'Energy Use 2020'!$V80</f>
        <v>929493407222.51587</v>
      </c>
      <c r="S18" s="240">
        <f>('Energy Use'!S74-'E-electricity'!S18)*'Energy Use 2020'!$V80</f>
        <v>923313508774.40552</v>
      </c>
      <c r="T18" s="240">
        <f>('Energy Use'!T74-'E-electricity'!T18)*'Energy Use 2020'!$V80</f>
        <v>914976344413.27637</v>
      </c>
      <c r="U18" s="240">
        <f>('Energy Use'!U74-'E-electricity'!U18)*'Energy Use 2020'!$V80</f>
        <v>904727457692.56372</v>
      </c>
      <c r="V18" s="240">
        <f>('Energy Use'!V74-'E-electricity'!V18)*'Energy Use 2020'!$V80</f>
        <v>892816753833.60999</v>
      </c>
      <c r="W18" s="240">
        <f>('Energy Use'!W74-'E-electricity'!W18)*'Energy Use 2020'!$V80</f>
        <v>879494185452.0199</v>
      </c>
      <c r="X18" s="240">
        <f>('Energy Use'!X74-'E-electricity'!X18)*'Energy Use 2020'!$V80</f>
        <v>865005998817.41565</v>
      </c>
      <c r="Y18" s="240">
        <f>('Energy Use'!Y74-'E-electricity'!Y18)*'Energy Use 2020'!$V80</f>
        <v>849591570171.53052</v>
      </c>
      <c r="Z18" s="240">
        <f>('Energy Use'!Z74-'E-electricity'!Z18)*'Energy Use 2020'!$V80</f>
        <v>833480839127.00024</v>
      </c>
      <c r="AA18" s="240">
        <f>('Energy Use'!AA74-'E-electricity'!AA18)*'Energy Use 2020'!$V80</f>
        <v>816892327271.18347</v>
      </c>
      <c r="AB18" s="240">
        <f>('Energy Use'!AB74-'E-electricity'!AB18)*'Energy Use 2020'!$V80</f>
        <v>800031715001.99731</v>
      </c>
      <c r="AC18" s="240">
        <f>('Energy Use'!AC74-'E-electricity'!AC18)*'Energy Use 2020'!$V80</f>
        <v>783090938308.72424</v>
      </c>
      <c r="AD18" s="240">
        <f>('Energy Use'!AD74-'E-electricity'!AD18)*'Energy Use 2020'!$V80</f>
        <v>766247759493.88684</v>
      </c>
      <c r="AE18" s="240">
        <f>('Energy Use'!AE74-'E-electricity'!AE18)*'Energy Use 2020'!$V80</f>
        <v>749665761404.94763</v>
      </c>
      <c r="AF18" s="240">
        <f>('Energy Use'!AF74-'E-electricity'!AF18)*'Energy Use 2020'!$V80</f>
        <v>733494713221.25256</v>
      </c>
      <c r="AG18" s="240">
        <f>('Energy Use'!AG74-'E-electricity'!AG18)*'Energy Use 2020'!$V80</f>
        <v>717871256797.69348</v>
      </c>
      <c r="AH18" s="240">
        <f>('Energy Use'!AH74-'E-electricity'!AH18)*'Energy Use 2020'!$V80</f>
        <v>702919865572.83655</v>
      </c>
      <c r="AI18" s="240">
        <f>('Energy Use'!AI74-'E-electricity'!AI18)*'Energy Use 2020'!$V80</f>
        <v>688754032697.62244</v>
      </c>
      <c r="AJ18" s="240">
        <f>('Energy Use'!AJ74-'E-electricity'!AJ18)*'Energy Use 2020'!$V80</f>
        <v>675477650966.35522</v>
      </c>
      <c r="AK18" s="240">
        <f>('Energy Use'!AK74-'E-electricity'!AK18)*'Energy Use 2020'!$V80</f>
        <v>663186554027.22791</v>
      </c>
      <c r="AL18" s="240">
        <f>('Energy Use'!AL74-'E-electricity'!AL18)*'Energy Use 2020'!$V80</f>
        <v>651970195976.50159</v>
      </c>
      <c r="AM18" s="240">
        <f>('Energy Use'!AM74-'E-electricity'!AM18)*'Energy Use 2020'!$V80</f>
        <v>641913454635.38342</v>
      </c>
      <c r="AN18" s="240">
        <f>('Energy Use'!AN74-'E-electricity'!AN18)*'Energy Use 2020'!$V80</f>
        <v>633098552488.67102</v>
      </c>
      <c r="AO18" s="240">
        <f>('Energy Use'!AO74-'E-electricity'!AO18)*'Energy Use 2020'!$V80</f>
        <v>625607098430.11963</v>
      </c>
      <c r="AP18" s="240">
        <f>('Energy Use'!AP74-'E-electricity'!AP18)*'Energy Use 2020'!$V80</f>
        <v>619522263200.12292</v>
      </c>
      <c r="AQ18" s="240">
        <f>('Energy Use'!AQ74-'E-electricity'!AQ18)*'Energy Use 2020'!$V80</f>
        <v>611777619017.7655</v>
      </c>
      <c r="AR18" s="136" t="str">
        <f>VLOOKUP($A18,'Sector Match'!$A$1:$B$43,2,0)</f>
        <v>wood products 16</v>
      </c>
    </row>
    <row r="19" spans="1:44" x14ac:dyDescent="0.2">
      <c r="A19" s="74" t="s">
        <v>18</v>
      </c>
      <c r="B19" s="240">
        <f>('Energy Use'!B75-'E-electricity'!B19)*'Energy Use 2019'!$V81</f>
        <v>25141209538812.566</v>
      </c>
      <c r="C19" s="240">
        <f>('Energy Use'!C75-'E-electricity'!C19)*'Energy Use 2020'!$V81</f>
        <v>17434049960483.133</v>
      </c>
      <c r="D19" s="240">
        <f>('Energy Use'!D75-'E-electricity'!D19)*'Energy Use 2020'!$V81</f>
        <v>18242744845655.617</v>
      </c>
      <c r="E19" s="240">
        <f>('Energy Use'!E75-'E-electricity'!E19)*'Energy Use 2020'!$V81</f>
        <v>19042047530351.934</v>
      </c>
      <c r="F19" s="240">
        <f>('Energy Use'!F75-'E-electricity'!F19)*'Energy Use 2020'!$V81</f>
        <v>19831986279037.129</v>
      </c>
      <c r="G19" s="240">
        <f>('Energy Use'!G75-'E-electricity'!G19)*'Energy Use 2020'!$V81</f>
        <v>20612589356176.258</v>
      </c>
      <c r="H19" s="240">
        <f>('Energy Use'!H75-'E-electricity'!H19)*'Energy Use 2020'!$V81</f>
        <v>21383885026234.379</v>
      </c>
      <c r="I19" s="240">
        <f>('Energy Use'!I75-'E-electricity'!I19)*'Energy Use 2020'!$V81</f>
        <v>21810709156149.098</v>
      </c>
      <c r="J19" s="240">
        <f>('Energy Use'!J75-'E-electricity'!J19)*'Energy Use 2020'!$V81</f>
        <v>22232489743740.457</v>
      </c>
      <c r="K19" s="240">
        <f>('Energy Use'!K75-'E-electricity'!K19)*'Energy Use 2020'!$V81</f>
        <v>22649242051649.973</v>
      </c>
      <c r="L19" s="240">
        <f>('Energy Use'!L75-'E-electricity'!L19)*'Energy Use 2020'!$V81</f>
        <v>23060981342519.141</v>
      </c>
      <c r="M19" s="240">
        <f>('Energy Use'!M75-'E-electricity'!M19)*'Energy Use 2020'!$V81</f>
        <v>23467722878989.492</v>
      </c>
      <c r="N19" s="240">
        <f>('Energy Use'!N75-'E-electricity'!N19)*'Energy Use 2020'!$V81</f>
        <v>23635035656482.836</v>
      </c>
      <c r="O19" s="240">
        <f>('Energy Use'!O75-'E-electricity'!O19)*'Energy Use 2020'!$V81</f>
        <v>23800430213368.645</v>
      </c>
      <c r="P19" s="240">
        <f>('Energy Use'!P75-'E-electricity'!P19)*'Energy Use 2020'!$V81</f>
        <v>23963910964836.574</v>
      </c>
      <c r="Q19" s="240">
        <f>('Energy Use'!Q75-'E-electricity'!Q19)*'Energy Use 2020'!$V81</f>
        <v>24125482326076.277</v>
      </c>
      <c r="R19" s="240">
        <f>('Energy Use'!R75-'E-electricity'!R19)*'Energy Use 2020'!$V81</f>
        <v>24285148712277.398</v>
      </c>
      <c r="S19" s="240">
        <f>('Energy Use'!S75-'E-electricity'!S19)*'Energy Use 2020'!$V81</f>
        <v>24375288354064.449</v>
      </c>
      <c r="T19" s="240">
        <f>('Energy Use'!T75-'E-electricity'!T19)*'Energy Use 2020'!$V81</f>
        <v>24465060166533.66</v>
      </c>
      <c r="U19" s="240">
        <f>('Energy Use'!U75-'E-electricity'!U19)*'Energy Use 2020'!$V81</f>
        <v>24554464566771.176</v>
      </c>
      <c r="V19" s="240">
        <f>('Energy Use'!V75-'E-electricity'!V19)*'Energy Use 2020'!$V81</f>
        <v>24643501971863.156</v>
      </c>
      <c r="W19" s="240">
        <f>('Energy Use'!W75-'E-electricity'!W19)*'Energy Use 2020'!$V81</f>
        <v>24732172798895.742</v>
      </c>
      <c r="X19" s="240">
        <f>('Energy Use'!X75-'E-electricity'!X19)*'Energy Use 2020'!$V81</f>
        <v>24567207286741.238</v>
      </c>
      <c r="Y19" s="240">
        <f>('Energy Use'!Y75-'E-electricity'!Y19)*'Energy Use 2020'!$V81</f>
        <v>24402661739672.938</v>
      </c>
      <c r="Z19" s="240">
        <f>('Energy Use'!Z75-'E-electricity'!Z19)*'Energy Use 2020'!$V81</f>
        <v>24238535740604.676</v>
      </c>
      <c r="AA19" s="240">
        <f>('Energy Use'!AA75-'E-electricity'!AA19)*'Energy Use 2020'!$V81</f>
        <v>24074828872450.313</v>
      </c>
      <c r="AB19" s="240">
        <f>('Energy Use'!AB75-'E-electricity'!AB19)*'Energy Use 2020'!$V81</f>
        <v>23911540718123.703</v>
      </c>
      <c r="AC19" s="240">
        <f>('Energy Use'!AC75-'E-electricity'!AC19)*'Energy Use 2020'!$V81</f>
        <v>23572754780090.25</v>
      </c>
      <c r="AD19" s="240">
        <f>('Energy Use'!AD75-'E-electricity'!AD19)*'Energy Use 2020'!$V81</f>
        <v>23234934771591.551</v>
      </c>
      <c r="AE19" s="240">
        <f>('Energy Use'!AE75-'E-electricity'!AE19)*'Energy Use 2020'!$V81</f>
        <v>22898079691620.84</v>
      </c>
      <c r="AF19" s="240">
        <f>('Energy Use'!AF75-'E-electricity'!AF19)*'Energy Use 2020'!$V81</f>
        <v>22562188539171.363</v>
      </c>
      <c r="AG19" s="240">
        <f>('Energy Use'!AG75-'E-electricity'!AG19)*'Energy Use 2020'!$V81</f>
        <v>22227260313236.375</v>
      </c>
      <c r="AH19" s="240">
        <f>('Energy Use'!AH75-'E-electricity'!AH19)*'Energy Use 2020'!$V81</f>
        <v>21868358598215.945</v>
      </c>
      <c r="AI19" s="240">
        <f>('Energy Use'!AI75-'E-electricity'!AI19)*'Energy Use 2020'!$V81</f>
        <v>21510495822478.961</v>
      </c>
      <c r="AJ19" s="240">
        <f>('Energy Use'!AJ75-'E-electricity'!AJ19)*'Energy Use 2020'!$V81</f>
        <v>21153670901601.441</v>
      </c>
      <c r="AK19" s="240">
        <f>('Energy Use'!AK75-'E-electricity'!AK19)*'Energy Use 2020'!$V81</f>
        <v>20797882751159.406</v>
      </c>
      <c r="AL19" s="240">
        <f>('Energy Use'!AL75-'E-electricity'!AL19)*'Energy Use 2020'!$V81</f>
        <v>20443130286728.875</v>
      </c>
      <c r="AM19" s="240">
        <f>('Energy Use'!AM75-'E-electricity'!AM19)*'Energy Use 2020'!$V81</f>
        <v>20039931112496.984</v>
      </c>
      <c r="AN19" s="240">
        <f>('Energy Use'!AN75-'E-electricity'!AN19)*'Energy Use 2020'!$V81</f>
        <v>19637920928878.703</v>
      </c>
      <c r="AO19" s="240">
        <f>('Energy Use'!AO75-'E-electricity'!AO19)*'Energy Use 2020'!$V81</f>
        <v>19237098484615.594</v>
      </c>
      <c r="AP19" s="240">
        <f>('Energy Use'!AP75-'E-electricity'!AP19)*'Energy Use 2020'!$V81</f>
        <v>18837462528449.211</v>
      </c>
      <c r="AQ19" s="240">
        <f>('Energy Use'!AQ75-'E-electricity'!AQ19)*'Energy Use 2020'!$V81</f>
        <v>18344452774202.535</v>
      </c>
      <c r="AR19" s="136" t="str">
        <f>VLOOKUP($A19,'Sector Match'!$A$1:$B$43,2,0)</f>
        <v>pulp paper and printing 17T18</v>
      </c>
    </row>
    <row r="20" spans="1:44" x14ac:dyDescent="0.2">
      <c r="A20" s="74" t="s">
        <v>19</v>
      </c>
      <c r="B20" s="240">
        <f>('Energy Use'!B76-'E-electricity'!B20)*'Energy Use 2019'!$V82</f>
        <v>2516340438281.0635</v>
      </c>
      <c r="C20" s="240">
        <f>('Energy Use'!C76-'E-electricity'!C20)*'Energy Use 2020'!$V82</f>
        <v>2030828225823.3059</v>
      </c>
      <c r="D20" s="240">
        <f>('Energy Use'!D76-'E-electricity'!D20)*'Energy Use 2020'!$V82</f>
        <v>2331840499202.4429</v>
      </c>
      <c r="E20" s="240">
        <f>('Energy Use'!E76-'E-electricity'!E20)*'Energy Use 2020'!$V82</f>
        <v>2358467491106.0698</v>
      </c>
      <c r="F20" s="240">
        <f>('Energy Use'!F76-'E-electricity'!F20)*'Energy Use 2020'!$V82</f>
        <v>2362823531086.3423</v>
      </c>
      <c r="G20" s="240">
        <f>('Energy Use'!G76-'E-electricity'!G20)*'Energy Use 2020'!$V82</f>
        <v>2403538421666.3857</v>
      </c>
      <c r="H20" s="240">
        <f>('Energy Use'!H76-'E-electricity'!H20)*'Energy Use 2020'!$V82</f>
        <v>2463288754059.9727</v>
      </c>
      <c r="I20" s="240">
        <f>('Energy Use'!I76-'E-electricity'!I20)*'Energy Use 2020'!$V82</f>
        <v>2528518387538.1099</v>
      </c>
      <c r="J20" s="240">
        <f>('Energy Use'!J76-'E-electricity'!J20)*'Energy Use 2020'!$V82</f>
        <v>2592944812140.4248</v>
      </c>
      <c r="K20" s="240">
        <f>('Energy Use'!K76-'E-electricity'!K20)*'Energy Use 2020'!$V82</f>
        <v>2654603651905.376</v>
      </c>
      <c r="L20" s="240">
        <f>('Energy Use'!L76-'E-electricity'!L20)*'Energy Use 2020'!$V82</f>
        <v>2711366643824.6714</v>
      </c>
      <c r="M20" s="240">
        <f>('Energy Use'!M76-'E-electricity'!M20)*'Energy Use 2020'!$V82</f>
        <v>2760971010004.7759</v>
      </c>
      <c r="N20" s="240">
        <f>('Energy Use'!N76-'E-electricity'!N20)*'Energy Use 2020'!$V82</f>
        <v>2805743330497.0322</v>
      </c>
      <c r="O20" s="240">
        <f>('Energy Use'!O76-'E-electricity'!O20)*'Energy Use 2020'!$V82</f>
        <v>2841437384096.9775</v>
      </c>
      <c r="P20" s="240">
        <f>('Energy Use'!P76-'E-electricity'!P20)*'Energy Use 2020'!$V82</f>
        <v>2868428460322.2305</v>
      </c>
      <c r="Q20" s="240">
        <f>('Energy Use'!Q76-'E-electricity'!Q20)*'Energy Use 2020'!$V82</f>
        <v>2887203933203.8193</v>
      </c>
      <c r="R20" s="240">
        <f>('Energy Use'!R76-'E-electricity'!R20)*'Energy Use 2020'!$V82</f>
        <v>2898345306250.8594</v>
      </c>
      <c r="S20" s="240">
        <f>('Energy Use'!S76-'E-electricity'!S20)*'Energy Use 2020'!$V82</f>
        <v>2914494369668.771</v>
      </c>
      <c r="T20" s="240">
        <f>('Energy Use'!T76-'E-electricity'!T20)*'Energy Use 2020'!$V82</f>
        <v>2924194454244.7173</v>
      </c>
      <c r="U20" s="240">
        <f>('Energy Use'!U76-'E-electricity'!U20)*'Energy Use 2020'!$V82</f>
        <v>2927855478894.271</v>
      </c>
      <c r="V20" s="240">
        <f>('Energy Use'!V76-'E-electricity'!V20)*'Energy Use 2020'!$V82</f>
        <v>2925929148609.8296</v>
      </c>
      <c r="W20" s="240">
        <f>('Energy Use'!W76-'E-electricity'!W20)*'Energy Use 2020'!$V82</f>
        <v>2918899773413.9238</v>
      </c>
      <c r="X20" s="240">
        <f>('Energy Use'!X76-'E-electricity'!X20)*'Energy Use 2020'!$V82</f>
        <v>2907275527768.0249</v>
      </c>
      <c r="Y20" s="240">
        <f>('Energy Use'!Y76-'E-electricity'!Y20)*'Energy Use 2020'!$V82</f>
        <v>2891580314642.4858</v>
      </c>
      <c r="Z20" s="240">
        <f>('Energy Use'!Z76-'E-electricity'!Z20)*'Energy Use 2020'!$V82</f>
        <v>2872346362292.6558</v>
      </c>
      <c r="AA20" s="240">
        <f>('Energy Use'!AA76-'E-electricity'!AA20)*'Energy Use 2020'!$V82</f>
        <v>2850107647001.0464</v>
      </c>
      <c r="AB20" s="240">
        <f>('Energy Use'!AB76-'E-electricity'!AB20)*'Energy Use 2020'!$V82</f>
        <v>2825394202771.0063</v>
      </c>
      <c r="AC20" s="240">
        <f>('Energy Use'!AC76-'E-electricity'!AC20)*'Energy Use 2020'!$V82</f>
        <v>2798727350045.0415</v>
      </c>
      <c r="AD20" s="240">
        <f>('Energy Use'!AD76-'E-electricity'!AD20)*'Energy Use 2020'!$V82</f>
        <v>2770615850551.668</v>
      </c>
      <c r="AE20" s="240">
        <f>('Energy Use'!AE76-'E-electricity'!AE20)*'Energy Use 2020'!$V82</f>
        <v>2741552974694.6133</v>
      </c>
      <c r="AF20" s="240">
        <f>('Energy Use'!AF76-'E-electricity'!AF20)*'Energy Use 2020'!$V82</f>
        <v>2712014451611.7896</v>
      </c>
      <c r="AG20" s="240">
        <f>('Energy Use'!AG76-'E-electricity'!AG20)*'Energy Use 2020'!$V82</f>
        <v>2682457260101.2944</v>
      </c>
      <c r="AH20" s="240">
        <f>('Energy Use'!AH76-'E-electricity'!AH20)*'Energy Use 2020'!$V82</f>
        <v>2653319210857.8594</v>
      </c>
      <c r="AI20" s="240">
        <f>('Energy Use'!AI76-'E-electricity'!AI20)*'Energy Use 2020'!$V82</f>
        <v>2625019266613.7036</v>
      </c>
      <c r="AJ20" s="240">
        <f>('Energy Use'!AJ76-'E-electricity'!AJ20)*'Energy Use 2020'!$V82</f>
        <v>2597958546507.4316</v>
      </c>
      <c r="AK20" s="240">
        <f>('Energy Use'!AK76-'E-electricity'!AK20)*'Energy Use 2020'!$V82</f>
        <v>2572521963967.7373</v>
      </c>
      <c r="AL20" s="240">
        <f>('Energy Use'!AL76-'E-electricity'!AL20)*'Energy Use 2020'!$V82</f>
        <v>2549080453262.3813</v>
      </c>
      <c r="AM20" s="240">
        <f>('Energy Use'!AM76-'E-electricity'!AM20)*'Energy Use 2020'!$V82</f>
        <v>2527993748332.1123</v>
      </c>
      <c r="AN20" s="240">
        <f>('Energy Use'!AN76-'E-electricity'!AN20)*'Energy Use 2020'!$V82</f>
        <v>2509613688371.1104</v>
      </c>
      <c r="AO20" s="240">
        <f>('Energy Use'!AO76-'E-electricity'!AO20)*'Energy Use 2020'!$V82</f>
        <v>2494288037680.2485</v>
      </c>
      <c r="AP20" s="240">
        <f>('Energy Use'!AP76-'E-electricity'!AP20)*'Energy Use 2020'!$V82</f>
        <v>2482364822558.2505</v>
      </c>
      <c r="AQ20" s="240">
        <f>('Energy Use'!AQ76-'E-electricity'!AQ20)*'Energy Use 2020'!$V82</f>
        <v>2461509014683.124</v>
      </c>
      <c r="AR20" s="136" t="str">
        <f>VLOOKUP($A20,'Sector Match'!$A$1:$B$43,2,0)</f>
        <v>pulp paper and printing 17T18</v>
      </c>
    </row>
    <row r="21" spans="1:44" x14ac:dyDescent="0.2">
      <c r="A21" s="74" t="s">
        <v>20</v>
      </c>
      <c r="B21" s="240">
        <f>('Energy Use'!B77-'E-electricity'!B21)*'Energy Use 2019'!$V83</f>
        <v>1634095389357.824</v>
      </c>
      <c r="C21" s="240">
        <f>('Energy Use'!C77-'E-electricity'!C21)*'Energy Use 2020'!$V83</f>
        <v>1473182770371.8242</v>
      </c>
      <c r="D21" s="240">
        <f>('Energy Use'!D77-'E-electricity'!D21)*'Energy Use 2020'!$V83</f>
        <v>1752067416691.281</v>
      </c>
      <c r="E21" s="240">
        <f>('Energy Use'!E77-'E-electricity'!E21)*'Energy Use 2020'!$V83</f>
        <v>1723315448252.752</v>
      </c>
      <c r="F21" s="240">
        <f>('Energy Use'!F77-'E-electricity'!F21)*'Energy Use 2020'!$V83</f>
        <v>1728747751934.6001</v>
      </c>
      <c r="G21" s="240">
        <f>('Energy Use'!G77-'E-electricity'!G21)*'Energy Use 2020'!$V83</f>
        <v>1758182763509.3325</v>
      </c>
      <c r="H21" s="240">
        <f>('Energy Use'!H77-'E-electricity'!H21)*'Energy Use 2020'!$V83</f>
        <v>1800910021222.7275</v>
      </c>
      <c r="I21" s="240">
        <f>('Energy Use'!I77-'E-electricity'!I21)*'Energy Use 2020'!$V83</f>
        <v>1848746464777.5142</v>
      </c>
      <c r="J21" s="240">
        <f>('Energy Use'!J77-'E-electricity'!J21)*'Energy Use 2020'!$V83</f>
        <v>1897255878375.5042</v>
      </c>
      <c r="K21" s="240">
        <f>('Energy Use'!K77-'E-electricity'!K21)*'Energy Use 2020'!$V83</f>
        <v>1944787663443.24</v>
      </c>
      <c r="L21" s="240">
        <f>('Energy Use'!L77-'E-electricity'!L21)*'Energy Use 2020'!$V83</f>
        <v>1989531096414.9968</v>
      </c>
      <c r="M21" s="240">
        <f>('Energy Use'!M77-'E-electricity'!M21)*'Energy Use 2020'!$V83</f>
        <v>2029532692253.0732</v>
      </c>
      <c r="N21" s="240">
        <f>('Energy Use'!N77-'E-electricity'!N21)*'Energy Use 2020'!$V83</f>
        <v>2064685995784.0967</v>
      </c>
      <c r="O21" s="240">
        <f>('Energy Use'!O77-'E-electricity'!O21)*'Energy Use 2020'!$V83</f>
        <v>2093320684032.2161</v>
      </c>
      <c r="P21" s="240">
        <f>('Energy Use'!P77-'E-electricity'!P21)*'Energy Use 2020'!$V83</f>
        <v>2115737488234.3096</v>
      </c>
      <c r="Q21" s="240">
        <f>('Energy Use'!Q77-'E-electricity'!Q21)*'Energy Use 2020'!$V83</f>
        <v>2132320749563.4409</v>
      </c>
      <c r="R21" s="240">
        <f>('Energy Use'!R77-'E-electricity'!R21)*'Energy Use 2020'!$V83</f>
        <v>2143524691420.4075</v>
      </c>
      <c r="S21" s="240">
        <f>('Energy Use'!S77-'E-electricity'!S21)*'Energy Use 2020'!$V83</f>
        <v>2157048053730.4927</v>
      </c>
      <c r="T21" s="240">
        <f>('Energy Use'!T77-'E-electricity'!T21)*'Energy Use 2020'!$V83</f>
        <v>2166060256104.1267</v>
      </c>
      <c r="U21" s="240">
        <f>('Energy Use'!U77-'E-electricity'!U21)*'Energy Use 2020'!$V83</f>
        <v>2170837951224.0918</v>
      </c>
      <c r="V21" s="240">
        <f>('Energy Use'!V77-'E-electricity'!V21)*'Energy Use 2020'!$V83</f>
        <v>2171686888720.1729</v>
      </c>
      <c r="W21" s="240">
        <f>('Energy Use'!W77-'E-electricity'!W21)*'Energy Use 2020'!$V83</f>
        <v>2168935912656.5693</v>
      </c>
      <c r="X21" s="240">
        <f>('Energy Use'!X77-'E-electricity'!X21)*'Energy Use 2020'!$V83</f>
        <v>2162931227200.2947</v>
      </c>
      <c r="Y21" s="240">
        <f>('Energy Use'!Y77-'E-electricity'!Y21)*'Energy Use 2020'!$V83</f>
        <v>2154031036941.4839</v>
      </c>
      <c r="Z21" s="240">
        <f>('Energy Use'!Z77-'E-electricity'!Z21)*'Energy Use 2020'!$V83</f>
        <v>2142600646151.5259</v>
      </c>
      <c r="AA21" s="240">
        <f>('Energy Use'!AA77-'E-electricity'!AA21)*'Energy Use 2020'!$V83</f>
        <v>2129008079812.981</v>
      </c>
      <c r="AB21" s="240">
        <f>('Energy Use'!AB77-'E-electricity'!AB21)*'Energy Use 2020'!$V83</f>
        <v>2113620269230.8289</v>
      </c>
      <c r="AC21" s="240">
        <f>('Energy Use'!AC77-'E-electricity'!AC21)*'Energy Use 2020'!$V83</f>
        <v>2096799826968.8938</v>
      </c>
      <c r="AD21" s="240">
        <f>('Energy Use'!AD77-'E-electricity'!AD21)*'Energy Use 2020'!$V83</f>
        <v>2078902420121.6174</v>
      </c>
      <c r="AE21" s="240">
        <f>('Energy Use'!AE77-'E-electricity'!AE21)*'Energy Use 2020'!$V83</f>
        <v>2060274737758.6677</v>
      </c>
      <c r="AF21" s="240">
        <f>('Energy Use'!AF77-'E-electricity'!AF21)*'Energy Use 2020'!$V83</f>
        <v>2041253037872.9221</v>
      </c>
      <c r="AG21" s="240">
        <f>('Energy Use'!AG77-'E-electricity'!AG21)*'Energy Use 2020'!$V83</f>
        <v>2022162251320.6133</v>
      </c>
      <c r="AH21" s="240">
        <f>('Energy Use'!AH77-'E-electricity'!AH21)*'Energy Use 2020'!$V83</f>
        <v>2003315614986.1624</v>
      </c>
      <c r="AI21" s="240">
        <f>('Energy Use'!AI77-'E-electricity'!AI21)*'Energy Use 2020'!$V83</f>
        <v>1985014803595.0513</v>
      </c>
      <c r="AJ21" s="240">
        <f>('Energy Use'!AJ77-'E-electricity'!AJ21)*'Energy Use 2020'!$V83</f>
        <v>1967550529063.0857</v>
      </c>
      <c r="AK21" s="240">
        <f>('Energy Use'!AK77-'E-electricity'!AK21)*'Energy Use 2020'!$V83</f>
        <v>1951203577821.5557</v>
      </c>
      <c r="AL21" s="240">
        <f>('Energy Use'!AL77-'E-electricity'!AL21)*'Energy Use 2020'!$V83</f>
        <v>1936246260011.3269</v>
      </c>
      <c r="AM21" s="240">
        <f>('Energy Use'!AM77-'E-electricity'!AM21)*'Energy Use 2020'!$V83</f>
        <v>1922944249631.8945</v>
      </c>
      <c r="AN21" s="240">
        <f>('Energy Use'!AN77-'E-electricity'!AN21)*'Energy Use 2020'!$V83</f>
        <v>1911558801536.2781</v>
      </c>
      <c r="AO21" s="240">
        <f>('Energy Use'!AO77-'E-electricity'!AO21)*'Energy Use 2020'!$V83</f>
        <v>1902349339501.4814</v>
      </c>
      <c r="AP21" s="240">
        <f>('Energy Use'!AP77-'E-electricity'!AP21)*'Energy Use 2020'!$V83</f>
        <v>1895576419459.6809</v>
      </c>
      <c r="AQ21" s="240">
        <f>('Energy Use'!AQ77-'E-electricity'!AQ21)*'Energy Use 2020'!$V83</f>
        <v>1881795190727.8345</v>
      </c>
      <c r="AR21" s="136" t="str">
        <f>VLOOKUP($A21,'Sector Match'!$A$1:$B$43,2,0)</f>
        <v>pulp paper and printing 17T18</v>
      </c>
    </row>
    <row r="22" spans="1:44" x14ac:dyDescent="0.2">
      <c r="A22" s="74" t="s">
        <v>21</v>
      </c>
      <c r="B22" s="240">
        <f>('Energy Use'!B78-'E-electricity'!B22)*'Energy Use 2019'!$V84</f>
        <v>1709002987851.3069</v>
      </c>
      <c r="C22" s="240">
        <f>('Energy Use'!C78-'E-electricity'!C22)*'Energy Use 2020'!$V84</f>
        <v>11695685452632.99</v>
      </c>
      <c r="D22" s="240">
        <f>('Energy Use'!D78-'E-electricity'!D22)*'Energy Use 2020'!$V84</f>
        <v>12214598945780.973</v>
      </c>
      <c r="E22" s="240">
        <f>('Energy Use'!E78-'E-electricity'!E22)*'Energy Use 2020'!$V84</f>
        <v>12729030599226.85</v>
      </c>
      <c r="F22" s="240">
        <f>('Energy Use'!F78-'E-electricity'!F22)*'Energy Use 2020'!$V84</f>
        <v>13238982162843.566</v>
      </c>
      <c r="G22" s="240">
        <f>('Energy Use'!G78-'E-electricity'!G22)*'Energy Use 2020'!$V84</f>
        <v>13744455386504.063</v>
      </c>
      <c r="H22" s="240">
        <f>('Energy Use'!H78-'E-electricity'!H22)*'Energy Use 2020'!$V84</f>
        <v>14245452020081.283</v>
      </c>
      <c r="I22" s="240">
        <f>('Energy Use'!I78-'E-electricity'!I22)*'Energy Use 2020'!$V84</f>
        <v>14513308256842.375</v>
      </c>
      <c r="J22" s="240">
        <f>('Energy Use'!J78-'E-electricity'!J22)*'Energy Use 2020'!$V84</f>
        <v>14779059697215.201</v>
      </c>
      <c r="K22" s="240">
        <f>('Energy Use'!K78-'E-electricity'!K22)*'Energy Use 2020'!$V84</f>
        <v>15042707164292.621</v>
      </c>
      <c r="L22" s="240">
        <f>('Energy Use'!L78-'E-electricity'!L22)*'Energy Use 2020'!$V84</f>
        <v>15304251481167.504</v>
      </c>
      <c r="M22" s="240">
        <f>('Energy Use'!M78-'E-electricity'!M22)*'Energy Use 2020'!$V84</f>
        <v>15563693470932.707</v>
      </c>
      <c r="N22" s="240">
        <f>('Energy Use'!N78-'E-electricity'!N22)*'Energy Use 2020'!$V84</f>
        <v>15541242472340.914</v>
      </c>
      <c r="O22" s="240">
        <f>('Energy Use'!O78-'E-electricity'!O22)*'Energy Use 2020'!$V84</f>
        <v>15518672282630.582</v>
      </c>
      <c r="P22" s="240">
        <f>('Energy Use'!P78-'E-electricity'!P22)*'Energy Use 2020'!$V84</f>
        <v>15495982937286.619</v>
      </c>
      <c r="Q22" s="240">
        <f>('Energy Use'!Q78-'E-electricity'!Q22)*'Energy Use 2020'!$V84</f>
        <v>15473174471793.934</v>
      </c>
      <c r="R22" s="240">
        <f>('Energy Use'!R78-'E-electricity'!R22)*'Energy Use 2020'!$V84</f>
        <v>15450246921637.432</v>
      </c>
      <c r="S22" s="240">
        <f>('Energy Use'!S78-'E-electricity'!S22)*'Energy Use 2020'!$V84</f>
        <v>15262899178965.576</v>
      </c>
      <c r="T22" s="240">
        <f>('Energy Use'!T78-'E-electricity'!T22)*'Energy Use 2020'!$V84</f>
        <v>15075828712713.619</v>
      </c>
      <c r="U22" s="240">
        <f>('Energy Use'!U78-'E-electricity'!U22)*'Energy Use 2020'!$V84</f>
        <v>14889035481542.41</v>
      </c>
      <c r="V22" s="240">
        <f>('Energy Use'!V78-'E-electricity'!V22)*'Energy Use 2020'!$V84</f>
        <v>14702519444112.779</v>
      </c>
      <c r="W22" s="240">
        <f>('Energy Use'!W78-'E-electricity'!W22)*'Energy Use 2020'!$V84</f>
        <v>14516280559085.59</v>
      </c>
      <c r="X22" s="240">
        <f>('Energy Use'!X78-'E-electricity'!X22)*'Energy Use 2020'!$V84</f>
        <v>14177636572136.377</v>
      </c>
      <c r="Y22" s="240">
        <f>('Energy Use'!Y78-'E-electricity'!Y22)*'Energy Use 2020'!$V84</f>
        <v>13839511090773.502</v>
      </c>
      <c r="Z22" s="240">
        <f>('Energy Use'!Z78-'E-electricity'!Z22)*'Energy Use 2020'!$V84</f>
        <v>13501904037485.734</v>
      </c>
      <c r="AA22" s="240">
        <f>('Energy Use'!AA78-'E-electricity'!AA22)*'Energy Use 2020'!$V84</f>
        <v>13164815334761.846</v>
      </c>
      <c r="AB22" s="240">
        <f>('Energy Use'!AB78-'E-electricity'!AB22)*'Energy Use 2020'!$V84</f>
        <v>12828244905090.6</v>
      </c>
      <c r="AC22" s="240">
        <f>('Energy Use'!AC78-'E-electricity'!AC22)*'Energy Use 2020'!$V84</f>
        <v>12492192670960.764</v>
      </c>
      <c r="AD22" s="240">
        <f>('Energy Use'!AD78-'E-electricity'!AD22)*'Energy Use 2020'!$V84</f>
        <v>12156658554861.1</v>
      </c>
      <c r="AE22" s="240">
        <f>('Energy Use'!AE78-'E-electricity'!AE22)*'Energy Use 2020'!$V84</f>
        <v>11821642479280.381</v>
      </c>
      <c r="AF22" s="240">
        <f>('Energy Use'!AF78-'E-electricity'!AF22)*'Energy Use 2020'!$V84</f>
        <v>11487144366707.373</v>
      </c>
      <c r="AG22" s="240">
        <f>('Energy Use'!AG78-'E-electricity'!AG22)*'Energy Use 2020'!$V84</f>
        <v>11153164139630.848</v>
      </c>
      <c r="AH22" s="240">
        <f>('Energy Use'!AH78-'E-electricity'!AH22)*'Energy Use 2020'!$V84</f>
        <v>10862979640647.227</v>
      </c>
      <c r="AI22" s="240">
        <f>('Energy Use'!AI78-'E-electricity'!AI22)*'Energy Use 2020'!$V84</f>
        <v>10573243960661.162</v>
      </c>
      <c r="AJ22" s="240">
        <f>('Energy Use'!AJ78-'E-electricity'!AJ22)*'Energy Use 2020'!$V84</f>
        <v>10283957032496.096</v>
      </c>
      <c r="AK22" s="240">
        <f>('Energy Use'!AK78-'E-electricity'!AK22)*'Energy Use 2020'!$V84</f>
        <v>9995118788975.4863</v>
      </c>
      <c r="AL22" s="240">
        <f>('Energy Use'!AL78-'E-electricity'!AL22)*'Energy Use 2020'!$V84</f>
        <v>9706729162922.7852</v>
      </c>
      <c r="AM22" s="240">
        <f>('Energy Use'!AM78-'E-electricity'!AM22)*'Energy Use 2020'!$V84</f>
        <v>9404713177915.332</v>
      </c>
      <c r="AN22" s="240">
        <f>('Energy Use'!AN78-'E-electricity'!AN22)*'Energy Use 2020'!$V84</f>
        <v>9103168165819.959</v>
      </c>
      <c r="AO22" s="240">
        <f>('Energy Use'!AO78-'E-electricity'!AO22)*'Energy Use 2020'!$V84</f>
        <v>8802094056085.625</v>
      </c>
      <c r="AP22" s="240">
        <f>('Energy Use'!AP78-'E-electricity'!AP22)*'Energy Use 2020'!$V84</f>
        <v>8501490778161.29</v>
      </c>
      <c r="AQ22" s="240">
        <f>('Energy Use'!AQ78-'E-electricity'!AQ22)*'Energy Use 2020'!$V84</f>
        <v>8172338011575.125</v>
      </c>
      <c r="AR22" s="136" t="str">
        <f>VLOOKUP($A22,'Sector Match'!$A$1:$B$43,2,0)</f>
        <v>refined petroleum and coke 19</v>
      </c>
    </row>
    <row r="23" spans="1:44" x14ac:dyDescent="0.2">
      <c r="A23" s="74" t="s">
        <v>1</v>
      </c>
      <c r="B23" s="240">
        <f>('Energy Use'!B79-'E-electricity'!B23)*'Energy Use 2019'!$V85</f>
        <v>25232763270304.609</v>
      </c>
      <c r="C23" s="240">
        <f>('Energy Use'!C79-'E-electricity'!C23)*'Energy Use 2020'!$V85</f>
        <v>52145696234013.766</v>
      </c>
      <c r="D23" s="240">
        <f>('Energy Use'!D79-'E-electricity'!D23)*'Energy Use 2020'!$V85</f>
        <v>55525252069234.328</v>
      </c>
      <c r="E23" s="240">
        <f>('Energy Use'!E79-'E-electricity'!E23)*'Energy Use 2020'!$V85</f>
        <v>58869335171681.203</v>
      </c>
      <c r="F23" s="240">
        <f>('Energy Use'!F79-'E-electricity'!F23)*'Energy Use 2020'!$V85</f>
        <v>62177980971090.305</v>
      </c>
      <c r="G23" s="240">
        <f>('Energy Use'!G79-'E-electricity'!G23)*'Energy Use 2020'!$V85</f>
        <v>65451224897197.539</v>
      </c>
      <c r="H23" s="240">
        <f>('Energy Use'!H79-'E-electricity'!H23)*'Energy Use 2020'!$V85</f>
        <v>68689102379738.898</v>
      </c>
      <c r="I23" s="240">
        <f>('Energy Use'!I79-'E-electricity'!I23)*'Energy Use 2020'!$V85</f>
        <v>70877492530518.813</v>
      </c>
      <c r="J23" s="240">
        <f>('Energy Use'!J79-'E-electricity'!J23)*'Energy Use 2020'!$V85</f>
        <v>73044393330813.078</v>
      </c>
      <c r="K23" s="240">
        <f>('Energy Use'!K79-'E-electricity'!K23)*'Energy Use 2020'!$V85</f>
        <v>75189826067616.359</v>
      </c>
      <c r="L23" s="240">
        <f>('Energy Use'!L79-'E-electricity'!L23)*'Energy Use 2020'!$V85</f>
        <v>77313812027923.281</v>
      </c>
      <c r="M23" s="240">
        <f>('Energy Use'!M79-'E-electricity'!M23)*'Energy Use 2020'!$V85</f>
        <v>79416372498728.5</v>
      </c>
      <c r="N23" s="240">
        <f>('Energy Use'!N79-'E-electricity'!N23)*'Energy Use 2020'!$V85</f>
        <v>80527136784676.781</v>
      </c>
      <c r="O23" s="240">
        <f>('Energy Use'!O79-'E-electricity'!O23)*'Energy Use 2020'!$V85</f>
        <v>81627904956098.719</v>
      </c>
      <c r="P23" s="240">
        <f>('Energy Use'!P79-'E-electricity'!P23)*'Energy Use 2020'!$V85</f>
        <v>82718684243746.828</v>
      </c>
      <c r="Q23" s="240">
        <f>('Energy Use'!Q79-'E-electricity'!Q23)*'Energy Use 2020'!$V85</f>
        <v>83799481878373.469</v>
      </c>
      <c r="R23" s="240">
        <f>('Energy Use'!R79-'E-electricity'!R23)*'Energy Use 2020'!$V85</f>
        <v>84870305090731.188</v>
      </c>
      <c r="S23" s="240">
        <f>('Energy Use'!S79-'E-electricity'!S23)*'Energy Use 2020'!$V85</f>
        <v>85484238933067.469</v>
      </c>
      <c r="T23" s="240">
        <f>('Energy Use'!T79-'E-electricity'!T23)*'Energy Use 2020'!$V85</f>
        <v>86096460215202.063</v>
      </c>
      <c r="U23" s="240">
        <f>('Energy Use'!U79-'E-electricity'!U23)*'Energy Use 2020'!$V85</f>
        <v>86706969568272.297</v>
      </c>
      <c r="V23" s="240">
        <f>('Energy Use'!V79-'E-electricity'!V23)*'Energy Use 2020'!$V85</f>
        <v>87315767623415.313</v>
      </c>
      <c r="W23" s="240">
        <f>('Energy Use'!W79-'E-electricity'!W23)*'Energy Use 2020'!$V85</f>
        <v>87922855011768.375</v>
      </c>
      <c r="X23" s="240">
        <f>('Energy Use'!X79-'E-electricity'!X23)*'Energy Use 2020'!$V85</f>
        <v>88136916137817.344</v>
      </c>
      <c r="Y23" s="240">
        <f>('Energy Use'!Y79-'E-electricity'!Y23)*'Energy Use 2020'!$V85</f>
        <v>88350167939386.219</v>
      </c>
      <c r="Z23" s="240">
        <f>('Energy Use'!Z79-'E-electricity'!Z23)*'Energy Use 2020'!$V85</f>
        <v>88562610726100.047</v>
      </c>
      <c r="AA23" s="240">
        <f>('Energy Use'!AA79-'E-electricity'!AA23)*'Energy Use 2020'!$V85</f>
        <v>88774244807583.875</v>
      </c>
      <c r="AB23" s="240">
        <f>('Energy Use'!AB79-'E-electricity'!AB23)*'Energy Use 2020'!$V85</f>
        <v>88985070493462.797</v>
      </c>
      <c r="AC23" s="240">
        <f>('Energy Use'!AC79-'E-electricity'!AC23)*'Energy Use 2020'!$V85</f>
        <v>88859984389307.938</v>
      </c>
      <c r="AD23" s="240">
        <f>('Energy Use'!AD79-'E-electricity'!AD23)*'Energy Use 2020'!$V85</f>
        <v>88734795300935.484</v>
      </c>
      <c r="AE23" s="240">
        <f>('Energy Use'!AE79-'E-electricity'!AE23)*'Energy Use 2020'!$V85</f>
        <v>88609503294076.234</v>
      </c>
      <c r="AF23" s="240">
        <f>('Energy Use'!AF79-'E-electricity'!AF23)*'Energy Use 2020'!$V85</f>
        <v>88484108434460.859</v>
      </c>
      <c r="AG23" s="240">
        <f>('Energy Use'!AG79-'E-electricity'!AG23)*'Energy Use 2020'!$V85</f>
        <v>88358610787820.219</v>
      </c>
      <c r="AH23" s="240">
        <f>('Energy Use'!AH79-'E-electricity'!AH23)*'Energy Use 2020'!$V85</f>
        <v>87931637725361.578</v>
      </c>
      <c r="AI23" s="240">
        <f>('Energy Use'!AI79-'E-electricity'!AI23)*'Energy Use 2020'!$V85</f>
        <v>87505279488205.469</v>
      </c>
      <c r="AJ23" s="240">
        <f>('Energy Use'!AJ79-'E-electricity'!AJ23)*'Energy Use 2020'!$V85</f>
        <v>87079535883089.578</v>
      </c>
      <c r="AK23" s="240">
        <f>('Energy Use'!AK79-'E-electricity'!AK23)*'Energy Use 2020'!$V85</f>
        <v>86654406716751.547</v>
      </c>
      <c r="AL23" s="240">
        <f>('Energy Use'!AL79-'E-electricity'!AL23)*'Energy Use 2020'!$V85</f>
        <v>86229891795929.063</v>
      </c>
      <c r="AM23" s="240">
        <f>('Energy Use'!AM79-'E-electricity'!AM23)*'Energy Use 2020'!$V85</f>
        <v>85750629581349.188</v>
      </c>
      <c r="AN23" s="240">
        <f>('Energy Use'!AN79-'E-electricity'!AN23)*'Energy Use 2020'!$V85</f>
        <v>85272098626769.203</v>
      </c>
      <c r="AO23" s="240">
        <f>('Energy Use'!AO79-'E-electricity'!AO23)*'Energy Use 2020'!$V85</f>
        <v>84794298698206.016</v>
      </c>
      <c r="AP23" s="240">
        <f>('Energy Use'!AP79-'E-electricity'!AP23)*'Energy Use 2020'!$V85</f>
        <v>84317229561676.625</v>
      </c>
      <c r="AQ23" s="240">
        <f>('Energy Use'!AQ79-'E-electricity'!AQ23)*'Energy Use 2020'!$V85</f>
        <v>83429781268735.594</v>
      </c>
      <c r="AR23" s="136" t="str">
        <f>VLOOKUP($A23,'Sector Match'!$A$1:$B$43,2,0)</f>
        <v>chemicals 20</v>
      </c>
    </row>
    <row r="24" spans="1:44" x14ac:dyDescent="0.2">
      <c r="A24" s="74" t="s">
        <v>22</v>
      </c>
      <c r="B24" s="240">
        <f>('Energy Use'!B80-'E-electricity'!B24)*'Energy Use 2019'!$V86</f>
        <v>6994150214891.4678</v>
      </c>
      <c r="C24" s="240">
        <f>('Energy Use'!C80-'E-electricity'!C24)*'Energy Use 2020'!$V86</f>
        <v>5520967444519.6426</v>
      </c>
      <c r="D24" s="240">
        <f>('Energy Use'!D80-'E-electricity'!D24)*'Energy Use 2020'!$V86</f>
        <v>7130039926227.7041</v>
      </c>
      <c r="E24" s="240">
        <f>('Energy Use'!E80-'E-electricity'!E24)*'Energy Use 2020'!$V86</f>
        <v>6953635758288.2656</v>
      </c>
      <c r="F24" s="240">
        <f>('Energy Use'!F80-'E-electricity'!F24)*'Energy Use 2020'!$V86</f>
        <v>7048976419199.4717</v>
      </c>
      <c r="G24" s="240">
        <f>('Energy Use'!G80-'E-electricity'!G24)*'Energy Use 2020'!$V86</f>
        <v>7337181599281.792</v>
      </c>
      <c r="H24" s="240">
        <f>('Energy Use'!H80-'E-electricity'!H24)*'Energy Use 2020'!$V86</f>
        <v>7688796325100.0068</v>
      </c>
      <c r="I24" s="240">
        <f>('Energy Use'!I80-'E-electricity'!I24)*'Energy Use 2020'!$V86</f>
        <v>7989473680162.8428</v>
      </c>
      <c r="J24" s="240">
        <f>('Energy Use'!J80-'E-electricity'!J24)*'Energy Use 2020'!$V86</f>
        <v>8220757140019.2627</v>
      </c>
      <c r="K24" s="240">
        <f>('Energy Use'!K80-'E-electricity'!K24)*'Energy Use 2020'!$V86</f>
        <v>8402479626541.0459</v>
      </c>
      <c r="L24" s="240">
        <f>('Energy Use'!L80-'E-electricity'!L24)*'Energy Use 2020'!$V86</f>
        <v>8558019786433.6465</v>
      </c>
      <c r="M24" s="240">
        <f>('Energy Use'!M80-'E-electricity'!M24)*'Energy Use 2020'!$V86</f>
        <v>8713195094373.4189</v>
      </c>
      <c r="N24" s="240">
        <f>('Energy Use'!N80-'E-electricity'!N24)*'Energy Use 2020'!$V86</f>
        <v>8897782740128.3301</v>
      </c>
      <c r="O24" s="240">
        <f>('Energy Use'!O80-'E-electricity'!O24)*'Energy Use 2020'!$V86</f>
        <v>9106218071990.9863</v>
      </c>
      <c r="P24" s="240">
        <f>('Energy Use'!P80-'E-electricity'!P24)*'Energy Use 2020'!$V86</f>
        <v>9334465311121.3535</v>
      </c>
      <c r="Q24" s="240">
        <f>('Energy Use'!Q80-'E-electricity'!Q24)*'Energy Use 2020'!$V86</f>
        <v>9578097552643.2949</v>
      </c>
      <c r="R24" s="240">
        <f>('Energy Use'!R80-'E-electricity'!R24)*'Energy Use 2020'!$V86</f>
        <v>9832200700264.2227</v>
      </c>
      <c r="S24" s="240">
        <f>('Energy Use'!S80-'E-electricity'!S24)*'Energy Use 2020'!$V86</f>
        <v>10126898291768.215</v>
      </c>
      <c r="T24" s="240">
        <f>('Energy Use'!T80-'E-electricity'!T24)*'Energy Use 2020'!$V86</f>
        <v>10427885926970.84</v>
      </c>
      <c r="U24" s="240">
        <f>('Energy Use'!U80-'E-electricity'!U24)*'Energy Use 2020'!$V86</f>
        <v>10734266967468.434</v>
      </c>
      <c r="V24" s="240">
        <f>('Energy Use'!V80-'E-electricity'!V24)*'Energy Use 2020'!$V86</f>
        <v>11045032465460.172</v>
      </c>
      <c r="W24" s="240">
        <f>('Energy Use'!W80-'E-electricity'!W24)*'Energy Use 2020'!$V86</f>
        <v>11359056822918.451</v>
      </c>
      <c r="X24" s="240">
        <f>('Energy Use'!X80-'E-electricity'!X24)*'Energy Use 2020'!$V86</f>
        <v>11675094514270.605</v>
      </c>
      <c r="Y24" s="240">
        <f>('Energy Use'!Y80-'E-electricity'!Y24)*'Energy Use 2020'!$V86</f>
        <v>11991778068811.607</v>
      </c>
      <c r="Z24" s="240">
        <f>('Energy Use'!Z80-'E-electricity'!Z24)*'Energy Use 2020'!$V86</f>
        <v>12307617515009.164</v>
      </c>
      <c r="AA24" s="240">
        <f>('Energy Use'!AA80-'E-electricity'!AA24)*'Energy Use 2020'!$V86</f>
        <v>12621001490713.939</v>
      </c>
      <c r="AB24" s="240">
        <f>('Energy Use'!AB80-'E-electricity'!AB24)*'Energy Use 2020'!$V86</f>
        <v>12930200220277.646</v>
      </c>
      <c r="AC24" s="240">
        <f>('Energy Use'!AC80-'E-electricity'!AC24)*'Energy Use 2020'!$V86</f>
        <v>13233370550959.457</v>
      </c>
      <c r="AD24" s="240">
        <f>('Energy Use'!AD80-'E-electricity'!AD24)*'Energy Use 2020'!$V86</f>
        <v>13528563226054.973</v>
      </c>
      <c r="AE24" s="240">
        <f>('Energy Use'!AE80-'E-electricity'!AE24)*'Energy Use 2020'!$V86</f>
        <v>13813732550283.969</v>
      </c>
      <c r="AF24" s="240">
        <f>('Energy Use'!AF80-'E-electricity'!AF24)*'Energy Use 2020'!$V86</f>
        <v>14086748573611.148</v>
      </c>
      <c r="AG24" s="240">
        <f>('Energy Use'!AG80-'E-electricity'!AG24)*'Energy Use 2020'!$V86</f>
        <v>14345411882509.104</v>
      </c>
      <c r="AH24" s="240">
        <f>('Energy Use'!AH80-'E-electricity'!AH24)*'Energy Use 2020'!$V86</f>
        <v>14587471042558.053</v>
      </c>
      <c r="AI24" s="240">
        <f>('Energy Use'!AI80-'E-electricity'!AI24)*'Energy Use 2020'!$V86</f>
        <v>14810642683336.441</v>
      </c>
      <c r="AJ24" s="240">
        <f>('Energy Use'!AJ80-'E-electricity'!AJ24)*'Energy Use 2020'!$V86</f>
        <v>15012634156194.102</v>
      </c>
      <c r="AK24" s="240">
        <f>('Energy Use'!AK80-'E-electricity'!AK24)*'Energy Use 2020'!$V86</f>
        <v>15191168628454.963</v>
      </c>
      <c r="AL24" s="240">
        <f>('Energy Use'!AL80-'E-electricity'!AL24)*'Energy Use 2020'!$V86</f>
        <v>15344012404971.859</v>
      </c>
      <c r="AM24" s="240">
        <f>('Energy Use'!AM80-'E-electricity'!AM24)*'Energy Use 2020'!$V86</f>
        <v>15469004191226.518</v>
      </c>
      <c r="AN24" s="240">
        <f>('Energy Use'!AN80-'E-electricity'!AN24)*'Energy Use 2020'!$V86</f>
        <v>15564085933187.1</v>
      </c>
      <c r="AO24" s="240">
        <f>('Energy Use'!AO80-'E-electricity'!AO24)*'Energy Use 2020'!$V86</f>
        <v>15627334790136.943</v>
      </c>
      <c r="AP24" s="240">
        <f>('Energy Use'!AP80-'E-electricity'!AP24)*'Energy Use 2020'!$V86</f>
        <v>15656995720221.316</v>
      </c>
      <c r="AQ24" s="240">
        <f>('Energy Use'!AQ80-'E-electricity'!AQ24)*'Energy Use 2020'!$V86</f>
        <v>15571248426401.383</v>
      </c>
      <c r="AR24" s="136">
        <f>VLOOKUP($A24,'Sector Match'!$A$1:$B$43,2,0)</f>
        <v>0</v>
      </c>
    </row>
    <row r="25" spans="1:44" x14ac:dyDescent="0.2">
      <c r="A25" s="74" t="s">
        <v>23</v>
      </c>
      <c r="B25" s="240">
        <f>('Energy Use'!B81-'E-electricity'!B25)*'Energy Use 2019'!$V87</f>
        <v>3501236640695.3711</v>
      </c>
      <c r="C25" s="240">
        <f>('Energy Use'!C81-'E-electricity'!C25)*'Energy Use 2020'!$V87</f>
        <v>4103271784142.9902</v>
      </c>
      <c r="D25" s="240">
        <f>('Energy Use'!D81-'E-electricity'!D25)*'Energy Use 2020'!$V87</f>
        <v>4551278806716.3945</v>
      </c>
      <c r="E25" s="240">
        <f>('Energy Use'!E81-'E-electricity'!E25)*'Energy Use 2020'!$V87</f>
        <v>4644869315017.4658</v>
      </c>
      <c r="F25" s="240">
        <f>('Energy Use'!F81-'E-electricity'!F25)*'Energy Use 2020'!$V87</f>
        <v>4728114574200.3975</v>
      </c>
      <c r="G25" s="240">
        <f>('Energy Use'!G81-'E-electricity'!G25)*'Energy Use 2020'!$V87</f>
        <v>4974242360677.8057</v>
      </c>
      <c r="H25" s="240">
        <f>('Energy Use'!H81-'E-electricity'!H25)*'Energy Use 2020'!$V87</f>
        <v>5287094027277.3887</v>
      </c>
      <c r="I25" s="240">
        <f>('Energy Use'!I81-'E-electricity'!I25)*'Energy Use 2020'!$V87</f>
        <v>5576178420236.4746</v>
      </c>
      <c r="J25" s="240">
        <f>('Energy Use'!J81-'E-electricity'!J25)*'Energy Use 2020'!$V87</f>
        <v>5815678141305</v>
      </c>
      <c r="K25" s="240">
        <f>('Energy Use'!K81-'E-electricity'!K25)*'Energy Use 2020'!$V87</f>
        <v>6005807206711.5723</v>
      </c>
      <c r="L25" s="240">
        <f>('Energy Use'!L81-'E-electricity'!L25)*'Energy Use 2020'!$V87</f>
        <v>6149120135024.6611</v>
      </c>
      <c r="M25" s="240">
        <f>('Energy Use'!M81-'E-electricity'!M25)*'Energy Use 2020'!$V87</f>
        <v>6250120374949.5898</v>
      </c>
      <c r="N25" s="240">
        <f>('Energy Use'!N81-'E-electricity'!N25)*'Energy Use 2020'!$V87</f>
        <v>6320208521075.3564</v>
      </c>
      <c r="O25" s="240">
        <f>('Energy Use'!O81-'E-electricity'!O25)*'Energy Use 2020'!$V87</f>
        <v>6360264148668.1426</v>
      </c>
      <c r="P25" s="240">
        <f>('Energy Use'!P81-'E-electricity'!P25)*'Energy Use 2020'!$V87</f>
        <v>6377068518699.8301</v>
      </c>
      <c r="Q25" s="240">
        <f>('Energy Use'!Q81-'E-electricity'!Q25)*'Energy Use 2020'!$V87</f>
        <v>6377796570801.9521</v>
      </c>
      <c r="R25" s="240">
        <f>('Energy Use'!R81-'E-electricity'!R25)*'Energy Use 2020'!$V87</f>
        <v>6369793509799.543</v>
      </c>
      <c r="S25" s="240">
        <f>('Energy Use'!S81-'E-electricity'!S25)*'Energy Use 2020'!$V87</f>
        <v>6381357244020.6045</v>
      </c>
      <c r="T25" s="240">
        <f>('Energy Use'!T81-'E-electricity'!T25)*'Energy Use 2020'!$V87</f>
        <v>6391701261987.6309</v>
      </c>
      <c r="U25" s="240">
        <f>('Energy Use'!U81-'E-electricity'!U25)*'Energy Use 2020'!$V87</f>
        <v>6400850374006.1758</v>
      </c>
      <c r="V25" s="240">
        <f>('Energy Use'!V81-'E-electricity'!V25)*'Energy Use 2020'!$V87</f>
        <v>6408830248106.2305</v>
      </c>
      <c r="W25" s="240">
        <f>('Energy Use'!W81-'E-electricity'!W25)*'Energy Use 2020'!$V87</f>
        <v>6415667357925.0547</v>
      </c>
      <c r="X25" s="240">
        <f>('Energy Use'!X81-'E-electricity'!X25)*'Energy Use 2020'!$V87</f>
        <v>6421388931031.6133</v>
      </c>
      <c r="Y25" s="240">
        <f>('Energy Use'!Y81-'E-electricity'!Y25)*'Energy Use 2020'!$V87</f>
        <v>6426022897805.8613</v>
      </c>
      <c r="Z25" s="240">
        <f>('Energy Use'!Z81-'E-electricity'!Z25)*'Energy Use 2020'!$V87</f>
        <v>6429597840980.625</v>
      </c>
      <c r="AA25" s="240">
        <f>('Energy Use'!AA81-'E-electricity'!AA25)*'Energy Use 2020'!$V87</f>
        <v>6432142945947.707</v>
      </c>
      <c r="AB25" s="240">
        <f>('Energy Use'!AB81-'E-electricity'!AB25)*'Energy Use 2020'!$V87</f>
        <v>6433687951924.0615</v>
      </c>
      <c r="AC25" s="240">
        <f>('Energy Use'!AC81-'E-electricity'!AC25)*'Energy Use 2020'!$V87</f>
        <v>6434263104068.1035</v>
      </c>
      <c r="AD25" s="240">
        <f>('Energy Use'!AD81-'E-electricity'!AD25)*'Energy Use 2020'!$V87</f>
        <v>6433899106630.0928</v>
      </c>
      <c r="AE25" s="240">
        <f>('Energy Use'!AE81-'E-electricity'!AE25)*'Energy Use 2020'!$V87</f>
        <v>6432627077214.7969</v>
      </c>
      <c r="AF25" s="240">
        <f>('Energy Use'!AF81-'E-electricity'!AF25)*'Energy Use 2020'!$V87</f>
        <v>6430478502228.6162</v>
      </c>
      <c r="AG25" s="240">
        <f>('Energy Use'!AG81-'E-electricity'!AG25)*'Energy Use 2020'!$V87</f>
        <v>6427485193578.0342</v>
      </c>
      <c r="AH25" s="240">
        <f>('Energy Use'!AH81-'E-electricity'!AH25)*'Energy Use 2020'!$V87</f>
        <v>6423679246679.8564</v>
      </c>
      <c r="AI25" s="240">
        <f>('Energy Use'!AI81-'E-electricity'!AI25)*'Energy Use 2020'!$V87</f>
        <v>6419092999838.832</v>
      </c>
      <c r="AJ25" s="240">
        <f>('Energy Use'!AJ81-'E-electricity'!AJ25)*'Energy Use 2020'!$V87</f>
        <v>6413758995042.3691</v>
      </c>
      <c r="AK25" s="240">
        <f>('Energy Use'!AK81-'E-electricity'!AK25)*'Energy Use 2020'!$V87</f>
        <v>6407709940216.8906</v>
      </c>
      <c r="AL25" s="240">
        <f>('Energy Use'!AL81-'E-electricity'!AL25)*'Energy Use 2020'!$V87</f>
        <v>6400978672985.1484</v>
      </c>
      <c r="AM25" s="240">
        <f>('Energy Use'!AM81-'E-electricity'!AM25)*'Energy Use 2020'!$V87</f>
        <v>6393598125958.9521</v>
      </c>
      <c r="AN25" s="240">
        <f>('Energy Use'!AN81-'E-electricity'!AN25)*'Energy Use 2020'!$V87</f>
        <v>6385601293596.7813</v>
      </c>
      <c r="AO25" s="240">
        <f>('Energy Use'!AO81-'E-electricity'!AO25)*'Energy Use 2020'!$V87</f>
        <v>6377021200651.2803</v>
      </c>
      <c r="AP25" s="240">
        <f>('Energy Use'!AP81-'E-electricity'!AP25)*'Energy Use 2020'!$V87</f>
        <v>6367890872226.9268</v>
      </c>
      <c r="AQ25" s="240">
        <f>('Energy Use'!AQ81-'E-electricity'!AQ25)*'Energy Use 2020'!$V87</f>
        <v>6325636929539.0059</v>
      </c>
      <c r="AR25" s="136" t="str">
        <f>VLOOKUP($A25,'Sector Match'!$A$1:$B$43,2,0)</f>
        <v>chemicals 20</v>
      </c>
    </row>
    <row r="26" spans="1:44" x14ac:dyDescent="0.2">
      <c r="A26" s="74" t="s">
        <v>24</v>
      </c>
      <c r="B26" s="240">
        <f>('Energy Use'!B82-'E-electricity'!B26)*'Energy Use 2019'!$V88</f>
        <v>4516650753607.0244</v>
      </c>
      <c r="C26" s="240">
        <f>('Energy Use'!C82-'E-electricity'!C26)*'Energy Use 2020'!$V88</f>
        <v>3842482367165.6812</v>
      </c>
      <c r="D26" s="240">
        <f>('Energy Use'!D82-'E-electricity'!D26)*'Energy Use 2020'!$V88</f>
        <v>4202710674459.8755</v>
      </c>
      <c r="E26" s="240">
        <f>('Energy Use'!E82-'E-electricity'!E26)*'Energy Use 2020'!$V88</f>
        <v>4142724355571.1079</v>
      </c>
      <c r="F26" s="240">
        <f>('Energy Use'!F82-'E-electricity'!F26)*'Energy Use 2020'!$V88</f>
        <v>4152837718497.8027</v>
      </c>
      <c r="G26" s="240">
        <f>('Energy Use'!G82-'E-electricity'!G26)*'Energy Use 2020'!$V88</f>
        <v>4246934274297.3252</v>
      </c>
      <c r="H26" s="240">
        <f>('Energy Use'!H82-'E-electricity'!H26)*'Energy Use 2020'!$V88</f>
        <v>4372506001153.3354</v>
      </c>
      <c r="I26" s="240">
        <f>('Energy Use'!I82-'E-electricity'!I26)*'Energy Use 2020'!$V88</f>
        <v>4485515125188.4795</v>
      </c>
      <c r="J26" s="240">
        <f>('Energy Use'!J82-'E-electricity'!J26)*'Energy Use 2020'!$V88</f>
        <v>4571937807956.9854</v>
      </c>
      <c r="K26" s="240">
        <f>('Energy Use'!K82-'E-electricity'!K26)*'Energy Use 2020'!$V88</f>
        <v>4630425645189.8584</v>
      </c>
      <c r="L26" s="240">
        <f>('Energy Use'!L82-'E-electricity'!L26)*'Energy Use 2020'!$V88</f>
        <v>4660158135413.6924</v>
      </c>
      <c r="M26" s="240">
        <f>('Energy Use'!M82-'E-electricity'!M26)*'Energy Use 2020'!$V88</f>
        <v>4660859914975.3662</v>
      </c>
      <c r="N26" s="240">
        <f>('Energy Use'!N82-'E-electricity'!N26)*'Energy Use 2020'!$V88</f>
        <v>4646134171438.9336</v>
      </c>
      <c r="O26" s="240">
        <f>('Energy Use'!O82-'E-electricity'!O26)*'Energy Use 2020'!$V88</f>
        <v>4608766866544.3447</v>
      </c>
      <c r="P26" s="240">
        <f>('Energy Use'!P82-'E-electricity'!P26)*'Energy Use 2020'!$V88</f>
        <v>4554979834701.832</v>
      </c>
      <c r="Q26" s="240">
        <f>('Energy Use'!Q82-'E-electricity'!Q26)*'Energy Use 2020'!$V88</f>
        <v>4490951146347.2529</v>
      </c>
      <c r="R26" s="240">
        <f>('Energy Use'!R82-'E-electricity'!R26)*'Energy Use 2020'!$V88</f>
        <v>4422641948944.6104</v>
      </c>
      <c r="S26" s="240">
        <f>('Energy Use'!S82-'E-electricity'!S26)*'Energy Use 2020'!$V88</f>
        <v>4378298925422.6152</v>
      </c>
      <c r="T26" s="240">
        <f>('Energy Use'!T82-'E-electricity'!T26)*'Energy Use 2020'!$V88</f>
        <v>4334923318256.5581</v>
      </c>
      <c r="U26" s="240">
        <f>('Energy Use'!U82-'E-electricity'!U26)*'Energy Use 2020'!$V88</f>
        <v>4292536247774.25</v>
      </c>
      <c r="V26" s="240">
        <f>('Energy Use'!V82-'E-electricity'!V26)*'Energy Use 2020'!$V88</f>
        <v>4251157782234.1631</v>
      </c>
      <c r="W26" s="240">
        <f>('Energy Use'!W82-'E-electricity'!W26)*'Energy Use 2020'!$V88</f>
        <v>4210807016057.0864</v>
      </c>
      <c r="X26" s="240">
        <f>('Energy Use'!X82-'E-electricity'!X26)*'Energy Use 2020'!$V88</f>
        <v>4171502148484.582</v>
      </c>
      <c r="Y26" s="240">
        <f>('Energy Use'!Y82-'E-electricity'!Y26)*'Energy Use 2020'!$V88</f>
        <v>4133260562594.0454</v>
      </c>
      <c r="Z26" s="240">
        <f>('Energy Use'!Z82-'E-electricity'!Z26)*'Energy Use 2020'!$V88</f>
        <v>4096098904617.1025</v>
      </c>
      <c r="AA26" s="240">
        <f>('Energy Use'!AA82-'E-electricity'!AA26)*'Energy Use 2020'!$V88</f>
        <v>4060033163524.8276</v>
      </c>
      <c r="AB26" s="240">
        <f>('Energy Use'!AB82-'E-electricity'!AB26)*'Energy Use 2020'!$V88</f>
        <v>4025078750859.7163</v>
      </c>
      <c r="AC26" s="240">
        <f>('Energy Use'!AC82-'E-electricity'!AC26)*'Energy Use 2020'!$V88</f>
        <v>3991250580810.7749</v>
      </c>
      <c r="AD26" s="240">
        <f>('Energy Use'!AD82-'E-electricity'!AD26)*'Energy Use 2020'!$V88</f>
        <v>3958563150544.6001</v>
      </c>
      <c r="AE26" s="240">
        <f>('Energy Use'!AE82-'E-electricity'!AE26)*'Energy Use 2020'!$V88</f>
        <v>3927030620821.5869</v>
      </c>
      <c r="AF26" s="240">
        <f>('Energy Use'!AF82-'E-electricity'!AF26)*'Energy Use 2020'!$V88</f>
        <v>3896666896942.5342</v>
      </c>
      <c r="AG26" s="240">
        <f>('Energy Use'!AG82-'E-electricity'!AG26)*'Energy Use 2020'!$V88</f>
        <v>3867485710087.397</v>
      </c>
      <c r="AH26" s="240">
        <f>('Energy Use'!AH82-'E-electricity'!AH26)*'Energy Use 2020'!$V88</f>
        <v>3839500699124.2202</v>
      </c>
      <c r="AI26" s="240">
        <f>('Energy Use'!AI82-'E-electricity'!AI26)*'Energy Use 2020'!$V88</f>
        <v>3812725492982.8848</v>
      </c>
      <c r="AJ26" s="240">
        <f>('Energy Use'!AJ82-'E-electricity'!AJ26)*'Energy Use 2020'!$V88</f>
        <v>3787173793704.771</v>
      </c>
      <c r="AK26" s="240">
        <f>('Energy Use'!AK82-'E-electricity'!AK26)*'Energy Use 2020'!$V88</f>
        <v>3762859460296.6367</v>
      </c>
      <c r="AL26" s="240">
        <f>('Energy Use'!AL82-'E-electricity'!AL26)*'Energy Use 2020'!$V88</f>
        <v>3739796593534.1157</v>
      </c>
      <c r="AM26" s="240">
        <f>('Energy Use'!AM82-'E-electricity'!AM26)*'Energy Use 2020'!$V88</f>
        <v>3717999621878.0801</v>
      </c>
      <c r="AN26" s="240">
        <f>('Energy Use'!AN82-'E-electricity'!AN26)*'Energy Use 2020'!$V88</f>
        <v>3697483388685.2534</v>
      </c>
      <c r="AO26" s="240">
        <f>('Energy Use'!AO82-'E-electricity'!AO26)*'Energy Use 2020'!$V88</f>
        <v>3678263240913.3179</v>
      </c>
      <c r="AP26" s="240">
        <f>('Energy Use'!AP82-'E-electricity'!AP26)*'Energy Use 2020'!$V88</f>
        <v>3660355119540.2803</v>
      </c>
      <c r="AQ26" s="240">
        <f>('Energy Use'!AQ82-'E-electricity'!AQ26)*'Energy Use 2020'!$V88</f>
        <v>3625028730460.1958</v>
      </c>
      <c r="AR26" s="136" t="str">
        <f>VLOOKUP($A26,'Sector Match'!$A$1:$B$43,2,0)</f>
        <v>rubber and plastic products 22</v>
      </c>
    </row>
    <row r="27" spans="1:44" x14ac:dyDescent="0.2">
      <c r="A27" s="74" t="s">
        <v>25</v>
      </c>
      <c r="B27" s="240">
        <f>('Energy Use'!B83-'E-electricity'!B27)*'Energy Use 2019'!$V89</f>
        <v>24980296919826.559</v>
      </c>
      <c r="C27" s="240">
        <f>('Energy Use'!C83-'E-electricity'!C27)*'Energy Use 2020'!$V89</f>
        <v>18639016566835.262</v>
      </c>
      <c r="D27" s="240">
        <f>('Energy Use'!D83-'E-electricity'!D27)*'Energy Use 2020'!$V89</f>
        <v>18612527944450.523</v>
      </c>
      <c r="E27" s="240">
        <f>('Energy Use'!E83-'E-electricity'!E27)*'Energy Use 2020'!$V89</f>
        <v>18585804030519.344</v>
      </c>
      <c r="F27" s="240">
        <f>('Energy Use'!F83-'E-electricity'!F27)*'Energy Use 2020'!$V89</f>
        <v>18558845155109.215</v>
      </c>
      <c r="G27" s="240">
        <f>('Energy Use'!G83-'E-electricity'!G27)*'Energy Use 2020'!$V89</f>
        <v>18531651648287.645</v>
      </c>
      <c r="H27" s="240">
        <f>('Energy Use'!H83-'E-electricity'!H27)*'Energy Use 2020'!$V89</f>
        <v>18504223840122.117</v>
      </c>
      <c r="I27" s="240">
        <f>('Energy Use'!I83-'E-electricity'!I27)*'Energy Use 2020'!$V89</f>
        <v>18674437618005.395</v>
      </c>
      <c r="J27" s="240">
        <f>('Energy Use'!J83-'E-electricity'!J27)*'Energy Use 2020'!$V89</f>
        <v>18843090112854.488</v>
      </c>
      <c r="K27" s="240">
        <f>('Energy Use'!K83-'E-electricity'!K27)*'Energy Use 2020'!$V89</f>
        <v>19010183186642.223</v>
      </c>
      <c r="L27" s="240">
        <f>('Energy Use'!L83-'E-electricity'!L27)*'Energy Use 2020'!$V89</f>
        <v>19175718701341.406</v>
      </c>
      <c r="M27" s="240">
        <f>('Energy Use'!M83-'E-electricity'!M27)*'Energy Use 2020'!$V89</f>
        <v>19339698518924.859</v>
      </c>
      <c r="N27" s="240">
        <f>('Energy Use'!N83-'E-electricity'!N27)*'Energy Use 2020'!$V89</f>
        <v>19062063667992.348</v>
      </c>
      <c r="O27" s="240">
        <f>('Energy Use'!O83-'E-electricity'!O27)*'Energy Use 2020'!$V89</f>
        <v>18785810970787.809</v>
      </c>
      <c r="P27" s="240">
        <f>('Energy Use'!P83-'E-electricity'!P27)*'Energy Use 2020'!$V89</f>
        <v>18510939279277.816</v>
      </c>
      <c r="Q27" s="240">
        <f>('Energy Use'!Q83-'E-electricity'!Q27)*'Energy Use 2020'!$V89</f>
        <v>18237447445428.969</v>
      </c>
      <c r="R27" s="240">
        <f>('Energy Use'!R83-'E-electricity'!R27)*'Energy Use 2020'!$V89</f>
        <v>17965334321207.844</v>
      </c>
      <c r="S27" s="240">
        <f>('Energy Use'!S83-'E-electricity'!S27)*'Energy Use 2020'!$V89</f>
        <v>17644764418878.242</v>
      </c>
      <c r="T27" s="240">
        <f>('Energy Use'!T83-'E-electricity'!T27)*'Energy Use 2020'!$V89</f>
        <v>17324652374883.994</v>
      </c>
      <c r="U27" s="240">
        <f>('Energy Use'!U83-'E-electricity'!U27)*'Energy Use 2020'!$V89</f>
        <v>17004998011650.873</v>
      </c>
      <c r="V27" s="240">
        <f>('Energy Use'!V83-'E-electricity'!V27)*'Energy Use 2020'!$V89</f>
        <v>16685801151604.672</v>
      </c>
      <c r="W27" s="240">
        <f>('Energy Use'!W83-'E-electricity'!W27)*'Energy Use 2020'!$V89</f>
        <v>16367061617171.158</v>
      </c>
      <c r="X27" s="240">
        <f>('Energy Use'!X83-'E-electricity'!X27)*'Energy Use 2020'!$V89</f>
        <v>15935053378527.523</v>
      </c>
      <c r="Y27" s="240">
        <f>('Energy Use'!Y83-'E-electricity'!Y27)*'Energy Use 2020'!$V89</f>
        <v>15503671649782.066</v>
      </c>
      <c r="Z27" s="240">
        <f>('Energy Use'!Z83-'E-electricity'!Z27)*'Energy Use 2020'!$V89</f>
        <v>15072916186854.832</v>
      </c>
      <c r="AA27" s="240">
        <f>('Energy Use'!AA83-'E-electricity'!AA27)*'Energy Use 2020'!$V89</f>
        <v>14642786745665.869</v>
      </c>
      <c r="AB27" s="240">
        <f>('Energy Use'!AB83-'E-electricity'!AB27)*'Energy Use 2020'!$V89</f>
        <v>14213283082135.219</v>
      </c>
      <c r="AC27" s="240">
        <f>('Energy Use'!AC83-'E-electricity'!AC27)*'Energy Use 2020'!$V89</f>
        <v>13879707682996.9</v>
      </c>
      <c r="AD27" s="240">
        <f>('Energy Use'!AD83-'E-electricity'!AD27)*'Energy Use 2020'!$V89</f>
        <v>13546613811702.967</v>
      </c>
      <c r="AE27" s="240">
        <f>('Energy Use'!AE83-'E-electricity'!AE27)*'Energy Use 2020'!$V89</f>
        <v>13214001280867.645</v>
      </c>
      <c r="AF27" s="240">
        <f>('Energy Use'!AF83-'E-electricity'!AF27)*'Energy Use 2020'!$V89</f>
        <v>12881869903105.166</v>
      </c>
      <c r="AG27" s="240">
        <f>('Energy Use'!AG83-'E-electricity'!AG27)*'Energy Use 2020'!$V89</f>
        <v>12550219491029.77</v>
      </c>
      <c r="AH27" s="240">
        <f>('Energy Use'!AH83-'E-electricity'!AH27)*'Energy Use 2020'!$V89</f>
        <v>12347314151644.625</v>
      </c>
      <c r="AI27" s="240">
        <f>('Energy Use'!AI83-'E-electricity'!AI27)*'Energy Use 2020'!$V89</f>
        <v>12144697707977.83</v>
      </c>
      <c r="AJ27" s="240">
        <f>('Energy Use'!AJ83-'E-electricity'!AJ27)*'Energy Use 2020'!$V89</f>
        <v>11942370047962.02</v>
      </c>
      <c r="AK27" s="240">
        <f>('Energy Use'!AK83-'E-electricity'!AK27)*'Energy Use 2020'!$V89</f>
        <v>11740331059529.816</v>
      </c>
      <c r="AL27" s="240">
        <f>('Energy Use'!AL83-'E-electricity'!AL27)*'Energy Use 2020'!$V89</f>
        <v>11538580630613.855</v>
      </c>
      <c r="AM27" s="240">
        <f>('Energy Use'!AM83-'E-electricity'!AM27)*'Energy Use 2020'!$V89</f>
        <v>11433664178459.916</v>
      </c>
      <c r="AN27" s="240">
        <f>('Energy Use'!AN83-'E-electricity'!AN27)*'Energy Use 2020'!$V89</f>
        <v>11328890182628.07</v>
      </c>
      <c r="AO27" s="240">
        <f>('Energy Use'!AO83-'E-electricity'!AO27)*'Energy Use 2020'!$V89</f>
        <v>11224258588652.145</v>
      </c>
      <c r="AP27" s="240">
        <f>('Energy Use'!AP83-'E-electricity'!AP27)*'Energy Use 2020'!$V89</f>
        <v>11119769342065.963</v>
      </c>
      <c r="AQ27" s="240">
        <f>('Energy Use'!AQ83-'E-electricity'!AQ27)*'Energy Use 2020'!$V89</f>
        <v>10986942192215.244</v>
      </c>
      <c r="AR27" s="136" t="str">
        <f>VLOOKUP($A27,'Sector Match'!$A$1:$B$43,2,0)</f>
        <v>cement and other nonmetallic minerals 239</v>
      </c>
    </row>
    <row r="28" spans="1:44" x14ac:dyDescent="0.2">
      <c r="A28" s="74" t="s">
        <v>26</v>
      </c>
      <c r="B28" s="240">
        <f>('Energy Use'!B84-'E-electricity'!B28)*'Energy Use 2019'!$V90</f>
        <v>28154159611550.418</v>
      </c>
      <c r="C28" s="240">
        <f>('Energy Use'!C84-'E-electricity'!C28)*'Energy Use 2020'!$V90</f>
        <v>13119927158358.488</v>
      </c>
      <c r="D28" s="240">
        <f>('Energy Use'!D84-'E-electricity'!D28)*'Energy Use 2020'!$V90</f>
        <v>13555935604466.994</v>
      </c>
      <c r="E28" s="240">
        <f>('Energy Use'!E84-'E-electricity'!E28)*'Energy Use 2020'!$V90</f>
        <v>13988774449836.699</v>
      </c>
      <c r="F28" s="240">
        <f>('Energy Use'!F84-'E-electricity'!F28)*'Energy Use 2020'!$V90</f>
        <v>14418446004991.254</v>
      </c>
      <c r="G28" s="240">
        <f>('Energy Use'!G84-'E-electricity'!G28)*'Energy Use 2020'!$V90</f>
        <v>14844952580454.316</v>
      </c>
      <c r="H28" s="240">
        <f>('Energy Use'!H84-'E-electricity'!H28)*'Energy Use 2020'!$V90</f>
        <v>15268296486749.547</v>
      </c>
      <c r="I28" s="240">
        <f>('Energy Use'!I84-'E-electricity'!I28)*'Energy Use 2020'!$V90</f>
        <v>15558899799179.152</v>
      </c>
      <c r="J28" s="240">
        <f>('Energy Use'!J84-'E-electricity'!J28)*'Energy Use 2020'!$V90</f>
        <v>15847410163103.234</v>
      </c>
      <c r="K28" s="240">
        <f>('Energy Use'!K84-'E-electricity'!K28)*'Energy Use 2020'!$V90</f>
        <v>16133829116956.828</v>
      </c>
      <c r="L28" s="240">
        <f>('Energy Use'!L84-'E-electricity'!L28)*'Energy Use 2020'!$V90</f>
        <v>16418158199174.969</v>
      </c>
      <c r="M28" s="240">
        <f>('Energy Use'!M84-'E-electricity'!M28)*'Energy Use 2020'!$V90</f>
        <v>16700398948192.711</v>
      </c>
      <c r="N28" s="240">
        <f>('Energy Use'!N84-'E-electricity'!N28)*'Energy Use 2020'!$V90</f>
        <v>16676861478809.398</v>
      </c>
      <c r="O28" s="240">
        <f>('Energy Use'!O84-'E-electricity'!O28)*'Energy Use 2020'!$V90</f>
        <v>16653205432595.541</v>
      </c>
      <c r="P28" s="240">
        <f>('Energy Use'!P84-'E-electricity'!P28)*'Energy Use 2020'!$V90</f>
        <v>16629430880682.783</v>
      </c>
      <c r="Q28" s="240">
        <f>('Energy Use'!Q84-'E-electricity'!Q28)*'Energy Use 2020'!$V90</f>
        <v>16605537894202.75</v>
      </c>
      <c r="R28" s="240">
        <f>('Energy Use'!R84-'E-electricity'!R28)*'Energy Use 2020'!$V90</f>
        <v>16581526544287.072</v>
      </c>
      <c r="S28" s="240">
        <f>('Energy Use'!S84-'E-electricity'!S28)*'Energy Use 2020'!$V90</f>
        <v>16383130971879.137</v>
      </c>
      <c r="T28" s="240">
        <f>('Energy Use'!T84-'E-electricity'!T28)*'Energy Use 2020'!$V90</f>
        <v>16184972165822.439</v>
      </c>
      <c r="U28" s="240">
        <f>('Energy Use'!U84-'E-electricity'!U28)*'Energy Use 2020'!$V90</f>
        <v>15987050063964.566</v>
      </c>
      <c r="V28" s="240">
        <f>('Energy Use'!V84-'E-electricity'!V28)*'Energy Use 2020'!$V90</f>
        <v>15789364604153.109</v>
      </c>
      <c r="W28" s="240">
        <f>('Energy Use'!W84-'E-electricity'!W28)*'Energy Use 2020'!$V90</f>
        <v>15591915724235.658</v>
      </c>
      <c r="X28" s="240">
        <f>('Energy Use'!X84-'E-electricity'!X28)*'Energy Use 2020'!$V90</f>
        <v>15230680647395.529</v>
      </c>
      <c r="Y28" s="240">
        <f>('Energy Use'!Y84-'E-electricity'!Y28)*'Energy Use 2020'!$V90</f>
        <v>14869887417912.82</v>
      </c>
      <c r="Z28" s="240">
        <f>('Energy Use'!Z84-'E-electricity'!Z28)*'Energy Use 2020'!$V90</f>
        <v>14509535919251.746</v>
      </c>
      <c r="AA28" s="240">
        <f>('Energy Use'!AA84-'E-electricity'!AA28)*'Energy Use 2020'!$V90</f>
        <v>14149626034876.541</v>
      </c>
      <c r="AB28" s="240">
        <f>('Energy Use'!AB84-'E-electricity'!AB28)*'Energy Use 2020'!$V90</f>
        <v>13790157648251.426</v>
      </c>
      <c r="AC28" s="240">
        <f>('Energy Use'!AC84-'E-electricity'!AC28)*'Energy Use 2020'!$V90</f>
        <v>13431130642840.635</v>
      </c>
      <c r="AD28" s="240">
        <f>('Energy Use'!AD84-'E-electricity'!AD28)*'Energy Use 2020'!$V90</f>
        <v>13072544902108.383</v>
      </c>
      <c r="AE28" s="240">
        <f>('Energy Use'!AE84-'E-electricity'!AE28)*'Energy Use 2020'!$V90</f>
        <v>12714400309518.908</v>
      </c>
      <c r="AF28" s="240">
        <f>('Energy Use'!AF84-'E-electricity'!AF28)*'Energy Use 2020'!$V90</f>
        <v>12356696748536.432</v>
      </c>
      <c r="AG28" s="240">
        <f>('Energy Use'!AG84-'E-electricity'!AG28)*'Energy Use 2020'!$V90</f>
        <v>11999434102625.18</v>
      </c>
      <c r="AH28" s="240">
        <f>('Energy Use'!AH84-'E-electricity'!AH28)*'Energy Use 2020'!$V90</f>
        <v>11689182704270.377</v>
      </c>
      <c r="AI28" s="240">
        <f>('Energy Use'!AI84-'E-electricity'!AI28)*'Energy Use 2020'!$V90</f>
        <v>11379313408140.254</v>
      </c>
      <c r="AJ28" s="240">
        <f>('Energy Use'!AJ84-'E-electricity'!AJ28)*'Energy Use 2020'!$V90</f>
        <v>11069826113237.141</v>
      </c>
      <c r="AK28" s="240">
        <f>('Energy Use'!AK84-'E-electricity'!AK28)*'Energy Use 2020'!$V90</f>
        <v>10760720718563.365</v>
      </c>
      <c r="AL28" s="240">
        <f>('Energy Use'!AL84-'E-electricity'!AL28)*'Energy Use 2020'!$V90</f>
        <v>10451997123121.26</v>
      </c>
      <c r="AM28" s="240">
        <f>('Energy Use'!AM84-'E-electricity'!AM28)*'Energy Use 2020'!$V90</f>
        <v>10128496032236.574</v>
      </c>
      <c r="AN28" s="240">
        <f>('Energy Use'!AN84-'E-electricity'!AN28)*'Energy Use 2020'!$V90</f>
        <v>9805395650168.9199</v>
      </c>
      <c r="AO28" s="240">
        <f>('Energy Use'!AO84-'E-electricity'!AO28)*'Energy Use 2020'!$V90</f>
        <v>9482695870846.8496</v>
      </c>
      <c r="AP28" s="240">
        <f>('Energy Use'!AP84-'E-electricity'!AP28)*'Energy Use 2020'!$V90</f>
        <v>9160396588198.9199</v>
      </c>
      <c r="AQ28" s="240">
        <f>('Energy Use'!AQ84-'E-electricity'!AQ28)*'Energy Use 2020'!$V90</f>
        <v>8815865427214.8086</v>
      </c>
      <c r="AR28" s="136" t="str">
        <f>VLOOKUP($A28,'Sector Match'!$A$1:$B$43,2,0)</f>
        <v>iron and steel 241</v>
      </c>
    </row>
    <row r="29" spans="1:44" x14ac:dyDescent="0.2">
      <c r="A29" s="74" t="s">
        <v>27</v>
      </c>
      <c r="B29" s="240">
        <f>('Energy Use'!B85-'E-electricity'!B29)*'Energy Use 2019'!$V91</f>
        <v>1653515877856.1343</v>
      </c>
      <c r="C29" s="240">
        <f>('Energy Use'!C85-'E-electricity'!C29)*'Energy Use 2020'!$V91</f>
        <v>1964243693829.0981</v>
      </c>
      <c r="D29" s="240">
        <f>('Energy Use'!D85-'E-electricity'!D29)*'Energy Use 2020'!$V91</f>
        <v>2087144144217.9958</v>
      </c>
      <c r="E29" s="240">
        <f>('Energy Use'!E85-'E-electricity'!E29)*'Energy Use 2020'!$V91</f>
        <v>2207906277512.2319</v>
      </c>
      <c r="F29" s="240">
        <f>('Energy Use'!F85-'E-electricity'!F29)*'Energy Use 2020'!$V91</f>
        <v>2326541883252.1592</v>
      </c>
      <c r="G29" s="240">
        <f>('Energy Use'!G85-'E-electricity'!G29)*'Energy Use 2020'!$V91</f>
        <v>2443062750978.1387</v>
      </c>
      <c r="H29" s="240">
        <f>('Energy Use'!H85-'E-electricity'!H29)*'Energy Use 2020'!$V91</f>
        <v>2557480670230.5225</v>
      </c>
      <c r="I29" s="240">
        <f>('Energy Use'!I85-'E-electricity'!I29)*'Energy Use 2020'!$V91</f>
        <v>2668733036629.0288</v>
      </c>
      <c r="J29" s="240">
        <f>('Energy Use'!J85-'E-electricity'!J29)*'Energy Use 2020'!$V91</f>
        <v>2777988871226.168</v>
      </c>
      <c r="K29" s="240">
        <f>('Energy Use'!K85-'E-electricity'!K29)*'Energy Use 2020'!$V91</f>
        <v>2885258896076.2559</v>
      </c>
      <c r="L29" s="240">
        <f>('Energy Use'!L85-'E-electricity'!L29)*'Energy Use 2020'!$V91</f>
        <v>2990553833233.603</v>
      </c>
      <c r="M29" s="240">
        <f>('Energy Use'!M85-'E-electricity'!M29)*'Energy Use 2020'!$V91</f>
        <v>3093884404752.5195</v>
      </c>
      <c r="N29" s="240">
        <f>('Energy Use'!N85-'E-electricity'!N29)*'Energy Use 2020'!$V91</f>
        <v>3142643629325.3213</v>
      </c>
      <c r="O29" s="240">
        <f>('Energy Use'!O85-'E-electricity'!O29)*'Energy Use 2020'!$V91</f>
        <v>3190599679757.2749</v>
      </c>
      <c r="P29" s="240">
        <f>('Energy Use'!P85-'E-electricity'!P29)*'Energy Use 2020'!$V91</f>
        <v>3237756291831.7173</v>
      </c>
      <c r="Q29" s="240">
        <f>('Energy Use'!Q85-'E-electricity'!Q29)*'Energy Use 2020'!$V91</f>
        <v>3284117201331.9878</v>
      </c>
      <c r="R29" s="240">
        <f>('Energy Use'!R85-'E-electricity'!R29)*'Energy Use 2020'!$V91</f>
        <v>3329686144041.4209</v>
      </c>
      <c r="S29" s="240">
        <f>('Energy Use'!S85-'E-electricity'!S29)*'Energy Use 2020'!$V91</f>
        <v>3340410751951.5898</v>
      </c>
      <c r="T29" s="240">
        <f>('Energy Use'!T85-'E-electricity'!T29)*'Energy Use 2020'!$V91</f>
        <v>3351040082333.2031</v>
      </c>
      <c r="U29" s="240">
        <f>('Energy Use'!U85-'E-electricity'!U29)*'Energy Use 2020'!$V91</f>
        <v>3361574257237.1172</v>
      </c>
      <c r="V29" s="240">
        <f>('Energy Use'!V85-'E-electricity'!V29)*'Energy Use 2020'!$V91</f>
        <v>3372013398714.1841</v>
      </c>
      <c r="W29" s="240">
        <f>('Energy Use'!W85-'E-electricity'!W29)*'Energy Use 2020'!$V91</f>
        <v>3382357628815.2593</v>
      </c>
      <c r="X29" s="240">
        <f>('Energy Use'!X85-'E-electricity'!X29)*'Energy Use 2020'!$V91</f>
        <v>3364974585548.9448</v>
      </c>
      <c r="Y29" s="240">
        <f>('Energy Use'!Y85-'E-electricity'!Y29)*'Energy Use 2020'!$V91</f>
        <v>3347643040618.4067</v>
      </c>
      <c r="Z29" s="240">
        <f>('Energy Use'!Z85-'E-electricity'!Z29)*'Energy Use 2020'!$V91</f>
        <v>3330362942574.6504</v>
      </c>
      <c r="AA29" s="240">
        <f>('Energy Use'!AA85-'E-electricity'!AA29)*'Energy Use 2020'!$V91</f>
        <v>3313134239968.6797</v>
      </c>
      <c r="AB29" s="240">
        <f>('Energy Use'!AB85-'E-electricity'!AB29)*'Energy Use 2020'!$V91</f>
        <v>3295956881351.4956</v>
      </c>
      <c r="AC29" s="240">
        <f>('Energy Use'!AC85-'E-electricity'!AC29)*'Energy Use 2020'!$V91</f>
        <v>3243230102782.5815</v>
      </c>
      <c r="AD29" s="240">
        <f>('Energy Use'!AD85-'E-electricity'!AD29)*'Energy Use 2020'!$V91</f>
        <v>3190744379819.5806</v>
      </c>
      <c r="AE29" s="240">
        <f>('Energy Use'!AE85-'E-electricity'!AE29)*'Energy Use 2020'!$V91</f>
        <v>3138499436064.645</v>
      </c>
      <c r="AF29" s="240">
        <f>('Energy Use'!AF85-'E-electricity'!AF29)*'Energy Use 2020'!$V91</f>
        <v>3086494995119.9302</v>
      </c>
      <c r="AG29" s="240">
        <f>('Energy Use'!AG85-'E-electricity'!AG29)*'Energy Use 2020'!$V91</f>
        <v>3034730780587.5952</v>
      </c>
      <c r="AH29" s="240">
        <f>('Energy Use'!AH85-'E-electricity'!AH29)*'Energy Use 2020'!$V91</f>
        <v>2956861321544.8696</v>
      </c>
      <c r="AI29" s="240">
        <f>('Energy Use'!AI85-'E-electricity'!AI29)*'Energy Use 2020'!$V91</f>
        <v>2879373334633.0532</v>
      </c>
      <c r="AJ29" s="240">
        <f>('Energy Use'!AJ85-'E-electricity'!AJ29)*'Energy Use 2020'!$V91</f>
        <v>2802266374742.6626</v>
      </c>
      <c r="AK29" s="240">
        <f>('Energy Use'!AK85-'E-electricity'!AK29)*'Energy Use 2020'!$V91</f>
        <v>2725539996764.2212</v>
      </c>
      <c r="AL29" s="240">
        <f>('Energy Use'!AL85-'E-electricity'!AL29)*'Energy Use 2020'!$V91</f>
        <v>2649193755588.2476</v>
      </c>
      <c r="AM29" s="240">
        <f>('Energy Use'!AM85-'E-electricity'!AM29)*'Energy Use 2020'!$V91</f>
        <v>2573116995335.2402</v>
      </c>
      <c r="AN29" s="240">
        <f>('Energy Use'!AN85-'E-electricity'!AN29)*'Energy Use 2020'!$V91</f>
        <v>2497420120559.6299</v>
      </c>
      <c r="AO29" s="240">
        <f>('Energy Use'!AO85-'E-electricity'!AO29)*'Energy Use 2020'!$V91</f>
        <v>2422102685194.2954</v>
      </c>
      <c r="AP29" s="240">
        <f>('Energy Use'!AP85-'E-electricity'!AP29)*'Energy Use 2020'!$V91</f>
        <v>2347164243172.1118</v>
      </c>
      <c r="AQ29" s="240">
        <f>('Energy Use'!AQ85-'E-electricity'!AQ29)*'Energy Use 2020'!$V91</f>
        <v>2266408492839.6587</v>
      </c>
      <c r="AR29" s="136" t="str">
        <f>VLOOKUP($A29,'Sector Match'!$A$1:$B$43,2,0)</f>
        <v>other metals 242</v>
      </c>
    </row>
    <row r="30" spans="1:44" x14ac:dyDescent="0.2">
      <c r="A30" s="74" t="s">
        <v>28</v>
      </c>
      <c r="B30" s="240">
        <f>('Energy Use'!B86-'E-electricity'!B30)*'Energy Use 2019'!$V92</f>
        <v>1353885483882.2041</v>
      </c>
      <c r="C30" s="240">
        <f>('Energy Use'!C86-'E-electricity'!C30)*'Energy Use 2020'!$V92</f>
        <v>1287300951887.9968</v>
      </c>
      <c r="D30" s="240">
        <f>('Energy Use'!D86-'E-electricity'!D30)*'Energy Use 2020'!$V92</f>
        <v>1543842878365.3054</v>
      </c>
      <c r="E30" s="240">
        <f>('Energy Use'!E86-'E-electricity'!E30)*'Energy Use 2020'!$V92</f>
        <v>1550982339784.9099</v>
      </c>
      <c r="F30" s="240">
        <f>('Energy Use'!F86-'E-electricity'!F30)*'Energy Use 2020'!$V92</f>
        <v>1560760428373.9194</v>
      </c>
      <c r="G30" s="240">
        <f>('Energy Use'!G86-'E-electricity'!G30)*'Energy Use 2020'!$V92</f>
        <v>1600153387970.123</v>
      </c>
      <c r="H30" s="240">
        <f>('Energy Use'!H86-'E-electricity'!H30)*'Energy Use 2020'!$V92</f>
        <v>1651152011001.2114</v>
      </c>
      <c r="I30" s="240">
        <f>('Energy Use'!I86-'E-electricity'!I30)*'Energy Use 2020'!$V92</f>
        <v>1698830809628.6804</v>
      </c>
      <c r="J30" s="240">
        <f>('Energy Use'!J86-'E-electricity'!J30)*'Energy Use 2020'!$V92</f>
        <v>1738891593225.9104</v>
      </c>
      <c r="K30" s="240">
        <f>('Energy Use'!K86-'E-electricity'!K30)*'Energy Use 2020'!$V92</f>
        <v>1771765989241.729</v>
      </c>
      <c r="L30" s="240">
        <f>('Energy Use'!L86-'E-electricity'!L30)*'Energy Use 2020'!$V92</f>
        <v>1798058641032.2161</v>
      </c>
      <c r="M30" s="240">
        <f>('Energy Use'!M86-'E-electricity'!M30)*'Energy Use 2020'!$V92</f>
        <v>1818516070584.522</v>
      </c>
      <c r="N30" s="240">
        <f>('Energy Use'!N86-'E-electricity'!N30)*'Energy Use 2020'!$V92</f>
        <v>1836010283463.4011</v>
      </c>
      <c r="O30" s="240">
        <f>('Energy Use'!O86-'E-electricity'!O30)*'Energy Use 2020'!$V92</f>
        <v>1849268461530.5867</v>
      </c>
      <c r="P30" s="240">
        <f>('Energy Use'!P86-'E-electricity'!P30)*'Energy Use 2020'!$V92</f>
        <v>1859036100242.9868</v>
      </c>
      <c r="Q30" s="240">
        <f>('Energy Use'!Q86-'E-electricity'!Q30)*'Energy Use 2020'!$V92</f>
        <v>1866099551572.2312</v>
      </c>
      <c r="R30" s="240">
        <f>('Energy Use'!R86-'E-electricity'!R30)*'Energy Use 2020'!$V92</f>
        <v>1871272503491.1841</v>
      </c>
      <c r="S30" s="240">
        <f>('Energy Use'!S86-'E-electricity'!S30)*'Energy Use 2020'!$V92</f>
        <v>1882252654772.8765</v>
      </c>
      <c r="T30" s="240">
        <f>('Energy Use'!T86-'E-electricity'!T30)*'Energy Use 2020'!$V92</f>
        <v>1892281509155.7712</v>
      </c>
      <c r="U30" s="240">
        <f>('Energy Use'!U86-'E-electricity'!U30)*'Energy Use 2020'!$V92</f>
        <v>1901378807725.2979</v>
      </c>
      <c r="V30" s="240">
        <f>('Energy Use'!V86-'E-electricity'!V30)*'Energy Use 2020'!$V92</f>
        <v>1909566380958.6121</v>
      </c>
      <c r="W30" s="240">
        <f>('Energy Use'!W86-'E-electricity'!W30)*'Energy Use 2020'!$V92</f>
        <v>1916868010707.1982</v>
      </c>
      <c r="X30" s="240">
        <f>('Energy Use'!X86-'E-electricity'!X30)*'Energy Use 2020'!$V92</f>
        <v>1923309290942.3604</v>
      </c>
      <c r="Y30" s="240">
        <f>('Energy Use'!Y86-'E-electricity'!Y30)*'Energy Use 2020'!$V92</f>
        <v>1928917488197.2837</v>
      </c>
      <c r="Z30" s="240">
        <f>('Energy Use'!Z86-'E-electricity'!Z30)*'Energy Use 2020'!$V92</f>
        <v>1933721402589.7524</v>
      </c>
      <c r="AA30" s="240">
        <f>('Energy Use'!AA86-'E-electricity'!AA30)*'Energy Use 2020'!$V92</f>
        <v>1937751230255.8335</v>
      </c>
      <c r="AB30" s="240">
        <f>('Energy Use'!AB86-'E-electricity'!AB30)*'Energy Use 2020'!$V92</f>
        <v>1941038427968.9238</v>
      </c>
      <c r="AC30" s="240">
        <f>('Energy Use'!AC86-'E-electricity'!AC30)*'Energy Use 2020'!$V92</f>
        <v>1943615580660.4495</v>
      </c>
      <c r="AD30" s="240">
        <f>('Energy Use'!AD86-'E-electricity'!AD30)*'Energy Use 2020'!$V92</f>
        <v>1945516272499.1665</v>
      </c>
      <c r="AE30" s="240">
        <f>('Energy Use'!AE86-'E-electricity'!AE30)*'Energy Use 2020'!$V92</f>
        <v>1946774962126.5168</v>
      </c>
      <c r="AF30" s="240">
        <f>('Energy Use'!AF86-'E-electricity'!AF30)*'Energy Use 2020'!$V92</f>
        <v>1947426862585.5288</v>
      </c>
      <c r="AG30" s="240">
        <f>('Energy Use'!AG86-'E-electricity'!AG30)*'Energy Use 2020'!$V92</f>
        <v>1947507826422.0586</v>
      </c>
      <c r="AH30" s="240">
        <f>('Energy Use'!AH86-'E-electricity'!AH30)*'Energy Use 2020'!$V92</f>
        <v>1947054236379.2615</v>
      </c>
      <c r="AI30" s="240">
        <f>('Energy Use'!AI86-'E-electricity'!AI30)*'Energy Use 2020'!$V92</f>
        <v>1946102902050.2896</v>
      </c>
      <c r="AJ30" s="240">
        <f>('Energy Use'!AJ86-'E-electricity'!AJ30)*'Energy Use 2020'!$V92</f>
        <v>1944690962800.1069</v>
      </c>
      <c r="AK30" s="240">
        <f>('Energy Use'!AK86-'E-electricity'!AK30)*'Energy Use 2020'!$V92</f>
        <v>1942855797216.0769</v>
      </c>
      <c r="AL30" s="240">
        <f>('Energy Use'!AL86-'E-electricity'!AL30)*'Energy Use 2020'!$V92</f>
        <v>1940634939298.166</v>
      </c>
      <c r="AM30" s="240">
        <f>('Energy Use'!AM86-'E-electricity'!AM30)*'Energy Use 2020'!$V92</f>
        <v>1938066001554.3093</v>
      </c>
      <c r="AN30" s="240">
        <f>('Energy Use'!AN86-'E-electricity'!AN30)*'Energy Use 2020'!$V92</f>
        <v>1935186605123.8945</v>
      </c>
      <c r="AO30" s="240">
        <f>('Energy Use'!AO86-'E-electricity'!AO30)*'Energy Use 2020'!$V92</f>
        <v>1932034317013.8726</v>
      </c>
      <c r="AP30" s="240">
        <f>('Energy Use'!AP86-'E-electricity'!AP30)*'Energy Use 2020'!$V92</f>
        <v>1928646594496.7603</v>
      </c>
      <c r="AQ30" s="240">
        <f>('Energy Use'!AQ86-'E-electricity'!AQ30)*'Energy Use 2020'!$V92</f>
        <v>1915188630346.1733</v>
      </c>
      <c r="AR30" s="136" t="str">
        <f>VLOOKUP($A30,'Sector Match'!$A$1:$B$43,2,0)</f>
        <v>metal products except machinery and vehicles 25</v>
      </c>
    </row>
    <row r="31" spans="1:44" x14ac:dyDescent="0.2">
      <c r="A31" s="74" t="s">
        <v>29</v>
      </c>
      <c r="B31" s="240">
        <f>('Energy Use'!B87-'E-electricity'!B31)*'Energy Use 2019'!$V93</f>
        <v>1417695660376.6526</v>
      </c>
      <c r="C31" s="240">
        <f>('Energy Use'!C87-'E-electricity'!C31)*'Energy Use 2020'!$V93</f>
        <v>1403823882877.8589</v>
      </c>
      <c r="D31" s="240">
        <f>('Energy Use'!D87-'E-electricity'!D31)*'Energy Use 2020'!$V93</f>
        <v>1628774514028.4458</v>
      </c>
      <c r="E31" s="240">
        <f>('Energy Use'!E87-'E-electricity'!E31)*'Energy Use 2020'!$V93</f>
        <v>1620597996636.4365</v>
      </c>
      <c r="F31" s="240">
        <f>('Energy Use'!F87-'E-electricity'!F31)*'Energy Use 2020'!$V93</f>
        <v>1629583307063.7573</v>
      </c>
      <c r="G31" s="240">
        <f>('Energy Use'!G87-'E-electricity'!G31)*'Energy Use 2020'!$V93</f>
        <v>1671340634091.1272</v>
      </c>
      <c r="H31" s="240">
        <f>('Energy Use'!H87-'E-electricity'!H31)*'Energy Use 2020'!$V93</f>
        <v>1725832083637.1599</v>
      </c>
      <c r="I31" s="240">
        <f>('Energy Use'!I87-'E-electricity'!I31)*'Energy Use 2020'!$V93</f>
        <v>1776349048016.5164</v>
      </c>
      <c r="J31" s="240">
        <f>('Energy Use'!J87-'E-electricity'!J31)*'Energy Use 2020'!$V93</f>
        <v>1818273893826.8428</v>
      </c>
      <c r="K31" s="240">
        <f>('Energy Use'!K87-'E-electricity'!K31)*'Energy Use 2020'!$V93</f>
        <v>1852194623880.9246</v>
      </c>
      <c r="L31" s="240">
        <f>('Energy Use'!L87-'E-electricity'!L31)*'Energy Use 2020'!$V93</f>
        <v>1878907273431.9944</v>
      </c>
      <c r="M31" s="240">
        <f>('Energy Use'!M87-'E-electricity'!M31)*'Energy Use 2020'!$V93</f>
        <v>1899374393545.8394</v>
      </c>
      <c r="N31" s="240">
        <f>('Energy Use'!N87-'E-electricity'!N31)*'Energy Use 2020'!$V93</f>
        <v>1917694625740.811</v>
      </c>
      <c r="O31" s="240">
        <f>('Energy Use'!O87-'E-electricity'!O31)*'Energy Use 2020'!$V93</f>
        <v>1931659918010.5657</v>
      </c>
      <c r="P31" s="240">
        <f>('Energy Use'!P87-'E-electricity'!P31)*'Energy Use 2020'!$V93</f>
        <v>1942048211460.2766</v>
      </c>
      <c r="Q31" s="240">
        <f>('Energy Use'!Q87-'E-electricity'!Q31)*'Energy Use 2020'!$V93</f>
        <v>1949679582457.8413</v>
      </c>
      <c r="R31" s="240">
        <f>('Energy Use'!R87-'E-electricity'!R31)*'Energy Use 2020'!$V93</f>
        <v>1955402442001.301</v>
      </c>
      <c r="S31" s="240">
        <f>('Energy Use'!S87-'E-electricity'!S31)*'Energy Use 2020'!$V93</f>
        <v>1968293073115.134</v>
      </c>
      <c r="T31" s="240">
        <f>('Energy Use'!T87-'E-electricity'!T31)*'Energy Use 2020'!$V93</f>
        <v>1980262453240.1794</v>
      </c>
      <c r="U31" s="240">
        <f>('Energy Use'!U87-'E-electricity'!U31)*'Energy Use 2020'!$V93</f>
        <v>1991315136913.7798</v>
      </c>
      <c r="V31" s="240">
        <f>('Energy Use'!V87-'E-electricity'!V31)*'Energy Use 2020'!$V93</f>
        <v>2001457463630.0264</v>
      </c>
      <c r="W31" s="240">
        <f>('Energy Use'!W87-'E-electricity'!W31)*'Energy Use 2020'!$V93</f>
        <v>2010697493676.8501</v>
      </c>
      <c r="X31" s="240">
        <f>('Energy Use'!X87-'E-electricity'!X31)*'Energy Use 2020'!$V93</f>
        <v>2019044940252.0808</v>
      </c>
      <c r="Y31" s="240">
        <f>('Energy Use'!Y87-'E-electricity'!Y31)*'Energy Use 2020'!$V93</f>
        <v>2026511098319.8049</v>
      </c>
      <c r="Z31" s="240">
        <f>('Energy Use'!Z87-'E-electricity'!Z31)*'Energy Use 2020'!$V93</f>
        <v>2033108770665.1067</v>
      </c>
      <c r="AA31" s="240">
        <f>('Energy Use'!AA87-'E-electricity'!AA31)*'Energy Use 2020'!$V93</f>
        <v>2038852191599.1941</v>
      </c>
      <c r="AB31" s="240">
        <f>('Energy Use'!AB87-'E-electricity'!AB31)*'Energy Use 2020'!$V93</f>
        <v>2043756948758.5984</v>
      </c>
      <c r="AC31" s="240">
        <f>('Energy Use'!AC87-'E-electricity'!AC31)*'Energy Use 2020'!$V93</f>
        <v>2047839903431.0679</v>
      </c>
      <c r="AD31" s="240">
        <f>('Energy Use'!AD87-'E-electricity'!AD31)*'Energy Use 2020'!$V93</f>
        <v>2051119109828.251</v>
      </c>
      <c r="AE31" s="240">
        <f>('Energy Use'!AE87-'E-electricity'!AE31)*'Energy Use 2020'!$V93</f>
        <v>2053613733710.2725</v>
      </c>
      <c r="AF31" s="240">
        <f>('Energy Use'!AF87-'E-electricity'!AF31)*'Energy Use 2020'!$V93</f>
        <v>2055343970751.0767</v>
      </c>
      <c r="AG31" s="240">
        <f>('Energy Use'!AG87-'E-electricity'!AG31)*'Energy Use 2020'!$V93</f>
        <v>2056330965015.688</v>
      </c>
      <c r="AH31" s="240">
        <f>('Energy Use'!AH87-'E-electricity'!AH31)*'Energy Use 2020'!$V93</f>
        <v>2056596727901.3809</v>
      </c>
      <c r="AI31" s="240">
        <f>('Energy Use'!AI87-'E-electricity'!AI31)*'Energy Use 2020'!$V93</f>
        <v>2056164057874.905</v>
      </c>
      <c r="AJ31" s="240">
        <f>('Energy Use'!AJ87-'E-electricity'!AJ31)*'Energy Use 2020'!$V93</f>
        <v>2055056461317.0317</v>
      </c>
      <c r="AK31" s="240">
        <f>('Energy Use'!AK87-'E-electricity'!AK31)*'Energy Use 2020'!$V93</f>
        <v>2053298074764.3474</v>
      </c>
      <c r="AL31" s="240">
        <f>('Energy Use'!AL87-'E-electricity'!AL31)*'Energy Use 2020'!$V93</f>
        <v>2050913588816.386</v>
      </c>
      <c r="AM31" s="240">
        <f>('Energy Use'!AM87-'E-electricity'!AM31)*'Energy Use 2020'!$V93</f>
        <v>2047928173954.1675</v>
      </c>
      <c r="AN31" s="240">
        <f>('Energy Use'!AN87-'E-electricity'!AN31)*'Energy Use 2020'!$V93</f>
        <v>2044367408494.1418</v>
      </c>
      <c r="AO31" s="240">
        <f>('Energy Use'!AO87-'E-electricity'!AO31)*'Energy Use 2020'!$V93</f>
        <v>2040257208879.4275</v>
      </c>
      <c r="AP31" s="240">
        <f>('Energy Use'!AP87-'E-electricity'!AP31)*'Energy Use 2020'!$V93</f>
        <v>2035623762488.6685</v>
      </c>
      <c r="AQ31" s="240">
        <f>('Energy Use'!AQ87-'E-electricity'!AQ31)*'Energy Use 2020'!$V93</f>
        <v>2020016417799.012</v>
      </c>
      <c r="AR31" s="136" t="str">
        <f>VLOOKUP($A31,'Sector Match'!$A$1:$B$43,2,0)</f>
        <v>other manufacturing 31T33</v>
      </c>
    </row>
    <row r="32" spans="1:44" x14ac:dyDescent="0.2">
      <c r="A32" s="74" t="s">
        <v>30</v>
      </c>
      <c r="B32" s="240">
        <f>('Energy Use'!B88-'E-electricity'!B32)*'Energy Use 2019'!$V94</f>
        <v>1503700680869.1694</v>
      </c>
      <c r="C32" s="240">
        <f>('Energy Use'!C88-'E-electricity'!C32)*'Energy Use 2020'!$V94</f>
        <v>1206844642394.9973</v>
      </c>
      <c r="D32" s="240">
        <f>('Energy Use'!D88-'E-electricity'!D32)*'Energy Use 2020'!$V94</f>
        <v>1402092416692.8826</v>
      </c>
      <c r="E32" s="240">
        <f>('Energy Use'!E88-'E-electricity'!E32)*'Energy Use 2020'!$V94</f>
        <v>1462166791560.0083</v>
      </c>
      <c r="F32" s="240">
        <f>('Energy Use'!F88-'E-electricity'!F32)*'Energy Use 2020'!$V94</f>
        <v>1482354902718.5583</v>
      </c>
      <c r="G32" s="240">
        <f>('Energy Use'!G88-'E-electricity'!G32)*'Energy Use 2020'!$V94</f>
        <v>1551007287753.1584</v>
      </c>
      <c r="H32" s="240">
        <f>('Energy Use'!H88-'E-electricity'!H32)*'Energy Use 2020'!$V94</f>
        <v>1639696555798.8657</v>
      </c>
      <c r="I32" s="240">
        <f>('Energy Use'!I88-'E-electricity'!I32)*'Energy Use 2020'!$V94</f>
        <v>1722448649637.9832</v>
      </c>
      <c r="J32" s="240">
        <f>('Energy Use'!J88-'E-electricity'!J32)*'Energy Use 2020'!$V94</f>
        <v>1792836067013.501</v>
      </c>
      <c r="K32" s="240">
        <f>('Energy Use'!K88-'E-electricity'!K32)*'Energy Use 2020'!$V94</f>
        <v>1852188778313.377</v>
      </c>
      <c r="L32" s="240">
        <f>('Energy Use'!L88-'E-electricity'!L32)*'Energy Use 2020'!$V94</f>
        <v>1902475878596.1077</v>
      </c>
      <c r="M32" s="240">
        <f>('Energy Use'!M88-'E-electricity'!M32)*'Energy Use 2020'!$V94</f>
        <v>1946171823913.8459</v>
      </c>
      <c r="N32" s="240">
        <f>('Energy Use'!N88-'E-electricity'!N32)*'Energy Use 2020'!$V94</f>
        <v>1989195584678.2236</v>
      </c>
      <c r="O32" s="240">
        <f>('Energy Use'!O88-'E-electricity'!O32)*'Energy Use 2020'!$V94</f>
        <v>2029267058634.6594</v>
      </c>
      <c r="P32" s="240">
        <f>('Energy Use'!P88-'E-electricity'!P32)*'Energy Use 2020'!$V94</f>
        <v>2067087734394.8579</v>
      </c>
      <c r="Q32" s="240">
        <f>('Energy Use'!Q88-'E-electricity'!Q32)*'Energy Use 2020'!$V94</f>
        <v>2103435366603.3481</v>
      </c>
      <c r="R32" s="240">
        <f>('Energy Use'!R88-'E-electricity'!R32)*'Energy Use 2020'!$V94</f>
        <v>2139156513600.6953</v>
      </c>
      <c r="S32" s="240">
        <f>('Energy Use'!S88-'E-electricity'!S32)*'Energy Use 2020'!$V94</f>
        <v>2184609910212.0083</v>
      </c>
      <c r="T32" s="240">
        <f>('Energy Use'!T88-'E-electricity'!T32)*'Energy Use 2020'!$V94</f>
        <v>2230600648111.5005</v>
      </c>
      <c r="U32" s="240">
        <f>('Energy Use'!U88-'E-electricity'!U32)*'Energy Use 2020'!$V94</f>
        <v>2276970448911.3735</v>
      </c>
      <c r="V32" s="240">
        <f>('Energy Use'!V88-'E-electricity'!V32)*'Energy Use 2020'!$V94</f>
        <v>2323548110198.374</v>
      </c>
      <c r="W32" s="240">
        <f>('Energy Use'!W88-'E-electricity'!W32)*'Energy Use 2020'!$V94</f>
        <v>2370149321774.2964</v>
      </c>
      <c r="X32" s="240">
        <f>('Energy Use'!X88-'E-electricity'!X32)*'Energy Use 2020'!$V94</f>
        <v>2416576619276.7388</v>
      </c>
      <c r="Y32" s="240">
        <f>('Energy Use'!Y88-'E-electricity'!Y32)*'Energy Use 2020'!$V94</f>
        <v>2462619491308.1016</v>
      </c>
      <c r="Z32" s="240">
        <f>('Energy Use'!Z88-'E-electricity'!Z32)*'Energy Use 2020'!$V94</f>
        <v>2508054656054.6929</v>
      </c>
      <c r="AA32" s="240">
        <f>('Energy Use'!AA88-'E-electricity'!AA32)*'Energy Use 2020'!$V94</f>
        <v>2552646522869.7593</v>
      </c>
      <c r="AB32" s="240">
        <f>('Energy Use'!AB88-'E-electricity'!AB32)*'Energy Use 2020'!$V94</f>
        <v>2596147853381.5718</v>
      </c>
      <c r="AC32" s="240">
        <f>('Energy Use'!AC88-'E-electricity'!AC32)*'Energy Use 2020'!$V94</f>
        <v>2638300635330.3135</v>
      </c>
      <c r="AD32" s="240">
        <f>('Energy Use'!AD88-'E-electricity'!AD32)*'Energy Use 2020'!$V94</f>
        <v>2678837180502.2598</v>
      </c>
      <c r="AE32" s="240">
        <f>('Energy Use'!AE88-'E-electricity'!AE32)*'Energy Use 2020'!$V94</f>
        <v>2717481455787.604</v>
      </c>
      <c r="AF32" s="240">
        <f>('Energy Use'!AF88-'E-electricity'!AF32)*'Energy Use 2020'!$V94</f>
        <v>2753950653523.2856</v>
      </c>
      <c r="AG32" s="240">
        <f>('Energy Use'!AG88-'E-electricity'!AG32)*'Energy Use 2020'!$V94</f>
        <v>2787957003886.9634</v>
      </c>
      <c r="AH32" s="240">
        <f>('Energy Use'!AH88-'E-electricity'!AH32)*'Energy Use 2020'!$V94</f>
        <v>2819209828190.6831</v>
      </c>
      <c r="AI32" s="240">
        <f>('Energy Use'!AI88-'E-electricity'!AI32)*'Energy Use 2020'!$V94</f>
        <v>2847417827506.1826</v>
      </c>
      <c r="AJ32" s="240">
        <f>('Energy Use'!AJ88-'E-electricity'!AJ32)*'Energy Use 2020'!$V94</f>
        <v>2872291596179.313</v>
      </c>
      <c r="AK32" s="240">
        <f>('Energy Use'!AK88-'E-electricity'!AK32)*'Energy Use 2020'!$V94</f>
        <v>2893546344518.5742</v>
      </c>
      <c r="AL32" s="240">
        <f>('Energy Use'!AL88-'E-electricity'!AL32)*'Energy Use 2020'!$V94</f>
        <v>2910904809353.353</v>
      </c>
      <c r="AM32" s="240">
        <f>('Energy Use'!AM88-'E-electricity'!AM32)*'Energy Use 2020'!$V94</f>
        <v>2924100325352.293</v>
      </c>
      <c r="AN32" s="240">
        <f>('Energy Use'!AN88-'E-electricity'!AN32)*'Energy Use 2020'!$V94</f>
        <v>2932880024093.3486</v>
      </c>
      <c r="AO32" s="240">
        <f>('Energy Use'!AO88-'E-electricity'!AO32)*'Energy Use 2020'!$V94</f>
        <v>2937008122027.1719</v>
      </c>
      <c r="AP32" s="240">
        <f>('Energy Use'!AP88-'E-electricity'!AP32)*'Energy Use 2020'!$V94</f>
        <v>2936269252833.3389</v>
      </c>
      <c r="AQ32" s="240">
        <f>('Energy Use'!AQ88-'E-electricity'!AQ32)*'Energy Use 2020'!$V94</f>
        <v>2915217434357.5269</v>
      </c>
      <c r="AR32" s="136" t="str">
        <f>VLOOKUP($A32,'Sector Match'!$A$1:$B$43,2,0)</f>
        <v>glass and glass products 231</v>
      </c>
    </row>
    <row r="33" spans="1:44" x14ac:dyDescent="0.2">
      <c r="A33" s="74" t="s">
        <v>31</v>
      </c>
      <c r="B33" s="240">
        <f>('Energy Use'!B89-'E-electricity'!B33)*'Energy Use 2019'!$V95</f>
        <v>835081005427.3429</v>
      </c>
      <c r="C33" s="240">
        <f>('Energy Use'!C89-'E-electricity'!C33)*'Energy Use 2020'!$V95</f>
        <v>643650475943.99829</v>
      </c>
      <c r="D33" s="240">
        <f>('Energy Use'!D89-'E-electricity'!D33)*'Energy Use 2020'!$V95</f>
        <v>682239633644.30688</v>
      </c>
      <c r="E33" s="240">
        <f>('Energy Use'!E89-'E-electricity'!E33)*'Energy Use 2020'!$V95</f>
        <v>720012929361.3457</v>
      </c>
      <c r="F33" s="240">
        <f>('Energy Use'!F89-'E-electricity'!F33)*'Energy Use 2020'!$V95</f>
        <v>756975927331.43506</v>
      </c>
      <c r="G33" s="240">
        <f>('Energy Use'!G89-'E-electricity'!G33)*'Energy Use 2020'!$V95</f>
        <v>793134191790.89526</v>
      </c>
      <c r="H33" s="240">
        <f>('Energy Use'!H89-'E-electricity'!H33)*'Energy Use 2020'!$V95</f>
        <v>828493286976.04553</v>
      </c>
      <c r="I33" s="240">
        <f>('Energy Use'!I89-'E-electricity'!I33)*'Energy Use 2020'!$V95</f>
        <v>845349451598.27942</v>
      </c>
      <c r="J33" s="240">
        <f>('Energy Use'!J89-'E-electricity'!J33)*'Energy Use 2020'!$V95</f>
        <v>861794240131.37756</v>
      </c>
      <c r="K33" s="240">
        <f>('Energy Use'!K89-'E-electricity'!K33)*'Energy Use 2020'!$V95</f>
        <v>877830280537.6571</v>
      </c>
      <c r="L33" s="240">
        <f>('Energy Use'!L89-'E-electricity'!L33)*'Energy Use 2020'!$V95</f>
        <v>893460200779.4364</v>
      </c>
      <c r="M33" s="240">
        <f>('Energy Use'!M89-'E-electricity'!M33)*'Energy Use 2020'!$V95</f>
        <v>908686628819.0321</v>
      </c>
      <c r="N33" s="240">
        <f>('Energy Use'!N89-'E-electricity'!N33)*'Energy Use 2020'!$V95</f>
        <v>913970339563.8678</v>
      </c>
      <c r="O33" s="240">
        <f>('Energy Use'!O89-'E-electricity'!O33)*'Energy Use 2020'!$V95</f>
        <v>919110956960.9563</v>
      </c>
      <c r="P33" s="240">
        <f>('Energy Use'!P89-'E-electricity'!P33)*'Energy Use 2020'!$V95</f>
        <v>924109274053.55481</v>
      </c>
      <c r="Q33" s="240">
        <f>('Energy Use'!Q89-'E-electricity'!Q33)*'Energy Use 2020'!$V95</f>
        <v>928966083884.9165</v>
      </c>
      <c r="R33" s="240">
        <f>('Energy Use'!R89-'E-electricity'!R33)*'Energy Use 2020'!$V95</f>
        <v>933682179498.29626</v>
      </c>
      <c r="S33" s="240">
        <f>('Energy Use'!S89-'E-electricity'!S33)*'Energy Use 2020'!$V95</f>
        <v>927832822778.7334</v>
      </c>
      <c r="T33" s="240">
        <f>('Energy Use'!T89-'E-electricity'!T33)*'Energy Use 2020'!$V95</f>
        <v>922004981524.7489</v>
      </c>
      <c r="U33" s="240">
        <f>('Energy Use'!U89-'E-electricity'!U33)*'Energy Use 2020'!$V95</f>
        <v>916198626864.07703</v>
      </c>
      <c r="V33" s="240">
        <f>('Energy Use'!V89-'E-electricity'!V33)*'Energy Use 2020'!$V95</f>
        <v>910413729924.45386</v>
      </c>
      <c r="W33" s="240">
        <f>('Energy Use'!W89-'E-electricity'!W33)*'Energy Use 2020'!$V95</f>
        <v>904650261833.61438</v>
      </c>
      <c r="X33" s="240">
        <f>('Energy Use'!X89-'E-electricity'!X33)*'Energy Use 2020'!$V95</f>
        <v>898908193719.29333</v>
      </c>
      <c r="Y33" s="240">
        <f>('Energy Use'!Y89-'E-electricity'!Y33)*'Energy Use 2020'!$V95</f>
        <v>893187496709.22632</v>
      </c>
      <c r="Z33" s="240">
        <f>('Energy Use'!Z89-'E-electricity'!Z33)*'Energy Use 2020'!$V95</f>
        <v>887488141931.14868</v>
      </c>
      <c r="AA33" s="240">
        <f>('Energy Use'!AA89-'E-electricity'!AA33)*'Energy Use 2020'!$V95</f>
        <v>881810100512.79602</v>
      </c>
      <c r="AB33" s="240">
        <f>('Energy Use'!AB89-'E-electricity'!AB33)*'Energy Use 2020'!$V95</f>
        <v>876153343581.90259</v>
      </c>
      <c r="AC33" s="240">
        <f>('Energy Use'!AC89-'E-electricity'!AC33)*'Energy Use 2020'!$V95</f>
        <v>870517842266.20435</v>
      </c>
      <c r="AD33" s="240">
        <f>('Energy Use'!AD89-'E-electricity'!AD33)*'Energy Use 2020'!$V95</f>
        <v>864903567693.43579</v>
      </c>
      <c r="AE33" s="240">
        <f>('Energy Use'!AE89-'E-electricity'!AE33)*'Energy Use 2020'!$V95</f>
        <v>859310490991.33289</v>
      </c>
      <c r="AF33" s="240">
        <f>('Energy Use'!AF89-'E-electricity'!AF33)*'Energy Use 2020'!$V95</f>
        <v>853738583287.6311</v>
      </c>
      <c r="AG33" s="240">
        <f>('Energy Use'!AG89-'E-electricity'!AG33)*'Energy Use 2020'!$V95</f>
        <v>848187815710.0647</v>
      </c>
      <c r="AH33" s="240">
        <f>('Energy Use'!AH89-'E-electricity'!AH33)*'Energy Use 2020'!$V95</f>
        <v>844268334213.22314</v>
      </c>
      <c r="AI33" s="240">
        <f>('Energy Use'!AI89-'E-electricity'!AI33)*'Energy Use 2020'!$V95</f>
        <v>840359104621.70313</v>
      </c>
      <c r="AJ33" s="240">
        <f>('Energy Use'!AJ89-'E-electricity'!AJ33)*'Energy Use 2020'!$V95</f>
        <v>836460115386.60071</v>
      </c>
      <c r="AK33" s="240">
        <f>('Energy Use'!AK89-'E-electricity'!AK33)*'Energy Use 2020'!$V95</f>
        <v>832571354959.00916</v>
      </c>
      <c r="AL33" s="240">
        <f>('Energy Use'!AL89-'E-electricity'!AL33)*'Energy Use 2020'!$V95</f>
        <v>828692811790.02197</v>
      </c>
      <c r="AM33" s="240">
        <f>('Energy Use'!AM89-'E-electricity'!AM33)*'Energy Use 2020'!$V95</f>
        <v>824296755537.17737</v>
      </c>
      <c r="AN33" s="240">
        <f>('Energy Use'!AN89-'E-electricity'!AN33)*'Energy Use 2020'!$V95</f>
        <v>819914484355.70972</v>
      </c>
      <c r="AO33" s="240">
        <f>('Energy Use'!AO89-'E-electricity'!AO33)*'Energy Use 2020'!$V95</f>
        <v>815545980922.26086</v>
      </c>
      <c r="AP33" s="240">
        <f>('Energy Use'!AP89-'E-electricity'!AP33)*'Energy Use 2020'!$V95</f>
        <v>811191227913.47241</v>
      </c>
      <c r="AQ33" s="240">
        <f>('Energy Use'!AQ89-'E-electricity'!AQ33)*'Energy Use 2020'!$V95</f>
        <v>804056729177.80505</v>
      </c>
      <c r="AR33" s="136" t="str">
        <f>VLOOKUP($A33,'Sector Match'!$A$1:$B$43,2,0)</f>
        <v>road vehicles 29</v>
      </c>
    </row>
    <row r="34" spans="1:44" x14ac:dyDescent="0.2">
      <c r="A34" s="74" t="s">
        <v>32</v>
      </c>
      <c r="B34" s="240">
        <f>('Energy Use'!B90-'E-electricity'!B34)*'Energy Use 2019'!$V96</f>
        <v>83230664992.758453</v>
      </c>
      <c r="C34" s="240">
        <f>('Energy Use'!C90-'E-electricity'!C34)*'Energy Use 2020'!$V96</f>
        <v>66584531994.206749</v>
      </c>
      <c r="D34" s="240">
        <f>('Energy Use'!D90-'E-electricity'!D34)*'Energy Use 2020'!$V96</f>
        <v>74687898258.924942</v>
      </c>
      <c r="E34" s="240">
        <f>('Energy Use'!E90-'E-electricity'!E34)*'Energy Use 2020'!$V96</f>
        <v>77210863750.817947</v>
      </c>
      <c r="F34" s="240">
        <f>('Energy Use'!F90-'E-electricity'!F34)*'Energy Use 2020'!$V96</f>
        <v>77415579944.629196</v>
      </c>
      <c r="G34" s="240">
        <f>('Energy Use'!G90-'E-electricity'!G34)*'Energy Use 2020'!$V96</f>
        <v>78595072651.259842</v>
      </c>
      <c r="H34" s="240">
        <f>('Energy Use'!H90-'E-electricity'!H34)*'Energy Use 2020'!$V96</f>
        <v>80159756672.055954</v>
      </c>
      <c r="I34" s="240">
        <f>('Energy Use'!I90-'E-electricity'!I34)*'Energy Use 2020'!$V96</f>
        <v>81653592721.472595</v>
      </c>
      <c r="J34" s="240">
        <f>('Energy Use'!J90-'E-electricity'!J34)*'Energy Use 2020'!$V96</f>
        <v>82906382082.406845</v>
      </c>
      <c r="K34" s="240">
        <f>('Energy Use'!K90-'E-electricity'!K34)*'Energy Use 2020'!$V96</f>
        <v>83910030969.606964</v>
      </c>
      <c r="L34" s="240">
        <f>('Energy Use'!L90-'E-electricity'!L34)*'Energy Use 2020'!$V96</f>
        <v>84658885323.515228</v>
      </c>
      <c r="M34" s="240">
        <f>('Energy Use'!M90-'E-electricity'!M34)*'Energy Use 2020'!$V96</f>
        <v>85149764368.251678</v>
      </c>
      <c r="N34" s="240">
        <f>('Energy Use'!N90-'E-electricity'!N34)*'Energy Use 2020'!$V96</f>
        <v>85460332864.717941</v>
      </c>
      <c r="O34" s="240">
        <f>('Energy Use'!O90-'E-electricity'!O34)*'Energy Use 2020'!$V96</f>
        <v>85549510873.541153</v>
      </c>
      <c r="P34" s="240">
        <f>('Energy Use'!P90-'E-electricity'!P34)*'Energy Use 2020'!$V96</f>
        <v>85455543318.804489</v>
      </c>
      <c r="Q34" s="240">
        <f>('Energy Use'!Q90-'E-electricity'!Q34)*'Energy Use 2020'!$V96</f>
        <v>85217863733.925156</v>
      </c>
      <c r="R34" s="240">
        <f>('Energy Use'!R90-'E-electricity'!R34)*'Energy Use 2020'!$V96</f>
        <v>84876346302.911499</v>
      </c>
      <c r="S34" s="240">
        <f>('Energy Use'!S90-'E-electricity'!S34)*'Energy Use 2020'!$V96</f>
        <v>84756957606.080963</v>
      </c>
      <c r="T34" s="240">
        <f>('Energy Use'!T90-'E-electricity'!T34)*'Energy Use 2020'!$V96</f>
        <v>84578565215.562515</v>
      </c>
      <c r="U34" s="240">
        <f>('Energy Use'!U90-'E-electricity'!U34)*'Energy Use 2020'!$V96</f>
        <v>84346531462.480133</v>
      </c>
      <c r="V34" s="240">
        <f>('Energy Use'!V90-'E-electricity'!V34)*'Energy Use 2020'!$V96</f>
        <v>84066272499.534393</v>
      </c>
      <c r="W34" s="240">
        <f>('Energy Use'!W90-'E-electricity'!W34)*'Energy Use 2020'!$V96</f>
        <v>83743226910.009781</v>
      </c>
      <c r="X34" s="240">
        <f>('Energy Use'!X90-'E-electricity'!X34)*'Energy Use 2020'!$V96</f>
        <v>83382827546.12883</v>
      </c>
      <c r="Y34" s="240">
        <f>('Energy Use'!Y90-'E-electricity'!Y34)*'Energy Use 2020'!$V96</f>
        <v>82990476687.106583</v>
      </c>
      <c r="Z34" s="240">
        <f>('Energy Use'!Z90-'E-electricity'!Z34)*'Energy Use 2020'!$V96</f>
        <v>82571524562.017487</v>
      </c>
      <c r="AA34" s="240">
        <f>('Energy Use'!AA90-'E-electricity'!AA34)*'Energy Use 2020'!$V96</f>
        <v>82131251242.848633</v>
      </c>
      <c r="AB34" s="240">
        <f>('Energy Use'!AB90-'E-electricity'!AB34)*'Energy Use 2020'!$V96</f>
        <v>81674851879.079453</v>
      </c>
      <c r="AC34" s="240">
        <f>('Energy Use'!AC90-'E-electricity'!AC34)*'Energy Use 2020'!$V96</f>
        <v>81207425216.857788</v>
      </c>
      <c r="AD34" s="240">
        <f>('Energy Use'!AD90-'E-electricity'!AD34)*'Energy Use 2020'!$V96</f>
        <v>80733965323.338135</v>
      </c>
      <c r="AE34" s="240">
        <f>('Energy Use'!AE90-'E-electricity'!AE34)*'Energy Use 2020'!$V96</f>
        <v>80259356419.852936</v>
      </c>
      <c r="AF34" s="240">
        <f>('Energy Use'!AF90-'E-electricity'!AF34)*'Energy Use 2020'!$V96</f>
        <v>79788370716.168472</v>
      </c>
      <c r="AG34" s="240">
        <f>('Energy Use'!AG90-'E-electricity'!AG34)*'Energy Use 2020'!$V96</f>
        <v>79325669131.863525</v>
      </c>
      <c r="AH34" s="240">
        <f>('Energy Use'!AH90-'E-electricity'!AH34)*'Energy Use 2020'!$V96</f>
        <v>78875804789.634613</v>
      </c>
      <c r="AI34" s="240">
        <f>('Energy Use'!AI90-'E-electricity'!AI34)*'Energy Use 2020'!$V96</f>
        <v>78443229168.78447</v>
      </c>
      <c r="AJ34" s="240">
        <f>('Energy Use'!AJ90-'E-electricity'!AJ34)*'Energy Use 2020'!$V96</f>
        <v>78032300815.047333</v>
      </c>
      <c r="AK34" s="240">
        <f>('Energy Use'!AK90-'E-electricity'!AK34)*'Energy Use 2020'!$V96</f>
        <v>77647296514.972733</v>
      </c>
      <c r="AL34" s="240">
        <f>('Energy Use'!AL90-'E-electricity'!AL34)*'Energy Use 2020'!$V96</f>
        <v>77292424859.133209</v>
      </c>
      <c r="AM34" s="240">
        <f>('Energy Use'!AM90-'E-electricity'!AM34)*'Energy Use 2020'!$V96</f>
        <v>76971842138.256989</v>
      </c>
      <c r="AN34" s="240">
        <f>('Energy Use'!AN90-'E-electricity'!AN34)*'Energy Use 2020'!$V96</f>
        <v>76689670539.91095</v>
      </c>
      <c r="AO34" s="240">
        <f>('Energy Use'!AO90-'E-electricity'!AO34)*'Energy Use 2020'!$V96</f>
        <v>76450018640.506729</v>
      </c>
      <c r="AP34" s="240">
        <f>('Energy Use'!AP90-'E-electricity'!AP34)*'Energy Use 2020'!$V96</f>
        <v>76257004218.239243</v>
      </c>
      <c r="AQ34" s="240">
        <f>('Energy Use'!AQ90-'E-electricity'!AQ34)*'Energy Use 2020'!$V96</f>
        <v>75724217471.257111</v>
      </c>
      <c r="AR34" s="136" t="str">
        <f>VLOOKUP($A34,'Sector Match'!$A$1:$B$43,2,0)</f>
        <v>nonroad vehicles 30</v>
      </c>
    </row>
    <row r="35" spans="1:44" x14ac:dyDescent="0.2">
      <c r="A35" s="74" t="s">
        <v>33</v>
      </c>
      <c r="B35" s="240">
        <f>('Energy Use'!B91-'E-electricity'!B35)*'Energy Use 2019'!$V97</f>
        <v>1717326054350.5811</v>
      </c>
      <c r="C35" s="240">
        <f>('Energy Use'!C91-'E-electricity'!C35)*'Energy Use 2020'!$V97</f>
        <v>1320593217885.1013</v>
      </c>
      <c r="D35" s="240">
        <f>('Energy Use'!D91-'E-electricity'!D35)*'Energy Use 2020'!$V97</f>
        <v>1584636418827.6167</v>
      </c>
      <c r="E35" s="240">
        <f>('Energy Use'!E91-'E-electricity'!E35)*'Energy Use 2020'!$V97</f>
        <v>1777165932124.1184</v>
      </c>
      <c r="F35" s="240">
        <f>('Energy Use'!F91-'E-electricity'!F35)*'Energy Use 2020'!$V97</f>
        <v>1809406980719.7051</v>
      </c>
      <c r="G35" s="240">
        <f>('Energy Use'!G91-'E-electricity'!G35)*'Energy Use 2020'!$V97</f>
        <v>1923766364942.6663</v>
      </c>
      <c r="H35" s="240">
        <f>('Energy Use'!H91-'E-electricity'!H35)*'Energy Use 2020'!$V97</f>
        <v>2073667052767.0474</v>
      </c>
      <c r="I35" s="240">
        <f>('Energy Use'!I91-'E-electricity'!I35)*'Energy Use 2020'!$V97</f>
        <v>2213533710803.582</v>
      </c>
      <c r="J35" s="240">
        <f>('Energy Use'!J91-'E-electricity'!J35)*'Energy Use 2020'!$V97</f>
        <v>2332467502511.8428</v>
      </c>
      <c r="K35" s="240">
        <f>('Energy Use'!K91-'E-electricity'!K35)*'Energy Use 2020'!$V97</f>
        <v>2433178218506.9966</v>
      </c>
      <c r="L35" s="240">
        <f>('Energy Use'!L91-'E-electricity'!L35)*'Energy Use 2020'!$V97</f>
        <v>2520040887547.0327</v>
      </c>
      <c r="M35" s="240">
        <f>('Energy Use'!M91-'E-electricity'!M35)*'Energy Use 2020'!$V97</f>
        <v>2598741466411.9556</v>
      </c>
      <c r="N35" s="240">
        <f>('Energy Use'!N91-'E-electricity'!N35)*'Energy Use 2020'!$V97</f>
        <v>2683299967785.1206</v>
      </c>
      <c r="O35" s="240">
        <f>('Energy Use'!O91-'E-electricity'!O35)*'Energy Use 2020'!$V97</f>
        <v>2766488039006.3584</v>
      </c>
      <c r="P35" s="240">
        <f>('Energy Use'!P91-'E-electricity'!P35)*'Energy Use 2020'!$V97</f>
        <v>2847782068226.8159</v>
      </c>
      <c r="Q35" s="240">
        <f>('Energy Use'!Q91-'E-electricity'!Q35)*'Energy Use 2020'!$V97</f>
        <v>2926631501570.3452</v>
      </c>
      <c r="R35" s="240">
        <f>('Energy Use'!R91-'E-electricity'!R35)*'Energy Use 2020'!$V97</f>
        <v>3002462706375.584</v>
      </c>
      <c r="S35" s="240">
        <f>('Energy Use'!S91-'E-electricity'!S35)*'Energy Use 2020'!$V97</f>
        <v>3093103573590.8921</v>
      </c>
      <c r="T35" s="240">
        <f>('Energy Use'!T91-'E-electricity'!T35)*'Energy Use 2020'!$V97</f>
        <v>3180942816479.6431</v>
      </c>
      <c r="U35" s="240">
        <f>('Energy Use'!U91-'E-electricity'!U35)*'Energy Use 2020'!$V97</f>
        <v>3265677170108.042</v>
      </c>
      <c r="V35" s="240">
        <f>('Energy Use'!V91-'E-electricity'!V35)*'Energy Use 2020'!$V97</f>
        <v>3347018076040.5493</v>
      </c>
      <c r="W35" s="240">
        <f>('Energy Use'!W91-'E-electricity'!W35)*'Energy Use 2020'!$V97</f>
        <v>3424693540676.2222</v>
      </c>
      <c r="X35" s="240">
        <f>('Energy Use'!X91-'E-electricity'!X35)*'Energy Use 2020'!$V97</f>
        <v>3498449825712.498</v>
      </c>
      <c r="Y35" s="240">
        <f>('Energy Use'!Y91-'E-electricity'!Y35)*'Energy Use 2020'!$V97</f>
        <v>3568052956338.498</v>
      </c>
      <c r="Z35" s="240">
        <f>('Energy Use'!Z91-'E-electricity'!Z35)*'Energy Use 2020'!$V97</f>
        <v>3633290035443.7051</v>
      </c>
      <c r="AA35" s="240">
        <f>('Energy Use'!AA91-'E-electricity'!AA35)*'Energy Use 2020'!$V97</f>
        <v>3693970354891.0024</v>
      </c>
      <c r="AB35" s="240">
        <f>('Energy Use'!AB91-'E-electricity'!AB35)*'Energy Use 2020'!$V97</f>
        <v>3749926297694.2363</v>
      </c>
      <c r="AC35" s="240">
        <f>('Energy Use'!AC91-'E-electricity'!AC35)*'Energy Use 2020'!$V97</f>
        <v>3801014027714.8945</v>
      </c>
      <c r="AD35" s="240">
        <f>('Energy Use'!AD91-'E-electricity'!AD35)*'Energy Use 2020'!$V97</f>
        <v>3847113966203.5952</v>
      </c>
      <c r="AE35" s="240">
        <f>('Energy Use'!AE91-'E-electricity'!AE35)*'Energy Use 2020'!$V97</f>
        <v>3888131057119.8774</v>
      </c>
      <c r="AF35" s="240">
        <f>('Energy Use'!AF91-'E-electricity'!AF35)*'Energy Use 2020'!$V97</f>
        <v>3923994825630.2109</v>
      </c>
      <c r="AG35" s="240">
        <f>('Energy Use'!AG91-'E-electricity'!AG35)*'Energy Use 2020'!$V97</f>
        <v>3954659236477.5898</v>
      </c>
      <c r="AH35" s="240">
        <f>('Energy Use'!AH91-'E-electricity'!AH35)*'Energy Use 2020'!$V97</f>
        <v>3980102361008.1943</v>
      </c>
      <c r="AI35" s="240">
        <f>('Energy Use'!AI91-'E-electricity'!AI35)*'Energy Use 2020'!$V97</f>
        <v>4000325863509.3696</v>
      </c>
      <c r="AJ35" s="240">
        <f>('Energy Use'!AJ91-'E-electricity'!AJ35)*'Energy Use 2020'!$V97</f>
        <v>4015354319141.5493</v>
      </c>
      <c r="AK35" s="240">
        <f>('Energy Use'!AK91-'E-electricity'!AK35)*'Energy Use 2020'!$V97</f>
        <v>4025234377123.2954</v>
      </c>
      <c r="AL35" s="240">
        <f>('Energy Use'!AL91-'E-electricity'!AL35)*'Energy Use 2020'!$V97</f>
        <v>4030033783946.0942</v>
      </c>
      <c r="AM35" s="240">
        <f>('Energy Use'!AM91-'E-electricity'!AM35)*'Energy Use 2020'!$V97</f>
        <v>4029840282252.9121</v>
      </c>
      <c r="AN35" s="240">
        <f>('Energy Use'!AN91-'E-electricity'!AN35)*'Energy Use 2020'!$V97</f>
        <v>4024760401615.0522</v>
      </c>
      <c r="AO35" s="240">
        <f>('Energy Use'!AO91-'E-electricity'!AO35)*'Energy Use 2020'!$V97</f>
        <v>4014918157791.9702</v>
      </c>
      <c r="AP35" s="240">
        <f>('Energy Use'!AP91-'E-electricity'!AP35)*'Energy Use 2020'!$V97</f>
        <v>4000453677170.1855</v>
      </c>
      <c r="AQ35" s="240">
        <f>('Energy Use'!AQ91-'E-electricity'!AQ35)*'Energy Use 2020'!$V97</f>
        <v>3961103702641.4624</v>
      </c>
      <c r="AR35" s="136" t="str">
        <f>VLOOKUP($A35,'Sector Match'!$A$1:$B$43,2,0)</f>
        <v>appliances and electrical equipment 27</v>
      </c>
    </row>
    <row r="36" spans="1:44" x14ac:dyDescent="0.2">
      <c r="A36" s="74" t="s">
        <v>34</v>
      </c>
      <c r="B36" s="240">
        <f>('Energy Use'!B92-'E-electricity'!B36)*'Energy Use 2019'!$V98</f>
        <v>627004342945.44678</v>
      </c>
      <c r="C36" s="240">
        <f>('Energy Use'!C92-'E-electricity'!C36)*'Energy Use 2020'!$V98</f>
        <v>796240028430.72241</v>
      </c>
      <c r="D36" s="240">
        <f>('Energy Use'!D92-'E-electricity'!D36)*'Energy Use 2020'!$V98</f>
        <v>945578335776.44397</v>
      </c>
      <c r="E36" s="240">
        <f>('Energy Use'!E92-'E-electricity'!E36)*'Energy Use 2020'!$V98</f>
        <v>1018763440723.7546</v>
      </c>
      <c r="F36" s="240">
        <f>('Energy Use'!F92-'E-electricity'!F36)*'Energy Use 2020'!$V98</f>
        <v>1032167440547.0073</v>
      </c>
      <c r="G36" s="240">
        <f>('Energy Use'!G92-'E-electricity'!G36)*'Energy Use 2020'!$V98</f>
        <v>1085105233347.969</v>
      </c>
      <c r="H36" s="240">
        <f>('Energy Use'!H92-'E-electricity'!H36)*'Energy Use 2020'!$V98</f>
        <v>1151931017004.5735</v>
      </c>
      <c r="I36" s="240">
        <f>('Energy Use'!I92-'E-electricity'!I36)*'Energy Use 2020'!$V98</f>
        <v>1208790317666.124</v>
      </c>
      <c r="J36" s="240">
        <f>('Energy Use'!J92-'E-electricity'!J36)*'Energy Use 2020'!$V98</f>
        <v>1251782398889.2253</v>
      </c>
      <c r="K36" s="240">
        <f>('Energy Use'!K92-'E-electricity'!K36)*'Energy Use 2020'!$V98</f>
        <v>1284666279203.936</v>
      </c>
      <c r="L36" s="240">
        <f>('Energy Use'!L92-'E-electricity'!L36)*'Energy Use 2020'!$V98</f>
        <v>1312096103172.7114</v>
      </c>
      <c r="M36" s="240">
        <f>('Energy Use'!M92-'E-electricity'!M36)*'Energy Use 2020'!$V98</f>
        <v>1339321983047.0161</v>
      </c>
      <c r="N36" s="240">
        <f>('Energy Use'!N92-'E-electricity'!N36)*'Energy Use 2020'!$V98</f>
        <v>1375723018021.115</v>
      </c>
      <c r="O36" s="240">
        <f>('Energy Use'!O92-'E-electricity'!O36)*'Energy Use 2020'!$V98</f>
        <v>1416737118738.1863</v>
      </c>
      <c r="P36" s="240">
        <f>('Energy Use'!P92-'E-electricity'!P36)*'Energy Use 2020'!$V98</f>
        <v>1461076705185.019</v>
      </c>
      <c r="Q36" s="240">
        <f>('Energy Use'!Q92-'E-electricity'!Q36)*'Energy Use 2020'!$V98</f>
        <v>1507285217892.1902</v>
      </c>
      <c r="R36" s="240">
        <f>('Energy Use'!R92-'E-electricity'!R36)*'Energy Use 2020'!$V98</f>
        <v>1553709204229.0366</v>
      </c>
      <c r="S36" s="240">
        <f>('Energy Use'!S92-'E-electricity'!S36)*'Energy Use 2020'!$V98</f>
        <v>1608916816812.116</v>
      </c>
      <c r="T36" s="240">
        <f>('Energy Use'!T92-'E-electricity'!T36)*'Energy Use 2020'!$V98</f>
        <v>1663002044637.6418</v>
      </c>
      <c r="U36" s="240">
        <f>('Energy Use'!U92-'E-electricity'!U36)*'Energy Use 2020'!$V98</f>
        <v>1715750879078.3608</v>
      </c>
      <c r="V36" s="240">
        <f>('Energy Use'!V92-'E-electricity'!V36)*'Energy Use 2020'!$V98</f>
        <v>1766952382982.3708</v>
      </c>
      <c r="W36" s="240">
        <f>('Energy Use'!W92-'E-electricity'!W36)*'Energy Use 2020'!$V98</f>
        <v>1816400213310.467</v>
      </c>
      <c r="X36" s="240">
        <f>('Energy Use'!X92-'E-electricity'!X36)*'Energy Use 2020'!$V98</f>
        <v>1863894114623.7876</v>
      </c>
      <c r="Y36" s="240">
        <f>('Energy Use'!Y92-'E-electricity'!Y36)*'Energy Use 2020'!$V98</f>
        <v>1909241367396.3018</v>
      </c>
      <c r="Z36" s="240">
        <f>('Energy Use'!Z92-'E-electricity'!Z36)*'Energy Use 2020'!$V98</f>
        <v>1952258175737.5925</v>
      </c>
      <c r="AA36" s="240">
        <f>('Energy Use'!AA92-'E-electricity'!AA36)*'Energy Use 2020'!$V98</f>
        <v>1992770979939.9419</v>
      </c>
      <c r="AB36" s="240">
        <f>('Energy Use'!AB92-'E-electricity'!AB36)*'Energy Use 2020'!$V98</f>
        <v>2030617680292.9407</v>
      </c>
      <c r="AC36" s="240">
        <f>('Energy Use'!AC92-'E-electricity'!AC36)*'Energy Use 2020'!$V98</f>
        <v>2065648759819.6865</v>
      </c>
      <c r="AD36" s="240">
        <f>('Energy Use'!AD92-'E-electricity'!AD36)*'Energy Use 2020'!$V98</f>
        <v>2097728294958.0857</v>
      </c>
      <c r="AE36" s="240">
        <f>('Energy Use'!AE92-'E-electricity'!AE36)*'Energy Use 2020'!$V98</f>
        <v>2126734844714.4526</v>
      </c>
      <c r="AF36" s="240">
        <f>('Energy Use'!AF92-'E-electricity'!AF36)*'Energy Use 2020'!$V98</f>
        <v>2152562210427.1128</v>
      </c>
      <c r="AG36" s="240">
        <f>('Energy Use'!AG92-'E-electricity'!AG36)*'Energy Use 2020'!$V98</f>
        <v>2175120059967.8525</v>
      </c>
      <c r="AH36" s="240">
        <f>('Energy Use'!AH92-'E-electricity'!AH36)*'Energy Use 2020'!$V98</f>
        <v>2194334411949.5774</v>
      </c>
      <c r="AI36" s="240">
        <f>('Energy Use'!AI92-'E-electricity'!AI36)*'Energy Use 2020'!$V98</f>
        <v>2210147977271.0811</v>
      </c>
      <c r="AJ36" s="240">
        <f>('Energy Use'!AJ92-'E-electricity'!AJ36)*'Energy Use 2020'!$V98</f>
        <v>2222520357086.2378</v>
      </c>
      <c r="AK36" s="240">
        <f>('Energy Use'!AK92-'E-electricity'!AK36)*'Energy Use 2020'!$V98</f>
        <v>2231428098007.6724</v>
      </c>
      <c r="AL36" s="240">
        <f>('Energy Use'!AL92-'E-electricity'!AL36)*'Energy Use 2020'!$V98</f>
        <v>2236864607018.9399</v>
      </c>
      <c r="AM36" s="240">
        <f>('Energy Use'!AM92-'E-electricity'!AM36)*'Energy Use 2020'!$V98</f>
        <v>2238839930150.1919</v>
      </c>
      <c r="AN36" s="240">
        <f>('Energy Use'!AN92-'E-electricity'!AN36)*'Energy Use 2020'!$V98</f>
        <v>2237380400449.2056</v>
      </c>
      <c r="AO36" s="240">
        <f>('Energy Use'!AO92-'E-electricity'!AO36)*'Energy Use 2020'!$V98</f>
        <v>2232528162133.4487</v>
      </c>
      <c r="AP36" s="240">
        <f>('Energy Use'!AP92-'E-electricity'!AP36)*'Energy Use 2020'!$V98</f>
        <v>2224340579023.9717</v>
      </c>
      <c r="AQ36" s="240">
        <f>('Energy Use'!AQ92-'E-electricity'!AQ36)*'Energy Use 2020'!$V98</f>
        <v>2201541384956.2998</v>
      </c>
      <c r="AR36" s="136" t="str">
        <f>VLOOKUP($A36,'Sector Match'!$A$1:$B$43,2,0)</f>
        <v>computers and electronics 26</v>
      </c>
    </row>
    <row r="37" spans="1:44" x14ac:dyDescent="0.2">
      <c r="A37" s="74" t="s">
        <v>35</v>
      </c>
      <c r="B37" s="240">
        <f>('Energy Use'!B93-'E-electricity'!B37)*'Energy Use 2019'!$V99</f>
        <v>407830258464.51599</v>
      </c>
      <c r="C37" s="240">
        <f>('Energy Use'!C93-'E-electricity'!C37)*'Energy Use 2020'!$V99</f>
        <v>335697015470.79236</v>
      </c>
      <c r="D37" s="240">
        <f>('Energy Use'!D93-'E-electricity'!D37)*'Energy Use 2020'!$V99</f>
        <v>385479664796.43018</v>
      </c>
      <c r="E37" s="240">
        <f>('Energy Use'!E93-'E-electricity'!E37)*'Energy Use 2020'!$V99</f>
        <v>403276459274.29492</v>
      </c>
      <c r="F37" s="240">
        <f>('Energy Use'!F93-'E-electricity'!F37)*'Energy Use 2020'!$V99</f>
        <v>403658615757.91681</v>
      </c>
      <c r="G37" s="240">
        <f>('Energy Use'!G93-'E-electricity'!G37)*'Energy Use 2020'!$V99</f>
        <v>413028434441.77094</v>
      </c>
      <c r="H37" s="240">
        <f>('Energy Use'!H93-'E-electricity'!H37)*'Energy Use 2020'!$V99</f>
        <v>424866256217.12372</v>
      </c>
      <c r="I37" s="240">
        <f>('Energy Use'!I93-'E-electricity'!I37)*'Energy Use 2020'!$V99</f>
        <v>433772191771.50586</v>
      </c>
      <c r="J37" s="240">
        <f>('Energy Use'!J93-'E-electricity'!J37)*'Energy Use 2020'!$V99</f>
        <v>439071840529.88751</v>
      </c>
      <c r="K37" s="240">
        <f>('Energy Use'!K93-'E-electricity'!K37)*'Energy Use 2020'!$V99</f>
        <v>441852735614.04376</v>
      </c>
      <c r="L37" s="240">
        <f>('Energy Use'!L93-'E-electricity'!L37)*'Energy Use 2020'!$V99</f>
        <v>443293361533.00238</v>
      </c>
      <c r="M37" s="240">
        <f>('Energy Use'!M93-'E-electricity'!M37)*'Energy Use 2020'!$V99</f>
        <v>444611006323.38013</v>
      </c>
      <c r="N37" s="240">
        <f>('Energy Use'!N93-'E-electricity'!N37)*'Energy Use 2020'!$V99</f>
        <v>448560685536.24695</v>
      </c>
      <c r="O37" s="240">
        <f>('Energy Use'!O93-'E-electricity'!O37)*'Energy Use 2020'!$V99</f>
        <v>453436340061.35938</v>
      </c>
      <c r="P37" s="240">
        <f>('Energy Use'!P93-'E-electricity'!P37)*'Energy Use 2020'!$V99</f>
        <v>458996563119.16626</v>
      </c>
      <c r="Q37" s="240">
        <f>('Energy Use'!Q93-'E-electricity'!Q37)*'Energy Use 2020'!$V99</f>
        <v>464990842434.02069</v>
      </c>
      <c r="R37" s="240">
        <f>('Energy Use'!R93-'E-electricity'!R37)*'Energy Use 2020'!$V99</f>
        <v>471156372825.73816</v>
      </c>
      <c r="S37" s="240">
        <f>('Energy Use'!S93-'E-electricity'!S37)*'Energy Use 2020'!$V99</f>
        <v>480498421078.00049</v>
      </c>
      <c r="T37" s="240">
        <f>('Energy Use'!T93-'E-electricity'!T37)*'Energy Use 2020'!$V99</f>
        <v>489836643985.90845</v>
      </c>
      <c r="U37" s="240">
        <f>('Energy Use'!U93-'E-electricity'!U37)*'Energy Use 2020'!$V99</f>
        <v>499134482093.28168</v>
      </c>
      <c r="V37" s="240">
        <f>('Energy Use'!V93-'E-electricity'!V37)*'Energy Use 2020'!$V99</f>
        <v>508353077368.31622</v>
      </c>
      <c r="W37" s="240">
        <f>('Energy Use'!W93-'E-electricity'!W37)*'Energy Use 2020'!$V99</f>
        <v>517451325097.8559</v>
      </c>
      <c r="X37" s="240">
        <f>('Energy Use'!X93-'E-electricity'!X37)*'Energy Use 2020'!$V99</f>
        <v>526385956044.43939</v>
      </c>
      <c r="Y37" s="240">
        <f>('Energy Use'!Y93-'E-electricity'!Y37)*'Energy Use 2020'!$V99</f>
        <v>535111651109.6579</v>
      </c>
      <c r="Z37" s="240">
        <f>('Energy Use'!Z93-'E-electricity'!Z37)*'Energy Use 2020'!$V99</f>
        <v>543581190537.22968</v>
      </c>
      <c r="AA37" s="240">
        <f>('Energy Use'!AA93-'E-electricity'!AA37)*'Energy Use 2020'!$V99</f>
        <v>551745639410.35657</v>
      </c>
      <c r="AB37" s="240">
        <f>('Energy Use'!AB93-'E-electricity'!AB37)*'Energy Use 2020'!$V99</f>
        <v>559554570846.65967</v>
      </c>
      <c r="AC37" s="240">
        <f>('Energy Use'!AC93-'E-electricity'!AC37)*'Energy Use 2020'!$V99</f>
        <v>566956327867.96106</v>
      </c>
      <c r="AD37" s="240">
        <f>('Energy Use'!AD93-'E-electricity'!AD37)*'Energy Use 2020'!$V99</f>
        <v>573898324420.53662</v>
      </c>
      <c r="AE37" s="240">
        <f>('Energy Use'!AE93-'E-electricity'!AE37)*'Energy Use 2020'!$V99</f>
        <v>580327385444.97852</v>
      </c>
      <c r="AF37" s="240">
        <f>('Energy Use'!AF93-'E-electricity'!AF37)*'Energy Use 2020'!$V99</f>
        <v>586190125246.78699</v>
      </c>
      <c r="AG37" s="240">
        <f>('Energy Use'!AG93-'E-electricity'!AG37)*'Energy Use 2020'!$V99</f>
        <v>591433362704.05371</v>
      </c>
      <c r="AH37" s="240">
        <f>('Energy Use'!AH93-'E-electricity'!AH37)*'Energy Use 2020'!$V99</f>
        <v>596004571075.45667</v>
      </c>
      <c r="AI37" s="240">
        <f>('Energy Use'!AI93-'E-electricity'!AI37)*'Energy Use 2020'!$V99</f>
        <v>599852359350.14978</v>
      </c>
      <c r="AJ37" s="240">
        <f>('Energy Use'!AJ93-'E-electricity'!AJ37)*'Energy Use 2020'!$V99</f>
        <v>602926981224.63831</v>
      </c>
      <c r="AK37" s="240">
        <f>('Energy Use'!AK93-'E-electricity'!AK37)*'Energy Use 2020'!$V99</f>
        <v>605180866915.81238</v>
      </c>
      <c r="AL37" s="240">
        <f>('Energy Use'!AL93-'E-electricity'!AL37)*'Energy Use 2020'!$V99</f>
        <v>606569172143.01184</v>
      </c>
      <c r="AM37" s="240">
        <f>('Energy Use'!AM93-'E-electricity'!AM37)*'Energy Use 2020'!$V99</f>
        <v>607050337755.89185</v>
      </c>
      <c r="AN37" s="240">
        <f>('Energy Use'!AN93-'E-electricity'!AN37)*'Energy Use 2020'!$V99</f>
        <v>606586652672.3103</v>
      </c>
      <c r="AO37" s="240">
        <f>('Energy Use'!AO93-'E-electricity'!AO37)*'Energy Use 2020'!$V99</f>
        <v>605144812046.38574</v>
      </c>
      <c r="AP37" s="240">
        <f>('Energy Use'!AP93-'E-electricity'!AP37)*'Energy Use 2020'!$V99</f>
        <v>602696461937.14063</v>
      </c>
      <c r="AQ37" s="240">
        <f>('Energy Use'!AQ93-'E-electricity'!AQ37)*'Energy Use 2020'!$V99</f>
        <v>596145804700.3313</v>
      </c>
      <c r="AR37" s="136" t="str">
        <f>VLOOKUP($A37,'Sector Match'!$A$1:$B$43,2,0)</f>
        <v>computers and electronics 26</v>
      </c>
    </row>
    <row r="38" spans="1:44" x14ac:dyDescent="0.2">
      <c r="A38" s="74" t="s">
        <v>36</v>
      </c>
      <c r="B38" s="240">
        <f>('Energy Use'!B94-'E-electricity'!B38)*'Energy Use 2019'!$V100</f>
        <v>288532971974.89594</v>
      </c>
      <c r="C38" s="240">
        <f>('Energy Use'!C94-'E-electricity'!C38)*'Energy Use 2020'!$V100</f>
        <v>210851017981.65469</v>
      </c>
      <c r="D38" s="240">
        <f>('Energy Use'!D94-'E-electricity'!D38)*'Energy Use 2020'!$V100</f>
        <v>233189316690.86264</v>
      </c>
      <c r="E38" s="240">
        <f>('Energy Use'!E94-'E-electricity'!E38)*'Energy Use 2020'!$V100</f>
        <v>248941684598.44336</v>
      </c>
      <c r="F38" s="240">
        <f>('Energy Use'!F94-'E-electricity'!F38)*'Energy Use 2020'!$V100</f>
        <v>244413439638.8866</v>
      </c>
      <c r="G38" s="240">
        <f>('Energy Use'!G94-'E-electricity'!G38)*'Energy Use 2020'!$V100</f>
        <v>243598174785.3501</v>
      </c>
      <c r="H38" s="240">
        <f>('Energy Use'!H94-'E-electricity'!H38)*'Energy Use 2020'!$V100</f>
        <v>244510931302.73514</v>
      </c>
      <c r="I38" s="240">
        <f>('Energy Use'!I94-'E-electricity'!I38)*'Energy Use 2020'!$V100</f>
        <v>245628666758.93723</v>
      </c>
      <c r="J38" s="240">
        <f>('Energy Use'!J94-'E-electricity'!J38)*'Energy Use 2020'!$V100</f>
        <v>246362772691.0473</v>
      </c>
      <c r="K38" s="240">
        <f>('Energy Use'!K94-'E-electricity'!K38)*'Energy Use 2020'!$V100</f>
        <v>246532855864.93115</v>
      </c>
      <c r="L38" s="240">
        <f>('Energy Use'!L94-'E-electricity'!L38)*'Energy Use 2020'!$V100</f>
        <v>245960456985.19919</v>
      </c>
      <c r="M38" s="240">
        <f>('Energy Use'!M94-'E-electricity'!M38)*'Energy Use 2020'!$V100</f>
        <v>244473669086.62347</v>
      </c>
      <c r="N38" s="240">
        <f>('Energy Use'!N94-'E-electricity'!N38)*'Energy Use 2020'!$V100</f>
        <v>244206921277.55765</v>
      </c>
      <c r="O38" s="240">
        <f>('Energy Use'!O94-'E-electricity'!O38)*'Energy Use 2020'!$V100</f>
        <v>243020726336.65729</v>
      </c>
      <c r="P38" s="240">
        <f>('Energy Use'!P94-'E-electricity'!P38)*'Energy Use 2020'!$V100</f>
        <v>240990325564.90546</v>
      </c>
      <c r="Q38" s="240">
        <f>('Energy Use'!Q94-'E-electricity'!Q38)*'Energy Use 2020'!$V100</f>
        <v>238197811565.29916</v>
      </c>
      <c r="R38" s="240">
        <f>('Energy Use'!R94-'E-electricity'!R38)*'Energy Use 2020'!$V100</f>
        <v>234729727096.83643</v>
      </c>
      <c r="S38" s="240">
        <f>('Energy Use'!S94-'E-electricity'!S38)*'Energy Use 2020'!$V100</f>
        <v>233699188096.64417</v>
      </c>
      <c r="T38" s="240">
        <f>('Energy Use'!T94-'E-electricity'!T38)*'Energy Use 2020'!$V100</f>
        <v>232149900410.3472</v>
      </c>
      <c r="U38" s="240">
        <f>('Energy Use'!U94-'E-electricity'!U38)*'Energy Use 2020'!$V100</f>
        <v>230123708841.33536</v>
      </c>
      <c r="V38" s="240">
        <f>('Energy Use'!V94-'E-electricity'!V38)*'Energy Use 2020'!$V100</f>
        <v>227664376421.10953</v>
      </c>
      <c r="W38" s="240">
        <f>('Energy Use'!W94-'E-electricity'!W38)*'Energy Use 2020'!$V100</f>
        <v>224816840486.89725</v>
      </c>
      <c r="X38" s="240">
        <f>('Energy Use'!X94-'E-electricity'!X38)*'Energy Use 2020'!$V100</f>
        <v>221626525159.008</v>
      </c>
      <c r="Y38" s="240">
        <f>('Energy Use'!Y94-'E-electricity'!Y38)*'Energy Use 2020'!$V100</f>
        <v>218138719025.5401</v>
      </c>
      <c r="Z38" s="240">
        <f>('Energy Use'!Z94-'E-electricity'!Z38)*'Energy Use 2020'!$V100</f>
        <v>214398024036.14813</v>
      </c>
      <c r="AA38" s="240">
        <f>('Energy Use'!AA94-'E-electricity'!AA38)*'Energy Use 2020'!$V100</f>
        <v>210447879012.892</v>
      </c>
      <c r="AB38" s="240">
        <f>('Energy Use'!AB94-'E-electricity'!AB38)*'Energy Use 2020'!$V100</f>
        <v>206330158863.90884</v>
      </c>
      <c r="AC38" s="240">
        <f>('Energy Use'!AC94-'E-electricity'!AC38)*'Energy Use 2020'!$V100</f>
        <v>202084848573.5257</v>
      </c>
      <c r="AD38" s="240">
        <f>('Energy Use'!AD94-'E-electricity'!AD38)*'Energy Use 2020'!$V100</f>
        <v>197749789360.82684</v>
      </c>
      <c r="AE38" s="240">
        <f>('Energy Use'!AE94-'E-electricity'!AE38)*'Energy Use 2020'!$V100</f>
        <v>193360493051.99631</v>
      </c>
      <c r="AF38" s="240">
        <f>('Energy Use'!AF94-'E-electricity'!AF38)*'Energy Use 2020'!$V100</f>
        <v>188950019690.91171</v>
      </c>
      <c r="AG38" s="240">
        <f>('Energy Use'!AG94-'E-electricity'!AG38)*'Energy Use 2020'!$V100</f>
        <v>184548912698.02435</v>
      </c>
      <c r="AH38" s="240">
        <f>('Energy Use'!AH94-'E-electricity'!AH38)*'Energy Use 2020'!$V100</f>
        <v>180185185452.28595</v>
      </c>
      <c r="AI38" s="240">
        <f>('Energy Use'!AI94-'E-electricity'!AI38)*'Energy Use 2020'!$V100</f>
        <v>175884352982.39828</v>
      </c>
      <c r="AJ38" s="240">
        <f>('Energy Use'!AJ94-'E-electricity'!AJ38)*'Energy Use 2020'!$V100</f>
        <v>171669502476.84027</v>
      </c>
      <c r="AK38" s="240">
        <f>('Energy Use'!AK94-'E-electricity'!AK38)*'Energy Use 2020'!$V100</f>
        <v>167561396520.92297</v>
      </c>
      <c r="AL38" s="240">
        <f>('Energy Use'!AL94-'E-electricity'!AL38)*'Energy Use 2020'!$V100</f>
        <v>163578603308.39197</v>
      </c>
      <c r="AM38" s="240">
        <f>('Energy Use'!AM94-'E-electricity'!AM38)*'Energy Use 2020'!$V100</f>
        <v>159737648521.64838</v>
      </c>
      <c r="AN38" s="240">
        <f>('Energy Use'!AN94-'E-electricity'!AN38)*'Energy Use 2020'!$V100</f>
        <v>156053184098.39795</v>
      </c>
      <c r="AO38" s="240">
        <f>('Energy Use'!AO94-'E-electricity'!AO38)*'Energy Use 2020'!$V100</f>
        <v>152538169676.79269</v>
      </c>
      <c r="AP38" s="240">
        <f>('Energy Use'!AP94-'E-electricity'!AP38)*'Energy Use 2020'!$V100</f>
        <v>149204063113.37781</v>
      </c>
      <c r="AQ38" s="240">
        <f>('Energy Use'!AQ94-'E-electricity'!AQ38)*'Energy Use 2020'!$V100</f>
        <v>145311986222.80017</v>
      </c>
      <c r="AR38" s="136" t="str">
        <f>VLOOKUP($A38,'Sector Match'!$A$1:$B$43,2,0)</f>
        <v>other machinery 28</v>
      </c>
    </row>
    <row r="39" spans="1:44" x14ac:dyDescent="0.2">
      <c r="A39" s="74" t="s">
        <v>37</v>
      </c>
      <c r="B39" s="240">
        <f>('Energy Use'!B95-'E-electricity'!B39)*'Energy Use 2019'!$V101</f>
        <v>1628546678358.3066</v>
      </c>
      <c r="C39" s="240">
        <f>('Energy Use'!C95-'E-electricity'!C39)*'Energy Use 2020'!$V101</f>
        <v>1664613299855.1687</v>
      </c>
      <c r="D39" s="240">
        <f>('Energy Use'!D95-'E-electricity'!D39)*'Energy Use 2020'!$V101</f>
        <v>2244460455938.0439</v>
      </c>
      <c r="E39" s="240">
        <f>('Energy Use'!E95-'E-electricity'!E39)*'Energy Use 2020'!$V101</f>
        <v>2780168984877.0508</v>
      </c>
      <c r="F39" s="240">
        <f>('Energy Use'!F95-'E-electricity'!F39)*'Energy Use 2020'!$V101</f>
        <v>2876503567194.1245</v>
      </c>
      <c r="G39" s="240">
        <f>('Energy Use'!G95-'E-electricity'!G39)*'Energy Use 2020'!$V101</f>
        <v>3145256556834.2549</v>
      </c>
      <c r="H39" s="240">
        <f>('Energy Use'!H95-'E-electricity'!H39)*'Energy Use 2020'!$V101</f>
        <v>3507386751908.457</v>
      </c>
      <c r="I39" s="240">
        <f>('Energy Use'!I95-'E-electricity'!I39)*'Energy Use 2020'!$V101</f>
        <v>3876850302832.2725</v>
      </c>
      <c r="J39" s="240">
        <f>('Energy Use'!J95-'E-electricity'!J39)*'Energy Use 2020'!$V101</f>
        <v>4229115038783.5615</v>
      </c>
      <c r="K39" s="240">
        <f>('Energy Use'!K95-'E-electricity'!K39)*'Energy Use 2020'!$V101</f>
        <v>4565535592027.4678</v>
      </c>
      <c r="L39" s="240">
        <f>('Energy Use'!L95-'E-electricity'!L39)*'Energy Use 2020'!$V101</f>
        <v>4891053435360.3848</v>
      </c>
      <c r="M39" s="240">
        <f>('Energy Use'!M95-'E-electricity'!M39)*'Energy Use 2020'!$V101</f>
        <v>5214086069226.2383</v>
      </c>
      <c r="N39" s="240">
        <f>('Energy Use'!N95-'E-electricity'!N39)*'Energy Use 2020'!$V101</f>
        <v>5547550422242.2861</v>
      </c>
      <c r="O39" s="240">
        <f>('Energy Use'!O95-'E-electricity'!O39)*'Energy Use 2020'!$V101</f>
        <v>5891113760666.5586</v>
      </c>
      <c r="P39" s="240">
        <f>('Energy Use'!P95-'E-electricity'!P39)*'Energy Use 2020'!$V101</f>
        <v>6245627484750.2217</v>
      </c>
      <c r="Q39" s="240">
        <f>('Energy Use'!Q95-'E-electricity'!Q39)*'Energy Use 2020'!$V101</f>
        <v>6612210805998.4502</v>
      </c>
      <c r="R39" s="240">
        <f>('Energy Use'!R95-'E-electricity'!R39)*'Energy Use 2020'!$V101</f>
        <v>6992277843082.8311</v>
      </c>
      <c r="S39" s="240">
        <f>('Energy Use'!S95-'E-electricity'!S39)*'Energy Use 2020'!$V101</f>
        <v>7410824846530.0898</v>
      </c>
      <c r="T39" s="240">
        <f>('Energy Use'!T95-'E-electricity'!T39)*'Energy Use 2020'!$V101</f>
        <v>7846564613867.3047</v>
      </c>
      <c r="U39" s="240">
        <f>('Energy Use'!U95-'E-electricity'!U39)*'Energy Use 2020'!$V101</f>
        <v>8298607211608.4248</v>
      </c>
      <c r="V39" s="240">
        <f>('Energy Use'!V95-'E-electricity'!V39)*'Energy Use 2020'!$V101</f>
        <v>8765789208733.1553</v>
      </c>
      <c r="W39" s="240">
        <f>('Energy Use'!W95-'E-electricity'!W39)*'Energy Use 2020'!$V101</f>
        <v>9246651925503.6973</v>
      </c>
      <c r="X39" s="240">
        <f>('Energy Use'!X95-'E-electricity'!X39)*'Energy Use 2020'!$V101</f>
        <v>9739421960158.9941</v>
      </c>
      <c r="Y39" s="240">
        <f>('Energy Use'!Y95-'E-electricity'!Y39)*'Energy Use 2020'!$V101</f>
        <v>10241994843971.5</v>
      </c>
      <c r="Z39" s="240">
        <f>('Energy Use'!Z95-'E-electricity'!Z39)*'Energy Use 2020'!$V101</f>
        <v>10751922737887.404</v>
      </c>
      <c r="AA39" s="240">
        <f>('Energy Use'!AA95-'E-electricity'!AA39)*'Energy Use 2020'!$V101</f>
        <v>11266407127018.836</v>
      </c>
      <c r="AB39" s="240">
        <f>('Energy Use'!AB95-'E-electricity'!AB39)*'Energy Use 2020'!$V101</f>
        <v>11782297486820.93</v>
      </c>
      <c r="AC39" s="240">
        <f>('Energy Use'!AC95-'E-electricity'!AC39)*'Energy Use 2020'!$V101</f>
        <v>12296096881002.174</v>
      </c>
      <c r="AD39" s="240">
        <f>('Energy Use'!AD95-'E-electricity'!AD39)*'Energy Use 2020'!$V101</f>
        <v>12803975400448.162</v>
      </c>
      <c r="AE39" s="240">
        <f>('Energy Use'!AE95-'E-electricity'!AE39)*'Energy Use 2020'!$V101</f>
        <v>13301792259628.469</v>
      </c>
      <c r="AF39" s="240">
        <f>('Energy Use'!AF95-'E-electricity'!AF39)*'Energy Use 2020'!$V101</f>
        <v>13785127228027.387</v>
      </c>
      <c r="AG39" s="240">
        <f>('Energy Use'!AG95-'E-electricity'!AG39)*'Energy Use 2020'!$V101</f>
        <v>14249321886425.23</v>
      </c>
      <c r="AH39" s="240">
        <f>('Energy Use'!AH95-'E-electricity'!AH39)*'Energy Use 2020'!$V101</f>
        <v>14689530960547.717</v>
      </c>
      <c r="AI39" s="240">
        <f>('Energy Use'!AI95-'E-electricity'!AI39)*'Energy Use 2020'!$V101</f>
        <v>15100783699173.99</v>
      </c>
      <c r="AJ39" s="240">
        <f>('Energy Use'!AJ95-'E-electricity'!AJ39)*'Energy Use 2020'!$V101</f>
        <v>15478054934383.988</v>
      </c>
      <c r="AK39" s="240">
        <f>('Energy Use'!AK95-'E-electricity'!AK39)*'Energy Use 2020'!$V101</f>
        <v>15816345095331.682</v>
      </c>
      <c r="AL39" s="240">
        <f>('Energy Use'!AL95-'E-electricity'!AL39)*'Energy Use 2020'!$V101</f>
        <v>16110768053971.004</v>
      </c>
      <c r="AM39" s="240">
        <f>('Energy Use'!AM95-'E-electricity'!AM39)*'Energy Use 2020'!$V101</f>
        <v>16356645274885.484</v>
      </c>
      <c r="AN39" s="240">
        <f>('Energy Use'!AN95-'E-electricity'!AN39)*'Energy Use 2020'!$V101</f>
        <v>16549604338065.516</v>
      </c>
      <c r="AO39" s="240">
        <f>('Energy Use'!AO95-'E-electricity'!AO39)*'Energy Use 2020'!$V101</f>
        <v>16685679521932.416</v>
      </c>
      <c r="AP39" s="240">
        <f>('Energy Use'!AP95-'E-electricity'!AP39)*'Energy Use 2020'!$V101</f>
        <v>16761411794774.988</v>
      </c>
      <c r="AQ39" s="240">
        <f>('Energy Use'!AQ95-'E-electricity'!AQ39)*'Energy Use 2020'!$V101</f>
        <v>16687925055395.332</v>
      </c>
      <c r="AR39" s="136" t="str">
        <f>VLOOKUP($A39,'Sector Match'!$A$1:$B$43,2,0)</f>
        <v>water and waste 36T39</v>
      </c>
    </row>
    <row r="40" spans="1:44" x14ac:dyDescent="0.2">
      <c r="A40" s="74" t="s">
        <v>38</v>
      </c>
      <c r="B40" s="240">
        <f>('Energy Use'!B96-'E-electricity'!B40)*'Energy Use 2019'!$V102</f>
        <v>0</v>
      </c>
      <c r="C40" s="240">
        <f>('Energy Use'!C96-'E-electricity'!C40)*'Energy Use 2020'!$V102</f>
        <v>0</v>
      </c>
      <c r="D40" s="240">
        <f>('Energy Use'!D96-'E-electricity'!D40)*'Energy Use 2020'!$V102</f>
        <v>0</v>
      </c>
      <c r="E40" s="240">
        <f>('Energy Use'!E96-'E-electricity'!E40)*'Energy Use 2020'!$V102</f>
        <v>0</v>
      </c>
      <c r="F40" s="240">
        <f>('Energy Use'!F96-'E-electricity'!F40)*'Energy Use 2020'!$V102</f>
        <v>0</v>
      </c>
      <c r="G40" s="240">
        <f>('Energy Use'!G96-'E-electricity'!G40)*'Energy Use 2020'!$V102</f>
        <v>0</v>
      </c>
      <c r="H40" s="240">
        <f>('Energy Use'!H96-'E-electricity'!H40)*'Energy Use 2020'!$V102</f>
        <v>0</v>
      </c>
      <c r="I40" s="240">
        <f>('Energy Use'!I96-'E-electricity'!I40)*'Energy Use 2020'!$V102</f>
        <v>0</v>
      </c>
      <c r="J40" s="240">
        <f>('Energy Use'!J96-'E-electricity'!J40)*'Energy Use 2020'!$V102</f>
        <v>0</v>
      </c>
      <c r="K40" s="240">
        <f>('Energy Use'!K96-'E-electricity'!K40)*'Energy Use 2020'!$V102</f>
        <v>0</v>
      </c>
      <c r="L40" s="240">
        <f>('Energy Use'!L96-'E-electricity'!L40)*'Energy Use 2020'!$V102</f>
        <v>0</v>
      </c>
      <c r="M40" s="240">
        <f>('Energy Use'!M96-'E-electricity'!M40)*'Energy Use 2020'!$V102</f>
        <v>0</v>
      </c>
      <c r="N40" s="240">
        <f>('Energy Use'!N96-'E-electricity'!N40)*'Energy Use 2020'!$V102</f>
        <v>0</v>
      </c>
      <c r="O40" s="240">
        <f>('Energy Use'!O96-'E-electricity'!O40)*'Energy Use 2020'!$V102</f>
        <v>0</v>
      </c>
      <c r="P40" s="240">
        <f>('Energy Use'!P96-'E-electricity'!P40)*'Energy Use 2020'!$V102</f>
        <v>0</v>
      </c>
      <c r="Q40" s="240">
        <f>('Energy Use'!Q96-'E-electricity'!Q40)*'Energy Use 2020'!$V102</f>
        <v>0</v>
      </c>
      <c r="R40" s="240">
        <f>('Energy Use'!R96-'E-electricity'!R40)*'Energy Use 2020'!$V102</f>
        <v>0</v>
      </c>
      <c r="S40" s="240">
        <f>('Energy Use'!S96-'E-electricity'!S40)*'Energy Use 2020'!$V102</f>
        <v>0</v>
      </c>
      <c r="T40" s="240">
        <f>('Energy Use'!T96-'E-electricity'!T40)*'Energy Use 2020'!$V102</f>
        <v>0</v>
      </c>
      <c r="U40" s="240">
        <f>('Energy Use'!U96-'E-electricity'!U40)*'Energy Use 2020'!$V102</f>
        <v>0</v>
      </c>
      <c r="V40" s="240">
        <f>('Energy Use'!V96-'E-electricity'!V40)*'Energy Use 2020'!$V102</f>
        <v>0</v>
      </c>
      <c r="W40" s="240">
        <f>('Energy Use'!W96-'E-electricity'!W40)*'Energy Use 2020'!$V102</f>
        <v>0</v>
      </c>
      <c r="X40" s="240">
        <f>('Energy Use'!X96-'E-electricity'!X40)*'Energy Use 2020'!$V102</f>
        <v>0</v>
      </c>
      <c r="Y40" s="240">
        <f>('Energy Use'!Y96-'E-electricity'!Y40)*'Energy Use 2020'!$V102</f>
        <v>0</v>
      </c>
      <c r="Z40" s="240">
        <f>('Energy Use'!Z96-'E-electricity'!Z40)*'Energy Use 2020'!$V102</f>
        <v>0</v>
      </c>
      <c r="AA40" s="240">
        <f>('Energy Use'!AA96-'E-electricity'!AA40)*'Energy Use 2020'!$V102</f>
        <v>0</v>
      </c>
      <c r="AB40" s="240">
        <f>('Energy Use'!AB96-'E-electricity'!AB40)*'Energy Use 2020'!$V102</f>
        <v>0</v>
      </c>
      <c r="AC40" s="240">
        <f>('Energy Use'!AC96-'E-electricity'!AC40)*'Energy Use 2020'!$V102</f>
        <v>0</v>
      </c>
      <c r="AD40" s="240">
        <f>('Energy Use'!AD96-'E-electricity'!AD40)*'Energy Use 2020'!$V102</f>
        <v>0</v>
      </c>
      <c r="AE40" s="240">
        <f>('Energy Use'!AE96-'E-electricity'!AE40)*'Energy Use 2020'!$V102</f>
        <v>0</v>
      </c>
      <c r="AF40" s="240">
        <f>('Energy Use'!AF96-'E-electricity'!AF40)*'Energy Use 2020'!$V102</f>
        <v>0</v>
      </c>
      <c r="AG40" s="240">
        <f>('Energy Use'!AG96-'E-electricity'!AG40)*'Energy Use 2020'!$V102</f>
        <v>0</v>
      </c>
      <c r="AH40" s="240">
        <f>('Energy Use'!AH96-'E-electricity'!AH40)*'Energy Use 2020'!$V102</f>
        <v>0</v>
      </c>
      <c r="AI40" s="240">
        <f>('Energy Use'!AI96-'E-electricity'!AI40)*'Energy Use 2020'!$V102</f>
        <v>0</v>
      </c>
      <c r="AJ40" s="240">
        <f>('Energy Use'!AJ96-'E-electricity'!AJ40)*'Energy Use 2020'!$V102</f>
        <v>0</v>
      </c>
      <c r="AK40" s="240">
        <f>('Energy Use'!AK96-'E-electricity'!AK40)*'Energy Use 2020'!$V102</f>
        <v>0</v>
      </c>
      <c r="AL40" s="240">
        <f>('Energy Use'!AL96-'E-electricity'!AL40)*'Energy Use 2020'!$V102</f>
        <v>0</v>
      </c>
      <c r="AM40" s="240">
        <f>('Energy Use'!AM96-'E-electricity'!AM40)*'Energy Use 2020'!$V102</f>
        <v>0</v>
      </c>
      <c r="AN40" s="240">
        <f>('Energy Use'!AN96-'E-electricity'!AN40)*'Energy Use 2020'!$V102</f>
        <v>0</v>
      </c>
      <c r="AO40" s="240">
        <f>('Energy Use'!AO96-'E-electricity'!AO40)*'Energy Use 2020'!$V102</f>
        <v>0</v>
      </c>
      <c r="AP40" s="240">
        <f>('Energy Use'!AP96-'E-electricity'!AP40)*'Energy Use 2020'!$V102</f>
        <v>0</v>
      </c>
      <c r="AQ40" s="240">
        <f>('Energy Use'!AQ96-'E-electricity'!AQ40)*'Energy Use 2020'!$V102</f>
        <v>0</v>
      </c>
      <c r="AR40" s="136" t="str">
        <f>VLOOKUP($A40,'Sector Match'!$A$1:$B$43,2,0)</f>
        <v>other machinery 28</v>
      </c>
    </row>
    <row r="41" spans="1:44" x14ac:dyDescent="0.2">
      <c r="A41" s="74" t="s">
        <v>39</v>
      </c>
      <c r="B41" s="240">
        <f>('Energy Use'!B97-'E-electricity'!B41)*'Energy Use 2019'!$V103</f>
        <v>2985206517740.269</v>
      </c>
      <c r="C41" s="240">
        <f>('Energy Use'!C97-'E-electricity'!C41)*'Energy Use 2020'!$V103</f>
        <v>2668929990767.7842</v>
      </c>
      <c r="D41" s="240">
        <f>('Energy Use'!D97-'E-electricity'!D41)*'Energy Use 2020'!$V103</f>
        <v>3011326386066.8726</v>
      </c>
      <c r="E41" s="240">
        <f>('Energy Use'!E97-'E-electricity'!E41)*'Energy Use 2020'!$V103</f>
        <v>3140406345605.5571</v>
      </c>
      <c r="F41" s="240">
        <f>('Energy Use'!F97-'E-electricity'!F41)*'Energy Use 2020'!$V103</f>
        <v>3162596305265.5518</v>
      </c>
      <c r="G41" s="240">
        <f>('Energy Use'!G97-'E-electricity'!G41)*'Energy Use 2020'!$V103</f>
        <v>3316897700301.2412</v>
      </c>
      <c r="H41" s="240">
        <f>('Energy Use'!H97-'E-electricity'!H41)*'Energy Use 2020'!$V103</f>
        <v>3511504362319.3599</v>
      </c>
      <c r="I41" s="240">
        <f>('Energy Use'!I97-'E-electricity'!I41)*'Energy Use 2020'!$V103</f>
        <v>3661547212460.1035</v>
      </c>
      <c r="J41" s="240">
        <f>('Energy Use'!J97-'E-electricity'!J41)*'Energy Use 2020'!$V103</f>
        <v>3756488165756.4341</v>
      </c>
      <c r="K41" s="240">
        <f>('Energy Use'!K97-'E-electricity'!K41)*'Energy Use 2020'!$V103</f>
        <v>3813084278803.5435</v>
      </c>
      <c r="L41" s="240">
        <f>('Energy Use'!L97-'E-electricity'!L41)*'Energy Use 2020'!$V103</f>
        <v>3851042622355.3486</v>
      </c>
      <c r="M41" s="240">
        <f>('Energy Use'!M97-'E-electricity'!M41)*'Energy Use 2020'!$V103</f>
        <v>3891506954796.394</v>
      </c>
      <c r="N41" s="240">
        <f>('Energy Use'!N97-'E-electricity'!N41)*'Energy Use 2020'!$V103</f>
        <v>3979834428171.7354</v>
      </c>
      <c r="O41" s="240">
        <f>('Energy Use'!O97-'E-electricity'!O41)*'Energy Use 2020'!$V103</f>
        <v>4088413835251.6001</v>
      </c>
      <c r="P41" s="240">
        <f>('Energy Use'!P97-'E-electricity'!P41)*'Energy Use 2020'!$V103</f>
        <v>4210704286084.1685</v>
      </c>
      <c r="Q41" s="240">
        <f>('Energy Use'!Q97-'E-electricity'!Q41)*'Energy Use 2020'!$V103</f>
        <v>4339422174773.0586</v>
      </c>
      <c r="R41" s="240">
        <f>('Energy Use'!R97-'E-electricity'!R41)*'Energy Use 2020'!$V103</f>
        <v>4466356288140.8408</v>
      </c>
      <c r="S41" s="240">
        <f>('Energy Use'!S97-'E-electricity'!S41)*'Energy Use 2020'!$V103</f>
        <v>4631700952672.2822</v>
      </c>
      <c r="T41" s="240">
        <f>('Energy Use'!T97-'E-electricity'!T41)*'Energy Use 2020'!$V103</f>
        <v>4789181818070.5166</v>
      </c>
      <c r="U41" s="240">
        <f>('Energy Use'!U97-'E-electricity'!U41)*'Energy Use 2020'!$V103</f>
        <v>4937964574784.7188</v>
      </c>
      <c r="V41" s="240">
        <f>('Energy Use'!V97-'E-electricity'!V41)*'Energy Use 2020'!$V103</f>
        <v>5077297186890.0127</v>
      </c>
      <c r="W41" s="240">
        <f>('Energy Use'!W97-'E-electricity'!W41)*'Energy Use 2020'!$V103</f>
        <v>5206516877781.5723</v>
      </c>
      <c r="X41" s="240">
        <f>('Energy Use'!X97-'E-electricity'!X41)*'Energy Use 2020'!$V103</f>
        <v>5325055547147.2373</v>
      </c>
      <c r="Y41" s="240">
        <f>('Energy Use'!Y97-'E-electricity'!Y41)*'Energy Use 2020'!$V103</f>
        <v>5432443589003.0918</v>
      </c>
      <c r="Z41" s="240">
        <f>('Energy Use'!Z97-'E-electricity'!Z41)*'Energy Use 2020'!$V103</f>
        <v>5528312117320.6289</v>
      </c>
      <c r="AA41" s="240">
        <f>('Energy Use'!AA97-'E-electricity'!AA41)*'Energy Use 2020'!$V103</f>
        <v>5612393639971.9482</v>
      </c>
      <c r="AB41" s="240">
        <f>('Energy Use'!AB97-'E-electricity'!AB41)*'Energy Use 2020'!$V103</f>
        <v>5684521252566.4121</v>
      </c>
      <c r="AC41" s="240">
        <f>('Energy Use'!AC97-'E-electricity'!AC41)*'Energy Use 2020'!$V103</f>
        <v>5744626450618.4209</v>
      </c>
      <c r="AD41" s="240">
        <f>('Energy Use'!AD97-'E-electricity'!AD41)*'Energy Use 2020'!$V103</f>
        <v>5792735680927.002</v>
      </c>
      <c r="AE41" s="240">
        <f>('Energy Use'!AE97-'E-electricity'!AE41)*'Energy Use 2020'!$V103</f>
        <v>5828965770803.1328</v>
      </c>
      <c r="AF41" s="240">
        <f>('Energy Use'!AF97-'E-electricity'!AF41)*'Energy Use 2020'!$V103</f>
        <v>5853518386758.6318</v>
      </c>
      <c r="AG41" s="240">
        <f>('Energy Use'!AG97-'E-electricity'!AG41)*'Energy Use 2020'!$V103</f>
        <v>5866673682543.6387</v>
      </c>
      <c r="AH41" s="240">
        <f>('Energy Use'!AH97-'E-electricity'!AH41)*'Energy Use 2020'!$V103</f>
        <v>5868783300195.8672</v>
      </c>
      <c r="AI41" s="240">
        <f>('Energy Use'!AI97-'E-electricity'!AI41)*'Energy Use 2020'!$V103</f>
        <v>5860262887373.0762</v>
      </c>
      <c r="AJ41" s="240">
        <f>('Energy Use'!AJ97-'E-electricity'!AJ41)*'Energy Use 2020'!$V103</f>
        <v>5841584290098.1191</v>
      </c>
      <c r="AK41" s="240">
        <f>('Energy Use'!AK97-'E-electricity'!AK41)*'Energy Use 2020'!$V103</f>
        <v>5813267572644.2754</v>
      </c>
      <c r="AL41" s="240">
        <f>('Energy Use'!AL97-'E-electricity'!AL41)*'Energy Use 2020'!$V103</f>
        <v>5775873006157.7666</v>
      </c>
      <c r="AM41" s="240">
        <f>('Energy Use'!AM97-'E-electricity'!AM41)*'Energy Use 2020'!$V103</f>
        <v>5729993155307.2998</v>
      </c>
      <c r="AN41" s="240">
        <f>('Energy Use'!AN97-'E-electricity'!AN41)*'Energy Use 2020'!$V103</f>
        <v>5676245178321.2734</v>
      </c>
      <c r="AO41" s="240">
        <f>('Energy Use'!AO97-'E-electricity'!AO41)*'Energy Use 2020'!$V103</f>
        <v>5615263440754.6699</v>
      </c>
      <c r="AP41" s="240">
        <f>('Energy Use'!AP97-'E-electricity'!AP41)*'Energy Use 2020'!$V103</f>
        <v>5547692527724.0371</v>
      </c>
      <c r="AQ41" s="240">
        <f>('Energy Use'!AQ97-'E-electricity'!AQ41)*'Energy Use 2020'!$V103</f>
        <v>5446108001954.8496</v>
      </c>
      <c r="AR41" s="136">
        <f>VLOOKUP($A41,'Sector Match'!$A$1:$B$43,2,0)</f>
        <v>0</v>
      </c>
    </row>
    <row r="42" spans="1:44" x14ac:dyDescent="0.2">
      <c r="A42" s="74" t="s">
        <v>40</v>
      </c>
      <c r="B42" s="240">
        <f>('Energy Use'!B98-'E-electricity'!B42)*'Energy Use 2019'!$V104</f>
        <v>0</v>
      </c>
      <c r="C42" s="240">
        <f>('Energy Use'!C98-'E-electricity'!C42)*'Energy Use 2020'!$V104</f>
        <v>0</v>
      </c>
      <c r="D42" s="240">
        <f>('Energy Use'!D98-'E-electricity'!D42)*'Energy Use 2020'!$V104</f>
        <v>0</v>
      </c>
      <c r="E42" s="240">
        <f>('Energy Use'!E98-'E-electricity'!E42)*'Energy Use 2020'!$V104</f>
        <v>0</v>
      </c>
      <c r="F42" s="240">
        <f>('Energy Use'!F98-'E-electricity'!F42)*'Energy Use 2020'!$V104</f>
        <v>0</v>
      </c>
      <c r="G42" s="240">
        <f>('Energy Use'!G98-'E-electricity'!G42)*'Energy Use 2020'!$V104</f>
        <v>0</v>
      </c>
      <c r="H42" s="240">
        <f>('Energy Use'!H98-'E-electricity'!H42)*'Energy Use 2020'!$V104</f>
        <v>0</v>
      </c>
      <c r="I42" s="240">
        <f>('Energy Use'!I98-'E-electricity'!I42)*'Energy Use 2020'!$V104</f>
        <v>0</v>
      </c>
      <c r="J42" s="240">
        <f>('Energy Use'!J98-'E-electricity'!J42)*'Energy Use 2020'!$V104</f>
        <v>0</v>
      </c>
      <c r="K42" s="240">
        <f>('Energy Use'!K98-'E-electricity'!K42)*'Energy Use 2020'!$V104</f>
        <v>0</v>
      </c>
      <c r="L42" s="240">
        <f>('Energy Use'!L98-'E-electricity'!L42)*'Energy Use 2020'!$V104</f>
        <v>0</v>
      </c>
      <c r="M42" s="240">
        <f>('Energy Use'!M98-'E-electricity'!M42)*'Energy Use 2020'!$V104</f>
        <v>0</v>
      </c>
      <c r="N42" s="240">
        <f>('Energy Use'!N98-'E-electricity'!N42)*'Energy Use 2020'!$V104</f>
        <v>0</v>
      </c>
      <c r="O42" s="240">
        <f>('Energy Use'!O98-'E-electricity'!O42)*'Energy Use 2020'!$V104</f>
        <v>0</v>
      </c>
      <c r="P42" s="240">
        <f>('Energy Use'!P98-'E-electricity'!P42)*'Energy Use 2020'!$V104</f>
        <v>0</v>
      </c>
      <c r="Q42" s="240">
        <f>('Energy Use'!Q98-'E-electricity'!Q42)*'Energy Use 2020'!$V104</f>
        <v>0</v>
      </c>
      <c r="R42" s="240">
        <f>('Energy Use'!R98-'E-electricity'!R42)*'Energy Use 2020'!$V104</f>
        <v>0</v>
      </c>
      <c r="S42" s="240">
        <f>('Energy Use'!S98-'E-electricity'!S42)*'Energy Use 2020'!$V104</f>
        <v>0</v>
      </c>
      <c r="T42" s="240">
        <f>('Energy Use'!T98-'E-electricity'!T42)*'Energy Use 2020'!$V104</f>
        <v>0</v>
      </c>
      <c r="U42" s="240">
        <f>('Energy Use'!U98-'E-electricity'!U42)*'Energy Use 2020'!$V104</f>
        <v>0</v>
      </c>
      <c r="V42" s="240">
        <f>('Energy Use'!V98-'E-electricity'!V42)*'Energy Use 2020'!$V104</f>
        <v>0</v>
      </c>
      <c r="W42" s="240">
        <f>('Energy Use'!W98-'E-electricity'!W42)*'Energy Use 2020'!$V104</f>
        <v>0</v>
      </c>
      <c r="X42" s="240">
        <f>('Energy Use'!X98-'E-electricity'!X42)*'Energy Use 2020'!$V104</f>
        <v>0</v>
      </c>
      <c r="Y42" s="240">
        <f>('Energy Use'!Y98-'E-electricity'!Y42)*'Energy Use 2020'!$V104</f>
        <v>0</v>
      </c>
      <c r="Z42" s="240">
        <f>('Energy Use'!Z98-'E-electricity'!Z42)*'Energy Use 2020'!$V104</f>
        <v>0</v>
      </c>
      <c r="AA42" s="240">
        <f>('Energy Use'!AA98-'E-electricity'!AA42)*'Energy Use 2020'!$V104</f>
        <v>0</v>
      </c>
      <c r="AB42" s="240">
        <f>('Energy Use'!AB98-'E-electricity'!AB42)*'Energy Use 2020'!$V104</f>
        <v>0</v>
      </c>
      <c r="AC42" s="240">
        <f>('Energy Use'!AC98-'E-electricity'!AC42)*'Energy Use 2020'!$V104</f>
        <v>0</v>
      </c>
      <c r="AD42" s="240">
        <f>('Energy Use'!AD98-'E-electricity'!AD42)*'Energy Use 2020'!$V104</f>
        <v>0</v>
      </c>
      <c r="AE42" s="240">
        <f>('Energy Use'!AE98-'E-electricity'!AE42)*'Energy Use 2020'!$V104</f>
        <v>0</v>
      </c>
      <c r="AF42" s="240">
        <f>('Energy Use'!AF98-'E-electricity'!AF42)*'Energy Use 2020'!$V104</f>
        <v>0</v>
      </c>
      <c r="AG42" s="240">
        <f>('Energy Use'!AG98-'E-electricity'!AG42)*'Energy Use 2020'!$V104</f>
        <v>0</v>
      </c>
      <c r="AH42" s="240">
        <f>('Energy Use'!AH98-'E-electricity'!AH42)*'Energy Use 2020'!$V104</f>
        <v>0</v>
      </c>
      <c r="AI42" s="240">
        <f>('Energy Use'!AI98-'E-electricity'!AI42)*'Energy Use 2020'!$V104</f>
        <v>0</v>
      </c>
      <c r="AJ42" s="240">
        <f>('Energy Use'!AJ98-'E-electricity'!AJ42)*'Energy Use 2020'!$V104</f>
        <v>0</v>
      </c>
      <c r="AK42" s="240">
        <f>('Energy Use'!AK98-'E-electricity'!AK42)*'Energy Use 2020'!$V104</f>
        <v>0</v>
      </c>
      <c r="AL42" s="240">
        <f>('Energy Use'!AL98-'E-electricity'!AL42)*'Energy Use 2020'!$V104</f>
        <v>0</v>
      </c>
      <c r="AM42" s="240">
        <f>('Energy Use'!AM98-'E-electricity'!AM42)*'Energy Use 2020'!$V104</f>
        <v>0</v>
      </c>
      <c r="AN42" s="240">
        <f>('Energy Use'!AN98-'E-electricity'!AN42)*'Energy Use 2020'!$V104</f>
        <v>0</v>
      </c>
      <c r="AO42" s="240">
        <f>('Energy Use'!AO98-'E-electricity'!AO42)*'Energy Use 2020'!$V104</f>
        <v>0</v>
      </c>
      <c r="AP42" s="240">
        <f>('Energy Use'!AP98-'E-electricity'!AP42)*'Energy Use 2020'!$V104</f>
        <v>0</v>
      </c>
      <c r="AQ42" s="240">
        <f>('Energy Use'!AQ98-'E-electricity'!AQ42)*'Energy Use 2020'!$V104</f>
        <v>0</v>
      </c>
      <c r="AR42" s="136" t="str">
        <f>VLOOKUP($A42,'Sector Match'!$A$1:$B$43,2,0)</f>
        <v>energy pipelines and gas processing 352T353</v>
      </c>
    </row>
    <row r="43" spans="1:44" x14ac:dyDescent="0.2">
      <c r="A43" s="221" t="s">
        <v>41</v>
      </c>
      <c r="B43" s="240">
        <f>('Energy Use'!B99-'E-electricity'!B43)*'Energy Use 2019'!$V105</f>
        <v>0</v>
      </c>
      <c r="C43" s="240">
        <f>('Energy Use'!C99-'E-electricity'!C43)*'Energy Use 2020'!$V105</f>
        <v>0</v>
      </c>
      <c r="D43" s="240">
        <f>('Energy Use'!D99-'E-electricity'!D43)*'Energy Use 2020'!$V105</f>
        <v>0</v>
      </c>
      <c r="E43" s="240">
        <f>('Energy Use'!E99-'E-electricity'!E43)*'Energy Use 2020'!$V105</f>
        <v>0</v>
      </c>
      <c r="F43" s="240">
        <f>('Energy Use'!F99-'E-electricity'!F43)*'Energy Use 2020'!$V105</f>
        <v>0</v>
      </c>
      <c r="G43" s="240">
        <f>('Energy Use'!G99-'E-electricity'!G43)*'Energy Use 2020'!$V105</f>
        <v>0</v>
      </c>
      <c r="H43" s="240">
        <f>('Energy Use'!H99-'E-electricity'!H43)*'Energy Use 2020'!$V105</f>
        <v>0</v>
      </c>
      <c r="I43" s="240">
        <f>('Energy Use'!I99-'E-electricity'!I43)*'Energy Use 2020'!$V105</f>
        <v>0</v>
      </c>
      <c r="J43" s="240">
        <f>('Energy Use'!J99-'E-electricity'!J43)*'Energy Use 2020'!$V105</f>
        <v>0</v>
      </c>
      <c r="K43" s="240">
        <f>('Energy Use'!K99-'E-electricity'!K43)*'Energy Use 2020'!$V105</f>
        <v>0</v>
      </c>
      <c r="L43" s="240">
        <f>('Energy Use'!L99-'E-electricity'!L43)*'Energy Use 2020'!$V105</f>
        <v>0</v>
      </c>
      <c r="M43" s="240">
        <f>('Energy Use'!M99-'E-electricity'!M43)*'Energy Use 2020'!$V105</f>
        <v>0</v>
      </c>
      <c r="N43" s="240">
        <f>('Energy Use'!N99-'E-electricity'!N43)*'Energy Use 2020'!$V105</f>
        <v>0</v>
      </c>
      <c r="O43" s="240">
        <f>('Energy Use'!O99-'E-electricity'!O43)*'Energy Use 2020'!$V105</f>
        <v>0</v>
      </c>
      <c r="P43" s="240">
        <f>('Energy Use'!P99-'E-electricity'!P43)*'Energy Use 2020'!$V105</f>
        <v>0</v>
      </c>
      <c r="Q43" s="240">
        <f>('Energy Use'!Q99-'E-electricity'!Q43)*'Energy Use 2020'!$V105</f>
        <v>0</v>
      </c>
      <c r="R43" s="240">
        <f>('Energy Use'!R99-'E-electricity'!R43)*'Energy Use 2020'!$V105</f>
        <v>0</v>
      </c>
      <c r="S43" s="240">
        <f>('Energy Use'!S99-'E-electricity'!S43)*'Energy Use 2020'!$V105</f>
        <v>0</v>
      </c>
      <c r="T43" s="240">
        <f>('Energy Use'!T99-'E-electricity'!T43)*'Energy Use 2020'!$V105</f>
        <v>0</v>
      </c>
      <c r="U43" s="240">
        <f>('Energy Use'!U99-'E-electricity'!U43)*'Energy Use 2020'!$V105</f>
        <v>0</v>
      </c>
      <c r="V43" s="240">
        <f>('Energy Use'!V99-'E-electricity'!V43)*'Energy Use 2020'!$V105</f>
        <v>0</v>
      </c>
      <c r="W43" s="240">
        <f>('Energy Use'!W99-'E-electricity'!W43)*'Energy Use 2020'!$V105</f>
        <v>0</v>
      </c>
      <c r="X43" s="240">
        <f>('Energy Use'!X99-'E-electricity'!X43)*'Energy Use 2020'!$V105</f>
        <v>0</v>
      </c>
      <c r="Y43" s="240">
        <f>('Energy Use'!Y99-'E-electricity'!Y43)*'Energy Use 2020'!$V105</f>
        <v>0</v>
      </c>
      <c r="Z43" s="240">
        <f>('Energy Use'!Z99-'E-electricity'!Z43)*'Energy Use 2020'!$V105</f>
        <v>0</v>
      </c>
      <c r="AA43" s="240">
        <f>('Energy Use'!AA99-'E-electricity'!AA43)*'Energy Use 2020'!$V105</f>
        <v>0</v>
      </c>
      <c r="AB43" s="240">
        <f>('Energy Use'!AB99-'E-electricity'!AB43)*'Energy Use 2020'!$V105</f>
        <v>0</v>
      </c>
      <c r="AC43" s="240">
        <f>('Energy Use'!AC99-'E-electricity'!AC43)*'Energy Use 2020'!$V105</f>
        <v>0</v>
      </c>
      <c r="AD43" s="240">
        <f>('Energy Use'!AD99-'E-electricity'!AD43)*'Energy Use 2020'!$V105</f>
        <v>0</v>
      </c>
      <c r="AE43" s="240">
        <f>('Energy Use'!AE99-'E-electricity'!AE43)*'Energy Use 2020'!$V105</f>
        <v>0</v>
      </c>
      <c r="AF43" s="240">
        <f>('Energy Use'!AF99-'E-electricity'!AF43)*'Energy Use 2020'!$V105</f>
        <v>0</v>
      </c>
      <c r="AG43" s="240">
        <f>('Energy Use'!AG99-'E-electricity'!AG43)*'Energy Use 2020'!$V105</f>
        <v>0</v>
      </c>
      <c r="AH43" s="240">
        <f>('Energy Use'!AH99-'E-electricity'!AH43)*'Energy Use 2020'!$V105</f>
        <v>0</v>
      </c>
      <c r="AI43" s="240">
        <f>('Energy Use'!AI99-'E-electricity'!AI43)*'Energy Use 2020'!$V105</f>
        <v>0</v>
      </c>
      <c r="AJ43" s="240">
        <f>('Energy Use'!AJ99-'E-electricity'!AJ43)*'Energy Use 2020'!$V105</f>
        <v>0</v>
      </c>
      <c r="AK43" s="240">
        <f>('Energy Use'!AK99-'E-electricity'!AK43)*'Energy Use 2020'!$V105</f>
        <v>0</v>
      </c>
      <c r="AL43" s="240">
        <f>('Energy Use'!AL99-'E-electricity'!AL43)*'Energy Use 2020'!$V105</f>
        <v>0</v>
      </c>
      <c r="AM43" s="240">
        <f>('Energy Use'!AM99-'E-electricity'!AM43)*'Energy Use 2020'!$V105</f>
        <v>0</v>
      </c>
      <c r="AN43" s="240">
        <f>('Energy Use'!AN99-'E-electricity'!AN43)*'Energy Use 2020'!$V105</f>
        <v>0</v>
      </c>
      <c r="AO43" s="240">
        <f>('Energy Use'!AO99-'E-electricity'!AO43)*'Energy Use 2020'!$V105</f>
        <v>0</v>
      </c>
      <c r="AP43" s="240">
        <f>('Energy Use'!AP99-'E-electricity'!AP43)*'Energy Use 2020'!$V105</f>
        <v>0</v>
      </c>
      <c r="AQ43" s="240">
        <f>('Energy Use'!AQ99-'E-electricity'!AQ43)*'Energy Use 2020'!$V105</f>
        <v>0</v>
      </c>
      <c r="AR43" s="136" t="str">
        <f>VLOOKUP($A43,'Sector Match'!$A$1:$B$43,2,0)</f>
        <v>water and waste 36T39</v>
      </c>
    </row>
    <row r="44" spans="1:44" x14ac:dyDescent="0.2">
      <c r="A44" s="76" t="s">
        <v>123</v>
      </c>
      <c r="B44" s="254">
        <f>('Energy Use'!B100-'E-electricity'!B44)*'Energy Use 2019'!$V106</f>
        <v>8436815074765.9463</v>
      </c>
      <c r="C44" s="254">
        <f>('Energy Use'!C100-'E-electricity'!C44)*'Energy Use 2020'!$V106</f>
        <v>7920784951810.8418</v>
      </c>
      <c r="D44" s="254">
        <f>('Energy Use'!D100-'E-electricity'!D44)*'Energy Use 2020'!$V106</f>
        <v>8313408937866.1133</v>
      </c>
      <c r="E44" s="254">
        <f>('Energy Use'!E100-'E-electricity'!E44)*'Energy Use 2020'!$V106</f>
        <v>8396229579114.9639</v>
      </c>
      <c r="F44" s="254">
        <f>('Energy Use'!F100-'E-electricity'!F44)*'Energy Use 2020'!$V106</f>
        <v>8763353813304.6709</v>
      </c>
      <c r="G44" s="254">
        <f>('Energy Use'!G100-'E-electricity'!G44)*'Energy Use 2020'!$V106</f>
        <v>9144369409221.7344</v>
      </c>
      <c r="H44" s="254">
        <f>('Energy Use'!H100-'E-electricity'!H44)*'Energy Use 2020'!$V106</f>
        <v>9452848127380.2695</v>
      </c>
      <c r="I44" s="254">
        <f>('Energy Use'!I100-'E-electricity'!I44)*'Energy Use 2020'!$V106</f>
        <v>9878499532787.793</v>
      </c>
      <c r="J44" s="254">
        <f>('Energy Use'!J100-'E-electricity'!J44)*'Energy Use 2020'!$V106</f>
        <v>10228949025605.859</v>
      </c>
      <c r="K44" s="254">
        <f>('Energy Use'!K100-'E-electricity'!K44)*'Energy Use 2020'!$V106</f>
        <v>10563402224094.492</v>
      </c>
      <c r="L44" s="254">
        <f>('Energy Use'!L100-'E-electricity'!L44)*'Energy Use 2020'!$V106</f>
        <v>10880521114761.621</v>
      </c>
      <c r="M44" s="254">
        <f>('Energy Use'!M100-'E-electricity'!M44)*'Energy Use 2020'!$V106</f>
        <v>11241961521817.02</v>
      </c>
      <c r="N44" s="254">
        <f>('Energy Use'!N100-'E-electricity'!N44)*'Energy Use 2020'!$V106</f>
        <v>11469893052634.148</v>
      </c>
      <c r="O44" s="254">
        <f>('Energy Use'!O100-'E-electricity'!O44)*'Energy Use 2020'!$V106</f>
        <v>11741100990041.438</v>
      </c>
      <c r="P44" s="254">
        <f>('Energy Use'!P100-'E-electricity'!P44)*'Energy Use 2020'!$V106</f>
        <v>11992167862626.908</v>
      </c>
      <c r="Q44" s="254">
        <f>('Energy Use'!Q100-'E-electricity'!Q44)*'Energy Use 2020'!$V106</f>
        <v>12222678059617.895</v>
      </c>
      <c r="R44" s="254">
        <f>('Energy Use'!R100-'E-electricity'!R44)*'Energy Use 2020'!$V106</f>
        <v>12406715651575.711</v>
      </c>
      <c r="S44" s="254">
        <f>('Energy Use'!S100-'E-electricity'!S44)*'Energy Use 2020'!$V106</f>
        <v>12678064804060.688</v>
      </c>
      <c r="T44" s="254">
        <f>('Energy Use'!T100-'E-electricity'!T44)*'Energy Use 2020'!$V106</f>
        <v>12905249345831.736</v>
      </c>
      <c r="U44" s="254">
        <f>('Energy Use'!U100-'E-electricity'!U44)*'Energy Use 2020'!$V106</f>
        <v>13114027021557.369</v>
      </c>
      <c r="V44" s="254">
        <f>('Energy Use'!V100-'E-electricity'!V44)*'Energy Use 2020'!$V106</f>
        <v>13304622172806.91</v>
      </c>
      <c r="W44" s="254">
        <f>('Energy Use'!W100-'E-electricity'!W44)*'Energy Use 2020'!$V106</f>
        <v>13477407857320.084</v>
      </c>
      <c r="X44" s="254">
        <f>('Energy Use'!X100-'E-electricity'!X44)*'Energy Use 2020'!$V106</f>
        <v>13632895528478.191</v>
      </c>
      <c r="Y44" s="254">
        <f>('Energy Use'!Y100-'E-electricity'!Y44)*'Energy Use 2020'!$V106</f>
        <v>13771723923711.775</v>
      </c>
      <c r="Z44" s="254">
        <f>('Energy Use'!Z100-'E-electricity'!Z44)*'Energy Use 2020'!$V106</f>
        <v>13894647437442.512</v>
      </c>
      <c r="AA44" s="254">
        <f>('Energy Use'!AA100-'E-electricity'!AA44)*'Energy Use 2020'!$V106</f>
        <v>14002524240459.699</v>
      </c>
      <c r="AB44" s="254">
        <f>('Energy Use'!AB100-'E-electricity'!AB44)*'Energy Use 2020'!$V106</f>
        <v>14096304389835.051</v>
      </c>
      <c r="AC44" s="254">
        <f>('Energy Use'!AC100-'E-electricity'!AC44)*'Energy Use 2020'!$V106</f>
        <v>14177018152618.143</v>
      </c>
      <c r="AD44" s="254">
        <f>('Energy Use'!AD100-'E-electricity'!AD44)*'Energy Use 2020'!$V106</f>
        <v>14245764743610.969</v>
      </c>
      <c r="AE44" s="254">
        <f>('Energy Use'!AE100-'E-electricity'!AE44)*'Energy Use 2020'!$V106</f>
        <v>14303701653433.309</v>
      </c>
      <c r="AF44" s="254">
        <f>('Energy Use'!AF100-'E-electricity'!AF44)*'Energy Use 2020'!$V106</f>
        <v>14352034718712.395</v>
      </c>
      <c r="AG44" s="254">
        <f>('Energy Use'!AG100-'E-electricity'!AG44)*'Energy Use 2020'!$V106</f>
        <v>14392009062326.77</v>
      </c>
      <c r="AH44" s="254">
        <f>('Energy Use'!AH100-'E-electricity'!AH44)*'Energy Use 2020'!$V106</f>
        <v>14424901008862.092</v>
      </c>
      <c r="AI44" s="254">
        <f>('Energy Use'!AI100-'E-electricity'!AI44)*'Energy Use 2020'!$V106</f>
        <v>14452011059361.74</v>
      </c>
      <c r="AJ44" s="254">
        <f>('Energy Use'!AJ100-'E-electricity'!AJ44)*'Energy Use 2020'!$V106</f>
        <v>14474657990525.117</v>
      </c>
      <c r="AK44" s="254">
        <f>('Energy Use'!AK100-'E-electricity'!AK44)*'Energy Use 2020'!$V106</f>
        <v>14494174127087.711</v>
      </c>
      <c r="AL44" s="254">
        <f>('Energy Use'!AL100-'E-electricity'!AL44)*'Energy Use 2020'!$V106</f>
        <v>14511901822480.83</v>
      </c>
      <c r="AM44" s="254">
        <f>('Energy Use'!AM100-'E-electricity'!AM44)*'Energy Use 2020'!$V106</f>
        <v>14529191172212.875</v>
      </c>
      <c r="AN44" s="254">
        <f>('Energy Use'!AN100-'E-electricity'!AN44)*'Energy Use 2020'!$V106</f>
        <v>14547398976877.303</v>
      </c>
      <c r="AO44" s="254">
        <f>('Energy Use'!AO100-'E-electricity'!AO44)*'Energy Use 2020'!$V106</f>
        <v>14567888967366.936</v>
      </c>
      <c r="AP44" s="254">
        <f>('Energy Use'!AP100-'E-electricity'!AP44)*'Energy Use 2020'!$V106</f>
        <v>14592033303816.43</v>
      </c>
      <c r="AQ44" s="254">
        <f>('Energy Use'!AQ100-'E-electricity'!AQ44)*'Energy Use 2020'!$V106</f>
        <v>14519959429668.316</v>
      </c>
      <c r="AR44" s="136" t="str">
        <f>VLOOKUP($A44,'Sector Match'!$A$1:$B$43,2,0)</f>
        <v>construction 41T43</v>
      </c>
    </row>
    <row r="49" spans="1:43" x14ac:dyDescent="0.2">
      <c r="B49" s="224">
        <v>2019</v>
      </c>
      <c r="C49" s="224">
        <v>2020</v>
      </c>
      <c r="D49" s="224">
        <v>2021</v>
      </c>
      <c r="E49" s="224">
        <v>2022</v>
      </c>
      <c r="F49" s="224">
        <v>2023</v>
      </c>
      <c r="G49" s="224">
        <v>2024</v>
      </c>
      <c r="H49" s="224">
        <v>2025</v>
      </c>
      <c r="I49" s="224">
        <v>2026</v>
      </c>
      <c r="J49" s="224">
        <v>2027</v>
      </c>
      <c r="K49" s="224">
        <v>2028</v>
      </c>
      <c r="L49" s="224">
        <v>2029</v>
      </c>
      <c r="M49" s="224">
        <v>2030</v>
      </c>
      <c r="N49" s="224">
        <v>2031</v>
      </c>
      <c r="O49" s="224">
        <v>2032</v>
      </c>
      <c r="P49" s="224">
        <v>2033</v>
      </c>
      <c r="Q49" s="224">
        <v>2034</v>
      </c>
      <c r="R49" s="224">
        <v>2035</v>
      </c>
      <c r="S49" s="224">
        <v>2036</v>
      </c>
      <c r="T49" s="224">
        <v>2037</v>
      </c>
      <c r="U49" s="224">
        <v>2038</v>
      </c>
      <c r="V49" s="224">
        <v>2039</v>
      </c>
      <c r="W49" s="224">
        <v>2040</v>
      </c>
      <c r="X49" s="224">
        <v>2041</v>
      </c>
      <c r="Y49" s="224">
        <v>2042</v>
      </c>
      <c r="Z49" s="224">
        <v>2043</v>
      </c>
      <c r="AA49" s="224">
        <v>2044</v>
      </c>
      <c r="AB49" s="224">
        <v>2045</v>
      </c>
      <c r="AC49" s="224">
        <v>2046</v>
      </c>
      <c r="AD49" s="224">
        <v>2047</v>
      </c>
      <c r="AE49" s="224">
        <v>2048</v>
      </c>
      <c r="AF49" s="224">
        <v>2049</v>
      </c>
      <c r="AG49" s="224">
        <v>2050</v>
      </c>
      <c r="AH49" s="224">
        <v>2051</v>
      </c>
      <c r="AI49" s="224">
        <v>2052</v>
      </c>
      <c r="AJ49" s="224">
        <v>2053</v>
      </c>
      <c r="AK49" s="224">
        <v>2054</v>
      </c>
      <c r="AL49" s="224">
        <v>2055</v>
      </c>
      <c r="AM49" s="224">
        <v>2056</v>
      </c>
      <c r="AN49" s="224">
        <v>2057</v>
      </c>
      <c r="AO49" s="224">
        <v>2058</v>
      </c>
      <c r="AP49" s="224">
        <v>2059</v>
      </c>
      <c r="AQ49" s="224">
        <v>2060</v>
      </c>
    </row>
    <row r="50" spans="1:43" x14ac:dyDescent="0.2">
      <c r="A50" s="290" t="s">
        <v>339</v>
      </c>
      <c r="B50" s="253">
        <f t="shared" ref="B50:B74" si="0">SUMIFS(B$2:B$44,$AR$2:$AR$44,$A50)</f>
        <v>187502042095686.22</v>
      </c>
      <c r="C50" s="253">
        <f t="shared" ref="C50:AQ56" si="1">SUMIFS(C$2:C$44,$AR$2:$AR$44,$A50)</f>
        <v>184835886460418.19</v>
      </c>
      <c r="D50" s="253">
        <f t="shared" si="1"/>
        <v>187292818959834.13</v>
      </c>
      <c r="E50" s="253">
        <f t="shared" si="1"/>
        <v>194314217602124.81</v>
      </c>
      <c r="F50" s="253">
        <f t="shared" si="1"/>
        <v>201955704148034.13</v>
      </c>
      <c r="G50" s="253">
        <f t="shared" si="1"/>
        <v>211001683598691.25</v>
      </c>
      <c r="H50" s="253">
        <f t="shared" si="1"/>
        <v>215611410053239.88</v>
      </c>
      <c r="I50" s="253">
        <f t="shared" si="1"/>
        <v>228392949861494.97</v>
      </c>
      <c r="J50" s="253">
        <f t="shared" si="1"/>
        <v>236666687076014.31</v>
      </c>
      <c r="K50" s="253">
        <f t="shared" si="1"/>
        <v>244551136280668.41</v>
      </c>
      <c r="L50" s="253">
        <f t="shared" si="1"/>
        <v>252012784392492.38</v>
      </c>
      <c r="M50" s="253">
        <f t="shared" si="1"/>
        <v>263386719416360.38</v>
      </c>
      <c r="N50" s="253">
        <f t="shared" si="1"/>
        <v>265732531321824.38</v>
      </c>
      <c r="O50" s="253">
        <f t="shared" si="1"/>
        <v>271957083979646.06</v>
      </c>
      <c r="P50" s="253">
        <f t="shared" si="1"/>
        <v>277681664280964.03</v>
      </c>
      <c r="Q50" s="253">
        <f t="shared" si="1"/>
        <v>282896415886978.75</v>
      </c>
      <c r="R50" s="253">
        <f t="shared" si="1"/>
        <v>285827657649770.56</v>
      </c>
      <c r="S50" s="253">
        <f t="shared" si="1"/>
        <v>292755986809008.44</v>
      </c>
      <c r="T50" s="253">
        <f t="shared" si="1"/>
        <v>297437219058024.88</v>
      </c>
      <c r="U50" s="253">
        <f t="shared" si="1"/>
        <v>301643667318051.94</v>
      </c>
      <c r="V50" s="253">
        <f t="shared" si="1"/>
        <v>305382945686320.88</v>
      </c>
      <c r="W50" s="253">
        <f t="shared" si="1"/>
        <v>308666366159056.5</v>
      </c>
      <c r="X50" s="253">
        <f t="shared" si="1"/>
        <v>311508637939878.75</v>
      </c>
      <c r="Y50" s="253">
        <f t="shared" si="1"/>
        <v>313927548179426.94</v>
      </c>
      <c r="Z50" s="253">
        <f t="shared" si="1"/>
        <v>315943631720412.06</v>
      </c>
      <c r="AA50" s="253">
        <f t="shared" si="1"/>
        <v>317579836953121.25</v>
      </c>
      <c r="AB50" s="253">
        <f t="shared" si="1"/>
        <v>318861194307893.31</v>
      </c>
      <c r="AC50" s="253">
        <f t="shared" si="1"/>
        <v>319814493253663.56</v>
      </c>
      <c r="AD50" s="253">
        <f t="shared" si="1"/>
        <v>320467972964402.5</v>
      </c>
      <c r="AE50" s="253">
        <f t="shared" si="1"/>
        <v>320851031085094.25</v>
      </c>
      <c r="AF50" s="253">
        <f t="shared" si="1"/>
        <v>320993954299933.25</v>
      </c>
      <c r="AG50" s="253">
        <f t="shared" si="1"/>
        <v>320927673698914.5</v>
      </c>
      <c r="AH50" s="253">
        <f t="shared" si="1"/>
        <v>320683547272569.38</v>
      </c>
      <c r="AI50" s="253">
        <f t="shared" si="1"/>
        <v>320293171252984.75</v>
      </c>
      <c r="AJ50" s="253">
        <f t="shared" si="1"/>
        <v>319788221473569.69</v>
      </c>
      <c r="AK50" s="253">
        <f t="shared" si="1"/>
        <v>319200325448721.94</v>
      </c>
      <c r="AL50" s="253">
        <f t="shared" si="1"/>
        <v>318560965483187.38</v>
      </c>
      <c r="AM50" s="253">
        <f t="shared" si="1"/>
        <v>317901412812893.81</v>
      </c>
      <c r="AN50" s="253">
        <f t="shared" si="1"/>
        <v>317252692555880</v>
      </c>
      <c r="AO50" s="253">
        <f t="shared" si="1"/>
        <v>316645579113635.94</v>
      </c>
      <c r="AP50" s="253">
        <f t="shared" si="1"/>
        <v>316110621608860</v>
      </c>
      <c r="AQ50" s="253">
        <f t="shared" si="1"/>
        <v>314090899289632.81</v>
      </c>
    </row>
    <row r="51" spans="1:43" x14ac:dyDescent="0.2">
      <c r="A51" s="291" t="s">
        <v>125</v>
      </c>
      <c r="B51" s="240">
        <f t="shared" si="0"/>
        <v>799014383930.48096</v>
      </c>
      <c r="C51" s="240">
        <f t="shared" si="1"/>
        <v>313502171472.72339</v>
      </c>
      <c r="D51" s="240">
        <f t="shared" si="1"/>
        <v>327908493513.68201</v>
      </c>
      <c r="E51" s="240">
        <f t="shared" si="1"/>
        <v>342159503017.14294</v>
      </c>
      <c r="F51" s="240">
        <f t="shared" si="1"/>
        <v>356255668370.25452</v>
      </c>
      <c r="G51" s="240">
        <f t="shared" si="1"/>
        <v>370197457960.16516</v>
      </c>
      <c r="H51" s="240">
        <f t="shared" si="1"/>
        <v>383985340174.02313</v>
      </c>
      <c r="I51" s="240">
        <f t="shared" si="1"/>
        <v>388548732186.70465</v>
      </c>
      <c r="J51" s="240">
        <f t="shared" si="1"/>
        <v>393060592118.15717</v>
      </c>
      <c r="K51" s="240">
        <f t="shared" si="1"/>
        <v>397521075130.61871</v>
      </c>
      <c r="L51" s="240">
        <f t="shared" si="1"/>
        <v>401930336386.32776</v>
      </c>
      <c r="M51" s="240">
        <f t="shared" si="1"/>
        <v>406288531047.52246</v>
      </c>
      <c r="N51" s="240">
        <f t="shared" si="1"/>
        <v>407127037159.00476</v>
      </c>
      <c r="O51" s="240">
        <f t="shared" si="1"/>
        <v>407951185485.65118</v>
      </c>
      <c r="P51" s="240">
        <f t="shared" si="1"/>
        <v>408761011145.07904</v>
      </c>
      <c r="Q51" s="240">
        <f t="shared" si="1"/>
        <v>409556549254.90546</v>
      </c>
      <c r="R51" s="240">
        <f t="shared" si="1"/>
        <v>410337834932.7478</v>
      </c>
      <c r="S51" s="240">
        <f t="shared" si="1"/>
        <v>406072237827.40546</v>
      </c>
      <c r="T51" s="240">
        <f t="shared" si="1"/>
        <v>401816223056.61035</v>
      </c>
      <c r="U51" s="240">
        <f t="shared" si="1"/>
        <v>397569782096.86664</v>
      </c>
      <c r="V51" s="240">
        <f t="shared" si="1"/>
        <v>393332906424.67822</v>
      </c>
      <c r="W51" s="240">
        <f t="shared" si="1"/>
        <v>389105587516.54926</v>
      </c>
      <c r="X51" s="240">
        <f t="shared" si="1"/>
        <v>382645751896.46539</v>
      </c>
      <c r="Y51" s="240">
        <f t="shared" si="1"/>
        <v>376201002534.97418</v>
      </c>
      <c r="Z51" s="240">
        <f t="shared" si="1"/>
        <v>369771325794.48218</v>
      </c>
      <c r="AA51" s="240">
        <f t="shared" si="1"/>
        <v>363356708037.39581</v>
      </c>
      <c r="AB51" s="240">
        <f t="shared" si="1"/>
        <v>356957135626.12152</v>
      </c>
      <c r="AC51" s="240">
        <f t="shared" si="1"/>
        <v>350572594923.06604</v>
      </c>
      <c r="AD51" s="240">
        <f t="shared" si="1"/>
        <v>344203072290.63574</v>
      </c>
      <c r="AE51" s="240">
        <f t="shared" si="1"/>
        <v>337848554091.23712</v>
      </c>
      <c r="AF51" s="240">
        <f t="shared" si="1"/>
        <v>331509026687.27673</v>
      </c>
      <c r="AG51" s="240">
        <f t="shared" si="1"/>
        <v>325184476441.16089</v>
      </c>
      <c r="AH51" s="240">
        <f t="shared" si="1"/>
        <v>317398617077.72552</v>
      </c>
      <c r="AI51" s="240">
        <f t="shared" si="1"/>
        <v>309631382561.97552</v>
      </c>
      <c r="AJ51" s="240">
        <f t="shared" si="1"/>
        <v>301882755846.91888</v>
      </c>
      <c r="AK51" s="240">
        <f t="shared" si="1"/>
        <v>294152719885.5639</v>
      </c>
      <c r="AL51" s="240">
        <f t="shared" si="1"/>
        <v>286441257630.91846</v>
      </c>
      <c r="AM51" s="240">
        <f t="shared" si="1"/>
        <v>280215448625.65411</v>
      </c>
      <c r="AN51" s="240">
        <f t="shared" si="1"/>
        <v>274004515632.74933</v>
      </c>
      <c r="AO51" s="240">
        <f t="shared" si="1"/>
        <v>267808445014.61069</v>
      </c>
      <c r="AP51" s="240">
        <f t="shared" si="1"/>
        <v>261627223133.64462</v>
      </c>
      <c r="AQ51" s="240">
        <f t="shared" si="1"/>
        <v>254594867415.4697</v>
      </c>
    </row>
    <row r="52" spans="1:43" x14ac:dyDescent="0.2">
      <c r="A52" s="291" t="s">
        <v>126</v>
      </c>
      <c r="B52" s="240">
        <f t="shared" si="0"/>
        <v>0</v>
      </c>
      <c r="C52" s="240">
        <f t="shared" si="1"/>
        <v>0</v>
      </c>
      <c r="D52" s="240">
        <f t="shared" si="1"/>
        <v>0</v>
      </c>
      <c r="E52" s="240">
        <f t="shared" si="1"/>
        <v>0</v>
      </c>
      <c r="F52" s="240">
        <f t="shared" si="1"/>
        <v>0</v>
      </c>
      <c r="G52" s="240">
        <f t="shared" si="1"/>
        <v>0</v>
      </c>
      <c r="H52" s="240">
        <f t="shared" si="1"/>
        <v>0</v>
      </c>
      <c r="I52" s="240">
        <f t="shared" si="1"/>
        <v>0</v>
      </c>
      <c r="J52" s="240">
        <f t="shared" si="1"/>
        <v>0</v>
      </c>
      <c r="K52" s="240">
        <f t="shared" si="1"/>
        <v>0</v>
      </c>
      <c r="L52" s="240">
        <f t="shared" si="1"/>
        <v>0</v>
      </c>
      <c r="M52" s="240">
        <f t="shared" si="1"/>
        <v>0</v>
      </c>
      <c r="N52" s="240">
        <f t="shared" si="1"/>
        <v>0</v>
      </c>
      <c r="O52" s="240">
        <f t="shared" si="1"/>
        <v>0</v>
      </c>
      <c r="P52" s="240">
        <f t="shared" si="1"/>
        <v>0</v>
      </c>
      <c r="Q52" s="240">
        <f t="shared" si="1"/>
        <v>0</v>
      </c>
      <c r="R52" s="240">
        <f t="shared" si="1"/>
        <v>0</v>
      </c>
      <c r="S52" s="240">
        <f t="shared" si="1"/>
        <v>0</v>
      </c>
      <c r="T52" s="240">
        <f t="shared" si="1"/>
        <v>0</v>
      </c>
      <c r="U52" s="240">
        <f t="shared" si="1"/>
        <v>0</v>
      </c>
      <c r="V52" s="240">
        <f t="shared" si="1"/>
        <v>0</v>
      </c>
      <c r="W52" s="240">
        <f t="shared" si="1"/>
        <v>0</v>
      </c>
      <c r="X52" s="240">
        <f t="shared" si="1"/>
        <v>0</v>
      </c>
      <c r="Y52" s="240">
        <f t="shared" si="1"/>
        <v>0</v>
      </c>
      <c r="Z52" s="240">
        <f t="shared" si="1"/>
        <v>0</v>
      </c>
      <c r="AA52" s="240">
        <f t="shared" si="1"/>
        <v>0</v>
      </c>
      <c r="AB52" s="240">
        <f t="shared" si="1"/>
        <v>0</v>
      </c>
      <c r="AC52" s="240">
        <f t="shared" si="1"/>
        <v>0</v>
      </c>
      <c r="AD52" s="240">
        <f t="shared" si="1"/>
        <v>0</v>
      </c>
      <c r="AE52" s="240">
        <f t="shared" si="1"/>
        <v>0</v>
      </c>
      <c r="AF52" s="240">
        <f t="shared" si="1"/>
        <v>0</v>
      </c>
      <c r="AG52" s="240">
        <f t="shared" si="1"/>
        <v>0</v>
      </c>
      <c r="AH52" s="240">
        <f t="shared" si="1"/>
        <v>0</v>
      </c>
      <c r="AI52" s="240">
        <f t="shared" si="1"/>
        <v>0</v>
      </c>
      <c r="AJ52" s="240">
        <f t="shared" si="1"/>
        <v>0</v>
      </c>
      <c r="AK52" s="240">
        <f t="shared" si="1"/>
        <v>0</v>
      </c>
      <c r="AL52" s="240">
        <f t="shared" si="1"/>
        <v>0</v>
      </c>
      <c r="AM52" s="240">
        <f t="shared" si="1"/>
        <v>0</v>
      </c>
      <c r="AN52" s="240">
        <f t="shared" si="1"/>
        <v>0</v>
      </c>
      <c r="AO52" s="240">
        <f t="shared" si="1"/>
        <v>0</v>
      </c>
      <c r="AP52" s="240">
        <f t="shared" si="1"/>
        <v>0</v>
      </c>
      <c r="AQ52" s="240">
        <f t="shared" si="1"/>
        <v>0</v>
      </c>
    </row>
    <row r="53" spans="1:43" x14ac:dyDescent="0.2">
      <c r="A53" s="291" t="s">
        <v>127</v>
      </c>
      <c r="B53" s="240">
        <f t="shared" si="0"/>
        <v>1009865401912.1359</v>
      </c>
      <c r="C53" s="240">
        <f t="shared" si="1"/>
        <v>2422012351289.2695</v>
      </c>
      <c r="D53" s="240">
        <f t="shared" si="1"/>
        <v>2519242543500.8535</v>
      </c>
      <c r="E53" s="240">
        <f t="shared" si="1"/>
        <v>2614239924885.373</v>
      </c>
      <c r="F53" s="240">
        <f t="shared" si="1"/>
        <v>2707020456323.6855</v>
      </c>
      <c r="G53" s="240">
        <f t="shared" si="1"/>
        <v>2797600098696.6494</v>
      </c>
      <c r="H53" s="240">
        <f t="shared" si="1"/>
        <v>2885994812885.127</v>
      </c>
      <c r="I53" s="240">
        <f t="shared" si="1"/>
        <v>2976747247306.9321</v>
      </c>
      <c r="J53" s="240">
        <f t="shared" si="1"/>
        <v>3065093943208.0542</v>
      </c>
      <c r="K53" s="240">
        <f t="shared" si="1"/>
        <v>3151051266112.7588</v>
      </c>
      <c r="L53" s="240">
        <f t="shared" si="1"/>
        <v>3234635581545.3125</v>
      </c>
      <c r="M53" s="240">
        <f t="shared" si="1"/>
        <v>3315863255029.98</v>
      </c>
      <c r="N53" s="240">
        <f t="shared" si="1"/>
        <v>3340895689705.8384</v>
      </c>
      <c r="O53" s="240">
        <f t="shared" si="1"/>
        <v>3365116833214.603</v>
      </c>
      <c r="P53" s="240">
        <f t="shared" si="1"/>
        <v>3388531671000.2261</v>
      </c>
      <c r="Q53" s="240">
        <f t="shared" si="1"/>
        <v>3411145188506.6616</v>
      </c>
      <c r="R53" s="240">
        <f t="shared" si="1"/>
        <v>3432962371177.8589</v>
      </c>
      <c r="S53" s="240">
        <f t="shared" si="1"/>
        <v>3422153927761.4487</v>
      </c>
      <c r="T53" s="240">
        <f t="shared" si="1"/>
        <v>3411281781418.6099</v>
      </c>
      <c r="U53" s="240">
        <f t="shared" si="1"/>
        <v>3400346082490.2778</v>
      </c>
      <c r="V53" s="240">
        <f t="shared" si="1"/>
        <v>3389346981317.3867</v>
      </c>
      <c r="W53" s="240">
        <f t="shared" si="1"/>
        <v>3378284628240.873</v>
      </c>
      <c r="X53" s="240">
        <f t="shared" si="1"/>
        <v>3337486451937.0273</v>
      </c>
      <c r="Y53" s="240">
        <f t="shared" si="1"/>
        <v>3296842464261.3203</v>
      </c>
      <c r="Z53" s="240">
        <f t="shared" si="1"/>
        <v>3256352459056.3638</v>
      </c>
      <c r="AA53" s="240">
        <f t="shared" si="1"/>
        <v>3216016230164.7734</v>
      </c>
      <c r="AB53" s="240">
        <f t="shared" si="1"/>
        <v>3175833571429.166</v>
      </c>
      <c r="AC53" s="240">
        <f t="shared" si="1"/>
        <v>3110699039693.6948</v>
      </c>
      <c r="AD53" s="240">
        <f t="shared" si="1"/>
        <v>3045950875556.5498</v>
      </c>
      <c r="AE53" s="240">
        <f t="shared" si="1"/>
        <v>2981588470665.1426</v>
      </c>
      <c r="AF53" s="240">
        <f t="shared" si="1"/>
        <v>2917611216666.8838</v>
      </c>
      <c r="AG53" s="240">
        <f t="shared" si="1"/>
        <v>2854018505209.1846</v>
      </c>
      <c r="AH53" s="240">
        <f t="shared" si="1"/>
        <v>2775259210410.3433</v>
      </c>
      <c r="AI53" s="240">
        <f t="shared" si="1"/>
        <v>2697046123203.189</v>
      </c>
      <c r="AJ53" s="240">
        <f t="shared" si="1"/>
        <v>2619378348132.9351</v>
      </c>
      <c r="AK53" s="240">
        <f t="shared" si="1"/>
        <v>2542254989744.7979</v>
      </c>
      <c r="AL53" s="240">
        <f t="shared" si="1"/>
        <v>2465675152583.9946</v>
      </c>
      <c r="AM53" s="240">
        <f t="shared" si="1"/>
        <v>2389247764117.3096</v>
      </c>
      <c r="AN53" s="240">
        <f t="shared" si="1"/>
        <v>2313364657273.9087</v>
      </c>
      <c r="AO53" s="240">
        <f t="shared" si="1"/>
        <v>2238024932491.3975</v>
      </c>
      <c r="AP53" s="240">
        <f t="shared" si="1"/>
        <v>2163227690207.3799</v>
      </c>
      <c r="AQ53" s="240">
        <f t="shared" si="1"/>
        <v>2081890769737.9119</v>
      </c>
    </row>
    <row r="54" spans="1:43" x14ac:dyDescent="0.2">
      <c r="A54" s="291" t="s">
        <v>128</v>
      </c>
      <c r="B54" s="240">
        <f t="shared" si="0"/>
        <v>76674862946828.813</v>
      </c>
      <c r="C54" s="240">
        <f t="shared" si="1"/>
        <v>57469190576341.523</v>
      </c>
      <c r="D54" s="240">
        <f t="shared" si="1"/>
        <v>64167489273790.188</v>
      </c>
      <c r="E54" s="240">
        <f t="shared" si="1"/>
        <v>65729113839182.734</v>
      </c>
      <c r="F54" s="240">
        <f t="shared" si="1"/>
        <v>65870423280951.523</v>
      </c>
      <c r="G54" s="240">
        <f t="shared" si="1"/>
        <v>66878533652179.727</v>
      </c>
      <c r="H54" s="240">
        <f t="shared" si="1"/>
        <v>68374608691965.227</v>
      </c>
      <c r="I54" s="240">
        <f t="shared" si="1"/>
        <v>70067638430542.32</v>
      </c>
      <c r="J54" s="240">
        <f t="shared" si="1"/>
        <v>71788785454907.172</v>
      </c>
      <c r="K54" s="240">
        <f t="shared" si="1"/>
        <v>73471661615193.828</v>
      </c>
      <c r="L54" s="240">
        <f t="shared" si="1"/>
        <v>75045030126845.969</v>
      </c>
      <c r="M54" s="240">
        <f t="shared" si="1"/>
        <v>76433367623419.406</v>
      </c>
      <c r="N54" s="240">
        <f t="shared" si="1"/>
        <v>77641889519756.172</v>
      </c>
      <c r="O54" s="240">
        <f t="shared" si="1"/>
        <v>78597802429222.719</v>
      </c>
      <c r="P54" s="240">
        <f t="shared" si="1"/>
        <v>79312549004378.734</v>
      </c>
      <c r="Q54" s="240">
        <f t="shared" si="1"/>
        <v>79800691049959.172</v>
      </c>
      <c r="R54" s="240">
        <f t="shared" si="1"/>
        <v>80079386030213.953</v>
      </c>
      <c r="S54" s="240">
        <f t="shared" si="1"/>
        <v>80448417842311.922</v>
      </c>
      <c r="T54" s="240">
        <f t="shared" si="1"/>
        <v>80642045171753.953</v>
      </c>
      <c r="U54" s="240">
        <f t="shared" si="1"/>
        <v>80672900016134.891</v>
      </c>
      <c r="V54" s="240">
        <f t="shared" si="1"/>
        <v>80554604386169.328</v>
      </c>
      <c r="W54" s="240">
        <f t="shared" si="1"/>
        <v>80301500420053.625</v>
      </c>
      <c r="X54" s="240">
        <f t="shared" si="1"/>
        <v>79928400107800.328</v>
      </c>
      <c r="Y54" s="240">
        <f t="shared" si="1"/>
        <v>79450358652265.281</v>
      </c>
      <c r="Z54" s="240">
        <f t="shared" si="1"/>
        <v>78882474291575.688</v>
      </c>
      <c r="AA54" s="240">
        <f t="shared" si="1"/>
        <v>78239716308170.234</v>
      </c>
      <c r="AB54" s="240">
        <f t="shared" si="1"/>
        <v>77536781981045.625</v>
      </c>
      <c r="AC54" s="240">
        <f t="shared" si="1"/>
        <v>76787982417832.406</v>
      </c>
      <c r="AD54" s="240">
        <f t="shared" si="1"/>
        <v>76007156540452.094</v>
      </c>
      <c r="AE54" s="240">
        <f t="shared" si="1"/>
        <v>75207611992991.75</v>
      </c>
      <c r="AF54" s="240">
        <f t="shared" si="1"/>
        <v>74402091387665.313</v>
      </c>
      <c r="AG54" s="240">
        <f t="shared" si="1"/>
        <v>73602762094478.828</v>
      </c>
      <c r="AH54" s="240">
        <f t="shared" si="1"/>
        <v>72821227699872.813</v>
      </c>
      <c r="AI54" s="240">
        <f t="shared" si="1"/>
        <v>72068559295234.031</v>
      </c>
      <c r="AJ54" s="240">
        <f t="shared" si="1"/>
        <v>71355344893773.719</v>
      </c>
      <c r="AK54" s="240">
        <f t="shared" si="1"/>
        <v>70691755500924.797</v>
      </c>
      <c r="AL54" s="240">
        <f t="shared" si="1"/>
        <v>70087626668154.945</v>
      </c>
      <c r="AM54" s="240">
        <f t="shared" si="1"/>
        <v>69552554734713.656</v>
      </c>
      <c r="AN54" s="240">
        <f t="shared" si="1"/>
        <v>69096007401465.703</v>
      </c>
      <c r="AO54" s="240">
        <f t="shared" si="1"/>
        <v>68727448784784.813</v>
      </c>
      <c r="AP54" s="240">
        <f t="shared" si="1"/>
        <v>68456479670166.367</v>
      </c>
      <c r="AQ54" s="240">
        <f t="shared" si="1"/>
        <v>67939936409675.727</v>
      </c>
    </row>
    <row r="55" spans="1:43" x14ac:dyDescent="0.2">
      <c r="A55" s="291" t="s">
        <v>129</v>
      </c>
      <c r="B55" s="240">
        <f t="shared" si="0"/>
        <v>23154771000985.395</v>
      </c>
      <c r="C55" s="240">
        <f t="shared" si="1"/>
        <v>18335715497904.684</v>
      </c>
      <c r="D55" s="240">
        <f t="shared" si="1"/>
        <v>19499725396973.359</v>
      </c>
      <c r="E55" s="240">
        <f t="shared" si="1"/>
        <v>19199085709690.754</v>
      </c>
      <c r="F55" s="240">
        <f t="shared" si="1"/>
        <v>19124286832420.469</v>
      </c>
      <c r="G55" s="240">
        <f t="shared" si="1"/>
        <v>19160419346247.137</v>
      </c>
      <c r="H55" s="240">
        <f t="shared" si="1"/>
        <v>19260123352885.629</v>
      </c>
      <c r="I55" s="240">
        <f t="shared" si="1"/>
        <v>19392745441888.953</v>
      </c>
      <c r="J55" s="240">
        <f t="shared" si="1"/>
        <v>19514911420596.672</v>
      </c>
      <c r="K55" s="240">
        <f t="shared" si="1"/>
        <v>19600030259147.27</v>
      </c>
      <c r="L55" s="240">
        <f t="shared" si="1"/>
        <v>19621373104714.844</v>
      </c>
      <c r="M55" s="240">
        <f t="shared" si="1"/>
        <v>19552678465348.152</v>
      </c>
      <c r="N55" s="240">
        <f t="shared" si="1"/>
        <v>19402046743614.078</v>
      </c>
      <c r="O55" s="240">
        <f t="shared" si="1"/>
        <v>19161998189073.344</v>
      </c>
      <c r="P55" s="240">
        <f t="shared" si="1"/>
        <v>18858451396308.672</v>
      </c>
      <c r="Q55" s="240">
        <f t="shared" si="1"/>
        <v>18516629763904.73</v>
      </c>
      <c r="R55" s="240">
        <f t="shared" si="1"/>
        <v>18160434500770.961</v>
      </c>
      <c r="S55" s="240">
        <f t="shared" si="1"/>
        <v>17878231055898.648</v>
      </c>
      <c r="T55" s="240">
        <f t="shared" si="1"/>
        <v>17602425655178.621</v>
      </c>
      <c r="U55" s="240">
        <f t="shared" si="1"/>
        <v>17333522172021.586</v>
      </c>
      <c r="V55" s="240">
        <f t="shared" si="1"/>
        <v>17072026021241.916</v>
      </c>
      <c r="W55" s="240">
        <f t="shared" si="1"/>
        <v>16818431658096.396</v>
      </c>
      <c r="X55" s="240">
        <f t="shared" si="1"/>
        <v>16573212528677.658</v>
      </c>
      <c r="Y55" s="240">
        <f t="shared" si="1"/>
        <v>16336813417225.414</v>
      </c>
      <c r="Z55" s="240">
        <f t="shared" si="1"/>
        <v>16109645062828.191</v>
      </c>
      <c r="AA55" s="240">
        <f t="shared" si="1"/>
        <v>15892080864276.945</v>
      </c>
      <c r="AB55" s="240">
        <f t="shared" si="1"/>
        <v>15684455456415.303</v>
      </c>
      <c r="AC55" s="240">
        <f t="shared" si="1"/>
        <v>15487064922403.615</v>
      </c>
      <c r="AD55" s="240">
        <f t="shared" si="1"/>
        <v>15300168401609.359</v>
      </c>
      <c r="AE55" s="240">
        <f t="shared" si="1"/>
        <v>15123990859898.926</v>
      </c>
      <c r="AF55" s="240">
        <f t="shared" si="1"/>
        <v>14958726805459.547</v>
      </c>
      <c r="AG55" s="240">
        <f t="shared" si="1"/>
        <v>14804544756624.854</v>
      </c>
      <c r="AH55" s="240">
        <f t="shared" si="1"/>
        <v>14661592296477.199</v>
      </c>
      <c r="AI55" s="240">
        <f t="shared" si="1"/>
        <v>14530001580559.488</v>
      </c>
      <c r="AJ55" s="240">
        <f t="shared" si="1"/>
        <v>14409895197561.92</v>
      </c>
      <c r="AK55" s="240">
        <f t="shared" si="1"/>
        <v>14301392317455.314</v>
      </c>
      <c r="AL55" s="240">
        <f t="shared" si="1"/>
        <v>14204615096758.01</v>
      </c>
      <c r="AM55" s="240">
        <f t="shared" si="1"/>
        <v>14119695346376.32</v>
      </c>
      <c r="AN55" s="240">
        <f t="shared" si="1"/>
        <v>14046781504097.43</v>
      </c>
      <c r="AO55" s="240">
        <f t="shared" si="1"/>
        <v>13986045992093.828</v>
      </c>
      <c r="AP55" s="240">
        <f t="shared" si="1"/>
        <v>13937693080921.471</v>
      </c>
      <c r="AQ55" s="240">
        <f t="shared" si="1"/>
        <v>13830675286489.303</v>
      </c>
    </row>
    <row r="56" spans="1:43" x14ac:dyDescent="0.2">
      <c r="A56" s="291" t="s">
        <v>130</v>
      </c>
      <c r="B56" s="240">
        <f t="shared" si="0"/>
        <v>30498490008846.449</v>
      </c>
      <c r="C56" s="240">
        <f t="shared" si="1"/>
        <v>23348975885968.5</v>
      </c>
      <c r="D56" s="240">
        <f t="shared" si="1"/>
        <v>26605843099715.723</v>
      </c>
      <c r="E56" s="240">
        <f t="shared" si="1"/>
        <v>26578926093327.676</v>
      </c>
      <c r="F56" s="240">
        <f t="shared" si="1"/>
        <v>26462652722924.008</v>
      </c>
      <c r="G56" s="240">
        <f t="shared" si="1"/>
        <v>26562478992124.91</v>
      </c>
      <c r="H56" s="240">
        <f t="shared" si="1"/>
        <v>26806180086771.496</v>
      </c>
      <c r="I56" s="240">
        <f t="shared" si="1"/>
        <v>27147657095457.676</v>
      </c>
      <c r="J56" s="240">
        <f t="shared" si="1"/>
        <v>27528781541005.781</v>
      </c>
      <c r="K56" s="240">
        <f t="shared" si="1"/>
        <v>27914535875540.145</v>
      </c>
      <c r="L56" s="240">
        <f t="shared" ref="L56:AQ63" si="2">SUMIFS(L$2:L$44,$AR$2:$AR$44,$A56)</f>
        <v>28267944124532.41</v>
      </c>
      <c r="M56" s="240">
        <f t="shared" si="2"/>
        <v>28550259245429.48</v>
      </c>
      <c r="N56" s="240">
        <f t="shared" si="2"/>
        <v>28781737804977.145</v>
      </c>
      <c r="O56" s="240">
        <f t="shared" si="2"/>
        <v>28908841967169.09</v>
      </c>
      <c r="P56" s="240">
        <f t="shared" si="2"/>
        <v>28937956054878.996</v>
      </c>
      <c r="Q56" s="240">
        <f t="shared" si="2"/>
        <v>28876545258341.121</v>
      </c>
      <c r="R56" s="240">
        <f t="shared" si="2"/>
        <v>28732908136049.492</v>
      </c>
      <c r="S56" s="240">
        <f t="shared" si="2"/>
        <v>28644047463935.867</v>
      </c>
      <c r="T56" s="240">
        <f t="shared" si="2"/>
        <v>28487915895238.078</v>
      </c>
      <c r="U56" s="240">
        <f t="shared" si="2"/>
        <v>28271326786126.762</v>
      </c>
      <c r="V56" s="240">
        <f t="shared" si="2"/>
        <v>28001329039455.492</v>
      </c>
      <c r="W56" s="240">
        <f t="shared" si="2"/>
        <v>27685078837674.594</v>
      </c>
      <c r="X56" s="240">
        <f t="shared" si="2"/>
        <v>27329725625636.727</v>
      </c>
      <c r="Y56" s="240">
        <f t="shared" si="2"/>
        <v>26942313635170.016</v>
      </c>
      <c r="Z56" s="240">
        <f t="shared" si="2"/>
        <v>26529699593212.672</v>
      </c>
      <c r="AA56" s="240">
        <f t="shared" si="2"/>
        <v>26098486692333.609</v>
      </c>
      <c r="AB56" s="240">
        <f t="shared" si="2"/>
        <v>25654974436137.441</v>
      </c>
      <c r="AC56" s="240">
        <f t="shared" si="2"/>
        <v>25205123605740.75</v>
      </c>
      <c r="AD56" s="240">
        <f t="shared" si="2"/>
        <v>24754535325549.863</v>
      </c>
      <c r="AE56" s="240">
        <f t="shared" si="2"/>
        <v>24308443031456.148</v>
      </c>
      <c r="AF56" s="240">
        <f t="shared" si="2"/>
        <v>23871716054043.273</v>
      </c>
      <c r="AG56" s="240">
        <f t="shared" si="2"/>
        <v>23448873513662.742</v>
      </c>
      <c r="AH56" s="240">
        <f t="shared" si="2"/>
        <v>23044107272750.816</v>
      </c>
      <c r="AI56" s="240">
        <f t="shared" si="2"/>
        <v>22661312793211.898</v>
      </c>
      <c r="AJ56" s="240">
        <f t="shared" si="2"/>
        <v>22304126893556.742</v>
      </c>
      <c r="AK56" s="240">
        <f t="shared" si="2"/>
        <v>21975971583592.652</v>
      </c>
      <c r="AL56" s="240">
        <f t="shared" si="2"/>
        <v>21680103367395.031</v>
      </c>
      <c r="AM56" s="240">
        <f t="shared" si="2"/>
        <v>21419667643679.254</v>
      </c>
      <c r="AN56" s="240">
        <f t="shared" si="2"/>
        <v>21197758094467.461</v>
      </c>
      <c r="AO56" s="240">
        <f t="shared" si="2"/>
        <v>21017481238546.551</v>
      </c>
      <c r="AP56" s="240">
        <f t="shared" si="2"/>
        <v>20882026638837.488</v>
      </c>
      <c r="AQ56" s="240">
        <f t="shared" si="2"/>
        <v>20686932705758.965</v>
      </c>
    </row>
    <row r="57" spans="1:43" x14ac:dyDescent="0.2">
      <c r="A57" s="291" t="s">
        <v>131</v>
      </c>
      <c r="B57" s="240">
        <f t="shared" si="0"/>
        <v>29291645366451.453</v>
      </c>
      <c r="C57" s="240">
        <f t="shared" ref="C57:AP68" si="3">SUMIFS(C$2:C$44,$AR$2:$AR$44,$A57)</f>
        <v>20938060956678.262</v>
      </c>
      <c r="D57" s="240">
        <f t="shared" si="3"/>
        <v>22326652761549.34</v>
      </c>
      <c r="E57" s="240">
        <f t="shared" si="3"/>
        <v>23123830469710.758</v>
      </c>
      <c r="F57" s="240">
        <f t="shared" si="3"/>
        <v>23923557562058.074</v>
      </c>
      <c r="G57" s="240">
        <f t="shared" si="3"/>
        <v>24774310541351.977</v>
      </c>
      <c r="H57" s="240">
        <f t="shared" si="3"/>
        <v>25648083801517.078</v>
      </c>
      <c r="I57" s="240">
        <f t="shared" si="3"/>
        <v>26187974008464.723</v>
      </c>
      <c r="J57" s="240">
        <f t="shared" si="3"/>
        <v>26722690434256.387</v>
      </c>
      <c r="K57" s="240">
        <f t="shared" si="3"/>
        <v>27248633366998.586</v>
      </c>
      <c r="L57" s="240">
        <f t="shared" si="2"/>
        <v>27761879082758.809</v>
      </c>
      <c r="M57" s="240">
        <f t="shared" si="2"/>
        <v>28258226581247.344</v>
      </c>
      <c r="N57" s="240">
        <f t="shared" si="2"/>
        <v>28505464982763.965</v>
      </c>
      <c r="O57" s="240">
        <f t="shared" si="2"/>
        <v>28735188281497.836</v>
      </c>
      <c r="P57" s="240">
        <f t="shared" si="2"/>
        <v>28948076913393.113</v>
      </c>
      <c r="Q57" s="240">
        <f t="shared" si="2"/>
        <v>29145007008843.539</v>
      </c>
      <c r="R57" s="240">
        <f t="shared" si="2"/>
        <v>29327018709948.664</v>
      </c>
      <c r="S57" s="240">
        <f t="shared" si="2"/>
        <v>29446830777463.711</v>
      </c>
      <c r="T57" s="240">
        <f t="shared" si="2"/>
        <v>29555314876882.504</v>
      </c>
      <c r="U57" s="240">
        <f t="shared" si="2"/>
        <v>29653157996889.539</v>
      </c>
      <c r="V57" s="240">
        <f t="shared" si="2"/>
        <v>29741118009193.156</v>
      </c>
      <c r="W57" s="240">
        <f t="shared" si="2"/>
        <v>29820008484966.234</v>
      </c>
      <c r="X57" s="240">
        <f t="shared" si="2"/>
        <v>29637414041709.555</v>
      </c>
      <c r="Y57" s="240">
        <f t="shared" si="2"/>
        <v>29448273091256.906</v>
      </c>
      <c r="Z57" s="240">
        <f t="shared" si="2"/>
        <v>29253482749048.859</v>
      </c>
      <c r="AA57" s="240">
        <f t="shared" si="2"/>
        <v>29053944599264.34</v>
      </c>
      <c r="AB57" s="240">
        <f t="shared" si="2"/>
        <v>28850555190125.539</v>
      </c>
      <c r="AC57" s="240">
        <f t="shared" si="2"/>
        <v>28468281957104.188</v>
      </c>
      <c r="AD57" s="240">
        <f t="shared" si="2"/>
        <v>28084453042264.836</v>
      </c>
      <c r="AE57" s="240">
        <f t="shared" si="2"/>
        <v>27699907404074.121</v>
      </c>
      <c r="AF57" s="240">
        <f t="shared" si="2"/>
        <v>27315456028656.074</v>
      </c>
      <c r="AG57" s="240">
        <f t="shared" si="2"/>
        <v>26931879824658.281</v>
      </c>
      <c r="AH57" s="240">
        <f t="shared" si="2"/>
        <v>26524993424059.969</v>
      </c>
      <c r="AI57" s="240">
        <f t="shared" si="2"/>
        <v>26120529892687.715</v>
      </c>
      <c r="AJ57" s="240">
        <f t="shared" si="2"/>
        <v>25719179977171.961</v>
      </c>
      <c r="AK57" s="240">
        <f t="shared" si="2"/>
        <v>25321608292948.699</v>
      </c>
      <c r="AL57" s="240">
        <f t="shared" si="2"/>
        <v>24928457000002.586</v>
      </c>
      <c r="AM57" s="240">
        <f t="shared" si="2"/>
        <v>24490869110460.992</v>
      </c>
      <c r="AN57" s="240">
        <f t="shared" si="2"/>
        <v>24059093418786.09</v>
      </c>
      <c r="AO57" s="240">
        <f t="shared" si="2"/>
        <v>23633735861797.324</v>
      </c>
      <c r="AP57" s="240">
        <f t="shared" si="2"/>
        <v>23215403770467.141</v>
      </c>
      <c r="AQ57" s="240">
        <f t="shared" si="2"/>
        <v>22687756979613.496</v>
      </c>
    </row>
    <row r="58" spans="1:43" x14ac:dyDescent="0.2">
      <c r="A58" s="291" t="s">
        <v>132</v>
      </c>
      <c r="B58" s="240">
        <f t="shared" si="0"/>
        <v>1709002987851.3069</v>
      </c>
      <c r="C58" s="240">
        <f t="shared" si="3"/>
        <v>11695685452632.99</v>
      </c>
      <c r="D58" s="240">
        <f t="shared" si="3"/>
        <v>12214598945780.973</v>
      </c>
      <c r="E58" s="240">
        <f t="shared" si="3"/>
        <v>12729030599226.85</v>
      </c>
      <c r="F58" s="240">
        <f t="shared" si="3"/>
        <v>13238982162843.566</v>
      </c>
      <c r="G58" s="240">
        <f t="shared" si="3"/>
        <v>13744455386504.063</v>
      </c>
      <c r="H58" s="240">
        <f t="shared" si="3"/>
        <v>14245452020081.283</v>
      </c>
      <c r="I58" s="240">
        <f t="shared" si="3"/>
        <v>14513308256842.375</v>
      </c>
      <c r="J58" s="240">
        <f t="shared" si="3"/>
        <v>14779059697215.201</v>
      </c>
      <c r="K58" s="240">
        <f t="shared" si="3"/>
        <v>15042707164292.621</v>
      </c>
      <c r="L58" s="240">
        <f t="shared" si="2"/>
        <v>15304251481167.504</v>
      </c>
      <c r="M58" s="240">
        <f t="shared" si="2"/>
        <v>15563693470932.707</v>
      </c>
      <c r="N58" s="240">
        <f t="shared" si="2"/>
        <v>15541242472340.914</v>
      </c>
      <c r="O58" s="240">
        <f t="shared" si="2"/>
        <v>15518672282630.582</v>
      </c>
      <c r="P58" s="240">
        <f t="shared" si="2"/>
        <v>15495982937286.619</v>
      </c>
      <c r="Q58" s="240">
        <f t="shared" si="2"/>
        <v>15473174471793.934</v>
      </c>
      <c r="R58" s="240">
        <f t="shared" si="2"/>
        <v>15450246921637.432</v>
      </c>
      <c r="S58" s="240">
        <f t="shared" si="2"/>
        <v>15262899178965.576</v>
      </c>
      <c r="T58" s="240">
        <f t="shared" si="2"/>
        <v>15075828712713.619</v>
      </c>
      <c r="U58" s="240">
        <f t="shared" si="2"/>
        <v>14889035481542.41</v>
      </c>
      <c r="V58" s="240">
        <f t="shared" si="2"/>
        <v>14702519444112.779</v>
      </c>
      <c r="W58" s="240">
        <f t="shared" si="2"/>
        <v>14516280559085.59</v>
      </c>
      <c r="X58" s="240">
        <f t="shared" si="2"/>
        <v>14177636572136.377</v>
      </c>
      <c r="Y58" s="240">
        <f t="shared" si="2"/>
        <v>13839511090773.502</v>
      </c>
      <c r="Z58" s="240">
        <f t="shared" si="2"/>
        <v>13501904037485.734</v>
      </c>
      <c r="AA58" s="240">
        <f t="shared" si="2"/>
        <v>13164815334761.846</v>
      </c>
      <c r="AB58" s="240">
        <f t="shared" si="2"/>
        <v>12828244905090.6</v>
      </c>
      <c r="AC58" s="240">
        <f t="shared" si="2"/>
        <v>12492192670960.764</v>
      </c>
      <c r="AD58" s="240">
        <f t="shared" si="2"/>
        <v>12156658554861.1</v>
      </c>
      <c r="AE58" s="240">
        <f t="shared" si="2"/>
        <v>11821642479280.381</v>
      </c>
      <c r="AF58" s="240">
        <f t="shared" si="2"/>
        <v>11487144366707.373</v>
      </c>
      <c r="AG58" s="240">
        <f t="shared" si="2"/>
        <v>11153164139630.848</v>
      </c>
      <c r="AH58" s="240">
        <f t="shared" si="2"/>
        <v>10862979640647.227</v>
      </c>
      <c r="AI58" s="240">
        <f t="shared" si="2"/>
        <v>10573243960661.162</v>
      </c>
      <c r="AJ58" s="240">
        <f t="shared" si="2"/>
        <v>10283957032496.096</v>
      </c>
      <c r="AK58" s="240">
        <f t="shared" si="2"/>
        <v>9995118788975.4863</v>
      </c>
      <c r="AL58" s="240">
        <f t="shared" si="2"/>
        <v>9706729162922.7852</v>
      </c>
      <c r="AM58" s="240">
        <f t="shared" si="2"/>
        <v>9404713177915.332</v>
      </c>
      <c r="AN58" s="240">
        <f t="shared" si="2"/>
        <v>9103168165819.959</v>
      </c>
      <c r="AO58" s="240">
        <f t="shared" si="2"/>
        <v>8802094056085.625</v>
      </c>
      <c r="AP58" s="240">
        <f t="shared" si="2"/>
        <v>8501490778161.29</v>
      </c>
      <c r="AQ58" s="240">
        <f t="shared" si="2"/>
        <v>8172338011575.125</v>
      </c>
    </row>
    <row r="59" spans="1:43" x14ac:dyDescent="0.2">
      <c r="A59" s="291" t="s">
        <v>133</v>
      </c>
      <c r="B59" s="240">
        <f t="shared" si="0"/>
        <v>28733999910999.98</v>
      </c>
      <c r="C59" s="240">
        <f t="shared" si="3"/>
        <v>56248968018156.758</v>
      </c>
      <c r="D59" s="240">
        <f t="shared" si="3"/>
        <v>60076530875950.719</v>
      </c>
      <c r="E59" s="240">
        <f t="shared" si="3"/>
        <v>63514204486698.672</v>
      </c>
      <c r="F59" s="240">
        <f t="shared" si="3"/>
        <v>66906095545290.703</v>
      </c>
      <c r="G59" s="240">
        <f t="shared" si="3"/>
        <v>70425467257875.344</v>
      </c>
      <c r="H59" s="240">
        <f t="shared" si="3"/>
        <v>73976196407016.281</v>
      </c>
      <c r="I59" s="240">
        <f t="shared" si="3"/>
        <v>76453670950755.281</v>
      </c>
      <c r="J59" s="240">
        <f t="shared" si="3"/>
        <v>78860071472118.078</v>
      </c>
      <c r="K59" s="240">
        <f t="shared" si="3"/>
        <v>81195633274327.938</v>
      </c>
      <c r="L59" s="240">
        <f t="shared" si="2"/>
        <v>83462932162947.938</v>
      </c>
      <c r="M59" s="240">
        <f t="shared" si="2"/>
        <v>85666492873678.094</v>
      </c>
      <c r="N59" s="240">
        <f t="shared" si="2"/>
        <v>86847345305752.141</v>
      </c>
      <c r="O59" s="240">
        <f t="shared" si="2"/>
        <v>87988169104766.859</v>
      </c>
      <c r="P59" s="240">
        <f t="shared" si="2"/>
        <v>89095752762446.656</v>
      </c>
      <c r="Q59" s="240">
        <f t="shared" si="2"/>
        <v>90177278449175.422</v>
      </c>
      <c r="R59" s="240">
        <f t="shared" si="2"/>
        <v>91240098600530.734</v>
      </c>
      <c r="S59" s="240">
        <f t="shared" si="2"/>
        <v>91865596177088.078</v>
      </c>
      <c r="T59" s="240">
        <f t="shared" si="2"/>
        <v>92488161477189.688</v>
      </c>
      <c r="U59" s="240">
        <f t="shared" si="2"/>
        <v>93107819942278.469</v>
      </c>
      <c r="V59" s="240">
        <f t="shared" si="2"/>
        <v>93724597871521.547</v>
      </c>
      <c r="W59" s="240">
        <f t="shared" si="2"/>
        <v>94338522369693.438</v>
      </c>
      <c r="X59" s="240">
        <f t="shared" si="2"/>
        <v>94558305068848.953</v>
      </c>
      <c r="Y59" s="240">
        <f t="shared" si="2"/>
        <v>94776190837192.078</v>
      </c>
      <c r="Z59" s="240">
        <f t="shared" si="2"/>
        <v>94992208567080.672</v>
      </c>
      <c r="AA59" s="240">
        <f t="shared" si="2"/>
        <v>95206387753531.578</v>
      </c>
      <c r="AB59" s="240">
        <f t="shared" si="2"/>
        <v>95418758445386.859</v>
      </c>
      <c r="AC59" s="240">
        <f t="shared" si="2"/>
        <v>95294247493376.047</v>
      </c>
      <c r="AD59" s="240">
        <f t="shared" si="2"/>
        <v>95168694407565.578</v>
      </c>
      <c r="AE59" s="240">
        <f t="shared" si="2"/>
        <v>95042130371291.031</v>
      </c>
      <c r="AF59" s="240">
        <f t="shared" si="2"/>
        <v>94914586936689.469</v>
      </c>
      <c r="AG59" s="240">
        <f t="shared" si="2"/>
        <v>94786095981398.25</v>
      </c>
      <c r="AH59" s="240">
        <f t="shared" si="2"/>
        <v>94355316972041.438</v>
      </c>
      <c r="AI59" s="240">
        <f t="shared" si="2"/>
        <v>93924372488044.297</v>
      </c>
      <c r="AJ59" s="240">
        <f t="shared" si="2"/>
        <v>93493294878131.953</v>
      </c>
      <c r="AK59" s="240">
        <f t="shared" si="2"/>
        <v>93062116656968.438</v>
      </c>
      <c r="AL59" s="240">
        <f t="shared" si="2"/>
        <v>92630870468914.219</v>
      </c>
      <c r="AM59" s="240">
        <f t="shared" si="2"/>
        <v>92144227707308.141</v>
      </c>
      <c r="AN59" s="240">
        <f t="shared" si="2"/>
        <v>91657699920365.984</v>
      </c>
      <c r="AO59" s="240">
        <f t="shared" si="2"/>
        <v>91171319898857.297</v>
      </c>
      <c r="AP59" s="240">
        <f t="shared" si="2"/>
        <v>90685120433903.547</v>
      </c>
      <c r="AQ59" s="240">
        <f t="shared" si="2"/>
        <v>89755418198274.594</v>
      </c>
    </row>
    <row r="60" spans="1:43" x14ac:dyDescent="0.2">
      <c r="A60" s="291" t="s">
        <v>134</v>
      </c>
      <c r="B60" s="240">
        <f t="shared" si="0"/>
        <v>4516650753607.0244</v>
      </c>
      <c r="C60" s="240">
        <f t="shared" si="3"/>
        <v>3842482367165.6812</v>
      </c>
      <c r="D60" s="240">
        <f t="shared" si="3"/>
        <v>4202710674459.8755</v>
      </c>
      <c r="E60" s="240">
        <f t="shared" si="3"/>
        <v>4142724355571.1079</v>
      </c>
      <c r="F60" s="240">
        <f t="shared" si="3"/>
        <v>4152837718497.8027</v>
      </c>
      <c r="G60" s="240">
        <f t="shared" si="3"/>
        <v>4246934274297.3252</v>
      </c>
      <c r="H60" s="240">
        <f t="shared" si="3"/>
        <v>4372506001153.3354</v>
      </c>
      <c r="I60" s="240">
        <f t="shared" si="3"/>
        <v>4485515125188.4795</v>
      </c>
      <c r="J60" s="240">
        <f t="shared" si="3"/>
        <v>4571937807956.9854</v>
      </c>
      <c r="K60" s="240">
        <f t="shared" si="3"/>
        <v>4630425645189.8584</v>
      </c>
      <c r="L60" s="240">
        <f t="shared" si="2"/>
        <v>4660158135413.6924</v>
      </c>
      <c r="M60" s="240">
        <f t="shared" si="2"/>
        <v>4660859914975.3662</v>
      </c>
      <c r="N60" s="240">
        <f t="shared" si="2"/>
        <v>4646134171438.9336</v>
      </c>
      <c r="O60" s="240">
        <f t="shared" si="2"/>
        <v>4608766866544.3447</v>
      </c>
      <c r="P60" s="240">
        <f t="shared" si="2"/>
        <v>4554979834701.832</v>
      </c>
      <c r="Q60" s="240">
        <f t="shared" si="2"/>
        <v>4490951146347.2529</v>
      </c>
      <c r="R60" s="240">
        <f t="shared" si="2"/>
        <v>4422641948944.6104</v>
      </c>
      <c r="S60" s="240">
        <f t="shared" si="2"/>
        <v>4378298925422.6152</v>
      </c>
      <c r="T60" s="240">
        <f t="shared" si="2"/>
        <v>4334923318256.5581</v>
      </c>
      <c r="U60" s="240">
        <f t="shared" si="2"/>
        <v>4292536247774.25</v>
      </c>
      <c r="V60" s="240">
        <f t="shared" si="2"/>
        <v>4251157782234.1631</v>
      </c>
      <c r="W60" s="240">
        <f t="shared" si="2"/>
        <v>4210807016057.0864</v>
      </c>
      <c r="X60" s="240">
        <f t="shared" si="2"/>
        <v>4171502148484.582</v>
      </c>
      <c r="Y60" s="240">
        <f t="shared" si="2"/>
        <v>4133260562594.0454</v>
      </c>
      <c r="Z60" s="240">
        <f t="shared" si="2"/>
        <v>4096098904617.1025</v>
      </c>
      <c r="AA60" s="240">
        <f t="shared" si="2"/>
        <v>4060033163524.8276</v>
      </c>
      <c r="AB60" s="240">
        <f t="shared" si="2"/>
        <v>4025078750859.7163</v>
      </c>
      <c r="AC60" s="240">
        <f t="shared" si="2"/>
        <v>3991250580810.7749</v>
      </c>
      <c r="AD60" s="240">
        <f t="shared" si="2"/>
        <v>3958563150544.6001</v>
      </c>
      <c r="AE60" s="240">
        <f t="shared" si="2"/>
        <v>3927030620821.5869</v>
      </c>
      <c r="AF60" s="240">
        <f t="shared" si="2"/>
        <v>3896666896942.5342</v>
      </c>
      <c r="AG60" s="240">
        <f t="shared" si="2"/>
        <v>3867485710087.397</v>
      </c>
      <c r="AH60" s="240">
        <f t="shared" si="2"/>
        <v>3839500699124.2202</v>
      </c>
      <c r="AI60" s="240">
        <f t="shared" si="2"/>
        <v>3812725492982.8848</v>
      </c>
      <c r="AJ60" s="240">
        <f t="shared" si="2"/>
        <v>3787173793704.771</v>
      </c>
      <c r="AK60" s="240">
        <f t="shared" si="2"/>
        <v>3762859460296.6367</v>
      </c>
      <c r="AL60" s="240">
        <f t="shared" si="2"/>
        <v>3739796593534.1157</v>
      </c>
      <c r="AM60" s="240">
        <f t="shared" si="2"/>
        <v>3717999621878.0801</v>
      </c>
      <c r="AN60" s="240">
        <f t="shared" si="2"/>
        <v>3697483388685.2534</v>
      </c>
      <c r="AO60" s="240">
        <f t="shared" si="2"/>
        <v>3678263240913.3179</v>
      </c>
      <c r="AP60" s="240">
        <f t="shared" si="2"/>
        <v>3660355119540.2803</v>
      </c>
      <c r="AQ60" s="240">
        <f t="shared" si="2"/>
        <v>3625028730460.1958</v>
      </c>
    </row>
    <row r="61" spans="1:43" x14ac:dyDescent="0.2">
      <c r="A61" s="291" t="s">
        <v>135</v>
      </c>
      <c r="B61" s="240">
        <f t="shared" si="0"/>
        <v>1503700680869.1694</v>
      </c>
      <c r="C61" s="240">
        <f t="shared" si="3"/>
        <v>1206844642394.9973</v>
      </c>
      <c r="D61" s="240">
        <f t="shared" si="3"/>
        <v>1402092416692.8826</v>
      </c>
      <c r="E61" s="240">
        <f t="shared" si="3"/>
        <v>1462166791560.0083</v>
      </c>
      <c r="F61" s="240">
        <f t="shared" si="3"/>
        <v>1482354902718.5583</v>
      </c>
      <c r="G61" s="240">
        <f t="shared" si="3"/>
        <v>1551007287753.1584</v>
      </c>
      <c r="H61" s="240">
        <f t="shared" si="3"/>
        <v>1639696555798.8657</v>
      </c>
      <c r="I61" s="240">
        <f t="shared" si="3"/>
        <v>1722448649637.9832</v>
      </c>
      <c r="J61" s="240">
        <f t="shared" si="3"/>
        <v>1792836067013.501</v>
      </c>
      <c r="K61" s="240">
        <f t="shared" si="3"/>
        <v>1852188778313.377</v>
      </c>
      <c r="L61" s="240">
        <f t="shared" si="2"/>
        <v>1902475878596.1077</v>
      </c>
      <c r="M61" s="240">
        <f t="shared" si="2"/>
        <v>1946171823913.8459</v>
      </c>
      <c r="N61" s="240">
        <f t="shared" si="2"/>
        <v>1989195584678.2236</v>
      </c>
      <c r="O61" s="240">
        <f t="shared" si="2"/>
        <v>2029267058634.6594</v>
      </c>
      <c r="P61" s="240">
        <f t="shared" si="2"/>
        <v>2067087734394.8579</v>
      </c>
      <c r="Q61" s="240">
        <f t="shared" si="2"/>
        <v>2103435366603.3481</v>
      </c>
      <c r="R61" s="240">
        <f t="shared" si="2"/>
        <v>2139156513600.6953</v>
      </c>
      <c r="S61" s="240">
        <f t="shared" si="2"/>
        <v>2184609910212.0083</v>
      </c>
      <c r="T61" s="240">
        <f t="shared" si="2"/>
        <v>2230600648111.5005</v>
      </c>
      <c r="U61" s="240">
        <f t="shared" si="2"/>
        <v>2276970448911.3735</v>
      </c>
      <c r="V61" s="240">
        <f t="shared" si="2"/>
        <v>2323548110198.374</v>
      </c>
      <c r="W61" s="240">
        <f t="shared" si="2"/>
        <v>2370149321774.2964</v>
      </c>
      <c r="X61" s="240">
        <f t="shared" si="2"/>
        <v>2416576619276.7388</v>
      </c>
      <c r="Y61" s="240">
        <f t="shared" si="2"/>
        <v>2462619491308.1016</v>
      </c>
      <c r="Z61" s="240">
        <f t="shared" si="2"/>
        <v>2508054656054.6929</v>
      </c>
      <c r="AA61" s="240">
        <f t="shared" si="2"/>
        <v>2552646522869.7593</v>
      </c>
      <c r="AB61" s="240">
        <f t="shared" si="2"/>
        <v>2596147853381.5718</v>
      </c>
      <c r="AC61" s="240">
        <f t="shared" si="2"/>
        <v>2638300635330.3135</v>
      </c>
      <c r="AD61" s="240">
        <f t="shared" si="2"/>
        <v>2678837180502.2598</v>
      </c>
      <c r="AE61" s="240">
        <f t="shared" si="2"/>
        <v>2717481455787.604</v>
      </c>
      <c r="AF61" s="240">
        <f t="shared" si="2"/>
        <v>2753950653523.2856</v>
      </c>
      <c r="AG61" s="240">
        <f t="shared" si="2"/>
        <v>2787957003886.9634</v>
      </c>
      <c r="AH61" s="240">
        <f t="shared" si="2"/>
        <v>2819209828190.6831</v>
      </c>
      <c r="AI61" s="240">
        <f t="shared" si="2"/>
        <v>2847417827506.1826</v>
      </c>
      <c r="AJ61" s="240">
        <f t="shared" si="2"/>
        <v>2872291596179.313</v>
      </c>
      <c r="AK61" s="240">
        <f t="shared" si="2"/>
        <v>2893546344518.5742</v>
      </c>
      <c r="AL61" s="240">
        <f t="shared" si="2"/>
        <v>2910904809353.353</v>
      </c>
      <c r="AM61" s="240">
        <f t="shared" si="2"/>
        <v>2924100325352.293</v>
      </c>
      <c r="AN61" s="240">
        <f t="shared" si="2"/>
        <v>2932880024093.3486</v>
      </c>
      <c r="AO61" s="240">
        <f t="shared" si="2"/>
        <v>2937008122027.1719</v>
      </c>
      <c r="AP61" s="240">
        <f t="shared" si="2"/>
        <v>2936269252833.3389</v>
      </c>
      <c r="AQ61" s="240">
        <f t="shared" si="2"/>
        <v>2915217434357.5269</v>
      </c>
    </row>
    <row r="62" spans="1:43" x14ac:dyDescent="0.2">
      <c r="A62" s="291" t="s">
        <v>136</v>
      </c>
      <c r="B62" s="240">
        <f t="shared" si="0"/>
        <v>24980296919826.559</v>
      </c>
      <c r="C62" s="240">
        <f t="shared" si="3"/>
        <v>18639016566835.262</v>
      </c>
      <c r="D62" s="240">
        <f t="shared" si="3"/>
        <v>18612527944450.523</v>
      </c>
      <c r="E62" s="240">
        <f t="shared" si="3"/>
        <v>18585804030519.344</v>
      </c>
      <c r="F62" s="240">
        <f t="shared" si="3"/>
        <v>18558845155109.215</v>
      </c>
      <c r="G62" s="240">
        <f t="shared" si="3"/>
        <v>18531651648287.645</v>
      </c>
      <c r="H62" s="240">
        <f t="shared" si="3"/>
        <v>18504223840122.117</v>
      </c>
      <c r="I62" s="240">
        <f t="shared" si="3"/>
        <v>18674437618005.395</v>
      </c>
      <c r="J62" s="240">
        <f t="shared" si="3"/>
        <v>18843090112854.488</v>
      </c>
      <c r="K62" s="240">
        <f t="shared" si="3"/>
        <v>19010183186642.223</v>
      </c>
      <c r="L62" s="240">
        <f t="shared" si="2"/>
        <v>19175718701341.406</v>
      </c>
      <c r="M62" s="240">
        <f t="shared" si="2"/>
        <v>19339698518924.859</v>
      </c>
      <c r="N62" s="240">
        <f t="shared" si="2"/>
        <v>19062063667992.348</v>
      </c>
      <c r="O62" s="240">
        <f t="shared" si="2"/>
        <v>18785810970787.809</v>
      </c>
      <c r="P62" s="240">
        <f t="shared" si="2"/>
        <v>18510939279277.816</v>
      </c>
      <c r="Q62" s="240">
        <f t="shared" si="2"/>
        <v>18237447445428.969</v>
      </c>
      <c r="R62" s="240">
        <f t="shared" si="2"/>
        <v>17965334321207.844</v>
      </c>
      <c r="S62" s="240">
        <f t="shared" si="2"/>
        <v>17644764418878.242</v>
      </c>
      <c r="T62" s="240">
        <f t="shared" si="2"/>
        <v>17324652374883.994</v>
      </c>
      <c r="U62" s="240">
        <f t="shared" si="2"/>
        <v>17004998011650.873</v>
      </c>
      <c r="V62" s="240">
        <f t="shared" si="2"/>
        <v>16685801151604.672</v>
      </c>
      <c r="W62" s="240">
        <f t="shared" si="2"/>
        <v>16367061617171.158</v>
      </c>
      <c r="X62" s="240">
        <f t="shared" si="2"/>
        <v>15935053378527.523</v>
      </c>
      <c r="Y62" s="240">
        <f t="shared" si="2"/>
        <v>15503671649782.066</v>
      </c>
      <c r="Z62" s="240">
        <f t="shared" si="2"/>
        <v>15072916186854.832</v>
      </c>
      <c r="AA62" s="240">
        <f t="shared" si="2"/>
        <v>14642786745665.869</v>
      </c>
      <c r="AB62" s="240">
        <f t="shared" si="2"/>
        <v>14213283082135.219</v>
      </c>
      <c r="AC62" s="240">
        <f t="shared" si="2"/>
        <v>13879707682996.9</v>
      </c>
      <c r="AD62" s="240">
        <f t="shared" si="2"/>
        <v>13546613811702.967</v>
      </c>
      <c r="AE62" s="240">
        <f t="shared" si="2"/>
        <v>13214001280867.645</v>
      </c>
      <c r="AF62" s="240">
        <f t="shared" si="2"/>
        <v>12881869903105.166</v>
      </c>
      <c r="AG62" s="240">
        <f t="shared" si="2"/>
        <v>12550219491029.77</v>
      </c>
      <c r="AH62" s="240">
        <f t="shared" si="2"/>
        <v>12347314151644.625</v>
      </c>
      <c r="AI62" s="240">
        <f t="shared" si="2"/>
        <v>12144697707977.83</v>
      </c>
      <c r="AJ62" s="240">
        <f t="shared" si="2"/>
        <v>11942370047962.02</v>
      </c>
      <c r="AK62" s="240">
        <f t="shared" si="2"/>
        <v>11740331059529.816</v>
      </c>
      <c r="AL62" s="240">
        <f t="shared" si="2"/>
        <v>11538580630613.855</v>
      </c>
      <c r="AM62" s="240">
        <f t="shared" si="2"/>
        <v>11433664178459.916</v>
      </c>
      <c r="AN62" s="240">
        <f t="shared" si="2"/>
        <v>11328890182628.07</v>
      </c>
      <c r="AO62" s="240">
        <f t="shared" si="2"/>
        <v>11224258588652.145</v>
      </c>
      <c r="AP62" s="240">
        <f t="shared" si="2"/>
        <v>11119769342065.963</v>
      </c>
      <c r="AQ62" s="240">
        <f t="shared" si="2"/>
        <v>10986942192215.244</v>
      </c>
    </row>
    <row r="63" spans="1:43" x14ac:dyDescent="0.2">
      <c r="A63" s="291" t="s">
        <v>137</v>
      </c>
      <c r="B63" s="240">
        <f t="shared" si="0"/>
        <v>28154159611550.418</v>
      </c>
      <c r="C63" s="240">
        <f t="shared" si="3"/>
        <v>13119927158358.488</v>
      </c>
      <c r="D63" s="240">
        <f t="shared" si="3"/>
        <v>13555935604466.994</v>
      </c>
      <c r="E63" s="240">
        <f t="shared" si="3"/>
        <v>13988774449836.699</v>
      </c>
      <c r="F63" s="240">
        <f t="shared" si="3"/>
        <v>14418446004991.254</v>
      </c>
      <c r="G63" s="240">
        <f t="shared" si="3"/>
        <v>14844952580454.316</v>
      </c>
      <c r="H63" s="240">
        <f t="shared" si="3"/>
        <v>15268296486749.547</v>
      </c>
      <c r="I63" s="240">
        <f t="shared" si="3"/>
        <v>15558899799179.152</v>
      </c>
      <c r="J63" s="240">
        <f t="shared" si="3"/>
        <v>15847410163103.234</v>
      </c>
      <c r="K63" s="240">
        <f t="shared" si="3"/>
        <v>16133829116956.828</v>
      </c>
      <c r="L63" s="240">
        <f t="shared" si="2"/>
        <v>16418158199174.969</v>
      </c>
      <c r="M63" s="240">
        <f t="shared" si="2"/>
        <v>16700398948192.711</v>
      </c>
      <c r="N63" s="240">
        <f t="shared" si="2"/>
        <v>16676861478809.398</v>
      </c>
      <c r="O63" s="240">
        <f t="shared" si="2"/>
        <v>16653205432595.541</v>
      </c>
      <c r="P63" s="240">
        <f t="shared" si="2"/>
        <v>16629430880682.783</v>
      </c>
      <c r="Q63" s="240">
        <f t="shared" si="2"/>
        <v>16605537894202.75</v>
      </c>
      <c r="R63" s="240">
        <f t="shared" si="2"/>
        <v>16581526544287.072</v>
      </c>
      <c r="S63" s="240">
        <f t="shared" si="2"/>
        <v>16383130971879.137</v>
      </c>
      <c r="T63" s="240">
        <f t="shared" si="2"/>
        <v>16184972165822.439</v>
      </c>
      <c r="U63" s="240">
        <f t="shared" si="2"/>
        <v>15987050063964.566</v>
      </c>
      <c r="V63" s="240">
        <f t="shared" si="2"/>
        <v>15789364604153.109</v>
      </c>
      <c r="W63" s="240">
        <f t="shared" si="2"/>
        <v>15591915724235.658</v>
      </c>
      <c r="X63" s="240">
        <f t="shared" si="2"/>
        <v>15230680647395.529</v>
      </c>
      <c r="Y63" s="240">
        <f t="shared" si="2"/>
        <v>14869887417912.82</v>
      </c>
      <c r="Z63" s="240">
        <f t="shared" si="2"/>
        <v>14509535919251.746</v>
      </c>
      <c r="AA63" s="240">
        <f t="shared" si="2"/>
        <v>14149626034876.541</v>
      </c>
      <c r="AB63" s="240">
        <f t="shared" si="2"/>
        <v>13790157648251.426</v>
      </c>
      <c r="AC63" s="240">
        <f t="shared" si="2"/>
        <v>13431130642840.635</v>
      </c>
      <c r="AD63" s="240">
        <f t="shared" si="2"/>
        <v>13072544902108.383</v>
      </c>
      <c r="AE63" s="240">
        <f t="shared" si="2"/>
        <v>12714400309518.908</v>
      </c>
      <c r="AF63" s="240">
        <f t="shared" si="2"/>
        <v>12356696748536.432</v>
      </c>
      <c r="AG63" s="240">
        <f t="shared" si="2"/>
        <v>11999434102625.18</v>
      </c>
      <c r="AH63" s="240">
        <f t="shared" si="2"/>
        <v>11689182704270.377</v>
      </c>
      <c r="AI63" s="240">
        <f t="shared" si="2"/>
        <v>11379313408140.254</v>
      </c>
      <c r="AJ63" s="240">
        <f t="shared" si="2"/>
        <v>11069826113237.141</v>
      </c>
      <c r="AK63" s="240">
        <f t="shared" si="2"/>
        <v>10760720718563.365</v>
      </c>
      <c r="AL63" s="240">
        <f t="shared" si="2"/>
        <v>10451997123121.26</v>
      </c>
      <c r="AM63" s="240">
        <f t="shared" si="2"/>
        <v>10128496032236.574</v>
      </c>
      <c r="AN63" s="240">
        <f t="shared" si="2"/>
        <v>9805395650168.9199</v>
      </c>
      <c r="AO63" s="240">
        <f t="shared" si="2"/>
        <v>9482695870846.8496</v>
      </c>
      <c r="AP63" s="240">
        <f t="shared" si="2"/>
        <v>9160396588198.9199</v>
      </c>
      <c r="AQ63" s="240">
        <f t="shared" ref="AQ63:AQ74" si="4">SUMIFS(AQ$2:AQ$44,$AR$2:$AR$44,$A63)</f>
        <v>8815865427214.8086</v>
      </c>
    </row>
    <row r="64" spans="1:43" x14ac:dyDescent="0.2">
      <c r="A64" s="291" t="s">
        <v>138</v>
      </c>
      <c r="B64" s="240">
        <f t="shared" si="0"/>
        <v>1653515877856.1343</v>
      </c>
      <c r="C64" s="240">
        <f t="shared" si="3"/>
        <v>1964243693829.0981</v>
      </c>
      <c r="D64" s="240">
        <f t="shared" si="3"/>
        <v>2087144144217.9958</v>
      </c>
      <c r="E64" s="240">
        <f t="shared" si="3"/>
        <v>2207906277512.2319</v>
      </c>
      <c r="F64" s="240">
        <f t="shared" si="3"/>
        <v>2326541883252.1592</v>
      </c>
      <c r="G64" s="240">
        <f t="shared" si="3"/>
        <v>2443062750978.1387</v>
      </c>
      <c r="H64" s="240">
        <f t="shared" si="3"/>
        <v>2557480670230.5225</v>
      </c>
      <c r="I64" s="240">
        <f t="shared" si="3"/>
        <v>2668733036629.0288</v>
      </c>
      <c r="J64" s="240">
        <f t="shared" si="3"/>
        <v>2777988871226.168</v>
      </c>
      <c r="K64" s="240">
        <f t="shared" si="3"/>
        <v>2885258896076.2559</v>
      </c>
      <c r="L64" s="240">
        <f t="shared" si="3"/>
        <v>2990553833233.603</v>
      </c>
      <c r="M64" s="240">
        <f t="shared" si="3"/>
        <v>3093884404752.5195</v>
      </c>
      <c r="N64" s="240">
        <f t="shared" si="3"/>
        <v>3142643629325.3213</v>
      </c>
      <c r="O64" s="240">
        <f t="shared" si="3"/>
        <v>3190599679757.2749</v>
      </c>
      <c r="P64" s="240">
        <f t="shared" si="3"/>
        <v>3237756291831.7173</v>
      </c>
      <c r="Q64" s="240">
        <f t="shared" si="3"/>
        <v>3284117201331.9878</v>
      </c>
      <c r="R64" s="240">
        <f t="shared" si="3"/>
        <v>3329686144041.4209</v>
      </c>
      <c r="S64" s="240">
        <f t="shared" si="3"/>
        <v>3340410751951.5898</v>
      </c>
      <c r="T64" s="240">
        <f t="shared" si="3"/>
        <v>3351040082333.2031</v>
      </c>
      <c r="U64" s="240">
        <f t="shared" si="3"/>
        <v>3361574257237.1172</v>
      </c>
      <c r="V64" s="240">
        <f t="shared" si="3"/>
        <v>3372013398714.1841</v>
      </c>
      <c r="W64" s="240">
        <f t="shared" si="3"/>
        <v>3382357628815.2593</v>
      </c>
      <c r="X64" s="240">
        <f t="shared" si="3"/>
        <v>3364974585548.9448</v>
      </c>
      <c r="Y64" s="240">
        <f t="shared" si="3"/>
        <v>3347643040618.4067</v>
      </c>
      <c r="Z64" s="240">
        <f t="shared" si="3"/>
        <v>3330362942574.6504</v>
      </c>
      <c r="AA64" s="240">
        <f t="shared" si="3"/>
        <v>3313134239968.6797</v>
      </c>
      <c r="AB64" s="240">
        <f t="shared" si="3"/>
        <v>3295956881351.4956</v>
      </c>
      <c r="AC64" s="240">
        <f t="shared" si="3"/>
        <v>3243230102782.5815</v>
      </c>
      <c r="AD64" s="240">
        <f t="shared" si="3"/>
        <v>3190744379819.5806</v>
      </c>
      <c r="AE64" s="240">
        <f t="shared" si="3"/>
        <v>3138499436064.645</v>
      </c>
      <c r="AF64" s="240">
        <f t="shared" si="3"/>
        <v>3086494995119.9302</v>
      </c>
      <c r="AG64" s="240">
        <f t="shared" si="3"/>
        <v>3034730780587.5952</v>
      </c>
      <c r="AH64" s="240">
        <f t="shared" si="3"/>
        <v>2956861321544.8696</v>
      </c>
      <c r="AI64" s="240">
        <f t="shared" si="3"/>
        <v>2879373334633.0532</v>
      </c>
      <c r="AJ64" s="240">
        <f t="shared" si="3"/>
        <v>2802266374742.6626</v>
      </c>
      <c r="AK64" s="240">
        <f t="shared" si="3"/>
        <v>2725539996764.2212</v>
      </c>
      <c r="AL64" s="240">
        <f t="shared" si="3"/>
        <v>2649193755588.2476</v>
      </c>
      <c r="AM64" s="240">
        <f t="shared" si="3"/>
        <v>2573116995335.2402</v>
      </c>
      <c r="AN64" s="240">
        <f t="shared" si="3"/>
        <v>2497420120559.6299</v>
      </c>
      <c r="AO64" s="240">
        <f t="shared" si="3"/>
        <v>2422102685194.2954</v>
      </c>
      <c r="AP64" s="240">
        <f t="shared" si="3"/>
        <v>2347164243172.1118</v>
      </c>
      <c r="AQ64" s="240">
        <f t="shared" si="4"/>
        <v>2266408492839.6587</v>
      </c>
    </row>
    <row r="65" spans="1:43" x14ac:dyDescent="0.2">
      <c r="A65" s="291" t="s">
        <v>139</v>
      </c>
      <c r="B65" s="240">
        <f t="shared" si="0"/>
        <v>1353885483882.2041</v>
      </c>
      <c r="C65" s="240">
        <f t="shared" si="3"/>
        <v>1287300951887.9968</v>
      </c>
      <c r="D65" s="240">
        <f t="shared" si="3"/>
        <v>1543842878365.3054</v>
      </c>
      <c r="E65" s="240">
        <f t="shared" si="3"/>
        <v>1550982339784.9099</v>
      </c>
      <c r="F65" s="240">
        <f t="shared" si="3"/>
        <v>1560760428373.9194</v>
      </c>
      <c r="G65" s="240">
        <f t="shared" si="3"/>
        <v>1600153387970.123</v>
      </c>
      <c r="H65" s="240">
        <f t="shared" si="3"/>
        <v>1651152011001.2114</v>
      </c>
      <c r="I65" s="240">
        <f t="shared" si="3"/>
        <v>1698830809628.6804</v>
      </c>
      <c r="J65" s="240">
        <f t="shared" si="3"/>
        <v>1738891593225.9104</v>
      </c>
      <c r="K65" s="240">
        <f t="shared" si="3"/>
        <v>1771765989241.729</v>
      </c>
      <c r="L65" s="240">
        <f t="shared" si="3"/>
        <v>1798058641032.2161</v>
      </c>
      <c r="M65" s="240">
        <f t="shared" si="3"/>
        <v>1818516070584.522</v>
      </c>
      <c r="N65" s="240">
        <f t="shared" si="3"/>
        <v>1836010283463.4011</v>
      </c>
      <c r="O65" s="240">
        <f t="shared" si="3"/>
        <v>1849268461530.5867</v>
      </c>
      <c r="P65" s="240">
        <f t="shared" si="3"/>
        <v>1859036100242.9868</v>
      </c>
      <c r="Q65" s="240">
        <f t="shared" si="3"/>
        <v>1866099551572.2312</v>
      </c>
      <c r="R65" s="240">
        <f t="shared" si="3"/>
        <v>1871272503491.1841</v>
      </c>
      <c r="S65" s="240">
        <f t="shared" si="3"/>
        <v>1882252654772.8765</v>
      </c>
      <c r="T65" s="240">
        <f t="shared" si="3"/>
        <v>1892281509155.7712</v>
      </c>
      <c r="U65" s="240">
        <f t="shared" si="3"/>
        <v>1901378807725.2979</v>
      </c>
      <c r="V65" s="240">
        <f t="shared" si="3"/>
        <v>1909566380958.6121</v>
      </c>
      <c r="W65" s="240">
        <f t="shared" si="3"/>
        <v>1916868010707.1982</v>
      </c>
      <c r="X65" s="240">
        <f t="shared" si="3"/>
        <v>1923309290942.3604</v>
      </c>
      <c r="Y65" s="240">
        <f t="shared" si="3"/>
        <v>1928917488197.2837</v>
      </c>
      <c r="Z65" s="240">
        <f t="shared" si="3"/>
        <v>1933721402589.7524</v>
      </c>
      <c r="AA65" s="240">
        <f t="shared" si="3"/>
        <v>1937751230255.8335</v>
      </c>
      <c r="AB65" s="240">
        <f t="shared" si="3"/>
        <v>1941038427968.9238</v>
      </c>
      <c r="AC65" s="240">
        <f t="shared" si="3"/>
        <v>1943615580660.4495</v>
      </c>
      <c r="AD65" s="240">
        <f t="shared" si="3"/>
        <v>1945516272499.1665</v>
      </c>
      <c r="AE65" s="240">
        <f t="shared" si="3"/>
        <v>1946774962126.5168</v>
      </c>
      <c r="AF65" s="240">
        <f t="shared" si="3"/>
        <v>1947426862585.5288</v>
      </c>
      <c r="AG65" s="240">
        <f t="shared" si="3"/>
        <v>1947507826422.0586</v>
      </c>
      <c r="AH65" s="240">
        <f t="shared" si="3"/>
        <v>1947054236379.2615</v>
      </c>
      <c r="AI65" s="240">
        <f t="shared" si="3"/>
        <v>1946102902050.2896</v>
      </c>
      <c r="AJ65" s="240">
        <f t="shared" si="3"/>
        <v>1944690962800.1069</v>
      </c>
      <c r="AK65" s="240">
        <f t="shared" si="3"/>
        <v>1942855797216.0769</v>
      </c>
      <c r="AL65" s="240">
        <f t="shared" si="3"/>
        <v>1940634939298.166</v>
      </c>
      <c r="AM65" s="240">
        <f t="shared" si="3"/>
        <v>1938066001554.3093</v>
      </c>
      <c r="AN65" s="240">
        <f t="shared" si="3"/>
        <v>1935186605123.8945</v>
      </c>
      <c r="AO65" s="240">
        <f t="shared" si="3"/>
        <v>1932034317013.8726</v>
      </c>
      <c r="AP65" s="240">
        <f t="shared" si="3"/>
        <v>1928646594496.7603</v>
      </c>
      <c r="AQ65" s="240">
        <f t="shared" si="4"/>
        <v>1915188630346.1733</v>
      </c>
    </row>
    <row r="66" spans="1:43" x14ac:dyDescent="0.2">
      <c r="A66" s="291" t="s">
        <v>140</v>
      </c>
      <c r="B66" s="240">
        <f t="shared" si="0"/>
        <v>1034834601409.9628</v>
      </c>
      <c r="C66" s="240">
        <f t="shared" si="3"/>
        <v>1131937043901.5146</v>
      </c>
      <c r="D66" s="240">
        <f t="shared" si="3"/>
        <v>1331058000572.874</v>
      </c>
      <c r="E66" s="240">
        <f t="shared" si="3"/>
        <v>1422039899998.0496</v>
      </c>
      <c r="F66" s="240">
        <f t="shared" si="3"/>
        <v>1435826056304.9241</v>
      </c>
      <c r="G66" s="240">
        <f t="shared" si="3"/>
        <v>1498133667789.74</v>
      </c>
      <c r="H66" s="240">
        <f t="shared" si="3"/>
        <v>1576797273221.6973</v>
      </c>
      <c r="I66" s="240">
        <f t="shared" si="3"/>
        <v>1642562509437.6299</v>
      </c>
      <c r="J66" s="240">
        <f t="shared" si="3"/>
        <v>1690854239419.1128</v>
      </c>
      <c r="K66" s="240">
        <f t="shared" si="3"/>
        <v>1726519014817.9797</v>
      </c>
      <c r="L66" s="240">
        <f t="shared" si="3"/>
        <v>1755389464705.7139</v>
      </c>
      <c r="M66" s="240">
        <f t="shared" si="3"/>
        <v>1783932989370.3962</v>
      </c>
      <c r="N66" s="240">
        <f t="shared" si="3"/>
        <v>1824283703557.3618</v>
      </c>
      <c r="O66" s="240">
        <f t="shared" si="3"/>
        <v>1870173458799.5457</v>
      </c>
      <c r="P66" s="240">
        <f t="shared" si="3"/>
        <v>1920073268304.1853</v>
      </c>
      <c r="Q66" s="240">
        <f t="shared" si="3"/>
        <v>1972276060326.2109</v>
      </c>
      <c r="R66" s="240">
        <f t="shared" si="3"/>
        <v>2024865577054.7749</v>
      </c>
      <c r="S66" s="240">
        <f t="shared" si="3"/>
        <v>2089415237890.1165</v>
      </c>
      <c r="T66" s="240">
        <f t="shared" si="3"/>
        <v>2152838688623.5503</v>
      </c>
      <c r="U66" s="240">
        <f t="shared" si="3"/>
        <v>2214885361171.6426</v>
      </c>
      <c r="V66" s="240">
        <f t="shared" si="3"/>
        <v>2275305460350.687</v>
      </c>
      <c r="W66" s="240">
        <f t="shared" si="3"/>
        <v>2333851538408.3228</v>
      </c>
      <c r="X66" s="240">
        <f t="shared" si="3"/>
        <v>2390280070668.2271</v>
      </c>
      <c r="Y66" s="240">
        <f t="shared" si="3"/>
        <v>2444353018505.9595</v>
      </c>
      <c r="Z66" s="240">
        <f t="shared" si="3"/>
        <v>2495839366274.8223</v>
      </c>
      <c r="AA66" s="240">
        <f t="shared" si="3"/>
        <v>2544516619350.2983</v>
      </c>
      <c r="AB66" s="240">
        <f t="shared" si="3"/>
        <v>2590172251139.6006</v>
      </c>
      <c r="AC66" s="240">
        <f t="shared" si="3"/>
        <v>2632605087687.6475</v>
      </c>
      <c r="AD66" s="240">
        <f t="shared" si="3"/>
        <v>2671626619378.6221</v>
      </c>
      <c r="AE66" s="240">
        <f t="shared" si="3"/>
        <v>2707062230159.4312</v>
      </c>
      <c r="AF66" s="240">
        <f t="shared" si="3"/>
        <v>2738752335673.8999</v>
      </c>
      <c r="AG66" s="240">
        <f t="shared" si="3"/>
        <v>2766553422671.9063</v>
      </c>
      <c r="AH66" s="240">
        <f t="shared" si="3"/>
        <v>2790338983025.0342</v>
      </c>
      <c r="AI66" s="240">
        <f t="shared" si="3"/>
        <v>2810000336621.231</v>
      </c>
      <c r="AJ66" s="240">
        <f t="shared" si="3"/>
        <v>2825447338310.876</v>
      </c>
      <c r="AK66" s="240">
        <f t="shared" si="3"/>
        <v>2836608964923.4849</v>
      </c>
      <c r="AL66" s="240">
        <f t="shared" si="3"/>
        <v>2843433779161.9517</v>
      </c>
      <c r="AM66" s="240">
        <f t="shared" si="3"/>
        <v>2845890267906.084</v>
      </c>
      <c r="AN66" s="240">
        <f t="shared" si="3"/>
        <v>2843967053121.5156</v>
      </c>
      <c r="AO66" s="240">
        <f t="shared" si="3"/>
        <v>2837672974179.8345</v>
      </c>
      <c r="AP66" s="240">
        <f t="shared" si="3"/>
        <v>2827037040961.1123</v>
      </c>
      <c r="AQ66" s="240">
        <f t="shared" si="4"/>
        <v>2797687189656.6309</v>
      </c>
    </row>
    <row r="67" spans="1:43" x14ac:dyDescent="0.2">
      <c r="A67" s="291" t="s">
        <v>141</v>
      </c>
      <c r="B67" s="240">
        <f t="shared" si="0"/>
        <v>1717326054350.5811</v>
      </c>
      <c r="C67" s="240">
        <f t="shared" si="3"/>
        <v>1320593217885.1013</v>
      </c>
      <c r="D67" s="240">
        <f t="shared" si="3"/>
        <v>1584636418827.6167</v>
      </c>
      <c r="E67" s="240">
        <f t="shared" si="3"/>
        <v>1777165932124.1184</v>
      </c>
      <c r="F67" s="240">
        <f t="shared" si="3"/>
        <v>1809406980719.7051</v>
      </c>
      <c r="G67" s="240">
        <f t="shared" si="3"/>
        <v>1923766364942.6663</v>
      </c>
      <c r="H67" s="240">
        <f t="shared" si="3"/>
        <v>2073667052767.0474</v>
      </c>
      <c r="I67" s="240">
        <f t="shared" si="3"/>
        <v>2213533710803.582</v>
      </c>
      <c r="J67" s="240">
        <f t="shared" si="3"/>
        <v>2332467502511.8428</v>
      </c>
      <c r="K67" s="240">
        <f t="shared" si="3"/>
        <v>2433178218506.9966</v>
      </c>
      <c r="L67" s="240">
        <f t="shared" si="3"/>
        <v>2520040887547.0327</v>
      </c>
      <c r="M67" s="240">
        <f t="shared" si="3"/>
        <v>2598741466411.9556</v>
      </c>
      <c r="N67" s="240">
        <f t="shared" si="3"/>
        <v>2683299967785.1206</v>
      </c>
      <c r="O67" s="240">
        <f t="shared" si="3"/>
        <v>2766488039006.3584</v>
      </c>
      <c r="P67" s="240">
        <f t="shared" si="3"/>
        <v>2847782068226.8159</v>
      </c>
      <c r="Q67" s="240">
        <f t="shared" si="3"/>
        <v>2926631501570.3452</v>
      </c>
      <c r="R67" s="240">
        <f t="shared" si="3"/>
        <v>3002462706375.584</v>
      </c>
      <c r="S67" s="240">
        <f t="shared" si="3"/>
        <v>3093103573590.8921</v>
      </c>
      <c r="T67" s="240">
        <f t="shared" si="3"/>
        <v>3180942816479.6431</v>
      </c>
      <c r="U67" s="240">
        <f t="shared" si="3"/>
        <v>3265677170108.042</v>
      </c>
      <c r="V67" s="240">
        <f t="shared" si="3"/>
        <v>3347018076040.5493</v>
      </c>
      <c r="W67" s="240">
        <f t="shared" si="3"/>
        <v>3424693540676.2222</v>
      </c>
      <c r="X67" s="240">
        <f t="shared" si="3"/>
        <v>3498449825712.498</v>
      </c>
      <c r="Y67" s="240">
        <f t="shared" si="3"/>
        <v>3568052956338.498</v>
      </c>
      <c r="Z67" s="240">
        <f t="shared" si="3"/>
        <v>3633290035443.7051</v>
      </c>
      <c r="AA67" s="240">
        <f t="shared" si="3"/>
        <v>3693970354891.0024</v>
      </c>
      <c r="AB67" s="240">
        <f t="shared" si="3"/>
        <v>3749926297694.2363</v>
      </c>
      <c r="AC67" s="240">
        <f t="shared" si="3"/>
        <v>3801014027714.8945</v>
      </c>
      <c r="AD67" s="240">
        <f t="shared" si="3"/>
        <v>3847113966203.5952</v>
      </c>
      <c r="AE67" s="240">
        <f t="shared" si="3"/>
        <v>3888131057119.8774</v>
      </c>
      <c r="AF67" s="240">
        <f t="shared" si="3"/>
        <v>3923994825630.2109</v>
      </c>
      <c r="AG67" s="240">
        <f t="shared" si="3"/>
        <v>3954659236477.5898</v>
      </c>
      <c r="AH67" s="240">
        <f t="shared" si="3"/>
        <v>3980102361008.1943</v>
      </c>
      <c r="AI67" s="240">
        <f t="shared" si="3"/>
        <v>4000325863509.3696</v>
      </c>
      <c r="AJ67" s="240">
        <f t="shared" si="3"/>
        <v>4015354319141.5493</v>
      </c>
      <c r="AK67" s="240">
        <f t="shared" si="3"/>
        <v>4025234377123.2954</v>
      </c>
      <c r="AL67" s="240">
        <f t="shared" si="3"/>
        <v>4030033783946.0942</v>
      </c>
      <c r="AM67" s="240">
        <f t="shared" si="3"/>
        <v>4029840282252.9121</v>
      </c>
      <c r="AN67" s="240">
        <f t="shared" si="3"/>
        <v>4024760401615.0522</v>
      </c>
      <c r="AO67" s="240">
        <f t="shared" si="3"/>
        <v>4014918157791.9702</v>
      </c>
      <c r="AP67" s="240">
        <f t="shared" si="3"/>
        <v>4000453677170.1855</v>
      </c>
      <c r="AQ67" s="240">
        <f t="shared" si="4"/>
        <v>3961103702641.4624</v>
      </c>
    </row>
    <row r="68" spans="1:43" x14ac:dyDescent="0.2">
      <c r="A68" s="291" t="s">
        <v>142</v>
      </c>
      <c r="B68" s="240">
        <f t="shared" si="0"/>
        <v>288532971974.89594</v>
      </c>
      <c r="C68" s="240">
        <f t="shared" si="3"/>
        <v>210851017981.65469</v>
      </c>
      <c r="D68" s="240">
        <f t="shared" si="3"/>
        <v>233189316690.86264</v>
      </c>
      <c r="E68" s="240">
        <f t="shared" si="3"/>
        <v>248941684598.44336</v>
      </c>
      <c r="F68" s="240">
        <f t="shared" si="3"/>
        <v>244413439638.8866</v>
      </c>
      <c r="G68" s="240">
        <f t="shared" si="3"/>
        <v>243598174785.3501</v>
      </c>
      <c r="H68" s="240">
        <f t="shared" si="3"/>
        <v>244510931302.73514</v>
      </c>
      <c r="I68" s="240">
        <f t="shared" si="3"/>
        <v>245628666758.93723</v>
      </c>
      <c r="J68" s="240">
        <f t="shared" si="3"/>
        <v>246362772691.0473</v>
      </c>
      <c r="K68" s="240">
        <f t="shared" si="3"/>
        <v>246532855864.93115</v>
      </c>
      <c r="L68" s="240">
        <f t="shared" si="3"/>
        <v>245960456985.19919</v>
      </c>
      <c r="M68" s="240">
        <f t="shared" si="3"/>
        <v>244473669086.62347</v>
      </c>
      <c r="N68" s="240">
        <f t="shared" si="3"/>
        <v>244206921277.55765</v>
      </c>
      <c r="O68" s="240">
        <f t="shared" si="3"/>
        <v>243020726336.65729</v>
      </c>
      <c r="P68" s="240">
        <f t="shared" si="3"/>
        <v>240990325564.90546</v>
      </c>
      <c r="Q68" s="240">
        <f t="shared" si="3"/>
        <v>238197811565.29916</v>
      </c>
      <c r="R68" s="240">
        <f t="shared" si="3"/>
        <v>234729727096.83643</v>
      </c>
      <c r="S68" s="240">
        <f t="shared" si="3"/>
        <v>233699188096.64417</v>
      </c>
      <c r="T68" s="240">
        <f t="shared" si="3"/>
        <v>232149900410.3472</v>
      </c>
      <c r="U68" s="240">
        <f t="shared" si="3"/>
        <v>230123708841.33536</v>
      </c>
      <c r="V68" s="240">
        <f t="shared" si="3"/>
        <v>227664376421.10953</v>
      </c>
      <c r="W68" s="240">
        <f t="shared" si="3"/>
        <v>224816840486.89725</v>
      </c>
      <c r="X68" s="240">
        <f t="shared" si="3"/>
        <v>221626525159.008</v>
      </c>
      <c r="Y68" s="240">
        <f t="shared" si="3"/>
        <v>218138719025.5401</v>
      </c>
      <c r="Z68" s="240">
        <f t="shared" si="3"/>
        <v>214398024036.14813</v>
      </c>
      <c r="AA68" s="240">
        <f t="shared" si="3"/>
        <v>210447879012.892</v>
      </c>
      <c r="AB68" s="240">
        <f t="shared" si="3"/>
        <v>206330158863.90884</v>
      </c>
      <c r="AC68" s="240">
        <f t="shared" si="3"/>
        <v>202084848573.5257</v>
      </c>
      <c r="AD68" s="240">
        <f t="shared" si="3"/>
        <v>197749789360.82684</v>
      </c>
      <c r="AE68" s="240">
        <f t="shared" si="3"/>
        <v>193360493051.99631</v>
      </c>
      <c r="AF68" s="240">
        <f t="shared" si="3"/>
        <v>188950019690.91171</v>
      </c>
      <c r="AG68" s="240">
        <f t="shared" si="3"/>
        <v>184548912698.02435</v>
      </c>
      <c r="AH68" s="240">
        <f t="shared" si="3"/>
        <v>180185185452.28595</v>
      </c>
      <c r="AI68" s="240">
        <f t="shared" ref="AI68:AP74" si="5">SUMIFS(AI$2:AI$44,$AR$2:$AR$44,$A68)</f>
        <v>175884352982.39828</v>
      </c>
      <c r="AJ68" s="240">
        <f t="shared" si="5"/>
        <v>171669502476.84027</v>
      </c>
      <c r="AK68" s="240">
        <f t="shared" si="5"/>
        <v>167561396520.92297</v>
      </c>
      <c r="AL68" s="240">
        <f t="shared" si="5"/>
        <v>163578603308.39197</v>
      </c>
      <c r="AM68" s="240">
        <f t="shared" si="5"/>
        <v>159737648521.64838</v>
      </c>
      <c r="AN68" s="240">
        <f t="shared" si="5"/>
        <v>156053184098.39795</v>
      </c>
      <c r="AO68" s="240">
        <f t="shared" si="5"/>
        <v>152538169676.79269</v>
      </c>
      <c r="AP68" s="240">
        <f t="shared" si="5"/>
        <v>149204063113.37781</v>
      </c>
      <c r="AQ68" s="240">
        <f t="shared" si="4"/>
        <v>145311986222.80017</v>
      </c>
    </row>
    <row r="69" spans="1:43" x14ac:dyDescent="0.2">
      <c r="A69" s="291" t="s">
        <v>143</v>
      </c>
      <c r="B69" s="240">
        <f t="shared" si="0"/>
        <v>835081005427.3429</v>
      </c>
      <c r="C69" s="240">
        <f t="shared" ref="C69:AH74" si="6">SUMIFS(C$2:C$44,$AR$2:$AR$44,$A69)</f>
        <v>643650475943.99829</v>
      </c>
      <c r="D69" s="240">
        <f t="shared" si="6"/>
        <v>682239633644.30688</v>
      </c>
      <c r="E69" s="240">
        <f t="shared" si="6"/>
        <v>720012929361.3457</v>
      </c>
      <c r="F69" s="240">
        <f t="shared" si="6"/>
        <v>756975927331.43506</v>
      </c>
      <c r="G69" s="240">
        <f t="shared" si="6"/>
        <v>793134191790.89526</v>
      </c>
      <c r="H69" s="240">
        <f t="shared" si="6"/>
        <v>828493286976.04553</v>
      </c>
      <c r="I69" s="240">
        <f t="shared" si="6"/>
        <v>845349451598.27942</v>
      </c>
      <c r="J69" s="240">
        <f t="shared" si="6"/>
        <v>861794240131.37756</v>
      </c>
      <c r="K69" s="240">
        <f t="shared" si="6"/>
        <v>877830280537.6571</v>
      </c>
      <c r="L69" s="240">
        <f t="shared" si="6"/>
        <v>893460200779.4364</v>
      </c>
      <c r="M69" s="240">
        <f t="shared" si="6"/>
        <v>908686628819.0321</v>
      </c>
      <c r="N69" s="240">
        <f t="shared" si="6"/>
        <v>913970339563.8678</v>
      </c>
      <c r="O69" s="240">
        <f t="shared" si="6"/>
        <v>919110956960.9563</v>
      </c>
      <c r="P69" s="240">
        <f t="shared" si="6"/>
        <v>924109274053.55481</v>
      </c>
      <c r="Q69" s="240">
        <f t="shared" si="6"/>
        <v>928966083884.9165</v>
      </c>
      <c r="R69" s="240">
        <f t="shared" si="6"/>
        <v>933682179498.29626</v>
      </c>
      <c r="S69" s="240">
        <f t="shared" si="6"/>
        <v>927832822778.7334</v>
      </c>
      <c r="T69" s="240">
        <f t="shared" si="6"/>
        <v>922004981524.7489</v>
      </c>
      <c r="U69" s="240">
        <f t="shared" si="6"/>
        <v>916198626864.07703</v>
      </c>
      <c r="V69" s="240">
        <f t="shared" si="6"/>
        <v>910413729924.45386</v>
      </c>
      <c r="W69" s="240">
        <f t="shared" si="6"/>
        <v>904650261833.61438</v>
      </c>
      <c r="X69" s="240">
        <f t="shared" si="6"/>
        <v>898908193719.29333</v>
      </c>
      <c r="Y69" s="240">
        <f t="shared" si="6"/>
        <v>893187496709.22632</v>
      </c>
      <c r="Z69" s="240">
        <f t="shared" si="6"/>
        <v>887488141931.14868</v>
      </c>
      <c r="AA69" s="240">
        <f t="shared" si="6"/>
        <v>881810100512.79602</v>
      </c>
      <c r="AB69" s="240">
        <f t="shared" si="6"/>
        <v>876153343581.90259</v>
      </c>
      <c r="AC69" s="240">
        <f t="shared" si="6"/>
        <v>870517842266.20435</v>
      </c>
      <c r="AD69" s="240">
        <f t="shared" si="6"/>
        <v>864903567693.43579</v>
      </c>
      <c r="AE69" s="240">
        <f t="shared" si="6"/>
        <v>859310490991.33289</v>
      </c>
      <c r="AF69" s="240">
        <f t="shared" si="6"/>
        <v>853738583287.6311</v>
      </c>
      <c r="AG69" s="240">
        <f t="shared" si="6"/>
        <v>848187815710.0647</v>
      </c>
      <c r="AH69" s="240">
        <f t="shared" si="6"/>
        <v>844268334213.22314</v>
      </c>
      <c r="AI69" s="240">
        <f t="shared" si="5"/>
        <v>840359104621.70313</v>
      </c>
      <c r="AJ69" s="240">
        <f t="shared" si="5"/>
        <v>836460115386.60071</v>
      </c>
      <c r="AK69" s="240">
        <f t="shared" si="5"/>
        <v>832571354959.00916</v>
      </c>
      <c r="AL69" s="240">
        <f t="shared" si="5"/>
        <v>828692811790.02197</v>
      </c>
      <c r="AM69" s="240">
        <f t="shared" si="5"/>
        <v>824296755537.17737</v>
      </c>
      <c r="AN69" s="240">
        <f t="shared" si="5"/>
        <v>819914484355.70972</v>
      </c>
      <c r="AO69" s="240">
        <f t="shared" si="5"/>
        <v>815545980922.26086</v>
      </c>
      <c r="AP69" s="240">
        <f t="shared" si="5"/>
        <v>811191227913.47241</v>
      </c>
      <c r="AQ69" s="240">
        <f t="shared" si="4"/>
        <v>804056729177.80505</v>
      </c>
    </row>
    <row r="70" spans="1:43" x14ac:dyDescent="0.2">
      <c r="A70" s="291" t="s">
        <v>144</v>
      </c>
      <c r="B70" s="240">
        <f t="shared" si="0"/>
        <v>83230664992.758453</v>
      </c>
      <c r="C70" s="240">
        <f t="shared" si="6"/>
        <v>66584531994.206749</v>
      </c>
      <c r="D70" s="240">
        <f t="shared" si="6"/>
        <v>74687898258.924942</v>
      </c>
      <c r="E70" s="240">
        <f t="shared" si="6"/>
        <v>77210863750.817947</v>
      </c>
      <c r="F70" s="240">
        <f t="shared" si="6"/>
        <v>77415579944.629196</v>
      </c>
      <c r="G70" s="240">
        <f t="shared" si="6"/>
        <v>78595072651.259842</v>
      </c>
      <c r="H70" s="240">
        <f t="shared" si="6"/>
        <v>80159756672.055954</v>
      </c>
      <c r="I70" s="240">
        <f t="shared" si="6"/>
        <v>81653592721.472595</v>
      </c>
      <c r="J70" s="240">
        <f t="shared" si="6"/>
        <v>82906382082.406845</v>
      </c>
      <c r="K70" s="240">
        <f t="shared" si="6"/>
        <v>83910030969.606964</v>
      </c>
      <c r="L70" s="240">
        <f t="shared" si="6"/>
        <v>84658885323.515228</v>
      </c>
      <c r="M70" s="240">
        <f t="shared" si="6"/>
        <v>85149764368.251678</v>
      </c>
      <c r="N70" s="240">
        <f t="shared" si="6"/>
        <v>85460332864.717941</v>
      </c>
      <c r="O70" s="240">
        <f t="shared" si="6"/>
        <v>85549510873.541153</v>
      </c>
      <c r="P70" s="240">
        <f t="shared" si="6"/>
        <v>85455543318.804489</v>
      </c>
      <c r="Q70" s="240">
        <f t="shared" si="6"/>
        <v>85217863733.925156</v>
      </c>
      <c r="R70" s="240">
        <f t="shared" si="6"/>
        <v>84876346302.911499</v>
      </c>
      <c r="S70" s="240">
        <f t="shared" si="6"/>
        <v>84756957606.080963</v>
      </c>
      <c r="T70" s="240">
        <f t="shared" si="6"/>
        <v>84578565215.562515</v>
      </c>
      <c r="U70" s="240">
        <f t="shared" si="6"/>
        <v>84346531462.480133</v>
      </c>
      <c r="V70" s="240">
        <f t="shared" si="6"/>
        <v>84066272499.534393</v>
      </c>
      <c r="W70" s="240">
        <f t="shared" si="6"/>
        <v>83743226910.009781</v>
      </c>
      <c r="X70" s="240">
        <f t="shared" si="6"/>
        <v>83382827546.12883</v>
      </c>
      <c r="Y70" s="240">
        <f t="shared" si="6"/>
        <v>82990476687.106583</v>
      </c>
      <c r="Z70" s="240">
        <f t="shared" si="6"/>
        <v>82571524562.017487</v>
      </c>
      <c r="AA70" s="240">
        <f t="shared" si="6"/>
        <v>82131251242.848633</v>
      </c>
      <c r="AB70" s="240">
        <f t="shared" si="6"/>
        <v>81674851879.079453</v>
      </c>
      <c r="AC70" s="240">
        <f t="shared" si="6"/>
        <v>81207425216.857788</v>
      </c>
      <c r="AD70" s="240">
        <f t="shared" si="6"/>
        <v>80733965323.338135</v>
      </c>
      <c r="AE70" s="240">
        <f t="shared" si="6"/>
        <v>80259356419.852936</v>
      </c>
      <c r="AF70" s="240">
        <f t="shared" si="6"/>
        <v>79788370716.168472</v>
      </c>
      <c r="AG70" s="240">
        <f t="shared" si="6"/>
        <v>79325669131.863525</v>
      </c>
      <c r="AH70" s="240">
        <f t="shared" si="6"/>
        <v>78875804789.634613</v>
      </c>
      <c r="AI70" s="240">
        <f t="shared" si="5"/>
        <v>78443229168.78447</v>
      </c>
      <c r="AJ70" s="240">
        <f t="shared" si="5"/>
        <v>78032300815.047333</v>
      </c>
      <c r="AK70" s="240">
        <f t="shared" si="5"/>
        <v>77647296514.972733</v>
      </c>
      <c r="AL70" s="240">
        <f t="shared" si="5"/>
        <v>77292424859.133209</v>
      </c>
      <c r="AM70" s="240">
        <f t="shared" si="5"/>
        <v>76971842138.256989</v>
      </c>
      <c r="AN70" s="240">
        <f t="shared" si="5"/>
        <v>76689670539.91095</v>
      </c>
      <c r="AO70" s="240">
        <f t="shared" si="5"/>
        <v>76450018640.506729</v>
      </c>
      <c r="AP70" s="240">
        <f t="shared" si="5"/>
        <v>76257004218.239243</v>
      </c>
      <c r="AQ70" s="240">
        <f t="shared" si="4"/>
        <v>75724217471.257111</v>
      </c>
    </row>
    <row r="71" spans="1:43" x14ac:dyDescent="0.2">
      <c r="A71" s="291" t="s">
        <v>145</v>
      </c>
      <c r="B71" s="240">
        <f t="shared" si="0"/>
        <v>1417695660376.6526</v>
      </c>
      <c r="C71" s="240">
        <f t="shared" si="6"/>
        <v>1403823882877.8589</v>
      </c>
      <c r="D71" s="240">
        <f t="shared" si="6"/>
        <v>1628774514028.4458</v>
      </c>
      <c r="E71" s="240">
        <f t="shared" si="6"/>
        <v>1620597996636.4365</v>
      </c>
      <c r="F71" s="240">
        <f t="shared" si="6"/>
        <v>1629583307063.7573</v>
      </c>
      <c r="G71" s="240">
        <f t="shared" si="6"/>
        <v>1671340634091.1272</v>
      </c>
      <c r="H71" s="240">
        <f t="shared" si="6"/>
        <v>1725832083637.1599</v>
      </c>
      <c r="I71" s="240">
        <f t="shared" si="6"/>
        <v>1776349048016.5164</v>
      </c>
      <c r="J71" s="240">
        <f t="shared" si="6"/>
        <v>1818273893826.8428</v>
      </c>
      <c r="K71" s="240">
        <f t="shared" si="6"/>
        <v>1852194623880.9246</v>
      </c>
      <c r="L71" s="240">
        <f t="shared" si="6"/>
        <v>1878907273431.9944</v>
      </c>
      <c r="M71" s="240">
        <f t="shared" si="6"/>
        <v>1899374393545.8394</v>
      </c>
      <c r="N71" s="240">
        <f t="shared" si="6"/>
        <v>1917694625740.811</v>
      </c>
      <c r="O71" s="240">
        <f t="shared" si="6"/>
        <v>1931659918010.5657</v>
      </c>
      <c r="P71" s="240">
        <f t="shared" si="6"/>
        <v>1942048211460.2766</v>
      </c>
      <c r="Q71" s="240">
        <f t="shared" si="6"/>
        <v>1949679582457.8413</v>
      </c>
      <c r="R71" s="240">
        <f t="shared" si="6"/>
        <v>1955402442001.301</v>
      </c>
      <c r="S71" s="240">
        <f t="shared" si="6"/>
        <v>1968293073115.134</v>
      </c>
      <c r="T71" s="240">
        <f t="shared" si="6"/>
        <v>1980262453240.1794</v>
      </c>
      <c r="U71" s="240">
        <f t="shared" si="6"/>
        <v>1991315136913.7798</v>
      </c>
      <c r="V71" s="240">
        <f t="shared" si="6"/>
        <v>2001457463630.0264</v>
      </c>
      <c r="W71" s="240">
        <f t="shared" si="6"/>
        <v>2010697493676.8501</v>
      </c>
      <c r="X71" s="240">
        <f t="shared" si="6"/>
        <v>2019044940252.0808</v>
      </c>
      <c r="Y71" s="240">
        <f t="shared" si="6"/>
        <v>2026511098319.8049</v>
      </c>
      <c r="Z71" s="240">
        <f t="shared" si="6"/>
        <v>2033108770665.1067</v>
      </c>
      <c r="AA71" s="240">
        <f t="shared" si="6"/>
        <v>2038852191599.1941</v>
      </c>
      <c r="AB71" s="240">
        <f t="shared" si="6"/>
        <v>2043756948758.5984</v>
      </c>
      <c r="AC71" s="240">
        <f t="shared" si="6"/>
        <v>2047839903431.0679</v>
      </c>
      <c r="AD71" s="240">
        <f t="shared" si="6"/>
        <v>2051119109828.251</v>
      </c>
      <c r="AE71" s="240">
        <f t="shared" si="6"/>
        <v>2053613733710.2725</v>
      </c>
      <c r="AF71" s="240">
        <f t="shared" si="6"/>
        <v>2055343970751.0767</v>
      </c>
      <c r="AG71" s="240">
        <f t="shared" si="6"/>
        <v>2056330965015.688</v>
      </c>
      <c r="AH71" s="240">
        <f t="shared" si="6"/>
        <v>2056596727901.3809</v>
      </c>
      <c r="AI71" s="240">
        <f t="shared" si="5"/>
        <v>2056164057874.905</v>
      </c>
      <c r="AJ71" s="240">
        <f t="shared" si="5"/>
        <v>2055056461317.0317</v>
      </c>
      <c r="AK71" s="240">
        <f t="shared" si="5"/>
        <v>2053298074764.3474</v>
      </c>
      <c r="AL71" s="240">
        <f t="shared" si="5"/>
        <v>2050913588816.386</v>
      </c>
      <c r="AM71" s="240">
        <f t="shared" si="5"/>
        <v>2047928173954.1675</v>
      </c>
      <c r="AN71" s="240">
        <f t="shared" si="5"/>
        <v>2044367408494.1418</v>
      </c>
      <c r="AO71" s="240">
        <f t="shared" si="5"/>
        <v>2040257208879.4275</v>
      </c>
      <c r="AP71" s="240">
        <f t="shared" si="5"/>
        <v>2035623762488.6685</v>
      </c>
      <c r="AQ71" s="240">
        <f t="shared" si="4"/>
        <v>2020016417799.012</v>
      </c>
    </row>
    <row r="72" spans="1:43" x14ac:dyDescent="0.2">
      <c r="A72" s="291" t="s">
        <v>146</v>
      </c>
      <c r="B72" s="240">
        <f t="shared" si="0"/>
        <v>0</v>
      </c>
      <c r="C72" s="240">
        <f t="shared" si="6"/>
        <v>0</v>
      </c>
      <c r="D72" s="240">
        <f t="shared" si="6"/>
        <v>0</v>
      </c>
      <c r="E72" s="240">
        <f t="shared" si="6"/>
        <v>0</v>
      </c>
      <c r="F72" s="240">
        <f t="shared" si="6"/>
        <v>0</v>
      </c>
      <c r="G72" s="240">
        <f t="shared" si="6"/>
        <v>0</v>
      </c>
      <c r="H72" s="240">
        <f t="shared" si="6"/>
        <v>0</v>
      </c>
      <c r="I72" s="240">
        <f t="shared" si="6"/>
        <v>0</v>
      </c>
      <c r="J72" s="240">
        <f t="shared" si="6"/>
        <v>0</v>
      </c>
      <c r="K72" s="240">
        <f t="shared" si="6"/>
        <v>0</v>
      </c>
      <c r="L72" s="240">
        <f t="shared" si="6"/>
        <v>0</v>
      </c>
      <c r="M72" s="240">
        <f t="shared" si="6"/>
        <v>0</v>
      </c>
      <c r="N72" s="240">
        <f t="shared" si="6"/>
        <v>0</v>
      </c>
      <c r="O72" s="240">
        <f t="shared" si="6"/>
        <v>0</v>
      </c>
      <c r="P72" s="240">
        <f t="shared" si="6"/>
        <v>0</v>
      </c>
      <c r="Q72" s="240">
        <f t="shared" si="6"/>
        <v>0</v>
      </c>
      <c r="R72" s="240">
        <f t="shared" si="6"/>
        <v>0</v>
      </c>
      <c r="S72" s="240">
        <f t="shared" si="6"/>
        <v>0</v>
      </c>
      <c r="T72" s="240">
        <f t="shared" si="6"/>
        <v>0</v>
      </c>
      <c r="U72" s="240">
        <f t="shared" si="6"/>
        <v>0</v>
      </c>
      <c r="V72" s="240">
        <f t="shared" si="6"/>
        <v>0</v>
      </c>
      <c r="W72" s="240">
        <f t="shared" si="6"/>
        <v>0</v>
      </c>
      <c r="X72" s="240">
        <f t="shared" si="6"/>
        <v>0</v>
      </c>
      <c r="Y72" s="240">
        <f t="shared" si="6"/>
        <v>0</v>
      </c>
      <c r="Z72" s="240">
        <f t="shared" si="6"/>
        <v>0</v>
      </c>
      <c r="AA72" s="240">
        <f t="shared" si="6"/>
        <v>0</v>
      </c>
      <c r="AB72" s="240">
        <f t="shared" si="6"/>
        <v>0</v>
      </c>
      <c r="AC72" s="240">
        <f t="shared" si="6"/>
        <v>0</v>
      </c>
      <c r="AD72" s="240">
        <f t="shared" si="6"/>
        <v>0</v>
      </c>
      <c r="AE72" s="240">
        <f t="shared" si="6"/>
        <v>0</v>
      </c>
      <c r="AF72" s="240">
        <f t="shared" si="6"/>
        <v>0</v>
      </c>
      <c r="AG72" s="240">
        <f t="shared" si="6"/>
        <v>0</v>
      </c>
      <c r="AH72" s="240">
        <f t="shared" si="6"/>
        <v>0</v>
      </c>
      <c r="AI72" s="240">
        <f t="shared" si="5"/>
        <v>0</v>
      </c>
      <c r="AJ72" s="240">
        <f t="shared" si="5"/>
        <v>0</v>
      </c>
      <c r="AK72" s="240">
        <f t="shared" si="5"/>
        <v>0</v>
      </c>
      <c r="AL72" s="240">
        <f t="shared" si="5"/>
        <v>0</v>
      </c>
      <c r="AM72" s="240">
        <f t="shared" si="5"/>
        <v>0</v>
      </c>
      <c r="AN72" s="240">
        <f t="shared" si="5"/>
        <v>0</v>
      </c>
      <c r="AO72" s="240">
        <f t="shared" si="5"/>
        <v>0</v>
      </c>
      <c r="AP72" s="240">
        <f t="shared" si="5"/>
        <v>0</v>
      </c>
      <c r="AQ72" s="240">
        <f t="shared" si="4"/>
        <v>0</v>
      </c>
    </row>
    <row r="73" spans="1:43" x14ac:dyDescent="0.2">
      <c r="A73" s="291" t="s">
        <v>147</v>
      </c>
      <c r="B73" s="240">
        <f t="shared" si="0"/>
        <v>1628546678358.3066</v>
      </c>
      <c r="C73" s="240">
        <f t="shared" si="6"/>
        <v>1664613299855.1687</v>
      </c>
      <c r="D73" s="240">
        <f t="shared" si="6"/>
        <v>2244460455938.0439</v>
      </c>
      <c r="E73" s="240">
        <f t="shared" si="6"/>
        <v>2780168984877.0508</v>
      </c>
      <c r="F73" s="240">
        <f t="shared" si="6"/>
        <v>2876503567194.1245</v>
      </c>
      <c r="G73" s="240">
        <f t="shared" si="6"/>
        <v>3145256556834.2549</v>
      </c>
      <c r="H73" s="240">
        <f t="shared" si="6"/>
        <v>3507386751908.457</v>
      </c>
      <c r="I73" s="240">
        <f t="shared" si="6"/>
        <v>3876850302832.2725</v>
      </c>
      <c r="J73" s="240">
        <f t="shared" si="6"/>
        <v>4229115038783.5615</v>
      </c>
      <c r="K73" s="240">
        <f t="shared" si="6"/>
        <v>4565535592027.4678</v>
      </c>
      <c r="L73" s="240">
        <f t="shared" si="6"/>
        <v>4891053435360.3848</v>
      </c>
      <c r="M73" s="240">
        <f t="shared" si="6"/>
        <v>5214086069226.2383</v>
      </c>
      <c r="N73" s="240">
        <f t="shared" si="6"/>
        <v>5547550422242.2861</v>
      </c>
      <c r="O73" s="240">
        <f t="shared" si="6"/>
        <v>5891113760666.5586</v>
      </c>
      <c r="P73" s="240">
        <f t="shared" si="6"/>
        <v>6245627484750.2217</v>
      </c>
      <c r="Q73" s="240">
        <f t="shared" si="6"/>
        <v>6612210805998.4502</v>
      </c>
      <c r="R73" s="240">
        <f t="shared" si="6"/>
        <v>6992277843082.8311</v>
      </c>
      <c r="S73" s="240">
        <f t="shared" si="6"/>
        <v>7410824846530.0898</v>
      </c>
      <c r="T73" s="240">
        <f t="shared" si="6"/>
        <v>7846564613867.3047</v>
      </c>
      <c r="U73" s="240">
        <f t="shared" si="6"/>
        <v>8298607211608.4248</v>
      </c>
      <c r="V73" s="240">
        <f t="shared" si="6"/>
        <v>8765789208733.1553</v>
      </c>
      <c r="W73" s="240">
        <f t="shared" si="6"/>
        <v>9246651925503.6973</v>
      </c>
      <c r="X73" s="240">
        <f t="shared" si="6"/>
        <v>9739421960158.9941</v>
      </c>
      <c r="Y73" s="240">
        <f t="shared" si="6"/>
        <v>10241994843971.5</v>
      </c>
      <c r="Z73" s="240">
        <f t="shared" si="6"/>
        <v>10751922737887.404</v>
      </c>
      <c r="AA73" s="240">
        <f t="shared" si="6"/>
        <v>11266407127018.836</v>
      </c>
      <c r="AB73" s="240">
        <f t="shared" si="6"/>
        <v>11782297486820.93</v>
      </c>
      <c r="AC73" s="240">
        <f t="shared" si="6"/>
        <v>12296096881002.174</v>
      </c>
      <c r="AD73" s="240">
        <f t="shared" si="6"/>
        <v>12803975400448.162</v>
      </c>
      <c r="AE73" s="240">
        <f t="shared" si="6"/>
        <v>13301792259628.469</v>
      </c>
      <c r="AF73" s="240">
        <f t="shared" si="6"/>
        <v>13785127228027.387</v>
      </c>
      <c r="AG73" s="240">
        <f t="shared" si="6"/>
        <v>14249321886425.23</v>
      </c>
      <c r="AH73" s="240">
        <f t="shared" si="6"/>
        <v>14689530960547.717</v>
      </c>
      <c r="AI73" s="240">
        <f t="shared" si="5"/>
        <v>15100783699173.99</v>
      </c>
      <c r="AJ73" s="240">
        <f t="shared" si="5"/>
        <v>15478054934383.988</v>
      </c>
      <c r="AK73" s="240">
        <f t="shared" si="5"/>
        <v>15816345095331.682</v>
      </c>
      <c r="AL73" s="240">
        <f t="shared" si="5"/>
        <v>16110768053971.004</v>
      </c>
      <c r="AM73" s="240">
        <f t="shared" si="5"/>
        <v>16356645274885.484</v>
      </c>
      <c r="AN73" s="240">
        <f t="shared" si="5"/>
        <v>16549604338065.516</v>
      </c>
      <c r="AO73" s="240">
        <f t="shared" si="5"/>
        <v>16685679521932.416</v>
      </c>
      <c r="AP73" s="240">
        <f t="shared" si="5"/>
        <v>16761411794774.988</v>
      </c>
      <c r="AQ73" s="240">
        <f t="shared" si="4"/>
        <v>16687925055395.332</v>
      </c>
    </row>
    <row r="74" spans="1:43" x14ac:dyDescent="0.2">
      <c r="A74" s="292" t="s">
        <v>340</v>
      </c>
      <c r="B74" s="252">
        <f t="shared" si="0"/>
        <v>8436815074765.9463</v>
      </c>
      <c r="C74" s="252">
        <f t="shared" si="6"/>
        <v>7920784951810.8418</v>
      </c>
      <c r="D74" s="252">
        <f t="shared" si="6"/>
        <v>8313408937866.1133</v>
      </c>
      <c r="E74" s="252">
        <f t="shared" si="6"/>
        <v>8396229579114.9639</v>
      </c>
      <c r="F74" s="252">
        <f t="shared" si="6"/>
        <v>8763353813304.6709</v>
      </c>
      <c r="G74" s="252">
        <f t="shared" si="6"/>
        <v>9144369409221.7344</v>
      </c>
      <c r="H74" s="252">
        <f t="shared" si="6"/>
        <v>9452848127380.2695</v>
      </c>
      <c r="I74" s="252">
        <f t="shared" si="6"/>
        <v>9878499532787.793</v>
      </c>
      <c r="J74" s="252">
        <f t="shared" si="6"/>
        <v>10228949025605.859</v>
      </c>
      <c r="K74" s="252">
        <f t="shared" si="6"/>
        <v>10563402224094.492</v>
      </c>
      <c r="L74" s="252">
        <f t="shared" si="6"/>
        <v>10880521114761.621</v>
      </c>
      <c r="M74" s="252">
        <f t="shared" si="6"/>
        <v>11241961521817.02</v>
      </c>
      <c r="N74" s="252">
        <f t="shared" si="6"/>
        <v>11469893052634.148</v>
      </c>
      <c r="O74" s="252">
        <f t="shared" si="6"/>
        <v>11741100990041.438</v>
      </c>
      <c r="P74" s="252">
        <f t="shared" si="6"/>
        <v>11992167862626.908</v>
      </c>
      <c r="Q74" s="252">
        <f t="shared" si="6"/>
        <v>12222678059617.895</v>
      </c>
      <c r="R74" s="252">
        <f t="shared" si="6"/>
        <v>12406715651575.711</v>
      </c>
      <c r="S74" s="252">
        <f t="shared" si="6"/>
        <v>12678064804060.688</v>
      </c>
      <c r="T74" s="252">
        <f t="shared" si="6"/>
        <v>12905249345831.736</v>
      </c>
      <c r="U74" s="252">
        <f t="shared" si="6"/>
        <v>13114027021557.369</v>
      </c>
      <c r="V74" s="252">
        <f t="shared" si="6"/>
        <v>13304622172806.91</v>
      </c>
      <c r="W74" s="252">
        <f t="shared" si="6"/>
        <v>13477407857320.084</v>
      </c>
      <c r="X74" s="252">
        <f t="shared" si="6"/>
        <v>13632895528478.191</v>
      </c>
      <c r="Y74" s="252">
        <f t="shared" si="6"/>
        <v>13771723923711.775</v>
      </c>
      <c r="Z74" s="252">
        <f t="shared" si="6"/>
        <v>13894647437442.512</v>
      </c>
      <c r="AA74" s="252">
        <f t="shared" si="6"/>
        <v>14002524240459.699</v>
      </c>
      <c r="AB74" s="252">
        <f t="shared" si="6"/>
        <v>14096304389835.051</v>
      </c>
      <c r="AC74" s="252">
        <f t="shared" si="6"/>
        <v>14177018152618.143</v>
      </c>
      <c r="AD74" s="252">
        <f t="shared" si="6"/>
        <v>14245764743610.969</v>
      </c>
      <c r="AE74" s="252">
        <f t="shared" si="6"/>
        <v>14303701653433.309</v>
      </c>
      <c r="AF74" s="252">
        <f t="shared" si="6"/>
        <v>14352034718712.395</v>
      </c>
      <c r="AG74" s="252">
        <f t="shared" si="6"/>
        <v>14392009062326.77</v>
      </c>
      <c r="AH74" s="252">
        <f t="shared" si="6"/>
        <v>14424901008862.092</v>
      </c>
      <c r="AI74" s="252">
        <f t="shared" si="5"/>
        <v>14452011059361.74</v>
      </c>
      <c r="AJ74" s="252">
        <f t="shared" si="5"/>
        <v>14474657990525.117</v>
      </c>
      <c r="AK74" s="252">
        <f t="shared" si="5"/>
        <v>14494174127087.711</v>
      </c>
      <c r="AL74" s="252">
        <f t="shared" si="5"/>
        <v>14511901822480.83</v>
      </c>
      <c r="AM74" s="252">
        <f t="shared" si="5"/>
        <v>14529191172212.875</v>
      </c>
      <c r="AN74" s="252">
        <f t="shared" si="5"/>
        <v>14547398976877.303</v>
      </c>
      <c r="AO74" s="252">
        <f t="shared" si="5"/>
        <v>14567888967366.936</v>
      </c>
      <c r="AP74" s="252">
        <f t="shared" si="5"/>
        <v>14592033303816.43</v>
      </c>
      <c r="AQ74" s="252">
        <f t="shared" si="4"/>
        <v>14519959429668.316</v>
      </c>
    </row>
  </sheetData>
  <phoneticPr fontId="3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55736-D551-4EC2-8D25-D1E7BE7FF9D0}">
  <sheetPr codeName="Sheet45"/>
  <dimension ref="A1:AQ27"/>
  <sheetViews>
    <sheetView workbookViewId="0">
      <selection activeCell="R33" sqref="R33"/>
    </sheetView>
  </sheetViews>
  <sheetFormatPr defaultColWidth="9" defaultRowHeight="12.75" x14ac:dyDescent="0.2"/>
  <cols>
    <col min="1" max="1" width="36.125" style="313" customWidth="1"/>
    <col min="2" max="16384" width="9" style="313"/>
  </cols>
  <sheetData>
    <row r="1" spans="1:43" x14ac:dyDescent="0.2">
      <c r="A1" s="313" t="s">
        <v>276</v>
      </c>
      <c r="B1" s="313">
        <v>2019</v>
      </c>
      <c r="C1" s="313">
        <v>2020</v>
      </c>
      <c r="D1" s="313">
        <v>2021</v>
      </c>
      <c r="E1" s="313">
        <v>2022</v>
      </c>
      <c r="F1" s="313">
        <v>2023</v>
      </c>
      <c r="G1" s="313">
        <v>2024</v>
      </c>
      <c r="H1" s="313">
        <v>2025</v>
      </c>
      <c r="I1" s="313">
        <v>2026</v>
      </c>
      <c r="J1" s="313">
        <v>2027</v>
      </c>
      <c r="K1" s="313">
        <v>2028</v>
      </c>
      <c r="L1" s="313">
        <v>2029</v>
      </c>
      <c r="M1" s="313">
        <v>2030</v>
      </c>
      <c r="N1" s="313">
        <v>2031</v>
      </c>
      <c r="O1" s="313">
        <v>2032</v>
      </c>
      <c r="P1" s="313">
        <v>2033</v>
      </c>
      <c r="Q1" s="313">
        <v>2034</v>
      </c>
      <c r="R1" s="313">
        <v>2035</v>
      </c>
      <c r="S1" s="313">
        <v>2036</v>
      </c>
      <c r="T1" s="313">
        <v>2037</v>
      </c>
      <c r="U1" s="313">
        <v>2038</v>
      </c>
      <c r="V1" s="313">
        <v>2039</v>
      </c>
      <c r="W1" s="313">
        <v>2040</v>
      </c>
      <c r="X1" s="313">
        <v>2041</v>
      </c>
      <c r="Y1" s="313">
        <v>2042</v>
      </c>
      <c r="Z1" s="313">
        <v>2043</v>
      </c>
      <c r="AA1" s="313">
        <v>2044</v>
      </c>
      <c r="AB1" s="313">
        <v>2045</v>
      </c>
      <c r="AC1" s="313">
        <v>2046</v>
      </c>
      <c r="AD1" s="313">
        <v>2047</v>
      </c>
      <c r="AE1" s="313">
        <v>2048</v>
      </c>
      <c r="AF1" s="313">
        <v>2049</v>
      </c>
      <c r="AG1" s="313">
        <v>2050</v>
      </c>
      <c r="AH1" s="313">
        <v>2051</v>
      </c>
      <c r="AI1" s="313">
        <v>2052</v>
      </c>
      <c r="AJ1" s="313">
        <v>2053</v>
      </c>
      <c r="AK1" s="313">
        <v>2054</v>
      </c>
      <c r="AL1" s="313">
        <v>2055</v>
      </c>
      <c r="AM1" s="313">
        <v>2056</v>
      </c>
      <c r="AN1" s="313">
        <v>2057</v>
      </c>
      <c r="AO1" s="313">
        <v>2058</v>
      </c>
      <c r="AP1" s="313">
        <v>2059</v>
      </c>
      <c r="AQ1" s="313">
        <v>2060</v>
      </c>
    </row>
    <row r="2" spans="1:43" x14ac:dyDescent="0.2">
      <c r="A2" s="313" t="s">
        <v>124</v>
      </c>
      <c r="B2" s="344">
        <f>'BIFUbC-coal'!B2+'BIFUbC-LPG-propane-or-butane'!B2+'BIFUbC-petroleum-diesel'!B2+'BIFUbC-crude-oil'!B2+'BIFUbC-heavy-or-residual-oil'!B2+'BIFUbC-natural-gas'!B2+'BIFUbC-electricity'!B2+'BIFUbC-heat'!B2+'BIFUbC-biomass'!B2+'BIFUbC-hydrogen'!D2</f>
        <v>1655905952087749.5</v>
      </c>
      <c r="C2" s="344">
        <f>'BIFUbC-coal'!C2+'BIFUbC-LPG-propane-or-butane'!C2+'BIFUbC-petroleum-diesel'!C2+'BIFUbC-crude-oil'!C2+'BIFUbC-heavy-or-residual-oil'!C2+'BIFUbC-natural-gas'!C2+'BIFUbC-electricity'!C2+'BIFUbC-heat'!C2+'BIFUbC-biomass'!C2+'BIFUbC-hydrogen'!E2</f>
        <v>1692415509188447.3</v>
      </c>
      <c r="D2" s="344">
        <f>'BIFUbC-coal'!D2+'BIFUbC-LPG-propane-or-butane'!D2+'BIFUbC-petroleum-diesel'!D2+'BIFUbC-crude-oil'!D2+'BIFUbC-heavy-or-residual-oil'!D2+'BIFUbC-natural-gas'!D2+'BIFUbC-electricity'!D2+'BIFUbC-heat'!D2+'BIFUbC-biomass'!D2+'BIFUbC-hydrogen'!F2</f>
        <v>1716291743999729.5</v>
      </c>
      <c r="E2" s="344">
        <f>'BIFUbC-coal'!E2+'BIFUbC-LPG-propane-or-butane'!E2+'BIFUbC-petroleum-diesel'!E2+'BIFUbC-crude-oil'!E2+'BIFUbC-heavy-or-residual-oil'!E2+'BIFUbC-natural-gas'!E2+'BIFUbC-electricity'!E2+'BIFUbC-heat'!E2+'BIFUbC-biomass'!E2+'BIFUbC-hydrogen'!G2</f>
        <v>1782067425215856.5</v>
      </c>
      <c r="F2" s="344">
        <f>'BIFUbC-coal'!F2+'BIFUbC-LPG-propane-or-butane'!F2+'BIFUbC-petroleum-diesel'!F2+'BIFUbC-crude-oil'!F2+'BIFUbC-heavy-or-residual-oil'!F2+'BIFUbC-natural-gas'!F2+'BIFUbC-electricity'!F2+'BIFUbC-heat'!F2+'BIFUbC-biomass'!F2+'BIFUbC-hydrogen'!H2</f>
        <v>1853640567488169</v>
      </c>
      <c r="G2" s="344">
        <f>'BIFUbC-coal'!G2+'BIFUbC-LPG-propane-or-butane'!G2+'BIFUbC-petroleum-diesel'!G2+'BIFUbC-crude-oil'!G2+'BIFUbC-heavy-or-residual-oil'!G2+'BIFUbC-natural-gas'!G2+'BIFUbC-electricity'!G2+'BIFUbC-heat'!G2+'BIFUbC-biomass'!G2+'BIFUbC-hydrogen'!I2</f>
        <v>1938230627983082.3</v>
      </c>
      <c r="H2" s="344">
        <f>'BIFUbC-coal'!H2+'BIFUbC-LPG-propane-or-butane'!H2+'BIFUbC-petroleum-diesel'!H2+'BIFUbC-crude-oil'!H2+'BIFUbC-heavy-or-residual-oil'!H2+'BIFUbC-natural-gas'!H2+'BIFUbC-electricity'!H2+'BIFUbC-heat'!H2+'BIFUbC-biomass'!H2+'BIFUbC-hydrogen'!J2</f>
        <v>1982173582441684</v>
      </c>
      <c r="I2" s="344">
        <f>'BIFUbC-coal'!I2+'BIFUbC-LPG-propane-or-butane'!I2+'BIFUbC-petroleum-diesel'!I2+'BIFUbC-crude-oil'!I2+'BIFUbC-heavy-or-residual-oil'!I2+'BIFUbC-natural-gas'!I2+'BIFUbC-electricity'!I2+'BIFUbC-heat'!I2+'BIFUbC-biomass'!I2+'BIFUbC-hydrogen'!K2</f>
        <v>2101219430748356.8</v>
      </c>
      <c r="J2" s="344">
        <f>'BIFUbC-coal'!J2+'BIFUbC-LPG-propane-or-butane'!J2+'BIFUbC-petroleum-diesel'!J2+'BIFUbC-crude-oil'!J2+'BIFUbC-heavy-or-residual-oil'!J2+'BIFUbC-natural-gas'!J2+'BIFUbC-electricity'!J2+'BIFUbC-heat'!J2+'BIFUbC-biomass'!J2+'BIFUbC-hydrogen'!L2</f>
        <v>2178937887741666</v>
      </c>
      <c r="K2" s="344">
        <f>'BIFUbC-coal'!K2+'BIFUbC-LPG-propane-or-butane'!K2+'BIFUbC-petroleum-diesel'!K2+'BIFUbC-crude-oil'!K2+'BIFUbC-heavy-or-residual-oil'!K2+'BIFUbC-natural-gas'!K2+'BIFUbC-electricity'!K2+'BIFUbC-heat'!K2+'BIFUbC-biomass'!K2+'BIFUbC-hydrogen'!M2</f>
        <v>2253183920344091</v>
      </c>
      <c r="L2" s="344">
        <f>'BIFUbC-coal'!L2+'BIFUbC-LPG-propane-or-butane'!L2+'BIFUbC-petroleum-diesel'!L2+'BIFUbC-crude-oil'!L2+'BIFUbC-heavy-or-residual-oil'!L2+'BIFUbC-natural-gas'!L2+'BIFUbC-electricity'!L2+'BIFUbC-heat'!L2+'BIFUbC-biomass'!L2+'BIFUbC-hydrogen'!N2</f>
        <v>2323640860962861.5</v>
      </c>
      <c r="M2" s="344">
        <f>'BIFUbC-coal'!M2+'BIFUbC-LPG-propane-or-butane'!M2+'BIFUbC-petroleum-diesel'!M2+'BIFUbC-crude-oil'!M2+'BIFUbC-heavy-or-residual-oil'!M2+'BIFUbC-natural-gas'!M2+'BIFUbC-electricity'!M2+'BIFUbC-heat'!M2+'BIFUbC-biomass'!M2+'BIFUbC-hydrogen'!O2</f>
        <v>2430300713119251</v>
      </c>
      <c r="N2" s="344">
        <f>'BIFUbC-coal'!N2+'BIFUbC-LPG-propane-or-butane'!N2+'BIFUbC-petroleum-diesel'!N2+'BIFUbC-crude-oil'!N2+'BIFUbC-heavy-or-residual-oil'!N2+'BIFUbC-natural-gas'!N2+'BIFUbC-electricity'!N2+'BIFUbC-heat'!N2+'BIFUbC-biomass'!N2+'BIFUbC-hydrogen'!P2</f>
        <v>2453363678923105</v>
      </c>
      <c r="O2" s="344">
        <f>'BIFUbC-coal'!O2+'BIFUbC-LPG-propane-or-butane'!O2+'BIFUbC-petroleum-diesel'!O2+'BIFUbC-crude-oil'!O2+'BIFUbC-heavy-or-residual-oil'!O2+'BIFUbC-natural-gas'!O2+'BIFUbC-electricity'!O2+'BIFUbC-heat'!O2+'BIFUbC-biomass'!O2+'BIFUbC-hydrogen'!Q2</f>
        <v>2512284353214459</v>
      </c>
      <c r="P2" s="344">
        <f>'BIFUbC-coal'!P2+'BIFUbC-LPG-propane-or-butane'!P2+'BIFUbC-petroleum-diesel'!P2+'BIFUbC-crude-oil'!P2+'BIFUbC-heavy-or-residual-oil'!P2+'BIFUbC-natural-gas'!P2+'BIFUbC-electricity'!P2+'BIFUbC-heat'!P2+'BIFUbC-biomass'!P2+'BIFUbC-hydrogen'!R2</f>
        <v>2566651933094394</v>
      </c>
      <c r="Q2" s="344">
        <f>'BIFUbC-coal'!Q2+'BIFUbC-LPG-propane-or-butane'!Q2+'BIFUbC-petroleum-diesel'!Q2+'BIFUbC-crude-oil'!Q2+'BIFUbC-heavy-or-residual-oil'!Q2+'BIFUbC-natural-gas'!Q2+'BIFUbC-electricity'!Q2+'BIFUbC-heat'!Q2+'BIFUbC-biomass'!Q2+'BIFUbC-hydrogen'!S2</f>
        <v>2616367349780268</v>
      </c>
      <c r="R2" s="344">
        <f>'BIFUbC-coal'!R2+'BIFUbC-LPG-propane-or-butane'!R2+'BIFUbC-petroleum-diesel'!R2+'BIFUbC-crude-oil'!R2+'BIFUbC-heavy-or-residual-oil'!R2+'BIFUbC-natural-gas'!R2+'BIFUbC-electricity'!R2+'BIFUbC-heat'!R2+'BIFUbC-biomass'!R2+'BIFUbC-hydrogen'!T2</f>
        <v>2645009117025076</v>
      </c>
      <c r="S2" s="344">
        <f>'BIFUbC-coal'!S2+'BIFUbC-LPG-propane-or-butane'!S2+'BIFUbC-petroleum-diesel'!S2+'BIFUbC-crude-oil'!S2+'BIFUbC-heavy-or-residual-oil'!S2+'BIFUbC-natural-gas'!S2+'BIFUbC-electricity'!S2+'BIFUbC-heat'!S2+'BIFUbC-biomass'!S2+'BIFUbC-hydrogen'!U2</f>
        <v>2710026760507549</v>
      </c>
      <c r="T2" s="344">
        <f>'BIFUbC-coal'!T2+'BIFUbC-LPG-propane-or-butane'!T2+'BIFUbC-petroleum-diesel'!T2+'BIFUbC-crude-oil'!T2+'BIFUbC-heavy-or-residual-oil'!T2+'BIFUbC-natural-gas'!T2+'BIFUbC-electricity'!T2+'BIFUbC-heat'!T2+'BIFUbC-biomass'!T2+'BIFUbC-hydrogen'!V2</f>
        <v>2754279602525153.5</v>
      </c>
      <c r="U2" s="344">
        <f>'BIFUbC-coal'!U2+'BIFUbC-LPG-propane-or-butane'!U2+'BIFUbC-petroleum-diesel'!U2+'BIFUbC-crude-oil'!U2+'BIFUbC-heavy-or-residual-oil'!U2+'BIFUbC-natural-gas'!U2+'BIFUbC-electricity'!U2+'BIFUbC-heat'!U2+'BIFUbC-biomass'!U2+'BIFUbC-hydrogen'!W2</f>
        <v>2794164007739350</v>
      </c>
      <c r="V2" s="344">
        <f>'BIFUbC-coal'!V2+'BIFUbC-LPG-propane-or-butane'!V2+'BIFUbC-petroleum-diesel'!V2+'BIFUbC-crude-oil'!V2+'BIFUbC-heavy-or-residual-oil'!V2+'BIFUbC-natural-gas'!V2+'BIFUbC-electricity'!V2+'BIFUbC-heat'!V2+'BIFUbC-biomass'!V2+'BIFUbC-hydrogen'!X2</f>
        <v>2829746153306371</v>
      </c>
      <c r="W2" s="344">
        <f>'BIFUbC-coal'!W2+'BIFUbC-LPG-propane-or-butane'!W2+'BIFUbC-petroleum-diesel'!W2+'BIFUbC-crude-oil'!W2+'BIFUbC-heavy-or-residual-oil'!W2+'BIFUbC-natural-gas'!W2+'BIFUbC-electricity'!W2+'BIFUbC-heat'!W2+'BIFUbC-biomass'!W2+'BIFUbC-hydrogen'!Y2</f>
        <v>2861126581816516</v>
      </c>
      <c r="X2" s="344">
        <f>'BIFUbC-coal'!X2+'BIFUbC-LPG-propane-or-butane'!X2+'BIFUbC-petroleum-diesel'!X2+'BIFUbC-crude-oil'!X2+'BIFUbC-heavy-or-residual-oil'!X2+'BIFUbC-natural-gas'!X2+'BIFUbC-electricity'!X2+'BIFUbC-heat'!X2+'BIFUbC-biomass'!X2+'BIFUbC-hydrogen'!Z2</f>
        <v>2888437470579964</v>
      </c>
      <c r="Y2" s="344">
        <f>'BIFUbC-coal'!Y2+'BIFUbC-LPG-propane-or-butane'!Y2+'BIFUbC-petroleum-diesel'!Y2+'BIFUbC-crude-oil'!Y2+'BIFUbC-heavy-or-residual-oil'!Y2+'BIFUbC-natural-gas'!Y2+'BIFUbC-electricity'!Y2+'BIFUbC-heat'!Y2+'BIFUbC-biomass'!Y2+'BIFUbC-hydrogen'!AA2</f>
        <v>2911839723200267.5</v>
      </c>
      <c r="Z2" s="344">
        <f>'BIFUbC-coal'!Z2+'BIFUbC-LPG-propane-or-butane'!Z2+'BIFUbC-petroleum-diesel'!Z2+'BIFUbC-crude-oil'!Z2+'BIFUbC-heavy-or-residual-oil'!Z2+'BIFUbC-natural-gas'!Z2+'BIFUbC-electricity'!Z2+'BIFUbC-heat'!Z2+'BIFUbC-biomass'!Z2+'BIFUbC-hydrogen'!AB2</f>
        <v>2931519953297716</v>
      </c>
      <c r="AA2" s="344">
        <f>'BIFUbC-coal'!AA2+'BIFUbC-LPG-propane-or-butane'!AA2+'BIFUbC-petroleum-diesel'!AA2+'BIFUbC-crude-oil'!AA2+'BIFUbC-heavy-or-residual-oil'!AA2+'BIFUbC-natural-gas'!AA2+'BIFUbC-electricity'!AA2+'BIFUbC-heat'!AA2+'BIFUbC-biomass'!AA2+'BIFUbC-hydrogen'!AC2</f>
        <v>2947687426076830</v>
      </c>
      <c r="AB2" s="344">
        <f>'BIFUbC-coal'!AB2+'BIFUbC-LPG-propane-or-butane'!AB2+'BIFUbC-petroleum-diesel'!AB2+'BIFUbC-crude-oil'!AB2+'BIFUbC-heavy-or-residual-oil'!AB2+'BIFUbC-natural-gas'!AB2+'BIFUbC-electricity'!AB2+'BIFUbC-heat'!AB2+'BIFUbC-biomass'!AB2+'BIFUbC-hydrogen'!AD2</f>
        <v>2960571018236863.5</v>
      </c>
      <c r="AC2" s="344">
        <f>'BIFUbC-coal'!AC2+'BIFUbC-LPG-propane-or-butane'!AC2+'BIFUbC-petroleum-diesel'!AC2+'BIFUbC-crude-oil'!AC2+'BIFUbC-heavy-or-residual-oil'!AC2+'BIFUbC-natural-gas'!AC2+'BIFUbC-electricity'!AC2+'BIFUbC-heat'!AC2+'BIFUbC-biomass'!AC2+'BIFUbC-hydrogen'!AE2</f>
        <v>2970416250780083.5</v>
      </c>
      <c r="AD2" s="344">
        <f>'BIFUbC-coal'!AD2+'BIFUbC-LPG-propane-or-butane'!AD2+'BIFUbC-petroleum-diesel'!AD2+'BIFUbC-crude-oil'!AD2+'BIFUbC-heavy-or-residual-oil'!AD2+'BIFUbC-natural-gas'!AD2+'BIFUbC-electricity'!AD2+'BIFUbC-heat'!AD2+'BIFUbC-biomass'!AD2+'BIFUbC-hydrogen'!AF2</f>
        <v>2977482442847458</v>
      </c>
      <c r="AE2" s="344">
        <f>'BIFUbC-coal'!AE2+'BIFUbC-LPG-propane-or-butane'!AE2+'BIFUbC-petroleum-diesel'!AE2+'BIFUbC-crude-oil'!AE2+'BIFUbC-heavy-or-residual-oil'!AE2+'BIFUbC-natural-gas'!AE2+'BIFUbC-electricity'!AE2+'BIFUbC-heat'!AE2+'BIFUbC-biomass'!AE2+'BIFUbC-hydrogen'!AG2</f>
        <v>2982040028053949</v>
      </c>
      <c r="AF2" s="344">
        <f>'BIFUbC-coal'!AF2+'BIFUbC-LPG-propane-or-butane'!AF2+'BIFUbC-petroleum-diesel'!AF2+'BIFUbC-crude-oil'!AF2+'BIFUbC-heavy-or-residual-oil'!AF2+'BIFUbC-natural-gas'!AF2+'BIFUbC-electricity'!AF2+'BIFUbC-heat'!AF2+'BIFUbC-biomass'!AF2+'BIFUbC-hydrogen'!AH2</f>
        <v>2984368068129380</v>
      </c>
      <c r="AG2" s="344">
        <f>'BIFUbC-coal'!AG2+'BIFUbC-LPG-propane-or-butane'!AG2+'BIFUbC-petroleum-diesel'!AG2+'BIFUbC-crude-oil'!AG2+'BIFUbC-heavy-or-residual-oil'!AG2+'BIFUbC-natural-gas'!AG2+'BIFUbC-electricity'!AG2+'BIFUbC-heat'!AG2+'BIFUbC-biomass'!AG2+'BIFUbC-hydrogen'!AI2</f>
        <v>2984751992193441.5</v>
      </c>
      <c r="AH2" s="344">
        <f>'BIFUbC-coal'!AH2+'BIFUbC-LPG-propane-or-butane'!AH2+'BIFUbC-petroleum-diesel'!AH2+'BIFUbC-crude-oil'!AH2+'BIFUbC-heavy-or-residual-oil'!AH2+'BIFUbC-natural-gas'!AH2+'BIFUbC-electricity'!AH2+'BIFUbC-heat'!AH2+'BIFUbC-biomass'!AH2+'BIFUbC-hydrogen'!AJ2</f>
        <v>2983481583869279</v>
      </c>
      <c r="AI2" s="344">
        <f>'BIFUbC-coal'!AI2+'BIFUbC-LPG-propane-or-butane'!AI2+'BIFUbC-petroleum-diesel'!AI2+'BIFUbC-crude-oil'!AI2+'BIFUbC-heavy-or-residual-oil'!AI2+'BIFUbC-natural-gas'!AI2+'BIFUbC-electricity'!AI2+'BIFUbC-heat'!AI2+'BIFUbC-biomass'!AI2+'BIFUbC-hydrogen'!AK2</f>
        <v>2980849232807685</v>
      </c>
      <c r="AJ2" s="344">
        <f>'BIFUbC-coal'!AJ2+'BIFUbC-LPG-propane-or-butane'!AJ2+'BIFUbC-petroleum-diesel'!AJ2+'BIFUbC-crude-oil'!AJ2+'BIFUbC-heavy-or-residual-oil'!AJ2+'BIFUbC-natural-gas'!AJ2+'BIFUbC-electricity'!AJ2+'BIFUbC-heat'!AJ2+'BIFUbC-biomass'!AJ2+'BIFUbC-hydrogen'!AL2</f>
        <v>2977148462158234.5</v>
      </c>
      <c r="AK2" s="344">
        <f>'BIFUbC-coal'!AK2+'BIFUbC-LPG-propane-or-butane'!AK2+'BIFUbC-petroleum-diesel'!AK2+'BIFUbC-crude-oil'!AK2+'BIFUbC-heavy-or-residual-oil'!AK2+'BIFUbC-natural-gas'!AK2+'BIFUbC-electricity'!AK2+'BIFUbC-heat'!AK2+'BIFUbC-biomass'!AK2+'BIFUbC-hydrogen'!AM2</f>
        <v>2972672739165513.5</v>
      </c>
      <c r="AL2" s="344">
        <f>'BIFUbC-coal'!AL2+'BIFUbC-LPG-propane-or-butane'!AL2+'BIFUbC-petroleum-diesel'!AL2+'BIFUbC-crude-oil'!AL2+'BIFUbC-heavy-or-residual-oil'!AL2+'BIFUbC-natural-gas'!AL2+'BIFUbC-electricity'!AL2+'BIFUbC-heat'!AL2+'BIFUbC-biomass'!AL2+'BIFUbC-hydrogen'!AN2</f>
        <v>2967714572441858</v>
      </c>
      <c r="AM2" s="344">
        <f>'BIFUbC-coal'!AM2+'BIFUbC-LPG-propane-or-butane'!AM2+'BIFUbC-petroleum-diesel'!AM2+'BIFUbC-crude-oil'!AM2+'BIFUbC-heavy-or-residual-oil'!AM2+'BIFUbC-natural-gas'!AM2+'BIFUbC-electricity'!AM2+'BIFUbC-heat'!AM2+'BIFUbC-biomass'!AM2+'BIFUbC-hydrogen'!AO2</f>
        <v>2962564896607263</v>
      </c>
      <c r="AN2" s="344">
        <f>'BIFUbC-coal'!AN2+'BIFUbC-LPG-propane-or-butane'!AN2+'BIFUbC-petroleum-diesel'!AN2+'BIFUbC-crude-oil'!AN2+'BIFUbC-heavy-or-residual-oil'!AN2+'BIFUbC-natural-gas'!AN2+'BIFUbC-electricity'!AN2+'BIFUbC-heat'!AN2+'BIFUbC-biomass'!AN2+'BIFUbC-hydrogen'!AP2</f>
        <v>2957512742908538.5</v>
      </c>
    </row>
    <row r="3" spans="1:43" x14ac:dyDescent="0.2">
      <c r="A3" s="313" t="s">
        <v>125</v>
      </c>
      <c r="B3" s="344">
        <f>'BIFUbC-coal'!B3+'BIFUbC-LPG-propane-or-butane'!B3+'BIFUbC-petroleum-diesel'!B3+'BIFUbC-crude-oil'!B3+'BIFUbC-heavy-or-residual-oil'!B3+'BIFUbC-natural-gas'!B3+'BIFUbC-electricity'!B3+'BIFUbC-heat'!B3+'BIFUbC-biomass'!B3+'BIFUbC-hydrogen'!D3</f>
        <v>2951806328954053.5</v>
      </c>
      <c r="C3" s="344">
        <f>'BIFUbC-coal'!C3+'BIFUbC-LPG-propane-or-butane'!C3+'BIFUbC-petroleum-diesel'!C3+'BIFUbC-crude-oil'!C3+'BIFUbC-heavy-or-residual-oil'!C3+'BIFUbC-natural-gas'!C3+'BIFUbC-electricity'!C3+'BIFUbC-heat'!C3+'BIFUbC-biomass'!C3+'BIFUbC-hydrogen'!E3</f>
        <v>2598594570567993.5</v>
      </c>
      <c r="D3" s="344">
        <f>'BIFUbC-coal'!D3+'BIFUbC-LPG-propane-or-butane'!D3+'BIFUbC-petroleum-diesel'!D3+'BIFUbC-crude-oil'!D3+'BIFUbC-heavy-or-residual-oil'!D3+'BIFUbC-natural-gas'!D3+'BIFUbC-electricity'!D3+'BIFUbC-heat'!D3+'BIFUbC-biomass'!D3+'BIFUbC-hydrogen'!F3</f>
        <v>2728612032978505</v>
      </c>
      <c r="E3" s="344">
        <f>'BIFUbC-coal'!E3+'BIFUbC-LPG-propane-or-butane'!E3+'BIFUbC-petroleum-diesel'!E3+'BIFUbC-crude-oil'!E3+'BIFUbC-heavy-or-residual-oil'!E3+'BIFUbC-natural-gas'!E3+'BIFUbC-electricity'!E3+'BIFUbC-heat'!E3+'BIFUbC-biomass'!E3+'BIFUbC-hydrogen'!G3</f>
        <v>2858346358134141.5</v>
      </c>
      <c r="F3" s="344">
        <f>'BIFUbC-coal'!F3+'BIFUbC-LPG-propane-or-butane'!F3+'BIFUbC-petroleum-diesel'!F3+'BIFUbC-crude-oil'!F3+'BIFUbC-heavy-or-residual-oil'!F3+'BIFUbC-natural-gas'!F3+'BIFUbC-electricity'!F3+'BIFUbC-heat'!F3+'BIFUbC-biomass'!F3+'BIFUbC-hydrogen'!H3</f>
        <v>2987797546034903</v>
      </c>
      <c r="G3" s="344">
        <f>'BIFUbC-coal'!G3+'BIFUbC-LPG-propane-or-butane'!G3+'BIFUbC-petroleum-diesel'!G3+'BIFUbC-crude-oil'!G3+'BIFUbC-heavy-or-residual-oil'!G3+'BIFUbC-natural-gas'!G3+'BIFUbC-electricity'!G3+'BIFUbC-heat'!G3+'BIFUbC-biomass'!G3+'BIFUbC-hydrogen'!I3</f>
        <v>3116965596680787.5</v>
      </c>
      <c r="H3" s="344">
        <f>'BIFUbC-coal'!H3+'BIFUbC-LPG-propane-or-butane'!H3+'BIFUbC-petroleum-diesel'!H3+'BIFUbC-crude-oil'!H3+'BIFUbC-heavy-or-residual-oil'!H3+'BIFUbC-natural-gas'!H3+'BIFUbC-electricity'!H3+'BIFUbC-heat'!H3+'BIFUbC-biomass'!H3+'BIFUbC-hydrogen'!J3</f>
        <v>3245850510071797.5</v>
      </c>
      <c r="I3" s="344">
        <f>'BIFUbC-coal'!I3+'BIFUbC-LPG-propane-or-butane'!I3+'BIFUbC-petroleum-diesel'!I3+'BIFUbC-crude-oil'!I3+'BIFUbC-heavy-or-residual-oil'!I3+'BIFUbC-natural-gas'!I3+'BIFUbC-electricity'!I3+'BIFUbC-heat'!I3+'BIFUbC-biomass'!I3+'BIFUbC-hydrogen'!K3</f>
        <v>3295953533742182.5</v>
      </c>
      <c r="J3" s="344">
        <f>'BIFUbC-coal'!J3+'BIFUbC-LPG-propane-or-butane'!J3+'BIFUbC-petroleum-diesel'!J3+'BIFUbC-crude-oil'!J3+'BIFUbC-heavy-or-residual-oil'!J3+'BIFUbC-natural-gas'!J3+'BIFUbC-electricity'!J3+'BIFUbC-heat'!J3+'BIFUbC-biomass'!J3+'BIFUbC-hydrogen'!L3</f>
        <v>3345963691419151.5</v>
      </c>
      <c r="K3" s="344">
        <f>'BIFUbC-coal'!K3+'BIFUbC-LPG-propane-or-butane'!K3+'BIFUbC-petroleum-diesel'!K3+'BIFUbC-crude-oil'!K3+'BIFUbC-heavy-or-residual-oil'!K3+'BIFUbC-natural-gas'!K3+'BIFUbC-electricity'!K3+'BIFUbC-heat'!K3+'BIFUbC-biomass'!K3+'BIFUbC-hydrogen'!M3</f>
        <v>3395880983102704.5</v>
      </c>
      <c r="L3" s="344">
        <f>'BIFUbC-coal'!L3+'BIFUbC-LPG-propane-or-butane'!L3+'BIFUbC-petroleum-diesel'!L3+'BIFUbC-crude-oil'!L3+'BIFUbC-heavy-or-residual-oil'!L3+'BIFUbC-natural-gas'!L3+'BIFUbC-electricity'!L3+'BIFUbC-heat'!L3+'BIFUbC-biomass'!L3+'BIFUbC-hydrogen'!N3</f>
        <v>3445705408792841.5</v>
      </c>
      <c r="M3" s="344">
        <f>'BIFUbC-coal'!M3+'BIFUbC-LPG-propane-or-butane'!M3+'BIFUbC-petroleum-diesel'!M3+'BIFUbC-crude-oil'!M3+'BIFUbC-heavy-or-residual-oil'!M3+'BIFUbC-natural-gas'!M3+'BIFUbC-electricity'!M3+'BIFUbC-heat'!M3+'BIFUbC-biomass'!M3+'BIFUbC-hydrogen'!O3</f>
        <v>3495436968489563</v>
      </c>
      <c r="N3" s="344">
        <f>'BIFUbC-coal'!N3+'BIFUbC-LPG-propane-or-butane'!N3+'BIFUbC-petroleum-diesel'!N3+'BIFUbC-crude-oil'!N3+'BIFUbC-heavy-or-residual-oil'!N3+'BIFUbC-natural-gas'!N3+'BIFUbC-electricity'!N3+'BIFUbC-heat'!N3+'BIFUbC-biomass'!N3+'BIFUbC-hydrogen'!P3</f>
        <v>3512581558925058.5</v>
      </c>
      <c r="O3" s="344">
        <f>'BIFUbC-coal'!O3+'BIFUbC-LPG-propane-or-butane'!O3+'BIFUbC-petroleum-diesel'!O3+'BIFUbC-crude-oil'!O3+'BIFUbC-heavy-or-residual-oil'!O3+'BIFUbC-natural-gas'!O3+'BIFUbC-electricity'!O3+'BIFUbC-heat'!O3+'BIFUbC-biomass'!O3+'BIFUbC-hydrogen'!Q3</f>
        <v>3529696420634411.5</v>
      </c>
      <c r="P3" s="344">
        <f>'BIFUbC-coal'!P3+'BIFUbC-LPG-propane-or-butane'!P3+'BIFUbC-petroleum-diesel'!P3+'BIFUbC-crude-oil'!P3+'BIFUbC-heavy-or-residual-oil'!P3+'BIFUbC-natural-gas'!P3+'BIFUbC-electricity'!P3+'BIFUbC-heat'!P3+'BIFUbC-biomass'!P3+'BIFUbC-hydrogen'!R3</f>
        <v>3546781553617621.5</v>
      </c>
      <c r="Q3" s="344">
        <f>'BIFUbC-coal'!Q3+'BIFUbC-LPG-propane-or-butane'!Q3+'BIFUbC-petroleum-diesel'!Q3+'BIFUbC-crude-oil'!Q3+'BIFUbC-heavy-or-residual-oil'!Q3+'BIFUbC-natural-gas'!Q3+'BIFUbC-electricity'!Q3+'BIFUbC-heat'!Q3+'BIFUbC-biomass'!Q3+'BIFUbC-hydrogen'!S3</f>
        <v>3563836957874691</v>
      </c>
      <c r="R3" s="344">
        <f>'BIFUbC-coal'!R3+'BIFUbC-LPG-propane-or-butane'!R3+'BIFUbC-petroleum-diesel'!R3+'BIFUbC-crude-oil'!R3+'BIFUbC-heavy-or-residual-oil'!R3+'BIFUbC-natural-gas'!R3+'BIFUbC-electricity'!R3+'BIFUbC-heat'!R3+'BIFUbC-biomass'!R3+'BIFUbC-hydrogen'!T3</f>
        <v>3580862633405616.5</v>
      </c>
      <c r="S3" s="344">
        <f>'BIFUbC-coal'!S3+'BIFUbC-LPG-propane-or-butane'!S3+'BIFUbC-petroleum-diesel'!S3+'BIFUbC-crude-oil'!S3+'BIFUbC-heavy-or-residual-oil'!S3+'BIFUbC-natural-gas'!S3+'BIFUbC-electricity'!S3+'BIFUbC-heat'!S3+'BIFUbC-biomass'!S3+'BIFUbC-hydrogen'!U3</f>
        <v>3547333553731910</v>
      </c>
      <c r="T3" s="344">
        <f>'BIFUbC-coal'!T3+'BIFUbC-LPG-propane-or-butane'!T3+'BIFUbC-petroleum-diesel'!T3+'BIFUbC-crude-oil'!T3+'BIFUbC-heavy-or-residual-oil'!T3+'BIFUbC-natural-gas'!T3+'BIFUbC-electricity'!T3+'BIFUbC-heat'!T3+'BIFUbC-biomass'!T3+'BIFUbC-hydrogen'!V3</f>
        <v>3513817013482434</v>
      </c>
      <c r="U3" s="344">
        <f>'BIFUbC-coal'!U3+'BIFUbC-LPG-propane-or-butane'!U3+'BIFUbC-petroleum-diesel'!U3+'BIFUbC-crude-oil'!U3+'BIFUbC-heavy-or-residual-oil'!U3+'BIFUbC-natural-gas'!U3+'BIFUbC-electricity'!U3+'BIFUbC-heat'!U3+'BIFUbC-biomass'!U3+'BIFUbC-hydrogen'!W3</f>
        <v>3480313012657191</v>
      </c>
      <c r="V3" s="344">
        <f>'BIFUbC-coal'!V3+'BIFUbC-LPG-propane-or-butane'!V3+'BIFUbC-petroleum-diesel'!V3+'BIFUbC-crude-oil'!V3+'BIFUbC-heavy-or-residual-oil'!V3+'BIFUbC-natural-gas'!V3+'BIFUbC-electricity'!V3+'BIFUbC-heat'!V3+'BIFUbC-biomass'!V3+'BIFUbC-hydrogen'!X3</f>
        <v>3446821551256180</v>
      </c>
      <c r="W3" s="344">
        <f>'BIFUbC-coal'!W3+'BIFUbC-LPG-propane-or-butane'!W3+'BIFUbC-petroleum-diesel'!W3+'BIFUbC-crude-oil'!W3+'BIFUbC-heavy-or-residual-oil'!W3+'BIFUbC-natural-gas'!W3+'BIFUbC-electricity'!W3+'BIFUbC-heat'!W3+'BIFUbC-biomass'!W3+'BIFUbC-hydrogen'!Y3</f>
        <v>3413342629279399.5</v>
      </c>
      <c r="X3" s="344">
        <f>'BIFUbC-coal'!X3+'BIFUbC-LPG-propane-or-butane'!X3+'BIFUbC-petroleum-diesel'!X3+'BIFUbC-crude-oil'!X3+'BIFUbC-heavy-or-residual-oil'!X3+'BIFUbC-natural-gas'!X3+'BIFUbC-electricity'!X3+'BIFUbC-heat'!X3+'BIFUbC-biomass'!X3+'BIFUbC-hydrogen'!Z3</f>
        <v>3360187647231356</v>
      </c>
      <c r="Y3" s="344">
        <f>'BIFUbC-coal'!Y3+'BIFUbC-LPG-propane-or-butane'!Y3+'BIFUbC-petroleum-diesel'!Y3+'BIFUbC-crude-oil'!Y3+'BIFUbC-heavy-or-residual-oil'!Y3+'BIFUbC-natural-gas'!Y3+'BIFUbC-electricity'!Y3+'BIFUbC-heat'!Y3+'BIFUbC-biomass'!Y3+'BIFUbC-hydrogen'!AA3</f>
        <v>3307052728262082.5</v>
      </c>
      <c r="Z3" s="344">
        <f>'BIFUbC-coal'!Z3+'BIFUbC-LPG-propane-or-butane'!Z3+'BIFUbC-petroleum-diesel'!Z3+'BIFUbC-crude-oil'!Z3+'BIFUbC-heavy-or-residual-oil'!Z3+'BIFUbC-natural-gas'!Z3+'BIFUbC-electricity'!Z3+'BIFUbC-heat'!Z3+'BIFUbC-biomass'!Z3+'BIFUbC-hydrogen'!AB3</f>
        <v>3253937872371581</v>
      </c>
      <c r="AA3" s="344">
        <f>'BIFUbC-coal'!AA3+'BIFUbC-LPG-propane-or-butane'!AA3+'BIFUbC-petroleum-diesel'!AA3+'BIFUbC-crude-oil'!AA3+'BIFUbC-heavy-or-residual-oil'!AA3+'BIFUbC-natural-gas'!AA3+'BIFUbC-electricity'!AA3+'BIFUbC-heat'!AA3+'BIFUbC-biomass'!AA3+'BIFUbC-hydrogen'!AC3</f>
        <v>3200843079559848.5</v>
      </c>
      <c r="AB3" s="344">
        <f>'BIFUbC-coal'!AB3+'BIFUbC-LPG-propane-or-butane'!AB3+'BIFUbC-petroleum-diesel'!AB3+'BIFUbC-crude-oil'!AB3+'BIFUbC-heavy-or-residual-oil'!AB3+'BIFUbC-natural-gas'!AB3+'BIFUbC-electricity'!AB3+'BIFUbC-heat'!AB3+'BIFUbC-biomass'!AB3+'BIFUbC-hydrogen'!AD3</f>
        <v>3147768349826888</v>
      </c>
      <c r="AC3" s="344">
        <f>'BIFUbC-coal'!AC3+'BIFUbC-LPG-propane-or-butane'!AC3+'BIFUbC-petroleum-diesel'!AC3+'BIFUbC-crude-oil'!AC3+'BIFUbC-heavy-or-residual-oil'!AC3+'BIFUbC-natural-gas'!AC3+'BIFUbC-electricity'!AC3+'BIFUbC-heat'!AC3+'BIFUbC-biomass'!AC3+'BIFUbC-hydrogen'!AE3</f>
        <v>3094713683172698</v>
      </c>
      <c r="AD3" s="344">
        <f>'BIFUbC-coal'!AD3+'BIFUbC-LPG-propane-or-butane'!AD3+'BIFUbC-petroleum-diesel'!AD3+'BIFUbC-crude-oil'!AD3+'BIFUbC-heavy-or-residual-oil'!AD3+'BIFUbC-natural-gas'!AD3+'BIFUbC-electricity'!AD3+'BIFUbC-heat'!AD3+'BIFUbC-biomass'!AD3+'BIFUbC-hydrogen'!AF3</f>
        <v>3041679079597280</v>
      </c>
      <c r="AE3" s="344">
        <f>'BIFUbC-coal'!AE3+'BIFUbC-LPG-propane-or-butane'!AE3+'BIFUbC-petroleum-diesel'!AE3+'BIFUbC-crude-oil'!AE3+'BIFUbC-heavy-or-residual-oil'!AE3+'BIFUbC-natural-gas'!AE3+'BIFUbC-electricity'!AE3+'BIFUbC-heat'!AE3+'BIFUbC-biomass'!AE3+'BIFUbC-hydrogen'!AG3</f>
        <v>2988664539100632</v>
      </c>
      <c r="AF3" s="344">
        <f>'BIFUbC-coal'!AF3+'BIFUbC-LPG-propane-or-butane'!AF3+'BIFUbC-petroleum-diesel'!AF3+'BIFUbC-crude-oil'!AF3+'BIFUbC-heavy-or-residual-oil'!AF3+'BIFUbC-natural-gas'!AF3+'BIFUbC-electricity'!AF3+'BIFUbC-heat'!AF3+'BIFUbC-biomass'!AF3+'BIFUbC-hydrogen'!AH3</f>
        <v>2935670061682755</v>
      </c>
      <c r="AG3" s="344">
        <f>'BIFUbC-coal'!AG3+'BIFUbC-LPG-propane-or-butane'!AG3+'BIFUbC-petroleum-diesel'!AG3+'BIFUbC-crude-oil'!AG3+'BIFUbC-heavy-or-residual-oil'!AG3+'BIFUbC-natural-gas'!AG3+'BIFUbC-electricity'!AG3+'BIFUbC-heat'!AG3+'BIFUbC-biomass'!AG3+'BIFUbC-hydrogen'!AI3</f>
        <v>2882695647343648</v>
      </c>
      <c r="AH3" s="344">
        <f>'BIFUbC-coal'!AH3+'BIFUbC-LPG-propane-or-butane'!AH3+'BIFUbC-petroleum-diesel'!AH3+'BIFUbC-crude-oil'!AH3+'BIFUbC-heavy-or-residual-oil'!AH3+'BIFUbC-natural-gas'!AH3+'BIFUbC-electricity'!AH3+'BIFUbC-heat'!AH3+'BIFUbC-biomass'!AH3+'BIFUbC-hydrogen'!AJ3</f>
        <v>2816640641934778.5</v>
      </c>
      <c r="AI3" s="344">
        <f>'BIFUbC-coal'!AI3+'BIFUbC-LPG-propane-or-butane'!AI3+'BIFUbC-petroleum-diesel'!AI3+'BIFUbC-crude-oil'!AI3+'BIFUbC-heavy-or-residual-oil'!AI3+'BIFUbC-natural-gas'!AI3+'BIFUbC-electricity'!AI3+'BIFUbC-heat'!AI3+'BIFUbC-biomass'!AI3+'BIFUbC-hydrogen'!AK3</f>
        <v>2750610715374374.5</v>
      </c>
      <c r="AJ3" s="344">
        <f>'BIFUbC-coal'!AJ3+'BIFUbC-LPG-propane-or-butane'!AJ3+'BIFUbC-petroleum-diesel'!AJ3+'BIFUbC-crude-oil'!AJ3+'BIFUbC-heavy-or-residual-oil'!AJ3+'BIFUbC-natural-gas'!AJ3+'BIFUbC-electricity'!AJ3+'BIFUbC-heat'!AJ3+'BIFUbC-biomass'!AJ3+'BIFUbC-hydrogen'!AL3</f>
        <v>2684605867662432.5</v>
      </c>
      <c r="AK3" s="344">
        <f>'BIFUbC-coal'!AK3+'BIFUbC-LPG-propane-or-butane'!AK3+'BIFUbC-petroleum-diesel'!AK3+'BIFUbC-crude-oil'!AK3+'BIFUbC-heavy-or-residual-oil'!AK3+'BIFUbC-natural-gas'!AK3+'BIFUbC-electricity'!AK3+'BIFUbC-heat'!AK3+'BIFUbC-biomass'!AK3+'BIFUbC-hydrogen'!AM3</f>
        <v>2618626098798954</v>
      </c>
      <c r="AL3" s="344">
        <f>'BIFUbC-coal'!AL3+'BIFUbC-LPG-propane-or-butane'!AL3+'BIFUbC-petroleum-diesel'!AL3+'BIFUbC-crude-oil'!AL3+'BIFUbC-heavy-or-residual-oil'!AL3+'BIFUbC-natural-gas'!AL3+'BIFUbC-electricity'!AL3+'BIFUbC-heat'!AL3+'BIFUbC-biomass'!AL3+'BIFUbC-hydrogen'!AN3</f>
        <v>2552671408783939.5</v>
      </c>
      <c r="AM3" s="344">
        <f>'BIFUbC-coal'!AM3+'BIFUbC-LPG-propane-or-butane'!AM3+'BIFUbC-petroleum-diesel'!AM3+'BIFUbC-crude-oil'!AM3+'BIFUbC-heavy-or-residual-oil'!AM3+'BIFUbC-natural-gas'!AM3+'BIFUbC-electricity'!AM3+'BIFUbC-heat'!AM3+'BIFUbC-biomass'!AM3+'BIFUbC-hydrogen'!AO3</f>
        <v>2499829912341691</v>
      </c>
      <c r="AN3" s="344">
        <f>'BIFUbC-coal'!AN3+'BIFUbC-LPG-propane-or-butane'!AN3+'BIFUbC-petroleum-diesel'!AN3+'BIFUbC-crude-oil'!AN3+'BIFUbC-heavy-or-residual-oil'!AN3+'BIFUbC-natural-gas'!AN3+'BIFUbC-electricity'!AN3+'BIFUbC-heat'!AN3+'BIFUbC-biomass'!AN3+'BIFUbC-hydrogen'!AP3</f>
        <v>2447008478978213</v>
      </c>
    </row>
    <row r="4" spans="1:43" x14ac:dyDescent="0.2">
      <c r="A4" s="313" t="s">
        <v>126</v>
      </c>
      <c r="B4" s="344">
        <f>'BIFUbC-coal'!B4+'BIFUbC-LPG-propane-or-butane'!B4+'BIFUbC-petroleum-diesel'!B4+'BIFUbC-crude-oil'!B4+'BIFUbC-heavy-or-residual-oil'!B4+'BIFUbC-natural-gas'!B4+'BIFUbC-electricity'!B4+'BIFUbC-heat'!B4+'BIFUbC-biomass'!B4+'BIFUbC-hydrogen'!D4</f>
        <v>776052254786322.25</v>
      </c>
      <c r="C4" s="344">
        <f>'BIFUbC-coal'!C4+'BIFUbC-LPG-propane-or-butane'!C4+'BIFUbC-petroleum-diesel'!C4+'BIFUbC-crude-oil'!C4+'BIFUbC-heavy-or-residual-oil'!C4+'BIFUbC-natural-gas'!C4+'BIFUbC-electricity'!C4+'BIFUbC-heat'!C4+'BIFUbC-biomass'!C4+'BIFUbC-hydrogen'!E4</f>
        <v>746042001520583</v>
      </c>
      <c r="D4" s="344">
        <f>'BIFUbC-coal'!D4+'BIFUbC-LPG-propane-or-butane'!D4+'BIFUbC-petroleum-diesel'!D4+'BIFUbC-crude-oil'!D4+'BIFUbC-heavy-or-residual-oil'!D4+'BIFUbC-natural-gas'!D4+'BIFUbC-electricity'!D4+'BIFUbC-heat'!D4+'BIFUbC-biomass'!D4+'BIFUbC-hydrogen'!F4</f>
        <v>787201729614393.13</v>
      </c>
      <c r="E4" s="344">
        <f>'BIFUbC-coal'!E4+'BIFUbC-LPG-propane-or-butane'!E4+'BIFUbC-petroleum-diesel'!E4+'BIFUbC-crude-oil'!E4+'BIFUbC-heavy-or-residual-oil'!E4+'BIFUbC-natural-gas'!E4+'BIFUbC-electricity'!E4+'BIFUbC-heat'!E4+'BIFUbC-biomass'!E4+'BIFUbC-hydrogen'!G4</f>
        <v>828044629676333.88</v>
      </c>
      <c r="F4" s="344">
        <f>'BIFUbC-coal'!F4+'BIFUbC-LPG-propane-or-butane'!F4+'BIFUbC-petroleum-diesel'!F4+'BIFUbC-crude-oil'!F4+'BIFUbC-heavy-or-residual-oil'!F4+'BIFUbC-natural-gas'!F4+'BIFUbC-electricity'!F4+'BIFUbC-heat'!F4+'BIFUbC-biomass'!F4+'BIFUbC-hydrogen'!H4</f>
        <v>868570701706404.63</v>
      </c>
      <c r="G4" s="344">
        <f>'BIFUbC-coal'!G4+'BIFUbC-LPG-propane-or-butane'!G4+'BIFUbC-petroleum-diesel'!G4+'BIFUbC-crude-oil'!G4+'BIFUbC-heavy-or-residual-oil'!G4+'BIFUbC-natural-gas'!G4+'BIFUbC-electricity'!G4+'BIFUbC-heat'!G4+'BIFUbC-biomass'!G4+'BIFUbC-hydrogen'!I4</f>
        <v>908779945704606.13</v>
      </c>
      <c r="H4" s="344">
        <f>'BIFUbC-coal'!H4+'BIFUbC-LPG-propane-or-butane'!H4+'BIFUbC-petroleum-diesel'!H4+'BIFUbC-crude-oil'!H4+'BIFUbC-heavy-or-residual-oil'!H4+'BIFUbC-natural-gas'!H4+'BIFUbC-electricity'!H4+'BIFUbC-heat'!H4+'BIFUbC-biomass'!H4+'BIFUbC-hydrogen'!J4</f>
        <v>948672361670938.13</v>
      </c>
      <c r="I4" s="344">
        <f>'BIFUbC-coal'!I4+'BIFUbC-LPG-propane-or-butane'!I4+'BIFUbC-petroleum-diesel'!I4+'BIFUbC-crude-oil'!I4+'BIFUbC-heavy-or-residual-oil'!I4+'BIFUbC-natural-gas'!I4+'BIFUbC-electricity'!I4+'BIFUbC-heat'!I4+'BIFUbC-biomass'!I4+'BIFUbC-hydrogen'!K4</f>
        <v>969103080245477</v>
      </c>
      <c r="J4" s="344">
        <f>'BIFUbC-coal'!J4+'BIFUbC-LPG-propane-or-butane'!J4+'BIFUbC-petroleum-diesel'!J4+'BIFUbC-crude-oil'!J4+'BIFUbC-heavy-or-residual-oil'!J4+'BIFUbC-natural-gas'!J4+'BIFUbC-electricity'!J4+'BIFUbC-heat'!J4+'BIFUbC-biomass'!J4+'BIFUbC-hydrogen'!L4</f>
        <v>989393718164090.63</v>
      </c>
      <c r="K4" s="344">
        <f>'BIFUbC-coal'!K4+'BIFUbC-LPG-propane-or-butane'!K4+'BIFUbC-petroleum-diesel'!K4+'BIFUbC-crude-oil'!K4+'BIFUbC-heavy-or-residual-oil'!K4+'BIFUbC-natural-gas'!K4+'BIFUbC-electricity'!K4+'BIFUbC-heat'!K4+'BIFUbC-biomass'!K4+'BIFUbC-hydrogen'!M4</f>
        <v>1009544275426779.4</v>
      </c>
      <c r="L4" s="344">
        <f>'BIFUbC-coal'!L4+'BIFUbC-LPG-propane-or-butane'!L4+'BIFUbC-petroleum-diesel'!L4+'BIFUbC-crude-oil'!L4+'BIFUbC-heavy-or-residual-oil'!L4+'BIFUbC-natural-gas'!L4+'BIFUbC-electricity'!L4+'BIFUbC-heat'!L4+'BIFUbC-biomass'!L4+'BIFUbC-hydrogen'!N4</f>
        <v>1029554752033543</v>
      </c>
      <c r="M4" s="344">
        <f>'BIFUbC-coal'!M4+'BIFUbC-LPG-propane-or-butane'!M4+'BIFUbC-petroleum-diesel'!M4+'BIFUbC-crude-oil'!M4+'BIFUbC-heavy-or-residual-oil'!M4+'BIFUbC-natural-gas'!M4+'BIFUbC-electricity'!M4+'BIFUbC-heat'!M4+'BIFUbC-biomass'!M4+'BIFUbC-hydrogen'!O4</f>
        <v>1049425147984381.1</v>
      </c>
      <c r="N4" s="344">
        <f>'BIFUbC-coal'!N4+'BIFUbC-LPG-propane-or-butane'!N4+'BIFUbC-petroleum-diesel'!N4+'BIFUbC-crude-oil'!N4+'BIFUbC-heavy-or-residual-oil'!N4+'BIFUbC-natural-gas'!N4+'BIFUbC-electricity'!N4+'BIFUbC-heat'!N4+'BIFUbC-biomass'!N4+'BIFUbC-hydrogen'!P4</f>
        <v>1061643688795562.9</v>
      </c>
      <c r="O4" s="344">
        <f>'BIFUbC-coal'!O4+'BIFUbC-LPG-propane-or-butane'!O4+'BIFUbC-petroleum-diesel'!O4+'BIFUbC-crude-oil'!O4+'BIFUbC-heavy-or-residual-oil'!O4+'BIFUbC-natural-gas'!O4+'BIFUbC-electricity'!O4+'BIFUbC-heat'!O4+'BIFUbC-biomass'!O4+'BIFUbC-hydrogen'!Q4</f>
        <v>1073784302355672.9</v>
      </c>
      <c r="P4" s="344">
        <f>'BIFUbC-coal'!P4+'BIFUbC-LPG-propane-or-butane'!P4+'BIFUbC-petroleum-diesel'!P4+'BIFUbC-crude-oil'!P4+'BIFUbC-heavy-or-residual-oil'!P4+'BIFUbC-natural-gas'!P4+'BIFUbC-electricity'!P4+'BIFUbC-heat'!P4+'BIFUbC-biomass'!P4+'BIFUbC-hydrogen'!R4</f>
        <v>1085846988664711.5</v>
      </c>
      <c r="Q4" s="344">
        <f>'BIFUbC-coal'!Q4+'BIFUbC-LPG-propane-or-butane'!Q4+'BIFUbC-petroleum-diesel'!Q4+'BIFUbC-crude-oil'!Q4+'BIFUbC-heavy-or-residual-oil'!Q4+'BIFUbC-natural-gas'!Q4+'BIFUbC-electricity'!Q4+'BIFUbC-heat'!Q4+'BIFUbC-biomass'!Q4+'BIFUbC-hydrogen'!S4</f>
        <v>1097831747722678.1</v>
      </c>
      <c r="R4" s="344">
        <f>'BIFUbC-coal'!R4+'BIFUbC-LPG-propane-or-butane'!R4+'BIFUbC-petroleum-diesel'!R4+'BIFUbC-crude-oil'!R4+'BIFUbC-heavy-or-residual-oil'!R4+'BIFUbC-natural-gas'!R4+'BIFUbC-electricity'!R4+'BIFUbC-heat'!R4+'BIFUbC-biomass'!R4+'BIFUbC-hydrogen'!T4</f>
        <v>1109738579529573.5</v>
      </c>
      <c r="S4" s="344">
        <f>'BIFUbC-coal'!S4+'BIFUbC-LPG-propane-or-butane'!S4+'BIFUbC-petroleum-diesel'!S4+'BIFUbC-crude-oil'!S4+'BIFUbC-heavy-or-residual-oil'!S4+'BIFUbC-natural-gas'!S4+'BIFUbC-electricity'!S4+'BIFUbC-heat'!S4+'BIFUbC-biomass'!S4+'BIFUbC-hydrogen'!U4</f>
        <v>1123775652083002.9</v>
      </c>
      <c r="T4" s="344">
        <f>'BIFUbC-coal'!T4+'BIFUbC-LPG-propane-or-butane'!T4+'BIFUbC-petroleum-diesel'!T4+'BIFUbC-crude-oil'!T4+'BIFUbC-heavy-or-residual-oil'!T4+'BIFUbC-natural-gas'!T4+'BIFUbC-electricity'!T4+'BIFUbC-heat'!T4+'BIFUbC-biomass'!T4+'BIFUbC-hydrogen'!V4</f>
        <v>1137793008961618.8</v>
      </c>
      <c r="U4" s="344">
        <f>'BIFUbC-coal'!U4+'BIFUbC-LPG-propane-or-butane'!U4+'BIFUbC-petroleum-diesel'!U4+'BIFUbC-crude-oil'!U4+'BIFUbC-heavy-or-residual-oil'!U4+'BIFUbC-natural-gas'!U4+'BIFUbC-electricity'!U4+'BIFUbC-heat'!U4+'BIFUbC-biomass'!U4+'BIFUbC-hydrogen'!W4</f>
        <v>1151790650165420.3</v>
      </c>
      <c r="V4" s="344">
        <f>'BIFUbC-coal'!V4+'BIFUbC-LPG-propane-or-butane'!V4+'BIFUbC-petroleum-diesel'!V4+'BIFUbC-crude-oil'!V4+'BIFUbC-heavy-or-residual-oil'!V4+'BIFUbC-natural-gas'!V4+'BIFUbC-electricity'!V4+'BIFUbC-heat'!V4+'BIFUbC-biomass'!V4+'BIFUbC-hydrogen'!X4</f>
        <v>1165768575694407.5</v>
      </c>
      <c r="W4" s="344">
        <f>'BIFUbC-coal'!W4+'BIFUbC-LPG-propane-or-butane'!W4+'BIFUbC-petroleum-diesel'!W4+'BIFUbC-crude-oil'!W4+'BIFUbC-heavy-or-residual-oil'!W4+'BIFUbC-natural-gas'!W4+'BIFUbC-electricity'!W4+'BIFUbC-heat'!W4+'BIFUbC-biomass'!W4+'BIFUbC-hydrogen'!Y4</f>
        <v>1179726785548581.5</v>
      </c>
      <c r="X4" s="344">
        <f>'BIFUbC-coal'!X4+'BIFUbC-LPG-propane-or-butane'!X4+'BIFUbC-petroleum-diesel'!X4+'BIFUbC-crude-oil'!X4+'BIFUbC-heavy-or-residual-oil'!X4+'BIFUbC-natural-gas'!X4+'BIFUbC-electricity'!X4+'BIFUbC-heat'!X4+'BIFUbC-biomass'!X4+'BIFUbC-hydrogen'!Z4</f>
        <v>1186293375809840.3</v>
      </c>
      <c r="Y4" s="344">
        <f>'BIFUbC-coal'!Y4+'BIFUbC-LPG-propane-or-butane'!Y4+'BIFUbC-petroleum-diesel'!Y4+'BIFUbC-crude-oil'!Y4+'BIFUbC-heavy-or-residual-oil'!Y4+'BIFUbC-natural-gas'!Y4+'BIFUbC-electricity'!Y4+'BIFUbC-heat'!Y4+'BIFUbC-biomass'!Y4+'BIFUbC-hydrogen'!AA4</f>
        <v>1192850119076229.5</v>
      </c>
      <c r="Z4" s="344">
        <f>'BIFUbC-coal'!Z4+'BIFUbC-LPG-propane-or-butane'!Z4+'BIFUbC-petroleum-diesel'!Z4+'BIFUbC-crude-oil'!Z4+'BIFUbC-heavy-or-residual-oil'!Z4+'BIFUbC-natural-gas'!Z4+'BIFUbC-electricity'!Z4+'BIFUbC-heat'!Z4+'BIFUbC-biomass'!Z4+'BIFUbC-hydrogen'!AB4</f>
        <v>1199397015347748.5</v>
      </c>
      <c r="AA4" s="344">
        <f>'BIFUbC-coal'!AA4+'BIFUbC-LPG-propane-or-butane'!AA4+'BIFUbC-petroleum-diesel'!AA4+'BIFUbC-crude-oil'!AA4+'BIFUbC-heavy-or-residual-oil'!AA4+'BIFUbC-natural-gas'!AA4+'BIFUbC-electricity'!AA4+'BIFUbC-heat'!AA4+'BIFUbC-biomass'!AA4+'BIFUbC-hydrogen'!AC4</f>
        <v>1205934064624397</v>
      </c>
      <c r="AB4" s="344">
        <f>'BIFUbC-coal'!AB4+'BIFUbC-LPG-propane-or-butane'!AB4+'BIFUbC-petroleum-diesel'!AB4+'BIFUbC-crude-oil'!AB4+'BIFUbC-heavy-or-residual-oil'!AB4+'BIFUbC-natural-gas'!AB4+'BIFUbC-electricity'!AB4+'BIFUbC-heat'!AB4+'BIFUbC-biomass'!AB4+'BIFUbC-hydrogen'!AD4</f>
        <v>1212461266906175.5</v>
      </c>
      <c r="AC4" s="344">
        <f>'BIFUbC-coal'!AC4+'BIFUbC-LPG-propane-or-butane'!AC4+'BIFUbC-petroleum-diesel'!AC4+'BIFUbC-crude-oil'!AC4+'BIFUbC-heavy-or-residual-oil'!AC4+'BIFUbC-natural-gas'!AC4+'BIFUbC-electricity'!AC4+'BIFUbC-heat'!AC4+'BIFUbC-biomass'!AC4+'BIFUbC-hydrogen'!AE4</f>
        <v>1218978622193084.5</v>
      </c>
      <c r="AD4" s="344">
        <f>'BIFUbC-coal'!AD4+'BIFUbC-LPG-propane-or-butane'!AD4+'BIFUbC-petroleum-diesel'!AD4+'BIFUbC-crude-oil'!AD4+'BIFUbC-heavy-or-residual-oil'!AD4+'BIFUbC-natural-gas'!AD4+'BIFUbC-electricity'!AD4+'BIFUbC-heat'!AD4+'BIFUbC-biomass'!AD4+'BIFUbC-hydrogen'!AF4</f>
        <v>1225486130485122.5</v>
      </c>
      <c r="AE4" s="344">
        <f>'BIFUbC-coal'!AE4+'BIFUbC-LPG-propane-or-butane'!AE4+'BIFUbC-petroleum-diesel'!AE4+'BIFUbC-crude-oil'!AE4+'BIFUbC-heavy-or-residual-oil'!AE4+'BIFUbC-natural-gas'!AE4+'BIFUbC-electricity'!AE4+'BIFUbC-heat'!AE4+'BIFUbC-biomass'!AE4+'BIFUbC-hydrogen'!AG4</f>
        <v>1231983791782290.8</v>
      </c>
      <c r="AF4" s="344">
        <f>'BIFUbC-coal'!AF4+'BIFUbC-LPG-propane-or-butane'!AF4+'BIFUbC-petroleum-diesel'!AF4+'BIFUbC-crude-oil'!AF4+'BIFUbC-heavy-or-residual-oil'!AF4+'BIFUbC-natural-gas'!AF4+'BIFUbC-electricity'!AF4+'BIFUbC-heat'!AF4+'BIFUbC-biomass'!AF4+'BIFUbC-hydrogen'!AH4</f>
        <v>1238471606084589.3</v>
      </c>
      <c r="AG4" s="344">
        <f>'BIFUbC-coal'!AG4+'BIFUbC-LPG-propane-or-butane'!AG4+'BIFUbC-petroleum-diesel'!AG4+'BIFUbC-crude-oil'!AG4+'BIFUbC-heavy-or-residual-oil'!AG4+'BIFUbC-natural-gas'!AG4+'BIFUbC-electricity'!AG4+'BIFUbC-heat'!AG4+'BIFUbC-biomass'!AG4+'BIFUbC-hydrogen'!AI4</f>
        <v>1244949573392017.3</v>
      </c>
      <c r="AH4" s="344">
        <f>'BIFUbC-coal'!AH4+'BIFUbC-LPG-propane-or-butane'!AH4+'BIFUbC-petroleum-diesel'!AH4+'BIFUbC-crude-oil'!AH4+'BIFUbC-heavy-or-residual-oil'!AH4+'BIFUbC-natural-gas'!AH4+'BIFUbC-electricity'!AH4+'BIFUbC-heat'!AH4+'BIFUbC-biomass'!AH4+'BIFUbC-hydrogen'!AJ4</f>
        <v>1251414036812586.5</v>
      </c>
      <c r="AI4" s="344">
        <f>'BIFUbC-coal'!AI4+'BIFUbC-LPG-propane-or-butane'!AI4+'BIFUbC-petroleum-diesel'!AI4+'BIFUbC-crude-oil'!AI4+'BIFUbC-heavy-or-residual-oil'!AI4+'BIFUbC-natural-gas'!AI4+'BIFUbC-electricity'!AI4+'BIFUbC-heat'!AI4+'BIFUbC-biomass'!AI4+'BIFUbC-hydrogen'!AK4</f>
        <v>1257868658166711.3</v>
      </c>
      <c r="AJ4" s="344">
        <f>'BIFUbC-coal'!AJ4+'BIFUbC-LPG-propane-or-butane'!AJ4+'BIFUbC-petroleum-diesel'!AJ4+'BIFUbC-crude-oil'!AJ4+'BIFUbC-heavy-or-residual-oil'!AJ4+'BIFUbC-natural-gas'!AJ4+'BIFUbC-electricity'!AJ4+'BIFUbC-heat'!AJ4+'BIFUbC-biomass'!AJ4+'BIFUbC-hydrogen'!AL4</f>
        <v>1264313437454391.8</v>
      </c>
      <c r="AK4" s="344">
        <f>'BIFUbC-coal'!AK4+'BIFUbC-LPG-propane-or-butane'!AK4+'BIFUbC-petroleum-diesel'!AK4+'BIFUbC-crude-oil'!AK4+'BIFUbC-heavy-or-residual-oil'!AK4+'BIFUbC-natural-gas'!AK4+'BIFUbC-electricity'!AK4+'BIFUbC-heat'!AK4+'BIFUbC-biomass'!AK4+'BIFUbC-hydrogen'!AM4</f>
        <v>1270748374675628.5</v>
      </c>
      <c r="AL4" s="344">
        <f>'BIFUbC-coal'!AL4+'BIFUbC-LPG-propane-or-butane'!AL4+'BIFUbC-petroleum-diesel'!AL4+'BIFUbC-crude-oil'!AL4+'BIFUbC-heavy-or-residual-oil'!AL4+'BIFUbC-natural-gas'!AL4+'BIFUbC-electricity'!AL4+'BIFUbC-heat'!AL4+'BIFUbC-biomass'!AL4+'BIFUbC-hydrogen'!AN4</f>
        <v>1277173469830420.5</v>
      </c>
      <c r="AM4" s="344">
        <f>'BIFUbC-coal'!AM4+'BIFUbC-LPG-propane-or-butane'!AM4+'BIFUbC-petroleum-diesel'!AM4+'BIFUbC-crude-oil'!AM4+'BIFUbC-heavy-or-residual-oil'!AM4+'BIFUbC-natural-gas'!AM4+'BIFUbC-electricity'!AM4+'BIFUbC-heat'!AM4+'BIFUbC-biomass'!AM4+'BIFUbC-hydrogen'!AO4</f>
        <v>1276306141298128.5</v>
      </c>
      <c r="AN4" s="344">
        <f>'BIFUbC-coal'!AN4+'BIFUbC-LPG-propane-or-butane'!AN4+'BIFUbC-petroleum-diesel'!AN4+'BIFUbC-crude-oil'!AN4+'BIFUbC-heavy-or-residual-oil'!AN4+'BIFUbC-natural-gas'!AN4+'BIFUbC-electricity'!AN4+'BIFUbC-heat'!AN4+'BIFUbC-biomass'!AN4+'BIFUbC-hydrogen'!AP4</f>
        <v>1275438818679948</v>
      </c>
    </row>
    <row r="5" spans="1:43" x14ac:dyDescent="0.2">
      <c r="A5" s="313" t="s">
        <v>127</v>
      </c>
      <c r="B5" s="344">
        <f>'BIFUbC-coal'!B5+'BIFUbC-LPG-propane-or-butane'!B5+'BIFUbC-petroleum-diesel'!B5+'BIFUbC-crude-oil'!B5+'BIFUbC-heavy-or-residual-oil'!B5+'BIFUbC-natural-gas'!B5+'BIFUbC-electricity'!B5+'BIFUbC-heat'!B5+'BIFUbC-biomass'!B5+'BIFUbC-hydrogen'!D5</f>
        <v>608089209703922.38</v>
      </c>
      <c r="C5" s="344">
        <f>'BIFUbC-coal'!C5+'BIFUbC-LPG-propane-or-butane'!C5+'BIFUbC-petroleum-diesel'!C5+'BIFUbC-crude-oil'!C5+'BIFUbC-heavy-or-residual-oil'!C5+'BIFUbC-natural-gas'!C5+'BIFUbC-electricity'!C5+'BIFUbC-heat'!C5+'BIFUbC-biomass'!C5+'BIFUbC-hydrogen'!E5</f>
        <v>577278798012446.5</v>
      </c>
      <c r="D5" s="344">
        <f>'BIFUbC-coal'!D5+'BIFUbC-LPG-propane-or-butane'!D5+'BIFUbC-petroleum-diesel'!D5+'BIFUbC-crude-oil'!D5+'BIFUbC-heavy-or-residual-oil'!D5+'BIFUbC-natural-gas'!D5+'BIFUbC-electricity'!D5+'BIFUbC-heat'!D5+'BIFUbC-biomass'!D5+'BIFUbC-hydrogen'!F5</f>
        <v>600582218449171.63</v>
      </c>
      <c r="E5" s="344">
        <f>'BIFUbC-coal'!E5+'BIFUbC-LPG-propane-or-butane'!E5+'BIFUbC-petroleum-diesel'!E5+'BIFUbC-crude-oil'!E5+'BIFUbC-heavy-or-residual-oil'!E5+'BIFUbC-natural-gas'!E5+'BIFUbC-electricity'!E5+'BIFUbC-heat'!E5+'BIFUbC-biomass'!E5+'BIFUbC-hydrogen'!G5</f>
        <v>623702230923643.75</v>
      </c>
      <c r="F5" s="344">
        <f>'BIFUbC-coal'!F5+'BIFUbC-LPG-propane-or-butane'!F5+'BIFUbC-petroleum-diesel'!F5+'BIFUbC-crude-oil'!F5+'BIFUbC-heavy-or-residual-oil'!F5+'BIFUbC-natural-gas'!F5+'BIFUbC-electricity'!F5+'BIFUbC-heat'!F5+'BIFUbC-biomass'!F5+'BIFUbC-hydrogen'!H5</f>
        <v>646638835435862.88</v>
      </c>
      <c r="G5" s="344">
        <f>'BIFUbC-coal'!G5+'BIFUbC-LPG-propane-or-butane'!G5+'BIFUbC-petroleum-diesel'!G5+'BIFUbC-crude-oil'!G5+'BIFUbC-heavy-or-residual-oil'!G5+'BIFUbC-natural-gas'!G5+'BIFUbC-electricity'!G5+'BIFUbC-heat'!G5+'BIFUbC-biomass'!G5+'BIFUbC-hydrogen'!I5</f>
        <v>669392031985829</v>
      </c>
      <c r="H5" s="344">
        <f>'BIFUbC-coal'!H5+'BIFUbC-LPG-propane-or-butane'!H5+'BIFUbC-petroleum-diesel'!H5+'BIFUbC-crude-oil'!H5+'BIFUbC-heavy-or-residual-oil'!H5+'BIFUbC-natural-gas'!H5+'BIFUbC-electricity'!H5+'BIFUbC-heat'!H5+'BIFUbC-biomass'!H5+'BIFUbC-hydrogen'!J5</f>
        <v>691961820573542.38</v>
      </c>
      <c r="I5" s="344">
        <f>'BIFUbC-coal'!I5+'BIFUbC-LPG-propane-or-butane'!I5+'BIFUbC-petroleum-diesel'!I5+'BIFUbC-crude-oil'!I5+'BIFUbC-heavy-or-residual-oil'!I5+'BIFUbC-natural-gas'!I5+'BIFUbC-electricity'!I5+'BIFUbC-heat'!I5+'BIFUbC-biomass'!I5+'BIFUbC-hydrogen'!K5</f>
        <v>708400344304862.13</v>
      </c>
      <c r="J5" s="344">
        <f>'BIFUbC-coal'!J5+'BIFUbC-LPG-propane-or-butane'!J5+'BIFUbC-petroleum-diesel'!J5+'BIFUbC-crude-oil'!J5+'BIFUbC-heavy-or-residual-oil'!J5+'BIFUbC-natural-gas'!J5+'BIFUbC-electricity'!J5+'BIFUbC-heat'!J5+'BIFUbC-biomass'!J5+'BIFUbC-hydrogen'!L5</f>
        <v>724727447318871.88</v>
      </c>
      <c r="K5" s="344">
        <f>'BIFUbC-coal'!K5+'BIFUbC-LPG-propane-or-butane'!K5+'BIFUbC-petroleum-diesel'!K5+'BIFUbC-crude-oil'!K5+'BIFUbC-heavy-or-residual-oil'!K5+'BIFUbC-natural-gas'!K5+'BIFUbC-electricity'!K5+'BIFUbC-heat'!K5+'BIFUbC-biomass'!K5+'BIFUbC-hydrogen'!M5</f>
        <v>740943129615571.63</v>
      </c>
      <c r="L5" s="344">
        <f>'BIFUbC-coal'!L5+'BIFUbC-LPG-propane-or-butane'!L5+'BIFUbC-petroleum-diesel'!L5+'BIFUbC-crude-oil'!L5+'BIFUbC-heavy-or-residual-oil'!L5+'BIFUbC-natural-gas'!L5+'BIFUbC-electricity'!L5+'BIFUbC-heat'!L5+'BIFUbC-biomass'!L5+'BIFUbC-hydrogen'!N5</f>
        <v>757047391194961.25</v>
      </c>
      <c r="M5" s="344">
        <f>'BIFUbC-coal'!M5+'BIFUbC-LPG-propane-or-butane'!M5+'BIFUbC-petroleum-diesel'!M5+'BIFUbC-crude-oil'!M5+'BIFUbC-heavy-or-residual-oil'!M5+'BIFUbC-natural-gas'!M5+'BIFUbC-electricity'!M5+'BIFUbC-heat'!M5+'BIFUbC-biomass'!M5+'BIFUbC-hydrogen'!O5</f>
        <v>773040232057040.38</v>
      </c>
      <c r="N5" s="344">
        <f>'BIFUbC-coal'!N5+'BIFUbC-LPG-propane-or-butane'!N5+'BIFUbC-petroleum-diesel'!N5+'BIFUbC-crude-oil'!N5+'BIFUbC-heavy-or-residual-oil'!N5+'BIFUbC-natural-gas'!N5+'BIFUbC-electricity'!N5+'BIFUbC-heat'!N5+'BIFUbC-biomass'!N5+'BIFUbC-hydrogen'!P5</f>
        <v>773934027756536.38</v>
      </c>
      <c r="O5" s="344">
        <f>'BIFUbC-coal'!O5+'BIFUbC-LPG-propane-or-butane'!O5+'BIFUbC-petroleum-diesel'!O5+'BIFUbC-crude-oil'!O5+'BIFUbC-heavy-or-residual-oil'!O5+'BIFUbC-natural-gas'!O5+'BIFUbC-electricity'!O5+'BIFUbC-heat'!O5+'BIFUbC-biomass'!O5+'BIFUbC-hydrogen'!Q5</f>
        <v>774812684854092.63</v>
      </c>
      <c r="P5" s="344">
        <f>'BIFUbC-coal'!P5+'BIFUbC-LPG-propane-or-butane'!P5+'BIFUbC-petroleum-diesel'!P5+'BIFUbC-crude-oil'!P5+'BIFUbC-heavy-or-residual-oil'!P5+'BIFUbC-natural-gas'!P5+'BIFUbC-electricity'!P5+'BIFUbC-heat'!P5+'BIFUbC-biomass'!P5+'BIFUbC-hydrogen'!R5</f>
        <v>775676203349708.88</v>
      </c>
      <c r="Q5" s="344">
        <f>'BIFUbC-coal'!Q5+'BIFUbC-LPG-propane-or-butane'!Q5+'BIFUbC-petroleum-diesel'!Q5+'BIFUbC-crude-oil'!Q5+'BIFUbC-heavy-or-residual-oil'!Q5+'BIFUbC-natural-gas'!Q5+'BIFUbC-electricity'!Q5+'BIFUbC-heat'!Q5+'BIFUbC-biomass'!Q5+'BIFUbC-hydrogen'!S5</f>
        <v>776524583243385.38</v>
      </c>
      <c r="R5" s="344">
        <f>'BIFUbC-coal'!R5+'BIFUbC-LPG-propane-or-butane'!R5+'BIFUbC-petroleum-diesel'!R5+'BIFUbC-crude-oil'!R5+'BIFUbC-heavy-or-residual-oil'!R5+'BIFUbC-natural-gas'!R5+'BIFUbC-electricity'!R5+'BIFUbC-heat'!R5+'BIFUbC-biomass'!R5+'BIFUbC-hydrogen'!T5</f>
        <v>777357824535122</v>
      </c>
      <c r="S5" s="344">
        <f>'BIFUbC-coal'!S5+'BIFUbC-LPG-propane-or-butane'!S5+'BIFUbC-petroleum-diesel'!S5+'BIFUbC-crude-oil'!S5+'BIFUbC-heavy-or-residual-oil'!S5+'BIFUbC-natural-gas'!S5+'BIFUbC-electricity'!S5+'BIFUbC-heat'!S5+'BIFUbC-biomass'!S5+'BIFUbC-hydrogen'!U5</f>
        <v>770840699910419.25</v>
      </c>
      <c r="T5" s="344">
        <f>'BIFUbC-coal'!T5+'BIFUbC-LPG-propane-or-butane'!T5+'BIFUbC-petroleum-diesel'!T5+'BIFUbC-crude-oil'!T5+'BIFUbC-heavy-or-residual-oil'!T5+'BIFUbC-natural-gas'!T5+'BIFUbC-electricity'!T5+'BIFUbC-heat'!T5+'BIFUbC-biomass'!T5+'BIFUbC-hydrogen'!V5</f>
        <v>764331579136383.38</v>
      </c>
      <c r="U5" s="344">
        <f>'BIFUbC-coal'!U5+'BIFUbC-LPG-propane-or-butane'!U5+'BIFUbC-petroleum-diesel'!U5+'BIFUbC-crude-oil'!U5+'BIFUbC-heavy-or-residual-oil'!U5+'BIFUbC-natural-gas'!U5+'BIFUbC-electricity'!U5+'BIFUbC-heat'!U5+'BIFUbC-biomass'!U5+'BIFUbC-hydrogen'!W5</f>
        <v>757830462213014.75</v>
      </c>
      <c r="V5" s="344">
        <f>'BIFUbC-coal'!V5+'BIFUbC-LPG-propane-or-butane'!V5+'BIFUbC-petroleum-diesel'!V5+'BIFUbC-crude-oil'!V5+'BIFUbC-heavy-or-residual-oil'!V5+'BIFUbC-natural-gas'!V5+'BIFUbC-electricity'!V5+'BIFUbC-heat'!V5+'BIFUbC-biomass'!V5+'BIFUbC-hydrogen'!X5</f>
        <v>751337349140313.38</v>
      </c>
      <c r="W5" s="344">
        <f>'BIFUbC-coal'!W5+'BIFUbC-LPG-propane-or-butane'!W5+'BIFUbC-petroleum-diesel'!W5+'BIFUbC-crude-oil'!W5+'BIFUbC-heavy-or-residual-oil'!W5+'BIFUbC-natural-gas'!W5+'BIFUbC-electricity'!W5+'BIFUbC-heat'!W5+'BIFUbC-biomass'!W5+'BIFUbC-hydrogen'!Y5</f>
        <v>744852239918279.13</v>
      </c>
      <c r="X5" s="344">
        <f>'BIFUbC-coal'!X5+'BIFUbC-LPG-propane-or-butane'!X5+'BIFUbC-petroleum-diesel'!X5+'BIFUbC-crude-oil'!X5+'BIFUbC-heavy-or-residual-oil'!X5+'BIFUbC-natural-gas'!X5+'BIFUbC-electricity'!X5+'BIFUbC-heat'!X5+'BIFUbC-biomass'!X5+'BIFUbC-hydrogen'!Z5</f>
        <v>731587579514438.25</v>
      </c>
      <c r="Y5" s="344">
        <f>'BIFUbC-coal'!Y5+'BIFUbC-LPG-propane-or-butane'!Y5+'BIFUbC-petroleum-diesel'!Y5+'BIFUbC-crude-oil'!Y5+'BIFUbC-heavy-or-residual-oil'!Y5+'BIFUbC-natural-gas'!Y5+'BIFUbC-electricity'!Y5+'BIFUbC-heat'!Y5+'BIFUbC-biomass'!Y5+'BIFUbC-hydrogen'!AA5</f>
        <v>718340009380317.75</v>
      </c>
      <c r="Z5" s="344">
        <f>'BIFUbC-coal'!Z5+'BIFUbC-LPG-propane-or-butane'!Z5+'BIFUbC-petroleum-diesel'!Z5+'BIFUbC-crude-oil'!Z5+'BIFUbC-heavy-or-residual-oil'!Z5+'BIFUbC-natural-gas'!Z5+'BIFUbC-electricity'!Z5+'BIFUbC-heat'!Z5+'BIFUbC-biomass'!Z5+'BIFUbC-hydrogen'!AB5</f>
        <v>705109529515916.88</v>
      </c>
      <c r="AA5" s="344">
        <f>'BIFUbC-coal'!AA5+'BIFUbC-LPG-propane-or-butane'!AA5+'BIFUbC-petroleum-diesel'!AA5+'BIFUbC-crude-oil'!AA5+'BIFUbC-heavy-or-residual-oil'!AA5+'BIFUbC-natural-gas'!AA5+'BIFUbC-electricity'!AA5+'BIFUbC-heat'!AA5+'BIFUbC-biomass'!AA5+'BIFUbC-hydrogen'!AC5</f>
        <v>691896139921236.13</v>
      </c>
      <c r="AB5" s="344">
        <f>'BIFUbC-coal'!AB5+'BIFUbC-LPG-propane-or-butane'!AB5+'BIFUbC-petroleum-diesel'!AB5+'BIFUbC-crude-oil'!AB5+'BIFUbC-heavy-or-residual-oil'!AB5+'BIFUbC-natural-gas'!AB5+'BIFUbC-electricity'!AB5+'BIFUbC-heat'!AB5+'BIFUbC-biomass'!AB5+'BIFUbC-hydrogen'!AD5</f>
        <v>678699840596275.25</v>
      </c>
      <c r="AC5" s="344">
        <f>'BIFUbC-coal'!AC5+'BIFUbC-LPG-propane-or-butane'!AC5+'BIFUbC-petroleum-diesel'!AC5+'BIFUbC-crude-oil'!AC5+'BIFUbC-heavy-or-residual-oil'!AC5+'BIFUbC-natural-gas'!AC5+'BIFUbC-electricity'!AC5+'BIFUbC-heat'!AC5+'BIFUbC-biomass'!AC5+'BIFUbC-hydrogen'!AE5</f>
        <v>664018335937372.5</v>
      </c>
      <c r="AD5" s="344">
        <f>'BIFUbC-coal'!AD5+'BIFUbC-LPG-propane-or-butane'!AD5+'BIFUbC-petroleum-diesel'!AD5+'BIFUbC-crude-oil'!AD5+'BIFUbC-heavy-or-residual-oil'!AD5+'BIFUbC-natural-gas'!AD5+'BIFUbC-electricity'!AD5+'BIFUbC-heat'!AD5+'BIFUbC-biomass'!AD5+'BIFUbC-hydrogen'!AF5</f>
        <v>649355939406622.75</v>
      </c>
      <c r="AE5" s="344">
        <f>'BIFUbC-coal'!AE5+'BIFUbC-LPG-propane-or-butane'!AE5+'BIFUbC-petroleum-diesel'!AE5+'BIFUbC-crude-oil'!AE5+'BIFUbC-heavy-or-residual-oil'!AE5+'BIFUbC-natural-gas'!AE5+'BIFUbC-electricity'!AE5+'BIFUbC-heat'!AE5+'BIFUbC-biomass'!AE5+'BIFUbC-hydrogen'!AG5</f>
        <v>634712651004026.5</v>
      </c>
      <c r="AF5" s="344">
        <f>'BIFUbC-coal'!AF5+'BIFUbC-LPG-propane-or-butane'!AF5+'BIFUbC-petroleum-diesel'!AF5+'BIFUbC-crude-oil'!AF5+'BIFUbC-heavy-or-residual-oil'!AF5+'BIFUbC-natural-gas'!AF5+'BIFUbC-electricity'!AF5+'BIFUbC-heat'!AF5+'BIFUbC-biomass'!AF5+'BIFUbC-hydrogen'!AH5</f>
        <v>620088470729583.63</v>
      </c>
      <c r="AG5" s="344">
        <f>'BIFUbC-coal'!AG5+'BIFUbC-LPG-propane-or-butane'!AG5+'BIFUbC-petroleum-diesel'!AG5+'BIFUbC-crude-oil'!AG5+'BIFUbC-heavy-or-residual-oil'!AG5+'BIFUbC-natural-gas'!AG5+'BIFUbC-electricity'!AG5+'BIFUbC-heat'!AG5+'BIFUbC-biomass'!AG5+'BIFUbC-hydrogen'!AI5</f>
        <v>605483398583294</v>
      </c>
      <c r="AH5" s="344">
        <f>'BIFUbC-coal'!AH5+'BIFUbC-LPG-propane-or-butane'!AH5+'BIFUbC-petroleum-diesel'!AH5+'BIFUbC-crude-oil'!AH5+'BIFUbC-heavy-or-residual-oil'!AH5+'BIFUbC-natural-gas'!AH5+'BIFUbC-electricity'!AH5+'BIFUbC-heat'!AH5+'BIFUbC-biomass'!AH5+'BIFUbC-hydrogen'!AJ5</f>
        <v>591367798496334.25</v>
      </c>
      <c r="AI5" s="344">
        <f>'BIFUbC-coal'!AI5+'BIFUbC-LPG-propane-or-butane'!AI5+'BIFUbC-petroleum-diesel'!AI5+'BIFUbC-crude-oil'!AI5+'BIFUbC-heavy-or-residual-oil'!AI5+'BIFUbC-natural-gas'!AI5+'BIFUbC-electricity'!AI5+'BIFUbC-heat'!AI5+'BIFUbC-biomass'!AI5+'BIFUbC-hydrogen'!AK5</f>
        <v>577270672623873.88</v>
      </c>
      <c r="AJ5" s="344">
        <f>'BIFUbC-coal'!AJ5+'BIFUbC-LPG-propane-or-butane'!AJ5+'BIFUbC-petroleum-diesel'!AJ5+'BIFUbC-crude-oil'!AJ5+'BIFUbC-heavy-or-residual-oil'!AJ5+'BIFUbC-natural-gas'!AJ5+'BIFUbC-electricity'!AJ5+'BIFUbC-heat'!AJ5+'BIFUbC-biomass'!AJ5+'BIFUbC-hydrogen'!AL5</f>
        <v>563192020965912.88</v>
      </c>
      <c r="AK5" s="344">
        <f>'BIFUbC-coal'!AK5+'BIFUbC-LPG-propane-or-butane'!AK5+'BIFUbC-petroleum-diesel'!AK5+'BIFUbC-crude-oil'!AK5+'BIFUbC-heavy-or-residual-oil'!AK5+'BIFUbC-natural-gas'!AK5+'BIFUbC-electricity'!AK5+'BIFUbC-heat'!AK5+'BIFUbC-biomass'!AK5+'BIFUbC-hydrogen'!AM5</f>
        <v>549131843522451.56</v>
      </c>
      <c r="AL5" s="344">
        <f>'BIFUbC-coal'!AL5+'BIFUbC-LPG-propane-or-butane'!AL5+'BIFUbC-petroleum-diesel'!AL5+'BIFUbC-crude-oil'!AL5+'BIFUbC-heavy-or-residual-oil'!AL5+'BIFUbC-natural-gas'!AL5+'BIFUbC-electricity'!AL5+'BIFUbC-heat'!AL5+'BIFUbC-biomass'!AL5+'BIFUbC-hydrogen'!AN5</f>
        <v>535090140293489.63</v>
      </c>
      <c r="AM5" s="344">
        <f>'BIFUbC-coal'!AM5+'BIFUbC-LPG-propane-or-butane'!AM5+'BIFUbC-petroleum-diesel'!AM5+'BIFUbC-crude-oil'!AM5+'BIFUbC-heavy-or-residual-oil'!AM5+'BIFUbC-natural-gas'!AM5+'BIFUbC-electricity'!AM5+'BIFUbC-heat'!AM5+'BIFUbC-biomass'!AM5+'BIFUbC-hydrogen'!AO5</f>
        <v>521741470166595.88</v>
      </c>
      <c r="AN5" s="344">
        <f>'BIFUbC-coal'!AN5+'BIFUbC-LPG-propane-or-butane'!AN5+'BIFUbC-petroleum-diesel'!AN5+'BIFUbC-crude-oil'!AN5+'BIFUbC-heavy-or-residual-oil'!AN5+'BIFUbC-natural-gas'!AN5+'BIFUbC-electricity'!AN5+'BIFUbC-heat'!AN5+'BIFUbC-biomass'!AN5+'BIFUbC-hydrogen'!AP5</f>
        <v>508410362071797.81</v>
      </c>
    </row>
    <row r="6" spans="1:43" x14ac:dyDescent="0.2">
      <c r="A6" s="313" t="s">
        <v>128</v>
      </c>
      <c r="B6" s="344">
        <f>'BIFUbC-coal'!B6+'BIFUbC-LPG-propane-or-butane'!B6+'BIFUbC-petroleum-diesel'!B6+'BIFUbC-crude-oil'!B6+'BIFUbC-heavy-or-residual-oil'!B6+'BIFUbC-natural-gas'!B6+'BIFUbC-electricity'!B6+'BIFUbC-heat'!B6+'BIFUbC-biomass'!B6+'BIFUbC-hydrogen'!D6</f>
        <v>1509634345493653.3</v>
      </c>
      <c r="C6" s="344">
        <f>'BIFUbC-coal'!C6+'BIFUbC-LPG-propane-or-butane'!C6+'BIFUbC-petroleum-diesel'!C6+'BIFUbC-crude-oil'!C6+'BIFUbC-heavy-or-residual-oil'!C6+'BIFUbC-natural-gas'!C6+'BIFUbC-electricity'!C6+'BIFUbC-heat'!C6+'BIFUbC-biomass'!C6+'BIFUbC-hydrogen'!E6</f>
        <v>1425244594325504.3</v>
      </c>
      <c r="D6" s="344">
        <f>'BIFUbC-coal'!D6+'BIFUbC-LPG-propane-or-butane'!D6+'BIFUbC-petroleum-diesel'!D6+'BIFUbC-crude-oil'!D6+'BIFUbC-heavy-or-residual-oil'!D6+'BIFUbC-natural-gas'!D6+'BIFUbC-electricity'!D6+'BIFUbC-heat'!D6+'BIFUbC-biomass'!D6+'BIFUbC-hydrogen'!F6</f>
        <v>1598201825232422</v>
      </c>
      <c r="E6" s="344">
        <f>'BIFUbC-coal'!E6+'BIFUbC-LPG-propane-or-butane'!E6+'BIFUbC-petroleum-diesel'!E6+'BIFUbC-crude-oil'!E6+'BIFUbC-heavy-or-residual-oil'!E6+'BIFUbC-natural-gas'!E6+'BIFUbC-electricity'!E6+'BIFUbC-heat'!E6+'BIFUbC-biomass'!E6+'BIFUbC-hydrogen'!G6</f>
        <v>1653175278237560</v>
      </c>
      <c r="F6" s="344">
        <f>'BIFUbC-coal'!F6+'BIFUbC-LPG-propane-or-butane'!F6+'BIFUbC-petroleum-diesel'!F6+'BIFUbC-crude-oil'!F6+'BIFUbC-heavy-or-residual-oil'!F6+'BIFUbC-natural-gas'!F6+'BIFUbC-electricity'!F6+'BIFUbC-heat'!F6+'BIFUbC-biomass'!F6+'BIFUbC-hydrogen'!H6</f>
        <v>1662568976824761.8</v>
      </c>
      <c r="G6" s="344">
        <f>'BIFUbC-coal'!G6+'BIFUbC-LPG-propane-or-butane'!G6+'BIFUbC-petroleum-diesel'!G6+'BIFUbC-crude-oil'!G6+'BIFUbC-heavy-or-residual-oil'!G6+'BIFUbC-natural-gas'!G6+'BIFUbC-electricity'!G6+'BIFUbC-heat'!G6+'BIFUbC-biomass'!G6+'BIFUbC-hydrogen'!I6</f>
        <v>1698940930637353.5</v>
      </c>
      <c r="H6" s="344">
        <f>'BIFUbC-coal'!H6+'BIFUbC-LPG-propane-or-butane'!H6+'BIFUbC-petroleum-diesel'!H6+'BIFUbC-crude-oil'!H6+'BIFUbC-heavy-or-residual-oil'!H6+'BIFUbC-natural-gas'!H6+'BIFUbC-electricity'!H6+'BIFUbC-heat'!H6+'BIFUbC-biomass'!H6+'BIFUbC-hydrogen'!J6</f>
        <v>1749795583773973.8</v>
      </c>
      <c r="I6" s="344">
        <f>'BIFUbC-coal'!I6+'BIFUbC-LPG-propane-or-butane'!I6+'BIFUbC-petroleum-diesel'!I6+'BIFUbC-crude-oil'!I6+'BIFUbC-heavy-or-residual-oil'!I6+'BIFUbC-natural-gas'!I6+'BIFUbC-electricity'!I6+'BIFUbC-heat'!I6+'BIFUbC-biomass'!I6+'BIFUbC-hydrogen'!K6</f>
        <v>1805035340680300.5</v>
      </c>
      <c r="J6" s="344">
        <f>'BIFUbC-coal'!J6+'BIFUbC-LPG-propane-or-butane'!J6+'BIFUbC-petroleum-diesel'!J6+'BIFUbC-crude-oil'!J6+'BIFUbC-heavy-or-residual-oil'!J6+'BIFUbC-natural-gas'!J6+'BIFUbC-electricity'!J6+'BIFUbC-heat'!J6+'BIFUbC-biomass'!J6+'BIFUbC-hydrogen'!L6</f>
        <v>1859995173708868</v>
      </c>
      <c r="K6" s="344">
        <f>'BIFUbC-coal'!K6+'BIFUbC-LPG-propane-or-butane'!K6+'BIFUbC-petroleum-diesel'!K6+'BIFUbC-crude-oil'!K6+'BIFUbC-heavy-or-residual-oil'!K6+'BIFUbC-natural-gas'!K6+'BIFUbC-electricity'!K6+'BIFUbC-heat'!K6+'BIFUbC-biomass'!K6+'BIFUbC-hydrogen'!M6</f>
        <v>1913289623225524.8</v>
      </c>
      <c r="L6" s="344">
        <f>'BIFUbC-coal'!L6+'BIFUbC-LPG-propane-or-butane'!L6+'BIFUbC-petroleum-diesel'!L6+'BIFUbC-crude-oil'!L6+'BIFUbC-heavy-or-residual-oil'!L6+'BIFUbC-natural-gas'!L6+'BIFUbC-electricity'!L6+'BIFUbC-heat'!L6+'BIFUbC-biomass'!L6+'BIFUbC-hydrogen'!N6</f>
        <v>1963436895219835</v>
      </c>
      <c r="M6" s="344">
        <f>'BIFUbC-coal'!M6+'BIFUbC-LPG-propane-or-butane'!M6+'BIFUbC-petroleum-diesel'!M6+'BIFUbC-crude-oil'!M6+'BIFUbC-heavy-or-residual-oil'!M6+'BIFUbC-natural-gas'!M6+'BIFUbC-electricity'!M6+'BIFUbC-heat'!M6+'BIFUbC-biomass'!M6+'BIFUbC-hydrogen'!O6</f>
        <v>2008871794535264</v>
      </c>
      <c r="N6" s="344">
        <f>'BIFUbC-coal'!N6+'BIFUbC-LPG-propane-or-butane'!N6+'BIFUbC-petroleum-diesel'!N6+'BIFUbC-crude-oil'!N6+'BIFUbC-heavy-or-residual-oil'!N6+'BIFUbC-natural-gas'!N6+'BIFUbC-electricity'!N6+'BIFUbC-heat'!N6+'BIFUbC-biomass'!N6+'BIFUbC-hydrogen'!P6</f>
        <v>2049286605182175.5</v>
      </c>
      <c r="O6" s="344">
        <f>'BIFUbC-coal'!O6+'BIFUbC-LPG-propane-or-butane'!O6+'BIFUbC-petroleum-diesel'!O6+'BIFUbC-crude-oil'!O6+'BIFUbC-heavy-or-residual-oil'!O6+'BIFUbC-natural-gas'!O6+'BIFUbC-electricity'!O6+'BIFUbC-heat'!O6+'BIFUbC-biomass'!O6+'BIFUbC-hydrogen'!Q6</f>
        <v>2083564938546593.3</v>
      </c>
      <c r="P6" s="344">
        <f>'BIFUbC-coal'!P6+'BIFUbC-LPG-propane-or-butane'!P6+'BIFUbC-petroleum-diesel'!P6+'BIFUbC-crude-oil'!P6+'BIFUbC-heavy-or-residual-oil'!P6+'BIFUbC-natural-gas'!P6+'BIFUbC-electricity'!P6+'BIFUbC-heat'!P6+'BIFUbC-biomass'!P6+'BIFUbC-hydrogen'!R6</f>
        <v>2111937548275528</v>
      </c>
      <c r="Q6" s="344">
        <f>'BIFUbC-coal'!Q6+'BIFUbC-LPG-propane-or-butane'!Q6+'BIFUbC-petroleum-diesel'!Q6+'BIFUbC-crude-oil'!Q6+'BIFUbC-heavy-or-residual-oil'!Q6+'BIFUbC-natural-gas'!Q6+'BIFUbC-electricity'!Q6+'BIFUbC-heat'!Q6+'BIFUbC-biomass'!Q6+'BIFUbC-hydrogen'!S6</f>
        <v>2134718949749450</v>
      </c>
      <c r="R6" s="344">
        <f>'BIFUbC-coal'!R6+'BIFUbC-LPG-propane-or-butane'!R6+'BIFUbC-petroleum-diesel'!R6+'BIFUbC-crude-oil'!R6+'BIFUbC-heavy-or-residual-oil'!R6+'BIFUbC-natural-gas'!R6+'BIFUbC-electricity'!R6+'BIFUbC-heat'!R6+'BIFUbC-biomass'!R6+'BIFUbC-hydrogen'!T6</f>
        <v>2152295682065584.5</v>
      </c>
      <c r="S6" s="344">
        <f>'BIFUbC-coal'!S6+'BIFUbC-LPG-propane-or-butane'!S6+'BIFUbC-petroleum-diesel'!S6+'BIFUbC-crude-oil'!S6+'BIFUbC-heavy-or-residual-oil'!S6+'BIFUbC-natural-gas'!S6+'BIFUbC-electricity'!S6+'BIFUbC-heat'!S6+'BIFUbC-biomass'!S6+'BIFUbC-hydrogen'!U6</f>
        <v>2171728897520835.5</v>
      </c>
      <c r="T6" s="344">
        <f>'BIFUbC-coal'!T6+'BIFUbC-LPG-propane-or-butane'!T6+'BIFUbC-petroleum-diesel'!T6+'BIFUbC-crude-oil'!T6+'BIFUbC-heavy-or-residual-oil'!T6+'BIFUbC-natural-gas'!T6+'BIFUbC-electricity'!T6+'BIFUbC-heat'!T6+'BIFUbC-biomass'!T6+'BIFUbC-hydrogen'!V6</f>
        <v>2186756916915336.3</v>
      </c>
      <c r="U6" s="344">
        <f>'BIFUbC-coal'!U6+'BIFUbC-LPG-propane-or-butane'!U6+'BIFUbC-petroleum-diesel'!U6+'BIFUbC-crude-oil'!U6+'BIFUbC-heavy-or-residual-oil'!U6+'BIFUbC-natural-gas'!U6+'BIFUbC-electricity'!U6+'BIFUbC-heat'!U6+'BIFUbC-biomass'!U6+'BIFUbC-hydrogen'!W6</f>
        <v>2197621294606468.5</v>
      </c>
      <c r="V6" s="344">
        <f>'BIFUbC-coal'!V6+'BIFUbC-LPG-propane-or-butane'!V6+'BIFUbC-petroleum-diesel'!V6+'BIFUbC-crude-oil'!V6+'BIFUbC-heavy-or-residual-oil'!V6+'BIFUbC-natural-gas'!V6+'BIFUbC-electricity'!V6+'BIFUbC-heat'!V6+'BIFUbC-biomass'!V6+'BIFUbC-hydrogen'!X6</f>
        <v>2204592433805762.8</v>
      </c>
      <c r="W6" s="344">
        <f>'BIFUbC-coal'!W6+'BIFUbC-LPG-propane-or-butane'!W6+'BIFUbC-petroleum-diesel'!W6+'BIFUbC-crude-oil'!W6+'BIFUbC-heavy-or-residual-oil'!W6+'BIFUbC-natural-gas'!W6+'BIFUbC-electricity'!W6+'BIFUbC-heat'!W6+'BIFUbC-biomass'!W6+'BIFUbC-hydrogen'!Y6</f>
        <v>2207963855191326.8</v>
      </c>
      <c r="X6" s="344">
        <f>'BIFUbC-coal'!X6+'BIFUbC-LPG-propane-or-butane'!X6+'BIFUbC-petroleum-diesel'!X6+'BIFUbC-crude-oil'!X6+'BIFUbC-heavy-or-residual-oil'!X6+'BIFUbC-natural-gas'!X6+'BIFUbC-electricity'!X6+'BIFUbC-heat'!X6+'BIFUbC-biomass'!X6+'BIFUbC-hydrogen'!Z6</f>
        <v>2208046746930831.3</v>
      </c>
      <c r="Y6" s="344">
        <f>'BIFUbC-coal'!Y6+'BIFUbC-LPG-propane-or-butane'!Y6+'BIFUbC-petroleum-diesel'!Y6+'BIFUbC-crude-oil'!Y6+'BIFUbC-heavy-or-residual-oil'!Y6+'BIFUbC-natural-gas'!Y6+'BIFUbC-electricity'!Y6+'BIFUbC-heat'!Y6+'BIFUbC-biomass'!Y6+'BIFUbC-hydrogen'!AA6</f>
        <v>2205164895697778.8</v>
      </c>
      <c r="Z6" s="344">
        <f>'BIFUbC-coal'!Z6+'BIFUbC-LPG-propane-or-butane'!Z6+'BIFUbC-petroleum-diesel'!Z6+'BIFUbC-crude-oil'!Z6+'BIFUbC-heavy-or-residual-oil'!Z6+'BIFUbC-natural-gas'!Z6+'BIFUbC-electricity'!Z6+'BIFUbC-heat'!Z6+'BIFUbC-biomass'!Z6+'BIFUbC-hydrogen'!AB6</f>
        <v>2199650075053685.5</v>
      </c>
      <c r="AA6" s="344">
        <f>'BIFUbC-coal'!AA6+'BIFUbC-LPG-propane-or-butane'!AA6+'BIFUbC-petroleum-diesel'!AA6+'BIFUbC-crude-oil'!AA6+'BIFUbC-heavy-or-residual-oil'!AA6+'BIFUbC-natural-gas'!AA6+'BIFUbC-electricity'!AA6+'BIFUbC-heat'!AA6+'BIFUbC-biomass'!AA6+'BIFUbC-hydrogen'!AC6</f>
        <v>2191837945693170.3</v>
      </c>
      <c r="AB6" s="344">
        <f>'BIFUbC-coal'!AB6+'BIFUbC-LPG-propane-or-butane'!AB6+'BIFUbC-petroleum-diesel'!AB6+'BIFUbC-crude-oil'!AB6+'BIFUbC-heavy-or-residual-oil'!AB6+'BIFUbC-natural-gas'!AB6+'BIFUbC-electricity'!AB6+'BIFUbC-heat'!AB6+'BIFUbC-biomass'!AB6+'BIFUbC-hydrogen'!AD6</f>
        <v>2182064502161248.8</v>
      </c>
      <c r="AC6" s="344">
        <f>'BIFUbC-coal'!AC6+'BIFUbC-LPG-propane-or-butane'!AC6+'BIFUbC-petroleum-diesel'!AC6+'BIFUbC-crude-oil'!AC6+'BIFUbC-heavy-or-residual-oil'!AC6+'BIFUbC-natural-gas'!AC6+'BIFUbC-electricity'!AC6+'BIFUbC-heat'!AC6+'BIFUbC-biomass'!AC6+'BIFUbC-hydrogen'!AE6</f>
        <v>2170663083210092.8</v>
      </c>
      <c r="AD6" s="344">
        <f>'BIFUbC-coal'!AD6+'BIFUbC-LPG-propane-or-butane'!AD6+'BIFUbC-petroleum-diesel'!AD6+'BIFUbC-crude-oil'!AD6+'BIFUbC-heavy-or-residual-oil'!AD6+'BIFUbC-natural-gas'!AD6+'BIFUbC-electricity'!AD6+'BIFUbC-heat'!AD6+'BIFUbC-biomass'!AD6+'BIFUbC-hydrogen'!AF6</f>
        <v>2157961948246013.5</v>
      </c>
      <c r="AE6" s="344">
        <f>'BIFUbC-coal'!AE6+'BIFUbC-LPG-propane-or-butane'!AE6+'BIFUbC-petroleum-diesel'!AE6+'BIFUbC-crude-oil'!AE6+'BIFUbC-heavy-or-residual-oil'!AE6+'BIFUbC-natural-gas'!AE6+'BIFUbC-electricity'!AE6+'BIFUbC-heat'!AE6+'BIFUbC-biomass'!AE6+'BIFUbC-hydrogen'!AG6</f>
        <v>2144282410452270.3</v>
      </c>
      <c r="AF6" s="344">
        <f>'BIFUbC-coal'!AF6+'BIFUbC-LPG-propane-or-butane'!AF6+'BIFUbC-petroleum-diesel'!AF6+'BIFUbC-crude-oil'!AF6+'BIFUbC-heavy-or-residual-oil'!AF6+'BIFUbC-natural-gas'!AF6+'BIFUbC-electricity'!AF6+'BIFUbC-heat'!AF6+'BIFUbC-biomass'!AF6+'BIFUbC-hydrogen'!AH6</f>
        <v>2129937508160037</v>
      </c>
      <c r="AG6" s="344">
        <f>'BIFUbC-coal'!AG6+'BIFUbC-LPG-propane-or-butane'!AG6+'BIFUbC-petroleum-diesel'!AG6+'BIFUbC-crude-oil'!AG6+'BIFUbC-heavy-or-residual-oil'!AG6+'BIFUbC-natural-gas'!AG6+'BIFUbC-electricity'!AG6+'BIFUbC-heat'!AG6+'BIFUbC-biomass'!AG6+'BIFUbC-hydrogen'!AI6</f>
        <v>2115231189781777.3</v>
      </c>
      <c r="AH6" s="344">
        <f>'BIFUbC-coal'!AH6+'BIFUbC-LPG-propane-or-butane'!AH6+'BIFUbC-petroleum-diesel'!AH6+'BIFUbC-crude-oil'!AH6+'BIFUbC-heavy-or-residual-oil'!AH6+'BIFUbC-natural-gas'!AH6+'BIFUbC-electricity'!AH6+'BIFUbC-heat'!AH6+'BIFUbC-biomass'!AH6+'BIFUbC-hydrogen'!AJ6</f>
        <v>2100457983954639.5</v>
      </c>
      <c r="AI6" s="344">
        <f>'BIFUbC-coal'!AI6+'BIFUbC-LPG-propane-or-butane'!AI6+'BIFUbC-petroleum-diesel'!AI6+'BIFUbC-crude-oil'!AI6+'BIFUbC-heavy-or-residual-oil'!AI6+'BIFUbC-natural-gas'!AI6+'BIFUbC-electricity'!AI6+'BIFUbC-heat'!AI6+'BIFUbC-biomass'!AI6+'BIFUbC-hydrogen'!AK6</f>
        <v>2085903125262032.8</v>
      </c>
      <c r="AJ6" s="344">
        <f>'BIFUbC-coal'!AJ6+'BIFUbC-LPG-propane-or-butane'!AJ6+'BIFUbC-petroleum-diesel'!AJ6+'BIFUbC-crude-oil'!AJ6+'BIFUbC-heavy-or-residual-oil'!AJ6+'BIFUbC-natural-gas'!AJ6+'BIFUbC-electricity'!AJ6+'BIFUbC-heat'!AJ6+'BIFUbC-biomass'!AJ6+'BIFUbC-hydrogen'!AL6</f>
        <v>2071843106789375</v>
      </c>
      <c r="AK6" s="344">
        <f>'BIFUbC-coal'!AK6+'BIFUbC-LPG-propane-or-butane'!AK6+'BIFUbC-petroleum-diesel'!AK6+'BIFUbC-crude-oil'!AK6+'BIFUbC-heavy-or-residual-oil'!AK6+'BIFUbC-natural-gas'!AK6+'BIFUbC-electricity'!AK6+'BIFUbC-heat'!AK6+'BIFUbC-biomass'!AK6+'BIFUbC-hydrogen'!AM6</f>
        <v>2058546633611606</v>
      </c>
      <c r="AL6" s="344">
        <f>'BIFUbC-coal'!AL6+'BIFUbC-LPG-propane-or-butane'!AL6+'BIFUbC-petroleum-diesel'!AL6+'BIFUbC-crude-oil'!AL6+'BIFUbC-heavy-or-residual-oil'!AL6+'BIFUbC-natural-gas'!AL6+'BIFUbC-electricity'!AL6+'BIFUbC-heat'!AL6+'BIFUbC-biomass'!AL6+'BIFUbC-hydrogen'!AN6</f>
        <v>2046275955916854.8</v>
      </c>
      <c r="AM6" s="344">
        <f>'BIFUbC-coal'!AM6+'BIFUbC-LPG-propane-or-butane'!AM6+'BIFUbC-petroleum-diesel'!AM6+'BIFUbC-crude-oil'!AM6+'BIFUbC-heavy-or-residual-oil'!AM6+'BIFUbC-natural-gas'!AM6+'BIFUbC-electricity'!AM6+'BIFUbC-heat'!AM6+'BIFUbC-biomass'!AM6+'BIFUbC-hydrogen'!AO6</f>
        <v>2035288566696210</v>
      </c>
      <c r="AN6" s="344">
        <f>'BIFUbC-coal'!AN6+'BIFUbC-LPG-propane-or-butane'!AN6+'BIFUbC-petroleum-diesel'!AN6+'BIFUbC-crude-oil'!AN6+'BIFUbC-heavy-or-residual-oil'!AN6+'BIFUbC-natural-gas'!AN6+'BIFUbC-electricity'!AN6+'BIFUbC-heat'!AN6+'BIFUbC-biomass'!AN6+'BIFUbC-hydrogen'!AP6</f>
        <v>2025839256682686</v>
      </c>
    </row>
    <row r="7" spans="1:43" x14ac:dyDescent="0.2">
      <c r="A7" s="313" t="s">
        <v>129</v>
      </c>
      <c r="B7" s="344">
        <f>'BIFUbC-coal'!B7+'BIFUbC-LPG-propane-or-butane'!B7+'BIFUbC-petroleum-diesel'!B7+'BIFUbC-crude-oil'!B7+'BIFUbC-heavy-or-residual-oil'!B7+'BIFUbC-natural-gas'!B7+'BIFUbC-electricity'!B7+'BIFUbC-heat'!B7+'BIFUbC-biomass'!B7+'BIFUbC-hydrogen'!D7</f>
        <v>1367959693352726.5</v>
      </c>
      <c r="C7" s="344">
        <f>'BIFUbC-coal'!C7+'BIFUbC-LPG-propane-or-butane'!C7+'BIFUbC-petroleum-diesel'!C7+'BIFUbC-crude-oil'!C7+'BIFUbC-heavy-or-residual-oil'!C7+'BIFUbC-natural-gas'!C7+'BIFUbC-electricity'!C7+'BIFUbC-heat'!C7+'BIFUbC-biomass'!C7+'BIFUbC-hydrogen'!E7</f>
        <v>1302551989023140.8</v>
      </c>
      <c r="D7" s="344">
        <f>'BIFUbC-coal'!D7+'BIFUbC-LPG-propane-or-butane'!D7+'BIFUbC-petroleum-diesel'!D7+'BIFUbC-crude-oil'!D7+'BIFUbC-heavy-or-residual-oil'!D7+'BIFUbC-natural-gas'!D7+'BIFUbC-electricity'!D7+'BIFUbC-heat'!D7+'BIFUbC-biomass'!D7+'BIFUbC-hydrogen'!F7</f>
        <v>1382622125753254</v>
      </c>
      <c r="E7" s="344">
        <f>'BIFUbC-coal'!E7+'BIFUbC-LPG-propane-or-butane'!E7+'BIFUbC-petroleum-diesel'!E7+'BIFUbC-crude-oil'!E7+'BIFUbC-heavy-or-residual-oil'!E7+'BIFUbC-natural-gas'!E7+'BIFUbC-electricity'!E7+'BIFUbC-heat'!E7+'BIFUbC-biomass'!E7+'BIFUbC-hydrogen'!G7</f>
        <v>1362610696161255.8</v>
      </c>
      <c r="F7" s="344">
        <f>'BIFUbC-coal'!F7+'BIFUbC-LPG-propane-or-butane'!F7+'BIFUbC-petroleum-diesel'!F7+'BIFUbC-crude-oil'!F7+'BIFUbC-heavy-or-residual-oil'!F7+'BIFUbC-natural-gas'!F7+'BIFUbC-electricity'!F7+'BIFUbC-heat'!F7+'BIFUbC-biomass'!F7+'BIFUbC-hydrogen'!H7</f>
        <v>1361386809388113.5</v>
      </c>
      <c r="G7" s="344">
        <f>'BIFUbC-coal'!G7+'BIFUbC-LPG-propane-or-butane'!G7+'BIFUbC-petroleum-diesel'!G7+'BIFUbC-crude-oil'!G7+'BIFUbC-heavy-or-residual-oil'!G7+'BIFUbC-natural-gas'!G7+'BIFUbC-electricity'!G7+'BIFUbC-heat'!G7+'BIFUbC-biomass'!G7+'BIFUbC-hydrogen'!I7</f>
        <v>1368785423685143.3</v>
      </c>
      <c r="H7" s="344">
        <f>'BIFUbC-coal'!H7+'BIFUbC-LPG-propane-or-butane'!H7+'BIFUbC-petroleum-diesel'!H7+'BIFUbC-crude-oil'!H7+'BIFUbC-heavy-or-residual-oil'!H7+'BIFUbC-natural-gas'!H7+'BIFUbC-electricity'!H7+'BIFUbC-heat'!H7+'BIFUbC-biomass'!H7+'BIFUbC-hydrogen'!J7</f>
        <v>1380818976086149.8</v>
      </c>
      <c r="I7" s="344">
        <f>'BIFUbC-coal'!I7+'BIFUbC-LPG-propane-or-butane'!I7+'BIFUbC-petroleum-diesel'!I7+'BIFUbC-crude-oil'!I7+'BIFUbC-heavy-or-residual-oil'!I7+'BIFUbC-natural-gas'!I7+'BIFUbC-electricity'!I7+'BIFUbC-heat'!I7+'BIFUbC-biomass'!I7+'BIFUbC-hydrogen'!K7</f>
        <v>1394838265878235</v>
      </c>
      <c r="J7" s="344">
        <f>'BIFUbC-coal'!J7+'BIFUbC-LPG-propane-or-butane'!J7+'BIFUbC-petroleum-diesel'!J7+'BIFUbC-crude-oil'!J7+'BIFUbC-heavy-or-residual-oil'!J7+'BIFUbC-natural-gas'!J7+'BIFUbC-electricity'!J7+'BIFUbC-heat'!J7+'BIFUbC-biomass'!J7+'BIFUbC-hydrogen'!L7</f>
        <v>1407666888865445.8</v>
      </c>
      <c r="K7" s="344">
        <f>'BIFUbC-coal'!K7+'BIFUbC-LPG-propane-or-butane'!K7+'BIFUbC-petroleum-diesel'!K7+'BIFUbC-crude-oil'!K7+'BIFUbC-heavy-or-residual-oil'!K7+'BIFUbC-natural-gas'!K7+'BIFUbC-electricity'!K7+'BIFUbC-heat'!K7+'BIFUbC-biomass'!K7+'BIFUbC-hydrogen'!M7</f>
        <v>1417457459235658.8</v>
      </c>
      <c r="L7" s="344">
        <f>'BIFUbC-coal'!L7+'BIFUbC-LPG-propane-or-butane'!L7+'BIFUbC-petroleum-diesel'!L7+'BIFUbC-crude-oil'!L7+'BIFUbC-heavy-or-residual-oil'!L7+'BIFUbC-natural-gas'!L7+'BIFUbC-electricity'!L7+'BIFUbC-heat'!L7+'BIFUbC-biomass'!L7+'BIFUbC-hydrogen'!N7</f>
        <v>1422332176851220</v>
      </c>
      <c r="M7" s="344">
        <f>'BIFUbC-coal'!M7+'BIFUbC-LPG-propane-or-butane'!M7+'BIFUbC-petroleum-diesel'!M7+'BIFUbC-crude-oil'!M7+'BIFUbC-heavy-or-residual-oil'!M7+'BIFUbC-natural-gas'!M7+'BIFUbC-electricity'!M7+'BIFUbC-heat'!M7+'BIFUbC-biomass'!M7+'BIFUbC-hydrogen'!O7</f>
        <v>1420432004453844.3</v>
      </c>
      <c r="N7" s="344">
        <f>'BIFUbC-coal'!N7+'BIFUbC-LPG-propane-or-butane'!N7+'BIFUbC-petroleum-diesel'!N7+'BIFUbC-crude-oil'!N7+'BIFUbC-heavy-or-residual-oil'!N7+'BIFUbC-natural-gas'!N7+'BIFUbC-electricity'!N7+'BIFUbC-heat'!N7+'BIFUbC-biomass'!N7+'BIFUbC-hydrogen'!P7</f>
        <v>1411293840827208.8</v>
      </c>
      <c r="O7" s="344">
        <f>'BIFUbC-coal'!O7+'BIFUbC-LPG-propane-or-butane'!O7+'BIFUbC-petroleum-diesel'!O7+'BIFUbC-crude-oil'!O7+'BIFUbC-heavy-or-residual-oil'!O7+'BIFUbC-natural-gas'!O7+'BIFUbC-electricity'!O7+'BIFUbC-heat'!O7+'BIFUbC-biomass'!O7+'BIFUbC-hydrogen'!Q7</f>
        <v>1395541656103394</v>
      </c>
      <c r="P7" s="344">
        <f>'BIFUbC-coal'!P7+'BIFUbC-LPG-propane-or-butane'!P7+'BIFUbC-petroleum-diesel'!P7+'BIFUbC-crude-oil'!P7+'BIFUbC-heavy-or-residual-oil'!P7+'BIFUbC-natural-gas'!P7+'BIFUbC-electricity'!P7+'BIFUbC-heat'!P7+'BIFUbC-biomass'!P7+'BIFUbC-hydrogen'!R7</f>
        <v>1375137631464003</v>
      </c>
      <c r="Q7" s="344">
        <f>'BIFUbC-coal'!Q7+'BIFUbC-LPG-propane-or-butane'!Q7+'BIFUbC-petroleum-diesel'!Q7+'BIFUbC-crude-oil'!Q7+'BIFUbC-heavy-or-residual-oil'!Q7+'BIFUbC-natural-gas'!Q7+'BIFUbC-electricity'!Q7+'BIFUbC-heat'!Q7+'BIFUbC-biomass'!Q7+'BIFUbC-hydrogen'!S7</f>
        <v>1351998789895616.5</v>
      </c>
      <c r="R7" s="344">
        <f>'BIFUbC-coal'!R7+'BIFUbC-LPG-propane-or-butane'!R7+'BIFUbC-petroleum-diesel'!R7+'BIFUbC-crude-oil'!R7+'BIFUbC-heavy-or-residual-oil'!R7+'BIFUbC-natural-gas'!R7+'BIFUbC-electricity'!R7+'BIFUbC-heat'!R7+'BIFUbC-biomass'!R7+'BIFUbC-hydrogen'!T7</f>
        <v>1327948545859054.5</v>
      </c>
      <c r="S7" s="344">
        <f>'BIFUbC-coal'!S7+'BIFUbC-LPG-propane-or-butane'!S7+'BIFUbC-petroleum-diesel'!S7+'BIFUbC-crude-oil'!S7+'BIFUbC-heavy-or-residual-oil'!S7+'BIFUbC-natural-gas'!S7+'BIFUbC-electricity'!S7+'BIFUbC-heat'!S7+'BIFUbC-biomass'!S7+'BIFUbC-hydrogen'!U7</f>
        <v>1308460155319937.3</v>
      </c>
      <c r="T7" s="344">
        <f>'BIFUbC-coal'!T7+'BIFUbC-LPG-propane-or-butane'!T7+'BIFUbC-petroleum-diesel'!T7+'BIFUbC-crude-oil'!T7+'BIFUbC-heavy-or-residual-oil'!T7+'BIFUbC-natural-gas'!T7+'BIFUbC-electricity'!T7+'BIFUbC-heat'!T7+'BIFUbC-biomass'!T7+'BIFUbC-hydrogen'!V7</f>
        <v>1289666626395623.3</v>
      </c>
      <c r="U7" s="344">
        <f>'BIFUbC-coal'!U7+'BIFUbC-LPG-propane-or-butane'!U7+'BIFUbC-petroleum-diesel'!U7+'BIFUbC-crude-oil'!U7+'BIFUbC-heavy-or-residual-oil'!U7+'BIFUbC-natural-gas'!U7+'BIFUbC-electricity'!U7+'BIFUbC-heat'!U7+'BIFUbC-biomass'!U7+'BIFUbC-hydrogen'!W7</f>
        <v>1271572529331924.5</v>
      </c>
      <c r="V7" s="344">
        <f>'BIFUbC-coal'!V7+'BIFUbC-LPG-propane-or-butane'!V7+'BIFUbC-petroleum-diesel'!V7+'BIFUbC-crude-oil'!V7+'BIFUbC-heavy-or-residual-oil'!V7+'BIFUbC-natural-gas'!V7+'BIFUbC-electricity'!V7+'BIFUbC-heat'!V7+'BIFUbC-biomass'!V7+'BIFUbC-hydrogen'!X7</f>
        <v>1254183363749414</v>
      </c>
      <c r="W7" s="344">
        <f>'BIFUbC-coal'!W7+'BIFUbC-LPG-propane-or-butane'!W7+'BIFUbC-petroleum-diesel'!W7+'BIFUbC-crude-oil'!W7+'BIFUbC-heavy-or-residual-oil'!W7+'BIFUbC-natural-gas'!W7+'BIFUbC-electricity'!W7+'BIFUbC-heat'!W7+'BIFUbC-biomass'!W7+'BIFUbC-hydrogen'!Y7</f>
        <v>1237505127832384.8</v>
      </c>
      <c r="X7" s="344">
        <f>'BIFUbC-coal'!X7+'BIFUbC-LPG-propane-or-butane'!X7+'BIFUbC-petroleum-diesel'!X7+'BIFUbC-crude-oil'!X7+'BIFUbC-heavy-or-residual-oil'!X7+'BIFUbC-natural-gas'!X7+'BIFUbC-electricity'!X7+'BIFUbC-heat'!X7+'BIFUbC-biomass'!X7+'BIFUbC-hydrogen'!Z7</f>
        <v>1221543964989417.8</v>
      </c>
      <c r="Y7" s="344">
        <f>'BIFUbC-coal'!Y7+'BIFUbC-LPG-propane-or-butane'!Y7+'BIFUbC-petroleum-diesel'!Y7+'BIFUbC-crude-oil'!Y7+'BIFUbC-heavy-or-residual-oil'!Y7+'BIFUbC-natural-gas'!Y7+'BIFUbC-electricity'!Y7+'BIFUbC-heat'!Y7+'BIFUbC-biomass'!Y7+'BIFUbC-hydrogen'!AA7</f>
        <v>1206305887457601.3</v>
      </c>
      <c r="Z7" s="344">
        <f>'BIFUbC-coal'!Z7+'BIFUbC-LPG-propane-or-butane'!Z7+'BIFUbC-petroleum-diesel'!Z7+'BIFUbC-crude-oil'!Z7+'BIFUbC-heavy-or-residual-oil'!Z7+'BIFUbC-natural-gas'!Z7+'BIFUbC-electricity'!Z7+'BIFUbC-heat'!Z7+'BIFUbC-biomass'!Z7+'BIFUbC-hydrogen'!AB7</f>
        <v>1191796573842343</v>
      </c>
      <c r="AA7" s="344">
        <f>'BIFUbC-coal'!AA7+'BIFUbC-LPG-propane-or-butane'!AA7+'BIFUbC-petroleum-diesel'!AA7+'BIFUbC-crude-oil'!AA7+'BIFUbC-heavy-or-residual-oil'!AA7+'BIFUbC-natural-gas'!AA7+'BIFUbC-electricity'!AA7+'BIFUbC-heat'!AA7+'BIFUbC-biomass'!AA7+'BIFUbC-hydrogen'!AC7</f>
        <v>1178021235707808</v>
      </c>
      <c r="AB7" s="344">
        <f>'BIFUbC-coal'!AB7+'BIFUbC-LPG-propane-or-butane'!AB7+'BIFUbC-petroleum-diesel'!AB7+'BIFUbC-crude-oil'!AB7+'BIFUbC-heavy-or-residual-oil'!AB7+'BIFUbC-natural-gas'!AB7+'BIFUbC-electricity'!AB7+'BIFUbC-heat'!AB7+'BIFUbC-biomass'!AB7+'BIFUbC-hydrogen'!AD7</f>
        <v>1164984547036765</v>
      </c>
      <c r="AC7" s="344">
        <f>'BIFUbC-coal'!AC7+'BIFUbC-LPG-propane-or-butane'!AC7+'BIFUbC-petroleum-diesel'!AC7+'BIFUbC-crude-oil'!AC7+'BIFUbC-heavy-or-residual-oil'!AC7+'BIFUbC-natural-gas'!AC7+'BIFUbC-electricity'!AC7+'BIFUbC-heat'!AC7+'BIFUbC-biomass'!AC7+'BIFUbC-hydrogen'!AE7</f>
        <v>1152690629615930.8</v>
      </c>
      <c r="AD7" s="344">
        <f>'BIFUbC-coal'!AD7+'BIFUbC-LPG-propane-or-butane'!AD7+'BIFUbC-petroleum-diesel'!AD7+'BIFUbC-crude-oil'!AD7+'BIFUbC-heavy-or-residual-oil'!AD7+'BIFUbC-natural-gas'!AD7+'BIFUbC-electricity'!AD7+'BIFUbC-heat'!AD7+'BIFUbC-biomass'!AD7+'BIFUbC-hydrogen'!AF7</f>
        <v>1141143087109052.3</v>
      </c>
      <c r="AE7" s="344">
        <f>'BIFUbC-coal'!AE7+'BIFUbC-LPG-propane-or-butane'!AE7+'BIFUbC-petroleum-diesel'!AE7+'BIFUbC-crude-oil'!AE7+'BIFUbC-heavy-or-residual-oil'!AE7+'BIFUbC-natural-gas'!AE7+'BIFUbC-electricity'!AE7+'BIFUbC-heat'!AE7+'BIFUbC-biomass'!AE7+'BIFUbC-hydrogen'!AG7</f>
        <v>1130345080682847.3</v>
      </c>
      <c r="AF7" s="344">
        <f>'BIFUbC-coal'!AF7+'BIFUbC-LPG-propane-or-butane'!AF7+'BIFUbC-petroleum-diesel'!AF7+'BIFUbC-crude-oil'!AF7+'BIFUbC-heavy-or-residual-oil'!AF7+'BIFUbC-natural-gas'!AF7+'BIFUbC-electricity'!AF7+'BIFUbC-heat'!AF7+'BIFUbC-biomass'!AF7+'BIFUbC-hydrogen'!AH7</f>
        <v>1120299439474805.3</v>
      </c>
      <c r="AG7" s="344">
        <f>'BIFUbC-coal'!AG7+'BIFUbC-LPG-propane-or-butane'!AG7+'BIFUbC-petroleum-diesel'!AG7+'BIFUbC-crude-oil'!AG7+'BIFUbC-heavy-or-residual-oil'!AG7+'BIFUbC-natural-gas'!AG7+'BIFUbC-electricity'!AG7+'BIFUbC-heat'!AG7+'BIFUbC-biomass'!AG7+'BIFUbC-hydrogen'!AI7</f>
        <v>1111008799865863.3</v>
      </c>
      <c r="AH7" s="344">
        <f>'BIFUbC-coal'!AH7+'BIFUbC-LPG-propane-or-butane'!AH7+'BIFUbC-petroleum-diesel'!AH7+'BIFUbC-crude-oil'!AH7+'BIFUbC-heavy-or-residual-oil'!AH7+'BIFUbC-natural-gas'!AH7+'BIFUbC-electricity'!AH7+'BIFUbC-heat'!AH7+'BIFUbC-biomass'!AH7+'BIFUbC-hydrogen'!AJ7</f>
        <v>1102475768381086.3</v>
      </c>
      <c r="AI7" s="344">
        <f>'BIFUbC-coal'!AI7+'BIFUbC-LPG-propane-or-butane'!AI7+'BIFUbC-petroleum-diesel'!AI7+'BIFUbC-crude-oil'!AI7+'BIFUbC-heavy-or-residual-oil'!AI7+'BIFUbC-natural-gas'!AI7+'BIFUbC-electricity'!AI7+'BIFUbC-heat'!AI7+'BIFUbC-biomass'!AI7+'BIFUbC-hydrogen'!AK7</f>
        <v>1094703104033417.5</v>
      </c>
      <c r="AJ7" s="344">
        <f>'BIFUbC-coal'!AJ7+'BIFUbC-LPG-propane-or-butane'!AJ7+'BIFUbC-petroleum-diesel'!AJ7+'BIFUbC-crude-oil'!AJ7+'BIFUbC-heavy-or-residual-oil'!AJ7+'BIFUbC-natural-gas'!AJ7+'BIFUbC-electricity'!AJ7+'BIFUbC-heat'!AJ7+'BIFUbC-biomass'!AJ7+'BIFUbC-hydrogen'!AL7</f>
        <v>1087693917008498.4</v>
      </c>
      <c r="AK7" s="344">
        <f>'BIFUbC-coal'!AK7+'BIFUbC-LPG-propane-or-butane'!AK7+'BIFUbC-petroleum-diesel'!AK7+'BIFUbC-crude-oil'!AK7+'BIFUbC-heavy-or-residual-oil'!AK7+'BIFUbC-natural-gas'!AK7+'BIFUbC-electricity'!AK7+'BIFUbC-heat'!AK7+'BIFUbC-biomass'!AK7+'BIFUbC-hydrogen'!AM7</f>
        <v>1081451881733043.1</v>
      </c>
      <c r="AL7" s="344">
        <f>'BIFUbC-coal'!AL7+'BIFUbC-LPG-propane-or-butane'!AL7+'BIFUbC-petroleum-diesel'!AL7+'BIFUbC-crude-oil'!AL7+'BIFUbC-heavy-or-residual-oil'!AL7+'BIFUbC-natural-gas'!AL7+'BIFUbC-electricity'!AL7+'BIFUbC-heat'!AL7+'BIFUbC-biomass'!AL7+'BIFUbC-hydrogen'!AN7</f>
        <v>1075981463561086.1</v>
      </c>
      <c r="AM7" s="344">
        <f>'BIFUbC-coal'!AM7+'BIFUbC-LPG-propane-or-butane'!AM7+'BIFUbC-petroleum-diesel'!AM7+'BIFUbC-crude-oil'!AM7+'BIFUbC-heavy-or-residual-oil'!AM7+'BIFUbC-natural-gas'!AM7+'BIFUbC-electricity'!AM7+'BIFUbC-heat'!AM7+'BIFUbC-biomass'!AM7+'BIFUbC-hydrogen'!AO7</f>
        <v>1071288159550009.4</v>
      </c>
      <c r="AN7" s="344">
        <f>'BIFUbC-coal'!AN7+'BIFUbC-LPG-propane-or-butane'!AN7+'BIFUbC-petroleum-diesel'!AN7+'BIFUbC-crude-oil'!AN7+'BIFUbC-heavy-or-residual-oil'!AN7+'BIFUbC-natural-gas'!AN7+'BIFUbC-electricity'!AN7+'BIFUbC-heat'!AN7+'BIFUbC-biomass'!AN7+'BIFUbC-hydrogen'!AP7</f>
        <v>1067378755095172.6</v>
      </c>
    </row>
    <row r="8" spans="1:43" x14ac:dyDescent="0.2">
      <c r="A8" s="313" t="s">
        <v>130</v>
      </c>
      <c r="B8" s="344">
        <f>'BIFUbC-coal'!B8+'BIFUbC-LPG-propane-or-butane'!B8+'BIFUbC-petroleum-diesel'!B8+'BIFUbC-crude-oil'!B8+'BIFUbC-heavy-or-residual-oil'!B8+'BIFUbC-natural-gas'!B8+'BIFUbC-electricity'!B8+'BIFUbC-heat'!B8+'BIFUbC-biomass'!B8+'BIFUbC-hydrogen'!D8</f>
        <v>201486927312900.06</v>
      </c>
      <c r="C8" s="344">
        <f>'BIFUbC-coal'!C8+'BIFUbC-LPG-propane-or-butane'!C8+'BIFUbC-petroleum-diesel'!C8+'BIFUbC-crude-oil'!C8+'BIFUbC-heavy-or-residual-oil'!C8+'BIFUbC-natural-gas'!C8+'BIFUbC-electricity'!C8+'BIFUbC-heat'!C8+'BIFUbC-biomass'!C8+'BIFUbC-hydrogen'!E8</f>
        <v>195039262090248.59</v>
      </c>
      <c r="D8" s="344">
        <f>'BIFUbC-coal'!D8+'BIFUbC-LPG-propane-or-butane'!D8+'BIFUbC-petroleum-diesel'!D8+'BIFUbC-crude-oil'!D8+'BIFUbC-heavy-or-residual-oil'!D8+'BIFUbC-natural-gas'!D8+'BIFUbC-electricity'!D8+'BIFUbC-heat'!D8+'BIFUbC-biomass'!D8+'BIFUbC-hydrogen'!F8</f>
        <v>224001990177737.72</v>
      </c>
      <c r="E8" s="344">
        <f>'BIFUbC-coal'!E8+'BIFUbC-LPG-propane-or-butane'!E8+'BIFUbC-petroleum-diesel'!E8+'BIFUbC-crude-oil'!E8+'BIFUbC-heavy-or-residual-oil'!E8+'BIFUbC-natural-gas'!E8+'BIFUbC-electricity'!E8+'BIFUbC-heat'!E8+'BIFUbC-biomass'!E8+'BIFUbC-hydrogen'!G8</f>
        <v>221655917152689.38</v>
      </c>
      <c r="F8" s="344">
        <f>'BIFUbC-coal'!F8+'BIFUbC-LPG-propane-or-butane'!F8+'BIFUbC-petroleum-diesel'!F8+'BIFUbC-crude-oil'!F8+'BIFUbC-heavy-or-residual-oil'!F8+'BIFUbC-natural-gas'!F8+'BIFUbC-electricity'!F8+'BIFUbC-heat'!F8+'BIFUbC-biomass'!F8+'BIFUbC-hydrogen'!H8</f>
        <v>221625057800761.03</v>
      </c>
      <c r="G8" s="344">
        <f>'BIFUbC-coal'!G8+'BIFUbC-LPG-propane-or-butane'!G8+'BIFUbC-petroleum-diesel'!G8+'BIFUbC-crude-oil'!G8+'BIFUbC-heavy-or-residual-oil'!G8+'BIFUbC-natural-gas'!G8+'BIFUbC-electricity'!G8+'BIFUbC-heat'!G8+'BIFUbC-biomass'!G8+'BIFUbC-hydrogen'!I8</f>
        <v>223376163936326.25</v>
      </c>
      <c r="H8" s="344">
        <f>'BIFUbC-coal'!H8+'BIFUbC-LPG-propane-or-butane'!H8+'BIFUbC-petroleum-diesel'!H8+'BIFUbC-crude-oil'!H8+'BIFUbC-heavy-or-residual-oil'!H8+'BIFUbC-natural-gas'!H8+'BIFUbC-electricity'!H8+'BIFUbC-heat'!H8+'BIFUbC-biomass'!H8+'BIFUbC-hydrogen'!J8</f>
        <v>226346591561857.88</v>
      </c>
      <c r="I8" s="344">
        <f>'BIFUbC-coal'!I8+'BIFUbC-LPG-propane-or-butane'!I8+'BIFUbC-petroleum-diesel'!I8+'BIFUbC-crude-oil'!I8+'BIFUbC-heavy-or-residual-oil'!I8+'BIFUbC-natural-gas'!I8+'BIFUbC-electricity'!I8+'BIFUbC-heat'!I8+'BIFUbC-biomass'!I8+'BIFUbC-hydrogen'!K8</f>
        <v>230189216613828.31</v>
      </c>
      <c r="J8" s="344">
        <f>'BIFUbC-coal'!J8+'BIFUbC-LPG-propane-or-butane'!J8+'BIFUbC-petroleum-diesel'!J8+'BIFUbC-crude-oil'!J8+'BIFUbC-heavy-or-residual-oil'!J8+'BIFUbC-natural-gas'!J8+'BIFUbC-electricity'!J8+'BIFUbC-heat'!J8+'BIFUbC-biomass'!J8+'BIFUbC-hydrogen'!L8</f>
        <v>234414349472909.38</v>
      </c>
      <c r="K8" s="344">
        <f>'BIFUbC-coal'!K8+'BIFUbC-LPG-propane-or-butane'!K8+'BIFUbC-petroleum-diesel'!K8+'BIFUbC-crude-oil'!K8+'BIFUbC-heavy-or-residual-oil'!K8+'BIFUbC-natural-gas'!K8+'BIFUbC-electricity'!K8+'BIFUbC-heat'!K8+'BIFUbC-biomass'!K8+'BIFUbC-hydrogen'!M8</f>
        <v>238724593211361.44</v>
      </c>
      <c r="L8" s="344">
        <f>'BIFUbC-coal'!L8+'BIFUbC-LPG-propane-or-butane'!L8+'BIFUbC-petroleum-diesel'!L8+'BIFUbC-crude-oil'!L8+'BIFUbC-heavy-or-residual-oil'!L8+'BIFUbC-natural-gas'!L8+'BIFUbC-electricity'!L8+'BIFUbC-heat'!L8+'BIFUbC-biomass'!L8+'BIFUbC-hydrogen'!N8</f>
        <v>242800433869187.5</v>
      </c>
      <c r="M8" s="344">
        <f>'BIFUbC-coal'!M8+'BIFUbC-LPG-propane-or-butane'!M8+'BIFUbC-petroleum-diesel'!M8+'BIFUbC-crude-oil'!M8+'BIFUbC-heavy-or-residual-oil'!M8+'BIFUbC-natural-gas'!M8+'BIFUbC-electricity'!M8+'BIFUbC-heat'!M8+'BIFUbC-biomass'!M8+'BIFUbC-hydrogen'!O8</f>
        <v>246301286670934.28</v>
      </c>
      <c r="N8" s="344">
        <f>'BIFUbC-coal'!N8+'BIFUbC-LPG-propane-or-butane'!N8+'BIFUbC-petroleum-diesel'!N8+'BIFUbC-crude-oil'!N8+'BIFUbC-heavy-or-residual-oil'!N8+'BIFUbC-natural-gas'!N8+'BIFUbC-electricity'!N8+'BIFUbC-heat'!N8+'BIFUbC-biomass'!N8+'BIFUbC-hydrogen'!P8</f>
        <v>249061454817974.19</v>
      </c>
      <c r="O8" s="344">
        <f>'BIFUbC-coal'!O8+'BIFUbC-LPG-propane-or-butane'!O8+'BIFUbC-petroleum-diesel'!O8+'BIFUbC-crude-oil'!O8+'BIFUbC-heavy-or-residual-oil'!O8+'BIFUbC-natural-gas'!O8+'BIFUbC-electricity'!O8+'BIFUbC-heat'!O8+'BIFUbC-biomass'!O8+'BIFUbC-hydrogen'!Q8</f>
        <v>250931756167401.34</v>
      </c>
      <c r="P8" s="344">
        <f>'BIFUbC-coal'!P8+'BIFUbC-LPG-propane-or-butane'!P8+'BIFUbC-petroleum-diesel'!P8+'BIFUbC-crude-oil'!P8+'BIFUbC-heavy-or-residual-oil'!P8+'BIFUbC-natural-gas'!P8+'BIFUbC-electricity'!P8+'BIFUbC-heat'!P8+'BIFUbC-biomass'!P8+'BIFUbC-hydrogen'!R8</f>
        <v>251959590505008.19</v>
      </c>
      <c r="Q8" s="344">
        <f>'BIFUbC-coal'!Q8+'BIFUbC-LPG-propane-or-butane'!Q8+'BIFUbC-petroleum-diesel'!Q8+'BIFUbC-crude-oil'!Q8+'BIFUbC-heavy-or-residual-oil'!Q8+'BIFUbC-natural-gas'!Q8+'BIFUbC-electricity'!Q8+'BIFUbC-heat'!Q8+'BIFUbC-biomass'!Q8+'BIFUbC-hydrogen'!S8</f>
        <v>252202402743691.06</v>
      </c>
      <c r="R8" s="344">
        <f>'BIFUbC-coal'!R8+'BIFUbC-LPG-propane-or-butane'!R8+'BIFUbC-petroleum-diesel'!R8+'BIFUbC-crude-oil'!R8+'BIFUbC-heavy-or-residual-oil'!R8+'BIFUbC-natural-gas'!R8+'BIFUbC-electricity'!R8+'BIFUbC-heat'!R8+'BIFUbC-biomass'!R8+'BIFUbC-hydrogen'!T8</f>
        <v>251725666187960.22</v>
      </c>
      <c r="S8" s="344">
        <f>'BIFUbC-coal'!S8+'BIFUbC-LPG-propane-or-butane'!S8+'BIFUbC-petroleum-diesel'!S8+'BIFUbC-crude-oil'!S8+'BIFUbC-heavy-or-residual-oil'!S8+'BIFUbC-natural-gas'!S8+'BIFUbC-electricity'!S8+'BIFUbC-heat'!S8+'BIFUbC-biomass'!S8+'BIFUbC-hydrogen'!U8</f>
        <v>251370782737506.31</v>
      </c>
      <c r="T8" s="344">
        <f>'BIFUbC-coal'!T8+'BIFUbC-LPG-propane-or-butane'!T8+'BIFUbC-petroleum-diesel'!T8+'BIFUbC-crude-oil'!T8+'BIFUbC-heavy-or-residual-oil'!T8+'BIFUbC-natural-gas'!T8+'BIFUbC-electricity'!T8+'BIFUbC-heat'!T8+'BIFUbC-biomass'!T8+'BIFUbC-hydrogen'!V8</f>
        <v>250422770234212.38</v>
      </c>
      <c r="U8" s="344">
        <f>'BIFUbC-coal'!U8+'BIFUbC-LPG-propane-or-butane'!U8+'BIFUbC-petroleum-diesel'!U8+'BIFUbC-crude-oil'!U8+'BIFUbC-heavy-or-residual-oil'!U8+'BIFUbC-natural-gas'!U8+'BIFUbC-electricity'!U8+'BIFUbC-heat'!U8+'BIFUbC-biomass'!U8+'BIFUbC-hydrogen'!W8</f>
        <v>248938846758341.16</v>
      </c>
      <c r="V8" s="344">
        <f>'BIFUbC-coal'!V8+'BIFUbC-LPG-propane-or-butane'!V8+'BIFUbC-petroleum-diesel'!V8+'BIFUbC-crude-oil'!V8+'BIFUbC-heavy-or-residual-oil'!V8+'BIFUbC-natural-gas'!V8+'BIFUbC-electricity'!V8+'BIFUbC-heat'!V8+'BIFUbC-biomass'!V8+'BIFUbC-hydrogen'!X8</f>
        <v>246978694115408.88</v>
      </c>
      <c r="W8" s="344">
        <f>'BIFUbC-coal'!W8+'BIFUbC-LPG-propane-or-butane'!W8+'BIFUbC-petroleum-diesel'!W8+'BIFUbC-crude-oil'!W8+'BIFUbC-heavy-or-residual-oil'!W8+'BIFUbC-natural-gas'!W8+'BIFUbC-electricity'!W8+'BIFUbC-heat'!W8+'BIFUbC-biomass'!W8+'BIFUbC-hydrogen'!Y8</f>
        <v>244603340333925.28</v>
      </c>
      <c r="X8" s="344">
        <f>'BIFUbC-coal'!X8+'BIFUbC-LPG-propane-or-butane'!X8+'BIFUbC-petroleum-diesel'!X8+'BIFUbC-crude-oil'!X8+'BIFUbC-heavy-or-residual-oil'!X8+'BIFUbC-natural-gas'!X8+'BIFUbC-electricity'!X8+'BIFUbC-heat'!X8+'BIFUbC-biomass'!X8+'BIFUbC-hydrogen'!Z8</f>
        <v>241874158021210.81</v>
      </c>
      <c r="Y8" s="344">
        <f>'BIFUbC-coal'!Y8+'BIFUbC-LPG-propane-or-butane'!Y8+'BIFUbC-petroleum-diesel'!Y8+'BIFUbC-crude-oil'!Y8+'BIFUbC-heavy-or-residual-oil'!Y8+'BIFUbC-natural-gas'!Y8+'BIFUbC-electricity'!Y8+'BIFUbC-heat'!Y8+'BIFUbC-biomass'!Y8+'BIFUbC-hydrogen'!AA8</f>
        <v>238851991424418.13</v>
      </c>
      <c r="Z8" s="344">
        <f>'BIFUbC-coal'!Z8+'BIFUbC-LPG-propane-or-butane'!Z8+'BIFUbC-petroleum-diesel'!Z8+'BIFUbC-crude-oil'!Z8+'BIFUbC-heavy-or-residual-oil'!Z8+'BIFUbC-natural-gas'!Z8+'BIFUbC-electricity'!Z8+'BIFUbC-heat'!Z8+'BIFUbC-biomass'!Z8+'BIFUbC-hydrogen'!AB8</f>
        <v>235596419399769.56</v>
      </c>
      <c r="AA8" s="344">
        <f>'BIFUbC-coal'!AA8+'BIFUbC-LPG-propane-or-butane'!AA8+'BIFUbC-petroleum-diesel'!AA8+'BIFUbC-crude-oil'!AA8+'BIFUbC-heavy-or-residual-oil'!AA8+'BIFUbC-natural-gas'!AA8+'BIFUbC-electricity'!AA8+'BIFUbC-heat'!AA8+'BIFUbC-biomass'!AA8+'BIFUbC-hydrogen'!AC8</f>
        <v>232165156548081.63</v>
      </c>
      <c r="AB8" s="344">
        <f>'BIFUbC-coal'!AB8+'BIFUbC-LPG-propane-or-butane'!AB8+'BIFUbC-petroleum-diesel'!AB8+'BIFUbC-crude-oil'!AB8+'BIFUbC-heavy-or-residual-oil'!AB8+'BIFUbC-natural-gas'!AB8+'BIFUbC-electricity'!AB8+'BIFUbC-heat'!AB8+'BIFUbC-biomass'!AB8+'BIFUbC-hydrogen'!AD8</f>
        <v>228613590625777.91</v>
      </c>
      <c r="AC8" s="344">
        <f>'BIFUbC-coal'!AC8+'BIFUbC-LPG-propane-or-butane'!AC8+'BIFUbC-petroleum-diesel'!AC8+'BIFUbC-crude-oil'!AC8+'BIFUbC-heavy-or-residual-oil'!AC8+'BIFUbC-natural-gas'!AC8+'BIFUbC-electricity'!AC8+'BIFUbC-heat'!AC8+'BIFUbC-biomass'!AC8+'BIFUbC-hydrogen'!AE8</f>
        <v>224994451031011.53</v>
      </c>
      <c r="AD8" s="344">
        <f>'BIFUbC-coal'!AD8+'BIFUbC-LPG-propane-or-butane'!AD8+'BIFUbC-petroleum-diesel'!AD8+'BIFUbC-crude-oil'!AD8+'BIFUbC-heavy-or-residual-oil'!AD8+'BIFUbC-natural-gas'!AD8+'BIFUbC-electricity'!AD8+'BIFUbC-heat'!AD8+'BIFUbC-biomass'!AD8+'BIFUbC-hydrogen'!AF8</f>
        <v>221357600692787.69</v>
      </c>
      <c r="AE8" s="344">
        <f>'BIFUbC-coal'!AE8+'BIFUbC-LPG-propane-or-butane'!AE8+'BIFUbC-petroleum-diesel'!AE8+'BIFUbC-crude-oil'!AE8+'BIFUbC-heavy-or-residual-oil'!AE8+'BIFUbC-natural-gas'!AE8+'BIFUbC-electricity'!AE8+'BIFUbC-heat'!AE8+'BIFUbC-biomass'!AE8+'BIFUbC-hydrogen'!AG8</f>
        <v>217749942020885.66</v>
      </c>
      <c r="AF8" s="344">
        <f>'BIFUbC-coal'!AF8+'BIFUbC-LPG-propane-or-butane'!AF8+'BIFUbC-petroleum-diesel'!AF8+'BIFUbC-crude-oil'!AF8+'BIFUbC-heavy-or-residual-oil'!AF8+'BIFUbC-natural-gas'!AF8+'BIFUbC-electricity'!AF8+'BIFUbC-heat'!AF8+'BIFUbC-biomass'!AF8+'BIFUbC-hydrogen'!AH8</f>
        <v>214215426644427.78</v>
      </c>
      <c r="AG8" s="344">
        <f>'BIFUbC-coal'!AG8+'BIFUbC-LPG-propane-or-butane'!AG8+'BIFUbC-petroleum-diesel'!AG8+'BIFUbC-crude-oil'!AG8+'BIFUbC-heavy-or-residual-oil'!AG8+'BIFUbC-natural-gas'!AG8+'BIFUbC-electricity'!AG8+'BIFUbC-heat'!AG8+'BIFUbC-biomass'!AG8+'BIFUbC-hydrogen'!AI8</f>
        <v>210795158400365.31</v>
      </c>
      <c r="AH8" s="344">
        <f>'BIFUbC-coal'!AH8+'BIFUbC-LPG-propane-or-butane'!AH8+'BIFUbC-petroleum-diesel'!AH8+'BIFUbC-crude-oil'!AH8+'BIFUbC-heavy-or-residual-oil'!AH8+'BIFUbC-natural-gas'!AH8+'BIFUbC-electricity'!AH8+'BIFUbC-heat'!AH8+'BIFUbC-biomass'!AH8+'BIFUbC-hydrogen'!AJ8</f>
        <v>207527579345533.84</v>
      </c>
      <c r="AI8" s="344">
        <f>'BIFUbC-coal'!AI8+'BIFUbC-LPG-propane-or-butane'!AI8+'BIFUbC-petroleum-diesel'!AI8+'BIFUbC-crude-oil'!AI8+'BIFUbC-heavy-or-residual-oil'!AI8+'BIFUbC-natural-gas'!AI8+'BIFUbC-electricity'!AI8+'BIFUbC-heat'!AI8+'BIFUbC-biomass'!AI8+'BIFUbC-hydrogen'!AK8</f>
        <v>204448729373244.03</v>
      </c>
      <c r="AJ8" s="344">
        <f>'BIFUbC-coal'!AJ8+'BIFUbC-LPG-propane-or-butane'!AJ8+'BIFUbC-petroleum-diesel'!AJ8+'BIFUbC-crude-oil'!AJ8+'BIFUbC-heavy-or-residual-oil'!AJ8+'BIFUbC-natural-gas'!AJ8+'BIFUbC-electricity'!AJ8+'BIFUbC-heat'!AJ8+'BIFUbC-biomass'!AJ8+'BIFUbC-hydrogen'!AL8</f>
        <v>201592571239536.88</v>
      </c>
      <c r="AK8" s="344">
        <f>'BIFUbC-coal'!AK8+'BIFUbC-LPG-propane-or-butane'!AK8+'BIFUbC-petroleum-diesel'!AK8+'BIFUbC-crude-oil'!AK8+'BIFUbC-heavy-or-residual-oil'!AK8+'BIFUbC-natural-gas'!AK8+'BIFUbC-electricity'!AK8+'BIFUbC-heat'!AK8+'BIFUbC-biomass'!AK8+'BIFUbC-hydrogen'!AM8</f>
        <v>198991374378272.5</v>
      </c>
      <c r="AL8" s="344">
        <f>'BIFUbC-coal'!AL8+'BIFUbC-LPG-propane-or-butane'!AL8+'BIFUbC-petroleum-diesel'!AL8+'BIFUbC-crude-oil'!AL8+'BIFUbC-heavy-or-residual-oil'!AL8+'BIFUbC-natural-gas'!AL8+'BIFUbC-electricity'!AL8+'BIFUbC-heat'!AL8+'BIFUbC-biomass'!AL8+'BIFUbC-hydrogen'!AN8</f>
        <v>196676152756069.22</v>
      </c>
      <c r="AM8" s="344">
        <f>'BIFUbC-coal'!AM8+'BIFUbC-LPG-propane-or-butane'!AM8+'BIFUbC-petroleum-diesel'!AM8+'BIFUbC-crude-oil'!AM8+'BIFUbC-heavy-or-residual-oil'!AM8+'BIFUbC-natural-gas'!AM8+'BIFUbC-electricity'!AM8+'BIFUbC-heat'!AM8+'BIFUbC-biomass'!AM8+'BIFUbC-hydrogen'!AO8</f>
        <v>194677154153797.16</v>
      </c>
      <c r="AN8" s="344">
        <f>'BIFUbC-coal'!AN8+'BIFUbC-LPG-propane-or-butane'!AN8+'BIFUbC-petroleum-diesel'!AN8+'BIFUbC-crude-oil'!AN8+'BIFUbC-heavy-or-residual-oil'!AN8+'BIFUbC-natural-gas'!AN8+'BIFUbC-electricity'!AN8+'BIFUbC-heat'!AN8+'BIFUbC-biomass'!AN8+'BIFUbC-hydrogen'!AP8</f>
        <v>193024400647528.59</v>
      </c>
    </row>
    <row r="9" spans="1:43" x14ac:dyDescent="0.2">
      <c r="A9" s="313" t="s">
        <v>131</v>
      </c>
      <c r="B9" s="344">
        <f>'BIFUbC-coal'!B9+'BIFUbC-LPG-propane-or-butane'!B9+'BIFUbC-petroleum-diesel'!B9+'BIFUbC-crude-oil'!B9+'BIFUbC-heavy-or-residual-oil'!B9+'BIFUbC-natural-gas'!B9+'BIFUbC-electricity'!B9+'BIFUbC-heat'!B9+'BIFUbC-biomass'!B9+'BIFUbC-hydrogen'!D9</f>
        <v>866107660869327.5</v>
      </c>
      <c r="C9" s="344">
        <f>'BIFUbC-coal'!C9+'BIFUbC-LPG-propane-or-butane'!C9+'BIFUbC-petroleum-diesel'!C9+'BIFUbC-crude-oil'!C9+'BIFUbC-heavy-or-residual-oil'!C9+'BIFUbC-natural-gas'!C9+'BIFUbC-electricity'!C9+'BIFUbC-heat'!C9+'BIFUbC-biomass'!C9+'BIFUbC-hydrogen'!E9</f>
        <v>860208644806812.88</v>
      </c>
      <c r="D9" s="344">
        <f>'BIFUbC-coal'!D9+'BIFUbC-LPG-propane-or-butane'!D9+'BIFUbC-petroleum-diesel'!D9+'BIFUbC-crude-oil'!D9+'BIFUbC-heavy-or-residual-oil'!D9+'BIFUbC-natural-gas'!D9+'BIFUbC-electricity'!D9+'BIFUbC-heat'!D9+'BIFUbC-biomass'!D9+'BIFUbC-hydrogen'!F9</f>
        <v>922573707452296.13</v>
      </c>
      <c r="E9" s="344">
        <f>'BIFUbC-coal'!E9+'BIFUbC-LPG-propane-or-butane'!E9+'BIFUbC-petroleum-diesel'!E9+'BIFUbC-crude-oil'!E9+'BIFUbC-heavy-or-residual-oil'!E9+'BIFUbC-natural-gas'!E9+'BIFUbC-electricity'!E9+'BIFUbC-heat'!E9+'BIFUbC-biomass'!E9+'BIFUbC-hydrogen'!G9</f>
        <v>954755767187742.13</v>
      </c>
      <c r="F9" s="344">
        <f>'BIFUbC-coal'!F9+'BIFUbC-LPG-propane-or-butane'!F9+'BIFUbC-petroleum-diesel'!F9+'BIFUbC-crude-oil'!F9+'BIFUbC-heavy-or-residual-oil'!F9+'BIFUbC-natural-gas'!F9+'BIFUbC-electricity'!F9+'BIFUbC-heat'!F9+'BIFUbC-biomass'!F9+'BIFUbC-hydrogen'!H9</f>
        <v>988087406254882.75</v>
      </c>
      <c r="G9" s="344">
        <f>'BIFUbC-coal'!G9+'BIFUbC-LPG-propane-or-butane'!G9+'BIFUbC-petroleum-diesel'!G9+'BIFUbC-crude-oil'!G9+'BIFUbC-heavy-or-residual-oil'!G9+'BIFUbC-natural-gas'!G9+'BIFUbC-electricity'!G9+'BIFUbC-heat'!G9+'BIFUbC-biomass'!G9+'BIFUbC-hydrogen'!I9</f>
        <v>1024026467679370.3</v>
      </c>
      <c r="H9" s="344">
        <f>'BIFUbC-coal'!H9+'BIFUbC-LPG-propane-or-butane'!H9+'BIFUbC-petroleum-diesel'!H9+'BIFUbC-crude-oil'!H9+'BIFUbC-heavy-or-residual-oil'!H9+'BIFUbC-natural-gas'!H9+'BIFUbC-electricity'!H9+'BIFUbC-heat'!H9+'BIFUbC-biomass'!H9+'BIFUbC-hydrogen'!J9</f>
        <v>1061257768470004.1</v>
      </c>
      <c r="I9" s="344">
        <f>'BIFUbC-coal'!I9+'BIFUbC-LPG-propane-or-butane'!I9+'BIFUbC-petroleum-diesel'!I9+'BIFUbC-crude-oil'!I9+'BIFUbC-heavy-or-residual-oil'!I9+'BIFUbC-natural-gas'!I9+'BIFUbC-electricity'!I9+'BIFUbC-heat'!I9+'BIFUbC-biomass'!I9+'BIFUbC-hydrogen'!K9</f>
        <v>1085377255574293</v>
      </c>
      <c r="J9" s="344">
        <f>'BIFUbC-coal'!J9+'BIFUbC-LPG-propane-or-butane'!J9+'BIFUbC-petroleum-diesel'!J9+'BIFUbC-crude-oil'!J9+'BIFUbC-heavy-or-residual-oil'!J9+'BIFUbC-natural-gas'!J9+'BIFUbC-electricity'!J9+'BIFUbC-heat'!J9+'BIFUbC-biomass'!J9+'BIFUbC-hydrogen'!L9</f>
        <v>1109381969128995.8</v>
      </c>
      <c r="K9" s="344">
        <f>'BIFUbC-coal'!K9+'BIFUbC-LPG-propane-or-butane'!K9+'BIFUbC-petroleum-diesel'!K9+'BIFUbC-crude-oil'!K9+'BIFUbC-heavy-or-residual-oil'!K9+'BIFUbC-natural-gas'!K9+'BIFUbC-electricity'!K9+'BIFUbC-heat'!K9+'BIFUbC-biomass'!K9+'BIFUbC-hydrogen'!M9</f>
        <v>1133091205644458.3</v>
      </c>
      <c r="L9" s="344">
        <f>'BIFUbC-coal'!L9+'BIFUbC-LPG-propane-or-butane'!L9+'BIFUbC-petroleum-diesel'!L9+'BIFUbC-crude-oil'!L9+'BIFUbC-heavy-or-residual-oil'!L9+'BIFUbC-natural-gas'!L9+'BIFUbC-electricity'!L9+'BIFUbC-heat'!L9+'BIFUbC-biomass'!L9+'BIFUbC-hydrogen'!N9</f>
        <v>1156306300340439.3</v>
      </c>
      <c r="M9" s="344">
        <f>'BIFUbC-coal'!M9+'BIFUbC-LPG-propane-or-butane'!M9+'BIFUbC-petroleum-diesel'!M9+'BIFUbC-crude-oil'!M9+'BIFUbC-heavy-or-residual-oil'!M9+'BIFUbC-natural-gas'!M9+'BIFUbC-electricity'!M9+'BIFUbC-heat'!M9+'BIFUbC-biomass'!M9+'BIFUbC-hydrogen'!O9</f>
        <v>1178812687813100.3</v>
      </c>
      <c r="N9" s="344">
        <f>'BIFUbC-coal'!N9+'BIFUbC-LPG-propane-or-butane'!N9+'BIFUbC-petroleum-diesel'!N9+'BIFUbC-crude-oil'!N9+'BIFUbC-heavy-or-residual-oil'!N9+'BIFUbC-natural-gas'!N9+'BIFUbC-electricity'!N9+'BIFUbC-heat'!N9+'BIFUbC-biomass'!N9+'BIFUbC-hydrogen'!P9</f>
        <v>1190741798115025</v>
      </c>
      <c r="O9" s="344">
        <f>'BIFUbC-coal'!O9+'BIFUbC-LPG-propane-or-butane'!O9+'BIFUbC-petroleum-diesel'!O9+'BIFUbC-crude-oil'!O9+'BIFUbC-heavy-or-residual-oil'!O9+'BIFUbC-natural-gas'!O9+'BIFUbC-electricity'!O9+'BIFUbC-heat'!O9+'BIFUbC-biomass'!O9+'BIFUbC-hydrogen'!Q9</f>
        <v>1201852923640803.3</v>
      </c>
      <c r="P9" s="344">
        <f>'BIFUbC-coal'!P9+'BIFUbC-LPG-propane-or-butane'!P9+'BIFUbC-petroleum-diesel'!P9+'BIFUbC-crude-oil'!P9+'BIFUbC-heavy-or-residual-oil'!P9+'BIFUbC-natural-gas'!P9+'BIFUbC-electricity'!P9+'BIFUbC-heat'!P9+'BIFUbC-biomass'!P9+'BIFUbC-hydrogen'!R9</f>
        <v>1212176672612849</v>
      </c>
      <c r="Q9" s="344">
        <f>'BIFUbC-coal'!Q9+'BIFUbC-LPG-propane-or-butane'!Q9+'BIFUbC-petroleum-diesel'!Q9+'BIFUbC-crude-oil'!Q9+'BIFUbC-heavy-or-residual-oil'!Q9+'BIFUbC-natural-gas'!Q9+'BIFUbC-electricity'!Q9+'BIFUbC-heat'!Q9+'BIFUbC-biomass'!Q9+'BIFUbC-hydrogen'!S9</f>
        <v>1221753525430330.8</v>
      </c>
      <c r="R9" s="344">
        <f>'BIFUbC-coal'!R9+'BIFUbC-LPG-propane-or-butane'!R9+'BIFUbC-petroleum-diesel'!R9+'BIFUbC-crude-oil'!R9+'BIFUbC-heavy-or-residual-oil'!R9+'BIFUbC-natural-gas'!R9+'BIFUbC-electricity'!R9+'BIFUbC-heat'!R9+'BIFUbC-biomass'!R9+'BIFUbC-hydrogen'!T9</f>
        <v>1230632325677793.5</v>
      </c>
      <c r="S9" s="344">
        <f>'BIFUbC-coal'!S9+'BIFUbC-LPG-propane-or-butane'!S9+'BIFUbC-petroleum-diesel'!S9+'BIFUbC-crude-oil'!S9+'BIFUbC-heavy-or-residual-oil'!S9+'BIFUbC-natural-gas'!S9+'BIFUbC-electricity'!S9+'BIFUbC-heat'!S9+'BIFUbC-biomass'!S9+'BIFUbC-hydrogen'!U9</f>
        <v>1236512115204599.3</v>
      </c>
      <c r="T9" s="344">
        <f>'BIFUbC-coal'!T9+'BIFUbC-LPG-propane-or-butane'!T9+'BIFUbC-petroleum-diesel'!T9+'BIFUbC-crude-oil'!T9+'BIFUbC-heavy-or-residual-oil'!T9+'BIFUbC-natural-gas'!T9+'BIFUbC-electricity'!T9+'BIFUbC-heat'!T9+'BIFUbC-biomass'!T9+'BIFUbC-hydrogen'!V9</f>
        <v>1241843830822413</v>
      </c>
      <c r="U9" s="344">
        <f>'BIFUbC-coal'!U9+'BIFUbC-LPG-propane-or-butane'!U9+'BIFUbC-petroleum-diesel'!U9+'BIFUbC-crude-oil'!U9+'BIFUbC-heavy-or-residual-oil'!U9+'BIFUbC-natural-gas'!U9+'BIFUbC-electricity'!U9+'BIFUbC-heat'!U9+'BIFUbC-biomass'!U9+'BIFUbC-hydrogen'!W9</f>
        <v>1246659846589224</v>
      </c>
      <c r="V9" s="344">
        <f>'BIFUbC-coal'!V9+'BIFUbC-LPG-propane-or-butane'!V9+'BIFUbC-petroleum-diesel'!V9+'BIFUbC-crude-oil'!V9+'BIFUbC-heavy-or-residual-oil'!V9+'BIFUbC-natural-gas'!V9+'BIFUbC-electricity'!V9+'BIFUbC-heat'!V9+'BIFUbC-biomass'!V9+'BIFUbC-hydrogen'!X9</f>
        <v>1250996144681684</v>
      </c>
      <c r="W9" s="344">
        <f>'BIFUbC-coal'!W9+'BIFUbC-LPG-propane-or-butane'!W9+'BIFUbC-petroleum-diesel'!W9+'BIFUbC-crude-oil'!W9+'BIFUbC-heavy-or-residual-oil'!W9+'BIFUbC-natural-gas'!W9+'BIFUbC-electricity'!W9+'BIFUbC-heat'!W9+'BIFUbC-biomass'!W9+'BIFUbC-hydrogen'!Y9</f>
        <v>1254891586983014.3</v>
      </c>
      <c r="X9" s="344">
        <f>'BIFUbC-coal'!X9+'BIFUbC-LPG-propane-or-butane'!X9+'BIFUbC-petroleum-diesel'!X9+'BIFUbC-crude-oil'!X9+'BIFUbC-heavy-or-residual-oil'!X9+'BIFUbC-natural-gas'!X9+'BIFUbC-electricity'!X9+'BIFUbC-heat'!X9+'BIFUbC-biomass'!X9+'BIFUbC-hydrogen'!Z9</f>
        <v>1248129047675667.3</v>
      </c>
      <c r="Y9" s="344">
        <f>'BIFUbC-coal'!Y9+'BIFUbC-LPG-propane-or-butane'!Y9+'BIFUbC-petroleum-diesel'!Y9+'BIFUbC-crude-oil'!Y9+'BIFUbC-heavy-or-residual-oil'!Y9+'BIFUbC-natural-gas'!Y9+'BIFUbC-electricity'!Y9+'BIFUbC-heat'!Y9+'BIFUbC-biomass'!Y9+'BIFUbC-hydrogen'!AA9</f>
        <v>1241029908814686</v>
      </c>
      <c r="Z9" s="344">
        <f>'BIFUbC-coal'!Z9+'BIFUbC-LPG-propane-or-butane'!Z9+'BIFUbC-petroleum-diesel'!Z9+'BIFUbC-crude-oil'!Z9+'BIFUbC-heavy-or-residual-oil'!Z9+'BIFUbC-natural-gas'!Z9+'BIFUbC-electricity'!Z9+'BIFUbC-heat'!Z9+'BIFUbC-biomass'!Z9+'BIFUbC-hydrogen'!AB9</f>
        <v>1233637672166181.5</v>
      </c>
      <c r="AA9" s="344">
        <f>'BIFUbC-coal'!AA9+'BIFUbC-LPG-propane-or-butane'!AA9+'BIFUbC-petroleum-diesel'!AA9+'BIFUbC-crude-oil'!AA9+'BIFUbC-heavy-or-residual-oil'!AA9+'BIFUbC-natural-gas'!AA9+'BIFUbC-electricity'!AA9+'BIFUbC-heat'!AA9+'BIFUbC-biomass'!AA9+'BIFUbC-hydrogen'!AC9</f>
        <v>1225996233121642</v>
      </c>
      <c r="AB9" s="344">
        <f>'BIFUbC-coal'!AB9+'BIFUbC-LPG-propane-or-butane'!AB9+'BIFUbC-petroleum-diesel'!AB9+'BIFUbC-crude-oil'!AB9+'BIFUbC-heavy-or-residual-oil'!AB9+'BIFUbC-natural-gas'!AB9+'BIFUbC-electricity'!AB9+'BIFUbC-heat'!AB9+'BIFUbC-biomass'!AB9+'BIFUbC-hydrogen'!AD9</f>
        <v>1218149413153577.8</v>
      </c>
      <c r="AC9" s="344">
        <f>'BIFUbC-coal'!AC9+'BIFUbC-LPG-propane-or-butane'!AC9+'BIFUbC-petroleum-diesel'!AC9+'BIFUbC-crude-oil'!AC9+'BIFUbC-heavy-or-residual-oil'!AC9+'BIFUbC-natural-gas'!AC9+'BIFUbC-electricity'!AC9+'BIFUbC-heat'!AC9+'BIFUbC-biomass'!AC9+'BIFUbC-hydrogen'!AE9</f>
        <v>1202995965483854.5</v>
      </c>
      <c r="AD9" s="344">
        <f>'BIFUbC-coal'!AD9+'BIFUbC-LPG-propane-or-butane'!AD9+'BIFUbC-petroleum-diesel'!AD9+'BIFUbC-crude-oil'!AD9+'BIFUbC-heavy-or-residual-oil'!AD9+'BIFUbC-natural-gas'!AD9+'BIFUbC-electricity'!AD9+'BIFUbC-heat'!AD9+'BIFUbC-biomass'!AD9+'BIFUbC-hydrogen'!AF9</f>
        <v>1187737495656799.3</v>
      </c>
      <c r="AE9" s="344">
        <f>'BIFUbC-coal'!AE9+'BIFUbC-LPG-propane-or-butane'!AE9+'BIFUbC-petroleum-diesel'!AE9+'BIFUbC-crude-oil'!AE9+'BIFUbC-heavy-or-residual-oil'!AE9+'BIFUbC-natural-gas'!AE9+'BIFUbC-electricity'!AE9+'BIFUbC-heat'!AE9+'BIFUbC-biomass'!AE9+'BIFUbC-hydrogen'!AG9</f>
        <v>1172415519628853.5</v>
      </c>
      <c r="AF9" s="344">
        <f>'BIFUbC-coal'!AF9+'BIFUbC-LPG-propane-or-butane'!AF9+'BIFUbC-petroleum-diesel'!AF9+'BIFUbC-crude-oil'!AF9+'BIFUbC-heavy-or-residual-oil'!AF9+'BIFUbC-natural-gas'!AF9+'BIFUbC-electricity'!AF9+'BIFUbC-heat'!AF9+'BIFUbC-biomass'!AF9+'BIFUbC-hydrogen'!AH9</f>
        <v>1157070330984697.8</v>
      </c>
      <c r="AG9" s="344">
        <f>'BIFUbC-coal'!AG9+'BIFUbC-LPG-propane-or-butane'!AG9+'BIFUbC-petroleum-diesel'!AG9+'BIFUbC-crude-oil'!AG9+'BIFUbC-heavy-or-residual-oil'!AG9+'BIFUbC-natural-gas'!AG9+'BIFUbC-electricity'!AG9+'BIFUbC-heat'!AG9+'BIFUbC-biomass'!AG9+'BIFUbC-hydrogen'!AI9</f>
        <v>1141740889843707.5</v>
      </c>
      <c r="AH9" s="344">
        <f>'BIFUbC-coal'!AH9+'BIFUbC-LPG-propane-or-butane'!AH9+'BIFUbC-petroleum-diesel'!AH9+'BIFUbC-crude-oil'!AH9+'BIFUbC-heavy-or-residual-oil'!AH9+'BIFUbC-natural-gas'!AH9+'BIFUbC-electricity'!AH9+'BIFUbC-heat'!AH9+'BIFUbC-biomass'!AH9+'BIFUbC-hydrogen'!AJ9</f>
        <v>1125449279827381.8</v>
      </c>
      <c r="AI9" s="344">
        <f>'BIFUbC-coal'!AI9+'BIFUbC-LPG-propane-or-butane'!AI9+'BIFUbC-petroleum-diesel'!AI9+'BIFUbC-crude-oil'!AI9+'BIFUbC-heavy-or-residual-oil'!AI9+'BIFUbC-natural-gas'!AI9+'BIFUbC-electricity'!AI9+'BIFUbC-heat'!AI9+'BIFUbC-biomass'!AI9+'BIFUbC-hydrogen'!AK9</f>
        <v>1109249277799640</v>
      </c>
      <c r="AJ9" s="344">
        <f>'BIFUbC-coal'!AJ9+'BIFUbC-LPG-propane-or-butane'!AJ9+'BIFUbC-petroleum-diesel'!AJ9+'BIFUbC-crude-oil'!AJ9+'BIFUbC-heavy-or-residual-oil'!AJ9+'BIFUbC-natural-gas'!AJ9+'BIFUbC-electricity'!AJ9+'BIFUbC-heat'!AJ9+'BIFUbC-biomass'!AJ9+'BIFUbC-hydrogen'!AL9</f>
        <v>1093175807778624.5</v>
      </c>
      <c r="AK9" s="344">
        <f>'BIFUbC-coal'!AK9+'BIFUbC-LPG-propane-or-butane'!AK9+'BIFUbC-petroleum-diesel'!AK9+'BIFUbC-crude-oil'!AK9+'BIFUbC-heavy-or-residual-oil'!AK9+'BIFUbC-natural-gas'!AK9+'BIFUbC-electricity'!AK9+'BIFUbC-heat'!AK9+'BIFUbC-biomass'!AK9+'BIFUbC-hydrogen'!AM9</f>
        <v>1077262628324628.6</v>
      </c>
      <c r="AL9" s="344">
        <f>'BIFUbC-coal'!AL9+'BIFUbC-LPG-propane-or-butane'!AL9+'BIFUbC-petroleum-diesel'!AL9+'BIFUbC-crude-oil'!AL9+'BIFUbC-heavy-or-residual-oil'!AL9+'BIFUbC-natural-gas'!AL9+'BIFUbC-electricity'!AL9+'BIFUbC-heat'!AL9+'BIFUbC-biomass'!AL9+'BIFUbC-hydrogen'!AN9</f>
        <v>1061542509808096</v>
      </c>
      <c r="AM9" s="344">
        <f>'BIFUbC-coal'!AM9+'BIFUbC-LPG-propane-or-butane'!AM9+'BIFUbC-petroleum-diesel'!AM9+'BIFUbC-crude-oil'!AM9+'BIFUbC-heavy-or-residual-oil'!AM9+'BIFUbC-natural-gas'!AM9+'BIFUbC-electricity'!AM9+'BIFUbC-heat'!AM9+'BIFUbC-biomass'!AM9+'BIFUbC-hydrogen'!AO9</f>
        <v>1044026786299693.8</v>
      </c>
      <c r="AN9" s="344">
        <f>'BIFUbC-coal'!AN9+'BIFUbC-LPG-propane-or-butane'!AN9+'BIFUbC-petroleum-diesel'!AN9+'BIFUbC-crude-oil'!AN9+'BIFUbC-heavy-or-residual-oil'!AN9+'BIFUbC-natural-gas'!AN9+'BIFUbC-electricity'!AN9+'BIFUbC-heat'!AN9+'BIFUbC-biomass'!AN9+'BIFUbC-hydrogen'!AP9</f>
        <v>1026771776800384.4</v>
      </c>
    </row>
    <row r="10" spans="1:43" x14ac:dyDescent="0.2">
      <c r="A10" s="313" t="s">
        <v>132</v>
      </c>
      <c r="B10" s="344">
        <f>'BIFUbC-coal'!B10+'BIFUbC-LPG-propane-or-butane'!B10+'BIFUbC-petroleum-diesel'!B10+'BIFUbC-crude-oil'!B10+'BIFUbC-heavy-or-residual-oil'!B10+'BIFUbC-natural-gas'!B10+'BIFUbC-electricity'!B10+'BIFUbC-heat'!B10+'BIFUbC-biomass'!B10+'BIFUbC-hydrogen'!D10</f>
        <v>4.1497579810331368E+16</v>
      </c>
      <c r="C10" s="344">
        <f>'BIFUbC-coal'!C10+'BIFUbC-LPG-propane-or-butane'!C10+'BIFUbC-petroleum-diesel'!C10+'BIFUbC-crude-oil'!C10+'BIFUbC-heavy-or-residual-oil'!C10+'BIFUbC-natural-gas'!C10+'BIFUbC-electricity'!C10+'BIFUbC-heat'!C10+'BIFUbC-biomass'!C10+'BIFUbC-hydrogen'!E10</f>
        <v>4.4110012596191944E+16</v>
      </c>
      <c r="D10" s="344">
        <f>'BIFUbC-coal'!D10+'BIFUbC-LPG-propane-or-butane'!D10+'BIFUbC-petroleum-diesel'!D10+'BIFUbC-crude-oil'!D10+'BIFUbC-heavy-or-residual-oil'!D10+'BIFUbC-natural-gas'!D10+'BIFUbC-electricity'!D10+'BIFUbC-heat'!D10+'BIFUbC-biomass'!D10+'BIFUbC-hydrogen'!F10</f>
        <v>4.6233626787933776E+16</v>
      </c>
      <c r="E10" s="344">
        <f>'BIFUbC-coal'!E10+'BIFUbC-LPG-propane-or-butane'!E10+'BIFUbC-petroleum-diesel'!E10+'BIFUbC-crude-oil'!E10+'BIFUbC-heavy-or-residual-oil'!E10+'BIFUbC-natural-gas'!E10+'BIFUbC-electricity'!E10+'BIFUbC-heat'!E10+'BIFUbC-biomass'!E10+'BIFUbC-hydrogen'!G10</f>
        <v>4.8355701806766928E+16</v>
      </c>
      <c r="F10" s="344">
        <f>'BIFUbC-coal'!F10+'BIFUbC-LPG-propane-or-butane'!F10+'BIFUbC-petroleum-diesel'!F10+'BIFUbC-crude-oil'!F10+'BIFUbC-heavy-or-residual-oil'!F10+'BIFUbC-natural-gas'!F10+'BIFUbC-electricity'!F10+'BIFUbC-heat'!F10+'BIFUbC-biomass'!F10+'BIFUbC-hydrogen'!H10</f>
        <v>5.0476237652691464E+16</v>
      </c>
      <c r="G10" s="344">
        <f>'BIFUbC-coal'!G10+'BIFUbC-LPG-propane-or-butane'!G10+'BIFUbC-petroleum-diesel'!G10+'BIFUbC-crude-oil'!G10+'BIFUbC-heavy-or-residual-oil'!G10+'BIFUbC-natural-gas'!G10+'BIFUbC-electricity'!G10+'BIFUbC-heat'!G10+'BIFUbC-biomass'!G10+'BIFUbC-hydrogen'!I10</f>
        <v>5.2595234325707312E+16</v>
      </c>
      <c r="H10" s="344">
        <f>'BIFUbC-coal'!H10+'BIFUbC-LPG-propane-or-butane'!H10+'BIFUbC-petroleum-diesel'!H10+'BIFUbC-crude-oil'!H10+'BIFUbC-heavy-or-residual-oil'!H10+'BIFUbC-natural-gas'!H10+'BIFUbC-electricity'!H10+'BIFUbC-heat'!H10+'BIFUbC-biomass'!H10+'BIFUbC-hydrogen'!J10</f>
        <v>5.4712691825814544E+16</v>
      </c>
      <c r="I10" s="344">
        <f>'BIFUbC-coal'!I10+'BIFUbC-LPG-propane-or-butane'!I10+'BIFUbC-petroleum-diesel'!I10+'BIFUbC-crude-oil'!I10+'BIFUbC-heavy-or-residual-oil'!I10+'BIFUbC-natural-gas'!I10+'BIFUbC-electricity'!I10+'BIFUbC-heat'!I10+'BIFUbC-biomass'!I10+'BIFUbC-hydrogen'!K10</f>
        <v>5.5912034317553112E+16</v>
      </c>
      <c r="J10" s="344">
        <f>'BIFUbC-coal'!J10+'BIFUbC-LPG-propane-or-butane'!J10+'BIFUbC-petroleum-diesel'!J10+'BIFUbC-crude-oil'!J10+'BIFUbC-heavy-or-residual-oil'!J10+'BIFUbC-natural-gas'!J10+'BIFUbC-electricity'!J10+'BIFUbC-heat'!J10+'BIFUbC-biomass'!J10+'BIFUbC-hydrogen'!L10</f>
        <v>5.7110659992189136E+16</v>
      </c>
      <c r="K10" s="344">
        <f>'BIFUbC-coal'!K10+'BIFUbC-LPG-propane-or-butane'!K10+'BIFUbC-petroleum-diesel'!K10+'BIFUbC-crude-oil'!K10+'BIFUbC-heavy-or-residual-oil'!K10+'BIFUbC-natural-gas'!K10+'BIFUbC-electricity'!K10+'BIFUbC-heat'!K10+'BIFUbC-biomass'!K10+'BIFUbC-hydrogen'!M10</f>
        <v>5.83085688497226E+16</v>
      </c>
      <c r="L10" s="344">
        <f>'BIFUbC-coal'!L10+'BIFUbC-LPG-propane-or-butane'!L10+'BIFUbC-petroleum-diesel'!L10+'BIFUbC-crude-oil'!L10+'BIFUbC-heavy-or-residual-oil'!L10+'BIFUbC-natural-gas'!L10+'BIFUbC-electricity'!L10+'BIFUbC-heat'!L10+'BIFUbC-biomass'!L10+'BIFUbC-hydrogen'!N10</f>
        <v>5.9505760890153488E+16</v>
      </c>
      <c r="M10" s="344">
        <f>'BIFUbC-coal'!M10+'BIFUbC-LPG-propane-or-butane'!M10+'BIFUbC-petroleum-diesel'!M10+'BIFUbC-crude-oil'!M10+'BIFUbC-heavy-or-residual-oil'!M10+'BIFUbC-natural-gas'!M10+'BIFUbC-electricity'!M10+'BIFUbC-heat'!M10+'BIFUbC-biomass'!M10+'BIFUbC-hydrogen'!O10</f>
        <v>6.0702236113481824E+16</v>
      </c>
      <c r="N10" s="344">
        <f>'BIFUbC-coal'!N10+'BIFUbC-LPG-propane-or-butane'!N10+'BIFUbC-petroleum-diesel'!N10+'BIFUbC-crude-oil'!N10+'BIFUbC-heavy-or-residual-oil'!N10+'BIFUbC-natural-gas'!N10+'BIFUbC-electricity'!N10+'BIFUbC-heat'!N10+'BIFUbC-biomass'!N10+'BIFUbC-hydrogen'!P10</f>
        <v>6.0773636067936408E+16</v>
      </c>
      <c r="O10" s="344">
        <f>'BIFUbC-coal'!O10+'BIFUbC-LPG-propane-or-butane'!O10+'BIFUbC-petroleum-diesel'!O10+'BIFUbC-crude-oil'!O10+'BIFUbC-heavy-or-residual-oil'!O10+'BIFUbC-natural-gas'!O10+'BIFUbC-electricity'!O10+'BIFUbC-heat'!O10+'BIFUbC-biomass'!O10+'BIFUbC-hydrogen'!Q10</f>
        <v>6.0844992312092384E+16</v>
      </c>
      <c r="P10" s="344">
        <f>'BIFUbC-coal'!P10+'BIFUbC-LPG-propane-or-butane'!P10+'BIFUbC-petroleum-diesel'!P10+'BIFUbC-crude-oil'!P10+'BIFUbC-heavy-or-residual-oil'!P10+'BIFUbC-natural-gas'!P10+'BIFUbC-electricity'!P10+'BIFUbC-heat'!P10+'BIFUbC-biomass'!P10+'BIFUbC-hydrogen'!R10</f>
        <v>6.0916304845949704E+16</v>
      </c>
      <c r="Q10" s="344">
        <f>'BIFUbC-coal'!Q10+'BIFUbC-LPG-propane-or-butane'!Q10+'BIFUbC-petroleum-diesel'!Q10+'BIFUbC-crude-oil'!Q10+'BIFUbC-heavy-or-residual-oil'!Q10+'BIFUbC-natural-gas'!Q10+'BIFUbC-electricity'!Q10+'BIFUbC-heat'!Q10+'BIFUbC-biomass'!Q10+'BIFUbC-hydrogen'!S10</f>
        <v>6.0987573669508432E+16</v>
      </c>
      <c r="R10" s="344">
        <f>'BIFUbC-coal'!R10+'BIFUbC-LPG-propane-or-butane'!R10+'BIFUbC-petroleum-diesel'!R10+'BIFUbC-crude-oil'!R10+'BIFUbC-heavy-or-residual-oil'!R10+'BIFUbC-natural-gas'!R10+'BIFUbC-electricity'!R10+'BIFUbC-heat'!R10+'BIFUbC-biomass'!R10+'BIFUbC-hydrogen'!T10</f>
        <v>6.1058798782768488E+16</v>
      </c>
      <c r="S10" s="344">
        <f>'BIFUbC-coal'!S10+'BIFUbC-LPG-propane-or-butane'!S10+'BIFUbC-petroleum-diesel'!S10+'BIFUbC-crude-oil'!S10+'BIFUbC-heavy-or-residual-oil'!S10+'BIFUbC-natural-gas'!S10+'BIFUbC-electricity'!S10+'BIFUbC-heat'!S10+'BIFUbC-biomass'!S10+'BIFUbC-hydrogen'!U10</f>
        <v>6.0362083747277704E+16</v>
      </c>
      <c r="T10" s="344">
        <f>'BIFUbC-coal'!T10+'BIFUbC-LPG-propane-or-butane'!T10+'BIFUbC-petroleum-diesel'!T10+'BIFUbC-crude-oil'!T10+'BIFUbC-heavy-or-residual-oil'!T10+'BIFUbC-natural-gas'!T10+'BIFUbC-electricity'!T10+'BIFUbC-heat'!T10+'BIFUbC-biomass'!T10+'BIFUbC-hydrogen'!V10</f>
        <v>5.9665457205063856E+16</v>
      </c>
      <c r="U10" s="344">
        <f>'BIFUbC-coal'!U10+'BIFUbC-LPG-propane-or-butane'!U10+'BIFUbC-petroleum-diesel'!U10+'BIFUbC-crude-oil'!U10+'BIFUbC-heavy-or-residual-oil'!U10+'BIFUbC-natural-gas'!U10+'BIFUbC-electricity'!U10+'BIFUbC-heat'!U10+'BIFUbC-biomass'!U10+'BIFUbC-hydrogen'!W10</f>
        <v>5.8968919156126856E+16</v>
      </c>
      <c r="V10" s="344">
        <f>'BIFUbC-coal'!V10+'BIFUbC-LPG-propane-or-butane'!V10+'BIFUbC-petroleum-diesel'!V10+'BIFUbC-crude-oil'!V10+'BIFUbC-heavy-or-residual-oil'!V10+'BIFUbC-natural-gas'!V10+'BIFUbC-electricity'!V10+'BIFUbC-heat'!V10+'BIFUbC-biomass'!V10+'BIFUbC-hydrogen'!X10</f>
        <v>5.827246960046676E+16</v>
      </c>
      <c r="W10" s="344">
        <f>'BIFUbC-coal'!W10+'BIFUbC-LPG-propane-or-butane'!W10+'BIFUbC-petroleum-diesel'!W10+'BIFUbC-crude-oil'!W10+'BIFUbC-heavy-or-residual-oil'!W10+'BIFUbC-natural-gas'!W10+'BIFUbC-electricity'!W10+'BIFUbC-heat'!W10+'BIFUbC-biomass'!W10+'BIFUbC-hydrogen'!Y10</f>
        <v>5.7576108538083552E+16</v>
      </c>
      <c r="X10" s="344">
        <f>'BIFUbC-coal'!X10+'BIFUbC-LPG-propane-or-butane'!X10+'BIFUbC-petroleum-diesel'!X10+'BIFUbC-crude-oil'!X10+'BIFUbC-heavy-or-residual-oil'!X10+'BIFUbC-natural-gas'!X10+'BIFUbC-electricity'!X10+'BIFUbC-heat'!X10+'BIFUbC-biomass'!X10+'BIFUbC-hydrogen'!Z10</f>
        <v>5.6273810425497992E+16</v>
      </c>
      <c r="Y10" s="344">
        <f>'BIFUbC-coal'!Y10+'BIFUbC-LPG-propane-or-butane'!Y10+'BIFUbC-petroleum-diesel'!Y10+'BIFUbC-crude-oil'!Y10+'BIFUbC-heavy-or-residual-oil'!Y10+'BIFUbC-natural-gas'!Y10+'BIFUbC-electricity'!Y10+'BIFUbC-heat'!Y10+'BIFUbC-biomass'!Y10+'BIFUbC-hydrogen'!AA10</f>
        <v>5.4971678238487048E+16</v>
      </c>
      <c r="Z10" s="344">
        <f>'BIFUbC-coal'!Z10+'BIFUbC-LPG-propane-or-butane'!Z10+'BIFUbC-petroleum-diesel'!Z10+'BIFUbC-crude-oil'!Z10+'BIFUbC-heavy-or-residual-oil'!Z10+'BIFUbC-natural-gas'!Z10+'BIFUbC-electricity'!Z10+'BIFUbC-heat'!Z10+'BIFUbC-biomass'!Z10+'BIFUbC-hydrogen'!AB10</f>
        <v>5.3669711977050736E+16</v>
      </c>
      <c r="AA10" s="344">
        <f>'BIFUbC-coal'!AA10+'BIFUbC-LPG-propane-or-butane'!AA10+'BIFUbC-petroleum-diesel'!AA10+'BIFUbC-crude-oil'!AA10+'BIFUbC-heavy-or-residual-oil'!AA10+'BIFUbC-natural-gas'!AA10+'BIFUbC-electricity'!AA10+'BIFUbC-heat'!AA10+'BIFUbC-biomass'!AA10+'BIFUbC-hydrogen'!AC10</f>
        <v>5.2367911641189048E+16</v>
      </c>
      <c r="AB10" s="344">
        <f>'BIFUbC-coal'!AB10+'BIFUbC-LPG-propane-or-butane'!AB10+'BIFUbC-petroleum-diesel'!AB10+'BIFUbC-crude-oil'!AB10+'BIFUbC-heavy-or-residual-oil'!AB10+'BIFUbC-natural-gas'!AB10+'BIFUbC-electricity'!AB10+'BIFUbC-heat'!AB10+'BIFUbC-biomass'!AB10+'BIFUbC-hydrogen'!AD10</f>
        <v>5.1066277230901984E+16</v>
      </c>
      <c r="AC10" s="344">
        <f>'BIFUbC-coal'!AC10+'BIFUbC-LPG-propane-or-butane'!AC10+'BIFUbC-petroleum-diesel'!AC10+'BIFUbC-crude-oil'!AC10+'BIFUbC-heavy-or-residual-oil'!AC10+'BIFUbC-natural-gas'!AC10+'BIFUbC-electricity'!AC10+'BIFUbC-heat'!AC10+'BIFUbC-biomass'!AC10+'BIFUbC-hydrogen'!AE10</f>
        <v>4.9764808746189544E+16</v>
      </c>
      <c r="AD10" s="344">
        <f>'BIFUbC-coal'!AD10+'BIFUbC-LPG-propane-or-butane'!AD10+'BIFUbC-petroleum-diesel'!AD10+'BIFUbC-crude-oil'!AD10+'BIFUbC-heavy-or-residual-oil'!AD10+'BIFUbC-natural-gas'!AD10+'BIFUbC-electricity'!AD10+'BIFUbC-heat'!AD10+'BIFUbC-biomass'!AD10+'BIFUbC-hydrogen'!AF10</f>
        <v>4.8463506187051728E+16</v>
      </c>
      <c r="AE10" s="344">
        <f>'BIFUbC-coal'!AE10+'BIFUbC-LPG-propane-or-butane'!AE10+'BIFUbC-petroleum-diesel'!AE10+'BIFUbC-crude-oil'!AE10+'BIFUbC-heavy-or-residual-oil'!AE10+'BIFUbC-natural-gas'!AE10+'BIFUbC-electricity'!AE10+'BIFUbC-heat'!AE10+'BIFUbC-biomass'!AE10+'BIFUbC-hydrogen'!AG10</f>
        <v>4.7162369553488536E+16</v>
      </c>
      <c r="AF10" s="344">
        <f>'BIFUbC-coal'!AF10+'BIFUbC-LPG-propane-or-butane'!AF10+'BIFUbC-petroleum-diesel'!AF10+'BIFUbC-crude-oil'!AF10+'BIFUbC-heavy-or-residual-oil'!AF10+'BIFUbC-natural-gas'!AF10+'BIFUbC-electricity'!AF10+'BIFUbC-heat'!AF10+'BIFUbC-biomass'!AF10+'BIFUbC-hydrogen'!AH10</f>
        <v>4.5861398845499976E+16</v>
      </c>
      <c r="AG10" s="344">
        <f>'BIFUbC-coal'!AG10+'BIFUbC-LPG-propane-or-butane'!AG10+'BIFUbC-petroleum-diesel'!AG10+'BIFUbC-crude-oil'!AG10+'BIFUbC-heavy-or-residual-oil'!AG10+'BIFUbC-natural-gas'!AG10+'BIFUbC-electricity'!AG10+'BIFUbC-heat'!AG10+'BIFUbC-biomass'!AG10+'BIFUbC-hydrogen'!AI10</f>
        <v>4.4560594063086024E+16</v>
      </c>
      <c r="AH10" s="344">
        <f>'BIFUbC-coal'!AH10+'BIFUbC-LPG-propane-or-butane'!AH10+'BIFUbC-petroleum-diesel'!AH10+'BIFUbC-crude-oil'!AH10+'BIFUbC-heavy-or-residual-oil'!AH10+'BIFUbC-natural-gas'!AH10+'BIFUbC-electricity'!AH10+'BIFUbC-heat'!AH10+'BIFUbC-biomass'!AH10+'BIFUbC-hydrogen'!AJ10</f>
        <v>4.3432991481518808E+16</v>
      </c>
      <c r="AI10" s="344">
        <f>'BIFUbC-coal'!AI10+'BIFUbC-LPG-propane-or-butane'!AI10+'BIFUbC-petroleum-diesel'!AI10+'BIFUbC-crude-oil'!AI10+'BIFUbC-heavy-or-residual-oil'!AI10+'BIFUbC-natural-gas'!AI10+'BIFUbC-electricity'!AI10+'BIFUbC-heat'!AI10+'BIFUbC-biomass'!AI10+'BIFUbC-hydrogen'!AK10</f>
        <v>4.230553270242968E+16</v>
      </c>
      <c r="AJ10" s="344">
        <f>'BIFUbC-coal'!AJ10+'BIFUbC-LPG-propane-or-butane'!AJ10+'BIFUbC-petroleum-diesel'!AJ10+'BIFUbC-crude-oil'!AJ10+'BIFUbC-heavy-or-residual-oil'!AJ10+'BIFUbC-natural-gas'!AJ10+'BIFUbC-electricity'!AJ10+'BIFUbC-heat'!AJ10+'BIFUbC-biomass'!AJ10+'BIFUbC-hydrogen'!AL10</f>
        <v>4.117821772581864E+16</v>
      </c>
      <c r="AK10" s="344">
        <f>'BIFUbC-coal'!AK10+'BIFUbC-LPG-propane-or-butane'!AK10+'BIFUbC-petroleum-diesel'!AK10+'BIFUbC-crude-oil'!AK10+'BIFUbC-heavy-or-residual-oil'!AK10+'BIFUbC-natural-gas'!AK10+'BIFUbC-electricity'!AK10+'BIFUbC-heat'!AK10+'BIFUbC-biomass'!AK10+'BIFUbC-hydrogen'!AM10</f>
        <v>4.0051046551685696E+16</v>
      </c>
      <c r="AL10" s="344">
        <f>'BIFUbC-coal'!AL10+'BIFUbC-LPG-propane-or-butane'!AL10+'BIFUbC-petroleum-diesel'!AL10+'BIFUbC-crude-oil'!AL10+'BIFUbC-heavy-or-residual-oil'!AL10+'BIFUbC-natural-gas'!AL10+'BIFUbC-electricity'!AL10+'BIFUbC-heat'!AL10+'BIFUbC-biomass'!AL10+'BIFUbC-hydrogen'!AN10</f>
        <v>3.8924019180030848E+16</v>
      </c>
      <c r="AM10" s="344">
        <f>'BIFUbC-coal'!AM10+'BIFUbC-LPG-propane-or-butane'!AM10+'BIFUbC-petroleum-diesel'!AM10+'BIFUbC-crude-oil'!AM10+'BIFUbC-heavy-or-residual-oil'!AM10+'BIFUbC-natural-gas'!AM10+'BIFUbC-electricity'!AM10+'BIFUbC-heat'!AM10+'BIFUbC-biomass'!AM10+'BIFUbC-hydrogen'!AO10</f>
        <v>3.7740653688916528E+16</v>
      </c>
      <c r="AN10" s="344">
        <f>'BIFUbC-coal'!AN10+'BIFUbC-LPG-propane-or-butane'!AN10+'BIFUbC-petroleum-diesel'!AN10+'BIFUbC-crude-oil'!AN10+'BIFUbC-heavy-or-residual-oil'!AN10+'BIFUbC-natural-gas'!AN10+'BIFUbC-electricity'!AN10+'BIFUbC-heat'!AN10+'BIFUbC-biomass'!AN10+'BIFUbC-hydrogen'!AP10</f>
        <v>3.6557439223936336E+16</v>
      </c>
    </row>
    <row r="11" spans="1:43" x14ac:dyDescent="0.2">
      <c r="A11" s="313" t="s">
        <v>133</v>
      </c>
      <c r="B11" s="344">
        <f>'BIFUbC-coal'!B11+'BIFUbC-LPG-propane-or-butane'!B11+'BIFUbC-petroleum-diesel'!B11+'BIFUbC-crude-oil'!B11+'BIFUbC-heavy-or-residual-oil'!B11+'BIFUbC-natural-gas'!B11+'BIFUbC-electricity'!B11+'BIFUbC-heat'!B11+'BIFUbC-biomass'!B11+'BIFUbC-hydrogen'!D11</f>
        <v>1.1770879949746738E+16</v>
      </c>
      <c r="C11" s="344">
        <f>'BIFUbC-coal'!C11+'BIFUbC-LPG-propane-or-butane'!C11+'BIFUbC-petroleum-diesel'!C11+'BIFUbC-crude-oil'!C11+'BIFUbC-heavy-or-residual-oil'!C11+'BIFUbC-natural-gas'!C11+'BIFUbC-electricity'!C11+'BIFUbC-heat'!C11+'BIFUbC-biomass'!C11+'BIFUbC-hydrogen'!E11</f>
        <v>1.2640830464093442E+16</v>
      </c>
      <c r="D11" s="344">
        <f>'BIFUbC-coal'!D11+'BIFUbC-LPG-propane-or-butane'!D11+'BIFUbC-petroleum-diesel'!D11+'BIFUbC-crude-oil'!D11+'BIFUbC-heavy-or-residual-oil'!D11+'BIFUbC-natural-gas'!D11+'BIFUbC-electricity'!D11+'BIFUbC-heat'!D11+'BIFUbC-biomass'!D11+'BIFUbC-hydrogen'!F11</f>
        <v>1.3511366090306762E+16</v>
      </c>
      <c r="E11" s="344">
        <f>'BIFUbC-coal'!E11+'BIFUbC-LPG-propane-or-butane'!E11+'BIFUbC-petroleum-diesel'!E11+'BIFUbC-crude-oil'!E11+'BIFUbC-heavy-or-residual-oil'!E11+'BIFUbC-natural-gas'!E11+'BIFUbC-electricity'!E11+'BIFUbC-heat'!E11+'BIFUbC-biomass'!E11+'BIFUbC-hydrogen'!G11</f>
        <v>1.4343357566366694E+16</v>
      </c>
      <c r="F11" s="344">
        <f>'BIFUbC-coal'!F11+'BIFUbC-LPG-propane-or-butane'!F11+'BIFUbC-petroleum-diesel'!F11+'BIFUbC-crude-oil'!F11+'BIFUbC-heavy-or-residual-oil'!F11+'BIFUbC-natural-gas'!F11+'BIFUbC-electricity'!F11+'BIFUbC-heat'!F11+'BIFUbC-biomass'!F11+'BIFUbC-hydrogen'!H11</f>
        <v>1.5170259081635626E+16</v>
      </c>
      <c r="G11" s="344">
        <f>'BIFUbC-coal'!G11+'BIFUbC-LPG-propane-or-butane'!G11+'BIFUbC-petroleum-diesel'!G11+'BIFUbC-crude-oil'!G11+'BIFUbC-heavy-or-residual-oil'!G11+'BIFUbC-natural-gas'!G11+'BIFUbC-electricity'!G11+'BIFUbC-heat'!G11+'BIFUbC-biomass'!G11+'BIFUbC-hydrogen'!I11</f>
        <v>1.6008996621335352E+16</v>
      </c>
      <c r="H11" s="344">
        <f>'BIFUbC-coal'!H11+'BIFUbC-LPG-propane-or-butane'!H11+'BIFUbC-petroleum-diesel'!H11+'BIFUbC-crude-oil'!H11+'BIFUbC-heavy-or-residual-oil'!H11+'BIFUbC-natural-gas'!H11+'BIFUbC-electricity'!H11+'BIFUbC-heat'!H11+'BIFUbC-biomass'!H11+'BIFUbC-hydrogen'!J11</f>
        <v>1.6850220953302414E+16</v>
      </c>
      <c r="I11" s="344">
        <f>'BIFUbC-coal'!I11+'BIFUbC-LPG-propane-or-butane'!I11+'BIFUbC-petroleum-diesel'!I11+'BIFUbC-crude-oil'!I11+'BIFUbC-heavy-or-residual-oil'!I11+'BIFUbC-natural-gas'!I11+'BIFUbC-electricity'!I11+'BIFUbC-heat'!I11+'BIFUbC-biomass'!I11+'BIFUbC-hydrogen'!K11</f>
        <v>1.743869643604987E+16</v>
      </c>
      <c r="J11" s="344">
        <f>'BIFUbC-coal'!J11+'BIFUbC-LPG-propane-or-butane'!J11+'BIFUbC-petroleum-diesel'!J11+'BIFUbC-crude-oil'!J11+'BIFUbC-heavy-or-residual-oil'!J11+'BIFUbC-natural-gas'!J11+'BIFUbC-electricity'!J11+'BIFUbC-heat'!J11+'BIFUbC-biomass'!J11+'BIFUbC-hydrogen'!L11</f>
        <v>1.8019939786809916E+16</v>
      </c>
      <c r="K11" s="344">
        <f>'BIFUbC-coal'!K11+'BIFUbC-LPG-propane-or-butane'!K11+'BIFUbC-petroleum-diesel'!K11+'BIFUbC-crude-oil'!K11+'BIFUbC-heavy-or-residual-oil'!K11+'BIFUbC-natural-gas'!K11+'BIFUbC-electricity'!K11+'BIFUbC-heat'!K11+'BIFUbC-biomass'!K11+'BIFUbC-hydrogen'!M11</f>
        <v>1.8593953659546772E+16</v>
      </c>
      <c r="L11" s="344">
        <f>'BIFUbC-coal'!L11+'BIFUbC-LPG-propane-or-butane'!L11+'BIFUbC-petroleum-diesel'!L11+'BIFUbC-crude-oil'!L11+'BIFUbC-heavy-or-residual-oil'!L11+'BIFUbC-natural-gas'!L11+'BIFUbC-electricity'!L11+'BIFUbC-heat'!L11+'BIFUbC-biomass'!L11+'BIFUbC-hydrogen'!N11</f>
        <v>1.9160970922007616E+16</v>
      </c>
      <c r="M11" s="344">
        <f>'BIFUbC-coal'!M11+'BIFUbC-LPG-propane-or-butane'!M11+'BIFUbC-petroleum-diesel'!M11+'BIFUbC-crude-oil'!M11+'BIFUbC-heavy-or-residual-oil'!M11+'BIFUbC-natural-gas'!M11+'BIFUbC-electricity'!M11+'BIFUbC-heat'!M11+'BIFUbC-biomass'!M11+'BIFUbC-hydrogen'!O11</f>
        <v>1.9721417568276984E+16</v>
      </c>
      <c r="N11" s="344">
        <f>'BIFUbC-coal'!N11+'BIFUbC-LPG-propane-or-butane'!N11+'BIFUbC-petroleum-diesel'!N11+'BIFUbC-crude-oil'!N11+'BIFUbC-heavy-or-residual-oil'!N11+'BIFUbC-natural-gas'!N11+'BIFUbC-electricity'!N11+'BIFUbC-heat'!N11+'BIFUbC-biomass'!N11+'BIFUbC-hydrogen'!P11</f>
        <v>2.0032818431015044E+16</v>
      </c>
      <c r="O11" s="344">
        <f>'BIFUbC-coal'!O11+'BIFUbC-LPG-propane-or-butane'!O11+'BIFUbC-petroleum-diesel'!O11+'BIFUbC-crude-oil'!O11+'BIFUbC-heavy-or-residual-oil'!O11+'BIFUbC-natural-gas'!O11+'BIFUbC-electricity'!O11+'BIFUbC-heat'!O11+'BIFUbC-biomass'!O11+'BIFUbC-hydrogen'!Q11</f>
        <v>2.0340096736367712E+16</v>
      </c>
      <c r="P11" s="344">
        <f>'BIFUbC-coal'!P11+'BIFUbC-LPG-propane-or-butane'!P11+'BIFUbC-petroleum-diesel'!P11+'BIFUbC-crude-oil'!P11+'BIFUbC-heavy-or-residual-oil'!P11+'BIFUbC-natural-gas'!P11+'BIFUbC-electricity'!P11+'BIFUbC-heat'!P11+'BIFUbC-biomass'!P11+'BIFUbC-hydrogen'!R11</f>
        <v>2.0643914092072476E+16</v>
      </c>
      <c r="Q11" s="344">
        <f>'BIFUbC-coal'!Q11+'BIFUbC-LPG-propane-or-butane'!Q11+'BIFUbC-petroleum-diesel'!Q11+'BIFUbC-crude-oil'!Q11+'BIFUbC-heavy-or-residual-oil'!Q11+'BIFUbC-natural-gas'!Q11+'BIFUbC-electricity'!Q11+'BIFUbC-heat'!Q11+'BIFUbC-biomass'!Q11+'BIFUbC-hydrogen'!S11</f>
        <v>2.0944973423065752E+16</v>
      </c>
      <c r="R11" s="344">
        <f>'BIFUbC-coal'!R11+'BIFUbC-LPG-propane-or-butane'!R11+'BIFUbC-petroleum-diesel'!R11+'BIFUbC-crude-oil'!R11+'BIFUbC-heavy-or-residual-oil'!R11+'BIFUbC-natural-gas'!R11+'BIFUbC-electricity'!R11+'BIFUbC-heat'!R11+'BIFUbC-biomass'!R11+'BIFUbC-hydrogen'!T11</f>
        <v>2.1243997057377776E+16</v>
      </c>
      <c r="S11" s="344">
        <f>'BIFUbC-coal'!S11+'BIFUbC-LPG-propane-or-butane'!S11+'BIFUbC-petroleum-diesel'!S11+'BIFUbC-crude-oil'!S11+'BIFUbC-heavy-or-residual-oil'!S11+'BIFUbC-natural-gas'!S11+'BIFUbC-electricity'!S11+'BIFUbC-heat'!S11+'BIFUbC-biomass'!S11+'BIFUbC-hydrogen'!U11</f>
        <v>2.1409241915574428E+16</v>
      </c>
      <c r="T11" s="344">
        <f>'BIFUbC-coal'!T11+'BIFUbC-LPG-propane-or-butane'!T11+'BIFUbC-petroleum-diesel'!T11+'BIFUbC-crude-oil'!T11+'BIFUbC-heavy-or-residual-oil'!T11+'BIFUbC-natural-gas'!T11+'BIFUbC-electricity'!T11+'BIFUbC-heat'!T11+'BIFUbC-biomass'!T11+'BIFUbC-hydrogen'!V11</f>
        <v>2.1574189582545744E+16</v>
      </c>
      <c r="U11" s="344">
        <f>'BIFUbC-coal'!U11+'BIFUbC-LPG-propane-or-butane'!U11+'BIFUbC-petroleum-diesel'!U11+'BIFUbC-crude-oil'!U11+'BIFUbC-heavy-or-residual-oil'!U11+'BIFUbC-natural-gas'!U11+'BIFUbC-electricity'!U11+'BIFUbC-heat'!U11+'BIFUbC-biomass'!U11+'BIFUbC-hydrogen'!W11</f>
        <v>2.1738842328979248E+16</v>
      </c>
      <c r="V11" s="344">
        <f>'BIFUbC-coal'!V11+'BIFUbC-LPG-propane-or-butane'!V11+'BIFUbC-petroleum-diesel'!V11+'BIFUbC-crude-oil'!V11+'BIFUbC-heavy-or-residual-oil'!V11+'BIFUbC-natural-gas'!V11+'BIFUbC-electricity'!V11+'BIFUbC-heat'!V11+'BIFUbC-biomass'!V11+'BIFUbC-hydrogen'!X11</f>
        <v>2.1903202515361092E+16</v>
      </c>
      <c r="W11" s="344">
        <f>'BIFUbC-coal'!W11+'BIFUbC-LPG-propane-or-butane'!W11+'BIFUbC-petroleum-diesel'!W11+'BIFUbC-crude-oil'!W11+'BIFUbC-heavy-or-residual-oil'!W11+'BIFUbC-natural-gas'!W11+'BIFUbC-electricity'!W11+'BIFUbC-heat'!W11+'BIFUbC-biomass'!W11+'BIFUbC-hydrogen'!Y11</f>
        <v>2.20672725870424E+16</v>
      </c>
      <c r="X11" s="344">
        <f>'BIFUbC-coal'!X11+'BIFUbC-LPG-propane-or-butane'!X11+'BIFUbC-petroleum-diesel'!X11+'BIFUbC-crude-oil'!X11+'BIFUbC-heavy-or-residual-oil'!X11+'BIFUbC-natural-gas'!X11+'BIFUbC-electricity'!X11+'BIFUbC-heat'!X11+'BIFUbC-biomass'!X11+'BIFUbC-hydrogen'!Z11</f>
        <v>2.2135698043376724E+16</v>
      </c>
      <c r="Y11" s="344">
        <f>'BIFUbC-coal'!Y11+'BIFUbC-LPG-propane-or-butane'!Y11+'BIFUbC-petroleum-diesel'!Y11+'BIFUbC-crude-oil'!Y11+'BIFUbC-heavy-or-residual-oil'!Y11+'BIFUbC-natural-gas'!Y11+'BIFUbC-electricity'!Y11+'BIFUbC-heat'!Y11+'BIFUbC-biomass'!Y11+'BIFUbC-hydrogen'!AA11</f>
        <v>2.220392915918372E+16</v>
      </c>
      <c r="Z11" s="344">
        <f>'BIFUbC-coal'!Z11+'BIFUbC-LPG-propane-or-butane'!Z11+'BIFUbC-petroleum-diesel'!Z11+'BIFUbC-crude-oil'!Z11+'BIFUbC-heavy-or-residual-oil'!Z11+'BIFUbC-natural-gas'!Z11+'BIFUbC-electricity'!Z11+'BIFUbC-heat'!Z11+'BIFUbC-biomass'!Z11+'BIFUbC-hydrogen'!AB11</f>
        <v>2.2271968605146192E+16</v>
      </c>
      <c r="AA11" s="344">
        <f>'BIFUbC-coal'!AA11+'BIFUbC-LPG-propane-or-butane'!AA11+'BIFUbC-petroleum-diesel'!AA11+'BIFUbC-crude-oil'!AA11+'BIFUbC-heavy-or-residual-oil'!AA11+'BIFUbC-natural-gas'!AA11+'BIFUbC-electricity'!AA11+'BIFUbC-heat'!AA11+'BIFUbC-biomass'!AA11+'BIFUbC-hydrogen'!AC11</f>
        <v>2.23398191174708E+16</v>
      </c>
      <c r="AB11" s="344">
        <f>'BIFUbC-coal'!AB11+'BIFUbC-LPG-propane-or-butane'!AB11+'BIFUbC-petroleum-diesel'!AB11+'BIFUbC-crude-oil'!AB11+'BIFUbC-heavy-or-residual-oil'!AB11+'BIFUbC-natural-gas'!AB11+'BIFUbC-electricity'!AB11+'BIFUbC-heat'!AB11+'BIFUbC-biomass'!AB11+'BIFUbC-hydrogen'!AD11</f>
        <v>2.2407483493203996E+16</v>
      </c>
      <c r="AC11" s="344">
        <f>'BIFUbC-coal'!AC11+'BIFUbC-LPG-propane-or-butane'!AC11+'BIFUbC-petroleum-diesel'!AC11+'BIFUbC-crude-oil'!AC11+'BIFUbC-heavy-or-residual-oil'!AC11+'BIFUbC-natural-gas'!AC11+'BIFUbC-electricity'!AC11+'BIFUbC-heat'!AC11+'BIFUbC-biomass'!AC11+'BIFUbC-hydrogen'!AE11</f>
        <v>2.239315002507676E+16</v>
      </c>
      <c r="AD11" s="344">
        <f>'BIFUbC-coal'!AD11+'BIFUbC-LPG-propane-or-butane'!AD11+'BIFUbC-petroleum-diesel'!AD11+'BIFUbC-crude-oil'!AD11+'BIFUbC-heavy-or-residual-oil'!AD11+'BIFUbC-natural-gas'!AD11+'BIFUbC-electricity'!AD11+'BIFUbC-heat'!AD11+'BIFUbC-biomass'!AD11+'BIFUbC-hydrogen'!AF11</f>
        <v>2.23787049432015E+16</v>
      </c>
      <c r="AE11" s="344">
        <f>'BIFUbC-coal'!AE11+'BIFUbC-LPG-propane-or-butane'!AE11+'BIFUbC-petroleum-diesel'!AE11+'BIFUbC-crude-oil'!AE11+'BIFUbC-heavy-or-residual-oil'!AE11+'BIFUbC-natural-gas'!AE11+'BIFUbC-electricity'!AE11+'BIFUbC-heat'!AE11+'BIFUbC-biomass'!AE11+'BIFUbC-hydrogen'!AG11</f>
        <v>2.2364151199879832E+16</v>
      </c>
      <c r="AF11" s="344">
        <f>'BIFUbC-coal'!AF11+'BIFUbC-LPG-propane-or-butane'!AF11+'BIFUbC-petroleum-diesel'!AF11+'BIFUbC-crude-oil'!AF11+'BIFUbC-heavy-or-residual-oil'!AF11+'BIFUbC-natural-gas'!AF11+'BIFUbC-electricity'!AF11+'BIFUbC-heat'!AF11+'BIFUbC-biomass'!AF11+'BIFUbC-hydrogen'!AH11</f>
        <v>2.2349491790398156E+16</v>
      </c>
      <c r="AG11" s="344">
        <f>'BIFUbC-coal'!AG11+'BIFUbC-LPG-propane-or-butane'!AG11+'BIFUbC-petroleum-diesel'!AG11+'BIFUbC-crude-oil'!AG11+'BIFUbC-heavy-or-residual-oil'!AG11+'BIFUbC-natural-gas'!AG11+'BIFUbC-electricity'!AG11+'BIFUbC-heat'!AG11+'BIFUbC-biomass'!AG11+'BIFUbC-hydrogen'!AI11</f>
        <v>2.23347297488234E+16</v>
      </c>
      <c r="AH11" s="344">
        <f>'BIFUbC-coal'!AH11+'BIFUbC-LPG-propane-or-butane'!AH11+'BIFUbC-petroleum-diesel'!AH11+'BIFUbC-crude-oil'!AH11+'BIFUbC-heavy-or-residual-oil'!AH11+'BIFUbC-natural-gas'!AH11+'BIFUbC-electricity'!AH11+'BIFUbC-heat'!AH11+'BIFUbC-biomass'!AH11+'BIFUbC-hydrogen'!AJ11</f>
        <v>2.2245892374568336E+16</v>
      </c>
      <c r="AI11" s="344">
        <f>'BIFUbC-coal'!AI11+'BIFUbC-LPG-propane-or-butane'!AI11+'BIFUbC-petroleum-diesel'!AI11+'BIFUbC-crude-oil'!AI11+'BIFUbC-heavy-or-residual-oil'!AI11+'BIFUbC-natural-gas'!AI11+'BIFUbC-electricity'!AI11+'BIFUbC-heat'!AI11+'BIFUbC-biomass'!AI11+'BIFUbC-hydrogen'!AK11</f>
        <v>2.2157031558044068E+16</v>
      </c>
      <c r="AJ11" s="344">
        <f>'BIFUbC-coal'!AJ11+'BIFUbC-LPG-propane-or-butane'!AJ11+'BIFUbC-petroleum-diesel'!AJ11+'BIFUbC-crude-oil'!AJ11+'BIFUbC-heavy-or-residual-oil'!AJ11+'BIFUbC-natural-gas'!AJ11+'BIFUbC-electricity'!AJ11+'BIFUbC-heat'!AJ11+'BIFUbC-biomass'!AJ11+'BIFUbC-hydrogen'!AL11</f>
        <v>2.2068150425638324E+16</v>
      </c>
      <c r="AK11" s="344">
        <f>'BIFUbC-coal'!AK11+'BIFUbC-LPG-propane-or-butane'!AK11+'BIFUbC-petroleum-diesel'!AK11+'BIFUbC-crude-oil'!AK11+'BIFUbC-heavy-or-residual-oil'!AK11+'BIFUbC-natural-gas'!AK11+'BIFUbC-electricity'!AK11+'BIFUbC-heat'!AK11+'BIFUbC-biomass'!AK11+'BIFUbC-hydrogen'!AM11</f>
        <v>2.1979252126934892E+16</v>
      </c>
      <c r="AL11" s="344">
        <f>'BIFUbC-coal'!AL11+'BIFUbC-LPG-propane-or-butane'!AL11+'BIFUbC-petroleum-diesel'!AL11+'BIFUbC-crude-oil'!AL11+'BIFUbC-heavy-or-residual-oil'!AL11+'BIFUbC-natural-gas'!AL11+'BIFUbC-electricity'!AL11+'BIFUbC-heat'!AL11+'BIFUbC-biomass'!AL11+'BIFUbC-hydrogen'!AN11</f>
        <v>2.1890339831151588E+16</v>
      </c>
      <c r="AM11" s="344">
        <f>'BIFUbC-coal'!AM11+'BIFUbC-LPG-propane-or-butane'!AM11+'BIFUbC-petroleum-diesel'!AM11+'BIFUbC-crude-oil'!AM11+'BIFUbC-heavy-or-residual-oil'!AM11+'BIFUbC-natural-gas'!AM11+'BIFUbC-electricity'!AM11+'BIFUbC-heat'!AM11+'BIFUbC-biomass'!AM11+'BIFUbC-hydrogen'!AO11</f>
        <v>2.1787814324812296E+16</v>
      </c>
      <c r="AN11" s="344">
        <f>'BIFUbC-coal'!AN11+'BIFUbC-LPG-propane-or-butane'!AN11+'BIFUbC-petroleum-diesel'!AN11+'BIFUbC-crude-oil'!AN11+'BIFUbC-heavy-or-residual-oil'!AN11+'BIFUbC-natural-gas'!AN11+'BIFUbC-electricity'!AN11+'BIFUbC-heat'!AN11+'BIFUbC-biomass'!AN11+'BIFUbC-hydrogen'!AP11</f>
        <v>2.1685292686166052E+16</v>
      </c>
    </row>
    <row r="12" spans="1:43" x14ac:dyDescent="0.2">
      <c r="A12" s="313" t="s">
        <v>134</v>
      </c>
      <c r="B12" s="344">
        <f>'BIFUbC-coal'!B12+'BIFUbC-LPG-propane-or-butane'!B12+'BIFUbC-petroleum-diesel'!B12+'BIFUbC-crude-oil'!B12+'BIFUbC-heavy-or-residual-oil'!B12+'BIFUbC-natural-gas'!B12+'BIFUbC-electricity'!B12+'BIFUbC-heat'!B12+'BIFUbC-biomass'!B12+'BIFUbC-hydrogen'!D12</f>
        <v>638794421991973.25</v>
      </c>
      <c r="C12" s="344">
        <f>'BIFUbC-coal'!C12+'BIFUbC-LPG-propane-or-butane'!C12+'BIFUbC-petroleum-diesel'!C12+'BIFUbC-crude-oil'!C12+'BIFUbC-heavy-or-residual-oil'!C12+'BIFUbC-natural-gas'!C12+'BIFUbC-electricity'!C12+'BIFUbC-heat'!C12+'BIFUbC-biomass'!C12+'BIFUbC-hydrogen'!E12</f>
        <v>654321612312751</v>
      </c>
      <c r="D12" s="344">
        <f>'BIFUbC-coal'!D12+'BIFUbC-LPG-propane-or-butane'!D12+'BIFUbC-petroleum-diesel'!D12+'BIFUbC-crude-oil'!D12+'BIFUbC-heavy-or-residual-oil'!D12+'BIFUbC-natural-gas'!D12+'BIFUbC-electricity'!D12+'BIFUbC-heat'!D12+'BIFUbC-biomass'!D12+'BIFUbC-hydrogen'!F12</f>
        <v>720574406297537.5</v>
      </c>
      <c r="E12" s="344">
        <f>'BIFUbC-coal'!E12+'BIFUbC-LPG-propane-or-butane'!E12+'BIFUbC-petroleum-diesel'!E12+'BIFUbC-crude-oil'!E12+'BIFUbC-heavy-or-residual-oil'!E12+'BIFUbC-natural-gas'!E12+'BIFUbC-electricity'!E12+'BIFUbC-heat'!E12+'BIFUbC-biomass'!E12+'BIFUbC-hydrogen'!G12</f>
        <v>715197278728149.88</v>
      </c>
      <c r="F12" s="344">
        <f>'BIFUbC-coal'!F12+'BIFUbC-LPG-propane-or-butane'!F12+'BIFUbC-petroleum-diesel'!F12+'BIFUbC-crude-oil'!F12+'BIFUbC-heavy-or-residual-oil'!F12+'BIFUbC-natural-gas'!F12+'BIFUbC-electricity'!F12+'BIFUbC-heat'!F12+'BIFUbC-biomass'!F12+'BIFUbC-hydrogen'!H12</f>
        <v>721931608751125.63</v>
      </c>
      <c r="G12" s="344">
        <f>'BIFUbC-coal'!G12+'BIFUbC-LPG-propane-or-butane'!G12+'BIFUbC-petroleum-diesel'!G12+'BIFUbC-crude-oil'!G12+'BIFUbC-heavy-or-residual-oil'!G12+'BIFUbC-natural-gas'!G12+'BIFUbC-electricity'!G12+'BIFUbC-heat'!G12+'BIFUbC-biomass'!G12+'BIFUbC-hydrogen'!I12</f>
        <v>743462409198515.13</v>
      </c>
      <c r="H12" s="344">
        <f>'BIFUbC-coal'!H12+'BIFUbC-LPG-propane-or-butane'!H12+'BIFUbC-petroleum-diesel'!H12+'BIFUbC-crude-oil'!H12+'BIFUbC-heavy-or-residual-oil'!H12+'BIFUbC-natural-gas'!H12+'BIFUbC-electricity'!H12+'BIFUbC-heat'!H12+'BIFUbC-biomass'!H12+'BIFUbC-hydrogen'!J12</f>
        <v>770846069482146.13</v>
      </c>
      <c r="I12" s="344">
        <f>'BIFUbC-coal'!I12+'BIFUbC-LPG-propane-or-butane'!I12+'BIFUbC-petroleum-diesel'!I12+'BIFUbC-crude-oil'!I12+'BIFUbC-heavy-or-residual-oil'!I12+'BIFUbC-natural-gas'!I12+'BIFUbC-electricity'!I12+'BIFUbC-heat'!I12+'BIFUbC-biomass'!I12+'BIFUbC-hydrogen'!K12</f>
        <v>796443165489358.25</v>
      </c>
      <c r="J12" s="344">
        <f>'BIFUbC-coal'!J12+'BIFUbC-LPG-propane-or-butane'!J12+'BIFUbC-petroleum-diesel'!J12+'BIFUbC-crude-oil'!J12+'BIFUbC-heavy-or-residual-oil'!J12+'BIFUbC-natural-gas'!J12+'BIFUbC-electricity'!J12+'BIFUbC-heat'!J12+'BIFUbC-biomass'!J12+'BIFUbC-hydrogen'!L12</f>
        <v>817655595940362.38</v>
      </c>
      <c r="K12" s="344">
        <f>'BIFUbC-coal'!K12+'BIFUbC-LPG-propane-or-butane'!K12+'BIFUbC-petroleum-diesel'!K12+'BIFUbC-crude-oil'!K12+'BIFUbC-heavy-or-residual-oil'!K12+'BIFUbC-natural-gas'!K12+'BIFUbC-electricity'!K12+'BIFUbC-heat'!K12+'BIFUbC-biomass'!K12+'BIFUbC-hydrogen'!M12</f>
        <v>834144698772563.13</v>
      </c>
      <c r="L12" s="344">
        <f>'BIFUbC-coal'!L12+'BIFUbC-LPG-propane-or-butane'!L12+'BIFUbC-petroleum-diesel'!L12+'BIFUbC-crude-oil'!L12+'BIFUbC-heavy-or-residual-oil'!L12+'BIFUbC-natural-gas'!L12+'BIFUbC-electricity'!L12+'BIFUbC-heat'!L12+'BIFUbC-biomass'!L12+'BIFUbC-hydrogen'!N12</f>
        <v>845657669808354.5</v>
      </c>
      <c r="M12" s="344">
        <f>'BIFUbC-coal'!M12+'BIFUbC-LPG-propane-or-butane'!M12+'BIFUbC-petroleum-diesel'!M12+'BIFUbC-crude-oil'!M12+'BIFUbC-heavy-or-residual-oil'!M12+'BIFUbC-natural-gas'!M12+'BIFUbC-electricity'!M12+'BIFUbC-heat'!M12+'BIFUbC-biomass'!M12+'BIFUbC-hydrogen'!O12</f>
        <v>852033884575716.25</v>
      </c>
      <c r="N12" s="344">
        <f>'BIFUbC-coal'!N12+'BIFUbC-LPG-propane-or-butane'!N12+'BIFUbC-petroleum-diesel'!N12+'BIFUbC-crude-oil'!N12+'BIFUbC-heavy-or-residual-oil'!N12+'BIFUbC-natural-gas'!N12+'BIFUbC-electricity'!N12+'BIFUbC-heat'!N12+'BIFUbC-biomass'!N12+'BIFUbC-hydrogen'!P12</f>
        <v>853804271838013.25</v>
      </c>
      <c r="O12" s="344">
        <f>'BIFUbC-coal'!O12+'BIFUbC-LPG-propane-or-butane'!O12+'BIFUbC-petroleum-diesel'!O12+'BIFUbC-crude-oil'!O12+'BIFUbC-heavy-or-residual-oil'!O12+'BIFUbC-natural-gas'!O12+'BIFUbC-electricity'!O12+'BIFUbC-heat'!O12+'BIFUbC-biomass'!O12+'BIFUbC-hydrogen'!Q12</f>
        <v>851410718089496.5</v>
      </c>
      <c r="P12" s="344">
        <f>'BIFUbC-coal'!P12+'BIFUbC-LPG-propane-or-butane'!P12+'BIFUbC-petroleum-diesel'!P12+'BIFUbC-crude-oil'!P12+'BIFUbC-heavy-or-residual-oil'!P12+'BIFUbC-natural-gas'!P12+'BIFUbC-electricity'!P12+'BIFUbC-heat'!P12+'BIFUbC-biomass'!P12+'BIFUbC-hydrogen'!R12</f>
        <v>845942402236282.25</v>
      </c>
      <c r="Q12" s="344">
        <f>'BIFUbC-coal'!Q12+'BIFUbC-LPG-propane-or-butane'!Q12+'BIFUbC-petroleum-diesel'!Q12+'BIFUbC-crude-oil'!Q12+'BIFUbC-heavy-or-residual-oil'!Q12+'BIFUbC-natural-gas'!Q12+'BIFUbC-electricity'!Q12+'BIFUbC-heat'!Q12+'BIFUbC-biomass'!Q12+'BIFUbC-hydrogen'!S12</f>
        <v>838503586898307.13</v>
      </c>
      <c r="R12" s="344">
        <f>'BIFUbC-coal'!R12+'BIFUbC-LPG-propane-or-butane'!R12+'BIFUbC-petroleum-diesel'!R12+'BIFUbC-crude-oil'!R12+'BIFUbC-heavy-or-residual-oil'!R12+'BIFUbC-natural-gas'!R12+'BIFUbC-electricity'!R12+'BIFUbC-heat'!R12+'BIFUbC-biomass'!R12+'BIFUbC-hydrogen'!T12</f>
        <v>830181520464338.25</v>
      </c>
      <c r="S12" s="344">
        <f>'BIFUbC-coal'!S12+'BIFUbC-LPG-propane-or-butane'!S12+'BIFUbC-petroleum-diesel'!S12+'BIFUbC-crude-oil'!S12+'BIFUbC-heavy-or-residual-oil'!S12+'BIFUbC-natural-gas'!S12+'BIFUbC-electricity'!S12+'BIFUbC-heat'!S12+'BIFUbC-biomass'!S12+'BIFUbC-hydrogen'!U12</f>
        <v>824399904106116.75</v>
      </c>
      <c r="T12" s="344">
        <f>'BIFUbC-coal'!T12+'BIFUbC-LPG-propane-or-butane'!T12+'BIFUbC-petroleum-diesel'!T12+'BIFUbC-crude-oil'!T12+'BIFUbC-heavy-or-residual-oil'!T12+'BIFUbC-natural-gas'!T12+'BIFUbC-electricity'!T12+'BIFUbC-heat'!T12+'BIFUbC-biomass'!T12+'BIFUbC-hydrogen'!V12</f>
        <v>818765138757642.38</v>
      </c>
      <c r="U12" s="344">
        <f>'BIFUbC-coal'!U12+'BIFUbC-LPG-propane-or-butane'!U12+'BIFUbC-petroleum-diesel'!U12+'BIFUbC-crude-oil'!U12+'BIFUbC-heavy-or-residual-oil'!U12+'BIFUbC-natural-gas'!U12+'BIFUbC-electricity'!U12+'BIFUbC-heat'!U12+'BIFUbC-biomass'!U12+'BIFUbC-hydrogen'!W12</f>
        <v>813282597021383.88</v>
      </c>
      <c r="V12" s="344">
        <f>'BIFUbC-coal'!V12+'BIFUbC-LPG-propane-or-butane'!V12+'BIFUbC-petroleum-diesel'!V12+'BIFUbC-crude-oil'!V12+'BIFUbC-heavy-or-residual-oil'!V12+'BIFUbC-natural-gas'!V12+'BIFUbC-electricity'!V12+'BIFUbC-heat'!V12+'BIFUbC-biomass'!V12+'BIFUbC-hydrogen'!X12</f>
        <v>807957518648936</v>
      </c>
      <c r="W12" s="344">
        <f>'BIFUbC-coal'!W12+'BIFUbC-LPG-propane-or-butane'!W12+'BIFUbC-petroleum-diesel'!W12+'BIFUbC-crude-oil'!W12+'BIFUbC-heavy-or-residual-oil'!W12+'BIFUbC-natural-gas'!W12+'BIFUbC-electricity'!W12+'BIFUbC-heat'!W12+'BIFUbC-biomass'!W12+'BIFUbC-hydrogen'!Y12</f>
        <v>802795023376043.25</v>
      </c>
      <c r="X12" s="344">
        <f>'BIFUbC-coal'!X12+'BIFUbC-LPG-propane-or-butane'!X12+'BIFUbC-petroleum-diesel'!X12+'BIFUbC-crude-oil'!X12+'BIFUbC-heavy-or-residual-oil'!X12+'BIFUbC-natural-gas'!X12+'BIFUbC-electricity'!X12+'BIFUbC-heat'!X12+'BIFUbC-biomass'!X12+'BIFUbC-hydrogen'!Z12</f>
        <v>797800124081172.38</v>
      </c>
      <c r="Y12" s="344">
        <f>'BIFUbC-coal'!Y12+'BIFUbC-LPG-propane-or-butane'!Y12+'BIFUbC-petroleum-diesel'!Y12+'BIFUbC-crude-oil'!Y12+'BIFUbC-heavy-or-residual-oil'!Y12+'BIFUbC-natural-gas'!Y12+'BIFUbC-electricity'!Y12+'BIFUbC-heat'!Y12+'BIFUbC-biomass'!Y12+'BIFUbC-hydrogen'!AA12</f>
        <v>792977740261323.75</v>
      </c>
      <c r="Z12" s="344">
        <f>'BIFUbC-coal'!Z12+'BIFUbC-LPG-propane-or-butane'!Z12+'BIFUbC-petroleum-diesel'!Z12+'BIFUbC-crude-oil'!Z12+'BIFUbC-heavy-or-residual-oil'!Z12+'BIFUbC-natural-gas'!Z12+'BIFUbC-electricity'!Z12+'BIFUbC-heat'!Z12+'BIFUbC-biomass'!Z12+'BIFUbC-hydrogen'!AB12</f>
        <v>788332711821841</v>
      </c>
      <c r="AA12" s="344">
        <f>'BIFUbC-coal'!AA12+'BIFUbC-LPG-propane-or-butane'!AA12+'BIFUbC-petroleum-diesel'!AA12+'BIFUbC-crude-oil'!AA12+'BIFUbC-heavy-or-residual-oil'!AA12+'BIFUbC-natural-gas'!AA12+'BIFUbC-electricity'!AA12+'BIFUbC-heat'!AA12+'BIFUbC-biomass'!AA12+'BIFUbC-hydrogen'!AC12</f>
        <v>783869813180144.5</v>
      </c>
      <c r="AB12" s="344">
        <f>'BIFUbC-coal'!AB12+'BIFUbC-LPG-propane-or-butane'!AB12+'BIFUbC-petroleum-diesel'!AB12+'BIFUbC-crude-oil'!AB12+'BIFUbC-heavy-or-residual-oil'!AB12+'BIFUbC-natural-gas'!AB12+'BIFUbC-electricity'!AB12+'BIFUbC-heat'!AB12+'BIFUbC-biomass'!AB12+'BIFUbC-hydrogen'!AD12</f>
        <v>779593767686495.13</v>
      </c>
      <c r="AC12" s="344">
        <f>'BIFUbC-coal'!AC12+'BIFUbC-LPG-propane-or-butane'!AC12+'BIFUbC-petroleum-diesel'!AC12+'BIFUbC-crude-oil'!AC12+'BIFUbC-heavy-or-residual-oil'!AC12+'BIFUbC-natural-gas'!AC12+'BIFUbC-electricity'!AC12+'BIFUbC-heat'!AC12+'BIFUbC-biomass'!AC12+'BIFUbC-hydrogen'!AE12</f>
        <v>775509262368175</v>
      </c>
      <c r="AD12" s="344">
        <f>'BIFUbC-coal'!AD12+'BIFUbC-LPG-propane-or-butane'!AD12+'BIFUbC-petroleum-diesel'!AD12+'BIFUbC-crude-oil'!AD12+'BIFUbC-heavy-or-residual-oil'!AD12+'BIFUbC-natural-gas'!AD12+'BIFUbC-electricity'!AD12+'BIFUbC-heat'!AD12+'BIFUbC-biomass'!AD12+'BIFUbC-hydrogen'!AF12</f>
        <v>771620963006836.5</v>
      </c>
      <c r="AE12" s="344">
        <f>'BIFUbC-coal'!AE12+'BIFUbC-LPG-propane-or-butane'!AE12+'BIFUbC-petroleum-diesel'!AE12+'BIFUbC-crude-oil'!AE12+'BIFUbC-heavy-or-residual-oil'!AE12+'BIFUbC-natural-gas'!AE12+'BIFUbC-electricity'!AE12+'BIFUbC-heat'!AE12+'BIFUbC-biomass'!AE12+'BIFUbC-hydrogen'!AG12</f>
        <v>767933529562213.38</v>
      </c>
      <c r="AF12" s="344">
        <f>'BIFUbC-coal'!AF12+'BIFUbC-LPG-propane-or-butane'!AF12+'BIFUbC-petroleum-diesel'!AF12+'BIFUbC-crude-oil'!AF12+'BIFUbC-heavy-or-residual-oil'!AF12+'BIFUbC-natural-gas'!AF12+'BIFUbC-electricity'!AF12+'BIFUbC-heat'!AF12+'BIFUbC-biomass'!AF12+'BIFUbC-hydrogen'!AH12</f>
        <v>764451631958898.75</v>
      </c>
      <c r="AG12" s="344">
        <f>'BIFUbC-coal'!AG12+'BIFUbC-LPG-propane-or-butane'!AG12+'BIFUbC-petroleum-diesel'!AG12+'BIFUbC-crude-oil'!AG12+'BIFUbC-heavy-or-residual-oil'!AG12+'BIFUbC-natural-gas'!AG12+'BIFUbC-electricity'!AG12+'BIFUbC-heat'!AG12+'BIFUbC-biomass'!AG12+'BIFUbC-hydrogen'!AI12</f>
        <v>761179966256553</v>
      </c>
      <c r="AH12" s="344">
        <f>'BIFUbC-coal'!AH12+'BIFUbC-LPG-propane-or-butane'!AH12+'BIFUbC-petroleum-diesel'!AH12+'BIFUbC-crude-oil'!AH12+'BIFUbC-heavy-or-residual-oil'!AH12+'BIFUbC-natural-gas'!AH12+'BIFUbC-electricity'!AH12+'BIFUbC-heat'!AH12+'BIFUbC-biomass'!AH12+'BIFUbC-hydrogen'!AJ12</f>
        <v>758123271227666.75</v>
      </c>
      <c r="AI12" s="344">
        <f>'BIFUbC-coal'!AI12+'BIFUbC-LPG-propane-or-butane'!AI12+'BIFUbC-petroleum-diesel'!AI12+'BIFUbC-crude-oil'!AI12+'BIFUbC-heavy-or-residual-oil'!AI12+'BIFUbC-natural-gas'!AI12+'BIFUbC-electricity'!AI12+'BIFUbC-heat'!AI12+'BIFUbC-biomass'!AI12+'BIFUbC-hydrogen'!AK12</f>
        <v>755286345370902.88</v>
      </c>
      <c r="AJ12" s="344">
        <f>'BIFUbC-coal'!AJ12+'BIFUbC-LPG-propane-or-butane'!AJ12+'BIFUbC-petroleum-diesel'!AJ12+'BIFUbC-crude-oil'!AJ12+'BIFUbC-heavy-or-residual-oil'!AJ12+'BIFUbC-natural-gas'!AJ12+'BIFUbC-electricity'!AJ12+'BIFUbC-heat'!AJ12+'BIFUbC-biomass'!AJ12+'BIFUbC-hydrogen'!AL12</f>
        <v>752674064392070.75</v>
      </c>
      <c r="AK12" s="344">
        <f>'BIFUbC-coal'!AK12+'BIFUbC-LPG-propane-or-butane'!AK12+'BIFUbC-petroleum-diesel'!AK12+'BIFUbC-crude-oil'!AK12+'BIFUbC-heavy-or-residual-oil'!AK12+'BIFUbC-natural-gas'!AK12+'BIFUbC-electricity'!AK12+'BIFUbC-heat'!AK12+'BIFUbC-biomass'!AK12+'BIFUbC-hydrogen'!AM12</f>
        <v>750291399189019.13</v>
      </c>
      <c r="AL12" s="344">
        <f>'BIFUbC-coal'!AL12+'BIFUbC-LPG-propane-or-butane'!AL12+'BIFUbC-petroleum-diesel'!AL12+'BIFUbC-crude-oil'!AL12+'BIFUbC-heavy-or-residual-oil'!AL12+'BIFUbC-natural-gas'!AL12+'BIFUbC-electricity'!AL12+'BIFUbC-heat'!AL12+'BIFUbC-biomass'!AL12+'BIFUbC-hydrogen'!AN12</f>
        <v>748143434381154.13</v>
      </c>
      <c r="AM12" s="344">
        <f>'BIFUbC-coal'!AM12+'BIFUbC-LPG-propane-or-butane'!AM12+'BIFUbC-petroleum-diesel'!AM12+'BIFUbC-crude-oil'!AM12+'BIFUbC-heavy-or-residual-oil'!AM12+'BIFUbC-natural-gas'!AM12+'BIFUbC-electricity'!AM12+'BIFUbC-heat'!AM12+'BIFUbC-biomass'!AM12+'BIFUbC-hydrogen'!AO12</f>
        <v>746235387428902.88</v>
      </c>
      <c r="AN12" s="344">
        <f>'BIFUbC-coal'!AN12+'BIFUbC-LPG-propane-or-butane'!AN12+'BIFUbC-petroleum-diesel'!AN12+'BIFUbC-crude-oil'!AN12+'BIFUbC-heavy-or-residual-oil'!AN12+'BIFUbC-natural-gas'!AN12+'BIFUbC-electricity'!AN12+'BIFUbC-heat'!AN12+'BIFUbC-biomass'!AN12+'BIFUbC-hydrogen'!AP12</f>
        <v>744572628393324.5</v>
      </c>
    </row>
    <row r="13" spans="1:43" x14ac:dyDescent="0.2">
      <c r="A13" s="313" t="s">
        <v>135</v>
      </c>
      <c r="B13" s="344">
        <f>'BIFUbC-coal'!B13+'BIFUbC-LPG-propane-or-butane'!B13+'BIFUbC-petroleum-diesel'!B13+'BIFUbC-crude-oil'!B13+'BIFUbC-heavy-or-residual-oil'!B13+'BIFUbC-natural-gas'!B13+'BIFUbC-electricity'!B13+'BIFUbC-heat'!B13+'BIFUbC-biomass'!B13+'BIFUbC-hydrogen'!D13</f>
        <v>273312106546776.66</v>
      </c>
      <c r="C13" s="344">
        <f>'BIFUbC-coal'!C13+'BIFUbC-LPG-propane-or-butane'!C13+'BIFUbC-petroleum-diesel'!C13+'BIFUbC-crude-oil'!C13+'BIFUbC-heavy-or-residual-oil'!C13+'BIFUbC-natural-gas'!C13+'BIFUbC-electricity'!C13+'BIFUbC-heat'!C13+'BIFUbC-biomass'!C13+'BIFUbC-hydrogen'!E13</f>
        <v>256717958341257.5</v>
      </c>
      <c r="D13" s="344">
        <f>'BIFUbC-coal'!D13+'BIFUbC-LPG-propane-or-butane'!D13+'BIFUbC-petroleum-diesel'!D13+'BIFUbC-crude-oil'!D13+'BIFUbC-heavy-or-residual-oil'!D13+'BIFUbC-natural-gas'!D13+'BIFUbC-electricity'!D13+'BIFUbC-heat'!D13+'BIFUbC-biomass'!D13+'BIFUbC-hydrogen'!F13</f>
        <v>299474833317552.88</v>
      </c>
      <c r="E13" s="344">
        <f>'BIFUbC-coal'!E13+'BIFUbC-LPG-propane-or-butane'!E13+'BIFUbC-petroleum-diesel'!E13+'BIFUbC-crude-oil'!E13+'BIFUbC-heavy-or-residual-oil'!E13+'BIFUbC-natural-gas'!E13+'BIFUbC-electricity'!E13+'BIFUbC-heat'!E13+'BIFUbC-biomass'!E13+'BIFUbC-hydrogen'!G13</f>
        <v>313593551293547.88</v>
      </c>
      <c r="F13" s="344">
        <f>'BIFUbC-coal'!F13+'BIFUbC-LPG-propane-or-butane'!F13+'BIFUbC-petroleum-diesel'!F13+'BIFUbC-crude-oil'!F13+'BIFUbC-heavy-or-residual-oil'!F13+'BIFUbC-natural-gas'!F13+'BIFUbC-electricity'!F13+'BIFUbC-heat'!F13+'BIFUbC-biomass'!F13+'BIFUbC-hydrogen'!H13</f>
        <v>319239554510051.44</v>
      </c>
      <c r="G13" s="344">
        <f>'BIFUbC-coal'!G13+'BIFUbC-LPG-propane-or-butane'!G13+'BIFUbC-petroleum-diesel'!G13+'BIFUbC-crude-oil'!G13+'BIFUbC-heavy-or-residual-oil'!G13+'BIFUbC-natural-gas'!G13+'BIFUbC-electricity'!G13+'BIFUbC-heat'!G13+'BIFUbC-biomass'!G13+'BIFUbC-hydrogen'!I13</f>
        <v>335413459854253.5</v>
      </c>
      <c r="H13" s="344">
        <f>'BIFUbC-coal'!H13+'BIFUbC-LPG-propane-or-butane'!H13+'BIFUbC-petroleum-diesel'!H13+'BIFUbC-crude-oil'!H13+'BIFUbC-heavy-or-residual-oil'!H13+'BIFUbC-natural-gas'!H13+'BIFUbC-electricity'!H13+'BIFUbC-heat'!H13+'BIFUbC-biomass'!H13+'BIFUbC-hydrogen'!J13</f>
        <v>356073950699258.44</v>
      </c>
      <c r="I13" s="344">
        <f>'BIFUbC-coal'!I13+'BIFUbC-LPG-propane-or-butane'!I13+'BIFUbC-petroleum-diesel'!I13+'BIFUbC-crude-oil'!I13+'BIFUbC-heavy-or-residual-oil'!I13+'BIFUbC-natural-gas'!I13+'BIFUbC-electricity'!I13+'BIFUbC-heat'!I13+'BIFUbC-biomass'!I13+'BIFUbC-hydrogen'!K13</f>
        <v>375623641522892.06</v>
      </c>
      <c r="J13" s="344">
        <f>'BIFUbC-coal'!J13+'BIFUbC-LPG-propane-or-butane'!J13+'BIFUbC-petroleum-diesel'!J13+'BIFUbC-crude-oil'!J13+'BIFUbC-heavy-or-residual-oil'!J13+'BIFUbC-natural-gas'!J13+'BIFUbC-electricity'!J13+'BIFUbC-heat'!J13+'BIFUbC-biomass'!J13+'BIFUbC-hydrogen'!L13</f>
        <v>392631548236238.25</v>
      </c>
      <c r="K13" s="344">
        <f>'BIFUbC-coal'!K13+'BIFUbC-LPG-propane-or-butane'!K13+'BIFUbC-petroleum-diesel'!K13+'BIFUbC-crude-oil'!K13+'BIFUbC-heavy-or-residual-oil'!K13+'BIFUbC-natural-gas'!K13+'BIFUbC-electricity'!K13+'BIFUbC-heat'!K13+'BIFUbC-biomass'!K13+'BIFUbC-hydrogen'!M13</f>
        <v>407357739446640.5</v>
      </c>
      <c r="L13" s="344">
        <f>'BIFUbC-coal'!L13+'BIFUbC-LPG-propane-or-butane'!L13+'BIFUbC-petroleum-diesel'!L13+'BIFUbC-crude-oil'!L13+'BIFUbC-heavy-or-residual-oil'!L13+'BIFUbC-natural-gas'!L13+'BIFUbC-electricity'!L13+'BIFUbC-heat'!L13+'BIFUbC-biomass'!L13+'BIFUbC-hydrogen'!N13</f>
        <v>420207890423304.63</v>
      </c>
      <c r="M13" s="344">
        <f>'BIFUbC-coal'!M13+'BIFUbC-LPG-propane-or-butane'!M13+'BIFUbC-petroleum-diesel'!M13+'BIFUbC-crude-oil'!M13+'BIFUbC-heavy-or-residual-oil'!M13+'BIFUbC-natural-gas'!M13+'BIFUbC-electricity'!M13+'BIFUbC-heat'!M13+'BIFUbC-biomass'!M13+'BIFUbC-hydrogen'!O13</f>
        <v>431706742027454.5</v>
      </c>
      <c r="N13" s="344">
        <f>'BIFUbC-coal'!N13+'BIFUbC-LPG-propane-or-butane'!N13+'BIFUbC-petroleum-diesel'!N13+'BIFUbC-crude-oil'!N13+'BIFUbC-heavy-or-residual-oil'!N13+'BIFUbC-natural-gas'!N13+'BIFUbC-electricity'!N13+'BIFUbC-heat'!N13+'BIFUbC-biomass'!N13+'BIFUbC-hydrogen'!P13</f>
        <v>442602652553808.81</v>
      </c>
      <c r="O13" s="344">
        <f>'BIFUbC-coal'!O13+'BIFUbC-LPG-propane-or-butane'!O13+'BIFUbC-petroleum-diesel'!O13+'BIFUbC-crude-oil'!O13+'BIFUbC-heavy-or-residual-oil'!O13+'BIFUbC-natural-gas'!O13+'BIFUbC-electricity'!O13+'BIFUbC-heat'!O13+'BIFUbC-biomass'!O13+'BIFUbC-hydrogen'!Q13</f>
        <v>452906921658064.69</v>
      </c>
      <c r="P13" s="344">
        <f>'BIFUbC-coal'!P13+'BIFUbC-LPG-propane-or-butane'!P13+'BIFUbC-petroleum-diesel'!P13+'BIFUbC-crude-oil'!P13+'BIFUbC-heavy-or-residual-oil'!P13+'BIFUbC-natural-gas'!P13+'BIFUbC-electricity'!P13+'BIFUbC-heat'!P13+'BIFUbC-biomass'!P13+'BIFUbC-hydrogen'!R13</f>
        <v>462771144742307.88</v>
      </c>
      <c r="Q13" s="344">
        <f>'BIFUbC-coal'!Q13+'BIFUbC-LPG-propane-or-butane'!Q13+'BIFUbC-petroleum-diesel'!Q13+'BIFUbC-crude-oil'!Q13+'BIFUbC-heavy-or-residual-oil'!Q13+'BIFUbC-natural-gas'!Q13+'BIFUbC-electricity'!Q13+'BIFUbC-heat'!Q13+'BIFUbC-biomass'!Q13+'BIFUbC-hydrogen'!S13</f>
        <v>472365918962841.75</v>
      </c>
      <c r="R13" s="344">
        <f>'BIFUbC-coal'!R13+'BIFUbC-LPG-propane-or-butane'!R13+'BIFUbC-petroleum-diesel'!R13+'BIFUbC-crude-oil'!R13+'BIFUbC-heavy-or-residual-oil'!R13+'BIFUbC-natural-gas'!R13+'BIFUbC-electricity'!R13+'BIFUbC-heat'!R13+'BIFUbC-biomass'!R13+'BIFUbC-hydrogen'!T13</f>
        <v>481879458194297.25</v>
      </c>
      <c r="S13" s="344">
        <f>'BIFUbC-coal'!S13+'BIFUbC-LPG-propane-or-butane'!S13+'BIFUbC-petroleum-diesel'!S13+'BIFUbC-crude-oil'!S13+'BIFUbC-heavy-or-residual-oil'!S13+'BIFUbC-natural-gas'!S13+'BIFUbC-electricity'!S13+'BIFUbC-heat'!S13+'BIFUbC-biomass'!S13+'BIFUbC-hydrogen'!U13</f>
        <v>492986182151938.25</v>
      </c>
      <c r="T13" s="344">
        <f>'BIFUbC-coal'!T13+'BIFUbC-LPG-propane-or-butane'!T13+'BIFUbC-petroleum-diesel'!T13+'BIFUbC-crude-oil'!T13+'BIFUbC-heavy-or-residual-oil'!T13+'BIFUbC-natural-gas'!T13+'BIFUbC-electricity'!T13+'BIFUbC-heat'!T13+'BIFUbC-biomass'!T13+'BIFUbC-hydrogen'!V13</f>
        <v>504253630610124.25</v>
      </c>
      <c r="U13" s="344">
        <f>'BIFUbC-coal'!U13+'BIFUbC-LPG-propane-or-butane'!U13+'BIFUbC-petroleum-diesel'!U13+'BIFUbC-crude-oil'!U13+'BIFUbC-heavy-or-residual-oil'!U13+'BIFUbC-natural-gas'!U13+'BIFUbC-electricity'!U13+'BIFUbC-heat'!U13+'BIFUbC-biomass'!U13+'BIFUbC-hydrogen'!W13</f>
        <v>515646814092569.25</v>
      </c>
      <c r="V13" s="344">
        <f>'BIFUbC-coal'!V13+'BIFUbC-LPG-propane-or-butane'!V13+'BIFUbC-petroleum-diesel'!V13+'BIFUbC-crude-oil'!V13+'BIFUbC-heavy-or-residual-oil'!V13+'BIFUbC-natural-gas'!V13+'BIFUbC-electricity'!V13+'BIFUbC-heat'!V13+'BIFUbC-biomass'!V13+'BIFUbC-hydrogen'!X13</f>
        <v>527127563104462.94</v>
      </c>
      <c r="W13" s="344">
        <f>'BIFUbC-coal'!W13+'BIFUbC-LPG-propane-or-butane'!W13+'BIFUbC-petroleum-diesel'!W13+'BIFUbC-crude-oil'!W13+'BIFUbC-heavy-or-residual-oil'!W13+'BIFUbC-natural-gas'!W13+'BIFUbC-electricity'!W13+'BIFUbC-heat'!W13+'BIFUbC-biomass'!W13+'BIFUbC-hydrogen'!Y13</f>
        <v>538654458122293.56</v>
      </c>
      <c r="X13" s="344">
        <f>'BIFUbC-coal'!X13+'BIFUbC-LPG-propane-or-butane'!X13+'BIFUbC-petroleum-diesel'!X13+'BIFUbC-crude-oil'!X13+'BIFUbC-heavy-or-residual-oil'!X13+'BIFUbC-natural-gas'!X13+'BIFUbC-electricity'!X13+'BIFUbC-heat'!X13+'BIFUbC-biomass'!X13+'BIFUbC-hydrogen'!Z13</f>
        <v>550182790111789.13</v>
      </c>
      <c r="Y13" s="344">
        <f>'BIFUbC-coal'!Y13+'BIFUbC-LPG-propane-or-butane'!Y13+'BIFUbC-petroleum-diesel'!Y13+'BIFUbC-crude-oil'!Y13+'BIFUbC-heavy-or-residual-oil'!Y13+'BIFUbC-natural-gas'!Y13+'BIFUbC-electricity'!Y13+'BIFUbC-heat'!Y13+'BIFUbC-biomass'!Y13+'BIFUbC-hydrogen'!AA13</f>
        <v>561664555633149.38</v>
      </c>
      <c r="Z13" s="344">
        <f>'BIFUbC-coal'!Z13+'BIFUbC-LPG-propane-or-butane'!Z13+'BIFUbC-petroleum-diesel'!Z13+'BIFUbC-crude-oil'!Z13+'BIFUbC-heavy-or-residual-oil'!Z13+'BIFUbC-natural-gas'!Z13+'BIFUbC-electricity'!Z13+'BIFUbC-heat'!Z13+'BIFUbC-biomass'!Z13+'BIFUbC-hydrogen'!AB13</f>
        <v>573048490617349</v>
      </c>
      <c r="AA13" s="344">
        <f>'BIFUbC-coal'!AA13+'BIFUbC-LPG-propane-or-butane'!AA13+'BIFUbC-petroleum-diesel'!AA13+'BIFUbC-crude-oil'!AA13+'BIFUbC-heavy-or-residual-oil'!AA13+'BIFUbC-natural-gas'!AA13+'BIFUbC-electricity'!AA13+'BIFUbC-heat'!AA13+'BIFUbC-biomass'!AA13+'BIFUbC-hydrogen'!AC13</f>
        <v>584280146839495.63</v>
      </c>
      <c r="AB13" s="344">
        <f>'BIFUbC-coal'!AB13+'BIFUbC-LPG-propane-or-butane'!AB13+'BIFUbC-petroleum-diesel'!AB13+'BIFUbC-crude-oil'!AB13+'BIFUbC-heavy-or-residual-oil'!AB13+'BIFUbC-natural-gas'!AB13+'BIFUbC-electricity'!AB13+'BIFUbC-heat'!AB13+'BIFUbC-biomass'!AB13+'BIFUbC-hydrogen'!AD13</f>
        <v>595302014963684.25</v>
      </c>
      <c r="AC13" s="344">
        <f>'BIFUbC-coal'!AC13+'BIFUbC-LPG-propane-or-butane'!AC13+'BIFUbC-petroleum-diesel'!AC13+'BIFUbC-crude-oil'!AC13+'BIFUbC-heavy-or-residual-oil'!AC13+'BIFUbC-natural-gas'!AC13+'BIFUbC-electricity'!AC13+'BIFUbC-heat'!AC13+'BIFUbC-biomass'!AC13+'BIFUbC-hydrogen'!AE13</f>
        <v>606053697777682.5</v>
      </c>
      <c r="AD13" s="344">
        <f>'BIFUbC-coal'!AD13+'BIFUbC-LPG-propane-or-butane'!AD13+'BIFUbC-petroleum-diesel'!AD13+'BIFUbC-crude-oil'!AD13+'BIFUbC-heavy-or-residual-oil'!AD13+'BIFUbC-natural-gas'!AD13+'BIFUbC-electricity'!AD13+'BIFUbC-heat'!AD13+'BIFUbC-biomass'!AD13+'BIFUbC-hydrogen'!AF13</f>
        <v>616472136865541.25</v>
      </c>
      <c r="AE13" s="344">
        <f>'BIFUbC-coal'!AE13+'BIFUbC-LPG-propane-or-butane'!AE13+'BIFUbC-petroleum-diesel'!AE13+'BIFUbC-crude-oil'!AE13+'BIFUbC-heavy-or-residual-oil'!AE13+'BIFUbC-natural-gas'!AE13+'BIFUbC-electricity'!AE13+'BIFUbC-heat'!AE13+'BIFUbC-biomass'!AE13+'BIFUbC-hydrogen'!AG13</f>
        <v>626491895473148.88</v>
      </c>
      <c r="AF13" s="344">
        <f>'BIFUbC-coal'!AF13+'BIFUbC-LPG-propane-or-butane'!AF13+'BIFUbC-petroleum-diesel'!AF13+'BIFUbC-crude-oil'!AF13+'BIFUbC-heavy-or-residual-oil'!AF13+'BIFUbC-natural-gas'!AF13+'BIFUbC-electricity'!AF13+'BIFUbC-heat'!AF13+'BIFUbC-biomass'!AF13+'BIFUbC-hydrogen'!AH13</f>
        <v>636045499699896.13</v>
      </c>
      <c r="AG13" s="344">
        <f>'BIFUbC-coal'!AG13+'BIFUbC-LPG-propane-or-butane'!AG13+'BIFUbC-petroleum-diesel'!AG13+'BIFUbC-crude-oil'!AG13+'BIFUbC-heavy-or-residual-oil'!AG13+'BIFUbC-natural-gas'!AG13+'BIFUbC-electricity'!AG13+'BIFUbC-heat'!AG13+'BIFUbC-biomass'!AG13+'BIFUbC-hydrogen'!AI13</f>
        <v>645063839394976.38</v>
      </c>
      <c r="AH13" s="344">
        <f>'BIFUbC-coal'!AH13+'BIFUbC-LPG-propane-or-butane'!AH13+'BIFUbC-petroleum-diesel'!AH13+'BIFUbC-crude-oil'!AH13+'BIFUbC-heavy-or-residual-oil'!AH13+'BIFUbC-natural-gas'!AH13+'BIFUbC-electricity'!AH13+'BIFUbC-heat'!AH13+'BIFUbC-biomass'!AH13+'BIFUbC-hydrogen'!AJ13</f>
        <v>653476629248827.63</v>
      </c>
      <c r="AI13" s="344">
        <f>'BIFUbC-coal'!AI13+'BIFUbC-LPG-propane-or-butane'!AI13+'BIFUbC-petroleum-diesel'!AI13+'BIFUbC-crude-oil'!AI13+'BIFUbC-heavy-or-residual-oil'!AI13+'BIFUbC-natural-gas'!AI13+'BIFUbC-electricity'!AI13+'BIFUbC-heat'!AI13+'BIFUbC-biomass'!AI13+'BIFUbC-hydrogen'!AK13</f>
        <v>661212929551805</v>
      </c>
      <c r="AJ13" s="344">
        <f>'BIFUbC-coal'!AJ13+'BIFUbC-LPG-propane-or-butane'!AJ13+'BIFUbC-petroleum-diesel'!AJ13+'BIFUbC-crude-oil'!AJ13+'BIFUbC-heavy-or-residual-oil'!AJ13+'BIFUbC-natural-gas'!AJ13+'BIFUbC-electricity'!AJ13+'BIFUbC-heat'!AJ13+'BIFUbC-biomass'!AJ13+'BIFUbC-hydrogen'!AL13</f>
        <v>668201724950604.38</v>
      </c>
      <c r="AK13" s="344">
        <f>'BIFUbC-coal'!AK13+'BIFUbC-LPG-propane-or-butane'!AK13+'BIFUbC-petroleum-diesel'!AK13+'BIFUbC-crude-oil'!AK13+'BIFUbC-heavy-or-residual-oil'!AK13+'BIFUbC-natural-gas'!AK13+'BIFUbC-electricity'!AK13+'BIFUbC-heat'!AK13+'BIFUbC-biomass'!AK13+'BIFUbC-hydrogen'!AM13</f>
        <v>674372558279874.75</v>
      </c>
      <c r="AL13" s="344">
        <f>'BIFUbC-coal'!AL13+'BIFUbC-LPG-propane-or-butane'!AL13+'BIFUbC-petroleum-diesel'!AL13+'BIFUbC-crude-oil'!AL13+'BIFUbC-heavy-or-residual-oil'!AL13+'BIFUbC-natural-gas'!AL13+'BIFUbC-electricity'!AL13+'BIFUbC-heat'!AL13+'BIFUbC-biomass'!AL13+'BIFUbC-hydrogen'!AN13</f>
        <v>679656215198842.38</v>
      </c>
      <c r="AM13" s="344">
        <f>'BIFUbC-coal'!AM13+'BIFUbC-LPG-propane-or-butane'!AM13+'BIFUbC-petroleum-diesel'!AM13+'BIFUbC-crude-oil'!AM13+'BIFUbC-heavy-or-residual-oil'!AM13+'BIFUbC-natural-gas'!AM13+'BIFUbC-electricity'!AM13+'BIFUbC-heat'!AM13+'BIFUbC-biomass'!AM13+'BIFUbC-hydrogen'!AO13</f>
        <v>683985453942445</v>
      </c>
      <c r="AN13" s="344">
        <f>'BIFUbC-coal'!AN13+'BIFUbC-LPG-propane-or-butane'!AN13+'BIFUbC-petroleum-diesel'!AN13+'BIFUbC-crude-oil'!AN13+'BIFUbC-heavy-or-residual-oil'!AN13+'BIFUbC-natural-gas'!AN13+'BIFUbC-electricity'!AN13+'BIFUbC-heat'!AN13+'BIFUbC-biomass'!AN13+'BIFUbC-hydrogen'!AP13</f>
        <v>687295773030838.63</v>
      </c>
    </row>
    <row r="14" spans="1:43" x14ac:dyDescent="0.2">
      <c r="A14" s="313" t="s">
        <v>136</v>
      </c>
      <c r="B14" s="344">
        <f>'BIFUbC-coal'!B14+'BIFUbC-LPG-propane-or-butane'!B14+'BIFUbC-petroleum-diesel'!B14+'BIFUbC-crude-oil'!B14+'BIFUbC-heavy-or-residual-oil'!B14+'BIFUbC-natural-gas'!B14+'BIFUbC-electricity'!B14+'BIFUbC-heat'!B14+'BIFUbC-biomass'!B14+'BIFUbC-hydrogen'!D14</f>
        <v>6792751203536761</v>
      </c>
      <c r="C14" s="344">
        <f>'BIFUbC-coal'!C14+'BIFUbC-LPG-propane-or-butane'!C14+'BIFUbC-petroleum-diesel'!C14+'BIFUbC-crude-oil'!C14+'BIFUbC-heavy-or-residual-oil'!C14+'BIFUbC-natural-gas'!C14+'BIFUbC-electricity'!C14+'BIFUbC-heat'!C14+'BIFUbC-biomass'!C14+'BIFUbC-hydrogen'!E14</f>
        <v>7270449478798682</v>
      </c>
      <c r="D14" s="344">
        <f>'BIFUbC-coal'!D14+'BIFUbC-LPG-propane-or-butane'!D14+'BIFUbC-petroleum-diesel'!D14+'BIFUbC-crude-oil'!D14+'BIFUbC-heavy-or-residual-oil'!D14+'BIFUbC-natural-gas'!D14+'BIFUbC-electricity'!D14+'BIFUbC-heat'!D14+'BIFUbC-biomass'!D14+'BIFUbC-hydrogen'!F14</f>
        <v>7267633158094326</v>
      </c>
      <c r="E14" s="344">
        <f>'BIFUbC-coal'!E14+'BIFUbC-LPG-propane-or-butane'!E14+'BIFUbC-petroleum-diesel'!E14+'BIFUbC-crude-oil'!E14+'BIFUbC-heavy-or-residual-oil'!E14+'BIFUbC-natural-gas'!E14+'BIFUbC-electricity'!E14+'BIFUbC-heat'!E14+'BIFUbC-biomass'!E14+'BIFUbC-hydrogen'!G14</f>
        <v>7264737095795813</v>
      </c>
      <c r="F14" s="344">
        <f>'BIFUbC-coal'!F14+'BIFUbC-LPG-propane-or-butane'!F14+'BIFUbC-petroleum-diesel'!F14+'BIFUbC-crude-oil'!F14+'BIFUbC-heavy-or-residual-oil'!F14+'BIFUbC-natural-gas'!F14+'BIFUbC-electricity'!F14+'BIFUbC-heat'!F14+'BIFUbC-biomass'!F14+'BIFUbC-hydrogen'!H14</f>
        <v>7261761291903143</v>
      </c>
      <c r="G14" s="344">
        <f>'BIFUbC-coal'!G14+'BIFUbC-LPG-propane-or-butane'!G14+'BIFUbC-petroleum-diesel'!G14+'BIFUbC-crude-oil'!G14+'BIFUbC-heavy-or-residual-oil'!G14+'BIFUbC-natural-gas'!G14+'BIFUbC-electricity'!G14+'BIFUbC-heat'!G14+'BIFUbC-biomass'!G14+'BIFUbC-hydrogen'!I14</f>
        <v>7258705746416313</v>
      </c>
      <c r="H14" s="344">
        <f>'BIFUbC-coal'!H14+'BIFUbC-LPG-propane-or-butane'!H14+'BIFUbC-petroleum-diesel'!H14+'BIFUbC-crude-oil'!H14+'BIFUbC-heavy-or-residual-oil'!H14+'BIFUbC-natural-gas'!H14+'BIFUbC-electricity'!H14+'BIFUbC-heat'!H14+'BIFUbC-biomass'!H14+'BIFUbC-hydrogen'!J14</f>
        <v>7255570459335323</v>
      </c>
      <c r="I14" s="344">
        <f>'BIFUbC-coal'!I14+'BIFUbC-LPG-propane-or-butane'!I14+'BIFUbC-petroleum-diesel'!I14+'BIFUbC-crude-oil'!I14+'BIFUbC-heavy-or-residual-oil'!I14+'BIFUbC-natural-gas'!I14+'BIFUbC-electricity'!I14+'BIFUbC-heat'!I14+'BIFUbC-biomass'!I14+'BIFUbC-hydrogen'!K14</f>
        <v>7329762714597184</v>
      </c>
      <c r="J14" s="344">
        <f>'BIFUbC-coal'!J14+'BIFUbC-LPG-propane-or-butane'!J14+'BIFUbC-petroleum-diesel'!J14+'BIFUbC-crude-oil'!J14+'BIFUbC-heavy-or-residual-oil'!J14+'BIFUbC-natural-gas'!J14+'BIFUbC-electricity'!J14+'BIFUbC-heat'!J14+'BIFUbC-biomass'!J14+'BIFUbC-hydrogen'!L14</f>
        <v>7403509586371622</v>
      </c>
      <c r="K14" s="344">
        <f>'BIFUbC-coal'!K14+'BIFUbC-LPG-propane-or-butane'!K14+'BIFUbC-petroleum-diesel'!K14+'BIFUbC-crude-oil'!K14+'BIFUbC-heavy-or-residual-oil'!K14+'BIFUbC-natural-gas'!K14+'BIFUbC-electricity'!K14+'BIFUbC-heat'!K14+'BIFUbC-biomass'!K14+'BIFUbC-hydrogen'!M14</f>
        <v>7476811074658639</v>
      </c>
      <c r="L14" s="344">
        <f>'BIFUbC-coal'!L14+'BIFUbC-LPG-propane-or-butane'!L14+'BIFUbC-petroleum-diesel'!L14+'BIFUbC-crude-oil'!L14+'BIFUbC-heavy-or-residual-oil'!L14+'BIFUbC-natural-gas'!L14+'BIFUbC-electricity'!L14+'BIFUbC-heat'!L14+'BIFUbC-biomass'!L14+'BIFUbC-hydrogen'!N14</f>
        <v>7549667179458232</v>
      </c>
      <c r="M14" s="344">
        <f>'BIFUbC-coal'!M14+'BIFUbC-LPG-propane-or-butane'!M14+'BIFUbC-petroleum-diesel'!M14+'BIFUbC-crude-oil'!M14+'BIFUbC-heavy-or-residual-oil'!M14+'BIFUbC-natural-gas'!M14+'BIFUbC-electricity'!M14+'BIFUbC-heat'!M14+'BIFUbC-biomass'!M14+'BIFUbC-hydrogen'!O14</f>
        <v>7622077900770402</v>
      </c>
      <c r="N14" s="344">
        <f>'BIFUbC-coal'!N14+'BIFUbC-LPG-propane-or-butane'!N14+'BIFUbC-petroleum-diesel'!N14+'BIFUbC-crude-oil'!N14+'BIFUbC-heavy-or-residual-oil'!N14+'BIFUbC-natural-gas'!N14+'BIFUbC-electricity'!N14+'BIFUbC-heat'!N14+'BIFUbC-biomass'!N14+'BIFUbC-hydrogen'!P14</f>
        <v>7518907907579165</v>
      </c>
      <c r="O14" s="344">
        <f>'BIFUbC-coal'!O14+'BIFUbC-LPG-propane-or-butane'!O14+'BIFUbC-petroleum-diesel'!O14+'BIFUbC-crude-oil'!O14+'BIFUbC-heavy-or-residual-oil'!O14+'BIFUbC-natural-gas'!O14+'BIFUbC-electricity'!O14+'BIFUbC-heat'!O14+'BIFUbC-biomass'!O14+'BIFUbC-hydrogen'!Q14</f>
        <v>7416126329295706</v>
      </c>
      <c r="P14" s="344">
        <f>'BIFUbC-coal'!P14+'BIFUbC-LPG-propane-or-butane'!P14+'BIFUbC-petroleum-diesel'!P14+'BIFUbC-crude-oil'!P14+'BIFUbC-heavy-or-residual-oil'!P14+'BIFUbC-natural-gas'!P14+'BIFUbC-electricity'!P14+'BIFUbC-heat'!P14+'BIFUbC-biomass'!P14+'BIFUbC-hydrogen'!R14</f>
        <v>7313733165920017</v>
      </c>
      <c r="Q14" s="344">
        <f>'BIFUbC-coal'!Q14+'BIFUbC-LPG-propane-or-butane'!Q14+'BIFUbC-petroleum-diesel'!Q14+'BIFUbC-crude-oil'!Q14+'BIFUbC-heavy-or-residual-oil'!Q14+'BIFUbC-natural-gas'!Q14+'BIFUbC-electricity'!Q14+'BIFUbC-heat'!Q14+'BIFUbC-biomass'!Q14+'BIFUbC-hydrogen'!S14</f>
        <v>7211728417452106</v>
      </c>
      <c r="R14" s="344">
        <f>'BIFUbC-coal'!R14+'BIFUbC-LPG-propane-or-butane'!R14+'BIFUbC-petroleum-diesel'!R14+'BIFUbC-crude-oil'!R14+'BIFUbC-heavy-or-residual-oil'!R14+'BIFUbC-natural-gas'!R14+'BIFUbC-electricity'!R14+'BIFUbC-heat'!R14+'BIFUbC-biomass'!R14+'BIFUbC-hydrogen'!T14</f>
        <v>7110112083891968</v>
      </c>
      <c r="S14" s="344">
        <f>'BIFUbC-coal'!S14+'BIFUbC-LPG-propane-or-butane'!S14+'BIFUbC-petroleum-diesel'!S14+'BIFUbC-crude-oil'!S14+'BIFUbC-heavy-or-residual-oil'!S14+'BIFUbC-natural-gas'!S14+'BIFUbC-electricity'!S14+'BIFUbC-heat'!S14+'BIFUbC-biomass'!S14+'BIFUbC-hydrogen'!U14</f>
        <v>6985401695755275</v>
      </c>
      <c r="T14" s="344">
        <f>'BIFUbC-coal'!T14+'BIFUbC-LPG-propane-or-butane'!T14+'BIFUbC-petroleum-diesel'!T14+'BIFUbC-crude-oil'!T14+'BIFUbC-heavy-or-residual-oil'!T14+'BIFUbC-natural-gas'!T14+'BIFUbC-electricity'!T14+'BIFUbC-heat'!T14+'BIFUbC-biomass'!T14+'BIFUbC-hydrogen'!V14</f>
        <v>6860795714675241</v>
      </c>
      <c r="U14" s="344">
        <f>'BIFUbC-coal'!U14+'BIFUbC-LPG-propane-or-butane'!U14+'BIFUbC-petroleum-diesel'!U14+'BIFUbC-crude-oil'!U14+'BIFUbC-heavy-or-residual-oil'!U14+'BIFUbC-natural-gas'!U14+'BIFUbC-electricity'!U14+'BIFUbC-heat'!U14+'BIFUbC-biomass'!U14+'BIFUbC-hydrogen'!W14</f>
        <v>6736294140651867</v>
      </c>
      <c r="V14" s="344">
        <f>'BIFUbC-coal'!V14+'BIFUbC-LPG-propane-or-butane'!V14+'BIFUbC-petroleum-diesel'!V14+'BIFUbC-crude-oil'!V14+'BIFUbC-heavy-or-residual-oil'!V14+'BIFUbC-natural-gas'!V14+'BIFUbC-electricity'!V14+'BIFUbC-heat'!V14+'BIFUbC-biomass'!V14+'BIFUbC-hydrogen'!X14</f>
        <v>6611896973685157</v>
      </c>
      <c r="W14" s="344">
        <f>'BIFUbC-coal'!W14+'BIFUbC-LPG-propane-or-butane'!W14+'BIFUbC-petroleum-diesel'!W14+'BIFUbC-crude-oil'!W14+'BIFUbC-heavy-or-residual-oil'!W14+'BIFUbC-natural-gas'!W14+'BIFUbC-electricity'!W14+'BIFUbC-heat'!W14+'BIFUbC-biomass'!W14+'BIFUbC-hydrogen'!Y14</f>
        <v>6487604213775105</v>
      </c>
      <c r="X14" s="344">
        <f>'BIFUbC-coal'!X14+'BIFUbC-LPG-propane-or-butane'!X14+'BIFUbC-petroleum-diesel'!X14+'BIFUbC-crude-oil'!X14+'BIFUbC-heavy-or-residual-oil'!X14+'BIFUbC-natural-gas'!X14+'BIFUbC-electricity'!X14+'BIFUbC-heat'!X14+'BIFUbC-biomass'!X14+'BIFUbC-hydrogen'!Z14</f>
        <v>6318321491498035</v>
      </c>
      <c r="Y14" s="344">
        <f>'BIFUbC-coal'!Y14+'BIFUbC-LPG-propane-or-butane'!Y14+'BIFUbC-petroleum-diesel'!Y14+'BIFUbC-crude-oil'!Y14+'BIFUbC-heavy-or-residual-oil'!Y14+'BIFUbC-natural-gas'!Y14+'BIFUbC-electricity'!Y14+'BIFUbC-heat'!Y14+'BIFUbC-biomass'!Y14+'BIFUbC-hydrogen'!AA14</f>
        <v>6149182279184590</v>
      </c>
      <c r="Z14" s="344">
        <f>'BIFUbC-coal'!Z14+'BIFUbC-LPG-propane-or-butane'!Z14+'BIFUbC-petroleum-diesel'!Z14+'BIFUbC-crude-oil'!Z14+'BIFUbC-heavy-or-residual-oil'!Z14+'BIFUbC-natural-gas'!Z14+'BIFUbC-electricity'!Z14+'BIFUbC-heat'!Z14+'BIFUbC-biomass'!Z14+'BIFUbC-hydrogen'!AB14</f>
        <v>5980186576834771</v>
      </c>
      <c r="AA14" s="344">
        <f>'BIFUbC-coal'!AA14+'BIFUbC-LPG-propane-or-butane'!AA14+'BIFUbC-petroleum-diesel'!AA14+'BIFUbC-crude-oil'!AA14+'BIFUbC-heavy-or-residual-oil'!AA14+'BIFUbC-natural-gas'!AA14+'BIFUbC-electricity'!AA14+'BIFUbC-heat'!AA14+'BIFUbC-biomass'!AA14+'BIFUbC-hydrogen'!AC14</f>
        <v>5811334384448577</v>
      </c>
      <c r="AB14" s="344">
        <f>'BIFUbC-coal'!AB14+'BIFUbC-LPG-propane-or-butane'!AB14+'BIFUbC-petroleum-diesel'!AB14+'BIFUbC-crude-oil'!AB14+'BIFUbC-heavy-or-residual-oil'!AB14+'BIFUbC-natural-gas'!AB14+'BIFUbC-electricity'!AB14+'BIFUbC-heat'!AB14+'BIFUbC-biomass'!AB14+'BIFUbC-hydrogen'!AD14</f>
        <v>5642625702026009</v>
      </c>
      <c r="AC14" s="344">
        <f>'BIFUbC-coal'!AC14+'BIFUbC-LPG-propane-or-butane'!AC14+'BIFUbC-petroleum-diesel'!AC14+'BIFUbC-crude-oil'!AC14+'BIFUbC-heavy-or-residual-oil'!AC14+'BIFUbC-natural-gas'!AC14+'BIFUbC-electricity'!AC14+'BIFUbC-heat'!AC14+'BIFUbC-biomass'!AC14+'BIFUbC-hydrogen'!AE14</f>
        <v>5511910153001329</v>
      </c>
      <c r="AD14" s="344">
        <f>'BIFUbC-coal'!AD14+'BIFUbC-LPG-propane-or-butane'!AD14+'BIFUbC-petroleum-diesel'!AD14+'BIFUbC-crude-oil'!AD14+'BIFUbC-heavy-or-residual-oil'!AD14+'BIFUbC-natural-gas'!AD14+'BIFUbC-electricity'!AD14+'BIFUbC-heat'!AD14+'BIFUbC-biomass'!AD14+'BIFUbC-hydrogen'!AF14</f>
        <v>5381304779859617</v>
      </c>
      <c r="AE14" s="344">
        <f>'BIFUbC-coal'!AE14+'BIFUbC-LPG-propane-or-butane'!AE14+'BIFUbC-petroleum-diesel'!AE14+'BIFUbC-crude-oil'!AE14+'BIFUbC-heavy-or-residual-oil'!AE14+'BIFUbC-natural-gas'!AE14+'BIFUbC-electricity'!AE14+'BIFUbC-heat'!AE14+'BIFUbC-biomass'!AE14+'BIFUbC-hydrogen'!AG14</f>
        <v>5250809582600875</v>
      </c>
      <c r="AF14" s="344">
        <f>'BIFUbC-coal'!AF14+'BIFUbC-LPG-propane-or-butane'!AF14+'BIFUbC-petroleum-diesel'!AF14+'BIFUbC-crude-oil'!AF14+'BIFUbC-heavy-or-residual-oil'!AF14+'BIFUbC-natural-gas'!AF14+'BIFUbC-electricity'!AF14+'BIFUbC-heat'!AF14+'BIFUbC-biomass'!AF14+'BIFUbC-hydrogen'!AH14</f>
        <v>5120424561225102</v>
      </c>
      <c r="AG14" s="344">
        <f>'BIFUbC-coal'!AG14+'BIFUbC-LPG-propane-or-butane'!AG14+'BIFUbC-petroleum-diesel'!AG14+'BIFUbC-crude-oil'!AG14+'BIFUbC-heavy-or-residual-oil'!AG14+'BIFUbC-natural-gas'!AG14+'BIFUbC-electricity'!AG14+'BIFUbC-heat'!AG14+'BIFUbC-biomass'!AG14+'BIFUbC-hydrogen'!AI14</f>
        <v>4990149715732299</v>
      </c>
      <c r="AH14" s="344">
        <f>'BIFUbC-coal'!AH14+'BIFUbC-LPG-propane-or-butane'!AH14+'BIFUbC-petroleum-diesel'!AH14+'BIFUbC-crude-oil'!AH14+'BIFUbC-heavy-or-residual-oil'!AH14+'BIFUbC-natural-gas'!AH14+'BIFUbC-electricity'!AH14+'BIFUbC-heat'!AH14+'BIFUbC-biomass'!AH14+'BIFUbC-hydrogen'!AJ14</f>
        <v>4911002994470798</v>
      </c>
      <c r="AI14" s="344">
        <f>'BIFUbC-coal'!AI14+'BIFUbC-LPG-propane-or-butane'!AI14+'BIFUbC-petroleum-diesel'!AI14+'BIFUbC-crude-oil'!AI14+'BIFUbC-heavy-or-residual-oil'!AI14+'BIFUbC-natural-gas'!AI14+'BIFUbC-electricity'!AI14+'BIFUbC-heat'!AI14+'BIFUbC-biomass'!AI14+'BIFUbC-hydrogen'!AK14</f>
        <v>4831922164667618</v>
      </c>
      <c r="AJ14" s="344">
        <f>'BIFUbC-coal'!AJ14+'BIFUbC-LPG-propane-or-butane'!AJ14+'BIFUbC-petroleum-diesel'!AJ14+'BIFUbC-crude-oil'!AJ14+'BIFUbC-heavy-or-residual-oil'!AJ14+'BIFUbC-natural-gas'!AJ14+'BIFUbC-electricity'!AJ14+'BIFUbC-heat'!AJ14+'BIFUbC-biomass'!AJ14+'BIFUbC-hydrogen'!AL14</f>
        <v>4752907226322759</v>
      </c>
      <c r="AK14" s="344">
        <f>'BIFUbC-coal'!AK14+'BIFUbC-LPG-propane-or-butane'!AK14+'BIFUbC-petroleum-diesel'!AK14+'BIFUbC-crude-oil'!AK14+'BIFUbC-heavy-or-residual-oil'!AK14+'BIFUbC-natural-gas'!AK14+'BIFUbC-electricity'!AK14+'BIFUbC-heat'!AK14+'BIFUbC-biomass'!AK14+'BIFUbC-hydrogen'!AM14</f>
        <v>4673958179436219</v>
      </c>
      <c r="AL14" s="344">
        <f>'BIFUbC-coal'!AL14+'BIFUbC-LPG-propane-or-butane'!AL14+'BIFUbC-petroleum-diesel'!AL14+'BIFUbC-crude-oil'!AL14+'BIFUbC-heavy-or-residual-oil'!AL14+'BIFUbC-natural-gas'!AL14+'BIFUbC-electricity'!AL14+'BIFUbC-heat'!AL14+'BIFUbC-biomass'!AL14+'BIFUbC-hydrogen'!AN14</f>
        <v>4595075024007999</v>
      </c>
      <c r="AM14" s="344">
        <f>'BIFUbC-coal'!AM14+'BIFUbC-LPG-propane-or-butane'!AM14+'BIFUbC-petroleum-diesel'!AM14+'BIFUbC-crude-oil'!AM14+'BIFUbC-heavy-or-residual-oil'!AM14+'BIFUbC-natural-gas'!AM14+'BIFUbC-electricity'!AM14+'BIFUbC-heat'!AM14+'BIFUbC-biomass'!AM14+'BIFUbC-hydrogen'!AO14</f>
        <v>4554721267858172</v>
      </c>
      <c r="AN14" s="344">
        <f>'BIFUbC-coal'!AN14+'BIFUbC-LPG-propane-or-butane'!AN14+'BIFUbC-petroleum-diesel'!AN14+'BIFUbC-crude-oil'!AN14+'BIFUbC-heavy-or-residual-oil'!AN14+'BIFUbC-natural-gas'!AN14+'BIFUbC-electricity'!AN14+'BIFUbC-heat'!AN14+'BIFUbC-biomass'!AN14+'BIFUbC-hydrogen'!AP14</f>
        <v>4514399535799305</v>
      </c>
    </row>
    <row r="15" spans="1:43" x14ac:dyDescent="0.2">
      <c r="A15" s="313" t="s">
        <v>137</v>
      </c>
      <c r="B15" s="344">
        <f>'BIFUbC-coal'!B15+'BIFUbC-LPG-propane-or-butane'!B15+'BIFUbC-petroleum-diesel'!B15+'BIFUbC-crude-oil'!B15+'BIFUbC-heavy-or-residual-oil'!B15+'BIFUbC-natural-gas'!B15+'BIFUbC-electricity'!B15+'BIFUbC-heat'!B15+'BIFUbC-biomass'!B15+'BIFUbC-hydrogen'!D15</f>
        <v>1.9182455039033244E+16</v>
      </c>
      <c r="C15" s="344">
        <f>'BIFUbC-coal'!C15+'BIFUbC-LPG-propane-or-butane'!C15+'BIFUbC-petroleum-diesel'!C15+'BIFUbC-crude-oil'!C15+'BIFUbC-heavy-or-residual-oil'!C15+'BIFUbC-natural-gas'!C15+'BIFUbC-electricity'!C15+'BIFUbC-heat'!C15+'BIFUbC-biomass'!C15+'BIFUbC-hydrogen'!E15</f>
        <v>1.9850244077183216E+16</v>
      </c>
      <c r="D15" s="344">
        <f>'BIFUbC-coal'!D15+'BIFUbC-LPG-propane-or-butane'!D15+'BIFUbC-petroleum-diesel'!D15+'BIFUbC-crude-oil'!D15+'BIFUbC-heavy-or-residual-oil'!D15+'BIFUbC-natural-gas'!D15+'BIFUbC-electricity'!D15+'BIFUbC-heat'!D15+'BIFUbC-biomass'!D15+'BIFUbC-hydrogen'!F15</f>
        <v>2.0520862377025084E+16</v>
      </c>
      <c r="E15" s="344">
        <f>'BIFUbC-coal'!E15+'BIFUbC-LPG-propane-or-butane'!E15+'BIFUbC-petroleum-diesel'!E15+'BIFUbC-crude-oil'!E15+'BIFUbC-heavy-or-residual-oil'!E15+'BIFUbC-natural-gas'!E15+'BIFUbC-electricity'!E15+'BIFUbC-heat'!E15+'BIFUbC-biomass'!E15+'BIFUbC-hydrogen'!G15</f>
        <v>2.1187425312670492E+16</v>
      </c>
      <c r="F15" s="344">
        <f>'BIFUbC-coal'!F15+'BIFUbC-LPG-propane-or-butane'!F15+'BIFUbC-petroleum-diesel'!F15+'BIFUbC-crude-oil'!F15+'BIFUbC-heavy-or-residual-oil'!F15+'BIFUbC-natural-gas'!F15+'BIFUbC-electricity'!F15+'BIFUbC-heat'!F15+'BIFUbC-biomass'!F15+'BIFUbC-hydrogen'!H15</f>
        <v>2.1849932884119444E+16</v>
      </c>
      <c r="G15" s="344">
        <f>'BIFUbC-coal'!G15+'BIFUbC-LPG-propane-or-butane'!G15+'BIFUbC-petroleum-diesel'!G15+'BIFUbC-crude-oil'!G15+'BIFUbC-heavy-or-residual-oil'!G15+'BIFUbC-natural-gas'!G15+'BIFUbC-electricity'!G15+'BIFUbC-heat'!G15+'BIFUbC-biomass'!G15+'BIFUbC-hydrogen'!I15</f>
        <v>2.2508385091371932E+16</v>
      </c>
      <c r="H15" s="344">
        <f>'BIFUbC-coal'!H15+'BIFUbC-LPG-propane-or-butane'!H15+'BIFUbC-petroleum-diesel'!H15+'BIFUbC-crude-oil'!H15+'BIFUbC-heavy-or-residual-oil'!H15+'BIFUbC-natural-gas'!H15+'BIFUbC-electricity'!H15+'BIFUbC-heat'!H15+'BIFUbC-biomass'!H15+'BIFUbC-hydrogen'!J15</f>
        <v>2.3162781934427948E+16</v>
      </c>
      <c r="I15" s="344">
        <f>'BIFUbC-coal'!I15+'BIFUbC-LPG-propane-or-butane'!I15+'BIFUbC-petroleum-diesel'!I15+'BIFUbC-crude-oil'!I15+'BIFUbC-heavy-or-residual-oil'!I15+'BIFUbC-natural-gas'!I15+'BIFUbC-electricity'!I15+'BIFUbC-heat'!I15+'BIFUbC-biomass'!I15+'BIFUbC-hydrogen'!K15</f>
        <v>2.36160203403548E+16</v>
      </c>
      <c r="J15" s="344">
        <f>'BIFUbC-coal'!J15+'BIFUbC-LPG-propane-or-butane'!J15+'BIFUbC-petroleum-diesel'!J15+'BIFUbC-crude-oil'!J15+'BIFUbC-heavy-or-residual-oil'!J15+'BIFUbC-natural-gas'!J15+'BIFUbC-electricity'!J15+'BIFUbC-heat'!J15+'BIFUbC-biomass'!J15+'BIFUbC-hydrogen'!L15</f>
        <v>2.4066585264477088E+16</v>
      </c>
      <c r="K15" s="344">
        <f>'BIFUbC-coal'!K15+'BIFUbC-LPG-propane-or-butane'!K15+'BIFUbC-petroleum-diesel'!K15+'BIFUbC-crude-oil'!K15+'BIFUbC-heavy-or-residual-oil'!K15+'BIFUbC-natural-gas'!K15+'BIFUbC-electricity'!K15+'BIFUbC-heat'!K15+'BIFUbC-biomass'!K15+'BIFUbC-hydrogen'!M15</f>
        <v>2.4514476706794816E+16</v>
      </c>
      <c r="L15" s="344">
        <f>'BIFUbC-coal'!L15+'BIFUbC-LPG-propane-or-butane'!L15+'BIFUbC-petroleum-diesel'!L15+'BIFUbC-crude-oil'!L15+'BIFUbC-heavy-or-residual-oil'!L15+'BIFUbC-natural-gas'!L15+'BIFUbC-electricity'!L15+'BIFUbC-heat'!L15+'BIFUbC-biomass'!L15+'BIFUbC-hydrogen'!N15</f>
        <v>2.495969466730798E+16</v>
      </c>
      <c r="M15" s="344">
        <f>'BIFUbC-coal'!M15+'BIFUbC-LPG-propane-or-butane'!M15+'BIFUbC-petroleum-diesel'!M15+'BIFUbC-crude-oil'!M15+'BIFUbC-heavy-or-residual-oil'!M15+'BIFUbC-natural-gas'!M15+'BIFUbC-electricity'!M15+'BIFUbC-heat'!M15+'BIFUbC-biomass'!M15+'BIFUbC-hydrogen'!O15</f>
        <v>2.5402239146016588E+16</v>
      </c>
      <c r="N15" s="344">
        <f>'BIFUbC-coal'!N15+'BIFUbC-LPG-propane-or-butane'!N15+'BIFUbC-petroleum-diesel'!N15+'BIFUbC-crude-oil'!N15+'BIFUbC-heavy-or-residual-oil'!N15+'BIFUbC-natural-gas'!N15+'BIFUbC-electricity'!N15+'BIFUbC-heat'!N15+'BIFUbC-biomass'!N15+'BIFUbC-hydrogen'!P15</f>
        <v>2.5377246550078836E+16</v>
      </c>
      <c r="O15" s="344">
        <f>'BIFUbC-coal'!O15+'BIFUbC-LPG-propane-or-butane'!O15+'BIFUbC-petroleum-diesel'!O15+'BIFUbC-crude-oil'!O15+'BIFUbC-heavy-or-residual-oil'!O15+'BIFUbC-natural-gas'!O15+'BIFUbC-electricity'!O15+'BIFUbC-heat'!O15+'BIFUbC-biomass'!O15+'BIFUbC-hydrogen'!Q15</f>
        <v>2.5352079113887152E+16</v>
      </c>
      <c r="P15" s="344">
        <f>'BIFUbC-coal'!P15+'BIFUbC-LPG-propane-or-butane'!P15+'BIFUbC-petroleum-diesel'!P15+'BIFUbC-crude-oil'!P15+'BIFUbC-heavy-or-residual-oil'!P15+'BIFUbC-natural-gas'!P15+'BIFUbC-electricity'!P15+'BIFUbC-heat'!P15+'BIFUbC-biomass'!P15+'BIFUbC-hydrogen'!R15</f>
        <v>2.5326736837441532E+16</v>
      </c>
      <c r="Q15" s="344">
        <f>'BIFUbC-coal'!Q15+'BIFUbC-LPG-propane-or-butane'!Q15+'BIFUbC-petroleum-diesel'!Q15+'BIFUbC-crude-oil'!Q15+'BIFUbC-heavy-or-residual-oil'!Q15+'BIFUbC-natural-gas'!Q15+'BIFUbC-electricity'!Q15+'BIFUbC-heat'!Q15+'BIFUbC-biomass'!Q15+'BIFUbC-hydrogen'!S15</f>
        <v>2.5301219720741984E+16</v>
      </c>
      <c r="R15" s="344">
        <f>'BIFUbC-coal'!R15+'BIFUbC-LPG-propane-or-butane'!R15+'BIFUbC-petroleum-diesel'!R15+'BIFUbC-crude-oil'!R15+'BIFUbC-heavy-or-residual-oil'!R15+'BIFUbC-natural-gas'!R15+'BIFUbC-electricity'!R15+'BIFUbC-heat'!R15+'BIFUbC-biomass'!R15+'BIFUbC-hydrogen'!T15</f>
        <v>2.5275527763788508E+16</v>
      </c>
      <c r="S15" s="344">
        <f>'BIFUbC-coal'!S15+'BIFUbC-LPG-propane-or-butane'!S15+'BIFUbC-petroleum-diesel'!S15+'BIFUbC-crude-oil'!S15+'BIFUbC-heavy-or-residual-oil'!S15+'BIFUbC-natural-gas'!S15+'BIFUbC-electricity'!S15+'BIFUbC-heat'!S15+'BIFUbC-biomass'!S15+'BIFUbC-hydrogen'!U15</f>
        <v>2.4977147934586416E+16</v>
      </c>
      <c r="T15" s="344">
        <f>'BIFUbC-coal'!T15+'BIFUbC-LPG-propane-or-butane'!T15+'BIFUbC-petroleum-diesel'!T15+'BIFUbC-crude-oil'!T15+'BIFUbC-heavy-or-residual-oil'!T15+'BIFUbC-natural-gas'!T15+'BIFUbC-electricity'!T15+'BIFUbC-heat'!T15+'BIFUbC-biomass'!T15+'BIFUbC-hydrogen'!V15</f>
        <v>2.4679033593585304E+16</v>
      </c>
      <c r="U15" s="344">
        <f>'BIFUbC-coal'!U15+'BIFUbC-LPG-propane-or-butane'!U15+'BIFUbC-petroleum-diesel'!U15+'BIFUbC-crude-oil'!U15+'BIFUbC-heavy-or-residual-oil'!U15+'BIFUbC-natural-gas'!U15+'BIFUbC-electricity'!U15+'BIFUbC-heat'!U15+'BIFUbC-biomass'!U15+'BIFUbC-hydrogen'!W15</f>
        <v>2.4381184740785156E+16</v>
      </c>
      <c r="V15" s="344">
        <f>'BIFUbC-coal'!V15+'BIFUbC-LPG-propane-or-butane'!V15+'BIFUbC-petroleum-diesel'!V15+'BIFUbC-crude-oil'!V15+'BIFUbC-heavy-or-residual-oil'!V15+'BIFUbC-natural-gas'!V15+'BIFUbC-electricity'!V15+'BIFUbC-heat'!V15+'BIFUbC-biomass'!V15+'BIFUbC-hydrogen'!X15</f>
        <v>2.408360137618598E+16</v>
      </c>
      <c r="W15" s="344">
        <f>'BIFUbC-coal'!W15+'BIFUbC-LPG-propane-or-butane'!W15+'BIFUbC-petroleum-diesel'!W15+'BIFUbC-crude-oil'!W15+'BIFUbC-heavy-or-residual-oil'!W15+'BIFUbC-natural-gas'!W15+'BIFUbC-electricity'!W15+'BIFUbC-heat'!W15+'BIFUbC-biomass'!W15+'BIFUbC-hydrogen'!Y15</f>
        <v>2.3786283499787788E+16</v>
      </c>
      <c r="X15" s="344">
        <f>'BIFUbC-coal'!X15+'BIFUbC-LPG-propane-or-butane'!X15+'BIFUbC-petroleum-diesel'!X15+'BIFUbC-crude-oil'!X15+'BIFUbC-heavy-or-residual-oil'!X15+'BIFUbC-natural-gas'!X15+'BIFUbC-electricity'!X15+'BIFUbC-heat'!X15+'BIFUbC-biomass'!X15+'BIFUbC-hydrogen'!Z15</f>
        <v>2.3238965331101768E+16</v>
      </c>
      <c r="Y15" s="344">
        <f>'BIFUbC-coal'!Y15+'BIFUbC-LPG-propane-or-butane'!Y15+'BIFUbC-petroleum-diesel'!Y15+'BIFUbC-crude-oil'!Y15+'BIFUbC-heavy-or-residual-oil'!Y15+'BIFUbC-natural-gas'!Y15+'BIFUbC-electricity'!Y15+'BIFUbC-heat'!Y15+'BIFUbC-biomass'!Y15+'BIFUbC-hydrogen'!AA15</f>
        <v>2.2692144952792576E+16</v>
      </c>
      <c r="Z15" s="344">
        <f>'BIFUbC-coal'!Z15+'BIFUbC-LPG-propane-or-butane'!Z15+'BIFUbC-petroleum-diesel'!Z15+'BIFUbC-crude-oil'!Z15+'BIFUbC-heavy-or-residual-oil'!Z15+'BIFUbC-natural-gas'!Z15+'BIFUbC-electricity'!Z15+'BIFUbC-heat'!Z15+'BIFUbC-biomass'!Z15+'BIFUbC-hydrogen'!AB15</f>
        <v>2.2145822364860212E+16</v>
      </c>
      <c r="AA15" s="344">
        <f>'BIFUbC-coal'!AA15+'BIFUbC-LPG-propane-or-butane'!AA15+'BIFUbC-petroleum-diesel'!AA15+'BIFUbC-crude-oil'!AA15+'BIFUbC-heavy-or-residual-oil'!AA15+'BIFUbC-natural-gas'!AA15+'BIFUbC-electricity'!AA15+'BIFUbC-heat'!AA15+'BIFUbC-biomass'!AA15+'BIFUbC-hydrogen'!AC15</f>
        <v>2.159999756730466E+16</v>
      </c>
      <c r="AB15" s="344">
        <f>'BIFUbC-coal'!AB15+'BIFUbC-LPG-propane-or-butane'!AB15+'BIFUbC-petroleum-diesel'!AB15+'BIFUbC-crude-oil'!AB15+'BIFUbC-heavy-or-residual-oil'!AB15+'BIFUbC-natural-gas'!AB15+'BIFUbC-electricity'!AB15+'BIFUbC-heat'!AB15+'BIFUbC-biomass'!AB15+'BIFUbC-hydrogen'!AD15</f>
        <v>2.1054670560125932E+16</v>
      </c>
      <c r="AC15" s="344">
        <f>'BIFUbC-coal'!AC15+'BIFUbC-LPG-propane-or-butane'!AC15+'BIFUbC-petroleum-diesel'!AC15+'BIFUbC-crude-oil'!AC15+'BIFUbC-heavy-or-residual-oil'!AC15+'BIFUbC-natural-gas'!AC15+'BIFUbC-electricity'!AC15+'BIFUbC-heat'!AC15+'BIFUbC-biomass'!AC15+'BIFUbC-hydrogen'!AE15</f>
        <v>2.0509841343324032E+16</v>
      </c>
      <c r="AD15" s="344">
        <f>'BIFUbC-coal'!AD15+'BIFUbC-LPG-propane-or-butane'!AD15+'BIFUbC-petroleum-diesel'!AD15+'BIFUbC-crude-oil'!AD15+'BIFUbC-heavy-or-residual-oil'!AD15+'BIFUbC-natural-gas'!AD15+'BIFUbC-electricity'!AD15+'BIFUbC-heat'!AD15+'BIFUbC-biomass'!AD15+'BIFUbC-hydrogen'!AF15</f>
        <v>1.9965509916898948E+16</v>
      </c>
      <c r="AE15" s="344">
        <f>'BIFUbC-coal'!AE15+'BIFUbC-LPG-propane-or-butane'!AE15+'BIFUbC-petroleum-diesel'!AE15+'BIFUbC-crude-oil'!AE15+'BIFUbC-heavy-or-residual-oil'!AE15+'BIFUbC-natural-gas'!AE15+'BIFUbC-electricity'!AE15+'BIFUbC-heat'!AE15+'BIFUbC-biomass'!AE15+'BIFUbC-hydrogen'!AG15</f>
        <v>1.9421676280850692E+16</v>
      </c>
      <c r="AF15" s="344">
        <f>'BIFUbC-coal'!AF15+'BIFUbC-LPG-propane-or-butane'!AF15+'BIFUbC-petroleum-diesel'!AF15+'BIFUbC-crude-oil'!AF15+'BIFUbC-heavy-or-residual-oil'!AF15+'BIFUbC-natural-gas'!AF15+'BIFUbC-electricity'!AF15+'BIFUbC-heat'!AF15+'BIFUbC-biomass'!AF15+'BIFUbC-hydrogen'!AH15</f>
        <v>1.8878340435179252E+16</v>
      </c>
      <c r="AG15" s="344">
        <f>'BIFUbC-coal'!AG15+'BIFUbC-LPG-propane-or-butane'!AG15+'BIFUbC-petroleum-diesel'!AG15+'BIFUbC-crude-oil'!AG15+'BIFUbC-heavy-or-residual-oil'!AG15+'BIFUbC-natural-gas'!AG15+'BIFUbC-electricity'!AG15+'BIFUbC-heat'!AG15+'BIFUbC-biomass'!AG15+'BIFUbC-hydrogen'!AI15</f>
        <v>1.833550237988464E+16</v>
      </c>
      <c r="AH15" s="344">
        <f>'BIFUbC-coal'!AH15+'BIFUbC-LPG-propane-or-butane'!AH15+'BIFUbC-petroleum-diesel'!AH15+'BIFUbC-crude-oil'!AH15+'BIFUbC-heavy-or-residual-oil'!AH15+'BIFUbC-natural-gas'!AH15+'BIFUbC-electricity'!AH15+'BIFUbC-heat'!AH15+'BIFUbC-biomass'!AH15+'BIFUbC-hydrogen'!AJ15</f>
        <v>1.786433476342672E+16</v>
      </c>
      <c r="AI15" s="344">
        <f>'BIFUbC-coal'!AI15+'BIFUbC-LPG-propane-or-butane'!AI15+'BIFUbC-petroleum-diesel'!AI15+'BIFUbC-crude-oil'!AI15+'BIFUbC-heavy-or-residual-oil'!AI15+'BIFUbC-natural-gas'!AI15+'BIFUbC-electricity'!AI15+'BIFUbC-heat'!AI15+'BIFUbC-biomass'!AI15+'BIFUbC-hydrogen'!AK15</f>
        <v>1.7393598565295372E+16</v>
      </c>
      <c r="AJ15" s="344">
        <f>'BIFUbC-coal'!AJ15+'BIFUbC-LPG-propane-or-butane'!AJ15+'BIFUbC-petroleum-diesel'!AJ15+'BIFUbC-crude-oil'!AJ15+'BIFUbC-heavy-or-residual-oil'!AJ15+'BIFUbC-natural-gas'!AJ15+'BIFUbC-electricity'!AJ15+'BIFUbC-heat'!AJ15+'BIFUbC-biomass'!AJ15+'BIFUbC-hydrogen'!AL15</f>
        <v>1.6923293785490612E+16</v>
      </c>
      <c r="AK15" s="344">
        <f>'BIFUbC-coal'!AK15+'BIFUbC-LPG-propane-or-butane'!AK15+'BIFUbC-petroleum-diesel'!AK15+'BIFUbC-crude-oil'!AK15+'BIFUbC-heavy-or-residual-oil'!AK15+'BIFUbC-natural-gas'!AK15+'BIFUbC-electricity'!AK15+'BIFUbC-heat'!AK15+'BIFUbC-biomass'!AK15+'BIFUbC-hydrogen'!AM15</f>
        <v>1.6453420424012424E+16</v>
      </c>
      <c r="AL15" s="344">
        <f>'BIFUbC-coal'!AL15+'BIFUbC-LPG-propane-or-butane'!AL15+'BIFUbC-petroleum-diesel'!AL15+'BIFUbC-crude-oil'!AL15+'BIFUbC-heavy-or-residual-oil'!AL15+'BIFUbC-natural-gas'!AL15+'BIFUbC-electricity'!AL15+'BIFUbC-heat'!AL15+'BIFUbC-biomass'!AL15+'BIFUbC-hydrogen'!AN15</f>
        <v>1.598397848086082E+16</v>
      </c>
      <c r="AM15" s="344">
        <f>'BIFUbC-coal'!AM15+'BIFUbC-LPG-propane-or-butane'!AM15+'BIFUbC-petroleum-diesel'!AM15+'BIFUbC-crude-oil'!AM15+'BIFUbC-heavy-or-residual-oil'!AM15+'BIFUbC-natural-gas'!AM15+'BIFUbC-electricity'!AM15+'BIFUbC-heat'!AM15+'BIFUbC-biomass'!AM15+'BIFUbC-hydrogen'!AO15</f>
        <v>1.5491781599747716E+16</v>
      </c>
      <c r="AN15" s="344">
        <f>'BIFUbC-coal'!AN15+'BIFUbC-LPG-propane-or-butane'!AN15+'BIFUbC-petroleum-diesel'!AN15+'BIFUbC-crude-oil'!AN15+'BIFUbC-heavy-or-residual-oil'!AN15+'BIFUbC-natural-gas'!AN15+'BIFUbC-electricity'!AN15+'BIFUbC-heat'!AN15+'BIFUbC-biomass'!AN15+'BIFUbC-hydrogen'!AP15</f>
        <v>1.5000037809924552E+16</v>
      </c>
    </row>
    <row r="16" spans="1:43" x14ac:dyDescent="0.2">
      <c r="A16" s="313" t="s">
        <v>138</v>
      </c>
      <c r="B16" s="344">
        <f>'BIFUbC-coal'!B16+'BIFUbC-LPG-propane-or-butane'!B16+'BIFUbC-petroleum-diesel'!B16+'BIFUbC-crude-oil'!B16+'BIFUbC-heavy-or-residual-oil'!B16+'BIFUbC-natural-gas'!B16+'BIFUbC-electricity'!B16+'BIFUbC-heat'!B16+'BIFUbC-biomass'!B16+'BIFUbC-hydrogen'!D16</f>
        <v>3412184346785054.5</v>
      </c>
      <c r="C16" s="344">
        <f>'BIFUbC-coal'!C16+'BIFUbC-LPG-propane-or-butane'!C16+'BIFUbC-petroleum-diesel'!C16+'BIFUbC-crude-oil'!C16+'BIFUbC-heavy-or-residual-oil'!C16+'BIFUbC-natural-gas'!C16+'BIFUbC-electricity'!C16+'BIFUbC-heat'!C16+'BIFUbC-biomass'!C16+'BIFUbC-hydrogen'!E16</f>
        <v>3528271983527696</v>
      </c>
      <c r="D16" s="344">
        <f>'BIFUbC-coal'!D16+'BIFUbC-LPG-propane-or-butane'!D16+'BIFUbC-petroleum-diesel'!D16+'BIFUbC-crude-oil'!D16+'BIFUbC-heavy-or-residual-oil'!D16+'BIFUbC-natural-gas'!D16+'BIFUbC-electricity'!D16+'BIFUbC-heat'!D16+'BIFUbC-biomass'!D16+'BIFUbC-hydrogen'!F16</f>
        <v>3767613332286219</v>
      </c>
      <c r="E16" s="344">
        <f>'BIFUbC-coal'!E16+'BIFUbC-LPG-propane-or-butane'!E16+'BIFUbC-petroleum-diesel'!E16+'BIFUbC-crude-oil'!E16+'BIFUbC-heavy-or-residual-oil'!E16+'BIFUbC-natural-gas'!E16+'BIFUbC-electricity'!E16+'BIFUbC-heat'!E16+'BIFUbC-biomass'!E16+'BIFUbC-hydrogen'!G16</f>
        <v>4005464802558806</v>
      </c>
      <c r="F16" s="344">
        <f>'BIFUbC-coal'!F16+'BIFUbC-LPG-propane-or-butane'!F16+'BIFUbC-petroleum-diesel'!F16+'BIFUbC-crude-oil'!F16+'BIFUbC-heavy-or-residual-oil'!F16+'BIFUbC-natural-gas'!F16+'BIFUbC-electricity'!F16+'BIFUbC-heat'!F16+'BIFUbC-biomass'!F16+'BIFUbC-hydrogen'!H16</f>
        <v>4241826394345459</v>
      </c>
      <c r="G16" s="344">
        <f>'BIFUbC-coal'!G16+'BIFUbC-LPG-propane-or-butane'!G16+'BIFUbC-petroleum-diesel'!G16+'BIFUbC-crude-oil'!G16+'BIFUbC-heavy-or-residual-oil'!G16+'BIFUbC-natural-gas'!G16+'BIFUbC-electricity'!G16+'BIFUbC-heat'!G16+'BIFUbC-biomass'!G16+'BIFUbC-hydrogen'!I16</f>
        <v>4476698107646176.5</v>
      </c>
      <c r="H16" s="344">
        <f>'BIFUbC-coal'!H16+'BIFUbC-LPG-propane-or-butane'!H16+'BIFUbC-petroleum-diesel'!H16+'BIFUbC-crude-oil'!H16+'BIFUbC-heavy-or-residual-oil'!H16+'BIFUbC-natural-gas'!H16+'BIFUbC-electricity'!H16+'BIFUbC-heat'!H16+'BIFUbC-biomass'!H16+'BIFUbC-hydrogen'!J16</f>
        <v>4710079942460960</v>
      </c>
      <c r="I16" s="344">
        <f>'BIFUbC-coal'!I16+'BIFUbC-LPG-propane-or-butane'!I16+'BIFUbC-petroleum-diesel'!I16+'BIFUbC-crude-oil'!I16+'BIFUbC-heavy-or-residual-oil'!I16+'BIFUbC-natural-gas'!I16+'BIFUbC-electricity'!I16+'BIFUbC-heat'!I16+'BIFUbC-biomass'!I16+'BIFUbC-hydrogen'!K16</f>
        <v>4940136234263878</v>
      </c>
      <c r="J16" s="344">
        <f>'BIFUbC-coal'!J16+'BIFUbC-LPG-propane-or-butane'!J16+'BIFUbC-petroleum-diesel'!J16+'BIFUbC-crude-oil'!J16+'BIFUbC-heavy-or-residual-oil'!J16+'BIFUbC-natural-gas'!J16+'BIFUbC-electricity'!J16+'BIFUbC-heat'!J16+'BIFUbC-biomass'!J16+'BIFUbC-hydrogen'!L16</f>
        <v>5168850964510871</v>
      </c>
      <c r="K16" s="344">
        <f>'BIFUbC-coal'!K16+'BIFUbC-LPG-propane-or-butane'!K16+'BIFUbC-petroleum-diesel'!K16+'BIFUbC-crude-oil'!K16+'BIFUbC-heavy-or-residual-oil'!K16+'BIFUbC-natural-gas'!K16+'BIFUbC-electricity'!K16+'BIFUbC-heat'!K16+'BIFUbC-biomass'!K16+'BIFUbC-hydrogen'!M16</f>
        <v>5396224133201937</v>
      </c>
      <c r="L16" s="344">
        <f>'BIFUbC-coal'!L16+'BIFUbC-LPG-propane-or-butane'!L16+'BIFUbC-petroleum-diesel'!L16+'BIFUbC-crude-oil'!L16+'BIFUbC-heavy-or-residual-oil'!L16+'BIFUbC-natural-gas'!L16+'BIFUbC-electricity'!L16+'BIFUbC-heat'!L16+'BIFUbC-biomass'!L16+'BIFUbC-hydrogen'!N16</f>
        <v>5622255740337080</v>
      </c>
      <c r="M16" s="344">
        <f>'BIFUbC-coal'!M16+'BIFUbC-LPG-propane-or-butane'!M16+'BIFUbC-petroleum-diesel'!M16+'BIFUbC-crude-oil'!M16+'BIFUbC-heavy-or-residual-oil'!M16+'BIFUbC-natural-gas'!M16+'BIFUbC-electricity'!M16+'BIFUbC-heat'!M16+'BIFUbC-biomass'!M16+'BIFUbC-hydrogen'!O16</f>
        <v>5846945785916297</v>
      </c>
      <c r="N16" s="344">
        <f>'BIFUbC-coal'!N16+'BIFUbC-LPG-propane-or-butane'!N16+'BIFUbC-petroleum-diesel'!N16+'BIFUbC-crude-oil'!N16+'BIFUbC-heavy-or-residual-oil'!N16+'BIFUbC-natural-gas'!N16+'BIFUbC-electricity'!N16+'BIFUbC-heat'!N16+'BIFUbC-biomass'!N16+'BIFUbC-hydrogen'!P16</f>
        <v>5961388898480166</v>
      </c>
      <c r="O16" s="344">
        <f>'BIFUbC-coal'!O16+'BIFUbC-LPG-propane-or-butane'!O16+'BIFUbC-petroleum-diesel'!O16+'BIFUbC-crude-oil'!O16+'BIFUbC-heavy-or-residual-oil'!O16+'BIFUbC-natural-gas'!O16+'BIFUbC-electricity'!O16+'BIFUbC-heat'!O16+'BIFUbC-biomass'!O16+'BIFUbC-hydrogen'!Q16</f>
        <v>6075170868859222</v>
      </c>
      <c r="P16" s="344">
        <f>'BIFUbC-coal'!P16+'BIFUbC-LPG-propane-or-butane'!P16+'BIFUbC-petroleum-diesel'!P16+'BIFUbC-crude-oil'!P16+'BIFUbC-heavy-or-residual-oil'!P16+'BIFUbC-natural-gas'!P16+'BIFUbC-electricity'!P16+'BIFUbC-heat'!P16+'BIFUbC-biomass'!P16+'BIFUbC-hydrogen'!R16</f>
        <v>6188291697053465</v>
      </c>
      <c r="Q16" s="344">
        <f>'BIFUbC-coal'!Q16+'BIFUbC-LPG-propane-or-butane'!Q16+'BIFUbC-petroleum-diesel'!Q16+'BIFUbC-crude-oil'!Q16+'BIFUbC-heavy-or-residual-oil'!Q16+'BIFUbC-natural-gas'!Q16+'BIFUbC-electricity'!Q16+'BIFUbC-heat'!Q16+'BIFUbC-biomass'!Q16+'BIFUbC-hydrogen'!S16</f>
        <v>6300751383062894</v>
      </c>
      <c r="R16" s="344">
        <f>'BIFUbC-coal'!R16+'BIFUbC-LPG-propane-or-butane'!R16+'BIFUbC-petroleum-diesel'!R16+'BIFUbC-crude-oil'!R16+'BIFUbC-heavy-or-residual-oil'!R16+'BIFUbC-natural-gas'!R16+'BIFUbC-electricity'!R16+'BIFUbC-heat'!R16+'BIFUbC-biomass'!R16+'BIFUbC-hydrogen'!T16</f>
        <v>6412549926887507</v>
      </c>
      <c r="S16" s="344">
        <f>'BIFUbC-coal'!S16+'BIFUbC-LPG-propane-or-butane'!S16+'BIFUbC-petroleum-diesel'!S16+'BIFUbC-crude-oil'!S16+'BIFUbC-heavy-or-residual-oil'!S16+'BIFUbC-natural-gas'!S16+'BIFUbC-electricity'!S16+'BIFUbC-heat'!S16+'BIFUbC-biomass'!S16+'BIFUbC-hydrogen'!U16</f>
        <v>6446894381003412</v>
      </c>
      <c r="T16" s="344">
        <f>'BIFUbC-coal'!T16+'BIFUbC-LPG-propane-or-butane'!T16+'BIFUbC-petroleum-diesel'!T16+'BIFUbC-crude-oil'!T16+'BIFUbC-heavy-or-residual-oil'!T16+'BIFUbC-natural-gas'!T16+'BIFUbC-electricity'!T16+'BIFUbC-heat'!T16+'BIFUbC-biomass'!T16+'BIFUbC-hydrogen'!V16</f>
        <v>6481201297857336</v>
      </c>
      <c r="U16" s="344">
        <f>'BIFUbC-coal'!U16+'BIFUbC-LPG-propane-or-butane'!U16+'BIFUbC-petroleum-diesel'!U16+'BIFUbC-crude-oil'!U16+'BIFUbC-heavy-or-residual-oil'!U16+'BIFUbC-natural-gas'!U16+'BIFUbC-electricity'!U16+'BIFUbC-heat'!U16+'BIFUbC-biomass'!U16+'BIFUbC-hydrogen'!W16</f>
        <v>6515470677449283</v>
      </c>
      <c r="V16" s="344">
        <f>'BIFUbC-coal'!V16+'BIFUbC-LPG-propane-or-butane'!V16+'BIFUbC-petroleum-diesel'!V16+'BIFUbC-crude-oil'!V16+'BIFUbC-heavy-or-residual-oil'!V16+'BIFUbC-natural-gas'!V16+'BIFUbC-electricity'!V16+'BIFUbC-heat'!V16+'BIFUbC-biomass'!V16+'BIFUbC-hydrogen'!X16</f>
        <v>6549702519779250</v>
      </c>
      <c r="W16" s="344">
        <f>'BIFUbC-coal'!W16+'BIFUbC-LPG-propane-or-butane'!W16+'BIFUbC-petroleum-diesel'!W16+'BIFUbC-crude-oil'!W16+'BIFUbC-heavy-or-residual-oil'!W16+'BIFUbC-natural-gas'!W16+'BIFUbC-electricity'!W16+'BIFUbC-heat'!W16+'BIFUbC-biomass'!W16+'BIFUbC-hydrogen'!Y16</f>
        <v>6583896824847239</v>
      </c>
      <c r="X16" s="344">
        <f>'BIFUbC-coal'!X16+'BIFUbC-LPG-propane-or-butane'!X16+'BIFUbC-petroleum-diesel'!X16+'BIFUbC-crude-oil'!X16+'BIFUbC-heavy-or-residual-oil'!X16+'BIFUbC-natural-gas'!X16+'BIFUbC-electricity'!X16+'BIFUbC-heat'!X16+'BIFUbC-biomass'!X16+'BIFUbC-hydrogen'!Z16</f>
        <v>6564150467057559</v>
      </c>
      <c r="Y16" s="344">
        <f>'BIFUbC-coal'!Y16+'BIFUbC-LPG-propane-or-butane'!Y16+'BIFUbC-petroleum-diesel'!Y16+'BIFUbC-crude-oil'!Y16+'BIFUbC-heavy-or-residual-oil'!Y16+'BIFUbC-natural-gas'!Y16+'BIFUbC-electricity'!Y16+'BIFUbC-heat'!Y16+'BIFUbC-biomass'!Y16+'BIFUbC-hydrogen'!AA16</f>
        <v>6544419932626598</v>
      </c>
      <c r="Z16" s="344">
        <f>'BIFUbC-coal'!Z16+'BIFUbC-LPG-propane-or-butane'!Z16+'BIFUbC-petroleum-diesel'!Z16+'BIFUbC-crude-oil'!Z16+'BIFUbC-heavy-or-residual-oil'!Z16+'BIFUbC-natural-gas'!Z16+'BIFUbC-electricity'!Z16+'BIFUbC-heat'!Z16+'BIFUbC-biomass'!Z16+'BIFUbC-hydrogen'!AB16</f>
        <v>6524705221554359</v>
      </c>
      <c r="AA16" s="344">
        <f>'BIFUbC-coal'!AA16+'BIFUbC-LPG-propane-or-butane'!AA16+'BIFUbC-petroleum-diesel'!AA16+'BIFUbC-crude-oil'!AA16+'BIFUbC-heavy-or-residual-oil'!AA16+'BIFUbC-natural-gas'!AA16+'BIFUbC-electricity'!AA16+'BIFUbC-heat'!AA16+'BIFUbC-biomass'!AA16+'BIFUbC-hydrogen'!AC16</f>
        <v>6505006333840838</v>
      </c>
      <c r="AB16" s="344">
        <f>'BIFUbC-coal'!AB16+'BIFUbC-LPG-propane-or-butane'!AB16+'BIFUbC-petroleum-diesel'!AB16+'BIFUbC-crude-oil'!AB16+'BIFUbC-heavy-or-residual-oil'!AB16+'BIFUbC-natural-gas'!AB16+'BIFUbC-electricity'!AB16+'BIFUbC-heat'!AB16+'BIFUbC-biomass'!AB16+'BIFUbC-hydrogen'!AD16</f>
        <v>6485323269486035</v>
      </c>
      <c r="AC16" s="344">
        <f>'BIFUbC-coal'!AC16+'BIFUbC-LPG-propane-or-butane'!AC16+'BIFUbC-petroleum-diesel'!AC16+'BIFUbC-crude-oil'!AC16+'BIFUbC-heavy-or-residual-oil'!AC16+'BIFUbC-natural-gas'!AC16+'BIFUbC-electricity'!AC16+'BIFUbC-heat'!AC16+'BIFUbC-biomass'!AC16+'BIFUbC-hydrogen'!AE16</f>
        <v>6395454774101790</v>
      </c>
      <c r="AD16" s="344">
        <f>'BIFUbC-coal'!AD16+'BIFUbC-LPG-propane-or-butane'!AD16+'BIFUbC-petroleum-diesel'!AD16+'BIFUbC-crude-oil'!AD16+'BIFUbC-heavy-or-residual-oil'!AD16+'BIFUbC-natural-gas'!AD16+'BIFUbC-electricity'!AD16+'BIFUbC-heat'!AD16+'BIFUbC-biomass'!AD16+'BIFUbC-hydrogen'!AF16</f>
        <v>6305671286055685</v>
      </c>
      <c r="AE16" s="344">
        <f>'BIFUbC-coal'!AE16+'BIFUbC-LPG-propane-or-butane'!AE16+'BIFUbC-petroleum-diesel'!AE16+'BIFUbC-crude-oil'!AE16+'BIFUbC-heavy-or-residual-oil'!AE16+'BIFUbC-natural-gas'!AE16+'BIFUbC-electricity'!AE16+'BIFUbC-heat'!AE16+'BIFUbC-biomass'!AE16+'BIFUbC-hydrogen'!AG16</f>
        <v>6215972805347716</v>
      </c>
      <c r="AF16" s="344">
        <f>'BIFUbC-coal'!AF16+'BIFUbC-LPG-propane-or-butane'!AF16+'BIFUbC-petroleum-diesel'!AF16+'BIFUbC-crude-oil'!AF16+'BIFUbC-heavy-or-residual-oil'!AF16+'BIFUbC-natural-gas'!AF16+'BIFUbC-electricity'!AF16+'BIFUbC-heat'!AF16+'BIFUbC-biomass'!AF16+'BIFUbC-hydrogen'!AH16</f>
        <v>6126359331977886</v>
      </c>
      <c r="AG16" s="344">
        <f>'BIFUbC-coal'!AG16+'BIFUbC-LPG-propane-or-butane'!AG16+'BIFUbC-petroleum-diesel'!AG16+'BIFUbC-crude-oil'!AG16+'BIFUbC-heavy-or-residual-oil'!AG16+'BIFUbC-natural-gas'!AG16+'BIFUbC-electricity'!AG16+'BIFUbC-heat'!AG16+'BIFUbC-biomass'!AG16+'BIFUbC-hydrogen'!AI16</f>
        <v>6036830865946196</v>
      </c>
      <c r="AH16" s="344">
        <f>'BIFUbC-coal'!AH16+'BIFUbC-LPG-propane-or-butane'!AH16+'BIFUbC-petroleum-diesel'!AH16+'BIFUbC-crude-oil'!AH16+'BIFUbC-heavy-or-residual-oil'!AH16+'BIFUbC-natural-gas'!AH16+'BIFUbC-electricity'!AH16+'BIFUbC-heat'!AH16+'BIFUbC-biomass'!AH16+'BIFUbC-hydrogen'!AJ16</f>
        <v>5894866186422929</v>
      </c>
      <c r="AI16" s="344">
        <f>'BIFUbC-coal'!AI16+'BIFUbC-LPG-propane-or-butane'!AI16+'BIFUbC-petroleum-diesel'!AI16+'BIFUbC-crude-oil'!AI16+'BIFUbC-heavy-or-residual-oil'!AI16+'BIFUbC-natural-gas'!AI16+'BIFUbC-electricity'!AI16+'BIFUbC-heat'!AI16+'BIFUbC-biomass'!AI16+'BIFUbC-hydrogen'!AK16</f>
        <v>5753038402222366</v>
      </c>
      <c r="AJ16" s="344">
        <f>'BIFUbC-coal'!AJ16+'BIFUbC-LPG-propane-or-butane'!AJ16+'BIFUbC-petroleum-diesel'!AJ16+'BIFUbC-crude-oil'!AJ16+'BIFUbC-heavy-or-residual-oil'!AJ16+'BIFUbC-natural-gas'!AJ16+'BIFUbC-electricity'!AJ16+'BIFUbC-heat'!AJ16+'BIFUbC-biomass'!AJ16+'BIFUbC-hydrogen'!AL16</f>
        <v>5611347513344504</v>
      </c>
      <c r="AK16" s="344">
        <f>'BIFUbC-coal'!AK16+'BIFUbC-LPG-propane-or-butane'!AK16+'BIFUbC-petroleum-diesel'!AK16+'BIFUbC-crude-oil'!AK16+'BIFUbC-heavy-or-residual-oil'!AK16+'BIFUbC-natural-gas'!AK16+'BIFUbC-electricity'!AK16+'BIFUbC-heat'!AK16+'BIFUbC-biomass'!AK16+'BIFUbC-hydrogen'!AM16</f>
        <v>5469793519789345</v>
      </c>
      <c r="AL16" s="344">
        <f>'BIFUbC-coal'!AL16+'BIFUbC-LPG-propane-or-butane'!AL16+'BIFUbC-petroleum-diesel'!AL16+'BIFUbC-crude-oil'!AL16+'BIFUbC-heavy-or-residual-oil'!AL16+'BIFUbC-natural-gas'!AL16+'BIFUbC-electricity'!AL16+'BIFUbC-heat'!AL16+'BIFUbC-biomass'!AL16+'BIFUbC-hydrogen'!AN16</f>
        <v>5328376421556888</v>
      </c>
      <c r="AM16" s="344">
        <f>'BIFUbC-coal'!AM16+'BIFUbC-LPG-propane-or-butane'!AM16+'BIFUbC-petroleum-diesel'!AM16+'BIFUbC-crude-oil'!AM16+'BIFUbC-heavy-or-residual-oil'!AM16+'BIFUbC-natural-gas'!AM16+'BIFUbC-electricity'!AM16+'BIFUbC-heat'!AM16+'BIFUbC-biomass'!AM16+'BIFUbC-hydrogen'!AO16</f>
        <v>5186873934632705</v>
      </c>
      <c r="AN16" s="344">
        <f>'BIFUbC-coal'!AN16+'BIFUbC-LPG-propane-or-butane'!AN16+'BIFUbC-petroleum-diesel'!AN16+'BIFUbC-crude-oil'!AN16+'BIFUbC-heavy-or-residual-oil'!AN16+'BIFUbC-natural-gas'!AN16+'BIFUbC-electricity'!AN16+'BIFUbC-heat'!AN16+'BIFUbC-biomass'!AN16+'BIFUbC-hydrogen'!AP16</f>
        <v>5045508637558451</v>
      </c>
    </row>
    <row r="17" spans="1:40" x14ac:dyDescent="0.2">
      <c r="A17" s="313" t="s">
        <v>139</v>
      </c>
      <c r="B17" s="344">
        <f>'BIFUbC-coal'!B17+'BIFUbC-LPG-propane-or-butane'!B17+'BIFUbC-petroleum-diesel'!B17+'BIFUbC-crude-oil'!B17+'BIFUbC-heavy-or-residual-oil'!B17+'BIFUbC-natural-gas'!B17+'BIFUbC-electricity'!B17+'BIFUbC-heat'!B17+'BIFUbC-biomass'!B17+'BIFUbC-hydrogen'!D17</f>
        <v>1008234159922434.6</v>
      </c>
      <c r="C17" s="344">
        <f>'BIFUbC-coal'!C17+'BIFUbC-LPG-propane-or-butane'!C17+'BIFUbC-petroleum-diesel'!C17+'BIFUbC-crude-oil'!C17+'BIFUbC-heavy-or-residual-oil'!C17+'BIFUbC-natural-gas'!C17+'BIFUbC-electricity'!C17+'BIFUbC-heat'!C17+'BIFUbC-biomass'!C17+'BIFUbC-hydrogen'!E17</f>
        <v>1048127730402139.3</v>
      </c>
      <c r="D17" s="344">
        <f>'BIFUbC-coal'!D17+'BIFUbC-LPG-propane-or-butane'!D17+'BIFUbC-petroleum-diesel'!D17+'BIFUbC-crude-oil'!D17+'BIFUbC-heavy-or-residual-oil'!D17+'BIFUbC-natural-gas'!D17+'BIFUbC-electricity'!D17+'BIFUbC-heat'!D17+'BIFUbC-biomass'!D17+'BIFUbC-hydrogen'!F17</f>
        <v>1259577749795397.3</v>
      </c>
      <c r="E17" s="344">
        <f>'BIFUbC-coal'!E17+'BIFUbC-LPG-propane-or-butane'!E17+'BIFUbC-petroleum-diesel'!E17+'BIFUbC-crude-oil'!E17+'BIFUbC-heavy-or-residual-oil'!E17+'BIFUbC-natural-gas'!E17+'BIFUbC-electricity'!E17+'BIFUbC-heat'!E17+'BIFUbC-biomass'!E17+'BIFUbC-hydrogen'!G17</f>
        <v>1267997254939444.3</v>
      </c>
      <c r="F17" s="344">
        <f>'BIFUbC-coal'!F17+'BIFUbC-LPG-propane-or-butane'!F17+'BIFUbC-petroleum-diesel'!F17+'BIFUbC-crude-oil'!F17+'BIFUbC-heavy-or-residual-oil'!F17+'BIFUbC-natural-gas'!F17+'BIFUbC-electricity'!F17+'BIFUbC-heat'!F17+'BIFUbC-biomass'!F17+'BIFUbC-hydrogen'!H17</f>
        <v>1278612985941683</v>
      </c>
      <c r="G17" s="344">
        <f>'BIFUbC-coal'!G17+'BIFUbC-LPG-propane-or-butane'!G17+'BIFUbC-petroleum-diesel'!G17+'BIFUbC-crude-oil'!G17+'BIFUbC-heavy-or-residual-oil'!G17+'BIFUbC-natural-gas'!G17+'BIFUbC-electricity'!G17+'BIFUbC-heat'!G17+'BIFUbC-biomass'!G17+'BIFUbC-hydrogen'!I17</f>
        <v>1313583604829439.5</v>
      </c>
      <c r="H17" s="344">
        <f>'BIFUbC-coal'!H17+'BIFUbC-LPG-propane-or-butane'!H17+'BIFUbC-petroleum-diesel'!H17+'BIFUbC-crude-oil'!H17+'BIFUbC-heavy-or-residual-oil'!H17+'BIFUbC-natural-gas'!H17+'BIFUbC-electricity'!H17+'BIFUbC-heat'!H17+'BIFUbC-biomass'!H17+'BIFUbC-hydrogen'!J17</f>
        <v>1358245394210046.8</v>
      </c>
      <c r="I17" s="344">
        <f>'BIFUbC-coal'!I17+'BIFUbC-LPG-propane-or-butane'!I17+'BIFUbC-petroleum-diesel'!I17+'BIFUbC-crude-oil'!I17+'BIFUbC-heavy-or-residual-oil'!I17+'BIFUbC-natural-gas'!I17+'BIFUbC-electricity'!I17+'BIFUbC-heat'!I17+'BIFUbC-biomass'!I17+'BIFUbC-hydrogen'!K17</f>
        <v>1400384252374617.8</v>
      </c>
      <c r="J17" s="344">
        <f>'BIFUbC-coal'!J17+'BIFUbC-LPG-propane-or-butane'!J17+'BIFUbC-petroleum-diesel'!J17+'BIFUbC-crude-oil'!J17+'BIFUbC-heavy-or-residual-oil'!J17+'BIFUbC-natural-gas'!J17+'BIFUbC-electricity'!J17+'BIFUbC-heat'!J17+'BIFUbC-biomass'!J17+'BIFUbC-hydrogen'!L17</f>
        <v>1436406619034591</v>
      </c>
      <c r="K17" s="344">
        <f>'BIFUbC-coal'!K17+'BIFUbC-LPG-propane-or-butane'!K17+'BIFUbC-petroleum-diesel'!K17+'BIFUbC-crude-oil'!K17+'BIFUbC-heavy-or-residual-oil'!K17+'BIFUbC-natural-gas'!K17+'BIFUbC-electricity'!K17+'BIFUbC-heat'!K17+'BIFUbC-biomass'!K17+'BIFUbC-hydrogen'!M17</f>
        <v>1466631310187348</v>
      </c>
      <c r="L17" s="344">
        <f>'BIFUbC-coal'!L17+'BIFUbC-LPG-propane-or-butane'!L17+'BIFUbC-petroleum-diesel'!L17+'BIFUbC-crude-oil'!L17+'BIFUbC-heavy-or-residual-oil'!L17+'BIFUbC-natural-gas'!L17+'BIFUbC-electricity'!L17+'BIFUbC-heat'!L17+'BIFUbC-biomass'!L17+'BIFUbC-hydrogen'!N17</f>
        <v>1491523341437955.5</v>
      </c>
      <c r="M17" s="344">
        <f>'BIFUbC-coal'!M17+'BIFUbC-LPG-propane-or-butane'!M17+'BIFUbC-petroleum-diesel'!M17+'BIFUbC-crude-oil'!M17+'BIFUbC-heavy-or-residual-oil'!M17+'BIFUbC-natural-gas'!M17+'BIFUbC-electricity'!M17+'BIFUbC-heat'!M17+'BIFUbC-biomass'!M17+'BIFUbC-hydrogen'!O17</f>
        <v>1511669583913565.3</v>
      </c>
      <c r="N17" s="344">
        <f>'BIFUbC-coal'!N17+'BIFUbC-LPG-propane-or-butane'!N17+'BIFUbC-petroleum-diesel'!N17+'BIFUbC-crude-oil'!N17+'BIFUbC-heavy-or-residual-oil'!N17+'BIFUbC-natural-gas'!N17+'BIFUbC-electricity'!N17+'BIFUbC-heat'!N17+'BIFUbC-biomass'!N17+'BIFUbC-hydrogen'!P17</f>
        <v>1528487414442388</v>
      </c>
      <c r="O17" s="344">
        <f>'BIFUbC-coal'!O17+'BIFUbC-LPG-propane-or-butane'!O17+'BIFUbC-petroleum-diesel'!O17+'BIFUbC-crude-oil'!O17+'BIFUbC-heavy-or-residual-oil'!O17+'BIFUbC-natural-gas'!O17+'BIFUbC-electricity'!O17+'BIFUbC-heat'!O17+'BIFUbC-biomass'!O17+'BIFUbC-hydrogen'!Q17</f>
        <v>1541823683622928</v>
      </c>
      <c r="P17" s="344">
        <f>'BIFUbC-coal'!P17+'BIFUbC-LPG-propane-or-butane'!P17+'BIFUbC-petroleum-diesel'!P17+'BIFUbC-crude-oil'!P17+'BIFUbC-heavy-or-residual-oil'!P17+'BIFUbC-natural-gas'!P17+'BIFUbC-electricity'!P17+'BIFUbC-heat'!P17+'BIFUbC-biomass'!P17+'BIFUbC-hydrogen'!R17</f>
        <v>1552285257189138.5</v>
      </c>
      <c r="Q17" s="344">
        <f>'BIFUbC-coal'!Q17+'BIFUbC-LPG-propane-or-butane'!Q17+'BIFUbC-petroleum-diesel'!Q17+'BIFUbC-crude-oil'!Q17+'BIFUbC-heavy-or-residual-oil'!Q17+'BIFUbC-natural-gas'!Q17+'BIFUbC-electricity'!Q17+'BIFUbC-heat'!Q17+'BIFUbC-biomass'!Q17+'BIFUbC-hydrogen'!S17</f>
        <v>1560516802410451.5</v>
      </c>
      <c r="R17" s="344">
        <f>'BIFUbC-coal'!R17+'BIFUbC-LPG-propane-or-butane'!R17+'BIFUbC-petroleum-diesel'!R17+'BIFUbC-crude-oil'!R17+'BIFUbC-heavy-or-residual-oil'!R17+'BIFUbC-natural-gas'!R17+'BIFUbC-electricity'!R17+'BIFUbC-heat'!R17+'BIFUbC-biomass'!R17+'BIFUbC-hydrogen'!T17</f>
        <v>1567189748159211.5</v>
      </c>
      <c r="S17" s="344">
        <f>'BIFUbC-coal'!S17+'BIFUbC-LPG-propane-or-butane'!S17+'BIFUbC-petroleum-diesel'!S17+'BIFUbC-crude-oil'!S17+'BIFUbC-heavy-or-residual-oil'!S17+'BIFUbC-natural-gas'!S17+'BIFUbC-electricity'!S17+'BIFUbC-heat'!S17+'BIFUbC-biomass'!S17+'BIFUbC-hydrogen'!U17</f>
        <v>1577747339263899.8</v>
      </c>
      <c r="T17" s="344">
        <f>'BIFUbC-coal'!T17+'BIFUbC-LPG-propane-or-butane'!T17+'BIFUbC-petroleum-diesel'!T17+'BIFUbC-crude-oil'!T17+'BIFUbC-heavy-or-residual-oil'!T17+'BIFUbC-natural-gas'!T17+'BIFUbC-electricity'!T17+'BIFUbC-heat'!T17+'BIFUbC-biomass'!T17+'BIFUbC-hydrogen'!V17</f>
        <v>1587525097660713</v>
      </c>
      <c r="U17" s="344">
        <f>'BIFUbC-coal'!U17+'BIFUbC-LPG-propane-or-butane'!U17+'BIFUbC-petroleum-diesel'!U17+'BIFUbC-crude-oil'!U17+'BIFUbC-heavy-or-residual-oil'!U17+'BIFUbC-natural-gas'!U17+'BIFUbC-electricity'!U17+'BIFUbC-heat'!U17+'BIFUbC-biomass'!U17+'BIFUbC-hydrogen'!W17</f>
        <v>1596537575005107.5</v>
      </c>
      <c r="V17" s="344">
        <f>'BIFUbC-coal'!V17+'BIFUbC-LPG-propane-or-butane'!V17+'BIFUbC-petroleum-diesel'!V17+'BIFUbC-crude-oil'!V17+'BIFUbC-heavy-or-residual-oil'!V17+'BIFUbC-natural-gas'!V17+'BIFUbC-electricity'!V17+'BIFUbC-heat'!V17+'BIFUbC-biomass'!V17+'BIFUbC-hydrogen'!X17</f>
        <v>1604801129289962</v>
      </c>
      <c r="W17" s="344">
        <f>'BIFUbC-coal'!W17+'BIFUbC-LPG-propane-or-butane'!W17+'BIFUbC-petroleum-diesel'!W17+'BIFUbC-crude-oil'!W17+'BIFUbC-heavy-or-residual-oil'!W17+'BIFUbC-natural-gas'!W17+'BIFUbC-electricity'!W17+'BIFUbC-heat'!W17+'BIFUbC-biomass'!W17+'BIFUbC-hydrogen'!Y17</f>
        <v>1612333816583947.5</v>
      </c>
      <c r="X17" s="344">
        <f>'BIFUbC-coal'!X17+'BIFUbC-LPG-propane-or-butane'!X17+'BIFUbC-petroleum-diesel'!X17+'BIFUbC-crude-oil'!X17+'BIFUbC-heavy-or-residual-oil'!X17+'BIFUbC-natural-gas'!X17+'BIFUbC-electricity'!X17+'BIFUbC-heat'!X17+'BIFUbC-biomass'!X17+'BIFUbC-hydrogen'!Z17</f>
        <v>1619155281164870.3</v>
      </c>
      <c r="Y17" s="344">
        <f>'BIFUbC-coal'!Y17+'BIFUbC-LPG-propane-or-butane'!Y17+'BIFUbC-petroleum-diesel'!Y17+'BIFUbC-crude-oil'!Y17+'BIFUbC-heavy-or-residual-oil'!Y17+'BIFUbC-natural-gas'!Y17+'BIFUbC-electricity'!Y17+'BIFUbC-heat'!Y17+'BIFUbC-biomass'!Y17+'BIFUbC-hydrogen'!AA17</f>
        <v>1625286644824952.3</v>
      </c>
      <c r="Z17" s="344">
        <f>'BIFUbC-coal'!Z17+'BIFUbC-LPG-propane-or-butane'!Z17+'BIFUbC-petroleum-diesel'!Z17+'BIFUbC-crude-oil'!Z17+'BIFUbC-heavy-or-residual-oil'!Z17+'BIFUbC-natural-gas'!Z17+'BIFUbC-electricity'!Z17+'BIFUbC-heat'!Z17+'BIFUbC-biomass'!Z17+'BIFUbC-hydrogen'!AB17</f>
        <v>1630750396088572.8</v>
      </c>
      <c r="AA17" s="344">
        <f>'BIFUbC-coal'!AA17+'BIFUbC-LPG-propane-or-butane'!AA17+'BIFUbC-petroleum-diesel'!AA17+'BIFUbC-crude-oil'!AA17+'BIFUbC-heavy-or-residual-oil'!AA17+'BIFUbC-natural-gas'!AA17+'BIFUbC-electricity'!AA17+'BIFUbC-heat'!AA17+'BIFUbC-biomass'!AA17+'BIFUbC-hydrogen'!AC17</f>
        <v>1635570280042776</v>
      </c>
      <c r="AB17" s="344">
        <f>'BIFUbC-coal'!AB17+'BIFUbC-LPG-propane-or-butane'!AB17+'BIFUbC-petroleum-diesel'!AB17+'BIFUbC-crude-oil'!AB17+'BIFUbC-heavy-or-residual-oil'!AB17+'BIFUbC-natural-gas'!AB17+'BIFUbC-electricity'!AB17+'BIFUbC-heat'!AB17+'BIFUbC-biomass'!AB17+'BIFUbC-hydrogen'!AD17</f>
        <v>1639771189438469.8</v>
      </c>
      <c r="AC17" s="344">
        <f>'BIFUbC-coal'!AC17+'BIFUbC-LPG-propane-or-butane'!AC17+'BIFUbC-petroleum-diesel'!AC17+'BIFUbC-crude-oil'!AC17+'BIFUbC-heavy-or-residual-oil'!AC17+'BIFUbC-natural-gas'!AC17+'BIFUbC-electricity'!AC17+'BIFUbC-heat'!AC17+'BIFUbC-biomass'!AC17+'BIFUbC-hydrogen'!AE17</f>
        <v>1643379057675721</v>
      </c>
      <c r="AD17" s="344">
        <f>'BIFUbC-coal'!AD17+'BIFUbC-LPG-propane-or-butane'!AD17+'BIFUbC-petroleum-diesel'!AD17+'BIFUbC-crude-oil'!AD17+'BIFUbC-heavy-or-residual-oil'!AD17+'BIFUbC-natural-gas'!AD17+'BIFUbC-electricity'!AD17+'BIFUbC-heat'!AD17+'BIFUbC-biomass'!AD17+'BIFUbC-hydrogen'!AF17</f>
        <v>1646420754240591.8</v>
      </c>
      <c r="AE17" s="344">
        <f>'BIFUbC-coal'!AE17+'BIFUbC-LPG-propane-or-butane'!AE17+'BIFUbC-petroleum-diesel'!AE17+'BIFUbC-crude-oil'!AE17+'BIFUbC-heavy-or-residual-oil'!AE17+'BIFUbC-natural-gas'!AE17+'BIFUbC-electricity'!AE17+'BIFUbC-heat'!AE17+'BIFUbC-biomass'!AE17+'BIFUbC-hydrogen'!AG17</f>
        <v>1648923983114545</v>
      </c>
      <c r="AF17" s="344">
        <f>'BIFUbC-coal'!AF17+'BIFUbC-LPG-propane-or-butane'!AF17+'BIFUbC-petroleum-diesel'!AF17+'BIFUbC-crude-oil'!AF17+'BIFUbC-heavy-or-residual-oil'!AF17+'BIFUbC-natural-gas'!AF17+'BIFUbC-electricity'!AF17+'BIFUbC-heat'!AF17+'BIFUbC-biomass'!AF17+'BIFUbC-hydrogen'!AH17</f>
        <v>1650917184630251.5</v>
      </c>
      <c r="AG17" s="344">
        <f>'BIFUbC-coal'!AG17+'BIFUbC-LPG-propane-or-butane'!AG17+'BIFUbC-petroleum-diesel'!AG17+'BIFUbC-crude-oil'!AG17+'BIFUbC-heavy-or-residual-oil'!AG17+'BIFUbC-natural-gas'!AG17+'BIFUbC-electricity'!AG17+'BIFUbC-heat'!AG17+'BIFUbC-biomass'!AG17+'BIFUbC-hydrogen'!AI17</f>
        <v>1652429441201142.3</v>
      </c>
      <c r="AH17" s="344">
        <f>'BIFUbC-coal'!AH17+'BIFUbC-LPG-propane-or-butane'!AH17+'BIFUbC-petroleum-diesel'!AH17+'BIFUbC-crude-oil'!AH17+'BIFUbC-heavy-or-residual-oil'!AH17+'BIFUbC-natural-gas'!AH17+'BIFUbC-electricity'!AH17+'BIFUbC-heat'!AH17+'BIFUbC-biomass'!AH17+'BIFUbC-hydrogen'!AJ17</f>
        <v>1653490387305868</v>
      </c>
      <c r="AI17" s="344">
        <f>'BIFUbC-coal'!AI17+'BIFUbC-LPG-propane-or-butane'!AI17+'BIFUbC-petroleum-diesel'!AI17+'BIFUbC-crude-oil'!AI17+'BIFUbC-heavy-or-residual-oil'!AI17+'BIFUbC-natural-gas'!AI17+'BIFUbC-electricity'!AI17+'BIFUbC-heat'!AI17+'BIFUbC-biomass'!AI17+'BIFUbC-hydrogen'!AK17</f>
        <v>1654130124063992</v>
      </c>
      <c r="AJ17" s="344">
        <f>'BIFUbC-coal'!AJ17+'BIFUbC-LPG-propane-or-butane'!AJ17+'BIFUbC-petroleum-diesel'!AJ17+'BIFUbC-crude-oil'!AJ17+'BIFUbC-heavy-or-residual-oil'!AJ17+'BIFUbC-natural-gas'!AJ17+'BIFUbC-electricity'!AJ17+'BIFUbC-heat'!AJ17+'BIFUbC-biomass'!AJ17+'BIFUbC-hydrogen'!AL17</f>
        <v>1654379138695571</v>
      </c>
      <c r="AK17" s="344">
        <f>'BIFUbC-coal'!AK17+'BIFUbC-LPG-propane-or-butane'!AK17+'BIFUbC-petroleum-diesel'!AK17+'BIFUbC-crude-oil'!AK17+'BIFUbC-heavy-or-residual-oil'!AK17+'BIFUbC-natural-gas'!AK17+'BIFUbC-electricity'!AK17+'BIFUbC-heat'!AK17+'BIFUbC-biomass'!AK17+'BIFUbC-hydrogen'!AM17</f>
        <v>1654268229115707.8</v>
      </c>
      <c r="AL17" s="344">
        <f>'BIFUbC-coal'!AL17+'BIFUbC-LPG-propane-or-butane'!AL17+'BIFUbC-petroleum-diesel'!AL17+'BIFUbC-crude-oil'!AL17+'BIFUbC-heavy-or-residual-oil'!AL17+'BIFUbC-natural-gas'!AL17+'BIFUbC-electricity'!AL17+'BIFUbC-heat'!AL17+'BIFUbC-biomass'!AL17+'BIFUbC-hydrogen'!AN17</f>
        <v>1653828433875331</v>
      </c>
      <c r="AM17" s="344">
        <f>'BIFUbC-coal'!AM17+'BIFUbC-LPG-propane-or-butane'!AM17+'BIFUbC-petroleum-diesel'!AM17+'BIFUbC-crude-oil'!AM17+'BIFUbC-heavy-or-residual-oil'!AM17+'BIFUbC-natural-gas'!AM17+'BIFUbC-electricity'!AM17+'BIFUbC-heat'!AM17+'BIFUbC-biomass'!AM17+'BIFUbC-hydrogen'!AO17</f>
        <v>1653090967622295.8</v>
      </c>
      <c r="AN17" s="344">
        <f>'BIFUbC-coal'!AN17+'BIFUbC-LPG-propane-or-butane'!AN17+'BIFUbC-petroleum-diesel'!AN17+'BIFUbC-crude-oil'!AN17+'BIFUbC-heavy-or-residual-oil'!AN17+'BIFUbC-natural-gas'!AN17+'BIFUbC-electricity'!AN17+'BIFUbC-heat'!AN17+'BIFUbC-biomass'!AN17+'BIFUbC-hydrogen'!AP17</f>
        <v>1652087162221776.3</v>
      </c>
    </row>
    <row r="18" spans="1:40" x14ac:dyDescent="0.2">
      <c r="A18" s="313" t="s">
        <v>140</v>
      </c>
      <c r="B18" s="344">
        <f>'BIFUbC-coal'!B18+'BIFUbC-LPG-propane-or-butane'!B18+'BIFUbC-petroleum-diesel'!B18+'BIFUbC-crude-oil'!B18+'BIFUbC-heavy-or-residual-oil'!B18+'BIFUbC-natural-gas'!B18+'BIFUbC-electricity'!B18+'BIFUbC-heat'!B18+'BIFUbC-biomass'!B18+'BIFUbC-hydrogen'!D18</f>
        <v>685539162900239</v>
      </c>
      <c r="C18" s="344">
        <f>'BIFUbC-coal'!C18+'BIFUbC-LPG-propane-or-butane'!C18+'BIFUbC-petroleum-diesel'!C18+'BIFUbC-crude-oil'!C18+'BIFUbC-heavy-or-residual-oil'!C18+'BIFUbC-natural-gas'!C18+'BIFUbC-electricity'!C18+'BIFUbC-heat'!C18+'BIFUbC-biomass'!C18+'BIFUbC-hydrogen'!E18</f>
        <v>683327662072107.38</v>
      </c>
      <c r="D18" s="344">
        <f>'BIFUbC-coal'!D18+'BIFUbC-LPG-propane-or-butane'!D18+'BIFUbC-petroleum-diesel'!D18+'BIFUbC-crude-oil'!D18+'BIFUbC-heavy-or-residual-oil'!D18+'BIFUbC-natural-gas'!D18+'BIFUbC-electricity'!D18+'BIFUbC-heat'!D18+'BIFUbC-biomass'!D18+'BIFUbC-hydrogen'!F18</f>
        <v>817853548525302.88</v>
      </c>
      <c r="E18" s="344">
        <f>'BIFUbC-coal'!E18+'BIFUbC-LPG-propane-or-butane'!E18+'BIFUbC-petroleum-diesel'!E18+'BIFUbC-crude-oil'!E18+'BIFUbC-heavy-or-residual-oil'!E18+'BIFUbC-natural-gas'!E18+'BIFUbC-electricity'!E18+'BIFUbC-heat'!E18+'BIFUbC-biomass'!E18+'BIFUbC-hydrogen'!G18</f>
        <v>888344207280692</v>
      </c>
      <c r="F18" s="344">
        <f>'BIFUbC-coal'!F18+'BIFUbC-LPG-propane-or-butane'!F18+'BIFUbC-petroleum-diesel'!F18+'BIFUbC-crude-oil'!F18+'BIFUbC-heavy-or-residual-oil'!F18+'BIFUbC-natural-gas'!F18+'BIFUbC-electricity'!F18+'BIFUbC-heat'!F18+'BIFUbC-biomass'!F18+'BIFUbC-hydrogen'!H18</f>
        <v>908157835984943.88</v>
      </c>
      <c r="G18" s="344">
        <f>'BIFUbC-coal'!G18+'BIFUbC-LPG-propane-or-butane'!G18+'BIFUbC-petroleum-diesel'!G18+'BIFUbC-crude-oil'!G18+'BIFUbC-heavy-or-residual-oil'!G18+'BIFUbC-natural-gas'!G18+'BIFUbC-electricity'!G18+'BIFUbC-heat'!G18+'BIFUbC-biomass'!G18+'BIFUbC-hydrogen'!I18</f>
        <v>962839943862772.75</v>
      </c>
      <c r="H18" s="344">
        <f>'BIFUbC-coal'!H18+'BIFUbC-LPG-propane-or-butane'!H18+'BIFUbC-petroleum-diesel'!H18+'BIFUbC-crude-oil'!H18+'BIFUbC-heavy-or-residual-oil'!H18+'BIFUbC-natural-gas'!H18+'BIFUbC-electricity'!H18+'BIFUbC-heat'!H18+'BIFUbC-biomass'!H18+'BIFUbC-hydrogen'!J18</f>
        <v>1030749885601920.5</v>
      </c>
      <c r="I18" s="344">
        <f>'BIFUbC-coal'!I18+'BIFUbC-LPG-propane-or-butane'!I18+'BIFUbC-petroleum-diesel'!I18+'BIFUbC-crude-oil'!I18+'BIFUbC-heavy-or-residual-oil'!I18+'BIFUbC-natural-gas'!I18+'BIFUbC-electricity'!I18+'BIFUbC-heat'!I18+'BIFUbC-biomass'!I18+'BIFUbC-hydrogen'!K18</f>
        <v>1091168735052908.9</v>
      </c>
      <c r="J18" s="344">
        <f>'BIFUbC-coal'!J18+'BIFUbC-LPG-propane-or-butane'!J18+'BIFUbC-petroleum-diesel'!J18+'BIFUbC-crude-oil'!J18+'BIFUbC-heavy-or-residual-oil'!J18+'BIFUbC-natural-gas'!J18+'BIFUbC-electricity'!J18+'BIFUbC-heat'!J18+'BIFUbC-biomass'!J18+'BIFUbC-hydrogen'!L18</f>
        <v>1140292262098029.5</v>
      </c>
      <c r="K18" s="344">
        <f>'BIFUbC-coal'!K18+'BIFUbC-LPG-propane-or-butane'!K18+'BIFUbC-petroleum-diesel'!K18+'BIFUbC-crude-oil'!K18+'BIFUbC-heavy-or-residual-oil'!K18+'BIFUbC-natural-gas'!K18+'BIFUbC-electricity'!K18+'BIFUbC-heat'!K18+'BIFUbC-biomass'!K18+'BIFUbC-hydrogen'!M18</f>
        <v>1181212797446864.5</v>
      </c>
      <c r="L18" s="344">
        <f>'BIFUbC-coal'!L18+'BIFUbC-LPG-propane-or-butane'!L18+'BIFUbC-petroleum-diesel'!L18+'BIFUbC-crude-oil'!L18+'BIFUbC-heavy-or-residual-oil'!L18+'BIFUbC-natural-gas'!L18+'BIFUbC-electricity'!L18+'BIFUbC-heat'!L18+'BIFUbC-biomass'!L18+'BIFUbC-hydrogen'!N18</f>
        <v>1217958252109203</v>
      </c>
      <c r="M18" s="344">
        <f>'BIFUbC-coal'!M18+'BIFUbC-LPG-propane-or-butane'!M18+'BIFUbC-petroleum-diesel'!M18+'BIFUbC-crude-oil'!M18+'BIFUbC-heavy-or-residual-oil'!M18+'BIFUbC-natural-gas'!M18+'BIFUbC-electricity'!M18+'BIFUbC-heat'!M18+'BIFUbC-biomass'!M18+'BIFUbC-hydrogen'!O18</f>
        <v>1255264900501673.3</v>
      </c>
      <c r="N18" s="344">
        <f>'BIFUbC-coal'!N18+'BIFUbC-LPG-propane-or-butane'!N18+'BIFUbC-petroleum-diesel'!N18+'BIFUbC-crude-oil'!N18+'BIFUbC-heavy-or-residual-oil'!N18+'BIFUbC-natural-gas'!N18+'BIFUbC-electricity'!N18+'BIFUbC-heat'!N18+'BIFUbC-biomass'!N18+'BIFUbC-hydrogen'!P18</f>
        <v>1298020724778081.8</v>
      </c>
      <c r="O18" s="344">
        <f>'BIFUbC-coal'!O18+'BIFUbC-LPG-propane-or-butane'!O18+'BIFUbC-petroleum-diesel'!O18+'BIFUbC-crude-oil'!O18+'BIFUbC-heavy-or-residual-oil'!O18+'BIFUbC-natural-gas'!O18+'BIFUbC-electricity'!O18+'BIFUbC-heat'!O18+'BIFUbC-biomass'!O18+'BIFUbC-hydrogen'!Q18</f>
        <v>1345732845436170.5</v>
      </c>
      <c r="P18" s="344">
        <f>'BIFUbC-coal'!P18+'BIFUbC-LPG-propane-or-butane'!P18+'BIFUbC-petroleum-diesel'!P18+'BIFUbC-crude-oil'!P18+'BIFUbC-heavy-or-residual-oil'!P18+'BIFUbC-natural-gas'!P18+'BIFUbC-electricity'!P18+'BIFUbC-heat'!P18+'BIFUbC-biomass'!P18+'BIFUbC-hydrogen'!R18</f>
        <v>1397298304856718.3</v>
      </c>
      <c r="Q18" s="344">
        <f>'BIFUbC-coal'!Q18+'BIFUbC-LPG-propane-or-butane'!Q18+'BIFUbC-petroleum-diesel'!Q18+'BIFUbC-crude-oil'!Q18+'BIFUbC-heavy-or-residual-oil'!Q18+'BIFUbC-natural-gas'!Q18+'BIFUbC-electricity'!Q18+'BIFUbC-heat'!Q18+'BIFUbC-biomass'!Q18+'BIFUbC-hydrogen'!S18</f>
        <v>1451422923830278.3</v>
      </c>
      <c r="R18" s="344">
        <f>'BIFUbC-coal'!R18+'BIFUbC-LPG-propane-or-butane'!R18+'BIFUbC-petroleum-diesel'!R18+'BIFUbC-crude-oil'!R18+'BIFUbC-heavy-or-residual-oil'!R18+'BIFUbC-natural-gas'!R18+'BIFUbC-electricity'!R18+'BIFUbC-heat'!R18+'BIFUbC-biomass'!R18+'BIFUbC-hydrogen'!T18</f>
        <v>1506587581707092.3</v>
      </c>
      <c r="S18" s="344">
        <f>'BIFUbC-coal'!S18+'BIFUbC-LPG-propane-or-butane'!S18+'BIFUbC-petroleum-diesel'!S18+'BIFUbC-crude-oil'!S18+'BIFUbC-heavy-or-residual-oil'!S18+'BIFUbC-natural-gas'!S18+'BIFUbC-electricity'!S18+'BIFUbC-heat'!S18+'BIFUbC-biomass'!S18+'BIFUbC-hydrogen'!U18</f>
        <v>1566150162440469</v>
      </c>
      <c r="T18" s="344">
        <f>'BIFUbC-coal'!T18+'BIFUbC-LPG-propane-or-butane'!T18+'BIFUbC-petroleum-diesel'!T18+'BIFUbC-crude-oil'!T18+'BIFUbC-heavy-or-residual-oil'!T18+'BIFUbC-natural-gas'!T18+'BIFUbC-electricity'!T18+'BIFUbC-heat'!T18+'BIFUbC-biomass'!T18+'BIFUbC-hydrogen'!V18</f>
        <v>1625175542385993</v>
      </c>
      <c r="U18" s="344">
        <f>'BIFUbC-coal'!U18+'BIFUbC-LPG-propane-or-butane'!U18+'BIFUbC-petroleum-diesel'!U18+'BIFUbC-crude-oil'!U18+'BIFUbC-heavy-or-residual-oil'!U18+'BIFUbC-natural-gas'!U18+'BIFUbC-electricity'!U18+'BIFUbC-heat'!U18+'BIFUbC-biomass'!U18+'BIFUbC-hydrogen'!W18</f>
        <v>1683449515049427.3</v>
      </c>
      <c r="V18" s="344">
        <f>'BIFUbC-coal'!V18+'BIFUbC-LPG-propane-or-butane'!V18+'BIFUbC-petroleum-diesel'!V18+'BIFUbC-crude-oil'!V18+'BIFUbC-heavy-or-residual-oil'!V18+'BIFUbC-natural-gas'!V18+'BIFUbC-electricity'!V18+'BIFUbC-heat'!V18+'BIFUbC-biomass'!V18+'BIFUbC-hydrogen'!X18</f>
        <v>1740756747758383</v>
      </c>
      <c r="W18" s="344">
        <f>'BIFUbC-coal'!W18+'BIFUbC-LPG-propane-or-butane'!W18+'BIFUbC-petroleum-diesel'!W18+'BIFUbC-crude-oil'!W18+'BIFUbC-heavy-or-residual-oil'!W18+'BIFUbC-natural-gas'!W18+'BIFUbC-electricity'!W18+'BIFUbC-heat'!W18+'BIFUbC-biomass'!W18+'BIFUbC-hydrogen'!Y18</f>
        <v>1796882219179192.8</v>
      </c>
      <c r="X18" s="344">
        <f>'BIFUbC-coal'!X18+'BIFUbC-LPG-propane-or-butane'!X18+'BIFUbC-petroleum-diesel'!X18+'BIFUbC-crude-oil'!X18+'BIFUbC-heavy-or-residual-oil'!X18+'BIFUbC-natural-gas'!X18+'BIFUbC-electricity'!X18+'BIFUbC-heat'!X18+'BIFUbC-biomass'!X18+'BIFUbC-hydrogen'!Z18</f>
        <v>1851612670667802.8</v>
      </c>
      <c r="Y18" s="344">
        <f>'BIFUbC-coal'!Y18+'BIFUbC-LPG-propane-or-butane'!Y18+'BIFUbC-petroleum-diesel'!Y18+'BIFUbC-crude-oil'!Y18+'BIFUbC-heavy-or-residual-oil'!Y18+'BIFUbC-natural-gas'!Y18+'BIFUbC-electricity'!Y18+'BIFUbC-heat'!Y18+'BIFUbC-biomass'!Y18+'BIFUbC-hydrogen'!AA18</f>
        <v>1904738056676679.8</v>
      </c>
      <c r="Z18" s="344">
        <f>'BIFUbC-coal'!Z18+'BIFUbC-LPG-propane-or-butane'!Z18+'BIFUbC-petroleum-diesel'!Z18+'BIFUbC-crude-oil'!Z18+'BIFUbC-heavy-or-residual-oil'!Z18+'BIFUbC-natural-gas'!Z18+'BIFUbC-electricity'!Z18+'BIFUbC-heat'!Z18+'BIFUbC-biomass'!Z18+'BIFUbC-hydrogen'!AB18</f>
        <v>1956052979478459</v>
      </c>
      <c r="AA18" s="344">
        <f>'BIFUbC-coal'!AA18+'BIFUbC-LPG-propane-or-butane'!AA18+'BIFUbC-petroleum-diesel'!AA18+'BIFUbC-crude-oil'!AA18+'BIFUbC-heavy-or-residual-oil'!AA18+'BIFUbC-natural-gas'!AA18+'BIFUbC-electricity'!AA18+'BIFUbC-heat'!AA18+'BIFUbC-biomass'!AA18+'BIFUbC-hydrogen'!AC18</f>
        <v>2005358093711653.8</v>
      </c>
      <c r="AB18" s="344">
        <f>'BIFUbC-coal'!AB18+'BIFUbC-LPG-propane-or-butane'!AB18+'BIFUbC-petroleum-diesel'!AB18+'BIFUbC-crude-oil'!AB18+'BIFUbC-heavy-or-residual-oil'!AB18+'BIFUbC-natural-gas'!AB18+'BIFUbC-electricity'!AB18+'BIFUbC-heat'!AB18+'BIFUbC-biomass'!AB18+'BIFUbC-hydrogen'!AD18</f>
        <v>2052461466696311.8</v>
      </c>
      <c r="AC18" s="344">
        <f>'BIFUbC-coal'!AC18+'BIFUbC-LPG-propane-or-butane'!AC18+'BIFUbC-petroleum-diesel'!AC18+'BIFUbC-crude-oil'!AC18+'BIFUbC-heavy-or-residual-oil'!AC18+'BIFUbC-natural-gas'!AC18+'BIFUbC-electricity'!AC18+'BIFUbC-heat'!AC18+'BIFUbC-biomass'!AC18+'BIFUbC-hydrogen'!AE18</f>
        <v>2097179881098249.8</v>
      </c>
      <c r="AD18" s="344">
        <f>'BIFUbC-coal'!AD18+'BIFUbC-LPG-propane-or-butane'!AD18+'BIFUbC-petroleum-diesel'!AD18+'BIFUbC-crude-oil'!AD18+'BIFUbC-heavy-or-residual-oil'!AD18+'BIFUbC-natural-gas'!AD18+'BIFUbC-electricity'!AD18+'BIFUbC-heat'!AD18+'BIFUbC-biomass'!AD18+'BIFUbC-hydrogen'!AF18</f>
        <v>2139340067324872.8</v>
      </c>
      <c r="AE18" s="344">
        <f>'BIFUbC-coal'!AE18+'BIFUbC-LPG-propane-or-butane'!AE18+'BIFUbC-petroleum-diesel'!AE18+'BIFUbC-crude-oil'!AE18+'BIFUbC-heavy-or-residual-oil'!AE18+'BIFUbC-natural-gas'!AE18+'BIFUbC-electricity'!AE18+'BIFUbC-heat'!AE18+'BIFUbC-biomass'!AE18+'BIFUbC-hydrogen'!AG18</f>
        <v>2178779853997622.3</v>
      </c>
      <c r="AF18" s="344">
        <f>'BIFUbC-coal'!AF18+'BIFUbC-LPG-propane-or-butane'!AF18+'BIFUbC-petroleum-diesel'!AF18+'BIFUbC-crude-oil'!AF18+'BIFUbC-heavy-or-residual-oil'!AF18+'BIFUbC-natural-gas'!AF18+'BIFUbC-electricity'!AF18+'BIFUbC-heat'!AF18+'BIFUbC-biomass'!AF18+'BIFUbC-hydrogen'!AH18</f>
        <v>2215349225945969.3</v>
      </c>
      <c r="AG18" s="344">
        <f>'BIFUbC-coal'!AG18+'BIFUbC-LPG-propane-or-butane'!AG18+'BIFUbC-petroleum-diesel'!AG18+'BIFUbC-crude-oil'!AG18+'BIFUbC-heavy-or-residual-oil'!AG18+'BIFUbC-natural-gas'!AG18+'BIFUbC-electricity'!AG18+'BIFUbC-heat'!AG18+'BIFUbC-biomass'!AG18+'BIFUbC-hydrogen'!AI18</f>
        <v>2248911280385202.8</v>
      </c>
      <c r="AH18" s="344">
        <f>'BIFUbC-coal'!AH18+'BIFUbC-LPG-propane-or-butane'!AH18+'BIFUbC-petroleum-diesel'!AH18+'BIFUbC-crude-oil'!AH18+'BIFUbC-heavy-or-residual-oil'!AH18+'BIFUbC-natural-gas'!AH18+'BIFUbC-electricity'!AH18+'BIFUbC-heat'!AH18+'BIFUbC-biomass'!AH18+'BIFUbC-hydrogen'!AJ18</f>
        <v>2279343073252118.5</v>
      </c>
      <c r="AI18" s="344">
        <f>'BIFUbC-coal'!AI18+'BIFUbC-LPG-propane-or-butane'!AI18+'BIFUbC-petroleum-diesel'!AI18+'BIFUbC-crude-oil'!AI18+'BIFUbC-heavy-or-residual-oil'!AI18+'BIFUbC-natural-gas'!AI18+'BIFUbC-electricity'!AI18+'BIFUbC-heat'!AI18+'BIFUbC-biomass'!AI18+'BIFUbC-hydrogen'!AK18</f>
        <v>2306536349055784</v>
      </c>
      <c r="AJ18" s="344">
        <f>'BIFUbC-coal'!AJ18+'BIFUbC-LPG-propane-or-butane'!AJ18+'BIFUbC-petroleum-diesel'!AJ18+'BIFUbC-crude-oil'!AJ18+'BIFUbC-heavy-or-residual-oil'!AJ18+'BIFUbC-natural-gas'!AJ18+'BIFUbC-electricity'!AJ18+'BIFUbC-heat'!AJ18+'BIFUbC-biomass'!AJ18+'BIFUbC-hydrogen'!AL18</f>
        <v>2330398149031329.5</v>
      </c>
      <c r="AK18" s="344">
        <f>'BIFUbC-coal'!AK18+'BIFUbC-LPG-propane-or-butane'!AK18+'BIFUbC-petroleum-diesel'!AK18+'BIFUbC-crude-oil'!AK18+'BIFUbC-heavy-or-residual-oil'!AK18+'BIFUbC-natural-gas'!AK18+'BIFUbC-electricity'!AK18+'BIFUbC-heat'!AK18+'BIFUbC-biomass'!AK18+'BIFUbC-hydrogen'!AM18</f>
        <v>2350851293839008.5</v>
      </c>
      <c r="AL18" s="344">
        <f>'BIFUbC-coal'!AL18+'BIFUbC-LPG-propane-or-butane'!AL18+'BIFUbC-petroleum-diesel'!AL18+'BIFUbC-crude-oil'!AL18+'BIFUbC-heavy-or-residual-oil'!AL18+'BIFUbC-natural-gas'!AL18+'BIFUbC-electricity'!AL18+'BIFUbC-heat'!AL18+'BIFUbC-biomass'!AL18+'BIFUbC-hydrogen'!AN18</f>
        <v>2367834738506204.5</v>
      </c>
      <c r="AM18" s="344">
        <f>'BIFUbC-coal'!AM18+'BIFUbC-LPG-propane-or-butane'!AM18+'BIFUbC-petroleum-diesel'!AM18+'BIFUbC-crude-oil'!AM18+'BIFUbC-heavy-or-residual-oil'!AM18+'BIFUbC-natural-gas'!AM18+'BIFUbC-electricity'!AM18+'BIFUbC-heat'!AM18+'BIFUbC-biomass'!AM18+'BIFUbC-hydrogen'!AO18</f>
        <v>2381303798744284</v>
      </c>
      <c r="AN18" s="344">
        <f>'BIFUbC-coal'!AN18+'BIFUbC-LPG-propane-or-butane'!AN18+'BIFUbC-petroleum-diesel'!AN18+'BIFUbC-crude-oil'!AN18+'BIFUbC-heavy-or-residual-oil'!AN18+'BIFUbC-natural-gas'!AN18+'BIFUbC-electricity'!AN18+'BIFUbC-heat'!AN18+'BIFUbC-biomass'!AN18+'BIFUbC-hydrogen'!AP18</f>
        <v>2391230249165041</v>
      </c>
    </row>
    <row r="19" spans="1:40" x14ac:dyDescent="0.2">
      <c r="A19" s="313" t="s">
        <v>141</v>
      </c>
      <c r="B19" s="344">
        <f>'BIFUbC-coal'!B19+'BIFUbC-LPG-propane-or-butane'!B19+'BIFUbC-petroleum-diesel'!B19+'BIFUbC-crude-oil'!B19+'BIFUbC-heavy-or-residual-oil'!B19+'BIFUbC-natural-gas'!B19+'BIFUbC-electricity'!B19+'BIFUbC-heat'!B19+'BIFUbC-biomass'!B19+'BIFUbC-hydrogen'!D19</f>
        <v>361835974309795.94</v>
      </c>
      <c r="C19" s="344">
        <f>'BIFUbC-coal'!C19+'BIFUbC-LPG-propane-or-butane'!C19+'BIFUbC-petroleum-diesel'!C19+'BIFUbC-crude-oil'!C19+'BIFUbC-heavy-or-residual-oil'!C19+'BIFUbC-natural-gas'!C19+'BIFUbC-electricity'!C19+'BIFUbC-heat'!C19+'BIFUbC-biomass'!C19+'BIFUbC-hydrogen'!E19</f>
        <v>398913075333405.5</v>
      </c>
      <c r="D19" s="344">
        <f>'BIFUbC-coal'!D19+'BIFUbC-LPG-propane-or-butane'!D19+'BIFUbC-petroleum-diesel'!D19+'BIFUbC-crude-oil'!D19+'BIFUbC-heavy-or-residual-oil'!D19+'BIFUbC-natural-gas'!D19+'BIFUbC-electricity'!D19+'BIFUbC-heat'!D19+'BIFUbC-biomass'!D19+'BIFUbC-hydrogen'!F19</f>
        <v>482696215855071.94</v>
      </c>
      <c r="E19" s="344">
        <f>'BIFUbC-coal'!E19+'BIFUbC-LPG-propane-or-butane'!E19+'BIFUbC-petroleum-diesel'!E19+'BIFUbC-crude-oil'!E19+'BIFUbC-heavy-or-residual-oil'!E19+'BIFUbC-natural-gas'!E19+'BIFUbC-electricity'!E19+'BIFUbC-heat'!E19+'BIFUbC-biomass'!E19+'BIFUbC-hydrogen'!G19</f>
        <v>545931275827617.44</v>
      </c>
      <c r="F19" s="344">
        <f>'BIFUbC-coal'!F19+'BIFUbC-LPG-propane-or-butane'!F19+'BIFUbC-petroleum-diesel'!F19+'BIFUbC-crude-oil'!F19+'BIFUbC-heavy-or-residual-oil'!F19+'BIFUbC-natural-gas'!F19+'BIFUbC-electricity'!F19+'BIFUbC-heat'!F19+'BIFUbC-biomass'!F19+'BIFUbC-hydrogen'!H19</f>
        <v>560587225527111.94</v>
      </c>
      <c r="G19" s="344">
        <f>'BIFUbC-coal'!G19+'BIFUbC-LPG-propane-or-butane'!G19+'BIFUbC-petroleum-diesel'!G19+'BIFUbC-crude-oil'!G19+'BIFUbC-heavy-or-residual-oil'!G19+'BIFUbC-natural-gas'!G19+'BIFUbC-electricity'!G19+'BIFUbC-heat'!G19+'BIFUbC-biomass'!G19+'BIFUbC-hydrogen'!I19</f>
        <v>601157047655487.38</v>
      </c>
      <c r="H19" s="344">
        <f>'BIFUbC-coal'!H19+'BIFUbC-LPG-propane-or-butane'!H19+'BIFUbC-petroleum-diesel'!H19+'BIFUbC-crude-oil'!H19+'BIFUbC-heavy-or-residual-oil'!H19+'BIFUbC-natural-gas'!H19+'BIFUbC-electricity'!H19+'BIFUbC-heat'!H19+'BIFUbC-biomass'!H19+'BIFUbC-hydrogen'!J19</f>
        <v>653635473342439.25</v>
      </c>
      <c r="I19" s="344">
        <f>'BIFUbC-coal'!I19+'BIFUbC-LPG-propane-or-butane'!I19+'BIFUbC-petroleum-diesel'!I19+'BIFUbC-crude-oil'!I19+'BIFUbC-heavy-or-residual-oil'!I19+'BIFUbC-natural-gas'!I19+'BIFUbC-electricity'!I19+'BIFUbC-heat'!I19+'BIFUbC-biomass'!I19+'BIFUbC-hydrogen'!K19</f>
        <v>703905985029343.38</v>
      </c>
      <c r="J19" s="344">
        <f>'BIFUbC-coal'!J19+'BIFUbC-LPG-propane-or-butane'!J19+'BIFUbC-petroleum-diesel'!J19+'BIFUbC-crude-oil'!J19+'BIFUbC-heavy-or-residual-oil'!J19+'BIFUbC-natural-gas'!J19+'BIFUbC-electricity'!J19+'BIFUbC-heat'!J19+'BIFUbC-biomass'!J19+'BIFUbC-hydrogen'!L19</f>
        <v>748359303156959.75</v>
      </c>
      <c r="K19" s="344">
        <f>'BIFUbC-coal'!K19+'BIFUbC-LPG-propane-or-butane'!K19+'BIFUbC-petroleum-diesel'!K19+'BIFUbC-crude-oil'!K19+'BIFUbC-heavy-or-residual-oil'!K19+'BIFUbC-natural-gas'!K19+'BIFUbC-electricity'!K19+'BIFUbC-heat'!K19+'BIFUbC-biomass'!K19+'BIFUbC-hydrogen'!M19</f>
        <v>787715239737831.13</v>
      </c>
      <c r="L19" s="344">
        <f>'BIFUbC-coal'!L19+'BIFUbC-LPG-propane-or-butane'!L19+'BIFUbC-petroleum-diesel'!L19+'BIFUbC-crude-oil'!L19+'BIFUbC-heavy-or-residual-oil'!L19+'BIFUbC-natural-gas'!L19+'BIFUbC-electricity'!L19+'BIFUbC-heat'!L19+'BIFUbC-biomass'!L19+'BIFUbC-hydrogen'!N19</f>
        <v>823263831900889.75</v>
      </c>
      <c r="M19" s="344">
        <f>'BIFUbC-coal'!M19+'BIFUbC-LPG-propane-or-butane'!M19+'BIFUbC-petroleum-diesel'!M19+'BIFUbC-crude-oil'!M19+'BIFUbC-heavy-or-residual-oil'!M19+'BIFUbC-natural-gas'!M19+'BIFUbC-electricity'!M19+'BIFUbC-heat'!M19+'BIFUbC-biomass'!M19+'BIFUbC-hydrogen'!O19</f>
        <v>856774726414088.25</v>
      </c>
      <c r="N19" s="344">
        <f>'BIFUbC-coal'!N19+'BIFUbC-LPG-propane-or-butane'!N19+'BIFUbC-petroleum-diesel'!N19+'BIFUbC-crude-oil'!N19+'BIFUbC-heavy-or-residual-oil'!N19+'BIFUbC-natural-gas'!N19+'BIFUbC-electricity'!N19+'BIFUbC-heat'!N19+'BIFUbC-biomass'!N19+'BIFUbC-hydrogen'!P19</f>
        <v>890436945287392.38</v>
      </c>
      <c r="O19" s="344">
        <f>'BIFUbC-coal'!O19+'BIFUbC-LPG-propane-or-butane'!O19+'BIFUbC-petroleum-diesel'!O19+'BIFUbC-crude-oil'!O19+'BIFUbC-heavy-or-residual-oil'!O19+'BIFUbC-natural-gas'!O19+'BIFUbC-electricity'!O19+'BIFUbC-heat'!O19+'BIFUbC-biomass'!O19+'BIFUbC-hydrogen'!Q19</f>
        <v>924084497551444.88</v>
      </c>
      <c r="P19" s="344">
        <f>'BIFUbC-coal'!P19+'BIFUbC-LPG-propane-or-butane'!P19+'BIFUbC-petroleum-diesel'!P19+'BIFUbC-crude-oil'!P19+'BIFUbC-heavy-or-residual-oil'!P19+'BIFUbC-natural-gas'!P19+'BIFUbC-electricity'!P19+'BIFUbC-heat'!P19+'BIFUbC-biomass'!P19+'BIFUbC-hydrogen'!R19</f>
        <v>957541031942152.75</v>
      </c>
      <c r="Q19" s="344">
        <f>'BIFUbC-coal'!Q19+'BIFUbC-LPG-propane-or-butane'!Q19+'BIFUbC-petroleum-diesel'!Q19+'BIFUbC-crude-oil'!Q19+'BIFUbC-heavy-or-residual-oil'!Q19+'BIFUbC-natural-gas'!Q19+'BIFUbC-electricity'!Q19+'BIFUbC-heat'!Q19+'BIFUbC-biomass'!Q19+'BIFUbC-hydrogen'!S19</f>
        <v>990616373218929.13</v>
      </c>
      <c r="R19" s="344">
        <f>'BIFUbC-coal'!R19+'BIFUbC-LPG-propane-or-butane'!R19+'BIFUbC-petroleum-diesel'!R19+'BIFUbC-crude-oil'!R19+'BIFUbC-heavy-or-residual-oil'!R19+'BIFUbC-natural-gas'!R19+'BIFUbC-electricity'!R19+'BIFUbC-heat'!R19+'BIFUbC-biomass'!R19+'BIFUbC-hydrogen'!T19</f>
        <v>1023107374512779.4</v>
      </c>
      <c r="S19" s="344">
        <f>'BIFUbC-coal'!S19+'BIFUbC-LPG-propane-or-butane'!S19+'BIFUbC-petroleum-diesel'!S19+'BIFUbC-crude-oil'!S19+'BIFUbC-heavy-or-residual-oil'!S19+'BIFUbC-natural-gas'!S19+'BIFUbC-electricity'!S19+'BIFUbC-heat'!S19+'BIFUbC-biomass'!S19+'BIFUbC-hydrogen'!U19</f>
        <v>1058081658298623</v>
      </c>
      <c r="T19" s="344">
        <f>'BIFUbC-coal'!T19+'BIFUbC-LPG-propane-or-butane'!T19+'BIFUbC-petroleum-diesel'!T19+'BIFUbC-crude-oil'!T19+'BIFUbC-heavy-or-residual-oil'!T19+'BIFUbC-natural-gas'!T19+'BIFUbC-electricity'!T19+'BIFUbC-heat'!T19+'BIFUbC-biomass'!T19+'BIFUbC-hydrogen'!V19</f>
        <v>1092366185564689</v>
      </c>
      <c r="U19" s="344">
        <f>'BIFUbC-coal'!U19+'BIFUbC-LPG-propane-or-butane'!U19+'BIFUbC-petroleum-diesel'!U19+'BIFUbC-crude-oil'!U19+'BIFUbC-heavy-or-residual-oil'!U19+'BIFUbC-natural-gas'!U19+'BIFUbC-electricity'!U19+'BIFUbC-heat'!U19+'BIFUbC-biomass'!U19+'BIFUbC-hydrogen'!W19</f>
        <v>1125848316866010.4</v>
      </c>
      <c r="V19" s="344">
        <f>'BIFUbC-coal'!V19+'BIFUbC-LPG-propane-or-butane'!V19+'BIFUbC-petroleum-diesel'!V19+'BIFUbC-crude-oil'!V19+'BIFUbC-heavy-or-residual-oil'!V19+'BIFUbC-natural-gas'!V19+'BIFUbC-electricity'!V19+'BIFUbC-heat'!V19+'BIFUbC-biomass'!V19+'BIFUbC-hydrogen'!X19</f>
        <v>1158418734710023.8</v>
      </c>
      <c r="W19" s="344">
        <f>'BIFUbC-coal'!W19+'BIFUbC-LPG-propane-or-butane'!W19+'BIFUbC-petroleum-diesel'!W19+'BIFUbC-crude-oil'!W19+'BIFUbC-heavy-or-residual-oil'!W19+'BIFUbC-natural-gas'!W19+'BIFUbC-electricity'!W19+'BIFUbC-heat'!W19+'BIFUbC-biomass'!W19+'BIFUbC-hydrogen'!Y19</f>
        <v>1189972154704609</v>
      </c>
      <c r="X19" s="344">
        <f>'BIFUbC-coal'!X19+'BIFUbC-LPG-propane-or-butane'!X19+'BIFUbC-petroleum-diesel'!X19+'BIFUbC-crude-oil'!X19+'BIFUbC-heavy-or-residual-oil'!X19+'BIFUbC-natural-gas'!X19+'BIFUbC-electricity'!X19+'BIFUbC-heat'!X19+'BIFUbC-biomass'!X19+'BIFUbC-hydrogen'!Z19</f>
        <v>1220407995021206.5</v>
      </c>
      <c r="Y19" s="344">
        <f>'BIFUbC-coal'!Y19+'BIFUbC-LPG-propane-or-butane'!Y19+'BIFUbC-petroleum-diesel'!Y19+'BIFUbC-crude-oil'!Y19+'BIFUbC-heavy-or-residual-oil'!Y19+'BIFUbC-natural-gas'!Y19+'BIFUbC-electricity'!Y19+'BIFUbC-heat'!Y19+'BIFUbC-biomass'!Y19+'BIFUbC-hydrogen'!AA19</f>
        <v>1249630997971785.3</v>
      </c>
      <c r="Z19" s="344">
        <f>'BIFUbC-coal'!Z19+'BIFUbC-LPG-propane-or-butane'!Z19+'BIFUbC-petroleum-diesel'!Z19+'BIFUbC-crude-oil'!Z19+'BIFUbC-heavy-or-residual-oil'!Z19+'BIFUbC-natural-gas'!Z19+'BIFUbC-electricity'!Z19+'BIFUbC-heat'!Z19+'BIFUbC-biomass'!Z19+'BIFUbC-hydrogen'!AB19</f>
        <v>1277551798244361</v>
      </c>
      <c r="AA19" s="344">
        <f>'BIFUbC-coal'!AA19+'BIFUbC-LPG-propane-or-butane'!AA19+'BIFUbC-petroleum-diesel'!AA19+'BIFUbC-crude-oil'!AA19+'BIFUbC-heavy-or-residual-oil'!AA19+'BIFUbC-natural-gas'!AA19+'BIFUbC-electricity'!AA19+'BIFUbC-heat'!AA19+'BIFUbC-biomass'!AA19+'BIFUbC-hydrogen'!AC19</f>
        <v>1304087433142502.8</v>
      </c>
      <c r="AB19" s="344">
        <f>'BIFUbC-coal'!AB19+'BIFUbC-LPG-propane-or-butane'!AB19+'BIFUbC-petroleum-diesel'!AB19+'BIFUbC-crude-oil'!AB19+'BIFUbC-heavy-or-residual-oil'!AB19+'BIFUbC-natural-gas'!AB19+'BIFUbC-electricity'!AB19+'BIFUbC-heat'!AB19+'BIFUbC-biomass'!AB19+'BIFUbC-hydrogen'!AD19</f>
        <v>1329161791014000.8</v>
      </c>
      <c r="AC19" s="344">
        <f>'BIFUbC-coal'!AC19+'BIFUbC-LPG-propane-or-butane'!AC19+'BIFUbC-petroleum-diesel'!AC19+'BIFUbC-crude-oil'!AC19+'BIFUbC-heavy-or-residual-oil'!AC19+'BIFUbC-natural-gas'!AC19+'BIFUbC-electricity'!AC19+'BIFUbC-heat'!AC19+'BIFUbC-biomass'!AC19+'BIFUbC-hydrogen'!AE19</f>
        <v>1352705994918073.5</v>
      </c>
      <c r="AD19" s="344">
        <f>'BIFUbC-coal'!AD19+'BIFUbC-LPG-propane-or-butane'!AD19+'BIFUbC-petroleum-diesel'!AD19+'BIFUbC-crude-oil'!AD19+'BIFUbC-heavy-or-residual-oil'!AD19+'BIFUbC-natural-gas'!AD19+'BIFUbC-electricity'!AD19+'BIFUbC-heat'!AD19+'BIFUbC-biomass'!AD19+'BIFUbC-hydrogen'!AF19</f>
        <v>1374658719453587</v>
      </c>
      <c r="AE19" s="344">
        <f>'BIFUbC-coal'!AE19+'BIFUbC-LPG-propane-or-butane'!AE19+'BIFUbC-petroleum-diesel'!AE19+'BIFUbC-crude-oil'!AE19+'BIFUbC-heavy-or-residual-oil'!AE19+'BIFUbC-natural-gas'!AE19+'BIFUbC-electricity'!AE19+'BIFUbC-heat'!AE19+'BIFUbC-biomass'!AE19+'BIFUbC-hydrogen'!AG19</f>
        <v>1394966439538795.8</v>
      </c>
      <c r="AF19" s="344">
        <f>'BIFUbC-coal'!AF19+'BIFUbC-LPG-propane-or-butane'!AF19+'BIFUbC-petroleum-diesel'!AF19+'BIFUbC-crude-oil'!AF19+'BIFUbC-heavy-or-residual-oil'!AF19+'BIFUbC-natural-gas'!AF19+'BIFUbC-electricity'!AF19+'BIFUbC-heat'!AF19+'BIFUbC-biomass'!AF19+'BIFUbC-hydrogen'!AH19</f>
        <v>1413583610782070</v>
      </c>
      <c r="AG19" s="344">
        <f>'BIFUbC-coal'!AG19+'BIFUbC-LPG-propane-or-butane'!AG19+'BIFUbC-petroleum-diesel'!AG19+'BIFUbC-crude-oil'!AG19+'BIFUbC-heavy-or-residual-oil'!AG19+'BIFUbC-natural-gas'!AG19+'BIFUbC-electricity'!AG19+'BIFUbC-heat'!AG19+'BIFUbC-biomass'!AG19+'BIFUbC-hydrogen'!AI19</f>
        <v>1430472781900849.3</v>
      </c>
      <c r="AH19" s="344">
        <f>'BIFUbC-coal'!AH19+'BIFUbC-LPG-propane-or-butane'!AH19+'BIFUbC-petroleum-diesel'!AH19+'BIFUbC-crude-oil'!AH19+'BIFUbC-heavy-or-residual-oil'!AH19+'BIFUbC-natural-gas'!AH19+'BIFUbC-electricity'!AH19+'BIFUbC-heat'!AH19+'BIFUbC-biomass'!AH19+'BIFUbC-hydrogen'!AJ19</f>
        <v>1445604640420998</v>
      </c>
      <c r="AI19" s="344">
        <f>'BIFUbC-coal'!AI19+'BIFUbC-LPG-propane-or-butane'!AI19+'BIFUbC-petroleum-diesel'!AI19+'BIFUbC-crude-oil'!AI19+'BIFUbC-heavy-or-residual-oil'!AI19+'BIFUbC-natural-gas'!AI19+'BIFUbC-electricity'!AI19+'BIFUbC-heat'!AI19+'BIFUbC-biomass'!AI19+'BIFUbC-hydrogen'!AK19</f>
        <v>1458957993611024.8</v>
      </c>
      <c r="AJ19" s="344">
        <f>'BIFUbC-coal'!AJ19+'BIFUbC-LPG-propane-or-butane'!AJ19+'BIFUbC-petroleum-diesel'!AJ19+'BIFUbC-crude-oil'!AJ19+'BIFUbC-heavy-or-residual-oil'!AJ19+'BIFUbC-natural-gas'!AJ19+'BIFUbC-electricity'!AJ19+'BIFUbC-heat'!AJ19+'BIFUbC-biomass'!AJ19+'BIFUbC-hydrogen'!AL19</f>
        <v>1470519687266971.8</v>
      </c>
      <c r="AK19" s="344">
        <f>'BIFUbC-coal'!AK19+'BIFUbC-LPG-propane-or-butane'!AK19+'BIFUbC-petroleum-diesel'!AK19+'BIFUbC-crude-oil'!AK19+'BIFUbC-heavy-or-residual-oil'!AK19+'BIFUbC-natural-gas'!AK19+'BIFUbC-electricity'!AK19+'BIFUbC-heat'!AK19+'BIFUbC-biomass'!AK19+'BIFUbC-hydrogen'!AM19</f>
        <v>1480284465557175</v>
      </c>
      <c r="AL19" s="344">
        <f>'BIFUbC-coal'!AL19+'BIFUbC-LPG-propane-or-butane'!AL19+'BIFUbC-petroleum-diesel'!AL19+'BIFUbC-crude-oil'!AL19+'BIFUbC-heavy-or-residual-oil'!AL19+'BIFUbC-natural-gas'!AL19+'BIFUbC-electricity'!AL19+'BIFUbC-heat'!AL19+'BIFUbC-biomass'!AL19+'BIFUbC-hydrogen'!AN19</f>
        <v>1488254775656319</v>
      </c>
      <c r="AM19" s="344">
        <f>'BIFUbC-coal'!AM19+'BIFUbC-LPG-propane-or-butane'!AM19+'BIFUbC-petroleum-diesel'!AM19+'BIFUbC-crude-oil'!AM19+'BIFUbC-heavy-or-residual-oil'!AM19+'BIFUbC-natural-gas'!AM19+'BIFUbC-electricity'!AM19+'BIFUbC-heat'!AM19+'BIFUbC-biomass'!AM19+'BIFUbC-hydrogen'!AO19</f>
        <v>1494440521341596.5</v>
      </c>
      <c r="AN19" s="344">
        <f>'BIFUbC-coal'!AN19+'BIFUbC-LPG-propane-or-butane'!AN19+'BIFUbC-petroleum-diesel'!AN19+'BIFUbC-crude-oil'!AN19+'BIFUbC-heavy-or-residual-oil'!AN19+'BIFUbC-natural-gas'!AN19+'BIFUbC-electricity'!AN19+'BIFUbC-heat'!AN19+'BIFUbC-biomass'!AN19+'BIFUbC-hydrogen'!AP19</f>
        <v>1498858770088352.8</v>
      </c>
    </row>
    <row r="20" spans="1:40" x14ac:dyDescent="0.2">
      <c r="A20" s="313" t="s">
        <v>142</v>
      </c>
      <c r="B20" s="344">
        <f>'BIFUbC-coal'!B20+'BIFUbC-LPG-propane-or-butane'!B20+'BIFUbC-petroleum-diesel'!B20+'BIFUbC-crude-oil'!B20+'BIFUbC-heavy-or-residual-oil'!B20+'BIFUbC-natural-gas'!B20+'BIFUbC-electricity'!B20+'BIFUbC-heat'!B20+'BIFUbC-biomass'!B20+'BIFUbC-hydrogen'!D20</f>
        <v>226554548258274.66</v>
      </c>
      <c r="C20" s="344">
        <f>'BIFUbC-coal'!C20+'BIFUbC-LPG-propane-or-butane'!C20+'BIFUbC-petroleum-diesel'!C20+'BIFUbC-crude-oil'!C20+'BIFUbC-heavy-or-residual-oil'!C20+'BIFUbC-natural-gas'!C20+'BIFUbC-electricity'!C20+'BIFUbC-heat'!C20+'BIFUbC-biomass'!C20+'BIFUbC-hydrogen'!E20</f>
        <v>232978399964324.22</v>
      </c>
      <c r="D20" s="344">
        <f>'BIFUbC-coal'!D20+'BIFUbC-LPG-propane-or-butane'!D20+'BIFUbC-petroleum-diesel'!D20+'BIFUbC-crude-oil'!D20+'BIFUbC-heavy-or-residual-oil'!D20+'BIFUbC-natural-gas'!D20+'BIFUbC-electricity'!D20+'BIFUbC-heat'!D20+'BIFUbC-biomass'!D20+'BIFUbC-hydrogen'!F20</f>
        <v>263194555129239.19</v>
      </c>
      <c r="E20" s="344">
        <f>'BIFUbC-coal'!E20+'BIFUbC-LPG-propane-or-butane'!E20+'BIFUbC-petroleum-diesel'!E20+'BIFUbC-crude-oil'!E20+'BIFUbC-heavy-or-residual-oil'!E20+'BIFUbC-natural-gas'!E20+'BIFUbC-electricity'!E20+'BIFUbC-heat'!E20+'BIFUbC-biomass'!E20+'BIFUbC-hydrogen'!G20</f>
        <v>288005482551536</v>
      </c>
      <c r="F20" s="344">
        <f>'BIFUbC-coal'!F20+'BIFUbC-LPG-propane-or-butane'!F20+'BIFUbC-petroleum-diesel'!F20+'BIFUbC-crude-oil'!F20+'BIFUbC-heavy-or-residual-oil'!F20+'BIFUbC-natural-gas'!F20+'BIFUbC-electricity'!F20+'BIFUbC-heat'!F20+'BIFUbC-biomass'!F20+'BIFUbC-hydrogen'!H20</f>
        <v>289740759099937.56</v>
      </c>
      <c r="G20" s="344">
        <f>'BIFUbC-coal'!G20+'BIFUbC-LPG-propane-or-butane'!G20+'BIFUbC-petroleum-diesel'!G20+'BIFUbC-crude-oil'!G20+'BIFUbC-heavy-or-residual-oil'!G20+'BIFUbC-natural-gas'!G20+'BIFUbC-electricity'!G20+'BIFUbC-heat'!G20+'BIFUbC-biomass'!G20+'BIFUbC-hydrogen'!I20</f>
        <v>296330776589588.19</v>
      </c>
      <c r="H20" s="344">
        <f>'BIFUbC-coal'!H20+'BIFUbC-LPG-propane-or-butane'!H20+'BIFUbC-petroleum-diesel'!H20+'BIFUbC-crude-oil'!H20+'BIFUbC-heavy-or-residual-oil'!H20+'BIFUbC-natural-gas'!H20+'BIFUbC-electricity'!H20+'BIFUbC-heat'!H20+'BIFUbC-biomass'!H20+'BIFUbC-hydrogen'!J20</f>
        <v>305510050638169.56</v>
      </c>
      <c r="I20" s="344">
        <f>'BIFUbC-coal'!I20+'BIFUbC-LPG-propane-or-butane'!I20+'BIFUbC-petroleum-diesel'!I20+'BIFUbC-crude-oil'!I20+'BIFUbC-heavy-or-residual-oil'!I20+'BIFUbC-natural-gas'!I20+'BIFUbC-electricity'!I20+'BIFUbC-heat'!I20+'BIFUbC-biomass'!I20+'BIFUbC-hydrogen'!K20</f>
        <v>315457629085218.19</v>
      </c>
      <c r="J20" s="344">
        <f>'BIFUbC-coal'!J20+'BIFUbC-LPG-propane-or-butane'!J20+'BIFUbC-petroleum-diesel'!J20+'BIFUbC-crude-oil'!J20+'BIFUbC-heavy-or-residual-oil'!J20+'BIFUbC-natural-gas'!J20+'BIFUbC-electricity'!J20+'BIFUbC-heat'!J20+'BIFUbC-biomass'!J20+'BIFUbC-hydrogen'!L20</f>
        <v>325357618235490.94</v>
      </c>
      <c r="K20" s="344">
        <f>'BIFUbC-coal'!K20+'BIFUbC-LPG-propane-or-butane'!K20+'BIFUbC-petroleum-diesel'!K20+'BIFUbC-crude-oil'!K20+'BIFUbC-heavy-or-residual-oil'!K20+'BIFUbC-natural-gas'!K20+'BIFUbC-electricity'!K20+'BIFUbC-heat'!K20+'BIFUbC-biomass'!K20+'BIFUbC-hydrogen'!M20</f>
        <v>334978809599995.25</v>
      </c>
      <c r="L20" s="344">
        <f>'BIFUbC-coal'!L20+'BIFUbC-LPG-propane-or-butane'!L20+'BIFUbC-petroleum-diesel'!L20+'BIFUbC-crude-oil'!L20+'BIFUbC-heavy-or-residual-oil'!L20+'BIFUbC-natural-gas'!L20+'BIFUbC-electricity'!L20+'BIFUbC-heat'!L20+'BIFUbC-biomass'!L20+'BIFUbC-hydrogen'!N20</f>
        <v>344070032410350.88</v>
      </c>
      <c r="M20" s="344">
        <f>'BIFUbC-coal'!M20+'BIFUbC-LPG-propane-or-butane'!M20+'BIFUbC-petroleum-diesel'!M20+'BIFUbC-crude-oil'!M20+'BIFUbC-heavy-or-residual-oil'!M20+'BIFUbC-natural-gas'!M20+'BIFUbC-electricity'!M20+'BIFUbC-heat'!M20+'BIFUbC-biomass'!M20+'BIFUbC-hydrogen'!O20</f>
        <v>352362780217515.38</v>
      </c>
      <c r="N20" s="344">
        <f>'BIFUbC-coal'!N20+'BIFUbC-LPG-propane-or-butane'!N20+'BIFUbC-petroleum-diesel'!N20+'BIFUbC-crude-oil'!N20+'BIFUbC-heavy-or-residual-oil'!N20+'BIFUbC-natural-gas'!N20+'BIFUbC-electricity'!N20+'BIFUbC-heat'!N20+'BIFUbC-biomass'!N20+'BIFUbC-hydrogen'!P20</f>
        <v>359807908822222.19</v>
      </c>
      <c r="O20" s="344">
        <f>'BIFUbC-coal'!O20+'BIFUbC-LPG-propane-or-butane'!O20+'BIFUbC-petroleum-diesel'!O20+'BIFUbC-crude-oil'!O20+'BIFUbC-heavy-or-residual-oil'!O20+'BIFUbC-natural-gas'!O20+'BIFUbC-electricity'!O20+'BIFUbC-heat'!O20+'BIFUbC-biomass'!O20+'BIFUbC-hydrogen'!Q20</f>
        <v>366210847511476.19</v>
      </c>
      <c r="P20" s="344">
        <f>'BIFUbC-coal'!P20+'BIFUbC-LPG-propane-or-butane'!P20+'BIFUbC-petroleum-diesel'!P20+'BIFUbC-crude-oil'!P20+'BIFUbC-heavy-or-residual-oil'!P20+'BIFUbC-natural-gas'!P20+'BIFUbC-electricity'!P20+'BIFUbC-heat'!P20+'BIFUbC-biomass'!P20+'BIFUbC-hydrogen'!R20</f>
        <v>371614274275844.31</v>
      </c>
      <c r="Q20" s="344">
        <f>'BIFUbC-coal'!Q20+'BIFUbC-LPG-propane-or-butane'!Q20+'BIFUbC-petroleum-diesel'!Q20+'BIFUbC-crude-oil'!Q20+'BIFUbC-heavy-or-residual-oil'!Q20+'BIFUbC-natural-gas'!Q20+'BIFUbC-electricity'!Q20+'BIFUbC-heat'!Q20+'BIFUbC-biomass'!Q20+'BIFUbC-hydrogen'!S20</f>
        <v>376075611802441.56</v>
      </c>
      <c r="R20" s="344">
        <f>'BIFUbC-coal'!R20+'BIFUbC-LPG-propane-or-butane'!R20+'BIFUbC-petroleum-diesel'!R20+'BIFUbC-crude-oil'!R20+'BIFUbC-heavy-or-residual-oil'!R20+'BIFUbC-natural-gas'!R20+'BIFUbC-electricity'!R20+'BIFUbC-heat'!R20+'BIFUbC-biomass'!R20+'BIFUbC-hydrogen'!T20</f>
        <v>379664966723236.13</v>
      </c>
      <c r="S20" s="344">
        <f>'BIFUbC-coal'!S20+'BIFUbC-LPG-propane-or-butane'!S20+'BIFUbC-petroleum-diesel'!S20+'BIFUbC-crude-oil'!S20+'BIFUbC-heavy-or-residual-oil'!S20+'BIFUbC-natural-gas'!S20+'BIFUbC-electricity'!S20+'BIFUbC-heat'!S20+'BIFUbC-biomass'!S20+'BIFUbC-hydrogen'!U20</f>
        <v>383637430439808.75</v>
      </c>
      <c r="T20" s="344">
        <f>'BIFUbC-coal'!T20+'BIFUbC-LPG-propane-or-butane'!T20+'BIFUbC-petroleum-diesel'!T20+'BIFUbC-crude-oil'!T20+'BIFUbC-heavy-or-residual-oil'!T20+'BIFUbC-natural-gas'!T20+'BIFUbC-electricity'!T20+'BIFUbC-heat'!T20+'BIFUbC-biomass'!T20+'BIFUbC-hydrogen'!V20</f>
        <v>386875621229968.44</v>
      </c>
      <c r="U20" s="344">
        <f>'BIFUbC-coal'!U20+'BIFUbC-LPG-propane-or-butane'!U20+'BIFUbC-petroleum-diesel'!U20+'BIFUbC-crude-oil'!U20+'BIFUbC-heavy-or-residual-oil'!U20+'BIFUbC-natural-gas'!U20+'BIFUbC-electricity'!U20+'BIFUbC-heat'!U20+'BIFUbC-biomass'!U20+'BIFUbC-hydrogen'!W20</f>
        <v>389413503000614.31</v>
      </c>
      <c r="V20" s="344">
        <f>'BIFUbC-coal'!V20+'BIFUbC-LPG-propane-or-butane'!V20+'BIFUbC-petroleum-diesel'!V20+'BIFUbC-crude-oil'!V20+'BIFUbC-heavy-or-residual-oil'!V20+'BIFUbC-natural-gas'!V20+'BIFUbC-electricity'!V20+'BIFUbC-heat'!V20+'BIFUbC-biomass'!V20+'BIFUbC-hydrogen'!X20</f>
        <v>391290161430009.88</v>
      </c>
      <c r="W20" s="344">
        <f>'BIFUbC-coal'!W20+'BIFUbC-LPG-propane-or-butane'!W20+'BIFUbC-petroleum-diesel'!W20+'BIFUbC-crude-oil'!W20+'BIFUbC-heavy-or-residual-oil'!W20+'BIFUbC-natural-gas'!W20+'BIFUbC-electricity'!W20+'BIFUbC-heat'!W20+'BIFUbC-biomass'!W20+'BIFUbC-hydrogen'!Y20</f>
        <v>392548967777693.63</v>
      </c>
      <c r="X20" s="344">
        <f>'BIFUbC-coal'!X20+'BIFUbC-LPG-propane-or-butane'!X20+'BIFUbC-petroleum-diesel'!X20+'BIFUbC-crude-oil'!X20+'BIFUbC-heavy-or-residual-oil'!X20+'BIFUbC-natural-gas'!X20+'BIFUbC-electricity'!X20+'BIFUbC-heat'!X20+'BIFUbC-biomass'!X20+'BIFUbC-hydrogen'!Z20</f>
        <v>393236762747020.5</v>
      </c>
      <c r="Y20" s="344">
        <f>'BIFUbC-coal'!Y20+'BIFUbC-LPG-propane-or-butane'!Y20+'BIFUbC-petroleum-diesel'!Y20+'BIFUbC-crude-oil'!Y20+'BIFUbC-heavy-or-residual-oil'!Y20+'BIFUbC-natural-gas'!Y20+'BIFUbC-electricity'!Y20+'BIFUbC-heat'!Y20+'BIFUbC-biomass'!Y20+'BIFUbC-hydrogen'!AA20</f>
        <v>393403077105364.5</v>
      </c>
      <c r="Z20" s="344">
        <f>'BIFUbC-coal'!Z20+'BIFUbC-LPG-propane-or-butane'!Z20+'BIFUbC-petroleum-diesel'!Z20+'BIFUbC-crude-oil'!Z20+'BIFUbC-heavy-or-residual-oil'!Z20+'BIFUbC-natural-gas'!Z20+'BIFUbC-electricity'!Z20+'BIFUbC-heat'!Z20+'BIFUbC-biomass'!Z20+'BIFUbC-hydrogen'!AB20</f>
        <v>393099402978467.75</v>
      </c>
      <c r="AA20" s="344">
        <f>'BIFUbC-coal'!AA20+'BIFUbC-LPG-propane-or-butane'!AA20+'BIFUbC-petroleum-diesel'!AA20+'BIFUbC-crude-oil'!AA20+'BIFUbC-heavy-or-residual-oil'!AA20+'BIFUbC-natural-gas'!AA20+'BIFUbC-electricity'!AA20+'BIFUbC-heat'!AA20+'BIFUbC-biomass'!AA20+'BIFUbC-hydrogen'!AC20</f>
        <v>392378526938206.38</v>
      </c>
      <c r="AB20" s="344">
        <f>'BIFUbC-coal'!AB20+'BIFUbC-LPG-propane-or-butane'!AB20+'BIFUbC-petroleum-diesel'!AB20+'BIFUbC-crude-oil'!AB20+'BIFUbC-heavy-or-residual-oil'!AB20+'BIFUbC-natural-gas'!AB20+'BIFUbC-electricity'!AB20+'BIFUbC-heat'!AB20+'BIFUbC-biomass'!AB20+'BIFUbC-hydrogen'!AD20</f>
        <v>391293933299468.69</v>
      </c>
      <c r="AC20" s="344">
        <f>'BIFUbC-coal'!AC20+'BIFUbC-LPG-propane-or-butane'!AC20+'BIFUbC-petroleum-diesel'!AC20+'BIFUbC-crude-oil'!AC20+'BIFUbC-heavy-or-residual-oil'!AC20+'BIFUbC-natural-gas'!AC20+'BIFUbC-electricity'!AC20+'BIFUbC-heat'!AC20+'BIFUbC-biomass'!AC20+'BIFUbC-hydrogen'!AE20</f>
        <v>389899283515363.06</v>
      </c>
      <c r="AD20" s="344">
        <f>'BIFUbC-coal'!AD20+'BIFUbC-LPG-propane-or-butane'!AD20+'BIFUbC-petroleum-diesel'!AD20+'BIFUbC-crude-oil'!AD20+'BIFUbC-heavy-or-residual-oil'!AD20+'BIFUbC-natural-gas'!AD20+'BIFUbC-electricity'!AD20+'BIFUbC-heat'!AD20+'BIFUbC-biomass'!AD20+'BIFUbC-hydrogen'!AF20</f>
        <v>388247975275116.13</v>
      </c>
      <c r="AE20" s="344">
        <f>'BIFUbC-coal'!AE20+'BIFUbC-LPG-propane-or-butane'!AE20+'BIFUbC-petroleum-diesel'!AE20+'BIFUbC-crude-oil'!AE20+'BIFUbC-heavy-or-residual-oil'!AE20+'BIFUbC-natural-gas'!AE20+'BIFUbC-electricity'!AE20+'BIFUbC-heat'!AE20+'BIFUbC-biomass'!AE20+'BIFUbC-hydrogen'!AG20</f>
        <v>386392782912222</v>
      </c>
      <c r="AF20" s="344">
        <f>'BIFUbC-coal'!AF20+'BIFUbC-LPG-propane-or-butane'!AF20+'BIFUbC-petroleum-diesel'!AF20+'BIFUbC-crude-oil'!AF20+'BIFUbC-heavy-or-residual-oil'!AF20+'BIFUbC-natural-gas'!AF20+'BIFUbC-electricity'!AF20+'BIFUbC-heat'!AF20+'BIFUbC-biomass'!AF20+'BIFUbC-hydrogen'!AH20</f>
        <v>384385579051335.38</v>
      </c>
      <c r="AG20" s="344">
        <f>'BIFUbC-coal'!AG20+'BIFUbC-LPG-propane-or-butane'!AG20+'BIFUbC-petroleum-diesel'!AG20+'BIFUbC-crude-oil'!AG20+'BIFUbC-heavy-or-residual-oil'!AG20+'BIFUbC-natural-gas'!AG20+'BIFUbC-electricity'!AG20+'BIFUbC-heat'!AG20+'BIFUbC-biomass'!AG20+'BIFUbC-hydrogen'!AI20</f>
        <v>382277136076236.94</v>
      </c>
      <c r="AH20" s="344">
        <f>'BIFUbC-coal'!AH20+'BIFUbC-LPG-propane-or-butane'!AH20+'BIFUbC-petroleum-diesel'!AH20+'BIFUbC-crude-oil'!AH20+'BIFUbC-heavy-or-residual-oil'!AH20+'BIFUbC-natural-gas'!AH20+'BIFUbC-electricity'!AH20+'BIFUbC-heat'!AH20+'BIFUbC-biomass'!AH20+'BIFUbC-hydrogen'!AJ20</f>
        <v>380117004990991.69</v>
      </c>
      <c r="AI20" s="344">
        <f>'BIFUbC-coal'!AI20+'BIFUbC-LPG-propane-or-butane'!AI20+'BIFUbC-petroleum-diesel'!AI20+'BIFUbC-crude-oil'!AI20+'BIFUbC-heavy-or-residual-oil'!AI20+'BIFUbC-natural-gas'!AI20+'BIFUbC-electricity'!AI20+'BIFUbC-heat'!AI20+'BIFUbC-biomass'!AI20+'BIFUbC-hydrogen'!AK20</f>
        <v>377953468565595.94</v>
      </c>
      <c r="AJ20" s="344">
        <f>'BIFUbC-coal'!AJ20+'BIFUbC-LPG-propane-or-butane'!AJ20+'BIFUbC-petroleum-diesel'!AJ20+'BIFUbC-crude-oil'!AJ20+'BIFUbC-heavy-or-residual-oil'!AJ20+'BIFUbC-natural-gas'!AJ20+'BIFUbC-electricity'!AJ20+'BIFUbC-heat'!AJ20+'BIFUbC-biomass'!AJ20+'BIFUbC-hydrogen'!AL20</f>
        <v>375833565292707.25</v>
      </c>
      <c r="AK20" s="344">
        <f>'BIFUbC-coal'!AK20+'BIFUbC-LPG-propane-or-butane'!AK20+'BIFUbC-petroleum-diesel'!AK20+'BIFUbC-crude-oil'!AK20+'BIFUbC-heavy-or-residual-oil'!AK20+'BIFUbC-natural-gas'!AK20+'BIFUbC-electricity'!AK20+'BIFUbC-heat'!AK20+'BIFUbC-biomass'!AK20+'BIFUbC-hydrogen'!AM20</f>
        <v>373803180615732.44</v>
      </c>
      <c r="AL20" s="344">
        <f>'BIFUbC-coal'!AL20+'BIFUbC-LPG-propane-or-butane'!AL20+'BIFUbC-petroleum-diesel'!AL20+'BIFUbC-crude-oil'!AL20+'BIFUbC-heavy-or-residual-oil'!AL20+'BIFUbC-natural-gas'!AL20+'BIFUbC-electricity'!AL20+'BIFUbC-heat'!AL20+'BIFUbC-biomass'!AL20+'BIFUbC-hydrogen'!AN20</f>
        <v>371907202101284.31</v>
      </c>
      <c r="AM20" s="344">
        <f>'BIFUbC-coal'!AM20+'BIFUbC-LPG-propane-or-butane'!AM20+'BIFUbC-petroleum-diesel'!AM20+'BIFUbC-crude-oil'!AM20+'BIFUbC-heavy-or-residual-oil'!AM20+'BIFUbC-natural-gas'!AM20+'BIFUbC-electricity'!AM20+'BIFUbC-heat'!AM20+'BIFUbC-biomass'!AM20+'BIFUbC-hydrogen'!AO20</f>
        <v>370189735701715.06</v>
      </c>
      <c r="AN20" s="344">
        <f>'BIFUbC-coal'!AN20+'BIFUbC-LPG-propane-or-butane'!AN20+'BIFUbC-petroleum-diesel'!AN20+'BIFUbC-crude-oil'!AN20+'BIFUbC-heavy-or-residual-oil'!AN20+'BIFUbC-natural-gas'!AN20+'BIFUbC-electricity'!AN20+'BIFUbC-heat'!AN20+'BIFUbC-biomass'!AN20+'BIFUbC-hydrogen'!AP20</f>
        <v>368694380969697.75</v>
      </c>
    </row>
    <row r="21" spans="1:40" x14ac:dyDescent="0.2">
      <c r="A21" s="313" t="s">
        <v>143</v>
      </c>
      <c r="B21" s="344">
        <f>'BIFUbC-coal'!B21+'BIFUbC-LPG-propane-or-butane'!B21+'BIFUbC-petroleum-diesel'!B21+'BIFUbC-crude-oil'!B21+'BIFUbC-heavy-or-residual-oil'!B21+'BIFUbC-natural-gas'!B21+'BIFUbC-electricity'!B21+'BIFUbC-heat'!B21+'BIFUbC-biomass'!B21+'BIFUbC-hydrogen'!D21</f>
        <v>498065387249404.88</v>
      </c>
      <c r="C21" s="344">
        <f>'BIFUbC-coal'!C21+'BIFUbC-LPG-propane-or-butane'!C21+'BIFUbC-petroleum-diesel'!C21+'BIFUbC-crude-oil'!C21+'BIFUbC-heavy-or-residual-oil'!C21+'BIFUbC-natural-gas'!C21+'BIFUbC-electricity'!C21+'BIFUbC-heat'!C21+'BIFUbC-biomass'!C21+'BIFUbC-hydrogen'!E21</f>
        <v>547087188914217.13</v>
      </c>
      <c r="D21" s="344">
        <f>'BIFUbC-coal'!D21+'BIFUbC-LPG-propane-or-butane'!D21+'BIFUbC-petroleum-diesel'!D21+'BIFUbC-crude-oil'!D21+'BIFUbC-heavy-or-residual-oil'!D21+'BIFUbC-natural-gas'!D21+'BIFUbC-electricity'!D21+'BIFUbC-heat'!D21+'BIFUbC-biomass'!D21+'BIFUbC-hydrogen'!F21</f>
        <v>583287990544058.38</v>
      </c>
      <c r="E21" s="344">
        <f>'BIFUbC-coal'!E21+'BIFUbC-LPG-propane-or-butane'!E21+'BIFUbC-petroleum-diesel'!E21+'BIFUbC-crude-oil'!E21+'BIFUbC-heavy-or-residual-oil'!E21+'BIFUbC-natural-gas'!E21+'BIFUbC-electricity'!E21+'BIFUbC-heat'!E21+'BIFUbC-biomass'!E21+'BIFUbC-hydrogen'!G21</f>
        <v>619214640563449.75</v>
      </c>
      <c r="F21" s="344">
        <f>'BIFUbC-coal'!F21+'BIFUbC-LPG-propane-or-butane'!F21+'BIFUbC-petroleum-diesel'!F21+'BIFUbC-crude-oil'!F21+'BIFUbC-heavy-or-residual-oil'!F21+'BIFUbC-natural-gas'!F21+'BIFUbC-electricity'!F21+'BIFUbC-heat'!F21+'BIFUbC-biomass'!F21+'BIFUbC-hydrogen'!H21</f>
        <v>654867138972390.75</v>
      </c>
      <c r="G21" s="344">
        <f>'BIFUbC-coal'!G21+'BIFUbC-LPG-propane-or-butane'!G21+'BIFUbC-petroleum-diesel'!G21+'BIFUbC-crude-oil'!G21+'BIFUbC-heavy-or-residual-oil'!G21+'BIFUbC-natural-gas'!G21+'BIFUbC-electricity'!G21+'BIFUbC-heat'!G21+'BIFUbC-biomass'!G21+'BIFUbC-hydrogen'!I21</f>
        <v>690245485770882</v>
      </c>
      <c r="H21" s="344">
        <f>'BIFUbC-coal'!H21+'BIFUbC-LPG-propane-or-butane'!H21+'BIFUbC-petroleum-diesel'!H21+'BIFUbC-crude-oil'!H21+'BIFUbC-heavy-or-residual-oil'!H21+'BIFUbC-natural-gas'!H21+'BIFUbC-electricity'!H21+'BIFUbC-heat'!H21+'BIFUbC-biomass'!H21+'BIFUbC-hydrogen'!J21</f>
        <v>725349680958923.25</v>
      </c>
      <c r="I21" s="344">
        <f>'BIFUbC-coal'!I21+'BIFUbC-LPG-propane-or-butane'!I21+'BIFUbC-petroleum-diesel'!I21+'BIFUbC-crude-oil'!I21+'BIFUbC-heavy-or-residual-oil'!I21+'BIFUbC-natural-gas'!I21+'BIFUbC-electricity'!I21+'BIFUbC-heat'!I21+'BIFUbC-biomass'!I21+'BIFUbC-hydrogen'!K21</f>
        <v>744614074159896</v>
      </c>
      <c r="J21" s="344">
        <f>'BIFUbC-coal'!J21+'BIFUbC-LPG-propane-or-butane'!J21+'BIFUbC-petroleum-diesel'!J21+'BIFUbC-crude-oil'!J21+'BIFUbC-heavy-or-residual-oil'!J21+'BIFUbC-natural-gas'!J21+'BIFUbC-electricity'!J21+'BIFUbC-heat'!J21+'BIFUbC-biomass'!J21+'BIFUbC-hydrogen'!L21</f>
        <v>763750268845887</v>
      </c>
      <c r="K21" s="344">
        <f>'BIFUbC-coal'!K21+'BIFUbC-LPG-propane-or-butane'!K21+'BIFUbC-petroleum-diesel'!K21+'BIFUbC-crude-oil'!K21+'BIFUbC-heavy-or-residual-oil'!K21+'BIFUbC-natural-gas'!K21+'BIFUbC-electricity'!K21+'BIFUbC-heat'!K21+'BIFUbC-biomass'!K21+'BIFUbC-hydrogen'!M21</f>
        <v>782758265016895.88</v>
      </c>
      <c r="L21" s="344">
        <f>'BIFUbC-coal'!L21+'BIFUbC-LPG-propane-or-butane'!L21+'BIFUbC-petroleum-diesel'!L21+'BIFUbC-crude-oil'!L21+'BIFUbC-heavy-or-residual-oil'!L21+'BIFUbC-natural-gas'!L21+'BIFUbC-electricity'!L21+'BIFUbC-heat'!L21+'BIFUbC-biomass'!L21+'BIFUbC-hydrogen'!N21</f>
        <v>801638062672923</v>
      </c>
      <c r="M21" s="344">
        <f>'BIFUbC-coal'!M21+'BIFUbC-LPG-propane-or-butane'!M21+'BIFUbC-petroleum-diesel'!M21+'BIFUbC-crude-oil'!M21+'BIFUbC-heavy-or-residual-oil'!M21+'BIFUbC-natural-gas'!M21+'BIFUbC-electricity'!M21+'BIFUbC-heat'!M21+'BIFUbC-biomass'!M21+'BIFUbC-hydrogen'!O21</f>
        <v>820389661813968.5</v>
      </c>
      <c r="N21" s="344">
        <f>'BIFUbC-coal'!N21+'BIFUbC-LPG-propane-or-butane'!N21+'BIFUbC-petroleum-diesel'!N21+'BIFUbC-crude-oil'!N21+'BIFUbC-heavy-or-residual-oil'!N21+'BIFUbC-natural-gas'!N21+'BIFUbC-electricity'!N21+'BIFUbC-heat'!N21+'BIFUbC-biomass'!N21+'BIFUbC-hydrogen'!P21</f>
        <v>828827598440117.25</v>
      </c>
      <c r="O21" s="344">
        <f>'BIFUbC-coal'!O21+'BIFUbC-LPG-propane-or-butane'!O21+'BIFUbC-petroleum-diesel'!O21+'BIFUbC-crude-oil'!O21+'BIFUbC-heavy-or-residual-oil'!O21+'BIFUbC-natural-gas'!O21+'BIFUbC-electricity'!O21+'BIFUbC-heat'!O21+'BIFUbC-biomass'!O21+'BIFUbC-hydrogen'!Q21</f>
        <v>837210815666787.88</v>
      </c>
      <c r="P21" s="344">
        <f>'BIFUbC-coal'!P21+'BIFUbC-LPG-propane-or-butane'!P21+'BIFUbC-petroleum-diesel'!P21+'BIFUbC-crude-oil'!P21+'BIFUbC-heavy-or-residual-oil'!P21+'BIFUbC-natural-gas'!P21+'BIFUbC-electricity'!P21+'BIFUbC-heat'!P21+'BIFUbC-biomass'!P21+'BIFUbC-hydrogen'!R21</f>
        <v>845539313493980.38</v>
      </c>
      <c r="Q21" s="344">
        <f>'BIFUbC-coal'!Q21+'BIFUbC-LPG-propane-or-butane'!Q21+'BIFUbC-petroleum-diesel'!Q21+'BIFUbC-crude-oil'!Q21+'BIFUbC-heavy-or-residual-oil'!Q21+'BIFUbC-natural-gas'!Q21+'BIFUbC-electricity'!Q21+'BIFUbC-heat'!Q21+'BIFUbC-biomass'!Q21+'BIFUbC-hydrogen'!S21</f>
        <v>853813091921694.75</v>
      </c>
      <c r="R21" s="344">
        <f>'BIFUbC-coal'!R21+'BIFUbC-LPG-propane-or-butane'!R21+'BIFUbC-petroleum-diesel'!R21+'BIFUbC-crude-oil'!R21+'BIFUbC-heavy-or-residual-oil'!R21+'BIFUbC-natural-gas'!R21+'BIFUbC-electricity'!R21+'BIFUbC-heat'!R21+'BIFUbC-biomass'!R21+'BIFUbC-hydrogen'!T21</f>
        <v>862032150949931.13</v>
      </c>
      <c r="S21" s="344">
        <f>'BIFUbC-coal'!S21+'BIFUbC-LPG-propane-or-butane'!S21+'BIFUbC-petroleum-diesel'!S21+'BIFUbC-crude-oil'!S21+'BIFUbC-heavy-or-residual-oil'!S21+'BIFUbC-natural-gas'!S21+'BIFUbC-electricity'!S21+'BIFUbC-heat'!S21+'BIFUbC-biomass'!S21+'BIFUbC-hydrogen'!U21</f>
        <v>858850424376178.75</v>
      </c>
      <c r="T21" s="344">
        <f>'BIFUbC-coal'!T21+'BIFUbC-LPG-propane-or-butane'!T21+'BIFUbC-petroleum-diesel'!T21+'BIFUbC-crude-oil'!T21+'BIFUbC-heavy-or-residual-oil'!T21+'BIFUbC-natural-gas'!T21+'BIFUbC-electricity'!T21+'BIFUbC-heat'!T21+'BIFUbC-biomass'!T21+'BIFUbC-hydrogen'!V21</f>
        <v>855672159856739.25</v>
      </c>
      <c r="U21" s="344">
        <f>'BIFUbC-coal'!U21+'BIFUbC-LPG-propane-or-butane'!U21+'BIFUbC-petroleum-diesel'!U21+'BIFUbC-crude-oil'!U21+'BIFUbC-heavy-or-residual-oil'!U21+'BIFUbC-natural-gas'!U21+'BIFUbC-electricity'!U21+'BIFUbC-heat'!U21+'BIFUbC-biomass'!U21+'BIFUbC-hydrogen'!W21</f>
        <v>852497357391612.88</v>
      </c>
      <c r="V21" s="344">
        <f>'BIFUbC-coal'!V21+'BIFUbC-LPG-propane-or-butane'!V21+'BIFUbC-petroleum-diesel'!V21+'BIFUbC-crude-oil'!V21+'BIFUbC-heavy-or-residual-oil'!V21+'BIFUbC-natural-gas'!V21+'BIFUbC-electricity'!V21+'BIFUbC-heat'!V21+'BIFUbC-biomass'!V21+'BIFUbC-hydrogen'!X21</f>
        <v>849326016980799.63</v>
      </c>
      <c r="W21" s="344">
        <f>'BIFUbC-coal'!W21+'BIFUbC-LPG-propane-or-butane'!W21+'BIFUbC-petroleum-diesel'!W21+'BIFUbC-crude-oil'!W21+'BIFUbC-heavy-or-residual-oil'!W21+'BIFUbC-natural-gas'!W21+'BIFUbC-electricity'!W21+'BIFUbC-heat'!W21+'BIFUbC-biomass'!W21+'BIFUbC-hydrogen'!Y21</f>
        <v>846158138624299.25</v>
      </c>
      <c r="X21" s="344">
        <f>'BIFUbC-coal'!X21+'BIFUbC-LPG-propane-or-butane'!X21+'BIFUbC-petroleum-diesel'!X21+'BIFUbC-crude-oil'!X21+'BIFUbC-heavy-or-residual-oil'!X21+'BIFUbC-natural-gas'!X21+'BIFUbC-electricity'!X21+'BIFUbC-heat'!X21+'BIFUbC-biomass'!X21+'BIFUbC-hydrogen'!Z21</f>
        <v>842993722322112.38</v>
      </c>
      <c r="Y21" s="344">
        <f>'BIFUbC-coal'!Y21+'BIFUbC-LPG-propane-or-butane'!Y21+'BIFUbC-petroleum-diesel'!Y21+'BIFUbC-crude-oil'!Y21+'BIFUbC-heavy-or-residual-oil'!Y21+'BIFUbC-natural-gas'!Y21+'BIFUbC-electricity'!Y21+'BIFUbC-heat'!Y21+'BIFUbC-biomass'!Y21+'BIFUbC-hydrogen'!AA21</f>
        <v>839832768074238.63</v>
      </c>
      <c r="Z21" s="344">
        <f>'BIFUbC-coal'!Z21+'BIFUbC-LPG-propane-or-butane'!Z21+'BIFUbC-petroleum-diesel'!Z21+'BIFUbC-crude-oil'!Z21+'BIFUbC-heavy-or-residual-oil'!Z21+'BIFUbC-natural-gas'!Z21+'BIFUbC-electricity'!Z21+'BIFUbC-heat'!Z21+'BIFUbC-biomass'!Z21+'BIFUbC-hydrogen'!AB21</f>
        <v>836675275880677.75</v>
      </c>
      <c r="AA21" s="344">
        <f>'BIFUbC-coal'!AA21+'BIFUbC-LPG-propane-or-butane'!AA21+'BIFUbC-petroleum-diesel'!AA21+'BIFUbC-crude-oil'!AA21+'BIFUbC-heavy-or-residual-oil'!AA21+'BIFUbC-natural-gas'!AA21+'BIFUbC-electricity'!AA21+'BIFUbC-heat'!AA21+'BIFUbC-biomass'!AA21+'BIFUbC-hydrogen'!AC21</f>
        <v>833521245741430.25</v>
      </c>
      <c r="AB21" s="344">
        <f>'BIFUbC-coal'!AB21+'BIFUbC-LPG-propane-or-butane'!AB21+'BIFUbC-petroleum-diesel'!AB21+'BIFUbC-crude-oil'!AB21+'BIFUbC-heavy-or-residual-oil'!AB21+'BIFUbC-natural-gas'!AB21+'BIFUbC-electricity'!AB21+'BIFUbC-heat'!AB21+'BIFUbC-biomass'!AB21+'BIFUbC-hydrogen'!AD21</f>
        <v>830370677656495.63</v>
      </c>
      <c r="AC21" s="344">
        <f>'BIFUbC-coal'!AC21+'BIFUbC-LPG-propane-or-butane'!AC21+'BIFUbC-petroleum-diesel'!AC21+'BIFUbC-crude-oil'!AC21+'BIFUbC-heavy-or-residual-oil'!AC21+'BIFUbC-natural-gas'!AC21+'BIFUbC-electricity'!AC21+'BIFUbC-heat'!AC21+'BIFUbC-biomass'!AC21+'BIFUbC-hydrogen'!AE21</f>
        <v>827223571625874.5</v>
      </c>
      <c r="AD21" s="344">
        <f>'BIFUbC-coal'!AD21+'BIFUbC-LPG-propane-or-butane'!AD21+'BIFUbC-petroleum-diesel'!AD21+'BIFUbC-crude-oil'!AD21+'BIFUbC-heavy-or-residual-oil'!AD21+'BIFUbC-natural-gas'!AD21+'BIFUbC-electricity'!AD21+'BIFUbC-heat'!AD21+'BIFUbC-biomass'!AD21+'BIFUbC-hydrogen'!AF21</f>
        <v>824079927649566.13</v>
      </c>
      <c r="AE21" s="344">
        <f>'BIFUbC-coal'!AE21+'BIFUbC-LPG-propane-or-butane'!AE21+'BIFUbC-petroleum-diesel'!AE21+'BIFUbC-crude-oil'!AE21+'BIFUbC-heavy-or-residual-oil'!AE21+'BIFUbC-natural-gas'!AE21+'BIFUbC-electricity'!AE21+'BIFUbC-heat'!AE21+'BIFUbC-biomass'!AE21+'BIFUbC-hydrogen'!AG21</f>
        <v>820939745727571.25</v>
      </c>
      <c r="AF21" s="344">
        <f>'BIFUbC-coal'!AF21+'BIFUbC-LPG-propane-or-butane'!AF21+'BIFUbC-petroleum-diesel'!AF21+'BIFUbC-crude-oil'!AF21+'BIFUbC-heavy-or-residual-oil'!AF21+'BIFUbC-natural-gas'!AF21+'BIFUbC-electricity'!AF21+'BIFUbC-heat'!AF21+'BIFUbC-biomass'!AF21+'BIFUbC-hydrogen'!AH21</f>
        <v>817803025859889.5</v>
      </c>
      <c r="AG21" s="344">
        <f>'BIFUbC-coal'!AG21+'BIFUbC-LPG-propane-or-butane'!AG21+'BIFUbC-petroleum-diesel'!AG21+'BIFUbC-crude-oil'!AG21+'BIFUbC-heavy-or-residual-oil'!AG21+'BIFUbC-natural-gas'!AG21+'BIFUbC-electricity'!AG21+'BIFUbC-heat'!AG21+'BIFUbC-biomass'!AG21+'BIFUbC-hydrogen'!AI21</f>
        <v>814669768046520.5</v>
      </c>
      <c r="AH21" s="344">
        <f>'BIFUbC-coal'!AH21+'BIFUbC-LPG-propane-or-butane'!AH21+'BIFUbC-petroleum-diesel'!AH21+'BIFUbC-crude-oil'!AH21+'BIFUbC-heavy-or-residual-oil'!AH21+'BIFUbC-natural-gas'!AH21+'BIFUbC-electricity'!AH21+'BIFUbC-heat'!AH21+'BIFUbC-biomass'!AH21+'BIFUbC-hydrogen'!AJ21</f>
        <v>813090685610307</v>
      </c>
      <c r="AI21" s="344">
        <f>'BIFUbC-coal'!AI21+'BIFUbC-LPG-propane-or-butane'!AI21+'BIFUbC-petroleum-diesel'!AI21+'BIFUbC-crude-oil'!AI21+'BIFUbC-heavy-or-residual-oil'!AI21+'BIFUbC-natural-gas'!AI21+'BIFUbC-electricity'!AI21+'BIFUbC-heat'!AI21+'BIFUbC-biomass'!AI21+'BIFUbC-hydrogen'!AK21</f>
        <v>811512987995818.88</v>
      </c>
      <c r="AJ21" s="344">
        <f>'BIFUbC-coal'!AJ21+'BIFUbC-LPG-propane-or-butane'!AJ21+'BIFUbC-petroleum-diesel'!AJ21+'BIFUbC-crude-oil'!AJ21+'BIFUbC-heavy-or-residual-oil'!AJ21+'BIFUbC-natural-gas'!AJ21+'BIFUbC-electricity'!AJ21+'BIFUbC-heat'!AJ21+'BIFUbC-biomass'!AJ21+'BIFUbC-hydrogen'!AL21</f>
        <v>809936675203056</v>
      </c>
      <c r="AK21" s="344">
        <f>'BIFUbC-coal'!AK21+'BIFUbC-LPG-propane-or-butane'!AK21+'BIFUbC-petroleum-diesel'!AK21+'BIFUbC-crude-oil'!AK21+'BIFUbC-heavy-or-residual-oil'!AK21+'BIFUbC-natural-gas'!AK21+'BIFUbC-electricity'!AK21+'BIFUbC-heat'!AK21+'BIFUbC-biomass'!AK21+'BIFUbC-hydrogen'!AM21</f>
        <v>808361747232018.25</v>
      </c>
      <c r="AL21" s="344">
        <f>'BIFUbC-coal'!AL21+'BIFUbC-LPG-propane-or-butane'!AL21+'BIFUbC-petroleum-diesel'!AL21+'BIFUbC-crude-oil'!AL21+'BIFUbC-heavy-or-residual-oil'!AL21+'BIFUbC-natural-gas'!AL21+'BIFUbC-electricity'!AL21+'BIFUbC-heat'!AL21+'BIFUbC-biomass'!AL21+'BIFUbC-hydrogen'!AN21</f>
        <v>806788204082706</v>
      </c>
      <c r="AM21" s="344">
        <f>'BIFUbC-coal'!AM21+'BIFUbC-LPG-propane-or-butane'!AM21+'BIFUbC-petroleum-diesel'!AM21+'BIFUbC-crude-oil'!AM21+'BIFUbC-heavy-or-residual-oil'!AM21+'BIFUbC-natural-gas'!AM21+'BIFUbC-electricity'!AM21+'BIFUbC-heat'!AM21+'BIFUbC-biomass'!AM21+'BIFUbC-hydrogen'!AO21</f>
        <v>804700872341328</v>
      </c>
      <c r="AN21" s="344">
        <f>'BIFUbC-coal'!AN21+'BIFUbC-LPG-propane-or-butane'!AN21+'BIFUbC-petroleum-diesel'!AN21+'BIFUbC-crude-oil'!AN21+'BIFUbC-heavy-or-residual-oil'!AN21+'BIFUbC-natural-gas'!AN21+'BIFUbC-electricity'!AN21+'BIFUbC-heat'!AN21+'BIFUbC-biomass'!AN21+'BIFUbC-hydrogen'!AP21</f>
        <v>802615617832538</v>
      </c>
    </row>
    <row r="22" spans="1:40" x14ac:dyDescent="0.2">
      <c r="A22" s="313" t="s">
        <v>144</v>
      </c>
      <c r="B22" s="344">
        <f>'BIFUbC-coal'!B22+'BIFUbC-LPG-propane-or-butane'!B22+'BIFUbC-petroleum-diesel'!B22+'BIFUbC-crude-oil'!B22+'BIFUbC-heavy-or-residual-oil'!B22+'BIFUbC-natural-gas'!B22+'BIFUbC-electricity'!B22+'BIFUbC-heat'!B22+'BIFUbC-biomass'!B22+'BIFUbC-hydrogen'!D22</f>
        <v>152135137395807.06</v>
      </c>
      <c r="C22" s="344">
        <f>'BIFUbC-coal'!C22+'BIFUbC-LPG-propane-or-butane'!C22+'BIFUbC-petroleum-diesel'!C22+'BIFUbC-crude-oil'!C22+'BIFUbC-heavy-or-residual-oil'!C22+'BIFUbC-natural-gas'!C22+'BIFUbC-electricity'!C22+'BIFUbC-heat'!C22+'BIFUbC-biomass'!C22+'BIFUbC-hydrogen'!E22</f>
        <v>148624601059744.88</v>
      </c>
      <c r="D22" s="344">
        <f>'BIFUbC-coal'!D22+'BIFUbC-LPG-propane-or-butane'!D22+'BIFUbC-petroleum-diesel'!D22+'BIFUbC-crude-oil'!D22+'BIFUbC-heavy-or-residual-oil'!D22+'BIFUbC-natural-gas'!D22+'BIFUbC-electricity'!D22+'BIFUbC-heat'!D22+'BIFUbC-biomass'!D22+'BIFUbC-hydrogen'!F22</f>
        <v>166907032757984.94</v>
      </c>
      <c r="E22" s="344">
        <f>'BIFUbC-coal'!E22+'BIFUbC-LPG-propane-or-butane'!E22+'BIFUbC-petroleum-diesel'!E22+'BIFUbC-crude-oil'!E22+'BIFUbC-heavy-or-residual-oil'!E22+'BIFUbC-natural-gas'!E22+'BIFUbC-electricity'!E22+'BIFUbC-heat'!E22+'BIFUbC-biomass'!E22+'BIFUbC-hydrogen'!G22</f>
        <v>172746986136509.31</v>
      </c>
      <c r="F22" s="344">
        <f>'BIFUbC-coal'!F22+'BIFUbC-LPG-propane-or-butane'!F22+'BIFUbC-petroleum-diesel'!F22+'BIFUbC-crude-oil'!F22+'BIFUbC-heavy-or-residual-oil'!F22+'BIFUbC-natural-gas'!F22+'BIFUbC-electricity'!F22+'BIFUbC-heat'!F22+'BIFUbC-biomass'!F22+'BIFUbC-hydrogen'!H22</f>
        <v>173407842384999.22</v>
      </c>
      <c r="G22" s="344">
        <f>'BIFUbC-coal'!G22+'BIFUbC-LPG-propane-or-butane'!G22+'BIFUbC-petroleum-diesel'!G22+'BIFUbC-crude-oil'!G22+'BIFUbC-heavy-or-residual-oil'!G22+'BIFUbC-natural-gas'!G22+'BIFUbC-electricity'!G22+'BIFUbC-heat'!G22+'BIFUbC-biomass'!G22+'BIFUbC-hydrogen'!I22</f>
        <v>176256281724626.56</v>
      </c>
      <c r="H22" s="344">
        <f>'BIFUbC-coal'!H22+'BIFUbC-LPG-propane-or-butane'!H22+'BIFUbC-petroleum-diesel'!H22+'BIFUbC-crude-oil'!H22+'BIFUbC-heavy-or-residual-oil'!H22+'BIFUbC-natural-gas'!H22+'BIFUbC-electricity'!H22+'BIFUbC-heat'!H22+'BIFUbC-biomass'!H22+'BIFUbC-hydrogen'!J22</f>
        <v>179976260689143.47</v>
      </c>
      <c r="I22" s="344">
        <f>'BIFUbC-coal'!I22+'BIFUbC-LPG-propane-or-butane'!I22+'BIFUbC-petroleum-diesel'!I22+'BIFUbC-crude-oil'!I22+'BIFUbC-heavy-or-residual-oil'!I22+'BIFUbC-natural-gas'!I22+'BIFUbC-electricity'!I22+'BIFUbC-heat'!I22+'BIFUbC-biomass'!I22+'BIFUbC-hydrogen'!K22</f>
        <v>183547696767187.13</v>
      </c>
      <c r="J22" s="344">
        <f>'BIFUbC-coal'!J22+'BIFUbC-LPG-propane-or-butane'!J22+'BIFUbC-petroleum-diesel'!J22+'BIFUbC-crude-oil'!J22+'BIFUbC-heavy-or-residual-oil'!J22+'BIFUbC-natural-gas'!J22+'BIFUbC-electricity'!J22+'BIFUbC-heat'!J22+'BIFUbC-biomass'!J22+'BIFUbC-hydrogen'!L22</f>
        <v>186585137127925.75</v>
      </c>
      <c r="K22" s="344">
        <f>'BIFUbC-coal'!K22+'BIFUbC-LPG-propane-or-butane'!K22+'BIFUbC-petroleum-diesel'!K22+'BIFUbC-crude-oil'!K22+'BIFUbC-heavy-or-residual-oil'!K22+'BIFUbC-natural-gas'!K22+'BIFUbC-electricity'!K22+'BIFUbC-heat'!K22+'BIFUbC-biomass'!K22+'BIFUbC-hydrogen'!M22</f>
        <v>189068440561123.47</v>
      </c>
      <c r="L22" s="344">
        <f>'BIFUbC-coal'!L22+'BIFUbC-LPG-propane-or-butane'!L22+'BIFUbC-petroleum-diesel'!L22+'BIFUbC-crude-oil'!L22+'BIFUbC-heavy-or-residual-oil'!L22+'BIFUbC-natural-gas'!L22+'BIFUbC-electricity'!L22+'BIFUbC-heat'!L22+'BIFUbC-biomass'!L22+'BIFUbC-hydrogen'!N22</f>
        <v>190982873579485.13</v>
      </c>
      <c r="M22" s="344">
        <f>'BIFUbC-coal'!M22+'BIFUbC-LPG-propane-or-butane'!M22+'BIFUbC-petroleum-diesel'!M22+'BIFUbC-crude-oil'!M22+'BIFUbC-heavy-or-residual-oil'!M22+'BIFUbC-natural-gas'!M22+'BIFUbC-electricity'!M22+'BIFUbC-heat'!M22+'BIFUbC-biomass'!M22+'BIFUbC-hydrogen'!O22</f>
        <v>192319218426546.81</v>
      </c>
      <c r="N22" s="344">
        <f>'BIFUbC-coal'!N22+'BIFUbC-LPG-propane-or-butane'!N22+'BIFUbC-petroleum-diesel'!N22+'BIFUbC-crude-oil'!N22+'BIFUbC-heavy-or-residual-oil'!N22+'BIFUbC-natural-gas'!N22+'BIFUbC-electricity'!N22+'BIFUbC-heat'!N22+'BIFUbC-biomass'!N22+'BIFUbC-hydrogen'!P22</f>
        <v>193183704531490.72</v>
      </c>
      <c r="O22" s="344">
        <f>'BIFUbC-coal'!O22+'BIFUbC-LPG-propane-or-butane'!O22+'BIFUbC-petroleum-diesel'!O22+'BIFUbC-crude-oil'!O22+'BIFUbC-heavy-or-residual-oil'!O22+'BIFUbC-natural-gas'!O22+'BIFUbC-electricity'!O22+'BIFUbC-heat'!O22+'BIFUbC-biomass'!O22+'BIFUbC-hydrogen'!Q22</f>
        <v>193548783404722.44</v>
      </c>
      <c r="P22" s="344">
        <f>'BIFUbC-coal'!P22+'BIFUbC-LPG-propane-or-butane'!P22+'BIFUbC-petroleum-diesel'!P22+'BIFUbC-crude-oil'!P22+'BIFUbC-heavy-or-residual-oil'!P22+'BIFUbC-natural-gas'!P22+'BIFUbC-electricity'!P22+'BIFUbC-heat'!P22+'BIFUbC-biomass'!P22+'BIFUbC-hydrogen'!R22</f>
        <v>193499786746771.78</v>
      </c>
      <c r="Q22" s="344">
        <f>'BIFUbC-coal'!Q22+'BIFUbC-LPG-propane-or-butane'!Q22+'BIFUbC-petroleum-diesel'!Q22+'BIFUbC-crude-oil'!Q22+'BIFUbC-heavy-or-residual-oil'!Q22+'BIFUbC-natural-gas'!Q22+'BIFUbC-electricity'!Q22+'BIFUbC-heat'!Q22+'BIFUbC-biomass'!Q22+'BIFUbC-hydrogen'!S22</f>
        <v>193125028890037.38</v>
      </c>
      <c r="R22" s="344">
        <f>'BIFUbC-coal'!R22+'BIFUbC-LPG-propane-or-butane'!R22+'BIFUbC-petroleum-diesel'!R22+'BIFUbC-crude-oil'!R22+'BIFUbC-heavy-or-residual-oil'!R22+'BIFUbC-natural-gas'!R22+'BIFUbC-electricity'!R22+'BIFUbC-heat'!R22+'BIFUbC-biomass'!R22+'BIFUbC-hydrogen'!T22</f>
        <v>192514122980532.28</v>
      </c>
      <c r="S22" s="344">
        <f>'BIFUbC-coal'!S22+'BIFUbC-LPG-propane-or-butane'!S22+'BIFUbC-petroleum-diesel'!S22+'BIFUbC-crude-oil'!S22+'BIFUbC-heavy-or-residual-oil'!S22+'BIFUbC-natural-gas'!S22+'BIFUbC-electricity'!S22+'BIFUbC-heat'!S22+'BIFUbC-biomass'!S22+'BIFUbC-hydrogen'!U22</f>
        <v>192336770896729.25</v>
      </c>
      <c r="T22" s="344">
        <f>'BIFUbC-coal'!T22+'BIFUbC-LPG-propane-or-butane'!T22+'BIFUbC-petroleum-diesel'!T22+'BIFUbC-crude-oil'!T22+'BIFUbC-heavy-or-residual-oil'!T22+'BIFUbC-natural-gas'!T22+'BIFUbC-electricity'!T22+'BIFUbC-heat'!T22+'BIFUbC-biomass'!T22+'BIFUbC-hydrogen'!V22</f>
        <v>192025286220587.19</v>
      </c>
      <c r="U22" s="344">
        <f>'BIFUbC-coal'!U22+'BIFUbC-LPG-propane-or-butane'!U22+'BIFUbC-petroleum-diesel'!U22+'BIFUbC-crude-oil'!U22+'BIFUbC-heavy-or-residual-oil'!U22+'BIFUbC-natural-gas'!U22+'BIFUbC-electricity'!U22+'BIFUbC-heat'!U22+'BIFUbC-biomass'!U22+'BIFUbC-hydrogen'!W22</f>
        <v>191591653609942.28</v>
      </c>
      <c r="V22" s="344">
        <f>'BIFUbC-coal'!V22+'BIFUbC-LPG-propane-or-butane'!V22+'BIFUbC-petroleum-diesel'!V22+'BIFUbC-crude-oil'!V22+'BIFUbC-heavy-or-residual-oil'!V22+'BIFUbC-natural-gas'!V22+'BIFUbC-electricity'!V22+'BIFUbC-heat'!V22+'BIFUbC-biomass'!V22+'BIFUbC-hydrogen'!X22</f>
        <v>191048003370055.44</v>
      </c>
      <c r="W22" s="344">
        <f>'BIFUbC-coal'!W22+'BIFUbC-LPG-propane-or-butane'!W22+'BIFUbC-petroleum-diesel'!W22+'BIFUbC-crude-oil'!W22+'BIFUbC-heavy-or-residual-oil'!W22+'BIFUbC-natural-gas'!W22+'BIFUbC-electricity'!W22+'BIFUbC-heat'!W22+'BIFUbC-biomass'!W22+'BIFUbC-hydrogen'!Y22</f>
        <v>190406540435087.09</v>
      </c>
      <c r="X22" s="344">
        <f>'BIFUbC-coal'!X22+'BIFUbC-LPG-propane-or-butane'!X22+'BIFUbC-petroleum-diesel'!X22+'BIFUbC-crude-oil'!X22+'BIFUbC-heavy-or-residual-oil'!X22+'BIFUbC-natural-gas'!X22+'BIFUbC-electricity'!X22+'BIFUbC-heat'!X22+'BIFUbC-biomass'!X22+'BIFUbC-hydrogen'!Z22</f>
        <v>189679480488080.72</v>
      </c>
      <c r="Y22" s="344">
        <f>'BIFUbC-coal'!Y22+'BIFUbC-LPG-propane-or-butane'!Y22+'BIFUbC-petroleum-diesel'!Y22+'BIFUbC-crude-oil'!Y22+'BIFUbC-heavy-or-residual-oil'!Y22+'BIFUbC-natural-gas'!Y22+'BIFUbC-electricity'!Y22+'BIFUbC-heat'!Y22+'BIFUbC-biomass'!Y22+'BIFUbC-hydrogen'!AA22</f>
        <v>188878993449446.66</v>
      </c>
      <c r="Z22" s="344">
        <f>'BIFUbC-coal'!Z22+'BIFUbC-LPG-propane-or-butane'!Z22+'BIFUbC-petroleum-diesel'!Z22+'BIFUbC-crude-oil'!Z22+'BIFUbC-heavy-or-residual-oil'!Z22+'BIFUbC-natural-gas'!Z22+'BIFUbC-electricity'!Z22+'BIFUbC-heat'!Z22+'BIFUbC-biomass'!Z22+'BIFUbC-hydrogen'!AB22</f>
        <v>188017154461822.34</v>
      </c>
      <c r="AA22" s="344">
        <f>'BIFUbC-coal'!AA22+'BIFUbC-LPG-propane-or-butane'!AA22+'BIFUbC-petroleum-diesel'!AA22+'BIFUbC-crude-oil'!AA22+'BIFUbC-heavy-or-residual-oil'!AA22+'BIFUbC-natural-gas'!AA22+'BIFUbC-electricity'!AA22+'BIFUbC-heat'!AA22+'BIFUbC-biomass'!AA22+'BIFUbC-hydrogen'!AC22</f>
        <v>187105902409153</v>
      </c>
      <c r="AB22" s="344">
        <f>'BIFUbC-coal'!AB22+'BIFUbC-LPG-propane-or-butane'!AB22+'BIFUbC-petroleum-diesel'!AB22+'BIFUbC-crude-oil'!AB22+'BIFUbC-heavy-or-residual-oil'!AB22+'BIFUbC-natural-gas'!AB22+'BIFUbC-electricity'!AB22+'BIFUbC-heat'!AB22+'BIFUbC-biomass'!AB22+'BIFUbC-hydrogen'!AD22</f>
        <v>186157005930416.75</v>
      </c>
      <c r="AC22" s="344">
        <f>'BIFUbC-coal'!AC22+'BIFUbC-LPG-propane-or-butane'!AC22+'BIFUbC-petroleum-diesel'!AC22+'BIFUbC-crude-oil'!AC22+'BIFUbC-heavy-or-residual-oil'!AC22+'BIFUbC-natural-gas'!AC22+'BIFUbC-electricity'!AC22+'BIFUbC-heat'!AC22+'BIFUbC-biomass'!AC22+'BIFUbC-hydrogen'!AE22</f>
        <v>185182036823795.59</v>
      </c>
      <c r="AD22" s="344">
        <f>'BIFUbC-coal'!AD22+'BIFUbC-LPG-propane-or-butane'!AD22+'BIFUbC-petroleum-diesel'!AD22+'BIFUbC-crude-oil'!AD22+'BIFUbC-heavy-or-residual-oil'!AD22+'BIFUbC-natural-gas'!AD22+'BIFUbC-electricity'!AD22+'BIFUbC-heat'!AD22+'BIFUbC-biomass'!AD22+'BIFUbC-hydrogen'!AF22</f>
        <v>184192350685346.28</v>
      </c>
      <c r="AE22" s="344">
        <f>'BIFUbC-coal'!AE22+'BIFUbC-LPG-propane-or-butane'!AE22+'BIFUbC-petroleum-diesel'!AE22+'BIFUbC-crude-oil'!AE22+'BIFUbC-heavy-or-residual-oil'!AE22+'BIFUbC-natural-gas'!AE22+'BIFUbC-electricity'!AE22+'BIFUbC-heat'!AE22+'BIFUbC-biomass'!AE22+'BIFUbC-hydrogen'!AG22</f>
        <v>183199074587049.66</v>
      </c>
      <c r="AF22" s="344">
        <f>'BIFUbC-coal'!AF22+'BIFUbC-LPG-propane-or-butane'!AF22+'BIFUbC-petroleum-diesel'!AF22+'BIFUbC-crude-oil'!AF22+'BIFUbC-heavy-or-residual-oil'!AF22+'BIFUbC-natural-gas'!AF22+'BIFUbC-electricity'!AF22+'BIFUbC-heat'!AF22+'BIFUbC-biomass'!AF22+'BIFUbC-hydrogen'!AH22</f>
        <v>182213101572278.19</v>
      </c>
      <c r="AG22" s="344">
        <f>'BIFUbC-coal'!AG22+'BIFUbC-LPG-propane-or-butane'!AG22+'BIFUbC-petroleum-diesel'!AG22+'BIFUbC-crude-oil'!AG22+'BIFUbC-heavy-or-residual-oil'!AG22+'BIFUbC-natural-gas'!AG22+'BIFUbC-electricity'!AG22+'BIFUbC-heat'!AG22+'BIFUbC-biomass'!AG22+'BIFUbC-hydrogen'!AI22</f>
        <v>181245091731653.22</v>
      </c>
      <c r="AH22" s="344">
        <f>'BIFUbC-coal'!AH22+'BIFUbC-LPG-propane-or-butane'!AH22+'BIFUbC-petroleum-diesel'!AH22+'BIFUbC-crude-oil'!AH22+'BIFUbC-heavy-or-residual-oil'!AH22+'BIFUbC-natural-gas'!AH22+'BIFUbC-electricity'!AH22+'BIFUbC-heat'!AH22+'BIFUbC-biomass'!AH22+'BIFUbC-hydrogen'!AJ22</f>
        <v>180305479618516.78</v>
      </c>
      <c r="AI22" s="344">
        <f>'BIFUbC-coal'!AI22+'BIFUbC-LPG-propane-or-butane'!AI22+'BIFUbC-petroleum-diesel'!AI22+'BIFUbC-crude-oil'!AI22+'BIFUbC-heavy-or-residual-oil'!AI22+'BIFUbC-natural-gas'!AI22+'BIFUbC-electricity'!AI22+'BIFUbC-heat'!AI22+'BIFUbC-biomass'!AI22+'BIFUbC-hydrogen'!AK22</f>
        <v>179404487770195.56</v>
      </c>
      <c r="AJ22" s="344">
        <f>'BIFUbC-coal'!AJ22+'BIFUbC-LPG-propane-or-butane'!AJ22+'BIFUbC-petroleum-diesel'!AJ22+'BIFUbC-crude-oil'!AJ22+'BIFUbC-heavy-or-residual-oil'!AJ22+'BIFUbC-natural-gas'!AJ22+'BIFUbC-electricity'!AJ22+'BIFUbC-heat'!AJ22+'BIFUbC-biomass'!AJ22+'BIFUbC-hydrogen'!AL22</f>
        <v>178552146118386.59</v>
      </c>
      <c r="AK22" s="344">
        <f>'BIFUbC-coal'!AK22+'BIFUbC-LPG-propane-or-butane'!AK22+'BIFUbC-petroleum-diesel'!AK22+'BIFUbC-crude-oil'!AK22+'BIFUbC-heavy-or-residual-oil'!AK22+'BIFUbC-natural-gas'!AK22+'BIFUbC-electricity'!AK22+'BIFUbC-heat'!AK22+'BIFUbC-biomass'!AK22+'BIFUbC-hydrogen'!AM22</f>
        <v>177758317098774.28</v>
      </c>
      <c r="AL22" s="344">
        <f>'BIFUbC-coal'!AL22+'BIFUbC-LPG-propane-or-butane'!AL22+'BIFUbC-petroleum-diesel'!AL22+'BIFUbC-crude-oil'!AL22+'BIFUbC-heavy-or-residual-oil'!AL22+'BIFUbC-natural-gas'!AL22+'BIFUbC-electricity'!AL22+'BIFUbC-heat'!AL22+'BIFUbC-biomass'!AL22+'BIFUbC-hydrogen'!AN22</f>
        <v>177032726305989.78</v>
      </c>
      <c r="AM22" s="344">
        <f>'BIFUbC-coal'!AM22+'BIFUbC-LPG-propane-or-butane'!AM22+'BIFUbC-petroleum-diesel'!AM22+'BIFUbC-crude-oil'!AM22+'BIFUbC-heavy-or-residual-oil'!AM22+'BIFUbC-natural-gas'!AM22+'BIFUbC-electricity'!AM22+'BIFUbC-heat'!AM22+'BIFUbC-biomass'!AM22+'BIFUbC-hydrogen'!AO22</f>
        <v>176384998584873.28</v>
      </c>
      <c r="AN22" s="344">
        <f>'BIFUbC-coal'!AN22+'BIFUbC-LPG-propane-or-butane'!AN22+'BIFUbC-petroleum-diesel'!AN22+'BIFUbC-crude-oil'!AN22+'BIFUbC-heavy-or-residual-oil'!AN22+'BIFUbC-natural-gas'!AN22+'BIFUbC-electricity'!AN22+'BIFUbC-heat'!AN22+'BIFUbC-biomass'!AN22+'BIFUbC-hydrogen'!AP22</f>
        <v>175824699502507.94</v>
      </c>
    </row>
    <row r="23" spans="1:40" x14ac:dyDescent="0.2">
      <c r="A23" s="313" t="s">
        <v>145</v>
      </c>
      <c r="B23" s="344">
        <f>'BIFUbC-coal'!B23+'BIFUbC-LPG-propane-or-butane'!B23+'BIFUbC-petroleum-diesel'!B23+'BIFUbC-crude-oil'!B23+'BIFUbC-heavy-or-residual-oil'!B23+'BIFUbC-natural-gas'!B23+'BIFUbC-electricity'!B23+'BIFUbC-heat'!B23+'BIFUbC-biomass'!B23+'BIFUbC-hydrogen'!D23</f>
        <v>505098913702056.63</v>
      </c>
      <c r="C23" s="344">
        <f>'BIFUbC-coal'!C23+'BIFUbC-LPG-propane-or-butane'!C23+'BIFUbC-petroleum-diesel'!C23+'BIFUbC-crude-oil'!C23+'BIFUbC-heavy-or-residual-oil'!C23+'BIFUbC-natural-gas'!C23+'BIFUbC-electricity'!C23+'BIFUbC-heat'!C23+'BIFUbC-biomass'!C23+'BIFUbC-hydrogen'!E23</f>
        <v>574289917565975.25</v>
      </c>
      <c r="D23" s="344">
        <f>'BIFUbC-coal'!D23+'BIFUbC-LPG-propane-or-butane'!D23+'BIFUbC-petroleum-diesel'!D23+'BIFUbC-crude-oil'!D23+'BIFUbC-heavy-or-residual-oil'!D23+'BIFUbC-natural-gas'!D23+'BIFUbC-electricity'!D23+'BIFUbC-heat'!D23+'BIFUbC-biomass'!D23+'BIFUbC-hydrogen'!F23</f>
        <v>668738385120879.25</v>
      </c>
      <c r="E23" s="344">
        <f>'BIFUbC-coal'!E23+'BIFUbC-LPG-propane-or-butane'!E23+'BIFUbC-petroleum-diesel'!E23+'BIFUbC-crude-oil'!E23+'BIFUbC-heavy-or-residual-oil'!E23+'BIFUbC-natural-gas'!E23+'BIFUbC-electricity'!E23+'BIFUbC-heat'!E23+'BIFUbC-biomass'!E23+'BIFUbC-hydrogen'!G23</f>
        <v>667810465771319.88</v>
      </c>
      <c r="F23" s="344">
        <f>'BIFUbC-coal'!F23+'BIFUbC-LPG-propane-or-butane'!F23+'BIFUbC-petroleum-diesel'!F23+'BIFUbC-crude-oil'!F23+'BIFUbC-heavy-or-residual-oil'!F23+'BIFUbC-natural-gas'!F23+'BIFUbC-electricity'!F23+'BIFUbC-heat'!F23+'BIFUbC-biomass'!F23+'BIFUbC-hydrogen'!H23</f>
        <v>673973913964498.88</v>
      </c>
      <c r="G23" s="344">
        <f>'BIFUbC-coal'!G23+'BIFUbC-LPG-propane-or-butane'!G23+'BIFUbC-petroleum-diesel'!G23+'BIFUbC-crude-oil'!G23+'BIFUbC-heavy-or-residual-oil'!G23+'BIFUbC-natural-gas'!G23+'BIFUbC-electricity'!G23+'BIFUbC-heat'!G23+'BIFUbC-biomass'!G23+'BIFUbC-hydrogen'!I23</f>
        <v>693786903205582.75</v>
      </c>
      <c r="H23" s="344">
        <f>'BIFUbC-coal'!H23+'BIFUbC-LPG-propane-or-butane'!H23+'BIFUbC-petroleum-diesel'!H23+'BIFUbC-crude-oil'!H23+'BIFUbC-heavy-or-residual-oil'!H23+'BIFUbC-natural-gas'!H23+'BIFUbC-electricity'!H23+'BIFUbC-heat'!H23+'BIFUbC-biomass'!H23+'BIFUbC-hydrogen'!J23</f>
        <v>719052042301106.63</v>
      </c>
      <c r="I23" s="344">
        <f>'BIFUbC-coal'!I23+'BIFUbC-LPG-propane-or-butane'!I23+'BIFUbC-petroleum-diesel'!I23+'BIFUbC-crude-oil'!I23+'BIFUbC-heavy-or-residual-oil'!I23+'BIFUbC-natural-gas'!I23+'BIFUbC-electricity'!I23+'BIFUbC-heat'!I23+'BIFUbC-biomass'!I23+'BIFUbC-hydrogen'!K23</f>
        <v>742865550741513.38</v>
      </c>
      <c r="J23" s="344">
        <f>'BIFUbC-coal'!J23+'BIFUbC-LPG-propane-or-butane'!J23+'BIFUbC-petroleum-diesel'!J23+'BIFUbC-crude-oil'!J23+'BIFUbC-heavy-or-residual-oil'!J23+'BIFUbC-natural-gas'!J23+'BIFUbC-electricity'!J23+'BIFUbC-heat'!J23+'BIFUbC-biomass'!J23+'BIFUbC-hydrogen'!L23</f>
        <v>763251284056110.38</v>
      </c>
      <c r="K23" s="344">
        <f>'BIFUbC-coal'!K23+'BIFUbC-LPG-propane-or-butane'!K23+'BIFUbC-petroleum-diesel'!K23+'BIFUbC-crude-oil'!K23+'BIFUbC-heavy-or-residual-oil'!K23+'BIFUbC-natural-gas'!K23+'BIFUbC-electricity'!K23+'BIFUbC-heat'!K23+'BIFUbC-biomass'!K23+'BIFUbC-hydrogen'!M23</f>
        <v>780418292492504.63</v>
      </c>
      <c r="L23" s="344">
        <f>'BIFUbC-coal'!L23+'BIFUbC-LPG-propane-or-butane'!L23+'BIFUbC-petroleum-diesel'!L23+'BIFUbC-crude-oil'!L23+'BIFUbC-heavy-or-residual-oil'!L23+'BIFUbC-natural-gas'!L23+'BIFUbC-electricity'!L23+'BIFUbC-heat'!L23+'BIFUbC-biomass'!L23+'BIFUbC-hydrogen'!N23</f>
        <v>794666767006229.75</v>
      </c>
      <c r="M23" s="344">
        <f>'BIFUbC-coal'!M23+'BIFUbC-LPG-propane-or-butane'!M23+'BIFUbC-petroleum-diesel'!M23+'BIFUbC-crude-oil'!M23+'BIFUbC-heavy-or-residual-oil'!M23+'BIFUbC-natural-gas'!M23+'BIFUbC-electricity'!M23+'BIFUbC-heat'!M23+'BIFUbC-biomass'!M23+'BIFUbC-hydrogen'!O23</f>
        <v>806372143698820.63</v>
      </c>
      <c r="N23" s="344">
        <f>'BIFUbC-coal'!N23+'BIFUbC-LPG-propane-or-butane'!N23+'BIFUbC-petroleum-diesel'!N23+'BIFUbC-crude-oil'!N23+'BIFUbC-heavy-or-residual-oil'!N23+'BIFUbC-natural-gas'!N23+'BIFUbC-electricity'!N23+'BIFUbC-heat'!N23+'BIFUbC-biomass'!N23+'BIFUbC-hydrogen'!P23</f>
        <v>816346277063865</v>
      </c>
      <c r="O23" s="344">
        <f>'BIFUbC-coal'!O23+'BIFUbC-LPG-propane-or-butane'!O23+'BIFUbC-petroleum-diesel'!O23+'BIFUbC-crude-oil'!O23+'BIFUbC-heavy-or-residual-oil'!O23+'BIFUbC-natural-gas'!O23+'BIFUbC-electricity'!O23+'BIFUbC-heat'!O23+'BIFUbC-biomass'!O23+'BIFUbC-hydrogen'!Q23</f>
        <v>824515717770685.25</v>
      </c>
      <c r="P23" s="344">
        <f>'BIFUbC-coal'!P23+'BIFUbC-LPG-propane-or-butane'!P23+'BIFUbC-petroleum-diesel'!P23+'BIFUbC-crude-oil'!P23+'BIFUbC-heavy-or-residual-oil'!P23+'BIFUbC-natural-gas'!P23+'BIFUbC-electricity'!P23+'BIFUbC-heat'!P23+'BIFUbC-biomass'!P23+'BIFUbC-hydrogen'!R23</f>
        <v>831198748437403.75</v>
      </c>
      <c r="Q23" s="344">
        <f>'BIFUbC-coal'!Q23+'BIFUbC-LPG-propane-or-butane'!Q23+'BIFUbC-petroleum-diesel'!Q23+'BIFUbC-crude-oil'!Q23+'BIFUbC-heavy-or-residual-oil'!Q23+'BIFUbC-natural-gas'!Q23+'BIFUbC-electricity'!Q23+'BIFUbC-heat'!Q23+'BIFUbC-biomass'!Q23+'BIFUbC-hydrogen'!S23</f>
        <v>836735195476943.88</v>
      </c>
      <c r="R23" s="344">
        <f>'BIFUbC-coal'!R23+'BIFUbC-LPG-propane-or-butane'!R23+'BIFUbC-petroleum-diesel'!R23+'BIFUbC-crude-oil'!R23+'BIFUbC-heavy-or-residual-oil'!R23+'BIFUbC-natural-gas'!R23+'BIFUbC-electricity'!R23+'BIFUbC-heat'!R23+'BIFUbC-biomass'!R23+'BIFUbC-hydrogen'!T23</f>
        <v>841480784908888.88</v>
      </c>
      <c r="S23" s="344">
        <f>'BIFUbC-coal'!S23+'BIFUbC-LPG-propane-or-butane'!S23+'BIFUbC-petroleum-diesel'!S23+'BIFUbC-crude-oil'!S23+'BIFUbC-heavy-or-residual-oil'!S23+'BIFUbC-natural-gas'!S23+'BIFUbC-electricity'!S23+'BIFUbC-heat'!S23+'BIFUbC-biomass'!S23+'BIFUbC-hydrogen'!U23</f>
        <v>848350176877555.13</v>
      </c>
      <c r="T23" s="344">
        <f>'BIFUbC-coal'!T23+'BIFUbC-LPG-propane-or-butane'!T23+'BIFUbC-petroleum-diesel'!T23+'BIFUbC-crude-oil'!T23+'BIFUbC-heavy-or-residual-oil'!T23+'BIFUbC-natural-gas'!T23+'BIFUbC-electricity'!T23+'BIFUbC-heat'!T23+'BIFUbC-biomass'!T23+'BIFUbC-hydrogen'!V23</f>
        <v>854843373975634.63</v>
      </c>
      <c r="U23" s="344">
        <f>'BIFUbC-coal'!U23+'BIFUbC-LPG-propane-or-butane'!U23+'BIFUbC-petroleum-diesel'!U23+'BIFUbC-crude-oil'!U23+'BIFUbC-heavy-or-residual-oil'!U23+'BIFUbC-natural-gas'!U23+'BIFUbC-electricity'!U23+'BIFUbC-heat'!U23+'BIFUbC-biomass'!U23+'BIFUbC-hydrogen'!W23</f>
        <v>860960578685655.25</v>
      </c>
      <c r="V23" s="344">
        <f>'BIFUbC-coal'!V23+'BIFUbC-LPG-propane-or-butane'!V23+'BIFUbC-petroleum-diesel'!V23+'BIFUbC-crude-oil'!V23+'BIFUbC-heavy-or-residual-oil'!V23+'BIFUbC-natural-gas'!V23+'BIFUbC-electricity'!V23+'BIFUbC-heat'!V23+'BIFUbC-biomass'!V23+'BIFUbC-hydrogen'!X23</f>
        <v>866702767672839.63</v>
      </c>
      <c r="W23" s="344">
        <f>'BIFUbC-coal'!W23+'BIFUbC-LPG-propane-or-butane'!W23+'BIFUbC-petroleum-diesel'!W23+'BIFUbC-crude-oil'!W23+'BIFUbC-heavy-or-residual-oil'!W23+'BIFUbC-natural-gas'!W23+'BIFUbC-electricity'!W23+'BIFUbC-heat'!W23+'BIFUbC-biomass'!W23+'BIFUbC-hydrogen'!Y23</f>
        <v>872071670036619.63</v>
      </c>
      <c r="X23" s="344">
        <f>'BIFUbC-coal'!X23+'BIFUbC-LPG-propane-or-butane'!X23+'BIFUbC-petroleum-diesel'!X23+'BIFUbC-crude-oil'!X23+'BIFUbC-heavy-or-residual-oil'!X23+'BIFUbC-natural-gas'!X23+'BIFUbC-electricity'!X23+'BIFUbC-heat'!X23+'BIFUbC-biomass'!X23+'BIFUbC-hydrogen'!Z23</f>
        <v>877069743740656</v>
      </c>
      <c r="Y23" s="344">
        <f>'BIFUbC-coal'!Y23+'BIFUbC-LPG-propane-or-butane'!Y23+'BIFUbC-petroleum-diesel'!Y23+'BIFUbC-crude-oil'!Y23+'BIFUbC-heavy-or-residual-oil'!Y23+'BIFUbC-natural-gas'!Y23+'BIFUbC-electricity'!Y23+'BIFUbC-heat'!Y23+'BIFUbC-biomass'!Y23+'BIFUbC-hydrogen'!AA23</f>
        <v>881700150401974.5</v>
      </c>
      <c r="Z23" s="344">
        <f>'BIFUbC-coal'!Z23+'BIFUbC-LPG-propane-or-butane'!Z23+'BIFUbC-petroleum-diesel'!Z23+'BIFUbC-crude-oil'!Z23+'BIFUbC-heavy-or-residual-oil'!Z23+'BIFUbC-natural-gas'!Z23+'BIFUbC-electricity'!Z23+'BIFUbC-heat'!Z23+'BIFUbC-biomass'!Z23+'BIFUbC-hydrogen'!AB23</f>
        <v>885966728620714.13</v>
      </c>
      <c r="AA23" s="344">
        <f>'BIFUbC-coal'!AA23+'BIFUbC-LPG-propane-or-butane'!AA23+'BIFUbC-petroleum-diesel'!AA23+'BIFUbC-crude-oil'!AA23+'BIFUbC-heavy-or-residual-oil'!AA23+'BIFUbC-natural-gas'!AA23+'BIFUbC-electricity'!AA23+'BIFUbC-heat'!AA23+'BIFUbC-biomass'!AA23+'BIFUbC-hydrogen'!AC23</f>
        <v>889873966031601.88</v>
      </c>
      <c r="AB23" s="344">
        <f>'BIFUbC-coal'!AB23+'BIFUbC-LPG-propane-or-butane'!AB23+'BIFUbC-petroleum-diesel'!AB23+'BIFUbC-crude-oil'!AB23+'BIFUbC-heavy-or-residual-oil'!AB23+'BIFUbC-natural-gas'!AB23+'BIFUbC-electricity'!AB23+'BIFUbC-heat'!AB23+'BIFUbC-biomass'!AB23+'BIFUbC-hydrogen'!AD23</f>
        <v>893426970256940.38</v>
      </c>
      <c r="AC23" s="344">
        <f>'BIFUbC-coal'!AC23+'BIFUbC-LPG-propane-or-butane'!AC23+'BIFUbC-petroleum-diesel'!AC23+'BIFUbC-crude-oil'!AC23+'BIFUbC-heavy-or-residual-oil'!AC23+'BIFUbC-natural-gas'!AC23+'BIFUbC-electricity'!AC23+'BIFUbC-heat'!AC23+'BIFUbC-biomass'!AC23+'BIFUbC-hydrogen'!AE23</f>
        <v>896631438938325.5</v>
      </c>
      <c r="AD23" s="344">
        <f>'BIFUbC-coal'!AD23+'BIFUbC-LPG-propane-or-butane'!AD23+'BIFUbC-petroleum-diesel'!AD23+'BIFUbC-crude-oil'!AD23+'BIFUbC-heavy-or-residual-oil'!AD23+'BIFUbC-natural-gas'!AD23+'BIFUbC-electricity'!AD23+'BIFUbC-heat'!AD23+'BIFUbC-biomass'!AD23+'BIFUbC-hydrogen'!AF23</f>
        <v>899493629021066.13</v>
      </c>
      <c r="AE23" s="344">
        <f>'BIFUbC-coal'!AE23+'BIFUbC-LPG-propane-or-butane'!AE23+'BIFUbC-petroleum-diesel'!AE23+'BIFUbC-crude-oil'!AE23+'BIFUbC-heavy-or-residual-oil'!AE23+'BIFUbC-natural-gas'!AE23+'BIFUbC-electricity'!AE23+'BIFUbC-heat'!AE23+'BIFUbC-biomass'!AE23+'BIFUbC-hydrogen'!AG23</f>
        <v>902020325460915.88</v>
      </c>
      <c r="AF23" s="344">
        <f>'BIFUbC-coal'!AF23+'BIFUbC-LPG-propane-or-butane'!AF23+'BIFUbC-petroleum-diesel'!AF23+'BIFUbC-crude-oil'!AF23+'BIFUbC-heavy-or-residual-oil'!AF23+'BIFUbC-natural-gas'!AF23+'BIFUbC-electricity'!AF23+'BIFUbC-heat'!AF23+'BIFUbC-biomass'!AF23+'BIFUbC-hydrogen'!AH23</f>
        <v>904218809517734.38</v>
      </c>
      <c r="AG23" s="344">
        <f>'BIFUbC-coal'!AG23+'BIFUbC-LPG-propane-or-butane'!AG23+'BIFUbC-petroleum-diesel'!AG23+'BIFUbC-crude-oil'!AG23+'BIFUbC-heavy-or-residual-oil'!AG23+'BIFUbC-natural-gas'!AG23+'BIFUbC-electricity'!AG23+'BIFUbC-heat'!AG23+'BIFUbC-biomass'!AG23+'BIFUbC-hydrogen'!AI23</f>
        <v>906096826795001.63</v>
      </c>
      <c r="AH23" s="344">
        <f>'BIFUbC-coal'!AH23+'BIFUbC-LPG-propane-or-butane'!AH23+'BIFUbC-petroleum-diesel'!AH23+'BIFUbC-crude-oil'!AH23+'BIFUbC-heavy-or-residual-oil'!AH23+'BIFUbC-natural-gas'!AH23+'BIFUbC-electricity'!AH23+'BIFUbC-heat'!AH23+'BIFUbC-biomass'!AH23+'BIFUbC-hydrogen'!AJ23</f>
        <v>907662555177676.5</v>
      </c>
      <c r="AI23" s="344">
        <f>'BIFUbC-coal'!AI23+'BIFUbC-LPG-propane-or-butane'!AI23+'BIFUbC-petroleum-diesel'!AI23+'BIFUbC-crude-oil'!AI23+'BIFUbC-heavy-or-residual-oil'!AI23+'BIFUbC-natural-gas'!AI23+'BIFUbC-electricity'!AI23+'BIFUbC-heat'!AI23+'BIFUbC-biomass'!AI23+'BIFUbC-hydrogen'!AK23</f>
        <v>908924572814072.63</v>
      </c>
      <c r="AJ23" s="344">
        <f>'BIFUbC-coal'!AJ23+'BIFUbC-LPG-propane-or-butane'!AJ23+'BIFUbC-petroleum-diesel'!AJ23+'BIFUbC-crude-oil'!AJ23+'BIFUbC-heavy-or-residual-oil'!AJ23+'BIFUbC-natural-gas'!AJ23+'BIFUbC-electricity'!AJ23+'BIFUbC-heat'!AJ23+'BIFUbC-biomass'!AJ23+'BIFUbC-hydrogen'!AL23</f>
        <v>909891826280052.13</v>
      </c>
      <c r="AK23" s="344">
        <f>'BIFUbC-coal'!AK23+'BIFUbC-LPG-propane-or-butane'!AK23+'BIFUbC-petroleum-diesel'!AK23+'BIFUbC-crude-oil'!AK23+'BIFUbC-heavy-or-residual-oil'!AK23+'BIFUbC-natural-gas'!AK23+'BIFUbC-electricity'!AK23+'BIFUbC-heat'!AK23+'BIFUbC-biomass'!AK23+'BIFUbC-hydrogen'!AM23</f>
        <v>910573599056146.13</v>
      </c>
      <c r="AL23" s="344">
        <f>'BIFUbC-coal'!AL23+'BIFUbC-LPG-propane-or-butane'!AL23+'BIFUbC-petroleum-diesel'!AL23+'BIFUbC-crude-oil'!AL23+'BIFUbC-heavy-or-residual-oil'!AL23+'BIFUbC-natural-gas'!AL23+'BIFUbC-electricity'!AL23+'BIFUbC-heat'!AL23+'BIFUbC-biomass'!AL23+'BIFUbC-hydrogen'!AN23</f>
        <v>910979480440198.13</v>
      </c>
      <c r="AM23" s="344">
        <f>'BIFUbC-coal'!AM23+'BIFUbC-LPG-propane-or-butane'!AM23+'BIFUbC-petroleum-diesel'!AM23+'BIFUbC-crude-oil'!AM23+'BIFUbC-heavy-or-residual-oil'!AM23+'BIFUbC-natural-gas'!AM23+'BIFUbC-electricity'!AM23+'BIFUbC-heat'!AM23+'BIFUbC-biomass'!AM23+'BIFUbC-hydrogen'!AO23</f>
        <v>911119335009905</v>
      </c>
      <c r="AN23" s="344">
        <f>'BIFUbC-coal'!AN23+'BIFUbC-LPG-propane-or-butane'!AN23+'BIFUbC-petroleum-diesel'!AN23+'BIFUbC-crude-oil'!AN23+'BIFUbC-heavy-or-residual-oil'!AN23+'BIFUbC-natural-gas'!AN23+'BIFUbC-electricity'!AN23+'BIFUbC-heat'!AN23+'BIFUbC-biomass'!AN23+'BIFUbC-hydrogen'!AP23</f>
        <v>911003272741276.25</v>
      </c>
    </row>
    <row r="24" spans="1:40" x14ac:dyDescent="0.2">
      <c r="A24" s="313" t="s">
        <v>146</v>
      </c>
      <c r="B24" s="344">
        <f>'BIFUbC-coal'!B24+'BIFUbC-LPG-propane-or-butane'!B24+'BIFUbC-petroleum-diesel'!B24+'BIFUbC-crude-oil'!B24+'BIFUbC-heavy-or-residual-oil'!B24+'BIFUbC-natural-gas'!B24+'BIFUbC-electricity'!B24+'BIFUbC-heat'!B24+'BIFUbC-biomass'!B24+'BIFUbC-hydrogen'!D24</f>
        <v>659881319054341.88</v>
      </c>
      <c r="C24" s="344">
        <f>'BIFUbC-coal'!C24+'BIFUbC-LPG-propane-or-butane'!C24+'BIFUbC-petroleum-diesel'!C24+'BIFUbC-crude-oil'!C24+'BIFUbC-heavy-or-residual-oil'!C24+'BIFUbC-natural-gas'!C24+'BIFUbC-electricity'!C24+'BIFUbC-heat'!C24+'BIFUbC-biomass'!C24+'BIFUbC-hydrogen'!E24</f>
        <v>983397616924260.5</v>
      </c>
      <c r="D24" s="344">
        <f>'BIFUbC-coal'!D24+'BIFUbC-LPG-propane-or-butane'!D24+'BIFUbC-petroleum-diesel'!D24+'BIFUbC-crude-oil'!D24+'BIFUbC-heavy-or-residual-oil'!D24+'BIFUbC-natural-gas'!D24+'BIFUbC-electricity'!D24+'BIFUbC-heat'!D24+'BIFUbC-biomass'!D24+'BIFUbC-hydrogen'!F24</f>
        <v>1208107731704002.5</v>
      </c>
      <c r="E24" s="344">
        <f>'BIFUbC-coal'!E24+'BIFUbC-LPG-propane-or-butane'!E24+'BIFUbC-petroleum-diesel'!E24+'BIFUbC-crude-oil'!E24+'BIFUbC-heavy-or-residual-oil'!E24+'BIFUbC-natural-gas'!E24+'BIFUbC-electricity'!E24+'BIFUbC-heat'!E24+'BIFUbC-biomass'!E24+'BIFUbC-hydrogen'!G24</f>
        <v>1303338877750490.8</v>
      </c>
      <c r="F24" s="344">
        <f>'BIFUbC-coal'!F24+'BIFUbC-LPG-propane-or-butane'!F24+'BIFUbC-petroleum-diesel'!F24+'BIFUbC-crude-oil'!F24+'BIFUbC-heavy-or-residual-oil'!F24+'BIFUbC-natural-gas'!F24+'BIFUbC-electricity'!F24+'BIFUbC-heat'!F24+'BIFUbC-biomass'!F24+'BIFUbC-hydrogen'!H24</f>
        <v>1361488410166037</v>
      </c>
      <c r="G24" s="344">
        <f>'BIFUbC-coal'!G24+'BIFUbC-LPG-propane-or-butane'!G24+'BIFUbC-petroleum-diesel'!G24+'BIFUbC-crude-oil'!G24+'BIFUbC-heavy-or-residual-oil'!G24+'BIFUbC-natural-gas'!G24+'BIFUbC-electricity'!G24+'BIFUbC-heat'!G24+'BIFUbC-biomass'!G24+'BIFUbC-hydrogen'!I24</f>
        <v>1512148331930643</v>
      </c>
      <c r="H24" s="344">
        <f>'BIFUbC-coal'!H24+'BIFUbC-LPG-propane-or-butane'!H24+'BIFUbC-petroleum-diesel'!H24+'BIFUbC-crude-oil'!H24+'BIFUbC-heavy-or-residual-oil'!H24+'BIFUbC-natural-gas'!H24+'BIFUbC-electricity'!H24+'BIFUbC-heat'!H24+'BIFUbC-biomass'!H24+'BIFUbC-hydrogen'!J24</f>
        <v>1712591265856921.8</v>
      </c>
      <c r="I24" s="344">
        <f>'BIFUbC-coal'!I24+'BIFUbC-LPG-propane-or-butane'!I24+'BIFUbC-petroleum-diesel'!I24+'BIFUbC-crude-oil'!I24+'BIFUbC-heavy-or-residual-oil'!I24+'BIFUbC-natural-gas'!I24+'BIFUbC-electricity'!I24+'BIFUbC-heat'!I24+'BIFUbC-biomass'!I24+'BIFUbC-hydrogen'!K24</f>
        <v>1911768567891284.3</v>
      </c>
      <c r="J24" s="344">
        <f>'BIFUbC-coal'!J24+'BIFUbC-LPG-propane-or-butane'!J24+'BIFUbC-petroleum-diesel'!J24+'BIFUbC-crude-oil'!J24+'BIFUbC-heavy-or-residual-oil'!J24+'BIFUbC-natural-gas'!J24+'BIFUbC-electricity'!J24+'BIFUbC-heat'!J24+'BIFUbC-biomass'!J24+'BIFUbC-hydrogen'!L24</f>
        <v>2095997919506539.3</v>
      </c>
      <c r="K24" s="344">
        <f>'BIFUbC-coal'!K24+'BIFUbC-LPG-propane-or-butane'!K24+'BIFUbC-petroleum-diesel'!K24+'BIFUbC-crude-oil'!K24+'BIFUbC-heavy-or-residual-oil'!K24+'BIFUbC-natural-gas'!K24+'BIFUbC-electricity'!K24+'BIFUbC-heat'!K24+'BIFUbC-biomass'!K24+'BIFUbC-hydrogen'!M24</f>
        <v>2266523538505288</v>
      </c>
      <c r="L24" s="344">
        <f>'BIFUbC-coal'!L24+'BIFUbC-LPG-propane-or-butane'!L24+'BIFUbC-petroleum-diesel'!L24+'BIFUbC-crude-oil'!L24+'BIFUbC-heavy-or-residual-oil'!L24+'BIFUbC-natural-gas'!L24+'BIFUbC-electricity'!L24+'BIFUbC-heat'!L24+'BIFUbC-biomass'!L24+'BIFUbC-hydrogen'!N24</f>
        <v>2427635022770165</v>
      </c>
      <c r="M24" s="344">
        <f>'BIFUbC-coal'!M24+'BIFUbC-LPG-propane-or-butane'!M24+'BIFUbC-petroleum-diesel'!M24+'BIFUbC-crude-oil'!M24+'BIFUbC-heavy-or-residual-oil'!M24+'BIFUbC-natural-gas'!M24+'BIFUbC-electricity'!M24+'BIFUbC-heat'!M24+'BIFUbC-biomass'!M24+'BIFUbC-hydrogen'!O24</f>
        <v>2586427129610433.5</v>
      </c>
      <c r="N24" s="344">
        <f>'BIFUbC-coal'!N24+'BIFUbC-LPG-propane-or-butane'!N24+'BIFUbC-petroleum-diesel'!N24+'BIFUbC-crude-oil'!N24+'BIFUbC-heavy-or-residual-oil'!N24+'BIFUbC-natural-gas'!N24+'BIFUbC-electricity'!N24+'BIFUbC-heat'!N24+'BIFUbC-biomass'!N24+'BIFUbC-hydrogen'!P24</f>
        <v>2750920326594579.5</v>
      </c>
      <c r="O24" s="344">
        <f>'BIFUbC-coal'!O24+'BIFUbC-LPG-propane-or-butane'!O24+'BIFUbC-petroleum-diesel'!O24+'BIFUbC-crude-oil'!O24+'BIFUbC-heavy-or-residual-oil'!O24+'BIFUbC-natural-gas'!O24+'BIFUbC-electricity'!O24+'BIFUbC-heat'!O24+'BIFUbC-biomass'!O24+'BIFUbC-hydrogen'!Q24</f>
        <v>2922543371915069.5</v>
      </c>
      <c r="P24" s="344">
        <f>'BIFUbC-coal'!P24+'BIFUbC-LPG-propane-or-butane'!P24+'BIFUbC-petroleum-diesel'!P24+'BIFUbC-crude-oil'!P24+'BIFUbC-heavy-or-residual-oil'!P24+'BIFUbC-natural-gas'!P24+'BIFUbC-electricity'!P24+'BIFUbC-heat'!P24+'BIFUbC-biomass'!P24+'BIFUbC-hydrogen'!R24</f>
        <v>3101134651063665</v>
      </c>
      <c r="Q24" s="344">
        <f>'BIFUbC-coal'!Q24+'BIFUbC-LPG-propane-or-butane'!Q24+'BIFUbC-petroleum-diesel'!Q24+'BIFUbC-crude-oil'!Q24+'BIFUbC-heavy-or-residual-oil'!Q24+'BIFUbC-natural-gas'!Q24+'BIFUbC-electricity'!Q24+'BIFUbC-heat'!Q24+'BIFUbC-biomass'!Q24+'BIFUbC-hydrogen'!S24</f>
        <v>3286461181800015</v>
      </c>
      <c r="R24" s="344">
        <f>'BIFUbC-coal'!R24+'BIFUbC-LPG-propane-or-butane'!R24+'BIFUbC-petroleum-diesel'!R24+'BIFUbC-crude-oil'!R24+'BIFUbC-heavy-or-residual-oil'!R24+'BIFUbC-natural-gas'!R24+'BIFUbC-electricity'!R24+'BIFUbC-heat'!R24+'BIFUbC-biomass'!R24+'BIFUbC-hydrogen'!T24</f>
        <v>3478212675508804.5</v>
      </c>
      <c r="S24" s="344">
        <f>'BIFUbC-coal'!S24+'BIFUbC-LPG-propane-or-butane'!S24+'BIFUbC-petroleum-diesel'!S24+'BIFUbC-crude-oil'!S24+'BIFUbC-heavy-or-residual-oil'!S24+'BIFUbC-natural-gas'!S24+'BIFUbC-electricity'!S24+'BIFUbC-heat'!S24+'BIFUbC-biomass'!S24+'BIFUbC-hydrogen'!U24</f>
        <v>3677983259189729</v>
      </c>
      <c r="T24" s="344">
        <f>'BIFUbC-coal'!T24+'BIFUbC-LPG-propane-or-butane'!T24+'BIFUbC-petroleum-diesel'!T24+'BIFUbC-crude-oil'!T24+'BIFUbC-heavy-or-residual-oil'!T24+'BIFUbC-natural-gas'!T24+'BIFUbC-electricity'!T24+'BIFUbC-heat'!T24+'BIFUbC-biomass'!T24+'BIFUbC-hydrogen'!V24</f>
        <v>3883512167681800.5</v>
      </c>
      <c r="U24" s="344">
        <f>'BIFUbC-coal'!U24+'BIFUbC-LPG-propane-or-butane'!U24+'BIFUbC-petroleum-diesel'!U24+'BIFUbC-crude-oil'!U24+'BIFUbC-heavy-or-residual-oil'!U24+'BIFUbC-natural-gas'!U24+'BIFUbC-electricity'!U24+'BIFUbC-heat'!U24+'BIFUbC-biomass'!U24+'BIFUbC-hydrogen'!W24</f>
        <v>4094215853124762</v>
      </c>
      <c r="V24" s="344">
        <f>'BIFUbC-coal'!V24+'BIFUbC-LPG-propane-or-butane'!V24+'BIFUbC-petroleum-diesel'!V24+'BIFUbC-crude-oil'!V24+'BIFUbC-heavy-or-residual-oil'!V24+'BIFUbC-natural-gas'!V24+'BIFUbC-electricity'!V24+'BIFUbC-heat'!V24+'BIFUbC-biomass'!V24+'BIFUbC-hydrogen'!X24</f>
        <v>4309409654248234.5</v>
      </c>
      <c r="W24" s="344">
        <f>'BIFUbC-coal'!W24+'BIFUbC-LPG-propane-or-butane'!W24+'BIFUbC-petroleum-diesel'!W24+'BIFUbC-crude-oil'!W24+'BIFUbC-heavy-or-residual-oil'!W24+'BIFUbC-natural-gas'!W24+'BIFUbC-electricity'!W24+'BIFUbC-heat'!W24+'BIFUbC-biomass'!W24+'BIFUbC-hydrogen'!Y24</f>
        <v>4528304682654761</v>
      </c>
      <c r="X24" s="344">
        <f>'BIFUbC-coal'!X24+'BIFUbC-LPG-propane-or-butane'!X24+'BIFUbC-petroleum-diesel'!X24+'BIFUbC-crude-oil'!X24+'BIFUbC-heavy-or-residual-oil'!X24+'BIFUbC-natural-gas'!X24+'BIFUbC-electricity'!X24+'BIFUbC-heat'!X24+'BIFUbC-biomass'!X24+'BIFUbC-hydrogen'!Z24</f>
        <v>4750005927110577</v>
      </c>
      <c r="Y24" s="344">
        <f>'BIFUbC-coal'!Y24+'BIFUbC-LPG-propane-or-butane'!Y24+'BIFUbC-petroleum-diesel'!Y24+'BIFUbC-crude-oil'!Y24+'BIFUbC-heavy-or-residual-oil'!Y24+'BIFUbC-natural-gas'!Y24+'BIFUbC-electricity'!Y24+'BIFUbC-heat'!Y24+'BIFUbC-biomass'!Y24+'BIFUbC-hydrogen'!AA24</f>
        <v>4973511770828361</v>
      </c>
      <c r="Z24" s="344">
        <f>'BIFUbC-coal'!Z24+'BIFUbC-LPG-propane-or-butane'!Z24+'BIFUbC-petroleum-diesel'!Z24+'BIFUbC-crude-oil'!Z24+'BIFUbC-heavy-or-residual-oil'!Z24+'BIFUbC-natural-gas'!Z24+'BIFUbC-electricity'!Z24+'BIFUbC-heat'!Z24+'BIFUbC-biomass'!Z24+'BIFUbC-hydrogen'!AB24</f>
        <v>5197715111516938</v>
      </c>
      <c r="AA24" s="344">
        <f>'BIFUbC-coal'!AA24+'BIFUbC-LPG-propane-or-butane'!AA24+'BIFUbC-petroleum-diesel'!AA24+'BIFUbC-crude-oil'!AA24+'BIFUbC-heavy-or-residual-oil'!AA24+'BIFUbC-natural-gas'!AA24+'BIFUbC-electricity'!AA24+'BIFUbC-heat'!AA24+'BIFUbC-biomass'!AA24+'BIFUbC-hydrogen'!AC24</f>
        <v>5421406262844956</v>
      </c>
      <c r="AB24" s="344">
        <f>'BIFUbC-coal'!AB24+'BIFUbC-LPG-propane-or-butane'!AB24+'BIFUbC-petroleum-diesel'!AB24+'BIFUbC-crude-oil'!AB24+'BIFUbC-heavy-or-residual-oil'!AB24+'BIFUbC-natural-gas'!AB24+'BIFUbC-electricity'!AB24+'BIFUbC-heat'!AB24+'BIFUbC-biomass'!AB24+'BIFUbC-hydrogen'!AD24</f>
        <v>5643277798336134</v>
      </c>
      <c r="AC24" s="344">
        <f>'BIFUbC-coal'!AC24+'BIFUbC-LPG-propane-or-butane'!AC24+'BIFUbC-petroleum-diesel'!AC24+'BIFUbC-crude-oil'!AC24+'BIFUbC-heavy-or-residual-oil'!AC24+'BIFUbC-natural-gas'!AC24+'BIFUbC-electricity'!AC24+'BIFUbC-heat'!AC24+'BIFUbC-biomass'!AC24+'BIFUbC-hydrogen'!AE24</f>
        <v>5861931474135448</v>
      </c>
      <c r="AD24" s="344">
        <f>'BIFUbC-coal'!AD24+'BIFUbC-LPG-propane-or-butane'!AD24+'BIFUbC-petroleum-diesel'!AD24+'BIFUbC-crude-oil'!AD24+'BIFUbC-heavy-or-residual-oil'!AD24+'BIFUbC-natural-gas'!AD24+'BIFUbC-electricity'!AD24+'BIFUbC-heat'!AD24+'BIFUbC-biomass'!AD24+'BIFUbC-hydrogen'!AF24</f>
        <v>6075887335288632</v>
      </c>
      <c r="AE24" s="344">
        <f>'BIFUbC-coal'!AE24+'BIFUbC-LPG-propane-or-butane'!AE24+'BIFUbC-petroleum-diesel'!AE24+'BIFUbC-crude-oil'!AE24+'BIFUbC-heavy-or-residual-oil'!AE24+'BIFUbC-natural-gas'!AE24+'BIFUbC-electricity'!AE24+'BIFUbC-heat'!AE24+'BIFUbC-biomass'!AE24+'BIFUbC-hydrogen'!AG24</f>
        <v>6283595071112174</v>
      </c>
      <c r="AF24" s="344">
        <f>'BIFUbC-coal'!AF24+'BIFUbC-LPG-propane-or-butane'!AF24+'BIFUbC-petroleum-diesel'!AF24+'BIFUbC-crude-oil'!AF24+'BIFUbC-heavy-or-residual-oil'!AF24+'BIFUbC-natural-gas'!AF24+'BIFUbC-electricity'!AF24+'BIFUbC-heat'!AF24+'BIFUbC-biomass'!AF24+'BIFUbC-hydrogen'!AH24</f>
        <v>6483447639103302</v>
      </c>
      <c r="AG24" s="344">
        <f>'BIFUbC-coal'!AG24+'BIFUbC-LPG-propane-or-butane'!AG24+'BIFUbC-petroleum-diesel'!AG24+'BIFUbC-crude-oil'!AG24+'BIFUbC-heavy-or-residual-oil'!AG24+'BIFUbC-natural-gas'!AG24+'BIFUbC-electricity'!AG24+'BIFUbC-heat'!AG24+'BIFUbC-biomass'!AG24+'BIFUbC-hydrogen'!AI24</f>
        <v>6673797124149384</v>
      </c>
      <c r="AH24" s="344">
        <f>'BIFUbC-coal'!AH24+'BIFUbC-LPG-propane-or-butane'!AH24+'BIFUbC-petroleum-diesel'!AH24+'BIFUbC-crude-oil'!AH24+'BIFUbC-heavy-or-residual-oil'!AH24+'BIFUbC-natural-gas'!AH24+'BIFUbC-electricity'!AH24+'BIFUbC-heat'!AH24+'BIFUbC-biomass'!AH24+'BIFUbC-hydrogen'!AJ24</f>
        <v>6852972741358669</v>
      </c>
      <c r="AI24" s="344">
        <f>'BIFUbC-coal'!AI24+'BIFUbC-LPG-propane-or-butane'!AI24+'BIFUbC-petroleum-diesel'!AI24+'BIFUbC-crude-oil'!AI24+'BIFUbC-heavy-or-residual-oil'!AI24+'BIFUbC-natural-gas'!AI24+'BIFUbC-electricity'!AI24+'BIFUbC-heat'!AI24+'BIFUbC-biomass'!AI24+'BIFUbC-hydrogen'!AK24</f>
        <v>7019300827800431</v>
      </c>
      <c r="AJ24" s="344">
        <f>'BIFUbC-coal'!AJ24+'BIFUbC-LPG-propane-or-butane'!AJ24+'BIFUbC-petroleum-diesel'!AJ24+'BIFUbC-crude-oil'!AJ24+'BIFUbC-heavy-or-residual-oil'!AJ24+'BIFUbC-natural-gas'!AJ24+'BIFUbC-electricity'!AJ24+'BIFUbC-heat'!AJ24+'BIFUbC-biomass'!AJ24+'BIFUbC-hydrogen'!AL24</f>
        <v>7171126602296064</v>
      </c>
      <c r="AK24" s="344">
        <f>'BIFUbC-coal'!AK24+'BIFUbC-LPG-propane-or-butane'!AK24+'BIFUbC-petroleum-diesel'!AK24+'BIFUbC-crude-oil'!AK24+'BIFUbC-heavy-or-residual-oil'!AK24+'BIFUbC-natural-gas'!AK24+'BIFUbC-electricity'!AK24+'BIFUbC-heat'!AK24+'BIFUbC-biomass'!AK24+'BIFUbC-hydrogen'!AM24</f>
        <v>7306837404955625</v>
      </c>
      <c r="AL24" s="344">
        <f>'BIFUbC-coal'!AL24+'BIFUbC-LPG-propane-or-butane'!AL24+'BIFUbC-petroleum-diesel'!AL24+'BIFUbC-crude-oil'!AL24+'BIFUbC-heavy-or-residual-oil'!AL24+'BIFUbC-natural-gas'!AL24+'BIFUbC-electricity'!AL24+'BIFUbC-heat'!AL24+'BIFUbC-biomass'!AL24+'BIFUbC-hydrogen'!AN24</f>
        <v>7424887061508500</v>
      </c>
      <c r="AM24" s="344">
        <f>'BIFUbC-coal'!AM24+'BIFUbC-LPG-propane-or-butane'!AM24+'BIFUbC-petroleum-diesel'!AM24+'BIFUbC-crude-oil'!AM24+'BIFUbC-heavy-or-residual-oil'!AM24+'BIFUbC-natural-gas'!AM24+'BIFUbC-electricity'!AM24+'BIFUbC-heat'!AM24+'BIFUbC-biomass'!AM24+'BIFUbC-hydrogen'!AO24</f>
        <v>7523820953984271</v>
      </c>
      <c r="AN24" s="344">
        <f>'BIFUbC-coal'!AN24+'BIFUbC-LPG-propane-or-butane'!AN24+'BIFUbC-petroleum-diesel'!AN24+'BIFUbC-crude-oil'!AN24+'BIFUbC-heavy-or-residual-oil'!AN24+'BIFUbC-natural-gas'!AN24+'BIFUbC-electricity'!AN24+'BIFUbC-heat'!AN24+'BIFUbC-biomass'!AN24+'BIFUbC-hydrogen'!AP24</f>
        <v>7602301321488717</v>
      </c>
    </row>
    <row r="25" spans="1:40" x14ac:dyDescent="0.2">
      <c r="A25" s="313" t="s">
        <v>147</v>
      </c>
      <c r="B25" s="344">
        <f>'BIFUbC-coal'!B25+'BIFUbC-LPG-propane-or-butane'!B25+'BIFUbC-petroleum-diesel'!B25+'BIFUbC-crude-oil'!B25+'BIFUbC-heavy-or-residual-oil'!B25+'BIFUbC-natural-gas'!B25+'BIFUbC-electricity'!B25+'BIFUbC-heat'!B25+'BIFUbC-biomass'!B25+'BIFUbC-hydrogen'!D25</f>
        <v>352039662994143.88</v>
      </c>
      <c r="C25" s="344">
        <f>'BIFUbC-coal'!C25+'BIFUbC-LPG-propane-or-butane'!C25+'BIFUbC-petroleum-diesel'!C25+'BIFUbC-crude-oil'!C25+'BIFUbC-heavy-or-residual-oil'!C25+'BIFUbC-natural-gas'!C25+'BIFUbC-electricity'!C25+'BIFUbC-heat'!C25+'BIFUbC-biomass'!C25+'BIFUbC-hydrogen'!E25</f>
        <v>368268749710264.19</v>
      </c>
      <c r="D25" s="344">
        <f>'BIFUbC-coal'!D25+'BIFUbC-LPG-propane-or-butane'!D25+'BIFUbC-petroleum-diesel'!D25+'BIFUbC-crude-oil'!D25+'BIFUbC-heavy-or-residual-oil'!D25+'BIFUbC-natural-gas'!D25+'BIFUbC-electricity'!D25+'BIFUbC-heat'!D25+'BIFUbC-biomass'!D25+'BIFUbC-hydrogen'!F25</f>
        <v>448500130202747.19</v>
      </c>
      <c r="E25" s="344">
        <f>'BIFUbC-coal'!E25+'BIFUbC-LPG-propane-or-butane'!E25+'BIFUbC-petroleum-diesel'!E25+'BIFUbC-crude-oil'!E25+'BIFUbC-heavy-or-residual-oil'!E25+'BIFUbC-natural-gas'!E25+'BIFUbC-electricity'!E25+'BIFUbC-heat'!E25+'BIFUbC-biomass'!E25+'BIFUbC-hydrogen'!G25</f>
        <v>504434346521991.5</v>
      </c>
      <c r="F25" s="344">
        <f>'BIFUbC-coal'!F25+'BIFUbC-LPG-propane-or-butane'!F25+'BIFUbC-petroleum-diesel'!F25+'BIFUbC-crude-oil'!F25+'BIFUbC-heavy-or-residual-oil'!F25+'BIFUbC-natural-gas'!F25+'BIFUbC-electricity'!F25+'BIFUbC-heat'!F25+'BIFUbC-biomass'!F25+'BIFUbC-hydrogen'!H25</f>
        <v>518917358040700.75</v>
      </c>
      <c r="G25" s="344">
        <f>'BIFUbC-coal'!G25+'BIFUbC-LPG-propane-or-butane'!G25+'BIFUbC-petroleum-diesel'!G25+'BIFUbC-crude-oil'!G25+'BIFUbC-heavy-or-residual-oil'!G25+'BIFUbC-natural-gas'!G25+'BIFUbC-electricity'!G25+'BIFUbC-heat'!G25+'BIFUbC-biomass'!G25+'BIFUbC-hydrogen'!I25</f>
        <v>559247433051918</v>
      </c>
      <c r="H25" s="344">
        <f>'BIFUbC-coal'!H25+'BIFUbC-LPG-propane-or-butane'!H25+'BIFUbC-petroleum-diesel'!H25+'BIFUbC-crude-oil'!H25+'BIFUbC-heavy-or-residual-oil'!H25+'BIFUbC-natural-gas'!H25+'BIFUbC-electricity'!H25+'BIFUbC-heat'!H25+'BIFUbC-biomass'!H25+'BIFUbC-hydrogen'!J25</f>
        <v>612581079998848.5</v>
      </c>
      <c r="I25" s="344">
        <f>'BIFUbC-coal'!I25+'BIFUbC-LPG-propane-or-butane'!I25+'BIFUbC-petroleum-diesel'!I25+'BIFUbC-crude-oil'!I25+'BIFUbC-heavy-or-residual-oil'!I25+'BIFUbC-natural-gas'!I25+'BIFUbC-electricity'!I25+'BIFUbC-heat'!I25+'BIFUbC-biomass'!I25+'BIFUbC-hydrogen'!K25</f>
        <v>665627352709276.25</v>
      </c>
      <c r="J25" s="344">
        <f>'BIFUbC-coal'!J25+'BIFUbC-LPG-propane-or-butane'!J25+'BIFUbC-petroleum-diesel'!J25+'BIFUbC-crude-oil'!J25+'BIFUbC-heavy-or-residual-oil'!J25+'BIFUbC-natural-gas'!J25+'BIFUbC-electricity'!J25+'BIFUbC-heat'!J25+'BIFUbC-biomass'!J25+'BIFUbC-hydrogen'!L25</f>
        <v>714748322517283</v>
      </c>
      <c r="K25" s="344">
        <f>'BIFUbC-coal'!K25+'BIFUbC-LPG-propane-or-butane'!K25+'BIFUbC-petroleum-diesel'!K25+'BIFUbC-crude-oil'!K25+'BIFUbC-heavy-or-residual-oil'!K25+'BIFUbC-natural-gas'!K25+'BIFUbC-electricity'!K25+'BIFUbC-heat'!K25+'BIFUbC-biomass'!K25+'BIFUbC-hydrogen'!M25</f>
        <v>760311252368150.38</v>
      </c>
      <c r="L25" s="344">
        <f>'BIFUbC-coal'!L25+'BIFUbC-LPG-propane-or-butane'!L25+'BIFUbC-petroleum-diesel'!L25+'BIFUbC-crude-oil'!L25+'BIFUbC-heavy-or-residual-oil'!L25+'BIFUbC-natural-gas'!L25+'BIFUbC-electricity'!L25+'BIFUbC-heat'!L25+'BIFUbC-biomass'!L25+'BIFUbC-hydrogen'!N25</f>
        <v>803185964019694.13</v>
      </c>
      <c r="M25" s="344">
        <f>'BIFUbC-coal'!M25+'BIFUbC-LPG-propane-or-butane'!M25+'BIFUbC-petroleum-diesel'!M25+'BIFUbC-crude-oil'!M25+'BIFUbC-heavy-or-residual-oil'!M25+'BIFUbC-natural-gas'!M25+'BIFUbC-electricity'!M25+'BIFUbC-heat'!M25+'BIFUbC-biomass'!M25+'BIFUbC-hydrogen'!O25</f>
        <v>844704570216868.75</v>
      </c>
      <c r="N25" s="344">
        <f>'BIFUbC-coal'!N25+'BIFUbC-LPG-propane-or-butane'!N25+'BIFUbC-petroleum-diesel'!N25+'BIFUbC-crude-oil'!N25+'BIFUbC-heavy-or-residual-oil'!N25+'BIFUbC-natural-gas'!N25+'BIFUbC-electricity'!N25+'BIFUbC-heat'!N25+'BIFUbC-biomass'!N25+'BIFUbC-hydrogen'!P25</f>
        <v>886731376874895.25</v>
      </c>
      <c r="O25" s="344">
        <f>'BIFUbC-coal'!O25+'BIFUbC-LPG-propane-or-butane'!O25+'BIFUbC-petroleum-diesel'!O25+'BIFUbC-crude-oil'!O25+'BIFUbC-heavy-or-residual-oil'!O25+'BIFUbC-natural-gas'!O25+'BIFUbC-electricity'!O25+'BIFUbC-heat'!O25+'BIFUbC-biomass'!O25+'BIFUbC-hydrogen'!Q25</f>
        <v>929207506319634.13</v>
      </c>
      <c r="P25" s="344">
        <f>'BIFUbC-coal'!P25+'BIFUbC-LPG-propane-or-butane'!P25+'BIFUbC-petroleum-diesel'!P25+'BIFUbC-crude-oil'!P25+'BIFUbC-heavy-or-residual-oil'!P25+'BIFUbC-natural-gas'!P25+'BIFUbC-electricity'!P25+'BIFUbC-heat'!P25+'BIFUbC-biomass'!P25+'BIFUbC-hydrogen'!R25</f>
        <v>972191271631609</v>
      </c>
      <c r="Q25" s="344">
        <f>'BIFUbC-coal'!Q25+'BIFUbC-LPG-propane-or-butane'!Q25+'BIFUbC-petroleum-diesel'!Q25+'BIFUbC-crude-oil'!Q25+'BIFUbC-heavy-or-residual-oil'!Q25+'BIFUbC-natural-gas'!Q25+'BIFUbC-electricity'!Q25+'BIFUbC-heat'!Q25+'BIFUbC-biomass'!Q25+'BIFUbC-hydrogen'!S25</f>
        <v>1015770920564373.1</v>
      </c>
      <c r="R25" s="344">
        <f>'BIFUbC-coal'!R25+'BIFUbC-LPG-propane-or-butane'!R25+'BIFUbC-petroleum-diesel'!R25+'BIFUbC-crude-oil'!R25+'BIFUbC-heavy-or-residual-oil'!R25+'BIFUbC-natural-gas'!R25+'BIFUbC-electricity'!R25+'BIFUbC-heat'!R25+'BIFUbC-biomass'!R25+'BIFUbC-hydrogen'!T25</f>
        <v>1060066950022257.5</v>
      </c>
      <c r="S25" s="344">
        <f>'BIFUbC-coal'!S25+'BIFUbC-LPG-propane-or-butane'!S25+'BIFUbC-petroleum-diesel'!S25+'BIFUbC-crude-oil'!S25+'BIFUbC-heavy-or-residual-oil'!S25+'BIFUbC-natural-gas'!S25+'BIFUbC-electricity'!S25+'BIFUbC-heat'!S25+'BIFUbC-biomass'!S25+'BIFUbC-hydrogen'!U25</f>
        <v>1108608284337784.3</v>
      </c>
      <c r="T25" s="344">
        <f>'BIFUbC-coal'!T25+'BIFUbC-LPG-propane-or-butane'!T25+'BIFUbC-petroleum-diesel'!T25+'BIFUbC-crude-oil'!T25+'BIFUbC-heavy-or-residual-oil'!T25+'BIFUbC-natural-gas'!T25+'BIFUbC-electricity'!T25+'BIFUbC-heat'!T25+'BIFUbC-biomass'!T25+'BIFUbC-hydrogen'!V25</f>
        <v>1158232072291202</v>
      </c>
      <c r="U25" s="344">
        <f>'BIFUbC-coal'!U25+'BIFUbC-LPG-propane-or-butane'!U25+'BIFUbC-petroleum-diesel'!U25+'BIFUbC-crude-oil'!U25+'BIFUbC-heavy-or-residual-oil'!U25+'BIFUbC-natural-gas'!U25+'BIFUbC-electricity'!U25+'BIFUbC-heat'!U25+'BIFUbC-biomass'!U25+'BIFUbC-hydrogen'!W25</f>
        <v>1208832303719207</v>
      </c>
      <c r="V25" s="344">
        <f>'BIFUbC-coal'!V25+'BIFUbC-LPG-propane-or-butane'!V25+'BIFUbC-petroleum-diesel'!V25+'BIFUbC-crude-oil'!V25+'BIFUbC-heavy-or-residual-oil'!V25+'BIFUbC-natural-gas'!V25+'BIFUbC-electricity'!V25+'BIFUbC-heat'!V25+'BIFUbC-biomass'!V25+'BIFUbC-hydrogen'!X25</f>
        <v>1260281859187612</v>
      </c>
      <c r="W25" s="344">
        <f>'BIFUbC-coal'!W25+'BIFUbC-LPG-propane-or-butane'!W25+'BIFUbC-petroleum-diesel'!W25+'BIFUbC-crude-oil'!W25+'BIFUbC-heavy-or-residual-oil'!W25+'BIFUbC-natural-gas'!W25+'BIFUbC-electricity'!W25+'BIFUbC-heat'!W25+'BIFUbC-biomass'!W25+'BIFUbC-hydrogen'!Y25</f>
        <v>1312430730994724</v>
      </c>
      <c r="X25" s="344">
        <f>'BIFUbC-coal'!X25+'BIFUbC-LPG-propane-or-butane'!X25+'BIFUbC-petroleum-diesel'!X25+'BIFUbC-crude-oil'!X25+'BIFUbC-heavy-or-residual-oil'!X25+'BIFUbC-natural-gas'!X25+'BIFUbC-electricity'!X25+'BIFUbC-heat'!X25+'BIFUbC-biomass'!X25+'BIFUbC-hydrogen'!Z25</f>
        <v>1365104412461467.5</v>
      </c>
      <c r="Y25" s="344">
        <f>'BIFUbC-coal'!Y25+'BIFUbC-LPG-propane-or-butane'!Y25+'BIFUbC-petroleum-diesel'!Y25+'BIFUbC-crude-oil'!Y25+'BIFUbC-heavy-or-residual-oil'!Y25+'BIFUbC-natural-gas'!Y25+'BIFUbC-electricity'!Y25+'BIFUbC-heat'!Y25+'BIFUbC-biomass'!Y25+'BIFUbC-hydrogen'!AA25</f>
        <v>1418102529506184.8</v>
      </c>
      <c r="Z25" s="344">
        <f>'BIFUbC-coal'!Z25+'BIFUbC-LPG-propane-or-butane'!Z25+'BIFUbC-petroleum-diesel'!Z25+'BIFUbC-crude-oil'!Z25+'BIFUbC-heavy-or-residual-oil'!Z25+'BIFUbC-natural-gas'!Z25+'BIFUbC-electricity'!Z25+'BIFUbC-heat'!Z25+'BIFUbC-biomass'!Z25+'BIFUbC-hydrogen'!AB25</f>
        <v>1471197794375278.3</v>
      </c>
      <c r="AA25" s="344">
        <f>'BIFUbC-coal'!AA25+'BIFUbC-LPG-propane-or-butane'!AA25+'BIFUbC-petroleum-diesel'!AA25+'BIFUbC-crude-oil'!AA25+'BIFUbC-heavy-or-residual-oil'!AA25+'BIFUbC-natural-gas'!AA25+'BIFUbC-electricity'!AA25+'BIFUbC-heat'!AA25+'BIFUbC-biomass'!AA25+'BIFUbC-hydrogen'!AC25</f>
        <v>1524135365549715.8</v>
      </c>
      <c r="AB25" s="344">
        <f>'BIFUbC-coal'!AB25+'BIFUbC-LPG-propane-or-butane'!AB25+'BIFUbC-petroleum-diesel'!AB25+'BIFUbC-crude-oil'!AB25+'BIFUbC-heavy-or-residual-oil'!AB25+'BIFUbC-natural-gas'!AB25+'BIFUbC-electricity'!AB25+'BIFUbC-heat'!AB25+'BIFUbC-biomass'!AB25+'BIFUbC-hydrogen'!AD25</f>
        <v>1576632699763125</v>
      </c>
      <c r="AC25" s="344">
        <f>'BIFUbC-coal'!AC25+'BIFUbC-LPG-propane-or-butane'!AC25+'BIFUbC-petroleum-diesel'!AC25+'BIFUbC-crude-oil'!AC25+'BIFUbC-heavy-or-residual-oil'!AC25+'BIFUbC-natural-gas'!AC25+'BIFUbC-electricity'!AC25+'BIFUbC-heat'!AC25+'BIFUbC-biomass'!AC25+'BIFUbC-hydrogen'!AE25</f>
        <v>1628379981234789</v>
      </c>
      <c r="AD25" s="344">
        <f>'BIFUbC-coal'!AD25+'BIFUbC-LPG-propane-or-butane'!AD25+'BIFUbC-petroleum-diesel'!AD25+'BIFUbC-crude-oil'!AD25+'BIFUbC-heavy-or-residual-oil'!AD25+'BIFUbC-natural-gas'!AD25+'BIFUbC-electricity'!AD25+'BIFUbC-heat'!AD25+'BIFUbC-biomass'!AD25+'BIFUbC-hydrogen'!AF25</f>
        <v>1679041209145343</v>
      </c>
      <c r="AE25" s="344">
        <f>'BIFUbC-coal'!AE25+'BIFUbC-LPG-propane-or-butane'!AE25+'BIFUbC-petroleum-diesel'!AE25+'BIFUbC-crude-oil'!AE25+'BIFUbC-heavy-or-residual-oil'!AE25+'BIFUbC-natural-gas'!AE25+'BIFUbC-electricity'!AE25+'BIFUbC-heat'!AE25+'BIFUbC-biomass'!AE25+'BIFUbC-hydrogen'!AG25</f>
        <v>1728256016619325.8</v>
      </c>
      <c r="AF25" s="344">
        <f>'BIFUbC-coal'!AF25+'BIFUbC-LPG-propane-or-butane'!AF25+'BIFUbC-petroleum-diesel'!AF25+'BIFUbC-crude-oil'!AF25+'BIFUbC-heavy-or-residual-oil'!AF25+'BIFUbC-natural-gas'!AF25+'BIFUbC-electricity'!AF25+'BIFUbC-heat'!AF25+'BIFUbC-biomass'!AF25+'BIFUbC-hydrogen'!AH25</f>
        <v>1775642282667148.8</v>
      </c>
      <c r="AG25" s="344">
        <f>'BIFUbC-coal'!AG25+'BIFUbC-LPG-propane-or-butane'!AG25+'BIFUbC-petroleum-diesel'!AG25+'BIFUbC-crude-oil'!AG25+'BIFUbC-heavy-or-residual-oil'!AG25+'BIFUbC-natural-gas'!AG25+'BIFUbC-electricity'!AG25+'BIFUbC-heat'!AG25+'BIFUbC-biomass'!AG25+'BIFUbC-hydrogen'!AI25</f>
        <v>1820799582442133.3</v>
      </c>
      <c r="AH25" s="344">
        <f>'BIFUbC-coal'!AH25+'BIFUbC-LPG-propane-or-butane'!AH25+'BIFUbC-petroleum-diesel'!AH25+'BIFUbC-crude-oil'!AH25+'BIFUbC-heavy-or-residual-oil'!AH25+'BIFUbC-natural-gas'!AH25+'BIFUbC-electricity'!AH25+'BIFUbC-heat'!AH25+'BIFUbC-biomass'!AH25+'BIFUbC-hydrogen'!AJ25</f>
        <v>1863313500709781.3</v>
      </c>
      <c r="AI25" s="344">
        <f>'BIFUbC-coal'!AI25+'BIFUbC-LPG-propane-or-butane'!AI25+'BIFUbC-petroleum-diesel'!AI25+'BIFUbC-crude-oil'!AI25+'BIFUbC-heavy-or-residual-oil'!AI25+'BIFUbC-natural-gas'!AI25+'BIFUbC-electricity'!AI25+'BIFUbC-heat'!AI25+'BIFUbC-biomass'!AI25+'BIFUbC-hydrogen'!AK25</f>
        <v>1902760808729482</v>
      </c>
      <c r="AJ25" s="344">
        <f>'BIFUbC-coal'!AJ25+'BIFUbC-LPG-propane-or-butane'!AJ25+'BIFUbC-petroleum-diesel'!AJ25+'BIFUbC-crude-oil'!AJ25+'BIFUbC-heavy-or-residual-oil'!AJ25+'BIFUbC-natural-gas'!AJ25+'BIFUbC-electricity'!AJ25+'BIFUbC-heat'!AJ25+'BIFUbC-biomass'!AJ25+'BIFUbC-hydrogen'!AL25</f>
        <v>1938715476167452.3</v>
      </c>
      <c r="AK25" s="344">
        <f>'BIFUbC-coal'!AK25+'BIFUbC-LPG-propane-or-butane'!AK25+'BIFUbC-petroleum-diesel'!AK25+'BIFUbC-crude-oil'!AK25+'BIFUbC-heavy-or-residual-oil'!AK25+'BIFUbC-natural-gas'!AK25+'BIFUbC-electricity'!AK25+'BIFUbC-heat'!AK25+'BIFUbC-biomass'!AK25+'BIFUbC-hydrogen'!AM25</f>
        <v>1970755457806441.3</v>
      </c>
      <c r="AL25" s="344">
        <f>'BIFUbC-coal'!AL25+'BIFUbC-LPG-propane-or-butane'!AL25+'BIFUbC-petroleum-diesel'!AL25+'BIFUbC-crude-oil'!AL25+'BIFUbC-heavy-or-residual-oil'!AL25+'BIFUbC-natural-gas'!AL25+'BIFUbC-electricity'!AL25+'BIFUbC-heat'!AL25+'BIFUbC-biomass'!AL25+'BIFUbC-hydrogen'!AN25</f>
        <v>1998470160577446.3</v>
      </c>
      <c r="AM25" s="344">
        <f>'BIFUbC-coal'!AM25+'BIFUbC-LPG-propane-or-butane'!AM25+'BIFUbC-petroleum-diesel'!AM25+'BIFUbC-crude-oil'!AM25+'BIFUbC-heavy-or-residual-oil'!AM25+'BIFUbC-natural-gas'!AM25+'BIFUbC-electricity'!AM25+'BIFUbC-heat'!AM25+'BIFUbC-biomass'!AM25+'BIFUbC-hydrogen'!AO25</f>
        <v>2021468460969744.3</v>
      </c>
      <c r="AN25" s="344">
        <f>'BIFUbC-coal'!AN25+'BIFUbC-LPG-propane-or-butane'!AN25+'BIFUbC-petroleum-diesel'!AN25+'BIFUbC-crude-oil'!AN25+'BIFUbC-heavy-or-residual-oil'!AN25+'BIFUbC-natural-gas'!AN25+'BIFUbC-electricity'!AN25+'BIFUbC-heat'!AN25+'BIFUbC-biomass'!AN25+'BIFUbC-hydrogen'!AP25</f>
        <v>2039387107593553.8</v>
      </c>
    </row>
    <row r="26" spans="1:40" x14ac:dyDescent="0.2">
      <c r="A26" s="313" t="s">
        <v>148</v>
      </c>
      <c r="B26" s="344">
        <f>'BIFUbC-coal'!B26+'BIFUbC-LPG-propane-or-butane'!B26+'BIFUbC-petroleum-diesel'!B26+'BIFUbC-crude-oil'!B26+'BIFUbC-heavy-or-residual-oil'!B26+'BIFUbC-natural-gas'!B26+'BIFUbC-electricity'!B26+'BIFUbC-heat'!B26+'BIFUbC-biomass'!B26+'BIFUbC-hydrogen'!D26</f>
        <v>2041542330768556.5</v>
      </c>
      <c r="C26" s="344">
        <f>'BIFUbC-coal'!C26+'BIFUbC-LPG-propane-or-butane'!C26+'BIFUbC-petroleum-diesel'!C26+'BIFUbC-crude-oil'!C26+'BIFUbC-heavy-or-residual-oil'!C26+'BIFUbC-natural-gas'!C26+'BIFUbC-electricity'!C26+'BIFUbC-heat'!C26+'BIFUbC-biomass'!C26+'BIFUbC-hydrogen'!E26</f>
        <v>2087381887603391</v>
      </c>
      <c r="D26" s="344">
        <f>'BIFUbC-coal'!D26+'BIFUbC-LPG-propane-or-butane'!D26+'BIFUbC-petroleum-diesel'!D26+'BIFUbC-crude-oil'!D26+'BIFUbC-heavy-or-residual-oil'!D26+'BIFUbC-natural-gas'!D26+'BIFUbC-electricity'!D26+'BIFUbC-heat'!D26+'BIFUbC-biomass'!D26+'BIFUbC-hydrogen'!F26</f>
        <v>2202392881775949.5</v>
      </c>
      <c r="E26" s="344">
        <f>'BIFUbC-coal'!E26+'BIFUbC-LPG-propane-or-butane'!E26+'BIFUbC-petroleum-diesel'!E26+'BIFUbC-crude-oil'!E26+'BIFUbC-heavy-or-residual-oil'!E26+'BIFUbC-natural-gas'!E26+'BIFUbC-electricity'!E26+'BIFUbC-heat'!E26+'BIFUbC-biomass'!E26+'BIFUbC-hydrogen'!G26</f>
        <v>2236158024029025.5</v>
      </c>
      <c r="F26" s="344">
        <f>'BIFUbC-coal'!F26+'BIFUbC-LPG-propane-or-butane'!F26+'BIFUbC-petroleum-diesel'!F26+'BIFUbC-crude-oil'!F26+'BIFUbC-heavy-or-residual-oil'!F26+'BIFUbC-natural-gas'!F26+'BIFUbC-electricity'!F26+'BIFUbC-heat'!F26+'BIFUbC-biomass'!F26+'BIFUbC-hydrogen'!H26</f>
        <v>2346453569420535</v>
      </c>
      <c r="G26" s="344">
        <f>'BIFUbC-coal'!G26+'BIFUbC-LPG-propane-or-butane'!G26+'BIFUbC-petroleum-diesel'!G26+'BIFUbC-crude-oil'!G26+'BIFUbC-heavy-or-residual-oil'!G26+'BIFUbC-natural-gas'!G26+'BIFUbC-electricity'!G26+'BIFUbC-heat'!G26+'BIFUbC-biomass'!G26+'BIFUbC-hydrogen'!I26</f>
        <v>2461727876773962.5</v>
      </c>
      <c r="H26" s="344">
        <f>'BIFUbC-coal'!H26+'BIFUbC-LPG-propane-or-butane'!H26+'BIFUbC-petroleum-diesel'!H26+'BIFUbC-crude-oil'!H26+'BIFUbC-heavy-or-residual-oil'!H26+'BIFUbC-natural-gas'!H26+'BIFUbC-electricity'!H26+'BIFUbC-heat'!H26+'BIFUbC-biomass'!H26+'BIFUbC-hydrogen'!J26</f>
        <v>2558675406156177</v>
      </c>
      <c r="I26" s="344">
        <f>'BIFUbC-coal'!I26+'BIFUbC-LPG-propane-or-butane'!I26+'BIFUbC-petroleum-diesel'!I26+'BIFUbC-crude-oil'!I26+'BIFUbC-heavy-or-residual-oil'!I26+'BIFUbC-natural-gas'!I26+'BIFUbC-electricity'!I26+'BIFUbC-heat'!I26+'BIFUbC-biomass'!I26+'BIFUbC-hydrogen'!K26</f>
        <v>2686989591555387.5</v>
      </c>
      <c r="J26" s="344">
        <f>'BIFUbC-coal'!J26+'BIFUbC-LPG-propane-or-butane'!J26+'BIFUbC-petroleum-diesel'!J26+'BIFUbC-crude-oil'!J26+'BIFUbC-heavy-or-residual-oil'!J26+'BIFUbC-natural-gas'!J26+'BIFUbC-electricity'!J26+'BIFUbC-heat'!J26+'BIFUbC-biomass'!J26+'BIFUbC-hydrogen'!L26</f>
        <v>2796054202040805</v>
      </c>
      <c r="K26" s="344">
        <f>'BIFUbC-coal'!K26+'BIFUbC-LPG-propane-or-butane'!K26+'BIFUbC-petroleum-diesel'!K26+'BIFUbC-crude-oil'!K26+'BIFUbC-heavy-or-residual-oil'!K26+'BIFUbC-natural-gas'!K26+'BIFUbC-electricity'!K26+'BIFUbC-heat'!K26+'BIFUbC-biomass'!K26+'BIFUbC-hydrogen'!M26</f>
        <v>2901852192272703</v>
      </c>
      <c r="L26" s="344">
        <f>'BIFUbC-coal'!L26+'BIFUbC-LPG-propane-or-butane'!L26+'BIFUbC-petroleum-diesel'!L26+'BIFUbC-crude-oil'!L26+'BIFUbC-heavy-or-residual-oil'!L26+'BIFUbC-natural-gas'!L26+'BIFUbC-electricity'!L26+'BIFUbC-heat'!L26+'BIFUbC-biomass'!L26+'BIFUbC-hydrogen'!N26</f>
        <v>3003970351299535.5</v>
      </c>
      <c r="M26" s="344">
        <f>'BIFUbC-coal'!M26+'BIFUbC-LPG-propane-or-butane'!M26+'BIFUbC-petroleum-diesel'!M26+'BIFUbC-crude-oil'!M26+'BIFUbC-heavy-or-residual-oil'!M26+'BIFUbC-natural-gas'!M26+'BIFUbC-electricity'!M26+'BIFUbC-heat'!M26+'BIFUbC-biomass'!M26+'BIFUbC-hydrogen'!O26</f>
        <v>3119466631341115</v>
      </c>
      <c r="N26" s="344">
        <f>'BIFUbC-coal'!N26+'BIFUbC-LPG-propane-or-butane'!N26+'BIFUbC-petroleum-diesel'!N26+'BIFUbC-crude-oil'!N26+'BIFUbC-heavy-or-residual-oil'!N26+'BIFUbC-natural-gas'!N26+'BIFUbC-electricity'!N26+'BIFUbC-heat'!N26+'BIFUbC-biomass'!N26+'BIFUbC-hydrogen'!P26</f>
        <v>3196459536924206.5</v>
      </c>
      <c r="O26" s="344">
        <f>'BIFUbC-coal'!O26+'BIFUbC-LPG-propane-or-butane'!O26+'BIFUbC-petroleum-diesel'!O26+'BIFUbC-crude-oil'!O26+'BIFUbC-heavy-or-residual-oil'!O26+'BIFUbC-natural-gas'!O26+'BIFUbC-electricity'!O26+'BIFUbC-heat'!O26+'BIFUbC-biomass'!O26+'BIFUbC-hydrogen'!Q26</f>
        <v>3286275090012825</v>
      </c>
      <c r="P26" s="344">
        <f>'BIFUbC-coal'!P26+'BIFUbC-LPG-propane-or-butane'!P26+'BIFUbC-petroleum-diesel'!P26+'BIFUbC-crude-oil'!P26+'BIFUbC-heavy-or-residual-oil'!P26+'BIFUbC-natural-gas'!P26+'BIFUbC-electricity'!P26+'BIFUbC-heat'!P26+'BIFUbC-biomass'!P26+'BIFUbC-hydrogen'!R26</f>
        <v>3371257055540959.5</v>
      </c>
      <c r="Q26" s="344">
        <f>'BIFUbC-coal'!Q26+'BIFUbC-LPG-propane-or-butane'!Q26+'BIFUbC-petroleum-diesel'!Q26+'BIFUbC-crude-oil'!Q26+'BIFUbC-heavy-or-residual-oil'!Q26+'BIFUbC-natural-gas'!Q26+'BIFUbC-electricity'!Q26+'BIFUbC-heat'!Q26+'BIFUbC-biomass'!Q26+'BIFUbC-hydrogen'!S26</f>
        <v>3451227806326745.5</v>
      </c>
      <c r="R26" s="344">
        <f>'BIFUbC-coal'!R26+'BIFUbC-LPG-propane-or-butane'!R26+'BIFUbC-petroleum-diesel'!R26+'BIFUbC-crude-oil'!R26+'BIFUbC-heavy-or-residual-oil'!R26+'BIFUbC-natural-gas'!R26+'BIFUbC-electricity'!R26+'BIFUbC-heat'!R26+'BIFUbC-biomass'!R26+'BIFUbC-hydrogen'!T26</f>
        <v>3518773838984910.5</v>
      </c>
      <c r="S26" s="344">
        <f>'BIFUbC-coal'!S26+'BIFUbC-LPG-propane-or-butane'!S26+'BIFUbC-petroleum-diesel'!S26+'BIFUbC-crude-oil'!S26+'BIFUbC-heavy-or-residual-oil'!S26+'BIFUbC-natural-gas'!S26+'BIFUbC-electricity'!S26+'BIFUbC-heat'!S26+'BIFUbC-biomass'!S26+'BIFUbC-hydrogen'!U26</f>
        <v>3600668101241119</v>
      </c>
      <c r="T26" s="344">
        <f>'BIFUbC-coal'!T26+'BIFUbC-LPG-propane-or-butane'!T26+'BIFUbC-petroleum-diesel'!T26+'BIFUbC-crude-oil'!T26+'BIFUbC-heavy-or-residual-oil'!T26+'BIFUbC-natural-gas'!T26+'BIFUbC-electricity'!T26+'BIFUbC-heat'!T26+'BIFUbC-biomass'!T26+'BIFUbC-hydrogen'!V26</f>
        <v>3670230052400030.5</v>
      </c>
      <c r="U26" s="344">
        <f>'BIFUbC-coal'!U26+'BIFUbC-LPG-propane-or-butane'!U26+'BIFUbC-petroleum-diesel'!U26+'BIFUbC-crude-oil'!U26+'BIFUbC-heavy-or-residual-oil'!U26+'BIFUbC-natural-gas'!U26+'BIFUbC-electricity'!U26+'BIFUbC-heat'!U26+'BIFUbC-biomass'!U26+'BIFUbC-hydrogen'!W26</f>
        <v>3734744470440231</v>
      </c>
      <c r="V26" s="344">
        <f>'BIFUbC-coal'!V26+'BIFUbC-LPG-propane-or-butane'!V26+'BIFUbC-petroleum-diesel'!V26+'BIFUbC-crude-oil'!V26+'BIFUbC-heavy-or-residual-oil'!V26+'BIFUbC-natural-gas'!V26+'BIFUbC-electricity'!V26+'BIFUbC-heat'!V26+'BIFUbC-biomass'!V26+'BIFUbC-hydrogen'!X26</f>
        <v>3794254601780937</v>
      </c>
      <c r="W26" s="344">
        <f>'BIFUbC-coal'!W26+'BIFUbC-LPG-propane-or-butane'!W26+'BIFUbC-petroleum-diesel'!W26+'BIFUbC-crude-oil'!W26+'BIFUbC-heavy-or-residual-oil'!W26+'BIFUbC-natural-gas'!W26+'BIFUbC-electricity'!W26+'BIFUbC-heat'!W26+'BIFUbC-biomass'!W26+'BIFUbC-hydrogen'!Y26</f>
        <v>3848846378048034.5</v>
      </c>
      <c r="X26" s="344">
        <f>'BIFUbC-coal'!X26+'BIFUbC-LPG-propane-or-butane'!X26+'BIFUbC-petroleum-diesel'!X26+'BIFUbC-crude-oil'!X26+'BIFUbC-heavy-or-residual-oil'!X26+'BIFUbC-natural-gas'!X26+'BIFUbC-electricity'!X26+'BIFUbC-heat'!X26+'BIFUbC-biomass'!X26+'BIFUbC-hydrogen'!Z26</f>
        <v>3898645760754958</v>
      </c>
      <c r="Y26" s="344">
        <f>'BIFUbC-coal'!Y26+'BIFUbC-LPG-propane-or-butane'!Y26+'BIFUbC-petroleum-diesel'!Y26+'BIFUbC-crude-oil'!Y26+'BIFUbC-heavy-or-residual-oil'!Y26+'BIFUbC-natural-gas'!Y26+'BIFUbC-electricity'!Y26+'BIFUbC-heat'!Y26+'BIFUbC-biomass'!Y26+'BIFUbC-hydrogen'!AA26</f>
        <v>3943815837842116.5</v>
      </c>
      <c r="Z26" s="344">
        <f>'BIFUbC-coal'!Z26+'BIFUbC-LPG-propane-or-butane'!Z26+'BIFUbC-petroleum-diesel'!Z26+'BIFUbC-crude-oil'!Z26+'BIFUbC-heavy-or-residual-oil'!Z26+'BIFUbC-natural-gas'!Z26+'BIFUbC-electricity'!Z26+'BIFUbC-heat'!Z26+'BIFUbC-biomass'!Z26+'BIFUbC-hydrogen'!AB26</f>
        <v>3984553748647354</v>
      </c>
      <c r="AA26" s="344">
        <f>'BIFUbC-coal'!AA26+'BIFUbC-LPG-propane-or-butane'!AA26+'BIFUbC-petroleum-diesel'!AA26+'BIFUbC-crude-oil'!AA26+'BIFUbC-heavy-or-residual-oil'!AA26+'BIFUbC-natural-gas'!AA26+'BIFUbC-electricity'!AA26+'BIFUbC-heat'!AA26+'BIFUbC-biomass'!AA26+'BIFUbC-hydrogen'!AC26</f>
        <v>4021087510794664</v>
      </c>
      <c r="AB26" s="344">
        <f>'BIFUbC-coal'!AB26+'BIFUbC-LPG-propane-or-butane'!AB26+'BIFUbC-petroleum-diesel'!AB26+'BIFUbC-crude-oil'!AB26+'BIFUbC-heavy-or-residual-oil'!AB26+'BIFUbC-natural-gas'!AB26+'BIFUbC-electricity'!AB26+'BIFUbC-heat'!AB26+'BIFUbC-biomass'!AB26+'BIFUbC-hydrogen'!AD26</f>
        <v>4053672818187706.5</v>
      </c>
      <c r="AC26" s="344">
        <f>'BIFUbC-coal'!AC26+'BIFUbC-LPG-propane-or-butane'!AC26+'BIFUbC-petroleum-diesel'!AC26+'BIFUbC-crude-oil'!AC26+'BIFUbC-heavy-or-residual-oil'!AC26+'BIFUbC-natural-gas'!AC26+'BIFUbC-electricity'!AC26+'BIFUbC-heat'!AC26+'BIFUbC-biomass'!AC26+'BIFUbC-hydrogen'!AE26</f>
        <v>4082589874059458.5</v>
      </c>
      <c r="AD26" s="344">
        <f>'BIFUbC-coal'!AD26+'BIFUbC-LPG-propane-or-butane'!AD26+'BIFUbC-petroleum-diesel'!AD26+'BIFUbC-crude-oil'!AD26+'BIFUbC-heavy-or-residual-oil'!AD26+'BIFUbC-natural-gas'!AD26+'BIFUbC-electricity'!AD26+'BIFUbC-heat'!AD26+'BIFUbC-biomass'!AD26+'BIFUbC-hydrogen'!AF26</f>
        <v>4108140317129491</v>
      </c>
      <c r="AE26" s="344">
        <f>'BIFUbC-coal'!AE26+'BIFUbC-LPG-propane-or-butane'!AE26+'BIFUbC-petroleum-diesel'!AE26+'BIFUbC-crude-oil'!AE26+'BIFUbC-heavy-or-residual-oil'!AE26+'BIFUbC-natural-gas'!AE26+'BIFUbC-electricity'!AE26+'BIFUbC-heat'!AE26+'BIFUbC-biomass'!AE26+'BIFUbC-hydrogen'!AG26</f>
        <v>4130644292617772</v>
      </c>
      <c r="AF26" s="344">
        <f>'BIFUbC-coal'!AF26+'BIFUbC-LPG-propane-or-butane'!AF26+'BIFUbC-petroleum-diesel'!AF26+'BIFUbC-crude-oil'!AF26+'BIFUbC-heavy-or-residual-oil'!AF26+'BIFUbC-natural-gas'!AF26+'BIFUbC-electricity'!AF26+'BIFUbC-heat'!AF26+'BIFUbC-biomass'!AF26+'BIFUbC-hydrogen'!AH26</f>
        <v>4150437713398878.5</v>
      </c>
      <c r="AG26" s="344">
        <f>'BIFUbC-coal'!AG26+'BIFUbC-LPG-propane-or-butane'!AG26+'BIFUbC-petroleum-diesel'!AG26+'BIFUbC-crude-oil'!AG26+'BIFUbC-heavy-or-residual-oil'!AG26+'BIFUbC-natural-gas'!AG26+'BIFUbC-electricity'!AG26+'BIFUbC-heat'!AG26+'BIFUbC-biomass'!AG26+'BIFUbC-hydrogen'!AI26</f>
        <v>4167869750172386</v>
      </c>
      <c r="AH26" s="344">
        <f>'BIFUbC-coal'!AH26+'BIFUbC-LPG-propane-or-butane'!AH26+'BIFUbC-petroleum-diesel'!AH26+'BIFUbC-crude-oil'!AH26+'BIFUbC-heavy-or-residual-oil'!AH26+'BIFUbC-natural-gas'!AH26+'BIFUbC-electricity'!AH26+'BIFUbC-heat'!AH26+'BIFUbC-biomass'!AH26+'BIFUbC-hydrogen'!AJ26</f>
        <v>4183300583365040.5</v>
      </c>
      <c r="AI26" s="344">
        <f>'BIFUbC-coal'!AI26+'BIFUbC-LPG-propane-or-butane'!AI26+'BIFUbC-petroleum-diesel'!AI26+'BIFUbC-crude-oil'!AI26+'BIFUbC-heavy-or-residual-oil'!AI26+'BIFUbC-natural-gas'!AI26+'BIFUbC-electricity'!AI26+'BIFUbC-heat'!AI26+'BIFUbC-biomass'!AI26+'BIFUbC-hydrogen'!AK26</f>
        <v>4197099443735768</v>
      </c>
      <c r="AJ26" s="344">
        <f>'BIFUbC-coal'!AJ26+'BIFUbC-LPG-propane-or-butane'!AJ26+'BIFUbC-petroleum-diesel'!AJ26+'BIFUbC-crude-oil'!AJ26+'BIFUbC-heavy-or-residual-oil'!AJ26+'BIFUbC-natural-gas'!AJ26+'BIFUbC-electricity'!AJ26+'BIFUbC-heat'!AJ26+'BIFUbC-biomass'!AJ26+'BIFUbC-hydrogen'!AL26</f>
        <v>4209642963461345.5</v>
      </c>
      <c r="AK26" s="344">
        <f>'BIFUbC-coal'!AK26+'BIFUbC-LPG-propane-or-butane'!AK26+'BIFUbC-petroleum-diesel'!AK26+'BIFUbC-crude-oil'!AK26+'BIFUbC-heavy-or-residual-oil'!AK26+'BIFUbC-natural-gas'!AK26+'BIFUbC-electricity'!AK26+'BIFUbC-heat'!AK26+'BIFUbC-biomass'!AK26+'BIFUbC-hydrogen'!AM26</f>
        <v>4221313854953185.5</v>
      </c>
      <c r="AL26" s="344">
        <f>'BIFUbC-coal'!AL26+'BIFUbC-LPG-propane-or-butane'!AL26+'BIFUbC-petroleum-diesel'!AL26+'BIFUbC-crude-oil'!AL26+'BIFUbC-heavy-or-residual-oil'!AL26+'BIFUbC-natural-gas'!AL26+'BIFUbC-electricity'!AL26+'BIFUbC-heat'!AL26+'BIFUbC-biomass'!AL26+'BIFUbC-hydrogen'!AN26</f>
        <v>4232499930882357.5</v>
      </c>
      <c r="AM26" s="344">
        <f>'BIFUbC-coal'!AM26+'BIFUbC-LPG-propane-or-butane'!AM26+'BIFUbC-petroleum-diesel'!AM26+'BIFUbC-crude-oil'!AM26+'BIFUbC-heavy-or-residual-oil'!AM26+'BIFUbC-natural-gas'!AM26+'BIFUbC-electricity'!AM26+'BIFUbC-heat'!AM26+'BIFUbC-biomass'!AM26+'BIFUbC-hydrogen'!AO26</f>
        <v>4243593475939260</v>
      </c>
      <c r="AN26" s="344">
        <f>'BIFUbC-coal'!AN26+'BIFUbC-LPG-propane-or-butane'!AN26+'BIFUbC-petroleum-diesel'!AN26+'BIFUbC-crude-oil'!AN26+'BIFUbC-heavy-or-residual-oil'!AN26+'BIFUbC-natural-gas'!AN26+'BIFUbC-electricity'!AN26+'BIFUbC-heat'!AN26+'BIFUbC-biomass'!AN26+'BIFUbC-hydrogen'!AP26</f>
        <v>4254990978778384.5</v>
      </c>
    </row>
    <row r="27" spans="1:40" x14ac:dyDescent="0.2">
      <c r="B27" s="344">
        <f>SUM(B2:B26)</f>
        <v>9.9995925847087632E+16</v>
      </c>
      <c r="C27" s="344">
        <f t="shared" ref="C27:AN27" si="0">SUM(C2:C26)</f>
        <v>1.04780620369534E+17</v>
      </c>
      <c r="D27" s="344">
        <f t="shared" si="0"/>
        <v>1.1038249458032939E+17</v>
      </c>
      <c r="E27" s="344">
        <f t="shared" si="0"/>
        <v>1.1496381727824171E+17</v>
      </c>
      <c r="F27" s="344">
        <f t="shared" si="0"/>
        <v>1.1939771140839296E+17</v>
      </c>
      <c r="G27" s="344">
        <f t="shared" si="0"/>
        <v>1.2414271663521726E+17</v>
      </c>
      <c r="H27" s="344">
        <f t="shared" si="0"/>
        <v>1.2896150886992626E+17</v>
      </c>
      <c r="I27" s="344">
        <f t="shared" si="0"/>
        <v>1.3244516275298526E+17</v>
      </c>
      <c r="J27" s="344">
        <f t="shared" si="0"/>
        <v>1.3580111680097485E+17</v>
      </c>
      <c r="K27" s="344">
        <f t="shared" si="0"/>
        <v>1.390851221901388E+17</v>
      </c>
      <c r="L27" s="344">
        <f t="shared" si="0"/>
        <v>1.4230393367796736E+17</v>
      </c>
      <c r="M27" s="344">
        <f t="shared" si="0"/>
        <v>1.4552702932234323E+17</v>
      </c>
      <c r="N27" s="344">
        <f t="shared" si="0"/>
        <v>1.464115332465833E+17</v>
      </c>
      <c r="O27" s="344">
        <f t="shared" si="0"/>
        <v>1.473264051949783E+17</v>
      </c>
      <c r="P27" s="344">
        <f t="shared" si="0"/>
        <v>1.4821742200217789E+17</v>
      </c>
      <c r="Q27" s="344">
        <f t="shared" si="0"/>
        <v>1.4908811536237437E+17</v>
      </c>
      <c r="R27" s="344">
        <f t="shared" si="0"/>
        <v>1.4991824716211632E+17</v>
      </c>
      <c r="S27" s="344">
        <f t="shared" si="0"/>
        <v>1.4949061798483296E+17</v>
      </c>
      <c r="T27" s="344">
        <f t="shared" si="0"/>
        <v>1.4902906507083581E+17</v>
      </c>
      <c r="U27" s="344">
        <f t="shared" si="0"/>
        <v>1.4855662223205984E+17</v>
      </c>
      <c r="V27" s="344">
        <f t="shared" si="0"/>
        <v>1.4807267200941002E+17</v>
      </c>
      <c r="W27" s="344">
        <f t="shared" si="0"/>
        <v>1.4757658259097683E+17</v>
      </c>
      <c r="X27" s="344">
        <f t="shared" si="0"/>
        <v>1.4597294041995648E+17</v>
      </c>
      <c r="Y27" s="344">
        <f t="shared" si="0"/>
        <v>1.4435633294816352E+17</v>
      </c>
      <c r="Z27" s="344">
        <f t="shared" si="0"/>
        <v>1.4272600144917306E+17</v>
      </c>
      <c r="AA27" s="344">
        <f t="shared" si="0"/>
        <v>1.4108112487273322E+17</v>
      </c>
      <c r="AB27" s="344">
        <f t="shared" si="0"/>
        <v>1.3942081491751677E+17</v>
      </c>
      <c r="AC27" s="344">
        <f t="shared" si="0"/>
        <v>1.3762130161728854E+17</v>
      </c>
      <c r="AD27" s="344">
        <f t="shared" si="0"/>
        <v>1.3580449622219461E+17</v>
      </c>
      <c r="AE27" s="344">
        <f t="shared" si="0"/>
        <v>1.3396931639561675E+17</v>
      </c>
      <c r="AF27" s="344">
        <f t="shared" si="0"/>
        <v>1.3211463118035829E+17</v>
      </c>
      <c r="AG27" s="344">
        <f t="shared" si="0"/>
        <v>1.3023927601142872E+17</v>
      </c>
      <c r="AH27" s="344">
        <f t="shared" si="0"/>
        <v>1.2849870302531566E+17</v>
      </c>
      <c r="AI27" s="344">
        <f t="shared" si="0"/>
        <v>1.2673510724716496E+17</v>
      </c>
      <c r="AJ27" s="344">
        <f t="shared" si="0"/>
        <v>1.2494735388682742E+17</v>
      </c>
      <c r="AK27" s="344">
        <f t="shared" si="0"/>
        <v>1.2313437388376738E+17</v>
      </c>
      <c r="AL27" s="344">
        <f t="shared" si="0"/>
        <v>1.2129519697451627E+17</v>
      </c>
      <c r="AM27" s="344">
        <f t="shared" si="0"/>
        <v>1.1937790186469144E+17</v>
      </c>
      <c r="AN27" s="344">
        <f t="shared" si="0"/>
        <v>1.1743292444705499E+17</v>
      </c>
    </row>
  </sheetData>
  <phoneticPr fontId="3" type="noConversion"/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2A229-F475-4F6B-9029-8B6617599DFD}">
  <sheetPr codeName="Sheet22">
    <tabColor theme="8" tint="-0.499984740745262"/>
  </sheetPr>
  <dimension ref="A1:AQ26"/>
  <sheetViews>
    <sheetView workbookViewId="0">
      <selection activeCell="B2" sqref="B2:AQ26"/>
    </sheetView>
  </sheetViews>
  <sheetFormatPr defaultColWidth="9" defaultRowHeight="12.75" x14ac:dyDescent="0.2"/>
  <cols>
    <col min="1" max="1" width="45.125" style="136" bestFit="1" customWidth="1"/>
    <col min="2" max="16384" width="9" style="136"/>
  </cols>
  <sheetData>
    <row r="1" spans="1:43" x14ac:dyDescent="0.2">
      <c r="A1" s="136" t="s">
        <v>276</v>
      </c>
      <c r="B1" s="136">
        <v>2019</v>
      </c>
      <c r="C1" s="136">
        <v>2020</v>
      </c>
      <c r="D1" s="136">
        <v>2021</v>
      </c>
      <c r="E1" s="136">
        <v>2022</v>
      </c>
      <c r="F1" s="136">
        <v>2023</v>
      </c>
      <c r="G1" s="136">
        <v>2024</v>
      </c>
      <c r="H1" s="136">
        <v>2025</v>
      </c>
      <c r="I1" s="136">
        <v>2026</v>
      </c>
      <c r="J1" s="136">
        <v>2027</v>
      </c>
      <c r="K1" s="136">
        <v>2028</v>
      </c>
      <c r="L1" s="136">
        <v>2029</v>
      </c>
      <c r="M1" s="136">
        <v>2030</v>
      </c>
      <c r="N1" s="136">
        <v>2031</v>
      </c>
      <c r="O1" s="136">
        <v>2032</v>
      </c>
      <c r="P1" s="136">
        <v>2033</v>
      </c>
      <c r="Q1" s="136">
        <v>2034</v>
      </c>
      <c r="R1" s="136">
        <v>2035</v>
      </c>
      <c r="S1" s="136">
        <v>2036</v>
      </c>
      <c r="T1" s="136">
        <v>2037</v>
      </c>
      <c r="U1" s="136">
        <v>2038</v>
      </c>
      <c r="V1" s="136">
        <v>2039</v>
      </c>
      <c r="W1" s="136">
        <v>2040</v>
      </c>
      <c r="X1" s="136">
        <v>2041</v>
      </c>
      <c r="Y1" s="136">
        <v>2042</v>
      </c>
      <c r="Z1" s="136">
        <v>2043</v>
      </c>
      <c r="AA1" s="136">
        <v>2044</v>
      </c>
      <c r="AB1" s="136">
        <v>2045</v>
      </c>
      <c r="AC1" s="136">
        <v>2046</v>
      </c>
      <c r="AD1" s="136">
        <v>2047</v>
      </c>
      <c r="AE1" s="136">
        <v>2048</v>
      </c>
      <c r="AF1" s="136">
        <v>2049</v>
      </c>
      <c r="AG1" s="136">
        <v>2050</v>
      </c>
      <c r="AH1" s="136">
        <v>2051</v>
      </c>
      <c r="AI1" s="136">
        <v>2052</v>
      </c>
      <c r="AJ1" s="136">
        <v>2053</v>
      </c>
      <c r="AK1" s="136">
        <v>2054</v>
      </c>
      <c r="AL1" s="136">
        <v>2055</v>
      </c>
      <c r="AM1" s="136">
        <v>2056</v>
      </c>
      <c r="AN1" s="136">
        <v>2057</v>
      </c>
      <c r="AO1" s="136">
        <v>2058</v>
      </c>
      <c r="AP1" s="136">
        <v>2059</v>
      </c>
      <c r="AQ1" s="136">
        <v>2060</v>
      </c>
    </row>
    <row r="2" spans="1:43" x14ac:dyDescent="0.2">
      <c r="A2" s="136" t="s">
        <v>124</v>
      </c>
      <c r="B2" s="344">
        <f>'NonE-Coal'!B50+'E-Coal'!B50</f>
        <v>441619906282686.38</v>
      </c>
      <c r="C2" s="344">
        <f>'NonE-Coal'!C50+'E-Coal'!C50</f>
        <v>443213008107580.31</v>
      </c>
      <c r="D2" s="344">
        <f>'NonE-Coal'!D50+'E-Coal'!D50</f>
        <v>449104420563443.44</v>
      </c>
      <c r="E2" s="344">
        <f>'NonE-Coal'!E50+'E-Coal'!E50</f>
        <v>465940843797946.44</v>
      </c>
      <c r="F2" s="344">
        <f>'NonE-Coal'!F50+'E-Coal'!F50</f>
        <v>484264159163176.31</v>
      </c>
      <c r="G2" s="344">
        <f>'NonE-Coal'!G50+'E-Coal'!G50</f>
        <v>505955270345006.69</v>
      </c>
      <c r="H2" s="344">
        <f>'NonE-Coal'!H50+'E-Coal'!H50</f>
        <v>517008809609477.88</v>
      </c>
      <c r="I2" s="344">
        <f>'NonE-Coal'!I50+'E-Coal'!I50</f>
        <v>547657320648900.13</v>
      </c>
      <c r="J2" s="344">
        <f>'NonE-Coal'!J50+'E-Coal'!J50</f>
        <v>567496692912381.25</v>
      </c>
      <c r="K2" s="344">
        <f>'NonE-Coal'!K50+'E-Coal'!K50</f>
        <v>586402601911900.63</v>
      </c>
      <c r="L2" s="344">
        <f>'NonE-Coal'!L50+'E-Coal'!L50</f>
        <v>604294687525859.25</v>
      </c>
      <c r="M2" s="344">
        <f>'NonE-Coal'!M50+'E-Coal'!M50</f>
        <v>631567940856068.13</v>
      </c>
      <c r="N2" s="344">
        <f>'NonE-Coal'!N50+'E-Coal'!N50</f>
        <v>637192900223998.63</v>
      </c>
      <c r="O2" s="344">
        <f>'NonE-Coal'!O50+'E-Coal'!O50</f>
        <v>652118587872798.25</v>
      </c>
      <c r="P2" s="344">
        <f>'NonE-Coal'!P50+'E-Coal'!P50</f>
        <v>665845405235420.5</v>
      </c>
      <c r="Q2" s="344">
        <f>'NonE-Coal'!Q50+'E-Coal'!Q50</f>
        <v>678349718061764.13</v>
      </c>
      <c r="R2" s="344">
        <f>'NonE-Coal'!R50+'E-Coal'!R50</f>
        <v>685378463962012.88</v>
      </c>
      <c r="S2" s="344">
        <f>'NonE-Coal'!S50+'E-Coal'!S50</f>
        <v>701991718382619.5</v>
      </c>
      <c r="T2" s="344">
        <f>'NonE-Coal'!T50+'E-Coal'!T50</f>
        <v>713216719471253.38</v>
      </c>
      <c r="U2" s="344">
        <f>'NonE-Coal'!U50+'E-Coal'!U50</f>
        <v>723303248783702.25</v>
      </c>
      <c r="V2" s="344">
        <f>'NonE-Coal'!V50+'E-Coal'!V50</f>
        <v>732269563959229.5</v>
      </c>
      <c r="W2" s="344">
        <f>'NonE-Coal'!W50+'E-Coal'!W50</f>
        <v>740142789729782.5</v>
      </c>
      <c r="X2" s="344">
        <f>'NonE-Coal'!X50+'E-Coal'!X50</f>
        <v>746958196899684.5</v>
      </c>
      <c r="Y2" s="344">
        <f>'NonE-Coal'!Y50+'E-Coal'!Y50</f>
        <v>752758436799753.75</v>
      </c>
      <c r="Z2" s="344">
        <f>'NonE-Coal'!Z50+'E-Coal'!Z50</f>
        <v>757592749377833.88</v>
      </c>
      <c r="AA2" s="344">
        <f>'NonE-Coal'!AA50+'E-Coal'!AA50</f>
        <v>761516161962682.13</v>
      </c>
      <c r="AB2" s="344">
        <f>'NonE-Coal'!AB50+'E-Coal'!AB50</f>
        <v>764588694350979.63</v>
      </c>
      <c r="AC2" s="344">
        <f>'NonE-Coal'!AC50+'E-Coal'!AC50</f>
        <v>766874584290816.13</v>
      </c>
      <c r="AD2" s="344">
        <f>'NonE-Coal'!AD50+'E-Coal'!AD50</f>
        <v>768441545739051.38</v>
      </c>
      <c r="AE2" s="344">
        <f>'NonE-Coal'!AE50+'E-Coal'!AE50</f>
        <v>769360070519076.63</v>
      </c>
      <c r="AF2" s="344">
        <f>'NonE-Coal'!AF50+'E-Coal'!AF50</f>
        <v>769702782257528.75</v>
      </c>
      <c r="AG2" s="344">
        <f>'NonE-Coal'!AG50+'E-Coal'!AG50</f>
        <v>769543849784407.75</v>
      </c>
      <c r="AH2" s="344">
        <f>'NonE-Coal'!AH50+'E-Coal'!AH50</f>
        <v>768958465583043.88</v>
      </c>
      <c r="AI2" s="344">
        <f>'NonE-Coal'!AI50+'E-Coal'!AI50</f>
        <v>768022393409796.38</v>
      </c>
      <c r="AJ2" s="344">
        <f>'NonE-Coal'!AJ50+'E-Coal'!AJ50</f>
        <v>766811587894895.75</v>
      </c>
      <c r="AK2" s="344">
        <f>'NonE-Coal'!AK50+'E-Coal'!AK50</f>
        <v>765401887805713.88</v>
      </c>
      <c r="AL2" s="344">
        <f>'NonE-Coal'!AL50+'E-Coal'!AL50</f>
        <v>763868783715297.88</v>
      </c>
      <c r="AM2" s="344">
        <f>'NonE-Coal'!AM50+'E-Coal'!AM50</f>
        <v>762287260080444.75</v>
      </c>
      <c r="AN2" s="344">
        <f>'NonE-Coal'!AN50+'E-Coal'!AN50</f>
        <v>760731711198474.88</v>
      </c>
      <c r="AO2" s="344">
        <f>'NonE-Coal'!AO50+'E-Coal'!AO50</f>
        <v>759275930180229.88</v>
      </c>
      <c r="AP2" s="344">
        <f>'NonE-Coal'!AP50+'E-Coal'!AP50</f>
        <v>757993169946587.5</v>
      </c>
      <c r="AQ2" s="344">
        <f>'NonE-Coal'!AQ50+'E-Coal'!AQ50</f>
        <v>753150132039885.38</v>
      </c>
    </row>
    <row r="3" spans="1:43" x14ac:dyDescent="0.2">
      <c r="A3" s="136" t="s">
        <v>125</v>
      </c>
      <c r="B3" s="344">
        <f>'NonE-Coal'!B51+'E-Coal'!B51</f>
        <v>2395850108882860</v>
      </c>
      <c r="C3" s="344">
        <f>'NonE-Coal'!C51+'E-Coal'!C51</f>
        <v>2120949904405534.3</v>
      </c>
      <c r="D3" s="344">
        <f>'NonE-Coal'!D51+'E-Coal'!D51</f>
        <v>2227929476774484.5</v>
      </c>
      <c r="E3" s="344">
        <f>'NonE-Coal'!E51+'E-Coal'!E51</f>
        <v>2334764826886895</v>
      </c>
      <c r="F3" s="344">
        <f>'NonE-Coal'!F51+'E-Coal'!F51</f>
        <v>2441456389684158.5</v>
      </c>
      <c r="G3" s="344">
        <f>'NonE-Coal'!G51+'E-Coal'!G51</f>
        <v>2548004600107669</v>
      </c>
      <c r="H3" s="344">
        <f>'NonE-Coal'!H51+'E-Coal'!H51</f>
        <v>2654409893098818.5</v>
      </c>
      <c r="I3" s="344">
        <f>'NonE-Coal'!I51+'E-Coal'!I51</f>
        <v>2696163242691368</v>
      </c>
      <c r="J3" s="344">
        <f>'NonE-Coal'!J51+'E-Coal'!J51</f>
        <v>2737868739913731</v>
      </c>
      <c r="K3" s="344">
        <f>'NonE-Coal'!K51+'E-Coal'!K51</f>
        <v>2779526528848596</v>
      </c>
      <c r="L3" s="344">
        <f>'NonE-Coal'!L51+'E-Coal'!L51</f>
        <v>2821136753578653</v>
      </c>
      <c r="M3" s="344">
        <f>'NonE-Coal'!M51+'E-Coal'!M51</f>
        <v>2862699558186591.5</v>
      </c>
      <c r="N3" s="344">
        <f>'NonE-Coal'!N51+'E-Coal'!N51</f>
        <v>2877546619302427</v>
      </c>
      <c r="O3" s="344">
        <f>'NonE-Coal'!O51+'E-Coal'!O51</f>
        <v>2892380347868544</v>
      </c>
      <c r="P3" s="344">
        <f>'NonE-Coal'!P51+'E-Coal'!P51</f>
        <v>2907200776494944.5</v>
      </c>
      <c r="Q3" s="344">
        <f>'NonE-Coal'!Q51+'E-Coal'!Q51</f>
        <v>2922007937791630</v>
      </c>
      <c r="R3" s="344">
        <f>'NonE-Coal'!R51+'E-Coal'!R51</f>
        <v>2936801864368601</v>
      </c>
      <c r="S3" s="344">
        <f>'NonE-Coal'!S51+'E-Coal'!S51</f>
        <v>2909393474830024.5</v>
      </c>
      <c r="T3" s="344">
        <f>'NonE-Coal'!T51+'E-Coal'!T51</f>
        <v>2881993983387722.5</v>
      </c>
      <c r="U3" s="344">
        <f>'NonE-Coal'!U51+'E-Coal'!U51</f>
        <v>2854603382126830</v>
      </c>
      <c r="V3" s="344">
        <f>'NonE-Coal'!V51+'E-Coal'!V51</f>
        <v>2827221663132482</v>
      </c>
      <c r="W3" s="344">
        <f>'NonE-Coal'!W51+'E-Coal'!W51</f>
        <v>2799848818489812</v>
      </c>
      <c r="X3" s="344">
        <f>'NonE-Coal'!X51+'E-Coal'!X51</f>
        <v>2756334443156088.5</v>
      </c>
      <c r="Y3" s="344">
        <f>'NonE-Coal'!Y51+'E-Coal'!Y51</f>
        <v>2712834076828282.5</v>
      </c>
      <c r="Z3" s="344">
        <f>'NonE-Coal'!Z51+'E-Coal'!Z51</f>
        <v>2669347706842611</v>
      </c>
      <c r="AA3" s="344">
        <f>'NonE-Coal'!AA51+'E-Coal'!AA51</f>
        <v>2625875320535288</v>
      </c>
      <c r="AB3" s="344">
        <f>'NonE-Coal'!AB51+'E-Coal'!AB51</f>
        <v>2582416905242529.5</v>
      </c>
      <c r="AC3" s="344">
        <f>'NonE-Coal'!AC51+'E-Coal'!AC51</f>
        <v>2538972448300551.5</v>
      </c>
      <c r="AD3" s="344">
        <f>'NonE-Coal'!AD51+'E-Coal'!AD51</f>
        <v>2495541937045569</v>
      </c>
      <c r="AE3" s="344">
        <f>'NonE-Coal'!AE51+'E-Coal'!AE51</f>
        <v>2452125358813798</v>
      </c>
      <c r="AF3" s="344">
        <f>'NonE-Coal'!AF51+'E-Coal'!AF51</f>
        <v>2408722700941453.5</v>
      </c>
      <c r="AG3" s="344">
        <f>'NonE-Coal'!AG51+'E-Coal'!AG51</f>
        <v>2365333950764750.5</v>
      </c>
      <c r="AH3" s="344">
        <f>'NonE-Coal'!AH51+'E-Coal'!AH51</f>
        <v>2311209284992035.5</v>
      </c>
      <c r="AI3" s="344">
        <f>'NonE-Coal'!AI51+'E-Coal'!AI51</f>
        <v>2257101914137066.5</v>
      </c>
      <c r="AJ3" s="344">
        <f>'NonE-Coal'!AJ51+'E-Coal'!AJ51</f>
        <v>2203011822370112.3</v>
      </c>
      <c r="AK3" s="344">
        <f>'NonE-Coal'!AK51+'E-Coal'!AK51</f>
        <v>2148938993861442</v>
      </c>
      <c r="AL3" s="344">
        <f>'NonE-Coal'!AL51+'E-Coal'!AL51</f>
        <v>2094883412781326</v>
      </c>
      <c r="AM3" s="344">
        <f>'NonE-Coal'!AM51+'E-Coal'!AM51</f>
        <v>2051586353106875.3</v>
      </c>
      <c r="AN3" s="344">
        <f>'NonE-Coal'!AN51+'E-Coal'!AN51</f>
        <v>2008303107204998.3</v>
      </c>
      <c r="AO3" s="344">
        <f>'NonE-Coal'!AO51+'E-Coal'!AO51</f>
        <v>1965033662411910</v>
      </c>
      <c r="AP3" s="344">
        <f>'NonE-Coal'!AP51+'E-Coal'!AP51</f>
        <v>1921778006063826.5</v>
      </c>
      <c r="AQ3" s="344">
        <f>'NonE-Coal'!AQ51+'E-Coal'!AQ51</f>
        <v>1877731992127118</v>
      </c>
    </row>
    <row r="4" spans="1:43" x14ac:dyDescent="0.2">
      <c r="A4" s="136" t="s">
        <v>126</v>
      </c>
      <c r="B4" s="344">
        <f>'NonE-Coal'!B52+'E-Coal'!B52</f>
        <v>20926710183162.336</v>
      </c>
      <c r="C4" s="344">
        <f>'NonE-Coal'!C52+'E-Coal'!C52</f>
        <v>12997944326833.502</v>
      </c>
      <c r="D4" s="344">
        <f>'NonE-Coal'!D52+'E-Coal'!D52</f>
        <v>13707675655760.396</v>
      </c>
      <c r="E4" s="344">
        <f>'NonE-Coal'!E52+'E-Coal'!E52</f>
        <v>14411121695251.857</v>
      </c>
      <c r="F4" s="344">
        <f>'NonE-Coal'!F52+'E-Coal'!F52</f>
        <v>15108291350708.547</v>
      </c>
      <c r="G4" s="344">
        <f>'NonE-Coal'!G52+'E-Coal'!G52</f>
        <v>15799193527531.141</v>
      </c>
      <c r="H4" s="344">
        <f>'NonE-Coal'!H52+'E-Coal'!H52</f>
        <v>16483837131120.309</v>
      </c>
      <c r="I4" s="344">
        <f>'NonE-Coal'!I52+'E-Coal'!I52</f>
        <v>16829664322625.764</v>
      </c>
      <c r="J4" s="344">
        <f>'NonE-Coal'!J52+'E-Coal'!J52</f>
        <v>17172673494415.811</v>
      </c>
      <c r="K4" s="344">
        <f>'NonE-Coal'!K52+'E-Coal'!K52</f>
        <v>17512868623250.666</v>
      </c>
      <c r="L4" s="344">
        <f>'NonE-Coal'!L52+'E-Coal'!L52</f>
        <v>17850253685890.535</v>
      </c>
      <c r="M4" s="344">
        <f>'NonE-Coal'!M52+'E-Coal'!M52</f>
        <v>18184832659095.625</v>
      </c>
      <c r="N4" s="344">
        <f>'NonE-Coal'!N52+'E-Coal'!N52</f>
        <v>18389457341095.215</v>
      </c>
      <c r="O4" s="344">
        <f>'NonE-Coal'!O52+'E-Coal'!O52</f>
        <v>18592569220336.617</v>
      </c>
      <c r="P4" s="344">
        <f>'NonE-Coal'!P52+'E-Coal'!P52</f>
        <v>18794169860903.602</v>
      </c>
      <c r="Q4" s="344">
        <f>'NonE-Coal'!Q52+'E-Coal'!Q52</f>
        <v>18994260826879.926</v>
      </c>
      <c r="R4" s="344">
        <f>'NonE-Coal'!R52+'E-Coal'!R52</f>
        <v>19192843682349.375</v>
      </c>
      <c r="S4" s="344">
        <f>'NonE-Coal'!S52+'E-Coal'!S52</f>
        <v>19431287438443.789</v>
      </c>
      <c r="T4" s="344">
        <f>'NonE-Coal'!T52+'E-Coal'!T52</f>
        <v>19669282284753.508</v>
      </c>
      <c r="U4" s="344">
        <f>'NonE-Coal'!U52+'E-Coal'!U52</f>
        <v>19906828448984.129</v>
      </c>
      <c r="V4" s="344">
        <f>'NonE-Coal'!V52+'E-Coal'!V52</f>
        <v>20143926158841.258</v>
      </c>
      <c r="W4" s="344">
        <f>'NonE-Coal'!W52+'E-Coal'!W52</f>
        <v>20380575642030.512</v>
      </c>
      <c r="X4" s="344">
        <f>'NonE-Coal'!X52+'E-Coal'!X52</f>
        <v>20489450896151.914</v>
      </c>
      <c r="Y4" s="344">
        <f>'NonE-Coal'!Y52+'E-Coal'!Y52</f>
        <v>20598105552189.07</v>
      </c>
      <c r="Z4" s="344">
        <f>'NonE-Coal'!Z52+'E-Coal'!Z52</f>
        <v>20706539723869.563</v>
      </c>
      <c r="AA4" s="344">
        <f>'NonE-Coal'!AA52+'E-Coal'!AA52</f>
        <v>20814753524920.957</v>
      </c>
      <c r="AB4" s="344">
        <f>'NonE-Coal'!AB52+'E-Coal'!AB52</f>
        <v>20922747069070.836</v>
      </c>
      <c r="AC4" s="344">
        <f>'NonE-Coal'!AC52+'E-Coal'!AC52</f>
        <v>21030520470046.781</v>
      </c>
      <c r="AD4" s="344">
        <f>'NonE-Coal'!AD52+'E-Coal'!AD52</f>
        <v>21138073841576.355</v>
      </c>
      <c r="AE4" s="344">
        <f>'NonE-Coal'!AE52+'E-Coal'!AE52</f>
        <v>21245407297387.145</v>
      </c>
      <c r="AF4" s="344">
        <f>'NonE-Coal'!AF52+'E-Coal'!AF52</f>
        <v>21352520951206.73</v>
      </c>
      <c r="AG4" s="344">
        <f>'NonE-Coal'!AG52+'E-Coal'!AG52</f>
        <v>21459414916762.684</v>
      </c>
      <c r="AH4" s="344">
        <f>'NonE-Coal'!AH52+'E-Coal'!AH52</f>
        <v>21566026287370.113</v>
      </c>
      <c r="AI4" s="344">
        <f>'NonE-Coal'!AI52+'E-Coal'!AI52</f>
        <v>21672418310240.039</v>
      </c>
      <c r="AJ4" s="344">
        <f>'NonE-Coal'!AJ52+'E-Coal'!AJ52</f>
        <v>21778591099043.117</v>
      </c>
      <c r="AK4" s="344">
        <f>'NonE-Coal'!AK52+'E-Coal'!AK52</f>
        <v>21884544767450.004</v>
      </c>
      <c r="AL4" s="344">
        <f>'NonE-Coal'!AL52+'E-Coal'!AL52</f>
        <v>21990279429131.352</v>
      </c>
      <c r="AM4" s="344">
        <f>'NonE-Coal'!AM52+'E-Coal'!AM52</f>
        <v>21970432276498.504</v>
      </c>
      <c r="AN4" s="344">
        <f>'NonE-Coal'!AN52+'E-Coal'!AN52</f>
        <v>21950591903772.387</v>
      </c>
      <c r="AO4" s="344">
        <f>'NonE-Coal'!AO52+'E-Coal'!AO52</f>
        <v>21930758310884.684</v>
      </c>
      <c r="AP4" s="344">
        <f>'NonE-Coal'!AP52+'E-Coal'!AP52</f>
        <v>21910931497767.098</v>
      </c>
      <c r="AQ4" s="344">
        <f>'NonE-Coal'!AQ52+'E-Coal'!AQ52</f>
        <v>21816904306845.055</v>
      </c>
    </row>
    <row r="5" spans="1:43" x14ac:dyDescent="0.2">
      <c r="A5" s="136" t="s">
        <v>127</v>
      </c>
      <c r="B5" s="344">
        <f>'NonE-Coal'!B53+'E-Coal'!B53</f>
        <v>161490388873726.44</v>
      </c>
      <c r="C5" s="344">
        <f>'NonE-Coal'!C53+'E-Coal'!C53</f>
        <v>147353427498648.53</v>
      </c>
      <c r="D5" s="344">
        <f>'NonE-Coal'!D53+'E-Coal'!D53</f>
        <v>152856608121491.59</v>
      </c>
      <c r="E5" s="344">
        <f>'NonE-Coal'!E53+'E-Coal'!E53</f>
        <v>158269951033253</v>
      </c>
      <c r="F5" s="344">
        <f>'NonE-Coal'!F53+'E-Coal'!F53</f>
        <v>163593959230796.34</v>
      </c>
      <c r="G5" s="344">
        <f>'NonE-Coal'!G53+'E-Coal'!G53</f>
        <v>168829135710985.28</v>
      </c>
      <c r="H5" s="344">
        <f>'NonE-Coal'!H53+'E-Coal'!H53</f>
        <v>173975983470683.5</v>
      </c>
      <c r="I5" s="344">
        <f>'NonE-Coal'!I53+'E-Coal'!I53</f>
        <v>176754499589494.59</v>
      </c>
      <c r="J5" s="344">
        <f>'NonE-Coal'!J53+'E-Coal'!J53</f>
        <v>179481142318103.09</v>
      </c>
      <c r="K5" s="344">
        <f>'NonE-Coal'!K53+'E-Coal'!K53</f>
        <v>182156201495796.03</v>
      </c>
      <c r="L5" s="344">
        <f>'NonE-Coal'!L53+'E-Coal'!L53</f>
        <v>184779966961860.47</v>
      </c>
      <c r="M5" s="344">
        <f>'NonE-Coal'!M53+'E-Coal'!M53</f>
        <v>187352728555583.44</v>
      </c>
      <c r="N5" s="344">
        <f>'NonE-Coal'!N53+'E-Coal'!N53</f>
        <v>186397288993741.53</v>
      </c>
      <c r="O5" s="344">
        <f>'NonE-Coal'!O53+'E-Coal'!O53</f>
        <v>185438941451229.5</v>
      </c>
      <c r="P5" s="344">
        <f>'NonE-Coal'!P53+'E-Coal'!P53</f>
        <v>184477727873086.16</v>
      </c>
      <c r="Q5" s="344">
        <f>'NonE-Coal'!Q53+'E-Coal'!Q53</f>
        <v>183513690204350.47</v>
      </c>
      <c r="R5" s="344">
        <f>'NonE-Coal'!R53+'E-Coal'!R53</f>
        <v>182546870390061.16</v>
      </c>
      <c r="S5" s="344">
        <f>'NonE-Coal'!S53+'E-Coal'!S53</f>
        <v>180172617798475.44</v>
      </c>
      <c r="T5" s="344">
        <f>'NonE-Coal'!T53+'E-Coal'!T53</f>
        <v>177804649340239.19</v>
      </c>
      <c r="U5" s="344">
        <f>'NonE-Coal'!U53+'E-Coal'!U53</f>
        <v>175442958449150.5</v>
      </c>
      <c r="V5" s="344">
        <f>'NonE-Coal'!V53+'E-Coal'!V53</f>
        <v>173087538559007.44</v>
      </c>
      <c r="W5" s="344">
        <f>'NonE-Coal'!W53+'E-Coal'!W53</f>
        <v>170738383103608.06</v>
      </c>
      <c r="X5" s="344">
        <f>'NonE-Coal'!X53+'E-Coal'!X53</f>
        <v>166806321760550.22</v>
      </c>
      <c r="Y5" s="344">
        <f>'NonE-Coal'!Y53+'E-Coal'!Y53</f>
        <v>162887282815498.69</v>
      </c>
      <c r="Z5" s="344">
        <f>'NonE-Coal'!Z53+'E-Coal'!Z53</f>
        <v>158981250371304.94</v>
      </c>
      <c r="AA5" s="344">
        <f>'NonE-Coal'!AA53+'E-Coal'!AA53</f>
        <v>155088208530820.44</v>
      </c>
      <c r="AB5" s="344">
        <f>'NonE-Coal'!AB53+'E-Coal'!AB53</f>
        <v>151208141396896.66</v>
      </c>
      <c r="AC5" s="344">
        <f>'NonE-Coal'!AC53+'E-Coal'!AC53</f>
        <v>147396386987924.81</v>
      </c>
      <c r="AD5" s="344">
        <f>'NonE-Coal'!AD53+'E-Coal'!AD53</f>
        <v>143599045802620.38</v>
      </c>
      <c r="AE5" s="344">
        <f>'NonE-Coal'!AE53+'E-Coal'!AE53</f>
        <v>139816098829597.11</v>
      </c>
      <c r="AF5" s="344">
        <f>'NonE-Coal'!AF53+'E-Coal'!AF53</f>
        <v>136047527057468.94</v>
      </c>
      <c r="AG5" s="344">
        <f>'NonE-Coal'!AG53+'E-Coal'!AG53</f>
        <v>132293311474849.66</v>
      </c>
      <c r="AH5" s="344">
        <f>'NonE-Coal'!AH53+'E-Coal'!AH53</f>
        <v>129052577462854.47</v>
      </c>
      <c r="AI5" s="344">
        <f>'NonE-Coal'!AI53+'E-Coal'!AI53</f>
        <v>125825662652437.72</v>
      </c>
      <c r="AJ5" s="344">
        <f>'NonE-Coal'!AJ53+'E-Coal'!AJ53</f>
        <v>122612547680757.72</v>
      </c>
      <c r="AK5" s="344">
        <f>'NonE-Coal'!AK53+'E-Coal'!AK53</f>
        <v>119413213184972.84</v>
      </c>
      <c r="AL5" s="344">
        <f>'NonE-Coal'!AL53+'E-Coal'!AL53</f>
        <v>116227639802241.44</v>
      </c>
      <c r="AM5" s="344">
        <f>'NonE-Coal'!AM53+'E-Coal'!AM53</f>
        <v>113257485789479.25</v>
      </c>
      <c r="AN5" s="344">
        <f>'NonE-Coal'!AN53+'E-Coal'!AN53</f>
        <v>110300678339308.41</v>
      </c>
      <c r="AO5" s="344">
        <f>'NonE-Coal'!AO53+'E-Coal'!AO53</f>
        <v>107357198298163.02</v>
      </c>
      <c r="AP5" s="344">
        <f>'NonE-Coal'!AP53+'E-Coal'!AP53</f>
        <v>104427026512477.13</v>
      </c>
      <c r="AQ5" s="344">
        <f>'NonE-Coal'!AQ53+'E-Coal'!AQ53</f>
        <v>101166041646214.94</v>
      </c>
    </row>
    <row r="6" spans="1:43" x14ac:dyDescent="0.2">
      <c r="A6" s="136" t="s">
        <v>128</v>
      </c>
      <c r="B6" s="344">
        <f>'NonE-Coal'!B54+'E-Coal'!B54</f>
        <v>503712423944192.13</v>
      </c>
      <c r="C6" s="344">
        <f>'NonE-Coal'!C54+'E-Coal'!C54</f>
        <v>394538117674054.88</v>
      </c>
      <c r="D6" s="344">
        <f>'NonE-Coal'!D54+'E-Coal'!D54</f>
        <v>442630234088068.38</v>
      </c>
      <c r="E6" s="344">
        <f>'NonE-Coal'!E54+'E-Coal'!E54</f>
        <v>458256517524370.06</v>
      </c>
      <c r="F6" s="344">
        <f>'NonE-Coal'!F54+'E-Coal'!F54</f>
        <v>460749031243280.31</v>
      </c>
      <c r="G6" s="344">
        <f>'NonE-Coal'!G54+'E-Coal'!G54</f>
        <v>471214138164220.06</v>
      </c>
      <c r="H6" s="344">
        <f>'NonE-Coal'!H54+'E-Coal'!H54</f>
        <v>485869806338164</v>
      </c>
      <c r="I6" s="344">
        <f>'NonE-Coal'!I54+'E-Coal'!I54</f>
        <v>501632165777431</v>
      </c>
      <c r="J6" s="344">
        <f>'NonE-Coal'!J54+'E-Coal'!J54</f>
        <v>517170764494600.19</v>
      </c>
      <c r="K6" s="344">
        <f>'NonE-Coal'!K54+'E-Coal'!K54</f>
        <v>532134105259615.75</v>
      </c>
      <c r="L6" s="344">
        <f>'NonE-Coal'!L54+'E-Coal'!L54</f>
        <v>546149415913793.38</v>
      </c>
      <c r="M6" s="344">
        <f>'NonE-Coal'!M54+'E-Coal'!M54</f>
        <v>558826403435881.06</v>
      </c>
      <c r="N6" s="344">
        <f>'NonE-Coal'!N54+'E-Coal'!N54</f>
        <v>570283399391192.75</v>
      </c>
      <c r="O6" s="344">
        <f>'NonE-Coal'!O54+'E-Coal'!O54</f>
        <v>580060796809034.25</v>
      </c>
      <c r="P6" s="344">
        <f>'NonE-Coal'!P54+'E-Coal'!P54</f>
        <v>588220909220929.5</v>
      </c>
      <c r="Q6" s="344">
        <f>'NonE-Coal'!Q54+'E-Coal'!Q54</f>
        <v>594849111371804.13</v>
      </c>
      <c r="R6" s="344">
        <f>'NonE-Coal'!R54+'E-Coal'!R54</f>
        <v>600050670154716.38</v>
      </c>
      <c r="S6" s="344">
        <f>'NonE-Coal'!S54+'E-Coal'!S54</f>
        <v>605983583863822</v>
      </c>
      <c r="T6" s="344">
        <f>'NonE-Coal'!T54+'E-Coal'!T54</f>
        <v>610708588777469.13</v>
      </c>
      <c r="U6" s="344">
        <f>'NonE-Coal'!U54+'E-Coal'!U54</f>
        <v>614286286589422.5</v>
      </c>
      <c r="V6" s="344">
        <f>'NonE-Coal'!V54+'E-Coal'!V54</f>
        <v>616785406136829.13</v>
      </c>
      <c r="W6" s="344">
        <f>'NonE-Coal'!W54+'E-Coal'!W54</f>
        <v>618281320763049.5</v>
      </c>
      <c r="X6" s="344">
        <f>'NonE-Coal'!X54+'E-Coal'!X54</f>
        <v>618854626124864.25</v>
      </c>
      <c r="Y6" s="344">
        <f>'NonE-Coal'!Y54+'E-Coal'!Y54</f>
        <v>618589805199525.75</v>
      </c>
      <c r="Z6" s="344">
        <f>'NonE-Coal'!Z54+'E-Coal'!Z54</f>
        <v>617574001517674</v>
      </c>
      <c r="AA6" s="344">
        <f>'NonE-Coal'!AA54+'E-Coal'!AA54</f>
        <v>615895916182498.88</v>
      </c>
      <c r="AB6" s="344">
        <f>'NonE-Coal'!AB54+'E-Coal'!AB54</f>
        <v>613644839203691</v>
      </c>
      <c r="AC6" s="344">
        <f>'NonE-Coal'!AC54+'E-Coal'!AC54</f>
        <v>610909821199748.38</v>
      </c>
      <c r="AD6" s="344">
        <f>'NonE-Coal'!AD54+'E-Coal'!AD54</f>
        <v>607778987684047.63</v>
      </c>
      <c r="AE6" s="344">
        <f>'NonE-Coal'!AE54+'E-Coal'!AE54</f>
        <v>604338994990626.5</v>
      </c>
      <c r="AF6" s="344">
        <f>'NonE-Coal'!AF54+'E-Coal'!AF54</f>
        <v>600674624425411.5</v>
      </c>
      <c r="AG6" s="344">
        <f>'NonE-Coal'!AG54+'E-Coal'!AG54</f>
        <v>596868509433061.13</v>
      </c>
      <c r="AH6" s="344">
        <f>'NonE-Coal'!AH54+'E-Coal'!AH54</f>
        <v>593000989416307.13</v>
      </c>
      <c r="AI6" s="344">
        <f>'NonE-Coal'!AI54+'E-Coal'!AI54</f>
        <v>589150083289613.63</v>
      </c>
      <c r="AJ6" s="344">
        <f>'NonE-Coal'!AJ54+'E-Coal'!AJ54</f>
        <v>585391575842514.13</v>
      </c>
      <c r="AK6" s="344">
        <f>'NonE-Coal'!AK54+'E-Coal'!AK54</f>
        <v>581799210480269.38</v>
      </c>
      <c r="AL6" s="344">
        <f>'NonE-Coal'!AL54+'E-Coal'!AL54</f>
        <v>578444982855024.25</v>
      </c>
      <c r="AM6" s="344">
        <f>'NonE-Coal'!AM54+'E-Coal'!AM54</f>
        <v>575399531262530.38</v>
      </c>
      <c r="AN6" s="344">
        <f>'NonE-Coal'!AN54+'E-Coal'!AN54</f>
        <v>572732621432794.5</v>
      </c>
      <c r="AO6" s="344">
        <f>'NonE-Coal'!AO54+'E-Coal'!AO54</f>
        <v>570513725478340.88</v>
      </c>
      <c r="AP6" s="344">
        <f>'NonE-Coal'!AP54+'E-Coal'!AP54</f>
        <v>568812697290200.13</v>
      </c>
      <c r="AQ6" s="344">
        <f>'NonE-Coal'!AQ54+'E-Coal'!AQ54</f>
        <v>564779257293336.13</v>
      </c>
    </row>
    <row r="7" spans="1:43" x14ac:dyDescent="0.2">
      <c r="A7" s="136" t="s">
        <v>129</v>
      </c>
      <c r="B7" s="344">
        <f>'NonE-Coal'!B55+'E-Coal'!B55</f>
        <v>86249027954302.141</v>
      </c>
      <c r="C7" s="344">
        <f>'NonE-Coal'!C55+'E-Coal'!C55</f>
        <v>56201523928804.344</v>
      </c>
      <c r="D7" s="344">
        <f>'NonE-Coal'!D55+'E-Coal'!D55</f>
        <v>59546098029800.039</v>
      </c>
      <c r="E7" s="344">
        <f>'NonE-Coal'!E55+'E-Coal'!E55</f>
        <v>58553919080066.555</v>
      </c>
      <c r="F7" s="344">
        <f>'NonE-Coal'!F55+'E-Coal'!F55</f>
        <v>58362056805432.203</v>
      </c>
      <c r="G7" s="344">
        <f>'NonE-Coal'!G55+'E-Coal'!G55</f>
        <v>58537735645987.734</v>
      </c>
      <c r="H7" s="344">
        <f>'NonE-Coal'!H55+'E-Coal'!H55</f>
        <v>58909873773195.398</v>
      </c>
      <c r="I7" s="344">
        <f>'NonE-Coal'!I55+'E-Coal'!I55</f>
        <v>59364003143194.445</v>
      </c>
      <c r="J7" s="344">
        <f>'NonE-Coal'!J55+'E-Coal'!J55</f>
        <v>59765954133166.805</v>
      </c>
      <c r="K7" s="344">
        <f>'NonE-Coal'!K55+'E-Coal'!K55</f>
        <v>60037531433647.422</v>
      </c>
      <c r="L7" s="344">
        <f>'NonE-Coal'!L55+'E-Coal'!L55</f>
        <v>60100038519848.484</v>
      </c>
      <c r="M7" s="344">
        <f>'NonE-Coal'!M55+'E-Coal'!M55</f>
        <v>59876355881598.023</v>
      </c>
      <c r="N7" s="344">
        <f>'NonE-Coal'!N55+'E-Coal'!N55</f>
        <v>59391070946529.125</v>
      </c>
      <c r="O7" s="344">
        <f>'NonE-Coal'!O55+'E-Coal'!O55</f>
        <v>58629222870084.445</v>
      </c>
      <c r="P7" s="344">
        <f>'NonE-Coal'!P55+'E-Coal'!P55</f>
        <v>57674332072460.922</v>
      </c>
      <c r="Q7" s="344">
        <f>'NonE-Coal'!Q55+'E-Coal'!Q55</f>
        <v>56607511114945.695</v>
      </c>
      <c r="R7" s="344">
        <f>'NonE-Coal'!R55+'E-Coal'!R55</f>
        <v>55505456497386.234</v>
      </c>
      <c r="S7" s="344">
        <f>'NonE-Coal'!S55+'E-Coal'!S55</f>
        <v>54636954822862.773</v>
      </c>
      <c r="T7" s="344">
        <f>'NonE-Coal'!T55+'E-Coal'!T55</f>
        <v>53798638630083.188</v>
      </c>
      <c r="U7" s="344">
        <f>'NonE-Coal'!U55+'E-Coal'!U55</f>
        <v>52990697179202.125</v>
      </c>
      <c r="V7" s="344">
        <f>'NonE-Coal'!V55+'E-Coal'!V55</f>
        <v>52213350610257.422</v>
      </c>
      <c r="W7" s="344">
        <f>'NonE-Coal'!W55+'E-Coal'!W55</f>
        <v>51466831294384.078</v>
      </c>
      <c r="X7" s="344">
        <f>'NonE-Coal'!X55+'E-Coal'!X55</f>
        <v>50751368774396.078</v>
      </c>
      <c r="Y7" s="344">
        <f>'NonE-Coal'!Y55+'E-Coal'!Y55</f>
        <v>50067178216830.234</v>
      </c>
      <c r="Z7" s="344">
        <f>'NonE-Coal'!Z55+'E-Coal'!Z55</f>
        <v>49414452191830.82</v>
      </c>
      <c r="AA7" s="344">
        <f>'NonE-Coal'!AA55+'E-Coal'!AA55</f>
        <v>48793355519601.336</v>
      </c>
      <c r="AB7" s="344">
        <f>'NonE-Coal'!AB55+'E-Coal'!AB55</f>
        <v>48204022870981.047</v>
      </c>
      <c r="AC7" s="344">
        <f>'NonE-Coal'!AC55+'E-Coal'!AC55</f>
        <v>47646558782414.586</v>
      </c>
      <c r="AD7" s="344">
        <f>'NonE-Coal'!AD55+'E-Coal'!AD55</f>
        <v>47121039738884.266</v>
      </c>
      <c r="AE7" s="344">
        <f>'NonE-Coal'!AE55+'E-Coal'!AE55</f>
        <v>46627517988728.18</v>
      </c>
      <c r="AF7" s="344">
        <f>'NonE-Coal'!AF55+'E-Coal'!AF55</f>
        <v>46166026778073.359</v>
      </c>
      <c r="AG7" s="344">
        <f>'NonE-Coal'!AG55+'E-Coal'!AG55</f>
        <v>45736586726555.656</v>
      </c>
      <c r="AH7" s="344">
        <f>'NonE-Coal'!AH55+'E-Coal'!AH55</f>
        <v>45339213107132.047</v>
      </c>
      <c r="AI7" s="344">
        <f>'NonE-Coal'!AI55+'E-Coal'!AI55</f>
        <v>44973923838652.008</v>
      </c>
      <c r="AJ7" s="344">
        <f>'NonE-Coal'!AJ55+'E-Coal'!AJ55</f>
        <v>44640748048600.516</v>
      </c>
      <c r="AK7" s="344">
        <f>'NonE-Coal'!AK55+'E-Coal'!AK55</f>
        <v>44339735113736.898</v>
      </c>
      <c r="AL7" s="344">
        <f>'NonE-Coal'!AL55+'E-Coal'!AL55</f>
        <v>44070964137576.484</v>
      </c>
      <c r="AM7" s="344">
        <f>'NonE-Coal'!AM55+'E-Coal'!AM55</f>
        <v>43834553875682.438</v>
      </c>
      <c r="AN7" s="344">
        <f>'NonE-Coal'!AN55+'E-Coal'!AN55</f>
        <v>43630673173068.297</v>
      </c>
      <c r="AO7" s="344">
        <f>'NonE-Coal'!AO55+'E-Coal'!AO55</f>
        <v>43459552033745.352</v>
      </c>
      <c r="AP7" s="344">
        <f>'NonE-Coal'!AP55+'E-Coal'!AP55</f>
        <v>43321493502333.445</v>
      </c>
      <c r="AQ7" s="344">
        <f>'NonE-Coal'!AQ55+'E-Coal'!AQ55</f>
        <v>42995261544607.086</v>
      </c>
    </row>
    <row r="8" spans="1:43" x14ac:dyDescent="0.2">
      <c r="A8" s="136" t="s">
        <v>130</v>
      </c>
      <c r="B8" s="344">
        <f>'NonE-Coal'!B56+'E-Coal'!B56</f>
        <v>10074624106392.092</v>
      </c>
      <c r="C8" s="344">
        <f>'NonE-Coal'!C56+'E-Coal'!C56</f>
        <v>7036842836329.4707</v>
      </c>
      <c r="D8" s="344">
        <f>'NonE-Coal'!D56+'E-Coal'!D56</f>
        <v>8019577264153.3291</v>
      </c>
      <c r="E8" s="344">
        <f>'NonE-Coal'!E56+'E-Coal'!E56</f>
        <v>8003786743573.2988</v>
      </c>
      <c r="F8" s="344">
        <f>'NonE-Coal'!F56+'E-Coal'!F56</f>
        <v>7968105629727.6123</v>
      </c>
      <c r="G8" s="344">
        <f>'NonE-Coal'!G56+'E-Coal'!G56</f>
        <v>7997410231725.1592</v>
      </c>
      <c r="H8" s="344">
        <f>'NonE-Coal'!H56+'E-Coal'!H56</f>
        <v>8069995613253.3701</v>
      </c>
      <c r="I8" s="344">
        <f>'NonE-Coal'!I56+'E-Coal'!I56</f>
        <v>8172010666242.208</v>
      </c>
      <c r="J8" s="344">
        <f>'NonE-Coal'!J56+'E-Coal'!J56</f>
        <v>8285961293308.3057</v>
      </c>
      <c r="K8" s="344">
        <f>'NonE-Coal'!K56+'E-Coal'!K56</f>
        <v>8401298228802.3174</v>
      </c>
      <c r="L8" s="344">
        <f>'NonE-Coal'!L56+'E-Coal'!L56</f>
        <v>8506886562419.249</v>
      </c>
      <c r="M8" s="344">
        <f>'NonE-Coal'!M56+'E-Coal'!M56</f>
        <v>8591062293784.4258</v>
      </c>
      <c r="N8" s="344">
        <f>'NonE-Coal'!N56+'E-Coal'!N56</f>
        <v>8660130272715.8262</v>
      </c>
      <c r="O8" s="344">
        <f>'NonE-Coal'!O56+'E-Coal'!O56</f>
        <v>8697780799498.1602</v>
      </c>
      <c r="P8" s="344">
        <f>'NonE-Coal'!P56+'E-Coal'!P56</f>
        <v>8705941104549.6221</v>
      </c>
      <c r="Q8" s="344">
        <f>'NonE-Coal'!Q56+'E-Coal'!Q56</f>
        <v>8686863143261.4209</v>
      </c>
      <c r="R8" s="344">
        <f>'NonE-Coal'!R56+'E-Coal'!R56</f>
        <v>8643049017638.4023</v>
      </c>
      <c r="S8" s="344">
        <f>'NonE-Coal'!S56+'E-Coal'!S56</f>
        <v>8615929793176.2891</v>
      </c>
      <c r="T8" s="344">
        <f>'NonE-Coal'!T56+'E-Coal'!T56</f>
        <v>8568577265055.3359</v>
      </c>
      <c r="U8" s="344">
        <f>'NonE-Coal'!U56+'E-Coal'!U56</f>
        <v>8503043896720.1807</v>
      </c>
      <c r="V8" s="344">
        <f>'NonE-Coal'!V56+'E-Coal'!V56</f>
        <v>8421452621827.873</v>
      </c>
      <c r="W8" s="344">
        <f>'NonE-Coal'!W56+'E-Coal'!W56</f>
        <v>8325958241234.1377</v>
      </c>
      <c r="X8" s="344">
        <f>'NonE-Coal'!X56+'E-Coal'!X56</f>
        <v>8218713118168.6973</v>
      </c>
      <c r="Y8" s="344">
        <f>'NonE-Coal'!Y56+'E-Coal'!Y56</f>
        <v>8101837558759.5684</v>
      </c>
      <c r="Z8" s="344">
        <f>'NonE-Coal'!Z56+'E-Coal'!Z56</f>
        <v>7977395069343.7451</v>
      </c>
      <c r="AA8" s="344">
        <f>'NonE-Coal'!AA56+'E-Coal'!AA56</f>
        <v>7847372512575.9795</v>
      </c>
      <c r="AB8" s="344">
        <f>'NonE-Coal'!AB56+'E-Coal'!AB56</f>
        <v>7713665044071.9385</v>
      </c>
      <c r="AC8" s="344">
        <f>'NonE-Coal'!AC56+'E-Coal'!AC56</f>
        <v>7578065601196.2129</v>
      </c>
      <c r="AD8" s="344">
        <f>'NonE-Coal'!AD56+'E-Coal'!AD56</f>
        <v>7442258635114.6563</v>
      </c>
      <c r="AE8" s="344">
        <f>'NonE-Coal'!AE56+'E-Coal'!AE56</f>
        <v>7307817724700.6748</v>
      </c>
      <c r="AF8" s="344">
        <f>'NonE-Coal'!AF56+'E-Coal'!AF56</f>
        <v>7176206683821.1943</v>
      </c>
      <c r="AG8" s="344">
        <f>'NonE-Coal'!AG56+'E-Coal'!AG56</f>
        <v>7048783768966.4629</v>
      </c>
      <c r="AH8" s="344">
        <f>'NonE-Coal'!AH56+'E-Coal'!AH56</f>
        <v>6926808608951.2148</v>
      </c>
      <c r="AI8" s="344">
        <f>'NonE-Coal'!AI56+'E-Coal'!AI56</f>
        <v>6811451509390.1846</v>
      </c>
      <c r="AJ8" s="344">
        <f>'NonE-Coal'!AJ56+'E-Coal'!AJ56</f>
        <v>6703804828966.7021</v>
      </c>
      <c r="AK8" s="344">
        <f>'NonE-Coal'!AK56+'E-Coal'!AK56</f>
        <v>6604896179707.9941</v>
      </c>
      <c r="AL8" s="344">
        <f>'NonE-Coal'!AL56+'E-Coal'!AL56</f>
        <v>6515703267619.2012</v>
      </c>
      <c r="AM8" s="344">
        <f>'NonE-Coal'!AM56+'E-Coal'!AM56</f>
        <v>6437170261794.251</v>
      </c>
      <c r="AN8" s="344">
        <f>'NonE-Coal'!AN56+'E-Coal'!AN56</f>
        <v>6370225658890.457</v>
      </c>
      <c r="AO8" s="344">
        <f>'NonE-Coal'!AO56+'E-Coal'!AO56</f>
        <v>6315801695756.0137</v>
      </c>
      <c r="AP8" s="344">
        <f>'NonE-Coal'!AP56+'E-Coal'!AP56</f>
        <v>6274855456994.9639</v>
      </c>
      <c r="AQ8" s="344">
        <f>'NonE-Coal'!AQ56+'E-Coal'!AQ56</f>
        <v>6216001056219.1279</v>
      </c>
    </row>
    <row r="9" spans="1:43" x14ac:dyDescent="0.2">
      <c r="A9" s="136" t="s">
        <v>131</v>
      </c>
      <c r="B9" s="344">
        <f>'NonE-Coal'!B57+'E-Coal'!B57</f>
        <v>138760025547462.69</v>
      </c>
      <c r="C9" s="344">
        <f>'NonE-Coal'!C57+'E-Coal'!C57</f>
        <v>111576230869673.88</v>
      </c>
      <c r="D9" s="344">
        <f>'NonE-Coal'!D57+'E-Coal'!D57</f>
        <v>117297552016681.53</v>
      </c>
      <c r="E9" s="344">
        <f>'NonE-Coal'!E57+'E-Coal'!E57</f>
        <v>122197132559279.17</v>
      </c>
      <c r="F9" s="344">
        <f>'NonE-Coal'!F57+'E-Coal'!F57</f>
        <v>127060813726273.59</v>
      </c>
      <c r="G9" s="344">
        <f>'NonE-Coal'!G57+'E-Coal'!G57</f>
        <v>131944719230574.63</v>
      </c>
      <c r="H9" s="344">
        <f>'NonE-Coal'!H57+'E-Coal'!H57</f>
        <v>136813098485040.13</v>
      </c>
      <c r="I9" s="344">
        <f>'NonE-Coal'!I57+'E-Coal'!I57</f>
        <v>139579977858328.09</v>
      </c>
      <c r="J9" s="344">
        <f>'NonE-Coal'!J57+'E-Coal'!J57</f>
        <v>142315873977970.06</v>
      </c>
      <c r="K9" s="344">
        <f>'NonE-Coal'!K57+'E-Coal'!K57</f>
        <v>145016190525096.84</v>
      </c>
      <c r="L9" s="344">
        <f>'NonE-Coal'!L57+'E-Coal'!L57</f>
        <v>147675908205691.09</v>
      </c>
      <c r="M9" s="344">
        <f>'NonE-Coal'!M57+'E-Coal'!M57</f>
        <v>150289644535074.88</v>
      </c>
      <c r="N9" s="344">
        <f>'NonE-Coal'!N57+'E-Coal'!N57</f>
        <v>151420470200486.22</v>
      </c>
      <c r="O9" s="344">
        <f>'NonE-Coal'!O57+'E-Coal'!O57</f>
        <v>152519410270218.47</v>
      </c>
      <c r="P9" s="344">
        <f>'NonE-Coal'!P57+'E-Coal'!P57</f>
        <v>153587367223571.69</v>
      </c>
      <c r="Q9" s="344">
        <f>'NonE-Coal'!Q57+'E-Coal'!Q57</f>
        <v>154625496204339.97</v>
      </c>
      <c r="R9" s="344">
        <f>'NonE-Coal'!R57+'E-Coal'!R57</f>
        <v>155635164073764.38</v>
      </c>
      <c r="S9" s="344">
        <f>'NonE-Coal'!S57+'E-Coal'!S57</f>
        <v>156227175900497.97</v>
      </c>
      <c r="T9" s="344">
        <f>'NonE-Coal'!T57+'E-Coal'!T57</f>
        <v>156802814845554.22</v>
      </c>
      <c r="U9" s="344">
        <f>'NonE-Coal'!U57+'E-Coal'!U57</f>
        <v>157362966347819.63</v>
      </c>
      <c r="V9" s="344">
        <f>'NonE-Coal'!V57+'E-Coal'!V57</f>
        <v>157908607110569.31</v>
      </c>
      <c r="W9" s="344">
        <f>'NonE-Coal'!W57+'E-Coal'!W57</f>
        <v>158440785601320.25</v>
      </c>
      <c r="X9" s="344">
        <f>'NonE-Coal'!X57+'E-Coal'!X57</f>
        <v>157405347566721.81</v>
      </c>
      <c r="Y9" s="344">
        <f>'NonE-Coal'!Y57+'E-Coal'!Y57</f>
        <v>156363511174701.38</v>
      </c>
      <c r="Z9" s="344">
        <f>'NonE-Coal'!Z57+'E-Coal'!Z57</f>
        <v>155316428800441.66</v>
      </c>
      <c r="AA9" s="344">
        <f>'NonE-Coal'!AA57+'E-Coal'!AA57</f>
        <v>154265258762276.66</v>
      </c>
      <c r="AB9" s="344">
        <f>'NonE-Coal'!AB57+'E-Coal'!AB57</f>
        <v>153211153102708.16</v>
      </c>
      <c r="AC9" s="344">
        <f>'NonE-Coal'!AC57+'E-Coal'!AC57</f>
        <v>151074999631908.19</v>
      </c>
      <c r="AD9" s="344">
        <f>'NonE-Coal'!AD57+'E-Coal'!AD57</f>
        <v>148941522030172.81</v>
      </c>
      <c r="AE9" s="344">
        <f>'NonE-Coal'!AE57+'E-Coal'!AE57</f>
        <v>146811796032519.72</v>
      </c>
      <c r="AF9" s="344">
        <f>'NonE-Coal'!AF57+'E-Coal'!AF57</f>
        <v>144686861583366.97</v>
      </c>
      <c r="AG9" s="344">
        <f>'NonE-Coal'!AG57+'E-Coal'!AG57</f>
        <v>142567720119274.69</v>
      </c>
      <c r="AH9" s="344">
        <f>'NonE-Coal'!AH57+'E-Coal'!AH57</f>
        <v>140302212677420.14</v>
      </c>
      <c r="AI9" s="344">
        <f>'NonE-Coal'!AI57+'E-Coal'!AI57</f>
        <v>138044862146575.56</v>
      </c>
      <c r="AJ9" s="344">
        <f>'NonE-Coal'!AJ57+'E-Coal'!AJ57</f>
        <v>135796554061265.41</v>
      </c>
      <c r="AK9" s="344">
        <f>'NonE-Coal'!AK57+'E-Coal'!AK57</f>
        <v>133558140482468.86</v>
      </c>
      <c r="AL9" s="344">
        <f>'NonE-Coal'!AL57+'E-Coal'!AL57</f>
        <v>131330444717511.11</v>
      </c>
      <c r="AM9" s="344">
        <f>'NonE-Coal'!AM57+'E-Coal'!AM57</f>
        <v>128810417423191.95</v>
      </c>
      <c r="AN9" s="344">
        <f>'NonE-Coal'!AN57+'E-Coal'!AN57</f>
        <v>126303647917311.36</v>
      </c>
      <c r="AO9" s="344">
        <f>'NonE-Coal'!AO57+'E-Coal'!AO57</f>
        <v>123810912468228.39</v>
      </c>
      <c r="AP9" s="344">
        <f>'NonE-Coal'!AP57+'E-Coal'!AP57</f>
        <v>121332989259020.14</v>
      </c>
      <c r="AQ9" s="344">
        <f>'NonE-Coal'!AQ57+'E-Coal'!AQ57</f>
        <v>118261061855000.06</v>
      </c>
    </row>
    <row r="10" spans="1:43" x14ac:dyDescent="0.2">
      <c r="A10" s="136" t="s">
        <v>132</v>
      </c>
      <c r="B10" s="344">
        <f>'NonE-Coal'!B58+'E-Coal'!B58</f>
        <v>4102236678276323</v>
      </c>
      <c r="C10" s="344">
        <f>'NonE-Coal'!C58+'E-Coal'!C58</f>
        <v>4056460802809632</v>
      </c>
      <c r="D10" s="344">
        <f>'NonE-Coal'!D58+'E-Coal'!D58</f>
        <v>4252591776429755</v>
      </c>
      <c r="E10" s="344">
        <f>'NonE-Coal'!E58+'E-Coal'!E58</f>
        <v>4448658986461090.5</v>
      </c>
      <c r="F10" s="344">
        <f>'NonE-Coal'!F58+'E-Coal'!F58</f>
        <v>4644662457799259</v>
      </c>
      <c r="G10" s="344">
        <f>'NonE-Coal'!G58+'E-Coal'!G58</f>
        <v>4840602215339880</v>
      </c>
      <c r="H10" s="344">
        <f>'NonE-Coal'!H58+'E-Coal'!H58</f>
        <v>5036478283978576</v>
      </c>
      <c r="I10" s="344">
        <f>'NonE-Coal'!I58+'E-Coal'!I58</f>
        <v>5147706305898845</v>
      </c>
      <c r="J10" s="344">
        <f>'NonE-Coal'!J58+'E-Coal'!J58</f>
        <v>5258904382667055</v>
      </c>
      <c r="K10" s="344">
        <f>'NonE-Coal'!K58+'E-Coal'!K58</f>
        <v>5370072525993433</v>
      </c>
      <c r="L10" s="344">
        <f>'NonE-Coal'!L58+'E-Coal'!L58</f>
        <v>5481210747588202</v>
      </c>
      <c r="M10" s="344">
        <f>'NonE-Coal'!M58+'E-Coal'!M58</f>
        <v>5592319059161591</v>
      </c>
      <c r="N10" s="344">
        <f>'NonE-Coal'!N58+'E-Coal'!N58</f>
        <v>5599672571205706</v>
      </c>
      <c r="O10" s="344">
        <f>'NonE-Coal'!O58+'E-Coal'!O58</f>
        <v>5607024387505669</v>
      </c>
      <c r="P10" s="344">
        <f>'NonE-Coal'!P58+'E-Coal'!P58</f>
        <v>5614374508566325</v>
      </c>
      <c r="Q10" s="344">
        <f>'NonE-Coal'!Q58+'E-Coal'!Q58</f>
        <v>5621722934892525</v>
      </c>
      <c r="R10" s="344">
        <f>'NonE-Coal'!R58+'E-Coal'!R58</f>
        <v>5629069666989113</v>
      </c>
      <c r="S10" s="344">
        <f>'NonE-Coal'!S58+'E-Coal'!S58</f>
        <v>5565023119672598</v>
      </c>
      <c r="T10" s="344">
        <f>'NonE-Coal'!T58+'E-Coal'!T58</f>
        <v>5500980517195882</v>
      </c>
      <c r="U10" s="344">
        <f>'NonE-Coal'!U58+'E-Coal'!U58</f>
        <v>5436941858970825</v>
      </c>
      <c r="V10" s="344">
        <f>'NonE-Coal'!V58+'E-Coal'!V58</f>
        <v>5372907144409291</v>
      </c>
      <c r="W10" s="344">
        <f>'NonE-Coal'!W58+'E-Coal'!W58</f>
        <v>5308876372923148</v>
      </c>
      <c r="X10" s="344">
        <f>'NonE-Coal'!X58+'E-Coal'!X58</f>
        <v>5188968356132904</v>
      </c>
      <c r="Y10" s="344">
        <f>'NonE-Coal'!Y58+'E-Coal'!Y58</f>
        <v>5069067716174316</v>
      </c>
      <c r="Z10" s="344">
        <f>'NonE-Coal'!Z58+'E-Coal'!Z58</f>
        <v>4949174451944624</v>
      </c>
      <c r="AA10" s="344">
        <f>'NonE-Coal'!AA58+'E-Coal'!AA58</f>
        <v>4829288562341068</v>
      </c>
      <c r="AB10" s="344">
        <f>'NonE-Coal'!AB58+'E-Coal'!AB58</f>
        <v>4709410046260887</v>
      </c>
      <c r="AC10" s="344">
        <f>'NonE-Coal'!AC58+'E-Coal'!AC58</f>
        <v>4589538902601321</v>
      </c>
      <c r="AD10" s="344">
        <f>'NonE-Coal'!AD58+'E-Coal'!AD58</f>
        <v>4469675130259610</v>
      </c>
      <c r="AE10" s="344">
        <f>'NonE-Coal'!AE58+'E-Coal'!AE58</f>
        <v>4349818728132994</v>
      </c>
      <c r="AF10" s="344">
        <f>'NonE-Coal'!AF58+'E-Coal'!AF58</f>
        <v>4229969695118713</v>
      </c>
      <c r="AG10" s="344">
        <f>'NonE-Coal'!AG58+'E-Coal'!AG58</f>
        <v>4110128030114007</v>
      </c>
      <c r="AH10" s="344">
        <f>'NonE-Coal'!AH58+'E-Coal'!AH58</f>
        <v>4006254579902751</v>
      </c>
      <c r="AI10" s="344">
        <f>'NonE-Coal'!AI58+'E-Coal'!AI58</f>
        <v>3902387515084972.5</v>
      </c>
      <c r="AJ10" s="344">
        <f>'NonE-Coal'!AJ58+'E-Coal'!AJ58</f>
        <v>3798526834704942.5</v>
      </c>
      <c r="AK10" s="344">
        <f>'NonE-Coal'!AK58+'E-Coal'!AK58</f>
        <v>3694672537806936</v>
      </c>
      <c r="AL10" s="344">
        <f>'NonE-Coal'!AL58+'E-Coal'!AL58</f>
        <v>3590824623435223.5</v>
      </c>
      <c r="AM10" s="344">
        <f>'NonE-Coal'!AM58+'E-Coal'!AM58</f>
        <v>3481772338455643.5</v>
      </c>
      <c r="AN10" s="344">
        <f>'NonE-Coal'!AN58+'E-Coal'!AN58</f>
        <v>3372726754055533.5</v>
      </c>
      <c r="AO10" s="344">
        <f>'NonE-Coal'!AO58+'E-Coal'!AO58</f>
        <v>3263687869231156</v>
      </c>
      <c r="AP10" s="344">
        <f>'NonE-Coal'!AP58+'E-Coal'!AP58</f>
        <v>3154655682978775.5</v>
      </c>
      <c r="AQ10" s="344">
        <f>'NonE-Coal'!AQ58+'E-Coal'!AQ58</f>
        <v>3045217320250635</v>
      </c>
    </row>
    <row r="11" spans="1:43" x14ac:dyDescent="0.2">
      <c r="A11" s="136" t="s">
        <v>133</v>
      </c>
      <c r="B11" s="344">
        <f>'NonE-Coal'!B59+'E-Coal'!B59</f>
        <v>3454232437173824</v>
      </c>
      <c r="C11" s="344">
        <f>'NonE-Coal'!C59+'E-Coal'!C59</f>
        <v>3533190970790788.5</v>
      </c>
      <c r="D11" s="344">
        <f>'NonE-Coal'!D59+'E-Coal'!D59</f>
        <v>3772144933958548</v>
      </c>
      <c r="E11" s="344">
        <f>'NonE-Coal'!E59+'E-Coal'!E59</f>
        <v>4003447718808668.5</v>
      </c>
      <c r="F11" s="344">
        <f>'NonE-Coal'!F59+'E-Coal'!F59</f>
        <v>4233088996159568</v>
      </c>
      <c r="G11" s="344">
        <f>'NonE-Coal'!G59+'E-Coal'!G59</f>
        <v>4464085089971143</v>
      </c>
      <c r="H11" s="344">
        <f>'NonE-Coal'!H59+'E-Coal'!H59</f>
        <v>4694763943731818</v>
      </c>
      <c r="I11" s="344">
        <f>'NonE-Coal'!I59+'E-Coal'!I59</f>
        <v>4854328674108410</v>
      </c>
      <c r="J11" s="344">
        <f>'NonE-Coal'!J59+'E-Coal'!J59</f>
        <v>5012132072496737</v>
      </c>
      <c r="K11" s="344">
        <f>'NonE-Coal'!K59+'E-Coal'!K59</f>
        <v>5168178753523378</v>
      </c>
      <c r="L11" s="344">
        <f>'NonE-Coal'!L59+'E-Coal'!L59</f>
        <v>5322514065736523</v>
      </c>
      <c r="M11" s="344">
        <f>'NonE-Coal'!M59+'E-Coal'!M59</f>
        <v>5475217276713664</v>
      </c>
      <c r="N11" s="344">
        <f>'NonE-Coal'!N59+'E-Coal'!N59</f>
        <v>5559080761009906</v>
      </c>
      <c r="O11" s="344">
        <f>'NonE-Coal'!O59+'E-Coal'!O59</f>
        <v>5642003673226614</v>
      </c>
      <c r="P11" s="344">
        <f>'NonE-Coal'!P59+'E-Coal'!P59</f>
        <v>5724104336187274</v>
      </c>
      <c r="Q11" s="344">
        <f>'NonE-Coal'!Q59+'E-Coal'!Q59</f>
        <v>5805507924268289</v>
      </c>
      <c r="R11" s="344">
        <f>'NonE-Coal'!R59+'E-Coal'!R59</f>
        <v>5886342575128326</v>
      </c>
      <c r="S11" s="344">
        <f>'NonE-Coal'!S59+'E-Coal'!S59</f>
        <v>5931065482210562</v>
      </c>
      <c r="T11" s="344">
        <f>'NonE-Coal'!T59+'E-Coal'!T59</f>
        <v>5975695567714973</v>
      </c>
      <c r="U11" s="344">
        <f>'NonE-Coal'!U59+'E-Coal'!U59</f>
        <v>6020233289822946</v>
      </c>
      <c r="V11" s="344">
        <f>'NonE-Coal'!V59+'E-Coal'!V59</f>
        <v>6064679121643634</v>
      </c>
      <c r="W11" s="344">
        <f>'NonE-Coal'!W59+'E-Coal'!W59</f>
        <v>6109033550306920</v>
      </c>
      <c r="X11" s="344">
        <f>'NonE-Coal'!X59+'E-Coal'!X59</f>
        <v>6126614389231836</v>
      </c>
      <c r="Y11" s="344">
        <f>'NonE-Coal'!Y59+'E-Coal'!Y59</f>
        <v>6144142465658916</v>
      </c>
      <c r="Z11" s="344">
        <f>'NonE-Coal'!Z59+'E-Coal'!Z59</f>
        <v>6161618289983730</v>
      </c>
      <c r="AA11" s="344">
        <f>'NonE-Coal'!AA59+'E-Coal'!AA59</f>
        <v>6179042383090482</v>
      </c>
      <c r="AB11" s="344">
        <f>'NonE-Coal'!AB59+'E-Coal'!AB59</f>
        <v>6196415275502108</v>
      </c>
      <c r="AC11" s="344">
        <f>'NonE-Coal'!AC59+'E-Coal'!AC59</f>
        <v>6190865926501088</v>
      </c>
      <c r="AD11" s="344">
        <f>'NonE-Coal'!AD59+'E-Coal'!AD59</f>
        <v>6185295927349100</v>
      </c>
      <c r="AE11" s="344">
        <f>'NonE-Coal'!AE59+'E-Coal'!AE59</f>
        <v>6179705822362406</v>
      </c>
      <c r="AF11" s="344">
        <f>'NonE-Coal'!AF59+'E-Coal'!AF59</f>
        <v>6174096162275866</v>
      </c>
      <c r="AG11" s="344">
        <f>'NonE-Coal'!AG59+'E-Coal'!AG59</f>
        <v>6168467503489325</v>
      </c>
      <c r="AH11" s="344">
        <f>'NonE-Coal'!AH59+'E-Coal'!AH59</f>
        <v>6142169612858253</v>
      </c>
      <c r="AI11" s="344">
        <f>'NonE-Coal'!AI59+'E-Coal'!AI59</f>
        <v>6115883844773440</v>
      </c>
      <c r="AJ11" s="344">
        <f>'NonE-Coal'!AJ59+'E-Coal'!AJ59</f>
        <v>6089610757513769</v>
      </c>
      <c r="AK11" s="344">
        <f>'NonE-Coal'!AK59+'E-Coal'!AK59</f>
        <v>6063350912246112</v>
      </c>
      <c r="AL11" s="344">
        <f>'NonE-Coal'!AL59+'E-Coal'!AL59</f>
        <v>6037104872394564</v>
      </c>
      <c r="AM11" s="344">
        <f>'NonE-Coal'!AM59+'E-Coal'!AM59</f>
        <v>6007079122537174</v>
      </c>
      <c r="AN11" s="344">
        <f>'NonE-Coal'!AN59+'E-Coal'!AN59</f>
        <v>5977073217286380</v>
      </c>
      <c r="AO11" s="344">
        <f>'NonE-Coal'!AO59+'E-Coal'!AO59</f>
        <v>5947087721620737</v>
      </c>
      <c r="AP11" s="344">
        <f>'NonE-Coal'!AP59+'E-Coal'!AP59</f>
        <v>5917123200524928</v>
      </c>
      <c r="AQ11" s="344">
        <f>'NonE-Coal'!AQ59+'E-Coal'!AQ59</f>
        <v>5869426261722384</v>
      </c>
    </row>
    <row r="12" spans="1:43" x14ac:dyDescent="0.2">
      <c r="A12" s="136" t="s">
        <v>134</v>
      </c>
      <c r="B12" s="344">
        <f>'NonE-Coal'!B60+'E-Coal'!B60</f>
        <v>48625425848309.359</v>
      </c>
      <c r="C12" s="344">
        <f>'NonE-Coal'!C60+'E-Coal'!C60</f>
        <v>40176666382163.563</v>
      </c>
      <c r="D12" s="344">
        <f>'NonE-Coal'!D60+'E-Coal'!D60</f>
        <v>43943182696523.609</v>
      </c>
      <c r="E12" s="344">
        <f>'NonE-Coal'!E60+'E-Coal'!E60</f>
        <v>43315970886241.234</v>
      </c>
      <c r="F12" s="344">
        <f>'NonE-Coal'!F60+'E-Coal'!F60</f>
        <v>43421715342423.938</v>
      </c>
      <c r="G12" s="344">
        <f>'NonE-Coal'!G60+'E-Coal'!G60</f>
        <v>44405580867057.859</v>
      </c>
      <c r="H12" s="344">
        <f>'NonE-Coal'!H60+'E-Coal'!H60</f>
        <v>45718548083260.719</v>
      </c>
      <c r="I12" s="344">
        <f>'NonE-Coal'!I60+'E-Coal'!I60</f>
        <v>46900161800814.242</v>
      </c>
      <c r="J12" s="344">
        <f>'NonE-Coal'!J60+'E-Coal'!J60</f>
        <v>47803789966583.289</v>
      </c>
      <c r="K12" s="344">
        <f>'NonE-Coal'!K60+'E-Coal'!K60</f>
        <v>48415333781071.297</v>
      </c>
      <c r="L12" s="344">
        <f>'NonE-Coal'!L60+'E-Coal'!L60</f>
        <v>48726214151178.266</v>
      </c>
      <c r="M12" s="344">
        <f>'NonE-Coal'!M60+'E-Coal'!M60</f>
        <v>48733551898142.078</v>
      </c>
      <c r="N12" s="344">
        <f>'NonE-Coal'!N60+'E-Coal'!N60</f>
        <v>48579580785522.773</v>
      </c>
      <c r="O12" s="344">
        <f>'NonE-Coal'!O60+'E-Coal'!O60</f>
        <v>48188871447419.063</v>
      </c>
      <c r="P12" s="344">
        <f>'NonE-Coal'!P60+'E-Coal'!P60</f>
        <v>47626478851297.023</v>
      </c>
      <c r="Q12" s="344">
        <f>'NonE-Coal'!Q60+'E-Coal'!Q60</f>
        <v>46957000372256.68</v>
      </c>
      <c r="R12" s="344">
        <f>'NonE-Coal'!R60+'E-Coal'!R60</f>
        <v>46242765257391.672</v>
      </c>
      <c r="S12" s="344">
        <f>'NonE-Coal'!S60+'E-Coal'!S60</f>
        <v>45779118403044.82</v>
      </c>
      <c r="T12" s="344">
        <f>'NonE-Coal'!T60+'E-Coal'!T60</f>
        <v>45325586771221.117</v>
      </c>
      <c r="U12" s="344">
        <f>'NonE-Coal'!U60+'E-Coal'!U60</f>
        <v>44882391194258.43</v>
      </c>
      <c r="V12" s="344">
        <f>'NonE-Coal'!V60+'E-Coal'!V60</f>
        <v>44449741504147.766</v>
      </c>
      <c r="W12" s="344">
        <f>'NonE-Coal'!W60+'E-Coal'!W60</f>
        <v>44027837350516.758</v>
      </c>
      <c r="X12" s="344">
        <f>'NonE-Coal'!X60+'E-Coal'!X60</f>
        <v>43616869023075.758</v>
      </c>
      <c r="Y12" s="344">
        <f>'NonE-Coal'!Y60+'E-Coal'!Y60</f>
        <v>43217018277792.508</v>
      </c>
      <c r="Z12" s="344">
        <f>'NonE-Coal'!Z60+'E-Coal'!Z60</f>
        <v>42828459166238.531</v>
      </c>
      <c r="AA12" s="344">
        <f>'NonE-Coal'!AA60+'E-Coal'!AA60</f>
        <v>42451358867725.352</v>
      </c>
      <c r="AB12" s="344">
        <f>'NonE-Coal'!AB60+'E-Coal'!AB60</f>
        <v>42085878524020.734</v>
      </c>
      <c r="AC12" s="344">
        <f>'NonE-Coal'!AC60+'E-Coal'!AC60</f>
        <v>41732174076606.984</v>
      </c>
      <c r="AD12" s="344">
        <f>'NonE-Coal'!AD60+'E-Coal'!AD60</f>
        <v>41390397106615.82</v>
      </c>
      <c r="AE12" s="344">
        <f>'NonE-Coal'!AE60+'E-Coal'!AE60</f>
        <v>41060695677744.563</v>
      </c>
      <c r="AF12" s="344">
        <f>'NonE-Coal'!AF60+'E-Coal'!AF60</f>
        <v>40743215182626.852</v>
      </c>
      <c r="AG12" s="344">
        <f>'NonE-Coal'!AG60+'E-Coal'!AG60</f>
        <v>40438099193303.719</v>
      </c>
      <c r="AH12" s="344">
        <f>'NonE-Coal'!AH60+'E-Coal'!AH60</f>
        <v>40145490316610.797</v>
      </c>
      <c r="AI12" s="344">
        <f>'NonE-Coal'!AI60+'E-Coal'!AI60</f>
        <v>39865531055471.078</v>
      </c>
      <c r="AJ12" s="344">
        <f>'NonE-Coal'!AJ60+'E-Coal'!AJ60</f>
        <v>39598364677255.164</v>
      </c>
      <c r="AK12" s="344">
        <f>'NonE-Coal'!AK60+'E-Coal'!AK60</f>
        <v>39344136090550.195</v>
      </c>
      <c r="AL12" s="344">
        <f>'NonE-Coal'!AL60+'E-Coal'!AL60</f>
        <v>39102992731857.938</v>
      </c>
      <c r="AM12" s="344">
        <f>'NonE-Coal'!AM60+'E-Coal'!AM60</f>
        <v>38875085463928.961</v>
      </c>
      <c r="AN12" s="344">
        <f>'NonE-Coal'!AN60+'E-Coal'!AN60</f>
        <v>38660569487629.273</v>
      </c>
      <c r="AO12" s="344">
        <f>'NonE-Coal'!AO60+'E-Coal'!AO60</f>
        <v>38459605269433.391</v>
      </c>
      <c r="AP12" s="344">
        <f>'NonE-Coal'!AP60+'E-Coal'!AP60</f>
        <v>38272359486841.406</v>
      </c>
      <c r="AQ12" s="344">
        <f>'NonE-Coal'!AQ60+'E-Coal'!AQ60</f>
        <v>37902989789615.188</v>
      </c>
    </row>
    <row r="13" spans="1:43" x14ac:dyDescent="0.2">
      <c r="A13" s="136" t="s">
        <v>135</v>
      </c>
      <c r="B13" s="344">
        <f>'NonE-Coal'!B61+'E-Coal'!B61</f>
        <v>5286059880147.5791</v>
      </c>
      <c r="C13" s="344">
        <f>'NonE-Coal'!C61+'E-Coal'!C61</f>
        <v>808531984349.4541</v>
      </c>
      <c r="D13" s="344">
        <f>'NonE-Coal'!D61+'E-Coal'!D61</f>
        <v>939339268773.07336</v>
      </c>
      <c r="E13" s="344">
        <f>'NonE-Coal'!E61+'E-Coal'!E61</f>
        <v>979586415600.09033</v>
      </c>
      <c r="F13" s="344">
        <f>'NonE-Coal'!F61+'E-Coal'!F61</f>
        <v>993111548000.64282</v>
      </c>
      <c r="G13" s="344">
        <f>'NonE-Coal'!G61+'E-Coal'!G61</f>
        <v>1039105578344.2606</v>
      </c>
      <c r="H13" s="344">
        <f>'NonE-Coal'!H61+'E-Coal'!H61</f>
        <v>1098523424987.0487</v>
      </c>
      <c r="I13" s="344">
        <f>'NonE-Coal'!I61+'E-Coal'!I61</f>
        <v>1153963630205.207</v>
      </c>
      <c r="J13" s="344">
        <f>'NonE-Coal'!J61+'E-Coal'!J61</f>
        <v>1201120054689.9041</v>
      </c>
      <c r="K13" s="344">
        <f>'NonE-Coal'!K61+'E-Coal'!K61</f>
        <v>1240883719173.3252</v>
      </c>
      <c r="L13" s="344">
        <f>'NonE-Coal'!L61+'E-Coal'!L61</f>
        <v>1274573829358.5835</v>
      </c>
      <c r="M13" s="344">
        <f>'NonE-Coal'!M61+'E-Coal'!M61</f>
        <v>1303848160233.2388</v>
      </c>
      <c r="N13" s="344">
        <f>'NonE-Coal'!N61+'E-Coal'!N61</f>
        <v>1332672157492.708</v>
      </c>
      <c r="O13" s="344">
        <f>'NonE-Coal'!O61+'E-Coal'!O61</f>
        <v>1359518254509.3945</v>
      </c>
      <c r="P13" s="344">
        <f>'NonE-Coal'!P61+'E-Coal'!P61</f>
        <v>1384856417308.167</v>
      </c>
      <c r="Q13" s="344">
        <f>'NonE-Coal'!Q61+'E-Coal'!Q61</f>
        <v>1409207706748.0515</v>
      </c>
      <c r="R13" s="344">
        <f>'NonE-Coal'!R61+'E-Coal'!R61</f>
        <v>1433139279090.0291</v>
      </c>
      <c r="S13" s="344">
        <f>'NonE-Coal'!S61+'E-Coal'!S61</f>
        <v>1463591023802.2861</v>
      </c>
      <c r="T13" s="344">
        <f>'NonE-Coal'!T61+'E-Coal'!T61</f>
        <v>1494402763167.3281</v>
      </c>
      <c r="U13" s="344">
        <f>'NonE-Coal'!U61+'E-Coal'!U61</f>
        <v>1525468457737.7644</v>
      </c>
      <c r="V13" s="344">
        <f>'NonE-Coal'!V61+'E-Coal'!V61</f>
        <v>1556673409546.6396</v>
      </c>
      <c r="W13" s="344">
        <f>'NonE-Coal'!W61+'E-Coal'!W61</f>
        <v>1587894138996.783</v>
      </c>
      <c r="X13" s="344">
        <f>'NonE-Coal'!X61+'E-Coal'!X61</f>
        <v>1618998353788.7859</v>
      </c>
      <c r="Y13" s="344">
        <f>'NonE-Coal'!Y61+'E-Coal'!Y61</f>
        <v>1649845020692.6455</v>
      </c>
      <c r="Z13" s="344">
        <f>'NonE-Coal'!Z61+'E-Coal'!Z61</f>
        <v>1680284550870.2026</v>
      </c>
      <c r="AA13" s="344">
        <f>'NonE-Coal'!AA61+'E-Coal'!AA61</f>
        <v>1710159109115.1504</v>
      </c>
      <c r="AB13" s="344">
        <f>'NonE-Coal'!AB61+'E-Coal'!AB61</f>
        <v>1739303056765.908</v>
      </c>
      <c r="AC13" s="344">
        <f>'NonE-Coal'!AC61+'E-Coal'!AC61</f>
        <v>1767543537137.292</v>
      </c>
      <c r="AD13" s="344">
        <f>'NonE-Coal'!AD61+'E-Coal'!AD61</f>
        <v>1794701211087.356</v>
      </c>
      <c r="AE13" s="344">
        <f>'NonE-Coal'!AE61+'E-Coal'!AE61</f>
        <v>1820591148766.6582</v>
      </c>
      <c r="AF13" s="344">
        <f>'NonE-Coal'!AF61+'E-Coal'!AF61</f>
        <v>1845023881677.7864</v>
      </c>
      <c r="AG13" s="344">
        <f>'NonE-Coal'!AG61+'E-Coal'!AG61</f>
        <v>1867806616898.3386</v>
      </c>
      <c r="AH13" s="344">
        <f>'NonE-Coal'!AH61+'E-Coal'!AH61</f>
        <v>1888744612695.9294</v>
      </c>
      <c r="AI13" s="344">
        <f>'NonE-Coal'!AI61+'E-Coal'!AI61</f>
        <v>1907642711804.8818</v>
      </c>
      <c r="AJ13" s="344">
        <f>'NonE-Coal'!AJ61+'E-Coal'!AJ61</f>
        <v>1924307025368.5767</v>
      </c>
      <c r="AK13" s="344">
        <f>'NonE-Coal'!AK61+'E-Coal'!AK61</f>
        <v>1938546757019.1121</v>
      </c>
      <c r="AL13" s="344">
        <f>'NonE-Coal'!AL61+'E-Coal'!AL61</f>
        <v>1950176152821.2688</v>
      </c>
      <c r="AM13" s="344">
        <f>'NonE-Coal'!AM61+'E-Coal'!AM61</f>
        <v>1959016558918.5815</v>
      </c>
      <c r="AN13" s="344">
        <f>'NonE-Coal'!AN61+'E-Coal'!AN61</f>
        <v>1964898564767.3284</v>
      </c>
      <c r="AO13" s="344">
        <f>'NonE-Coal'!AO61+'E-Coal'!AO61</f>
        <v>1967664205925.083</v>
      </c>
      <c r="AP13" s="344">
        <f>'NonE-Coal'!AP61+'E-Coal'!AP61</f>
        <v>1967169196580.4841</v>
      </c>
      <c r="AQ13" s="344">
        <f>'NonE-Coal'!AQ61+'E-Coal'!AQ61</f>
        <v>1953065418870.8411</v>
      </c>
    </row>
    <row r="14" spans="1:43" x14ac:dyDescent="0.2">
      <c r="A14" s="136" t="s">
        <v>136</v>
      </c>
      <c r="B14" s="344">
        <f>'NonE-Coal'!B62+'E-Coal'!B62</f>
        <v>3748244495492821</v>
      </c>
      <c r="C14" s="344">
        <f>'NonE-Coal'!C62+'E-Coal'!C62</f>
        <v>3965497113162303</v>
      </c>
      <c r="D14" s="344">
        <f>'NonE-Coal'!D62+'E-Coal'!D62</f>
        <v>3960508752615561</v>
      </c>
      <c r="E14" s="344">
        <f>'NonE-Coal'!E62+'E-Coal'!E62</f>
        <v>3955472576023642.5</v>
      </c>
      <c r="F14" s="344">
        <f>'NonE-Coal'!F62+'E-Coal'!F62</f>
        <v>3950388650462998.5</v>
      </c>
      <c r="G14" s="344">
        <f>'NonE-Coal'!G62+'E-Coal'!G62</f>
        <v>3945257043010085</v>
      </c>
      <c r="H14" s="344">
        <f>'NonE-Coal'!H62+'E-Coal'!H62</f>
        <v>3940077820741353.5</v>
      </c>
      <c r="I14" s="344">
        <f>'NonE-Coal'!I62+'E-Coal'!I62</f>
        <v>3976946436449466</v>
      </c>
      <c r="J14" s="344">
        <f>'NonE-Coal'!J62+'E-Coal'!J62</f>
        <v>4013497767575003</v>
      </c>
      <c r="K14" s="344">
        <f>'NonE-Coal'!K62+'E-Coal'!K62</f>
        <v>4049732192508850</v>
      </c>
      <c r="L14" s="344">
        <f>'NonE-Coal'!L62+'E-Coal'!L62</f>
        <v>4085650089641891</v>
      </c>
      <c r="M14" s="344">
        <f>'NonE-Coal'!M62+'E-Coal'!M62</f>
        <v>4121251837365009.5</v>
      </c>
      <c r="N14" s="344">
        <f>'NonE-Coal'!N62+'E-Coal'!N62</f>
        <v>4062668910644486.5</v>
      </c>
      <c r="O14" s="344">
        <f>'NonE-Coal'!O62+'E-Coal'!O62</f>
        <v>4004366865775001</v>
      </c>
      <c r="P14" s="344">
        <f>'NonE-Coal'!P62+'E-Coal'!P62</f>
        <v>3946345469452726.5</v>
      </c>
      <c r="Q14" s="344">
        <f>'NonE-Coal'!Q62+'E-Coal'!Q62</f>
        <v>3888604488373841.5</v>
      </c>
      <c r="R14" s="344">
        <f>'NonE-Coal'!R62+'E-Coal'!R62</f>
        <v>3831143689234518.5</v>
      </c>
      <c r="S14" s="344">
        <f>'NonE-Coal'!S62+'E-Coal'!S62</f>
        <v>3762911531510531.5</v>
      </c>
      <c r="T14" s="344">
        <f>'NonE-Coal'!T62+'E-Coal'!T62</f>
        <v>3694772419946420.5</v>
      </c>
      <c r="U14" s="344">
        <f>'NonE-Coal'!U62+'E-Coal'!U62</f>
        <v>3626726318455479</v>
      </c>
      <c r="V14" s="344">
        <f>'NonE-Coal'!V62+'E-Coal'!V62</f>
        <v>3558773190951002.5</v>
      </c>
      <c r="W14" s="344">
        <f>'NonE-Coal'!W62+'E-Coal'!W62</f>
        <v>3490913001346283</v>
      </c>
      <c r="X14" s="344">
        <f>'NonE-Coal'!X62+'E-Coal'!X62</f>
        <v>3398888172952085.5</v>
      </c>
      <c r="Y14" s="344">
        <f>'NonE-Coal'!Y62+'E-Coal'!Y62</f>
        <v>3306990664157967</v>
      </c>
      <c r="Z14" s="344">
        <f>'NonE-Coal'!Z62+'E-Coal'!Z62</f>
        <v>3215220425361899</v>
      </c>
      <c r="AA14" s="344">
        <f>'NonE-Coal'!AA62+'E-Coal'!AA62</f>
        <v>3123577406961852.5</v>
      </c>
      <c r="AB14" s="344">
        <f>'NonE-Coal'!AB62+'E-Coal'!AB62</f>
        <v>3032061559355797.5</v>
      </c>
      <c r="AC14" s="344">
        <f>'NonE-Coal'!AC62+'E-Coal'!AC62</f>
        <v>2961004538860522</v>
      </c>
      <c r="AD14" s="344">
        <f>'NonE-Coal'!AD62+'E-Coal'!AD62</f>
        <v>2890045374652517.5</v>
      </c>
      <c r="AE14" s="344">
        <f>'NonE-Coal'!AE62+'E-Coal'!AE62</f>
        <v>2819184028651170</v>
      </c>
      <c r="AF14" s="344">
        <f>'NonE-Coal'!AF62+'E-Coal'!AF62</f>
        <v>2748420462775865.5</v>
      </c>
      <c r="AG14" s="344">
        <f>'NonE-Coal'!AG62+'E-Coal'!AG62</f>
        <v>2677754638945993.5</v>
      </c>
      <c r="AH14" s="344">
        <f>'NonE-Coal'!AH62+'E-Coal'!AH62</f>
        <v>2634554705173900</v>
      </c>
      <c r="AI14" s="344">
        <f>'NonE-Coal'!AI62+'E-Coal'!AI62</f>
        <v>2591413480908922</v>
      </c>
      <c r="AJ14" s="344">
        <f>'NonE-Coal'!AJ62+'E-Coal'!AJ62</f>
        <v>2548330943376683.5</v>
      </c>
      <c r="AK14" s="344">
        <f>'NonE-Coal'!AK62+'E-Coal'!AK62</f>
        <v>2505307069802805</v>
      </c>
      <c r="AL14" s="344">
        <f>'NonE-Coal'!AL62+'E-Coal'!AL62</f>
        <v>2462341837412910.5</v>
      </c>
      <c r="AM14" s="344">
        <f>'NonE-Coal'!AM62+'E-Coal'!AM62</f>
        <v>2440039386653767</v>
      </c>
      <c r="AN14" s="344">
        <f>'NonE-Coal'!AN62+'E-Coal'!AN62</f>
        <v>2417765885927193</v>
      </c>
      <c r="AO14" s="344">
        <f>'NonE-Coal'!AO62+'E-Coal'!AO62</f>
        <v>2395521324164551.5</v>
      </c>
      <c r="AP14" s="344">
        <f>'NonE-Coal'!AP62+'E-Coal'!AP62</f>
        <v>2373305690297202.5</v>
      </c>
      <c r="AQ14" s="344">
        <f>'NonE-Coal'!AQ62+'E-Coal'!AQ62</f>
        <v>2345331216032888.5</v>
      </c>
    </row>
    <row r="15" spans="1:43" x14ac:dyDescent="0.2">
      <c r="A15" s="136" t="s">
        <v>137</v>
      </c>
      <c r="B15" s="344">
        <f>'NonE-Coal'!B63+'E-Coal'!B63</f>
        <v>1.2305616788533042E+16</v>
      </c>
      <c r="C15" s="344">
        <f>'NonE-Coal'!C63+'E-Coal'!C63</f>
        <v>1.2685796889520114E+16</v>
      </c>
      <c r="D15" s="344">
        <f>'NonE-Coal'!D63+'E-Coal'!D63</f>
        <v>1.3112123674428898E+16</v>
      </c>
      <c r="E15" s="344">
        <f>'NonE-Coal'!E63+'E-Coal'!E63</f>
        <v>1.3535719111606282E+16</v>
      </c>
      <c r="F15" s="344">
        <f>'NonE-Coal'!F63+'E-Coal'!F63</f>
        <v>1.3956585192105422E+16</v>
      </c>
      <c r="G15" s="344">
        <f>'NonE-Coal'!G63+'E-Coal'!G63</f>
        <v>1.437472390697947E+16</v>
      </c>
      <c r="H15" s="344">
        <f>'NonE-Coal'!H63+'E-Coal'!H63</f>
        <v>1.4790137247281584E+16</v>
      </c>
      <c r="I15" s="344">
        <f>'NonE-Coal'!I63+'E-Coal'!I63</f>
        <v>1.5076847346410432E+16</v>
      </c>
      <c r="J15" s="344">
        <f>'NonE-Coal'!J63+'E-Coal'!J63</f>
        <v>1.5361753883947908E+16</v>
      </c>
      <c r="K15" s="344">
        <f>'NonE-Coal'!K63+'E-Coal'!K63</f>
        <v>1.5644858185613364E+16</v>
      </c>
      <c r="L15" s="344">
        <f>'NonE-Coal'!L63+'E-Coal'!L63</f>
        <v>1.5926161577126154E+16</v>
      </c>
      <c r="M15" s="344">
        <f>'NonE-Coal'!M63+'E-Coal'!M63</f>
        <v>1.620566538420565E+16</v>
      </c>
      <c r="N15" s="344">
        <f>'NonE-Coal'!N63+'E-Coal'!N63</f>
        <v>1.6187974369485928E+16</v>
      </c>
      <c r="O15" s="344">
        <f>'NonE-Coal'!O63+'E-Coal'!O63</f>
        <v>1.6170181173266458E+16</v>
      </c>
      <c r="P15" s="344">
        <f>'NonE-Coal'!P63+'E-Coal'!P63</f>
        <v>1.6152285856843676E+16</v>
      </c>
      <c r="Q15" s="344">
        <f>'NonE-Coal'!Q63+'E-Coal'!Q63</f>
        <v>1.613428848151402E+16</v>
      </c>
      <c r="R15" s="344">
        <f>'NonE-Coal'!R63+'E-Coal'!R63</f>
        <v>1.6116189108573914E+16</v>
      </c>
      <c r="S15" s="344">
        <f>'NonE-Coal'!S63+'E-Coal'!S63</f>
        <v>1.5924489323994026E+16</v>
      </c>
      <c r="T15" s="344">
        <f>'NonE-Coal'!T63+'E-Coal'!T63</f>
        <v>1.5732993568656188E+16</v>
      </c>
      <c r="U15" s="344">
        <f>'NonE-Coal'!U63+'E-Coal'!U63</f>
        <v>1.554170178900164E+16</v>
      </c>
      <c r="V15" s="344">
        <f>'NonE-Coal'!V63+'E-Coal'!V63</f>
        <v>1.5350613931471646E+16</v>
      </c>
      <c r="W15" s="344">
        <f>'NonE-Coal'!W63+'E-Coal'!W63</f>
        <v>1.5159729942507452E+16</v>
      </c>
      <c r="X15" s="344">
        <f>'NonE-Coal'!X63+'E-Coal'!X63</f>
        <v>1.4809562175886906E+16</v>
      </c>
      <c r="Y15" s="344">
        <f>'NonE-Coal'!Y63+'E-Coal'!Y63</f>
        <v>1.4459775163461212E+16</v>
      </c>
      <c r="Z15" s="344">
        <f>'NonE-Coal'!Z63+'E-Coal'!Z63</f>
        <v>1.4110368804807712E+16</v>
      </c>
      <c r="AA15" s="344">
        <f>'NonE-Coal'!AA63+'E-Coal'!AA63</f>
        <v>1.376134299950375E+16</v>
      </c>
      <c r="AB15" s="344">
        <f>'NonE-Coal'!AB63+'E-Coal'!AB63</f>
        <v>1.3412697647126672E+16</v>
      </c>
      <c r="AC15" s="344">
        <f>'NonE-Coal'!AC63+'E-Coal'!AC63</f>
        <v>1.3064432647253826E+16</v>
      </c>
      <c r="AD15" s="344">
        <f>'NonE-Coal'!AD63+'E-Coal'!AD63</f>
        <v>1.2716547899462552E+16</v>
      </c>
      <c r="AE15" s="344">
        <f>'NonE-Coal'!AE63+'E-Coal'!AE63</f>
        <v>1.23690433033302E+16</v>
      </c>
      <c r="AF15" s="344">
        <f>'NonE-Coal'!AF63+'E-Coal'!AF63</f>
        <v>1.2021918758434114E+16</v>
      </c>
      <c r="AG15" s="344">
        <f>'NonE-Coal'!AG63+'E-Coal'!AG63</f>
        <v>1.1675174164351638E+16</v>
      </c>
      <c r="AH15" s="344">
        <f>'NonE-Coal'!AH63+'E-Coal'!AH63</f>
        <v>1.137412465834276E+16</v>
      </c>
      <c r="AI15" s="344">
        <f>'NonE-Coal'!AI63+'E-Coal'!AI63</f>
        <v>1.1073404422210608E+16</v>
      </c>
      <c r="AJ15" s="344">
        <f>'NonE-Coal'!AJ63+'E-Coal'!AJ63</f>
        <v>1.0773013368922218E+16</v>
      </c>
      <c r="AK15" s="344">
        <f>'NonE-Coal'!AK63+'E-Coal'!AK63</f>
        <v>1.0472951411444616E+16</v>
      </c>
      <c r="AL15" s="344">
        <f>'NonE-Coal'!AL63+'E-Coal'!AL63</f>
        <v>1.0173218462744844E+16</v>
      </c>
      <c r="AM15" s="344">
        <f>'NonE-Coal'!AM63+'E-Coal'!AM63</f>
        <v>9859058505898270</v>
      </c>
      <c r="AN15" s="344">
        <f>'NonE-Coal'!AN63+'E-Coal'!AN63</f>
        <v>9545243852832372</v>
      </c>
      <c r="AO15" s="344">
        <f>'NonE-Coal'!AO63+'E-Coal'!AO63</f>
        <v>9231774412141950</v>
      </c>
      <c r="AP15" s="344">
        <f>'NonE-Coal'!AP63+'E-Coal'!AP63</f>
        <v>8918650092421796</v>
      </c>
      <c r="AQ15" s="344">
        <f>'NonE-Coal'!AQ63+'E-Coal'!AQ63</f>
        <v>8586367842267429</v>
      </c>
    </row>
    <row r="16" spans="1:43" x14ac:dyDescent="0.2">
      <c r="A16" s="136" t="s">
        <v>138</v>
      </c>
      <c r="B16" s="344">
        <f>'NonE-Coal'!B64+'E-Coal'!B64</f>
        <v>545568822067571.13</v>
      </c>
      <c r="C16" s="344">
        <f>'NonE-Coal'!C64+'E-Coal'!C64</f>
        <v>530165759566187.63</v>
      </c>
      <c r="D16" s="344">
        <f>'NonE-Coal'!D64+'E-Coal'!D64</f>
        <v>563337616416820.25</v>
      </c>
      <c r="E16" s="344">
        <f>'NonE-Coal'!E64+'E-Coal'!E64</f>
        <v>595932323644803.5</v>
      </c>
      <c r="F16" s="344">
        <f>'NonE-Coal'!F64+'E-Coal'!F64</f>
        <v>627953063345432.38</v>
      </c>
      <c r="G16" s="344">
        <f>'NonE-Coal'!G64+'E-Coal'!G64</f>
        <v>659403017614003.88</v>
      </c>
      <c r="H16" s="344">
        <f>'NonE-Coal'!H64+'E-Coal'!H64</f>
        <v>690285368545812.75</v>
      </c>
      <c r="I16" s="344">
        <f>'NonE-Coal'!I64+'E-Coal'!I64</f>
        <v>720313310353898.75</v>
      </c>
      <c r="J16" s="344">
        <f>'NonE-Coal'!J64+'E-Coal'!J64</f>
        <v>749802371572832.13</v>
      </c>
      <c r="K16" s="344">
        <f>'NonE-Coal'!K64+'E-Coal'!K64</f>
        <v>778755446174520.88</v>
      </c>
      <c r="L16" s="344">
        <f>'NonE-Coal'!L64+'E-Coal'!L64</f>
        <v>807175428130871.75</v>
      </c>
      <c r="M16" s="344">
        <f>'NonE-Coal'!M64+'E-Coal'!M64</f>
        <v>835065211413791.13</v>
      </c>
      <c r="N16" s="344">
        <f>'NonE-Coal'!N64+'E-Coal'!N64</f>
        <v>848225732897306.63</v>
      </c>
      <c r="O16" s="344">
        <f>'NonE-Coal'!O64+'E-Coal'!O64</f>
        <v>861169470979768.5</v>
      </c>
      <c r="P16" s="344">
        <f>'NonE-Coal'!P64+'E-Coal'!P64</f>
        <v>873897433980264.63</v>
      </c>
      <c r="Q16" s="344">
        <f>'NonE-Coal'!Q64+'E-Coal'!Q64</f>
        <v>886410630217884.38</v>
      </c>
      <c r="R16" s="344">
        <f>'NonE-Coal'!R64+'E-Coal'!R64</f>
        <v>898710068011714.75</v>
      </c>
      <c r="S16" s="344">
        <f>'NonE-Coal'!S64+'E-Coal'!S64</f>
        <v>901604729156157.75</v>
      </c>
      <c r="T16" s="344">
        <f>'NonE-Coal'!T64+'E-Coal'!T64</f>
        <v>904473674100795.63</v>
      </c>
      <c r="U16" s="344">
        <f>'NonE-Coal'!U64+'E-Coal'!U64</f>
        <v>907316935788172.88</v>
      </c>
      <c r="V16" s="344">
        <f>'NonE-Coal'!V64+'E-Coal'!V64</f>
        <v>910134547160832.63</v>
      </c>
      <c r="W16" s="344">
        <f>'NonE-Coal'!W64+'E-Coal'!W64</f>
        <v>912926541161319</v>
      </c>
      <c r="X16" s="344">
        <f>'NonE-Coal'!X64+'E-Coal'!X64</f>
        <v>908234712766598.75</v>
      </c>
      <c r="Y16" s="344">
        <f>'NonE-Coal'!Y64+'E-Coal'!Y64</f>
        <v>903556784202326.75</v>
      </c>
      <c r="Z16" s="344">
        <f>'NonE-Coal'!Z64+'E-Coal'!Z64</f>
        <v>898892741581990.13</v>
      </c>
      <c r="AA16" s="344">
        <f>'NonE-Coal'!AA64+'E-Coal'!AA64</f>
        <v>894242571019075.75</v>
      </c>
      <c r="AB16" s="344">
        <f>'NonE-Coal'!AB64+'E-Coal'!AB64</f>
        <v>889606258627069.38</v>
      </c>
      <c r="AC16" s="344">
        <f>'NonE-Coal'!AC64+'E-Coal'!AC64</f>
        <v>875374861220888.5</v>
      </c>
      <c r="AD16" s="344">
        <f>'NonE-Coal'!AD64+'E-Coal'!AD64</f>
        <v>861208526733737.63</v>
      </c>
      <c r="AE16" s="344">
        <f>'NonE-Coal'!AE64+'E-Coal'!AE64</f>
        <v>847107180563531.63</v>
      </c>
      <c r="AF16" s="344">
        <f>'NonE-Coal'!AF64+'E-Coal'!AF64</f>
        <v>833070748108186.63</v>
      </c>
      <c r="AG16" s="344">
        <f>'NonE-Coal'!AG64+'E-Coal'!AG64</f>
        <v>819099154765619.13</v>
      </c>
      <c r="AH16" s="344">
        <f>'NonE-Coal'!AH64+'E-Coal'!AH64</f>
        <v>798081538148041.5</v>
      </c>
      <c r="AI16" s="344">
        <f>'NonE-Coal'!AI64+'E-Coal'!AI64</f>
        <v>777166884041007.75</v>
      </c>
      <c r="AJ16" s="344">
        <f>'NonE-Coal'!AJ64+'E-Coal'!AJ64</f>
        <v>756355072305755</v>
      </c>
      <c r="AK16" s="344">
        <f>'NonE-Coal'!AK64+'E-Coal'!AK64</f>
        <v>735645982803522.38</v>
      </c>
      <c r="AL16" s="344">
        <f>'NonE-Coal'!AL64+'E-Coal'!AL64</f>
        <v>715039495395547.5</v>
      </c>
      <c r="AM16" s="344">
        <f>'NonE-Coal'!AM64+'E-Coal'!AM64</f>
        <v>694505743136811.88</v>
      </c>
      <c r="AN16" s="344">
        <f>'NonE-Coal'!AN64+'E-Coal'!AN64</f>
        <v>674074525137600.75</v>
      </c>
      <c r="AO16" s="344">
        <f>'NonE-Coal'!AO64+'E-Coal'!AO64</f>
        <v>653745721000676.75</v>
      </c>
      <c r="AP16" s="344">
        <f>'NonE-Coal'!AP64+'E-Coal'!AP64</f>
        <v>633519210328801.63</v>
      </c>
      <c r="AQ16" s="344">
        <f>'NonE-Coal'!AQ64+'E-Coal'!AQ64</f>
        <v>611722559613390.25</v>
      </c>
    </row>
    <row r="17" spans="1:43" x14ac:dyDescent="0.2">
      <c r="A17" s="136" t="s">
        <v>139</v>
      </c>
      <c r="B17" s="344">
        <f>'NonE-Coal'!B65+'E-Coal'!B65</f>
        <v>170741941860234.25</v>
      </c>
      <c r="C17" s="344">
        <f>'NonE-Coal'!C65+'E-Coal'!C65</f>
        <v>200470529782854.56</v>
      </c>
      <c r="D17" s="344">
        <f>'NonE-Coal'!D65+'E-Coal'!D65</f>
        <v>240421635106743.75</v>
      </c>
      <c r="E17" s="344">
        <f>'NonE-Coal'!E65+'E-Coal'!E65</f>
        <v>241533458733575.72</v>
      </c>
      <c r="F17" s="344">
        <f>'NonE-Coal'!F65+'E-Coal'!F65</f>
        <v>243056194032440.78</v>
      </c>
      <c r="G17" s="344">
        <f>'NonE-Coal'!G65+'E-Coal'!G65</f>
        <v>249190833697224.19</v>
      </c>
      <c r="H17" s="344">
        <f>'NonE-Coal'!H65+'E-Coal'!H65</f>
        <v>257132815688493.53</v>
      </c>
      <c r="I17" s="344">
        <f>'NonE-Coal'!I65+'E-Coal'!I65</f>
        <v>264557803610890.69</v>
      </c>
      <c r="J17" s="344">
        <f>'NonE-Coal'!J65+'E-Coal'!J65</f>
        <v>270796443067712.69</v>
      </c>
      <c r="K17" s="344">
        <f>'NonE-Coal'!K65+'E-Coal'!K65</f>
        <v>275915951117416.94</v>
      </c>
      <c r="L17" s="344">
        <f>'NonE-Coal'!L65+'E-Coal'!L65</f>
        <v>280010488471797.5</v>
      </c>
      <c r="M17" s="344">
        <f>'NonE-Coal'!M65+'E-Coal'!M65</f>
        <v>283196310508463.75</v>
      </c>
      <c r="N17" s="344">
        <f>'NonE-Coal'!N65+'E-Coal'!N65</f>
        <v>285920672763319</v>
      </c>
      <c r="O17" s="344">
        <f>'NonE-Coal'!O65+'E-Coal'!O65</f>
        <v>287985360105611.44</v>
      </c>
      <c r="P17" s="344">
        <f>'NonE-Coal'!P65+'E-Coal'!P65</f>
        <v>289506468052071.44</v>
      </c>
      <c r="Q17" s="344">
        <f>'NonE-Coal'!Q65+'E-Coal'!Q65</f>
        <v>290606454677570.5</v>
      </c>
      <c r="R17" s="344">
        <f>'NonE-Coal'!R65+'E-Coal'!R65</f>
        <v>291412035074456.56</v>
      </c>
      <c r="S17" s="344">
        <f>'NonE-Coal'!S65+'E-Coal'!S65</f>
        <v>293121966805112.44</v>
      </c>
      <c r="T17" s="344">
        <f>'NonE-Coal'!T65+'E-Coal'!T65</f>
        <v>294683753695975.31</v>
      </c>
      <c r="U17" s="344">
        <f>'NonE-Coal'!U65+'E-Coal'!U65</f>
        <v>296100470013283.31</v>
      </c>
      <c r="V17" s="344">
        <f>'NonE-Coal'!V65+'E-Coal'!V65</f>
        <v>297375515402872.38</v>
      </c>
      <c r="W17" s="344">
        <f>'NonE-Coal'!W65+'E-Coal'!W65</f>
        <v>298512593396818.19</v>
      </c>
      <c r="X17" s="344">
        <f>'NonE-Coal'!X65+'E-Coal'!X65</f>
        <v>299515689727422.81</v>
      </c>
      <c r="Y17" s="344">
        <f>'NonE-Coal'!Y65+'E-Coal'!Y65</f>
        <v>300389050593949.31</v>
      </c>
      <c r="Z17" s="344">
        <f>'NonE-Coal'!Z65+'E-Coal'!Z65</f>
        <v>301137161019780.38</v>
      </c>
      <c r="AA17" s="344">
        <f>'NonE-Coal'!AA65+'E-Coal'!AA65</f>
        <v>301764723429307.13</v>
      </c>
      <c r="AB17" s="344">
        <f>'NonE-Coal'!AB65+'E-Coal'!AB65</f>
        <v>302276636565142</v>
      </c>
      <c r="AC17" s="344">
        <f>'NonE-Coal'!AC65+'E-Coal'!AC65</f>
        <v>302677974857204.69</v>
      </c>
      <c r="AD17" s="344">
        <f>'NonE-Coal'!AD65+'E-Coal'!AD65</f>
        <v>302973968345986.63</v>
      </c>
      <c r="AE17" s="344">
        <f>'NonE-Coal'!AE65+'E-Coal'!AE65</f>
        <v>303169983253034.56</v>
      </c>
      <c r="AF17" s="344">
        <f>'NonE-Coal'!AF65+'E-Coal'!AF65</f>
        <v>303271503282358.06</v>
      </c>
      <c r="AG17" s="344">
        <f>'NonE-Coal'!AG65+'E-Coal'!AG65</f>
        <v>303284111727320.81</v>
      </c>
      <c r="AH17" s="344">
        <f>'NonE-Coal'!AH65+'E-Coal'!AH65</f>
        <v>303213474448562.94</v>
      </c>
      <c r="AI17" s="344">
        <f>'NonE-Coal'!AI65+'E-Coal'!AI65</f>
        <v>303065323779793.63</v>
      </c>
      <c r="AJ17" s="344">
        <f>'NonE-Coal'!AJ65+'E-Coal'!AJ65</f>
        <v>302845443409869.13</v>
      </c>
      <c r="AK17" s="344">
        <f>'NonE-Coal'!AK65+'E-Coal'!AK65</f>
        <v>302559654281592.5</v>
      </c>
      <c r="AL17" s="344">
        <f>'NonE-Coal'!AL65+'E-Coal'!AL65</f>
        <v>302213801540069.13</v>
      </c>
      <c r="AM17" s="344">
        <f>'NonE-Coal'!AM65+'E-Coal'!AM65</f>
        <v>301813742556398.88</v>
      </c>
      <c r="AN17" s="344">
        <f>'NonE-Coal'!AN65+'E-Coal'!AN65</f>
        <v>301365336045851.69</v>
      </c>
      <c r="AO17" s="344">
        <f>'NonE-Coal'!AO65+'E-Coal'!AO65</f>
        <v>300874432293689.13</v>
      </c>
      <c r="AP17" s="344">
        <f>'NonE-Coal'!AP65+'E-Coal'!AP65</f>
        <v>300346864496301.25</v>
      </c>
      <c r="AQ17" s="344">
        <f>'NonE-Coal'!AQ65+'E-Coal'!AQ65</f>
        <v>298251064598763.75</v>
      </c>
    </row>
    <row r="18" spans="1:43" x14ac:dyDescent="0.2">
      <c r="A18" s="136" t="s">
        <v>140</v>
      </c>
      <c r="B18" s="344">
        <f>'NonE-Coal'!B66+'E-Coal'!B66</f>
        <v>3626026053502.2856</v>
      </c>
      <c r="C18" s="344">
        <f>'NonE-Coal'!C66+'E-Coal'!C66</f>
        <v>3443234877092.0518</v>
      </c>
      <c r="D18" s="344">
        <f>'NonE-Coal'!D66+'E-Coal'!D66</f>
        <v>4073002396493.4438</v>
      </c>
      <c r="E18" s="344">
        <f>'NonE-Coal'!E66+'E-Coal'!E66</f>
        <v>4373602040128.8579</v>
      </c>
      <c r="F18" s="344">
        <f>'NonE-Coal'!F66+'E-Coal'!F66</f>
        <v>4425158412524.3467</v>
      </c>
      <c r="G18" s="344">
        <f>'NonE-Coal'!G66+'E-Coal'!G66</f>
        <v>4638334201590.8477</v>
      </c>
      <c r="H18" s="344">
        <f>'NonE-Coal'!H66+'E-Coal'!H66</f>
        <v>4907447702931.9443</v>
      </c>
      <c r="I18" s="344">
        <f>'NonE-Coal'!I66+'E-Coal'!I66</f>
        <v>5135006880060.668</v>
      </c>
      <c r="J18" s="344">
        <f>'NonE-Coal'!J66+'E-Coal'!J66</f>
        <v>5305323291785.6934</v>
      </c>
      <c r="K18" s="344">
        <f>'NonE-Coal'!K66+'E-Coal'!K66</f>
        <v>5434047593176.7178</v>
      </c>
      <c r="L18" s="344">
        <f>'NonE-Coal'!L66+'E-Coal'!L66</f>
        <v>5540352968564.8242</v>
      </c>
      <c r="M18" s="344">
        <f>'NonE-Coal'!M66+'E-Coal'!M66</f>
        <v>5645731422999.0781</v>
      </c>
      <c r="N18" s="344">
        <f>'NonE-Coal'!N66+'E-Coal'!N66</f>
        <v>5789283280320.1182</v>
      </c>
      <c r="O18" s="344">
        <f>'NonE-Coal'!O66+'E-Coal'!O66</f>
        <v>5951544675411.9688</v>
      </c>
      <c r="P18" s="344">
        <f>'NonE-Coal'!P66+'E-Coal'!P66</f>
        <v>6127314209791.7891</v>
      </c>
      <c r="Q18" s="344">
        <f>'NonE-Coal'!Q66+'E-Coal'!Q66</f>
        <v>6310735317909.7744</v>
      </c>
      <c r="R18" s="344">
        <f>'NonE-Coal'!R66+'E-Coal'!R66</f>
        <v>6495185993177.0352</v>
      </c>
      <c r="S18" s="344">
        <f>'NonE-Coal'!S66+'E-Coal'!S66</f>
        <v>6716979819165.4199</v>
      </c>
      <c r="T18" s="344">
        <f>'NonE-Coal'!T66+'E-Coal'!T66</f>
        <v>6934490831196.4023</v>
      </c>
      <c r="U18" s="344">
        <f>'NonE-Coal'!U66+'E-Coal'!U66</f>
        <v>7146858839991.7656</v>
      </c>
      <c r="V18" s="344">
        <f>'NonE-Coal'!V66+'E-Coal'!V66</f>
        <v>7353232568511.3008</v>
      </c>
      <c r="W18" s="344">
        <f>'NonE-Coal'!W66+'E-Coal'!W66</f>
        <v>7552775518853.1211</v>
      </c>
      <c r="X18" s="344">
        <f>'NonE-Coal'!X66+'E-Coal'!X66</f>
        <v>7744671764846.3975</v>
      </c>
      <c r="Y18" s="344">
        <f>'NonE-Coal'!Y66+'E-Coal'!Y66</f>
        <v>7928131611981.0127</v>
      </c>
      <c r="Z18" s="344">
        <f>'NonE-Coal'!Z66+'E-Coal'!Z66</f>
        <v>8102397068391.6875</v>
      </c>
      <c r="AA18" s="344">
        <f>'NonE-Coal'!AA66+'E-Coal'!AA66</f>
        <v>8266747073433.2656</v>
      </c>
      <c r="AB18" s="344">
        <f>'NonE-Coal'!AB66+'E-Coal'!AB66</f>
        <v>8420502433879.6172</v>
      </c>
      <c r="AC18" s="344">
        <f>'NonE-Coal'!AC66+'E-Coal'!AC66</f>
        <v>8563030421875.999</v>
      </c>
      <c r="AD18" s="344">
        <f>'NonE-Coal'!AD66+'E-Coal'!AD66</f>
        <v>8693748993384.4141</v>
      </c>
      <c r="AE18" s="344">
        <f>'NonE-Coal'!AE66+'E-Coal'!AE66</f>
        <v>8812130590892.2012</v>
      </c>
      <c r="AF18" s="344">
        <f>'NonE-Coal'!AF66+'E-Coal'!AF66</f>
        <v>8917705499504.582</v>
      </c>
      <c r="AG18" s="344">
        <f>'NonE-Coal'!AG66+'E-Coal'!AG66</f>
        <v>9010064731115.1211</v>
      </c>
      <c r="AH18" s="344">
        <f>'NonE-Coal'!AH66+'E-Coal'!AH66</f>
        <v>9088862417042.0488</v>
      </c>
      <c r="AI18" s="344">
        <f>'NonE-Coal'!AI66+'E-Coal'!AI66</f>
        <v>9153817695237.4961</v>
      </c>
      <c r="AJ18" s="344">
        <f>'NonE-Coal'!AJ66+'E-Coal'!AJ66</f>
        <v>9204716083829.9941</v>
      </c>
      <c r="AK18" s="344">
        <f>'NonE-Coal'!AK66+'E-Coal'!AK66</f>
        <v>9241410338261.9375</v>
      </c>
      <c r="AL18" s="344">
        <f>'NonE-Coal'!AL66+'E-Coal'!AL66</f>
        <v>9263820794560.6289</v>
      </c>
      <c r="AM18" s="344">
        <f>'NonE-Coal'!AM66+'E-Coal'!AM66</f>
        <v>9271935206266.4414</v>
      </c>
      <c r="AN18" s="344">
        <f>'NonE-Coal'!AN66+'E-Coal'!AN66</f>
        <v>9265808087183.0605</v>
      </c>
      <c r="AO18" s="344">
        <f>'NonE-Coal'!AO66+'E-Coal'!AO66</f>
        <v>9245559576370.0332</v>
      </c>
      <c r="AP18" s="344">
        <f>'NonE-Coal'!AP66+'E-Coal'!AP66</f>
        <v>9211373845639.5313</v>
      </c>
      <c r="AQ18" s="344">
        <f>'NonE-Coal'!AQ66+'E-Coal'!AQ66</f>
        <v>9116504780545.5176</v>
      </c>
    </row>
    <row r="19" spans="1:43" x14ac:dyDescent="0.2">
      <c r="A19" s="136" t="s">
        <v>141</v>
      </c>
      <c r="B19" s="344">
        <f>'NonE-Coal'!B67+'E-Coal'!B67</f>
        <v>3337097367878.6738</v>
      </c>
      <c r="C19" s="344">
        <f>'NonE-Coal'!C67+'E-Coal'!C67</f>
        <v>2257548925016.6255</v>
      </c>
      <c r="D19" s="344">
        <f>'NonE-Coal'!D67+'E-Coal'!D67</f>
        <v>2708929741132.2417</v>
      </c>
      <c r="E19" s="344">
        <f>'NonE-Coal'!E67+'E-Coal'!E67</f>
        <v>3038058188779.856</v>
      </c>
      <c r="F19" s="344">
        <f>'NonE-Coal'!F67+'E-Coal'!F67</f>
        <v>3093174134865.7671</v>
      </c>
      <c r="G19" s="344">
        <f>'NonE-Coal'!G67+'E-Coal'!G67</f>
        <v>3288671053539.6084</v>
      </c>
      <c r="H19" s="344">
        <f>'NonE-Coal'!H67+'E-Coal'!H67</f>
        <v>3544925691284.2549</v>
      </c>
      <c r="I19" s="344">
        <f>'NonE-Coal'!I67+'E-Coal'!I67</f>
        <v>3784027194472.1353</v>
      </c>
      <c r="J19" s="344">
        <f>'NonE-Coal'!J67+'E-Coal'!J67</f>
        <v>3987344044795.7563</v>
      </c>
      <c r="K19" s="344">
        <f>'NonE-Coal'!K67+'E-Coal'!K67</f>
        <v>4159508618680.6846</v>
      </c>
      <c r="L19" s="344">
        <f>'NonE-Coal'!L67+'E-Coal'!L67</f>
        <v>4308000010624.5659</v>
      </c>
      <c r="M19" s="344">
        <f>'NonE-Coal'!M67+'E-Coal'!M67</f>
        <v>4442538341435.6445</v>
      </c>
      <c r="N19" s="344">
        <f>'NonE-Coal'!N67+'E-Coal'!N67</f>
        <v>4587090767792.7324</v>
      </c>
      <c r="O19" s="344">
        <f>'NonE-Coal'!O67+'E-Coal'!O67</f>
        <v>4729300449181.5791</v>
      </c>
      <c r="P19" s="344">
        <f>'NonE-Coal'!P67+'E-Coal'!P67</f>
        <v>4868272273200.8066</v>
      </c>
      <c r="Q19" s="344">
        <f>'NonE-Coal'!Q67+'E-Coal'!Q67</f>
        <v>5003065070159.0762</v>
      </c>
      <c r="R19" s="344">
        <f>'NonE-Coal'!R67+'E-Coal'!R67</f>
        <v>5132698217272.2686</v>
      </c>
      <c r="S19" s="344">
        <f>'NonE-Coal'!S67+'E-Coal'!S67</f>
        <v>5287648424174.1309</v>
      </c>
      <c r="T19" s="344">
        <f>'NonE-Coal'!T67+'E-Coal'!T67</f>
        <v>5437809265281.0918</v>
      </c>
      <c r="U19" s="344">
        <f>'NonE-Coal'!U67+'E-Coal'!U67</f>
        <v>5582662310378.5977</v>
      </c>
      <c r="V19" s="344">
        <f>'NonE-Coal'!V67+'E-Coal'!V67</f>
        <v>5721714269953.167</v>
      </c>
      <c r="W19" s="344">
        <f>'NonE-Coal'!W67+'E-Coal'!W67</f>
        <v>5854500172011.0762</v>
      </c>
      <c r="X19" s="344">
        <f>'NonE-Coal'!X67+'E-Coal'!X67</f>
        <v>5980586251919.5615</v>
      </c>
      <c r="Y19" s="344">
        <f>'NonE-Coal'!Y67+'E-Coal'!Y67</f>
        <v>6099572530657.3564</v>
      </c>
      <c r="Z19" s="344">
        <f>'NonE-Coal'!Z67+'E-Coal'!Z67</f>
        <v>6211095061449.2705</v>
      </c>
      <c r="AA19" s="344">
        <f>'NonE-Coal'!AA67+'E-Coal'!AA67</f>
        <v>6314827829483.0908</v>
      </c>
      <c r="AB19" s="344">
        <f>'NonE-Coal'!AB67+'E-Coal'!AB67</f>
        <v>6410484294178.583</v>
      </c>
      <c r="AC19" s="344">
        <f>'NonE-Coal'!AC67+'E-Coal'!AC67</f>
        <v>6497818568221.2588</v>
      </c>
      <c r="AD19" s="344">
        <f>'NonE-Coal'!AD67+'E-Coal'!AD67</f>
        <v>6576626232208.1816</v>
      </c>
      <c r="AE19" s="344">
        <f>'NonE-Coal'!AE67+'E-Coal'!AE67</f>
        <v>6646744788211.1094</v>
      </c>
      <c r="AF19" s="344">
        <f>'NonE-Coal'!AF67+'E-Coal'!AF67</f>
        <v>6708053759778.6074</v>
      </c>
      <c r="AG19" s="344">
        <f>'NonE-Coal'!AG67+'E-Coal'!AG67</f>
        <v>6760474449819.4307</v>
      </c>
      <c r="AH19" s="344">
        <f>'NonE-Coal'!AH67+'E-Coal'!AH67</f>
        <v>6803969371385.9043</v>
      </c>
      <c r="AI19" s="344">
        <f>'NonE-Coal'!AI67+'E-Coal'!AI67</f>
        <v>6838541369570.7178</v>
      </c>
      <c r="AJ19" s="344">
        <f>'NonE-Coal'!AJ67+'E-Coal'!AJ67</f>
        <v>6864232455514.2158</v>
      </c>
      <c r="AK19" s="344">
        <f>'NonE-Coal'!AK67+'E-Coal'!AK67</f>
        <v>6881122375872.5176</v>
      </c>
      <c r="AL19" s="344">
        <f>'NonE-Coal'!AL67+'E-Coal'!AL67</f>
        <v>6889326943007.0352</v>
      </c>
      <c r="AM19" s="344">
        <f>'NonE-Coal'!AM67+'E-Coal'!AM67</f>
        <v>6888996152621.6865</v>
      </c>
      <c r="AN19" s="344">
        <f>'NonE-Coal'!AN67+'E-Coal'!AN67</f>
        <v>6880312116600.6787</v>
      </c>
      <c r="AO19" s="344">
        <f>'NonE-Coal'!AO67+'E-Coal'!AO67</f>
        <v>6863486839398.2607</v>
      </c>
      <c r="AP19" s="344">
        <f>'NonE-Coal'!AP67+'E-Coal'!AP67</f>
        <v>6838759866522.4434</v>
      </c>
      <c r="AQ19" s="344">
        <f>'NonE-Coal'!AQ67+'E-Coal'!AQ67</f>
        <v>6771491239443.6084</v>
      </c>
    </row>
    <row r="20" spans="1:43" x14ac:dyDescent="0.2">
      <c r="A20" s="136" t="s">
        <v>142</v>
      </c>
      <c r="B20" s="344">
        <f>'NonE-Coal'!B68+'E-Coal'!B68</f>
        <v>399905938628.74652</v>
      </c>
      <c r="C20" s="344">
        <f>'NonE-Coal'!C68+'E-Coal'!C68</f>
        <v>812812516038.84277</v>
      </c>
      <c r="D20" s="344">
        <f>'NonE-Coal'!D68+'E-Coal'!D68</f>
        <v>895333033415.47949</v>
      </c>
      <c r="E20" s="344">
        <f>'NonE-Coal'!E68+'E-Coal'!E68</f>
        <v>972138621478.09973</v>
      </c>
      <c r="F20" s="344">
        <f>'NonE-Coal'!F68+'E-Coal'!F68</f>
        <v>964958056455.16431</v>
      </c>
      <c r="G20" s="344">
        <f>'NonE-Coal'!G68+'E-Coal'!G68</f>
        <v>978987887049.42554</v>
      </c>
      <c r="H20" s="344">
        <f>'NonE-Coal'!H68+'E-Coal'!H68</f>
        <v>1003206614746.7383</v>
      </c>
      <c r="I20" s="344">
        <f>'NonE-Coal'!I68+'E-Coal'!I68</f>
        <v>1028194419198.6743</v>
      </c>
      <c r="J20" s="344">
        <f>'NonE-Coal'!J68+'E-Coal'!J68</f>
        <v>1050875291800.9165</v>
      </c>
      <c r="K20" s="344">
        <f>'NonE-Coal'!K68+'E-Coal'!K68</f>
        <v>1070800081574.1787</v>
      </c>
      <c r="L20" s="344">
        <f>'NonE-Coal'!L68+'E-Coal'!L68</f>
        <v>1087616674464.3007</v>
      </c>
      <c r="M20" s="344">
        <f>'NonE-Coal'!M68+'E-Coal'!M68</f>
        <v>1101076947981.1797</v>
      </c>
      <c r="N20" s="344">
        <f>'NonE-Coal'!N68+'E-Coal'!N68</f>
        <v>1117803636035.5193</v>
      </c>
      <c r="O20" s="344">
        <f>'NonE-Coal'!O68+'E-Coal'!O68</f>
        <v>1131501709523.5439</v>
      </c>
      <c r="P20" s="344">
        <f>'NonE-Coal'!P68+'E-Coal'!P68</f>
        <v>1142394856733.0242</v>
      </c>
      <c r="Q20" s="344">
        <f>'NonE-Coal'!Q68+'E-Coal'!Q68</f>
        <v>1150743092512.4558</v>
      </c>
      <c r="R20" s="344">
        <f>'NonE-Coal'!R68+'E-Coal'!R68</f>
        <v>1156835730494.4299</v>
      </c>
      <c r="S20" s="344">
        <f>'NonE-Coal'!S68+'E-Coal'!S68</f>
        <v>1171259699555.4224</v>
      </c>
      <c r="T20" s="344">
        <f>'NonE-Coal'!T68+'E-Coal'!T68</f>
        <v>1184001679787.6978</v>
      </c>
      <c r="U20" s="344">
        <f>'NonE-Coal'!U68+'E-Coal'!U68</f>
        <v>1195120227220.2778</v>
      </c>
      <c r="V20" s="344">
        <f>'NonE-Coal'!V68+'E-Coal'!V68</f>
        <v>1204679298434.937</v>
      </c>
      <c r="W20" s="344">
        <f>'NonE-Coal'!W68+'E-Coal'!W68</f>
        <v>1212746540703.908</v>
      </c>
      <c r="X20" s="344">
        <f>'NonE-Coal'!X68+'E-Coal'!X68</f>
        <v>1219391738442.062</v>
      </c>
      <c r="Y20" s="344">
        <f>'NonE-Coal'!Y68+'E-Coal'!Y68</f>
        <v>1224685437211.4785</v>
      </c>
      <c r="Z20" s="344">
        <f>'NonE-Coal'!Z68+'E-Coal'!Z68</f>
        <v>1228697758805.4629</v>
      </c>
      <c r="AA20" s="344">
        <f>'NonE-Coal'!AA68+'E-Coal'!AA68</f>
        <v>1231497413845.9373</v>
      </c>
      <c r="AB20" s="344">
        <f>'NonE-Coal'!AB68+'E-Coal'!AB68</f>
        <v>1233150912014.8718</v>
      </c>
      <c r="AC20" s="344">
        <f>'NonE-Coal'!AC68+'E-Coal'!AC68</f>
        <v>1233721964612.645</v>
      </c>
      <c r="AD20" s="344">
        <f>'NonE-Coal'!AD68+'E-Coal'!AD68</f>
        <v>1233271069648.3105</v>
      </c>
      <c r="AE20" s="344">
        <f>'NonE-Coal'!AE68+'E-Coal'!AE68</f>
        <v>1231855266129.0078</v>
      </c>
      <c r="AF20" s="344">
        <f>'NonE-Coal'!AF68+'E-Coal'!AF68</f>
        <v>1229528041600.9883</v>
      </c>
      <c r="AG20" s="344">
        <f>'NonE-Coal'!AG68+'E-Coal'!AG68</f>
        <v>1226339375246.793</v>
      </c>
      <c r="AH20" s="344">
        <f>'NonE-Coal'!AH68+'E-Coal'!AH68</f>
        <v>1222335897884.2869</v>
      </c>
      <c r="AI20" s="344">
        <f>'NonE-Coal'!AI68+'E-Coal'!AI68</f>
        <v>1217561149951.2375</v>
      </c>
      <c r="AJ20" s="344">
        <f>'NonE-Coal'!AJ68+'E-Coal'!AJ68</f>
        <v>1212055918893.9058</v>
      </c>
      <c r="AK20" s="344">
        <f>'NonE-Coal'!AK68+'E-Coal'!AK68</f>
        <v>1205858638207.094</v>
      </c>
      <c r="AL20" s="344">
        <f>'NonE-Coal'!AL68+'E-Coal'!AL68</f>
        <v>1199005831595.7451</v>
      </c>
      <c r="AM20" s="344">
        <f>'NonE-Coal'!AM68+'E-Coal'!AM68</f>
        <v>1191532587249.7271</v>
      </c>
      <c r="AN20" s="344">
        <f>'NonE-Coal'!AN68+'E-Coal'!AN68</f>
        <v>1183473048957.1548</v>
      </c>
      <c r="AO20" s="344">
        <f>'NonE-Coal'!AO68+'E-Coal'!AO68</f>
        <v>1174860912650.5933</v>
      </c>
      <c r="AP20" s="344">
        <f>'NonE-Coal'!AP68+'E-Coal'!AP68</f>
        <v>1165729918919.2502</v>
      </c>
      <c r="AQ20" s="344">
        <f>'NonE-Coal'!AQ68+'E-Coal'!AQ68</f>
        <v>1150185542517.47</v>
      </c>
    </row>
    <row r="21" spans="1:43" x14ac:dyDescent="0.2">
      <c r="A21" s="136" t="s">
        <v>143</v>
      </c>
      <c r="B21" s="344">
        <f>'NonE-Coal'!B69+'E-Coal'!B69</f>
        <v>7979671787043.3115</v>
      </c>
      <c r="C21" s="344">
        <f>'NonE-Coal'!C69+'E-Coal'!C69</f>
        <v>6148581328656.6748</v>
      </c>
      <c r="D21" s="344">
        <f>'NonE-Coal'!D69+'E-Coal'!D69</f>
        <v>6517210861908.7402</v>
      </c>
      <c r="E21" s="344">
        <f>'NonE-Coal'!E69+'E-Coal'!E69</f>
        <v>6878046733935.376</v>
      </c>
      <c r="F21" s="344">
        <f>'NonE-Coal'!F69+'E-Coal'!F69</f>
        <v>7231142098056.3223</v>
      </c>
      <c r="G21" s="344">
        <f>'NonE-Coal'!G69+'E-Coal'!G69</f>
        <v>7576550107591.3145</v>
      </c>
      <c r="H21" s="344">
        <f>'NonE-Coal'!H69+'E-Coal'!H69</f>
        <v>7914323915860.082</v>
      </c>
      <c r="I21" s="344">
        <f>'NonE-Coal'!I69+'E-Coal'!I69</f>
        <v>8075345313252.8623</v>
      </c>
      <c r="J21" s="344">
        <f>'NonE-Coal'!J69+'E-Coal'!J69</f>
        <v>8232436970149.4424</v>
      </c>
      <c r="K21" s="344">
        <f>'NonE-Coal'!K69+'E-Coal'!K69</f>
        <v>8385623990609.6162</v>
      </c>
      <c r="L21" s="344">
        <f>'NonE-Coal'!L69+'E-Coal'!L69</f>
        <v>8534931478693.1924</v>
      </c>
      <c r="M21" s="344">
        <f>'NonE-Coal'!M69+'E-Coal'!M69</f>
        <v>8680384538459.9639</v>
      </c>
      <c r="N21" s="344">
        <f>'NonE-Coal'!N69+'E-Coal'!N69</f>
        <v>8730858089627.7344</v>
      </c>
      <c r="O21" s="344">
        <f>'NonE-Coal'!O69+'E-Coal'!O69</f>
        <v>8779964717101.5195</v>
      </c>
      <c r="P21" s="344">
        <f>'NonE-Coal'!P69+'E-Coal'!P69</f>
        <v>8827711996562.7578</v>
      </c>
      <c r="Q21" s="344">
        <f>'NonE-Coal'!Q69+'E-Coal'!Q69</f>
        <v>8874107503692.8477</v>
      </c>
      <c r="R21" s="344">
        <f>'NonE-Coal'!R69+'E-Coal'!R69</f>
        <v>8919158814173.2109</v>
      </c>
      <c r="S21" s="344">
        <f>'NonE-Coal'!S69+'E-Coal'!S69</f>
        <v>8863281833024.6934</v>
      </c>
      <c r="T21" s="344">
        <f>'NonE-Coal'!T69+'E-Coal'!T69</f>
        <v>8807610382043.3672</v>
      </c>
      <c r="U21" s="344">
        <f>'NonE-Coal'!U69+'E-Coal'!U69</f>
        <v>8752144185421.9697</v>
      </c>
      <c r="V21" s="344">
        <f>'NonE-Coal'!V69+'E-Coal'!V69</f>
        <v>8696882967353.2607</v>
      </c>
      <c r="W21" s="344">
        <f>'NonE-Coal'!W69+'E-Coal'!W69</f>
        <v>8641826452029.9854</v>
      </c>
      <c r="X21" s="344">
        <f>'NonE-Coal'!X69+'E-Coal'!X69</f>
        <v>8586974363644.8896</v>
      </c>
      <c r="Y21" s="344">
        <f>'NonE-Coal'!Y69+'E-Coal'!Y69</f>
        <v>8532326426390.7256</v>
      </c>
      <c r="Z21" s="344">
        <f>'NonE-Coal'!Z69+'E-Coal'!Z69</f>
        <v>8477882364460.2451</v>
      </c>
      <c r="AA21" s="344">
        <f>'NonE-Coal'!AA69+'E-Coal'!AA69</f>
        <v>8423641902046.2002</v>
      </c>
      <c r="AB21" s="344">
        <f>'NonE-Coal'!AB69+'E-Coal'!AB69</f>
        <v>8369604763341.3311</v>
      </c>
      <c r="AC21" s="344">
        <f>'NonE-Coal'!AC69+'E-Coal'!AC69</f>
        <v>8315770672538.3955</v>
      </c>
      <c r="AD21" s="344">
        <f>'NonE-Coal'!AD69+'E-Coal'!AD69</f>
        <v>8262139353830.1338</v>
      </c>
      <c r="AE21" s="344">
        <f>'NonE-Coal'!AE69+'E-Coal'!AE69</f>
        <v>8208710531409.3037</v>
      </c>
      <c r="AF21" s="344">
        <f>'NonE-Coal'!AF69+'E-Coal'!AF69</f>
        <v>8155483929468.6563</v>
      </c>
      <c r="AG21" s="344">
        <f>'NonE-Coal'!AG69+'E-Coal'!AG69</f>
        <v>8102459272200.9336</v>
      </c>
      <c r="AH21" s="344">
        <f>'NonE-Coal'!AH69+'E-Coal'!AH69</f>
        <v>8065017754404.8799</v>
      </c>
      <c r="AI21" s="344">
        <f>'NonE-Coal'!AI69+'E-Coal'!AI69</f>
        <v>8027674169688.9678</v>
      </c>
      <c r="AJ21" s="344">
        <f>'NonE-Coal'!AJ69+'E-Coal'!AJ69</f>
        <v>7990428407730.3145</v>
      </c>
      <c r="AK21" s="344">
        <f>'NonE-Coal'!AK69+'E-Coal'!AK69</f>
        <v>7953280358206.0117</v>
      </c>
      <c r="AL21" s="344">
        <f>'NonE-Coal'!AL69+'E-Coal'!AL69</f>
        <v>7916229910793.1553</v>
      </c>
      <c r="AM21" s="344">
        <f>'NonE-Coal'!AM69+'E-Coal'!AM69</f>
        <v>7874235831077.2617</v>
      </c>
      <c r="AN21" s="344">
        <f>'NonE-Coal'!AN69+'E-Coal'!AN69</f>
        <v>7832373435614.9355</v>
      </c>
      <c r="AO21" s="344">
        <f>'NonE-Coal'!AO69+'E-Coal'!AO69</f>
        <v>7790642558921.832</v>
      </c>
      <c r="AP21" s="344">
        <f>'NonE-Coal'!AP69+'E-Coal'!AP69</f>
        <v>7749043035513.6064</v>
      </c>
      <c r="AQ21" s="344">
        <f>'NonE-Coal'!AQ69+'E-Coal'!AQ69</f>
        <v>7680889515311.3389</v>
      </c>
    </row>
    <row r="22" spans="1:43" x14ac:dyDescent="0.2">
      <c r="A22" s="136" t="s">
        <v>144</v>
      </c>
      <c r="B22" s="344">
        <f>'NonE-Coal'!B70+'E-Coal'!B70</f>
        <v>5756946421367.1729</v>
      </c>
      <c r="C22" s="344">
        <f>'NonE-Coal'!C70+'E-Coal'!C70</f>
        <v>4681124416304.5977</v>
      </c>
      <c r="D22" s="344">
        <f>'NonE-Coal'!D70+'E-Coal'!D70</f>
        <v>5250819276956.7939</v>
      </c>
      <c r="E22" s="344">
        <f>'NonE-Coal'!E70+'E-Coal'!E70</f>
        <v>5428192534857.3203</v>
      </c>
      <c r="F22" s="344">
        <f>'NonE-Coal'!F70+'E-Coal'!F70</f>
        <v>5442584796011.0996</v>
      </c>
      <c r="G22" s="344">
        <f>'NonE-Coal'!G70+'E-Coal'!G70</f>
        <v>5525507239745.3633</v>
      </c>
      <c r="H22" s="344">
        <f>'NonE-Coal'!H70+'E-Coal'!H70</f>
        <v>5635509973926.7432</v>
      </c>
      <c r="I22" s="344">
        <f>'NonE-Coal'!I70+'E-Coal'!I70</f>
        <v>5740531849059.6758</v>
      </c>
      <c r="J22" s="344">
        <f>'NonE-Coal'!J70+'E-Coal'!J70</f>
        <v>5828607302777.1572</v>
      </c>
      <c r="K22" s="344">
        <f>'NonE-Coal'!K70+'E-Coal'!K70</f>
        <v>5899167313797.1064</v>
      </c>
      <c r="L22" s="344">
        <f>'NonE-Coal'!L70+'E-Coal'!L70</f>
        <v>5951814382047.748</v>
      </c>
      <c r="M22" s="344">
        <f>'NonE-Coal'!M70+'E-Coal'!M70</f>
        <v>5986324887910.7012</v>
      </c>
      <c r="N22" s="344">
        <f>'NonE-Coal'!N70+'E-Coal'!N70</f>
        <v>6008158934470.79</v>
      </c>
      <c r="O22" s="344">
        <f>'NonE-Coal'!O70+'E-Coal'!O70</f>
        <v>6014428458968.4023</v>
      </c>
      <c r="P22" s="344">
        <f>'NonE-Coal'!P70+'E-Coal'!P70</f>
        <v>6007822212718.0498</v>
      </c>
      <c r="Q22" s="344">
        <f>'NonE-Coal'!Q70+'E-Coal'!Q70</f>
        <v>5991112510408.6211</v>
      </c>
      <c r="R22" s="344">
        <f>'NonE-Coal'!R70+'E-Coal'!R70</f>
        <v>5967102645999.7109</v>
      </c>
      <c r="S22" s="344">
        <f>'NonE-Coal'!S70+'E-Coal'!S70</f>
        <v>5958709204955.2822</v>
      </c>
      <c r="T22" s="344">
        <f>'NonE-Coal'!T70+'E-Coal'!T70</f>
        <v>5946167598820.5195</v>
      </c>
      <c r="U22" s="344">
        <f>'NonE-Coal'!U70+'E-Coal'!U70</f>
        <v>5929854818142.6406</v>
      </c>
      <c r="V22" s="344">
        <f>'NonE-Coal'!V70+'E-Coal'!V70</f>
        <v>5910151637313.0811</v>
      </c>
      <c r="W22" s="344">
        <f>'NonE-Coal'!W70+'E-Coal'!W70</f>
        <v>5887440407671.416</v>
      </c>
      <c r="X22" s="344">
        <f>'NonE-Coal'!X70+'E-Coal'!X70</f>
        <v>5862103077643.6162</v>
      </c>
      <c r="Y22" s="344">
        <f>'NonE-Coal'!Y70+'E-Coal'!Y70</f>
        <v>5834519446266.7842</v>
      </c>
      <c r="Z22" s="344">
        <f>'NonE-Coal'!Z70+'E-Coal'!Z70</f>
        <v>5805065653271.9199</v>
      </c>
      <c r="AA22" s="344">
        <f>'NonE-Coal'!AA70+'E-Coal'!AA70</f>
        <v>5774112906102.5313</v>
      </c>
      <c r="AB22" s="344">
        <f>'NonE-Coal'!AB70+'E-Coal'!AB70</f>
        <v>5742026441854.1719</v>
      </c>
      <c r="AC22" s="344">
        <f>'NonE-Coal'!AC70+'E-Coal'!AC70</f>
        <v>5709164720132.5576</v>
      </c>
      <c r="AD22" s="344">
        <f>'NonE-Coal'!AD70+'E-Coal'!AD70</f>
        <v>5675878841245.7217</v>
      </c>
      <c r="AE22" s="344">
        <f>'NonE-Coal'!AE70+'E-Coal'!AE70</f>
        <v>5642512182957.9766</v>
      </c>
      <c r="AF22" s="344">
        <f>'NonE-Coal'!AF70+'E-Coal'!AF70</f>
        <v>5609400248230.5605</v>
      </c>
      <c r="AG22" s="344">
        <f>'NonE-Coal'!AG70+'E-Coal'!AG70</f>
        <v>5576870715937.0664</v>
      </c>
      <c r="AH22" s="344">
        <f>'NonE-Coal'!AH70+'E-Coal'!AH70</f>
        <v>5545243686454.9678</v>
      </c>
      <c r="AI22" s="344">
        <f>'NonE-Coal'!AI70+'E-Coal'!AI70</f>
        <v>5514832114277.2744</v>
      </c>
      <c r="AJ22" s="344">
        <f>'NonE-Coal'!AJ70+'E-Coal'!AJ70</f>
        <v>5485942420343.5811</v>
      </c>
      <c r="AK22" s="344">
        <f>'NonE-Coal'!AK70+'E-Coal'!AK70</f>
        <v>5458875277638.1523</v>
      </c>
      <c r="AL22" s="344">
        <f>'NonE-Coal'!AL70+'E-Coal'!AL70</f>
        <v>5433926564730.6357</v>
      </c>
      <c r="AM22" s="344">
        <f>'NonE-Coal'!AM70+'E-Coal'!AM70</f>
        <v>5411388483329.543</v>
      </c>
      <c r="AN22" s="344">
        <f>'NonE-Coal'!AN70+'E-Coal'!AN70</f>
        <v>5391550837572.4131</v>
      </c>
      <c r="AO22" s="344">
        <f>'NonE-Coal'!AO70+'E-Coal'!AO70</f>
        <v>5374702474685.1826</v>
      </c>
      <c r="AP22" s="344">
        <f>'NonE-Coal'!AP70+'E-Coal'!AP70</f>
        <v>5361132888811.1855</v>
      </c>
      <c r="AQ22" s="344">
        <f>'NonE-Coal'!AQ70+'E-Coal'!AQ70</f>
        <v>5323676125576.7676</v>
      </c>
    </row>
    <row r="23" spans="1:43" x14ac:dyDescent="0.2">
      <c r="A23" s="136" t="s">
        <v>145</v>
      </c>
      <c r="B23" s="344">
        <f>'NonE-Coal'!B71+'E-Coal'!B71</f>
        <v>69385717163693.305</v>
      </c>
      <c r="C23" s="344">
        <f>'NonE-Coal'!C71+'E-Coal'!C71</f>
        <v>113584705586912.77</v>
      </c>
      <c r="D23" s="344">
        <f>'NonE-Coal'!D71+'E-Coal'!D71</f>
        <v>131785671906455.52</v>
      </c>
      <c r="E23" s="344">
        <f>'NonE-Coal'!E71+'E-Coal'!E71</f>
        <v>131124102223801.48</v>
      </c>
      <c r="F23" s="344">
        <f>'NonE-Coal'!F71+'E-Coal'!F71</f>
        <v>131851112108689.61</v>
      </c>
      <c r="G23" s="344">
        <f>'NonE-Coal'!G71+'E-Coal'!G71</f>
        <v>135229736560338.8</v>
      </c>
      <c r="H23" s="344">
        <f>'NonE-Coal'!H71+'E-Coal'!H71</f>
        <v>139638690795397.05</v>
      </c>
      <c r="I23" s="344">
        <f>'NonE-Coal'!I71+'E-Coal'!I71</f>
        <v>143726065711979.09</v>
      </c>
      <c r="J23" s="344">
        <f>'NonE-Coal'!J71+'E-Coal'!J71</f>
        <v>147118244265303.34</v>
      </c>
      <c r="K23" s="344">
        <f>'NonE-Coal'!K71+'E-Coal'!K71</f>
        <v>149862802313844</v>
      </c>
      <c r="L23" s="344">
        <f>'NonE-Coal'!L71+'E-Coal'!L71</f>
        <v>152024147815734.56</v>
      </c>
      <c r="M23" s="344">
        <f>'NonE-Coal'!M71+'E-Coal'!M71</f>
        <v>153680161679508.78</v>
      </c>
      <c r="N23" s="344">
        <f>'NonE-Coal'!N71+'E-Coal'!N71</f>
        <v>155162468830377.22</v>
      </c>
      <c r="O23" s="344">
        <f>'NonE-Coal'!O71+'E-Coal'!O71</f>
        <v>156292413711813.09</v>
      </c>
      <c r="P23" s="344">
        <f>'NonE-Coal'!P71+'E-Coal'!P71</f>
        <v>157132940267478.28</v>
      </c>
      <c r="Q23" s="344">
        <f>'NonE-Coal'!Q71+'E-Coal'!Q71</f>
        <v>157750401644617.66</v>
      </c>
      <c r="R23" s="344">
        <f>'NonE-Coal'!R71+'E-Coal'!R71</f>
        <v>158213443571947.28</v>
      </c>
      <c r="S23" s="344">
        <f>'NonE-Coal'!S71+'E-Coal'!S71</f>
        <v>159256436612422.28</v>
      </c>
      <c r="T23" s="344">
        <f>'NonE-Coal'!T71+'E-Coal'!T71</f>
        <v>160224890372287.16</v>
      </c>
      <c r="U23" s="344">
        <f>'NonE-Coal'!U71+'E-Coal'!U71</f>
        <v>161119173363425.28</v>
      </c>
      <c r="V23" s="344">
        <f>'NonE-Coal'!V71+'E-Coal'!V71</f>
        <v>161939798520243.03</v>
      </c>
      <c r="W23" s="344">
        <f>'NonE-Coal'!W71+'E-Coal'!W71</f>
        <v>162687418008188.47</v>
      </c>
      <c r="X23" s="344">
        <f>'NonE-Coal'!X71+'E-Coal'!X71</f>
        <v>163362817731198.13</v>
      </c>
      <c r="Y23" s="344">
        <f>'NonE-Coal'!Y71+'E-Coal'!Y71</f>
        <v>163966911575398.38</v>
      </c>
      <c r="Z23" s="344">
        <f>'NonE-Coal'!Z71+'E-Coal'!Z71</f>
        <v>164500735426125.09</v>
      </c>
      <c r="AA23" s="344">
        <f>'NonE-Coal'!AA71+'E-Coal'!AA71</f>
        <v>164965440994834.09</v>
      </c>
      <c r="AB23" s="344">
        <f>'NonE-Coal'!AB71+'E-Coal'!AB71</f>
        <v>165362289491800.94</v>
      </c>
      <c r="AC23" s="344">
        <f>'NonE-Coal'!AC71+'E-Coal'!AC71</f>
        <v>165692645179614.44</v>
      </c>
      <c r="AD23" s="344">
        <f>'NonE-Coal'!AD71+'E-Coal'!AD71</f>
        <v>165957968841453.84</v>
      </c>
      <c r="AE23" s="344">
        <f>'NonE-Coal'!AE71+'E-Coal'!AE71</f>
        <v>166159811196926.97</v>
      </c>
      <c r="AF23" s="344">
        <f>'NonE-Coal'!AF71+'E-Coal'!AF71</f>
        <v>166299806296933.72</v>
      </c>
      <c r="AG23" s="344">
        <f>'NonE-Coal'!AG71+'E-Coal'!AG71</f>
        <v>166379664927584.75</v>
      </c>
      <c r="AH23" s="344">
        <f>'NonE-Coal'!AH71+'E-Coal'!AH71</f>
        <v>166401168051655.75</v>
      </c>
      <c r="AI23" s="344">
        <f>'NonE-Coal'!AI71+'E-Coal'!AI71</f>
        <v>166366160314451</v>
      </c>
      <c r="AJ23" s="344">
        <f>'NonE-Coal'!AJ71+'E-Coal'!AJ71</f>
        <v>166276543639261.5</v>
      </c>
      <c r="AK23" s="344">
        <f>'NonE-Coal'!AK71+'E-Coal'!AK71</f>
        <v>166134270935875.69</v>
      </c>
      <c r="AL23" s="344">
        <f>'NonE-Coal'!AL71+'E-Coal'!AL71</f>
        <v>165941339943834.06</v>
      </c>
      <c r="AM23" s="344">
        <f>'NonE-Coal'!AM71+'E-Coal'!AM71</f>
        <v>165699787230337.88</v>
      </c>
      <c r="AN23" s="344">
        <f>'NonE-Coal'!AN71+'E-Coal'!AN71</f>
        <v>165411682360935.09</v>
      </c>
      <c r="AO23" s="344">
        <f>'NonE-Coal'!AO71+'E-Coal'!AO71</f>
        <v>165079122259319.13</v>
      </c>
      <c r="AP23" s="344">
        <f>'NonE-Coal'!AP71+'E-Coal'!AP71</f>
        <v>164704225770830.69</v>
      </c>
      <c r="AQ23" s="344">
        <f>'NonE-Coal'!AQ71+'E-Coal'!AQ71</f>
        <v>163441420889684.25</v>
      </c>
    </row>
    <row r="24" spans="1:43" x14ac:dyDescent="0.2">
      <c r="A24" s="136" t="s">
        <v>146</v>
      </c>
      <c r="B24" s="344">
        <f>'NonE-Coal'!B72+'E-Coal'!B72</f>
        <v>500423456066330.5</v>
      </c>
      <c r="C24" s="344">
        <f>'NonE-Coal'!C72+'E-Coal'!C72</f>
        <v>678336731652642</v>
      </c>
      <c r="D24" s="344">
        <f>'NonE-Coal'!D72+'E-Coal'!D72</f>
        <v>833845802672717.5</v>
      </c>
      <c r="E24" s="344">
        <f>'NonE-Coal'!E72+'E-Coal'!E72</f>
        <v>900123047112891.25</v>
      </c>
      <c r="F24" s="344">
        <f>'NonE-Coal'!F72+'E-Coal'!F72</f>
        <v>940856690320385.63</v>
      </c>
      <c r="G24" s="344">
        <f>'NonE-Coal'!G72+'E-Coal'!G72</f>
        <v>1045609379990785.4</v>
      </c>
      <c r="H24" s="344">
        <f>'NonE-Coal'!H72+'E-Coal'!H72</f>
        <v>1184936011796028</v>
      </c>
      <c r="I24" s="344">
        <f>'NonE-Coal'!I72+'E-Coal'!I72</f>
        <v>1323433178076743.5</v>
      </c>
      <c r="J24" s="344">
        <f>'NonE-Coal'!J72+'E-Coal'!J72</f>
        <v>1451722170006035.8</v>
      </c>
      <c r="K24" s="344">
        <f>'NonE-Coal'!K72+'E-Coal'!K72</f>
        <v>1570649536389343.3</v>
      </c>
      <c r="L24" s="344">
        <f>'NonE-Coal'!L72+'E-Coal'!L72</f>
        <v>1683175032438028.3</v>
      </c>
      <c r="M24" s="344">
        <f>'NonE-Coal'!M72+'E-Coal'!M72</f>
        <v>1794210514926001.5</v>
      </c>
      <c r="N24" s="344">
        <f>'NonE-Coal'!N72+'E-Coal'!N72</f>
        <v>1909226304730154.3</v>
      </c>
      <c r="O24" s="344">
        <f>'NonE-Coal'!O72+'E-Coal'!O72</f>
        <v>2029303126447170</v>
      </c>
      <c r="P24" s="344">
        <f>'NonE-Coal'!P72+'E-Coal'!P72</f>
        <v>2154336115123983.8</v>
      </c>
      <c r="Q24" s="344">
        <f>'NonE-Coal'!Q72+'E-Coal'!Q72</f>
        <v>2284170618566457.5</v>
      </c>
      <c r="R24" s="344">
        <f>'NonE-Coal'!R72+'E-Coal'!R72</f>
        <v>2418597948361917</v>
      </c>
      <c r="S24" s="344">
        <f>'NonE-Coal'!S72+'E-Coal'!S72</f>
        <v>2557781013868409</v>
      </c>
      <c r="T24" s="344">
        <f>'NonE-Coal'!T72+'E-Coal'!T72</f>
        <v>2700998692449650.5</v>
      </c>
      <c r="U24" s="344">
        <f>'NonE-Coal'!U72+'E-Coal'!U72</f>
        <v>2847846388848620.5</v>
      </c>
      <c r="V24" s="344">
        <f>'NonE-Coal'!V72+'E-Coal'!V72</f>
        <v>2997848997385934.5</v>
      </c>
      <c r="W24" s="344">
        <f>'NonE-Coal'!W72+'E-Coal'!W72</f>
        <v>3150458697962382</v>
      </c>
      <c r="X24" s="344">
        <f>'NonE-Coal'!X72+'E-Coal'!X72</f>
        <v>3305053598087540</v>
      </c>
      <c r="Y24" s="344">
        <f>'NonE-Coal'!Y72+'E-Coal'!Y72</f>
        <v>3460937357246959</v>
      </c>
      <c r="Z24" s="344">
        <f>'NonE-Coal'!Z72+'E-Coal'!Z72</f>
        <v>3617339926412429</v>
      </c>
      <c r="AA24" s="344">
        <f>'NonE-Coal'!AA72+'E-Coal'!AA72</f>
        <v>3773419527869281</v>
      </c>
      <c r="AB24" s="344">
        <f>'NonE-Coal'!AB72+'E-Coal'!AB72</f>
        <v>3928265988371336</v>
      </c>
      <c r="AC24" s="344">
        <f>'NonE-Coal'!AC72+'E-Coal'!AC72</f>
        <v>4080905521621866.5</v>
      </c>
      <c r="AD24" s="344">
        <f>'NonE-Coal'!AD72+'E-Coal'!AD72</f>
        <v>4230307034024410</v>
      </c>
      <c r="AE24" s="344">
        <f>'NonE-Coal'!AE72+'E-Coal'!AE72</f>
        <v>4375390000510835</v>
      </c>
      <c r="AF24" s="344">
        <f>'NonE-Coal'!AF72+'E-Coal'!AF72</f>
        <v>4515033925173347</v>
      </c>
      <c r="AG24" s="344">
        <f>'NonE-Coal'!AG72+'E-Coal'!AG72</f>
        <v>4648089364745044</v>
      </c>
      <c r="AH24" s="344">
        <f>'NonE-Coal'!AH72+'E-Coal'!AH72</f>
        <v>4773390452253046</v>
      </c>
      <c r="AI24" s="344">
        <f>'NonE-Coal'!AI72+'E-Coal'!AI72</f>
        <v>4889768814206307</v>
      </c>
      <c r="AJ24" s="344">
        <f>'NonE-Coal'!AJ72+'E-Coal'!AJ72</f>
        <v>4996068728507289</v>
      </c>
      <c r="AK24" s="344">
        <f>'NonE-Coal'!AK72+'E-Coal'!AK72</f>
        <v>5091163323152766</v>
      </c>
      <c r="AL24" s="344">
        <f>'NonE-Coal'!AL72+'E-Coal'!AL72</f>
        <v>5173971569177690</v>
      </c>
      <c r="AM24" s="344">
        <f>'NonE-Coal'!AM72+'E-Coal'!AM72</f>
        <v>5243475776836755</v>
      </c>
      <c r="AN24" s="344">
        <f>'NonE-Coal'!AN72+'E-Coal'!AN72</f>
        <v>5298739263475507</v>
      </c>
      <c r="AO24" s="344">
        <f>'NonE-Coal'!AO72+'E-Coal'!AO72</f>
        <v>5338923826749803</v>
      </c>
      <c r="AP24" s="344">
        <f>'NonE-Coal'!AP72+'E-Coal'!AP72</f>
        <v>5363306629639191</v>
      </c>
      <c r="AQ24" s="344">
        <f>'NonE-Coal'!AQ72+'E-Coal'!AQ72</f>
        <v>5369960763882434</v>
      </c>
    </row>
    <row r="25" spans="1:43" x14ac:dyDescent="0.2">
      <c r="A25" s="136" t="s">
        <v>147</v>
      </c>
      <c r="B25" s="344">
        <f>'NonE-Coal'!B73+'E-Coal'!B73</f>
        <v>49554285396360.766</v>
      </c>
      <c r="C25" s="344">
        <f>'NonE-Coal'!C73+'E-Coal'!C73</f>
        <v>53198660905012.758</v>
      </c>
      <c r="D25" s="344">
        <f>'NonE-Coal'!D73+'E-Coal'!D73</f>
        <v>71573731299738.625</v>
      </c>
      <c r="E25" s="344">
        <f>'NonE-Coal'!E73+'E-Coal'!E73</f>
        <v>88490967532147.688</v>
      </c>
      <c r="F25" s="344">
        <f>'NonE-Coal'!F73+'E-Coal'!F73</f>
        <v>91547215901554.516</v>
      </c>
      <c r="G25" s="344">
        <f>'NonE-Coal'!G73+'E-Coal'!G73</f>
        <v>100073747342201.58</v>
      </c>
      <c r="H25" s="344">
        <f>'NonE-Coal'!H73+'E-Coal'!H73</f>
        <v>111559557679889.23</v>
      </c>
      <c r="I25" s="344">
        <f>'NonE-Coal'!I73+'E-Coal'!I73</f>
        <v>123273453964273.19</v>
      </c>
      <c r="J25" s="344">
        <f>'NonE-Coal'!J73+'E-Coal'!J73</f>
        <v>134437243518719.23</v>
      </c>
      <c r="K25" s="344">
        <f>'NonE-Coal'!K73+'E-Coal'!K73</f>
        <v>145094441832873.81</v>
      </c>
      <c r="L25" s="344">
        <f>'NonE-Coal'!L73+'E-Coal'!L73</f>
        <v>155402247344624.28</v>
      </c>
      <c r="M25" s="344">
        <f>'NonE-Coal'!M73+'E-Coal'!M73</f>
        <v>165627947131641.19</v>
      </c>
      <c r="N25" s="344">
        <f>'NonE-Coal'!N73+'E-Coal'!N73</f>
        <v>176181288543529.06</v>
      </c>
      <c r="O25" s="344">
        <f>'NonE-Coal'!O73+'E-Coal'!O73</f>
        <v>187051528926597.34</v>
      </c>
      <c r="P25" s="344">
        <f>'NonE-Coal'!P73+'E-Coal'!P73</f>
        <v>198265452748235.72</v>
      </c>
      <c r="Q25" s="344">
        <f>'NonE-Coal'!Q73+'E-Coal'!Q73</f>
        <v>209858307673325.13</v>
      </c>
      <c r="R25" s="344">
        <f>'NonE-Coal'!R73+'E-Coal'!R73</f>
        <v>221874658438033.25</v>
      </c>
      <c r="S25" s="344">
        <f>'NonE-Coal'!S73+'E-Coal'!S73</f>
        <v>235107061692581.41</v>
      </c>
      <c r="T25" s="344">
        <f>'NonE-Coal'!T73+'E-Coal'!T73</f>
        <v>248880035694818.56</v>
      </c>
      <c r="U25" s="344">
        <f>'NonE-Coal'!U73+'E-Coal'!U73</f>
        <v>263165433168725.78</v>
      </c>
      <c r="V25" s="344">
        <f>'NonE-Coal'!V73+'E-Coal'!V73</f>
        <v>277926494574777.22</v>
      </c>
      <c r="W25" s="344">
        <f>'NonE-Coal'!W73+'E-Coal'!W73</f>
        <v>293117162903271.88</v>
      </c>
      <c r="X25" s="344">
        <f>'NonE-Coal'!X73+'E-Coal'!X73</f>
        <v>308681470179094.63</v>
      </c>
      <c r="Y25" s="344">
        <f>'NonE-Coal'!Y73+'E-Coal'!Y73</f>
        <v>324553022485898.94</v>
      </c>
      <c r="Z25" s="344">
        <f>'NonE-Coal'!Z73+'E-Coal'!Z73</f>
        <v>340654612296285.44</v>
      </c>
      <c r="AA25" s="344">
        <f>'NonE-Coal'!AA73+'E-Coal'!AA73</f>
        <v>356897988252461.06</v>
      </c>
      <c r="AB25" s="344">
        <f>'NonE-Coal'!AB73+'E-Coal'!AB73</f>
        <v>373183813096434.69</v>
      </c>
      <c r="AC25" s="344">
        <f>'NonE-Coal'!AC73+'E-Coal'!AC73</f>
        <v>389401840015143.31</v>
      </c>
      <c r="AD25" s="344">
        <f>'NonE-Coal'!AD73+'E-Coal'!AD73</f>
        <v>405431336066376.81</v>
      </c>
      <c r="AE25" s="344">
        <f>'NonE-Coal'!AE73+'E-Coal'!AE73</f>
        <v>421141778426544.75</v>
      </c>
      <c r="AF25" s="344">
        <f>'NonE-Coal'!AF73+'E-Coal'!AF73</f>
        <v>436393844822703.06</v>
      </c>
      <c r="AG25" s="344">
        <f>'NonE-Coal'!AG73+'E-Coal'!AG73</f>
        <v>451040713594788</v>
      </c>
      <c r="AH25" s="344">
        <f>'NonE-Coal'!AH73+'E-Coal'!AH73</f>
        <v>464929681354159.25</v>
      </c>
      <c r="AI25" s="344">
        <f>'NonE-Coal'!AI73+'E-Coal'!AI73</f>
        <v>477904097207901.44</v>
      </c>
      <c r="AJ25" s="344">
        <f>'NonE-Coal'!AJ73+'E-Coal'!AJ73</f>
        <v>489805602135218</v>
      </c>
      <c r="AK25" s="344">
        <f>'NonE-Coal'!AK73+'E-Coal'!AK73</f>
        <v>500476650556427</v>
      </c>
      <c r="AL25" s="344">
        <f>'NonE-Coal'!AL73+'E-Coal'!AL73</f>
        <v>509763278748648.63</v>
      </c>
      <c r="AM25" s="344">
        <f>'NonE-Coal'!AM73+'E-Coal'!AM73</f>
        <v>517518071956047.19</v>
      </c>
      <c r="AN25" s="344">
        <f>'NonE-Coal'!AN73+'E-Coal'!AN73</f>
        <v>523603269329770.44</v>
      </c>
      <c r="AO25" s="344">
        <f>'NonE-Coal'!AO73+'E-Coal'!AO73</f>
        <v>527893933805913.69</v>
      </c>
      <c r="AP25" s="344">
        <f>'NonE-Coal'!AP73+'E-Coal'!AP73</f>
        <v>530281103339793.75</v>
      </c>
      <c r="AQ25" s="344">
        <f>'NonE-Coal'!AQ73+'E-Coal'!AQ73</f>
        <v>527953421851348.81</v>
      </c>
    </row>
    <row r="26" spans="1:43" x14ac:dyDescent="0.2">
      <c r="A26" s="136" t="s">
        <v>148</v>
      </c>
      <c r="B26" s="344">
        <f>'NonE-Coal'!B74+'E-Coal'!B74</f>
        <v>124272087870988.08</v>
      </c>
      <c r="C26" s="344">
        <f>'NonE-Coal'!C74+'E-Coal'!C74</f>
        <v>122589068626082.64</v>
      </c>
      <c r="D26" s="344">
        <f>'NonE-Coal'!D74+'E-Coal'!D74</f>
        <v>128665664451319.89</v>
      </c>
      <c r="E26" s="344">
        <f>'NonE-Coal'!E74+'E-Coal'!E74</f>
        <v>129947469895537.94</v>
      </c>
      <c r="F26" s="344">
        <f>'NonE-Coal'!F74+'E-Coal'!F74</f>
        <v>135629409023186</v>
      </c>
      <c r="G26" s="344">
        <f>'NonE-Coal'!G74+'E-Coal'!G74</f>
        <v>141526343142677.06</v>
      </c>
      <c r="H26" s="344">
        <f>'NonE-Coal'!H74+'E-Coal'!H74</f>
        <v>146300632430934.69</v>
      </c>
      <c r="I26" s="344">
        <f>'NonE-Coal'!I74+'E-Coal'!I74</f>
        <v>152888389789043.72</v>
      </c>
      <c r="J26" s="344">
        <f>'NonE-Coal'!J74+'E-Coal'!J74</f>
        <v>158312255881409.78</v>
      </c>
      <c r="K26" s="344">
        <f>'NonE-Coal'!K74+'E-Coal'!K74</f>
        <v>163488549184558</v>
      </c>
      <c r="L26" s="344">
        <f>'NonE-Coal'!L74+'E-Coal'!L74</f>
        <v>168396561419094.44</v>
      </c>
      <c r="M26" s="344">
        <f>'NonE-Coal'!M74+'E-Coal'!M74</f>
        <v>173990532614414.38</v>
      </c>
      <c r="N26" s="344">
        <f>'NonE-Coal'!N74+'E-Coal'!N74</f>
        <v>177518202440496.63</v>
      </c>
      <c r="O26" s="344">
        <f>'NonE-Coal'!O74+'E-Coal'!O74</f>
        <v>181715656184416.19</v>
      </c>
      <c r="P26" s="344">
        <f>'NonE-Coal'!P74+'E-Coal'!P74</f>
        <v>185601389007661.16</v>
      </c>
      <c r="Q26" s="344">
        <f>'NonE-Coal'!Q74+'E-Coal'!Q74</f>
        <v>189168968550580.03</v>
      </c>
      <c r="R26" s="344">
        <f>'NonE-Coal'!R74+'E-Coal'!R74</f>
        <v>192017296983627.31</v>
      </c>
      <c r="S26" s="344">
        <f>'NonE-Coal'!S74+'E-Coal'!S74</f>
        <v>196216936296900.81</v>
      </c>
      <c r="T26" s="344">
        <f>'NonE-Coal'!T74+'E-Coal'!T74</f>
        <v>199733045060286.59</v>
      </c>
      <c r="U26" s="344">
        <f>'NonE-Coal'!U74+'E-Coal'!U74</f>
        <v>202964272896016.75</v>
      </c>
      <c r="V26" s="344">
        <f>'NonE-Coal'!V74+'E-Coal'!V74</f>
        <v>205914091912500.31</v>
      </c>
      <c r="W26" s="344">
        <f>'NonE-Coal'!W74+'E-Coal'!W74</f>
        <v>208588275881040.91</v>
      </c>
      <c r="X26" s="344">
        <f>'NonE-Coal'!X74+'E-Coal'!X74</f>
        <v>210994740506210.81</v>
      </c>
      <c r="Y26" s="344">
        <f>'NonE-Coal'!Y74+'E-Coal'!Y74</f>
        <v>213143371453027.28</v>
      </c>
      <c r="Z26" s="344">
        <f>'NonE-Coal'!Z74+'E-Coal'!Z74</f>
        <v>215045844396324.53</v>
      </c>
      <c r="AA26" s="344">
        <f>'NonE-Coal'!AA74+'E-Coal'!AA74</f>
        <v>216715441145724.13</v>
      </c>
      <c r="AB26" s="344">
        <f>'NonE-Coal'!AB74+'E-Coal'!AB74</f>
        <v>218166865624166.88</v>
      </c>
      <c r="AC26" s="344">
        <f>'NonE-Coal'!AC74+'E-Coal'!AC74</f>
        <v>219416063155103.97</v>
      </c>
      <c r="AD26" s="344">
        <f>'NonE-Coal'!AD74+'E-Coal'!AD74</f>
        <v>220480046158341.81</v>
      </c>
      <c r="AE26" s="344">
        <f>'NonE-Coal'!AE74+'E-Coal'!AE74</f>
        <v>221376728981749.38</v>
      </c>
      <c r="AF26" s="344">
        <f>'NonE-Coal'!AF74+'E-Coal'!AF74</f>
        <v>222124774218737.19</v>
      </c>
      <c r="AG26" s="344">
        <f>'NonE-Coal'!AG74+'E-Coal'!AG74</f>
        <v>222743452491463.78</v>
      </c>
      <c r="AH26" s="344">
        <f>'NonE-Coal'!AH74+'E-Coal'!AH74</f>
        <v>223252517327284.41</v>
      </c>
      <c r="AI26" s="344">
        <f>'NonE-Coal'!AI74+'E-Coal'!AI74</f>
        <v>223672096429782.09</v>
      </c>
      <c r="AJ26" s="344">
        <f>'NonE-Coal'!AJ74+'E-Coal'!AJ74</f>
        <v>224022600352745.28</v>
      </c>
      <c r="AK26" s="344">
        <f>'NonE-Coal'!AK74+'E-Coal'!AK74</f>
        <v>224324649331343.16</v>
      </c>
      <c r="AL26" s="344">
        <f>'NonE-Coal'!AL74+'E-Coal'!AL74</f>
        <v>224599018813705.19</v>
      </c>
      <c r="AM26" s="344">
        <f>'NonE-Coal'!AM74+'E-Coal'!AM74</f>
        <v>224866604071188.72</v>
      </c>
      <c r="AN26" s="344">
        <f>'NonE-Coal'!AN74+'E-Coal'!AN74</f>
        <v>225148404148973.63</v>
      </c>
      <c r="AO26" s="344">
        <f>'NonE-Coal'!AO74+'E-Coal'!AO74</f>
        <v>225465525351678.06</v>
      </c>
      <c r="AP26" s="344">
        <f>'NonE-Coal'!AP74+'E-Coal'!AP74</f>
        <v>225839204442316.88</v>
      </c>
      <c r="AQ26" s="344">
        <f>'NonE-Coal'!AQ74+'E-Coal'!AQ74</f>
        <v>224723725464179.66</v>
      </c>
    </row>
  </sheetData>
  <phoneticPr fontId="3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920F-67CC-4D86-B4BE-DDA3A8845716}">
  <sheetPr codeName="Sheet28">
    <tabColor theme="8" tint="-0.499984740745262"/>
  </sheetPr>
  <dimension ref="A1:AQ26"/>
  <sheetViews>
    <sheetView topLeftCell="T1" workbookViewId="0">
      <selection activeCell="AJ34" sqref="AJ34"/>
    </sheetView>
  </sheetViews>
  <sheetFormatPr defaultColWidth="9" defaultRowHeight="12.75" x14ac:dyDescent="0.2"/>
  <cols>
    <col min="1" max="1" width="45.125" style="136" bestFit="1" customWidth="1"/>
    <col min="2" max="16384" width="9" style="136"/>
  </cols>
  <sheetData>
    <row r="1" spans="1:43" x14ac:dyDescent="0.2">
      <c r="A1" s="136" t="s">
        <v>276</v>
      </c>
      <c r="B1" s="136">
        <v>2019</v>
      </c>
      <c r="C1" s="136">
        <v>2020</v>
      </c>
      <c r="D1" s="136">
        <v>2021</v>
      </c>
      <c r="E1" s="136">
        <v>2022</v>
      </c>
      <c r="F1" s="136">
        <v>2023</v>
      </c>
      <c r="G1" s="136">
        <v>2024</v>
      </c>
      <c r="H1" s="136">
        <v>2025</v>
      </c>
      <c r="I1" s="136">
        <v>2026</v>
      </c>
      <c r="J1" s="136">
        <v>2027</v>
      </c>
      <c r="K1" s="136">
        <v>2028</v>
      </c>
      <c r="L1" s="136">
        <v>2029</v>
      </c>
      <c r="M1" s="136">
        <v>2030</v>
      </c>
      <c r="N1" s="136">
        <v>2031</v>
      </c>
      <c r="O1" s="136">
        <v>2032</v>
      </c>
      <c r="P1" s="136">
        <v>2033</v>
      </c>
      <c r="Q1" s="136">
        <v>2034</v>
      </c>
      <c r="R1" s="136">
        <v>2035</v>
      </c>
      <c r="S1" s="136">
        <v>2036</v>
      </c>
      <c r="T1" s="136">
        <v>2037</v>
      </c>
      <c r="U1" s="136">
        <v>2038</v>
      </c>
      <c r="V1" s="136">
        <v>2039</v>
      </c>
      <c r="W1" s="136">
        <v>2040</v>
      </c>
      <c r="X1" s="136">
        <v>2041</v>
      </c>
      <c r="Y1" s="136">
        <v>2042</v>
      </c>
      <c r="Z1" s="136">
        <v>2043</v>
      </c>
      <c r="AA1" s="136">
        <v>2044</v>
      </c>
      <c r="AB1" s="136">
        <v>2045</v>
      </c>
      <c r="AC1" s="136">
        <v>2046</v>
      </c>
      <c r="AD1" s="136">
        <v>2047</v>
      </c>
      <c r="AE1" s="136">
        <v>2048</v>
      </c>
      <c r="AF1" s="136">
        <v>2049</v>
      </c>
      <c r="AG1" s="136">
        <v>2050</v>
      </c>
      <c r="AH1" s="136">
        <v>2051</v>
      </c>
      <c r="AI1" s="136">
        <v>2052</v>
      </c>
      <c r="AJ1" s="136">
        <v>2053</v>
      </c>
      <c r="AK1" s="136">
        <v>2054</v>
      </c>
      <c r="AL1" s="136">
        <v>2055</v>
      </c>
      <c r="AM1" s="136">
        <v>2056</v>
      </c>
      <c r="AN1" s="136">
        <v>2057</v>
      </c>
      <c r="AO1" s="136">
        <v>2058</v>
      </c>
      <c r="AP1" s="136">
        <v>2059</v>
      </c>
      <c r="AQ1" s="136">
        <v>2060</v>
      </c>
    </row>
    <row r="2" spans="1:43" x14ac:dyDescent="0.2">
      <c r="A2" s="136" t="s">
        <v>124</v>
      </c>
      <c r="B2" s="344">
        <f>'NonE-LPG propane or butane'!B50+'E-LPG propane or butane'!B50</f>
        <v>3719232304147.6904</v>
      </c>
      <c r="C2" s="344">
        <f>'NonE-LPG propane or butane'!C50+'E-LPG propane or butane'!C50</f>
        <v>3077165346270.5317</v>
      </c>
      <c r="D2" s="344">
        <f>'NonE-LPG propane or butane'!D50+'E-LPG propane or butane'!D50</f>
        <v>3118068591252.3853</v>
      </c>
      <c r="E2" s="344">
        <f>'NonE-LPG propane or butane'!E50+'E-LPG propane or butane'!E50</f>
        <v>3234961500947.3579</v>
      </c>
      <c r="F2" s="344">
        <f>'NonE-LPG propane or butane'!F50+'E-LPG propane or butane'!F50</f>
        <v>3362177692799.2578</v>
      </c>
      <c r="G2" s="344">
        <f>'NonE-LPG propane or butane'!G50+'E-LPG propane or butane'!G50</f>
        <v>3512776015569.2163</v>
      </c>
      <c r="H2" s="344">
        <f>'NonE-LPG propane or butane'!H50+'E-LPG propane or butane'!H50</f>
        <v>3589519178238.3398</v>
      </c>
      <c r="I2" s="344">
        <f>'NonE-LPG propane or butane'!I50+'E-LPG propane or butane'!I50</f>
        <v>3802307463690.4858</v>
      </c>
      <c r="J2" s="344">
        <f>'NonE-LPG propane or butane'!J50+'E-LPG propane or butane'!J50</f>
        <v>3940049424563.0024</v>
      </c>
      <c r="K2" s="344">
        <f>'NonE-LPG propane or butane'!K50+'E-LPG propane or butane'!K50</f>
        <v>4071310481772.1895</v>
      </c>
      <c r="L2" s="344">
        <f>'NonE-LPG propane or butane'!L50+'E-LPG propane or butane'!L50</f>
        <v>4195532706338.3408</v>
      </c>
      <c r="M2" s="344">
        <f>'NonE-LPG propane or butane'!M50+'E-LPG propane or butane'!M50</f>
        <v>4384887054005.4224</v>
      </c>
      <c r="N2" s="344">
        <f>'NonE-LPG propane or butane'!N50+'E-LPG propane or butane'!N50</f>
        <v>4423940352813.3271</v>
      </c>
      <c r="O2" s="344">
        <f>'NonE-LPG propane or butane'!O50+'E-LPG propane or butane'!O50</f>
        <v>4527567295078.0635</v>
      </c>
      <c r="P2" s="344">
        <f>'NonE-LPG propane or butane'!P50+'E-LPG propane or butane'!P50</f>
        <v>4622870650192.1191</v>
      </c>
      <c r="Q2" s="344">
        <f>'NonE-LPG propane or butane'!Q50+'E-LPG propane or butane'!Q50</f>
        <v>4709686328893.5244</v>
      </c>
      <c r="R2" s="344">
        <f>'NonE-LPG propane or butane'!R50+'E-LPG propane or butane'!R50</f>
        <v>4758485919420.7432</v>
      </c>
      <c r="S2" s="344">
        <f>'NonE-LPG propane or butane'!S50+'E-LPG propane or butane'!S50</f>
        <v>4873829399545.8965</v>
      </c>
      <c r="T2" s="344">
        <f>'NonE-LPG propane or butane'!T50+'E-LPG propane or butane'!T50</f>
        <v>4951762997454.668</v>
      </c>
      <c r="U2" s="344">
        <f>'NonE-LPG propane or butane'!U50+'E-LPG propane or butane'!U50</f>
        <v>5021792346541.0918</v>
      </c>
      <c r="V2" s="344">
        <f>'NonE-LPG propane or butane'!V50+'E-LPG propane or butane'!V50</f>
        <v>5084044207017.1152</v>
      </c>
      <c r="W2" s="344">
        <f>'NonE-LPG propane or butane'!W50+'E-LPG propane or butane'!W50</f>
        <v>5138706902067.4141</v>
      </c>
      <c r="X2" s="344">
        <f>'NonE-LPG propane or butane'!X50+'E-LPG propane or butane'!X50</f>
        <v>5186025311907.1709</v>
      </c>
      <c r="Y2" s="344">
        <f>'NonE-LPG propane or butane'!Y50+'E-LPG propane or butane'!Y50</f>
        <v>5226295558705.1084</v>
      </c>
      <c r="Z2" s="344">
        <f>'NonE-LPG propane or butane'!Z50+'E-LPG propane or butane'!Z50</f>
        <v>5259859508467.8311</v>
      </c>
      <c r="AA2" s="344">
        <f>'NonE-LPG propane or butane'!AA50+'E-LPG propane or butane'!AA50</f>
        <v>5287099208170.6123</v>
      </c>
      <c r="AB2" s="344">
        <f>'NonE-LPG propane or butane'!AB50+'E-LPG propane or butane'!AB50</f>
        <v>5308431366788.7275</v>
      </c>
      <c r="AC2" s="344">
        <f>'NonE-LPG propane or butane'!AC50+'E-LPG propane or butane'!AC50</f>
        <v>5324301977938.6279</v>
      </c>
      <c r="AD2" s="344">
        <f>'NonE-LPG propane or butane'!AD50+'E-LPG propane or butane'!AD50</f>
        <v>5335181170063.5156</v>
      </c>
      <c r="AE2" s="344">
        <f>'NonE-LPG propane or butane'!AE50+'E-LPG propane or butane'!AE50</f>
        <v>5341558357941.7607</v>
      </c>
      <c r="AF2" s="344">
        <f>'NonE-LPG propane or butane'!AF50+'E-LPG propane or butane'!AF50</f>
        <v>5343937757160.7227</v>
      </c>
      <c r="AG2" s="344">
        <f>'NonE-LPG propane or butane'!AG50+'E-LPG propane or butane'!AG50</f>
        <v>5342834311436.5703</v>
      </c>
      <c r="AH2" s="344">
        <f>'NonE-LPG propane or butane'!AH50+'E-LPG propane or butane'!AH50</f>
        <v>5338770071566.0342</v>
      </c>
      <c r="AI2" s="344">
        <f>'NonE-LPG propane or butane'!AI50+'E-LPG propane or butane'!AI50</f>
        <v>5332271054613.8369</v>
      </c>
      <c r="AJ2" s="344">
        <f>'NonE-LPG propane or butane'!AJ50+'E-LPG propane or butane'!AJ50</f>
        <v>5323864602855.0449</v>
      </c>
      <c r="AK2" s="344">
        <f>'NonE-LPG propane or butane'!AK50+'E-LPG propane or butane'!AK50</f>
        <v>5314077254145.2529</v>
      </c>
      <c r="AL2" s="344">
        <f>'NonE-LPG propane or butane'!AL50+'E-LPG propane or butane'!AL50</f>
        <v>5303433128876.0127</v>
      </c>
      <c r="AM2" s="344">
        <f>'NonE-LPG propane or butane'!AM50+'E-LPG propane or butane'!AM50</f>
        <v>5292452833545.2031</v>
      </c>
      <c r="AN2" s="344">
        <f>'NonE-LPG propane or butane'!AN50+'E-LPG propane or butane'!AN50</f>
        <v>5281652877256.7676</v>
      </c>
      <c r="AO2" s="344">
        <f>'NonE-LPG propane or butane'!AO50+'E-LPG propane or butane'!AO50</f>
        <v>5271545595161.8027</v>
      </c>
      <c r="AP2" s="344">
        <f>'NonE-LPG propane or butane'!AP50+'E-LPG propane or butane'!AP50</f>
        <v>5262639571948.7373</v>
      </c>
      <c r="AQ2" s="344">
        <f>'NonE-LPG propane or butane'!AQ50+'E-LPG propane or butane'!AQ50</f>
        <v>5229015043461.1592</v>
      </c>
    </row>
    <row r="3" spans="1:43" x14ac:dyDescent="0.2">
      <c r="A3" s="136" t="s">
        <v>125</v>
      </c>
      <c r="B3" s="344">
        <f>'NonE-LPG propane or butane'!B51+'E-LPG propane or butane'!B51</f>
        <v>94293751842615.75</v>
      </c>
      <c r="C3" s="344">
        <f>'NonE-LPG propane or butane'!C51+'E-LPG propane or butane'!C51</f>
        <v>79415374740588.375</v>
      </c>
      <c r="D3" s="344">
        <f>'NonE-LPG propane or butane'!D51+'E-LPG propane or butane'!D51</f>
        <v>83064738501425.578</v>
      </c>
      <c r="E3" s="344">
        <f>'NonE-LPG propane or butane'!E51+'E-LPG propane or butane'!E51</f>
        <v>86674758983365.063</v>
      </c>
      <c r="F3" s="344">
        <f>'NonE-LPG propane or butane'!F51+'E-LPG propane or butane'!F51</f>
        <v>90245554836752.172</v>
      </c>
      <c r="G3" s="344">
        <f>'NonE-LPG propane or butane'!G51+'E-LPG propane or butane'!G51</f>
        <v>93777244711932.25</v>
      </c>
      <c r="H3" s="344">
        <f>'NonE-LPG propane or butane'!H51+'E-LPG propane or butane'!H51</f>
        <v>97269947259250.625</v>
      </c>
      <c r="I3" s="344">
        <f>'NonE-LPG propane or butane'!I51+'E-LPG propane or butane'!I51</f>
        <v>98425931235606.734</v>
      </c>
      <c r="J3" s="344">
        <f>'NonE-LPG propane or butane'!J51+'E-LPG propane or butane'!J51</f>
        <v>99568861268754.922</v>
      </c>
      <c r="K3" s="344">
        <f>'NonE-LPG propane or butane'!K51+'E-LPG propane or butane'!K51</f>
        <v>100698776663900.7</v>
      </c>
      <c r="L3" s="344">
        <f>'NonE-LPG propane or butane'!L51+'E-LPG propane or butane'!L51</f>
        <v>101815716726249.69</v>
      </c>
      <c r="M3" s="344">
        <f>'NonE-LPG propane or butane'!M51+'E-LPG propane or butane'!M51</f>
        <v>102919720761007.47</v>
      </c>
      <c r="N3" s="344">
        <f>'NonE-LPG propane or butane'!N51+'E-LPG propane or butane'!N51</f>
        <v>103132128466998.22</v>
      </c>
      <c r="O3" s="344">
        <f>'NonE-LPG propane or butane'!O51+'E-LPG propane or butane'!O51</f>
        <v>103340899104518.83</v>
      </c>
      <c r="P3" s="344">
        <f>'NonE-LPG propane or butane'!P51+'E-LPG propane or butane'!P51</f>
        <v>103546041569452.61</v>
      </c>
      <c r="Q3" s="344">
        <f>'NonE-LPG propane or butane'!Q51+'E-LPG propane or butane'!Q51</f>
        <v>103747564757682.83</v>
      </c>
      <c r="R3" s="344">
        <f>'NonE-LPG propane or butane'!R51+'E-LPG propane or butane'!R51</f>
        <v>103945477565092.86</v>
      </c>
      <c r="S3" s="344">
        <f>'NonE-LPG propane or butane'!S51+'E-LPG propane or butane'!S51</f>
        <v>102864930049195.97</v>
      </c>
      <c r="T3" s="344">
        <f>'NonE-LPG propane or butane'!T51+'E-LPG propane or butane'!T51</f>
        <v>101786809899863.67</v>
      </c>
      <c r="U3" s="344">
        <f>'NonE-LPG propane or butane'!U51+'E-LPG propane or butane'!U51</f>
        <v>100711114957951.05</v>
      </c>
      <c r="V3" s="344">
        <f>'NonE-LPG propane or butane'!V51+'E-LPG propane or butane'!V51</f>
        <v>99637843064313.156</v>
      </c>
      <c r="W3" s="344">
        <f>'NonE-LPG propane or butane'!W51+'E-LPG propane or butane'!W51</f>
        <v>98566992059805.047</v>
      </c>
      <c r="X3" s="344">
        <f>'NonE-LPG propane or butane'!X51+'E-LPG propane or butane'!X51</f>
        <v>96930607009833.563</v>
      </c>
      <c r="Y3" s="344">
        <f>'NonE-LPG propane or butane'!Y51+'E-LPG propane or butane'!Y51</f>
        <v>95298043562991.469</v>
      </c>
      <c r="Z3" s="344">
        <f>'NonE-LPG propane or butane'!Z51+'E-LPG propane or butane'!Z51</f>
        <v>93669298264646.875</v>
      </c>
      <c r="AA3" s="344">
        <f>'NonE-LPG propane or butane'!AA51+'E-LPG propane or butane'!AA51</f>
        <v>92044367660167.891</v>
      </c>
      <c r="AB3" s="344">
        <f>'NonE-LPG propane or butane'!AB51+'E-LPG propane or butane'!AB51</f>
        <v>90423248294922.609</v>
      </c>
      <c r="AC3" s="344">
        <f>'NonE-LPG propane or butane'!AC51+'E-LPG propane or butane'!AC51</f>
        <v>88805936714279.203</v>
      </c>
      <c r="AD3" s="344">
        <f>'NonE-LPG propane or butane'!AD51+'E-LPG propane or butane'!AD51</f>
        <v>87192429463605.75</v>
      </c>
      <c r="AE3" s="344">
        <f>'NonE-LPG propane or butane'!AE51+'E-LPG propane or butane'!AE51</f>
        <v>85582723088270.359</v>
      </c>
      <c r="AF3" s="344">
        <f>'NonE-LPG propane or butane'!AF51+'E-LPG propane or butane'!AF51</f>
        <v>83976814133641.156</v>
      </c>
      <c r="AG3" s="344">
        <f>'NonE-LPG propane or butane'!AG51+'E-LPG propane or butane'!AG51</f>
        <v>82374699145086.234</v>
      </c>
      <c r="AH3" s="344">
        <f>'NonE-LPG propane or butane'!AH51+'E-LPG propane or butane'!AH51</f>
        <v>80402409970436.813</v>
      </c>
      <c r="AI3" s="344">
        <f>'NonE-LPG propane or butane'!AI51+'E-LPG propane or butane'!AI51</f>
        <v>78434838783071.078</v>
      </c>
      <c r="AJ3" s="344">
        <f>'NonE-LPG propane or butane'!AJ51+'E-LPG propane or butane'!AJ51</f>
        <v>76471981264699.172</v>
      </c>
      <c r="AK3" s="344">
        <f>'NonE-LPG propane or butane'!AK51+'E-LPG propane or butane'!AK51</f>
        <v>74513833097031.234</v>
      </c>
      <c r="AL3" s="344">
        <f>'NonE-LPG propane or butane'!AL51+'E-LPG propane or butane'!AL51</f>
        <v>72560389961777.391</v>
      </c>
      <c r="AM3" s="344">
        <f>'NonE-LPG propane or butane'!AM51+'E-LPG propane or butane'!AM51</f>
        <v>70983287790861.75</v>
      </c>
      <c r="AN3" s="344">
        <f>'NonE-LPG propane or butane'!AN51+'E-LPG propane or butane'!AN51</f>
        <v>69409953964167.234</v>
      </c>
      <c r="AO3" s="344">
        <f>'NonE-LPG propane or butane'!AO51+'E-LPG propane or butane'!AO51</f>
        <v>67840385027061.992</v>
      </c>
      <c r="AP3" s="344">
        <f>'NonE-LPG propane or butane'!AP51+'E-LPG propane or butane'!AP51</f>
        <v>66274577524914.102</v>
      </c>
      <c r="AQ3" s="344">
        <f>'NonE-LPG propane or butane'!AQ51+'E-LPG propane or butane'!AQ51</f>
        <v>64493163501386.125</v>
      </c>
    </row>
    <row r="4" spans="1:43" x14ac:dyDescent="0.2">
      <c r="A4" s="136" t="s">
        <v>126</v>
      </c>
      <c r="B4" s="344">
        <f>'NonE-LPG propane or butane'!B52+'E-LPG propane or butane'!B52</f>
        <v>5654976558823.876</v>
      </c>
      <c r="C4" s="344">
        <f>'NonE-LPG propane or butane'!C52+'E-LPG propane or butane'!C52</f>
        <v>4685918949219.6064</v>
      </c>
      <c r="D4" s="344">
        <f>'NonE-LPG propane or butane'!D52+'E-LPG propane or butane'!D52</f>
        <v>4941785830893.1602</v>
      </c>
      <c r="E4" s="344">
        <f>'NonE-LPG propane or butane'!E52+'E-LPG propane or butane'!E52</f>
        <v>5195386788346.2178</v>
      </c>
      <c r="F4" s="344">
        <f>'NonE-LPG propane or butane'!F52+'E-LPG propane or butane'!F52</f>
        <v>5446725032085.3545</v>
      </c>
      <c r="G4" s="344">
        <f>'NonE-LPG propane or butane'!G52+'E-LPG propane or butane'!G52</f>
        <v>5695803772617.1484</v>
      </c>
      <c r="H4" s="344">
        <f>'NonE-LPG propane or butane'!H52+'E-LPG propane or butane'!H52</f>
        <v>5942626220448.1777</v>
      </c>
      <c r="I4" s="344">
        <f>'NonE-LPG propane or butane'!I52+'E-LPG propane or butane'!I52</f>
        <v>6067301180509.7725</v>
      </c>
      <c r="J4" s="344">
        <f>'NonE-LPG propane or butane'!J52+'E-LPG propane or butane'!J52</f>
        <v>6190960209770.9541</v>
      </c>
      <c r="K4" s="344">
        <f>'NonE-LPG propane or butane'!K52+'E-LPG propane or butane'!K52</f>
        <v>6313604741902.7373</v>
      </c>
      <c r="L4" s="344">
        <f>'NonE-LPG propane or butane'!L52+'E-LPG propane or butane'!L52</f>
        <v>6435236210576.1338</v>
      </c>
      <c r="M4" s="344">
        <f>'NonE-LPG propane or butane'!M52+'E-LPG propane or butane'!M52</f>
        <v>6555856049462.1572</v>
      </c>
      <c r="N4" s="344">
        <f>'NonE-LPG propane or butane'!N52+'E-LPG propane or butane'!N52</f>
        <v>6629625766484.2881</v>
      </c>
      <c r="O4" s="344">
        <f>'NonE-LPG propane or butane'!O52+'E-LPG propane or butane'!O52</f>
        <v>6702850099487.7793</v>
      </c>
      <c r="P4" s="344">
        <f>'NonE-LPG propane or butane'!P52+'E-LPG propane or butane'!P52</f>
        <v>6775529612344.085</v>
      </c>
      <c r="Q4" s="344">
        <f>'NonE-LPG propane or butane'!Q52+'E-LPG propane or butane'!Q52</f>
        <v>6847664868924.6572</v>
      </c>
      <c r="R4" s="344">
        <f>'NonE-LPG propane or butane'!R52+'E-LPG propane or butane'!R52</f>
        <v>6919256433100.9521</v>
      </c>
      <c r="S4" s="344">
        <f>'NonE-LPG propane or butane'!S52+'E-LPG propane or butane'!S52</f>
        <v>7005218342685.3203</v>
      </c>
      <c r="T4" s="344">
        <f>'NonE-LPG propane or butane'!T52+'E-LPG propane or butane'!T52</f>
        <v>7091018414765.7188</v>
      </c>
      <c r="U4" s="344">
        <f>'NonE-LPG propane or butane'!U52+'E-LPG propane or butane'!U52</f>
        <v>7176656731432.8193</v>
      </c>
      <c r="V4" s="344">
        <f>'NonE-LPG propane or butane'!V52+'E-LPG propane or butane'!V52</f>
        <v>7262133374777.2949</v>
      </c>
      <c r="W4" s="344">
        <f>'NonE-LPG propane or butane'!W52+'E-LPG propane or butane'!W52</f>
        <v>7347448426889.8232</v>
      </c>
      <c r="X4" s="344">
        <f>'NonE-LPG propane or butane'!X52+'E-LPG propane or butane'!X52</f>
        <v>7386699296378.1113</v>
      </c>
      <c r="Y4" s="344">
        <f>'NonE-LPG propane or butane'!Y52+'E-LPG propane or butane'!Y52</f>
        <v>7425870637541.2178</v>
      </c>
      <c r="Z4" s="344">
        <f>'NonE-LPG propane or butane'!Z52+'E-LPG propane or butane'!Z52</f>
        <v>7464962491379.334</v>
      </c>
      <c r="AA4" s="344">
        <f>'NonE-LPG propane or butane'!AA52+'E-LPG propane or butane'!AA52</f>
        <v>7503974898892.6494</v>
      </c>
      <c r="AB4" s="344">
        <f>'NonE-LPG propane or butane'!AB52+'E-LPG propane or butane'!AB52</f>
        <v>7542907901081.3555</v>
      </c>
      <c r="AC4" s="344">
        <f>'NonE-LPG propane or butane'!AC52+'E-LPG propane or butane'!AC52</f>
        <v>7581761538945.6484</v>
      </c>
      <c r="AD4" s="344">
        <f>'NonE-LPG propane or butane'!AD52+'E-LPG propane or butane'!AD52</f>
        <v>7620535853485.7129</v>
      </c>
      <c r="AE4" s="344">
        <f>'NonE-LPG propane or butane'!AE52+'E-LPG propane or butane'!AE52</f>
        <v>7659230885701.7441</v>
      </c>
      <c r="AF4" s="344">
        <f>'NonE-LPG propane or butane'!AF52+'E-LPG propane or butane'!AF52</f>
        <v>7697846676593.9355</v>
      </c>
      <c r="AG4" s="344">
        <f>'NonE-LPG propane or butane'!AG52+'E-LPG propane or butane'!AG52</f>
        <v>7736383267162.4756</v>
      </c>
      <c r="AH4" s="344">
        <f>'NonE-LPG propane or butane'!AH52+'E-LPG propane or butane'!AH52</f>
        <v>7774817978773.0107</v>
      </c>
      <c r="AI4" s="344">
        <f>'NonE-LPG propane or butane'!AI52+'E-LPG propane or butane'!AI52</f>
        <v>7813173612823.7568</v>
      </c>
      <c r="AJ4" s="344">
        <f>'NonE-LPG propane or butane'!AJ52+'E-LPG propane or butane'!AJ52</f>
        <v>7851450210294.3838</v>
      </c>
      <c r="AK4" s="344">
        <f>'NonE-LPG propane or butane'!AK52+'E-LPG propane or butane'!AK52</f>
        <v>7889647812164.5645</v>
      </c>
      <c r="AL4" s="344">
        <f>'NonE-LPG propane or butane'!AL52+'E-LPG propane or butane'!AL52</f>
        <v>7927766459413.9678</v>
      </c>
      <c r="AM4" s="344">
        <f>'NonE-LPG propane or butane'!AM52+'E-LPG propane or butane'!AM52</f>
        <v>7920611316548.9297</v>
      </c>
      <c r="AN4" s="344">
        <f>'NonE-LPG propane or butane'!AN52+'E-LPG propane or butane'!AN52</f>
        <v>7913458617923.7344</v>
      </c>
      <c r="AO4" s="344">
        <f>'NonE-LPG propane or butane'!AO52+'E-LPG propane or butane'!AO52</f>
        <v>7906308363513.7568</v>
      </c>
      <c r="AP4" s="344">
        <f>'NonE-LPG propane or butane'!AP52+'E-LPG propane or butane'!AP52</f>
        <v>7899160553294.373</v>
      </c>
      <c r="AQ4" s="344">
        <f>'NonE-LPG propane or butane'!AQ52+'E-LPG propane or butane'!AQ52</f>
        <v>7865262593385.9053</v>
      </c>
    </row>
    <row r="5" spans="1:43" x14ac:dyDescent="0.2">
      <c r="A5" s="136" t="s">
        <v>127</v>
      </c>
      <c r="B5" s="344">
        <f>'NonE-LPG propane or butane'!B53+'E-LPG propane or butane'!B53</f>
        <v>15116505159418.811</v>
      </c>
      <c r="C5" s="344">
        <f>'NonE-LPG propane or butane'!C53+'E-LPG propane or butane'!C53</f>
        <v>17188769295957.176</v>
      </c>
      <c r="D5" s="344">
        <f>'NonE-LPG propane or butane'!D53+'E-LPG propane or butane'!D53</f>
        <v>18039400937524.395</v>
      </c>
      <c r="E5" s="344">
        <f>'NonE-LPG propane or butane'!E53+'E-LPG propane or butane'!E53</f>
        <v>18876827624950.07</v>
      </c>
      <c r="F5" s="344">
        <f>'NonE-LPG propane or butane'!F53+'E-LPG propane or butane'!F53</f>
        <v>19701121276309.648</v>
      </c>
      <c r="G5" s="344">
        <f>'NonE-LPG propane or butane'!G53+'E-LPG propane or butane'!G53</f>
        <v>20512353809678.57</v>
      </c>
      <c r="H5" s="344">
        <f>'NonE-LPG propane or butane'!H53+'E-LPG propane or butane'!H53</f>
        <v>21310597143132.285</v>
      </c>
      <c r="I5" s="344">
        <f>'NonE-LPG propane or butane'!I53+'E-LPG propane or butane'!I53</f>
        <v>21667442534444.422</v>
      </c>
      <c r="J5" s="344">
        <f>'NonE-LPG propane or butane'!J53+'E-LPG propane or butane'!J53</f>
        <v>22017761061879.379</v>
      </c>
      <c r="K5" s="344">
        <f>'NonE-LPG propane or butane'!K53+'E-LPG propane or butane'!K53</f>
        <v>22361588893883.844</v>
      </c>
      <c r="L5" s="344">
        <f>'NonE-LPG propane or butane'!L53+'E-LPG propane or butane'!L53</f>
        <v>22698962198904.508</v>
      </c>
      <c r="M5" s="344">
        <f>'NonE-LPG propane or butane'!M53+'E-LPG propane or butane'!M53</f>
        <v>23029917145388.066</v>
      </c>
      <c r="N5" s="344">
        <f>'NonE-LPG propane or butane'!N53+'E-LPG propane or butane'!N53</f>
        <v>22943598026539.523</v>
      </c>
      <c r="O5" s="344">
        <f>'NonE-LPG propane or butane'!O53+'E-LPG propane or butane'!O53</f>
        <v>22856765639686.543</v>
      </c>
      <c r="P5" s="344">
        <f>'NonE-LPG propane or butane'!P53+'E-LPG propane or butane'!P53</f>
        <v>22769425090123.277</v>
      </c>
      <c r="Q5" s="344">
        <f>'NonE-LPG propane or butane'!Q53+'E-LPG propane or butane'!Q53</f>
        <v>22681581483143.887</v>
      </c>
      <c r="R5" s="344">
        <f>'NonE-LPG propane or butane'!R53+'E-LPG propane or butane'!R53</f>
        <v>22593239924042.5</v>
      </c>
      <c r="S5" s="344">
        <f>'NonE-LPG propane or butane'!S53+'E-LPG propane or butane'!S53</f>
        <v>22309224904540.793</v>
      </c>
      <c r="T5" s="344">
        <f>'NonE-LPG propane or butane'!T53+'E-LPG propane or butane'!T53</f>
        <v>22026030154236.313</v>
      </c>
      <c r="U5" s="344">
        <f>'NonE-LPG propane or butane'!U53+'E-LPG propane or butane'!U53</f>
        <v>21743654749044.641</v>
      </c>
      <c r="V5" s="344">
        <f>'NonE-LPG propane or butane'!V53+'E-LPG propane or butane'!V53</f>
        <v>21462097764881.352</v>
      </c>
      <c r="W5" s="344">
        <f>'NonE-LPG propane or butane'!W53+'E-LPG propane or butane'!W53</f>
        <v>21181358277662.023</v>
      </c>
      <c r="X5" s="344">
        <f>'NonE-LPG propane or butane'!X53+'E-LPG propane or butane'!X53</f>
        <v>20694723937398.246</v>
      </c>
      <c r="Y5" s="344">
        <f>'NonE-LPG propane or butane'!Y53+'E-LPG propane or butane'!Y53</f>
        <v>20209793162823.813</v>
      </c>
      <c r="Z5" s="344">
        <f>'NonE-LPG propane or butane'!Z53+'E-LPG propane or butane'!Z53</f>
        <v>19726563801733.496</v>
      </c>
      <c r="AA5" s="344">
        <f>'NonE-LPG propane or butane'!AA53+'E-LPG propane or butane'!AA53</f>
        <v>19245033701922.066</v>
      </c>
      <c r="AB5" s="344">
        <f>'NonE-LPG propane or butane'!AB53+'E-LPG propane or butane'!AB53</f>
        <v>18765200711184.262</v>
      </c>
      <c r="AC5" s="344">
        <f>'NonE-LPG propane or butane'!AC53+'E-LPG propane or butane'!AC53</f>
        <v>18281499839543.902</v>
      </c>
      <c r="AD5" s="344">
        <f>'NonE-LPG propane or butane'!AD53+'E-LPG propane or butane'!AD53</f>
        <v>17799676016958.391</v>
      </c>
      <c r="AE5" s="344">
        <f>'NonE-LPG propane or butane'!AE53+'E-LPG propane or butane'!AE53</f>
        <v>17319726734826.361</v>
      </c>
      <c r="AF5" s="344">
        <f>'NonE-LPG propane or butane'!AF53+'E-LPG propane or butane'!AF53</f>
        <v>16841649484546.449</v>
      </c>
      <c r="AG5" s="344">
        <f>'NonE-LPG propane or butane'!AG53+'E-LPG propane or butane'!AG53</f>
        <v>16365441757517.281</v>
      </c>
      <c r="AH5" s="344">
        <f>'NonE-LPG propane or butane'!AH53+'E-LPG propane or butane'!AH53</f>
        <v>15943804847575.027</v>
      </c>
      <c r="AI5" s="344">
        <f>'NonE-LPG propane or butane'!AI53+'E-LPG propane or butane'!AI53</f>
        <v>15523958525258.668</v>
      </c>
      <c r="AJ5" s="344">
        <f>'NonE-LPG propane or butane'!AJ53+'E-LPG propane or butane'!AJ53</f>
        <v>15105900287811.146</v>
      </c>
      <c r="AK5" s="344">
        <f>'NonE-LPG propane or butane'!AK53+'E-LPG propane or butane'!AK53</f>
        <v>14689627632475.414</v>
      </c>
      <c r="AL5" s="344">
        <f>'NonE-LPG propane or butane'!AL53+'E-LPG propane or butane'!AL53</f>
        <v>14275138056494.418</v>
      </c>
      <c r="AM5" s="344">
        <f>'NonE-LPG propane or butane'!AM53+'E-LPG propane or butane'!AM53</f>
        <v>13867644884309.91</v>
      </c>
      <c r="AN5" s="344">
        <f>'NonE-LPG propane or butane'!AN53+'E-LPG propane or butane'!AN53</f>
        <v>13461938346121.604</v>
      </c>
      <c r="AO5" s="344">
        <f>'NonE-LPG propane or butane'!AO53+'E-LPG propane or butane'!AO53</f>
        <v>13058015907480.951</v>
      </c>
      <c r="AP5" s="344">
        <f>'NonE-LPG propane or butane'!AP53+'E-LPG propane or butane'!AP53</f>
        <v>12655875033939.43</v>
      </c>
      <c r="AQ5" s="344">
        <f>'NonE-LPG propane or butane'!AQ53+'E-LPG propane or butane'!AQ53</f>
        <v>12213969078536.512</v>
      </c>
    </row>
    <row r="6" spans="1:43" x14ac:dyDescent="0.2">
      <c r="A6" s="136" t="s">
        <v>128</v>
      </c>
      <c r="B6" s="344">
        <f>'NonE-LPG propane or butane'!B54+'E-LPG propane or butane'!B54</f>
        <v>12545005555867.018</v>
      </c>
      <c r="C6" s="344">
        <f>'NonE-LPG propane or butane'!C54+'E-LPG propane or butane'!C54</f>
        <v>1569893480046.5776</v>
      </c>
      <c r="D6" s="344">
        <f>'NonE-LPG propane or butane'!D54+'E-LPG propane or butane'!D54</f>
        <v>1762183391178.5833</v>
      </c>
      <c r="E6" s="344">
        <f>'NonE-LPG propane or butane'!E54+'E-LPG propane or butane'!E54</f>
        <v>1828058623258.6763</v>
      </c>
      <c r="F6" s="344">
        <f>'NonE-LPG propane or butane'!F54+'E-LPG propane or butane'!F54</f>
        <v>1838284433278.478</v>
      </c>
      <c r="G6" s="344">
        <f>'NonE-LPG propane or butane'!G54+'E-LPG propane or butane'!G54</f>
        <v>1880842030896.124</v>
      </c>
      <c r="H6" s="344">
        <f>'NonE-LPG propane or butane'!H54+'E-LPG propane or butane'!H54</f>
        <v>1940361276980.1504</v>
      </c>
      <c r="I6" s="344">
        <f>'NonE-LPG propane or butane'!I54+'E-LPG propane or butane'!I54</f>
        <v>2004258467948.9419</v>
      </c>
      <c r="J6" s="344">
        <f>'NonE-LPG propane or butane'!J54+'E-LPG propane or butane'!J54</f>
        <v>2067177897429.8948</v>
      </c>
      <c r="K6" s="344">
        <f>'NonE-LPG propane or butane'!K54+'E-LPG propane or butane'!K54</f>
        <v>2127742527489.8506</v>
      </c>
      <c r="L6" s="344">
        <f>'NonE-LPG propane or butane'!L54+'E-LPG propane or butane'!L54</f>
        <v>2184497356870.5317</v>
      </c>
      <c r="M6" s="344">
        <f>'NonE-LPG propane or butane'!M54+'E-LPG propane or butane'!M54</f>
        <v>2235923813335.9111</v>
      </c>
      <c r="N6" s="344">
        <f>'NonE-LPG propane or butane'!N54+'E-LPG propane or butane'!N54</f>
        <v>2282562967062.7495</v>
      </c>
      <c r="O6" s="344">
        <f>'NonE-LPG propane or butane'!O54+'E-LPG propane or butane'!O54</f>
        <v>2322557824822.5034</v>
      </c>
      <c r="P6" s="344">
        <f>'NonE-LPG propane or butane'!P54+'E-LPG propane or butane'!P54</f>
        <v>2356156534757.7402</v>
      </c>
      <c r="Q6" s="344">
        <f>'NonE-LPG propane or butane'!Q54+'E-LPG propane or butane'!Q54</f>
        <v>2383699464055.8486</v>
      </c>
      <c r="R6" s="344">
        <f>'NonE-LPG propane or butane'!R54+'E-LPG propane or butane'!R54</f>
        <v>2405606665724.5723</v>
      </c>
      <c r="S6" s="344">
        <f>'NonE-LPG propane or butane'!S54+'E-LPG propane or butane'!S54</f>
        <v>2430559377082.0483</v>
      </c>
      <c r="T6" s="344">
        <f>'NonE-LPG propane or butane'!T54+'E-LPG propane or butane'!T54</f>
        <v>2450747338084.5542</v>
      </c>
      <c r="U6" s="344">
        <f>'NonE-LPG propane or butane'!U54+'E-LPG propane or butane'!U54</f>
        <v>2466400732814.1084</v>
      </c>
      <c r="V6" s="344">
        <f>'NonE-LPG propane or butane'!V54+'E-LPG propane or butane'!V54</f>
        <v>2477781781766.7627</v>
      </c>
      <c r="W6" s="344">
        <f>'NonE-LPG propane or butane'!W54+'E-LPG propane or butane'!W54</f>
        <v>2485179034878.6069</v>
      </c>
      <c r="X6" s="344">
        <f>'NonE-LPG propane or butane'!X54+'E-LPG propane or butane'!X54</f>
        <v>2488901892174.1924</v>
      </c>
      <c r="Y6" s="344">
        <f>'NonE-LPG propane or butane'!Y54+'E-LPG propane or butane'!Y54</f>
        <v>2489275454854.4546</v>
      </c>
      <c r="Z6" s="344">
        <f>'NonE-LPG propane or butane'!Z54+'E-LPG propane or butane'!Z54</f>
        <v>2486635787651.7979</v>
      </c>
      <c r="AA6" s="344">
        <f>'NonE-LPG propane or butane'!AA54+'E-LPG propane or butane'!AA54</f>
        <v>2481325652331.3281</v>
      </c>
      <c r="AB6" s="344">
        <f>'NonE-LPG propane or butane'!AB54+'E-LPG propane or butane'!AB54</f>
        <v>2473690752955.8242</v>
      </c>
      <c r="AC6" s="344">
        <f>'NonE-LPG propane or butane'!AC54+'E-LPG propane or butane'!AC54</f>
        <v>2464076516423.4575</v>
      </c>
      <c r="AD6" s="344">
        <f>'NonE-LPG propane or butane'!AD54+'E-LPG propane or butane'!AD54</f>
        <v>2452825417131.2871</v>
      </c>
      <c r="AE6" s="344">
        <f>'NonE-LPG propane or butane'!AE54+'E-LPG propane or butane'!AE54</f>
        <v>2440274842568.0552</v>
      </c>
      <c r="AF6" s="344">
        <f>'NonE-LPG propane or butane'!AF54+'E-LPG propane or butane'!AF54</f>
        <v>2426755487231.291</v>
      </c>
      <c r="AG6" s="344">
        <f>'NonE-LPG propane or butane'!AG54+'E-LPG propane or butane'!AG54</f>
        <v>2412590255435.1724</v>
      </c>
      <c r="AH6" s="344">
        <f>'NonE-LPG propane or butane'!AH54+'E-LPG propane or butane'!AH54</f>
        <v>2398093649199.0981</v>
      </c>
      <c r="AI6" s="344">
        <f>'NonE-LPG propane or butane'!AI54+'E-LPG propane or butane'!AI54</f>
        <v>2383571615311.2544</v>
      </c>
      <c r="AJ6" s="344">
        <f>'NonE-LPG propane or butane'!AJ54+'E-LPG propane or butane'!AJ54</f>
        <v>2369321825655.1128</v>
      </c>
      <c r="AK6" s="344">
        <f>'NonE-LPG propane or butane'!AK54+'E-LPG propane or butane'!AK54</f>
        <v>2355634366779.1538</v>
      </c>
      <c r="AL6" s="344">
        <f>'NonE-LPG propane or butane'!AL54+'E-LPG propane or butane'!AL54</f>
        <v>2342792818307.8193</v>
      </c>
      <c r="AM6" s="344">
        <f>'NonE-LPG propane or butane'!AM54+'E-LPG propane or butane'!AM54</f>
        <v>2331075704996.2075</v>
      </c>
      <c r="AN6" s="344">
        <f>'NonE-LPG propane or butane'!AN54+'E-LPG propane or butane'!AN54</f>
        <v>2320758313929.6772</v>
      </c>
      <c r="AO6" s="344">
        <f>'NonE-LPG propane or butane'!AO54+'E-LPG propane or butane'!AO54</f>
        <v>2312114876531.0615</v>
      </c>
      <c r="AP6" s="344">
        <f>'NonE-LPG propane or butane'!AP54+'E-LPG propane or butane'!AP54</f>
        <v>2305421124702.0776</v>
      </c>
      <c r="AQ6" s="344">
        <f>'NonE-LPG propane or butane'!AQ54+'E-LPG propane or butane'!AQ54</f>
        <v>2289117420553.2236</v>
      </c>
    </row>
    <row r="7" spans="1:43" x14ac:dyDescent="0.2">
      <c r="A7" s="136" t="s">
        <v>129</v>
      </c>
      <c r="B7" s="344">
        <f>'NonE-LPG propane or butane'!B55+'E-LPG propane or butane'!B55</f>
        <v>1120803699633.5313</v>
      </c>
      <c r="C7" s="344">
        <f>'NonE-LPG propane or butane'!C55+'E-LPG propane or butane'!C55</f>
        <v>924811895029.06433</v>
      </c>
      <c r="D7" s="344">
        <f>'NonE-LPG propane or butane'!D55+'E-LPG propane or butane'!D55</f>
        <v>986570332270.72327</v>
      </c>
      <c r="E7" s="344">
        <f>'NonE-LPG propane or butane'!E55+'E-LPG propane or butane'!E55</f>
        <v>972083329309.00366</v>
      </c>
      <c r="F7" s="344">
        <f>'NonE-LPG propane or butane'!F55+'E-LPG propane or butane'!F55</f>
        <v>968020997724.79395</v>
      </c>
      <c r="G7" s="344">
        <f>'NonE-LPG propane or butane'!G55+'E-LPG propane or butane'!G55</f>
        <v>969380081214.95483</v>
      </c>
      <c r="H7" s="344">
        <f>'NonE-LPG propane or butane'!H55+'E-LPG propane or butane'!H55</f>
        <v>973948169936.099</v>
      </c>
      <c r="I7" s="344">
        <f>'NonE-LPG propane or butane'!I55+'E-LPG propane or butane'!I55</f>
        <v>980318035541.27478</v>
      </c>
      <c r="J7" s="344">
        <f>'NonE-LPG propane or butane'!J55+'E-LPG propane or butane'!J55</f>
        <v>986306499896.55505</v>
      </c>
      <c r="K7" s="344">
        <f>'NonE-LPG propane or butane'!K55+'E-LPG propane or butane'!K55</f>
        <v>990547029894.83118</v>
      </c>
      <c r="L7" s="344">
        <f>'NonE-LPG propane or butane'!L55+'E-LPG propane or butane'!L55</f>
        <v>991666806882.48193</v>
      </c>
      <c r="M7" s="344">
        <f>'NonE-LPG propane or butane'!M55+'E-LPG propane or butane'!M55</f>
        <v>988315537961.69592</v>
      </c>
      <c r="N7" s="344">
        <f>'NonE-LPG propane or butane'!N55+'E-LPG propane or butane'!N55</f>
        <v>980911758063.87817</v>
      </c>
      <c r="O7" s="344">
        <f>'NonE-LPG propane or butane'!O55+'E-LPG propane or butane'!O55</f>
        <v>969010106793.8396</v>
      </c>
      <c r="P7" s="344">
        <f>'NonE-LPG propane or butane'!P55+'E-LPG propane or butane'!P55</f>
        <v>953887611926.72266</v>
      </c>
      <c r="Q7" s="344">
        <f>'NonE-LPG propane or butane'!Q55+'E-LPG propane or butane'!Q55</f>
        <v>936788486119.69324</v>
      </c>
      <c r="R7" s="344">
        <f>'NonE-LPG propane or butane'!R55+'E-LPG propane or butane'!R55</f>
        <v>918893129598.96533</v>
      </c>
      <c r="S7" s="344">
        <f>'NonE-LPG propane or butane'!S55+'E-LPG propane or butane'!S55</f>
        <v>904687459704.79126</v>
      </c>
      <c r="T7" s="344">
        <f>'NonE-LPG propane or butane'!T55+'E-LPG propane or butane'!T55</f>
        <v>890721181586.38208</v>
      </c>
      <c r="U7" s="344">
        <f>'NonE-LPG propane or butane'!U55+'E-LPG propane or butane'!U55</f>
        <v>877030347246.71729</v>
      </c>
      <c r="V7" s="344">
        <f>'NonE-LPG propane or butane'!V55+'E-LPG propane or butane'!V55</f>
        <v>863650881552.12476</v>
      </c>
      <c r="W7" s="344">
        <f>'NonE-LPG propane or butane'!W55+'E-LPG propane or butane'!W55</f>
        <v>850617796956.04456</v>
      </c>
      <c r="X7" s="344">
        <f>'NonE-LPG propane or butane'!X55+'E-LPG propane or butane'!X55</f>
        <v>837964562709.64478</v>
      </c>
      <c r="Y7" s="344">
        <f>'NonE-LPG propane or butane'!Y55+'E-LPG propane or butane'!Y55</f>
        <v>825722625113.2771</v>
      </c>
      <c r="Z7" s="344">
        <f>'NonE-LPG propane or butane'!Z55+'E-LPG propane or butane'!Z55</f>
        <v>813921070746.58301</v>
      </c>
      <c r="AA7" s="344">
        <f>'NonE-LPG propane or butane'!AA55+'E-LPG propane or butane'!AA55</f>
        <v>802586421222.55994</v>
      </c>
      <c r="AB7" s="344">
        <f>'NonE-LPG propane or butane'!AB55+'E-LPG propane or butane'!AB55</f>
        <v>791742545773.64587</v>
      </c>
      <c r="AC7" s="344">
        <f>'NonE-LPG propane or butane'!AC55+'E-LPG propane or butane'!AC55</f>
        <v>781410676781.79761</v>
      </c>
      <c r="AD7" s="344">
        <f>'NonE-LPG propane or butane'!AD55+'E-LPG propane or butane'!AD55</f>
        <v>771609513066.58643</v>
      </c>
      <c r="AE7" s="344">
        <f>'NonE-LPG propane or butane'!AE55+'E-LPG propane or butane'!AE55</f>
        <v>762355396190.29041</v>
      </c>
      <c r="AF7" s="344">
        <f>'NonE-LPG propane or butane'!AF55+'E-LPG propane or butane'!AF55</f>
        <v>753662546070.63245</v>
      </c>
      <c r="AG7" s="344">
        <f>'NonE-LPG propane or butane'!AG55+'E-LPG propane or butane'!AG55</f>
        <v>745543343664.78625</v>
      </c>
      <c r="AH7" s="344">
        <f>'NonE-LPG propane or butane'!AH55+'E-LPG propane or butane'!AH55</f>
        <v>738008650274.0083</v>
      </c>
      <c r="AI7" s="344">
        <f>'NonE-LPG propane or butane'!AI55+'E-LPG propane or butane'!AI55</f>
        <v>731068155009.7605</v>
      </c>
      <c r="AJ7" s="344">
        <f>'NonE-LPG propane or butane'!AJ55+'E-LPG propane or butane'!AJ55</f>
        <v>724730744078.05811</v>
      </c>
      <c r="AK7" s="344">
        <f>'NonE-LPG propane or butane'!AK55+'E-LPG propane or butane'!AK55</f>
        <v>719004887722.35327</v>
      </c>
      <c r="AL7" s="344">
        <f>'NonE-LPG propane or butane'!AL55+'E-LPG propane or butane'!AL55</f>
        <v>713899042887.03455</v>
      </c>
      <c r="AM7" s="344">
        <f>'NonE-LPG propane or butane'!AM55+'E-LPG propane or butane'!AM55</f>
        <v>709422071919.20679</v>
      </c>
      <c r="AN7" s="344">
        <f>'NonE-LPG propane or butane'!AN55+'E-LPG propane or butane'!AN55</f>
        <v>705583679937.67749</v>
      </c>
      <c r="AO7" s="344">
        <f>'NonE-LPG propane or butane'!AO55+'E-LPG propane or butane'!AO55</f>
        <v>702394875912.78455</v>
      </c>
      <c r="AP7" s="344">
        <f>'NonE-LPG propane or butane'!AP55+'E-LPG propane or butane'!AP55</f>
        <v>699868465094.62866</v>
      </c>
      <c r="AQ7" s="344">
        <f>'NonE-LPG propane or butane'!AQ55+'E-LPG propane or butane'!AQ55</f>
        <v>694439995699.98267</v>
      </c>
    </row>
    <row r="8" spans="1:43" x14ac:dyDescent="0.2">
      <c r="A8" s="136" t="s">
        <v>130</v>
      </c>
      <c r="B8" s="344">
        <f>'NonE-LPG propane or butane'!B56+'E-LPG propane or butane'!B56</f>
        <v>247909340533.9632</v>
      </c>
      <c r="C8" s="344">
        <f>'NonE-LPG propane or butane'!C56+'E-LPG propane or butane'!C56</f>
        <v>258610764539.1474</v>
      </c>
      <c r="D8" s="344">
        <f>'NonE-LPG propane or butane'!D56+'E-LPG propane or butane'!D56</f>
        <v>295980709967.14984</v>
      </c>
      <c r="E8" s="344">
        <f>'NonE-LPG propane or butane'!E56+'E-LPG propane or butane'!E56</f>
        <v>287310650913.93585</v>
      </c>
      <c r="F8" s="344">
        <f>'NonE-LPG propane or butane'!F56+'E-LPG propane or butane'!F56</f>
        <v>285326097876.30603</v>
      </c>
      <c r="G8" s="344">
        <f>'NonE-LPG propane or butane'!G56+'E-LPG propane or butane'!G56</f>
        <v>285580507344.32166</v>
      </c>
      <c r="H8" s="344">
        <f>'NonE-LPG propane or butane'!H56+'E-LPG propane or butane'!H56</f>
        <v>287341478417.89972</v>
      </c>
      <c r="I8" s="344">
        <f>'NonE-LPG propane or butane'!I56+'E-LPG propane or butane'!I56</f>
        <v>290144262591.61554</v>
      </c>
      <c r="J8" s="344">
        <f>'NonE-LPG propane or butane'!J56+'E-LPG propane or butane'!J56</f>
        <v>293371731775.33301</v>
      </c>
      <c r="K8" s="344">
        <f>'NonE-LPG propane or butane'!K56+'E-LPG propane or butane'!K56</f>
        <v>296640631814.9715</v>
      </c>
      <c r="L8" s="344">
        <f>'NonE-LPG propane or butane'!L56+'E-LPG propane or butane'!L56</f>
        <v>299551010903.68335</v>
      </c>
      <c r="M8" s="344">
        <f>'NonE-LPG propane or butane'!M56+'E-LPG propane or butane'!M56</f>
        <v>301688391803.2832</v>
      </c>
      <c r="N8" s="344">
        <f>'NonE-LPG propane or butane'!N56+'E-LPG propane or butane'!N56</f>
        <v>303495186435.69446</v>
      </c>
      <c r="O8" s="344">
        <f>'NonE-LPG propane or butane'!O56+'E-LPG propane or butane'!O56</f>
        <v>304188010653.20013</v>
      </c>
      <c r="P8" s="344">
        <f>'NonE-LPG propane or butane'!P56+'E-LPG propane or butane'!P56</f>
        <v>303841003158.81531</v>
      </c>
      <c r="Q8" s="344">
        <f>'NonE-LPG propane or butane'!Q56+'E-LPG propane or butane'!Q56</f>
        <v>302539158252.51141</v>
      </c>
      <c r="R8" s="344">
        <f>'NonE-LPG propane or butane'!R56+'E-LPG propane or butane'!R56</f>
        <v>300375597817.68781</v>
      </c>
      <c r="S8" s="344">
        <f>'NonE-LPG propane or butane'!S56+'E-LPG propane or butane'!S56</f>
        <v>299022127954.01361</v>
      </c>
      <c r="T8" s="344">
        <f>'NonE-LPG propane or butane'!T56+'E-LPG propane or butane'!T56</f>
        <v>296967832638.68848</v>
      </c>
      <c r="U8" s="344">
        <f>'NonE-LPG propane or butane'!U56+'E-LPG propane or butane'!U56</f>
        <v>294287167357.11664</v>
      </c>
      <c r="V8" s="344">
        <f>'NonE-LPG propane or butane'!V56+'E-LPG propane or butane'!V56</f>
        <v>291056631557.75952</v>
      </c>
      <c r="W8" s="344">
        <f>'NonE-LPG propane or butane'!W56+'E-LPG propane or butane'!W56</f>
        <v>287353406560.53979</v>
      </c>
      <c r="X8" s="344">
        <f>'NonE-LPG propane or butane'!X56+'E-LPG propane or butane'!X56</f>
        <v>283254155221.0899</v>
      </c>
      <c r="Y8" s="344">
        <f>'NonE-LPG propane or butane'!Y56+'E-LPG propane or butane'!Y56</f>
        <v>278833995280.75342</v>
      </c>
      <c r="Z8" s="344">
        <f>'NonE-LPG propane or butane'!Z56+'E-LPG propane or butane'!Z56</f>
        <v>274165651347.0918</v>
      </c>
      <c r="AA8" s="344">
        <f>'NonE-LPG propane or butane'!AA56+'E-LPG propane or butane'!AA56</f>
        <v>269318784476.19025</v>
      </c>
      <c r="AB8" s="344">
        <f>'NonE-LPG propane or butane'!AB56+'E-LPG propane or butane'!AB56</f>
        <v>264359493451.51892</v>
      </c>
      <c r="AC8" s="344">
        <f>'NonE-LPG propane or butane'!AC56+'E-LPG propane or butane'!AC56</f>
        <v>259349978093.49432</v>
      </c>
      <c r="AD8" s="344">
        <f>'NonE-LPG propane or butane'!AD56+'E-LPG propane or butane'!AD56</f>
        <v>254348352254.84369</v>
      </c>
      <c r="AE8" s="344">
        <f>'NonE-LPG propane or butane'!AE56+'E-LPG propane or butane'!AE56</f>
        <v>249408592485.1554</v>
      </c>
      <c r="AF8" s="344">
        <f>'NonE-LPG propane or butane'!AF56+'E-LPG propane or butane'!AF56</f>
        <v>244580607582.13226</v>
      </c>
      <c r="AG8" s="344">
        <f>'NonE-LPG propane or butane'!AG56+'E-LPG propane or butane'!AG56</f>
        <v>239910414270.71326</v>
      </c>
      <c r="AH8" s="344">
        <f>'NonE-LPG propane or butane'!AH56+'E-LPG propane or butane'!AH56</f>
        <v>235440404942.95999</v>
      </c>
      <c r="AI8" s="344">
        <f>'NonE-LPG propane or butane'!AI56+'E-LPG propane or butane'!AI56</f>
        <v>231209694633.9873</v>
      </c>
      <c r="AJ8" s="344">
        <f>'NonE-LPG propane or butane'!AJ56+'E-LPG propane or butane'!AJ56</f>
        <v>227254536095.40259</v>
      </c>
      <c r="AK8" s="344">
        <f>'NonE-LPG propane or butane'!AK56+'E-LPG propane or butane'!AK56</f>
        <v>223608793866.79532</v>
      </c>
      <c r="AL8" s="344">
        <f>'NonE-LPG propane or butane'!AL56+'E-LPG propane or butane'!AL56</f>
        <v>220304470566.69119</v>
      </c>
      <c r="AM8" s="344">
        <f>'NonE-LPG propane or butane'!AM56+'E-LPG propane or butane'!AM56</f>
        <v>217372281178.57843</v>
      </c>
      <c r="AN8" s="344">
        <f>'NonE-LPG propane or butane'!AN56+'E-LPG propane or butane'!AN56</f>
        <v>214842273871.42551</v>
      </c>
      <c r="AO8" s="344">
        <f>'NonE-LPG propane or butane'!AO56+'E-LPG propane or butane'!AO56</f>
        <v>212744498870.41165</v>
      </c>
      <c r="AP8" s="344">
        <f>'NonE-LPG propane or butane'!AP56+'E-LPG propane or butane'!AP56</f>
        <v>211109730113.92703</v>
      </c>
      <c r="AQ8" s="344">
        <f>'NonE-LPG propane or butane'!AQ56+'E-LPG propane or butane'!AQ56</f>
        <v>208886099851.24728</v>
      </c>
    </row>
    <row r="9" spans="1:43" x14ac:dyDescent="0.2">
      <c r="A9" s="136" t="s">
        <v>131</v>
      </c>
      <c r="B9" s="344">
        <f>'NonE-LPG propane or butane'!B57+'E-LPG propane or butane'!B57</f>
        <v>1788076811289.1843</v>
      </c>
      <c r="C9" s="344">
        <f>'NonE-LPG propane or butane'!C57+'E-LPG propane or butane'!C57</f>
        <v>2052550677767.4377</v>
      </c>
      <c r="D9" s="344">
        <f>'NonE-LPG propane or butane'!D57+'E-LPG propane or butane'!D57</f>
        <v>2286882408090.314</v>
      </c>
      <c r="E9" s="344">
        <f>'NonE-LPG propane or butane'!E57+'E-LPG propane or butane'!E57</f>
        <v>2329553779191.7944</v>
      </c>
      <c r="F9" s="344">
        <f>'NonE-LPG propane or butane'!F57+'E-LPG propane or butane'!F57</f>
        <v>2370135557846.3716</v>
      </c>
      <c r="G9" s="344">
        <f>'NonE-LPG propane or butane'!G57+'E-LPG propane or butane'!G57</f>
        <v>2431681625557.3184</v>
      </c>
      <c r="H9" s="344">
        <f>'NonE-LPG propane or butane'!H57+'E-LPG propane or butane'!H57</f>
        <v>2504164286086.7778</v>
      </c>
      <c r="I9" s="344">
        <f>'NonE-LPG propane or butane'!I57+'E-LPG propane or butane'!I57</f>
        <v>2563906065034.8652</v>
      </c>
      <c r="J9" s="344">
        <f>'NonE-LPG propane or butane'!J57+'E-LPG propane or butane'!J57</f>
        <v>2623218257658.96</v>
      </c>
      <c r="K9" s="344">
        <f>'NonE-LPG propane or butane'!K57+'E-LPG propane or butane'!K57</f>
        <v>2680862068077.6665</v>
      </c>
      <c r="L9" s="344">
        <f>'NonE-LPG propane or butane'!L57+'E-LPG propane or butane'!L57</f>
        <v>2735490030268.333</v>
      </c>
      <c r="M9" s="344">
        <f>'NonE-LPG propane or butane'!M57+'E-LPG propane or butane'!M57</f>
        <v>2785662825722.2412</v>
      </c>
      <c r="N9" s="344">
        <f>'NonE-LPG propane or butane'!N57+'E-LPG propane or butane'!N57</f>
        <v>2821260601649.7295</v>
      </c>
      <c r="O9" s="344">
        <f>'NonE-LPG propane or butane'!O57+'E-LPG propane or butane'!O57</f>
        <v>2851299378616.1885</v>
      </c>
      <c r="P9" s="344">
        <f>'NonE-LPG propane or butane'!P57+'E-LPG propane or butane'!P57</f>
        <v>2876012745858.9053</v>
      </c>
      <c r="Q9" s="344">
        <f>'NonE-LPG propane or butane'!Q57+'E-LPG propane or butane'!Q57</f>
        <v>2895702538461.793</v>
      </c>
      <c r="R9" s="344">
        <f>'NonE-LPG propane or butane'!R57+'E-LPG propane or butane'!R57</f>
        <v>2910727826566.4897</v>
      </c>
      <c r="S9" s="344">
        <f>'NonE-LPG propane or butane'!S57+'E-LPG propane or butane'!S57</f>
        <v>2925176739361.2881</v>
      </c>
      <c r="T9" s="344">
        <f>'NonE-LPG propane or butane'!T57+'E-LPG propane or butane'!T57</f>
        <v>2935751827057.1089</v>
      </c>
      <c r="U9" s="344">
        <f>'NonE-LPG propane or butane'!U57+'E-LPG propane or butane'!U57</f>
        <v>2942695868360.9604</v>
      </c>
      <c r="V9" s="344">
        <f>'NonE-LPG propane or butane'!V57+'E-LPG propane or butane'!V57</f>
        <v>2946276598279.5039</v>
      </c>
      <c r="W9" s="344">
        <f>'NonE-LPG propane or butane'!W57+'E-LPG propane or butane'!W57</f>
        <v>2946781316432.627</v>
      </c>
      <c r="X9" s="344">
        <f>'NonE-LPG propane or butane'!X57+'E-LPG propane or butane'!X57</f>
        <v>2932514952023.0571</v>
      </c>
      <c r="Y9" s="344">
        <f>'NonE-LPG propane or butane'!Y57+'E-LPG propane or butane'!Y57</f>
        <v>2915822885656.4292</v>
      </c>
      <c r="Z9" s="344">
        <f>'NonE-LPG propane or butane'!Z57+'E-LPG propane or butane'!Z57</f>
        <v>2897021721611.0532</v>
      </c>
      <c r="AA9" s="344">
        <f>'NonE-LPG propane or butane'!AA57+'E-LPG propane or butane'!AA57</f>
        <v>2876429460795.501</v>
      </c>
      <c r="AB9" s="344">
        <f>'NonE-LPG propane or butane'!AB57+'E-LPG propane or butane'!AB57</f>
        <v>2854362136972.9512</v>
      </c>
      <c r="AC9" s="344">
        <f>'NonE-LPG propane or butane'!AC57+'E-LPG propane or butane'!AC57</f>
        <v>2822798269630.5898</v>
      </c>
      <c r="AD9" s="344">
        <f>'NonE-LPG propane or butane'!AD57+'E-LPG propane or butane'!AD57</f>
        <v>2790400700291.252</v>
      </c>
      <c r="AE9" s="344">
        <f>'NonE-LPG propane or butane'!AE57+'E-LPG propane or butane'!AE57</f>
        <v>2757464734932.5957</v>
      </c>
      <c r="AF9" s="344">
        <f>'NonE-LPG propane or butane'!AF57+'E-LPG propane or butane'!AF57</f>
        <v>2724275621493.2188</v>
      </c>
      <c r="AG9" s="344">
        <f>'NonE-LPG propane or butane'!AG57+'E-LPG propane or butane'!AG57</f>
        <v>2691107815066.6094</v>
      </c>
      <c r="AH9" s="344">
        <f>'NonE-LPG propane or butane'!AH57+'E-LPG propane or butane'!AH57</f>
        <v>2657043580150.0464</v>
      </c>
      <c r="AI9" s="344">
        <f>'NonE-LPG propane or butane'!AI57+'E-LPG propane or butane'!AI57</f>
        <v>2623520247156.981</v>
      </c>
      <c r="AJ9" s="344">
        <f>'NonE-LPG propane or butane'!AJ57+'E-LPG propane or butane'!AJ57</f>
        <v>2590780002801.2388</v>
      </c>
      <c r="AK9" s="344">
        <f>'NonE-LPG propane or butane'!AK57+'E-LPG propane or butane'!AK57</f>
        <v>2559055673864.4116</v>
      </c>
      <c r="AL9" s="344">
        <f>'NonE-LPG propane or butane'!AL57+'E-LPG propane or butane'!AL57</f>
        <v>2528572033238.1431</v>
      </c>
      <c r="AM9" s="344">
        <f>'NonE-LPG propane or butane'!AM57+'E-LPG propane or butane'!AM57</f>
        <v>2497203626955.2832</v>
      </c>
      <c r="AN9" s="344">
        <f>'NonE-LPG propane or butane'!AN57+'E-LPG propane or butane'!AN57</f>
        <v>2467515523993.2466</v>
      </c>
      <c r="AO9" s="344">
        <f>'NonE-LPG propane or butane'!AO57+'E-LPG propane or butane'!AO57</f>
        <v>2439719413028.1987</v>
      </c>
      <c r="AP9" s="344">
        <f>'NonE-LPG propane or butane'!AP57+'E-LPG propane or butane'!AP57</f>
        <v>2414027361963.0903</v>
      </c>
      <c r="AQ9" s="344">
        <f>'NonE-LPG propane or butane'!AQ57+'E-LPG propane or butane'!AQ57</f>
        <v>2378392637613.2705</v>
      </c>
    </row>
    <row r="10" spans="1:43" x14ac:dyDescent="0.2">
      <c r="A10" s="136" t="s">
        <v>132</v>
      </c>
      <c r="B10" s="344">
        <f>'NonE-LPG propane or butane'!B58+'E-LPG propane or butane'!B58</f>
        <v>3204593178550691</v>
      </c>
      <c r="C10" s="344">
        <f>'NonE-LPG propane or butane'!C58+'E-LPG propane or butane'!C58</f>
        <v>3459103488123401</v>
      </c>
      <c r="D10" s="344">
        <f>'NonE-LPG propane or butane'!D58+'E-LPG propane or butane'!D58</f>
        <v>3620636483474284</v>
      </c>
      <c r="E10" s="344">
        <f>'NonE-LPG propane or butane'!E58+'E-LPG propane or butane'!E58</f>
        <v>3781587675657601</v>
      </c>
      <c r="F10" s="344">
        <f>'NonE-LPG propane or butane'!F58+'E-LPG propane or butane'!F58</f>
        <v>3941957291830431</v>
      </c>
      <c r="G10" s="344">
        <f>'NonE-LPG propane or butane'!G58+'E-LPG propane or butane'!G58</f>
        <v>4101745559149854</v>
      </c>
      <c r="H10" s="344">
        <f>'NonE-LPG propane or butane'!H58+'E-LPG propane or butane'!H58</f>
        <v>4260952704772952.5</v>
      </c>
      <c r="I10" s="344">
        <f>'NonE-LPG propane or butane'!I58+'E-LPG propane or butane'!I58</f>
        <v>4349317049544462</v>
      </c>
      <c r="J10" s="344">
        <f>'NonE-LPG propane or butane'!J58+'E-LPG propane or butane'!J58</f>
        <v>4437408163391358</v>
      </c>
      <c r="K10" s="344">
        <f>'NonE-LPG propane or butane'!K58+'E-LPG propane or butane'!K58</f>
        <v>4525226153162182</v>
      </c>
      <c r="L10" s="344">
        <f>'NonE-LPG propane or butane'!L58+'E-LPG propane or butane'!L58</f>
        <v>4612771125705474</v>
      </c>
      <c r="M10" s="344">
        <f>'NonE-LPG propane or butane'!M58+'E-LPG propane or butane'!M58</f>
        <v>4700043187869777</v>
      </c>
      <c r="N10" s="344">
        <f>'NonE-LPG propane or butane'!N58+'E-LPG propane or butane'!N58</f>
        <v>4700956950369788</v>
      </c>
      <c r="O10" s="344">
        <f>'NonE-LPG propane or butane'!O58+'E-LPG propane or butane'!O58</f>
        <v>4701855240257006</v>
      </c>
      <c r="P10" s="344">
        <f>'NonE-LPG propane or butane'!P58+'E-LPG propane or butane'!P58</f>
        <v>4702738062137849</v>
      </c>
      <c r="Q10" s="344">
        <f>'NonE-LPG propane or butane'!Q58+'E-LPG propane or butane'!Q58</f>
        <v>4703605420618739</v>
      </c>
      <c r="R10" s="344">
        <f>'NonE-LPG propane or butane'!R58+'E-LPG propane or butane'!R58</f>
        <v>4704457320306091</v>
      </c>
      <c r="S10" s="344">
        <f>'NonE-LPG propane or butane'!S58+'E-LPG propane or butane'!S58</f>
        <v>4649512553476641</v>
      </c>
      <c r="T10" s="344">
        <f>'NonE-LPG propane or butane'!T58+'E-LPG propane or butane'!T58</f>
        <v>4594603780861646</v>
      </c>
      <c r="U10" s="344">
        <f>'NonE-LPG propane or butane'!U58+'E-LPG propane or butane'!U58</f>
        <v>4539730997094726</v>
      </c>
      <c r="V10" s="344">
        <f>'NonE-LPG propane or butane'!V58+'E-LPG propane or butane'!V58</f>
        <v>4484894196809501</v>
      </c>
      <c r="W10" s="344">
        <f>'NonE-LPG propane or butane'!W58+'E-LPG propane or butane'!W58</f>
        <v>4430093374639595</v>
      </c>
      <c r="X10" s="344">
        <f>'NonE-LPG propane or butane'!X58+'E-LPG propane or butane'!X58</f>
        <v>4328711638896343</v>
      </c>
      <c r="Y10" s="344">
        <f>'NonE-LPG propane or butane'!Y58+'E-LPG propane or butane'!Y58</f>
        <v>4227397212162914</v>
      </c>
      <c r="Z10" s="344">
        <f>'NonE-LPG propane or butane'!Z58+'E-LPG propane or butane'!Z58</f>
        <v>4126150084377306.5</v>
      </c>
      <c r="AA10" s="344">
        <f>'NonE-LPG propane or butane'!AA58+'E-LPG propane or butane'!AA58</f>
        <v>4024970245477518</v>
      </c>
      <c r="AB10" s="344">
        <f>'NonE-LPG propane or butane'!AB58+'E-LPG propane or butane'!AB58</f>
        <v>3923857685401546</v>
      </c>
      <c r="AC10" s="344">
        <f>'NonE-LPG propane or butane'!AC58+'E-LPG propane or butane'!AC58</f>
        <v>3822812394087388</v>
      </c>
      <c r="AD10" s="344">
        <f>'NonE-LPG propane or butane'!AD58+'E-LPG propane or butane'!AD58</f>
        <v>3721834361473042</v>
      </c>
      <c r="AE10" s="344">
        <f>'NonE-LPG propane or butane'!AE58+'E-LPG propane or butane'!AE58</f>
        <v>3620923577496506</v>
      </c>
      <c r="AF10" s="344">
        <f>'NonE-LPG propane or butane'!AF58+'E-LPG propane or butane'!AF58</f>
        <v>3520080032095777.5</v>
      </c>
      <c r="AG10" s="344">
        <f>'NonE-LPG propane or butane'!AG58+'E-LPG propane or butane'!AG58</f>
        <v>3419303715208856</v>
      </c>
      <c r="AH10" s="344">
        <f>'NonE-LPG propane or butane'!AH58+'E-LPG propane or butane'!AH58</f>
        <v>3331868723251351</v>
      </c>
      <c r="AI10" s="344">
        <f>'NonE-LPG propane or butane'!AI58+'E-LPG propane or butane'!AI58</f>
        <v>3244491994045706</v>
      </c>
      <c r="AJ10" s="344">
        <f>'NonE-LPG propane or butane'!AJ58+'E-LPG propane or butane'!AJ58</f>
        <v>3157173518871500</v>
      </c>
      <c r="AK10" s="344">
        <f>'NonE-LPG propane or butane'!AK58+'E-LPG propane or butane'!AK58</f>
        <v>3069913289008311.5</v>
      </c>
      <c r="AL10" s="344">
        <f>'NonE-LPG propane or butane'!AL58+'E-LPG propane or butane'!AL58</f>
        <v>2982711295735721</v>
      </c>
      <c r="AM10" s="344">
        <f>'NonE-LPG propane or butane'!AM58+'E-LPG propane or butane'!AM58</f>
        <v>2891240556435150</v>
      </c>
      <c r="AN10" s="344">
        <f>'NonE-LPG propane or butane'!AN58+'E-LPG propane or butane'!AN58</f>
        <v>2799830955762976</v>
      </c>
      <c r="AO10" s="344">
        <f>'NonE-LPG propane or butane'!AO58+'E-LPG propane or butane'!AO58</f>
        <v>2708482484560725</v>
      </c>
      <c r="AP10" s="344">
        <f>'NonE-LPG propane or butane'!AP58+'E-LPG propane or butane'!AP58</f>
        <v>2617195133669921.5</v>
      </c>
      <c r="AQ10" s="344">
        <f>'NonE-LPG propane or butane'!AQ58+'E-LPG propane or butane'!AQ58</f>
        <v>2522201674564656</v>
      </c>
    </row>
    <row r="11" spans="1:43" x14ac:dyDescent="0.2">
      <c r="A11" s="136" t="s">
        <v>133</v>
      </c>
      <c r="B11" s="344">
        <f>'NonE-LPG propane or butane'!B59+'E-LPG propane or butane'!B59</f>
        <v>2442512382353977</v>
      </c>
      <c r="C11" s="344">
        <f>'NonE-LPG propane or butane'!C59+'E-LPG propane or butane'!C59</f>
        <v>2621259337977226.5</v>
      </c>
      <c r="D11" s="344">
        <f>'NonE-LPG propane or butane'!D59+'E-LPG propane or butane'!D59</f>
        <v>2802814398475183.5</v>
      </c>
      <c r="E11" s="344">
        <f>'NonE-LPG propane or butane'!E59+'E-LPG propane or butane'!E59</f>
        <v>2984077745525771</v>
      </c>
      <c r="F11" s="344">
        <f>'NonE-LPG propane or butane'!F59+'E-LPG propane or butane'!F59</f>
        <v>3165054570800018</v>
      </c>
      <c r="G11" s="344">
        <f>'NonE-LPG propane or butane'!G59+'E-LPG propane or butane'!G59</f>
        <v>3345747630286175</v>
      </c>
      <c r="H11" s="344">
        <f>'NonE-LPG propane or butane'!H59+'E-LPG propane or butane'!H59</f>
        <v>3526155839382025.5</v>
      </c>
      <c r="I11" s="344">
        <f>'NonE-LPG propane or butane'!I59+'E-LPG propane or butane'!I59</f>
        <v>3652044146269191.5</v>
      </c>
      <c r="J11" s="344">
        <f>'NonE-LPG propane or butane'!J59+'E-LPG propane or butane'!J59</f>
        <v>3777758087496944</v>
      </c>
      <c r="K11" s="344">
        <f>'NonE-LPG propane or butane'!K59+'E-LPG propane or butane'!K59</f>
        <v>3903297838139944</v>
      </c>
      <c r="L11" s="344">
        <f>'NonE-LPG propane or butane'!L59+'E-LPG propane or butane'!L59</f>
        <v>4028663606640943.5</v>
      </c>
      <c r="M11" s="344">
        <f>'NonE-LPG propane or butane'!M59+'E-LPG propane or butane'!M59</f>
        <v>4153855629228216</v>
      </c>
      <c r="N11" s="344">
        <f>'NonE-LPG propane or butane'!N59+'E-LPG propane or butane'!N59</f>
        <v>4224971482025643</v>
      </c>
      <c r="O11" s="344">
        <f>'NonE-LPG propane or butane'!O59+'E-LPG propane or butane'!O59</f>
        <v>4296006126519155.5</v>
      </c>
      <c r="P11" s="344">
        <f>'NonE-LPG propane or butane'!P59+'E-LPG propane or butane'!P59</f>
        <v>4366959717820708</v>
      </c>
      <c r="Q11" s="344">
        <f>'NonE-LPG propane or butane'!Q59+'E-LPG propane or butane'!Q59</f>
        <v>4437832416654856.5</v>
      </c>
      <c r="R11" s="344">
        <f>'NonE-LPG propane or butane'!R59+'E-LPG propane or butane'!R59</f>
        <v>4508624386173594</v>
      </c>
      <c r="S11" s="344">
        <f>'NonE-LPG propane or butane'!S59+'E-LPG propane or butane'!S59</f>
        <v>4545945786150317</v>
      </c>
      <c r="T11" s="344">
        <f>'NonE-LPG propane or butane'!T59+'E-LPG propane or butane'!T59</f>
        <v>4583253329275880</v>
      </c>
      <c r="U11" s="344">
        <f>'NonE-LPG propane or butane'!U59+'E-LPG propane or butane'!U59</f>
        <v>4620547021004318</v>
      </c>
      <c r="V11" s="344">
        <f>'NonE-LPG propane or butane'!V59+'E-LPG propane or butane'!V59</f>
        <v>4657826866801892</v>
      </c>
      <c r="W11" s="344">
        <f>'NonE-LPG propane or butane'!W59+'E-LPG propane or butane'!W59</f>
        <v>4695092872146346</v>
      </c>
      <c r="X11" s="344">
        <f>'NonE-LPG propane or butane'!X59+'E-LPG propane or butane'!X59</f>
        <v>4711465746727096</v>
      </c>
      <c r="Y11" s="344">
        <f>'NonE-LPG propane or butane'!Y59+'E-LPG propane or butane'!Y59</f>
        <v>4727832065526682</v>
      </c>
      <c r="Z11" s="344">
        <f>'NonE-LPG propane or butane'!Z59+'E-LPG propane or butane'!Z59</f>
        <v>4744191831454731</v>
      </c>
      <c r="AA11" s="344">
        <f>'NonE-LPG propane or butane'!AA59+'E-LPG propane or butane'!AA59</f>
        <v>4760545047429460</v>
      </c>
      <c r="AB11" s="344">
        <f>'NonE-LPG propane or butane'!AB59+'E-LPG propane or butane'!AB59</f>
        <v>4776891716376983</v>
      </c>
      <c r="AC11" s="344">
        <f>'NonE-LPG propane or butane'!AC59+'E-LPG propane or butane'!AC59</f>
        <v>4775314342547014</v>
      </c>
      <c r="AD11" s="344">
        <f>'NonE-LPG propane or butane'!AD59+'E-LPG propane or butane'!AD59</f>
        <v>4773736123096498</v>
      </c>
      <c r="AE11" s="344">
        <f>'NonE-LPG propane or butane'!AE59+'E-LPG propane or butane'!AE59</f>
        <v>4772157059000252</v>
      </c>
      <c r="AF11" s="344">
        <f>'NonE-LPG propane or butane'!AF59+'E-LPG propane or butane'!AF59</f>
        <v>4770577151238354</v>
      </c>
      <c r="AG11" s="344">
        <f>'NonE-LPG propane or butane'!AG59+'E-LPG propane or butane'!AG59</f>
        <v>4768996400795519</v>
      </c>
      <c r="AH11" s="344">
        <f>'NonE-LPG propane or butane'!AH59+'E-LPG propane or butane'!AH59</f>
        <v>4751161108093827</v>
      </c>
      <c r="AI11" s="344">
        <f>'NonE-LPG propane or butane'!AI59+'E-LPG propane or butane'!AI59</f>
        <v>4733330772765206</v>
      </c>
      <c r="AJ11" s="344">
        <f>'NonE-LPG propane or butane'!AJ59+'E-LPG propane or butane'!AJ59</f>
        <v>4715505393711818</v>
      </c>
      <c r="AK11" s="344">
        <f>'NonE-LPG propane or butane'!AK59+'E-LPG propane or butane'!AK59</f>
        <v>4697684969838190</v>
      </c>
      <c r="AL11" s="344">
        <f>'NonE-LPG propane or butane'!AL59+'E-LPG propane or butane'!AL59</f>
        <v>4679869500050699</v>
      </c>
      <c r="AM11" s="344">
        <f>'NonE-LPG propane or butane'!AM59+'E-LPG propane or butane'!AM59</f>
        <v>4659072217593699</v>
      </c>
      <c r="AN11" s="344">
        <f>'NonE-LPG propane or butane'!AN59+'E-LPG propane or butane'!AN59</f>
        <v>4638280835774758</v>
      </c>
      <c r="AO11" s="344">
        <f>'NonE-LPG propane or butane'!AO59+'E-LPG propane or butane'!AO59</f>
        <v>4617495353173850</v>
      </c>
      <c r="AP11" s="344">
        <f>'NonE-LPG propane or butane'!AP59+'E-LPG propane or butane'!AP59</f>
        <v>4596715768370956</v>
      </c>
      <c r="AQ11" s="344">
        <f>'NonE-LPG propane or butane'!AQ59+'E-LPG propane or butane'!AQ59</f>
        <v>4572619374367519</v>
      </c>
    </row>
    <row r="12" spans="1:43" x14ac:dyDescent="0.2">
      <c r="A12" s="136" t="s">
        <v>134</v>
      </c>
      <c r="B12" s="344">
        <f>'NonE-LPG propane or butane'!B60+'E-LPG propane or butane'!B60</f>
        <v>2271210002769.0479</v>
      </c>
      <c r="C12" s="344">
        <f>'NonE-LPG propane or butane'!C60+'E-LPG propane or butane'!C60</f>
        <v>2596840726488.5547</v>
      </c>
      <c r="D12" s="344">
        <f>'NonE-LPG propane or butane'!D60+'E-LPG propane or butane'!D60</f>
        <v>2840291561086.8188</v>
      </c>
      <c r="E12" s="344">
        <f>'NonE-LPG propane or butane'!E60+'E-LPG propane or butane'!E60</f>
        <v>2799751383920.7271</v>
      </c>
      <c r="F12" s="344">
        <f>'NonE-LPG propane or butane'!F60+'E-LPG propane or butane'!F60</f>
        <v>2806586234473.125</v>
      </c>
      <c r="G12" s="344">
        <f>'NonE-LPG propane or butane'!G60+'E-LPG propane or butane'!G60</f>
        <v>2870178918830.124</v>
      </c>
      <c r="H12" s="344">
        <f>'NonE-LPG propane or butane'!H60+'E-LPG propane or butane'!H60</f>
        <v>2955043270370.5884</v>
      </c>
      <c r="I12" s="344">
        <f>'NonE-LPG propane or butane'!I60+'E-LPG propane or butane'!I60</f>
        <v>3031417516942.7925</v>
      </c>
      <c r="J12" s="344">
        <f>'NonE-LPG propane or butane'!J60+'E-LPG propane or butane'!J60</f>
        <v>3089824015883.0073</v>
      </c>
      <c r="K12" s="344">
        <f>'NonE-LPG propane or butane'!K60+'E-LPG propane or butane'!K60</f>
        <v>3129351483602.4214</v>
      </c>
      <c r="L12" s="344">
        <f>'NonE-LPG propane or butane'!L60+'E-LPG propane or butane'!L60</f>
        <v>3149445405743.209</v>
      </c>
      <c r="M12" s="344">
        <f>'NonE-LPG propane or butane'!M60+'E-LPG propane or butane'!M60</f>
        <v>3149919685017.0303</v>
      </c>
      <c r="N12" s="344">
        <f>'NonE-LPG propane or butane'!N60+'E-LPG propane or butane'!N60</f>
        <v>3139967678244.0127</v>
      </c>
      <c r="O12" s="344">
        <f>'NonE-LPG propane or butane'!O60+'E-LPG propane or butane'!O60</f>
        <v>3114713967252.7607</v>
      </c>
      <c r="P12" s="344">
        <f>'NonE-LPG propane or butane'!P60+'E-LPG propane or butane'!P60</f>
        <v>3078363415318.1255</v>
      </c>
      <c r="Q12" s="344">
        <f>'NonE-LPG propane or butane'!Q60+'E-LPG propane or butane'!Q60</f>
        <v>3035091308983.0068</v>
      </c>
      <c r="R12" s="344">
        <f>'NonE-LPG propane or butane'!R60+'E-LPG propane or butane'!R60</f>
        <v>2988926333100.5605</v>
      </c>
      <c r="S12" s="344">
        <f>'NonE-LPG propane or butane'!S60+'E-LPG propane or butane'!S60</f>
        <v>2958958265998.5386</v>
      </c>
      <c r="T12" s="344">
        <f>'NonE-LPG propane or butane'!T60+'E-LPG propane or butane'!T60</f>
        <v>2929644001816.7432</v>
      </c>
      <c r="U12" s="344">
        <f>'NonE-LPG propane or butane'!U60+'E-LPG propane or butane'!U60</f>
        <v>2900997814173.6777</v>
      </c>
      <c r="V12" s="344">
        <f>'NonE-LPG propane or butane'!V60+'E-LPG propane or butane'!V60</f>
        <v>2873033265674.4321</v>
      </c>
      <c r="W12" s="344">
        <f>'NonE-LPG propane or butane'!W60+'E-LPG propane or butane'!W60</f>
        <v>2845763260781.4902</v>
      </c>
      <c r="X12" s="344">
        <f>'NonE-LPG propane or butane'!X60+'E-LPG propane or butane'!X60</f>
        <v>2819200098973.9824</v>
      </c>
      <c r="Y12" s="344">
        <f>'NonE-LPG propane or butane'!Y60+'E-LPG propane or butane'!Y60</f>
        <v>2793355528147.9341</v>
      </c>
      <c r="Z12" s="344">
        <f>'NonE-LPG propane or butane'!Z60+'E-LPG propane or butane'!Z60</f>
        <v>2768240798221.5225</v>
      </c>
      <c r="AA12" s="344">
        <f>'NonE-LPG propane or butane'!AA60+'E-LPG propane or butane'!AA60</f>
        <v>2743866714920.6553</v>
      </c>
      <c r="AB12" s="344">
        <f>'NonE-LPG propane or butane'!AB60+'E-LPG propane or butane'!AB60</f>
        <v>2720243693731.3076</v>
      </c>
      <c r="AC12" s="344">
        <f>'NonE-LPG propane or butane'!AC60+'E-LPG propane or butane'!AC60</f>
        <v>2697381814016.1719</v>
      </c>
      <c r="AD12" s="344">
        <f>'NonE-LPG propane or butane'!AD60+'E-LPG propane or butane'!AD60</f>
        <v>2675290873304.3032</v>
      </c>
      <c r="AE12" s="344">
        <f>'NonE-LPG propane or butane'!AE60+'E-LPG propane or butane'!AE60</f>
        <v>2653980441773.4668</v>
      </c>
      <c r="AF12" s="344">
        <f>'NonE-LPG propane or butane'!AF60+'E-LPG propane or butane'!AF60</f>
        <v>2633459916955.7725</v>
      </c>
      <c r="AG12" s="344">
        <f>'NonE-LPG propane or butane'!AG60+'E-LPG propane or butane'!AG60</f>
        <v>2613738578708.3335</v>
      </c>
      <c r="AH12" s="344">
        <f>'NonE-LPG propane or butane'!AH60+'E-LPG propane or butane'!AH60</f>
        <v>2594825644501.6865</v>
      </c>
      <c r="AI12" s="344">
        <f>'NonE-LPG propane or butane'!AI60+'E-LPG propane or butane'!AI60</f>
        <v>2576730325089.9194</v>
      </c>
      <c r="AJ12" s="344">
        <f>'NonE-LPG propane or butane'!AJ60+'E-LPG propane or butane'!AJ60</f>
        <v>2559461880637.606</v>
      </c>
      <c r="AK12" s="344">
        <f>'NonE-LPG propane or butane'!AK60+'E-LPG propane or butane'!AK60</f>
        <v>2543029677390.2461</v>
      </c>
      <c r="AL12" s="344">
        <f>'NonE-LPG propane or butane'!AL60+'E-LPG propane or butane'!AL60</f>
        <v>2527443244986.479</v>
      </c>
      <c r="AM12" s="344">
        <f>'NonE-LPG propane or butane'!AM60+'E-LPG propane or butane'!AM60</f>
        <v>2512712334522.4028</v>
      </c>
      <c r="AN12" s="344">
        <f>'NonE-LPG propane or butane'!AN60+'E-LPG propane or butane'!AN60</f>
        <v>2498846977490.5713</v>
      </c>
      <c r="AO12" s="344">
        <f>'NonE-LPG propane or butane'!AO60+'E-LPG propane or butane'!AO60</f>
        <v>2485857545729.0127</v>
      </c>
      <c r="AP12" s="344">
        <f>'NonE-LPG propane or butane'!AP60+'E-LPG propane or butane'!AP60</f>
        <v>2473754812528.7803</v>
      </c>
      <c r="AQ12" s="344">
        <f>'NonE-LPG propane or butane'!AQ60+'E-LPG propane or butane'!AQ60</f>
        <v>2449880400855.0029</v>
      </c>
    </row>
    <row r="13" spans="1:43" x14ac:dyDescent="0.2">
      <c r="A13" s="136" t="s">
        <v>135</v>
      </c>
      <c r="B13" s="344">
        <f>'NonE-LPG propane or butane'!B61+'E-LPG propane or butane'!B61</f>
        <v>7633216762885.1133</v>
      </c>
      <c r="C13" s="344">
        <f>'NonE-LPG propane or butane'!C61+'E-LPG propane or butane'!C61</f>
        <v>5433093897351.5</v>
      </c>
      <c r="D13" s="344">
        <f>'NonE-LPG propane or butane'!D61+'E-LPG propane or butane'!D61</f>
        <v>6326744055615.4746</v>
      </c>
      <c r="E13" s="344">
        <f>'NonE-LPG propane or butane'!E61+'E-LPG propane or butane'!E61</f>
        <v>6613326080268.2217</v>
      </c>
      <c r="F13" s="344">
        <f>'NonE-LPG propane or butane'!F61+'E-LPG propane or butane'!F61</f>
        <v>6720574484560.0986</v>
      </c>
      <c r="G13" s="344">
        <f>'NonE-LPG propane or butane'!G61+'E-LPG propane or butane'!G61</f>
        <v>7048735160367.0146</v>
      </c>
      <c r="H13" s="344">
        <f>'NonE-LPG propane or butane'!H61+'E-LPG propane or butane'!H61</f>
        <v>7469923196443.4063</v>
      </c>
      <c r="I13" s="344">
        <f>'NonE-LPG propane or butane'!I61+'E-LPG propane or butane'!I61</f>
        <v>7864768162294.9766</v>
      </c>
      <c r="J13" s="344">
        <f>'NonE-LPG propane or butane'!J61+'E-LPG propane or butane'!J61</f>
        <v>8204986167812.0283</v>
      </c>
      <c r="K13" s="344">
        <f>'NonE-LPG propane or butane'!K61+'E-LPG propane or butane'!K61</f>
        <v>8496321600440.2949</v>
      </c>
      <c r="L13" s="344">
        <f>'NonE-LPG propane or butane'!L61+'E-LPG propane or butane'!L61</f>
        <v>8747505332167.041</v>
      </c>
      <c r="M13" s="344">
        <f>'NonE-LPG propane or butane'!M61+'E-LPG propane or butane'!M61</f>
        <v>8969674741412.0703</v>
      </c>
      <c r="N13" s="344">
        <f>'NonE-LPG propane or butane'!N61+'E-LPG propane or butane'!N61</f>
        <v>9185593364237.252</v>
      </c>
      <c r="O13" s="344">
        <f>'NonE-LPG propane or butane'!O61+'E-LPG propane or butane'!O61</f>
        <v>9388809484689.4082</v>
      </c>
      <c r="P13" s="344">
        <f>'NonE-LPG propane or butane'!P61+'E-LPG propane or butane'!P61</f>
        <v>9582510087919.625</v>
      </c>
      <c r="Q13" s="344">
        <f>'NonE-LPG propane or butane'!Q61+'E-LPG propane or butane'!Q61</f>
        <v>9770260641550.9727</v>
      </c>
      <c r="R13" s="344">
        <f>'NonE-LPG propane or butane'!R61+'E-LPG propane or butane'!R61</f>
        <v>9955974557847.9121</v>
      </c>
      <c r="S13" s="344">
        <f>'NonE-LPG propane or butane'!S61+'E-LPG propane or butane'!S61</f>
        <v>10175352973506.67</v>
      </c>
      <c r="T13" s="344">
        <f>'NonE-LPG propane or butane'!T61+'E-LPG propane or butane'!T61</f>
        <v>10397596103623.988</v>
      </c>
      <c r="U13" s="344">
        <f>'NonE-LPG propane or butane'!U61+'E-LPG propane or butane'!U61</f>
        <v>10621973703573.805</v>
      </c>
      <c r="V13" s="344">
        <f>'NonE-LPG propane or butane'!V61+'E-LPG propane or butane'!V61</f>
        <v>10847692960768.17</v>
      </c>
      <c r="W13" s="344">
        <f>'NonE-LPG propane or butane'!W61+'E-LPG propane or butane'!W61</f>
        <v>11073897376475.83</v>
      </c>
      <c r="X13" s="344">
        <f>'NonE-LPG propane or butane'!X61+'E-LPG propane or butane'!X61</f>
        <v>11299666282661.213</v>
      </c>
      <c r="Y13" s="344">
        <f>'NonE-LPG propane or butane'!Y61+'E-LPG propane or butane'!Y61</f>
        <v>11524015072746.559</v>
      </c>
      <c r="Z13" s="344">
        <f>'NonE-LPG propane or butane'!Z61+'E-LPG propane or butane'!Z61</f>
        <v>11745896225051.404</v>
      </c>
      <c r="AA13" s="344">
        <f>'NonE-LPG propane or butane'!AA61+'E-LPG propane or butane'!AA61</f>
        <v>11964201195824.328</v>
      </c>
      <c r="AB13" s="344">
        <f>'NonE-LPG propane or butane'!AB61+'E-LPG propane or butane'!AB61</f>
        <v>12177763255037.752</v>
      </c>
      <c r="AC13" s="344">
        <f>'NonE-LPG propane or butane'!AC61+'E-LPG propane or butane'!AC61</f>
        <v>12385361332264.715</v>
      </c>
      <c r="AD13" s="344">
        <f>'NonE-LPG propane or butane'!AD61+'E-LPG propane or butane'!AD61</f>
        <v>12585724931823.248</v>
      </c>
      <c r="AE13" s="344">
        <f>'NonE-LPG propane or butane'!AE61+'E-LPG propane or butane'!AE61</f>
        <v>12777540165804.861</v>
      </c>
      <c r="AF13" s="344">
        <f>'NonE-LPG propane or butane'!AF61+'E-LPG propane or butane'!AF61</f>
        <v>12959456940502.252</v>
      </c>
      <c r="AG13" s="344">
        <f>'NonE-LPG propane or butane'!AG61+'E-LPG propane or butane'!AG61</f>
        <v>13130097316062.279</v>
      </c>
      <c r="AH13" s="344">
        <f>'NonE-LPG propane or butane'!AH61+'E-LPG propane or butane'!AH61</f>
        <v>13288065040927.658</v>
      </c>
      <c r="AI13" s="344">
        <f>'NonE-LPG propane or butane'!AI61+'E-LPG propane or butane'!AI61</f>
        <v>13431956241882.758</v>
      </c>
      <c r="AJ13" s="344">
        <f>'NonE-LPG propane or butane'!AJ61+'E-LPG propane or butane'!AJ61</f>
        <v>13560371227457.373</v>
      </c>
      <c r="AK13" s="344">
        <f>'NonE-LPG propane or butane'!AK61+'E-LPG propane or butane'!AK61</f>
        <v>13671927337328.957</v>
      </c>
      <c r="AL13" s="344">
        <f>'NonE-LPG propane or butane'!AL61+'E-LPG propane or butane'!AL61</f>
        <v>13765272743563.051</v>
      </c>
      <c r="AM13" s="344">
        <f>'NonE-LPG propane or butane'!AM61+'E-LPG propane or butane'!AM61</f>
        <v>13839101081505.494</v>
      </c>
      <c r="AN13" s="344">
        <f>'NonE-LPG propane or butane'!AN61+'E-LPG propane or butane'!AN61</f>
        <v>13892166759453.789</v>
      </c>
      <c r="AO13" s="344">
        <f>'NonE-LPG propane or butane'!AO61+'E-LPG propane or butane'!AO61</f>
        <v>13923300767556.615</v>
      </c>
      <c r="AP13" s="344">
        <f>'NonE-LPG propane or butane'!AP61+'E-LPG propane or butane'!AP61</f>
        <v>13931426778470.324</v>
      </c>
      <c r="AQ13" s="344">
        <f>'NonE-LPG propane or butane'!AQ61+'E-LPG propane or butane'!AQ61</f>
        <v>13864397364074.521</v>
      </c>
    </row>
    <row r="14" spans="1:43" x14ac:dyDescent="0.2">
      <c r="A14" s="136" t="s">
        <v>136</v>
      </c>
      <c r="B14" s="344">
        <f>'NonE-LPG propane or butane'!B62+'E-LPG propane or butane'!B62</f>
        <v>112231405474885.48</v>
      </c>
      <c r="C14" s="344">
        <f>'NonE-LPG propane or butane'!C62+'E-LPG propane or butane'!C62</f>
        <v>116956576658951.3</v>
      </c>
      <c r="D14" s="344">
        <f>'NonE-LPG propane or butane'!D62+'E-LPG propane or butane'!D62</f>
        <v>116790365175452.58</v>
      </c>
      <c r="E14" s="344">
        <f>'NonE-LPG propane or butane'!E62+'E-LPG propane or butane'!E62</f>
        <v>116622677278555.69</v>
      </c>
      <c r="F14" s="344">
        <f>'NonE-LPG propane or butane'!F62+'E-LPG propane or butane'!F62</f>
        <v>116453515039376.48</v>
      </c>
      <c r="G14" s="344">
        <f>'NonE-LPG propane or butane'!G62+'E-LPG propane or butane'!G62</f>
        <v>116282880529031.03</v>
      </c>
      <c r="H14" s="344">
        <f>'NonE-LPG propane or butane'!H62+'E-LPG propane or butane'!H62</f>
        <v>116110775818635.2</v>
      </c>
      <c r="I14" s="344">
        <f>'NonE-LPG propane or butane'!I62+'E-LPG propane or butane'!I62</f>
        <v>117178837574470.39</v>
      </c>
      <c r="J14" s="344">
        <f>'NonE-LPG propane or butane'!J62+'E-LPG propane or butane'!J62</f>
        <v>118237102551692.33</v>
      </c>
      <c r="K14" s="344">
        <f>'NonE-LPG propane or butane'!K62+'E-LPG propane or butane'!K62</f>
        <v>119285582433855.61</v>
      </c>
      <c r="L14" s="344">
        <f>'NonE-LPG propane or butane'!L62+'E-LPG propane or butane'!L62</f>
        <v>120324288904514.73</v>
      </c>
      <c r="M14" s="344">
        <f>'NonE-LPG propane or butane'!M62+'E-LPG propane or butane'!M62</f>
        <v>121353233647224.2</v>
      </c>
      <c r="N14" s="344">
        <f>'NonE-LPG propane or butane'!N62+'E-LPG propane or butane'!N62</f>
        <v>119611123401769.44</v>
      </c>
      <c r="O14" s="344">
        <f>'NonE-LPG propane or butane'!O62+'E-LPG propane or butane'!O62</f>
        <v>117877685929787.47</v>
      </c>
      <c r="P14" s="344">
        <f>'NonE-LPG propane or butane'!P62+'E-LPG propane or butane'!P62</f>
        <v>116152914027568.91</v>
      </c>
      <c r="Q14" s="344">
        <f>'NonE-LPG propane or butane'!Q62+'E-LPG propane or butane'!Q62</f>
        <v>114436800491404.42</v>
      </c>
      <c r="R14" s="344">
        <f>'NonE-LPG propane or butane'!R62+'E-LPG propane or butane'!R62</f>
        <v>112729338117584.64</v>
      </c>
      <c r="S14" s="344">
        <f>'NonE-LPG propane or butane'!S62+'E-LPG propane or butane'!S62</f>
        <v>110717817916294.83</v>
      </c>
      <c r="T14" s="344">
        <f>'NonE-LPG propane or butane'!T62+'E-LPG propane or butane'!T62</f>
        <v>108709170696168.25</v>
      </c>
      <c r="U14" s="344">
        <f>'NonE-LPG propane or butane'!U62+'E-LPG propane or butane'!U62</f>
        <v>106703395342957.63</v>
      </c>
      <c r="V14" s="344">
        <f>'NonE-LPG propane or butane'!V62+'E-LPG propane or butane'!V62</f>
        <v>104700490742415.77</v>
      </c>
      <c r="W14" s="344">
        <f>'NonE-LPG propane or butane'!W62+'E-LPG propane or butane'!W62</f>
        <v>102700455780295.38</v>
      </c>
      <c r="X14" s="344">
        <f>'NonE-LPG propane or butane'!X62+'E-LPG propane or butane'!X62</f>
        <v>99989679463366.469</v>
      </c>
      <c r="Y14" s="344">
        <f>'NonE-LPG propane or butane'!Y62+'E-LPG propane or butane'!Y62</f>
        <v>97282834386729.703</v>
      </c>
      <c r="Z14" s="344">
        <f>'NonE-LPG propane or butane'!Z62+'E-LPG propane or butane'!Z62</f>
        <v>94579919018825.984</v>
      </c>
      <c r="AA14" s="344">
        <f>'NonE-LPG propane or butane'!AA62+'E-LPG propane or butane'!AA62</f>
        <v>91880931828096.188</v>
      </c>
      <c r="AB14" s="344">
        <f>'NonE-LPG propane or butane'!AB62+'E-LPG propane or butane'!AB62</f>
        <v>89185871282981.172</v>
      </c>
      <c r="AC14" s="344">
        <f>'NonE-LPG propane or butane'!AC62+'E-LPG propane or butane'!AC62</f>
        <v>87092743858529.016</v>
      </c>
      <c r="AD14" s="344">
        <f>'NonE-LPG propane or butane'!AD62+'E-LPG propane or butane'!AD62</f>
        <v>85002637937279.188</v>
      </c>
      <c r="AE14" s="344">
        <f>'NonE-LPG propane or butane'!AE62+'E-LPG propane or butane'!AE62</f>
        <v>82915552343418.688</v>
      </c>
      <c r="AF14" s="344">
        <f>'NonE-LPG propane or butane'!AF62+'E-LPG propane or butane'!AF62</f>
        <v>80831485901134.5</v>
      </c>
      <c r="AG14" s="344">
        <f>'NonE-LPG propane or butane'!AG62+'E-LPG propane or butane'!AG62</f>
        <v>78750437434613.672</v>
      </c>
      <c r="AH14" s="344">
        <f>'NonE-LPG propane or butane'!AH62+'E-LPG propane or butane'!AH62</f>
        <v>77477241834662.625</v>
      </c>
      <c r="AI14" s="344">
        <f>'NonE-LPG propane or butane'!AI62+'E-LPG propane or butane'!AI62</f>
        <v>76205859004935.188</v>
      </c>
      <c r="AJ14" s="344">
        <f>'NonE-LPG propane or butane'!AJ62+'E-LPG propane or butane'!AJ62</f>
        <v>74936288242228.188</v>
      </c>
      <c r="AK14" s="344">
        <f>'NonE-LPG propane or butane'!AK62+'E-LPG propane or butane'!AK62</f>
        <v>73668528843338.406</v>
      </c>
      <c r="AL14" s="344">
        <f>'NonE-LPG propane or butane'!AL62+'E-LPG propane or butane'!AL62</f>
        <v>72402580105062.656</v>
      </c>
      <c r="AM14" s="344">
        <f>'NonE-LPG propane or butane'!AM62+'E-LPG propane or butane'!AM62</f>
        <v>71744247674532.984</v>
      </c>
      <c r="AN14" s="344">
        <f>'NonE-LPG propane or butane'!AN62+'E-LPG propane or butane'!AN62</f>
        <v>71086809132567.438</v>
      </c>
      <c r="AO14" s="344">
        <f>'NonE-LPG propane or butane'!AO62+'E-LPG propane or butane'!AO62</f>
        <v>70430264137400.266</v>
      </c>
      <c r="AP14" s="344">
        <f>'NonE-LPG propane or butane'!AP62+'E-LPG propane or butane'!AP62</f>
        <v>69774612347265.734</v>
      </c>
      <c r="AQ14" s="344">
        <f>'NonE-LPG propane or butane'!AQ62+'E-LPG propane or butane'!AQ62</f>
        <v>68941145158790.391</v>
      </c>
    </row>
    <row r="15" spans="1:43" x14ac:dyDescent="0.2">
      <c r="A15" s="136" t="s">
        <v>137</v>
      </c>
      <c r="B15" s="344">
        <f>'NonE-LPG propane or butane'!B63+'E-LPG propane or butane'!B63</f>
        <v>3865112352583041</v>
      </c>
      <c r="C15" s="344">
        <f>'NonE-LPG propane or butane'!C63+'E-LPG propane or butane'!C63</f>
        <v>4034643788572899</v>
      </c>
      <c r="D15" s="344">
        <f>'NonE-LPG propane or butane'!D63+'E-LPG propane or butane'!D63</f>
        <v>4168725231832764</v>
      </c>
      <c r="E15" s="344">
        <f>'NonE-LPG propane or butane'!E63+'E-LPG propane or butane'!E63</f>
        <v>4301831958558101</v>
      </c>
      <c r="F15" s="344">
        <f>'NonE-LPG propane or butane'!F63+'E-LPG propane or butane'!F63</f>
        <v>4433964679281809</v>
      </c>
      <c r="G15" s="344">
        <f>'NonE-LPG propane or butane'!G63+'E-LPG propane or butane'!G63</f>
        <v>4565124104536792</v>
      </c>
      <c r="H15" s="344">
        <f>'NonE-LPG propane or butane'!H63+'E-LPG propane or butane'!H63</f>
        <v>4695310944855953</v>
      </c>
      <c r="I15" s="344">
        <f>'NonE-LPG propane or butane'!I63+'E-LPG propane or butane'!I63</f>
        <v>4784677359416102</v>
      </c>
      <c r="J15" s="344">
        <f>'NonE-LPG propane or butane'!J63+'E-LPG propane or butane'!J63</f>
        <v>4873400149847421</v>
      </c>
      <c r="K15" s="344">
        <f>'NonE-LPG propane or butane'!K63+'E-LPG propane or butane'!K63</f>
        <v>4961479789249895</v>
      </c>
      <c r="L15" s="344">
        <f>'NonE-LPG propane or butane'!L63+'E-LPG propane or butane'!L63</f>
        <v>5048916750723513</v>
      </c>
      <c r="M15" s="344">
        <f>'NonE-LPG propane or butane'!M63+'E-LPG propane or butane'!M63</f>
        <v>5135711507368264</v>
      </c>
      <c r="N15" s="344">
        <f>'NonE-LPG propane or butane'!N63+'E-LPG propane or butane'!N63</f>
        <v>5128473257986246</v>
      </c>
      <c r="O15" s="344">
        <f>'NonE-LPG propane or butane'!O63+'E-LPG propane or butane'!O63</f>
        <v>5121198543823057</v>
      </c>
      <c r="P15" s="344">
        <f>'NonE-LPG propane or butane'!P63+'E-LPG propane or butane'!P63</f>
        <v>5113887386753117</v>
      </c>
      <c r="Q15" s="344">
        <f>'NonE-LPG propane or butane'!Q63+'E-LPG propane or butane'!Q63</f>
        <v>5106539808650848</v>
      </c>
      <c r="R15" s="344">
        <f>'NonE-LPG propane or butane'!R63+'E-LPG propane or butane'!R63</f>
        <v>5099155831390668</v>
      </c>
      <c r="S15" s="344">
        <f>'NonE-LPG propane or butane'!S63+'E-LPG propane or butane'!S63</f>
        <v>5038145167670170</v>
      </c>
      <c r="T15" s="344">
        <f>'NonE-LPG propane or butane'!T63+'E-LPG propane or butane'!T63</f>
        <v>4977207314406379</v>
      </c>
      <c r="U15" s="344">
        <f>'NonE-LPG propane or butane'!U63+'E-LPG propane or butane'!U63</f>
        <v>4916342252486167</v>
      </c>
      <c r="V15" s="344">
        <f>'NonE-LPG propane or butane'!V63+'E-LPG propane or butane'!V63</f>
        <v>4855549962796407</v>
      </c>
      <c r="W15" s="344">
        <f>'NonE-LPG propane or butane'!W63+'E-LPG propane or butane'!W63</f>
        <v>4794830426223973</v>
      </c>
      <c r="X15" s="344">
        <f>'NonE-LPG propane or butane'!X63+'E-LPG propane or butane'!X63</f>
        <v>4683743311074926</v>
      </c>
      <c r="Y15" s="344">
        <f>'NonE-LPG propane or butane'!Y63+'E-LPG propane or butane'!Y63</f>
        <v>4572792072952831</v>
      </c>
      <c r="Z15" s="344">
        <f>'NonE-LPG propane or butane'!Z63+'E-LPG propane or butane'!Z63</f>
        <v>4461976676020571.5</v>
      </c>
      <c r="AA15" s="344">
        <f>'NonE-LPG propane or butane'!AA63+'E-LPG propane or butane'!AA63</f>
        <v>4351297084441032.5</v>
      </c>
      <c r="AB15" s="344">
        <f>'NonE-LPG propane or butane'!AB63+'E-LPG propane or butane'!AB63</f>
        <v>4240753262377100</v>
      </c>
      <c r="AC15" s="344">
        <f>'NonE-LPG propane or butane'!AC63+'E-LPG propane or butane'!AC63</f>
        <v>4130345173991660</v>
      </c>
      <c r="AD15" s="344">
        <f>'NonE-LPG propane or butane'!AD63+'E-LPG propane or butane'!AD63</f>
        <v>4020072783447595</v>
      </c>
      <c r="AE15" s="344">
        <f>'NonE-LPG propane or butane'!AE63+'E-LPG propane or butane'!AE63</f>
        <v>3909936054907794</v>
      </c>
      <c r="AF15" s="344">
        <f>'NonE-LPG propane or butane'!AF63+'E-LPG propane or butane'!AF63</f>
        <v>3799934952535139.5</v>
      </c>
      <c r="AG15" s="344">
        <f>'NonE-LPG propane or butane'!AG63+'E-LPG propane or butane'!AG63</f>
        <v>3690069440492518.5</v>
      </c>
      <c r="AH15" s="344">
        <f>'NonE-LPG propane or butane'!AH63+'E-LPG propane or butane'!AH63</f>
        <v>3594660840874585.5</v>
      </c>
      <c r="AI15" s="344">
        <f>'NonE-LPG propane or butane'!AI63+'E-LPG propane or butane'!AI63</f>
        <v>3499369745443132.5</v>
      </c>
      <c r="AJ15" s="344">
        <f>'NonE-LPG propane or butane'!AJ63+'E-LPG propane or butane'!AJ63</f>
        <v>3404196123139325.5</v>
      </c>
      <c r="AK15" s="344">
        <f>'NonE-LPG propane or butane'!AK63+'E-LPG propane or butane'!AK63</f>
        <v>3309139942904331</v>
      </c>
      <c r="AL15" s="344">
        <f>'NonE-LPG propane or butane'!AL63+'E-LPG propane or butane'!AL63</f>
        <v>3214201173679317</v>
      </c>
      <c r="AM15" s="344">
        <f>'NonE-LPG propane or butane'!AM63+'E-LPG propane or butane'!AM63</f>
        <v>3114718024788286.5</v>
      </c>
      <c r="AN15" s="344">
        <f>'NonE-LPG propane or butane'!AN63+'E-LPG propane or butane'!AN63</f>
        <v>3015358101988387.5</v>
      </c>
      <c r="AO15" s="344">
        <f>'NonE-LPG propane or butane'!AO63+'E-LPG propane or butane'!AO63</f>
        <v>2916121372660499.5</v>
      </c>
      <c r="AP15" s="344">
        <f>'NonE-LPG propane or butane'!AP63+'E-LPG propane or butane'!AP63</f>
        <v>2817007804185499.5</v>
      </c>
      <c r="AQ15" s="344">
        <f>'NonE-LPG propane or butane'!AQ63+'E-LPG propane or butane'!AQ63</f>
        <v>2711057482064331</v>
      </c>
    </row>
    <row r="16" spans="1:43" x14ac:dyDescent="0.2">
      <c r="A16" s="136" t="s">
        <v>138</v>
      </c>
      <c r="B16" s="344">
        <f>'NonE-LPG propane or butane'!B64+'E-LPG propane or butane'!B64</f>
        <v>77931638595245.953</v>
      </c>
      <c r="C16" s="344">
        <f>'NonE-LPG propane or butane'!C64+'E-LPG propane or butane'!C64</f>
        <v>75809338150203.125</v>
      </c>
      <c r="D16" s="344">
        <f>'NonE-LPG propane or butane'!D64+'E-LPG propane or butane'!D64</f>
        <v>80552640537587.469</v>
      </c>
      <c r="E16" s="344">
        <f>'NonE-LPG propane or butane'!E64+'E-LPG propane or butane'!E64</f>
        <v>85213415281273.203</v>
      </c>
      <c r="F16" s="344">
        <f>'NonE-LPG propane or butane'!F64+'E-LPG propane or butane'!F64</f>
        <v>89792117394685.641</v>
      </c>
      <c r="G16" s="344">
        <f>'NonE-LPG propane or butane'!G64+'E-LPG propane or butane'!G64</f>
        <v>94289201891250.359</v>
      </c>
      <c r="H16" s="344">
        <f>'NonE-LPG propane or butane'!H64+'E-LPG propane or butane'!H64</f>
        <v>98705123784392.641</v>
      </c>
      <c r="I16" s="344">
        <f>'NonE-LPG propane or butane'!I64+'E-LPG propane or butane'!I64</f>
        <v>102998872208180.89</v>
      </c>
      <c r="J16" s="344">
        <f>'NonE-LPG propane or butane'!J64+'E-LPG propane or butane'!J64</f>
        <v>107215565144947.33</v>
      </c>
      <c r="K16" s="344">
        <f>'NonE-LPG propane or butane'!K64+'E-LPG propane or butane'!K64</f>
        <v>111355616408845.42</v>
      </c>
      <c r="L16" s="344">
        <f>'NonE-LPG propane or butane'!L64+'E-LPG propane or butane'!L64</f>
        <v>115419439814028.38</v>
      </c>
      <c r="M16" s="344">
        <f>'NonE-LPG propane or butane'!M64+'E-LPG propane or butane'!M64</f>
        <v>119407449174649.41</v>
      </c>
      <c r="N16" s="344">
        <f>'NonE-LPG propane or butane'!N64+'E-LPG propane or butane'!N64</f>
        <v>121289295381000.44</v>
      </c>
      <c r="O16" s="344">
        <f>'NonE-LPG propane or butane'!O64+'E-LPG propane or butane'!O64</f>
        <v>123140143346029.2</v>
      </c>
      <c r="P16" s="344">
        <f>'NonE-LPG propane or butane'!P64+'E-LPG propane or butane'!P64</f>
        <v>124960137251062.64</v>
      </c>
      <c r="Q16" s="344">
        <f>'NonE-LPG propane or butane'!Q64+'E-LPG propane or butane'!Q64</f>
        <v>126749421277427.86</v>
      </c>
      <c r="R16" s="344">
        <f>'NonE-LPG propane or butane'!R64+'E-LPG propane or butane'!R64</f>
        <v>128508139606451.66</v>
      </c>
      <c r="S16" s="344">
        <f>'NonE-LPG propane or butane'!S64+'E-LPG propane or butane'!S64</f>
        <v>128922052315014.53</v>
      </c>
      <c r="T16" s="344">
        <f>'NonE-LPG propane or butane'!T64+'E-LPG propane or butane'!T64</f>
        <v>129332287818756.47</v>
      </c>
      <c r="U16" s="344">
        <f>'NonE-LPG propane or butane'!U64+'E-LPG propane or butane'!U64</f>
        <v>129738850828190.11</v>
      </c>
      <c r="V16" s="344">
        <f>'NonE-LPG propane or butane'!V64+'E-LPG propane or butane'!V64</f>
        <v>130141746053827.86</v>
      </c>
      <c r="W16" s="344">
        <f>'NonE-LPG propane or butane'!W64+'E-LPG propane or butane'!W64</f>
        <v>130540978206182.23</v>
      </c>
      <c r="X16" s="344">
        <f>'NonE-LPG propane or butane'!X64+'E-LPG propane or butane'!X64</f>
        <v>129870085378985.88</v>
      </c>
      <c r="Y16" s="344">
        <f>'NonE-LPG propane or butane'!Y64+'E-LPG propane or butane'!Y64</f>
        <v>129201180113090.23</v>
      </c>
      <c r="Z16" s="344">
        <f>'NonE-LPG propane or butane'!Z64+'E-LPG propane or butane'!Z64</f>
        <v>128534260422838.3</v>
      </c>
      <c r="AA16" s="344">
        <f>'NonE-LPG propane or butane'!AA64+'E-LPG propane or butane'!AA64</f>
        <v>127869324322573.05</v>
      </c>
      <c r="AB16" s="344">
        <f>'NonE-LPG propane or butane'!AB64+'E-LPG propane or butane'!AB64</f>
        <v>127206369826637.33</v>
      </c>
      <c r="AC16" s="344">
        <f>'NonE-LPG propane or butane'!AC64+'E-LPG propane or butane'!AC64</f>
        <v>125171397181104.95</v>
      </c>
      <c r="AD16" s="344">
        <f>'NonE-LPG propane or butane'!AD64+'E-LPG propane or butane'!AD64</f>
        <v>123145727997255.61</v>
      </c>
      <c r="AE16" s="344">
        <f>'NonE-LPG propane or butane'!AE64+'E-LPG propane or butane'!AE64</f>
        <v>121129351607605.41</v>
      </c>
      <c r="AF16" s="344">
        <f>'NonE-LPG propane or butane'!AF64+'E-LPG propane or butane'!AF64</f>
        <v>119122257344670.67</v>
      </c>
      <c r="AG16" s="344">
        <f>'NonE-LPG propane or butane'!AG64+'E-LPG propane or butane'!AG64</f>
        <v>117124434540967.73</v>
      </c>
      <c r="AH16" s="344">
        <f>'NonE-LPG propane or butane'!AH64+'E-LPG propane or butane'!AH64</f>
        <v>114119088426995.69</v>
      </c>
      <c r="AI16" s="344">
        <f>'NonE-LPG propane or butane'!AI64+'E-LPG propane or butane'!AI64</f>
        <v>111128465104222.03</v>
      </c>
      <c r="AJ16" s="344">
        <f>'NonE-LPG propane or butane'!AJ64+'E-LPG propane or butane'!AJ64</f>
        <v>108152547393792.89</v>
      </c>
      <c r="AK16" s="344">
        <f>'NonE-LPG propane or butane'!AK64+'E-LPG propane or butane'!AK64</f>
        <v>105191318116854.69</v>
      </c>
      <c r="AL16" s="344">
        <f>'NonE-LPG propane or butane'!AL64+'E-LPG propane or butane'!AL64</f>
        <v>102244760094553.64</v>
      </c>
      <c r="AM16" s="344">
        <f>'NonE-LPG propane or butane'!AM64+'E-LPG propane or butane'!AM64</f>
        <v>99308602599681.234</v>
      </c>
      <c r="AN16" s="344">
        <f>'NonE-LPG propane or butane'!AN64+'E-LPG propane or butane'!AN64</f>
        <v>96387106659637.703</v>
      </c>
      <c r="AO16" s="344">
        <f>'NonE-LPG propane or butane'!AO64+'E-LPG propane or butane'!AO64</f>
        <v>93480255058609.484</v>
      </c>
      <c r="AP16" s="344">
        <f>'NonE-LPG propane or butane'!AP64+'E-LPG propane or butane'!AP64</f>
        <v>90588030580782.859</v>
      </c>
      <c r="AQ16" s="344">
        <f>'NonE-LPG propane or butane'!AQ64+'E-LPG propane or butane'!AQ64</f>
        <v>87471289005509.172</v>
      </c>
    </row>
    <row r="17" spans="1:43" x14ac:dyDescent="0.2">
      <c r="A17" s="136" t="s">
        <v>139</v>
      </c>
      <c r="B17" s="344">
        <f>'NonE-LPG propane or butane'!B65+'E-LPG propane or butane'!B65</f>
        <v>29114988746804.266</v>
      </c>
      <c r="C17" s="344">
        <f>'NonE-LPG propane or butane'!C65+'E-LPG propane or butane'!C65</f>
        <v>44531994585879.023</v>
      </c>
      <c r="D17" s="344">
        <f>'NonE-LPG propane or butane'!D65+'E-LPG propane or butane'!D65</f>
        <v>53406627719788.547</v>
      </c>
      <c r="E17" s="344">
        <f>'NonE-LPG propane or butane'!E65+'E-LPG propane or butane'!E65</f>
        <v>53653605286936.016</v>
      </c>
      <c r="F17" s="344">
        <f>'NonE-LPG propane or butane'!F65+'E-LPG propane or butane'!F65</f>
        <v>53991861688803.344</v>
      </c>
      <c r="G17" s="344">
        <f>'NonE-LPG propane or butane'!G65+'E-LPG propane or butane'!G65</f>
        <v>55354594358958.727</v>
      </c>
      <c r="H17" s="344">
        <f>'NonE-LPG propane or butane'!H65+'E-LPG propane or butane'!H65</f>
        <v>57118805285220.281</v>
      </c>
      <c r="I17" s="344">
        <f>'NonE-LPG propane or butane'!I65+'E-LPG propane or butane'!I65</f>
        <v>58768172513004.633</v>
      </c>
      <c r="J17" s="344">
        <f>'NonE-LPG propane or butane'!J65+'E-LPG propane or butane'!J65</f>
        <v>60154007422581.5</v>
      </c>
      <c r="K17" s="344">
        <f>'NonE-LPG propane or butane'!K65+'E-LPG propane or butane'!K65</f>
        <v>61291241433978.281</v>
      </c>
      <c r="L17" s="344">
        <f>'NonE-LPG propane or butane'!L65+'E-LPG propane or butane'!L65</f>
        <v>62200791159289.328</v>
      </c>
      <c r="M17" s="344">
        <f>'NonE-LPG propane or butane'!M65+'E-LPG propane or butane'!M65</f>
        <v>62908481261380.969</v>
      </c>
      <c r="N17" s="344">
        <f>'NonE-LPG propane or butane'!N65+'E-LPG propane or butane'!N65</f>
        <v>63513663905007.445</v>
      </c>
      <c r="O17" s="344">
        <f>'NonE-LPG propane or butane'!O65+'E-LPG propane or butane'!O65</f>
        <v>63972308103973.203</v>
      </c>
      <c r="P17" s="344">
        <f>'NonE-LPG propane or butane'!P65+'E-LPG propane or butane'!P65</f>
        <v>64310203010070.711</v>
      </c>
      <c r="Q17" s="344">
        <f>'NonE-LPG propane or butane'!Q65+'E-LPG propane or butane'!Q65</f>
        <v>64554551136971.578</v>
      </c>
      <c r="R17" s="344">
        <f>'NonE-LPG propane or butane'!R65+'E-LPG propane or butane'!R65</f>
        <v>64733500640978.359</v>
      </c>
      <c r="S17" s="344">
        <f>'NonE-LPG propane or butane'!S65+'E-LPG propane or butane'!S65</f>
        <v>65113340364324.578</v>
      </c>
      <c r="T17" s="344">
        <f>'NonE-LPG propane or butane'!T65+'E-LPG propane or butane'!T65</f>
        <v>65460271583808.758</v>
      </c>
      <c r="U17" s="344">
        <f>'NonE-LPG propane or butane'!U65+'E-LPG propane or butane'!U65</f>
        <v>65774977208822.172</v>
      </c>
      <c r="V17" s="344">
        <f>'NonE-LPG propane or butane'!V65+'E-LPG propane or butane'!V65</f>
        <v>66058212427721.594</v>
      </c>
      <c r="W17" s="344">
        <f>'NonE-LPG propane or butane'!W65+'E-LPG propane or butane'!W65</f>
        <v>66310799933351.305</v>
      </c>
      <c r="X17" s="344">
        <f>'NonE-LPG propane or butane'!X65+'E-LPG propane or butane'!X65</f>
        <v>66533625105769.352</v>
      </c>
      <c r="Y17" s="344">
        <f>'NonE-LPG propane or butane'!Y65+'E-LPG propane or butane'!Y65</f>
        <v>66727631184477.297</v>
      </c>
      <c r="Z17" s="344">
        <f>'NonE-LPG propane or butane'!Z65+'E-LPG propane or butane'!Z65</f>
        <v>66893814460736.586</v>
      </c>
      <c r="AA17" s="344">
        <f>'NonE-LPG propane or butane'!AA65+'E-LPG propane or butane'!AA65</f>
        <v>67033219518695.055</v>
      </c>
      <c r="AB17" s="344">
        <f>'NonE-LPG propane or butane'!AB65+'E-LPG propane or butane'!AB65</f>
        <v>67146934552112.352</v>
      </c>
      <c r="AC17" s="344">
        <f>'NonE-LPG propane or butane'!AC65+'E-LPG propane or butane'!AC65</f>
        <v>67236086781462.977</v>
      </c>
      <c r="AD17" s="344">
        <f>'NonE-LPG propane or butane'!AD65+'E-LPG propane or butane'!AD65</f>
        <v>67301837994143.305</v>
      </c>
      <c r="AE17" s="344">
        <f>'NonE-LPG propane or butane'!AE65+'E-LPG propane or butane'!AE65</f>
        <v>67345380228450.102</v>
      </c>
      <c r="AF17" s="344">
        <f>'NonE-LPG propane or butane'!AF65+'E-LPG propane or butane'!AF65</f>
        <v>67367931619924.391</v>
      </c>
      <c r="AG17" s="344">
        <f>'NonE-LPG propane or butane'!AG65+'E-LPG propane or butane'!AG65</f>
        <v>67370732426623.641</v>
      </c>
      <c r="AH17" s="344">
        <f>'NonE-LPG propane or butane'!AH65+'E-LPG propane or butane'!AH65</f>
        <v>67355041247882.234</v>
      </c>
      <c r="AI17" s="344">
        <f>'NonE-LPG propane or butane'!AI65+'E-LPG propane or butane'!AI65</f>
        <v>67322131449186.758</v>
      </c>
      <c r="AJ17" s="344">
        <f>'NonE-LPG propane or butane'!AJ65+'E-LPG propane or butane'!AJ65</f>
        <v>67273287803920.664</v>
      </c>
      <c r="AK17" s="344">
        <f>'NonE-LPG propane or butane'!AK65+'E-LPG propane or butane'!AK65</f>
        <v>67209803360960.875</v>
      </c>
      <c r="AL17" s="344">
        <f>'NonE-LPG propane or butane'!AL65+'E-LPG propane or butane'!AL65</f>
        <v>67132976545419.898</v>
      </c>
      <c r="AM17" s="344">
        <f>'NonE-LPG propane or butane'!AM65+'E-LPG propane or butane'!AM65</f>
        <v>67044108498260.375</v>
      </c>
      <c r="AN17" s="344">
        <f>'NonE-LPG propane or butane'!AN65+'E-LPG propane or butane'!AN65</f>
        <v>66944500659035.383</v>
      </c>
      <c r="AO17" s="344">
        <f>'NonE-LPG propane or butane'!AO65+'E-LPG propane or butane'!AO65</f>
        <v>66835452594678.141</v>
      </c>
      <c r="AP17" s="344">
        <f>'NonE-LPG propane or butane'!AP65+'E-LPG propane or butane'!AP65</f>
        <v>66718260076045.063</v>
      </c>
      <c r="AQ17" s="344">
        <f>'NonE-LPG propane or butane'!AQ65+'E-LPG propane or butane'!AQ65</f>
        <v>66252704616141.211</v>
      </c>
    </row>
    <row r="18" spans="1:43" x14ac:dyDescent="0.2">
      <c r="A18" s="136" t="s">
        <v>140</v>
      </c>
      <c r="B18" s="344">
        <f>'NonE-LPG propane or butane'!B66+'E-LPG propane or butane'!B66</f>
        <v>1331260330910.4443</v>
      </c>
      <c r="C18" s="344">
        <f>'NonE-LPG propane or butane'!C66+'E-LPG propane or butane'!C66</f>
        <v>1017993691992.7036</v>
      </c>
      <c r="D18" s="344">
        <f>'NonE-LPG propane or butane'!D66+'E-LPG propane or butane'!D66</f>
        <v>1206010136464.1091</v>
      </c>
      <c r="E18" s="344">
        <f>'NonE-LPG propane or butane'!E66+'E-LPG propane or butane'!E66</f>
        <v>1296691276684.7949</v>
      </c>
      <c r="F18" s="344">
        <f>'NonE-LPG propane or butane'!F66+'E-LPG propane or butane'!F66</f>
        <v>1312663765543.6348</v>
      </c>
      <c r="G18" s="344">
        <f>'NonE-LPG propane or butane'!G66+'E-LPG propane or butane'!G66</f>
        <v>1377482864057.2861</v>
      </c>
      <c r="H18" s="344">
        <f>'NonE-LPG propane or butane'!H66+'E-LPG propane or butane'!H66</f>
        <v>1459309142523.6091</v>
      </c>
      <c r="I18" s="344">
        <f>'NonE-LPG propane or butane'!I66+'E-LPG propane or butane'!I66</f>
        <v>1528673955880.093</v>
      </c>
      <c r="J18" s="344">
        <f>'NonE-LPG propane or butane'!J66+'E-LPG propane or butane'!J66</f>
        <v>1580804630333.9656</v>
      </c>
      <c r="K18" s="344">
        <f>'NonE-LPG propane or butane'!K66+'E-LPG propane or butane'!K66</f>
        <v>1620397167831.532</v>
      </c>
      <c r="L18" s="344">
        <f>'NonE-LPG propane or butane'!L66+'E-LPG propane or butane'!L66</f>
        <v>1653228682671.917</v>
      </c>
      <c r="M18" s="344">
        <f>'NonE-LPG propane or butane'!M66+'E-LPG propane or butane'!M66</f>
        <v>1685791277662.0151</v>
      </c>
      <c r="N18" s="344">
        <f>'NonE-LPG propane or butane'!N66+'E-LPG propane or butane'!N66</f>
        <v>1729811088910.4697</v>
      </c>
      <c r="O18" s="344">
        <f>'NonE-LPG propane or butane'!O66+'E-LPG propane or butane'!O66</f>
        <v>1779503514169.166</v>
      </c>
      <c r="P18" s="344">
        <f>'NonE-LPG propane or butane'!P66+'E-LPG propane or butane'!P66</f>
        <v>1833289004469.8337</v>
      </c>
      <c r="Q18" s="344">
        <f>'NonE-LPG propane or butane'!Q66+'E-LPG propane or butane'!Q66</f>
        <v>1889385703688.4622</v>
      </c>
      <c r="R18" s="344">
        <f>'NonE-LPG propane or butane'!R66+'E-LPG propane or butane'!R66</f>
        <v>1945775657408.5486</v>
      </c>
      <c r="S18" s="344">
        <f>'NonE-LPG propane or butane'!S66+'E-LPG propane or butane'!S66</f>
        <v>2013279080438.2046</v>
      </c>
      <c r="T18" s="344">
        <f>'NonE-LPG propane or butane'!T66+'E-LPG propane or butane'!T66</f>
        <v>2079451273168.3674</v>
      </c>
      <c r="U18" s="344">
        <f>'NonE-LPG propane or butane'!U66+'E-LPG propane or butane'!U66</f>
        <v>2144030486692.9858</v>
      </c>
      <c r="V18" s="344">
        <f>'NonE-LPG propane or butane'!V66+'E-LPG propane or butane'!V66</f>
        <v>2206758104762.8174</v>
      </c>
      <c r="W18" s="344">
        <f>'NonE-LPG propane or butane'!W66+'E-LPG propane or butane'!W66</f>
        <v>2267380460067.0669</v>
      </c>
      <c r="X18" s="344">
        <f>'NonE-LPG propane or butane'!X66+'E-LPG propane or butane'!X66</f>
        <v>2325650622651.8896</v>
      </c>
      <c r="Y18" s="344">
        <f>'NonE-LPG propane or butane'!Y66+'E-LPG propane or butane'!Y66</f>
        <v>2381330141976.3242</v>
      </c>
      <c r="Z18" s="344">
        <f>'NonE-LPG propane or butane'!Z66+'E-LPG propane or butane'!Z66</f>
        <v>2434190724783.9014</v>
      </c>
      <c r="AA18" s="344">
        <f>'NonE-LPG propane or butane'!AA66+'E-LPG propane or butane'!AA66</f>
        <v>2484015831888.6655</v>
      </c>
      <c r="AB18" s="344">
        <f>'NonE-LPG propane or butane'!AB66+'E-LPG propane or butane'!AB66</f>
        <v>2530602178116.6226</v>
      </c>
      <c r="AC18" s="344">
        <f>'NonE-LPG propane or butane'!AC66+'E-LPG propane or butane'!AC66</f>
        <v>2573761120984.7461</v>
      </c>
      <c r="AD18" s="344">
        <f>'NonE-LPG propane or butane'!AD66+'E-LPG propane or butane'!AD66</f>
        <v>2613319925212.0015</v>
      </c>
      <c r="AE18" s="344">
        <f>'NonE-LPG propane or butane'!AE66+'E-LPG propane or butane'!AE66</f>
        <v>2649122891811.8037</v>
      </c>
      <c r="AF18" s="344">
        <f>'NonE-LPG propane or butane'!AF66+'E-LPG propane or butane'!AF66</f>
        <v>2681032342281.0547</v>
      </c>
      <c r="AG18" s="344">
        <f>'NonE-LPG propane or butane'!AG66+'E-LPG propane or butane'!AG66</f>
        <v>2708929450246.2935</v>
      </c>
      <c r="AH18" s="344">
        <f>'NonE-LPG propane or butane'!AH66+'E-LPG propane or butane'!AH66</f>
        <v>2732714914819.6885</v>
      </c>
      <c r="AI18" s="344">
        <f>'NonE-LPG propane or butane'!AI66+'E-LPG propane or butane'!AI66</f>
        <v>2752309471825.1709</v>
      </c>
      <c r="AJ18" s="344">
        <f>'NonE-LPG propane or butane'!AJ66+'E-LPG propane or butane'!AJ66</f>
        <v>2767654240947.6245</v>
      </c>
      <c r="AK18" s="344">
        <f>'NonE-LPG propane or butane'!AK66+'E-LPG propane or butane'!AK66</f>
        <v>2778710908706.458</v>
      </c>
      <c r="AL18" s="344">
        <f>'NonE-LPG propane or butane'!AL66+'E-LPG propane or butane'!AL66</f>
        <v>2785461748933.5366</v>
      </c>
      <c r="AM18" s="344">
        <f>'NonE-LPG propane or butane'!AM66+'E-LPG propane or butane'!AM66</f>
        <v>2787909484120.1909</v>
      </c>
      <c r="AN18" s="344">
        <f>'NonE-LPG propane or butane'!AN66+'E-LPG propane or butane'!AN66</f>
        <v>2786076992568.9961</v>
      </c>
      <c r="AO18" s="344">
        <f>'NonE-LPG propane or butane'!AO66+'E-LPG propane or butane'!AO66</f>
        <v>2780006867726.2822</v>
      </c>
      <c r="AP18" s="344">
        <f>'NonE-LPG propane or butane'!AP66+'E-LPG propane or butane'!AP66</f>
        <v>2769760837368.0078</v>
      </c>
      <c r="AQ18" s="344">
        <f>'NonE-LPG propane or butane'!AQ66+'E-LPG propane or butane'!AQ66</f>
        <v>2741288697345.0234</v>
      </c>
    </row>
    <row r="19" spans="1:43" x14ac:dyDescent="0.2">
      <c r="A19" s="136" t="s">
        <v>141</v>
      </c>
      <c r="B19" s="344">
        <f>'NonE-LPG propane or butane'!B67+'E-LPG propane or butane'!B67</f>
        <v>2360156384138.3354</v>
      </c>
      <c r="C19" s="344">
        <f>'NonE-LPG propane or butane'!C67+'E-LPG propane or butane'!C67</f>
        <v>2011657108009.9712</v>
      </c>
      <c r="D19" s="344">
        <f>'NonE-LPG propane or butane'!D67+'E-LPG propane or butane'!D67</f>
        <v>2413873607991.9746</v>
      </c>
      <c r="E19" s="344">
        <f>'NonE-LPG propane or butane'!E67+'E-LPG propane or butane'!E67</f>
        <v>2707153445173.6802</v>
      </c>
      <c r="F19" s="344">
        <f>'NonE-LPG propane or butane'!F67+'E-LPG propane or butane'!F67</f>
        <v>2756266172468.2178</v>
      </c>
      <c r="G19" s="344">
        <f>'NonE-LPG propane or butane'!G67+'E-LPG propane or butane'!G67</f>
        <v>2930469602429.9331</v>
      </c>
      <c r="H19" s="344">
        <f>'NonE-LPG propane or butane'!H67+'E-LPG propane or butane'!H67</f>
        <v>3158813031786.9482</v>
      </c>
      <c r="I19" s="344">
        <f>'NonE-LPG propane or butane'!I67+'E-LPG propane or butane'!I67</f>
        <v>3371871642873.4058</v>
      </c>
      <c r="J19" s="344">
        <f>'NonE-LPG propane or butane'!J67+'E-LPG propane or butane'!J67</f>
        <v>3553043258956.4106</v>
      </c>
      <c r="K19" s="344">
        <f>'NonE-LPG propane or butane'!K67+'E-LPG propane or butane'!K67</f>
        <v>3706455698866.4663</v>
      </c>
      <c r="L19" s="344">
        <f>'NonE-LPG propane or butane'!L67+'E-LPG propane or butane'!L67</f>
        <v>3838773435493.1504</v>
      </c>
      <c r="M19" s="344">
        <f>'NonE-LPG propane or butane'!M67+'E-LPG propane or butane'!M67</f>
        <v>3958657875859.7793</v>
      </c>
      <c r="N19" s="344">
        <f>'NonE-LPG propane or butane'!N67+'E-LPG propane or butane'!N67</f>
        <v>4087465678312.6909</v>
      </c>
      <c r="O19" s="344">
        <f>'NonE-LPG propane or butane'!O67+'E-LPG propane or butane'!O67</f>
        <v>4214185907151.8506</v>
      </c>
      <c r="P19" s="344">
        <f>'NonE-LPG propane or butane'!P67+'E-LPG propane or butane'!P67</f>
        <v>4338020945455.3203</v>
      </c>
      <c r="Q19" s="344">
        <f>'NonE-LPG propane or butane'!Q67+'E-LPG propane or butane'!Q67</f>
        <v>4458132135562.8174</v>
      </c>
      <c r="R19" s="344">
        <f>'NonE-LPG propane or butane'!R67+'E-LPG propane or butane'!R67</f>
        <v>4573645663944.9473</v>
      </c>
      <c r="S19" s="344">
        <f>'NonE-LPG propane or butane'!S67+'E-LPG propane or butane'!S67</f>
        <v>4711718722582.8467</v>
      </c>
      <c r="T19" s="344">
        <f>'NonE-LPG propane or butane'!T67+'E-LPG propane or butane'!T67</f>
        <v>4845524072274.3701</v>
      </c>
      <c r="U19" s="344">
        <f>'NonE-LPG propane or butane'!U67+'E-LPG propane or butane'!U67</f>
        <v>4974599750129.3438</v>
      </c>
      <c r="V19" s="344">
        <f>'NonE-LPG propane or butane'!V67+'E-LPG propane or butane'!V67</f>
        <v>5098506195638.0889</v>
      </c>
      <c r="W19" s="344">
        <f>'NonE-LPG propane or butane'!W67+'E-LPG propane or butane'!W67</f>
        <v>5216829081471.5996</v>
      </c>
      <c r="X19" s="344">
        <f>'NonE-LPG propane or butane'!X67+'E-LPG propane or butane'!X67</f>
        <v>5329181888561.7725</v>
      </c>
      <c r="Y19" s="344">
        <f>'NonE-LPG propane or butane'!Y67+'E-LPG propane or butane'!Y67</f>
        <v>5435208203529.3545</v>
      </c>
      <c r="Z19" s="344">
        <f>'NonE-LPG propane or butane'!Z67+'E-LPG propane or butane'!Z67</f>
        <v>5534583720615.5068</v>
      </c>
      <c r="AA19" s="344">
        <f>'NonE-LPG propane or butane'!AA67+'E-LPG propane or butane'!AA67</f>
        <v>5627017934481.8789</v>
      </c>
      <c r="AB19" s="344">
        <f>'NonE-LPG propane or butane'!AB67+'E-LPG propane or butane'!AB67</f>
        <v>5712255514495.9531</v>
      </c>
      <c r="AC19" s="344">
        <f>'NonE-LPG propane or butane'!AC67+'E-LPG propane or butane'!AC67</f>
        <v>5790077355344.6719</v>
      </c>
      <c r="AD19" s="344">
        <f>'NonE-LPG propane or butane'!AD67+'E-LPG propane or butane'!AD67</f>
        <v>5860301302949.168</v>
      </c>
      <c r="AE19" s="344">
        <f>'NonE-LPG propane or butane'!AE67+'E-LPG propane or butane'!AE67</f>
        <v>5922782558625.8955</v>
      </c>
      <c r="AF19" s="344">
        <f>'NonE-LPG propane or butane'!AF67+'E-LPG propane or butane'!AF67</f>
        <v>5977413768196.5273</v>
      </c>
      <c r="AG19" s="344">
        <f>'NonE-LPG propane or butane'!AG67+'E-LPG propane or butane'!AG67</f>
        <v>6024124806242.6387</v>
      </c>
      <c r="AH19" s="344">
        <f>'NonE-LPG propane or butane'!AH67+'E-LPG propane or butane'!AH67</f>
        <v>6062882268888.0566</v>
      </c>
      <c r="AI19" s="344">
        <f>'NonE-LPG propane or butane'!AI67+'E-LPG propane or butane'!AI67</f>
        <v>6093688691338.4912</v>
      </c>
      <c r="AJ19" s="344">
        <f>'NonE-LPG propane or butane'!AJ67+'E-LPG propane or butane'!AJ67</f>
        <v>6116581508888.5479</v>
      </c>
      <c r="AK19" s="344">
        <f>'NonE-LPG propane or butane'!AK67+'E-LPG propane or butane'!AK67</f>
        <v>6131631782203.1123</v>
      </c>
      <c r="AL19" s="344">
        <f>'NonE-LPG propane or butane'!AL67+'E-LPG propane or butane'!AL67</f>
        <v>6138942709382.3203</v>
      </c>
      <c r="AM19" s="344">
        <f>'NonE-LPG propane or butane'!AM67+'E-LPG propane or butane'!AM67</f>
        <v>6138647948625.3896</v>
      </c>
      <c r="AN19" s="344">
        <f>'NonE-LPG propane or butane'!AN67+'E-LPG propane or butane'!AN67</f>
        <v>6130909776223.3242</v>
      </c>
      <c r="AO19" s="344">
        <f>'NonE-LPG propane or butane'!AO67+'E-LPG propane or butane'!AO67</f>
        <v>6115917105143.8994</v>
      </c>
      <c r="AP19" s="344">
        <f>'NonE-LPG propane or butane'!AP67+'E-LPG propane or butane'!AP67</f>
        <v>6093883389642.1006</v>
      </c>
      <c r="AQ19" s="344">
        <f>'NonE-LPG propane or butane'!AQ67+'E-LPG propane or butane'!AQ67</f>
        <v>6033941649151.0449</v>
      </c>
    </row>
    <row r="20" spans="1:43" x14ac:dyDescent="0.2">
      <c r="A20" s="136" t="s">
        <v>142</v>
      </c>
      <c r="B20" s="344">
        <f>'NonE-LPG propane or butane'!B68+'E-LPG propane or butane'!B68</f>
        <v>1656487094972.271</v>
      </c>
      <c r="C20" s="344">
        <f>'NonE-LPG propane or butane'!C68+'E-LPG propane or butane'!C68</f>
        <v>1800692541537.019</v>
      </c>
      <c r="D20" s="344">
        <f>'NonE-LPG propane or butane'!D68+'E-LPG propane or butane'!D68</f>
        <v>1989123562592.5713</v>
      </c>
      <c r="E20" s="344">
        <f>'NonE-LPG propane or butane'!E68+'E-LPG propane or butane'!E68</f>
        <v>2134130868971.2961</v>
      </c>
      <c r="F20" s="344">
        <f>'NonE-LPG propane or butane'!F68+'E-LPG propane or butane'!F68</f>
        <v>2102155538438.4932</v>
      </c>
      <c r="G20" s="344">
        <f>'NonE-LPG propane or butane'!G68+'E-LPG propane or butane'!G68</f>
        <v>2106384330666.929</v>
      </c>
      <c r="H20" s="344">
        <f>'NonE-LPG propane or butane'!H68+'E-LPG propane or butane'!H68</f>
        <v>2127669487899.3892</v>
      </c>
      <c r="I20" s="344">
        <f>'NonE-LPG propane or butane'!I68+'E-LPG propane or butane'!I68</f>
        <v>2150691439113.9397</v>
      </c>
      <c r="J20" s="344">
        <f>'NonE-LPG propane or butane'!J68+'E-LPG propane or butane'!J68</f>
        <v>2169897500389.5503</v>
      </c>
      <c r="K20" s="344">
        <f>'NonE-LPG propane or butane'!K68+'E-LPG propane or butane'!K68</f>
        <v>2183907571013.259</v>
      </c>
      <c r="L20" s="344">
        <f>'NonE-LPG propane or butane'!L68+'E-LPG propane or butane'!L68</f>
        <v>2191416446051.5249</v>
      </c>
      <c r="M20" s="344">
        <f>'NonE-LPG propane or butane'!M68+'E-LPG propane or butane'!M68</f>
        <v>2191226187840.489</v>
      </c>
      <c r="N20" s="344">
        <f>'NonE-LPG propane or butane'!N68+'E-LPG propane or butane'!N68</f>
        <v>2200518907109.4678</v>
      </c>
      <c r="O20" s="344">
        <f>'NonE-LPG propane or butane'!O68+'E-LPG propane or butane'!O68</f>
        <v>2202295565923.1855</v>
      </c>
      <c r="P20" s="344">
        <f>'NonE-LPG propane or butane'!P68+'E-LPG propane or butane'!P68</f>
        <v>2197155487286.1812</v>
      </c>
      <c r="Q20" s="344">
        <f>'NonE-LPG propane or butane'!Q68+'E-LPG propane or butane'!Q68</f>
        <v>2185762966904.3564</v>
      </c>
      <c r="R20" s="344">
        <f>'NonE-LPG propane or butane'!R68+'E-LPG propane or butane'!R68</f>
        <v>2168828219367.9636</v>
      </c>
      <c r="S20" s="344">
        <f>'NonE-LPG propane or butane'!S68+'E-LPG propane or butane'!S68</f>
        <v>2172016217167.8062</v>
      </c>
      <c r="T20" s="344">
        <f>'NonE-LPG propane or butane'!T68+'E-LPG propane or butane'!T68</f>
        <v>2170981110418.791</v>
      </c>
      <c r="U20" s="344">
        <f>'NonE-LPG propane or butane'!U68+'E-LPG propane or butane'!U68</f>
        <v>2166013295962.0376</v>
      </c>
      <c r="V20" s="344">
        <f>'NonE-LPG propane or butane'!V68+'E-LPG propane or butane'!V68</f>
        <v>2157418253025.439</v>
      </c>
      <c r="W20" s="344">
        <f>'NonE-LPG propane or butane'!W68+'E-LPG propane or butane'!W68</f>
        <v>2145510944629.3633</v>
      </c>
      <c r="X20" s="344">
        <f>'NonE-LPG propane or butane'!X68+'E-LPG propane or butane'!X68</f>
        <v>2130610660833.3154</v>
      </c>
      <c r="Y20" s="344">
        <f>'NonE-LPG propane or butane'!Y68+'E-LPG propane or butane'!Y68</f>
        <v>2113036370755.5493</v>
      </c>
      <c r="Z20" s="344">
        <f>'NonE-LPG propane or butane'!Z68+'E-LPG propane or butane'!Z68</f>
        <v>2093102628358.8188</v>
      </c>
      <c r="AA20" s="344">
        <f>'NonE-LPG propane or butane'!AA68+'E-LPG propane or butane'!AA68</f>
        <v>2071116056738.416</v>
      </c>
      <c r="AB20" s="344">
        <f>'NonE-LPG propane or butane'!AB68+'E-LPG propane or butane'!AB68</f>
        <v>2047372417535.8792</v>
      </c>
      <c r="AC20" s="344">
        <f>'NonE-LPG propane or butane'!AC68+'E-LPG propane or butane'!AC68</f>
        <v>2022154256435.6279</v>
      </c>
      <c r="AD20" s="344">
        <f>'NonE-LPG propane or butane'!AD68+'E-LPG propane or butane'!AD68</f>
        <v>1995729102640.5022</v>
      </c>
      <c r="AE20" s="344">
        <f>'NonE-LPG propane or butane'!AE68+'E-LPG propane or butane'!AE68</f>
        <v>1968348189798.9365</v>
      </c>
      <c r="AF20" s="344">
        <f>'NonE-LPG propane or butane'!AF68+'E-LPG propane or butane'!AF68</f>
        <v>1940245657998.9233</v>
      </c>
      <c r="AG20" s="344">
        <f>'NonE-LPG propane or butane'!AG68+'E-LPG propane or butane'!AG68</f>
        <v>1911638190998.2271</v>
      </c>
      <c r="AH20" s="344">
        <f>'NonE-LPG propane or butane'!AH68+'E-LPG propane or butane'!AH68</f>
        <v>1882725039611.6514</v>
      </c>
      <c r="AI20" s="344">
        <f>'NonE-LPG propane or butane'!AI68+'E-LPG propane or butane'!AI68</f>
        <v>1853688380869.2512</v>
      </c>
      <c r="AJ20" s="344">
        <f>'NonE-LPG propane or butane'!AJ68+'E-LPG propane or butane'!AJ68</f>
        <v>1824693962917.2622</v>
      </c>
      <c r="AK20" s="344">
        <f>'NonE-LPG propane or butane'!AK68+'E-LPG propane or butane'!AK68</f>
        <v>1795891987372.0869</v>
      </c>
      <c r="AL20" s="344">
        <f>'NonE-LPG propane or butane'!AL68+'E-LPG propane or butane'!AL68</f>
        <v>1767418183679.5432</v>
      </c>
      <c r="AM20" s="344">
        <f>'NonE-LPG propane or butane'!AM68+'E-LPG propane or butane'!AM68</f>
        <v>1739395033714.9326</v>
      </c>
      <c r="AN20" s="344">
        <f>'NonE-LPG propane or butane'!AN68+'E-LPG propane or butane'!AN68</f>
        <v>1711933109146.3669</v>
      </c>
      <c r="AO20" s="344">
        <f>'NonE-LPG propane or butane'!AO68+'E-LPG propane or butane'!AO68</f>
        <v>1685132488763.365</v>
      </c>
      <c r="AP20" s="344">
        <f>'NonE-LPG propane or butane'!AP68+'E-LPG propane or butane'!AP68</f>
        <v>1659084227866.4905</v>
      </c>
      <c r="AQ20" s="344">
        <f>'NonE-LPG propane or butane'!AQ68+'E-LPG propane or butane'!AQ68</f>
        <v>1625493026737.9753</v>
      </c>
    </row>
    <row r="21" spans="1:43" x14ac:dyDescent="0.2">
      <c r="A21" s="136" t="s">
        <v>143</v>
      </c>
      <c r="B21" s="344">
        <f>'NonE-LPG propane or butane'!B69+'E-LPG propane or butane'!B69</f>
        <v>4824248877440.9434</v>
      </c>
      <c r="C21" s="344">
        <f>'NonE-LPG propane or butane'!C69+'E-LPG propane or butane'!C69</f>
        <v>4234456877330.2378</v>
      </c>
      <c r="D21" s="344">
        <f>'NonE-LPG propane or butane'!D69+'E-LPG propane or butane'!D69</f>
        <v>4519829101561.9648</v>
      </c>
      <c r="E21" s="344">
        <f>'NonE-LPG propane or butane'!E69+'E-LPG propane or butane'!E69</f>
        <v>4803808440702.5654</v>
      </c>
      <c r="F21" s="344">
        <f>'NonE-LPG propane or butane'!F69+'E-LPG propane or butane'!F69</f>
        <v>5086404394326.6904</v>
      </c>
      <c r="G21" s="344">
        <f>'NonE-LPG propane or butane'!G69+'E-LPG propane or butane'!G69</f>
        <v>5367626462008.9902</v>
      </c>
      <c r="H21" s="344">
        <f>'NonE-LPG propane or butane'!H69+'E-LPG propane or butane'!H69</f>
        <v>5647484143324.1133</v>
      </c>
      <c r="I21" s="344">
        <f>'NonE-LPG propane or butane'!I69+'E-LPG propane or butane'!I69</f>
        <v>5801685163033.959</v>
      </c>
      <c r="J21" s="344">
        <f>'NonE-LPG propane or butane'!J69+'E-LPG propane or butane'!J69</f>
        <v>5955183858535.6016</v>
      </c>
      <c r="K21" s="344">
        <f>'NonE-LPG propane or butane'!K69+'E-LPG propane or butane'!K69</f>
        <v>6107984716432.9121</v>
      </c>
      <c r="L21" s="344">
        <f>'NonE-LPG propane or butane'!L69+'E-LPG propane or butane'!L69</f>
        <v>6260092223329.7607</v>
      </c>
      <c r="M21" s="344">
        <f>'NonE-LPG propane or butane'!M69+'E-LPG propane or butane'!M69</f>
        <v>6411510865830.0205</v>
      </c>
      <c r="N21" s="344">
        <f>'NonE-LPG propane or butane'!N69+'E-LPG propane or butane'!N69</f>
        <v>6483243129136.5752</v>
      </c>
      <c r="O21" s="344">
        <f>'NonE-LPG propane or butane'!O69+'E-LPG propane or butane'!O69</f>
        <v>6554731095497.3193</v>
      </c>
      <c r="P21" s="344">
        <f>'NonE-LPG propane or butane'!P69+'E-LPG propane or butane'!P69</f>
        <v>6625976118839.9414</v>
      </c>
      <c r="Q21" s="344">
        <f>'NonE-LPG propane or butane'!Q69+'E-LPG propane or butane'!Q69</f>
        <v>6696979553092.124</v>
      </c>
      <c r="R21" s="344">
        <f>'NonE-LPG propane or butane'!R69+'E-LPG propane or butane'!R69</f>
        <v>6767742752181.5508</v>
      </c>
      <c r="S21" s="344">
        <f>'NonE-LPG propane or butane'!S69+'E-LPG propane or butane'!S69</f>
        <v>6742078499688.3887</v>
      </c>
      <c r="T21" s="344">
        <f>'NonE-LPG propane or butane'!T69+'E-LPG propane or butane'!T69</f>
        <v>6716450979598.3135</v>
      </c>
      <c r="U21" s="344">
        <f>'NonE-LPG propane or butane'!U69+'E-LPG propane or butane'!U69</f>
        <v>6690860142618.9814</v>
      </c>
      <c r="V21" s="344">
        <f>'NonE-LPG propane or butane'!V69+'E-LPG propane or butane'!V69</f>
        <v>6665305939458.0557</v>
      </c>
      <c r="W21" s="344">
        <f>'NonE-LPG propane or butane'!W69+'E-LPG propane or butane'!W69</f>
        <v>6639788320823.1914</v>
      </c>
      <c r="X21" s="344">
        <f>'NonE-LPG propane or butane'!X69+'E-LPG propane or butane'!X69</f>
        <v>6614307237422.0479</v>
      </c>
      <c r="Y21" s="344">
        <f>'NonE-LPG propane or butane'!Y69+'E-LPG propane or butane'!Y69</f>
        <v>6588862639962.2861</v>
      </c>
      <c r="Z21" s="344">
        <f>'NonE-LPG propane or butane'!Z69+'E-LPG propane or butane'!Z69</f>
        <v>6563454479151.5645</v>
      </c>
      <c r="AA21" s="344">
        <f>'NonE-LPG propane or butane'!AA69+'E-LPG propane or butane'!AA69</f>
        <v>6538082705697.542</v>
      </c>
      <c r="AB21" s="344">
        <f>'NonE-LPG propane or butane'!AB69+'E-LPG propane or butane'!AB69</f>
        <v>6512747270307.875</v>
      </c>
      <c r="AC21" s="344">
        <f>'NonE-LPG propane or butane'!AC69+'E-LPG propane or butane'!AC69</f>
        <v>6487448123690.2256</v>
      </c>
      <c r="AD21" s="344">
        <f>'NonE-LPG propane or butane'!AD69+'E-LPG propane or butane'!AD69</f>
        <v>6462185216552.251</v>
      </c>
      <c r="AE21" s="344">
        <f>'NonE-LPG propane or butane'!AE69+'E-LPG propane or butane'!AE69</f>
        <v>6436958499601.6113</v>
      </c>
      <c r="AF21" s="344">
        <f>'NonE-LPG propane or butane'!AF69+'E-LPG propane or butane'!AF69</f>
        <v>6411767923545.9648</v>
      </c>
      <c r="AG21" s="344">
        <f>'NonE-LPG propane or butane'!AG69+'E-LPG propane or butane'!AG69</f>
        <v>6386613439092.9707</v>
      </c>
      <c r="AH21" s="344">
        <f>'NonE-LPG propane or butane'!AH69+'E-LPG propane or butane'!AH69</f>
        <v>6373650719874.3965</v>
      </c>
      <c r="AI21" s="344">
        <f>'NonE-LPG propane or butane'!AI69+'E-LPG propane or butane'!AI69</f>
        <v>6360705503280.4961</v>
      </c>
      <c r="AJ21" s="344">
        <f>'NonE-LPG propane or butane'!AJ69+'E-LPG propane or butane'!AJ69</f>
        <v>6347777769594.335</v>
      </c>
      <c r="AK21" s="344">
        <f>'NonE-LPG propane or butane'!AK69+'E-LPG propane or butane'!AK69</f>
        <v>6334867499098.9756</v>
      </c>
      <c r="AL21" s="344">
        <f>'NonE-LPG propane or butane'!AL69+'E-LPG propane or butane'!AL69</f>
        <v>6321974672077.4824</v>
      </c>
      <c r="AM21" s="344">
        <f>'NonE-LPG propane or butane'!AM69+'E-LPG propane or butane'!AM69</f>
        <v>6305062736971.0684</v>
      </c>
      <c r="AN21" s="344">
        <f>'NonE-LPG propane or butane'!AN69+'E-LPG propane or butane'!AN69</f>
        <v>6288174336507.5156</v>
      </c>
      <c r="AO21" s="344">
        <f>'NonE-LPG propane or butane'!AO69+'E-LPG propane or butane'!AO69</f>
        <v>6271309441111.4229</v>
      </c>
      <c r="AP21" s="344">
        <f>'NonE-LPG propane or butane'!AP69+'E-LPG propane or butane'!AP69</f>
        <v>6254468021207.3848</v>
      </c>
      <c r="AQ21" s="344">
        <f>'NonE-LPG propane or butane'!AQ69+'E-LPG propane or butane'!AQ69</f>
        <v>6232880864328.8506</v>
      </c>
    </row>
    <row r="22" spans="1:43" x14ac:dyDescent="0.2">
      <c r="A22" s="136" t="s">
        <v>144</v>
      </c>
      <c r="B22" s="344">
        <f>'NonE-LPG propane or butane'!B70+'E-LPG propane or butane'!B70</f>
        <v>1489117377056.3904</v>
      </c>
      <c r="C22" s="344">
        <f>'NonE-LPG propane or butane'!C70+'E-LPG propane or butane'!C70</f>
        <v>1151201711264.8589</v>
      </c>
      <c r="D22" s="344">
        <f>'NonE-LPG propane or butane'!D70+'E-LPG propane or butane'!D70</f>
        <v>1292189589298.8972</v>
      </c>
      <c r="E22" s="344">
        <f>'NonE-LPG propane or butane'!E70+'E-LPG propane or butane'!E70</f>
        <v>1336765627572.7212</v>
      </c>
      <c r="F22" s="344">
        <f>'NonE-LPG propane or butane'!F70+'E-LPG propane or butane'!F70</f>
        <v>1341247939403.698</v>
      </c>
      <c r="G22" s="344">
        <f>'NonE-LPG propane or butane'!G70+'E-LPG propane or butane'!G70</f>
        <v>1362645458964.6792</v>
      </c>
      <c r="H22" s="344">
        <f>'NonE-LPG propane or butane'!H70+'E-LPG propane or butane'!H70</f>
        <v>1390765359570.3784</v>
      </c>
      <c r="I22" s="344">
        <f>'NonE-LPG propane or butane'!I70+'E-LPG propane or butane'!I70</f>
        <v>1417587860989.7534</v>
      </c>
      <c r="J22" s="344">
        <f>'NonE-LPG propane or butane'!J70+'E-LPG propane or butane'!J70</f>
        <v>1440264600142.0686</v>
      </c>
      <c r="K22" s="344">
        <f>'NonE-LPG propane or butane'!K70+'E-LPG propane or butane'!K70</f>
        <v>1458647302106.8228</v>
      </c>
      <c r="L22" s="344">
        <f>'NonE-LPG propane or butane'!L70+'E-LPG propane or butane'!L70</f>
        <v>1472629617869.4082</v>
      </c>
      <c r="M22" s="344">
        <f>'NonE-LPG propane or butane'!M70+'E-LPG propane or butane'!M70</f>
        <v>1482147836706.1118</v>
      </c>
      <c r="N22" s="344">
        <f>'NonE-LPG propane or butane'!N70+'E-LPG propane or butane'!N70</f>
        <v>1488397858798.9321</v>
      </c>
      <c r="O22" s="344">
        <f>'NonE-LPG propane or butane'!O70+'E-LPG propane or butane'!O70</f>
        <v>1490803106201.2642</v>
      </c>
      <c r="P22" s="344">
        <f>'NonE-LPG propane or butane'!P70+'E-LPG propane or butane'!P70</f>
        <v>1490023919971.9551</v>
      </c>
      <c r="Q22" s="344">
        <f>'NonE-LPG propane or butane'!Q70+'E-LPG propane or butane'!Q70</f>
        <v>1486742817804.1816</v>
      </c>
      <c r="R22" s="344">
        <f>'NonE-LPG propane or butane'!R70+'E-LPG propane or butane'!R70</f>
        <v>1481651528435.4619</v>
      </c>
      <c r="S22" s="344">
        <f>'NonE-LPG propane or butane'!S70+'E-LPG propane or butane'!S70</f>
        <v>1479829805379.9885</v>
      </c>
      <c r="T22" s="344">
        <f>'NonE-LPG propane or butane'!T70+'E-LPG propane or butane'!T70</f>
        <v>1476977582720.2339</v>
      </c>
      <c r="U22" s="344">
        <f>'NonE-LPG propane or butane'!U70+'E-LPG propane or butane'!U70</f>
        <v>1473187967211.4712</v>
      </c>
      <c r="V22" s="344">
        <f>'NonE-LPG propane or butane'!V70+'E-LPG propane or butane'!V70</f>
        <v>1468555070122.3367</v>
      </c>
      <c r="W22" s="344">
        <f>'NonE-LPG propane or butane'!W70+'E-LPG propane or butane'!W70</f>
        <v>1463173459983.468</v>
      </c>
      <c r="X22" s="344">
        <f>'NonE-LPG propane or butane'!X70+'E-LPG propane or butane'!X70</f>
        <v>1457137671188.248</v>
      </c>
      <c r="Y22" s="344">
        <f>'NonE-LPG propane or butane'!Y70+'E-LPG propane or butane'!Y70</f>
        <v>1450541770091.1082</v>
      </c>
      <c r="Z22" s="344">
        <f>'NonE-LPG propane or butane'!Z70+'E-LPG propane or butane'!Z70</f>
        <v>1443478979460.843</v>
      </c>
      <c r="AA22" s="344">
        <f>'NonE-LPG propane or butane'!AA70+'E-LPG propane or butane'!AA70</f>
        <v>1436041361453.3599</v>
      </c>
      <c r="AB22" s="344">
        <f>'NonE-LPG propane or butane'!AB70+'E-LPG propane or butane'!AB70</f>
        <v>1428319558673.9165</v>
      </c>
      <c r="AC22" s="344">
        <f>'NonE-LPG propane or butane'!AC70+'E-LPG propane or butane'!AC70</f>
        <v>1420402592404.3557</v>
      </c>
      <c r="AD22" s="344">
        <f>'NonE-LPG propane or butane'!AD70+'E-LPG propane or butane'!AD70</f>
        <v>1412377716676.386</v>
      </c>
      <c r="AE22" s="344">
        <f>'NonE-LPG propane or butane'!AE70+'E-LPG propane or butane'!AE70</f>
        <v>1404330326574.9792</v>
      </c>
      <c r="AF22" s="344">
        <f>'NonE-LPG propane or butane'!AF70+'E-LPG propane or butane'!AF70</f>
        <v>1396343918954.3069</v>
      </c>
      <c r="AG22" s="344">
        <f>'NonE-LPG propane or butane'!AG70+'E-LPG propane or butane'!AG70</f>
        <v>1388500103637.76</v>
      </c>
      <c r="AH22" s="344">
        <f>'NonE-LPG propane or butane'!AH70+'E-LPG propane or butane'!AH70</f>
        <v>1380878663149.6968</v>
      </c>
      <c r="AI22" s="344">
        <f>'NonE-LPG propane or butane'!AI70+'E-LPG propane or butane'!AI70</f>
        <v>1373557659084.6563</v>
      </c>
      <c r="AJ22" s="344">
        <f>'NonE-LPG propane or butane'!AJ70+'E-LPG propane or butane'!AJ70</f>
        <v>1366613583355.7964</v>
      </c>
      <c r="AK22" s="344">
        <f>'NonE-LPG propane or butane'!AK70+'E-LPG propane or butane'!AK70</f>
        <v>1360121552773.5918</v>
      </c>
      <c r="AL22" s="344">
        <f>'NonE-LPG propane or butane'!AL70+'E-LPG propane or butane'!AL70</f>
        <v>1354155545685.0835</v>
      </c>
      <c r="AM22" s="344">
        <f>'NonE-LPG propane or butane'!AM70+'E-LPG propane or butane'!AM70</f>
        <v>1348788679750.1406</v>
      </c>
      <c r="AN22" s="344">
        <f>'NonE-LPG propane or butane'!AN70+'E-LPG propane or butane'!AN70</f>
        <v>1344093530342.5505</v>
      </c>
      <c r="AO22" s="344">
        <f>'NonE-LPG propane or butane'!AO70+'E-LPG propane or butane'!AO70</f>
        <v>1340142489539.3274</v>
      </c>
      <c r="AP22" s="344">
        <f>'NonE-LPG propane or butane'!AP70+'E-LPG propane or butane'!AP70</f>
        <v>1337008166202.6606</v>
      </c>
      <c r="AQ22" s="344">
        <f>'NonE-LPG propane or butane'!AQ70+'E-LPG propane or butane'!AQ70</f>
        <v>1328759284502.9121</v>
      </c>
    </row>
    <row r="23" spans="1:43" x14ac:dyDescent="0.2">
      <c r="A23" s="136" t="s">
        <v>145</v>
      </c>
      <c r="B23" s="344">
        <f>'NonE-LPG propane or butane'!B71+'E-LPG propane or butane'!B71</f>
        <v>2802825272235.5889</v>
      </c>
      <c r="C23" s="344">
        <f>'NonE-LPG propane or butane'!C71+'E-LPG propane or butane'!C71</f>
        <v>5031103234961.4473</v>
      </c>
      <c r="D23" s="344">
        <f>'NonE-LPG propane or butane'!D71+'E-LPG propane or butane'!D71</f>
        <v>5850871347792.3389</v>
      </c>
      <c r="E23" s="344">
        <f>'NonE-LPG propane or butane'!E71+'E-LPG propane or butane'!E71</f>
        <v>5835187420271.9346</v>
      </c>
      <c r="F23" s="344">
        <f>'NonE-LPG propane or butane'!F71+'E-LPG propane or butane'!F71</f>
        <v>5881486569188.2441</v>
      </c>
      <c r="G23" s="344">
        <f>'NonE-LPG propane or butane'!G71+'E-LPG propane or butane'!G71</f>
        <v>6046691396484.4395</v>
      </c>
      <c r="H23" s="344">
        <f>'NonE-LPG propane or butane'!H71+'E-LPG propane or butane'!H71</f>
        <v>6259001852784.5576</v>
      </c>
      <c r="I23" s="344">
        <f>'NonE-LPG propane or butane'!I71+'E-LPG propane or butane'!I71</f>
        <v>6456773442521.2871</v>
      </c>
      <c r="J23" s="344">
        <f>'NonE-LPG propane or butane'!J71+'E-LPG propane or butane'!J71</f>
        <v>6624256063250.1084</v>
      </c>
      <c r="K23" s="344">
        <f>'NonE-LPG propane or butane'!K71+'E-LPG propane or butane'!K71</f>
        <v>6763398761624.5439</v>
      </c>
      <c r="L23" s="344">
        <f>'NonE-LPG propane or butane'!L71+'E-LPG propane or butane'!L71</f>
        <v>6876927017128.8086</v>
      </c>
      <c r="M23" s="344">
        <f>'NonE-LPG propane or butane'!M71+'E-LPG propane or butane'!M71</f>
        <v>6968199876972.1318</v>
      </c>
      <c r="N23" s="344">
        <f>'NonE-LPG propane or butane'!N71+'E-LPG propane or butane'!N71</f>
        <v>7048885213676.4277</v>
      </c>
      <c r="O23" s="344">
        <f>'NonE-LPG propane or butane'!O71+'E-LPG propane or butane'!O71</f>
        <v>7113929346189.8584</v>
      </c>
      <c r="P23" s="344">
        <f>'NonE-LPG propane or butane'!P71+'E-LPG propane or butane'!P71</f>
        <v>7166115101415.1084</v>
      </c>
      <c r="Q23" s="344">
        <f>'NonE-LPG propane or butane'!Q71+'E-LPG propane or butane'!Q71</f>
        <v>7208401807117.4561</v>
      </c>
      <c r="R23" s="344">
        <f>'NonE-LPG propane or butane'!R71+'E-LPG propane or butane'!R71</f>
        <v>7243876251686.5273</v>
      </c>
      <c r="S23" s="344">
        <f>'NonE-LPG propane or butane'!S71+'E-LPG propane or butane'!S71</f>
        <v>7297085855224.8789</v>
      </c>
      <c r="T23" s="344">
        <f>'NonE-LPG propane or butane'!T71+'E-LPG propane or butane'!T71</f>
        <v>7346970483089.9854</v>
      </c>
      <c r="U23" s="344">
        <f>'NonE-LPG propane or butane'!U71+'E-LPG propane or butane'!U71</f>
        <v>7393539859754.873</v>
      </c>
      <c r="V23" s="344">
        <f>'NonE-LPG propane or butane'!V71+'E-LPG propane or butane'!V71</f>
        <v>7436810336284.6494</v>
      </c>
      <c r="W23" s="344">
        <f>'NonE-LPG propane or butane'!W71+'E-LPG propane or butane'!W71</f>
        <v>7476804676869.0918</v>
      </c>
      <c r="X23" s="344">
        <f>'NonE-LPG propane or butane'!X71+'E-LPG propane or butane'!X71</f>
        <v>7513551830716.8086</v>
      </c>
      <c r="Y23" s="344">
        <f>'NonE-LPG propane or butane'!Y71+'E-LPG propane or butane'!Y71</f>
        <v>7547086690943.7754</v>
      </c>
      <c r="Z23" s="344">
        <f>'NonE-LPG propane or butane'!Z71+'E-LPG propane or butane'!Z71</f>
        <v>7577449842086.2305</v>
      </c>
      <c r="AA23" s="344">
        <f>'NonE-LPG propane or butane'!AA71+'E-LPG propane or butane'!AA71</f>
        <v>7604687297854.4141</v>
      </c>
      <c r="AB23" s="344">
        <f>'NonE-LPG propane or butane'!AB71+'E-LPG propane or butane'!AB71</f>
        <v>7628850230721.9883</v>
      </c>
      <c r="AC23" s="344">
        <f>'NonE-LPG propane or butane'!AC71+'E-LPG propane or butane'!AC71</f>
        <v>7649994694913.8203</v>
      </c>
      <c r="AD23" s="344">
        <f>'NonE-LPG propane or butane'!AD71+'E-LPG propane or butane'!AD71</f>
        <v>7668181344317.2617</v>
      </c>
      <c r="AE23" s="344">
        <f>'NonE-LPG propane or butane'!AE71+'E-LPG propane or butane'!AE71</f>
        <v>7683475146794.9746</v>
      </c>
      <c r="AF23" s="344">
        <f>'NonE-LPG propane or butane'!AF71+'E-LPG propane or butane'!AF71</f>
        <v>7695945096325.4727</v>
      </c>
      <c r="AG23" s="344">
        <f>'NonE-LPG propane or butane'!AG71+'E-LPG propane or butane'!AG71</f>
        <v>7705663924339.8066</v>
      </c>
      <c r="AH23" s="344">
        <f>'NonE-LPG propane or butane'!AH71+'E-LPG propane or butane'!AH71</f>
        <v>7712707811559.375</v>
      </c>
      <c r="AI23" s="344">
        <f>'NonE-LPG propane or butane'!AI71+'E-LPG propane or butane'!AI71</f>
        <v>7717156101573.3965</v>
      </c>
      <c r="AJ23" s="344">
        <f>'NonE-LPG propane or butane'!AJ71+'E-LPG propane or butane'!AJ71</f>
        <v>7719091017324.0313</v>
      </c>
      <c r="AK23" s="344">
        <f>'NonE-LPG propane or butane'!AK71+'E-LPG propane or butane'!AK71</f>
        <v>7718597381594.2266</v>
      </c>
      <c r="AL23" s="344">
        <f>'NonE-LPG propane or butane'!AL71+'E-LPG propane or butane'!AL71</f>
        <v>7715762342518.3311</v>
      </c>
      <c r="AM23" s="344">
        <f>'NonE-LPG propane or butane'!AM71+'E-LPG propane or butane'!AM71</f>
        <v>7710675105059.209</v>
      </c>
      <c r="AN23" s="344">
        <f>'NonE-LPG propane or butane'!AN71+'E-LPG propane or butane'!AN71</f>
        <v>7703426669318.6855</v>
      </c>
      <c r="AO23" s="344">
        <f>'NonE-LPG propane or butane'!AO71+'E-LPG propane or butane'!AO71</f>
        <v>7694109576470.5664</v>
      </c>
      <c r="AP23" s="344">
        <f>'NonE-LPG propane or butane'!AP71+'E-LPG propane or butane'!AP71</f>
        <v>7682817663029.4736</v>
      </c>
      <c r="AQ23" s="344">
        <f>'NonE-LPG propane or butane'!AQ71+'E-LPG propane or butane'!AQ71</f>
        <v>7642174810683.042</v>
      </c>
    </row>
    <row r="24" spans="1:43" x14ac:dyDescent="0.2">
      <c r="A24" s="136" t="s">
        <v>146</v>
      </c>
      <c r="B24" s="344">
        <f>'NonE-LPG propane or butane'!B72+'E-LPG propane or butane'!B72</f>
        <v>4510519798549.0537</v>
      </c>
      <c r="C24" s="344">
        <f>'NonE-LPG propane or butane'!C72+'E-LPG propane or butane'!C72</f>
        <v>87842670034955.984</v>
      </c>
      <c r="D24" s="344">
        <f>'NonE-LPG propane or butane'!D72+'E-LPG propane or butane'!D72</f>
        <v>107989787643762.3</v>
      </c>
      <c r="E24" s="344">
        <f>'NonE-LPG propane or butane'!E72+'E-LPG propane or butane'!E72</f>
        <v>116583081799761.55</v>
      </c>
      <c r="F24" s="344">
        <f>'NonE-LPG propane or butane'!F72+'E-LPG propane or butane'!F72</f>
        <v>121869154897392.36</v>
      </c>
      <c r="G24" s="344">
        <f>'NonE-LPG propane or butane'!G72+'E-LPG propane or butane'!G72</f>
        <v>135449194784262.55</v>
      </c>
      <c r="H24" s="344">
        <f>'NonE-LPG propane or butane'!H72+'E-LPG propane or butane'!H72</f>
        <v>153510629650247.13</v>
      </c>
      <c r="I24" s="344">
        <f>'NonE-LPG propane or butane'!I72+'E-LPG propane or butane'!I72</f>
        <v>171465912775521.56</v>
      </c>
      <c r="J24" s="344">
        <f>'NonE-LPG propane or butane'!J72+'E-LPG propane or butane'!J72</f>
        <v>188101160762109.13</v>
      </c>
      <c r="K24" s="344">
        <f>'NonE-LPG propane or butane'!K72+'E-LPG propane or butane'!K72</f>
        <v>203525772150905.38</v>
      </c>
      <c r="L24" s="344">
        <f>'NonE-LPG propane or butane'!L72+'E-LPG propane or butane'!L72</f>
        <v>218123029402909.03</v>
      </c>
      <c r="M24" s="344">
        <f>'NonE-LPG propane or butane'!M72+'E-LPG propane or butane'!M72</f>
        <v>232529320827602.81</v>
      </c>
      <c r="N24" s="344">
        <f>'NonE-LPG propane or butane'!N72+'E-LPG propane or butane'!N72</f>
        <v>247451004534725.81</v>
      </c>
      <c r="O24" s="344">
        <f>'NonE-LPG propane or butane'!O72+'E-LPG propane or butane'!O72</f>
        <v>263030555688531.28</v>
      </c>
      <c r="P24" s="344">
        <f>'NonE-LPG propane or butane'!P72+'E-LPG propane or butane'!P72</f>
        <v>279254503689225.19</v>
      </c>
      <c r="Q24" s="344">
        <f>'NonE-LPG propane or butane'!Q72+'E-LPG propane or butane'!Q72</f>
        <v>296102920282679.94</v>
      </c>
      <c r="R24" s="344">
        <f>'NonE-LPG propane or butane'!R72+'E-LPG propane or butane'!R72</f>
        <v>313548866688602.94</v>
      </c>
      <c r="S24" s="344">
        <f>'NonE-LPG propane or butane'!S72+'E-LPG propane or butane'!S72</f>
        <v>331598764254936.94</v>
      </c>
      <c r="T24" s="344">
        <f>'NonE-LPG propane or butane'!T72+'E-LPG propane or butane'!T72</f>
        <v>350172392496345.88</v>
      </c>
      <c r="U24" s="344">
        <f>'NonE-LPG propane or butane'!U72+'E-LPG propane or butane'!U72</f>
        <v>369217324906812.25</v>
      </c>
      <c r="V24" s="344">
        <f>'NonE-LPG propane or butane'!V72+'E-LPG propane or butane'!V72</f>
        <v>388671989404588.81</v>
      </c>
      <c r="W24" s="344">
        <f>'NonE-LPG propane or butane'!W72+'E-LPG propane or butane'!W72</f>
        <v>408465381742721.31</v>
      </c>
      <c r="X24" s="344">
        <f>'NonE-LPG propane or butane'!X72+'E-LPG propane or butane'!X72</f>
        <v>428516888580718.69</v>
      </c>
      <c r="Y24" s="344">
        <f>'NonE-LPG propane or butane'!Y72+'E-LPG propane or butane'!Y72</f>
        <v>448736237905428.94</v>
      </c>
      <c r="Z24" s="344">
        <f>'NonE-LPG propane or butane'!Z72+'E-LPG propane or butane'!Z72</f>
        <v>469023594036911.31</v>
      </c>
      <c r="AA24" s="344">
        <f>'NonE-LPG propane or butane'!AA72+'E-LPG propane or butane'!AA72</f>
        <v>489269813468191.94</v>
      </c>
      <c r="AB24" s="344">
        <f>'NonE-LPG propane or butane'!AB72+'E-LPG propane or butane'!AB72</f>
        <v>509356876212990</v>
      </c>
      <c r="AC24" s="344">
        <f>'NonE-LPG propane or butane'!AC72+'E-LPG propane or butane'!AC72</f>
        <v>529158505131682.13</v>
      </c>
      <c r="AD24" s="344">
        <f>'NonE-LPG propane or butane'!AD72+'E-LPG propane or butane'!AD72</f>
        <v>548540982847765.94</v>
      </c>
      <c r="AE24" s="344">
        <f>'NonE-LPG propane or butane'!AE72+'E-LPG propane or butane'!AE72</f>
        <v>567364172349616.5</v>
      </c>
      <c r="AF24" s="344">
        <f>'NonE-LPG propane or butane'!AF72+'E-LPG propane or butane'!AF72</f>
        <v>585482743213142.75</v>
      </c>
      <c r="AG24" s="344">
        <f>'NonE-LPG propane or butane'!AG72+'E-LPG propane or butane'!AG72</f>
        <v>602747600624378.5</v>
      </c>
      <c r="AH24" s="344">
        <f>'NonE-LPG propane or butane'!AH72+'E-LPG propane or butane'!AH72</f>
        <v>619007509099992.5</v>
      </c>
      <c r="AI24" s="344">
        <f>'NonE-LPG propane or butane'!AI72+'E-LPG propane or butane'!AI72</f>
        <v>634110897101432</v>
      </c>
      <c r="AJ24" s="344">
        <f>'NonE-LPG propane or butane'!AJ72+'E-LPG propane or butane'!AJ72</f>
        <v>647907822748487.75</v>
      </c>
      <c r="AK24" s="344">
        <f>'NonE-LPG propane or butane'!AK72+'E-LPG propane or butane'!AK72</f>
        <v>660252074723824.75</v>
      </c>
      <c r="AL24" s="344">
        <f>'NonE-LPG propane or butane'!AL72+'E-LPG propane or butane'!AL72</f>
        <v>671003376411265.88</v>
      </c>
      <c r="AM24" s="344">
        <f>'NonE-LPG propane or butane'!AM72+'E-LPG propane or butane'!AM72</f>
        <v>680029655539960.13</v>
      </c>
      <c r="AN24" s="344">
        <f>'NonE-LPG propane or butane'!AN72+'E-LPG propane or butane'!AN72</f>
        <v>687209336342935.63</v>
      </c>
      <c r="AO24" s="344">
        <f>'NonE-LPG propane or butane'!AO72+'E-LPG propane or butane'!AO72</f>
        <v>692433606719751.63</v>
      </c>
      <c r="AP24" s="344">
        <f>'NonE-LPG propane or butane'!AP72+'E-LPG propane or butane'!AP72</f>
        <v>695608609356548.13</v>
      </c>
      <c r="AQ24" s="344">
        <f>'NonE-LPG propane or butane'!AQ72+'E-LPG propane or butane'!AQ72</f>
        <v>696530231292822.63</v>
      </c>
    </row>
    <row r="25" spans="1:43" x14ac:dyDescent="0.2">
      <c r="A25" s="136" t="s">
        <v>147</v>
      </c>
      <c r="B25" s="344">
        <f>'NonE-LPG propane or butane'!B73+'E-LPG propane or butane'!B73</f>
        <v>4575221965737.6436</v>
      </c>
      <c r="C25" s="344">
        <f>'NonE-LPG propane or butane'!C73+'E-LPG propane or butane'!C73</f>
        <v>7286137601151.6357</v>
      </c>
      <c r="D25" s="344">
        <f>'NonE-LPG propane or butane'!D73+'E-LPG propane or butane'!D73</f>
        <v>9804839918206.7988</v>
      </c>
      <c r="E25" s="344">
        <f>'NonE-LPG propane or butane'!E73+'E-LPG propane or butane'!E73</f>
        <v>12124492157706.781</v>
      </c>
      <c r="F25" s="344">
        <f>'NonE-LPG propane or butane'!F73+'E-LPG propane or butane'!F73</f>
        <v>12543371909172.73</v>
      </c>
      <c r="G25" s="344">
        <f>'NonE-LPG propane or butane'!G73+'E-LPG propane or butane'!G73</f>
        <v>13711988117060.414</v>
      </c>
      <c r="H25" s="344">
        <f>'NonE-LPG propane or butane'!H73+'E-LPG propane or butane'!H73</f>
        <v>15286235094118.92</v>
      </c>
      <c r="I25" s="344">
        <f>'NonE-LPG propane or butane'!I73+'E-LPG propane or butane'!I73</f>
        <v>16891802845262.99</v>
      </c>
      <c r="J25" s="344">
        <f>'NonE-LPG propane or butane'!J73+'E-LPG propane or butane'!J73</f>
        <v>18422033437601.082</v>
      </c>
      <c r="K25" s="344">
        <f>'NonE-LPG propane or butane'!K73+'E-LPG propane or butane'!K73</f>
        <v>19882883877942.012</v>
      </c>
      <c r="L25" s="344">
        <f>'NonE-LPG propane or butane'!L73+'E-LPG propane or butane'!L73</f>
        <v>21295893655732.699</v>
      </c>
      <c r="M25" s="344">
        <f>'NonE-LPG propane or butane'!M73+'E-LPG propane or butane'!M73</f>
        <v>22697693153351.996</v>
      </c>
      <c r="N25" s="344">
        <f>'NonE-LPG propane or butane'!N73+'E-LPG propane or butane'!N73</f>
        <v>24144441663072.449</v>
      </c>
      <c r="O25" s="344">
        <f>'NonE-LPG propane or butane'!O73+'E-LPG propane or butane'!O73</f>
        <v>25634669282887.344</v>
      </c>
      <c r="P25" s="344">
        <f>'NonE-LPG propane or butane'!P73+'E-LPG propane or butane'!P73</f>
        <v>27172049984558.238</v>
      </c>
      <c r="Q25" s="344">
        <f>'NonE-LPG propane or butane'!Q73+'E-LPG propane or butane'!Q73</f>
        <v>28761418115472.762</v>
      </c>
      <c r="R25" s="344">
        <f>'NonE-LPG propane or butane'!R73+'E-LPG propane or butane'!R73</f>
        <v>30408885503516.918</v>
      </c>
      <c r="S25" s="344">
        <f>'NonE-LPG propane or butane'!S73+'E-LPG propane or butane'!S73</f>
        <v>32223083482795.113</v>
      </c>
      <c r="T25" s="344">
        <f>'NonE-LPG propane or butane'!T73+'E-LPG propane or butane'!T73</f>
        <v>34111434469660.324</v>
      </c>
      <c r="U25" s="344">
        <f>'NonE-LPG propane or butane'!U73+'E-LPG propane or butane'!U73</f>
        <v>36070079554619.023</v>
      </c>
      <c r="V25" s="344">
        <f>'NonE-LPG propane or butane'!V73+'E-LPG propane or butane'!V73</f>
        <v>38093978610181.148</v>
      </c>
      <c r="W25" s="344">
        <f>'NonE-LPG propane or butane'!W73+'E-LPG propane or butane'!W73</f>
        <v>40176816314752.727</v>
      </c>
      <c r="X25" s="344">
        <f>'NonE-LPG propane or butane'!X73+'E-LPG propane or butane'!X73</f>
        <v>42310918012365.977</v>
      </c>
      <c r="Y25" s="344">
        <f>'NonE-LPG propane or butane'!Y73+'E-LPG propane or butane'!Y73</f>
        <v>44487179084752.32</v>
      </c>
      <c r="Z25" s="344">
        <f>'NonE-LPG propane or butane'!Z73+'E-LPG propane or butane'!Z73</f>
        <v>46695011783595.477</v>
      </c>
      <c r="AA25" s="344">
        <f>'NonE-LPG propane or butane'!AA73+'E-LPG propane or butane'!AA73</f>
        <v>48922313657016</v>
      </c>
      <c r="AB25" s="344">
        <f>'NonE-LPG propane or butane'!AB73+'E-LPG propane or butane'!AB73</f>
        <v>51155461780380.641</v>
      </c>
      <c r="AC25" s="344">
        <f>'NonE-LPG propane or butane'!AC73+'E-LPG propane or butane'!AC73</f>
        <v>53379336942045.961</v>
      </c>
      <c r="AD25" s="344">
        <f>'NonE-LPG propane or butane'!AD73+'E-LPG propane or butane'!AD73</f>
        <v>55577381715273.523</v>
      </c>
      <c r="AE25" s="344">
        <f>'NonE-LPG propane or butane'!AE73+'E-LPG propane or butane'!AE73</f>
        <v>57731695946428.836</v>
      </c>
      <c r="AF25" s="344">
        <f>'NonE-LPG propane or butane'!AF73+'E-LPG propane or butane'!AF73</f>
        <v>59823172589074.797</v>
      </c>
      <c r="AG25" s="344">
        <f>'NonE-LPG propane or butane'!AG73+'E-LPG propane or butane'!AG73</f>
        <v>61831676002168.266</v>
      </c>
      <c r="AH25" s="344">
        <f>'NonE-LPG propane or butane'!AH73+'E-LPG propane or butane'!AH73</f>
        <v>63736263804760.773</v>
      </c>
      <c r="AI25" s="344">
        <f>'NonE-LPG propane or butane'!AI73+'E-LPG propane or butane'!AI73</f>
        <v>65515452145782.242</v>
      </c>
      <c r="AJ25" s="344">
        <f>'NonE-LPG propane or butane'!AJ73+'E-LPG propane or butane'!AJ73</f>
        <v>67147522823521.133</v>
      </c>
      <c r="AK25" s="344">
        <f>'NonE-LPG propane or butane'!AK73+'E-LPG propane or butane'!AK73</f>
        <v>68610869105995.023</v>
      </c>
      <c r="AL25" s="344">
        <f>'NonE-LPG propane or butane'!AL73+'E-LPG propane or butane'!AL73</f>
        <v>69884375404705.547</v>
      </c>
      <c r="AM25" s="344">
        <f>'NonE-LPG propane or butane'!AM73+'E-LPG propane or butane'!AM73</f>
        <v>70947824197999.406</v>
      </c>
      <c r="AN25" s="344">
        <f>'NonE-LPG propane or butane'!AN73+'E-LPG propane or butane'!AN73</f>
        <v>71782321856809.734</v>
      </c>
      <c r="AO25" s="344">
        <f>'NonE-LPG propane or butane'!AO73+'E-LPG propane or butane'!AO73</f>
        <v>72370733376171.422</v>
      </c>
      <c r="AP25" s="344">
        <f>'NonE-LPG propane or butane'!AP73+'E-LPG propane or butane'!AP73</f>
        <v>72698114549853.234</v>
      </c>
      <c r="AQ25" s="344">
        <f>'NonE-LPG propane or butane'!AQ73+'E-LPG propane or butane'!AQ73</f>
        <v>72379041095392.266</v>
      </c>
    </row>
    <row r="26" spans="1:43" x14ac:dyDescent="0.2">
      <c r="A26" s="136" t="s">
        <v>148</v>
      </c>
      <c r="B26" s="344">
        <f>'NonE-LPG propane or butane'!B74+'E-LPG propane or butane'!B74</f>
        <v>6672740310382.6211</v>
      </c>
      <c r="C26" s="344">
        <f>'NonE-LPG propane or butane'!C74+'E-LPG propane or butane'!C74</f>
        <v>5393362446168.1318</v>
      </c>
      <c r="D26" s="344">
        <f>'NonE-LPG propane or butane'!D74+'E-LPG propane or butane'!D74</f>
        <v>5660705073791.3232</v>
      </c>
      <c r="E26" s="344">
        <f>'NonE-LPG propane or butane'!E74+'E-LPG propane or butane'!E74</f>
        <v>5717098693741.4512</v>
      </c>
      <c r="F26" s="344">
        <f>'NonE-LPG propane or butane'!F74+'E-LPG propane or butane'!F74</f>
        <v>5967078218473.3184</v>
      </c>
      <c r="G26" s="344">
        <f>'NonE-LPG propane or butane'!G74+'E-LPG propane or butane'!G74</f>
        <v>6226516546735.6787</v>
      </c>
      <c r="H26" s="344">
        <f>'NonE-LPG propane or butane'!H74+'E-LPG propane or butane'!H74</f>
        <v>6436563599405.3711</v>
      </c>
      <c r="I26" s="344">
        <f>'NonE-LPG propane or butane'!I74+'E-LPG propane or butane'!I74</f>
        <v>6726395013722.3047</v>
      </c>
      <c r="J26" s="344">
        <f>'NonE-LPG propane or butane'!J74+'E-LPG propane or butane'!J74</f>
        <v>6965020496593.3584</v>
      </c>
      <c r="K26" s="344">
        <f>'NonE-LPG propane or butane'!K74+'E-LPG propane or butane'!K74</f>
        <v>7192753900757.6797</v>
      </c>
      <c r="L26" s="344">
        <f>'NonE-LPG propane or butane'!L74+'E-LPG propane or butane'!L74</f>
        <v>7408684155940.7305</v>
      </c>
      <c r="M26" s="344">
        <f>'NonE-LPG propane or butane'!M74+'E-LPG propane or butane'!M74</f>
        <v>7654793491038.2119</v>
      </c>
      <c r="N26" s="344">
        <f>'NonE-LPG propane or butane'!N74+'E-LPG propane or butane'!N74</f>
        <v>7809994947217.8398</v>
      </c>
      <c r="O26" s="344">
        <f>'NonE-LPG propane or butane'!O74+'E-LPG propane or butane'!O74</f>
        <v>7994663854859.4717</v>
      </c>
      <c r="P26" s="344">
        <f>'NonE-LPG propane or butane'!P74+'E-LPG propane or butane'!P74</f>
        <v>8165618457252.7344</v>
      </c>
      <c r="Q26" s="344">
        <f>'NonE-LPG propane or butane'!Q74+'E-LPG propane or butane'!Q74</f>
        <v>8322575759776.8711</v>
      </c>
      <c r="R26" s="344">
        <f>'NonE-LPG propane or butane'!R74+'E-LPG propane or butane'!R74</f>
        <v>8447889278978.2197</v>
      </c>
      <c r="S26" s="344">
        <f>'NonE-LPG propane or butane'!S74+'E-LPG propane or butane'!S74</f>
        <v>8632654341748.6006</v>
      </c>
      <c r="T26" s="344">
        <f>'NonE-LPG propane or butane'!T74+'E-LPG propane or butane'!T74</f>
        <v>8787347163658.6025</v>
      </c>
      <c r="U26" s="344">
        <f>'NonE-LPG propane or butane'!U74+'E-LPG propane or butane'!U74</f>
        <v>8929506518155.3398</v>
      </c>
      <c r="V26" s="344">
        <f>'NonE-LPG propane or butane'!V74+'E-LPG propane or butane'!V74</f>
        <v>9059285162244.9004</v>
      </c>
      <c r="W26" s="344">
        <f>'NonE-LPG propane or butane'!W74+'E-LPG propane or butane'!W74</f>
        <v>9176937115650.8262</v>
      </c>
      <c r="X26" s="344">
        <f>'NonE-LPG propane or butane'!X74+'E-LPG propane or butane'!X74</f>
        <v>9282810633435.7715</v>
      </c>
      <c r="Y26" s="344">
        <f>'NonE-LPG propane or butane'!Y74+'E-LPG propane or butane'!Y74</f>
        <v>9377340639978.043</v>
      </c>
      <c r="Z26" s="344">
        <f>'NonE-LPG propane or butane'!Z74+'E-LPG propane or butane'!Z74</f>
        <v>9461040811960.9727</v>
      </c>
      <c r="AA26" s="344">
        <f>'NonE-LPG propane or butane'!AA74+'E-LPG propane or butane'!AA74</f>
        <v>9534495488706.4355</v>
      </c>
      <c r="AB26" s="344">
        <f>'NonE-LPG propane or butane'!AB74+'E-LPG propane or butane'!AB74</f>
        <v>9598351576065.7344</v>
      </c>
      <c r="AC26" s="344">
        <f>'NonE-LPG propane or butane'!AC74+'E-LPG propane or butane'!AC74</f>
        <v>9653310595876.4824</v>
      </c>
      <c r="AD26" s="344">
        <f>'NonE-LPG propane or butane'!AD74+'E-LPG propane or butane'!AD74</f>
        <v>9700121017371.1387</v>
      </c>
      <c r="AE26" s="344">
        <f>'NonE-LPG propane or butane'!AE74+'E-LPG propane or butane'!AE74</f>
        <v>9739570990522.0195</v>
      </c>
      <c r="AF26" s="344">
        <f>'NonE-LPG propane or butane'!AF74+'E-LPG propane or butane'!AF74</f>
        <v>9772481584708.1191</v>
      </c>
      <c r="AG26" s="344">
        <f>'NonE-LPG propane or butane'!AG74+'E-LPG propane or butane'!AG74</f>
        <v>9799700619812.8027</v>
      </c>
      <c r="AH26" s="344">
        <f>'NonE-LPG propane or butane'!AH74+'E-LPG propane or butane'!AH74</f>
        <v>9822097161355.623</v>
      </c>
      <c r="AI26" s="344">
        <f>'NonE-LPG propane or butane'!AI74+'E-LPG propane or butane'!AI74</f>
        <v>9840556736911.3379</v>
      </c>
      <c r="AJ26" s="344">
        <f>'NonE-LPG propane or butane'!AJ74+'E-LPG propane or butane'!AJ74</f>
        <v>9855977318179.5605</v>
      </c>
      <c r="AK26" s="344">
        <f>'NonE-LPG propane or butane'!AK74+'E-LPG propane or butane'!AK74</f>
        <v>9869266101888.6699</v>
      </c>
      <c r="AL26" s="344">
        <f>'NonE-LPG propane or butane'!AL74+'E-LPG propane or butane'!AL74</f>
        <v>9881337113432.6074</v>
      </c>
      <c r="AM26" s="344">
        <f>'NonE-LPG propane or butane'!AM74+'E-LPG propane or butane'!AM74</f>
        <v>9893109649883.3242</v>
      </c>
      <c r="AN26" s="344">
        <f>'NonE-LPG propane or butane'!AN74+'E-LPG propane or butane'!AN74</f>
        <v>9905507573889.8125</v>
      </c>
      <c r="AO26" s="344">
        <f>'NonE-LPG propane or butane'!AO74+'E-LPG propane or butane'!AO74</f>
        <v>9919459467029.377</v>
      </c>
      <c r="AP26" s="344">
        <f>'NonE-LPG propane or butane'!AP74+'E-LPG propane or butane'!AP74</f>
        <v>9935899650456.4727</v>
      </c>
      <c r="AQ26" s="344">
        <f>'NonE-LPG propane or butane'!AQ74+'E-LPG propane or butane'!AQ74</f>
        <v>9886823639865.9551</v>
      </c>
    </row>
  </sheetData>
  <phoneticPr fontId="3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82CF0-7B9C-4175-89F6-64EFDA6C5163}">
  <sheetPr codeName="Sheet29">
    <tabColor theme="8" tint="-0.499984740745262"/>
  </sheetPr>
  <dimension ref="A1:AQ26"/>
  <sheetViews>
    <sheetView topLeftCell="S1" workbookViewId="0">
      <selection activeCell="B2" sqref="B2:AQ26"/>
    </sheetView>
  </sheetViews>
  <sheetFormatPr defaultColWidth="9" defaultRowHeight="12.75" x14ac:dyDescent="0.2"/>
  <cols>
    <col min="1" max="1" width="45.125" style="136" bestFit="1" customWidth="1"/>
    <col min="2" max="16384" width="9" style="136"/>
  </cols>
  <sheetData>
    <row r="1" spans="1:43" x14ac:dyDescent="0.2">
      <c r="A1" s="136" t="s">
        <v>276</v>
      </c>
      <c r="B1" s="136">
        <v>2019</v>
      </c>
      <c r="C1" s="136">
        <v>2020</v>
      </c>
      <c r="D1" s="136">
        <v>2021</v>
      </c>
      <c r="E1" s="136">
        <v>2022</v>
      </c>
      <c r="F1" s="136">
        <v>2023</v>
      </c>
      <c r="G1" s="136">
        <v>2024</v>
      </c>
      <c r="H1" s="136">
        <v>2025</v>
      </c>
      <c r="I1" s="136">
        <v>2026</v>
      </c>
      <c r="J1" s="136">
        <v>2027</v>
      </c>
      <c r="K1" s="136">
        <v>2028</v>
      </c>
      <c r="L1" s="136">
        <v>2029</v>
      </c>
      <c r="M1" s="136">
        <v>2030</v>
      </c>
      <c r="N1" s="136">
        <v>2031</v>
      </c>
      <c r="O1" s="136">
        <v>2032</v>
      </c>
      <c r="P1" s="136">
        <v>2033</v>
      </c>
      <c r="Q1" s="136">
        <v>2034</v>
      </c>
      <c r="R1" s="136">
        <v>2035</v>
      </c>
      <c r="S1" s="136">
        <v>2036</v>
      </c>
      <c r="T1" s="136">
        <v>2037</v>
      </c>
      <c r="U1" s="136">
        <v>2038</v>
      </c>
      <c r="V1" s="136">
        <v>2039</v>
      </c>
      <c r="W1" s="136">
        <v>2040</v>
      </c>
      <c r="X1" s="136">
        <v>2041</v>
      </c>
      <c r="Y1" s="136">
        <v>2042</v>
      </c>
      <c r="Z1" s="136">
        <v>2043</v>
      </c>
      <c r="AA1" s="136">
        <v>2044</v>
      </c>
      <c r="AB1" s="136">
        <v>2045</v>
      </c>
      <c r="AC1" s="136">
        <v>2046</v>
      </c>
      <c r="AD1" s="136">
        <v>2047</v>
      </c>
      <c r="AE1" s="136">
        <v>2048</v>
      </c>
      <c r="AF1" s="136">
        <v>2049</v>
      </c>
      <c r="AG1" s="136">
        <v>2050</v>
      </c>
      <c r="AH1" s="136">
        <v>2051</v>
      </c>
      <c r="AI1" s="136">
        <v>2052</v>
      </c>
      <c r="AJ1" s="136">
        <v>2053</v>
      </c>
      <c r="AK1" s="136">
        <v>2054</v>
      </c>
      <c r="AL1" s="136">
        <v>2055</v>
      </c>
      <c r="AM1" s="136">
        <v>2056</v>
      </c>
      <c r="AN1" s="136">
        <v>2057</v>
      </c>
      <c r="AO1" s="136">
        <v>2058</v>
      </c>
      <c r="AP1" s="136">
        <v>2059</v>
      </c>
      <c r="AQ1" s="136">
        <v>2060</v>
      </c>
    </row>
    <row r="2" spans="1:43" x14ac:dyDescent="0.2">
      <c r="A2" s="136" t="s">
        <v>124</v>
      </c>
      <c r="B2" s="344">
        <f>'NonE-petroleum diesel'!B50+'E-petroleum diesel'!B50</f>
        <v>561818204789822.25</v>
      </c>
      <c r="C2" s="344">
        <f>'NonE-petroleum diesel'!C50+'E-petroleum diesel'!C50</f>
        <v>570219865801417.13</v>
      </c>
      <c r="D2" s="344">
        <f>'NonE-petroleum diesel'!D50+'E-petroleum diesel'!D50</f>
        <v>577799517929198.63</v>
      </c>
      <c r="E2" s="344">
        <f>'NonE-petroleum diesel'!E50+'E-petroleum diesel'!E50</f>
        <v>599460576656572.13</v>
      </c>
      <c r="F2" s="344">
        <f>'NonE-petroleum diesel'!F50+'E-petroleum diesel'!F50</f>
        <v>623034610444999</v>
      </c>
      <c r="G2" s="344">
        <f>'NonE-petroleum diesel'!G50+'E-petroleum diesel'!G50</f>
        <v>650941513629087.63</v>
      </c>
      <c r="H2" s="344">
        <f>'NonE-petroleum diesel'!H50+'E-petroleum diesel'!H50</f>
        <v>665162548573277.75</v>
      </c>
      <c r="I2" s="344">
        <f>'NonE-petroleum diesel'!I50+'E-petroleum diesel'!I50</f>
        <v>704593678824920.88</v>
      </c>
      <c r="J2" s="344">
        <f>'NonE-petroleum diesel'!J50+'E-petroleum diesel'!J50</f>
        <v>730118209880472.88</v>
      </c>
      <c r="K2" s="344">
        <f>'NonE-petroleum diesel'!K50+'E-petroleum diesel'!K50</f>
        <v>754441784990757.13</v>
      </c>
      <c r="L2" s="344">
        <f>'NonE-petroleum diesel'!L50+'E-petroleum diesel'!L50</f>
        <v>777461016085216.75</v>
      </c>
      <c r="M2" s="344">
        <f>'NonE-petroleum diesel'!M50+'E-petroleum diesel'!M50</f>
        <v>812549676773047.5</v>
      </c>
      <c r="N2" s="344">
        <f>'NonE-petroleum diesel'!N50+'E-petroleum diesel'!N50</f>
        <v>819786521173474.63</v>
      </c>
      <c r="O2" s="344">
        <f>'NonE-petroleum diesel'!O50+'E-petroleum diesel'!O50</f>
        <v>838989305054823.5</v>
      </c>
      <c r="P2" s="344">
        <f>'NonE-petroleum diesel'!P50+'E-petroleum diesel'!P50</f>
        <v>856649671089240.75</v>
      </c>
      <c r="Q2" s="344">
        <f>'NonE-petroleum diesel'!Q50+'E-petroleum diesel'!Q50</f>
        <v>872737212409882.5</v>
      </c>
      <c r="R2" s="344">
        <f>'NonE-petroleum diesel'!R50+'E-petroleum diesel'!R50</f>
        <v>881780111581784.25</v>
      </c>
      <c r="S2" s="344">
        <f>'NonE-petroleum diesel'!S50+'E-petroleum diesel'!S50</f>
        <v>903154050371829.13</v>
      </c>
      <c r="T2" s="344">
        <f>'NonE-petroleum diesel'!T50+'E-petroleum diesel'!T50</f>
        <v>917595681139191.25</v>
      </c>
      <c r="U2" s="344">
        <f>'NonE-petroleum diesel'!U50+'E-petroleum diesel'!U50</f>
        <v>930572600330946.25</v>
      </c>
      <c r="V2" s="344">
        <f>'NonE-petroleum diesel'!V50+'E-petroleum diesel'!V50</f>
        <v>942108297484675.38</v>
      </c>
      <c r="W2" s="344">
        <f>'NonE-petroleum diesel'!W50+'E-petroleum diesel'!W50</f>
        <v>952237670179484.13</v>
      </c>
      <c r="X2" s="344">
        <f>'NonE-petroleum diesel'!X50+'E-petroleum diesel'!X50</f>
        <v>961006096400540</v>
      </c>
      <c r="Y2" s="344">
        <f>'NonE-petroleum diesel'!Y50+'E-petroleum diesel'!Y50</f>
        <v>968468449618816.25</v>
      </c>
      <c r="Z2" s="344">
        <f>'NonE-petroleum diesel'!Z50+'E-petroleum diesel'!Z50</f>
        <v>974688079952513.13</v>
      </c>
      <c r="AA2" s="344">
        <f>'NonE-petroleum diesel'!AA50+'E-petroleum diesel'!AA50</f>
        <v>979735783329199.13</v>
      </c>
      <c r="AB2" s="344">
        <f>'NonE-petroleum diesel'!AB50+'E-petroleum diesel'!AB50</f>
        <v>983688778783024.38</v>
      </c>
      <c r="AC2" s="344">
        <f>'NonE-petroleum diesel'!AC50+'E-petroleum diesel'!AC50</f>
        <v>986629711993211.13</v>
      </c>
      <c r="AD2" s="344">
        <f>'NonE-petroleum diesel'!AD50+'E-petroleum diesel'!AD50</f>
        <v>988645700988082.5</v>
      </c>
      <c r="AE2" s="344">
        <f>'NonE-petroleum diesel'!AE50+'E-petroleum diesel'!AE50</f>
        <v>989827437686284.63</v>
      </c>
      <c r="AF2" s="344">
        <f>'NonE-petroleum diesel'!AF50+'E-petroleum diesel'!AF50</f>
        <v>990268356697987.75</v>
      </c>
      <c r="AG2" s="344">
        <f>'NonE-petroleum diesel'!AG50+'E-petroleum diesel'!AG50</f>
        <v>990063880629287.63</v>
      </c>
      <c r="AH2" s="344">
        <f>'NonE-petroleum diesel'!AH50+'E-petroleum diesel'!AH50</f>
        <v>989310749077104.13</v>
      </c>
      <c r="AI2" s="344">
        <f>'NonE-petroleum diesel'!AI50+'E-petroleum diesel'!AI50</f>
        <v>988106436615047.38</v>
      </c>
      <c r="AJ2" s="344">
        <f>'NonE-petroleum diesel'!AJ50+'E-petroleum diesel'!AJ50</f>
        <v>986548663387302.5</v>
      </c>
      <c r="AK2" s="344">
        <f>'NonE-petroleum diesel'!AK50+'E-petroleum diesel'!AK50</f>
        <v>984735000473603.88</v>
      </c>
      <c r="AL2" s="344">
        <f>'NonE-petroleum diesel'!AL50+'E-petroleum diesel'!AL50</f>
        <v>982762570981001.13</v>
      </c>
      <c r="AM2" s="344">
        <f>'NonE-petroleum diesel'!AM50+'E-petroleum diesel'!AM50</f>
        <v>980727846867919.88</v>
      </c>
      <c r="AN2" s="344">
        <f>'NonE-petroleum diesel'!AN50+'E-petroleum diesel'!AN50</f>
        <v>978726540817558.75</v>
      </c>
      <c r="AO2" s="344">
        <f>'NonE-petroleum diesel'!AO50+'E-petroleum diesel'!AO50</f>
        <v>976853592050995.63</v>
      </c>
      <c r="AP2" s="344">
        <f>'NonE-petroleum diesel'!AP50+'E-petroleum diesel'!AP50</f>
        <v>975203244802826.75</v>
      </c>
      <c r="AQ2" s="344">
        <f>'NonE-petroleum diesel'!AQ50+'E-petroleum diesel'!AQ50</f>
        <v>968972388815494</v>
      </c>
    </row>
    <row r="3" spans="1:43" x14ac:dyDescent="0.2">
      <c r="A3" s="136" t="s">
        <v>125</v>
      </c>
      <c r="B3" s="344">
        <f>'NonE-petroleum diesel'!B51+'E-petroleum diesel'!B51</f>
        <v>48442484945228.25</v>
      </c>
      <c r="C3" s="344">
        <f>'NonE-petroleum diesel'!C51+'E-petroleum diesel'!C51</f>
        <v>44807160166923.859</v>
      </c>
      <c r="D3" s="344">
        <f>'NonE-petroleum diesel'!D51+'E-petroleum diesel'!D51</f>
        <v>46866177417340.836</v>
      </c>
      <c r="E3" s="344">
        <f>'NonE-petroleum diesel'!E51+'E-petroleum diesel'!E51</f>
        <v>48902996691549.547</v>
      </c>
      <c r="F3" s="344">
        <f>'NonE-petroleum diesel'!F51+'E-petroleum diesel'!F51</f>
        <v>50917684933577.453</v>
      </c>
      <c r="G3" s="344">
        <f>'NonE-petroleum diesel'!G51+'E-petroleum diesel'!G51</f>
        <v>52910309087452.031</v>
      </c>
      <c r="H3" s="344">
        <f>'NonE-petroleum diesel'!H51+'E-petroleum diesel'!H51</f>
        <v>54880936097200.719</v>
      </c>
      <c r="I3" s="344">
        <f>'NonE-petroleum diesel'!I51+'E-petroleum diesel'!I51</f>
        <v>55533156896361.836</v>
      </c>
      <c r="J3" s="344">
        <f>'NonE-petroleum diesel'!J51+'E-petroleum diesel'!J51</f>
        <v>56178012495446.281</v>
      </c>
      <c r="K3" s="344">
        <f>'NonE-petroleum diesel'!K51+'E-petroleum diesel'!K51</f>
        <v>56815525070948.797</v>
      </c>
      <c r="L3" s="344">
        <f>'NonE-petroleum diesel'!L51+'E-petroleum diesel'!L51</f>
        <v>57445716799364.164</v>
      </c>
      <c r="M3" s="344">
        <f>'NonE-petroleum diesel'!M51+'E-petroleum diesel'!M51</f>
        <v>58068609857187.133</v>
      </c>
      <c r="N3" s="344">
        <f>'NonE-petroleum diesel'!N51+'E-petroleum diesel'!N51</f>
        <v>58188452974897.078</v>
      </c>
      <c r="O3" s="344">
        <f>'NonE-petroleum diesel'!O51+'E-petroleum diesel'!O51</f>
        <v>58306244012515.336</v>
      </c>
      <c r="P3" s="344">
        <f>'NonE-petroleum diesel'!P51+'E-petroleum diesel'!P51</f>
        <v>58421987989211.93</v>
      </c>
      <c r="Q3" s="344">
        <f>'NonE-petroleum diesel'!Q51+'E-petroleum diesel'!Q51</f>
        <v>58535689924156.852</v>
      </c>
      <c r="R3" s="344">
        <f>'NonE-petroleum diesel'!R51+'E-petroleum diesel'!R51</f>
        <v>58647354836520.148</v>
      </c>
      <c r="S3" s="344">
        <f>'NonE-petroleum diesel'!S51+'E-petroleum diesel'!S51</f>
        <v>58037696243698.344</v>
      </c>
      <c r="T3" s="344">
        <f>'NonE-petroleum diesel'!T51+'E-petroleum diesel'!T51</f>
        <v>57429407201833.125</v>
      </c>
      <c r="U3" s="344">
        <f>'NonE-petroleum diesel'!U51+'E-petroleum diesel'!U51</f>
        <v>56822486492707.578</v>
      </c>
      <c r="V3" s="344">
        <f>'NonE-petroleum diesel'!V51+'E-petroleum diesel'!V51</f>
        <v>56216932898104.781</v>
      </c>
      <c r="W3" s="344">
        <f>'NonE-petroleum diesel'!W51+'E-petroleum diesel'!W51</f>
        <v>55612745199807.836</v>
      </c>
      <c r="X3" s="344">
        <f>'NonE-petroleum diesel'!X51+'E-petroleum diesel'!X51</f>
        <v>54689476030980.781</v>
      </c>
      <c r="Y3" s="344">
        <f>'NonE-petroleum diesel'!Y51+'E-petroleum diesel'!Y51</f>
        <v>53768363059037.164</v>
      </c>
      <c r="Z3" s="344">
        <f>'NonE-petroleum diesel'!Z51+'E-petroleum diesel'!Z51</f>
        <v>52849404334829.938</v>
      </c>
      <c r="AA3" s="344">
        <f>'NonE-petroleum diesel'!AA51+'E-petroleum diesel'!AA51</f>
        <v>51932597909212.016</v>
      </c>
      <c r="AB3" s="344">
        <f>'NonE-petroleum diesel'!AB51+'E-petroleum diesel'!AB51</f>
        <v>51017941833036.344</v>
      </c>
      <c r="AC3" s="344">
        <f>'NonE-petroleum diesel'!AC51+'E-petroleum diesel'!AC51</f>
        <v>50105434157155.883</v>
      </c>
      <c r="AD3" s="344">
        <f>'NonE-petroleum diesel'!AD51+'E-petroleum diesel'!AD51</f>
        <v>49195072932423.563</v>
      </c>
      <c r="AE3" s="344">
        <f>'NonE-petroleum diesel'!AE51+'E-petroleum diesel'!AE51</f>
        <v>48286856209692.32</v>
      </c>
      <c r="AF3" s="344">
        <f>'NonE-petroleum diesel'!AF51+'E-petroleum diesel'!AF51</f>
        <v>47380782039815.086</v>
      </c>
      <c r="AG3" s="344">
        <f>'NonE-petroleum diesel'!AG51+'E-petroleum diesel'!AG51</f>
        <v>46476848473644.797</v>
      </c>
      <c r="AH3" s="344">
        <f>'NonE-petroleum diesel'!AH51+'E-petroleum diesel'!AH51</f>
        <v>45364057943691.656</v>
      </c>
      <c r="AI3" s="344">
        <f>'NonE-petroleum diesel'!AI51+'E-petroleum diesel'!AI51</f>
        <v>44253929361913.867</v>
      </c>
      <c r="AJ3" s="344">
        <f>'NonE-petroleum diesel'!AJ51+'E-petroleum diesel'!AJ51</f>
        <v>43146460291877.602</v>
      </c>
      <c r="AK3" s="344">
        <f>'NonE-petroleum diesel'!AK51+'E-petroleum diesel'!AK51</f>
        <v>42041648297149.047</v>
      </c>
      <c r="AL3" s="344">
        <f>'NonE-petroleum diesel'!AL51+'E-petroleum diesel'!AL51</f>
        <v>40939490941294.344</v>
      </c>
      <c r="AM3" s="344">
        <f>'NonE-petroleum diesel'!AM51+'E-petroleum diesel'!AM51</f>
        <v>40049669923605.383</v>
      </c>
      <c r="AN3" s="344">
        <f>'NonE-petroleum diesel'!AN51+'E-petroleum diesel'!AN51</f>
        <v>39161975053449.336</v>
      </c>
      <c r="AO3" s="344">
        <f>'NonE-petroleum diesel'!AO51+'E-petroleum diesel'!AO51</f>
        <v>38276404381679.164</v>
      </c>
      <c r="AP3" s="344">
        <f>'NonE-petroleum diesel'!AP51+'E-petroleum diesel'!AP51</f>
        <v>37392955959147.773</v>
      </c>
      <c r="AQ3" s="344">
        <f>'NonE-petroleum diesel'!AQ51+'E-petroleum diesel'!AQ51</f>
        <v>36387859606753.094</v>
      </c>
    </row>
    <row r="4" spans="1:43" x14ac:dyDescent="0.2">
      <c r="A4" s="136" t="s">
        <v>126</v>
      </c>
      <c r="B4" s="344">
        <f>'NonE-petroleum diesel'!B52+'E-petroleum diesel'!B52</f>
        <v>12732943396314.043</v>
      </c>
      <c r="C4" s="344">
        <f>'NonE-petroleum diesel'!C52+'E-petroleum diesel'!C52</f>
        <v>7963223510869.1162</v>
      </c>
      <c r="D4" s="344">
        <f>'NonE-petroleum diesel'!D52+'E-petroleum diesel'!D52</f>
        <v>8398042207025.8096</v>
      </c>
      <c r="E4" s="344">
        <f>'NonE-petroleum diesel'!E52+'E-petroleum diesel'!E52</f>
        <v>8829010204691.5469</v>
      </c>
      <c r="F4" s="344">
        <f>'NonE-petroleum diesel'!F52+'E-petroleum diesel'!F52</f>
        <v>9256132959782.5977</v>
      </c>
      <c r="G4" s="344">
        <f>'NonE-petroleum diesel'!G52+'E-petroleum diesel'!G52</f>
        <v>9679415928215.2422</v>
      </c>
      <c r="H4" s="344">
        <f>'NonE-petroleum diesel'!H52+'E-petroleum diesel'!H52</f>
        <v>10098864565905.752</v>
      </c>
      <c r="I4" s="344">
        <f>'NonE-petroleum diesel'!I52+'E-petroleum diesel'!I52</f>
        <v>10310736470635.242</v>
      </c>
      <c r="J4" s="344">
        <f>'NonE-petroleum diesel'!J52+'E-petroleum diesel'!J52</f>
        <v>10520881908449.076</v>
      </c>
      <c r="K4" s="344">
        <f>'NonE-petroleum diesel'!K52+'E-petroleum diesel'!K52</f>
        <v>10729303315719.469</v>
      </c>
      <c r="L4" s="344">
        <f>'NonE-petroleum diesel'!L52+'E-petroleum diesel'!L52</f>
        <v>10936003128818.635</v>
      </c>
      <c r="M4" s="344">
        <f>'NonE-petroleum diesel'!M52+'E-petroleum diesel'!M52</f>
        <v>11140983784118.785</v>
      </c>
      <c r="N4" s="344">
        <f>'NonE-petroleum diesel'!N52+'E-petroleum diesel'!N52</f>
        <v>11266347613785.244</v>
      </c>
      <c r="O4" s="344">
        <f>'NonE-petroleum diesel'!O52+'E-petroleum diesel'!O52</f>
        <v>11390784621010.521</v>
      </c>
      <c r="P4" s="344">
        <f>'NonE-petroleum diesel'!P52+'E-petroleum diesel'!P52</f>
        <v>11514295764034.504</v>
      </c>
      <c r="Q4" s="344">
        <f>'NonE-petroleum diesel'!Q52+'E-petroleum diesel'!Q52</f>
        <v>11636882001097.066</v>
      </c>
      <c r="R4" s="344">
        <f>'NonE-petroleum diesel'!R52+'E-petroleum diesel'!R52</f>
        <v>11758544290438.096</v>
      </c>
      <c r="S4" s="344">
        <f>'NonE-petroleum diesel'!S52+'E-petroleum diesel'!S52</f>
        <v>11904627461500.082</v>
      </c>
      <c r="T4" s="344">
        <f>'NonE-petroleum diesel'!T52+'E-petroleum diesel'!T52</f>
        <v>12050435606845.549</v>
      </c>
      <c r="U4" s="344">
        <f>'NonE-petroleum diesel'!U52+'E-petroleum diesel'!U52</f>
        <v>12195968865978.91</v>
      </c>
      <c r="V4" s="344">
        <f>'NonE-petroleum diesel'!V52+'E-petroleum diesel'!V52</f>
        <v>12341227378404.582</v>
      </c>
      <c r="W4" s="344">
        <f>'NonE-petroleum diesel'!W52+'E-petroleum diesel'!W52</f>
        <v>12486211283626.982</v>
      </c>
      <c r="X4" s="344">
        <f>'NonE-petroleum diesel'!X52+'E-petroleum diesel'!X52</f>
        <v>12552913983805.619</v>
      </c>
      <c r="Y4" s="344">
        <f>'NonE-petroleum diesel'!Y52+'E-petroleum diesel'!Y52</f>
        <v>12619481534009.252</v>
      </c>
      <c r="Z4" s="344">
        <f>'NonE-petroleum diesel'!Z52+'E-petroleum diesel'!Z52</f>
        <v>12685914003913.365</v>
      </c>
      <c r="AA4" s="344">
        <f>'NonE-petroleum diesel'!AA52+'E-petroleum diesel'!AA52</f>
        <v>12752211463193.443</v>
      </c>
      <c r="AB4" s="344">
        <f>'NonE-petroleum diesel'!AB52+'E-petroleum diesel'!AB52</f>
        <v>12818373981524.979</v>
      </c>
      <c r="AC4" s="344">
        <f>'NonE-petroleum diesel'!AC52+'E-petroleum diesel'!AC52</f>
        <v>12884401628583.461</v>
      </c>
      <c r="AD4" s="344">
        <f>'NonE-petroleum diesel'!AD52+'E-petroleum diesel'!AD52</f>
        <v>12950294474044.371</v>
      </c>
      <c r="AE4" s="344">
        <f>'NonE-petroleum diesel'!AE52+'E-petroleum diesel'!AE52</f>
        <v>13016052587583.201</v>
      </c>
      <c r="AF4" s="344">
        <f>'NonE-petroleum diesel'!AF52+'E-petroleum diesel'!AF52</f>
        <v>13081676038875.443</v>
      </c>
      <c r="AG4" s="344">
        <f>'NonE-petroleum diesel'!AG52+'E-petroleum diesel'!AG52</f>
        <v>13147164897596.578</v>
      </c>
      <c r="AH4" s="344">
        <f>'NonE-petroleum diesel'!AH52+'E-petroleum diesel'!AH52</f>
        <v>13212480623806.795</v>
      </c>
      <c r="AI4" s="344">
        <f>'NonE-petroleum diesel'!AI52+'E-petroleum diesel'!AI52</f>
        <v>13277661966070.1</v>
      </c>
      <c r="AJ4" s="344">
        <f>'NonE-petroleum diesel'!AJ52+'E-petroleum diesel'!AJ52</f>
        <v>13342708994027.109</v>
      </c>
      <c r="AK4" s="344">
        <f>'NonE-petroleum diesel'!AK52+'E-petroleum diesel'!AK52</f>
        <v>13407621777318.441</v>
      </c>
      <c r="AL4" s="344">
        <f>'NonE-petroleum diesel'!AL52+'E-petroleum diesel'!AL52</f>
        <v>13472400385584.709</v>
      </c>
      <c r="AM4" s="344">
        <f>'NonE-petroleum diesel'!AM52+'E-petroleum diesel'!AM52</f>
        <v>13460240977258.625</v>
      </c>
      <c r="AN4" s="344">
        <f>'NonE-petroleum diesel'!AN52+'E-petroleum diesel'!AN52</f>
        <v>13448085722659.566</v>
      </c>
      <c r="AO4" s="344">
        <f>'NonE-petroleum diesel'!AO52+'E-petroleum diesel'!AO52</f>
        <v>13435934621745.688</v>
      </c>
      <c r="AP4" s="344">
        <f>'NonE-petroleum diesel'!AP52+'E-petroleum diesel'!AP52</f>
        <v>13423787674475.139</v>
      </c>
      <c r="AQ4" s="344">
        <f>'NonE-petroleum diesel'!AQ52+'E-petroleum diesel'!AQ52</f>
        <v>13366181677820.297</v>
      </c>
    </row>
    <row r="5" spans="1:43" x14ac:dyDescent="0.2">
      <c r="A5" s="136" t="s">
        <v>127</v>
      </c>
      <c r="B5" s="344">
        <f>'NonE-petroleum diesel'!B53+'E-petroleum diesel'!B53</f>
        <v>35895010411060.227</v>
      </c>
      <c r="C5" s="344">
        <f>'NonE-petroleum diesel'!C53+'E-petroleum diesel'!C53</f>
        <v>30080696509099.492</v>
      </c>
      <c r="D5" s="344">
        <f>'NonE-petroleum diesel'!D53+'E-petroleum diesel'!D53</f>
        <v>30903489602051.414</v>
      </c>
      <c r="E5" s="344">
        <f>'NonE-petroleum diesel'!E53+'E-petroleum diesel'!E53</f>
        <v>31711059931821.879</v>
      </c>
      <c r="F5" s="344">
        <f>'NonE-petroleum diesel'!F53+'E-petroleum diesel'!F53</f>
        <v>32503499906948.414</v>
      </c>
      <c r="G5" s="344">
        <f>'NonE-petroleum diesel'!G53+'E-petroleum diesel'!G53</f>
        <v>33280901935968.563</v>
      </c>
      <c r="H5" s="344">
        <f>'NonE-petroleum diesel'!H53+'E-petroleum diesel'!H53</f>
        <v>34043358427419.875</v>
      </c>
      <c r="I5" s="344">
        <f>'NonE-petroleum diesel'!I53+'E-petroleum diesel'!I53</f>
        <v>34616775918399.352</v>
      </c>
      <c r="J5" s="344">
        <f>'NonE-petroleum diesel'!J53+'E-petroleum diesel'!J53</f>
        <v>35178425408212.781</v>
      </c>
      <c r="K5" s="344">
        <f>'NonE-petroleum diesel'!K53+'E-petroleum diesel'!K53</f>
        <v>35728376637980.789</v>
      </c>
      <c r="L5" s="344">
        <f>'NonE-petroleum diesel'!L53+'E-petroleum diesel'!L53</f>
        <v>36266699348824.008</v>
      </c>
      <c r="M5" s="344">
        <f>'NonE-petroleum diesel'!M53+'E-petroleum diesel'!M53</f>
        <v>36793463281863.078</v>
      </c>
      <c r="N5" s="344">
        <f>'NonE-petroleum diesel'!N53+'E-petroleum diesel'!N53</f>
        <v>36610609127667.344</v>
      </c>
      <c r="O5" s="344">
        <f>'NonE-petroleum diesel'!O53+'E-petroleum diesel'!O53</f>
        <v>36426493366472.109</v>
      </c>
      <c r="P5" s="344">
        <f>'NonE-petroleum diesel'!P53+'E-petroleum diesel'!P53</f>
        <v>36241129454476.016</v>
      </c>
      <c r="Q5" s="344">
        <f>'NonE-petroleum diesel'!Q53+'E-petroleum diesel'!Q53</f>
        <v>36054530847877.75</v>
      </c>
      <c r="R5" s="344">
        <f>'NonE-petroleum diesel'!R53+'E-petroleum diesel'!R53</f>
        <v>35866711002875.938</v>
      </c>
      <c r="S5" s="344">
        <f>'NonE-petroleum diesel'!S53+'E-petroleum diesel'!S53</f>
        <v>35426683710064.852</v>
      </c>
      <c r="T5" s="344">
        <f>'NonE-petroleum diesel'!T53+'E-petroleum diesel'!T53</f>
        <v>34987607731450.336</v>
      </c>
      <c r="U5" s="344">
        <f>'NonE-petroleum diesel'!U53+'E-petroleum diesel'!U53</f>
        <v>34549482273729.605</v>
      </c>
      <c r="V5" s="344">
        <f>'NonE-petroleum diesel'!V53+'E-petroleum diesel'!V53</f>
        <v>34112306543599.844</v>
      </c>
      <c r="W5" s="344">
        <f>'NonE-petroleum diesel'!W53+'E-petroleum diesel'!W53</f>
        <v>33676079747758.258</v>
      </c>
      <c r="X5" s="344">
        <f>'NonE-petroleum diesel'!X53+'E-petroleum diesel'!X53</f>
        <v>32943658533311.828</v>
      </c>
      <c r="Y5" s="344">
        <f>'NonE-petroleum diesel'!Y53+'E-petroleum diesel'!Y53</f>
        <v>32213550094233.852</v>
      </c>
      <c r="Z5" s="344">
        <f>'NonE-petroleum diesel'!Z53+'E-petroleum diesel'!Z53</f>
        <v>31485751692854.848</v>
      </c>
      <c r="AA5" s="344">
        <f>'NonE-petroleum diesel'!AA53+'E-petroleum diesel'!AA53</f>
        <v>30760260591505.355</v>
      </c>
      <c r="AB5" s="344">
        <f>'NonE-petroleum diesel'!AB53+'E-petroleum diesel'!AB53</f>
        <v>30037074052515.875</v>
      </c>
      <c r="AC5" s="344">
        <f>'NonE-petroleum diesel'!AC53+'E-petroleum diesel'!AC53</f>
        <v>29313740586042.266</v>
      </c>
      <c r="AD5" s="344">
        <f>'NonE-petroleum diesel'!AD53+'E-petroleum diesel'!AD53</f>
        <v>28593240927328.105</v>
      </c>
      <c r="AE5" s="344">
        <f>'NonE-petroleum diesel'!AE53+'E-petroleum diesel'!AE53</f>
        <v>27875571267269.207</v>
      </c>
      <c r="AF5" s="344">
        <f>'NonE-petroleum diesel'!AF53+'E-petroleum diesel'!AF53</f>
        <v>27160727796761.398</v>
      </c>
      <c r="AG5" s="344">
        <f>'NonE-petroleum diesel'!AG53+'E-petroleum diesel'!AG53</f>
        <v>26448706706700.477</v>
      </c>
      <c r="AH5" s="344">
        <f>'NonE-petroleum diesel'!AH53+'E-petroleum diesel'!AH53</f>
        <v>25820773456316.43</v>
      </c>
      <c r="AI5" s="344">
        <f>'NonE-petroleum diesel'!AI53+'E-petroleum diesel'!AI53</f>
        <v>25195783763349.629</v>
      </c>
      <c r="AJ5" s="344">
        <f>'NonE-petroleum diesel'!AJ53+'E-petroleum diesel'!AJ53</f>
        <v>24573733336586.996</v>
      </c>
      <c r="AK5" s="344">
        <f>'NonE-petroleum diesel'!AK53+'E-petroleum diesel'!AK53</f>
        <v>23954617884815.461</v>
      </c>
      <c r="AL5" s="344">
        <f>'NonE-petroleum diesel'!AL53+'E-petroleum diesel'!AL53</f>
        <v>23338433116821.953</v>
      </c>
      <c r="AM5" s="344">
        <f>'NonE-petroleum diesel'!AM53+'E-petroleum diesel'!AM53</f>
        <v>22788950769866.301</v>
      </c>
      <c r="AN5" s="344">
        <f>'NonE-petroleum diesel'!AN53+'E-petroleum diesel'!AN53</f>
        <v>22242246836820.848</v>
      </c>
      <c r="AO5" s="344">
        <f>'NonE-petroleum diesel'!AO53+'E-petroleum diesel'!AO53</f>
        <v>21698317143073.355</v>
      </c>
      <c r="AP5" s="344">
        <f>'NonE-petroleum diesel'!AP53+'E-petroleum diesel'!AP53</f>
        <v>21157157514011.59</v>
      </c>
      <c r="AQ5" s="344">
        <f>'NonE-petroleum diesel'!AQ53+'E-petroleum diesel'!AQ53</f>
        <v>20548869660531.75</v>
      </c>
    </row>
    <row r="6" spans="1:43" x14ac:dyDescent="0.2">
      <c r="A6" s="136" t="s">
        <v>128</v>
      </c>
      <c r="B6" s="344">
        <f>'NonE-petroleum diesel'!B54+'E-petroleum diesel'!B54</f>
        <v>11960541021596.158</v>
      </c>
      <c r="C6" s="344">
        <f>'NonE-petroleum diesel'!C54+'E-petroleum diesel'!C54</f>
        <v>7135006477619.1699</v>
      </c>
      <c r="D6" s="344">
        <f>'NonE-petroleum diesel'!D54+'E-petroleum diesel'!D54</f>
        <v>7979826895221.8867</v>
      </c>
      <c r="E6" s="344">
        <f>'NonE-petroleum diesel'!E54+'E-petroleum diesel'!E54</f>
        <v>8222442465650.8252</v>
      </c>
      <c r="F6" s="344">
        <f>'NonE-petroleum diesel'!F54+'E-petroleum diesel'!F54</f>
        <v>8251910342595.874</v>
      </c>
      <c r="G6" s="344">
        <f>'NonE-petroleum diesel'!G54+'E-petroleum diesel'!G54</f>
        <v>8405728345834.5742</v>
      </c>
      <c r="H6" s="344">
        <f>'NonE-petroleum diesel'!H54+'E-petroleum diesel'!H54</f>
        <v>8627130082160.9326</v>
      </c>
      <c r="I6" s="344">
        <f>'NonE-petroleum diesel'!I54+'E-petroleum diesel'!I54</f>
        <v>8871015288357.1367</v>
      </c>
      <c r="J6" s="344">
        <f>'NonE-petroleum diesel'!J54+'E-petroleum diesel'!J54</f>
        <v>9114995511179.2305</v>
      </c>
      <c r="K6" s="344">
        <f>'NonE-petroleum diesel'!K54+'E-petroleum diesel'!K54</f>
        <v>9351677940399.1816</v>
      </c>
      <c r="L6" s="344">
        <f>'NonE-petroleum diesel'!L54+'E-petroleum diesel'!L54</f>
        <v>9573173110313.6113</v>
      </c>
      <c r="M6" s="344">
        <f>'NonE-petroleum diesel'!M54+'E-petroleum diesel'!M54</f>
        <v>9771162971677.3359</v>
      </c>
      <c r="N6" s="344">
        <f>'NonE-petroleum diesel'!N54+'E-petroleum diesel'!N54</f>
        <v>9947222336046.166</v>
      </c>
      <c r="O6" s="344">
        <f>'NonE-petroleum diesel'!O54+'E-petroleum diesel'!O54</f>
        <v>10092428336286.295</v>
      </c>
      <c r="P6" s="344">
        <f>'NonE-petroleum diesel'!P54+'E-petroleum diesel'!P54</f>
        <v>10208081005080.348</v>
      </c>
      <c r="Q6" s="344">
        <f>'NonE-petroleum diesel'!Q54+'E-petroleum diesel'!Q54</f>
        <v>10295880816983.949</v>
      </c>
      <c r="R6" s="344">
        <f>'NonE-petroleum diesel'!R54+'E-petroleum diesel'!R54</f>
        <v>10357867059109.479</v>
      </c>
      <c r="S6" s="344">
        <f>'NonE-petroleum diesel'!S54+'E-petroleum diesel'!S54</f>
        <v>10432362362063.375</v>
      </c>
      <c r="T6" s="344">
        <f>'NonE-petroleum diesel'!T54+'E-petroleum diesel'!T54</f>
        <v>10485159832416.982</v>
      </c>
      <c r="U6" s="344">
        <f>'NonE-petroleum diesel'!U54+'E-petroleum diesel'!U54</f>
        <v>10517602746249.967</v>
      </c>
      <c r="V6" s="344">
        <f>'NonE-petroleum diesel'!V54+'E-petroleum diesel'!V54</f>
        <v>10531166716449.656</v>
      </c>
      <c r="W6" s="344">
        <f>'NonE-petroleum diesel'!W54+'E-petroleum diesel'!W54</f>
        <v>10527429486170.168</v>
      </c>
      <c r="X6" s="344">
        <f>'NonE-petroleum diesel'!X54+'E-petroleum diesel'!X54</f>
        <v>10508042554098.457</v>
      </c>
      <c r="Y6" s="344">
        <f>'NonE-petroleum diesel'!Y54+'E-petroleum diesel'!Y54</f>
        <v>10474705116102.141</v>
      </c>
      <c r="Z6" s="344">
        <f>'NonE-petroleum diesel'!Z54+'E-petroleum diesel'!Z54</f>
        <v>10429140680049.051</v>
      </c>
      <c r="AA6" s="344">
        <f>'NonE-petroleum diesel'!AA54+'E-petroleum diesel'!AA54</f>
        <v>10373076592087.898</v>
      </c>
      <c r="AB6" s="344">
        <f>'NonE-petroleum diesel'!AB54+'E-petroleum diesel'!AB54</f>
        <v>10308226606723.301</v>
      </c>
      <c r="AC6" s="344">
        <f>'NonE-petroleum diesel'!AC54+'E-petroleum diesel'!AC54</f>
        <v>10236276541765.625</v>
      </c>
      <c r="AD6" s="344">
        <f>'NonE-petroleum diesel'!AD54+'E-petroleum diesel'!AD54</f>
        <v>10158872983864.707</v>
      </c>
      <c r="AE6" s="344">
        <f>'NonE-petroleum diesel'!AE54+'E-petroleum diesel'!AE54</f>
        <v>10077614951190.162</v>
      </c>
      <c r="AF6" s="344">
        <f>'NonE-petroleum diesel'!AF54+'E-petroleum diesel'!AF54</f>
        <v>9994048376582.7656</v>
      </c>
      <c r="AG6" s="344">
        <f>'NonE-petroleum diesel'!AG54+'E-petroleum diesel'!AG54</f>
        <v>9909663246355.9414</v>
      </c>
      <c r="AH6" s="344">
        <f>'NonE-petroleum diesel'!AH54+'E-petroleum diesel'!AH54</f>
        <v>9825893215732.7324</v>
      </c>
      <c r="AI6" s="344">
        <f>'NonE-petroleum diesel'!AI54+'E-petroleum diesel'!AI54</f>
        <v>9744117520342.1738</v>
      </c>
      <c r="AJ6" s="344">
        <f>'NonE-petroleum diesel'!AJ54+'E-petroleum diesel'!AJ54</f>
        <v>9665665012908.3652</v>
      </c>
      <c r="AK6" s="344">
        <f>'NonE-petroleum diesel'!AK54+'E-petroleum diesel'!AK54</f>
        <v>9591820173960.4844</v>
      </c>
      <c r="AL6" s="344">
        <f>'NonE-petroleum diesel'!AL54+'E-petroleum diesel'!AL54</f>
        <v>9523830973959.9316</v>
      </c>
      <c r="AM6" s="344">
        <f>'NonE-petroleum diesel'!AM54+'E-petroleum diesel'!AM54</f>
        <v>9462918500831.2383</v>
      </c>
      <c r="AN6" s="344">
        <f>'NonE-petroleum diesel'!AN54+'E-petroleum diesel'!AN54</f>
        <v>9410288310972.2637</v>
      </c>
      <c r="AO6" s="344">
        <f>'NonE-petroleum diesel'!AO54+'E-petroleum diesel'!AO54</f>
        <v>9367143513286.2246</v>
      </c>
      <c r="AP6" s="344">
        <f>'NonE-petroleum diesel'!AP54+'E-petroleum diesel'!AP54</f>
        <v>9334699654959.5938</v>
      </c>
      <c r="AQ6" s="344">
        <f>'NonE-petroleum diesel'!AQ54+'E-petroleum diesel'!AQ54</f>
        <v>9266157614650.8242</v>
      </c>
    </row>
    <row r="7" spans="1:43" x14ac:dyDescent="0.2">
      <c r="A7" s="136" t="s">
        <v>129</v>
      </c>
      <c r="B7" s="344">
        <f>'NonE-petroleum diesel'!B55+'E-petroleum diesel'!B55</f>
        <v>5135164964015.8867</v>
      </c>
      <c r="C7" s="344">
        <f>'NonE-petroleum diesel'!C55+'E-petroleum diesel'!C55</f>
        <v>2748012295273.2788</v>
      </c>
      <c r="D7" s="344">
        <f>'NonE-petroleum diesel'!D55+'E-petroleum diesel'!D55</f>
        <v>2976227869616.8525</v>
      </c>
      <c r="E7" s="344">
        <f>'NonE-petroleum diesel'!E55+'E-petroleum diesel'!E55</f>
        <v>2937789857738.9614</v>
      </c>
      <c r="F7" s="344">
        <f>'NonE-petroleum diesel'!F55+'E-petroleum diesel'!F55</f>
        <v>2925544336170.3032</v>
      </c>
      <c r="G7" s="344">
        <f>'NonE-petroleum diesel'!G55+'E-petroleum diesel'!G55</f>
        <v>2930582971257.9302</v>
      </c>
      <c r="H7" s="344">
        <f>'NonE-petroleum diesel'!H55+'E-petroleum diesel'!H55</f>
        <v>2945646511550.6128</v>
      </c>
      <c r="I7" s="344">
        <f>'NonE-petroleum diesel'!I55+'E-petroleum diesel'!I55</f>
        <v>2965988743569.6396</v>
      </c>
      <c r="J7" s="344">
        <f>'NonE-petroleum diesel'!J55+'E-petroleum diesel'!J55</f>
        <v>2984964688627.3335</v>
      </c>
      <c r="K7" s="344">
        <f>'NonE-petroleum diesel'!K55+'E-petroleum diesel'!K55</f>
        <v>2998507846214.3594</v>
      </c>
      <c r="L7" s="344">
        <f>'NonE-petroleum diesel'!L55+'E-petroleum diesel'!L55</f>
        <v>3002535259847.7002</v>
      </c>
      <c r="M7" s="344">
        <f>'NonE-petroleum diesel'!M55+'E-petroleum diesel'!M55</f>
        <v>2993032612410.5977</v>
      </c>
      <c r="N7" s="344">
        <f>'NonE-petroleum diesel'!N55+'E-petroleum diesel'!N55</f>
        <v>2971512685408.8623</v>
      </c>
      <c r="O7" s="344">
        <f>'NonE-petroleum diesel'!O55+'E-petroleum diesel'!O55</f>
        <v>2936402521733.1084</v>
      </c>
      <c r="P7" s="344">
        <f>'NonE-petroleum diesel'!P55+'E-petroleum diesel'!P55</f>
        <v>2891521243804.6353</v>
      </c>
      <c r="Q7" s="344">
        <f>'NonE-petroleum diesel'!Q55+'E-petroleum diesel'!Q55</f>
        <v>2840595208457.9409</v>
      </c>
      <c r="R7" s="344">
        <f>'NonE-petroleum diesel'!R55+'E-petroleum diesel'!R55</f>
        <v>2787164913271.8984</v>
      </c>
      <c r="S7" s="344">
        <f>'NonE-petroleum diesel'!S55+'E-petroleum diesel'!S55</f>
        <v>2744998705401.0342</v>
      </c>
      <c r="T7" s="344">
        <f>'NonE-petroleum diesel'!T55+'E-petroleum diesel'!T55</f>
        <v>2703447144696.2705</v>
      </c>
      <c r="U7" s="344">
        <f>'NonE-petroleum diesel'!U55+'E-petroleum diesel'!U55</f>
        <v>2662628460078.7441</v>
      </c>
      <c r="V7" s="344">
        <f>'NonE-petroleum diesel'!V55+'E-petroleum diesel'!V55</f>
        <v>2622660302611.334</v>
      </c>
      <c r="W7" s="344">
        <f>'NonE-petroleum diesel'!W55+'E-petroleum diesel'!W55</f>
        <v>2583657238883.8047</v>
      </c>
      <c r="X7" s="344">
        <f>'NonE-petroleum diesel'!X55+'E-petroleum diesel'!X55</f>
        <v>2545728736950.7202</v>
      </c>
      <c r="Y7" s="344">
        <f>'NonE-petroleum diesel'!Y55+'E-petroleum diesel'!Y55</f>
        <v>2508977633784.1162</v>
      </c>
      <c r="Z7" s="344">
        <f>'NonE-petroleum diesel'!Z55+'E-petroleum diesel'!Z55</f>
        <v>2473499058487.0283</v>
      </c>
      <c r="AA7" s="344">
        <f>'NonE-petroleum diesel'!AA55+'E-petroleum diesel'!AA55</f>
        <v>2439379774698.8589</v>
      </c>
      <c r="AB7" s="344">
        <f>'NonE-petroleum diesel'!AB55+'E-petroleum diesel'!AB55</f>
        <v>2406697898491.2451</v>
      </c>
      <c r="AC7" s="344">
        <f>'NonE-petroleum diesel'!AC55+'E-petroleum diesel'!AC55</f>
        <v>2375522944239.7139</v>
      </c>
      <c r="AD7" s="344">
        <f>'NonE-petroleum diesel'!AD55+'E-petroleum diesel'!AD55</f>
        <v>2345916150006.2051</v>
      </c>
      <c r="AE7" s="344">
        <f>'NonE-petroleum diesel'!AE55+'E-petroleum diesel'!AE55</f>
        <v>2317931035385.2305</v>
      </c>
      <c r="AF7" s="344">
        <f>'NonE-petroleum diesel'!AF55+'E-petroleum diesel'!AF55</f>
        <v>2291614148054.4116</v>
      </c>
      <c r="AG7" s="344">
        <f>'NonE-petroleum diesel'!AG55+'E-petroleum diesel'!AG55</f>
        <v>2267005959964.6646</v>
      </c>
      <c r="AH7" s="344">
        <f>'NonE-petroleum diesel'!AH55+'E-petroleum diesel'!AH55</f>
        <v>2244141879796.4287</v>
      </c>
      <c r="AI7" s="344">
        <f>'NonE-petroleum diesel'!AI55+'E-petroleum diesel'!AI55</f>
        <v>2223053354655.188</v>
      </c>
      <c r="AJ7" s="344">
        <f>'NonE-petroleum diesel'!AJ55+'E-petroleum diesel'!AJ55</f>
        <v>2203769040722.334</v>
      </c>
      <c r="AK7" s="344">
        <f>'NonE-petroleum diesel'!AK55+'E-petroleum diesel'!AK55</f>
        <v>2186316029535.6729</v>
      </c>
      <c r="AL7" s="344">
        <f>'NonE-petroleum diesel'!AL55+'E-petroleum diesel'!AL55</f>
        <v>2170721123653.2898</v>
      </c>
      <c r="AM7" s="344">
        <f>'NonE-petroleum diesel'!AM55+'E-petroleum diesel'!AM55</f>
        <v>2157012162641.2773</v>
      </c>
      <c r="AN7" s="344">
        <f>'NonE-petroleum diesel'!AN55+'E-petroleum diesel'!AN55</f>
        <v>2145219407689.3806</v>
      </c>
      <c r="AO7" s="344">
        <f>'NonE-petroleum diesel'!AO55+'E-petroleum diesel'!AO55</f>
        <v>2135377000851.5288</v>
      </c>
      <c r="AP7" s="344">
        <f>'NonE-petroleum diesel'!AP55+'E-petroleum diesel'!AP55</f>
        <v>2127524523171.5857</v>
      </c>
      <c r="AQ7" s="344">
        <f>'NonE-petroleum diesel'!AQ55+'E-petroleum diesel'!AQ55</f>
        <v>2110828127767.9629</v>
      </c>
    </row>
    <row r="8" spans="1:43" x14ac:dyDescent="0.2">
      <c r="A8" s="136" t="s">
        <v>130</v>
      </c>
      <c r="B8" s="344">
        <f>'NonE-petroleum diesel'!B56+'E-petroleum diesel'!B56</f>
        <v>2804549218887.3223</v>
      </c>
      <c r="C8" s="344">
        <f>'NonE-petroleum diesel'!C56+'E-petroleum diesel'!C56</f>
        <v>1979903858170.1621</v>
      </c>
      <c r="D8" s="344">
        <f>'NonE-petroleum diesel'!D56+'E-petroleum diesel'!D56</f>
        <v>2263765188919.3657</v>
      </c>
      <c r="E8" s="344">
        <f>'NonE-petroleum diesel'!E56+'E-petroleum diesel'!E56</f>
        <v>2211844533779.522</v>
      </c>
      <c r="F8" s="344">
        <f>'NonE-petroleum diesel'!F56+'E-petroleum diesel'!F56</f>
        <v>2197854048747.4072</v>
      </c>
      <c r="G8" s="344">
        <f>'NonE-petroleum diesel'!G56+'E-petroleum diesel'!G56</f>
        <v>2201271735423.0962</v>
      </c>
      <c r="H8" s="344">
        <f>'NonE-petroleum diesel'!H56+'E-petroleum diesel'!H56</f>
        <v>2216373738378.3979</v>
      </c>
      <c r="I8" s="344">
        <f>'NonE-petroleum diesel'!I56+'E-petroleum diesel'!I56</f>
        <v>2239522826049.8921</v>
      </c>
      <c r="J8" s="344">
        <f>'NonE-petroleum diesel'!J56+'E-petroleum diesel'!J56</f>
        <v>2265948214002.3433</v>
      </c>
      <c r="K8" s="344">
        <f>'NonE-petroleum diesel'!K56+'E-petroleum diesel'!K56</f>
        <v>2292707801123.3955</v>
      </c>
      <c r="L8" s="344">
        <f>'NonE-petroleum diesel'!L56+'E-petroleum diesel'!L56</f>
        <v>2316723027303.6113</v>
      </c>
      <c r="M8" s="344">
        <f>'NonE-petroleum diesel'!M56+'E-petroleum diesel'!M56</f>
        <v>2334795336196.0195</v>
      </c>
      <c r="N8" s="344">
        <f>'NonE-petroleum diesel'!N56+'E-petroleum diesel'!N56</f>
        <v>2349935266352.1748</v>
      </c>
      <c r="O8" s="344">
        <f>'NonE-petroleum diesel'!O56+'E-petroleum diesel'!O56</f>
        <v>2356474080647.2954</v>
      </c>
      <c r="P8" s="344">
        <f>'NonE-petroleum diesel'!P56+'E-petroleum diesel'!P56</f>
        <v>2354973462121.0986</v>
      </c>
      <c r="Q8" s="344">
        <f>'NonE-petroleum diesel'!Q56+'E-petroleum diesel'!Q56</f>
        <v>2346080130481.6123</v>
      </c>
      <c r="R8" s="344">
        <f>'NonE-petroleum diesel'!R56+'E-petroleum diesel'!R56</f>
        <v>2330504933748.6909</v>
      </c>
      <c r="S8" s="344">
        <f>'NonE-petroleum diesel'!S56+'E-petroleum diesel'!S56</f>
        <v>2320780509346.228</v>
      </c>
      <c r="T8" s="344">
        <f>'NonE-petroleum diesel'!T56+'E-petroleum diesel'!T56</f>
        <v>2305614192083.498</v>
      </c>
      <c r="U8" s="344">
        <f>'NonE-petroleum diesel'!U56+'E-petroleum diesel'!U56</f>
        <v>2285577748866.0254</v>
      </c>
      <c r="V8" s="344">
        <f>'NonE-petroleum diesel'!V56+'E-petroleum diesel'!V56</f>
        <v>2261259570536.499</v>
      </c>
      <c r="W8" s="344">
        <f>'NonE-petroleum diesel'!W56+'E-petroleum diesel'!W56</f>
        <v>2233254142650.1094</v>
      </c>
      <c r="X8" s="344">
        <f>'NonE-petroleum diesel'!X56+'E-petroleum diesel'!X56</f>
        <v>2202152747861.3662</v>
      </c>
      <c r="Y8" s="344">
        <f>'NonE-petroleum diesel'!Y56+'E-petroleum diesel'!Y56</f>
        <v>2168535495364.499</v>
      </c>
      <c r="Z8" s="344">
        <f>'NonE-petroleum diesel'!Z56+'E-petroleum diesel'!Z56</f>
        <v>2132964718980.3389</v>
      </c>
      <c r="AA8" s="344">
        <f>'NonE-petroleum diesel'!AA56+'E-petroleum diesel'!AA56</f>
        <v>2095979739297.9375</v>
      </c>
      <c r="AB8" s="344">
        <f>'NonE-petroleum diesel'!AB56+'E-petroleum diesel'!AB56</f>
        <v>2058092947446.7148</v>
      </c>
      <c r="AC8" s="344">
        <f>'NonE-petroleum diesel'!AC56+'E-petroleum diesel'!AC56</f>
        <v>2019787138771.7827</v>
      </c>
      <c r="AD8" s="344">
        <f>'NonE-petroleum diesel'!AD56+'E-petroleum diesel'!AD56</f>
        <v>1981514003675.8191</v>
      </c>
      <c r="AE8" s="344">
        <f>'NonE-petroleum diesel'!AE56+'E-petroleum diesel'!AE56</f>
        <v>1943693669629.8364</v>
      </c>
      <c r="AF8" s="344">
        <f>'NonE-petroleum diesel'!AF56+'E-petroleum diesel'!AF56</f>
        <v>1906715182082.9683</v>
      </c>
      <c r="AG8" s="344">
        <f>'NonE-petroleum diesel'!AG56+'E-petroleum diesel'!AG56</f>
        <v>1870937811840.6045</v>
      </c>
      <c r="AH8" s="344">
        <f>'NonE-petroleum diesel'!AH56+'E-petroleum diesel'!AH56</f>
        <v>1836693081509.4988</v>
      </c>
      <c r="AI8" s="344">
        <f>'NonE-petroleum diesel'!AI56+'E-petroleum diesel'!AI56</f>
        <v>1804287412934.1782</v>
      </c>
      <c r="AJ8" s="344">
        <f>'NonE-petroleum diesel'!AJ56+'E-petroleum diesel'!AJ56</f>
        <v>1774005310355.4854</v>
      </c>
      <c r="AK8" s="344">
        <f>'NonE-petroleum diesel'!AK56+'E-petroleum diesel'!AK56</f>
        <v>1746113009614.1152</v>
      </c>
      <c r="AL8" s="344">
        <f>'NonE-petroleum diesel'!AL56+'E-petroleum diesel'!AL56</f>
        <v>1720862541555.2703</v>
      </c>
      <c r="AM8" s="344">
        <f>'NonE-petroleum diesel'!AM56+'E-petroleum diesel'!AM56</f>
        <v>1698496177494.0759</v>
      </c>
      <c r="AN8" s="344">
        <f>'NonE-petroleum diesel'!AN56+'E-petroleum diesel'!AN56</f>
        <v>1679251245995.0635</v>
      </c>
      <c r="AO8" s="344">
        <f>'NonE-petroleum diesel'!AO56+'E-petroleum diesel'!AO56</f>
        <v>1663365333328.2568</v>
      </c>
      <c r="AP8" s="344">
        <f>'NonE-petroleum diesel'!AP56+'E-petroleum diesel'!AP56</f>
        <v>1651081905037.363</v>
      </c>
      <c r="AQ8" s="344">
        <f>'NonE-petroleum diesel'!AQ56+'E-petroleum diesel'!AQ56</f>
        <v>1634166391957.4697</v>
      </c>
    </row>
    <row r="9" spans="1:43" x14ac:dyDescent="0.2">
      <c r="A9" s="136" t="s">
        <v>131</v>
      </c>
      <c r="B9" s="344">
        <f>'NonE-petroleum diesel'!B57+'E-petroleum diesel'!B57</f>
        <v>7650571512399.084</v>
      </c>
      <c r="C9" s="344">
        <f>'NonE-petroleum diesel'!C57+'E-petroleum diesel'!C57</f>
        <v>4849908963587.0938</v>
      </c>
      <c r="D9" s="344">
        <f>'NonE-petroleum diesel'!D57+'E-petroleum diesel'!D57</f>
        <v>5304943694726.7188</v>
      </c>
      <c r="E9" s="344">
        <f>'NonE-petroleum diesel'!E57+'E-petroleum diesel'!E57</f>
        <v>5438408482435.4814</v>
      </c>
      <c r="F9" s="344">
        <f>'NonE-petroleum diesel'!F57+'E-petroleum diesel'!F57</f>
        <v>5575216585313.3994</v>
      </c>
      <c r="G9" s="344">
        <f>'NonE-petroleum diesel'!G57+'E-petroleum diesel'!G57</f>
        <v>5744126460956.4883</v>
      </c>
      <c r="H9" s="344">
        <f>'NonE-petroleum diesel'!H57+'E-petroleum diesel'!H57</f>
        <v>5929486406469.3076</v>
      </c>
      <c r="I9" s="344">
        <f>'NonE-petroleum diesel'!I57+'E-petroleum diesel'!I57</f>
        <v>6063378721342.54</v>
      </c>
      <c r="J9" s="344">
        <f>'NonE-petroleum diesel'!J57+'E-petroleum diesel'!J57</f>
        <v>6196316352670.9766</v>
      </c>
      <c r="K9" s="344">
        <f>'NonE-petroleum diesel'!K57+'E-petroleum diesel'!K57</f>
        <v>6326298874983.7832</v>
      </c>
      <c r="L9" s="344">
        <f>'NonE-petroleum diesel'!L57+'E-petroleum diesel'!L57</f>
        <v>6451147056177.0811</v>
      </c>
      <c r="M9" s="344">
        <f>'NonE-petroleum diesel'!M57+'E-petroleum diesel'!M57</f>
        <v>6568528987631.7422</v>
      </c>
      <c r="N9" s="344">
        <f>'NonE-petroleum diesel'!N57+'E-petroleum diesel'!N57</f>
        <v>6640732950965.7666</v>
      </c>
      <c r="O9" s="344">
        <f>'NonE-petroleum diesel'!O57+'E-petroleum diesel'!O57</f>
        <v>6703940252259.1426</v>
      </c>
      <c r="P9" s="344">
        <f>'NonE-petroleum diesel'!P57+'E-petroleum diesel'!P57</f>
        <v>6758526661448.5859</v>
      </c>
      <c r="Q9" s="344">
        <f>'NonE-petroleum diesel'!Q57+'E-petroleum diesel'!Q57</f>
        <v>6804976717378.6611</v>
      </c>
      <c r="R9" s="344">
        <f>'NonE-petroleum diesel'!R57+'E-petroleum diesel'!R57</f>
        <v>6843866129532.3066</v>
      </c>
      <c r="S9" s="344">
        <f>'NonE-petroleum diesel'!S57+'E-petroleum diesel'!S57</f>
        <v>6875307097635.9932</v>
      </c>
      <c r="T9" s="344">
        <f>'NonE-petroleum diesel'!T57+'E-petroleum diesel'!T57</f>
        <v>6900584966307.5254</v>
      </c>
      <c r="U9" s="344">
        <f>'NonE-petroleum diesel'!U57+'E-petroleum diesel'!U57</f>
        <v>6920082394569.2822</v>
      </c>
      <c r="V9" s="344">
        <f>'NonE-petroleum diesel'!V57+'E-petroleum diesel'!V57</f>
        <v>6934221509143.9473</v>
      </c>
      <c r="W9" s="344">
        <f>'NonE-petroleum diesel'!W57+'E-petroleum diesel'!W57</f>
        <v>6943455436630.377</v>
      </c>
      <c r="X9" s="344">
        <f>'NonE-petroleum diesel'!X57+'E-petroleum diesel'!X57</f>
        <v>6906117434985.0469</v>
      </c>
      <c r="Y9" s="344">
        <f>'NonE-petroleum diesel'!Y57+'E-petroleum diesel'!Y57</f>
        <v>6864972496077.8594</v>
      </c>
      <c r="Z9" s="344">
        <f>'NonE-petroleum diesel'!Z57+'E-petroleum diesel'!Z57</f>
        <v>6820520481851.4258</v>
      </c>
      <c r="AA9" s="344">
        <f>'NonE-petroleum diesel'!AA57+'E-petroleum diesel'!AA57</f>
        <v>6773263690042.3955</v>
      </c>
      <c r="AB9" s="344">
        <f>'NonE-petroleum diesel'!AB57+'E-petroleum diesel'!AB57</f>
        <v>6723701556806.4141</v>
      </c>
      <c r="AC9" s="344">
        <f>'NonE-petroleum diesel'!AC57+'E-petroleum diesel'!AC57</f>
        <v>6643054710526.0254</v>
      </c>
      <c r="AD9" s="344">
        <f>'NonE-petroleum diesel'!AD57+'E-petroleum diesel'!AD57</f>
        <v>6561167030342.9463</v>
      </c>
      <c r="AE9" s="344">
        <f>'NonE-petroleum diesel'!AE57+'E-petroleum diesel'!AE57</f>
        <v>6478505927655.3535</v>
      </c>
      <c r="AF9" s="344">
        <f>'NonE-petroleum diesel'!AF57+'E-petroleum diesel'!AF57</f>
        <v>6395523176689.6699</v>
      </c>
      <c r="AG9" s="344">
        <f>'NonE-petroleum diesel'!AG57+'E-petroleum diesel'!AG57</f>
        <v>6312653744248.1455</v>
      </c>
      <c r="AH9" s="344">
        <f>'NonE-petroleum diesel'!AH57+'E-petroleum diesel'!AH57</f>
        <v>6226166236502.5439</v>
      </c>
      <c r="AI9" s="344">
        <f>'NonE-petroleum diesel'!AI57+'E-petroleum diesel'!AI57</f>
        <v>6140623492021.874</v>
      </c>
      <c r="AJ9" s="344">
        <f>'NonE-petroleum diesel'!AJ57+'E-petroleum diesel'!AJ57</f>
        <v>6056410144884.5938</v>
      </c>
      <c r="AK9" s="344">
        <f>'NonE-petroleum diesel'!AK57+'E-petroleum diesel'!AK57</f>
        <v>5973896231941.0264</v>
      </c>
      <c r="AL9" s="344">
        <f>'NonE-petroleum diesel'!AL57+'E-petroleum diesel'!AL57</f>
        <v>5893439242996.6484</v>
      </c>
      <c r="AM9" s="344">
        <f>'NonE-petroleum diesel'!AM57+'E-petroleum diesel'!AM57</f>
        <v>5807153271661.8848</v>
      </c>
      <c r="AN9" s="344">
        <f>'NonE-petroleum diesel'!AN57+'E-petroleum diesel'!AN57</f>
        <v>5723638236148.6191</v>
      </c>
      <c r="AO9" s="344">
        <f>'NonE-petroleum diesel'!AO57+'E-petroleum diesel'!AO57</f>
        <v>5643231409131.9248</v>
      </c>
      <c r="AP9" s="344">
        <f>'NonE-petroleum diesel'!AP57+'E-petroleum diesel'!AP57</f>
        <v>5566270806451.498</v>
      </c>
      <c r="AQ9" s="344">
        <f>'NonE-petroleum diesel'!AQ57+'E-petroleum diesel'!AQ57</f>
        <v>5464924877650.3291</v>
      </c>
    </row>
    <row r="10" spans="1:43" x14ac:dyDescent="0.2">
      <c r="A10" s="136" t="s">
        <v>132</v>
      </c>
      <c r="B10" s="344">
        <f>'NonE-petroleum diesel'!B58+'E-petroleum diesel'!B58</f>
        <v>195612505946486.13</v>
      </c>
      <c r="C10" s="344">
        <f>'NonE-petroleum diesel'!C58+'E-petroleum diesel'!C58</f>
        <v>219712317017151.28</v>
      </c>
      <c r="D10" s="344">
        <f>'NonE-petroleum diesel'!D58+'E-petroleum diesel'!D58</f>
        <v>230283363220472.25</v>
      </c>
      <c r="E10" s="344">
        <f>'NonE-petroleum diesel'!E58+'E-petroleum diesel'!E58</f>
        <v>240846147692366.75</v>
      </c>
      <c r="F10" s="344">
        <f>'NonE-petroleum diesel'!F58+'E-petroleum diesel'!F58</f>
        <v>251400673658514.75</v>
      </c>
      <c r="G10" s="344">
        <f>'NonE-petroleum diesel'!G58+'E-petroleum diesel'!G58</f>
        <v>261946944344596.09</v>
      </c>
      <c r="H10" s="344">
        <f>'NonE-petroleum diesel'!H58+'E-petroleum diesel'!H58</f>
        <v>272484962976290.84</v>
      </c>
      <c r="I10" s="344">
        <f>'NonE-petroleum diesel'!I58+'E-petroleum diesel'!I58</f>
        <v>278450357620589.28</v>
      </c>
      <c r="J10" s="344">
        <f>'NonE-petroleum diesel'!J58+'E-petroleum diesel'!J58</f>
        <v>284411872326375.25</v>
      </c>
      <c r="K10" s="344">
        <f>'NonE-petroleum diesel'!K58+'E-petroleum diesel'!K58</f>
        <v>290369508610921.25</v>
      </c>
      <c r="L10" s="344">
        <f>'NonE-petroleum diesel'!L58+'E-petroleum diesel'!L58</f>
        <v>296323267991499.63</v>
      </c>
      <c r="M10" s="344">
        <f>'NonE-petroleum diesel'!M58+'E-petroleum diesel'!M58</f>
        <v>302273151985383.06</v>
      </c>
      <c r="N10" s="344">
        <f>'NonE-petroleum diesel'!N58+'E-petroleum diesel'!N58</f>
        <v>302622610884474.63</v>
      </c>
      <c r="O10" s="344">
        <f>'NonE-petroleum diesel'!O58+'E-petroleum diesel'!O58</f>
        <v>302971850069101.88</v>
      </c>
      <c r="P10" s="344">
        <f>'NonE-petroleum diesel'!P58+'E-petroleum diesel'!P58</f>
        <v>303320869604676.81</v>
      </c>
      <c r="Q10" s="344">
        <f>'NonE-petroleum diesel'!Q58+'E-petroleum diesel'!Q58</f>
        <v>303669669556611.69</v>
      </c>
      <c r="R10" s="344">
        <f>'NonE-petroleum diesel'!R58+'E-petroleum diesel'!R58</f>
        <v>304018249990318.56</v>
      </c>
      <c r="S10" s="344">
        <f>'NonE-petroleum diesel'!S58+'E-petroleum diesel'!S58</f>
        <v>300546255525971.75</v>
      </c>
      <c r="T10" s="344">
        <f>'NonE-petroleum diesel'!T58+'E-petroleum diesel'!T58</f>
        <v>297074772187293.13</v>
      </c>
      <c r="U10" s="344">
        <f>'NonE-petroleum diesel'!U58+'E-petroleum diesel'!U58</f>
        <v>293603799898078.81</v>
      </c>
      <c r="V10" s="344">
        <f>'NonE-petroleum diesel'!V58+'E-petroleum diesel'!V58</f>
        <v>290133338582125.06</v>
      </c>
      <c r="W10" s="344">
        <f>'NonE-petroleum diesel'!W58+'E-petroleum diesel'!W58</f>
        <v>286663388163228.25</v>
      </c>
      <c r="X10" s="344">
        <f>'NonE-petroleum diesel'!X58+'E-petroleum diesel'!X58</f>
        <v>280176661970285.47</v>
      </c>
      <c r="Y10" s="344">
        <f>'NonE-petroleum diesel'!Y58+'E-petroleum diesel'!Y58</f>
        <v>273690891579910.88</v>
      </c>
      <c r="Z10" s="344">
        <f>'NonE-petroleum diesel'!Z58+'E-petroleum diesel'!Z58</f>
        <v>267206076849221.91</v>
      </c>
      <c r="AA10" s="344">
        <f>'NonE-petroleum diesel'!AA58+'E-petroleum diesel'!AA58</f>
        <v>260722217635335.81</v>
      </c>
      <c r="AB10" s="344">
        <f>'NonE-petroleum diesel'!AB58+'E-petroleum diesel'!AB58</f>
        <v>254239313795370.09</v>
      </c>
      <c r="AC10" s="344">
        <f>'NonE-petroleum diesel'!AC58+'E-petroleum diesel'!AC58</f>
        <v>247757365186442.06</v>
      </c>
      <c r="AD10" s="344">
        <f>'NonE-petroleum diesel'!AD58+'E-petroleum diesel'!AD58</f>
        <v>241276371665669.13</v>
      </c>
      <c r="AE10" s="344">
        <f>'NonE-petroleum diesel'!AE58+'E-petroleum diesel'!AE58</f>
        <v>234796333090168.66</v>
      </c>
      <c r="AF10" s="344">
        <f>'NonE-petroleum diesel'!AF58+'E-petroleum diesel'!AF58</f>
        <v>228317249317058.06</v>
      </c>
      <c r="AG10" s="344">
        <f>'NonE-petroleum diesel'!AG58+'E-petroleum diesel'!AG58</f>
        <v>221839120203454.75</v>
      </c>
      <c r="AH10" s="344">
        <f>'NonE-petroleum diesel'!AH58+'E-petroleum diesel'!AH58</f>
        <v>216223375738001.28</v>
      </c>
      <c r="AI10" s="344">
        <f>'NonE-petroleum diesel'!AI58+'E-petroleum diesel'!AI58</f>
        <v>210608458616286.84</v>
      </c>
      <c r="AJ10" s="344">
        <f>'NonE-petroleum diesel'!AJ58+'E-petroleum diesel'!AJ58</f>
        <v>204994368714479.53</v>
      </c>
      <c r="AK10" s="344">
        <f>'NonE-petroleum diesel'!AK58+'E-petroleum diesel'!AK58</f>
        <v>199381105908747.53</v>
      </c>
      <c r="AL10" s="344">
        <f>'NonE-petroleum diesel'!AL58+'E-petroleum diesel'!AL58</f>
        <v>193768670075258.94</v>
      </c>
      <c r="AM10" s="344">
        <f>'NonE-petroleum diesel'!AM58+'E-petroleum diesel'!AM58</f>
        <v>187875889719263.31</v>
      </c>
      <c r="AN10" s="344">
        <f>'NonE-petroleum diesel'!AN58+'E-petroleum diesel'!AN58</f>
        <v>181983977545078.59</v>
      </c>
      <c r="AO10" s="344">
        <f>'NonE-petroleum diesel'!AO58+'E-petroleum diesel'!AO58</f>
        <v>176092933422652.38</v>
      </c>
      <c r="AP10" s="344">
        <f>'NonE-petroleum diesel'!AP58+'E-petroleum diesel'!AP58</f>
        <v>170202757221932.38</v>
      </c>
      <c r="AQ10" s="344">
        <f>'NonE-petroleum diesel'!AQ58+'E-petroleum diesel'!AQ58</f>
        <v>164259953479094.94</v>
      </c>
    </row>
    <row r="11" spans="1:43" x14ac:dyDescent="0.2">
      <c r="A11" s="136" t="s">
        <v>133</v>
      </c>
      <c r="B11" s="344">
        <f>'NonE-petroleum diesel'!B59+'E-petroleum diesel'!B59</f>
        <v>211832585476873.06</v>
      </c>
      <c r="C11" s="344">
        <f>'NonE-petroleum diesel'!C59+'E-petroleum diesel'!C59</f>
        <v>182581583714265</v>
      </c>
      <c r="D11" s="344">
        <f>'NonE-petroleum diesel'!D59+'E-petroleum diesel'!D59</f>
        <v>194825897077221.81</v>
      </c>
      <c r="E11" s="344">
        <f>'NonE-petroleum diesel'!E59+'E-petroleum diesel'!E59</f>
        <v>206964753036788.25</v>
      </c>
      <c r="F11" s="344">
        <f>'NonE-petroleum diesel'!F59+'E-petroleum diesel'!F59</f>
        <v>219029413517843.88</v>
      </c>
      <c r="G11" s="344">
        <f>'NonE-petroleum diesel'!G59+'E-petroleum diesel'!G59</f>
        <v>231035654166934.63</v>
      </c>
      <c r="H11" s="344">
        <f>'NonE-petroleum diesel'!H59+'E-petroleum diesel'!H59</f>
        <v>242974831829717</v>
      </c>
      <c r="I11" s="344">
        <f>'NonE-petroleum diesel'!I59+'E-petroleum diesel'!I59</f>
        <v>251184985458378.22</v>
      </c>
      <c r="J11" s="344">
        <f>'NonE-petroleum diesel'!J59+'E-petroleum diesel'!J59</f>
        <v>259346220600472.5</v>
      </c>
      <c r="K11" s="344">
        <f>'NonE-petroleum diesel'!K59+'E-petroleum diesel'!K59</f>
        <v>267458600661229</v>
      </c>
      <c r="L11" s="344">
        <f>'NonE-petroleum diesel'!L59+'E-petroleum diesel'!L59</f>
        <v>275522401203044.31</v>
      </c>
      <c r="M11" s="344">
        <f>'NonE-petroleum diesel'!M59+'E-petroleum diesel'!M59</f>
        <v>283538074451030</v>
      </c>
      <c r="N11" s="344">
        <f>'NonE-petroleum diesel'!N59+'E-petroleum diesel'!N59</f>
        <v>287942581046114.75</v>
      </c>
      <c r="O11" s="344">
        <f>'NonE-petroleum diesel'!O59+'E-petroleum diesel'!O59</f>
        <v>292323700857604</v>
      </c>
      <c r="P11" s="344">
        <f>'NonE-petroleum diesel'!P59+'E-petroleum diesel'!P59</f>
        <v>296682063527423</v>
      </c>
      <c r="Q11" s="344">
        <f>'NonE-petroleum diesel'!Q59+'E-petroleum diesel'!Q59</f>
        <v>301018334382890.75</v>
      </c>
      <c r="R11" s="344">
        <f>'NonE-petroleum diesel'!R59+'E-petroleum diesel'!R59</f>
        <v>305333194185185</v>
      </c>
      <c r="S11" s="344">
        <f>'NonE-petroleum diesel'!S59+'E-petroleum diesel'!S59</f>
        <v>307698017869637.13</v>
      </c>
      <c r="T11" s="344">
        <f>'NonE-petroleum diesel'!T59+'E-petroleum diesel'!T59</f>
        <v>310059190703627.63</v>
      </c>
      <c r="U11" s="344">
        <f>'NonE-petroleum diesel'!U59+'E-petroleum diesel'!U59</f>
        <v>312416716240829.25</v>
      </c>
      <c r="V11" s="344">
        <f>'NonE-petroleum diesel'!V59+'E-petroleum diesel'!V59</f>
        <v>314770598112663.75</v>
      </c>
      <c r="W11" s="344">
        <f>'NonE-petroleum diesel'!W59+'E-petroleum diesel'!W59</f>
        <v>317120840023578.13</v>
      </c>
      <c r="X11" s="344">
        <f>'NonE-petroleum diesel'!X59+'E-petroleum diesel'!X59</f>
        <v>318059194469456.81</v>
      </c>
      <c r="Y11" s="344">
        <f>'NonE-petroleum diesel'!Y59+'E-petroleum diesel'!Y59</f>
        <v>318995777253094.25</v>
      </c>
      <c r="Z11" s="344">
        <f>'NonE-petroleum diesel'!Z59+'E-petroleum diesel'!Z59</f>
        <v>319930591605472.75</v>
      </c>
      <c r="AA11" s="344">
        <f>'NonE-petroleum diesel'!AA59+'E-petroleum diesel'!AA59</f>
        <v>320863640812203.31</v>
      </c>
      <c r="AB11" s="344">
        <f>'NonE-petroleum diesel'!AB59+'E-petroleum diesel'!AB59</f>
        <v>321794928209099</v>
      </c>
      <c r="AC11" s="344">
        <f>'NonE-petroleum diesel'!AC59+'E-petroleum diesel'!AC59</f>
        <v>321517232145510.38</v>
      </c>
      <c r="AD11" s="344">
        <f>'NonE-petroleum diesel'!AD59+'E-petroleum diesel'!AD59</f>
        <v>321239238057768.81</v>
      </c>
      <c r="AE11" s="344">
        <f>'NonE-petroleum diesel'!AE59+'E-petroleum diesel'!AE59</f>
        <v>320960948902442.63</v>
      </c>
      <c r="AF11" s="344">
        <f>'NonE-petroleum diesel'!AF59+'E-petroleum diesel'!AF59</f>
        <v>320682367669530.06</v>
      </c>
      <c r="AG11" s="344">
        <f>'NonE-petroleum diesel'!AG59+'E-petroleum diesel'!AG59</f>
        <v>320403497378535.19</v>
      </c>
      <c r="AH11" s="344">
        <f>'NonE-petroleum diesel'!AH59+'E-petroleum diesel'!AH59</f>
        <v>319033906196749.13</v>
      </c>
      <c r="AI11" s="344">
        <f>'NonE-petroleum diesel'!AI59+'E-petroleum diesel'!AI59</f>
        <v>317665515280781.63</v>
      </c>
      <c r="AJ11" s="344">
        <f>'NonE-petroleum diesel'!AJ59+'E-petroleum diesel'!AJ59</f>
        <v>316298327180912.25</v>
      </c>
      <c r="AK11" s="344">
        <f>'NonE-petroleum diesel'!AK59+'E-petroleum diesel'!AK59</f>
        <v>314932344462462.25</v>
      </c>
      <c r="AL11" s="344">
        <f>'NonE-petroleum diesel'!AL59+'E-petroleum diesel'!AL59</f>
        <v>313567569702509.44</v>
      </c>
      <c r="AM11" s="344">
        <f>'NonE-petroleum diesel'!AM59+'E-petroleum diesel'!AM59</f>
        <v>312003661564243.13</v>
      </c>
      <c r="AN11" s="344">
        <f>'NonE-petroleum diesel'!AN59+'E-petroleum diesel'!AN59</f>
        <v>310441209258554.25</v>
      </c>
      <c r="AO11" s="344">
        <f>'NonE-petroleum diesel'!AO59+'E-petroleum diesel'!AO59</f>
        <v>308880215295303.19</v>
      </c>
      <c r="AP11" s="344">
        <f>'NonE-petroleum diesel'!AP59+'E-petroleum diesel'!AP59</f>
        <v>307320682184382.5</v>
      </c>
      <c r="AQ11" s="344">
        <f>'NonE-petroleum diesel'!AQ59+'E-petroleum diesel'!AQ59</f>
        <v>304909790721226.94</v>
      </c>
    </row>
    <row r="12" spans="1:43" x14ac:dyDescent="0.2">
      <c r="A12" s="136" t="s">
        <v>134</v>
      </c>
      <c r="B12" s="344">
        <f>'NonE-petroleum diesel'!B60+'E-petroleum diesel'!B60</f>
        <v>6084555779677.4453</v>
      </c>
      <c r="C12" s="344">
        <f>'NonE-petroleum diesel'!C60+'E-petroleum diesel'!C60</f>
        <v>3640122702509.0664</v>
      </c>
      <c r="D12" s="344">
        <f>'NonE-petroleum diesel'!D60+'E-petroleum diesel'!D60</f>
        <v>3987332155220.4302</v>
      </c>
      <c r="E12" s="344">
        <f>'NonE-petroleum diesel'!E60+'E-petroleum diesel'!E60</f>
        <v>3936393617085.4736</v>
      </c>
      <c r="F12" s="344">
        <f>'NonE-petroleum diesel'!F60+'E-petroleum diesel'!F60</f>
        <v>3952100826829.2197</v>
      </c>
      <c r="G12" s="344">
        <f>'NonE-petroleum diesel'!G60+'E-petroleum diesel'!G60</f>
        <v>4047999295439.6704</v>
      </c>
      <c r="H12" s="344">
        <f>'NonE-petroleum diesel'!H60+'E-petroleum diesel'!H60</f>
        <v>4174347933508.5776</v>
      </c>
      <c r="I12" s="344">
        <f>'NonE-petroleum diesel'!I60+'E-petroleum diesel'!I60</f>
        <v>4288814216126.1577</v>
      </c>
      <c r="J12" s="344">
        <f>'NonE-petroleum diesel'!J60+'E-petroleum diesel'!J60</f>
        <v>4378272364637.1255</v>
      </c>
      <c r="K12" s="344">
        <f>'NonE-petroleum diesel'!K60+'E-petroleum diesel'!K60</f>
        <v>4441319744373.1055</v>
      </c>
      <c r="L12" s="344">
        <f>'NonE-petroleum diesel'!L60+'E-petroleum diesel'!L60</f>
        <v>4477048529751.5176</v>
      </c>
      <c r="M12" s="344">
        <f>'NonE-petroleum diesel'!M60+'E-petroleum diesel'!M60</f>
        <v>4485065901089.6338</v>
      </c>
      <c r="N12" s="344">
        <f>'NonE-petroleum diesel'!N60+'E-petroleum diesel'!N60</f>
        <v>4476668653327.2285</v>
      </c>
      <c r="O12" s="344">
        <f>'NonE-petroleum diesel'!O60+'E-petroleum diesel'!O60</f>
        <v>4446471669037.1592</v>
      </c>
      <c r="P12" s="344">
        <f>'NonE-petroleum diesel'!P60+'E-petroleum diesel'!P60</f>
        <v>4400399596509.1387</v>
      </c>
      <c r="Q12" s="344">
        <f>'NonE-petroleum diesel'!Q60+'E-petroleum diesel'!Q60</f>
        <v>4344364551611.1479</v>
      </c>
      <c r="R12" s="344">
        <f>'NonE-petroleum diesel'!R60+'E-petroleum diesel'!R60</f>
        <v>4284099170171.0171</v>
      </c>
      <c r="S12" s="344">
        <f>'NonE-petroleum diesel'!S60+'E-petroleum diesel'!S60</f>
        <v>4243659257339.6162</v>
      </c>
      <c r="T12" s="344">
        <f>'NonE-petroleum diesel'!T60+'E-petroleum diesel'!T60</f>
        <v>4204123318116.4141</v>
      </c>
      <c r="U12" s="344">
        <f>'NonE-petroleum diesel'!U60+'E-petroleum diesel'!U60</f>
        <v>4165513182829.0195</v>
      </c>
      <c r="V12" s="344">
        <f>'NonE-petroleum diesel'!V60+'E-petroleum diesel'!V60</f>
        <v>4127849727944.4219</v>
      </c>
      <c r="W12" s="344">
        <f>'NonE-petroleum diesel'!W60+'E-petroleum diesel'!W60</f>
        <v>4091152950103.8198</v>
      </c>
      <c r="X12" s="344">
        <f>'NonE-petroleum diesel'!X60+'E-petroleum diesel'!X60</f>
        <v>4055442040809.7305</v>
      </c>
      <c r="Y12" s="344">
        <f>'NonE-petroleum diesel'!Y60+'E-petroleum diesel'!Y60</f>
        <v>4020735461704.5732</v>
      </c>
      <c r="Z12" s="344">
        <f>'NonE-petroleum diesel'!Z60+'E-petroleum diesel'!Z60</f>
        <v>3987051020396.2583</v>
      </c>
      <c r="AA12" s="344">
        <f>'NonE-petroleum diesel'!AA60+'E-petroleum diesel'!AA60</f>
        <v>3954405946802.5347</v>
      </c>
      <c r="AB12" s="344">
        <f>'NonE-petroleum diesel'!AB60+'E-petroleum diesel'!AB60</f>
        <v>3922816970001.9443</v>
      </c>
      <c r="AC12" s="344">
        <f>'NonE-petroleum diesel'!AC60+'E-petroleum diesel'!AC60</f>
        <v>3892300395595.3037</v>
      </c>
      <c r="AD12" s="344">
        <f>'NonE-petroleum diesel'!AD60+'E-petroleum diesel'!AD60</f>
        <v>3862872183597.96</v>
      </c>
      <c r="AE12" s="344">
        <f>'NonE-petroleum diesel'!AE60+'E-petroleum diesel'!AE60</f>
        <v>3834548026899.1846</v>
      </c>
      <c r="AF12" s="344">
        <f>'NonE-petroleum diesel'!AF60+'E-petroleum diesel'!AF60</f>
        <v>3807343430341.2139</v>
      </c>
      <c r="AG12" s="344">
        <f>'NonE-petroleum diesel'!AG60+'E-petroleum diesel'!AG60</f>
        <v>3781273790486.9995</v>
      </c>
      <c r="AH12" s="344">
        <f>'NonE-petroleum diesel'!AH60+'E-petroleum diesel'!AH60</f>
        <v>3756354476162.2026</v>
      </c>
      <c r="AI12" s="344">
        <f>'NonE-petroleum diesel'!AI60+'E-petroleum diesel'!AI60</f>
        <v>3732600909873.856</v>
      </c>
      <c r="AJ12" s="344">
        <f>'NonE-petroleum diesel'!AJ60+'E-petroleum diesel'!AJ60</f>
        <v>3710028650225.0522</v>
      </c>
      <c r="AK12" s="344">
        <f>'NonE-petroleum diesel'!AK60+'E-petroleum diesel'!AK60</f>
        <v>3688653475462.6558</v>
      </c>
      <c r="AL12" s="344">
        <f>'NonE-petroleum diesel'!AL60+'E-petroleum diesel'!AL60</f>
        <v>3668491468312.8672</v>
      </c>
      <c r="AM12" s="344">
        <f>'NonE-petroleum diesel'!AM60+'E-petroleum diesel'!AM60</f>
        <v>3649559102278.0493</v>
      </c>
      <c r="AN12" s="344">
        <f>'NonE-petroleum diesel'!AN60+'E-petroleum diesel'!AN60</f>
        <v>3631873329587.2461</v>
      </c>
      <c r="AO12" s="344">
        <f>'NonE-petroleum diesel'!AO60+'E-petroleum diesel'!AO60</f>
        <v>3615451671012.7881</v>
      </c>
      <c r="AP12" s="344">
        <f>'NonE-petroleum diesel'!AP60+'E-petroleum diesel'!AP60</f>
        <v>3600312307786.0234</v>
      </c>
      <c r="AQ12" s="344">
        <f>'NonE-petroleum diesel'!AQ60+'E-petroleum diesel'!AQ60</f>
        <v>3570942290231.4233</v>
      </c>
    </row>
    <row r="13" spans="1:43" x14ac:dyDescent="0.2">
      <c r="A13" s="136" t="s">
        <v>135</v>
      </c>
      <c r="B13" s="344">
        <f>'NonE-petroleum diesel'!B61+'E-petroleum diesel'!B61</f>
        <v>5835850479384.5762</v>
      </c>
      <c r="C13" s="344">
        <f>'NonE-petroleum diesel'!C61+'E-petroleum diesel'!C61</f>
        <v>6439377069943.7383</v>
      </c>
      <c r="D13" s="344">
        <f>'NonE-petroleum diesel'!D61+'E-petroleum diesel'!D61</f>
        <v>7482591567519.3105</v>
      </c>
      <c r="E13" s="344">
        <f>'NonE-petroleum diesel'!E61+'E-petroleum diesel'!E61</f>
        <v>7804702637976.6387</v>
      </c>
      <c r="F13" s="344">
        <f>'NonE-petroleum diesel'!F61+'E-petroleum diesel'!F61</f>
        <v>7914014475554.7139</v>
      </c>
      <c r="G13" s="344">
        <f>'NonE-petroleum diesel'!G61+'E-petroleum diesel'!G61</f>
        <v>8282183790454.9736</v>
      </c>
      <c r="H13" s="344">
        <f>'NonE-petroleum diesel'!H61+'E-petroleum diesel'!H61</f>
        <v>8757539169872.4229</v>
      </c>
      <c r="I13" s="344">
        <f>'NonE-petroleum diesel'!I61+'E-petroleum diesel'!I61</f>
        <v>9201253038033.0449</v>
      </c>
      <c r="J13" s="344">
        <f>'NonE-petroleum diesel'!J61+'E-petroleum diesel'!J61</f>
        <v>9579093600301.6758</v>
      </c>
      <c r="K13" s="344">
        <f>'NonE-petroleum diesel'!K61+'E-petroleum diesel'!K61</f>
        <v>9898133527823.6289</v>
      </c>
      <c r="L13" s="344">
        <f>'NonE-petroleum diesel'!L61+'E-petroleum diesel'!L61</f>
        <v>10168866315115.76</v>
      </c>
      <c r="M13" s="344">
        <f>'NonE-petroleum diesel'!M61+'E-petroleum diesel'!M61</f>
        <v>10404494719009.234</v>
      </c>
      <c r="N13" s="344">
        <f>'NonE-petroleum diesel'!N61+'E-petroleum diesel'!N61</f>
        <v>10636222444470.215</v>
      </c>
      <c r="O13" s="344">
        <f>'NonE-petroleum diesel'!O61+'E-petroleum diesel'!O61</f>
        <v>10852254925662.693</v>
      </c>
      <c r="P13" s="344">
        <f>'NonE-petroleum diesel'!P61+'E-petroleum diesel'!P61</f>
        <v>11056337924910.111</v>
      </c>
      <c r="Q13" s="344">
        <f>'NonE-petroleum diesel'!Q61+'E-petroleum diesel'!Q61</f>
        <v>11252627561017.977</v>
      </c>
      <c r="R13" s="344">
        <f>'NonE-petroleum diesel'!R61+'E-petroleum diesel'!R61</f>
        <v>11445650790132.4</v>
      </c>
      <c r="S13" s="344">
        <f>'NonE-petroleum diesel'!S61+'E-petroleum diesel'!S61</f>
        <v>11689613956180.83</v>
      </c>
      <c r="T13" s="344">
        <f>'NonE-petroleum diesel'!T61+'E-petroleum diesel'!T61</f>
        <v>11936487629843.68</v>
      </c>
      <c r="U13" s="344">
        <f>'NonE-petroleum diesel'!U61+'E-petroleum diesel'!U61</f>
        <v>12185425559837.67</v>
      </c>
      <c r="V13" s="344">
        <f>'NonE-petroleum diesel'!V61+'E-petroleum diesel'!V61</f>
        <v>12435512108842.498</v>
      </c>
      <c r="W13" s="344">
        <f>'NonE-petroleum diesel'!W61+'E-petroleum diesel'!W61</f>
        <v>12685761244676.818</v>
      </c>
      <c r="X13" s="344">
        <f>'NonE-petroleum diesel'!X61+'E-petroleum diesel'!X61</f>
        <v>12935116266107.693</v>
      </c>
      <c r="Y13" s="344">
        <f>'NonE-petroleum diesel'!Y61+'E-petroleum diesel'!Y61</f>
        <v>13182450349961.172</v>
      </c>
      <c r="Z13" s="344">
        <f>'NonE-petroleum diesel'!Z61+'E-petroleum diesel'!Z61</f>
        <v>13426568005471.465</v>
      </c>
      <c r="AA13" s="344">
        <f>'NonE-petroleum diesel'!AA61+'E-petroleum diesel'!AA61</f>
        <v>13666207519139.107</v>
      </c>
      <c r="AB13" s="344">
        <f>'NonE-petroleum diesel'!AB61+'E-petroleum diesel'!AB61</f>
        <v>13900044468534.127</v>
      </c>
      <c r="AC13" s="344">
        <f>'NonE-petroleum diesel'!AC61+'E-petroleum diesel'!AC61</f>
        <v>14126696376262.883</v>
      </c>
      <c r="AD13" s="344">
        <f>'NonE-petroleum diesel'!AD61+'E-petroleum diesel'!AD61</f>
        <v>14344728565537.367</v>
      </c>
      <c r="AE13" s="344">
        <f>'NonE-petroleum diesel'!AE61+'E-petroleum diesel'!AE61</f>
        <v>14552661266286.348</v>
      </c>
      <c r="AF13" s="344">
        <f>'NonE-petroleum diesel'!AF61+'E-petroleum diesel'!AF61</f>
        <v>14748978005441.135</v>
      </c>
      <c r="AG13" s="344">
        <f>'NonE-petroleum diesel'!AG61+'E-petroleum diesel'!AG61</f>
        <v>14932135296873.479</v>
      </c>
      <c r="AH13" s="344">
        <f>'NonE-petroleum diesel'!AH61+'E-petroleum diesel'!AH61</f>
        <v>15100573625498.996</v>
      </c>
      <c r="AI13" s="344">
        <f>'NonE-petroleum diesel'!AI61+'E-petroleum diesel'!AI61</f>
        <v>15252729696409.479</v>
      </c>
      <c r="AJ13" s="344">
        <f>'NonE-petroleum diesel'!AJ61+'E-petroleum diesel'!AJ61</f>
        <v>15387049893779.973</v>
      </c>
      <c r="AK13" s="344">
        <f>'NonE-petroleum diesel'!AK61+'E-petroleum diesel'!AK61</f>
        <v>15502004866029.818</v>
      </c>
      <c r="AL13" s="344">
        <f>'NonE-petroleum diesel'!AL61+'E-petroleum diesel'!AL61</f>
        <v>15596105123733.914</v>
      </c>
      <c r="AM13" s="344">
        <f>'NonE-petroleum diesel'!AM61+'E-petroleum diesel'!AM61</f>
        <v>15667917505621.484</v>
      </c>
      <c r="AN13" s="344">
        <f>'NonE-petroleum diesel'!AN61+'E-petroleum diesel'!AN61</f>
        <v>15716082336317.414</v>
      </c>
      <c r="AO13" s="344">
        <f>'NonE-petroleum diesel'!AO61+'E-petroleum diesel'!AO61</f>
        <v>15739331068039.707</v>
      </c>
      <c r="AP13" s="344">
        <f>'NonE-petroleum diesel'!AP61+'E-petroleum diesel'!AP61</f>
        <v>15736504168116.229</v>
      </c>
      <c r="AQ13" s="344">
        <f>'NonE-petroleum diesel'!AQ61+'E-petroleum diesel'!AQ61</f>
        <v>15626880033566.73</v>
      </c>
    </row>
    <row r="14" spans="1:43" x14ac:dyDescent="0.2">
      <c r="A14" s="136" t="s">
        <v>136</v>
      </c>
      <c r="B14" s="344">
        <f>'NonE-petroleum diesel'!B62+'E-petroleum diesel'!B62</f>
        <v>102613665130618.42</v>
      </c>
      <c r="C14" s="344">
        <f>'NonE-petroleum diesel'!C62+'E-petroleum diesel'!C62</f>
        <v>76059324571301.141</v>
      </c>
      <c r="D14" s="344">
        <f>'NonE-petroleum diesel'!D62+'E-petroleum diesel'!D62</f>
        <v>75958436776144.328</v>
      </c>
      <c r="E14" s="344">
        <f>'NonE-petroleum diesel'!E62+'E-petroleum diesel'!E62</f>
        <v>75856613801312.844</v>
      </c>
      <c r="F14" s="344">
        <f>'NonE-petroleum diesel'!F62+'E-petroleum diesel'!F62</f>
        <v>75753856958678.75</v>
      </c>
      <c r="G14" s="344">
        <f>'NonE-petroleum diesel'!G62+'E-petroleum diesel'!G62</f>
        <v>75650167560114.188</v>
      </c>
      <c r="H14" s="344">
        <f>'NonE-petroleum diesel'!H62+'E-petroleum diesel'!H62</f>
        <v>75545546917491.234</v>
      </c>
      <c r="I14" s="344">
        <f>'NonE-petroleum diesel'!I62+'E-petroleum diesel'!I62</f>
        <v>76247422615956.719</v>
      </c>
      <c r="J14" s="344">
        <f>'NonE-petroleum diesel'!J62+'E-petroleum diesel'!J62</f>
        <v>76943092905931.891</v>
      </c>
      <c r="K14" s="344">
        <f>'NonE-petroleum diesel'!K62+'E-petroleum diesel'!K62</f>
        <v>77632565187933.922</v>
      </c>
      <c r="L14" s="344">
        <f>'NonE-petroleum diesel'!L62+'E-petroleum diesel'!L62</f>
        <v>78315846862480.016</v>
      </c>
      <c r="M14" s="344">
        <f>'NonE-petroleum diesel'!M62+'E-petroleum diesel'!M62</f>
        <v>78992945330087.313</v>
      </c>
      <c r="N14" s="344">
        <f>'NonE-petroleum diesel'!N62+'E-petroleum diesel'!N62</f>
        <v>77865407815706.734</v>
      </c>
      <c r="O14" s="344">
        <f>'NonE-petroleum diesel'!O62+'E-petroleum diesel'!O62</f>
        <v>76743363750169.656</v>
      </c>
      <c r="P14" s="344">
        <f>'NonE-petroleum diesel'!P62+'E-petroleum diesel'!P62</f>
        <v>75626808570551.734</v>
      </c>
      <c r="Q14" s="344">
        <f>'NonE-petroleum diesel'!Q62+'E-petroleum diesel'!Q62</f>
        <v>74515737713928.719</v>
      </c>
      <c r="R14" s="344">
        <f>'NonE-petroleum diesel'!R62+'E-petroleum diesel'!R62</f>
        <v>73410146617376.25</v>
      </c>
      <c r="S14" s="344">
        <f>'NonE-petroleum diesel'!S62+'E-petroleum diesel'!S62</f>
        <v>72101677497710.047</v>
      </c>
      <c r="T14" s="344">
        <f>'NonE-petroleum diesel'!T62+'E-petroleum diesel'!T62</f>
        <v>70795028162118.438</v>
      </c>
      <c r="U14" s="344">
        <f>'NonE-petroleum diesel'!U62+'E-petroleum diesel'!U62</f>
        <v>69490197904822.563</v>
      </c>
      <c r="V14" s="344">
        <f>'NonE-petroleum diesel'!V62+'E-petroleum diesel'!V62</f>
        <v>68187186020043.578</v>
      </c>
      <c r="W14" s="344">
        <f>'NonE-petroleum diesel'!W62+'E-petroleum diesel'!W62</f>
        <v>66885991802002.586</v>
      </c>
      <c r="X14" s="344">
        <f>'NonE-petroleum diesel'!X62+'E-petroleum diesel'!X62</f>
        <v>65121848018560.32</v>
      </c>
      <c r="Y14" s="344">
        <f>'NonE-petroleum diesel'!Y62+'E-petroleum diesel'!Y62</f>
        <v>63360194334450.656</v>
      </c>
      <c r="Z14" s="344">
        <f>'NonE-petroleum diesel'!Z62+'E-petroleum diesel'!Z62</f>
        <v>61601029779563.891</v>
      </c>
      <c r="AA14" s="344">
        <f>'NonE-petroleum diesel'!AA62+'E-petroleum diesel'!AA62</f>
        <v>59844353383790.336</v>
      </c>
      <c r="AB14" s="344">
        <f>'NonE-petroleum diesel'!AB62+'E-petroleum diesel'!AB62</f>
        <v>58090164177020.266</v>
      </c>
      <c r="AC14" s="344">
        <f>'NonE-petroleum diesel'!AC62+'E-petroleum diesel'!AC62</f>
        <v>56727979599414.789</v>
      </c>
      <c r="AD14" s="344">
        <f>'NonE-petroleum diesel'!AD62+'E-petroleum diesel'!AD62</f>
        <v>55367708881697.906</v>
      </c>
      <c r="AE14" s="344">
        <f>'NonE-petroleum diesel'!AE62+'E-petroleum diesel'!AE62</f>
        <v>54009351279094.18</v>
      </c>
      <c r="AF14" s="344">
        <f>'NonE-petroleum diesel'!AF62+'E-petroleum diesel'!AF62</f>
        <v>52652906046828.188</v>
      </c>
      <c r="AG14" s="344">
        <f>'NonE-petroleum diesel'!AG62+'E-petroleum diesel'!AG62</f>
        <v>51298372440124.516</v>
      </c>
      <c r="AH14" s="344">
        <f>'NonE-petroleum diesel'!AH62+'E-petroleum diesel'!AH62</f>
        <v>50470037951121.016</v>
      </c>
      <c r="AI14" s="344">
        <f>'NonE-petroleum diesel'!AI62+'E-petroleum diesel'!AI62</f>
        <v>49642851694631.539</v>
      </c>
      <c r="AJ14" s="344">
        <f>'NonE-petroleum diesel'!AJ62+'E-petroleum diesel'!AJ62</f>
        <v>48816813225237.977</v>
      </c>
      <c r="AK14" s="344">
        <f>'NonE-petroleum diesel'!AK62+'E-petroleum diesel'!AK62</f>
        <v>47991922097522.125</v>
      </c>
      <c r="AL14" s="344">
        <f>'NonE-petroleum diesel'!AL62+'E-petroleum diesel'!AL62</f>
        <v>47168177866065.867</v>
      </c>
      <c r="AM14" s="344">
        <f>'NonE-petroleum diesel'!AM62+'E-petroleum diesel'!AM62</f>
        <v>46740259508159.148</v>
      </c>
      <c r="AN14" s="344">
        <f>'NonE-petroleum diesel'!AN62+'E-petroleum diesel'!AN62</f>
        <v>46312907351031.711</v>
      </c>
      <c r="AO14" s="344">
        <f>'NonE-petroleum diesel'!AO62+'E-petroleum diesel'!AO62</f>
        <v>45886121178204.625</v>
      </c>
      <c r="AP14" s="344">
        <f>'NonE-petroleum diesel'!AP62+'E-petroleum diesel'!AP62</f>
        <v>45459900773198.992</v>
      </c>
      <c r="AQ14" s="344">
        <f>'NonE-petroleum diesel'!AQ62+'E-petroleum diesel'!AQ62</f>
        <v>44921049754995.141</v>
      </c>
    </row>
    <row r="15" spans="1:43" x14ac:dyDescent="0.2">
      <c r="A15" s="136" t="s">
        <v>137</v>
      </c>
      <c r="B15" s="344">
        <f>'NonE-petroleum diesel'!B63+'E-petroleum diesel'!B63</f>
        <v>112584115422894.44</v>
      </c>
      <c r="C15" s="344">
        <f>'NonE-petroleum diesel'!C63+'E-petroleum diesel'!C63</f>
        <v>116799478397281.05</v>
      </c>
      <c r="D15" s="344">
        <f>'NonE-petroleum diesel'!D63+'E-petroleum diesel'!D63</f>
        <v>120816142069092.03</v>
      </c>
      <c r="E15" s="344">
        <f>'NonE-petroleum diesel'!E63+'E-petroleum diesel'!E63</f>
        <v>124814080638711.63</v>
      </c>
      <c r="F15" s="344">
        <f>'NonE-petroleum diesel'!F63+'E-petroleum diesel'!F63</f>
        <v>128793307756058.19</v>
      </c>
      <c r="G15" s="344">
        <f>'NonE-petroleum diesel'!G63+'E-petroleum diesel'!G63</f>
        <v>132753837071050.25</v>
      </c>
      <c r="H15" s="344">
        <f>'NonE-petroleum diesel'!H63+'E-petroleum diesel'!H63</f>
        <v>136695682233606.22</v>
      </c>
      <c r="I15" s="344">
        <f>'NonE-petroleum diesel'!I63+'E-petroleum diesel'!I63</f>
        <v>139445704560127.25</v>
      </c>
      <c r="J15" s="344">
        <f>'NonE-petroleum diesel'!J63+'E-petroleum diesel'!J63</f>
        <v>142183362340487.16</v>
      </c>
      <c r="K15" s="344">
        <f>'NonE-petroleum diesel'!K63+'E-petroleum diesel'!K63</f>
        <v>144908664663323.78</v>
      </c>
      <c r="L15" s="344">
        <f>'NonE-petroleum diesel'!L63+'E-petroleum diesel'!L63</f>
        <v>147621620617275</v>
      </c>
      <c r="M15" s="344">
        <f>'NonE-petroleum diesel'!M63+'E-petroleum diesel'!M63</f>
        <v>150322239290978.69</v>
      </c>
      <c r="N15" s="344">
        <f>'NonE-petroleum diesel'!N63+'E-petroleum diesel'!N63</f>
        <v>150256988053259.34</v>
      </c>
      <c r="O15" s="344">
        <f>'NonE-petroleum diesel'!O63+'E-petroleum diesel'!O63</f>
        <v>150191036297256.31</v>
      </c>
      <c r="P15" s="344">
        <f>'NonE-petroleum diesel'!P63+'E-petroleum diesel'!P63</f>
        <v>150124384443195.19</v>
      </c>
      <c r="Q15" s="344">
        <f>'NonE-petroleum diesel'!Q63+'E-petroleum diesel'!Q63</f>
        <v>150057032911301.44</v>
      </c>
      <c r="R15" s="344">
        <f>'NonE-petroleum diesel'!R63+'E-petroleum diesel'!R63</f>
        <v>149988982121800.56</v>
      </c>
      <c r="S15" s="344">
        <f>'NonE-petroleum diesel'!S63+'E-petroleum diesel'!S63</f>
        <v>148226505704739.72</v>
      </c>
      <c r="T15" s="344">
        <f>'NonE-petroleum diesel'!T63+'E-petroleum diesel'!T63</f>
        <v>146465428036129.5</v>
      </c>
      <c r="U15" s="344">
        <f>'NonE-petroleum diesel'!U63+'E-petroleum diesel'!U63</f>
        <v>144705748748791</v>
      </c>
      <c r="V15" s="344">
        <f>'NonE-petroleum diesel'!V63+'E-petroleum diesel'!V63</f>
        <v>142947467475545.53</v>
      </c>
      <c r="W15" s="344">
        <f>'NonE-petroleum diesel'!W63+'E-petroleum diesel'!W63</f>
        <v>141190583849214.19</v>
      </c>
      <c r="X15" s="344">
        <f>'NonE-petroleum diesel'!X63+'E-petroleum diesel'!X63</f>
        <v>137949487635771.34</v>
      </c>
      <c r="Y15" s="344">
        <f>'NonE-petroleum diesel'!Y63+'E-petroleum diesel'!Y63</f>
        <v>134711001731197.78</v>
      </c>
      <c r="Z15" s="344">
        <f>'NonE-petroleum diesel'!Z63+'E-petroleum diesel'!Z63</f>
        <v>131475125447033.22</v>
      </c>
      <c r="AA15" s="344">
        <f>'NonE-petroleum diesel'!AA63+'E-petroleum diesel'!AA63</f>
        <v>128241858094817.34</v>
      </c>
      <c r="AB15" s="344">
        <f>'NonE-petroleum diesel'!AB63+'E-petroleum diesel'!AB63</f>
        <v>125011198986089.83</v>
      </c>
      <c r="AC15" s="344">
        <f>'NonE-petroleum diesel'!AC63+'E-petroleum diesel'!AC63</f>
        <v>121783147432390.44</v>
      </c>
      <c r="AD15" s="344">
        <f>'NonE-petroleum diesel'!AD63+'E-petroleum diesel'!AD63</f>
        <v>118557702745258.81</v>
      </c>
      <c r="AE15" s="344">
        <f>'NonE-petroleum diesel'!AE63+'E-petroleum diesel'!AE63</f>
        <v>115334864236234.69</v>
      </c>
      <c r="AF15" s="344">
        <f>'NonE-petroleum diesel'!AF63+'E-petroleum diesel'!AF63</f>
        <v>112114631216857.78</v>
      </c>
      <c r="AG15" s="344">
        <f>'NonE-petroleum diesel'!AG63+'E-petroleum diesel'!AG63</f>
        <v>108897002998667.75</v>
      </c>
      <c r="AH15" s="344">
        <f>'NonE-petroleum diesel'!AH63+'E-petroleum diesel'!AH63</f>
        <v>106104706808777.13</v>
      </c>
      <c r="AI15" s="344">
        <f>'NonE-petroleum diesel'!AI63+'E-petroleum diesel'!AI63</f>
        <v>103314667970456.75</v>
      </c>
      <c r="AJ15" s="344">
        <f>'NonE-petroleum diesel'!AJ63+'E-petroleum diesel'!AJ63</f>
        <v>100526885887040.98</v>
      </c>
      <c r="AK15" s="344">
        <f>'NonE-petroleum diesel'!AK63+'E-petroleum diesel'!AK63</f>
        <v>97741359961864.25</v>
      </c>
      <c r="AL15" s="344">
        <f>'NonE-petroleum diesel'!AL63+'E-petroleum diesel'!AL63</f>
        <v>94958089598260.953</v>
      </c>
      <c r="AM15" s="344">
        <f>'NonE-petroleum diesel'!AM63+'E-petroleum diesel'!AM63</f>
        <v>92039320097201.938</v>
      </c>
      <c r="AN15" s="344">
        <f>'NonE-petroleum diesel'!AN63+'E-petroleum diesel'!AN63</f>
        <v>89122917870183.453</v>
      </c>
      <c r="AO15" s="344">
        <f>'NonE-petroleum diesel'!AO63+'E-petroleum diesel'!AO63</f>
        <v>86208882290565.531</v>
      </c>
      <c r="AP15" s="344">
        <f>'NonE-petroleum diesel'!AP63+'E-petroleum diesel'!AP63</f>
        <v>83297212731708.125</v>
      </c>
      <c r="AQ15" s="344">
        <f>'NonE-petroleum diesel'!AQ63+'E-petroleum diesel'!AQ63</f>
        <v>80254203541124.938</v>
      </c>
    </row>
    <row r="16" spans="1:43" x14ac:dyDescent="0.2">
      <c r="A16" s="136" t="s">
        <v>138</v>
      </c>
      <c r="B16" s="344">
        <f>'NonE-petroleum diesel'!B64+'E-petroleum diesel'!B64</f>
        <v>17034887540787.537</v>
      </c>
      <c r="C16" s="344">
        <f>'NonE-petroleum diesel'!C64+'E-petroleum diesel'!C64</f>
        <v>10719301174435.453</v>
      </c>
      <c r="D16" s="344">
        <f>'NonE-petroleum diesel'!D64+'E-petroleum diesel'!D64</f>
        <v>11389995419926.043</v>
      </c>
      <c r="E16" s="344">
        <f>'NonE-petroleum diesel'!E64+'E-petroleum diesel'!E64</f>
        <v>12049020408177.254</v>
      </c>
      <c r="F16" s="344">
        <f>'NonE-petroleum diesel'!F64+'E-petroleum diesel'!F64</f>
        <v>12696440477251.693</v>
      </c>
      <c r="G16" s="344">
        <f>'NonE-petroleum diesel'!G64+'E-petroleum diesel'!G64</f>
        <v>13332319965212.008</v>
      </c>
      <c r="H16" s="344">
        <f>'NonE-petroleum diesel'!H64+'E-petroleum diesel'!H64</f>
        <v>13956723210120.809</v>
      </c>
      <c r="I16" s="344">
        <f>'NonE-petroleum diesel'!I64+'E-petroleum diesel'!I64</f>
        <v>14563851350860.557</v>
      </c>
      <c r="J16" s="344">
        <f>'NonE-petroleum diesel'!J64+'E-petroleum diesel'!J64</f>
        <v>15160083987264.244</v>
      </c>
      <c r="K16" s="344">
        <f>'NonE-petroleum diesel'!K64+'E-petroleum diesel'!K64</f>
        <v>15745479631893.109</v>
      </c>
      <c r="L16" s="344">
        <f>'NonE-petroleum diesel'!L64+'E-petroleum diesel'!L64</f>
        <v>16320096797308.359</v>
      </c>
      <c r="M16" s="344">
        <f>'NonE-petroleum diesel'!M64+'E-petroleum diesel'!M64</f>
        <v>16883993996071.203</v>
      </c>
      <c r="N16" s="344">
        <f>'NonE-petroleum diesel'!N64+'E-petroleum diesel'!N64</f>
        <v>17150083593237.688</v>
      </c>
      <c r="O16" s="344">
        <f>'NonE-petroleum diesel'!O64+'E-petroleum diesel'!O64</f>
        <v>17411790096016.082</v>
      </c>
      <c r="P16" s="344">
        <f>'NonE-petroleum diesel'!P64+'E-petroleum diesel'!P64</f>
        <v>17669133891381.191</v>
      </c>
      <c r="Q16" s="344">
        <f>'NonE-petroleum diesel'!Q64+'E-petroleum diesel'!Q64</f>
        <v>17922135366307.852</v>
      </c>
      <c r="R16" s="344">
        <f>'NonE-petroleum diesel'!R64+'E-petroleum diesel'!R64</f>
        <v>18170814907770.852</v>
      </c>
      <c r="S16" s="344">
        <f>'NonE-petroleum diesel'!S64+'E-petroleum diesel'!S64</f>
        <v>18229341404522.754</v>
      </c>
      <c r="T16" s="344">
        <f>'NonE-petroleum diesel'!T64+'E-petroleum diesel'!T64</f>
        <v>18287347951266.949</v>
      </c>
      <c r="U16" s="344">
        <f>'NonE-petroleum diesel'!U64+'E-petroleum diesel'!U64</f>
        <v>18344835214061.266</v>
      </c>
      <c r="V16" s="344">
        <f>'NonE-petroleum diesel'!V64+'E-petroleum diesel'!V64</f>
        <v>18401803858963.508</v>
      </c>
      <c r="W16" s="344">
        <f>'NonE-petroleum diesel'!W64+'E-petroleum diesel'!W64</f>
        <v>18458254552031.504</v>
      </c>
      <c r="X16" s="344">
        <f>'NonE-petroleum diesel'!X64+'E-petroleum diesel'!X64</f>
        <v>18363391538503.57</v>
      </c>
      <c r="Y16" s="344">
        <f>'NonE-petroleum diesel'!Y64+'E-petroleum diesel'!Y64</f>
        <v>18268809562492.98</v>
      </c>
      <c r="Z16" s="344">
        <f>'NonE-petroleum diesel'!Z64+'E-petroleum diesel'!Z64</f>
        <v>18174508343231.477</v>
      </c>
      <c r="AA16" s="344">
        <f>'NonE-petroleum diesel'!AA64+'E-petroleum diesel'!AA64</f>
        <v>18080487599950.809</v>
      </c>
      <c r="AB16" s="344">
        <f>'NonE-petroleum diesel'!AB64+'E-petroleum diesel'!AB64</f>
        <v>17986747051882.691</v>
      </c>
      <c r="AC16" s="344">
        <f>'NonE-petroleum diesel'!AC64+'E-petroleum diesel'!AC64</f>
        <v>17699005657465.297</v>
      </c>
      <c r="AD16" s="344">
        <f>'NonE-petroleum diesel'!AD64+'E-petroleum diesel'!AD64</f>
        <v>17412579755442.094</v>
      </c>
      <c r="AE16" s="344">
        <f>'NonE-petroleum diesel'!AE64+'E-petroleum diesel'!AE64</f>
        <v>17127467837450.453</v>
      </c>
      <c r="AF16" s="344">
        <f>'NonE-petroleum diesel'!AF64+'E-petroleum diesel'!AF64</f>
        <v>16843668395127.775</v>
      </c>
      <c r="AG16" s="344">
        <f>'NonE-petroleum diesel'!AG64+'E-petroleum diesel'!AG64</f>
        <v>16561179920111.461</v>
      </c>
      <c r="AH16" s="344">
        <f>'NonE-petroleum diesel'!AH64+'E-petroleum diesel'!AH64</f>
        <v>16136229499554.344</v>
      </c>
      <c r="AI16" s="344">
        <f>'NonE-petroleum diesel'!AI64+'E-petroleum diesel'!AI64</f>
        <v>15713360854631.135</v>
      </c>
      <c r="AJ16" s="344">
        <f>'NonE-petroleum diesel'!AJ64+'E-petroleum diesel'!AJ64</f>
        <v>15292571556283.449</v>
      </c>
      <c r="AK16" s="344">
        <f>'NonE-petroleum diesel'!AK64+'E-petroleum diesel'!AK64</f>
        <v>14873859175452.945</v>
      </c>
      <c r="AL16" s="344">
        <f>'NonE-petroleum diesel'!AL64+'E-petroleum diesel'!AL64</f>
        <v>14457221283081.25</v>
      </c>
      <c r="AM16" s="344">
        <f>'NonE-petroleum diesel'!AM64+'E-petroleum diesel'!AM64</f>
        <v>14042054006185.18</v>
      </c>
      <c r="AN16" s="344">
        <f>'NonE-petroleum diesel'!AN64+'E-petroleum diesel'!AN64</f>
        <v>13628959846212.842</v>
      </c>
      <c r="AO16" s="344">
        <f>'NonE-petroleum diesel'!AO64+'E-petroleum diesel'!AO64</f>
        <v>13217936368879.82</v>
      </c>
      <c r="AP16" s="344">
        <f>'NonE-petroleum diesel'!AP64+'E-petroleum diesel'!AP64</f>
        <v>12808981139901.676</v>
      </c>
      <c r="AQ16" s="344">
        <f>'NonE-petroleum diesel'!AQ64+'E-petroleum diesel'!AQ64</f>
        <v>12368279605718.008</v>
      </c>
    </row>
    <row r="17" spans="1:43" x14ac:dyDescent="0.2">
      <c r="A17" s="136" t="s">
        <v>139</v>
      </c>
      <c r="B17" s="344">
        <f>'NonE-petroleum diesel'!B65+'E-petroleum diesel'!B65</f>
        <v>7845195679451.4736</v>
      </c>
      <c r="C17" s="344">
        <f>'NonE-petroleum diesel'!C65+'E-petroleum diesel'!C65</f>
        <v>5705166895193.2725</v>
      </c>
      <c r="D17" s="344">
        <f>'NonE-petroleum diesel'!D65+'E-petroleum diesel'!D65</f>
        <v>6842130636283.3906</v>
      </c>
      <c r="E17" s="344">
        <f>'NonE-petroleum diesel'!E65+'E-petroleum diesel'!E65</f>
        <v>6873771892262.3428</v>
      </c>
      <c r="F17" s="344">
        <f>'NonE-petroleum diesel'!F65+'E-petroleum diesel'!F65</f>
        <v>6917107234502.6074</v>
      </c>
      <c r="G17" s="344">
        <f>'NonE-petroleum diesel'!G65+'E-petroleum diesel'!G65</f>
        <v>7091692212989.8301</v>
      </c>
      <c r="H17" s="344">
        <f>'NonE-petroleum diesel'!H65+'E-petroleum diesel'!H65</f>
        <v>7317712131168.7773</v>
      </c>
      <c r="I17" s="344">
        <f>'NonE-petroleum diesel'!I65+'E-petroleum diesel'!I65</f>
        <v>7529018976808.1563</v>
      </c>
      <c r="J17" s="344">
        <f>'NonE-petroleum diesel'!J65+'E-petroleum diesel'!J65</f>
        <v>7706563672972.0283</v>
      </c>
      <c r="K17" s="344">
        <f>'NonE-petroleum diesel'!K65+'E-petroleum diesel'!K65</f>
        <v>7852259141909.459</v>
      </c>
      <c r="L17" s="344">
        <f>'NonE-petroleum diesel'!L65+'E-petroleum diesel'!L65</f>
        <v>7968785092086.0127</v>
      </c>
      <c r="M17" s="344">
        <f>'NonE-petroleum diesel'!M65+'E-petroleum diesel'!M65</f>
        <v>8059450021426.2646</v>
      </c>
      <c r="N17" s="344">
        <f>'NonE-petroleum diesel'!N65+'E-petroleum diesel'!N65</f>
        <v>8136982321878.3574</v>
      </c>
      <c r="O17" s="344">
        <f>'NonE-petroleum diesel'!O65+'E-petroleum diesel'!O65</f>
        <v>8195741012679.0967</v>
      </c>
      <c r="P17" s="344">
        <f>'NonE-petroleum diesel'!P65+'E-petroleum diesel'!P65</f>
        <v>8239030042291.375</v>
      </c>
      <c r="Q17" s="344">
        <f>'NonE-petroleum diesel'!Q65+'E-petroleum diesel'!Q65</f>
        <v>8270334430461.2988</v>
      </c>
      <c r="R17" s="344">
        <f>'NonE-petroleum diesel'!R65+'E-petroleum diesel'!R65</f>
        <v>8293260346887.5645</v>
      </c>
      <c r="S17" s="344">
        <f>'NonE-petroleum diesel'!S65+'E-petroleum diesel'!S65</f>
        <v>8341923090051.585</v>
      </c>
      <c r="T17" s="344">
        <f>'NonE-petroleum diesel'!T65+'E-petroleum diesel'!T65</f>
        <v>8386369796890.4873</v>
      </c>
      <c r="U17" s="344">
        <f>'NonE-petroleum diesel'!U65+'E-petroleum diesel'!U65</f>
        <v>8426687957580.4424</v>
      </c>
      <c r="V17" s="344">
        <f>'NonE-petroleum diesel'!V65+'E-petroleum diesel'!V65</f>
        <v>8462974322236.792</v>
      </c>
      <c r="W17" s="344">
        <f>'NonE-petroleum diesel'!W65+'E-petroleum diesel'!W65</f>
        <v>8495334289237.125</v>
      </c>
      <c r="X17" s="344">
        <f>'NonE-petroleum diesel'!X65+'E-petroleum diesel'!X65</f>
        <v>8523881288061.6133</v>
      </c>
      <c r="Y17" s="344">
        <f>'NonE-petroleum diesel'!Y65+'E-petroleum diesel'!Y65</f>
        <v>8548736160788.5977</v>
      </c>
      <c r="Z17" s="344">
        <f>'NonE-petroleum diesel'!Z65+'E-petroleum diesel'!Z65</f>
        <v>8570026546163.5635</v>
      </c>
      <c r="AA17" s="344">
        <f>'NonE-petroleum diesel'!AA65+'E-petroleum diesel'!AA65</f>
        <v>8587886269921.3535</v>
      </c>
      <c r="AB17" s="344">
        <f>'NonE-petroleum diesel'!AB65+'E-petroleum diesel'!AB65</f>
        <v>8602454744793.6611</v>
      </c>
      <c r="AC17" s="344">
        <f>'NonE-petroleum diesel'!AC65+'E-petroleum diesel'!AC65</f>
        <v>8613876383376.2988</v>
      </c>
      <c r="AD17" s="344">
        <f>'NonE-petroleum diesel'!AD65+'E-petroleum diesel'!AD65</f>
        <v>8622300026767.7754</v>
      </c>
      <c r="AE17" s="344">
        <f>'NonE-petroleum diesel'!AE65+'E-petroleum diesel'!AE65</f>
        <v>8627878391627.0186</v>
      </c>
      <c r="AF17" s="344">
        <f>'NonE-petroleum diesel'!AF65+'E-petroleum diesel'!AF65</f>
        <v>8630767538032.3418</v>
      </c>
      <c r="AG17" s="344">
        <f>'NonE-petroleum diesel'!AG65+'E-petroleum diesel'!AG65</f>
        <v>8631126360263.6152</v>
      </c>
      <c r="AH17" s="344">
        <f>'NonE-petroleum diesel'!AH65+'E-petroleum diesel'!AH65</f>
        <v>8629116102372.9795</v>
      </c>
      <c r="AI17" s="344">
        <f>'NonE-petroleum diesel'!AI65+'E-petroleum diesel'!AI65</f>
        <v>8624899900161.7178</v>
      </c>
      <c r="AJ17" s="344">
        <f>'NonE-petroleum diesel'!AJ65+'E-petroleum diesel'!AJ65</f>
        <v>8618642350941.1162</v>
      </c>
      <c r="AK17" s="344">
        <f>'NonE-petroleum diesel'!AK65+'E-petroleum diesel'!AK65</f>
        <v>8610509112228.0938</v>
      </c>
      <c r="AL17" s="344">
        <f>'NonE-petroleum diesel'!AL65+'E-petroleum diesel'!AL65</f>
        <v>8600666530310.0029</v>
      </c>
      <c r="AM17" s="344">
        <f>'NonE-petroleum diesel'!AM65+'E-petroleum diesel'!AM65</f>
        <v>8589281299412.3115</v>
      </c>
      <c r="AN17" s="344">
        <f>'NonE-petroleum diesel'!AN65+'E-petroleum diesel'!AN65</f>
        <v>8576520152014.0684</v>
      </c>
      <c r="AO17" s="344">
        <f>'NonE-petroleum diesel'!AO65+'E-petroleum diesel'!AO65</f>
        <v>8562549580685.7158</v>
      </c>
      <c r="AP17" s="344">
        <f>'NonE-petroleum diesel'!AP65+'E-petroleum diesel'!AP65</f>
        <v>8547535591667.542</v>
      </c>
      <c r="AQ17" s="344">
        <f>'NonE-petroleum diesel'!AQ65+'E-petroleum diesel'!AQ65</f>
        <v>8487891472368.1523</v>
      </c>
    </row>
    <row r="18" spans="1:43" x14ac:dyDescent="0.2">
      <c r="A18" s="136" t="s">
        <v>140</v>
      </c>
      <c r="B18" s="344">
        <f>'NonE-petroleum diesel'!B66+'E-petroleum diesel'!B66</f>
        <v>3487247354725.3438</v>
      </c>
      <c r="C18" s="344">
        <f>'NonE-petroleum diesel'!C66+'E-petroleum diesel'!C66</f>
        <v>2053327163675.7427</v>
      </c>
      <c r="D18" s="344">
        <f>'NonE-petroleum diesel'!D66+'E-petroleum diesel'!D66</f>
        <v>2420657157306.1484</v>
      </c>
      <c r="E18" s="344">
        <f>'NonE-petroleum diesel'!E66+'E-petroleum diesel'!E66</f>
        <v>2591767502162.3887</v>
      </c>
      <c r="F18" s="344">
        <f>'NonE-petroleum diesel'!F66+'E-petroleum diesel'!F66</f>
        <v>2619224639498.6284</v>
      </c>
      <c r="G18" s="344">
        <f>'NonE-petroleum diesel'!G66+'E-petroleum diesel'!G66</f>
        <v>2738269167397.1138</v>
      </c>
      <c r="H18" s="344">
        <f>'NonE-petroleum diesel'!H66+'E-petroleum diesel'!H66</f>
        <v>2888557810600.3926</v>
      </c>
      <c r="I18" s="344">
        <f>'NonE-petroleum diesel'!I66+'E-petroleum diesel'!I66</f>
        <v>3014858563474.123</v>
      </c>
      <c r="J18" s="344">
        <f>'NonE-petroleum diesel'!J66+'E-petroleum diesel'!J66</f>
        <v>3108421205864.5991</v>
      </c>
      <c r="K18" s="344">
        <f>'NonE-petroleum diesel'!K66+'E-petroleum diesel'!K66</f>
        <v>3178268498671.8813</v>
      </c>
      <c r="L18" s="344">
        <f>'NonE-petroleum diesel'!L66+'E-petroleum diesel'!L66</f>
        <v>3235345082243.1201</v>
      </c>
      <c r="M18" s="344">
        <f>'NonE-petroleum diesel'!M66+'E-petroleum diesel'!M66</f>
        <v>3291845822594.9961</v>
      </c>
      <c r="N18" s="344">
        <f>'NonE-petroleum diesel'!N66+'E-petroleum diesel'!N66</f>
        <v>3370339360820.9829</v>
      </c>
      <c r="O18" s="344">
        <f>'NonE-petroleum diesel'!O66+'E-petroleum diesel'!O66</f>
        <v>3459354293169.4219</v>
      </c>
      <c r="P18" s="344">
        <f>'NonE-petroleum diesel'!P66+'E-petroleum diesel'!P66</f>
        <v>3555976931500.1123</v>
      </c>
      <c r="Q18" s="344">
        <f>'NonE-petroleum diesel'!Q66+'E-petroleum diesel'!Q66</f>
        <v>3656941660335.9326</v>
      </c>
      <c r="R18" s="344">
        <f>'NonE-petroleum diesel'!R66+'E-petroleum diesel'!R66</f>
        <v>3758570530979.4375</v>
      </c>
      <c r="S18" s="344">
        <f>'NonE-petroleum diesel'!S66+'E-petroleum diesel'!S66</f>
        <v>3882139845005.0381</v>
      </c>
      <c r="T18" s="344">
        <f>'NonE-petroleum diesel'!T66+'E-petroleum diesel'!T66</f>
        <v>4003448046358.3594</v>
      </c>
      <c r="U18" s="344">
        <f>'NonE-petroleum diesel'!U66+'E-petroleum diesel'!U66</f>
        <v>4122015660522.1641</v>
      </c>
      <c r="V18" s="344">
        <f>'NonE-petroleum diesel'!V66+'E-petroleum diesel'!V66</f>
        <v>4237366285347.5483</v>
      </c>
      <c r="W18" s="344">
        <f>'NonE-petroleum diesel'!W66+'E-petroleum diesel'!W66</f>
        <v>4349029721512.8677</v>
      </c>
      <c r="X18" s="344">
        <f>'NonE-petroleum diesel'!X66+'E-petroleum diesel'!X66</f>
        <v>4456545085222.6553</v>
      </c>
      <c r="Y18" s="344">
        <f>'NonE-petroleum diesel'!Y66+'E-petroleum diesel'!Y66</f>
        <v>4559463873962.8887</v>
      </c>
      <c r="Z18" s="344">
        <f>'NonE-petroleum diesel'!Z66+'E-petroleum diesel'!Z66</f>
        <v>4657352957073.3467</v>
      </c>
      <c r="AA18" s="344">
        <f>'NonE-petroleum diesel'!AA66+'E-petroleum diesel'!AA66</f>
        <v>4749797464186.9961</v>
      </c>
      <c r="AB18" s="344">
        <f>'NonE-petroleum diesel'!AB66+'E-petroleum diesel'!AB66</f>
        <v>4836403546181.0566</v>
      </c>
      <c r="AC18" s="344">
        <f>'NonE-petroleum diesel'!AC66+'E-petroleum diesel'!AC66</f>
        <v>4916800985143.4014</v>
      </c>
      <c r="AD18" s="344">
        <f>'NonE-petroleum diesel'!AD66+'E-petroleum diesel'!AD66</f>
        <v>4990645631933.6396</v>
      </c>
      <c r="AE18" s="344">
        <f>'NonE-petroleum diesel'!AE66+'E-petroleum diesel'!AE66</f>
        <v>5057621652162.8506</v>
      </c>
      <c r="AF18" s="344">
        <f>'NonE-petroleum diesel'!AF66+'E-petroleum diesel'!AF66</f>
        <v>5117443563778.6465</v>
      </c>
      <c r="AG18" s="344">
        <f>'NonE-petroleum diesel'!AG66+'E-petroleum diesel'!AG66</f>
        <v>5169858051875.0713</v>
      </c>
      <c r="AH18" s="344">
        <f>'NonE-petroleum diesel'!AH66+'E-petroleum diesel'!AH66</f>
        <v>5214645548802.0918</v>
      </c>
      <c r="AI18" s="344">
        <f>'NonE-petroleum diesel'!AI66+'E-petroleum diesel'!AI66</f>
        <v>5251621570083.5566</v>
      </c>
      <c r="AJ18" s="344">
        <f>'NonE-petroleum diesel'!AJ66+'E-petroleum diesel'!AJ66</f>
        <v>5280637799027.2432</v>
      </c>
      <c r="AK18" s="344">
        <f>'NonE-petroleum diesel'!AK66+'E-petroleum diesel'!AK66</f>
        <v>5301582915191.5215</v>
      </c>
      <c r="AL18" s="344">
        <f>'NonE-petroleum diesel'!AL66+'E-petroleum diesel'!AL66</f>
        <v>5314383164035.3701</v>
      </c>
      <c r="AM18" s="344">
        <f>'NonE-petroleum diesel'!AM66+'E-petroleum diesel'!AM66</f>
        <v>5319002667101.1445</v>
      </c>
      <c r="AN18" s="344">
        <f>'NonE-petroleum diesel'!AN66+'E-petroleum diesel'!AN66</f>
        <v>5315443473951.668</v>
      </c>
      <c r="AO18" s="344">
        <f>'NonE-petroleum diesel'!AO66+'E-petroleum diesel'!AO66</f>
        <v>5303745358800.4883</v>
      </c>
      <c r="AP18" s="344">
        <f>'NonE-petroleum diesel'!AP66+'E-petroleum diesel'!AP66</f>
        <v>5283985366339.8164</v>
      </c>
      <c r="AQ18" s="344">
        <f>'NonE-petroleum diesel'!AQ66+'E-petroleum diesel'!AQ66</f>
        <v>5229321845449.8125</v>
      </c>
    </row>
    <row r="19" spans="1:43" x14ac:dyDescent="0.2">
      <c r="A19" s="136" t="s">
        <v>141</v>
      </c>
      <c r="B19" s="344">
        <f>'NonE-petroleum diesel'!B67+'E-petroleum diesel'!B67</f>
        <v>4659156229501.9707</v>
      </c>
      <c r="C19" s="344">
        <f>'NonE-petroleum diesel'!C67+'E-petroleum diesel'!C67</f>
        <v>2870061496744.4639</v>
      </c>
      <c r="D19" s="344">
        <f>'NonE-petroleum diesel'!D67+'E-petroleum diesel'!D67</f>
        <v>3443909835687.0996</v>
      </c>
      <c r="E19" s="344">
        <f>'NonE-petroleum diesel'!E67+'E-petroleum diesel'!E67</f>
        <v>3862336596945.3242</v>
      </c>
      <c r="F19" s="344">
        <f>'NonE-petroleum diesel'!F67+'E-petroleum diesel'!F67</f>
        <v>3932406464740.8379</v>
      </c>
      <c r="G19" s="344">
        <f>'NonE-petroleum diesel'!G67+'E-petroleum diesel'!G67</f>
        <v>4180945122220.3618</v>
      </c>
      <c r="H19" s="344">
        <f>'NonE-petroleum diesel'!H67+'E-petroleum diesel'!H67</f>
        <v>4506726132325.2461</v>
      </c>
      <c r="I19" s="344">
        <f>'NonE-petroleum diesel'!I67+'E-petroleum diesel'!I67</f>
        <v>4810700061974.7236</v>
      </c>
      <c r="J19" s="344">
        <f>'NonE-petroleum diesel'!J67+'E-petroleum diesel'!J67</f>
        <v>5069180335552.3535</v>
      </c>
      <c r="K19" s="344">
        <f>'NonE-petroleum diesel'!K67+'E-petroleum diesel'!K67</f>
        <v>5288056174359.2188</v>
      </c>
      <c r="L19" s="344">
        <f>'NonE-petroleum diesel'!L67+'E-petroleum diesel'!L67</f>
        <v>5476835882251.0361</v>
      </c>
      <c r="M19" s="344">
        <f>'NonE-petroleum diesel'!M67+'E-petroleum diesel'!M67</f>
        <v>5647876819091.1104</v>
      </c>
      <c r="N19" s="344">
        <f>'NonE-petroleum diesel'!N67+'E-petroleum diesel'!N67</f>
        <v>5831648851028.541</v>
      </c>
      <c r="O19" s="344">
        <f>'NonE-petroleum diesel'!O67+'E-petroleum diesel'!O67</f>
        <v>6012442510246.9873</v>
      </c>
      <c r="P19" s="344">
        <f>'NonE-petroleum diesel'!P67+'E-petroleum diesel'!P67</f>
        <v>6189119824669.751</v>
      </c>
      <c r="Q19" s="344">
        <f>'NonE-petroleum diesel'!Q67+'E-petroleum diesel'!Q67</f>
        <v>6360484268780.5586</v>
      </c>
      <c r="R19" s="344">
        <f>'NonE-petroleum diesel'!R67+'E-petroleum diesel'!R67</f>
        <v>6525289159655.1348</v>
      </c>
      <c r="S19" s="344">
        <f>'NonE-petroleum diesel'!S67+'E-petroleum diesel'!S67</f>
        <v>6722280072150.3525</v>
      </c>
      <c r="T19" s="344">
        <f>'NonE-petroleum diesel'!T67+'E-petroleum diesel'!T67</f>
        <v>6913182180009.0684</v>
      </c>
      <c r="U19" s="344">
        <f>'NonE-petroleum diesel'!U67+'E-petroleum diesel'!U67</f>
        <v>7097336393817.5146</v>
      </c>
      <c r="V19" s="344">
        <f>'NonE-petroleum diesel'!V67+'E-petroleum diesel'!V67</f>
        <v>7274115585975.6221</v>
      </c>
      <c r="W19" s="344">
        <f>'NonE-petroleum diesel'!W67+'E-petroleum diesel'!W67</f>
        <v>7442928629442.2559</v>
      </c>
      <c r="X19" s="344">
        <f>'NonE-petroleum diesel'!X67+'E-petroleum diesel'!X67</f>
        <v>7603224071640.9785</v>
      </c>
      <c r="Y19" s="344">
        <f>'NonE-petroleum diesel'!Y67+'E-petroleum diesel'!Y67</f>
        <v>7754493412235.1074</v>
      </c>
      <c r="Z19" s="344">
        <f>'NonE-petroleum diesel'!Z67+'E-petroleum diesel'!Z67</f>
        <v>7896273959313.6221</v>
      </c>
      <c r="AA19" s="344">
        <f>'NonE-petroleum diesel'!AA67+'E-petroleum diesel'!AA67</f>
        <v>8028151244534.54</v>
      </c>
      <c r="AB19" s="344">
        <f>'NonE-petroleum diesel'!AB67+'E-petroleum diesel'!AB67</f>
        <v>8149760983838.5088</v>
      </c>
      <c r="AC19" s="344">
        <f>'NonE-petroleum diesel'!AC67+'E-petroleum diesel'!AC67</f>
        <v>8260790576375.0996</v>
      </c>
      <c r="AD19" s="344">
        <f>'NonE-petroleum diesel'!AD67+'E-petroleum diesel'!AD67</f>
        <v>8360980140176.2813</v>
      </c>
      <c r="AE19" s="344">
        <f>'NonE-petroleum diesel'!AE67+'E-petroleum diesel'!AE67</f>
        <v>8450123088779.1963</v>
      </c>
      <c r="AF19" s="344">
        <f>'NonE-petroleum diesel'!AF67+'E-petroleum diesel'!AF67</f>
        <v>8528066258360.5957</v>
      </c>
      <c r="AG19" s="344">
        <f>'NonE-petroleum diesel'!AG67+'E-petroleum diesel'!AG67</f>
        <v>8594709599929.7422</v>
      </c>
      <c r="AH19" s="344">
        <f>'NonE-petroleum diesel'!AH67+'E-petroleum diesel'!AH67</f>
        <v>8650005455673.3516</v>
      </c>
      <c r="AI19" s="344">
        <f>'NonE-petroleum diesel'!AI67+'E-petroleum diesel'!AI67</f>
        <v>8693957442607.5967</v>
      </c>
      <c r="AJ19" s="344">
        <f>'NonE-petroleum diesel'!AJ67+'E-petroleum diesel'!AJ67</f>
        <v>8726618970231.165</v>
      </c>
      <c r="AK19" s="344">
        <f>'NonE-petroleum diesel'!AK67+'E-petroleum diesel'!AK67</f>
        <v>8748091421865.0029</v>
      </c>
      <c r="AL19" s="344">
        <f>'NonE-petroleum diesel'!AL67+'E-petroleum diesel'!AL67</f>
        <v>8758522031793.0068</v>
      </c>
      <c r="AM19" s="344">
        <f>'NonE-petroleum diesel'!AM67+'E-petroleum diesel'!AM67</f>
        <v>8758101492181.2363</v>
      </c>
      <c r="AN19" s="344">
        <f>'NonE-petroleum diesel'!AN67+'E-petroleum diesel'!AN67</f>
        <v>8747061325058.3672</v>
      </c>
      <c r="AO19" s="344">
        <f>'NonE-petroleum diesel'!AO67+'E-petroleum diesel'!AO67</f>
        <v>8725671055401.04</v>
      </c>
      <c r="AP19" s="344">
        <f>'NonE-petroleum diesel'!AP67+'E-petroleum diesel'!AP67</f>
        <v>8694235221610.0156</v>
      </c>
      <c r="AQ19" s="344">
        <f>'NonE-petroleum diesel'!AQ67+'E-petroleum diesel'!AQ67</f>
        <v>8608715437574.1484</v>
      </c>
    </row>
    <row r="20" spans="1:43" x14ac:dyDescent="0.2">
      <c r="A20" s="136" t="s">
        <v>142</v>
      </c>
      <c r="B20" s="344">
        <f>'NonE-petroleum diesel'!B68+'E-petroleum diesel'!B68</f>
        <v>2400451392217.7676</v>
      </c>
      <c r="C20" s="344">
        <f>'NonE-petroleum diesel'!C68+'E-petroleum diesel'!C68</f>
        <v>2055238408469.0872</v>
      </c>
      <c r="D20" s="344">
        <f>'NonE-petroleum diesel'!D68+'E-petroleum diesel'!D68</f>
        <v>2246380495630.4014</v>
      </c>
      <c r="E20" s="344">
        <f>'NonE-petroleum diesel'!E68+'E-petroleum diesel'!E68</f>
        <v>2519010823913.188</v>
      </c>
      <c r="F20" s="344">
        <f>'NonE-petroleum diesel'!F68+'E-petroleum diesel'!F68</f>
        <v>2550963596192.1016</v>
      </c>
      <c r="G20" s="344">
        <f>'NonE-petroleum diesel'!G68+'E-petroleum diesel'!G68</f>
        <v>2670182751311.584</v>
      </c>
      <c r="H20" s="344">
        <f>'NonE-petroleum diesel'!H68+'E-petroleum diesel'!H68</f>
        <v>2832367394778.3862</v>
      </c>
      <c r="I20" s="344">
        <f>'NonE-petroleum diesel'!I68+'E-petroleum diesel'!I68</f>
        <v>2996393795091.333</v>
      </c>
      <c r="J20" s="344">
        <f>'NonE-petroleum diesel'!J68+'E-petroleum diesel'!J68</f>
        <v>3150548814519.5361</v>
      </c>
      <c r="K20" s="344">
        <f>'NonE-petroleum diesel'!K68+'E-petroleum diesel'!K68</f>
        <v>3294897612492.9937</v>
      </c>
      <c r="L20" s="344">
        <f>'NonE-petroleum diesel'!L68+'E-petroleum diesel'!L68</f>
        <v>3430187566091.2612</v>
      </c>
      <c r="M20" s="344">
        <f>'NonE-petroleum diesel'!M68+'E-petroleum diesel'!M68</f>
        <v>3557812949600.0171</v>
      </c>
      <c r="N20" s="344">
        <f>'NonE-petroleum diesel'!N68+'E-petroleum diesel'!N68</f>
        <v>3686691243283.9199</v>
      </c>
      <c r="O20" s="344">
        <f>'NonE-petroleum diesel'!O68+'E-petroleum diesel'!O68</f>
        <v>3810426758937.9863</v>
      </c>
      <c r="P20" s="344">
        <f>'NonE-petroleum diesel'!P68+'E-petroleum diesel'!P68</f>
        <v>3929261490308.459</v>
      </c>
      <c r="Q20" s="344">
        <f>'NonE-petroleum diesel'!Q68+'E-petroleum diesel'!Q68</f>
        <v>4043577638116.584</v>
      </c>
      <c r="R20" s="344">
        <f>'NonE-petroleum diesel'!R68+'E-petroleum diesel'!R68</f>
        <v>4153890707155.4233</v>
      </c>
      <c r="S20" s="344">
        <f>'NonE-petroleum diesel'!S68+'E-petroleum diesel'!S68</f>
        <v>4280075433851.751</v>
      </c>
      <c r="T20" s="344">
        <f>'NonE-petroleum diesel'!T68+'E-petroleum diesel'!T68</f>
        <v>4403556670253.9766</v>
      </c>
      <c r="U20" s="344">
        <f>'NonE-petroleum diesel'!U68+'E-petroleum diesel'!U68</f>
        <v>4523981397059.8535</v>
      </c>
      <c r="V20" s="344">
        <f>'NonE-petroleum diesel'!V68+'E-petroleum diesel'!V68</f>
        <v>4641000526344.0752</v>
      </c>
      <c r="W20" s="344">
        <f>'NonE-petroleum diesel'!W68+'E-petroleum diesel'!W68</f>
        <v>4754270224676.0371</v>
      </c>
      <c r="X20" s="344">
        <f>'NonE-petroleum diesel'!X68+'E-petroleum diesel'!X68</f>
        <v>4863453333518.1494</v>
      </c>
      <c r="Y20" s="344">
        <f>'NonE-petroleum diesel'!Y68+'E-petroleum diesel'!Y68</f>
        <v>4968220878601.5107</v>
      </c>
      <c r="Z20" s="344">
        <f>'NonE-petroleum diesel'!Z68+'E-petroleum diesel'!Z68</f>
        <v>5068253655623.4102</v>
      </c>
      <c r="AA20" s="344">
        <f>'NonE-petroleum diesel'!AA68+'E-petroleum diesel'!AA68</f>
        <v>5163243875843.9014</v>
      </c>
      <c r="AB20" s="344">
        <f>'NonE-petroleum diesel'!AB68+'E-petroleum diesel'!AB68</f>
        <v>5252896852064.25</v>
      </c>
      <c r="AC20" s="344">
        <f>'NonE-petroleum diesel'!AC68+'E-petroleum diesel'!AC68</f>
        <v>5336932703102.248</v>
      </c>
      <c r="AD20" s="344">
        <f>'NonE-petroleum diesel'!AD68+'E-petroleum diesel'!AD68</f>
        <v>5415088053257.9385</v>
      </c>
      <c r="AE20" s="344">
        <f>'NonE-petroleum diesel'!AE68+'E-petroleum diesel'!AE68</f>
        <v>5487117702382.1807</v>
      </c>
      <c r="AF20" s="344">
        <f>'NonE-petroleum diesel'!AF68+'E-petroleum diesel'!AF68</f>
        <v>5552796241988.4287</v>
      </c>
      <c r="AG20" s="344">
        <f>'NonE-petroleum diesel'!AG68+'E-petroleum diesel'!AG68</f>
        <v>5611919593335.0596</v>
      </c>
      <c r="AH20" s="344">
        <f>'NonE-petroleum diesel'!AH68+'E-petroleum diesel'!AH68</f>
        <v>5664306444488.043</v>
      </c>
      <c r="AI20" s="344">
        <f>'NonE-petroleum diesel'!AI68+'E-petroleum diesel'!AI68</f>
        <v>5709799564976.6279</v>
      </c>
      <c r="AJ20" s="344">
        <f>'NonE-petroleum diesel'!AJ68+'E-petroleum diesel'!AJ68</f>
        <v>5748266978698.2617</v>
      </c>
      <c r="AK20" s="344">
        <f>'NonE-petroleum diesel'!AK68+'E-petroleum diesel'!AK68</f>
        <v>5779602978130.3564</v>
      </c>
      <c r="AL20" s="344">
        <f>'NonE-petroleum diesel'!AL68+'E-petroleum diesel'!AL68</f>
        <v>5803728965582.6582</v>
      </c>
      <c r="AM20" s="344">
        <f>'NonE-petroleum diesel'!AM68+'E-petroleum diesel'!AM68</f>
        <v>5820594110096.4854</v>
      </c>
      <c r="AN20" s="344">
        <f>'NonE-petroleum diesel'!AN68+'E-petroleum diesel'!AN68</f>
        <v>5830175811589.8555</v>
      </c>
      <c r="AO20" s="344">
        <f>'NonE-petroleum diesel'!AO68+'E-petroleum diesel'!AO68</f>
        <v>5832479966892.3887</v>
      </c>
      <c r="AP20" s="344">
        <f>'NonE-petroleum diesel'!AP68+'E-petroleum diesel'!AP68</f>
        <v>5827541035349.0674</v>
      </c>
      <c r="AQ20" s="344">
        <f>'NonE-petroleum diesel'!AQ68+'E-petroleum diesel'!AQ68</f>
        <v>5785599228208.8994</v>
      </c>
    </row>
    <row r="21" spans="1:43" x14ac:dyDescent="0.2">
      <c r="A21" s="136" t="s">
        <v>143</v>
      </c>
      <c r="B21" s="344">
        <f>'NonE-petroleum diesel'!B69+'E-petroleum diesel'!B69</f>
        <v>10291613661968.699</v>
      </c>
      <c r="C21" s="344">
        <f>'NonE-petroleum diesel'!C69+'E-petroleum diesel'!C69</f>
        <v>6150773083718.7393</v>
      </c>
      <c r="D21" s="344">
        <f>'NonE-petroleum diesel'!D69+'E-petroleum diesel'!D69</f>
        <v>6519534020558.4521</v>
      </c>
      <c r="E21" s="344">
        <f>'NonE-petroleum diesel'!E69+'E-petroleum diesel'!E69</f>
        <v>6880498518003.9961</v>
      </c>
      <c r="F21" s="344">
        <f>'NonE-petroleum diesel'!F69+'E-petroleum diesel'!F69</f>
        <v>7233719748322.417</v>
      </c>
      <c r="G21" s="344">
        <f>'NonE-petroleum diesel'!G69+'E-petroleum diesel'!G69</f>
        <v>7579250883780.7588</v>
      </c>
      <c r="H21" s="344">
        <f>'NonE-petroleum diesel'!H69+'E-petroleum diesel'!H69</f>
        <v>7917145096646.0557</v>
      </c>
      <c r="I21" s="344">
        <f>'NonE-petroleum diesel'!I69+'E-petroleum diesel'!I69</f>
        <v>8078223892557.9365</v>
      </c>
      <c r="J21" s="344">
        <f>'NonE-petroleum diesel'!J69+'E-petroleum diesel'!J69</f>
        <v>8235371547158.0195</v>
      </c>
      <c r="K21" s="344">
        <f>'NonE-petroleum diesel'!K69+'E-petroleum diesel'!K69</f>
        <v>8388613173454.8242</v>
      </c>
      <c r="L21" s="344">
        <f>'NonE-petroleum diesel'!L69+'E-petroleum diesel'!L69</f>
        <v>8537973884456.8779</v>
      </c>
      <c r="M21" s="344">
        <f>'NonE-petroleum diesel'!M69+'E-petroleum diesel'!M69</f>
        <v>8683478793172.6992</v>
      </c>
      <c r="N21" s="344">
        <f>'NonE-petroleum diesel'!N69+'E-petroleum diesel'!N69</f>
        <v>8733970336403.249</v>
      </c>
      <c r="O21" s="344">
        <f>'NonE-petroleum diesel'!O69+'E-petroleum diesel'!O69</f>
        <v>8783094468679.1328</v>
      </c>
      <c r="P21" s="344">
        <f>'NonE-petroleum diesel'!P69+'E-petroleum diesel'!P69</f>
        <v>8830858768382.2559</v>
      </c>
      <c r="Q21" s="344">
        <f>'NonE-petroleum diesel'!Q69+'E-petroleum diesel'!Q69</f>
        <v>8877270813894.4824</v>
      </c>
      <c r="R21" s="344">
        <f>'NonE-petroleum diesel'!R69+'E-petroleum diesel'!R69</f>
        <v>8922338183597.6992</v>
      </c>
      <c r="S21" s="344">
        <f>'NonE-petroleum diesel'!S69+'E-petroleum diesel'!S69</f>
        <v>8866441284251.8398</v>
      </c>
      <c r="T21" s="344">
        <f>'NonE-petroleum diesel'!T69+'E-petroleum diesel'!T69</f>
        <v>8810749988337.5156</v>
      </c>
      <c r="U21" s="344">
        <f>'NonE-petroleum diesel'!U69+'E-petroleum diesel'!U69</f>
        <v>8755264019949.1494</v>
      </c>
      <c r="V21" s="344">
        <f>'NonE-petroleum diesel'!V69+'E-petroleum diesel'!V69</f>
        <v>8699983103181.1846</v>
      </c>
      <c r="W21" s="344">
        <f>'NonE-petroleum diesel'!W69+'E-petroleum diesel'!W69</f>
        <v>8644906962128.0527</v>
      </c>
      <c r="X21" s="344">
        <f>'NonE-petroleum diesel'!X69+'E-petroleum diesel'!X69</f>
        <v>8590035320884.1816</v>
      </c>
      <c r="Y21" s="344">
        <f>'NonE-petroleum diesel'!Y69+'E-petroleum diesel'!Y69</f>
        <v>8535367903544.0107</v>
      </c>
      <c r="Z21" s="344">
        <f>'NonE-petroleum diesel'!Z69+'E-petroleum diesel'!Z69</f>
        <v>8480904434201.9736</v>
      </c>
      <c r="AA21" s="344">
        <f>'NonE-petroleum diesel'!AA69+'E-petroleum diesel'!AA69</f>
        <v>8426644636952.5068</v>
      </c>
      <c r="AB21" s="344">
        <f>'NonE-petroleum diesel'!AB69+'E-petroleum diesel'!AB69</f>
        <v>8372588235890.0361</v>
      </c>
      <c r="AC21" s="344">
        <f>'NonE-petroleum diesel'!AC69+'E-petroleum diesel'!AC69</f>
        <v>8318734955109.0029</v>
      </c>
      <c r="AD21" s="344">
        <f>'NonE-petroleum diesel'!AD69+'E-petroleum diesel'!AD69</f>
        <v>8265084518703.832</v>
      </c>
      <c r="AE21" s="344">
        <f>'NonE-petroleum diesel'!AE69+'E-petroleum diesel'!AE69</f>
        <v>8211636650768.9648</v>
      </c>
      <c r="AF21" s="344">
        <f>'NonE-petroleum diesel'!AF69+'E-petroleum diesel'!AF69</f>
        <v>8158391075398.8379</v>
      </c>
      <c r="AG21" s="344">
        <f>'NonE-petroleum diesel'!AG69+'E-petroleum diesel'!AG69</f>
        <v>8105347516687.876</v>
      </c>
      <c r="AH21" s="344">
        <f>'NonE-petroleum diesel'!AH69+'E-petroleum diesel'!AH69</f>
        <v>8067892652294.9785</v>
      </c>
      <c r="AI21" s="344">
        <f>'NonE-petroleum diesel'!AI69+'E-petroleum diesel'!AI69</f>
        <v>8030535755891.9521</v>
      </c>
      <c r="AJ21" s="344">
        <f>'NonE-petroleum diesel'!AJ69+'E-petroleum diesel'!AJ69</f>
        <v>7993276717116.5918</v>
      </c>
      <c r="AK21" s="344">
        <f>'NonE-petroleum diesel'!AK69+'E-petroleum diesel'!AK69</f>
        <v>7956115425606.6602</v>
      </c>
      <c r="AL21" s="344">
        <f>'NonE-petroleum diesel'!AL69+'E-petroleum diesel'!AL69</f>
        <v>7919051770999.9277</v>
      </c>
      <c r="AM21" s="344">
        <f>'NonE-petroleum diesel'!AM69+'E-petroleum diesel'!AM69</f>
        <v>7877042721857.4512</v>
      </c>
      <c r="AN21" s="344">
        <f>'NonE-petroleum diesel'!AN69+'E-petroleum diesel'!AN69</f>
        <v>7835165403909.3896</v>
      </c>
      <c r="AO21" s="344">
        <f>'NonE-petroleum diesel'!AO69+'E-petroleum diesel'!AO69</f>
        <v>7793419651612.4121</v>
      </c>
      <c r="AP21" s="344">
        <f>'NonE-petroleum diesel'!AP69+'E-petroleum diesel'!AP69</f>
        <v>7751805299423.1816</v>
      </c>
      <c r="AQ21" s="344">
        <f>'NonE-petroleum diesel'!AQ69+'E-petroleum diesel'!AQ69</f>
        <v>7683627484865.043</v>
      </c>
    </row>
    <row r="22" spans="1:43" x14ac:dyDescent="0.2">
      <c r="A22" s="136" t="s">
        <v>144</v>
      </c>
      <c r="B22" s="344">
        <f>'NonE-petroleum diesel'!B70+'E-petroleum diesel'!B70</f>
        <v>4053347981531.0259</v>
      </c>
      <c r="C22" s="344">
        <f>'NonE-petroleum diesel'!C70+'E-petroleum diesel'!C70</f>
        <v>3033596375016.5449</v>
      </c>
      <c r="D22" s="344">
        <f>'NonE-petroleum diesel'!D70+'E-petroleum diesel'!D70</f>
        <v>3402786362388.0752</v>
      </c>
      <c r="E22" s="344">
        <f>'NonE-petroleum diesel'!E70+'E-petroleum diesel'!E70</f>
        <v>3517732863343.6484</v>
      </c>
      <c r="F22" s="344">
        <f>'NonE-petroleum diesel'!F70+'E-petroleum diesel'!F70</f>
        <v>3527059748805.6807</v>
      </c>
      <c r="G22" s="344">
        <f>'NonE-petroleum diesel'!G70+'E-petroleum diesel'!G70</f>
        <v>3580797526815.5117</v>
      </c>
      <c r="H22" s="344">
        <f>'NonE-petroleum diesel'!H70+'E-petroleum diesel'!H70</f>
        <v>3652084650586.936</v>
      </c>
      <c r="I22" s="344">
        <f>'NonE-petroleum diesel'!I70+'E-petroleum diesel'!I70</f>
        <v>3720143935358.5659</v>
      </c>
      <c r="J22" s="344">
        <f>'NonE-petroleum diesel'!J70+'E-petroleum diesel'!J70</f>
        <v>3777221114549.6743</v>
      </c>
      <c r="K22" s="344">
        <f>'NonE-petroleum diesel'!K70+'E-petroleum diesel'!K70</f>
        <v>3822947434684.5752</v>
      </c>
      <c r="L22" s="344">
        <f>'NonE-petroleum diesel'!L70+'E-petroleum diesel'!L70</f>
        <v>3857065296376.9746</v>
      </c>
      <c r="M22" s="344">
        <f>'NonE-petroleum diesel'!M70+'E-petroleum diesel'!M70</f>
        <v>3879429783234.2769</v>
      </c>
      <c r="N22" s="344">
        <f>'NonE-petroleum diesel'!N70+'E-petroleum diesel'!N70</f>
        <v>3893579307708.7656</v>
      </c>
      <c r="O22" s="344">
        <f>'NonE-petroleum diesel'!O70+'E-petroleum diesel'!O70</f>
        <v>3897642264617.749</v>
      </c>
      <c r="P22" s="344">
        <f>'NonE-petroleum diesel'!P70+'E-petroleum diesel'!P70</f>
        <v>3893361095630.2866</v>
      </c>
      <c r="Q22" s="344">
        <f>'NonE-petroleum diesel'!Q70+'E-petroleum diesel'!Q70</f>
        <v>3882532395547.6885</v>
      </c>
      <c r="R22" s="344">
        <f>'NonE-petroleum diesel'!R70+'E-petroleum diesel'!R70</f>
        <v>3866972835245.9341</v>
      </c>
      <c r="S22" s="344">
        <f>'NonE-petroleum diesel'!S70+'E-petroleum diesel'!S70</f>
        <v>3861533477078.5654</v>
      </c>
      <c r="T22" s="344">
        <f>'NonE-petroleum diesel'!T70+'E-petroleum diesel'!T70</f>
        <v>3853405906109.7646</v>
      </c>
      <c r="U22" s="344">
        <f>'NonE-petroleum diesel'!U70+'E-petroleum diesel'!U70</f>
        <v>3842834430556.0513</v>
      </c>
      <c r="V22" s="344">
        <f>'NonE-petroleum diesel'!V70+'E-petroleum diesel'!V70</f>
        <v>3830065810749.0962</v>
      </c>
      <c r="W22" s="344">
        <f>'NonE-petroleum diesel'!W70+'E-petroleum diesel'!W70</f>
        <v>3815347828959.689</v>
      </c>
      <c r="X22" s="344">
        <f>'NonE-petroleum diesel'!X70+'E-petroleum diesel'!X70</f>
        <v>3798928006350.9985</v>
      </c>
      <c r="Y22" s="344">
        <f>'NonE-petroleum diesel'!Y70+'E-petroleum diesel'!Y70</f>
        <v>3781052471177.6328</v>
      </c>
      <c r="Z22" s="344">
        <f>'NonE-petroleum diesel'!Z70+'E-petroleum diesel'!Z70</f>
        <v>3761964980285.8096</v>
      </c>
      <c r="AA22" s="344">
        <f>'NonE-petroleum diesel'!AA70+'E-petroleum diesel'!AA70</f>
        <v>3741906094159.4741</v>
      </c>
      <c r="AB22" s="344">
        <f>'NonE-petroleum diesel'!AB70+'E-petroleum diesel'!AB70</f>
        <v>3721112504206.6226</v>
      </c>
      <c r="AC22" s="344">
        <f>'NonE-petroleum diesel'!AC70+'E-petroleum diesel'!AC70</f>
        <v>3699816509692.0845</v>
      </c>
      <c r="AD22" s="344">
        <f>'NonE-petroleum diesel'!AD70+'E-petroleum diesel'!AD70</f>
        <v>3678245640697.7378</v>
      </c>
      <c r="AE22" s="344">
        <f>'NonE-petroleum diesel'!AE70+'E-petroleum diesel'!AE70</f>
        <v>3656622422721.3979</v>
      </c>
      <c r="AF22" s="344">
        <f>'NonE-petroleum diesel'!AF70+'E-petroleum diesel'!AF70</f>
        <v>3635164278005.3535</v>
      </c>
      <c r="AG22" s="344">
        <f>'NonE-petroleum diesel'!AG70+'E-petroleum diesel'!AG70</f>
        <v>3614083558402.4277</v>
      </c>
      <c r="AH22" s="344">
        <f>'NonE-petroleum diesel'!AH70+'E-petroleum diesel'!AH70</f>
        <v>3593587704531.2378</v>
      </c>
      <c r="AI22" s="344">
        <f>'NonE-petroleum diesel'!AI70+'E-petroleum diesel'!AI70</f>
        <v>3573879526129.5981</v>
      </c>
      <c r="AJ22" s="344">
        <f>'NonE-petroleum diesel'!AJ70+'E-petroleum diesel'!AJ70</f>
        <v>3555157598874.8267</v>
      </c>
      <c r="AK22" s="344">
        <f>'NonE-petroleum diesel'!AK70+'E-petroleum diesel'!AK70</f>
        <v>3537616773489.5303</v>
      </c>
      <c r="AL22" s="344">
        <f>'NonE-petroleum diesel'!AL70+'E-petroleum diesel'!AL70</f>
        <v>3521448793682.3804</v>
      </c>
      <c r="AM22" s="344">
        <f>'NonE-petroleum diesel'!AM70+'E-petroleum diesel'!AM70</f>
        <v>3506843020377.1372</v>
      </c>
      <c r="AN22" s="344">
        <f>'NonE-petroleum diesel'!AN70+'E-petroleum diesel'!AN70</f>
        <v>3493987260754.9229</v>
      </c>
      <c r="AO22" s="344">
        <f>'NonE-petroleum diesel'!AO70+'E-petroleum diesel'!AO70</f>
        <v>3483068701871.582</v>
      </c>
      <c r="AP22" s="344">
        <f>'NonE-petroleum diesel'!AP70+'E-petroleum diesel'!AP70</f>
        <v>3474274950016.9087</v>
      </c>
      <c r="AQ22" s="344">
        <f>'NonE-petroleum diesel'!AQ70+'E-petroleum diesel'!AQ70</f>
        <v>3450001145037.061</v>
      </c>
    </row>
    <row r="23" spans="1:43" x14ac:dyDescent="0.2">
      <c r="A23" s="136" t="s">
        <v>145</v>
      </c>
      <c r="B23" s="344">
        <f>'NonE-petroleum diesel'!B71+'E-petroleum diesel'!B71</f>
        <v>8329128386900.0889</v>
      </c>
      <c r="C23" s="344">
        <f>'NonE-petroleum diesel'!C71+'E-petroleum diesel'!C71</f>
        <v>5912145242358.4971</v>
      </c>
      <c r="D23" s="344">
        <f>'NonE-petroleum diesel'!D71+'E-petroleum diesel'!D71</f>
        <v>6861733521941.8594</v>
      </c>
      <c r="E23" s="344">
        <f>'NonE-petroleum diesel'!E71+'E-petroleum diesel'!E71</f>
        <v>6829523512293.0342</v>
      </c>
      <c r="F23" s="344">
        <f>'NonE-petroleum diesel'!F71+'E-petroleum diesel'!F71</f>
        <v>6869667836918.8301</v>
      </c>
      <c r="G23" s="344">
        <f>'NonE-petroleum diesel'!G71+'E-petroleum diesel'!G71</f>
        <v>7048067915081.791</v>
      </c>
      <c r="H23" s="344">
        <f>'NonE-petroleum diesel'!H71+'E-petroleum diesel'!H71</f>
        <v>7280337103793.3076</v>
      </c>
      <c r="I23" s="344">
        <f>'NonE-petroleum diesel'!I71+'E-petroleum diesel'!I71</f>
        <v>7495819739887.3945</v>
      </c>
      <c r="J23" s="344">
        <f>'NonE-petroleum diesel'!J71+'E-petroleum diesel'!J71</f>
        <v>7675199361295.793</v>
      </c>
      <c r="K23" s="344">
        <f>'NonE-petroleum diesel'!K71+'E-petroleum diesel'!K71</f>
        <v>7820926460102.3311</v>
      </c>
      <c r="L23" s="344">
        <f>'NonE-petroleum diesel'!L71+'E-petroleum diesel'!L71</f>
        <v>7936332692279.1318</v>
      </c>
      <c r="M23" s="344">
        <f>'NonE-petroleum diesel'!M71+'E-petroleum diesel'!M71</f>
        <v>8025457000055.5977</v>
      </c>
      <c r="N23" s="344">
        <f>'NonE-petroleum diesel'!N71+'E-petroleum diesel'!N71</f>
        <v>8105067081863.3096</v>
      </c>
      <c r="O23" s="344">
        <f>'NonE-petroleum diesel'!O71+'E-petroleum diesel'!O71</f>
        <v>8166331007649.583</v>
      </c>
      <c r="P23" s="344">
        <f>'NonE-petroleum diesel'!P71+'E-petroleum diesel'!P71</f>
        <v>8212524193748.0508</v>
      </c>
      <c r="Q23" s="344">
        <f>'NonE-petroleum diesel'!Q71+'E-petroleum diesel'!Q71</f>
        <v>8247103672403.5557</v>
      </c>
      <c r="R23" s="344">
        <f>'NonE-petroleum diesel'!R71+'E-petroleum diesel'!R71</f>
        <v>8273650039481.6963</v>
      </c>
      <c r="S23" s="344">
        <f>'NonE-petroleum diesel'!S71+'E-petroleum diesel'!S71</f>
        <v>8329083861250.416</v>
      </c>
      <c r="T23" s="344">
        <f>'NonE-petroleum diesel'!T71+'E-petroleum diesel'!T71</f>
        <v>8380634059405.5508</v>
      </c>
      <c r="U23" s="344">
        <f>'NonE-petroleum diesel'!U71+'E-petroleum diesel'!U71</f>
        <v>8428318737207.1309</v>
      </c>
      <c r="V23" s="344">
        <f>'NonE-petroleum diesel'!V71+'E-petroleum diesel'!V71</f>
        <v>8472163552689.6719</v>
      </c>
      <c r="W23" s="344">
        <f>'NonE-petroleum diesel'!W71+'E-petroleum diesel'!W71</f>
        <v>8512201451135.6709</v>
      </c>
      <c r="X23" s="344">
        <f>'NonE-petroleum diesel'!X71+'E-petroleum diesel'!X71</f>
        <v>8548472381665.3105</v>
      </c>
      <c r="Y23" s="344">
        <f>'NonE-petroleum diesel'!Y71+'E-petroleum diesel'!Y71</f>
        <v>8581022999881.8672</v>
      </c>
      <c r="Z23" s="344">
        <f>'NonE-petroleum diesel'!Z71+'E-petroleum diesel'!Z71</f>
        <v>8609906358500.1201</v>
      </c>
      <c r="AA23" s="344">
        <f>'NonE-petroleum diesel'!AA71+'E-petroleum diesel'!AA71</f>
        <v>8635181587860.7861</v>
      </c>
      <c r="AB23" s="344">
        <f>'NonE-petroleum diesel'!AB71+'E-petroleum diesel'!AB71</f>
        <v>8656913568200.3291</v>
      </c>
      <c r="AC23" s="344">
        <f>'NonE-petroleum diesel'!AC71+'E-petroleum diesel'!AC71</f>
        <v>8675172595500.0977</v>
      </c>
      <c r="AD23" s="344">
        <f>'NonE-petroleum diesel'!AD71+'E-petroleum diesel'!AD71</f>
        <v>8690034042687.2227</v>
      </c>
      <c r="AE23" s="344">
        <f>'NonE-petroleum diesel'!AE71+'E-petroleum diesel'!AE71</f>
        <v>8701578017897.6074</v>
      </c>
      <c r="AF23" s="344">
        <f>'NonE-petroleum diesel'!AF71+'E-petroleum diesel'!AF71</f>
        <v>8709889021444.0703</v>
      </c>
      <c r="AG23" s="344">
        <f>'NonE-petroleum diesel'!AG71+'E-petroleum diesel'!AG71</f>
        <v>8715055603058.9541</v>
      </c>
      <c r="AH23" s="344">
        <f>'NonE-petroleum diesel'!AH71+'E-petroleum diesel'!AH71</f>
        <v>8717170020900.7393</v>
      </c>
      <c r="AI23" s="344">
        <f>'NonE-petroleum diesel'!AI71+'E-petroleum diesel'!AI71</f>
        <v>8716327903731.3164</v>
      </c>
      <c r="AJ23" s="344">
        <f>'NonE-petroleum diesel'!AJ71+'E-petroleum diesel'!AJ71</f>
        <v>8712627917583.3857</v>
      </c>
      <c r="AK23" s="344">
        <f>'NonE-petroleum diesel'!AK71+'E-petroleum diesel'!AK71</f>
        <v>8706171438148.1543</v>
      </c>
      <c r="AL23" s="344">
        <f>'NonE-petroleum diesel'!AL71+'E-petroleum diesel'!AL71</f>
        <v>8697062230022.0566</v>
      </c>
      <c r="AM23" s="344">
        <f>'NonE-petroleum diesel'!AM71+'E-petroleum diesel'!AM71</f>
        <v>8685406133858.9014</v>
      </c>
      <c r="AN23" s="344">
        <f>'NonE-petroleum diesel'!AN71+'E-petroleum diesel'!AN71</f>
        <v>8671310762381.293</v>
      </c>
      <c r="AO23" s="344">
        <f>'NonE-petroleum diesel'!AO71+'E-petroleum diesel'!AO71</f>
        <v>8654885206112.2813</v>
      </c>
      <c r="AP23" s="344">
        <f>'NonE-petroleum diesel'!AP71+'E-petroleum diesel'!AP71</f>
        <v>8636239749597.6387</v>
      </c>
      <c r="AQ23" s="344">
        <f>'NonE-petroleum diesel'!AQ71+'E-petroleum diesel'!AQ71</f>
        <v>8573008296342.3564</v>
      </c>
    </row>
    <row r="24" spans="1:43" x14ac:dyDescent="0.2">
      <c r="A24" s="136" t="s">
        <v>146</v>
      </c>
      <c r="B24" s="344">
        <f>'NonE-petroleum diesel'!B72+'E-petroleum diesel'!B72</f>
        <v>631437732893.47668</v>
      </c>
      <c r="C24" s="344">
        <f>'NonE-petroleum diesel'!C72+'E-petroleum diesel'!C72</f>
        <v>2519028174669.6157</v>
      </c>
      <c r="D24" s="344">
        <f>'NonE-petroleum diesel'!D72+'E-petroleum diesel'!D72</f>
        <v>3094473063376.9805</v>
      </c>
      <c r="E24" s="344">
        <f>'NonE-petroleum diesel'!E72+'E-petroleum diesel'!E72</f>
        <v>3338229473864.7085</v>
      </c>
      <c r="F24" s="344">
        <f>'NonE-petroleum diesel'!F72+'E-petroleum diesel'!F72</f>
        <v>3486994053597.7813</v>
      </c>
      <c r="G24" s="344">
        <f>'NonE-petroleum diesel'!G72+'E-petroleum diesel'!G72</f>
        <v>3872671881926.4463</v>
      </c>
      <c r="H24" s="344">
        <f>'NonE-petroleum diesel'!H72+'E-petroleum diesel'!H72</f>
        <v>4385808978048.9355</v>
      </c>
      <c r="I24" s="344">
        <f>'NonE-petroleum diesel'!I72+'E-petroleum diesel'!I72</f>
        <v>4895583615891.8057</v>
      </c>
      <c r="J24" s="344">
        <f>'NonE-petroleum diesel'!J72+'E-petroleum diesel'!J72</f>
        <v>5367026116418.2139</v>
      </c>
      <c r="K24" s="344">
        <f>'NonE-petroleum diesel'!K72+'E-petroleum diesel'!K72</f>
        <v>5803330969262.293</v>
      </c>
      <c r="L24" s="344">
        <f>'NonE-petroleum diesel'!L72+'E-petroleum diesel'!L72</f>
        <v>6215488749135.8838</v>
      </c>
      <c r="M24" s="344">
        <f>'NonE-petroleum diesel'!M72+'E-petroleum diesel'!M72</f>
        <v>6621668936221.5234</v>
      </c>
      <c r="N24" s="344">
        <f>'NonE-petroleum diesel'!N72+'E-petroleum diesel'!N72</f>
        <v>7042640462467.5801</v>
      </c>
      <c r="O24" s="344">
        <f>'NonE-petroleum diesel'!O72+'E-petroleum diesel'!O72</f>
        <v>7481851984963.1699</v>
      </c>
      <c r="P24" s="344">
        <f>'NonE-petroleum diesel'!P72+'E-petroleum diesel'!P72</f>
        <v>7938889678004.043</v>
      </c>
      <c r="Q24" s="344">
        <f>'NonE-petroleum diesel'!Q72+'E-petroleum diesel'!Q72</f>
        <v>8413157143930.166</v>
      </c>
      <c r="R24" s="344">
        <f>'NonE-petroleum diesel'!R72+'E-petroleum diesel'!R72</f>
        <v>8903860225208.8613</v>
      </c>
      <c r="S24" s="344">
        <f>'NonE-petroleum diesel'!S72+'E-petroleum diesel'!S72</f>
        <v>9414886337955.3789</v>
      </c>
      <c r="T24" s="344">
        <f>'NonE-petroleum diesel'!T72+'E-petroleum diesel'!T72</f>
        <v>9940613345059.5156</v>
      </c>
      <c r="U24" s="344">
        <f>'NonE-petroleum diesel'!U72+'E-petroleum diesel'!U72</f>
        <v>10479546053649.539</v>
      </c>
      <c r="V24" s="344">
        <f>'NonE-petroleum diesel'!V72+'E-petroleum diesel'!V72</f>
        <v>11029930710813.482</v>
      </c>
      <c r="W24" s="344">
        <f>'NonE-petroleum diesel'!W72+'E-petroleum diesel'!W72</f>
        <v>11589747082487.289</v>
      </c>
      <c r="X24" s="344">
        <f>'NonE-petroleum diesel'!X72+'E-petroleum diesel'!X72</f>
        <v>12156703651011.891</v>
      </c>
      <c r="Y24" s="344">
        <f>'NonE-petroleum diesel'!Y72+'E-petroleum diesel'!Y72</f>
        <v>12728236429511.822</v>
      </c>
      <c r="Z24" s="344">
        <f>'NonE-petroleum diesel'!Z72+'E-petroleum diesel'!Z72</f>
        <v>13301511877774.098</v>
      </c>
      <c r="AA24" s="344">
        <f>'NonE-petroleum diesel'!AA72+'E-petroleum diesel'!AA72</f>
        <v>13873434375692.51</v>
      </c>
      <c r="AB24" s="344">
        <f>'NonE-petroleum diesel'!AB72+'E-petroleum diesel'!AB72</f>
        <v>14440658665104.037</v>
      </c>
      <c r="AC24" s="344">
        <f>'NonE-petroleum diesel'!AC72+'E-petroleum diesel'!AC72</f>
        <v>14999607607841.992</v>
      </c>
      <c r="AD24" s="344">
        <f>'NonE-petroleum diesel'!AD72+'E-petroleum diesel'!AD72</f>
        <v>15546495526380.266</v>
      </c>
      <c r="AE24" s="344">
        <f>'NonE-petroleum diesel'!AE72+'E-petroleum diesel'!AE72</f>
        <v>16077357293425.543</v>
      </c>
      <c r="AF24" s="344">
        <f>'NonE-petroleum diesel'!AF72+'E-petroleum diesel'!AF72</f>
        <v>16588083218761.805</v>
      </c>
      <c r="AG24" s="344">
        <f>'NonE-petroleum diesel'!AG72+'E-petroleum diesel'!AG72</f>
        <v>17074459646849.555</v>
      </c>
      <c r="AH24" s="344">
        <f>'NonE-petroleum diesel'!AH72+'E-petroleum diesel'!AH72</f>
        <v>17532215029222.563</v>
      </c>
      <c r="AI24" s="344">
        <f>'NonE-petroleum diesel'!AI72+'E-petroleum diesel'!AI72</f>
        <v>17957071074555.652</v>
      </c>
      <c r="AJ24" s="344">
        <f>'NonE-petroleum diesel'!AJ72+'E-petroleum diesel'!AJ72</f>
        <v>18344798410198.605</v>
      </c>
      <c r="AK24" s="344">
        <f>'NonE-petroleum diesel'!AK72+'E-petroleum diesel'!AK72</f>
        <v>18691276016620.336</v>
      </c>
      <c r="AL24" s="344">
        <f>'NonE-petroleum diesel'!AL72+'E-petroleum diesel'!AL72</f>
        <v>18992553525961.477</v>
      </c>
      <c r="AM24" s="344">
        <f>'NonE-petroleum diesel'!AM72+'E-petroleum diesel'!AM72</f>
        <v>19244915313766.324</v>
      </c>
      <c r="AN24" s="344">
        <f>'NonE-petroleum diesel'!AN72+'E-petroleum diesel'!AN72</f>
        <v>19444945165419.848</v>
      </c>
      <c r="AO24" s="344">
        <f>'NonE-petroleum diesel'!AO72+'E-petroleum diesel'!AO72</f>
        <v>19589590172557.898</v>
      </c>
      <c r="AP24" s="344">
        <f>'NonE-petroleum diesel'!AP72+'E-petroleum diesel'!AP72</f>
        <v>19676222416431.52</v>
      </c>
      <c r="AQ24" s="344">
        <f>'NonE-petroleum diesel'!AQ72+'E-petroleum diesel'!AQ72</f>
        <v>19687527710005.262</v>
      </c>
    </row>
    <row r="25" spans="1:43" x14ac:dyDescent="0.2">
      <c r="A25" s="136" t="s">
        <v>147</v>
      </c>
      <c r="B25" s="344">
        <f>'NonE-petroleum diesel'!B73+'E-petroleum diesel'!B73</f>
        <v>2702694055485.3091</v>
      </c>
      <c r="C25" s="344">
        <f>'NonE-petroleum diesel'!C73+'E-petroleum diesel'!C73</f>
        <v>1873100039206.4551</v>
      </c>
      <c r="D25" s="344">
        <f>'NonE-petroleum diesel'!D73+'E-petroleum diesel'!D73</f>
        <v>2432582290618.543</v>
      </c>
      <c r="E25" s="344">
        <f>'NonE-petroleum diesel'!E73+'E-petroleum diesel'!E73</f>
        <v>2914249559245.5088</v>
      </c>
      <c r="F25" s="344">
        <f>'NonE-petroleum diesel'!F73+'E-petroleum diesel'!F73</f>
        <v>3009258802179.1675</v>
      </c>
      <c r="G25" s="344">
        <f>'NonE-petroleum diesel'!G73+'E-petroleum diesel'!G73</f>
        <v>3274462608516.5854</v>
      </c>
      <c r="H25" s="344">
        <f>'NonE-petroleum diesel'!H73+'E-petroleum diesel'!H73</f>
        <v>3629884089964.2739</v>
      </c>
      <c r="I25" s="344">
        <f>'NonE-petroleum diesel'!I73+'E-petroleum diesel'!I73</f>
        <v>3989815807135.5889</v>
      </c>
      <c r="J25" s="344">
        <f>'NonE-petroleum diesel'!J73+'E-petroleum diesel'!J73</f>
        <v>4330122122388.3154</v>
      </c>
      <c r="K25" s="344">
        <f>'NonE-petroleum diesel'!K73+'E-petroleum diesel'!K73</f>
        <v>4652460469624.4395</v>
      </c>
      <c r="L25" s="344">
        <f>'NonE-petroleum diesel'!L73+'E-petroleum diesel'!L73</f>
        <v>4961959723198.168</v>
      </c>
      <c r="M25" s="344">
        <f>'NonE-petroleum diesel'!M73+'E-petroleum diesel'!M73</f>
        <v>5267063984256.0361</v>
      </c>
      <c r="N25" s="344">
        <f>'NonE-petroleum diesel'!N73+'E-petroleum diesel'!N73</f>
        <v>5580484619219.3828</v>
      </c>
      <c r="O25" s="344">
        <f>'NonE-petroleum diesel'!O73+'E-petroleum diesel'!O73</f>
        <v>5901782278729.7227</v>
      </c>
      <c r="P25" s="344">
        <f>'NonE-petroleum diesel'!P73+'E-petroleum diesel'!P73</f>
        <v>6231661648633.2715</v>
      </c>
      <c r="Q25" s="344">
        <f>'NonE-petroleum diesel'!Q73+'E-petroleum diesel'!Q73</f>
        <v>6571071748681.4814</v>
      </c>
      <c r="R25" s="344">
        <f>'NonE-petroleum diesel'!R73+'E-petroleum diesel'!R73</f>
        <v>6921229226447.7441</v>
      </c>
      <c r="S25" s="344">
        <f>'NonE-petroleum diesel'!S73+'E-petroleum diesel'!S73</f>
        <v>7306513372848.4463</v>
      </c>
      <c r="T25" s="344">
        <f>'NonE-petroleum diesel'!T73+'E-petroleum diesel'!T73</f>
        <v>7705847723760.7021</v>
      </c>
      <c r="U25" s="344">
        <f>'NonE-petroleum diesel'!U73+'E-petroleum diesel'!U73</f>
        <v>8118405951589.3369</v>
      </c>
      <c r="V25" s="344">
        <f>'NonE-petroleum diesel'!V73+'E-petroleum diesel'!V73</f>
        <v>8543130462050.9736</v>
      </c>
      <c r="W25" s="344">
        <f>'NonE-petroleum diesel'!W73+'E-petroleum diesel'!W73</f>
        <v>8978713837255.3848</v>
      </c>
      <c r="X25" s="344">
        <f>'NonE-petroleum diesel'!X73+'E-petroleum diesel'!X73</f>
        <v>9423582194514.6113</v>
      </c>
      <c r="Y25" s="344">
        <f>'NonE-petroleum diesel'!Y73+'E-petroleum diesel'!Y73</f>
        <v>9875881195990.9922</v>
      </c>
      <c r="Z25" s="344">
        <f>'NonE-petroleum diesel'!Z73+'E-petroleum diesel'!Z73</f>
        <v>10333465499171.936</v>
      </c>
      <c r="AA25" s="344">
        <f>'NonE-petroleum diesel'!AA73+'E-petroleum diesel'!AA73</f>
        <v>10793892475971.955</v>
      </c>
      <c r="AB25" s="344">
        <f>'NonE-petroleum diesel'!AB73+'E-petroleum diesel'!AB73</f>
        <v>11254421043997.914</v>
      </c>
      <c r="AC25" s="344">
        <f>'NonE-petroleum diesel'!AC73+'E-petroleum diesel'!AC73</f>
        <v>11712016442096.033</v>
      </c>
      <c r="AD25" s="344">
        <f>'NonE-petroleum diesel'!AD73+'E-petroleum diesel'!AD73</f>
        <v>12163361738856.154</v>
      </c>
      <c r="AE25" s="344">
        <f>'NonE-petroleum diesel'!AE73+'E-petroleum diesel'!AE73</f>
        <v>12604876782906.578</v>
      </c>
      <c r="AF25" s="344">
        <f>'NonE-petroleum diesel'!AF73+'E-petroleum diesel'!AF73</f>
        <v>13032745184067.445</v>
      </c>
      <c r="AG25" s="344">
        <f>'NonE-petroleum diesel'!AG73+'E-petroleum diesel'!AG73</f>
        <v>13442949752439.113</v>
      </c>
      <c r="AH25" s="344">
        <f>'NonE-petroleum diesel'!AH73+'E-petroleum diesel'!AH73</f>
        <v>13831316617585.035</v>
      </c>
      <c r="AI25" s="344">
        <f>'NonE-petroleum diesel'!AI73+'E-petroleum diesel'!AI73</f>
        <v>14193568003406.895</v>
      </c>
      <c r="AJ25" s="344">
        <f>'NonE-petroleum diesel'!AJ73+'E-petroleum diesel'!AJ73</f>
        <v>14525383349678.676</v>
      </c>
      <c r="AK25" s="344">
        <f>'NonE-petroleum diesel'!AK73+'E-petroleum diesel'!AK73</f>
        <v>14822468154646.256</v>
      </c>
      <c r="AL25" s="344">
        <f>'NonE-petroleum diesel'!AL73+'E-petroleum diesel'!AL73</f>
        <v>15080629573443.988</v>
      </c>
      <c r="AM25" s="344">
        <f>'NonE-petroleum diesel'!AM73+'E-petroleum diesel'!AM73</f>
        <v>15295857455872.236</v>
      </c>
      <c r="AN25" s="344">
        <f>'NonE-petroleum diesel'!AN73+'E-petroleum diesel'!AN73</f>
        <v>15464409158397.373</v>
      </c>
      <c r="AO25" s="344">
        <f>'NonE-petroleum diesel'!AO73+'E-petroleum diesel'!AO73</f>
        <v>15582896135325.139</v>
      </c>
      <c r="AP25" s="344">
        <f>'NonE-petroleum diesel'!AP73+'E-petroleum diesel'!AP73</f>
        <v>15648370020808.48</v>
      </c>
      <c r="AQ25" s="344">
        <f>'NonE-petroleum diesel'!AQ73+'E-petroleum diesel'!AQ73</f>
        <v>15578106159068.396</v>
      </c>
    </row>
    <row r="26" spans="1:43" x14ac:dyDescent="0.2">
      <c r="A26" s="136" t="s">
        <v>148</v>
      </c>
      <c r="B26" s="344">
        <f>'NonE-petroleum diesel'!B74+'E-petroleum diesel'!B74</f>
        <v>424979876089024.13</v>
      </c>
      <c r="C26" s="344">
        <f>'NonE-petroleum diesel'!C74+'E-petroleum diesel'!C74</f>
        <v>415666524573082.88</v>
      </c>
      <c r="D26" s="344">
        <f>'NonE-petroleum diesel'!D74+'E-petroleum diesel'!D74</f>
        <v>436270624891488.13</v>
      </c>
      <c r="E26" s="344">
        <f>'NonE-petroleum diesel'!E74+'E-petroleum diesel'!E74</f>
        <v>440616882026389.06</v>
      </c>
      <c r="F26" s="344">
        <f>'NonE-petroleum diesel'!F74+'E-petroleum diesel'!F74</f>
        <v>459882807744685.75</v>
      </c>
      <c r="G26" s="344">
        <f>'NonE-petroleum diesel'!G74+'E-petroleum diesel'!G74</f>
        <v>479877723592865.75</v>
      </c>
      <c r="H26" s="344">
        <f>'NonE-petroleum diesel'!H74+'E-petroleum diesel'!H74</f>
        <v>496066053090739.94</v>
      </c>
      <c r="I26" s="344">
        <f>'NonE-petroleum diesel'!I74+'E-petroleum diesel'!I74</f>
        <v>518403364536740.5</v>
      </c>
      <c r="J26" s="344">
        <f>'NonE-petroleum diesel'!J74+'E-petroleum diesel'!J74</f>
        <v>536794234078626.38</v>
      </c>
      <c r="K26" s="344">
        <f>'NonE-petroleum diesel'!K74+'E-petroleum diesel'!K74</f>
        <v>554345650951311.25</v>
      </c>
      <c r="L26" s="344">
        <f>'NonE-petroleum diesel'!L74+'E-petroleum diesel'!L74</f>
        <v>570987398955079.63</v>
      </c>
      <c r="M26" s="344">
        <f>'NonE-petroleum diesel'!M74+'E-petroleum diesel'!M74</f>
        <v>589955049100239.75</v>
      </c>
      <c r="N26" s="344">
        <f>'NonE-petroleum diesel'!N74+'E-petroleum diesel'!N74</f>
        <v>601916427654485.13</v>
      </c>
      <c r="O26" s="344">
        <f>'NonE-petroleum diesel'!O74+'E-petroleum diesel'!O74</f>
        <v>616148863134626.38</v>
      </c>
      <c r="P26" s="344">
        <f>'NonE-petroleum diesel'!P74+'E-petroleum diesel'!P74</f>
        <v>629324336903697.25</v>
      </c>
      <c r="Q26" s="344">
        <f>'NonE-petroleum diesel'!Q74+'E-petroleum diesel'!Q74</f>
        <v>641421038562034.25</v>
      </c>
      <c r="R26" s="344">
        <f>'NonE-petroleum diesel'!R74+'E-petroleum diesel'!R74</f>
        <v>651078953365341.13</v>
      </c>
      <c r="S26" s="344">
        <f>'NonE-petroleum diesel'!S74+'E-petroleum diesel'!S74</f>
        <v>665318799522696.5</v>
      </c>
      <c r="T26" s="344">
        <f>'NonE-petroleum diesel'!T74+'E-petroleum diesel'!T74</f>
        <v>677240977626157.25</v>
      </c>
      <c r="U26" s="344">
        <f>'NonE-petroleum diesel'!U74+'E-petroleum diesel'!U74</f>
        <v>688197201208200</v>
      </c>
      <c r="V26" s="344">
        <f>'NonE-petroleum diesel'!V74+'E-petroleum diesel'!V74</f>
        <v>698199243253574</v>
      </c>
      <c r="W26" s="344">
        <f>'NonE-petroleum diesel'!W74+'E-petroleum diesel'!W74</f>
        <v>707266681066180.25</v>
      </c>
      <c r="X26" s="344">
        <f>'NonE-petroleum diesel'!X74+'E-petroleum diesel'!X74</f>
        <v>715426354668918</v>
      </c>
      <c r="Y26" s="344">
        <f>'NonE-petroleum diesel'!Y74+'E-petroleum diesel'!Y74</f>
        <v>722711783690142.63</v>
      </c>
      <c r="Z26" s="344">
        <f>'NonE-petroleum diesel'!Z74+'E-petroleum diesel'!Z74</f>
        <v>729162557199539</v>
      </c>
      <c r="AA26" s="344">
        <f>'NonE-petroleum diesel'!AA74+'E-petroleum diesel'!AA74</f>
        <v>734823710237402.75</v>
      </c>
      <c r="AB26" s="344">
        <f>'NonE-petroleum diesel'!AB74+'E-petroleum diesel'!AB74</f>
        <v>739745099847391.5</v>
      </c>
      <c r="AC26" s="344">
        <f>'NonE-petroleum diesel'!AC74+'E-petroleum diesel'!AC74</f>
        <v>743980792328045.63</v>
      </c>
      <c r="AD26" s="344">
        <f>'NonE-petroleum diesel'!AD74+'E-petroleum diesel'!AD74</f>
        <v>747588472214330.38</v>
      </c>
      <c r="AE26" s="344">
        <f>'NonE-petroleum diesel'!AE74+'E-petroleum diesel'!AE74</f>
        <v>750628882236426.88</v>
      </c>
      <c r="AF26" s="344">
        <f>'NonE-petroleum diesel'!AF74+'E-petroleum diesel'!AF74</f>
        <v>753165302223681.88</v>
      </c>
      <c r="AG26" s="344">
        <f>'NonE-petroleum diesel'!AG74+'E-petroleum diesel'!AG74</f>
        <v>755263073667215.13</v>
      </c>
      <c r="AH26" s="344">
        <f>'NonE-petroleum diesel'!AH74+'E-petroleum diesel'!AH74</f>
        <v>756989175459646.13</v>
      </c>
      <c r="AI26" s="344">
        <f>'NonE-petroleum diesel'!AI74+'E-petroleum diesel'!AI74</f>
        <v>758411855224435.5</v>
      </c>
      <c r="AJ26" s="344">
        <f>'NonE-petroleum diesel'!AJ74+'E-petroleum diesel'!AJ74</f>
        <v>759600319653933.13</v>
      </c>
      <c r="AK26" s="344">
        <f>'NonE-petroleum diesel'!AK74+'E-petroleum diesel'!AK74</f>
        <v>760624486413594.13</v>
      </c>
      <c r="AL26" s="344">
        <f>'NonE-petroleum diesel'!AL74+'E-petroleum diesel'!AL74</f>
        <v>761554799454230.75</v>
      </c>
      <c r="AM26" s="344">
        <f>'NonE-petroleum diesel'!AM74+'E-petroleum diesel'!AM74</f>
        <v>762462109014958.63</v>
      </c>
      <c r="AN26" s="344">
        <f>'NonE-petroleum diesel'!AN74+'E-petroleum diesel'!AN74</f>
        <v>763417617203984.5</v>
      </c>
      <c r="AO26" s="344">
        <f>'NonE-petroleum diesel'!AO74+'E-petroleum diesel'!AO74</f>
        <v>764492889817390.63</v>
      </c>
      <c r="AP26" s="344">
        <f>'NonE-petroleum diesel'!AP74+'E-petroleum diesel'!AP74</f>
        <v>765759935000556.38</v>
      </c>
      <c r="AQ26" s="344">
        <f>'NonE-petroleum diesel'!AQ74+'E-petroleum diesel'!AQ74</f>
        <v>761977646128692.13</v>
      </c>
    </row>
  </sheetData>
  <phoneticPr fontId="3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4A3B2-41DA-497A-9331-D63B3E54FFCE}">
  <sheetPr codeName="Sheet23">
    <tabColor theme="8" tint="-0.499984740745262"/>
  </sheetPr>
  <dimension ref="A1:AQ26"/>
  <sheetViews>
    <sheetView topLeftCell="T1" workbookViewId="0">
      <selection activeCell="B2" sqref="B2:AQ26"/>
    </sheetView>
  </sheetViews>
  <sheetFormatPr defaultColWidth="9" defaultRowHeight="12.75" x14ac:dyDescent="0.2"/>
  <cols>
    <col min="1" max="1" width="45.125" style="136" bestFit="1" customWidth="1"/>
    <col min="2" max="16384" width="9" style="136"/>
  </cols>
  <sheetData>
    <row r="1" spans="1:43" x14ac:dyDescent="0.2">
      <c r="A1" s="136" t="s">
        <v>276</v>
      </c>
      <c r="B1" s="136">
        <v>2019</v>
      </c>
      <c r="C1" s="136">
        <v>2020</v>
      </c>
      <c r="D1" s="136">
        <v>2021</v>
      </c>
      <c r="E1" s="136">
        <v>2022</v>
      </c>
      <c r="F1" s="136">
        <v>2023</v>
      </c>
      <c r="G1" s="136">
        <v>2024</v>
      </c>
      <c r="H1" s="136">
        <v>2025</v>
      </c>
      <c r="I1" s="136">
        <v>2026</v>
      </c>
      <c r="J1" s="136">
        <v>2027</v>
      </c>
      <c r="K1" s="136">
        <v>2028</v>
      </c>
      <c r="L1" s="136">
        <v>2029</v>
      </c>
      <c r="M1" s="136">
        <v>2030</v>
      </c>
      <c r="N1" s="136">
        <v>2031</v>
      </c>
      <c r="O1" s="136">
        <v>2032</v>
      </c>
      <c r="P1" s="136">
        <v>2033</v>
      </c>
      <c r="Q1" s="136">
        <v>2034</v>
      </c>
      <c r="R1" s="136">
        <v>2035</v>
      </c>
      <c r="S1" s="136">
        <v>2036</v>
      </c>
      <c r="T1" s="136">
        <v>2037</v>
      </c>
      <c r="U1" s="136">
        <v>2038</v>
      </c>
      <c r="V1" s="136">
        <v>2039</v>
      </c>
      <c r="W1" s="136">
        <v>2040</v>
      </c>
      <c r="X1" s="136">
        <v>2041</v>
      </c>
      <c r="Y1" s="136">
        <v>2042</v>
      </c>
      <c r="Z1" s="136">
        <v>2043</v>
      </c>
      <c r="AA1" s="136">
        <v>2044</v>
      </c>
      <c r="AB1" s="136">
        <v>2045</v>
      </c>
      <c r="AC1" s="136">
        <v>2046</v>
      </c>
      <c r="AD1" s="136">
        <v>2047</v>
      </c>
      <c r="AE1" s="136">
        <v>2048</v>
      </c>
      <c r="AF1" s="136">
        <v>2049</v>
      </c>
      <c r="AG1" s="136">
        <v>2050</v>
      </c>
      <c r="AH1" s="136">
        <v>2051</v>
      </c>
      <c r="AI1" s="136">
        <v>2052</v>
      </c>
      <c r="AJ1" s="136">
        <v>2053</v>
      </c>
      <c r="AK1" s="136">
        <v>2054</v>
      </c>
      <c r="AL1" s="136">
        <v>2055</v>
      </c>
      <c r="AM1" s="136">
        <v>2056</v>
      </c>
      <c r="AN1" s="136">
        <v>2057</v>
      </c>
      <c r="AO1" s="136">
        <v>2058</v>
      </c>
      <c r="AP1" s="136">
        <v>2059</v>
      </c>
      <c r="AQ1" s="136">
        <v>2060</v>
      </c>
    </row>
    <row r="2" spans="1:43" x14ac:dyDescent="0.2">
      <c r="A2" s="136" t="s">
        <v>124</v>
      </c>
      <c r="B2" s="344">
        <f>'NonE-crude oil'!B50+'E-crude oil'!B50</f>
        <v>0</v>
      </c>
      <c r="C2" s="344">
        <f>'NonE-crude oil'!C50+'E-crude oil'!C50</f>
        <v>0</v>
      </c>
      <c r="D2" s="344">
        <f>'NonE-crude oil'!D50+'E-crude oil'!D50</f>
        <v>0</v>
      </c>
      <c r="E2" s="344">
        <f>'NonE-crude oil'!E50+'E-crude oil'!E50</f>
        <v>0</v>
      </c>
      <c r="F2" s="344">
        <f>'NonE-crude oil'!F50+'E-crude oil'!F50</f>
        <v>0</v>
      </c>
      <c r="G2" s="344">
        <f>'NonE-crude oil'!G50+'E-crude oil'!G50</f>
        <v>0</v>
      </c>
      <c r="H2" s="344">
        <f>'NonE-crude oil'!H50+'E-crude oil'!H50</f>
        <v>0</v>
      </c>
      <c r="I2" s="344">
        <f>'NonE-crude oil'!I50+'E-crude oil'!I50</f>
        <v>0</v>
      </c>
      <c r="J2" s="344">
        <f>'NonE-crude oil'!J50+'E-crude oil'!J50</f>
        <v>0</v>
      </c>
      <c r="K2" s="344">
        <f>'NonE-crude oil'!K50+'E-crude oil'!K50</f>
        <v>0</v>
      </c>
      <c r="L2" s="344">
        <f>'NonE-crude oil'!L50+'E-crude oil'!L50</f>
        <v>0</v>
      </c>
      <c r="M2" s="344">
        <f>'NonE-crude oil'!M50+'E-crude oil'!M50</f>
        <v>0</v>
      </c>
      <c r="N2" s="344">
        <f>'NonE-crude oil'!N50+'E-crude oil'!N50</f>
        <v>0</v>
      </c>
      <c r="O2" s="344">
        <f>'NonE-crude oil'!O50+'E-crude oil'!O50</f>
        <v>0</v>
      </c>
      <c r="P2" s="344">
        <f>'NonE-crude oil'!P50+'E-crude oil'!P50</f>
        <v>0</v>
      </c>
      <c r="Q2" s="344">
        <f>'NonE-crude oil'!Q50+'E-crude oil'!Q50</f>
        <v>0</v>
      </c>
      <c r="R2" s="344">
        <f>'NonE-crude oil'!R50+'E-crude oil'!R50</f>
        <v>0</v>
      </c>
      <c r="S2" s="344">
        <f>'NonE-crude oil'!S50+'E-crude oil'!S50</f>
        <v>0</v>
      </c>
      <c r="T2" s="344">
        <f>'NonE-crude oil'!T50+'E-crude oil'!T50</f>
        <v>0</v>
      </c>
      <c r="U2" s="344">
        <f>'NonE-crude oil'!U50+'E-crude oil'!U50</f>
        <v>0</v>
      </c>
      <c r="V2" s="344">
        <f>'NonE-crude oil'!V50+'E-crude oil'!V50</f>
        <v>0</v>
      </c>
      <c r="W2" s="344">
        <f>'NonE-crude oil'!W50+'E-crude oil'!W50</f>
        <v>0</v>
      </c>
      <c r="X2" s="344">
        <f>'NonE-crude oil'!X50+'E-crude oil'!X50</f>
        <v>0</v>
      </c>
      <c r="Y2" s="344">
        <f>'NonE-crude oil'!Y50+'E-crude oil'!Y50</f>
        <v>0</v>
      </c>
      <c r="Z2" s="344">
        <f>'NonE-crude oil'!Z50+'E-crude oil'!Z50</f>
        <v>0</v>
      </c>
      <c r="AA2" s="344">
        <f>'NonE-crude oil'!AA50+'E-crude oil'!AA50</f>
        <v>0</v>
      </c>
      <c r="AB2" s="344">
        <f>'NonE-crude oil'!AB50+'E-crude oil'!AB50</f>
        <v>0</v>
      </c>
      <c r="AC2" s="344">
        <f>'NonE-crude oil'!AC50+'E-crude oil'!AC50</f>
        <v>0</v>
      </c>
      <c r="AD2" s="344">
        <f>'NonE-crude oil'!AD50+'E-crude oil'!AD50</f>
        <v>0</v>
      </c>
      <c r="AE2" s="344">
        <f>'NonE-crude oil'!AE50+'E-crude oil'!AE50</f>
        <v>0</v>
      </c>
      <c r="AF2" s="344">
        <f>'NonE-crude oil'!AF50+'E-crude oil'!AF50</f>
        <v>0</v>
      </c>
      <c r="AG2" s="344">
        <f>'NonE-crude oil'!AG50+'E-crude oil'!AG50</f>
        <v>0</v>
      </c>
      <c r="AH2" s="344">
        <f>'NonE-crude oil'!AH50+'E-crude oil'!AH50</f>
        <v>0</v>
      </c>
      <c r="AI2" s="344">
        <f>'NonE-crude oil'!AI50+'E-crude oil'!AI50</f>
        <v>0</v>
      </c>
      <c r="AJ2" s="344">
        <f>'NonE-crude oil'!AJ50+'E-crude oil'!AJ50</f>
        <v>0</v>
      </c>
      <c r="AK2" s="344">
        <f>'NonE-crude oil'!AK50+'E-crude oil'!AK50</f>
        <v>0</v>
      </c>
      <c r="AL2" s="344">
        <f>'NonE-crude oil'!AL50+'E-crude oil'!AL50</f>
        <v>0</v>
      </c>
      <c r="AM2" s="344">
        <f>'NonE-crude oil'!AM50+'E-crude oil'!AM50</f>
        <v>0</v>
      </c>
      <c r="AN2" s="344">
        <f>'NonE-crude oil'!AN50+'E-crude oil'!AN50</f>
        <v>0</v>
      </c>
      <c r="AO2" s="344">
        <f>'NonE-crude oil'!AO50+'E-crude oil'!AO50</f>
        <v>0</v>
      </c>
      <c r="AP2" s="344">
        <f>'NonE-crude oil'!AP50+'E-crude oil'!AP50</f>
        <v>0</v>
      </c>
      <c r="AQ2" s="344">
        <f>'NonE-crude oil'!AQ50+'E-crude oil'!AQ50</f>
        <v>0</v>
      </c>
    </row>
    <row r="3" spans="1:43" x14ac:dyDescent="0.2">
      <c r="A3" s="136" t="s">
        <v>125</v>
      </c>
      <c r="B3" s="344">
        <f>'NonE-crude oil'!B51+'E-crude oil'!B51</f>
        <v>87194625763.176407</v>
      </c>
      <c r="C3" s="344">
        <f>'NonE-crude oil'!C51+'E-crude oil'!C51</f>
        <v>31707136641.155064</v>
      </c>
      <c r="D3" s="344">
        <f>'NonE-crude oil'!D51+'E-crude oil'!D51</f>
        <v>33164170317.519569</v>
      </c>
      <c r="E3" s="344">
        <f>'NonE-crude oil'!E51+'E-crude oil'!E51</f>
        <v>34605495918.162025</v>
      </c>
      <c r="F3" s="344">
        <f>'NonE-crude oil'!F51+'E-crude oil'!F51</f>
        <v>36031160815.051933</v>
      </c>
      <c r="G3" s="344">
        <f>'NonE-crude oil'!G51+'E-crude oil'!G51</f>
        <v>37441212380.158852</v>
      </c>
      <c r="H3" s="344">
        <f>'NonE-crude oil'!H51+'E-crude oil'!H51</f>
        <v>38835697985.452278</v>
      </c>
      <c r="I3" s="344">
        <f>'NonE-crude oil'!I51+'E-crude oil'!I51</f>
        <v>39297232568.812698</v>
      </c>
      <c r="J3" s="344">
        <f>'NonE-crude oil'!J51+'E-crude oil'!J51</f>
        <v>39753555275.224205</v>
      </c>
      <c r="K3" s="344">
        <f>'NonE-crude oil'!K51+'E-crude oil'!K51</f>
        <v>40204681797.561462</v>
      </c>
      <c r="L3" s="344">
        <f>'NonE-crude oil'!L51+'E-crude oil'!L51</f>
        <v>40650627828.699181</v>
      </c>
      <c r="M3" s="344">
        <f>'NonE-crude oil'!M51+'E-crude oil'!M51</f>
        <v>41091409061.512039</v>
      </c>
      <c r="N3" s="344">
        <f>'NonE-crude oil'!N51+'E-crude oil'!N51</f>
        <v>41176214304.570854</v>
      </c>
      <c r="O3" s="344">
        <f>'NonE-crude oil'!O51+'E-crude oil'!O51</f>
        <v>41259567422.933006</v>
      </c>
      <c r="P3" s="344">
        <f>'NonE-crude oil'!P51+'E-crude oil'!P51</f>
        <v>41341471968.341324</v>
      </c>
      <c r="Q3" s="344">
        <f>'NonE-crude oil'!Q51+'E-crude oil'!Q51</f>
        <v>41421931492.538612</v>
      </c>
      <c r="R3" s="344">
        <f>'NonE-crude oil'!R51+'E-crude oil'!R51</f>
        <v>41500949547.267715</v>
      </c>
      <c r="S3" s="344">
        <f>'NonE-crude oil'!S51+'E-crude oil'!S51</f>
        <v>41069533491.551582</v>
      </c>
      <c r="T3" s="344">
        <f>'NonE-crude oil'!T51+'E-crude oil'!T51</f>
        <v>40639086578.694664</v>
      </c>
      <c r="U3" s="344">
        <f>'NonE-crude oil'!U51+'E-crude oil'!U51</f>
        <v>40209607946.64344</v>
      </c>
      <c r="V3" s="344">
        <f>'NonE-crude oil'!V51+'E-crude oil'!V51</f>
        <v>39781096733.344391</v>
      </c>
      <c r="W3" s="344">
        <f>'NonE-crude oil'!W51+'E-crude oil'!W51</f>
        <v>39353552076.743996</v>
      </c>
      <c r="X3" s="344">
        <f>'NonE-crude oil'!X51+'E-crude oil'!X51</f>
        <v>38700214048.100647</v>
      </c>
      <c r="Y3" s="344">
        <f>'NonE-crude oil'!Y51+'E-crude oil'!Y51</f>
        <v>38048401820.890671</v>
      </c>
      <c r="Z3" s="344">
        <f>'NonE-crude oil'!Z51+'E-crude oil'!Z51</f>
        <v>37398114015.828453</v>
      </c>
      <c r="AA3" s="344">
        <f>'NonE-crude oil'!AA51+'E-crude oil'!AA51</f>
        <v>36749349253.628349</v>
      </c>
      <c r="AB3" s="344">
        <f>'NonE-crude oil'!AB51+'E-crude oil'!AB51</f>
        <v>36102106155.00473</v>
      </c>
      <c r="AC3" s="344">
        <f>'NonE-crude oil'!AC51+'E-crude oil'!AC51</f>
        <v>35456383340.671974</v>
      </c>
      <c r="AD3" s="344">
        <f>'NonE-crude oil'!AD51+'E-crude oil'!AD51</f>
        <v>34812179431.344444</v>
      </c>
      <c r="AE3" s="344">
        <f>'NonE-crude oil'!AE51+'E-crude oil'!AE51</f>
        <v>34169493047.736511</v>
      </c>
      <c r="AF3" s="344">
        <f>'NonE-crude oil'!AF51+'E-crude oil'!AF51</f>
        <v>33528322810.562546</v>
      </c>
      <c r="AG3" s="344">
        <f>'NonE-crude oil'!AG51+'E-crude oil'!AG51</f>
        <v>32888667340.5369</v>
      </c>
      <c r="AH3" s="344">
        <f>'NonE-crude oil'!AH51+'E-crude oil'!AH51</f>
        <v>32101217271.066681</v>
      </c>
      <c r="AI3" s="344">
        <f>'NonE-crude oil'!AI51+'E-crude oil'!AI51</f>
        <v>31315650890.591991</v>
      </c>
      <c r="AJ3" s="344">
        <f>'NonE-crude oil'!AJ51+'E-crude oil'!AJ51</f>
        <v>30531966475.005795</v>
      </c>
      <c r="AK3" s="344">
        <f>'NonE-crude oil'!AK51+'E-crude oil'!AK51</f>
        <v>29750162300.201061</v>
      </c>
      <c r="AL3" s="344">
        <f>'NonE-crude oil'!AL51+'E-crude oil'!AL51</f>
        <v>28970236642.070728</v>
      </c>
      <c r="AM3" s="344">
        <f>'NonE-crude oil'!AM51+'E-crude oil'!AM51</f>
        <v>28340567712.173615</v>
      </c>
      <c r="AN3" s="344">
        <f>'NonE-crude oil'!AN51+'E-crude oil'!AN51</f>
        <v>27712403319.723072</v>
      </c>
      <c r="AO3" s="344">
        <f>'NonE-crude oil'!AO51+'E-crude oil'!AO51</f>
        <v>27085742085.433468</v>
      </c>
      <c r="AP3" s="344">
        <f>'NonE-crude oil'!AP51+'E-crude oil'!AP51</f>
        <v>26460582630.019165</v>
      </c>
      <c r="AQ3" s="344">
        <f>'NonE-crude oil'!AQ51+'E-crude oil'!AQ51</f>
        <v>25749340782.417542</v>
      </c>
    </row>
    <row r="4" spans="1:43" x14ac:dyDescent="0.2">
      <c r="A4" s="136" t="s">
        <v>126</v>
      </c>
      <c r="B4" s="344">
        <f>'NonE-crude oil'!B52+'E-crude oil'!B52</f>
        <v>106298175589472.31</v>
      </c>
      <c r="C4" s="344">
        <f>'NonE-crude oil'!C52+'E-crude oil'!C52</f>
        <v>98097917375653.609</v>
      </c>
      <c r="D4" s="344">
        <f>'NonE-crude oil'!D52+'E-crude oil'!D52</f>
        <v>103454392485356.17</v>
      </c>
      <c r="E4" s="344">
        <f>'NonE-crude oil'!E52+'E-crude oil'!E52</f>
        <v>108763431339892.88</v>
      </c>
      <c r="F4" s="344">
        <f>'NonE-crude oil'!F52+'E-crude oil'!F52</f>
        <v>114025101149988.48</v>
      </c>
      <c r="G4" s="344">
        <f>'NonE-crude oil'!G52+'E-crude oil'!G52</f>
        <v>119239469126367.81</v>
      </c>
      <c r="H4" s="344">
        <f>'NonE-crude oil'!H52+'E-crude oil'!H52</f>
        <v>124406602479755.67</v>
      </c>
      <c r="I4" s="344">
        <f>'NonE-crude oil'!I52+'E-crude oil'!I52</f>
        <v>127016624988355.02</v>
      </c>
      <c r="J4" s="344">
        <f>'NonE-crude oil'!J52+'E-crude oil'!J52</f>
        <v>129605379374991.84</v>
      </c>
      <c r="K4" s="344">
        <f>'NonE-crude oil'!K52+'E-crude oil'!K52</f>
        <v>132172895653019.44</v>
      </c>
      <c r="L4" s="344">
        <f>'NonE-crude oil'!L52+'E-crude oil'!L52</f>
        <v>134719203835791.02</v>
      </c>
      <c r="M4" s="344">
        <f>'NonE-crude oil'!M52+'E-crude oil'!M52</f>
        <v>137244333936659.78</v>
      </c>
      <c r="N4" s="344">
        <f>'NonE-crude oil'!N52+'E-crude oil'!N52</f>
        <v>138788674691095.48</v>
      </c>
      <c r="O4" s="344">
        <f>'NonE-crude oil'!O52+'E-crude oil'!O52</f>
        <v>140321598040113.31</v>
      </c>
      <c r="P4" s="344">
        <f>'NonE-crude oil'!P52+'E-crude oil'!P52</f>
        <v>141843115788146.06</v>
      </c>
      <c r="Q4" s="344">
        <f>'NonE-crude oil'!Q52+'E-crude oil'!Q52</f>
        <v>143353239739626.5</v>
      </c>
      <c r="R4" s="344">
        <f>'NonE-crude oil'!R52+'E-crude oil'!R52</f>
        <v>144851981698987.44</v>
      </c>
      <c r="S4" s="344">
        <f>'NonE-crude oil'!S52+'E-crude oil'!S52</f>
        <v>146651561332191.56</v>
      </c>
      <c r="T4" s="344">
        <f>'NonE-crude oil'!T52+'E-crude oil'!T52</f>
        <v>148447752959272.47</v>
      </c>
      <c r="U4" s="344">
        <f>'NonE-crude oil'!U52+'E-crude oil'!U52</f>
        <v>150240558298766.94</v>
      </c>
      <c r="V4" s="344">
        <f>'NonE-crude oil'!V52+'E-crude oil'!V52</f>
        <v>152029979069211.78</v>
      </c>
      <c r="W4" s="344">
        <f>'NonE-crude oil'!W52+'E-crude oil'!W52</f>
        <v>153816016989143.84</v>
      </c>
      <c r="X4" s="344">
        <f>'NonE-crude oil'!X52+'E-crude oil'!X52</f>
        <v>154637718899422.47</v>
      </c>
      <c r="Y4" s="344">
        <f>'NonE-crude oil'!Y52+'E-crude oil'!Y52</f>
        <v>155457755914691.78</v>
      </c>
      <c r="Z4" s="344">
        <f>'NonE-crude oil'!Z52+'E-crude oil'!Z52</f>
        <v>156276128893275.06</v>
      </c>
      <c r="AA4" s="344">
        <f>'NonE-crude oil'!AA52+'E-crude oil'!AA52</f>
        <v>157092838693495.53</v>
      </c>
      <c r="AB4" s="344">
        <f>'NonE-crude oil'!AB52+'E-crude oil'!AB52</f>
        <v>157907886173676.53</v>
      </c>
      <c r="AC4" s="344">
        <f>'NonE-crude oil'!AC52+'E-crude oil'!AC52</f>
        <v>158721272192141.44</v>
      </c>
      <c r="AD4" s="344">
        <f>'NonE-crude oil'!AD52+'E-crude oil'!AD52</f>
        <v>159532997607213.41</v>
      </c>
      <c r="AE4" s="344">
        <f>'NonE-crude oil'!AE52+'E-crude oil'!AE52</f>
        <v>160343063277215.81</v>
      </c>
      <c r="AF4" s="344">
        <f>'NonE-crude oil'!AF52+'E-crude oil'!AF52</f>
        <v>161151470060471.97</v>
      </c>
      <c r="AG4" s="344">
        <f>'NonE-crude oil'!AG52+'E-crude oil'!AG52</f>
        <v>161958218815305.13</v>
      </c>
      <c r="AH4" s="344">
        <f>'NonE-crude oil'!AH52+'E-crude oil'!AH52</f>
        <v>162762834773196.44</v>
      </c>
      <c r="AI4" s="344">
        <f>'NonE-crude oil'!AI52+'E-crude oil'!AI52</f>
        <v>163565795272679.13</v>
      </c>
      <c r="AJ4" s="344">
        <f>'NonE-crude oil'!AJ52+'E-crude oil'!AJ52</f>
        <v>164367101171646.94</v>
      </c>
      <c r="AK4" s="344">
        <f>'NonE-crude oil'!AK52+'E-crude oil'!AK52</f>
        <v>165166753327993.59</v>
      </c>
      <c r="AL4" s="344">
        <f>'NonE-crude oil'!AL52+'E-crude oil'!AL52</f>
        <v>165964752599612.75</v>
      </c>
      <c r="AM4" s="344">
        <f>'NonE-crude oil'!AM52+'E-crude oil'!AM52</f>
        <v>165814962425862.03</v>
      </c>
      <c r="AN4" s="344">
        <f>'NonE-crude oil'!AN52+'E-crude oil'!AN52</f>
        <v>165665223421335.66</v>
      </c>
      <c r="AO4" s="344">
        <f>'NonE-crude oil'!AO52+'E-crude oil'!AO52</f>
        <v>165515535585518.16</v>
      </c>
      <c r="AP4" s="344">
        <f>'NonE-crude oil'!AP52+'E-crude oil'!AP52</f>
        <v>165365898917894.03</v>
      </c>
      <c r="AQ4" s="344">
        <f>'NonE-crude oil'!AQ52+'E-crude oil'!AQ52</f>
        <v>164656258118225.94</v>
      </c>
    </row>
    <row r="5" spans="1:43" x14ac:dyDescent="0.2">
      <c r="A5" s="136" t="s">
        <v>127</v>
      </c>
      <c r="B5" s="344">
        <f>'NonE-crude oil'!B53+'E-crude oil'!B53</f>
        <v>0</v>
      </c>
      <c r="C5" s="344">
        <f>'NonE-crude oil'!C53+'E-crude oil'!C53</f>
        <v>0</v>
      </c>
      <c r="D5" s="344">
        <f>'NonE-crude oil'!D53+'E-crude oil'!D53</f>
        <v>0</v>
      </c>
      <c r="E5" s="344">
        <f>'NonE-crude oil'!E53+'E-crude oil'!E53</f>
        <v>0</v>
      </c>
      <c r="F5" s="344">
        <f>'NonE-crude oil'!F53+'E-crude oil'!F53</f>
        <v>0</v>
      </c>
      <c r="G5" s="344">
        <f>'NonE-crude oil'!G53+'E-crude oil'!G53</f>
        <v>0</v>
      </c>
      <c r="H5" s="344">
        <f>'NonE-crude oil'!H53+'E-crude oil'!H53</f>
        <v>0</v>
      </c>
      <c r="I5" s="344">
        <f>'NonE-crude oil'!I53+'E-crude oil'!I53</f>
        <v>0</v>
      </c>
      <c r="J5" s="344">
        <f>'NonE-crude oil'!J53+'E-crude oil'!J53</f>
        <v>0</v>
      </c>
      <c r="K5" s="344">
        <f>'NonE-crude oil'!K53+'E-crude oil'!K53</f>
        <v>0</v>
      </c>
      <c r="L5" s="344">
        <f>'NonE-crude oil'!L53+'E-crude oil'!L53</f>
        <v>0</v>
      </c>
      <c r="M5" s="344">
        <f>'NonE-crude oil'!M53+'E-crude oil'!M53</f>
        <v>0</v>
      </c>
      <c r="N5" s="344">
        <f>'NonE-crude oil'!N53+'E-crude oil'!N53</f>
        <v>0</v>
      </c>
      <c r="O5" s="344">
        <f>'NonE-crude oil'!O53+'E-crude oil'!O53</f>
        <v>0</v>
      </c>
      <c r="P5" s="344">
        <f>'NonE-crude oil'!P53+'E-crude oil'!P53</f>
        <v>0</v>
      </c>
      <c r="Q5" s="344">
        <f>'NonE-crude oil'!Q53+'E-crude oil'!Q53</f>
        <v>0</v>
      </c>
      <c r="R5" s="344">
        <f>'NonE-crude oil'!R53+'E-crude oil'!R53</f>
        <v>0</v>
      </c>
      <c r="S5" s="344">
        <f>'NonE-crude oil'!S53+'E-crude oil'!S53</f>
        <v>0</v>
      </c>
      <c r="T5" s="344">
        <f>'NonE-crude oil'!T53+'E-crude oil'!T53</f>
        <v>0</v>
      </c>
      <c r="U5" s="344">
        <f>'NonE-crude oil'!U53+'E-crude oil'!U53</f>
        <v>0</v>
      </c>
      <c r="V5" s="344">
        <f>'NonE-crude oil'!V53+'E-crude oil'!V53</f>
        <v>0</v>
      </c>
      <c r="W5" s="344">
        <f>'NonE-crude oil'!W53+'E-crude oil'!W53</f>
        <v>0</v>
      </c>
      <c r="X5" s="344">
        <f>'NonE-crude oil'!X53+'E-crude oil'!X53</f>
        <v>0</v>
      </c>
      <c r="Y5" s="344">
        <f>'NonE-crude oil'!Y53+'E-crude oil'!Y53</f>
        <v>0</v>
      </c>
      <c r="Z5" s="344">
        <f>'NonE-crude oil'!Z53+'E-crude oil'!Z53</f>
        <v>0</v>
      </c>
      <c r="AA5" s="344">
        <f>'NonE-crude oil'!AA53+'E-crude oil'!AA53</f>
        <v>0</v>
      </c>
      <c r="AB5" s="344">
        <f>'NonE-crude oil'!AB53+'E-crude oil'!AB53</f>
        <v>0</v>
      </c>
      <c r="AC5" s="344">
        <f>'NonE-crude oil'!AC53+'E-crude oil'!AC53</f>
        <v>0</v>
      </c>
      <c r="AD5" s="344">
        <f>'NonE-crude oil'!AD53+'E-crude oil'!AD53</f>
        <v>0</v>
      </c>
      <c r="AE5" s="344">
        <f>'NonE-crude oil'!AE53+'E-crude oil'!AE53</f>
        <v>0</v>
      </c>
      <c r="AF5" s="344">
        <f>'NonE-crude oil'!AF53+'E-crude oil'!AF53</f>
        <v>0</v>
      </c>
      <c r="AG5" s="344">
        <f>'NonE-crude oil'!AG53+'E-crude oil'!AG53</f>
        <v>0</v>
      </c>
      <c r="AH5" s="344">
        <f>'NonE-crude oil'!AH53+'E-crude oil'!AH53</f>
        <v>0</v>
      </c>
      <c r="AI5" s="344">
        <f>'NonE-crude oil'!AI53+'E-crude oil'!AI53</f>
        <v>0</v>
      </c>
      <c r="AJ5" s="344">
        <f>'NonE-crude oil'!AJ53+'E-crude oil'!AJ53</f>
        <v>0</v>
      </c>
      <c r="AK5" s="344">
        <f>'NonE-crude oil'!AK53+'E-crude oil'!AK53</f>
        <v>0</v>
      </c>
      <c r="AL5" s="344">
        <f>'NonE-crude oil'!AL53+'E-crude oil'!AL53</f>
        <v>0</v>
      </c>
      <c r="AM5" s="344">
        <f>'NonE-crude oil'!AM53+'E-crude oil'!AM53</f>
        <v>0</v>
      </c>
      <c r="AN5" s="344">
        <f>'NonE-crude oil'!AN53+'E-crude oil'!AN53</f>
        <v>0</v>
      </c>
      <c r="AO5" s="344">
        <f>'NonE-crude oil'!AO53+'E-crude oil'!AO53</f>
        <v>0</v>
      </c>
      <c r="AP5" s="344">
        <f>'NonE-crude oil'!AP53+'E-crude oil'!AP53</f>
        <v>0</v>
      </c>
      <c r="AQ5" s="344">
        <f>'NonE-crude oil'!AQ53+'E-crude oil'!AQ53</f>
        <v>0</v>
      </c>
    </row>
    <row r="6" spans="1:43" x14ac:dyDescent="0.2">
      <c r="A6" s="136" t="s">
        <v>128</v>
      </c>
      <c r="B6" s="344">
        <f>'NonE-crude oil'!B54+'E-crude oil'!B54</f>
        <v>0</v>
      </c>
      <c r="C6" s="344">
        <f>'NonE-crude oil'!C54+'E-crude oil'!C54</f>
        <v>0</v>
      </c>
      <c r="D6" s="344">
        <f>'NonE-crude oil'!D54+'E-crude oil'!D54</f>
        <v>0</v>
      </c>
      <c r="E6" s="344">
        <f>'NonE-crude oil'!E54+'E-crude oil'!E54</f>
        <v>0</v>
      </c>
      <c r="F6" s="344">
        <f>'NonE-crude oil'!F54+'E-crude oil'!F54</f>
        <v>0</v>
      </c>
      <c r="G6" s="344">
        <f>'NonE-crude oil'!G54+'E-crude oil'!G54</f>
        <v>0</v>
      </c>
      <c r="H6" s="344">
        <f>'NonE-crude oil'!H54+'E-crude oil'!H54</f>
        <v>0</v>
      </c>
      <c r="I6" s="344">
        <f>'NonE-crude oil'!I54+'E-crude oil'!I54</f>
        <v>0</v>
      </c>
      <c r="J6" s="344">
        <f>'NonE-crude oil'!J54+'E-crude oil'!J54</f>
        <v>0</v>
      </c>
      <c r="K6" s="344">
        <f>'NonE-crude oil'!K54+'E-crude oil'!K54</f>
        <v>0</v>
      </c>
      <c r="L6" s="344">
        <f>'NonE-crude oil'!L54+'E-crude oil'!L54</f>
        <v>0</v>
      </c>
      <c r="M6" s="344">
        <f>'NonE-crude oil'!M54+'E-crude oil'!M54</f>
        <v>0</v>
      </c>
      <c r="N6" s="344">
        <f>'NonE-crude oil'!N54+'E-crude oil'!N54</f>
        <v>0</v>
      </c>
      <c r="O6" s="344">
        <f>'NonE-crude oil'!O54+'E-crude oil'!O54</f>
        <v>0</v>
      </c>
      <c r="P6" s="344">
        <f>'NonE-crude oil'!P54+'E-crude oil'!P54</f>
        <v>0</v>
      </c>
      <c r="Q6" s="344">
        <f>'NonE-crude oil'!Q54+'E-crude oil'!Q54</f>
        <v>0</v>
      </c>
      <c r="R6" s="344">
        <f>'NonE-crude oil'!R54+'E-crude oil'!R54</f>
        <v>0</v>
      </c>
      <c r="S6" s="344">
        <f>'NonE-crude oil'!S54+'E-crude oil'!S54</f>
        <v>0</v>
      </c>
      <c r="T6" s="344">
        <f>'NonE-crude oil'!T54+'E-crude oil'!T54</f>
        <v>0</v>
      </c>
      <c r="U6" s="344">
        <f>'NonE-crude oil'!U54+'E-crude oil'!U54</f>
        <v>0</v>
      </c>
      <c r="V6" s="344">
        <f>'NonE-crude oil'!V54+'E-crude oil'!V54</f>
        <v>0</v>
      </c>
      <c r="W6" s="344">
        <f>'NonE-crude oil'!W54+'E-crude oil'!W54</f>
        <v>0</v>
      </c>
      <c r="X6" s="344">
        <f>'NonE-crude oil'!X54+'E-crude oil'!X54</f>
        <v>0</v>
      </c>
      <c r="Y6" s="344">
        <f>'NonE-crude oil'!Y54+'E-crude oil'!Y54</f>
        <v>0</v>
      </c>
      <c r="Z6" s="344">
        <f>'NonE-crude oil'!Z54+'E-crude oil'!Z54</f>
        <v>0</v>
      </c>
      <c r="AA6" s="344">
        <f>'NonE-crude oil'!AA54+'E-crude oil'!AA54</f>
        <v>0</v>
      </c>
      <c r="AB6" s="344">
        <f>'NonE-crude oil'!AB54+'E-crude oil'!AB54</f>
        <v>0</v>
      </c>
      <c r="AC6" s="344">
        <f>'NonE-crude oil'!AC54+'E-crude oil'!AC54</f>
        <v>0</v>
      </c>
      <c r="AD6" s="344">
        <f>'NonE-crude oil'!AD54+'E-crude oil'!AD54</f>
        <v>0</v>
      </c>
      <c r="AE6" s="344">
        <f>'NonE-crude oil'!AE54+'E-crude oil'!AE54</f>
        <v>0</v>
      </c>
      <c r="AF6" s="344">
        <f>'NonE-crude oil'!AF54+'E-crude oil'!AF54</f>
        <v>0</v>
      </c>
      <c r="AG6" s="344">
        <f>'NonE-crude oil'!AG54+'E-crude oil'!AG54</f>
        <v>0</v>
      </c>
      <c r="AH6" s="344">
        <f>'NonE-crude oil'!AH54+'E-crude oil'!AH54</f>
        <v>0</v>
      </c>
      <c r="AI6" s="344">
        <f>'NonE-crude oil'!AI54+'E-crude oil'!AI54</f>
        <v>0</v>
      </c>
      <c r="AJ6" s="344">
        <f>'NonE-crude oil'!AJ54+'E-crude oil'!AJ54</f>
        <v>0</v>
      </c>
      <c r="AK6" s="344">
        <f>'NonE-crude oil'!AK54+'E-crude oil'!AK54</f>
        <v>0</v>
      </c>
      <c r="AL6" s="344">
        <f>'NonE-crude oil'!AL54+'E-crude oil'!AL54</f>
        <v>0</v>
      </c>
      <c r="AM6" s="344">
        <f>'NonE-crude oil'!AM54+'E-crude oil'!AM54</f>
        <v>0</v>
      </c>
      <c r="AN6" s="344">
        <f>'NonE-crude oil'!AN54+'E-crude oil'!AN54</f>
        <v>0</v>
      </c>
      <c r="AO6" s="344">
        <f>'NonE-crude oil'!AO54+'E-crude oil'!AO54</f>
        <v>0</v>
      </c>
      <c r="AP6" s="344">
        <f>'NonE-crude oil'!AP54+'E-crude oil'!AP54</f>
        <v>0</v>
      </c>
      <c r="AQ6" s="344">
        <f>'NonE-crude oil'!AQ54+'E-crude oil'!AQ54</f>
        <v>0</v>
      </c>
    </row>
    <row r="7" spans="1:43" x14ac:dyDescent="0.2">
      <c r="A7" s="136" t="s">
        <v>129</v>
      </c>
      <c r="B7" s="344">
        <f>'NonE-crude oil'!B55+'E-crude oil'!B55</f>
        <v>0</v>
      </c>
      <c r="C7" s="344">
        <f>'NonE-crude oil'!C55+'E-crude oil'!C55</f>
        <v>0</v>
      </c>
      <c r="D7" s="344">
        <f>'NonE-crude oil'!D55+'E-crude oil'!D55</f>
        <v>0</v>
      </c>
      <c r="E7" s="344">
        <f>'NonE-crude oil'!E55+'E-crude oil'!E55</f>
        <v>0</v>
      </c>
      <c r="F7" s="344">
        <f>'NonE-crude oil'!F55+'E-crude oil'!F55</f>
        <v>0</v>
      </c>
      <c r="G7" s="344">
        <f>'NonE-crude oil'!G55+'E-crude oil'!G55</f>
        <v>0</v>
      </c>
      <c r="H7" s="344">
        <f>'NonE-crude oil'!H55+'E-crude oil'!H55</f>
        <v>0</v>
      </c>
      <c r="I7" s="344">
        <f>'NonE-crude oil'!I55+'E-crude oil'!I55</f>
        <v>0</v>
      </c>
      <c r="J7" s="344">
        <f>'NonE-crude oil'!J55+'E-crude oil'!J55</f>
        <v>0</v>
      </c>
      <c r="K7" s="344">
        <f>'NonE-crude oil'!K55+'E-crude oil'!K55</f>
        <v>0</v>
      </c>
      <c r="L7" s="344">
        <f>'NonE-crude oil'!L55+'E-crude oil'!L55</f>
        <v>0</v>
      </c>
      <c r="M7" s="344">
        <f>'NonE-crude oil'!M55+'E-crude oil'!M55</f>
        <v>0</v>
      </c>
      <c r="N7" s="344">
        <f>'NonE-crude oil'!N55+'E-crude oil'!N55</f>
        <v>0</v>
      </c>
      <c r="O7" s="344">
        <f>'NonE-crude oil'!O55+'E-crude oil'!O55</f>
        <v>0</v>
      </c>
      <c r="P7" s="344">
        <f>'NonE-crude oil'!P55+'E-crude oil'!P55</f>
        <v>0</v>
      </c>
      <c r="Q7" s="344">
        <f>'NonE-crude oil'!Q55+'E-crude oil'!Q55</f>
        <v>0</v>
      </c>
      <c r="R7" s="344">
        <f>'NonE-crude oil'!R55+'E-crude oil'!R55</f>
        <v>0</v>
      </c>
      <c r="S7" s="344">
        <f>'NonE-crude oil'!S55+'E-crude oil'!S55</f>
        <v>0</v>
      </c>
      <c r="T7" s="344">
        <f>'NonE-crude oil'!T55+'E-crude oil'!T55</f>
        <v>0</v>
      </c>
      <c r="U7" s="344">
        <f>'NonE-crude oil'!U55+'E-crude oil'!U55</f>
        <v>0</v>
      </c>
      <c r="V7" s="344">
        <f>'NonE-crude oil'!V55+'E-crude oil'!V55</f>
        <v>0</v>
      </c>
      <c r="W7" s="344">
        <f>'NonE-crude oil'!W55+'E-crude oil'!W55</f>
        <v>0</v>
      </c>
      <c r="X7" s="344">
        <f>'NonE-crude oil'!X55+'E-crude oil'!X55</f>
        <v>0</v>
      </c>
      <c r="Y7" s="344">
        <f>'NonE-crude oil'!Y55+'E-crude oil'!Y55</f>
        <v>0</v>
      </c>
      <c r="Z7" s="344">
        <f>'NonE-crude oil'!Z55+'E-crude oil'!Z55</f>
        <v>0</v>
      </c>
      <c r="AA7" s="344">
        <f>'NonE-crude oil'!AA55+'E-crude oil'!AA55</f>
        <v>0</v>
      </c>
      <c r="AB7" s="344">
        <f>'NonE-crude oil'!AB55+'E-crude oil'!AB55</f>
        <v>0</v>
      </c>
      <c r="AC7" s="344">
        <f>'NonE-crude oil'!AC55+'E-crude oil'!AC55</f>
        <v>0</v>
      </c>
      <c r="AD7" s="344">
        <f>'NonE-crude oil'!AD55+'E-crude oil'!AD55</f>
        <v>0</v>
      </c>
      <c r="AE7" s="344">
        <f>'NonE-crude oil'!AE55+'E-crude oil'!AE55</f>
        <v>0</v>
      </c>
      <c r="AF7" s="344">
        <f>'NonE-crude oil'!AF55+'E-crude oil'!AF55</f>
        <v>0</v>
      </c>
      <c r="AG7" s="344">
        <f>'NonE-crude oil'!AG55+'E-crude oil'!AG55</f>
        <v>0</v>
      </c>
      <c r="AH7" s="344">
        <f>'NonE-crude oil'!AH55+'E-crude oil'!AH55</f>
        <v>0</v>
      </c>
      <c r="AI7" s="344">
        <f>'NonE-crude oil'!AI55+'E-crude oil'!AI55</f>
        <v>0</v>
      </c>
      <c r="AJ7" s="344">
        <f>'NonE-crude oil'!AJ55+'E-crude oil'!AJ55</f>
        <v>0</v>
      </c>
      <c r="AK7" s="344">
        <f>'NonE-crude oil'!AK55+'E-crude oil'!AK55</f>
        <v>0</v>
      </c>
      <c r="AL7" s="344">
        <f>'NonE-crude oil'!AL55+'E-crude oil'!AL55</f>
        <v>0</v>
      </c>
      <c r="AM7" s="344">
        <f>'NonE-crude oil'!AM55+'E-crude oil'!AM55</f>
        <v>0</v>
      </c>
      <c r="AN7" s="344">
        <f>'NonE-crude oil'!AN55+'E-crude oil'!AN55</f>
        <v>0</v>
      </c>
      <c r="AO7" s="344">
        <f>'NonE-crude oil'!AO55+'E-crude oil'!AO55</f>
        <v>0</v>
      </c>
      <c r="AP7" s="344">
        <f>'NonE-crude oil'!AP55+'E-crude oil'!AP55</f>
        <v>0</v>
      </c>
      <c r="AQ7" s="344">
        <f>'NonE-crude oil'!AQ55+'E-crude oil'!AQ55</f>
        <v>0</v>
      </c>
    </row>
    <row r="8" spans="1:43" x14ac:dyDescent="0.2">
      <c r="A8" s="136" t="s">
        <v>130</v>
      </c>
      <c r="B8" s="344">
        <f>'NonE-crude oil'!B56+'E-crude oil'!B56</f>
        <v>0</v>
      </c>
      <c r="C8" s="344">
        <f>'NonE-crude oil'!C56+'E-crude oil'!C56</f>
        <v>0</v>
      </c>
      <c r="D8" s="344">
        <f>'NonE-crude oil'!D56+'E-crude oil'!D56</f>
        <v>0</v>
      </c>
      <c r="E8" s="344">
        <f>'NonE-crude oil'!E56+'E-crude oil'!E56</f>
        <v>0</v>
      </c>
      <c r="F8" s="344">
        <f>'NonE-crude oil'!F56+'E-crude oil'!F56</f>
        <v>0</v>
      </c>
      <c r="G8" s="344">
        <f>'NonE-crude oil'!G56+'E-crude oil'!G56</f>
        <v>0</v>
      </c>
      <c r="H8" s="344">
        <f>'NonE-crude oil'!H56+'E-crude oil'!H56</f>
        <v>0</v>
      </c>
      <c r="I8" s="344">
        <f>'NonE-crude oil'!I56+'E-crude oil'!I56</f>
        <v>0</v>
      </c>
      <c r="J8" s="344">
        <f>'NonE-crude oil'!J56+'E-crude oil'!J56</f>
        <v>0</v>
      </c>
      <c r="K8" s="344">
        <f>'NonE-crude oil'!K56+'E-crude oil'!K56</f>
        <v>0</v>
      </c>
      <c r="L8" s="344">
        <f>'NonE-crude oil'!L56+'E-crude oil'!L56</f>
        <v>0</v>
      </c>
      <c r="M8" s="344">
        <f>'NonE-crude oil'!M56+'E-crude oil'!M56</f>
        <v>0</v>
      </c>
      <c r="N8" s="344">
        <f>'NonE-crude oil'!N56+'E-crude oil'!N56</f>
        <v>0</v>
      </c>
      <c r="O8" s="344">
        <f>'NonE-crude oil'!O56+'E-crude oil'!O56</f>
        <v>0</v>
      </c>
      <c r="P8" s="344">
        <f>'NonE-crude oil'!P56+'E-crude oil'!P56</f>
        <v>0</v>
      </c>
      <c r="Q8" s="344">
        <f>'NonE-crude oil'!Q56+'E-crude oil'!Q56</f>
        <v>0</v>
      </c>
      <c r="R8" s="344">
        <f>'NonE-crude oil'!R56+'E-crude oil'!R56</f>
        <v>0</v>
      </c>
      <c r="S8" s="344">
        <f>'NonE-crude oil'!S56+'E-crude oil'!S56</f>
        <v>0</v>
      </c>
      <c r="T8" s="344">
        <f>'NonE-crude oil'!T56+'E-crude oil'!T56</f>
        <v>0</v>
      </c>
      <c r="U8" s="344">
        <f>'NonE-crude oil'!U56+'E-crude oil'!U56</f>
        <v>0</v>
      </c>
      <c r="V8" s="344">
        <f>'NonE-crude oil'!V56+'E-crude oil'!V56</f>
        <v>0</v>
      </c>
      <c r="W8" s="344">
        <f>'NonE-crude oil'!W56+'E-crude oil'!W56</f>
        <v>0</v>
      </c>
      <c r="X8" s="344">
        <f>'NonE-crude oil'!X56+'E-crude oil'!X56</f>
        <v>0</v>
      </c>
      <c r="Y8" s="344">
        <f>'NonE-crude oil'!Y56+'E-crude oil'!Y56</f>
        <v>0</v>
      </c>
      <c r="Z8" s="344">
        <f>'NonE-crude oil'!Z56+'E-crude oil'!Z56</f>
        <v>0</v>
      </c>
      <c r="AA8" s="344">
        <f>'NonE-crude oil'!AA56+'E-crude oil'!AA56</f>
        <v>0</v>
      </c>
      <c r="AB8" s="344">
        <f>'NonE-crude oil'!AB56+'E-crude oil'!AB56</f>
        <v>0</v>
      </c>
      <c r="AC8" s="344">
        <f>'NonE-crude oil'!AC56+'E-crude oil'!AC56</f>
        <v>0</v>
      </c>
      <c r="AD8" s="344">
        <f>'NonE-crude oil'!AD56+'E-crude oil'!AD56</f>
        <v>0</v>
      </c>
      <c r="AE8" s="344">
        <f>'NonE-crude oil'!AE56+'E-crude oil'!AE56</f>
        <v>0</v>
      </c>
      <c r="AF8" s="344">
        <f>'NonE-crude oil'!AF56+'E-crude oil'!AF56</f>
        <v>0</v>
      </c>
      <c r="AG8" s="344">
        <f>'NonE-crude oil'!AG56+'E-crude oil'!AG56</f>
        <v>0</v>
      </c>
      <c r="AH8" s="344">
        <f>'NonE-crude oil'!AH56+'E-crude oil'!AH56</f>
        <v>0</v>
      </c>
      <c r="AI8" s="344">
        <f>'NonE-crude oil'!AI56+'E-crude oil'!AI56</f>
        <v>0</v>
      </c>
      <c r="AJ8" s="344">
        <f>'NonE-crude oil'!AJ56+'E-crude oil'!AJ56</f>
        <v>0</v>
      </c>
      <c r="AK8" s="344">
        <f>'NonE-crude oil'!AK56+'E-crude oil'!AK56</f>
        <v>0</v>
      </c>
      <c r="AL8" s="344">
        <f>'NonE-crude oil'!AL56+'E-crude oil'!AL56</f>
        <v>0</v>
      </c>
      <c r="AM8" s="344">
        <f>'NonE-crude oil'!AM56+'E-crude oil'!AM56</f>
        <v>0</v>
      </c>
      <c r="AN8" s="344">
        <f>'NonE-crude oil'!AN56+'E-crude oil'!AN56</f>
        <v>0</v>
      </c>
      <c r="AO8" s="344">
        <f>'NonE-crude oil'!AO56+'E-crude oil'!AO56</f>
        <v>0</v>
      </c>
      <c r="AP8" s="344">
        <f>'NonE-crude oil'!AP56+'E-crude oil'!AP56</f>
        <v>0</v>
      </c>
      <c r="AQ8" s="344">
        <f>'NonE-crude oil'!AQ56+'E-crude oil'!AQ56</f>
        <v>0</v>
      </c>
    </row>
    <row r="9" spans="1:43" x14ac:dyDescent="0.2">
      <c r="A9" s="136" t="s">
        <v>131</v>
      </c>
      <c r="B9" s="344">
        <f>'NonE-crude oil'!B57+'E-crude oil'!B57</f>
        <v>11890176240.433147</v>
      </c>
      <c r="C9" s="344">
        <f>'NonE-crude oil'!C57+'E-crude oil'!C57</f>
        <v>11890176240.433147</v>
      </c>
      <c r="D9" s="344">
        <f>'NonE-crude oil'!D57+'E-crude oil'!D57</f>
        <v>12441713303.320581</v>
      </c>
      <c r="E9" s="344">
        <f>'NonE-crude oil'!E57+'E-crude oil'!E57</f>
        <v>12986844802.429077</v>
      </c>
      <c r="F9" s="344">
        <f>'NonE-crude oil'!F57+'E-crude oil'!F57</f>
        <v>13525590014.373734</v>
      </c>
      <c r="G9" s="344">
        <f>'NonE-crude oil'!G57+'E-crude oil'!G57</f>
        <v>14057968215.769655</v>
      </c>
      <c r="H9" s="344">
        <f>'NonE-crude oil'!H57+'E-crude oil'!H57</f>
        <v>14583998683.231955</v>
      </c>
      <c r="I9" s="344">
        <f>'NonE-crude oil'!I57+'E-crude oil'!I57</f>
        <v>14875096514.192564</v>
      </c>
      <c r="J9" s="344">
        <f>'NonE-crude oil'!J57+'E-crude oil'!J57</f>
        <v>15162754604.689154</v>
      </c>
      <c r="K9" s="344">
        <f>'NonE-crude oil'!K57+'E-crude oil'!K57</f>
        <v>15446983363.978203</v>
      </c>
      <c r="L9" s="344">
        <f>'NonE-crude oil'!L57+'E-crude oil'!L57</f>
        <v>15727793201.316177</v>
      </c>
      <c r="M9" s="344">
        <f>'NonE-crude oil'!M57+'E-crude oil'!M57</f>
        <v>16005194525.959564</v>
      </c>
      <c r="N9" s="344">
        <f>'NonE-crude oil'!N57+'E-crude oil'!N57</f>
        <v>16119303319.738491</v>
      </c>
      <c r="O9" s="344">
        <f>'NonE-crude oil'!O57+'E-crude oil'!O57</f>
        <v>16232103870.100462</v>
      </c>
      <c r="P9" s="344">
        <f>'NonE-crude oil'!P57+'E-crude oil'!P57</f>
        <v>16343599188.243872</v>
      </c>
      <c r="Q9" s="344">
        <f>'NonE-crude oil'!Q57+'E-crude oil'!Q57</f>
        <v>16453792285.3671</v>
      </c>
      <c r="R9" s="344">
        <f>'NonE-crude oil'!R57+'E-crude oil'!R57</f>
        <v>16562686172.668533</v>
      </c>
      <c r="S9" s="344">
        <f>'NonE-crude oil'!S57+'E-crude oil'!S57</f>
        <v>16624162205.462225</v>
      </c>
      <c r="T9" s="344">
        <f>'NonE-crude oil'!T57+'E-crude oil'!T57</f>
        <v>16685387375.408478</v>
      </c>
      <c r="U9" s="344">
        <f>'NonE-crude oil'!U57+'E-crude oil'!U57</f>
        <v>16746361966.963726</v>
      </c>
      <c r="V9" s="344">
        <f>'NonE-crude oil'!V57+'E-crude oil'!V57</f>
        <v>16807086264.584425</v>
      </c>
      <c r="W9" s="344">
        <f>'NonE-crude oil'!W57+'E-crude oil'!W57</f>
        <v>16867560552.727005</v>
      </c>
      <c r="X9" s="344">
        <f>'NonE-crude oil'!X57+'E-crude oil'!X57</f>
        <v>16755052614.665779</v>
      </c>
      <c r="Y9" s="344">
        <f>'NonE-crude oil'!Y57+'E-crude oil'!Y57</f>
        <v>16642831096.50705</v>
      </c>
      <c r="Z9" s="344">
        <f>'NonE-crude oil'!Z57+'E-crude oil'!Z57</f>
        <v>16530895713.794359</v>
      </c>
      <c r="AA9" s="344">
        <f>'NonE-crude oil'!AA57+'E-crude oil'!AA57</f>
        <v>16419246182.07128</v>
      </c>
      <c r="AB9" s="344">
        <f>'NonE-crude oil'!AB57+'E-crude oil'!AB57</f>
        <v>16307882216.881367</v>
      </c>
      <c r="AC9" s="344">
        <f>'NonE-crude oil'!AC57+'E-crude oil'!AC57</f>
        <v>16076827211.295816</v>
      </c>
      <c r="AD9" s="344">
        <f>'NonE-crude oil'!AD57+'E-crude oil'!AD57</f>
        <v>15846430978.194574</v>
      </c>
      <c r="AE9" s="344">
        <f>'NonE-crude oil'!AE57+'E-crude oil'!AE57</f>
        <v>15616692834.882177</v>
      </c>
      <c r="AF9" s="344">
        <f>'NonE-crude oil'!AF57+'E-crude oil'!AF57</f>
        <v>15387612098.663168</v>
      </c>
      <c r="AG9" s="344">
        <f>'NonE-crude oil'!AG57+'E-crude oil'!AG57</f>
        <v>15159188086.842093</v>
      </c>
      <c r="AH9" s="344">
        <f>'NonE-crude oil'!AH57+'E-crude oil'!AH57</f>
        <v>14914413943.469822</v>
      </c>
      <c r="AI9" s="344">
        <f>'NonE-crude oil'!AI57+'E-crude oil'!AI57</f>
        <v>14670348365.876087</v>
      </c>
      <c r="AJ9" s="344">
        <f>'NonE-crude oil'!AJ57+'E-crude oil'!AJ57</f>
        <v>14426990614.474144</v>
      </c>
      <c r="AK9" s="344">
        <f>'NonE-crude oil'!AK57+'E-crude oil'!AK57</f>
        <v>14184339949.677248</v>
      </c>
      <c r="AL9" s="344">
        <f>'NonE-crude oil'!AL57+'E-crude oil'!AL57</f>
        <v>13942395631.898655</v>
      </c>
      <c r="AM9" s="344">
        <f>'NonE-crude oil'!AM57+'E-crude oil'!AM57</f>
        <v>13667410229.626614</v>
      </c>
      <c r="AN9" s="344">
        <f>'NonE-crude oil'!AN57+'E-crude oil'!AN57</f>
        <v>13393235729.467169</v>
      </c>
      <c r="AO9" s="344">
        <f>'NonE-crude oil'!AO57+'E-crude oil'!AO57</f>
        <v>13119871278.050999</v>
      </c>
      <c r="AP9" s="344">
        <f>'NonE-crude oil'!AP57+'E-crude oil'!AP57</f>
        <v>12847316022.008781</v>
      </c>
      <c r="AQ9" s="344">
        <f>'NonE-crude oil'!AQ57+'E-crude oil'!AQ57</f>
        <v>12511079009.98159</v>
      </c>
    </row>
    <row r="10" spans="1:43" x14ac:dyDescent="0.2">
      <c r="A10" s="136" t="s">
        <v>132</v>
      </c>
      <c r="B10" s="344">
        <f>'NonE-crude oil'!B58+'E-crude oil'!B58</f>
        <v>2.6534069737445652E+16</v>
      </c>
      <c r="C10" s="344">
        <f>'NonE-crude oil'!C58+'E-crude oil'!C58</f>
        <v>2.737759847386278E+16</v>
      </c>
      <c r="D10" s="344">
        <f>'NonE-crude oil'!D58+'E-crude oil'!D58</f>
        <v>2.8705890306022376E+16</v>
      </c>
      <c r="E10" s="344">
        <f>'NonE-crude oil'!E58+'E-crude oil'!E58</f>
        <v>3.0034174202505172E+16</v>
      </c>
      <c r="F10" s="344">
        <f>'NonE-crude oil'!F58+'E-crude oil'!F58</f>
        <v>3.1362450166409548E+16</v>
      </c>
      <c r="G10" s="344">
        <f>'NonE-crude oil'!G58+'E-crude oil'!G58</f>
        <v>3.269071820083388E+16</v>
      </c>
      <c r="H10" s="344">
        <f>'NonE-crude oil'!H58+'E-crude oil'!H58</f>
        <v>3.4018978308876552E+16</v>
      </c>
      <c r="I10" s="344">
        <f>'NonE-crude oil'!I58+'E-crude oil'!I58</f>
        <v>3.4774864262244552E+16</v>
      </c>
      <c r="J10" s="344">
        <f>'NonE-crude oil'!J58+'E-crude oil'!J58</f>
        <v>3.5530746488798364E+16</v>
      </c>
      <c r="K10" s="344">
        <f>'NonE-crude oil'!K58+'E-crude oil'!K58</f>
        <v>3.6286624989995368E+16</v>
      </c>
      <c r="L10" s="344">
        <f>'NonE-crude oil'!L58+'E-crude oil'!L58</f>
        <v>3.7042499767292936E+16</v>
      </c>
      <c r="M10" s="344">
        <f>'NonE-crude oil'!M58+'E-crude oil'!M58</f>
        <v>3.779837082214848E+16</v>
      </c>
      <c r="N10" s="344">
        <f>'NonE-crude oil'!N58+'E-crude oil'!N58</f>
        <v>3.7852290926289512E+16</v>
      </c>
      <c r="O10" s="344">
        <f>'NonE-crude oil'!O58+'E-crude oil'!O58</f>
        <v>3.7906210819387264E+16</v>
      </c>
      <c r="P10" s="344">
        <f>'NonE-crude oil'!P58+'E-crude oil'!P58</f>
        <v>3.7960130501504544E+16</v>
      </c>
      <c r="Q10" s="344">
        <f>'NonE-crude oil'!Q58+'E-crude oil'!Q58</f>
        <v>3.8014049972704216E+16</v>
      </c>
      <c r="R10" s="344">
        <f>'NonE-crude oil'!R58+'E-crude oil'!R58</f>
        <v>3.8067969233049072E+16</v>
      </c>
      <c r="S10" s="344">
        <f>'NonE-crude oil'!S58+'E-crude oil'!S58</f>
        <v>3.763597458953892E+16</v>
      </c>
      <c r="T10" s="344">
        <f>'NonE-crude oil'!T58+'E-crude oil'!T58</f>
        <v>3.7203980436982536E+16</v>
      </c>
      <c r="U10" s="344">
        <f>'NonE-crude oil'!U58+'E-crude oil'!U58</f>
        <v>3.6771986775306704E+16</v>
      </c>
      <c r="V10" s="344">
        <f>'NonE-crude oil'!V58+'E-crude oil'!V58</f>
        <v>3.633999360443824E+16</v>
      </c>
      <c r="W10" s="344">
        <f>'NonE-crude oil'!W58+'E-crude oil'!W58</f>
        <v>3.5908000924303956E+16</v>
      </c>
      <c r="X10" s="344">
        <f>'NonE-crude oil'!X58+'E-crude oil'!X58</f>
        <v>3.5098030016929164E+16</v>
      </c>
      <c r="Y10" s="344">
        <f>'NonE-crude oil'!Y58+'E-crude oil'!Y58</f>
        <v>3.4288060027635568E+16</v>
      </c>
      <c r="Z10" s="344">
        <f>'NonE-crude oil'!Z58+'E-crude oil'!Z58</f>
        <v>3.3478090956285928E+16</v>
      </c>
      <c r="AA10" s="344">
        <f>'NonE-crude oil'!AA58+'E-crude oil'!AA58</f>
        <v>3.2668122802742992E+16</v>
      </c>
      <c r="AB10" s="344">
        <f>'NonE-crude oil'!AB58+'E-crude oil'!AB58</f>
        <v>3.1858155566869528E+16</v>
      </c>
      <c r="AC10" s="344">
        <f>'NonE-crude oil'!AC58+'E-crude oil'!AC58</f>
        <v>3.1048189248528272E+16</v>
      </c>
      <c r="AD10" s="344">
        <f>'NonE-crude oil'!AD58+'E-crude oil'!AD58</f>
        <v>3.0238223847582E+16</v>
      </c>
      <c r="AE10" s="344">
        <f>'NonE-crude oil'!AE58+'E-crude oil'!AE58</f>
        <v>2.942825936389346E+16</v>
      </c>
      <c r="AF10" s="344">
        <f>'NonE-crude oil'!AF58+'E-crude oil'!AF58</f>
        <v>2.8618295797325408E+16</v>
      </c>
      <c r="AG10" s="344">
        <f>'NonE-crude oil'!AG58+'E-crude oil'!AG58</f>
        <v>2.7808333147740612E+16</v>
      </c>
      <c r="AH10" s="344">
        <f>'NonE-crude oil'!AH58+'E-crude oil'!AH58</f>
        <v>2.7106362687895908E+16</v>
      </c>
      <c r="AI10" s="344">
        <f>'NonE-crude oil'!AI58+'E-crude oil'!AI58</f>
        <v>2.6404393022743284E+16</v>
      </c>
      <c r="AJ10" s="344">
        <f>'NonE-crude oil'!AJ58+'E-crude oil'!AJ58</f>
        <v>2.5702424152163788E+16</v>
      </c>
      <c r="AK10" s="344">
        <f>'NonE-crude oil'!AK58+'E-crude oil'!AK58</f>
        <v>2.5000456076038488E+16</v>
      </c>
      <c r="AL10" s="344">
        <f>'NonE-crude oil'!AL58+'E-crude oil'!AL58</f>
        <v>2.4298488794248428E+16</v>
      </c>
      <c r="AM10" s="344">
        <f>'NonE-crude oil'!AM58+'E-crude oil'!AM58</f>
        <v>2.3561260985694008E+16</v>
      </c>
      <c r="AN10" s="344">
        <f>'NonE-crude oil'!AN58+'E-crude oil'!AN58</f>
        <v>2.2824034011058032E+16</v>
      </c>
      <c r="AO10" s="344">
        <f>'NonE-crude oil'!AO58+'E-crude oil'!AO58</f>
        <v>2.2086807870215588E+16</v>
      </c>
      <c r="AP10" s="344">
        <f>'NonE-crude oil'!AP58+'E-crude oil'!AP58</f>
        <v>2.1349582563041748E+16</v>
      </c>
      <c r="AQ10" s="344">
        <f>'NonE-crude oil'!AQ58+'E-crude oil'!AQ58</f>
        <v>2.0612306705306124E+16</v>
      </c>
    </row>
    <row r="11" spans="1:43" x14ac:dyDescent="0.2">
      <c r="A11" s="136" t="s">
        <v>133</v>
      </c>
      <c r="B11" s="344">
        <f>'NonE-crude oil'!B59+'E-crude oil'!B59</f>
        <v>535057930819.49188</v>
      </c>
      <c r="C11" s="344">
        <f>'NonE-crude oil'!C59+'E-crude oil'!C59</f>
        <v>46859184563547.039</v>
      </c>
      <c r="D11" s="344">
        <f>'NonE-crude oil'!D59+'E-crude oil'!D59</f>
        <v>49896122260470.82</v>
      </c>
      <c r="E11" s="344">
        <f>'NonE-crude oil'!E59+'E-crude oil'!E59</f>
        <v>52901183437335.18</v>
      </c>
      <c r="F11" s="344">
        <f>'NonE-crude oil'!F59+'E-crude oil'!F59</f>
        <v>55874399932022.336</v>
      </c>
      <c r="G11" s="344">
        <f>'NonE-crude oil'!G59+'E-crude oil'!G59</f>
        <v>58815803582414.484</v>
      </c>
      <c r="H11" s="344">
        <f>'NonE-crude oil'!H59+'E-crude oil'!H59</f>
        <v>61725426226393.906</v>
      </c>
      <c r="I11" s="344">
        <f>'NonE-crude oil'!I59+'E-crude oil'!I59</f>
        <v>63691958181634.25</v>
      </c>
      <c r="J11" s="344">
        <f>'NonE-crude oil'!J59+'E-crude oil'!J59</f>
        <v>65639179368905.586</v>
      </c>
      <c r="K11" s="344">
        <f>'NonE-crude oil'!K59+'E-crude oil'!K59</f>
        <v>67567108917134.813</v>
      </c>
      <c r="L11" s="344">
        <f>'NonE-crude oil'!L59+'E-crude oil'!L59</f>
        <v>69475765955248.82</v>
      </c>
      <c r="M11" s="344">
        <f>'NonE-crude oil'!M59+'E-crude oil'!M59</f>
        <v>71365169612174.469</v>
      </c>
      <c r="N11" s="344">
        <f>'NonE-crude oil'!N59+'E-crude oil'!N59</f>
        <v>72363325019828.156</v>
      </c>
      <c r="O11" s="344">
        <f>'NonE-crude oil'!O59+'E-crude oil'!O59</f>
        <v>73352497715401.313</v>
      </c>
      <c r="P11" s="344">
        <f>'NonE-crude oil'!P59+'E-crude oil'!P59</f>
        <v>74332694196595.422</v>
      </c>
      <c r="Q11" s="344">
        <f>'NonE-crude oil'!Q59+'E-crude oil'!Q59</f>
        <v>75303920961111.797</v>
      </c>
      <c r="R11" s="344">
        <f>'NonE-crude oil'!R59+'E-crude oil'!R59</f>
        <v>76266184506651.922</v>
      </c>
      <c r="S11" s="344">
        <f>'NonE-crude oil'!S59+'E-crude oil'!S59</f>
        <v>76817877959909.109</v>
      </c>
      <c r="T11" s="344">
        <f>'NonE-crude oil'!T59+'E-crude oil'!T59</f>
        <v>77368032471693.422</v>
      </c>
      <c r="U11" s="344">
        <f>'NonE-crude oil'!U59+'E-crude oil'!U59</f>
        <v>77916648609157.688</v>
      </c>
      <c r="V11" s="344">
        <f>'NonE-crude oil'!V59+'E-crude oil'!V59</f>
        <v>78463726939454.609</v>
      </c>
      <c r="W11" s="344">
        <f>'NonE-crude oil'!W59+'E-crude oil'!W59</f>
        <v>79009268029737</v>
      </c>
      <c r="X11" s="344">
        <f>'NonE-crude oil'!X59+'E-crude oil'!X59</f>
        <v>79201627716879.625</v>
      </c>
      <c r="Y11" s="344">
        <f>'NonE-crude oil'!Y59+'E-crude oil'!Y59</f>
        <v>79393260128562.859</v>
      </c>
      <c r="Z11" s="344">
        <f>'NonE-crude oil'!Z59+'E-crude oil'!Z59</f>
        <v>79584165543022.047</v>
      </c>
      <c r="AA11" s="344">
        <f>'NonE-crude oil'!AA59+'E-crude oil'!AA59</f>
        <v>79774344238492.578</v>
      </c>
      <c r="AB11" s="344">
        <f>'NonE-crude oil'!AB59+'E-crude oil'!AB59</f>
        <v>79963796493209.859</v>
      </c>
      <c r="AC11" s="344">
        <f>'NonE-crude oil'!AC59+'E-crude oil'!AC59</f>
        <v>79851391572684.438</v>
      </c>
      <c r="AD11" s="344">
        <f>'NonE-crude oil'!AD59+'E-crude oil'!AD59</f>
        <v>79738894108443.844</v>
      </c>
      <c r="AE11" s="344">
        <f>'NonE-crude oil'!AE59+'E-crude oil'!AE59</f>
        <v>79626304159555.109</v>
      </c>
      <c r="AF11" s="344">
        <f>'NonE-crude oil'!AF59+'E-crude oil'!AF59</f>
        <v>79513621785085.156</v>
      </c>
      <c r="AG11" s="344">
        <f>'NonE-crude oil'!AG59+'E-crude oil'!AG59</f>
        <v>79400847044101.109</v>
      </c>
      <c r="AH11" s="344">
        <f>'NonE-crude oil'!AH59+'E-crude oil'!AH59</f>
        <v>79017160355028.547</v>
      </c>
      <c r="AI11" s="344">
        <f>'NonE-crude oil'!AI59+'E-crude oil'!AI59</f>
        <v>78634026160493.516</v>
      </c>
      <c r="AJ11" s="344">
        <f>'NonE-crude oil'!AJ59+'E-crude oil'!AJ59</f>
        <v>78251444286826.594</v>
      </c>
      <c r="AK11" s="344">
        <f>'NonE-crude oil'!AK59+'E-crude oil'!AK59</f>
        <v>77869414560358.266</v>
      </c>
      <c r="AL11" s="344">
        <f>'NonE-crude oil'!AL59+'E-crude oil'!AL59</f>
        <v>77487936807419.094</v>
      </c>
      <c r="AM11" s="344">
        <f>'NonE-crude oil'!AM59+'E-crude oil'!AM59</f>
        <v>77057262021401.313</v>
      </c>
      <c r="AN11" s="344">
        <f>'NonE-crude oil'!AN59+'E-crude oil'!AN59</f>
        <v>76627244360511.234</v>
      </c>
      <c r="AO11" s="344">
        <f>'NonE-crude oil'!AO59+'E-crude oil'!AO59</f>
        <v>76197883614486.969</v>
      </c>
      <c r="AP11" s="344">
        <f>'NonE-crude oil'!AP59+'E-crude oil'!AP59</f>
        <v>75769179573066.547</v>
      </c>
      <c r="AQ11" s="344">
        <f>'NonE-crude oil'!AQ59+'E-crude oil'!AQ59</f>
        <v>74971700464476.125</v>
      </c>
    </row>
    <row r="12" spans="1:43" x14ac:dyDescent="0.2">
      <c r="A12" s="136" t="s">
        <v>134</v>
      </c>
      <c r="B12" s="344">
        <f>'NonE-crude oil'!B60+'E-crude oil'!B60</f>
        <v>3963392080.144383</v>
      </c>
      <c r="C12" s="344">
        <f>'NonE-crude oil'!C60+'E-crude oil'!C60</f>
        <v>19816960400.721916</v>
      </c>
      <c r="D12" s="344">
        <f>'NonE-crude oil'!D60+'E-crude oil'!D60</f>
        <v>21674777670.585873</v>
      </c>
      <c r="E12" s="344">
        <f>'NonE-crude oil'!E60+'E-crude oil'!E60</f>
        <v>21365408259.769127</v>
      </c>
      <c r="F12" s="344">
        <f>'NonE-crude oil'!F60+'E-crude oil'!F60</f>
        <v>21417566238.254341</v>
      </c>
      <c r="G12" s="344">
        <f>'NonE-crude oil'!G60+'E-crude oil'!G60</f>
        <v>21902853493.195972</v>
      </c>
      <c r="H12" s="344">
        <f>'NonE-crude oil'!H60+'E-crude oil'!H60</f>
        <v>22550468680.664318</v>
      </c>
      <c r="I12" s="344">
        <f>'NonE-crude oil'!I60+'E-crude oil'!I60</f>
        <v>23133294344.37104</v>
      </c>
      <c r="J12" s="344">
        <f>'NonE-crude oil'!J60+'E-crude oil'!J60</f>
        <v>23579004882.116703</v>
      </c>
      <c r="K12" s="344">
        <f>'NonE-crude oil'!K60+'E-crude oil'!K60</f>
        <v>23880646124.31781</v>
      </c>
      <c r="L12" s="344">
        <f>'NonE-crude oil'!L60+'E-crude oil'!L60</f>
        <v>24033986471.801357</v>
      </c>
      <c r="M12" s="344">
        <f>'NonE-crude oil'!M60+'E-crude oil'!M60</f>
        <v>24037605782.563213</v>
      </c>
      <c r="N12" s="344">
        <f>'NonE-crude oil'!N60+'E-crude oil'!N60</f>
        <v>23961660222.207153</v>
      </c>
      <c r="O12" s="344">
        <f>'NonE-crude oil'!O60+'E-crude oil'!O60</f>
        <v>23768944594.490692</v>
      </c>
      <c r="P12" s="344">
        <f>'NonE-crude oil'!P60+'E-crude oil'!P60</f>
        <v>23491546970.183128</v>
      </c>
      <c r="Q12" s="344">
        <f>'NonE-crude oil'!Q60+'E-crude oil'!Q60</f>
        <v>23161329714.672653</v>
      </c>
      <c r="R12" s="344">
        <f>'NonE-crude oil'!R60+'E-crude oil'!R60</f>
        <v>22809036449.386501</v>
      </c>
      <c r="S12" s="344">
        <f>'NonE-crude oil'!S60+'E-crude oil'!S60</f>
        <v>22580344719.089287</v>
      </c>
      <c r="T12" s="344">
        <f>'NonE-crude oil'!T60+'E-crude oil'!T60</f>
        <v>22356642276.909683</v>
      </c>
      <c r="U12" s="344">
        <f>'NonE-crude oil'!U60+'E-crude oil'!U60</f>
        <v>22138038047.40736</v>
      </c>
      <c r="V12" s="344">
        <f>'NonE-crude oil'!V60+'E-crude oil'!V60</f>
        <v>21924635529.270267</v>
      </c>
      <c r="W12" s="344">
        <f>'NonE-crude oil'!W60+'E-crude oil'!W60</f>
        <v>21716533198.781307</v>
      </c>
      <c r="X12" s="344">
        <f>'NonE-crude oil'!X60+'E-crude oil'!X60</f>
        <v>21513824915.486183</v>
      </c>
      <c r="Y12" s="344">
        <f>'NonE-crude oil'!Y60+'E-crude oil'!Y60</f>
        <v>21316600329.700363</v>
      </c>
      <c r="Z12" s="344">
        <f>'NonE-crude oil'!Z60+'E-crude oil'!Z60</f>
        <v>21124945291.580444</v>
      </c>
      <c r="AA12" s="344">
        <f>'NonE-crude oil'!AA60+'E-crude oil'!AA60</f>
        <v>20938942261.571621</v>
      </c>
      <c r="AB12" s="344">
        <f>'NonE-crude oil'!AB60+'E-crude oil'!AB60</f>
        <v>20758670722.12772</v>
      </c>
      <c r="AC12" s="344">
        <f>'NonE-crude oil'!AC60+'E-crude oil'!AC60</f>
        <v>20584207590.685104</v>
      </c>
      <c r="AD12" s="344">
        <f>'NonE-crude oil'!AD60+'E-crude oil'!AD60</f>
        <v>20415627633.956776</v>
      </c>
      <c r="AE12" s="344">
        <f>'NonE-crude oil'!AE60+'E-crude oil'!AE60</f>
        <v>20253003883.697002</v>
      </c>
      <c r="AF12" s="344">
        <f>'NonE-crude oil'!AF60+'E-crude oil'!AF60</f>
        <v>20096408054.169884</v>
      </c>
      <c r="AG12" s="344">
        <f>'NonE-crude oil'!AG60+'E-crude oil'!AG60</f>
        <v>19945910961.640377</v>
      </c>
      <c r="AH12" s="344">
        <f>'NonE-crude oil'!AH60+'E-crude oil'!AH60</f>
        <v>19801582946.290211</v>
      </c>
      <c r="AI12" s="344">
        <f>'NonE-crude oil'!AI60+'E-crude oil'!AI60</f>
        <v>19663494297.046673</v>
      </c>
      <c r="AJ12" s="344">
        <f>'NonE-crude oil'!AJ60+'E-crude oil'!AJ60</f>
        <v>19531715679.897408</v>
      </c>
      <c r="AK12" s="344">
        <f>'NonE-crude oil'!AK60+'E-crude oil'!AK60</f>
        <v>19406318570.352734</v>
      </c>
      <c r="AL12" s="344">
        <f>'NonE-crude oil'!AL60+'E-crude oil'!AL60</f>
        <v>19287375690.805538</v>
      </c>
      <c r="AM12" s="344">
        <f>'NonE-crude oil'!AM60+'E-crude oil'!AM60</f>
        <v>19174961453.630543</v>
      </c>
      <c r="AN12" s="344">
        <f>'NonE-crude oil'!AN60+'E-crude oil'!AN60</f>
        <v>19069152410.958443</v>
      </c>
      <c r="AO12" s="344">
        <f>'NonE-crude oil'!AO60+'E-crude oil'!AO60</f>
        <v>18970027712.157696</v>
      </c>
      <c r="AP12" s="344">
        <f>'NonE-crude oil'!AP60+'E-crude oil'!AP60</f>
        <v>18877669570.157276</v>
      </c>
      <c r="AQ12" s="344">
        <f>'NonE-crude oil'!AQ60+'E-crude oil'!AQ60</f>
        <v>18695479624.542271</v>
      </c>
    </row>
    <row r="13" spans="1:43" x14ac:dyDescent="0.2">
      <c r="A13" s="136" t="s">
        <v>135</v>
      </c>
      <c r="B13" s="344">
        <f>'NonE-crude oil'!B61+'E-crude oil'!B61</f>
        <v>0</v>
      </c>
      <c r="C13" s="344">
        <f>'NonE-crude oil'!C61+'E-crude oil'!C61</f>
        <v>3963392080.144383</v>
      </c>
      <c r="D13" s="344">
        <f>'NonE-crude oil'!D61+'E-crude oil'!D61</f>
        <v>4604604258.6915359</v>
      </c>
      <c r="E13" s="344">
        <f>'NonE-crude oil'!E61+'E-crude oil'!E61</f>
        <v>4801894194.1180897</v>
      </c>
      <c r="F13" s="344">
        <f>'NonE-crude oil'!F61+'E-crude oil'!F61</f>
        <v>4868193862.7482491</v>
      </c>
      <c r="G13" s="344">
        <f>'NonE-crude oil'!G61+'E-crude oil'!G61</f>
        <v>5093654795.8051987</v>
      </c>
      <c r="H13" s="344">
        <f>'NonE-crude oil'!H61+'E-crude oil'!H61</f>
        <v>5384918749.9365129</v>
      </c>
      <c r="I13" s="344">
        <f>'NonE-crude oil'!I61+'E-crude oil'!I61</f>
        <v>5656684461.7902308</v>
      </c>
      <c r="J13" s="344">
        <f>'NonE-crude oil'!J61+'E-crude oil'!J61</f>
        <v>5887843405.3426666</v>
      </c>
      <c r="K13" s="344">
        <f>'NonE-crude oil'!K61+'E-crude oil'!K61</f>
        <v>6082763329.2810059</v>
      </c>
      <c r="L13" s="344">
        <f>'NonE-crude oil'!L61+'E-crude oil'!L61</f>
        <v>6247910928.2283506</v>
      </c>
      <c r="M13" s="344">
        <f>'NonE-crude oil'!M61+'E-crude oil'!M61</f>
        <v>6391412550.1629353</v>
      </c>
      <c r="N13" s="344">
        <f>'NonE-crude oil'!N61+'E-crude oil'!N61</f>
        <v>6532706654.3760195</v>
      </c>
      <c r="O13" s="344">
        <f>'NonE-crude oil'!O61+'E-crude oil'!O61</f>
        <v>6664305169.1636992</v>
      </c>
      <c r="P13" s="344">
        <f>'NonE-crude oil'!P61+'E-crude oil'!P61</f>
        <v>6788511849.5498371</v>
      </c>
      <c r="Q13" s="344">
        <f>'NonE-crude oil'!Q61+'E-crude oil'!Q61</f>
        <v>6907880915.4316254</v>
      </c>
      <c r="R13" s="344">
        <f>'NonE-crude oil'!R61+'E-crude oil'!R61</f>
        <v>7025192544.5589647</v>
      </c>
      <c r="S13" s="344">
        <f>'NonE-crude oil'!S61+'E-crude oil'!S61</f>
        <v>7174465802.9523821</v>
      </c>
      <c r="T13" s="344">
        <f>'NonE-crude oil'!T61+'E-crude oil'!T61</f>
        <v>7325503741.0163145</v>
      </c>
      <c r="U13" s="344">
        <f>'NonE-crude oil'!U61+'E-crude oil'!U61</f>
        <v>7477786557.5380602</v>
      </c>
      <c r="V13" s="344">
        <f>'NonE-crude oil'!V61+'E-crude oil'!V61</f>
        <v>7630752007.5815668</v>
      </c>
      <c r="W13" s="344">
        <f>'NonE-crude oil'!W61+'E-crude oil'!W61</f>
        <v>7783794799.0038376</v>
      </c>
      <c r="X13" s="344">
        <f>'NonE-crude oil'!X61+'E-crude oil'!X61</f>
        <v>7936266440.1411076</v>
      </c>
      <c r="Y13" s="344">
        <f>'NonE-crude oil'!Y61+'E-crude oil'!Y61</f>
        <v>8087475591.6306152</v>
      </c>
      <c r="Z13" s="344">
        <f>'NonE-crude oil'!Z61+'E-crude oil'!Z61</f>
        <v>8236688974.8539343</v>
      </c>
      <c r="AA13" s="344">
        <f>'NonE-crude oil'!AA61+'E-crude oil'!AA61</f>
        <v>8383132887.8193645</v>
      </c>
      <c r="AB13" s="344">
        <f>'NonE-crude oil'!AB61+'E-crude oil'!AB61</f>
        <v>8525995376.3034706</v>
      </c>
      <c r="AC13" s="344">
        <f>'NonE-crude oil'!AC61+'E-crude oil'!AC61</f>
        <v>8664429103.6141758</v>
      </c>
      <c r="AD13" s="344">
        <f>'NonE-crude oil'!AD61+'E-crude oil'!AD61</f>
        <v>8797554956.3105679</v>
      </c>
      <c r="AE13" s="344">
        <f>'NonE-crude oil'!AE61+'E-crude oil'!AE61</f>
        <v>8924466415.5228329</v>
      </c>
      <c r="AF13" s="344">
        <f>'NonE-crude oil'!AF61+'E-crude oil'!AF61</f>
        <v>9044234714.1067963</v>
      </c>
      <c r="AG13" s="344">
        <f>'NonE-crude oil'!AG61+'E-crude oil'!AG61</f>
        <v>9155914788.7173462</v>
      </c>
      <c r="AH13" s="344">
        <f>'NonE-crude oil'!AH61+'E-crude oil'!AH61</f>
        <v>9258552023.0192623</v>
      </c>
      <c r="AI13" s="344">
        <f>'NonE-crude oil'!AI61+'E-crude oil'!AI61</f>
        <v>9351189763.7494202</v>
      </c>
      <c r="AJ13" s="344">
        <f>'NonE-crude oil'!AJ61+'E-crude oil'!AJ61</f>
        <v>9432877575.3361588</v>
      </c>
      <c r="AK13" s="344">
        <f>'NonE-crude oil'!AK61+'E-crude oil'!AK61</f>
        <v>9502680181.4662361</v>
      </c>
      <c r="AL13" s="344">
        <f>'NonE-crude oil'!AL61+'E-crude oil'!AL61</f>
        <v>9559687023.6336708</v>
      </c>
      <c r="AM13" s="344">
        <f>'NonE-crude oil'!AM61+'E-crude oil'!AM61</f>
        <v>9603022347.6401062</v>
      </c>
      <c r="AN13" s="344">
        <f>'NonE-crude oil'!AN61+'E-crude oil'!AN61</f>
        <v>9631855709.6437664</v>
      </c>
      <c r="AO13" s="344">
        <f>'NonE-crude oil'!AO61+'E-crude oil'!AO61</f>
        <v>9645412774.1425629</v>
      </c>
      <c r="AP13" s="344">
        <f>'NonE-crude oil'!AP61+'E-crude oil'!AP61</f>
        <v>9642986257.7474709</v>
      </c>
      <c r="AQ13" s="344">
        <f>'NonE-crude oil'!AQ61+'E-crude oil'!AQ61</f>
        <v>9573850092.5041218</v>
      </c>
    </row>
    <row r="14" spans="1:43" x14ac:dyDescent="0.2">
      <c r="A14" s="136" t="s">
        <v>136</v>
      </c>
      <c r="B14" s="344">
        <f>'NonE-crude oil'!B62+'E-crude oil'!B62</f>
        <v>39633920801.443825</v>
      </c>
      <c r="C14" s="344">
        <f>'NonE-crude oil'!C62+'E-crude oil'!C62</f>
        <v>146645506965.34216</v>
      </c>
      <c r="D14" s="344">
        <f>'NonE-crude oil'!D62+'E-crude oil'!D62</f>
        <v>146437103402.60617</v>
      </c>
      <c r="E14" s="344">
        <f>'NonE-crude oil'!E62+'E-crude oil'!E62</f>
        <v>146226848645.20074</v>
      </c>
      <c r="F14" s="344">
        <f>'NonE-crude oil'!F62+'E-crude oil'!F62</f>
        <v>146014745289.98572</v>
      </c>
      <c r="G14" s="344">
        <f>'NonE-crude oil'!G62+'E-crude oil'!G62</f>
        <v>145800795933.82117</v>
      </c>
      <c r="H14" s="344">
        <f>'NonE-crude oil'!H62+'E-crude oil'!H62</f>
        <v>145585003173.56696</v>
      </c>
      <c r="I14" s="344">
        <f>'NonE-crude oil'!I62+'E-crude oil'!I62</f>
        <v>146924187870.39227</v>
      </c>
      <c r="J14" s="344">
        <f>'NonE-crude oil'!J62+'E-crude oil'!J62</f>
        <v>148251088917.95728</v>
      </c>
      <c r="K14" s="344">
        <f>'NonE-crude oil'!K62+'E-crude oil'!K62</f>
        <v>149565720965.63724</v>
      </c>
      <c r="L14" s="344">
        <f>'NonE-crude oil'!L62+'E-crude oil'!L62</f>
        <v>150868098662.80737</v>
      </c>
      <c r="M14" s="344">
        <f>'NonE-crude oil'!M62+'E-crude oil'!M62</f>
        <v>152158236658.8429</v>
      </c>
      <c r="N14" s="344">
        <f>'NonE-crude oil'!N62+'E-crude oil'!N62</f>
        <v>149973899125.78397</v>
      </c>
      <c r="O14" s="344">
        <f>'NonE-crude oil'!O62+'E-crude oil'!O62</f>
        <v>147800435912.91333</v>
      </c>
      <c r="P14" s="344">
        <f>'NonE-crude oil'!P62+'E-crude oil'!P62</f>
        <v>145637837987.8905</v>
      </c>
      <c r="Q14" s="344">
        <f>'NonE-crude oil'!Q62+'E-crude oil'!Q62</f>
        <v>143486096318.37521</v>
      </c>
      <c r="R14" s="344">
        <f>'NonE-crude oil'!R62+'E-crude oil'!R62</f>
        <v>141345201872.02698</v>
      </c>
      <c r="S14" s="344">
        <f>'NonE-crude oil'!S62+'E-crude oil'!S62</f>
        <v>138823065809.94522</v>
      </c>
      <c r="T14" s="344">
        <f>'NonE-crude oil'!T62+'E-crude oil'!T62</f>
        <v>136304532023.09431</v>
      </c>
      <c r="U14" s="344">
        <f>'NonE-crude oil'!U62+'E-crude oil'!U62</f>
        <v>133789599114.38005</v>
      </c>
      <c r="V14" s="344">
        <f>'NonE-crude oil'!V62+'E-crude oil'!V62</f>
        <v>131278265686.7083</v>
      </c>
      <c r="W14" s="344">
        <f>'NonE-crude oil'!W62+'E-crude oil'!W62</f>
        <v>128770530342.98485</v>
      </c>
      <c r="X14" s="344">
        <f>'NonE-crude oil'!X62+'E-crude oil'!X62</f>
        <v>125371634969.83391</v>
      </c>
      <c r="Y14" s="344">
        <f>'NonE-crude oil'!Y62+'E-crude oil'!Y62</f>
        <v>121977668765.62851</v>
      </c>
      <c r="Z14" s="344">
        <f>'NonE-crude oil'!Z62+'E-crude oil'!Z62</f>
        <v>118588629810.02979</v>
      </c>
      <c r="AA14" s="344">
        <f>'NonE-crude oil'!AA62+'E-crude oil'!AA62</f>
        <v>115204516182.69881</v>
      </c>
      <c r="AB14" s="344">
        <f>'NonE-crude oil'!AB62+'E-crude oil'!AB62</f>
        <v>111825325963.29668</v>
      </c>
      <c r="AC14" s="344">
        <f>'NonE-crude oil'!AC62+'E-crude oil'!AC62</f>
        <v>109200867031.0135</v>
      </c>
      <c r="AD14" s="344">
        <f>'NonE-crude oil'!AD62+'E-crude oil'!AD62</f>
        <v>106580196597.68918</v>
      </c>
      <c r="AE14" s="344">
        <f>'NonE-crude oil'!AE62+'E-crude oil'!AE62</f>
        <v>103963313189.03555</v>
      </c>
      <c r="AF14" s="344">
        <f>'NonE-crude oil'!AF62+'E-crude oil'!AF62</f>
        <v>101350215330.76448</v>
      </c>
      <c r="AG14" s="344">
        <f>'NonE-crude oil'!AG62+'E-crude oil'!AG62</f>
        <v>98740901548.587891</v>
      </c>
      <c r="AH14" s="344">
        <f>'NonE-crude oil'!AH62+'E-crude oil'!AH62</f>
        <v>97144510652.458038</v>
      </c>
      <c r="AI14" s="344">
        <f>'NonE-crude oil'!AI62+'E-crude oil'!AI62</f>
        <v>95550392690.574753</v>
      </c>
      <c r="AJ14" s="344">
        <f>'NonE-crude oil'!AJ62+'E-crude oil'!AJ62</f>
        <v>93958546781.229782</v>
      </c>
      <c r="AK14" s="344">
        <f>'NonE-crude oil'!AK62+'E-crude oil'!AK62</f>
        <v>92368972042.714706</v>
      </c>
      <c r="AL14" s="344">
        <f>'NonE-crude oil'!AL62+'E-crude oil'!AL62</f>
        <v>90781667593.321228</v>
      </c>
      <c r="AM14" s="344">
        <f>'NonE-crude oil'!AM62+'E-crude oil'!AM62</f>
        <v>89956220271.036255</v>
      </c>
      <c r="AN14" s="344">
        <f>'NonE-crude oil'!AN62+'E-crude oil'!AN62</f>
        <v>89131893747.131332</v>
      </c>
      <c r="AO14" s="344">
        <f>'NonE-crude oil'!AO62+'E-crude oil'!AO62</f>
        <v>88308687593.08493</v>
      </c>
      <c r="AP14" s="344">
        <f>'NonE-crude oil'!AP62+'E-crude oil'!AP62</f>
        <v>87486601380.375549</v>
      </c>
      <c r="AQ14" s="344">
        <f>'NonE-crude oil'!AQ62+'E-crude oil'!AQ62</f>
        <v>86441562085.583649</v>
      </c>
    </row>
    <row r="15" spans="1:43" x14ac:dyDescent="0.2">
      <c r="A15" s="136" t="s">
        <v>137</v>
      </c>
      <c r="B15" s="344">
        <f>'NonE-crude oil'!B63+'E-crude oil'!B63</f>
        <v>0</v>
      </c>
      <c r="C15" s="344">
        <f>'NonE-crude oil'!C63+'E-crude oil'!C63</f>
        <v>0</v>
      </c>
      <c r="D15" s="344">
        <f>'NonE-crude oil'!D63+'E-crude oil'!D63</f>
        <v>0</v>
      </c>
      <c r="E15" s="344">
        <f>'NonE-crude oil'!E63+'E-crude oil'!E63</f>
        <v>0</v>
      </c>
      <c r="F15" s="344">
        <f>'NonE-crude oil'!F63+'E-crude oil'!F63</f>
        <v>0</v>
      </c>
      <c r="G15" s="344">
        <f>'NonE-crude oil'!G63+'E-crude oil'!G63</f>
        <v>0</v>
      </c>
      <c r="H15" s="344">
        <f>'NonE-crude oil'!H63+'E-crude oil'!H63</f>
        <v>0</v>
      </c>
      <c r="I15" s="344">
        <f>'NonE-crude oil'!I63+'E-crude oil'!I63</f>
        <v>0</v>
      </c>
      <c r="J15" s="344">
        <f>'NonE-crude oil'!J63+'E-crude oil'!J63</f>
        <v>0</v>
      </c>
      <c r="K15" s="344">
        <f>'NonE-crude oil'!K63+'E-crude oil'!K63</f>
        <v>0</v>
      </c>
      <c r="L15" s="344">
        <f>'NonE-crude oil'!L63+'E-crude oil'!L63</f>
        <v>0</v>
      </c>
      <c r="M15" s="344">
        <f>'NonE-crude oil'!M63+'E-crude oil'!M63</f>
        <v>0</v>
      </c>
      <c r="N15" s="344">
        <f>'NonE-crude oil'!N63+'E-crude oil'!N63</f>
        <v>0</v>
      </c>
      <c r="O15" s="344">
        <f>'NonE-crude oil'!O63+'E-crude oil'!O63</f>
        <v>0</v>
      </c>
      <c r="P15" s="344">
        <f>'NonE-crude oil'!P63+'E-crude oil'!P63</f>
        <v>0</v>
      </c>
      <c r="Q15" s="344">
        <f>'NonE-crude oil'!Q63+'E-crude oil'!Q63</f>
        <v>0</v>
      </c>
      <c r="R15" s="344">
        <f>'NonE-crude oil'!R63+'E-crude oil'!R63</f>
        <v>0</v>
      </c>
      <c r="S15" s="344">
        <f>'NonE-crude oil'!S63+'E-crude oil'!S63</f>
        <v>0</v>
      </c>
      <c r="T15" s="344">
        <f>'NonE-crude oil'!T63+'E-crude oil'!T63</f>
        <v>0</v>
      </c>
      <c r="U15" s="344">
        <f>'NonE-crude oil'!U63+'E-crude oil'!U63</f>
        <v>0</v>
      </c>
      <c r="V15" s="344">
        <f>'NonE-crude oil'!V63+'E-crude oil'!V63</f>
        <v>0</v>
      </c>
      <c r="W15" s="344">
        <f>'NonE-crude oil'!W63+'E-crude oil'!W63</f>
        <v>0</v>
      </c>
      <c r="X15" s="344">
        <f>'NonE-crude oil'!X63+'E-crude oil'!X63</f>
        <v>0</v>
      </c>
      <c r="Y15" s="344">
        <f>'NonE-crude oil'!Y63+'E-crude oil'!Y63</f>
        <v>0</v>
      </c>
      <c r="Z15" s="344">
        <f>'NonE-crude oil'!Z63+'E-crude oil'!Z63</f>
        <v>0</v>
      </c>
      <c r="AA15" s="344">
        <f>'NonE-crude oil'!AA63+'E-crude oil'!AA63</f>
        <v>0</v>
      </c>
      <c r="AB15" s="344">
        <f>'NonE-crude oil'!AB63+'E-crude oil'!AB63</f>
        <v>0</v>
      </c>
      <c r="AC15" s="344">
        <f>'NonE-crude oil'!AC63+'E-crude oil'!AC63</f>
        <v>0</v>
      </c>
      <c r="AD15" s="344">
        <f>'NonE-crude oil'!AD63+'E-crude oil'!AD63</f>
        <v>0</v>
      </c>
      <c r="AE15" s="344">
        <f>'NonE-crude oil'!AE63+'E-crude oil'!AE63</f>
        <v>0</v>
      </c>
      <c r="AF15" s="344">
        <f>'NonE-crude oil'!AF63+'E-crude oil'!AF63</f>
        <v>0</v>
      </c>
      <c r="AG15" s="344">
        <f>'NonE-crude oil'!AG63+'E-crude oil'!AG63</f>
        <v>0</v>
      </c>
      <c r="AH15" s="344">
        <f>'NonE-crude oil'!AH63+'E-crude oil'!AH63</f>
        <v>0</v>
      </c>
      <c r="AI15" s="344">
        <f>'NonE-crude oil'!AI63+'E-crude oil'!AI63</f>
        <v>0</v>
      </c>
      <c r="AJ15" s="344">
        <f>'NonE-crude oil'!AJ63+'E-crude oil'!AJ63</f>
        <v>0</v>
      </c>
      <c r="AK15" s="344">
        <f>'NonE-crude oil'!AK63+'E-crude oil'!AK63</f>
        <v>0</v>
      </c>
      <c r="AL15" s="344">
        <f>'NonE-crude oil'!AL63+'E-crude oil'!AL63</f>
        <v>0</v>
      </c>
      <c r="AM15" s="344">
        <f>'NonE-crude oil'!AM63+'E-crude oil'!AM63</f>
        <v>0</v>
      </c>
      <c r="AN15" s="344">
        <f>'NonE-crude oil'!AN63+'E-crude oil'!AN63</f>
        <v>0</v>
      </c>
      <c r="AO15" s="344">
        <f>'NonE-crude oil'!AO63+'E-crude oil'!AO63</f>
        <v>0</v>
      </c>
      <c r="AP15" s="344">
        <f>'NonE-crude oil'!AP63+'E-crude oil'!AP63</f>
        <v>0</v>
      </c>
      <c r="AQ15" s="344">
        <f>'NonE-crude oil'!AQ63+'E-crude oil'!AQ63</f>
        <v>0</v>
      </c>
    </row>
    <row r="16" spans="1:43" x14ac:dyDescent="0.2">
      <c r="A16" s="136" t="s">
        <v>138</v>
      </c>
      <c r="B16" s="344">
        <f>'NonE-crude oil'!B64+'E-crude oil'!B64</f>
        <v>118901762404.33148</v>
      </c>
      <c r="C16" s="344">
        <f>'NonE-crude oil'!C64+'E-crude oil'!C64</f>
        <v>83231233683.031998</v>
      </c>
      <c r="D16" s="344">
        <f>'NonE-crude oil'!D64+'E-crude oil'!D64</f>
        <v>88438915468.242432</v>
      </c>
      <c r="E16" s="344">
        <f>'NonE-crude oil'!E64+'E-crude oil'!E64</f>
        <v>93555989977.811172</v>
      </c>
      <c r="F16" s="344">
        <f>'NonE-crude oil'!F64+'E-crude oil'!F64</f>
        <v>98582956771.946167</v>
      </c>
      <c r="G16" s="344">
        <f>'NonE-crude oil'!G64+'E-crude oil'!G64</f>
        <v>103520315410.85568</v>
      </c>
      <c r="H16" s="344">
        <f>'NonE-crude oil'!H64+'E-crude oil'!H64</f>
        <v>108368565454.74765</v>
      </c>
      <c r="I16" s="344">
        <f>'NonE-crude oil'!I64+'E-crude oil'!I64</f>
        <v>113082680986.64154</v>
      </c>
      <c r="J16" s="344">
        <f>'NonE-crude oil'!J64+'E-crude oil'!J64</f>
        <v>117712197135.3544</v>
      </c>
      <c r="K16" s="344">
        <f>'NonE-crude oil'!K64+'E-crude oil'!K64</f>
        <v>122257568228.32588</v>
      </c>
      <c r="L16" s="344">
        <f>'NonE-crude oil'!L64+'E-crude oil'!L64</f>
        <v>126719248592.99545</v>
      </c>
      <c r="M16" s="344">
        <f>'NonE-crude oil'!M64+'E-crude oil'!M64</f>
        <v>131097692556.80257</v>
      </c>
      <c r="N16" s="344">
        <f>'NonE-crude oil'!N64+'E-crude oil'!N64</f>
        <v>133163775511.46439</v>
      </c>
      <c r="O16" s="344">
        <f>'NonE-crude oil'!O64+'E-crude oil'!O64</f>
        <v>135195825431.01195</v>
      </c>
      <c r="P16" s="344">
        <f>'NonE-crude oil'!P64+'E-crude oil'!P64</f>
        <v>137194000612.43089</v>
      </c>
      <c r="Q16" s="344">
        <f>'NonE-crude oil'!Q64+'E-crude oil'!Q64</f>
        <v>139158459352.70709</v>
      </c>
      <c r="R16" s="344">
        <f>'NonE-crude oil'!R64+'E-crude oil'!R64</f>
        <v>141089359948.82605</v>
      </c>
      <c r="S16" s="344">
        <f>'NonE-crude oil'!S64+'E-crude oil'!S64</f>
        <v>141543795592.39432</v>
      </c>
      <c r="T16" s="344">
        <f>'NonE-crude oil'!T64+'E-crude oil'!T64</f>
        <v>141994194024.96436</v>
      </c>
      <c r="U16" s="344">
        <f>'NonE-crude oil'!U64+'E-crude oil'!U64</f>
        <v>142440560418.21793</v>
      </c>
      <c r="V16" s="344">
        <f>'NonE-crude oil'!V64+'E-crude oil'!V64</f>
        <v>142882899943.8367</v>
      </c>
      <c r="W16" s="344">
        <f>'NonE-crude oil'!W64+'E-crude oil'!W64</f>
        <v>143321217773.50238</v>
      </c>
      <c r="X16" s="344">
        <f>'NonE-crude oil'!X64+'E-crude oil'!X64</f>
        <v>142584643110.81351</v>
      </c>
      <c r="Y16" s="344">
        <f>'NonE-crude oil'!Y64+'E-crude oil'!Y64</f>
        <v>141850250595.9064</v>
      </c>
      <c r="Z16" s="344">
        <f>'NonE-crude oil'!Z64+'E-crude oil'!Z64</f>
        <v>141118038048.724</v>
      </c>
      <c r="AA16" s="344">
        <f>'NonE-crude oil'!AA64+'E-crude oil'!AA64</f>
        <v>140388003289.20917</v>
      </c>
      <c r="AB16" s="344">
        <f>'NonE-crude oil'!AB64+'E-crude oil'!AB64</f>
        <v>139660144137.30475</v>
      </c>
      <c r="AC16" s="344">
        <f>'NonE-crude oil'!AC64+'E-crude oil'!AC64</f>
        <v>137425943339.20123</v>
      </c>
      <c r="AD16" s="344">
        <f>'NonE-crude oil'!AD64+'E-crude oil'!AD64</f>
        <v>135201956831.47797</v>
      </c>
      <c r="AE16" s="344">
        <f>'NonE-crude oil'!AE64+'E-crude oil'!AE64</f>
        <v>132988172902.28172</v>
      </c>
      <c r="AF16" s="344">
        <f>'NonE-crude oil'!AF64+'E-crude oil'!AF64</f>
        <v>130784579839.75943</v>
      </c>
      <c r="AG16" s="344">
        <f>'NonE-crude oil'!AG64+'E-crude oil'!AG64</f>
        <v>128591165932.05807</v>
      </c>
      <c r="AH16" s="344">
        <f>'NonE-crude oil'!AH64+'E-crude oil'!AH64</f>
        <v>125291590037.92757</v>
      </c>
      <c r="AI16" s="344">
        <f>'NonE-crude oil'!AI64+'E-crude oil'!AI64</f>
        <v>122008178327.58495</v>
      </c>
      <c r="AJ16" s="344">
        <f>'NonE-crude oil'!AJ64+'E-crude oil'!AJ64</f>
        <v>118740911940.33002</v>
      </c>
      <c r="AK16" s="344">
        <f>'NonE-crude oil'!AK64+'E-crude oil'!AK64</f>
        <v>115489772015.46288</v>
      </c>
      <c r="AL16" s="344">
        <f>'NonE-crude oil'!AL64+'E-crude oil'!AL64</f>
        <v>112254739692.28339</v>
      </c>
      <c r="AM16" s="344">
        <f>'NonE-crude oil'!AM64+'E-crude oil'!AM64</f>
        <v>109031126130.3009</v>
      </c>
      <c r="AN16" s="344">
        <f>'NonE-crude oil'!AN64+'E-crude oil'!AN64</f>
        <v>105823609520.56592</v>
      </c>
      <c r="AO16" s="344">
        <f>'NonE-crude oil'!AO64+'E-crude oil'!AO64</f>
        <v>102632170961.80008</v>
      </c>
      <c r="AP16" s="344">
        <f>'NonE-crude oil'!AP64+'E-crude oil'!AP64</f>
        <v>99456791552.724899</v>
      </c>
      <c r="AQ16" s="344">
        <f>'NonE-crude oil'!AQ64+'E-crude oil'!AQ64</f>
        <v>96034914344.573456</v>
      </c>
    </row>
    <row r="17" spans="1:43" x14ac:dyDescent="0.2">
      <c r="A17" s="136" t="s">
        <v>139</v>
      </c>
      <c r="B17" s="344">
        <f>'NonE-crude oil'!B65+'E-crude oil'!B65</f>
        <v>0</v>
      </c>
      <c r="C17" s="344">
        <f>'NonE-crude oil'!C65+'E-crude oil'!C65</f>
        <v>0</v>
      </c>
      <c r="D17" s="344">
        <f>'NonE-crude oil'!D65+'E-crude oil'!D65</f>
        <v>0</v>
      </c>
      <c r="E17" s="344">
        <f>'NonE-crude oil'!E65+'E-crude oil'!E65</f>
        <v>0</v>
      </c>
      <c r="F17" s="344">
        <f>'NonE-crude oil'!F65+'E-crude oil'!F65</f>
        <v>0</v>
      </c>
      <c r="G17" s="344">
        <f>'NonE-crude oil'!G65+'E-crude oil'!G65</f>
        <v>0</v>
      </c>
      <c r="H17" s="344">
        <f>'NonE-crude oil'!H65+'E-crude oil'!H65</f>
        <v>0</v>
      </c>
      <c r="I17" s="344">
        <f>'NonE-crude oil'!I65+'E-crude oil'!I65</f>
        <v>0</v>
      </c>
      <c r="J17" s="344">
        <f>'NonE-crude oil'!J65+'E-crude oil'!J65</f>
        <v>0</v>
      </c>
      <c r="K17" s="344">
        <f>'NonE-crude oil'!K65+'E-crude oil'!K65</f>
        <v>0</v>
      </c>
      <c r="L17" s="344">
        <f>'NonE-crude oil'!L65+'E-crude oil'!L65</f>
        <v>0</v>
      </c>
      <c r="M17" s="344">
        <f>'NonE-crude oil'!M65+'E-crude oil'!M65</f>
        <v>0</v>
      </c>
      <c r="N17" s="344">
        <f>'NonE-crude oil'!N65+'E-crude oil'!N65</f>
        <v>0</v>
      </c>
      <c r="O17" s="344">
        <f>'NonE-crude oil'!O65+'E-crude oil'!O65</f>
        <v>0</v>
      </c>
      <c r="P17" s="344">
        <f>'NonE-crude oil'!P65+'E-crude oil'!P65</f>
        <v>0</v>
      </c>
      <c r="Q17" s="344">
        <f>'NonE-crude oil'!Q65+'E-crude oil'!Q65</f>
        <v>0</v>
      </c>
      <c r="R17" s="344">
        <f>'NonE-crude oil'!R65+'E-crude oil'!R65</f>
        <v>0</v>
      </c>
      <c r="S17" s="344">
        <f>'NonE-crude oil'!S65+'E-crude oil'!S65</f>
        <v>0</v>
      </c>
      <c r="T17" s="344">
        <f>'NonE-crude oil'!T65+'E-crude oil'!T65</f>
        <v>0</v>
      </c>
      <c r="U17" s="344">
        <f>'NonE-crude oil'!U65+'E-crude oil'!U65</f>
        <v>0</v>
      </c>
      <c r="V17" s="344">
        <f>'NonE-crude oil'!V65+'E-crude oil'!V65</f>
        <v>0</v>
      </c>
      <c r="W17" s="344">
        <f>'NonE-crude oil'!W65+'E-crude oil'!W65</f>
        <v>0</v>
      </c>
      <c r="X17" s="344">
        <f>'NonE-crude oil'!X65+'E-crude oil'!X65</f>
        <v>0</v>
      </c>
      <c r="Y17" s="344">
        <f>'NonE-crude oil'!Y65+'E-crude oil'!Y65</f>
        <v>0</v>
      </c>
      <c r="Z17" s="344">
        <f>'NonE-crude oil'!Z65+'E-crude oil'!Z65</f>
        <v>0</v>
      </c>
      <c r="AA17" s="344">
        <f>'NonE-crude oil'!AA65+'E-crude oil'!AA65</f>
        <v>0</v>
      </c>
      <c r="AB17" s="344">
        <f>'NonE-crude oil'!AB65+'E-crude oil'!AB65</f>
        <v>0</v>
      </c>
      <c r="AC17" s="344">
        <f>'NonE-crude oil'!AC65+'E-crude oil'!AC65</f>
        <v>0</v>
      </c>
      <c r="AD17" s="344">
        <f>'NonE-crude oil'!AD65+'E-crude oil'!AD65</f>
        <v>0</v>
      </c>
      <c r="AE17" s="344">
        <f>'NonE-crude oil'!AE65+'E-crude oil'!AE65</f>
        <v>0</v>
      </c>
      <c r="AF17" s="344">
        <f>'NonE-crude oil'!AF65+'E-crude oil'!AF65</f>
        <v>0</v>
      </c>
      <c r="AG17" s="344">
        <f>'NonE-crude oil'!AG65+'E-crude oil'!AG65</f>
        <v>0</v>
      </c>
      <c r="AH17" s="344">
        <f>'NonE-crude oil'!AH65+'E-crude oil'!AH65</f>
        <v>0</v>
      </c>
      <c r="AI17" s="344">
        <f>'NonE-crude oil'!AI65+'E-crude oil'!AI65</f>
        <v>0</v>
      </c>
      <c r="AJ17" s="344">
        <f>'NonE-crude oil'!AJ65+'E-crude oil'!AJ65</f>
        <v>0</v>
      </c>
      <c r="AK17" s="344">
        <f>'NonE-crude oil'!AK65+'E-crude oil'!AK65</f>
        <v>0</v>
      </c>
      <c r="AL17" s="344">
        <f>'NonE-crude oil'!AL65+'E-crude oil'!AL65</f>
        <v>0</v>
      </c>
      <c r="AM17" s="344">
        <f>'NonE-crude oil'!AM65+'E-crude oil'!AM65</f>
        <v>0</v>
      </c>
      <c r="AN17" s="344">
        <f>'NonE-crude oil'!AN65+'E-crude oil'!AN65</f>
        <v>0</v>
      </c>
      <c r="AO17" s="344">
        <f>'NonE-crude oil'!AO65+'E-crude oil'!AO65</f>
        <v>0</v>
      </c>
      <c r="AP17" s="344">
        <f>'NonE-crude oil'!AP65+'E-crude oil'!AP65</f>
        <v>0</v>
      </c>
      <c r="AQ17" s="344">
        <f>'NonE-crude oil'!AQ65+'E-crude oil'!AQ65</f>
        <v>0</v>
      </c>
    </row>
    <row r="18" spans="1:43" x14ac:dyDescent="0.2">
      <c r="A18" s="136" t="s">
        <v>140</v>
      </c>
      <c r="B18" s="344">
        <f>'NonE-crude oil'!B66+'E-crude oil'!B66</f>
        <v>0</v>
      </c>
      <c r="C18" s="344">
        <f>'NonE-crude oil'!C66+'E-crude oil'!C66</f>
        <v>0</v>
      </c>
      <c r="D18" s="344">
        <f>'NonE-crude oil'!D66+'E-crude oil'!D66</f>
        <v>0</v>
      </c>
      <c r="E18" s="344">
        <f>'NonE-crude oil'!E66+'E-crude oil'!E66</f>
        <v>0</v>
      </c>
      <c r="F18" s="344">
        <f>'NonE-crude oil'!F66+'E-crude oil'!F66</f>
        <v>0</v>
      </c>
      <c r="G18" s="344">
        <f>'NonE-crude oil'!G66+'E-crude oil'!G66</f>
        <v>0</v>
      </c>
      <c r="H18" s="344">
        <f>'NonE-crude oil'!H66+'E-crude oil'!H66</f>
        <v>0</v>
      </c>
      <c r="I18" s="344">
        <f>'NonE-crude oil'!I66+'E-crude oil'!I66</f>
        <v>0</v>
      </c>
      <c r="J18" s="344">
        <f>'NonE-crude oil'!J66+'E-crude oil'!J66</f>
        <v>0</v>
      </c>
      <c r="K18" s="344">
        <f>'NonE-crude oil'!K66+'E-crude oil'!K66</f>
        <v>0</v>
      </c>
      <c r="L18" s="344">
        <f>'NonE-crude oil'!L66+'E-crude oil'!L66</f>
        <v>0</v>
      </c>
      <c r="M18" s="344">
        <f>'NonE-crude oil'!M66+'E-crude oil'!M66</f>
        <v>0</v>
      </c>
      <c r="N18" s="344">
        <f>'NonE-crude oil'!N66+'E-crude oil'!N66</f>
        <v>0</v>
      </c>
      <c r="O18" s="344">
        <f>'NonE-crude oil'!O66+'E-crude oil'!O66</f>
        <v>0</v>
      </c>
      <c r="P18" s="344">
        <f>'NonE-crude oil'!P66+'E-crude oil'!P66</f>
        <v>0</v>
      </c>
      <c r="Q18" s="344">
        <f>'NonE-crude oil'!Q66+'E-crude oil'!Q66</f>
        <v>0</v>
      </c>
      <c r="R18" s="344">
        <f>'NonE-crude oil'!R66+'E-crude oil'!R66</f>
        <v>0</v>
      </c>
      <c r="S18" s="344">
        <f>'NonE-crude oil'!S66+'E-crude oil'!S66</f>
        <v>0</v>
      </c>
      <c r="T18" s="344">
        <f>'NonE-crude oil'!T66+'E-crude oil'!T66</f>
        <v>0</v>
      </c>
      <c r="U18" s="344">
        <f>'NonE-crude oil'!U66+'E-crude oil'!U66</f>
        <v>0</v>
      </c>
      <c r="V18" s="344">
        <f>'NonE-crude oil'!V66+'E-crude oil'!V66</f>
        <v>0</v>
      </c>
      <c r="W18" s="344">
        <f>'NonE-crude oil'!W66+'E-crude oil'!W66</f>
        <v>0</v>
      </c>
      <c r="X18" s="344">
        <f>'NonE-crude oil'!X66+'E-crude oil'!X66</f>
        <v>0</v>
      </c>
      <c r="Y18" s="344">
        <f>'NonE-crude oil'!Y66+'E-crude oil'!Y66</f>
        <v>0</v>
      </c>
      <c r="Z18" s="344">
        <f>'NonE-crude oil'!Z66+'E-crude oil'!Z66</f>
        <v>0</v>
      </c>
      <c r="AA18" s="344">
        <f>'NonE-crude oil'!AA66+'E-crude oil'!AA66</f>
        <v>0</v>
      </c>
      <c r="AB18" s="344">
        <f>'NonE-crude oil'!AB66+'E-crude oil'!AB66</f>
        <v>0</v>
      </c>
      <c r="AC18" s="344">
        <f>'NonE-crude oil'!AC66+'E-crude oil'!AC66</f>
        <v>0</v>
      </c>
      <c r="AD18" s="344">
        <f>'NonE-crude oil'!AD66+'E-crude oil'!AD66</f>
        <v>0</v>
      </c>
      <c r="AE18" s="344">
        <f>'NonE-crude oil'!AE66+'E-crude oil'!AE66</f>
        <v>0</v>
      </c>
      <c r="AF18" s="344">
        <f>'NonE-crude oil'!AF66+'E-crude oil'!AF66</f>
        <v>0</v>
      </c>
      <c r="AG18" s="344">
        <f>'NonE-crude oil'!AG66+'E-crude oil'!AG66</f>
        <v>0</v>
      </c>
      <c r="AH18" s="344">
        <f>'NonE-crude oil'!AH66+'E-crude oil'!AH66</f>
        <v>0</v>
      </c>
      <c r="AI18" s="344">
        <f>'NonE-crude oil'!AI66+'E-crude oil'!AI66</f>
        <v>0</v>
      </c>
      <c r="AJ18" s="344">
        <f>'NonE-crude oil'!AJ66+'E-crude oil'!AJ66</f>
        <v>0</v>
      </c>
      <c r="AK18" s="344">
        <f>'NonE-crude oil'!AK66+'E-crude oil'!AK66</f>
        <v>0</v>
      </c>
      <c r="AL18" s="344">
        <f>'NonE-crude oil'!AL66+'E-crude oil'!AL66</f>
        <v>0</v>
      </c>
      <c r="AM18" s="344">
        <f>'NonE-crude oil'!AM66+'E-crude oil'!AM66</f>
        <v>0</v>
      </c>
      <c r="AN18" s="344">
        <f>'NonE-crude oil'!AN66+'E-crude oil'!AN66</f>
        <v>0</v>
      </c>
      <c r="AO18" s="344">
        <f>'NonE-crude oil'!AO66+'E-crude oil'!AO66</f>
        <v>0</v>
      </c>
      <c r="AP18" s="344">
        <f>'NonE-crude oil'!AP66+'E-crude oil'!AP66</f>
        <v>0</v>
      </c>
      <c r="AQ18" s="344">
        <f>'NonE-crude oil'!AQ66+'E-crude oil'!AQ66</f>
        <v>0</v>
      </c>
    </row>
    <row r="19" spans="1:43" x14ac:dyDescent="0.2">
      <c r="A19" s="136" t="s">
        <v>141</v>
      </c>
      <c r="B19" s="344">
        <f>'NonE-crude oil'!B67+'E-crude oil'!B67</f>
        <v>0</v>
      </c>
      <c r="C19" s="344">
        <f>'NonE-crude oil'!C67+'E-crude oil'!C67</f>
        <v>0</v>
      </c>
      <c r="D19" s="344">
        <f>'NonE-crude oil'!D67+'E-crude oil'!D67</f>
        <v>0</v>
      </c>
      <c r="E19" s="344">
        <f>'NonE-crude oil'!E67+'E-crude oil'!E67</f>
        <v>0</v>
      </c>
      <c r="F19" s="344">
        <f>'NonE-crude oil'!F67+'E-crude oil'!F67</f>
        <v>0</v>
      </c>
      <c r="G19" s="344">
        <f>'NonE-crude oil'!G67+'E-crude oil'!G67</f>
        <v>0</v>
      </c>
      <c r="H19" s="344">
        <f>'NonE-crude oil'!H67+'E-crude oil'!H67</f>
        <v>0</v>
      </c>
      <c r="I19" s="344">
        <f>'NonE-crude oil'!I67+'E-crude oil'!I67</f>
        <v>0</v>
      </c>
      <c r="J19" s="344">
        <f>'NonE-crude oil'!J67+'E-crude oil'!J67</f>
        <v>0</v>
      </c>
      <c r="K19" s="344">
        <f>'NonE-crude oil'!K67+'E-crude oil'!K67</f>
        <v>0</v>
      </c>
      <c r="L19" s="344">
        <f>'NonE-crude oil'!L67+'E-crude oil'!L67</f>
        <v>0</v>
      </c>
      <c r="M19" s="344">
        <f>'NonE-crude oil'!M67+'E-crude oil'!M67</f>
        <v>0</v>
      </c>
      <c r="N19" s="344">
        <f>'NonE-crude oil'!N67+'E-crude oil'!N67</f>
        <v>0</v>
      </c>
      <c r="O19" s="344">
        <f>'NonE-crude oil'!O67+'E-crude oil'!O67</f>
        <v>0</v>
      </c>
      <c r="P19" s="344">
        <f>'NonE-crude oil'!P67+'E-crude oil'!P67</f>
        <v>0</v>
      </c>
      <c r="Q19" s="344">
        <f>'NonE-crude oil'!Q67+'E-crude oil'!Q67</f>
        <v>0</v>
      </c>
      <c r="R19" s="344">
        <f>'NonE-crude oil'!R67+'E-crude oil'!R67</f>
        <v>0</v>
      </c>
      <c r="S19" s="344">
        <f>'NonE-crude oil'!S67+'E-crude oil'!S67</f>
        <v>0</v>
      </c>
      <c r="T19" s="344">
        <f>'NonE-crude oil'!T67+'E-crude oil'!T67</f>
        <v>0</v>
      </c>
      <c r="U19" s="344">
        <f>'NonE-crude oil'!U67+'E-crude oil'!U67</f>
        <v>0</v>
      </c>
      <c r="V19" s="344">
        <f>'NonE-crude oil'!V67+'E-crude oil'!V67</f>
        <v>0</v>
      </c>
      <c r="W19" s="344">
        <f>'NonE-crude oil'!W67+'E-crude oil'!W67</f>
        <v>0</v>
      </c>
      <c r="X19" s="344">
        <f>'NonE-crude oil'!X67+'E-crude oil'!X67</f>
        <v>0</v>
      </c>
      <c r="Y19" s="344">
        <f>'NonE-crude oil'!Y67+'E-crude oil'!Y67</f>
        <v>0</v>
      </c>
      <c r="Z19" s="344">
        <f>'NonE-crude oil'!Z67+'E-crude oil'!Z67</f>
        <v>0</v>
      </c>
      <c r="AA19" s="344">
        <f>'NonE-crude oil'!AA67+'E-crude oil'!AA67</f>
        <v>0</v>
      </c>
      <c r="AB19" s="344">
        <f>'NonE-crude oil'!AB67+'E-crude oil'!AB67</f>
        <v>0</v>
      </c>
      <c r="AC19" s="344">
        <f>'NonE-crude oil'!AC67+'E-crude oil'!AC67</f>
        <v>0</v>
      </c>
      <c r="AD19" s="344">
        <f>'NonE-crude oil'!AD67+'E-crude oil'!AD67</f>
        <v>0</v>
      </c>
      <c r="AE19" s="344">
        <f>'NonE-crude oil'!AE67+'E-crude oil'!AE67</f>
        <v>0</v>
      </c>
      <c r="AF19" s="344">
        <f>'NonE-crude oil'!AF67+'E-crude oil'!AF67</f>
        <v>0</v>
      </c>
      <c r="AG19" s="344">
        <f>'NonE-crude oil'!AG67+'E-crude oil'!AG67</f>
        <v>0</v>
      </c>
      <c r="AH19" s="344">
        <f>'NonE-crude oil'!AH67+'E-crude oil'!AH67</f>
        <v>0</v>
      </c>
      <c r="AI19" s="344">
        <f>'NonE-crude oil'!AI67+'E-crude oil'!AI67</f>
        <v>0</v>
      </c>
      <c r="AJ19" s="344">
        <f>'NonE-crude oil'!AJ67+'E-crude oil'!AJ67</f>
        <v>0</v>
      </c>
      <c r="AK19" s="344">
        <f>'NonE-crude oil'!AK67+'E-crude oil'!AK67</f>
        <v>0</v>
      </c>
      <c r="AL19" s="344">
        <f>'NonE-crude oil'!AL67+'E-crude oil'!AL67</f>
        <v>0</v>
      </c>
      <c r="AM19" s="344">
        <f>'NonE-crude oil'!AM67+'E-crude oil'!AM67</f>
        <v>0</v>
      </c>
      <c r="AN19" s="344">
        <f>'NonE-crude oil'!AN67+'E-crude oil'!AN67</f>
        <v>0</v>
      </c>
      <c r="AO19" s="344">
        <f>'NonE-crude oil'!AO67+'E-crude oil'!AO67</f>
        <v>0</v>
      </c>
      <c r="AP19" s="344">
        <f>'NonE-crude oil'!AP67+'E-crude oil'!AP67</f>
        <v>0</v>
      </c>
      <c r="AQ19" s="344">
        <f>'NonE-crude oil'!AQ67+'E-crude oil'!AQ67</f>
        <v>0</v>
      </c>
    </row>
    <row r="20" spans="1:43" x14ac:dyDescent="0.2">
      <c r="A20" s="136" t="s">
        <v>142</v>
      </c>
      <c r="B20" s="344">
        <f>'NonE-crude oil'!B68+'E-crude oil'!B68</f>
        <v>3963392080.144383</v>
      </c>
      <c r="C20" s="344">
        <f>'NonE-crude oil'!C68+'E-crude oil'!C68</f>
        <v>0</v>
      </c>
      <c r="D20" s="344">
        <f>'NonE-crude oil'!D68+'E-crude oil'!D68</f>
        <v>0</v>
      </c>
      <c r="E20" s="344">
        <f>'NonE-crude oil'!E68+'E-crude oil'!E68</f>
        <v>0</v>
      </c>
      <c r="F20" s="344">
        <f>'NonE-crude oil'!F68+'E-crude oil'!F68</f>
        <v>0</v>
      </c>
      <c r="G20" s="344">
        <f>'NonE-crude oil'!G68+'E-crude oil'!G68</f>
        <v>0</v>
      </c>
      <c r="H20" s="344">
        <f>'NonE-crude oil'!H68+'E-crude oil'!H68</f>
        <v>0</v>
      </c>
      <c r="I20" s="344">
        <f>'NonE-crude oil'!I68+'E-crude oil'!I68</f>
        <v>0</v>
      </c>
      <c r="J20" s="344">
        <f>'NonE-crude oil'!J68+'E-crude oil'!J68</f>
        <v>0</v>
      </c>
      <c r="K20" s="344">
        <f>'NonE-crude oil'!K68+'E-crude oil'!K68</f>
        <v>0</v>
      </c>
      <c r="L20" s="344">
        <f>'NonE-crude oil'!L68+'E-crude oil'!L68</f>
        <v>0</v>
      </c>
      <c r="M20" s="344">
        <f>'NonE-crude oil'!M68+'E-crude oil'!M68</f>
        <v>0</v>
      </c>
      <c r="N20" s="344">
        <f>'NonE-crude oil'!N68+'E-crude oil'!N68</f>
        <v>0</v>
      </c>
      <c r="O20" s="344">
        <f>'NonE-crude oil'!O68+'E-crude oil'!O68</f>
        <v>0</v>
      </c>
      <c r="P20" s="344">
        <f>'NonE-crude oil'!P68+'E-crude oil'!P68</f>
        <v>0</v>
      </c>
      <c r="Q20" s="344">
        <f>'NonE-crude oil'!Q68+'E-crude oil'!Q68</f>
        <v>0</v>
      </c>
      <c r="R20" s="344">
        <f>'NonE-crude oil'!R68+'E-crude oil'!R68</f>
        <v>0</v>
      </c>
      <c r="S20" s="344">
        <f>'NonE-crude oil'!S68+'E-crude oil'!S68</f>
        <v>0</v>
      </c>
      <c r="T20" s="344">
        <f>'NonE-crude oil'!T68+'E-crude oil'!T68</f>
        <v>0</v>
      </c>
      <c r="U20" s="344">
        <f>'NonE-crude oil'!U68+'E-crude oil'!U68</f>
        <v>0</v>
      </c>
      <c r="V20" s="344">
        <f>'NonE-crude oil'!V68+'E-crude oil'!V68</f>
        <v>0</v>
      </c>
      <c r="W20" s="344">
        <f>'NonE-crude oil'!W68+'E-crude oil'!W68</f>
        <v>0</v>
      </c>
      <c r="X20" s="344">
        <f>'NonE-crude oil'!X68+'E-crude oil'!X68</f>
        <v>0</v>
      </c>
      <c r="Y20" s="344">
        <f>'NonE-crude oil'!Y68+'E-crude oil'!Y68</f>
        <v>0</v>
      </c>
      <c r="Z20" s="344">
        <f>'NonE-crude oil'!Z68+'E-crude oil'!Z68</f>
        <v>0</v>
      </c>
      <c r="AA20" s="344">
        <f>'NonE-crude oil'!AA68+'E-crude oil'!AA68</f>
        <v>0</v>
      </c>
      <c r="AB20" s="344">
        <f>'NonE-crude oil'!AB68+'E-crude oil'!AB68</f>
        <v>0</v>
      </c>
      <c r="AC20" s="344">
        <f>'NonE-crude oil'!AC68+'E-crude oil'!AC68</f>
        <v>0</v>
      </c>
      <c r="AD20" s="344">
        <f>'NonE-crude oil'!AD68+'E-crude oil'!AD68</f>
        <v>0</v>
      </c>
      <c r="AE20" s="344">
        <f>'NonE-crude oil'!AE68+'E-crude oil'!AE68</f>
        <v>0</v>
      </c>
      <c r="AF20" s="344">
        <f>'NonE-crude oil'!AF68+'E-crude oil'!AF68</f>
        <v>0</v>
      </c>
      <c r="AG20" s="344">
        <f>'NonE-crude oil'!AG68+'E-crude oil'!AG68</f>
        <v>0</v>
      </c>
      <c r="AH20" s="344">
        <f>'NonE-crude oil'!AH68+'E-crude oil'!AH68</f>
        <v>0</v>
      </c>
      <c r="AI20" s="344">
        <f>'NonE-crude oil'!AI68+'E-crude oil'!AI68</f>
        <v>0</v>
      </c>
      <c r="AJ20" s="344">
        <f>'NonE-crude oil'!AJ68+'E-crude oil'!AJ68</f>
        <v>0</v>
      </c>
      <c r="AK20" s="344">
        <f>'NonE-crude oil'!AK68+'E-crude oil'!AK68</f>
        <v>0</v>
      </c>
      <c r="AL20" s="344">
        <f>'NonE-crude oil'!AL68+'E-crude oil'!AL68</f>
        <v>0</v>
      </c>
      <c r="AM20" s="344">
        <f>'NonE-crude oil'!AM68+'E-crude oil'!AM68</f>
        <v>0</v>
      </c>
      <c r="AN20" s="344">
        <f>'NonE-crude oil'!AN68+'E-crude oil'!AN68</f>
        <v>0</v>
      </c>
      <c r="AO20" s="344">
        <f>'NonE-crude oil'!AO68+'E-crude oil'!AO68</f>
        <v>0</v>
      </c>
      <c r="AP20" s="344">
        <f>'NonE-crude oil'!AP68+'E-crude oil'!AP68</f>
        <v>0</v>
      </c>
      <c r="AQ20" s="344">
        <f>'NonE-crude oil'!AQ68+'E-crude oil'!AQ68</f>
        <v>0</v>
      </c>
    </row>
    <row r="21" spans="1:43" x14ac:dyDescent="0.2">
      <c r="A21" s="136" t="s">
        <v>143</v>
      </c>
      <c r="B21" s="344">
        <f>'NonE-crude oil'!B69+'E-crude oil'!B69</f>
        <v>3963392080.144383</v>
      </c>
      <c r="C21" s="344">
        <f>'NonE-crude oil'!C69+'E-crude oil'!C69</f>
        <v>3963392080.1443815</v>
      </c>
      <c r="D21" s="344">
        <f>'NonE-crude oil'!D69+'E-crude oil'!D69</f>
        <v>4201011669.8518748</v>
      </c>
      <c r="E21" s="344">
        <f>'NonE-crude oil'!E69+'E-crude oil'!E69</f>
        <v>4433607444.5482168</v>
      </c>
      <c r="F21" s="344">
        <f>'NonE-crude oil'!F69+'E-crude oil'!F69</f>
        <v>4661213667.0064306</v>
      </c>
      <c r="G21" s="344">
        <f>'NonE-crude oil'!G69+'E-crude oil'!G69</f>
        <v>4883864599.9995413</v>
      </c>
      <c r="H21" s="344">
        <f>'NonE-crude oil'!H69+'E-crude oil'!H69</f>
        <v>5101594506.3005648</v>
      </c>
      <c r="I21" s="344">
        <f>'NonE-crude oil'!I69+'E-crude oil'!I69</f>
        <v>5205389332.6267462</v>
      </c>
      <c r="J21" s="344">
        <f>'NonE-crude oil'!J69+'E-crude oil'!J69</f>
        <v>5306651037.6478443</v>
      </c>
      <c r="K21" s="344">
        <f>'NonE-crude oil'!K69+'E-crude oil'!K69</f>
        <v>5405395803.5083971</v>
      </c>
      <c r="L21" s="344">
        <f>'NonE-crude oil'!L69+'E-crude oil'!L69</f>
        <v>5501639812.352952</v>
      </c>
      <c r="M21" s="344">
        <f>'NonE-crude oil'!M69+'E-crude oil'!M69</f>
        <v>5595399246.3260469</v>
      </c>
      <c r="N21" s="344">
        <f>'NonE-crude oil'!N69+'E-crude oil'!N69</f>
        <v>5627934633.3140574</v>
      </c>
      <c r="O21" s="344">
        <f>'NonE-crude oil'!O69+'E-crude oil'!O69</f>
        <v>5659588897.6083422</v>
      </c>
      <c r="P21" s="344">
        <f>'NonE-crude oil'!P69+'E-crude oil'!P69</f>
        <v>5690366922.5135527</v>
      </c>
      <c r="Q21" s="344">
        <f>'NonE-crude oil'!Q69+'E-crude oil'!Q69</f>
        <v>5720273591.3343201</v>
      </c>
      <c r="R21" s="344">
        <f>'NonE-crude oil'!R69+'E-crude oil'!R69</f>
        <v>5749313787.3752823</v>
      </c>
      <c r="S21" s="344">
        <f>'NonE-crude oil'!S69+'E-crude oil'!S69</f>
        <v>5713295334.8723879</v>
      </c>
      <c r="T21" s="344">
        <f>'NonE-crude oil'!T69+'E-crude oil'!T69</f>
        <v>5677409367.6686745</v>
      </c>
      <c r="U21" s="344">
        <f>'NonE-crude oil'!U69+'E-crude oil'!U69</f>
        <v>5641655707.9780407</v>
      </c>
      <c r="V21" s="344">
        <f>'NonE-crude oil'!V69+'E-crude oil'!V69</f>
        <v>5606034178.0143948</v>
      </c>
      <c r="W21" s="344">
        <f>'NonE-crude oil'!W69+'E-crude oil'!W69</f>
        <v>5570544599.9916391</v>
      </c>
      <c r="X21" s="344">
        <f>'NonE-crude oil'!X69+'E-crude oil'!X69</f>
        <v>5535186796.1236753</v>
      </c>
      <c r="Y21" s="344">
        <f>'NonE-crude oil'!Y69+'E-crude oil'!Y69</f>
        <v>5499960588.6244087</v>
      </c>
      <c r="Z21" s="344">
        <f>'NonE-crude oil'!Z69+'E-crude oil'!Z69</f>
        <v>5464865799.7077427</v>
      </c>
      <c r="AA21" s="344">
        <f>'NonE-crude oil'!AA69+'E-crude oil'!AA69</f>
        <v>5429902251.5875845</v>
      </c>
      <c r="AB21" s="344">
        <f>'NonE-crude oil'!AB69+'E-crude oil'!AB69</f>
        <v>5395069766.4778309</v>
      </c>
      <c r="AC21" s="344">
        <f>'NonE-crude oil'!AC69+'E-crude oil'!AC69</f>
        <v>5360368166.592392</v>
      </c>
      <c r="AD21" s="344">
        <f>'NonE-crude oil'!AD69+'E-crude oil'!AD69</f>
        <v>5325797274.1451635</v>
      </c>
      <c r="AE21" s="344">
        <f>'NonE-crude oil'!AE69+'E-crude oil'!AE69</f>
        <v>5291356911.3500566</v>
      </c>
      <c r="AF21" s="344">
        <f>'NonE-crude oil'!AF69+'E-crude oil'!AF69</f>
        <v>5257046900.4209747</v>
      </c>
      <c r="AG21" s="344">
        <f>'NonE-crude oil'!AG69+'E-crude oil'!AG69</f>
        <v>5222867063.5718164</v>
      </c>
      <c r="AH21" s="344">
        <f>'NonE-crude oil'!AH69+'E-crude oil'!AH69</f>
        <v>5198732160.3853149</v>
      </c>
      <c r="AI21" s="344">
        <f>'NonE-crude oil'!AI69+'E-crude oil'!AI69</f>
        <v>5174660385.1259661</v>
      </c>
      <c r="AJ21" s="344">
        <f>'NonE-crude oil'!AJ69+'E-crude oil'!AJ69</f>
        <v>5150651666.6793451</v>
      </c>
      <c r="AK21" s="344">
        <f>'NonE-crude oil'!AK69+'E-crude oil'!AK69</f>
        <v>5126705933.9310074</v>
      </c>
      <c r="AL21" s="344">
        <f>'NonE-crude oil'!AL69+'E-crude oil'!AL69</f>
        <v>5102823115.7665119</v>
      </c>
      <c r="AM21" s="344">
        <f>'NonE-crude oil'!AM69+'E-crude oil'!AM69</f>
        <v>5075753618.9082365</v>
      </c>
      <c r="AN21" s="344">
        <f>'NonE-crude oil'!AN69+'E-crude oil'!AN69</f>
        <v>5048769006.0743837</v>
      </c>
      <c r="AO21" s="344">
        <f>'NonE-crude oil'!AO69+'E-crude oil'!AO69</f>
        <v>5021869170.5932999</v>
      </c>
      <c r="AP21" s="344">
        <f>'NonE-crude oil'!AP69+'E-crude oil'!AP69</f>
        <v>4995054005.7933311</v>
      </c>
      <c r="AQ21" s="344">
        <f>'NonE-crude oil'!AQ69+'E-crude oil'!AQ69</f>
        <v>4951122063.1605339</v>
      </c>
    </row>
    <row r="22" spans="1:43" x14ac:dyDescent="0.2">
      <c r="A22" s="136" t="s">
        <v>144</v>
      </c>
      <c r="B22" s="344">
        <f>'NonE-crude oil'!B70+'E-crude oil'!B70</f>
        <v>3963392080.1443839</v>
      </c>
      <c r="C22" s="344">
        <f>'NonE-crude oil'!C70+'E-crude oil'!C70</f>
        <v>0</v>
      </c>
      <c r="D22" s="344">
        <f>'NonE-crude oil'!D70+'E-crude oil'!D70</f>
        <v>0</v>
      </c>
      <c r="E22" s="344">
        <f>'NonE-crude oil'!E70+'E-crude oil'!E70</f>
        <v>0</v>
      </c>
      <c r="F22" s="344">
        <f>'NonE-crude oil'!F70+'E-crude oil'!F70</f>
        <v>0</v>
      </c>
      <c r="G22" s="344">
        <f>'NonE-crude oil'!G70+'E-crude oil'!G70</f>
        <v>0</v>
      </c>
      <c r="H22" s="344">
        <f>'NonE-crude oil'!H70+'E-crude oil'!H70</f>
        <v>0</v>
      </c>
      <c r="I22" s="344">
        <f>'NonE-crude oil'!I70+'E-crude oil'!I70</f>
        <v>0</v>
      </c>
      <c r="J22" s="344">
        <f>'NonE-crude oil'!J70+'E-crude oil'!J70</f>
        <v>0</v>
      </c>
      <c r="K22" s="344">
        <f>'NonE-crude oil'!K70+'E-crude oil'!K70</f>
        <v>0</v>
      </c>
      <c r="L22" s="344">
        <f>'NonE-crude oil'!L70+'E-crude oil'!L70</f>
        <v>0</v>
      </c>
      <c r="M22" s="344">
        <f>'NonE-crude oil'!M70+'E-crude oil'!M70</f>
        <v>0</v>
      </c>
      <c r="N22" s="344">
        <f>'NonE-crude oil'!N70+'E-crude oil'!N70</f>
        <v>0</v>
      </c>
      <c r="O22" s="344">
        <f>'NonE-crude oil'!O70+'E-crude oil'!O70</f>
        <v>0</v>
      </c>
      <c r="P22" s="344">
        <f>'NonE-crude oil'!P70+'E-crude oil'!P70</f>
        <v>0</v>
      </c>
      <c r="Q22" s="344">
        <f>'NonE-crude oil'!Q70+'E-crude oil'!Q70</f>
        <v>0</v>
      </c>
      <c r="R22" s="344">
        <f>'NonE-crude oil'!R70+'E-crude oil'!R70</f>
        <v>0</v>
      </c>
      <c r="S22" s="344">
        <f>'NonE-crude oil'!S70+'E-crude oil'!S70</f>
        <v>0</v>
      </c>
      <c r="T22" s="344">
        <f>'NonE-crude oil'!T70+'E-crude oil'!T70</f>
        <v>0</v>
      </c>
      <c r="U22" s="344">
        <f>'NonE-crude oil'!U70+'E-crude oil'!U70</f>
        <v>0</v>
      </c>
      <c r="V22" s="344">
        <f>'NonE-crude oil'!V70+'E-crude oil'!V70</f>
        <v>0</v>
      </c>
      <c r="W22" s="344">
        <f>'NonE-crude oil'!W70+'E-crude oil'!W70</f>
        <v>0</v>
      </c>
      <c r="X22" s="344">
        <f>'NonE-crude oil'!X70+'E-crude oil'!X70</f>
        <v>0</v>
      </c>
      <c r="Y22" s="344">
        <f>'NonE-crude oil'!Y70+'E-crude oil'!Y70</f>
        <v>0</v>
      </c>
      <c r="Z22" s="344">
        <f>'NonE-crude oil'!Z70+'E-crude oil'!Z70</f>
        <v>0</v>
      </c>
      <c r="AA22" s="344">
        <f>'NonE-crude oil'!AA70+'E-crude oil'!AA70</f>
        <v>0</v>
      </c>
      <c r="AB22" s="344">
        <f>'NonE-crude oil'!AB70+'E-crude oil'!AB70</f>
        <v>0</v>
      </c>
      <c r="AC22" s="344">
        <f>'NonE-crude oil'!AC70+'E-crude oil'!AC70</f>
        <v>0</v>
      </c>
      <c r="AD22" s="344">
        <f>'NonE-crude oil'!AD70+'E-crude oil'!AD70</f>
        <v>0</v>
      </c>
      <c r="AE22" s="344">
        <f>'NonE-crude oil'!AE70+'E-crude oil'!AE70</f>
        <v>0</v>
      </c>
      <c r="AF22" s="344">
        <f>'NonE-crude oil'!AF70+'E-crude oil'!AF70</f>
        <v>0</v>
      </c>
      <c r="AG22" s="344">
        <f>'NonE-crude oil'!AG70+'E-crude oil'!AG70</f>
        <v>0</v>
      </c>
      <c r="AH22" s="344">
        <f>'NonE-crude oil'!AH70+'E-crude oil'!AH70</f>
        <v>0</v>
      </c>
      <c r="AI22" s="344">
        <f>'NonE-crude oil'!AI70+'E-crude oil'!AI70</f>
        <v>0</v>
      </c>
      <c r="AJ22" s="344">
        <f>'NonE-crude oil'!AJ70+'E-crude oil'!AJ70</f>
        <v>0</v>
      </c>
      <c r="AK22" s="344">
        <f>'NonE-crude oil'!AK70+'E-crude oil'!AK70</f>
        <v>0</v>
      </c>
      <c r="AL22" s="344">
        <f>'NonE-crude oil'!AL70+'E-crude oil'!AL70</f>
        <v>0</v>
      </c>
      <c r="AM22" s="344">
        <f>'NonE-crude oil'!AM70+'E-crude oil'!AM70</f>
        <v>0</v>
      </c>
      <c r="AN22" s="344">
        <f>'NonE-crude oil'!AN70+'E-crude oil'!AN70</f>
        <v>0</v>
      </c>
      <c r="AO22" s="344">
        <f>'NonE-crude oil'!AO70+'E-crude oil'!AO70</f>
        <v>0</v>
      </c>
      <c r="AP22" s="344">
        <f>'NonE-crude oil'!AP70+'E-crude oil'!AP70</f>
        <v>0</v>
      </c>
      <c r="AQ22" s="344">
        <f>'NonE-crude oil'!AQ70+'E-crude oil'!AQ70</f>
        <v>0</v>
      </c>
    </row>
    <row r="23" spans="1:43" x14ac:dyDescent="0.2">
      <c r="A23" s="136" t="s">
        <v>145</v>
      </c>
      <c r="B23" s="344">
        <f>'NonE-crude oil'!B71+'E-crude oil'!B71</f>
        <v>0</v>
      </c>
      <c r="C23" s="344">
        <f>'NonE-crude oil'!C71+'E-crude oil'!C71</f>
        <v>0</v>
      </c>
      <c r="D23" s="344">
        <f>'NonE-crude oil'!D71+'E-crude oil'!D71</f>
        <v>0</v>
      </c>
      <c r="E23" s="344">
        <f>'NonE-crude oil'!E71+'E-crude oil'!E71</f>
        <v>0</v>
      </c>
      <c r="F23" s="344">
        <f>'NonE-crude oil'!F71+'E-crude oil'!F71</f>
        <v>0</v>
      </c>
      <c r="G23" s="344">
        <f>'NonE-crude oil'!G71+'E-crude oil'!G71</f>
        <v>0</v>
      </c>
      <c r="H23" s="344">
        <f>'NonE-crude oil'!H71+'E-crude oil'!H71</f>
        <v>0</v>
      </c>
      <c r="I23" s="344">
        <f>'NonE-crude oil'!I71+'E-crude oil'!I71</f>
        <v>0</v>
      </c>
      <c r="J23" s="344">
        <f>'NonE-crude oil'!J71+'E-crude oil'!J71</f>
        <v>0</v>
      </c>
      <c r="K23" s="344">
        <f>'NonE-crude oil'!K71+'E-crude oil'!K71</f>
        <v>0</v>
      </c>
      <c r="L23" s="344">
        <f>'NonE-crude oil'!L71+'E-crude oil'!L71</f>
        <v>0</v>
      </c>
      <c r="M23" s="344">
        <f>'NonE-crude oil'!M71+'E-crude oil'!M71</f>
        <v>0</v>
      </c>
      <c r="N23" s="344">
        <f>'NonE-crude oil'!N71+'E-crude oil'!N71</f>
        <v>0</v>
      </c>
      <c r="O23" s="344">
        <f>'NonE-crude oil'!O71+'E-crude oil'!O71</f>
        <v>0</v>
      </c>
      <c r="P23" s="344">
        <f>'NonE-crude oil'!P71+'E-crude oil'!P71</f>
        <v>0</v>
      </c>
      <c r="Q23" s="344">
        <f>'NonE-crude oil'!Q71+'E-crude oil'!Q71</f>
        <v>0</v>
      </c>
      <c r="R23" s="344">
        <f>'NonE-crude oil'!R71+'E-crude oil'!R71</f>
        <v>0</v>
      </c>
      <c r="S23" s="344">
        <f>'NonE-crude oil'!S71+'E-crude oil'!S71</f>
        <v>0</v>
      </c>
      <c r="T23" s="344">
        <f>'NonE-crude oil'!T71+'E-crude oil'!T71</f>
        <v>0</v>
      </c>
      <c r="U23" s="344">
        <f>'NonE-crude oil'!U71+'E-crude oil'!U71</f>
        <v>0</v>
      </c>
      <c r="V23" s="344">
        <f>'NonE-crude oil'!V71+'E-crude oil'!V71</f>
        <v>0</v>
      </c>
      <c r="W23" s="344">
        <f>'NonE-crude oil'!W71+'E-crude oil'!W71</f>
        <v>0</v>
      </c>
      <c r="X23" s="344">
        <f>'NonE-crude oil'!X71+'E-crude oil'!X71</f>
        <v>0</v>
      </c>
      <c r="Y23" s="344">
        <f>'NonE-crude oil'!Y71+'E-crude oil'!Y71</f>
        <v>0</v>
      </c>
      <c r="Z23" s="344">
        <f>'NonE-crude oil'!Z71+'E-crude oil'!Z71</f>
        <v>0</v>
      </c>
      <c r="AA23" s="344">
        <f>'NonE-crude oil'!AA71+'E-crude oil'!AA71</f>
        <v>0</v>
      </c>
      <c r="AB23" s="344">
        <f>'NonE-crude oil'!AB71+'E-crude oil'!AB71</f>
        <v>0</v>
      </c>
      <c r="AC23" s="344">
        <f>'NonE-crude oil'!AC71+'E-crude oil'!AC71</f>
        <v>0</v>
      </c>
      <c r="AD23" s="344">
        <f>'NonE-crude oil'!AD71+'E-crude oil'!AD71</f>
        <v>0</v>
      </c>
      <c r="AE23" s="344">
        <f>'NonE-crude oil'!AE71+'E-crude oil'!AE71</f>
        <v>0</v>
      </c>
      <c r="AF23" s="344">
        <f>'NonE-crude oil'!AF71+'E-crude oil'!AF71</f>
        <v>0</v>
      </c>
      <c r="AG23" s="344">
        <f>'NonE-crude oil'!AG71+'E-crude oil'!AG71</f>
        <v>0</v>
      </c>
      <c r="AH23" s="344">
        <f>'NonE-crude oil'!AH71+'E-crude oil'!AH71</f>
        <v>0</v>
      </c>
      <c r="AI23" s="344">
        <f>'NonE-crude oil'!AI71+'E-crude oil'!AI71</f>
        <v>0</v>
      </c>
      <c r="AJ23" s="344">
        <f>'NonE-crude oil'!AJ71+'E-crude oil'!AJ71</f>
        <v>0</v>
      </c>
      <c r="AK23" s="344">
        <f>'NonE-crude oil'!AK71+'E-crude oil'!AK71</f>
        <v>0</v>
      </c>
      <c r="AL23" s="344">
        <f>'NonE-crude oil'!AL71+'E-crude oil'!AL71</f>
        <v>0</v>
      </c>
      <c r="AM23" s="344">
        <f>'NonE-crude oil'!AM71+'E-crude oil'!AM71</f>
        <v>0</v>
      </c>
      <c r="AN23" s="344">
        <f>'NonE-crude oil'!AN71+'E-crude oil'!AN71</f>
        <v>0</v>
      </c>
      <c r="AO23" s="344">
        <f>'NonE-crude oil'!AO71+'E-crude oil'!AO71</f>
        <v>0</v>
      </c>
      <c r="AP23" s="344">
        <f>'NonE-crude oil'!AP71+'E-crude oil'!AP71</f>
        <v>0</v>
      </c>
      <c r="AQ23" s="344">
        <f>'NonE-crude oil'!AQ71+'E-crude oil'!AQ71</f>
        <v>0</v>
      </c>
    </row>
    <row r="24" spans="1:43" x14ac:dyDescent="0.2">
      <c r="A24" s="136" t="s">
        <v>146</v>
      </c>
      <c r="B24" s="344">
        <f>'NonE-crude oil'!B72+'E-crude oil'!B72</f>
        <v>0</v>
      </c>
      <c r="C24" s="344">
        <f>'NonE-crude oil'!C72+'E-crude oil'!C72</f>
        <v>0</v>
      </c>
      <c r="D24" s="344">
        <f>'NonE-crude oil'!D72+'E-crude oil'!D72</f>
        <v>0</v>
      </c>
      <c r="E24" s="344">
        <f>'NonE-crude oil'!E72+'E-crude oil'!E72</f>
        <v>0</v>
      </c>
      <c r="F24" s="344">
        <f>'NonE-crude oil'!F72+'E-crude oil'!F72</f>
        <v>0</v>
      </c>
      <c r="G24" s="344">
        <f>'NonE-crude oil'!G72+'E-crude oil'!G72</f>
        <v>0</v>
      </c>
      <c r="H24" s="344">
        <f>'NonE-crude oil'!H72+'E-crude oil'!H72</f>
        <v>0</v>
      </c>
      <c r="I24" s="344">
        <f>'NonE-crude oil'!I72+'E-crude oil'!I72</f>
        <v>0</v>
      </c>
      <c r="J24" s="344">
        <f>'NonE-crude oil'!J72+'E-crude oil'!J72</f>
        <v>0</v>
      </c>
      <c r="K24" s="344">
        <f>'NonE-crude oil'!K72+'E-crude oil'!K72</f>
        <v>0</v>
      </c>
      <c r="L24" s="344">
        <f>'NonE-crude oil'!L72+'E-crude oil'!L72</f>
        <v>0</v>
      </c>
      <c r="M24" s="344">
        <f>'NonE-crude oil'!M72+'E-crude oil'!M72</f>
        <v>0</v>
      </c>
      <c r="N24" s="344">
        <f>'NonE-crude oil'!N72+'E-crude oil'!N72</f>
        <v>0</v>
      </c>
      <c r="O24" s="344">
        <f>'NonE-crude oil'!O72+'E-crude oil'!O72</f>
        <v>0</v>
      </c>
      <c r="P24" s="344">
        <f>'NonE-crude oil'!P72+'E-crude oil'!P72</f>
        <v>0</v>
      </c>
      <c r="Q24" s="344">
        <f>'NonE-crude oil'!Q72+'E-crude oil'!Q72</f>
        <v>0</v>
      </c>
      <c r="R24" s="344">
        <f>'NonE-crude oil'!R72+'E-crude oil'!R72</f>
        <v>0</v>
      </c>
      <c r="S24" s="344">
        <f>'NonE-crude oil'!S72+'E-crude oil'!S72</f>
        <v>0</v>
      </c>
      <c r="T24" s="344">
        <f>'NonE-crude oil'!T72+'E-crude oil'!T72</f>
        <v>0</v>
      </c>
      <c r="U24" s="344">
        <f>'NonE-crude oil'!U72+'E-crude oil'!U72</f>
        <v>0</v>
      </c>
      <c r="V24" s="344">
        <f>'NonE-crude oil'!V72+'E-crude oil'!V72</f>
        <v>0</v>
      </c>
      <c r="W24" s="344">
        <f>'NonE-crude oil'!W72+'E-crude oil'!W72</f>
        <v>0</v>
      </c>
      <c r="X24" s="344">
        <f>'NonE-crude oil'!X72+'E-crude oil'!X72</f>
        <v>0</v>
      </c>
      <c r="Y24" s="344">
        <f>'NonE-crude oil'!Y72+'E-crude oil'!Y72</f>
        <v>0</v>
      </c>
      <c r="Z24" s="344">
        <f>'NonE-crude oil'!Z72+'E-crude oil'!Z72</f>
        <v>0</v>
      </c>
      <c r="AA24" s="344">
        <f>'NonE-crude oil'!AA72+'E-crude oil'!AA72</f>
        <v>0</v>
      </c>
      <c r="AB24" s="344">
        <f>'NonE-crude oil'!AB72+'E-crude oil'!AB72</f>
        <v>0</v>
      </c>
      <c r="AC24" s="344">
        <f>'NonE-crude oil'!AC72+'E-crude oil'!AC72</f>
        <v>0</v>
      </c>
      <c r="AD24" s="344">
        <f>'NonE-crude oil'!AD72+'E-crude oil'!AD72</f>
        <v>0</v>
      </c>
      <c r="AE24" s="344">
        <f>'NonE-crude oil'!AE72+'E-crude oil'!AE72</f>
        <v>0</v>
      </c>
      <c r="AF24" s="344">
        <f>'NonE-crude oil'!AF72+'E-crude oil'!AF72</f>
        <v>0</v>
      </c>
      <c r="AG24" s="344">
        <f>'NonE-crude oil'!AG72+'E-crude oil'!AG72</f>
        <v>0</v>
      </c>
      <c r="AH24" s="344">
        <f>'NonE-crude oil'!AH72+'E-crude oil'!AH72</f>
        <v>0</v>
      </c>
      <c r="AI24" s="344">
        <f>'NonE-crude oil'!AI72+'E-crude oil'!AI72</f>
        <v>0</v>
      </c>
      <c r="AJ24" s="344">
        <f>'NonE-crude oil'!AJ72+'E-crude oil'!AJ72</f>
        <v>0</v>
      </c>
      <c r="AK24" s="344">
        <f>'NonE-crude oil'!AK72+'E-crude oil'!AK72</f>
        <v>0</v>
      </c>
      <c r="AL24" s="344">
        <f>'NonE-crude oil'!AL72+'E-crude oil'!AL72</f>
        <v>0</v>
      </c>
      <c r="AM24" s="344">
        <f>'NonE-crude oil'!AM72+'E-crude oil'!AM72</f>
        <v>0</v>
      </c>
      <c r="AN24" s="344">
        <f>'NonE-crude oil'!AN72+'E-crude oil'!AN72</f>
        <v>0</v>
      </c>
      <c r="AO24" s="344">
        <f>'NonE-crude oil'!AO72+'E-crude oil'!AO72</f>
        <v>0</v>
      </c>
      <c r="AP24" s="344">
        <f>'NonE-crude oil'!AP72+'E-crude oil'!AP72</f>
        <v>0</v>
      </c>
      <c r="AQ24" s="344">
        <f>'NonE-crude oil'!AQ72+'E-crude oil'!AQ72</f>
        <v>0</v>
      </c>
    </row>
    <row r="25" spans="1:43" x14ac:dyDescent="0.2">
      <c r="A25" s="136" t="s">
        <v>147</v>
      </c>
      <c r="B25" s="344">
        <f>'NonE-crude oil'!B73+'E-crude oil'!B73</f>
        <v>0</v>
      </c>
      <c r="C25" s="344">
        <f>'NonE-crude oil'!C73+'E-crude oil'!C73</f>
        <v>11890176240.433147</v>
      </c>
      <c r="D25" s="344">
        <f>'NonE-crude oil'!D73+'E-crude oil'!D73</f>
        <v>13488237080.949837</v>
      </c>
      <c r="E25" s="344">
        <f>'NonE-crude oil'!E73+'E-crude oil'!E73</f>
        <v>14001018488.88203</v>
      </c>
      <c r="F25" s="344">
        <f>'NonE-crude oil'!F73+'E-crude oil'!F73</f>
        <v>14322815336.760149</v>
      </c>
      <c r="G25" s="344">
        <f>'NonE-crude oil'!G73+'E-crude oil'!G73</f>
        <v>15224615001.790453</v>
      </c>
      <c r="H25" s="344">
        <f>'NonE-crude oil'!H73+'E-crude oil'!H73</f>
        <v>16387044818.079418</v>
      </c>
      <c r="I25" s="344">
        <f>'NonE-crude oil'!I73+'E-crude oil'!I73</f>
        <v>17499503595.540909</v>
      </c>
      <c r="J25" s="344">
        <f>'NonE-crude oil'!J73+'E-crude oil'!J73</f>
        <v>18481658584.767857</v>
      </c>
      <c r="K25" s="344">
        <f>'NonE-crude oil'!K73+'E-crude oil'!K73</f>
        <v>19346827851.772457</v>
      </c>
      <c r="L25" s="344">
        <f>'NonE-crude oil'!L73+'E-crude oil'!L73</f>
        <v>20118504060.768452</v>
      </c>
      <c r="M25" s="344">
        <f>'NonE-crude oil'!M73+'E-crude oil'!M73</f>
        <v>20828700657.834148</v>
      </c>
      <c r="N25" s="344">
        <f>'NonE-crude oil'!N73+'E-crude oil'!N73</f>
        <v>21519803468.014816</v>
      </c>
      <c r="O25" s="344">
        <f>'NonE-crude oil'!O73+'E-crude oil'!O73</f>
        <v>22187659299.092487</v>
      </c>
      <c r="P25" s="344">
        <f>'NonE-crude oil'!P73+'E-crude oil'!P73</f>
        <v>22831419178.574547</v>
      </c>
      <c r="Q25" s="344">
        <f>'NonE-crude oil'!Q73+'E-crude oil'!Q73</f>
        <v>23450587292.361042</v>
      </c>
      <c r="R25" s="344">
        <f>'NonE-crude oil'!R73+'E-crude oil'!R73</f>
        <v>24045017688.81929</v>
      </c>
      <c r="S25" s="344">
        <f>'NonE-crude oil'!S73+'E-crude oil'!S73</f>
        <v>24690738154.754936</v>
      </c>
      <c r="T25" s="344">
        <f>'NonE-crude oil'!T73+'E-crude oil'!T73</f>
        <v>25314394214.292946</v>
      </c>
      <c r="U25" s="344">
        <f>'NonE-crude oil'!U73+'E-crude oil'!U73</f>
        <v>25914418162.514278</v>
      </c>
      <c r="V25" s="344">
        <f>'NonE-crude oil'!V73+'E-crude oil'!V73</f>
        <v>26489381009.26873</v>
      </c>
      <c r="W25" s="344">
        <f>'NonE-crude oil'!W73+'E-crude oil'!W73</f>
        <v>27037999015.471714</v>
      </c>
      <c r="X25" s="344">
        <f>'NonE-crude oil'!X73+'E-crude oil'!X73</f>
        <v>27559138788.993893</v>
      </c>
      <c r="Y25" s="344">
        <f>'NonE-crude oil'!Y73+'E-crude oil'!Y73</f>
        <v>28051820945.09861</v>
      </c>
      <c r="Z25" s="344">
        <f>'NonE-crude oil'!Z73+'E-crude oil'!Z73</f>
        <v>28515222354.56599</v>
      </c>
      <c r="AA25" s="344">
        <f>'NonE-crude oil'!AA73+'E-crude oil'!AA73</f>
        <v>28948677019.435547</v>
      </c>
      <c r="AB25" s="344">
        <f>'NonE-crude oil'!AB73+'E-crude oil'!AB73</f>
        <v>29351675631.553051</v>
      </c>
      <c r="AC25" s="344">
        <f>'NonE-crude oil'!AC73+'E-crude oil'!AC73</f>
        <v>29723863882.622608</v>
      </c>
      <c r="AD25" s="344">
        <f>'NonE-crude oil'!AD73+'E-crude oil'!AD73</f>
        <v>30065039606.159874</v>
      </c>
      <c r="AE25" s="344">
        <f>'NonE-crude oil'!AE73+'E-crude oil'!AE73</f>
        <v>30375148841.53429</v>
      </c>
      <c r="AF25" s="344">
        <f>'NonE-crude oil'!AF73+'E-crude oil'!AF73</f>
        <v>30654280918.15414</v>
      </c>
      <c r="AG25" s="344">
        <f>'NonE-crude oil'!AG73+'E-crude oil'!AG73</f>
        <v>30902662663.806576</v>
      </c>
      <c r="AH25" s="344">
        <f>'NonE-crude oil'!AH73+'E-crude oil'!AH73</f>
        <v>31120651845.245716</v>
      </c>
      <c r="AI25" s="344">
        <f>'NonE-crude oil'!AI73+'E-crude oil'!AI73</f>
        <v>31308729951.429432</v>
      </c>
      <c r="AJ25" s="344">
        <f>'NonE-crude oil'!AJ73+'E-crude oil'!AJ73</f>
        <v>31467494430.406796</v>
      </c>
      <c r="AK25" s="344">
        <f>'NonE-crude oil'!AK73+'E-crude oil'!AK73</f>
        <v>31597650489.925671</v>
      </c>
      <c r="AL25" s="344">
        <f>'NonE-crude oil'!AL73+'E-crude oil'!AL73</f>
        <v>31700002569.457443</v>
      </c>
      <c r="AM25" s="344">
        <f>'NonE-crude oil'!AM73+'E-crude oil'!AM73</f>
        <v>31775445587.718933</v>
      </c>
      <c r="AN25" s="344">
        <f>'NonE-crude oil'!AN73+'E-crude oil'!AN73</f>
        <v>31824956065.053703</v>
      </c>
      <c r="AO25" s="344">
        <f>'NonE-crude oil'!AO73+'E-crude oil'!AO73</f>
        <v>31849583214.392235</v>
      </c>
      <c r="AP25" s="344">
        <f>'NonE-crude oil'!AP73+'E-crude oil'!AP73</f>
        <v>31850440088.107037</v>
      </c>
      <c r="AQ25" s="344">
        <f>'NonE-crude oil'!AQ73+'E-crude oil'!AQ73</f>
        <v>31665470784.88308</v>
      </c>
    </row>
    <row r="26" spans="1:43" x14ac:dyDescent="0.2">
      <c r="A26" s="136" t="s">
        <v>148</v>
      </c>
      <c r="B26" s="344">
        <f>'NonE-crude oil'!B74+'E-crude oil'!B74</f>
        <v>0</v>
      </c>
      <c r="C26" s="344">
        <f>'NonE-crude oil'!C74+'E-crude oil'!C74</f>
        <v>0</v>
      </c>
      <c r="D26" s="344">
        <f>'NonE-crude oil'!D74+'E-crude oil'!D74</f>
        <v>0</v>
      </c>
      <c r="E26" s="344">
        <f>'NonE-crude oil'!E74+'E-crude oil'!E74</f>
        <v>0</v>
      </c>
      <c r="F26" s="344">
        <f>'NonE-crude oil'!F74+'E-crude oil'!F74</f>
        <v>0</v>
      </c>
      <c r="G26" s="344">
        <f>'NonE-crude oil'!G74+'E-crude oil'!G74</f>
        <v>0</v>
      </c>
      <c r="H26" s="344">
        <f>'NonE-crude oil'!H74+'E-crude oil'!H74</f>
        <v>0</v>
      </c>
      <c r="I26" s="344">
        <f>'NonE-crude oil'!I74+'E-crude oil'!I74</f>
        <v>0</v>
      </c>
      <c r="J26" s="344">
        <f>'NonE-crude oil'!J74+'E-crude oil'!J74</f>
        <v>0</v>
      </c>
      <c r="K26" s="344">
        <f>'NonE-crude oil'!K74+'E-crude oil'!K74</f>
        <v>0</v>
      </c>
      <c r="L26" s="344">
        <f>'NonE-crude oil'!L74+'E-crude oil'!L74</f>
        <v>0</v>
      </c>
      <c r="M26" s="344">
        <f>'NonE-crude oil'!M74+'E-crude oil'!M74</f>
        <v>0</v>
      </c>
      <c r="N26" s="344">
        <f>'NonE-crude oil'!N74+'E-crude oil'!N74</f>
        <v>0</v>
      </c>
      <c r="O26" s="344">
        <f>'NonE-crude oil'!O74+'E-crude oil'!O74</f>
        <v>0</v>
      </c>
      <c r="P26" s="344">
        <f>'NonE-crude oil'!P74+'E-crude oil'!P74</f>
        <v>0</v>
      </c>
      <c r="Q26" s="344">
        <f>'NonE-crude oil'!Q74+'E-crude oil'!Q74</f>
        <v>0</v>
      </c>
      <c r="R26" s="344">
        <f>'NonE-crude oil'!R74+'E-crude oil'!R74</f>
        <v>0</v>
      </c>
      <c r="S26" s="344">
        <f>'NonE-crude oil'!S74+'E-crude oil'!S74</f>
        <v>0</v>
      </c>
      <c r="T26" s="344">
        <f>'NonE-crude oil'!T74+'E-crude oil'!T74</f>
        <v>0</v>
      </c>
      <c r="U26" s="344">
        <f>'NonE-crude oil'!U74+'E-crude oil'!U74</f>
        <v>0</v>
      </c>
      <c r="V26" s="344">
        <f>'NonE-crude oil'!V74+'E-crude oil'!V74</f>
        <v>0</v>
      </c>
      <c r="W26" s="344">
        <f>'NonE-crude oil'!W74+'E-crude oil'!W74</f>
        <v>0</v>
      </c>
      <c r="X26" s="344">
        <f>'NonE-crude oil'!X74+'E-crude oil'!X74</f>
        <v>0</v>
      </c>
      <c r="Y26" s="344">
        <f>'NonE-crude oil'!Y74+'E-crude oil'!Y74</f>
        <v>0</v>
      </c>
      <c r="Z26" s="344">
        <f>'NonE-crude oil'!Z74+'E-crude oil'!Z74</f>
        <v>0</v>
      </c>
      <c r="AA26" s="344">
        <f>'NonE-crude oil'!AA74+'E-crude oil'!AA74</f>
        <v>0</v>
      </c>
      <c r="AB26" s="344">
        <f>'NonE-crude oil'!AB74+'E-crude oil'!AB74</f>
        <v>0</v>
      </c>
      <c r="AC26" s="344">
        <f>'NonE-crude oil'!AC74+'E-crude oil'!AC74</f>
        <v>0</v>
      </c>
      <c r="AD26" s="344">
        <f>'NonE-crude oil'!AD74+'E-crude oil'!AD74</f>
        <v>0</v>
      </c>
      <c r="AE26" s="344">
        <f>'NonE-crude oil'!AE74+'E-crude oil'!AE74</f>
        <v>0</v>
      </c>
      <c r="AF26" s="344">
        <f>'NonE-crude oil'!AF74+'E-crude oil'!AF74</f>
        <v>0</v>
      </c>
      <c r="AG26" s="344">
        <f>'NonE-crude oil'!AG74+'E-crude oil'!AG74</f>
        <v>0</v>
      </c>
      <c r="AH26" s="344">
        <f>'NonE-crude oil'!AH74+'E-crude oil'!AH74</f>
        <v>0</v>
      </c>
      <c r="AI26" s="344">
        <f>'NonE-crude oil'!AI74+'E-crude oil'!AI74</f>
        <v>0</v>
      </c>
      <c r="AJ26" s="344">
        <f>'NonE-crude oil'!AJ74+'E-crude oil'!AJ74</f>
        <v>0</v>
      </c>
      <c r="AK26" s="344">
        <f>'NonE-crude oil'!AK74+'E-crude oil'!AK74</f>
        <v>0</v>
      </c>
      <c r="AL26" s="344">
        <f>'NonE-crude oil'!AL74+'E-crude oil'!AL74</f>
        <v>0</v>
      </c>
      <c r="AM26" s="344">
        <f>'NonE-crude oil'!AM74+'E-crude oil'!AM74</f>
        <v>0</v>
      </c>
      <c r="AN26" s="344">
        <f>'NonE-crude oil'!AN74+'E-crude oil'!AN74</f>
        <v>0</v>
      </c>
      <c r="AO26" s="344">
        <f>'NonE-crude oil'!AO74+'E-crude oil'!AO74</f>
        <v>0</v>
      </c>
      <c r="AP26" s="344">
        <f>'NonE-crude oil'!AP74+'E-crude oil'!AP74</f>
        <v>0</v>
      </c>
      <c r="AQ26" s="344">
        <f>'NonE-crude oil'!AQ74+'E-crude oil'!AQ74</f>
        <v>0</v>
      </c>
    </row>
  </sheetData>
  <phoneticPr fontId="3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4AF8-70FC-4E3C-875C-7C398F639601}">
  <sheetPr codeName="Sheet26">
    <tabColor theme="8" tint="-0.499984740745262"/>
  </sheetPr>
  <dimension ref="A1:AQ26"/>
  <sheetViews>
    <sheetView workbookViewId="0">
      <selection activeCell="B2" sqref="B2:AQ26"/>
    </sheetView>
  </sheetViews>
  <sheetFormatPr defaultColWidth="9" defaultRowHeight="12.75" x14ac:dyDescent="0.2"/>
  <cols>
    <col min="1" max="1" width="45.125" style="136" bestFit="1" customWidth="1"/>
    <col min="2" max="16384" width="9" style="136"/>
  </cols>
  <sheetData>
    <row r="1" spans="1:43" x14ac:dyDescent="0.2">
      <c r="A1" s="136" t="s">
        <v>276</v>
      </c>
      <c r="B1" s="136">
        <v>2019</v>
      </c>
      <c r="C1" s="136">
        <v>2020</v>
      </c>
      <c r="D1" s="136">
        <v>2021</v>
      </c>
      <c r="E1" s="136">
        <v>2022</v>
      </c>
      <c r="F1" s="136">
        <v>2023</v>
      </c>
      <c r="G1" s="136">
        <v>2024</v>
      </c>
      <c r="H1" s="136">
        <v>2025</v>
      </c>
      <c r="I1" s="136">
        <v>2026</v>
      </c>
      <c r="J1" s="136">
        <v>2027</v>
      </c>
      <c r="K1" s="136">
        <v>2028</v>
      </c>
      <c r="L1" s="136">
        <v>2029</v>
      </c>
      <c r="M1" s="136">
        <v>2030</v>
      </c>
      <c r="N1" s="136">
        <v>2031</v>
      </c>
      <c r="O1" s="136">
        <v>2032</v>
      </c>
      <c r="P1" s="136">
        <v>2033</v>
      </c>
      <c r="Q1" s="136">
        <v>2034</v>
      </c>
      <c r="R1" s="136">
        <v>2035</v>
      </c>
      <c r="S1" s="136">
        <v>2036</v>
      </c>
      <c r="T1" s="136">
        <v>2037</v>
      </c>
      <c r="U1" s="136">
        <v>2038</v>
      </c>
      <c r="V1" s="136">
        <v>2039</v>
      </c>
      <c r="W1" s="136">
        <v>2040</v>
      </c>
      <c r="X1" s="136">
        <v>2041</v>
      </c>
      <c r="Y1" s="136">
        <v>2042</v>
      </c>
      <c r="Z1" s="136">
        <v>2043</v>
      </c>
      <c r="AA1" s="136">
        <v>2044</v>
      </c>
      <c r="AB1" s="136">
        <v>2045</v>
      </c>
      <c r="AC1" s="136">
        <v>2046</v>
      </c>
      <c r="AD1" s="136">
        <v>2047</v>
      </c>
      <c r="AE1" s="136">
        <v>2048</v>
      </c>
      <c r="AF1" s="136">
        <v>2049</v>
      </c>
      <c r="AG1" s="136">
        <v>2050</v>
      </c>
      <c r="AH1" s="136">
        <v>2051</v>
      </c>
      <c r="AI1" s="136">
        <v>2052</v>
      </c>
      <c r="AJ1" s="136">
        <v>2053</v>
      </c>
      <c r="AK1" s="136">
        <v>2054</v>
      </c>
      <c r="AL1" s="136">
        <v>2055</v>
      </c>
      <c r="AM1" s="136">
        <v>2056</v>
      </c>
      <c r="AN1" s="136">
        <v>2057</v>
      </c>
      <c r="AO1" s="136">
        <v>2058</v>
      </c>
      <c r="AP1" s="136">
        <v>2059</v>
      </c>
      <c r="AQ1" s="136">
        <v>2060</v>
      </c>
    </row>
    <row r="2" spans="1:43" x14ac:dyDescent="0.2">
      <c r="A2" s="136" t="s">
        <v>124</v>
      </c>
      <c r="B2" s="344">
        <f>'NonE-heavy fuel oil'!B50+'E-heavy fuel oil'!B50</f>
        <v>471643657537.18152</v>
      </c>
      <c r="C2" s="344">
        <f>'NonE-heavy fuel oil'!C50+'E-heavy fuel oil'!C50</f>
        <v>447863305056.31525</v>
      </c>
      <c r="D2" s="344">
        <f>'NonE-heavy fuel oil'!D50+'E-heavy fuel oil'!D50</f>
        <v>453816531621.57068</v>
      </c>
      <c r="E2" s="344">
        <f>'NonE-heavy fuel oil'!E50+'E-heavy fuel oil'!E50</f>
        <v>470829606637.86432</v>
      </c>
      <c r="F2" s="344">
        <f>'NonE-heavy fuel oil'!F50+'E-heavy fuel oil'!F50</f>
        <v>489345174612.95654</v>
      </c>
      <c r="G2" s="344">
        <f>'NonE-heavy fuel oil'!G50+'E-heavy fuel oil'!G50</f>
        <v>511263874124.32227</v>
      </c>
      <c r="H2" s="344">
        <f>'NonE-heavy fuel oil'!H50+'E-heavy fuel oil'!H50</f>
        <v>522433389768.03778</v>
      </c>
      <c r="I2" s="344">
        <f>'NonE-heavy fuel oil'!I50+'E-heavy fuel oil'!I50</f>
        <v>553403472319.94446</v>
      </c>
      <c r="J2" s="344">
        <f>'NonE-heavy fuel oil'!J50+'E-heavy fuel oil'!J50</f>
        <v>573451004025.07996</v>
      </c>
      <c r="K2" s="344">
        <f>'NonE-heavy fuel oil'!K50+'E-heavy fuel oil'!K50</f>
        <v>592555278346.29626</v>
      </c>
      <c r="L2" s="344">
        <f>'NonE-heavy fuel oil'!L50+'E-heavy fuel oil'!L50</f>
        <v>610635092004.36719</v>
      </c>
      <c r="M2" s="344">
        <f>'NonE-heavy fuel oil'!M50+'E-heavy fuel oil'!M50</f>
        <v>638194502835.42419</v>
      </c>
      <c r="N2" s="344">
        <f>'NonE-heavy fuel oil'!N50+'E-heavy fuel oil'!N50</f>
        <v>643878480623.18213</v>
      </c>
      <c r="O2" s="344">
        <f>'NonE-heavy fuel oil'!O50+'E-heavy fuel oil'!O50</f>
        <v>658960772158.73889</v>
      </c>
      <c r="P2" s="344">
        <f>'NonE-heavy fuel oil'!P50+'E-heavy fuel oil'!P50</f>
        <v>672831614574.16772</v>
      </c>
      <c r="Q2" s="344">
        <f>'NonE-heavy fuel oil'!Q50+'E-heavy fuel oil'!Q50</f>
        <v>685467125643.15918</v>
      </c>
      <c r="R2" s="344">
        <f>'NonE-heavy fuel oil'!R50+'E-heavy fuel oil'!R50</f>
        <v>692569618827.4801</v>
      </c>
      <c r="S2" s="344">
        <f>'NonE-heavy fuel oil'!S50+'E-heavy fuel oil'!S50</f>
        <v>709357183489.27429</v>
      </c>
      <c r="T2" s="344">
        <f>'NonE-heavy fuel oil'!T50+'E-heavy fuel oil'!T50</f>
        <v>720699959975.6449</v>
      </c>
      <c r="U2" s="344">
        <f>'NonE-heavy fuel oil'!U50+'E-heavy fuel oil'!U50</f>
        <v>730892319567.50134</v>
      </c>
      <c r="V2" s="344">
        <f>'NonE-heavy fuel oil'!V50+'E-heavy fuel oil'!V50</f>
        <v>739952711467.62683</v>
      </c>
      <c r="W2" s="344">
        <f>'NonE-heavy fuel oil'!W50+'E-heavy fuel oil'!W50</f>
        <v>747908545007.14819</v>
      </c>
      <c r="X2" s="344">
        <f>'NonE-heavy fuel oil'!X50+'E-heavy fuel oil'!X50</f>
        <v>754795461060.10828</v>
      </c>
      <c r="Y2" s="344">
        <f>'NonE-heavy fuel oil'!Y50+'E-heavy fuel oil'!Y50</f>
        <v>760656558465.29541</v>
      </c>
      <c r="Z2" s="344">
        <f>'NonE-heavy fuel oil'!Z50+'E-heavy fuel oil'!Z50</f>
        <v>765541593807.87</v>
      </c>
      <c r="AA2" s="344">
        <f>'NonE-heavy fuel oil'!AA50+'E-heavy fuel oil'!AA50</f>
        <v>769506171776.49121</v>
      </c>
      <c r="AB2" s="344">
        <f>'NonE-heavy fuel oil'!AB50+'E-heavy fuel oil'!AB50</f>
        <v>772610941909.91089</v>
      </c>
      <c r="AC2" s="344">
        <f>'NonE-heavy fuel oil'!AC50+'E-heavy fuel oil'!AC50</f>
        <v>774920815954.04456</v>
      </c>
      <c r="AD2" s="344">
        <f>'NonE-heavy fuel oil'!AD50+'E-heavy fuel oil'!AD50</f>
        <v>776504218336.79272</v>
      </c>
      <c r="AE2" s="344">
        <f>'NonE-heavy fuel oil'!AE50+'E-heavy fuel oil'!AE50</f>
        <v>777432380498.62695</v>
      </c>
      <c r="AF2" s="344">
        <f>'NonE-heavy fuel oil'!AF50+'E-heavy fuel oil'!AF50</f>
        <v>777778688050.65515</v>
      </c>
      <c r="AG2" s="344">
        <f>'NonE-heavy fuel oil'!AG50+'E-heavy fuel oil'!AG50</f>
        <v>777618088019.99109</v>
      </c>
      <c r="AH2" s="344">
        <f>'NonE-heavy fuel oil'!AH50+'E-heavy fuel oil'!AH50</f>
        <v>777026561827.49524</v>
      </c>
      <c r="AI2" s="344">
        <f>'NonE-heavy fuel oil'!AI50+'E-heavy fuel oil'!AI50</f>
        <v>776080668160.9895</v>
      </c>
      <c r="AJ2" s="344">
        <f>'NonE-heavy fuel oil'!AJ50+'E-heavy fuel oil'!AJ50</f>
        <v>774857158584.8623</v>
      </c>
      <c r="AK2" s="344">
        <f>'NonE-heavy fuel oil'!AK50+'E-heavy fuel oil'!AK50</f>
        <v>773432667584.98181</v>
      </c>
      <c r="AL2" s="344">
        <f>'NonE-heavy fuel oil'!AL50+'E-heavy fuel oil'!AL50</f>
        <v>771883477799.55383</v>
      </c>
      <c r="AM2" s="344">
        <f>'NonE-heavy fuel oil'!AM50+'E-heavy fuel oil'!AM50</f>
        <v>770285360440.24097</v>
      </c>
      <c r="AN2" s="344">
        <f>'NonE-heavy fuel oil'!AN50+'E-heavy fuel oil'!AN50</f>
        <v>768713490367.13464</v>
      </c>
      <c r="AO2" s="344">
        <f>'NonE-heavy fuel oil'!AO50+'E-heavy fuel oil'!AO50</f>
        <v>767242434946.05566</v>
      </c>
      <c r="AP2" s="344">
        <f>'NonE-heavy fuel oil'!AP50+'E-heavy fuel oil'!AP50</f>
        <v>765946215685.05762</v>
      </c>
      <c r="AQ2" s="344">
        <f>'NonE-heavy fuel oil'!AQ50+'E-heavy fuel oil'!AQ50</f>
        <v>761052363465.62512</v>
      </c>
    </row>
    <row r="3" spans="1:43" x14ac:dyDescent="0.2">
      <c r="A3" s="136" t="s">
        <v>125</v>
      </c>
      <c r="B3" s="344">
        <f>'NonE-heavy fuel oil'!B51+'E-heavy fuel oil'!B51</f>
        <v>345887092138.29773</v>
      </c>
      <c r="C3" s="344">
        <f>'NonE-heavy fuel oil'!C51+'E-heavy fuel oil'!C51</f>
        <v>406313656286.53687</v>
      </c>
      <c r="D3" s="344">
        <f>'NonE-heavy fuel oil'!D51+'E-heavy fuel oil'!D51</f>
        <v>424984931686.65802</v>
      </c>
      <c r="E3" s="344">
        <f>'NonE-heavy fuel oil'!E51+'E-heavy fuel oil'!E51</f>
        <v>443454914685.25806</v>
      </c>
      <c r="F3" s="344">
        <f>'NonE-heavy fuel oil'!F51+'E-heavy fuel oil'!F51</f>
        <v>461724212334.25592</v>
      </c>
      <c r="G3" s="344">
        <f>'NonE-heavy fuel oil'!G51+'E-heavy fuel oil'!G51</f>
        <v>479793431685.5708</v>
      </c>
      <c r="H3" s="344">
        <f>'NonE-heavy fuel oil'!H51+'E-heavy fuel oil'!H51</f>
        <v>497663179791.12152</v>
      </c>
      <c r="I3" s="344">
        <f>'NonE-heavy fuel oil'!I51+'E-heavy fuel oil'!I51</f>
        <v>503577551883.12714</v>
      </c>
      <c r="J3" s="344">
        <f>'NonE-heavy fuel oil'!J51+'E-heavy fuel oil'!J51</f>
        <v>509425135958.1889</v>
      </c>
      <c r="K3" s="344">
        <f>'NonE-heavy fuel oil'!K51+'E-heavy fuel oil'!K51</f>
        <v>515206133113.91333</v>
      </c>
      <c r="L3" s="344">
        <f>'NonE-heavy fuel oil'!L51+'E-heavy fuel oil'!L51</f>
        <v>520920744447.90717</v>
      </c>
      <c r="M3" s="344">
        <f>'NonE-heavy fuel oil'!M51+'E-heavy fuel oil'!M51</f>
        <v>526569171057.77698</v>
      </c>
      <c r="N3" s="344">
        <f>'NonE-heavy fuel oil'!N51+'E-heavy fuel oil'!N51</f>
        <v>527655914675.45111</v>
      </c>
      <c r="O3" s="344">
        <f>'NonE-heavy fuel oil'!O51+'E-heavy fuel oil'!O51</f>
        <v>528724049924.24084</v>
      </c>
      <c r="P3" s="344">
        <f>'NonE-heavy fuel oil'!P51+'E-heavy fuel oil'!P51</f>
        <v>529773622318.24072</v>
      </c>
      <c r="Q3" s="344">
        <f>'NonE-heavy fuel oil'!Q51+'E-heavy fuel oil'!Q51</f>
        <v>530804677371.5451</v>
      </c>
      <c r="R3" s="344">
        <f>'NonE-heavy fuel oil'!R51+'E-heavy fuel oil'!R51</f>
        <v>531817260598.24872</v>
      </c>
      <c r="S3" s="344">
        <f>'NonE-heavy fuel oil'!S51+'E-heavy fuel oil'!S51</f>
        <v>526288844804.5874</v>
      </c>
      <c r="T3" s="344">
        <f>'NonE-heavy fuel oil'!T51+'E-heavy fuel oil'!T51</f>
        <v>520772848170.1535</v>
      </c>
      <c r="U3" s="344">
        <f>'NonE-heavy fuel oil'!U51+'E-heavy fuel oil'!U51</f>
        <v>515269259648.09277</v>
      </c>
      <c r="V3" s="344">
        <f>'NonE-heavy fuel oil'!V51+'E-heavy fuel oil'!V51</f>
        <v>509778068191.5509</v>
      </c>
      <c r="W3" s="344">
        <f>'NonE-heavy fuel oil'!W51+'E-heavy fuel oil'!W51</f>
        <v>504299262753.67365</v>
      </c>
      <c r="X3" s="344">
        <f>'NonE-heavy fuel oil'!X51+'E-heavy fuel oil'!X51</f>
        <v>495927009963.6012</v>
      </c>
      <c r="Y3" s="344">
        <f>'NonE-heavy fuel oil'!Y51+'E-heavy fuel oil'!Y51</f>
        <v>487574309678.88989</v>
      </c>
      <c r="Z3" s="344">
        <f>'NonE-heavy fuel oil'!Z51+'E-heavy fuel oil'!Z51</f>
        <v>479241144224.57306</v>
      </c>
      <c r="AA3" s="344">
        <f>'NonE-heavy fuel oil'!AA51+'E-heavy fuel oil'!AA51</f>
        <v>470927495925.68378</v>
      </c>
      <c r="AB3" s="344">
        <f>'NonE-heavy fuel oil'!AB51+'E-heavy fuel oil'!AB51</f>
        <v>462633347107.25513</v>
      </c>
      <c r="AC3" s="344">
        <f>'NonE-heavy fuel oil'!AC51+'E-heavy fuel oil'!AC51</f>
        <v>454358680094.32056</v>
      </c>
      <c r="AD3" s="344">
        <f>'NonE-heavy fuel oil'!AD51+'E-heavy fuel oil'!AD51</f>
        <v>446103477211.91321</v>
      </c>
      <c r="AE3" s="344">
        <f>'NonE-heavy fuel oil'!AE51+'E-heavy fuel oil'!AE51</f>
        <v>437867720785.0661</v>
      </c>
      <c r="AF3" s="344">
        <f>'NonE-heavy fuel oil'!AF51+'E-heavy fuel oil'!AF51</f>
        <v>429651393138.81262</v>
      </c>
      <c r="AG3" s="344">
        <f>'NonE-heavy fuel oil'!AG51+'E-heavy fuel oil'!AG51</f>
        <v>421454476598.18567</v>
      </c>
      <c r="AH3" s="344">
        <f>'NonE-heavy fuel oil'!AH51+'E-heavy fuel oil'!AH51</f>
        <v>411363634259.10657</v>
      </c>
      <c r="AI3" s="344">
        <f>'NonE-heavy fuel oil'!AI51+'E-heavy fuel oil'!AI51</f>
        <v>401296930604.37933</v>
      </c>
      <c r="AJ3" s="344">
        <f>'NonE-heavy fuel oil'!AJ51+'E-heavy fuel oil'!AJ51</f>
        <v>391254343540.29541</v>
      </c>
      <c r="AK3" s="344">
        <f>'NonE-heavy fuel oil'!AK51+'E-heavy fuel oil'!AK51</f>
        <v>381235850973.14636</v>
      </c>
      <c r="AL3" s="344">
        <f>'NonE-heavy fuel oil'!AL51+'E-heavy fuel oil'!AL51</f>
        <v>371241430809.22351</v>
      </c>
      <c r="AM3" s="344">
        <f>'NonE-heavy fuel oil'!AM51+'E-heavy fuel oil'!AM51</f>
        <v>363172487591.42279</v>
      </c>
      <c r="AN3" s="344">
        <f>'NonE-heavy fuel oil'!AN51+'E-heavy fuel oil'!AN51</f>
        <v>355122824389.91168</v>
      </c>
      <c r="AO3" s="344">
        <f>'NonE-heavy fuel oil'!AO51+'E-heavy fuel oil'!AO51</f>
        <v>347092423529.72327</v>
      </c>
      <c r="AP3" s="344">
        <f>'NonE-heavy fuel oil'!AP51+'E-heavy fuel oil'!AP51</f>
        <v>339081267335.89069</v>
      </c>
      <c r="AQ3" s="344">
        <f>'NonE-heavy fuel oil'!AQ51+'E-heavy fuel oil'!AQ51</f>
        <v>329967001394.01093</v>
      </c>
    </row>
    <row r="4" spans="1:43" x14ac:dyDescent="0.2">
      <c r="A4" s="136" t="s">
        <v>126</v>
      </c>
      <c r="B4" s="344">
        <f>'NonE-heavy fuel oil'!B52+'E-heavy fuel oil'!B52</f>
        <v>7145969760747.7363</v>
      </c>
      <c r="C4" s="344">
        <f>'NonE-heavy fuel oil'!C52+'E-heavy fuel oil'!C52</f>
        <v>6453957863936.7734</v>
      </c>
      <c r="D4" s="344">
        <f>'NonE-heavy fuel oil'!D52+'E-heavy fuel oil'!D52</f>
        <v>6806365596762.1631</v>
      </c>
      <c r="E4" s="344">
        <f>'NonE-heavy fuel oil'!E52+'E-heavy fuel oil'!E52</f>
        <v>7155652451996.5332</v>
      </c>
      <c r="F4" s="344">
        <f>'NonE-heavy fuel oil'!F52+'E-heavy fuel oil'!F52</f>
        <v>7501822851499.1553</v>
      </c>
      <c r="G4" s="344">
        <f>'NonE-heavy fuel oil'!G52+'E-heavy fuel oil'!G52</f>
        <v>7844881217129.3076</v>
      </c>
      <c r="H4" s="344">
        <f>'NonE-heavy fuel oil'!H52+'E-heavy fuel oil'!H52</f>
        <v>8184831970746.2666</v>
      </c>
      <c r="I4" s="344">
        <f>'NonE-heavy fuel oil'!I52+'E-heavy fuel oil'!I52</f>
        <v>8356547902593.4326</v>
      </c>
      <c r="J4" s="344">
        <f>'NonE-heavy fuel oil'!J52+'E-heavy fuel oil'!J52</f>
        <v>8526864583909.4639</v>
      </c>
      <c r="K4" s="344">
        <f>'NonE-heavy fuel oil'!K52+'E-heavy fuel oil'!K52</f>
        <v>8695783989302.207</v>
      </c>
      <c r="L4" s="344">
        <f>'NonE-heavy fuel oil'!L52+'E-heavy fuel oil'!L52</f>
        <v>8863308093379.5059</v>
      </c>
      <c r="M4" s="344">
        <f>'NonE-heavy fuel oil'!M52+'E-heavy fuel oil'!M52</f>
        <v>9029438870749.2012</v>
      </c>
      <c r="N4" s="344">
        <f>'NonE-heavy fuel oil'!N52+'E-heavy fuel oil'!N52</f>
        <v>9131042558404.6738</v>
      </c>
      <c r="O4" s="344">
        <f>'NonE-heavy fuel oil'!O52+'E-heavy fuel oil'!O52</f>
        <v>9231895083798.4629</v>
      </c>
      <c r="P4" s="344">
        <f>'NonE-heavy fuel oil'!P52+'E-heavy fuel oil'!P52</f>
        <v>9331997223555.7383</v>
      </c>
      <c r="Q4" s="344">
        <f>'NonE-heavy fuel oil'!Q52+'E-heavy fuel oil'!Q52</f>
        <v>9431349754301.668</v>
      </c>
      <c r="R4" s="344">
        <f>'NonE-heavy fuel oil'!R52+'E-heavy fuel oil'!R52</f>
        <v>9529953452661.4297</v>
      </c>
      <c r="S4" s="344">
        <f>'NonE-heavy fuel oil'!S52+'E-heavy fuel oil'!S52</f>
        <v>9648349555618.6621</v>
      </c>
      <c r="T4" s="344">
        <f>'NonE-heavy fuel oil'!T52+'E-heavy fuel oil'!T52</f>
        <v>9766522758341.6523</v>
      </c>
      <c r="U4" s="344">
        <f>'NonE-heavy fuel oil'!U52+'E-heavy fuel oil'!U52</f>
        <v>9884473173894.6113</v>
      </c>
      <c r="V4" s="344">
        <f>'NonE-heavy fuel oil'!V52+'E-heavy fuel oil'!V52</f>
        <v>10002200915341.756</v>
      </c>
      <c r="W4" s="344">
        <f>'NonE-heavy fuel oil'!W52+'E-heavy fuel oil'!W52</f>
        <v>10119706095747.305</v>
      </c>
      <c r="X4" s="344">
        <f>'NonE-heavy fuel oil'!X52+'E-heavy fuel oil'!X52</f>
        <v>10173766667546.67</v>
      </c>
      <c r="Y4" s="344">
        <f>'NonE-heavy fuel oil'!Y52+'E-heavy fuel oil'!Y52</f>
        <v>10227717704276.121</v>
      </c>
      <c r="Z4" s="344">
        <f>'NonE-heavy fuel oil'!Z52+'E-heavy fuel oil'!Z52</f>
        <v>10281559262405.588</v>
      </c>
      <c r="AA4" s="344">
        <f>'NonE-heavy fuel oil'!AA52+'E-heavy fuel oil'!AA52</f>
        <v>10335291398404.994</v>
      </c>
      <c r="AB4" s="344">
        <f>'NonE-heavy fuel oil'!AB52+'E-heavy fuel oil'!AB52</f>
        <v>10388914168744.271</v>
      </c>
      <c r="AC4" s="344">
        <f>'NonE-heavy fuel oil'!AC52+'E-heavy fuel oil'!AC52</f>
        <v>10442427629893.354</v>
      </c>
      <c r="AD4" s="344">
        <f>'NonE-heavy fuel oil'!AD52+'E-heavy fuel oil'!AD52</f>
        <v>10495831838322.156</v>
      </c>
      <c r="AE4" s="344">
        <f>'NonE-heavy fuel oil'!AE52+'E-heavy fuel oil'!AE52</f>
        <v>10549126850500.619</v>
      </c>
      <c r="AF4" s="344">
        <f>'NonE-heavy fuel oil'!AF52+'E-heavy fuel oil'!AF52</f>
        <v>10602312722898.668</v>
      </c>
      <c r="AG4" s="344">
        <f>'NonE-heavy fuel oil'!AG52+'E-heavy fuel oil'!AG52</f>
        <v>10655389511986.23</v>
      </c>
      <c r="AH4" s="344">
        <f>'NonE-heavy fuel oil'!AH52+'E-heavy fuel oil'!AH52</f>
        <v>10708325982278.416</v>
      </c>
      <c r="AI4" s="344">
        <f>'NonE-heavy fuel oil'!AI52+'E-heavy fuel oil'!AI52</f>
        <v>10761153538343.875</v>
      </c>
      <c r="AJ4" s="344">
        <f>'NonE-heavy fuel oil'!AJ52+'E-heavy fuel oil'!AJ52</f>
        <v>10813872236624.27</v>
      </c>
      <c r="AK4" s="344">
        <f>'NonE-heavy fuel oil'!AK52+'E-heavy fuel oil'!AK52</f>
        <v>10866482133561.27</v>
      </c>
      <c r="AL4" s="344">
        <f>'NonE-heavy fuel oil'!AL52+'E-heavy fuel oil'!AL52</f>
        <v>10918983285596.537</v>
      </c>
      <c r="AM4" s="344">
        <f>'NonE-heavy fuel oil'!AM52+'E-heavy fuel oil'!AM52</f>
        <v>10909128443662.258</v>
      </c>
      <c r="AN4" s="344">
        <f>'NonE-heavy fuel oil'!AN52+'E-heavy fuel oil'!AN52</f>
        <v>10899276968201.264</v>
      </c>
      <c r="AO4" s="344">
        <f>'NonE-heavy fuel oil'!AO52+'E-heavy fuel oil'!AO52</f>
        <v>10889428859179.637</v>
      </c>
      <c r="AP4" s="344">
        <f>'NonE-heavy fuel oil'!AP52+'E-heavy fuel oil'!AP52</f>
        <v>10879584116563.461</v>
      </c>
      <c r="AQ4" s="344">
        <f>'NonE-heavy fuel oil'!AQ52+'E-heavy fuel oil'!AQ52</f>
        <v>10832896154758.424</v>
      </c>
    </row>
    <row r="5" spans="1:43" x14ac:dyDescent="0.2">
      <c r="A5" s="136" t="s">
        <v>127</v>
      </c>
      <c r="B5" s="344">
        <f>'NonE-heavy fuel oil'!B53+'E-heavy fuel oil'!B53</f>
        <v>1175605632630.7275</v>
      </c>
      <c r="C5" s="344">
        <f>'NonE-heavy fuel oil'!C53+'E-heavy fuel oil'!C53</f>
        <v>933318269359.86353</v>
      </c>
      <c r="D5" s="344">
        <f>'NonE-heavy fuel oil'!D53+'E-heavy fuel oil'!D53</f>
        <v>945256862429.91284</v>
      </c>
      <c r="E5" s="344">
        <f>'NonE-heavy fuel oil'!E53+'E-heavy fuel oil'!E53</f>
        <v>956770904987.49805</v>
      </c>
      <c r="F5" s="344">
        <f>'NonE-heavy fuel oil'!F53+'E-heavy fuel oil'!F53</f>
        <v>967863812859.64294</v>
      </c>
      <c r="G5" s="344">
        <f>'NonE-heavy fuel oil'!G53+'E-heavy fuel oil'!G53</f>
        <v>978539001873.37183</v>
      </c>
      <c r="H5" s="344">
        <f>'NonE-heavy fuel oil'!H53+'E-heavy fuel oil'!H53</f>
        <v>988799887855.70972</v>
      </c>
      <c r="I5" s="344">
        <f>'NonE-heavy fuel oil'!I53+'E-heavy fuel oil'!I53</f>
        <v>1013012066197.1632</v>
      </c>
      <c r="J5" s="344">
        <f>'NonE-heavy fuel oil'!J53+'E-heavy fuel oil'!J53</f>
        <v>1036591365997.285</v>
      </c>
      <c r="K5" s="344">
        <f>'NonE-heavy fuel oil'!K53+'E-heavy fuel oil'!K53</f>
        <v>1059542036599.6177</v>
      </c>
      <c r="L5" s="344">
        <f>'NonE-heavy fuel oil'!L53+'E-heavy fuel oil'!L53</f>
        <v>1081868327347.7042</v>
      </c>
      <c r="M5" s="344">
        <f>'NonE-heavy fuel oil'!M53+'E-heavy fuel oil'!M53</f>
        <v>1103574487585.0869</v>
      </c>
      <c r="N5" s="344">
        <f>'NonE-heavy fuel oil'!N53+'E-heavy fuel oil'!N53</f>
        <v>1104020179069.5637</v>
      </c>
      <c r="O5" s="344">
        <f>'NonE-heavy fuel oil'!O53+'E-heavy fuel oil'!O53</f>
        <v>1104290826426.7734</v>
      </c>
      <c r="P5" s="344">
        <f>'NonE-heavy fuel oil'!P53+'E-heavy fuel oil'!P53</f>
        <v>1104387666626.8596</v>
      </c>
      <c r="Q5" s="344">
        <f>'NonE-heavy fuel oil'!Q53+'E-heavy fuel oil'!Q53</f>
        <v>1104311936639.9656</v>
      </c>
      <c r="R5" s="344">
        <f>'NonE-heavy fuel oil'!R53+'E-heavy fuel oil'!R53</f>
        <v>1104064873436.2339</v>
      </c>
      <c r="S5" s="344">
        <f>'NonE-heavy fuel oil'!S53+'E-heavy fuel oil'!S53</f>
        <v>1096398250724.3005</v>
      </c>
      <c r="T5" s="344">
        <f>'NonE-heavy fuel oil'!T53+'E-heavy fuel oil'!T53</f>
        <v>1088722470112.2104</v>
      </c>
      <c r="U5" s="344">
        <f>'NonE-heavy fuel oil'!U53+'E-heavy fuel oil'!U53</f>
        <v>1081037568458.7839</v>
      </c>
      <c r="V5" s="344">
        <f>'NonE-heavy fuel oil'!V53+'E-heavy fuel oil'!V53</f>
        <v>1073343582622.8406</v>
      </c>
      <c r="W5" s="344">
        <f>'NonE-heavy fuel oil'!W53+'E-heavy fuel oil'!W53</f>
        <v>1065640549463.2001</v>
      </c>
      <c r="X5" s="344">
        <f>'NonE-heavy fuel oil'!X53+'E-heavy fuel oil'!X53</f>
        <v>1049542955432.1785</v>
      </c>
      <c r="Y5" s="344">
        <f>'NonE-heavy fuel oil'!Y53+'E-heavy fuel oil'!Y53</f>
        <v>1033492311671.4299</v>
      </c>
      <c r="Z5" s="344">
        <f>'NonE-heavy fuel oil'!Z53+'E-heavy fuel oil'!Z53</f>
        <v>1017488565224.1548</v>
      </c>
      <c r="AA5" s="344">
        <f>'NonE-heavy fuel oil'!AA53+'E-heavy fuel oil'!AA53</f>
        <v>1001531663133.5531</v>
      </c>
      <c r="AB5" s="344">
        <f>'NonE-heavy fuel oil'!AB53+'E-heavy fuel oil'!AB53</f>
        <v>985621552442.82629</v>
      </c>
      <c r="AC5" s="344">
        <f>'NonE-heavy fuel oil'!AC53+'E-heavy fuel oil'!AC53</f>
        <v>965486543662.35815</v>
      </c>
      <c r="AD5" s="344">
        <f>'NonE-heavy fuel oil'!AD53+'E-heavy fuel oil'!AD53</f>
        <v>945454514887.8501</v>
      </c>
      <c r="AE5" s="344">
        <f>'NonE-heavy fuel oil'!AE53+'E-heavy fuel oil'!AE53</f>
        <v>925525311233.21106</v>
      </c>
      <c r="AF5" s="344">
        <f>'NonE-heavy fuel oil'!AF53+'E-heavy fuel oil'!AF53</f>
        <v>905698777812.34973</v>
      </c>
      <c r="AG5" s="344">
        <f>'NonE-heavy fuel oil'!AG53+'E-heavy fuel oil'!AG53</f>
        <v>885974759739.17505</v>
      </c>
      <c r="AH5" s="344">
        <f>'NonE-heavy fuel oil'!AH53+'E-heavy fuel oil'!AH53</f>
        <v>864653923683.75696</v>
      </c>
      <c r="AI5" s="344">
        <f>'NonE-heavy fuel oil'!AI53+'E-heavy fuel oil'!AI53</f>
        <v>843473650171.29321</v>
      </c>
      <c r="AJ5" s="344">
        <f>'NonE-heavy fuel oil'!AJ53+'E-heavy fuel oil'!AJ53</f>
        <v>822433711354.86377</v>
      </c>
      <c r="AK5" s="344">
        <f>'NonE-heavy fuel oil'!AK53+'E-heavy fuel oil'!AK53</f>
        <v>801533879387.5498</v>
      </c>
      <c r="AL5" s="344">
        <f>'NonE-heavy fuel oil'!AL53+'E-heavy fuel oil'!AL53</f>
        <v>780773926422.43188</v>
      </c>
      <c r="AM5" s="344">
        <f>'NonE-heavy fuel oil'!AM53+'E-heavy fuel oil'!AM53</f>
        <v>762720478463.29004</v>
      </c>
      <c r="AN5" s="344">
        <f>'NonE-heavy fuel oil'!AN53+'E-heavy fuel oil'!AN53</f>
        <v>744799948403.08594</v>
      </c>
      <c r="AO5" s="344">
        <f>'NonE-heavy fuel oil'!AO53+'E-heavy fuel oil'!AO53</f>
        <v>727012114553.91785</v>
      </c>
      <c r="AP5" s="344">
        <f>'NonE-heavy fuel oil'!AP53+'E-heavy fuel oil'!AP53</f>
        <v>709356755227.88354</v>
      </c>
      <c r="AQ5" s="344">
        <f>'NonE-heavy fuel oil'!AQ53+'E-heavy fuel oil'!AQ53</f>
        <v>689488449927.80396</v>
      </c>
    </row>
    <row r="6" spans="1:43" x14ac:dyDescent="0.2">
      <c r="A6" s="136" t="s">
        <v>128</v>
      </c>
      <c r="B6" s="344">
        <f>'NonE-heavy fuel oil'!B54+'E-heavy fuel oil'!B54</f>
        <v>2199050789586.1631</v>
      </c>
      <c r="C6" s="344">
        <f>'NonE-heavy fuel oil'!C54+'E-heavy fuel oil'!C54</f>
        <v>1697157548579.0635</v>
      </c>
      <c r="D6" s="344">
        <f>'NonE-heavy fuel oil'!D54+'E-heavy fuel oil'!D54</f>
        <v>1897845219789.4058</v>
      </c>
      <c r="E6" s="344">
        <f>'NonE-heavy fuel oil'!E54+'E-heavy fuel oil'!E54</f>
        <v>1949515877681.644</v>
      </c>
      <c r="F6" s="344">
        <f>'NonE-heavy fuel oil'!F54+'E-heavy fuel oil'!F54</f>
        <v>1956088877995.1384</v>
      </c>
      <c r="G6" s="344">
        <f>'NonE-heavy fuel oil'!G54+'E-heavy fuel oil'!G54</f>
        <v>1991287554230.6174</v>
      </c>
      <c r="H6" s="344">
        <f>'NonE-heavy fuel oil'!H54+'E-heavy fuel oil'!H54</f>
        <v>2042127124480.8149</v>
      </c>
      <c r="I6" s="344">
        <f>'NonE-heavy fuel oil'!I54+'E-heavy fuel oil'!I54</f>
        <v>2098375755320.5605</v>
      </c>
      <c r="J6" s="344">
        <f>'NonE-heavy fuel oil'!J54+'E-heavy fuel oil'!J54</f>
        <v>2154799267708.7778</v>
      </c>
      <c r="K6" s="344">
        <f>'NonE-heavy fuel oil'!K54+'E-heavy fuel oil'!K54</f>
        <v>2209601323028.7505</v>
      </c>
      <c r="L6" s="344">
        <f>'NonE-heavy fuel oil'!L54+'E-heavy fuel oil'!L54</f>
        <v>2260857857772.7241</v>
      </c>
      <c r="M6" s="344">
        <f>'NonE-heavy fuel oil'!M54+'E-heavy fuel oil'!M54</f>
        <v>2306533948057.6157</v>
      </c>
      <c r="N6" s="344">
        <f>'NonE-heavy fuel oil'!N54+'E-heavy fuel oil'!N54</f>
        <v>2346871178121.0522</v>
      </c>
      <c r="O6" s="344">
        <f>'NonE-heavy fuel oil'!O54+'E-heavy fuel oil'!O54</f>
        <v>2379811885329.5791</v>
      </c>
      <c r="P6" s="344">
        <f>'NonE-heavy fuel oil'!P54+'E-heavy fuel oil'!P54</f>
        <v>2405665525471.8403</v>
      </c>
      <c r="Q6" s="344">
        <f>'NonE-heavy fuel oil'!Q54+'E-heavy fuel oil'!Q54</f>
        <v>2424836164029.4658</v>
      </c>
      <c r="R6" s="344">
        <f>'NonE-heavy fuel oil'!R54+'E-heavy fuel oil'!R54</f>
        <v>2437807694287.2495</v>
      </c>
      <c r="S6" s="344">
        <f>'NonE-heavy fuel oil'!S54+'E-heavy fuel oil'!S54</f>
        <v>2453531231785.7275</v>
      </c>
      <c r="T6" s="344">
        <f>'NonE-heavy fuel oil'!T54+'E-heavy fuel oil'!T54</f>
        <v>2464034390690.7632</v>
      </c>
      <c r="U6" s="344">
        <f>'NonE-heavy fuel oil'!U54+'E-heavy fuel oil'!U54</f>
        <v>2469653617506.2559</v>
      </c>
      <c r="V6" s="344">
        <f>'NonE-heavy fuel oil'!V54+'E-heavy fuel oil'!V54</f>
        <v>2470757162202.9561</v>
      </c>
      <c r="W6" s="344">
        <f>'NonE-heavy fuel oil'!W54+'E-heavy fuel oil'!W54</f>
        <v>2467737596449.1064</v>
      </c>
      <c r="X6" s="344">
        <f>'NonE-heavy fuel oil'!X54+'E-heavy fuel oil'!X54</f>
        <v>2461004792076.916</v>
      </c>
      <c r="Y6" s="344">
        <f>'NonE-heavy fuel oil'!Y54+'E-heavy fuel oil'!Y54</f>
        <v>2450979480128.6909</v>
      </c>
      <c r="Z6" s="344">
        <f>'NonE-heavy fuel oil'!Z54+'E-heavy fuel oil'!Z54</f>
        <v>2438087479069.7041</v>
      </c>
      <c r="AA6" s="344">
        <f>'NonE-heavy fuel oil'!AA54+'E-heavy fuel oil'!AA54</f>
        <v>2422754651265.3447</v>
      </c>
      <c r="AB6" s="344">
        <f>'NonE-heavy fuel oil'!AB54+'E-heavy fuel oil'!AB54</f>
        <v>2405402620416.3613</v>
      </c>
      <c r="AC6" s="344">
        <f>'NonE-heavy fuel oil'!AC54+'E-heavy fuel oil'!AC54</f>
        <v>2386445259874.5811</v>
      </c>
      <c r="AD6" s="344">
        <f>'NonE-heavy fuel oil'!AD54+'E-heavy fuel oil'!AD54</f>
        <v>2366285942925.1714</v>
      </c>
      <c r="AE6" s="344">
        <f>'NonE-heavy fuel oil'!AE54+'E-heavy fuel oil'!AE54</f>
        <v>2345315531315.3442</v>
      </c>
      <c r="AF6" s="344">
        <f>'NonE-heavy fuel oil'!AF54+'E-heavy fuel oil'!AF54</f>
        <v>2323911067463.0923</v>
      </c>
      <c r="AG6" s="344">
        <f>'NonE-heavy fuel oil'!AG54+'E-heavy fuel oil'!AG54</f>
        <v>2302435128697.3037</v>
      </c>
      <c r="AH6" s="344">
        <f>'NonE-heavy fuel oil'!AH54+'E-heavy fuel oil'!AH54</f>
        <v>2281235798284.0127</v>
      </c>
      <c r="AI6" s="344">
        <f>'NonE-heavy fuel oil'!AI54+'E-heavy fuel oil'!AI54</f>
        <v>2260647207557.6475</v>
      </c>
      <c r="AJ6" s="344">
        <f>'NonE-heavy fuel oil'!AJ54+'E-heavy fuel oil'!AJ54</f>
        <v>2240990605864.0718</v>
      </c>
      <c r="AK6" s="344">
        <f>'NonE-heavy fuel oil'!AK54+'E-heavy fuel oil'!AK54</f>
        <v>2222575919913.749</v>
      </c>
      <c r="AL6" s="344">
        <f>'NonE-heavy fuel oil'!AL54+'E-heavy fuel oil'!AL54</f>
        <v>2205703771260.2417</v>
      </c>
      <c r="AM6" s="344">
        <f>'NonE-heavy fuel oil'!AM54+'E-heavy fuel oil'!AM54</f>
        <v>2190667929746.4075</v>
      </c>
      <c r="AN6" s="344">
        <f>'NonE-heavy fuel oil'!AN54+'E-heavy fuel oil'!AN54</f>
        <v>2177758191763.4878</v>
      </c>
      <c r="AO6" s="344">
        <f>'NonE-heavy fuel oil'!AO54+'E-heavy fuel oil'!AO54</f>
        <v>2167263685011.321</v>
      </c>
      <c r="AP6" s="344">
        <f>'NonE-heavy fuel oil'!AP54+'E-heavy fuel oil'!AP54</f>
        <v>2159476616208.4111</v>
      </c>
      <c r="AQ6" s="344">
        <f>'NonE-heavy fuel oil'!AQ54+'E-heavy fuel oil'!AQ54</f>
        <v>2143579686316.8525</v>
      </c>
    </row>
    <row r="7" spans="1:43" x14ac:dyDescent="0.2">
      <c r="A7" s="136" t="s">
        <v>129</v>
      </c>
      <c r="B7" s="344">
        <f>'NonE-heavy fuel oil'!B55+'E-heavy fuel oil'!B55</f>
        <v>2805927667241.5024</v>
      </c>
      <c r="C7" s="344">
        <f>'NonE-heavy fuel oil'!C55+'E-heavy fuel oil'!C55</f>
        <v>1502243127697.9316</v>
      </c>
      <c r="D7" s="344">
        <f>'NonE-heavy fuel oil'!D55+'E-heavy fuel oil'!D55</f>
        <v>1591588436927.7085</v>
      </c>
      <c r="E7" s="344">
        <f>'NonE-heavy fuel oil'!E55+'E-heavy fuel oil'!E55</f>
        <v>1565637972060.759</v>
      </c>
      <c r="F7" s="344">
        <f>'NonE-heavy fuel oil'!F55+'E-heavy fuel oil'!F55</f>
        <v>1560068509804.4033</v>
      </c>
      <c r="G7" s="344">
        <f>'NonE-heavy fuel oil'!G55+'E-heavy fuel oil'!G55</f>
        <v>1563918580483.2512</v>
      </c>
      <c r="H7" s="344">
        <f>'NonE-heavy fuel oil'!H55+'E-heavy fuel oil'!H55</f>
        <v>1572970432112.2073</v>
      </c>
      <c r="I7" s="344">
        <f>'NonE-heavy fuel oil'!I55+'E-heavy fuel oil'!I55</f>
        <v>1584446865723.8516</v>
      </c>
      <c r="J7" s="344">
        <f>'NonE-heavy fuel oil'!J55+'E-heavy fuel oil'!J55</f>
        <v>1594786049622.6104</v>
      </c>
      <c r="K7" s="344">
        <f>'NonE-heavy fuel oil'!K55+'E-heavy fuel oil'!K55</f>
        <v>1601858244077.5491</v>
      </c>
      <c r="L7" s="344">
        <f>'NonE-heavy fuel oil'!L55+'E-heavy fuel oil'!L55</f>
        <v>1603521126812.2261</v>
      </c>
      <c r="M7" s="344">
        <f>'NonE-heavy fuel oil'!M55+'E-heavy fuel oil'!M55</f>
        <v>1597672678379.1245</v>
      </c>
      <c r="N7" s="344">
        <f>'NonE-heavy fuel oil'!N55+'E-heavy fuel oil'!N55</f>
        <v>1584956467397.5071</v>
      </c>
      <c r="O7" s="344">
        <f>'NonE-heavy fuel oil'!O55+'E-heavy fuel oil'!O55</f>
        <v>1564891743307.6829</v>
      </c>
      <c r="P7" s="344">
        <f>'NonE-heavy fuel oil'!P55+'E-heavy fuel oil'!P55</f>
        <v>1539660228219.9653</v>
      </c>
      <c r="Q7" s="344">
        <f>'NonE-heavy fuel oil'!Q55+'E-heavy fuel oil'!Q55</f>
        <v>1511382336915.7332</v>
      </c>
      <c r="R7" s="344">
        <f>'NonE-heavy fuel oil'!R55+'E-heavy fuel oil'!R55</f>
        <v>1482064602498.447</v>
      </c>
      <c r="S7" s="344">
        <f>'NonE-heavy fuel oil'!S55+'E-heavy fuel oil'!S55</f>
        <v>1458889533383.4351</v>
      </c>
      <c r="T7" s="344">
        <f>'NonE-heavy fuel oil'!T55+'E-heavy fuel oil'!T55</f>
        <v>1436399536301.4548</v>
      </c>
      <c r="U7" s="344">
        <f>'NonE-heavy fuel oil'!U55+'E-heavy fuel oil'!U55</f>
        <v>1414615355151.6641</v>
      </c>
      <c r="V7" s="344">
        <f>'NonE-heavy fuel oil'!V55+'E-heavy fuel oil'!V55</f>
        <v>1393558255640.8345</v>
      </c>
      <c r="W7" s="344">
        <f>'NonE-heavy fuel oil'!W55+'E-heavy fuel oil'!W55</f>
        <v>1373249299907.7158</v>
      </c>
      <c r="X7" s="344">
        <f>'NonE-heavy fuel oil'!X55+'E-heavy fuel oil'!X55</f>
        <v>1353708762427.6379</v>
      </c>
      <c r="Y7" s="344">
        <f>'NonE-heavy fuel oil'!Y55+'E-heavy fuel oil'!Y55</f>
        <v>1334955684089.7185</v>
      </c>
      <c r="Z7" s="344">
        <f>'NonE-heavy fuel oil'!Z55+'E-heavy fuel oil'!Z55</f>
        <v>1317007557145.7383</v>
      </c>
      <c r="AA7" s="344">
        <f>'NonE-heavy fuel oil'!AA55+'E-heavy fuel oil'!AA55</f>
        <v>1299880130648.7607</v>
      </c>
      <c r="AB7" s="344">
        <f>'NonE-heavy fuel oil'!AB55+'E-heavy fuel oil'!AB55</f>
        <v>1283587323968.5085</v>
      </c>
      <c r="AC7" s="344">
        <f>'NonE-heavy fuel oil'!AC55+'E-heavy fuel oil'!AC55</f>
        <v>1268141234885.9189</v>
      </c>
      <c r="AD7" s="344">
        <f>'NonE-heavy fuel oil'!AD55+'E-heavy fuel oil'!AD55</f>
        <v>1253552228500.9717</v>
      </c>
      <c r="AE7" s="344">
        <f>'NonE-heavy fuel oil'!AE55+'E-heavy fuel oil'!AE55</f>
        <v>1239829093595.1584</v>
      </c>
      <c r="AF7" s="344">
        <f>'NonE-heavy fuel oil'!AF55+'E-heavy fuel oil'!AF55</f>
        <v>1226979254030.5134</v>
      </c>
      <c r="AG7" s="344">
        <f>'NonE-heavy fuel oil'!AG55+'E-heavy fuel oil'!AG55</f>
        <v>1215009024109.1292</v>
      </c>
      <c r="AH7" s="344">
        <f>'NonE-heavy fuel oil'!AH55+'E-heavy fuel oil'!AH55</f>
        <v>1203923898443.7622</v>
      </c>
      <c r="AI7" s="344">
        <f>'NonE-heavy fuel oil'!AI55+'E-heavy fuel oil'!AI55</f>
        <v>1193728868704.0383</v>
      </c>
      <c r="AJ7" s="344">
        <f>'NonE-heavy fuel oil'!AJ55+'E-heavy fuel oil'!AJ55</f>
        <v>1184428761530.3381</v>
      </c>
      <c r="AK7" s="344">
        <f>'NonE-heavy fuel oil'!AK55+'E-heavy fuel oil'!AK55</f>
        <v>1176028593896.8547</v>
      </c>
      <c r="AL7" s="344">
        <f>'NonE-heavy fuel oil'!AL55+'E-heavy fuel oil'!AL55</f>
        <v>1168533944230.1265</v>
      </c>
      <c r="AM7" s="344">
        <f>'NonE-heavy fuel oil'!AM55+'E-heavy fuel oil'!AM55</f>
        <v>1161951339645.3352</v>
      </c>
      <c r="AN7" s="344">
        <f>'NonE-heavy fuel oil'!AN55+'E-heavy fuel oil'!AN55</f>
        <v>1156288661769.9902</v>
      </c>
      <c r="AO7" s="344">
        <f>'NonE-heavy fuel oil'!AO55+'E-heavy fuel oil'!AO55</f>
        <v>1151555575826.5122</v>
      </c>
      <c r="AP7" s="344">
        <f>'NonE-heavy fuel oil'!AP55+'E-heavy fuel oil'!AP55</f>
        <v>1147763990010.8733</v>
      </c>
      <c r="AQ7" s="344">
        <f>'NonE-heavy fuel oil'!AQ55+'E-heavy fuel oil'!AQ55</f>
        <v>1139057126343.8635</v>
      </c>
    </row>
    <row r="8" spans="1:43" x14ac:dyDescent="0.2">
      <c r="A8" s="136" t="s">
        <v>130</v>
      </c>
      <c r="B8" s="344">
        <f>'NonE-heavy fuel oil'!B56+'E-heavy fuel oil'!B56</f>
        <v>785810059249.47009</v>
      </c>
      <c r="C8" s="344">
        <f>'NonE-heavy fuel oil'!C56+'E-heavy fuel oil'!C56</f>
        <v>714827466242.66382</v>
      </c>
      <c r="D8" s="344">
        <f>'NonE-heavy fuel oil'!D56+'E-heavy fuel oil'!D56</f>
        <v>821144842702.77637</v>
      </c>
      <c r="E8" s="344">
        <f>'NonE-heavy fuel oil'!E56+'E-heavy fuel oil'!E56</f>
        <v>827294927091.05554</v>
      </c>
      <c r="F8" s="344">
        <f>'NonE-heavy fuel oil'!F56+'E-heavy fuel oil'!F56</f>
        <v>830509010750.98486</v>
      </c>
      <c r="G8" s="344">
        <f>'NonE-heavy fuel oil'!G56+'E-heavy fuel oil'!G56</f>
        <v>840603272577.16187</v>
      </c>
      <c r="H8" s="344">
        <f>'NonE-heavy fuel oil'!H56+'E-heavy fuel oil'!H56</f>
        <v>855444125013.29761</v>
      </c>
      <c r="I8" s="344">
        <f>'NonE-heavy fuel oil'!I56+'E-heavy fuel oil'!I56</f>
        <v>873119392425.83069</v>
      </c>
      <c r="J8" s="344">
        <f>'NonE-heavy fuel oil'!J56+'E-heavy fuel oil'!J56</f>
        <v>892342650298.83301</v>
      </c>
      <c r="K8" s="344">
        <f>'NonE-heavy fuel oil'!K56+'E-heavy fuel oil'!K56</f>
        <v>912005659613.07544</v>
      </c>
      <c r="L8" s="344">
        <f>'NonE-heavy fuel oil'!L56+'E-heavy fuel oil'!L56</f>
        <v>930900296232.02051</v>
      </c>
      <c r="M8" s="344">
        <f>'NonE-heavy fuel oil'!M56+'E-heavy fuel oil'!M56</f>
        <v>947720975756.09546</v>
      </c>
      <c r="N8" s="344">
        <f>'NonE-heavy fuel oil'!N56+'E-heavy fuel oil'!N56</f>
        <v>961552181658.87158</v>
      </c>
      <c r="O8" s="344">
        <f>'NonE-heavy fuel oil'!O56+'E-heavy fuel oil'!O56</f>
        <v>972041902071.38074</v>
      </c>
      <c r="P8" s="344">
        <f>'NonE-heavy fuel oil'!P56+'E-heavy fuel oil'!P56</f>
        <v>979340513404.4325</v>
      </c>
      <c r="Q8" s="344">
        <f>'NonE-heavy fuel oil'!Q56+'E-heavy fuel oil'!Q56</f>
        <v>983639363960.23645</v>
      </c>
      <c r="R8" s="344">
        <f>'NonE-heavy fuel oil'!R56+'E-heavy fuel oil'!R56</f>
        <v>985163616764.3136</v>
      </c>
      <c r="S8" s="344">
        <f>'NonE-heavy fuel oil'!S56+'E-heavy fuel oil'!S56</f>
        <v>984614786692.18274</v>
      </c>
      <c r="T8" s="344">
        <f>'NonE-heavy fuel oil'!T56+'E-heavy fuel oil'!T56</f>
        <v>981743509262.85913</v>
      </c>
      <c r="U8" s="344">
        <f>'NonE-heavy fuel oil'!U56+'E-heavy fuel oil'!U56</f>
        <v>976767361265.46179</v>
      </c>
      <c r="V8" s="344">
        <f>'NonE-heavy fuel oil'!V56+'E-heavy fuel oil'!V56</f>
        <v>969914325353.51929</v>
      </c>
      <c r="W8" s="344">
        <f>'NonE-heavy fuel oil'!W56+'E-heavy fuel oil'!W56</f>
        <v>961418466668.63562</v>
      </c>
      <c r="X8" s="344">
        <f>'NonE-heavy fuel oil'!X56+'E-heavy fuel oil'!X56</f>
        <v>951516038571.66663</v>
      </c>
      <c r="Y8" s="344">
        <f>'NonE-heavy fuel oil'!Y56+'E-heavy fuel oil'!Y56</f>
        <v>940442070433.30212</v>
      </c>
      <c r="Z8" s="344">
        <f>'NonE-heavy fuel oil'!Z56+'E-heavy fuel oil'!Z56</f>
        <v>928427468767.66663</v>
      </c>
      <c r="AA8" s="344">
        <f>'NonE-heavy fuel oil'!AA56+'E-heavy fuel oil'!AA56</f>
        <v>915696643872.54346</v>
      </c>
      <c r="AB8" s="344">
        <f>'NonE-heavy fuel oil'!AB56+'E-heavy fuel oil'!AB56</f>
        <v>902465657970.61182</v>
      </c>
      <c r="AC8" s="344">
        <f>'NonE-heavy fuel oil'!AC56+'E-heavy fuel oil'!AC56</f>
        <v>888940877824.51294</v>
      </c>
      <c r="AD8" s="344">
        <f>'NonE-heavy fuel oil'!AD56+'E-heavy fuel oil'!AD56</f>
        <v>875318104948.86438</v>
      </c>
      <c r="AE8" s="344">
        <f>'NonE-heavy fuel oil'!AE56+'E-heavy fuel oil'!AE56</f>
        <v>861782149752.76257</v>
      </c>
      <c r="AF8" s="344">
        <f>'NonE-heavy fuel oil'!AF56+'E-heavy fuel oil'!AF56</f>
        <v>848506812004.35095</v>
      </c>
      <c r="AG8" s="344">
        <f>'NonE-heavy fuel oil'!AG56+'E-heavy fuel oil'!AG56</f>
        <v>835655228640.17212</v>
      </c>
      <c r="AH8" s="344">
        <f>'NonE-heavy fuel oil'!AH56+'E-heavy fuel oil'!AH56</f>
        <v>823380550837.95068</v>
      </c>
      <c r="AI8" s="344">
        <f>'NonE-heavy fuel oil'!AI56+'E-heavy fuel oil'!AI56</f>
        <v>811826915122.19653</v>
      </c>
      <c r="AJ8" s="344">
        <f>'NonE-heavy fuel oil'!AJ56+'E-heavy fuel oil'!AJ56</f>
        <v>801130677786.90417</v>
      </c>
      <c r="AK8" s="344">
        <f>'NonE-heavy fuel oil'!AK56+'E-heavy fuel oil'!AK56</f>
        <v>791421887848.33545</v>
      </c>
      <c r="AL8" s="344">
        <f>'NonE-heavy fuel oil'!AL56+'E-heavy fuel oil'!AL56</f>
        <v>782825980888.51709</v>
      </c>
      <c r="AM8" s="344">
        <f>'NonE-heavy fuel oil'!AM56+'E-heavy fuel oil'!AM56</f>
        <v>775465684390.39111</v>
      </c>
      <c r="AN8" s="344">
        <f>'NonE-heavy fuel oil'!AN56+'E-heavy fuel oil'!AN56</f>
        <v>769463134451.59119</v>
      </c>
      <c r="AO8" s="344">
        <f>'NonE-heavy fuel oil'!AO56+'E-heavy fuel oil'!AO56</f>
        <v>764942214138.67639</v>
      </c>
      <c r="AP8" s="344">
        <f>'NonE-heavy fuel oil'!AP56+'E-heavy fuel oil'!AP56</f>
        <v>762031135351.80737</v>
      </c>
      <c r="AQ8" s="344">
        <f>'NonE-heavy fuel oil'!AQ56+'E-heavy fuel oil'!AQ56</f>
        <v>760525044290.55396</v>
      </c>
    </row>
    <row r="9" spans="1:43" x14ac:dyDescent="0.2">
      <c r="A9" s="136" t="s">
        <v>131</v>
      </c>
      <c r="B9" s="344">
        <f>'NonE-heavy fuel oil'!B57+'E-heavy fuel oil'!B57</f>
        <v>7615151747653.9287</v>
      </c>
      <c r="C9" s="344">
        <f>'NonE-heavy fuel oil'!C57+'E-heavy fuel oil'!C57</f>
        <v>5106327688719.0381</v>
      </c>
      <c r="D9" s="344">
        <f>'NonE-heavy fuel oil'!D57+'E-heavy fuel oil'!D57</f>
        <v>5892550605204.2539</v>
      </c>
      <c r="E9" s="344">
        <f>'NonE-heavy fuel oil'!E57+'E-heavy fuel oil'!E57</f>
        <v>5879361098598.1807</v>
      </c>
      <c r="F9" s="344">
        <f>'NonE-heavy fuel oil'!F57+'E-heavy fuel oil'!F57</f>
        <v>5950536232214.3438</v>
      </c>
      <c r="G9" s="344">
        <f>'NonE-heavy fuel oil'!G57+'E-heavy fuel oil'!G57</f>
        <v>6084538938111.4834</v>
      </c>
      <c r="H9" s="344">
        <f>'NonE-heavy fuel oil'!H57+'E-heavy fuel oil'!H57</f>
        <v>6253023430926.0732</v>
      </c>
      <c r="I9" s="344">
        <f>'NonE-heavy fuel oil'!I57+'E-heavy fuel oil'!I57</f>
        <v>6410460024265.5674</v>
      </c>
      <c r="J9" s="344">
        <f>'NonE-heavy fuel oil'!J57+'E-heavy fuel oil'!J57</f>
        <v>6569271755904.7607</v>
      </c>
      <c r="K9" s="344">
        <f>'NonE-heavy fuel oil'!K57+'E-heavy fuel oil'!K57</f>
        <v>6725131544281.4707</v>
      </c>
      <c r="L9" s="344">
        <f>'NonE-heavy fuel oil'!L57+'E-heavy fuel oil'!L57</f>
        <v>6873289182939.2148</v>
      </c>
      <c r="M9" s="344">
        <f>'NonE-heavy fuel oil'!M57+'E-heavy fuel oil'!M57</f>
        <v>7008616843005.5439</v>
      </c>
      <c r="N9" s="344">
        <f>'NonE-heavy fuel oil'!N57+'E-heavy fuel oil'!N57</f>
        <v>7114241378083.3662</v>
      </c>
      <c r="O9" s="344">
        <f>'NonE-heavy fuel oil'!O57+'E-heavy fuel oil'!O57</f>
        <v>7202571100685.7646</v>
      </c>
      <c r="P9" s="344">
        <f>'NonE-heavy fuel oil'!P57+'E-heavy fuel oil'!P57</f>
        <v>7274385582574.416</v>
      </c>
      <c r="Q9" s="344">
        <f>'NonE-heavy fuel oil'!Q57+'E-heavy fuel oil'!Q57</f>
        <v>7330685596601.6191</v>
      </c>
      <c r="R9" s="344">
        <f>'NonE-heavy fuel oil'!R57+'E-heavy fuel oil'!R57</f>
        <v>7372657207470.5654</v>
      </c>
      <c r="S9" s="344">
        <f>'NonE-heavy fuel oil'!S57+'E-heavy fuel oil'!S57</f>
        <v>7414982476190.7002</v>
      </c>
      <c r="T9" s="344">
        <f>'NonE-heavy fuel oil'!T57+'E-heavy fuel oil'!T57</f>
        <v>7445351418718.2266</v>
      </c>
      <c r="U9" s="344">
        <f>'NonE-heavy fuel oil'!U57+'E-heavy fuel oil'!U57</f>
        <v>7464494575269.8877</v>
      </c>
      <c r="V9" s="344">
        <f>'NonE-heavy fuel oil'!V57+'E-heavy fuel oil'!V57</f>
        <v>7473219704202.0361</v>
      </c>
      <c r="W9" s="344">
        <f>'NonE-heavy fuel oil'!W57+'E-heavy fuel oil'!W57</f>
        <v>7472395882338.917</v>
      </c>
      <c r="X9" s="344">
        <f>'NonE-heavy fuel oil'!X57+'E-heavy fuel oil'!X57</f>
        <v>7445067040283.2549</v>
      </c>
      <c r="Y9" s="344">
        <f>'NonE-heavy fuel oil'!Y57+'E-heavy fuel oil'!Y57</f>
        <v>7410107017475.9063</v>
      </c>
      <c r="Z9" s="344">
        <f>'NonE-heavy fuel oil'!Z57+'E-heavy fuel oil'!Z57</f>
        <v>7368481816196.0645</v>
      </c>
      <c r="AA9" s="344">
        <f>'NonE-heavy fuel oil'!AA57+'E-heavy fuel oil'!AA57</f>
        <v>7321164766852.5342</v>
      </c>
      <c r="AB9" s="344">
        <f>'NonE-heavy fuel oil'!AB57+'E-heavy fuel oil'!AB57</f>
        <v>7269126416419.042</v>
      </c>
      <c r="AC9" s="344">
        <f>'NonE-heavy fuel oil'!AC57+'E-heavy fuel oil'!AC57</f>
        <v>7200912972656.46</v>
      </c>
      <c r="AD9" s="344">
        <f>'NonE-heavy fuel oil'!AD57+'E-heavy fuel oil'!AD57</f>
        <v>7129917027891.9189</v>
      </c>
      <c r="AE9" s="344">
        <f>'NonE-heavy fuel oil'!AE57+'E-heavy fuel oil'!AE57</f>
        <v>7057055768202.8135</v>
      </c>
      <c r="AF9" s="344">
        <f>'NonE-heavy fuel oil'!AF57+'E-heavy fuel oil'!AF57</f>
        <v>6983218838189.79</v>
      </c>
      <c r="AG9" s="344">
        <f>'NonE-heavy fuel oil'!AG57+'E-heavy fuel oil'!AG57</f>
        <v>6909265964031.9922</v>
      </c>
      <c r="AH9" s="344">
        <f>'NonE-heavy fuel oil'!AH57+'E-heavy fuel oil'!AH57</f>
        <v>6834266484808.5234</v>
      </c>
      <c r="AI9" s="344">
        <f>'NonE-heavy fuel oil'!AI57+'E-heavy fuel oil'!AI57</f>
        <v>6760783690359.5107</v>
      </c>
      <c r="AJ9" s="344">
        <f>'NonE-heavy fuel oil'!AJ57+'E-heavy fuel oil'!AJ57</f>
        <v>6689586909179.2217</v>
      </c>
      <c r="AK9" s="344">
        <f>'NonE-heavy fuel oil'!AK57+'E-heavy fuel oil'!AK57</f>
        <v>6621419263744.0625</v>
      </c>
      <c r="AL9" s="344">
        <f>'NonE-heavy fuel oil'!AL57+'E-heavy fuel oil'!AL57</f>
        <v>6557001512637.1445</v>
      </c>
      <c r="AM9" s="344">
        <f>'NonE-heavy fuel oil'!AM57+'E-heavy fuel oil'!AM57</f>
        <v>6493545425268.9893</v>
      </c>
      <c r="AN9" s="344">
        <f>'NonE-heavy fuel oil'!AN57+'E-heavy fuel oil'!AN57</f>
        <v>6435245145270.6494</v>
      </c>
      <c r="AO9" s="344">
        <f>'NonE-heavy fuel oil'!AO57+'E-heavy fuel oil'!AO57</f>
        <v>6382787588113.4336</v>
      </c>
      <c r="AP9" s="344">
        <f>'NonE-heavy fuel oil'!AP57+'E-heavy fuel oil'!AP57</f>
        <v>6336862788117.0723</v>
      </c>
      <c r="AQ9" s="344">
        <f>'NonE-heavy fuel oil'!AQ57+'E-heavy fuel oil'!AQ57</f>
        <v>6267268399412.6504</v>
      </c>
    </row>
    <row r="10" spans="1:43" x14ac:dyDescent="0.2">
      <c r="A10" s="136" t="s">
        <v>132</v>
      </c>
      <c r="B10" s="344">
        <f>'NonE-heavy fuel oil'!B58+'E-heavy fuel oil'!B58</f>
        <v>5803638174415128</v>
      </c>
      <c r="C10" s="344">
        <f>'NonE-heavy fuel oil'!C58+'E-heavy fuel oil'!C58</f>
        <v>7321420204816646</v>
      </c>
      <c r="D10" s="344">
        <f>'NonE-heavy fuel oil'!D58+'E-heavy fuel oil'!D58</f>
        <v>7671564112177208</v>
      </c>
      <c r="E10" s="344">
        <f>'NonE-heavy fuel oil'!E58+'E-heavy fuel oil'!E58</f>
        <v>8021237776400354</v>
      </c>
      <c r="F10" s="344">
        <f>'NonE-heavy fuel oil'!F58+'E-heavy fuel oil'!F58</f>
        <v>8370441381086081</v>
      </c>
      <c r="G10" s="344">
        <f>'NonE-heavy fuel oil'!G58+'E-heavy fuel oil'!G58</f>
        <v>8719175109834382</v>
      </c>
      <c r="H10" s="344">
        <f>'NonE-heavy fuel oil'!H58+'E-heavy fuel oil'!H58</f>
        <v>9067439146245252</v>
      </c>
      <c r="I10" s="344">
        <f>'NonE-heavy fuel oil'!I58+'E-heavy fuel oil'!I58</f>
        <v>9263825979680388</v>
      </c>
      <c r="J10" s="344">
        <f>'NonE-heavy fuel oil'!J58+'E-heavy fuel oil'!J58</f>
        <v>9459991973879180</v>
      </c>
      <c r="K10" s="344">
        <f>'NonE-heavy fuel oil'!K58+'E-heavy fuel oil'!K58</f>
        <v>9655937215202094</v>
      </c>
      <c r="L10" s="344">
        <f>'NonE-heavy fuel oil'!L58+'E-heavy fuel oil'!L58</f>
        <v>9851661790009594</v>
      </c>
      <c r="M10" s="344">
        <f>'NonE-heavy fuel oil'!M58+'E-heavy fuel oil'!M58</f>
        <v>1.0047165784662152E+16</v>
      </c>
      <c r="N10" s="344">
        <f>'NonE-heavy fuel oil'!N58+'E-heavy fuel oil'!N58</f>
        <v>1.0056830805352602E+16</v>
      </c>
      <c r="O10" s="344">
        <f>'NonE-heavy fuel oil'!O58+'E-heavy fuel oil'!O58</f>
        <v>1.0066483320284424E+16</v>
      </c>
      <c r="P10" s="344">
        <f>'NonE-heavy fuel oil'!P58+'E-heavy fuel oil'!P58</f>
        <v>1.0076123333180758E+16</v>
      </c>
      <c r="Q10" s="344">
        <f>'NonE-heavy fuel oil'!Q58+'E-heavy fuel oil'!Q58</f>
        <v>1.0085750847764752E+16</v>
      </c>
      <c r="R10" s="344">
        <f>'NonE-heavy fuel oil'!R58+'E-heavy fuel oil'!R58</f>
        <v>1.0095365867759544E+16</v>
      </c>
      <c r="S10" s="344">
        <f>'NonE-heavy fuel oil'!S58+'E-heavy fuel oil'!S58</f>
        <v>9979547558861234</v>
      </c>
      <c r="T10" s="344">
        <f>'NonE-heavy fuel oil'!T58+'E-heavy fuel oil'!T58</f>
        <v>9863758342331750</v>
      </c>
      <c r="U10" s="344">
        <f>'NonE-heavy fuel oil'!U58+'E-heavy fuel oil'!U58</f>
        <v>9747998213833704</v>
      </c>
      <c r="V10" s="344">
        <f>'NonE-heavy fuel oil'!V58+'E-heavy fuel oil'!V58</f>
        <v>9632267169029716</v>
      </c>
      <c r="W10" s="344">
        <f>'NonE-heavy fuel oil'!W58+'E-heavy fuel oil'!W58</f>
        <v>9516565203582410</v>
      </c>
      <c r="X10" s="344">
        <f>'NonE-heavy fuel oil'!X58+'E-heavy fuel oil'!X58</f>
        <v>9300730616549350</v>
      </c>
      <c r="Y10" s="344">
        <f>'NonE-heavy fuel oil'!Y58+'E-heavy fuel oil'!Y58</f>
        <v>9084950432107614</v>
      </c>
      <c r="Z10" s="344">
        <f>'NonE-heavy fuel oil'!Z58+'E-heavy fuel oil'!Z58</f>
        <v>8869224642124576</v>
      </c>
      <c r="AA10" s="344">
        <f>'NonE-heavy fuel oil'!AA58+'E-heavy fuel oil'!AA58</f>
        <v>8653553238467607</v>
      </c>
      <c r="AB10" s="344">
        <f>'NonE-heavy fuel oil'!AB58+'E-heavy fuel oil'!AB58</f>
        <v>8437936213004085</v>
      </c>
      <c r="AC10" s="344">
        <f>'NonE-heavy fuel oil'!AC58+'E-heavy fuel oil'!AC58</f>
        <v>8222373557601382</v>
      </c>
      <c r="AD10" s="344">
        <f>'NonE-heavy fuel oil'!AD58+'E-heavy fuel oil'!AD58</f>
        <v>8006865264126872</v>
      </c>
      <c r="AE10" s="344">
        <f>'NonE-heavy fuel oil'!AE58+'E-heavy fuel oil'!AE58</f>
        <v>7791411324447929</v>
      </c>
      <c r="AF10" s="344">
        <f>'NonE-heavy fuel oil'!AF58+'E-heavy fuel oil'!AF58</f>
        <v>7576011730431929</v>
      </c>
      <c r="AG10" s="344">
        <f>'NonE-heavy fuel oil'!AG58+'E-heavy fuel oil'!AG58</f>
        <v>7360666473946247</v>
      </c>
      <c r="AH10" s="344">
        <f>'NonE-heavy fuel oil'!AH58+'E-heavy fuel oil'!AH58</f>
        <v>7173956463416162</v>
      </c>
      <c r="AI10" s="344">
        <f>'NonE-heavy fuel oil'!AI58+'E-heavy fuel oil'!AI58</f>
        <v>6987293543828094</v>
      </c>
      <c r="AJ10" s="344">
        <f>'NonE-heavy fuel oil'!AJ58+'E-heavy fuel oil'!AJ58</f>
        <v>6800677708133750</v>
      </c>
      <c r="AK10" s="344">
        <f>'NonE-heavy fuel oil'!AK58+'E-heavy fuel oil'!AK58</f>
        <v>6614108949284841</v>
      </c>
      <c r="AL10" s="344">
        <f>'NonE-heavy fuel oil'!AL58+'E-heavy fuel oil'!AL58</f>
        <v>6427587260233077</v>
      </c>
      <c r="AM10" s="344">
        <f>'NonE-heavy fuel oil'!AM58+'E-heavy fuel oil'!AM58</f>
        <v>6231786264857582</v>
      </c>
      <c r="AN10" s="344">
        <f>'NonE-heavy fuel oil'!AN58+'E-heavy fuel oil'!AN58</f>
        <v>6036034684854910</v>
      </c>
      <c r="AO10" s="344">
        <f>'NonE-heavy fuel oil'!AO58+'E-heavy fuel oil'!AO58</f>
        <v>5840332512822711</v>
      </c>
      <c r="AP10" s="344">
        <f>'NonE-heavy fuel oil'!AP58+'E-heavy fuel oil'!AP58</f>
        <v>5644679741358638</v>
      </c>
      <c r="AQ10" s="344">
        <f>'NonE-heavy fuel oil'!AQ58+'E-heavy fuel oil'!AQ58</f>
        <v>5446031503297754</v>
      </c>
    </row>
    <row r="11" spans="1:43" x14ac:dyDescent="0.2">
      <c r="A11" s="136" t="s">
        <v>133</v>
      </c>
      <c r="B11" s="344">
        <f>'NonE-heavy fuel oil'!B59+'E-heavy fuel oil'!B59</f>
        <v>720880374816177</v>
      </c>
      <c r="C11" s="344">
        <f>'NonE-heavy fuel oil'!C59+'E-heavy fuel oil'!C59</f>
        <v>846306672011723.5</v>
      </c>
      <c r="D11" s="344">
        <f>'NonE-heavy fuel oil'!D59+'E-heavy fuel oil'!D59</f>
        <v>903746680588852.5</v>
      </c>
      <c r="E11" s="344">
        <f>'NonE-heavy fuel oil'!E59+'E-heavy fuel oil'!E59</f>
        <v>960915308597915.88</v>
      </c>
      <c r="F11" s="344">
        <f>'NonE-heavy fuel oil'!F59+'E-heavy fuel oil'!F59</f>
        <v>1017838438578948.3</v>
      </c>
      <c r="G11" s="344">
        <f>'NonE-heavy fuel oil'!G59+'E-heavy fuel oil'!G59</f>
        <v>1074529222969924.3</v>
      </c>
      <c r="H11" s="344">
        <f>'NonE-heavy fuel oil'!H59+'E-heavy fuel oil'!H59</f>
        <v>1130980741353299.5</v>
      </c>
      <c r="I11" s="344">
        <f>'NonE-heavy fuel oil'!I59+'E-heavy fuel oil'!I59</f>
        <v>1170013949082908.5</v>
      </c>
      <c r="J11" s="344">
        <f>'NonE-heavy fuel oil'!J59+'E-heavy fuel oil'!J59</f>
        <v>1208895058368548.3</v>
      </c>
      <c r="K11" s="344">
        <f>'NonE-heavy fuel oil'!K59+'E-heavy fuel oil'!K59</f>
        <v>1247624232163537.5</v>
      </c>
      <c r="L11" s="344">
        <f>'NonE-heavy fuel oil'!L59+'E-heavy fuel oil'!L59</f>
        <v>1286201807819610.3</v>
      </c>
      <c r="M11" s="344">
        <f>'NonE-heavy fuel oil'!M59+'E-heavy fuel oil'!M59</f>
        <v>1324628267909601.8</v>
      </c>
      <c r="N11" s="344">
        <f>'NonE-heavy fuel oil'!N59+'E-heavy fuel oil'!N59</f>
        <v>1346029352876014</v>
      </c>
      <c r="O11" s="344">
        <f>'NonE-heavy fuel oil'!O59+'E-heavy fuel oil'!O59</f>
        <v>1367359167657669.5</v>
      </c>
      <c r="P11" s="344">
        <f>'NonE-heavy fuel oil'!P59+'E-heavy fuel oil'!P59</f>
        <v>1388618267483297.5</v>
      </c>
      <c r="Q11" s="344">
        <f>'NonE-heavy fuel oil'!Q59+'E-heavy fuel oil'!Q59</f>
        <v>1409807236915900</v>
      </c>
      <c r="R11" s="344">
        <f>'NonE-heavy fuel oil'!R59+'E-heavy fuel oil'!R59</f>
        <v>1430926673205491.5</v>
      </c>
      <c r="S11" s="344">
        <f>'NonE-heavy fuel oil'!S59+'E-heavy fuel oil'!S59</f>
        <v>1442314893348501</v>
      </c>
      <c r="T11" s="344">
        <f>'NonE-heavy fuel oil'!T59+'E-heavy fuel oil'!T59</f>
        <v>1453691195803225.3</v>
      </c>
      <c r="U11" s="344">
        <f>'NonE-heavy fuel oil'!U59+'E-heavy fuel oil'!U59</f>
        <v>1465055586776943.8</v>
      </c>
      <c r="V11" s="344">
        <f>'NonE-heavy fuel oil'!V59+'E-heavy fuel oil'!V59</f>
        <v>1476408072540847.5</v>
      </c>
      <c r="W11" s="344">
        <f>'NonE-heavy fuel oil'!W59+'E-heavy fuel oil'!W59</f>
        <v>1487748659426156</v>
      </c>
      <c r="X11" s="344">
        <f>'NonE-heavy fuel oil'!X59+'E-heavy fuel oil'!X59</f>
        <v>1492461667918539.5</v>
      </c>
      <c r="Y11" s="344">
        <f>'NonE-heavy fuel oil'!Y59+'E-heavy fuel oil'!Y59</f>
        <v>1497169006239960</v>
      </c>
      <c r="Z11" s="344">
        <f>'NonE-heavy fuel oil'!Z59+'E-heavy fuel oil'!Z59</f>
        <v>1501870678658456</v>
      </c>
      <c r="AA11" s="344">
        <f>'NonE-heavy fuel oil'!AA59+'E-heavy fuel oil'!AA59</f>
        <v>1506566689486971</v>
      </c>
      <c r="AB11" s="344">
        <f>'NonE-heavy fuel oil'!AB59+'E-heavy fuel oil'!AB59</f>
        <v>1511257043079717</v>
      </c>
      <c r="AC11" s="344">
        <f>'NonE-heavy fuel oil'!AC59+'E-heavy fuel oil'!AC59</f>
        <v>1510268114998051.5</v>
      </c>
      <c r="AD11" s="344">
        <f>'NonE-heavy fuel oil'!AD59+'E-heavy fuel oil'!AD59</f>
        <v>1509278405736567.5</v>
      </c>
      <c r="AE11" s="344">
        <f>'NonE-heavy fuel oil'!AE59+'E-heavy fuel oil'!AE59</f>
        <v>1508287918067870</v>
      </c>
      <c r="AF11" s="344">
        <f>'NonE-heavy fuel oil'!AF59+'E-heavy fuel oil'!AF59</f>
        <v>1507296654792044</v>
      </c>
      <c r="AG11" s="344">
        <f>'NonE-heavy fuel oil'!AG59+'E-heavy fuel oil'!AG59</f>
        <v>1506304618733430</v>
      </c>
      <c r="AH11" s="344">
        <f>'NonE-heavy fuel oil'!AH59+'E-heavy fuel oil'!AH59</f>
        <v>1500178415023682.8</v>
      </c>
      <c r="AI11" s="344">
        <f>'NonE-heavy fuel oil'!AI59+'E-heavy fuel oil'!AI59</f>
        <v>1494056399105441</v>
      </c>
      <c r="AJ11" s="344">
        <f>'NonE-heavy fuel oil'!AJ59+'E-heavy fuel oil'!AJ59</f>
        <v>1487938572068859.5</v>
      </c>
      <c r="AK11" s="344">
        <f>'NonE-heavy fuel oil'!AK59+'E-heavy fuel oil'!AK59</f>
        <v>1481824935016458</v>
      </c>
      <c r="AL11" s="344">
        <f>'NonE-heavy fuel oil'!AL59+'E-heavy fuel oil'!AL59</f>
        <v>1475715489060419.5</v>
      </c>
      <c r="AM11" s="344">
        <f>'NonE-heavy fuel oil'!AM59+'E-heavy fuel oil'!AM59</f>
        <v>1468667022114465</v>
      </c>
      <c r="AN11" s="344">
        <f>'NonE-heavy fuel oil'!AN59+'E-heavy fuel oil'!AN59</f>
        <v>1461623559269948.5</v>
      </c>
      <c r="AO11" s="344">
        <f>'NonE-heavy fuel oil'!AO59+'E-heavy fuel oil'!AO59</f>
        <v>1454585101371783.5</v>
      </c>
      <c r="AP11" s="344">
        <f>'NonE-heavy fuel oil'!AP59+'E-heavy fuel oil'!AP59</f>
        <v>1447551649264909</v>
      </c>
      <c r="AQ11" s="344">
        <f>'NonE-heavy fuel oil'!AQ59+'E-heavy fuel oil'!AQ59</f>
        <v>1437681683499881.3</v>
      </c>
    </row>
    <row r="12" spans="1:43" x14ac:dyDescent="0.2">
      <c r="A12" s="136" t="s">
        <v>134</v>
      </c>
      <c r="B12" s="344">
        <f>'NonE-heavy fuel oil'!B60+'E-heavy fuel oil'!B60</f>
        <v>3297857833781.9746</v>
      </c>
      <c r="C12" s="344">
        <f>'NonE-heavy fuel oil'!C60+'E-heavy fuel oil'!C60</f>
        <v>3780106522322.9653</v>
      </c>
      <c r="D12" s="344">
        <f>'NonE-heavy fuel oil'!D60+'E-heavy fuel oil'!D60</f>
        <v>4134487165826.7568</v>
      </c>
      <c r="E12" s="344">
        <f>'NonE-heavy fuel oil'!E60+'E-heavy fuel oil'!E60</f>
        <v>4075474617787.7046</v>
      </c>
      <c r="F12" s="344">
        <f>'NonE-heavy fuel oil'!F60+'E-heavy fuel oil'!F60</f>
        <v>4085423808313.208</v>
      </c>
      <c r="G12" s="344">
        <f>'NonE-heavy fuel oil'!G60+'E-heavy fuel oil'!G60</f>
        <v>4177992874431.8564</v>
      </c>
      <c r="H12" s="344">
        <f>'NonE-heavy fuel oil'!H60+'E-heavy fuel oil'!H60</f>
        <v>4301526168368.0615</v>
      </c>
      <c r="I12" s="344">
        <f>'NonE-heavy fuel oil'!I60+'E-heavy fuel oil'!I60</f>
        <v>4412700790923.9365</v>
      </c>
      <c r="J12" s="344">
        <f>'NonE-heavy fuel oil'!J60+'E-heavy fuel oil'!J60</f>
        <v>4497720555647.2432</v>
      </c>
      <c r="K12" s="344">
        <f>'NonE-heavy fuel oil'!K60+'E-heavy fuel oil'!K60</f>
        <v>4555258947206.2471</v>
      </c>
      <c r="L12" s="344">
        <f>'NonE-heavy fuel oil'!L60+'E-heavy fuel oil'!L60</f>
        <v>4584508783504.8906</v>
      </c>
      <c r="M12" s="344">
        <f>'NonE-heavy fuel oil'!M60+'E-heavy fuel oil'!M60</f>
        <v>4585199170927.6104</v>
      </c>
      <c r="N12" s="344">
        <f>'NonE-heavy fuel oil'!N60+'E-heavy fuel oil'!N60</f>
        <v>4570712473561.4014</v>
      </c>
      <c r="O12" s="344">
        <f>'NonE-heavy fuel oil'!O60+'E-heavy fuel oil'!O60</f>
        <v>4533951760184.8936</v>
      </c>
      <c r="P12" s="344">
        <f>'NonE-heavy fuel oil'!P60+'E-heavy fuel oil'!P60</f>
        <v>4481037864828.6855</v>
      </c>
      <c r="Q12" s="344">
        <f>'NonE-heavy fuel oil'!Q60+'E-heavy fuel oil'!Q60</f>
        <v>4418048567979.04</v>
      </c>
      <c r="R12" s="344">
        <f>'NonE-heavy fuel oil'!R60+'E-heavy fuel oil'!R60</f>
        <v>4350848248507.7383</v>
      </c>
      <c r="S12" s="344">
        <f>'NonE-heavy fuel oil'!S60+'E-heavy fuel oil'!S60</f>
        <v>4307225054848.5166</v>
      </c>
      <c r="T12" s="344">
        <f>'NonE-heavy fuel oil'!T60+'E-heavy fuel oil'!T60</f>
        <v>4264553573266.917</v>
      </c>
      <c r="U12" s="344">
        <f>'NonE-heavy fuel oil'!U60+'E-heavy fuel oil'!U60</f>
        <v>4222854581239.915</v>
      </c>
      <c r="V12" s="344">
        <f>'NonE-heavy fuel oil'!V60+'E-heavy fuel oil'!V60</f>
        <v>4182147821253.6167</v>
      </c>
      <c r="W12" s="344">
        <f>'NonE-heavy fuel oil'!W60+'E-heavy fuel oil'!W60</f>
        <v>4142452077764.9595</v>
      </c>
      <c r="X12" s="344">
        <f>'NonE-heavy fuel oil'!X60+'E-heavy fuel oil'!X60</f>
        <v>4103785254583.2939</v>
      </c>
      <c r="Y12" s="344">
        <f>'NonE-heavy fuel oil'!Y60+'E-heavy fuel oil'!Y60</f>
        <v>4066164452602.7705</v>
      </c>
      <c r="Z12" s="344">
        <f>'NonE-heavy fuel oil'!Z60+'E-heavy fuel oil'!Z60</f>
        <v>4029606047833.1489</v>
      </c>
      <c r="AA12" s="344">
        <f>'NonE-heavy fuel oil'!AA60+'E-heavy fuel oil'!AA60</f>
        <v>3994125769693.0874</v>
      </c>
      <c r="AB12" s="344">
        <f>'NonE-heavy fuel oil'!AB60+'E-heavy fuel oil'!AB60</f>
        <v>3959738779546.1895</v>
      </c>
      <c r="AC12" s="344">
        <f>'NonE-heavy fuel oil'!AC60+'E-heavy fuel oil'!AC60</f>
        <v>3926459749476.2148</v>
      </c>
      <c r="AD12" s="344">
        <f>'NonE-heavy fuel oil'!AD60+'E-heavy fuel oil'!AD60</f>
        <v>3894302941314.1289</v>
      </c>
      <c r="AE12" s="344">
        <f>'NonE-heavy fuel oil'!AE60+'E-heavy fuel oil'!AE60</f>
        <v>3863282285945.6499</v>
      </c>
      <c r="AF12" s="344">
        <f>'NonE-heavy fuel oil'!AF60+'E-heavy fuel oil'!AF60</f>
        <v>3833411462943.8296</v>
      </c>
      <c r="AG12" s="344">
        <f>'NonE-heavy fuel oil'!AG60+'E-heavy fuel oil'!AG60</f>
        <v>3804703980587.4185</v>
      </c>
      <c r="AH12" s="344">
        <f>'NonE-heavy fuel oil'!AH60+'E-heavy fuel oil'!AH60</f>
        <v>3777173256341.7759</v>
      </c>
      <c r="AI12" s="344">
        <f>'NonE-heavy fuel oil'!AI60+'E-heavy fuel oil'!AI60</f>
        <v>3750832697895.4238</v>
      </c>
      <c r="AJ12" s="344">
        <f>'NonE-heavy fuel oil'!AJ60+'E-heavy fuel oil'!AJ60</f>
        <v>3725695784861.5513</v>
      </c>
      <c r="AK12" s="344">
        <f>'NonE-heavy fuel oil'!AK60+'E-heavy fuel oil'!AK60</f>
        <v>3701776151270.6704</v>
      </c>
      <c r="AL12" s="344">
        <f>'NonE-heavy fuel oil'!AL60+'E-heavy fuel oil'!AL60</f>
        <v>3679087668997.4834</v>
      </c>
      <c r="AM12" s="344">
        <f>'NonE-heavy fuel oil'!AM60+'E-heavy fuel oil'!AM60</f>
        <v>3657644532282.5464</v>
      </c>
      <c r="AN12" s="344">
        <f>'NonE-heavy fuel oil'!AN60+'E-heavy fuel oil'!AN60</f>
        <v>3637461343527.1719</v>
      </c>
      <c r="AO12" s="344">
        <f>'NonE-heavy fuel oil'!AO60+'E-heavy fuel oil'!AO60</f>
        <v>3618553200558.5688</v>
      </c>
      <c r="AP12" s="344">
        <f>'NonE-heavy fuel oil'!AP60+'E-heavy fuel oil'!AP60</f>
        <v>3600935785581.4106</v>
      </c>
      <c r="AQ12" s="344">
        <f>'NonE-heavy fuel oil'!AQ60+'E-heavy fuel oil'!AQ60</f>
        <v>3566182857392.895</v>
      </c>
    </row>
    <row r="13" spans="1:43" x14ac:dyDescent="0.2">
      <c r="A13" s="136" t="s">
        <v>135</v>
      </c>
      <c r="B13" s="344">
        <f>'NonE-heavy fuel oil'!B61+'E-heavy fuel oil'!B61</f>
        <v>1715189200647.53</v>
      </c>
      <c r="C13" s="344">
        <f>'NonE-heavy fuel oil'!C61+'E-heavy fuel oil'!C61</f>
        <v>1405635824871.2615</v>
      </c>
      <c r="D13" s="344">
        <f>'NonE-heavy fuel oil'!D61+'E-heavy fuel oil'!D61</f>
        <v>1633044769352.1699</v>
      </c>
      <c r="E13" s="344">
        <f>'NonE-heavy fuel oil'!E61+'E-heavy fuel oil'!E61</f>
        <v>1703014581955.7209</v>
      </c>
      <c r="F13" s="344">
        <f>'NonE-heavy fuel oil'!F61+'E-heavy fuel oil'!F61</f>
        <v>1726528074317.6099</v>
      </c>
      <c r="G13" s="344">
        <f>'NonE-heavy fuel oil'!G61+'E-heavy fuel oil'!G61</f>
        <v>1806488865025.5039</v>
      </c>
      <c r="H13" s="344">
        <f>'NonE-heavy fuel oil'!H61+'E-heavy fuel oil'!H61</f>
        <v>1909787009680.8569</v>
      </c>
      <c r="I13" s="344">
        <f>'NonE-heavy fuel oil'!I61+'E-heavy fuel oil'!I61</f>
        <v>2006170010107.9331</v>
      </c>
      <c r="J13" s="344">
        <f>'NonE-heavy fuel oil'!J61+'E-heavy fuel oil'!J61</f>
        <v>2088151627300.0583</v>
      </c>
      <c r="K13" s="344">
        <f>'NonE-heavy fuel oil'!K61+'E-heavy fuel oil'!K61</f>
        <v>2157280904073.2332</v>
      </c>
      <c r="L13" s="344">
        <f>'NonE-heavy fuel oil'!L61+'E-heavy fuel oil'!L61</f>
        <v>2215851284388.3203</v>
      </c>
      <c r="M13" s="344">
        <f>'NonE-heavy fuel oil'!M61+'E-heavy fuel oil'!M61</f>
        <v>2266744816150.8994</v>
      </c>
      <c r="N13" s="344">
        <f>'NonE-heavy fuel oil'!N61+'E-heavy fuel oil'!N61</f>
        <v>2316855441269.2124</v>
      </c>
      <c r="O13" s="344">
        <f>'NonE-heavy fuel oil'!O61+'E-heavy fuel oil'!O61</f>
        <v>2363527479549.7837</v>
      </c>
      <c r="P13" s="344">
        <f>'NonE-heavy fuel oil'!P61+'E-heavy fuel oil'!P61</f>
        <v>2407577968653.2314</v>
      </c>
      <c r="Q13" s="344">
        <f>'NonE-heavy fuel oil'!Q61+'E-heavy fuel oil'!Q61</f>
        <v>2449912774797.0498</v>
      </c>
      <c r="R13" s="344">
        <f>'NonE-heavy fuel oil'!R61+'E-heavy fuel oil'!R61</f>
        <v>2491517901224.3584</v>
      </c>
      <c r="S13" s="344">
        <f>'NonE-heavy fuel oil'!S61+'E-heavy fuel oil'!S61</f>
        <v>2544458371268.7471</v>
      </c>
      <c r="T13" s="344">
        <f>'NonE-heavy fuel oil'!T61+'E-heavy fuel oil'!T61</f>
        <v>2598024693339.4155</v>
      </c>
      <c r="U13" s="344">
        <f>'NonE-heavy fuel oil'!U61+'E-heavy fuel oil'!U61</f>
        <v>2652032517467.5459</v>
      </c>
      <c r="V13" s="344">
        <f>'NonE-heavy fuel oil'!V61+'E-heavy fuel oil'!V61</f>
        <v>2706282440816.2539</v>
      </c>
      <c r="W13" s="344">
        <f>'NonE-heavy fuel oil'!W61+'E-heavy fuel oil'!W61</f>
        <v>2760559793652.2637</v>
      </c>
      <c r="X13" s="344">
        <f>'NonE-heavy fuel oil'!X61+'E-heavy fuel oil'!X61</f>
        <v>2814634585327.0894</v>
      </c>
      <c r="Y13" s="344">
        <f>'NonE-heavy fuel oil'!Y61+'E-heavy fuel oil'!Y61</f>
        <v>2868261629052.2949</v>
      </c>
      <c r="Z13" s="344">
        <f>'NonE-heavy fuel oil'!Z61+'E-heavy fuel oil'!Z61</f>
        <v>2921180864083.2388</v>
      </c>
      <c r="AA13" s="344">
        <f>'NonE-heavy fuel oil'!AA61+'E-heavy fuel oil'!AA61</f>
        <v>2973117893333.9609</v>
      </c>
      <c r="AB13" s="344">
        <f>'NonE-heavy fuel oil'!AB61+'E-heavy fuel oil'!AB61</f>
        <v>3023784753382.8413</v>
      </c>
      <c r="AC13" s="344">
        <f>'NonE-heavy fuel oil'!AC61+'E-heavy fuel oil'!AC61</f>
        <v>3072880932247.7139</v>
      </c>
      <c r="AD13" s="344">
        <f>'NonE-heavy fuel oil'!AD61+'E-heavy fuel oil'!AD61</f>
        <v>3120094648171.5156</v>
      </c>
      <c r="AE13" s="344">
        <f>'NonE-heavy fuel oil'!AE61+'E-heavy fuel oil'!AE61</f>
        <v>3165104399931.667</v>
      </c>
      <c r="AF13" s="344">
        <f>'NonE-heavy fuel oil'!AF61+'E-heavy fuel oil'!AF61</f>
        <v>3207580795849.4189</v>
      </c>
      <c r="AG13" s="344">
        <f>'NonE-heavy fuel oil'!AG61+'E-heavy fuel oil'!AG61</f>
        <v>3247188664720.9653</v>
      </c>
      <c r="AH13" s="344">
        <f>'NonE-heavy fuel oil'!AH61+'E-heavy fuel oil'!AH61</f>
        <v>3283589447329.186</v>
      </c>
      <c r="AI13" s="344">
        <f>'NonE-heavy fuel oil'!AI61+'E-heavy fuel oil'!AI61</f>
        <v>3316443862050.8057</v>
      </c>
      <c r="AJ13" s="344">
        <f>'NonE-heavy fuel oil'!AJ61+'E-heavy fuel oil'!AJ61</f>
        <v>3345414832396.3564</v>
      </c>
      <c r="AK13" s="344">
        <f>'NonE-heavy fuel oil'!AK61+'E-heavy fuel oil'!AK61</f>
        <v>3370170658179.3657</v>
      </c>
      <c r="AL13" s="344">
        <f>'NonE-heavy fuel oil'!AL61+'E-heavy fuel oil'!AL61</f>
        <v>3390388405501.1016</v>
      </c>
      <c r="AM13" s="344">
        <f>'NonE-heavy fuel oil'!AM61+'E-heavy fuel oil'!AM61</f>
        <v>3405757483975.8281</v>
      </c>
      <c r="AN13" s="344">
        <f>'NonE-heavy fuel oil'!AN61+'E-heavy fuel oil'!AN61</f>
        <v>3415983372750.9683</v>
      </c>
      <c r="AO13" s="344">
        <f>'NonE-heavy fuel oil'!AO61+'E-heavy fuel oil'!AO61</f>
        <v>3420791450063.0933</v>
      </c>
      <c r="AP13" s="344">
        <f>'NonE-heavy fuel oil'!AP61+'E-heavy fuel oil'!AP61</f>
        <v>3419930874499.1299</v>
      </c>
      <c r="AQ13" s="344">
        <f>'NonE-heavy fuel oil'!AQ61+'E-heavy fuel oil'!AQ61</f>
        <v>3395411405141.7783</v>
      </c>
    </row>
    <row r="14" spans="1:43" x14ac:dyDescent="0.2">
      <c r="A14" s="136" t="s">
        <v>136</v>
      </c>
      <c r="B14" s="344">
        <f>'NonE-heavy fuel oil'!B62+'E-heavy fuel oil'!B62</f>
        <v>873324861522733.63</v>
      </c>
      <c r="C14" s="344">
        <f>'NonE-heavy fuel oil'!C62+'E-heavy fuel oil'!C62</f>
        <v>909732059681958.88</v>
      </c>
      <c r="D14" s="344">
        <f>'NonE-heavy fuel oil'!D62+'E-heavy fuel oil'!D62</f>
        <v>911218143593656</v>
      </c>
      <c r="E14" s="344">
        <f>'NonE-heavy fuel oil'!E62+'E-heavy fuel oil'!E62</f>
        <v>912702374184257.5</v>
      </c>
      <c r="F14" s="344">
        <f>'NonE-heavy fuel oil'!F62+'E-heavy fuel oil'!F62</f>
        <v>914184754053606.25</v>
      </c>
      <c r="G14" s="344">
        <f>'NonE-heavy fuel oil'!G62+'E-heavy fuel oil'!G62</f>
        <v>915665285801545.5</v>
      </c>
      <c r="H14" s="344">
        <f>'NonE-heavy fuel oil'!H62+'E-heavy fuel oil'!H62</f>
        <v>917143972027917.5</v>
      </c>
      <c r="I14" s="344">
        <f>'NonE-heavy fuel oil'!I62+'E-heavy fuel oil'!I62</f>
        <v>928265269396781.5</v>
      </c>
      <c r="J14" s="344">
        <f>'NonE-heavy fuel oil'!J62+'E-heavy fuel oil'!J62</f>
        <v>939374269006430.38</v>
      </c>
      <c r="K14" s="344">
        <f>'NonE-heavy fuel oil'!K62+'E-heavy fuel oil'!K62</f>
        <v>950470985523067</v>
      </c>
      <c r="L14" s="344">
        <f>'NonE-heavy fuel oil'!L62+'E-heavy fuel oil'!L62</f>
        <v>961555433612893.38</v>
      </c>
      <c r="M14" s="344">
        <f>'NonE-heavy fuel oil'!M62+'E-heavy fuel oil'!M62</f>
        <v>972627627942112.88</v>
      </c>
      <c r="N14" s="344">
        <f>'NonE-heavy fuel oil'!N62+'E-heavy fuel oil'!N62</f>
        <v>961157646461103.75</v>
      </c>
      <c r="O14" s="344">
        <f>'NonE-heavy fuel oil'!O62+'E-heavy fuel oil'!O62</f>
        <v>949698551791372.75</v>
      </c>
      <c r="P14" s="344">
        <f>'NonE-heavy fuel oil'!P62+'E-heavy fuel oil'!P62</f>
        <v>938250334890204.38</v>
      </c>
      <c r="Q14" s="344">
        <f>'NonE-heavy fuel oil'!Q62+'E-heavy fuel oil'!Q62</f>
        <v>926812986714883</v>
      </c>
      <c r="R14" s="344">
        <f>'NonE-heavy fuel oil'!R62+'E-heavy fuel oil'!R62</f>
        <v>915386498222692.75</v>
      </c>
      <c r="S14" s="344">
        <f>'NonE-heavy fuel oil'!S62+'E-heavy fuel oil'!S62</f>
        <v>899610829379709.5</v>
      </c>
      <c r="T14" s="344">
        <f>'NonE-heavy fuel oil'!T62+'E-heavy fuel oil'!T62</f>
        <v>883838766949810.5</v>
      </c>
      <c r="U14" s="344">
        <f>'NonE-heavy fuel oil'!U62+'E-heavy fuel oil'!U62</f>
        <v>868070309534297</v>
      </c>
      <c r="V14" s="344">
        <f>'NonE-heavy fuel oil'!V62+'E-heavy fuel oil'!V62</f>
        <v>852305455734469.88</v>
      </c>
      <c r="W14" s="344">
        <f>'NonE-heavy fuel oil'!W62+'E-heavy fuel oil'!W62</f>
        <v>836544204151630</v>
      </c>
      <c r="X14" s="344">
        <f>'NonE-heavy fuel oil'!X62+'E-heavy fuel oil'!X62</f>
        <v>814969241529604.5</v>
      </c>
      <c r="Y14" s="344">
        <f>'NonE-heavy fuel oil'!Y62+'E-heavy fuel oil'!Y62</f>
        <v>793399213738551.38</v>
      </c>
      <c r="Z14" s="344">
        <f>'NonE-heavy fuel oil'!Z62+'E-heavy fuel oil'!Z62</f>
        <v>771834118855925.88</v>
      </c>
      <c r="AA14" s="344">
        <f>'NonE-heavy fuel oil'!AA62+'E-heavy fuel oil'!AA62</f>
        <v>750273954959183.13</v>
      </c>
      <c r="AB14" s="344">
        <f>'NonE-heavy fuel oil'!AB62+'E-heavy fuel oil'!AB62</f>
        <v>728718720125778.63</v>
      </c>
      <c r="AC14" s="344">
        <f>'NonE-heavy fuel oil'!AC62+'E-heavy fuel oil'!AC62</f>
        <v>712059606779876.75</v>
      </c>
      <c r="AD14" s="344">
        <f>'NonE-heavy fuel oil'!AD62+'E-heavy fuel oil'!AD62</f>
        <v>695404286284698.38</v>
      </c>
      <c r="AE14" s="344">
        <f>'NonE-heavy fuel oil'!AE62+'E-heavy fuel oil'!AE62</f>
        <v>678752757164261.75</v>
      </c>
      <c r="AF14" s="344">
        <f>'NonE-heavy fuel oil'!AF62+'E-heavy fuel oil'!AF62</f>
        <v>662105017942585.25</v>
      </c>
      <c r="AG14" s="344">
        <f>'NonE-heavy fuel oil'!AG62+'E-heavy fuel oil'!AG62</f>
        <v>645461067143687.38</v>
      </c>
      <c r="AH14" s="344">
        <f>'NonE-heavy fuel oil'!AH62+'E-heavy fuel oil'!AH62</f>
        <v>635423192085288.25</v>
      </c>
      <c r="AI14" s="344">
        <f>'NonE-heavy fuel oil'!AI62+'E-heavy fuel oil'!AI62</f>
        <v>625387592572004.63</v>
      </c>
      <c r="AJ14" s="344">
        <f>'NonE-heavy fuel oil'!AJ62+'E-heavy fuel oil'!AJ62</f>
        <v>615354267721115.75</v>
      </c>
      <c r="AK14" s="344">
        <f>'NonE-heavy fuel oil'!AK62+'E-heavy fuel oil'!AK62</f>
        <v>605323216649900</v>
      </c>
      <c r="AL14" s="344">
        <f>'NonE-heavy fuel oil'!AL62+'E-heavy fuel oil'!AL62</f>
        <v>595294438475636.75</v>
      </c>
      <c r="AM14" s="344">
        <f>'NonE-heavy fuel oil'!AM62+'E-heavy fuel oil'!AM62</f>
        <v>590254347223318.88</v>
      </c>
      <c r="AN14" s="344">
        <f>'NonE-heavy fuel oil'!AN62+'E-heavy fuel oil'!AN62</f>
        <v>585215378056817.25</v>
      </c>
      <c r="AO14" s="344">
        <f>'NonE-heavy fuel oil'!AO62+'E-heavy fuel oil'!AO62</f>
        <v>580177530547118.25</v>
      </c>
      <c r="AP14" s="344">
        <f>'NonE-heavy fuel oil'!AP62+'E-heavy fuel oil'!AP62</f>
        <v>575140804265207.88</v>
      </c>
      <c r="AQ14" s="344">
        <f>'NonE-heavy fuel oil'!AQ62+'E-heavy fuel oil'!AQ62</f>
        <v>569880868799965.13</v>
      </c>
    </row>
    <row r="15" spans="1:43" x14ac:dyDescent="0.2">
      <c r="A15" s="136" t="s">
        <v>137</v>
      </c>
      <c r="B15" s="344">
        <f>'NonE-heavy fuel oil'!B63+'E-heavy fuel oil'!B63</f>
        <v>6047818985127.6582</v>
      </c>
      <c r="C15" s="344">
        <f>'NonE-heavy fuel oil'!C63+'E-heavy fuel oil'!C63</f>
        <v>6715783529374.2979</v>
      </c>
      <c r="D15" s="344">
        <f>'NonE-heavy fuel oil'!D63+'E-heavy fuel oil'!D63</f>
        <v>6938966044467.6162</v>
      </c>
      <c r="E15" s="344">
        <f>'NonE-heavy fuel oil'!E63+'E-heavy fuel oil'!E63</f>
        <v>7160526115154.0869</v>
      </c>
      <c r="F15" s="344">
        <f>'NonE-heavy fuel oil'!F63+'E-heavy fuel oil'!F63</f>
        <v>7380464924136.6689</v>
      </c>
      <c r="G15" s="344">
        <f>'NonE-heavy fuel oil'!G63+'E-heavy fuel oil'!G63</f>
        <v>7598783654118.3252</v>
      </c>
      <c r="H15" s="344">
        <f>'NonE-heavy fuel oil'!H63+'E-heavy fuel oil'!H63</f>
        <v>7815483487802.0215</v>
      </c>
      <c r="I15" s="344">
        <f>'NonE-heavy fuel oil'!I63+'E-heavy fuel oil'!I63</f>
        <v>7964236519403.4971</v>
      </c>
      <c r="J15" s="344">
        <f>'NonE-heavy fuel oil'!J63+'E-heavy fuel oil'!J63</f>
        <v>8111918219668.1768</v>
      </c>
      <c r="K15" s="344">
        <f>'NonE-heavy fuel oil'!K63+'E-heavy fuel oil'!K63</f>
        <v>8258529376084.9365</v>
      </c>
      <c r="L15" s="344">
        <f>'NonE-heavy fuel oil'!L63+'E-heavy fuel oil'!L63</f>
        <v>8404070776142.6494</v>
      </c>
      <c r="M15" s="344">
        <f>'NonE-heavy fuel oil'!M63+'E-heavy fuel oil'!M63</f>
        <v>8548543207330.1982</v>
      </c>
      <c r="N15" s="344">
        <f>'NonE-heavy fuel oil'!N63+'E-heavy fuel oil'!N63</f>
        <v>8536494927846.6572</v>
      </c>
      <c r="O15" s="344">
        <f>'NonE-heavy fuel oil'!O63+'E-heavy fuel oil'!O63</f>
        <v>8524385951659.8564</v>
      </c>
      <c r="P15" s="344">
        <f>'NonE-heavy fuel oil'!P63+'E-heavy fuel oil'!P63</f>
        <v>8512216315180.415</v>
      </c>
      <c r="Q15" s="344">
        <f>'NonE-heavy fuel oil'!Q63+'E-heavy fuel oil'!Q63</f>
        <v>8499986054818.9512</v>
      </c>
      <c r="R15" s="344">
        <f>'NonE-heavy fuel oil'!R63+'E-heavy fuel oil'!R63</f>
        <v>8487695206986.0801</v>
      </c>
      <c r="S15" s="344">
        <f>'NonE-heavy fuel oil'!S63+'E-heavy fuel oil'!S63</f>
        <v>8386141158598.7637</v>
      </c>
      <c r="T15" s="344">
        <f>'NonE-heavy fuel oil'!T63+'E-heavy fuel oil'!T63</f>
        <v>8284708305363.125</v>
      </c>
      <c r="U15" s="344">
        <f>'NonE-heavy fuel oil'!U63+'E-heavy fuel oil'!U63</f>
        <v>8183396615464.7988</v>
      </c>
      <c r="V15" s="344">
        <f>'NonE-heavy fuel oil'!V63+'E-heavy fuel oil'!V63</f>
        <v>8082206057089.4219</v>
      </c>
      <c r="W15" s="344">
        <f>'NonE-heavy fuel oil'!W63+'E-heavy fuel oil'!W63</f>
        <v>7981136598422.6299</v>
      </c>
      <c r="X15" s="344">
        <f>'NonE-heavy fuel oil'!X63+'E-heavy fuel oil'!X63</f>
        <v>7796228820353.9355</v>
      </c>
      <c r="Y15" s="344">
        <f>'NonE-heavy fuel oil'!Y63+'E-heavy fuel oil'!Y63</f>
        <v>7611547213602.3252</v>
      </c>
      <c r="Z15" s="344">
        <f>'NonE-heavy fuel oil'!Z63+'E-heavy fuel oil'!Z63</f>
        <v>7427091718515.8594</v>
      </c>
      <c r="AA15" s="344">
        <f>'NonE-heavy fuel oil'!AA63+'E-heavy fuel oil'!AA63</f>
        <v>7242862275442.6074</v>
      </c>
      <c r="AB15" s="344">
        <f>'NonE-heavy fuel oil'!AB63+'E-heavy fuel oil'!AB63</f>
        <v>7058858824730.6338</v>
      </c>
      <c r="AC15" s="344">
        <f>'NonE-heavy fuel oil'!AC63+'E-heavy fuel oil'!AC63</f>
        <v>6875081306728.0078</v>
      </c>
      <c r="AD15" s="344">
        <f>'NonE-heavy fuel oil'!AD63+'E-heavy fuel oil'!AD63</f>
        <v>6691529661782.79</v>
      </c>
      <c r="AE15" s="344">
        <f>'NonE-heavy fuel oil'!AE63+'E-heavy fuel oil'!AE63</f>
        <v>6508203830243.0527</v>
      </c>
      <c r="AF15" s="344">
        <f>'NonE-heavy fuel oil'!AF63+'E-heavy fuel oil'!AF63</f>
        <v>6325103752456.8564</v>
      </c>
      <c r="AG15" s="344">
        <f>'NonE-heavy fuel oil'!AG63+'E-heavy fuel oil'!AG63</f>
        <v>6142229368772.2715</v>
      </c>
      <c r="AH15" s="344">
        <f>'NonE-heavy fuel oil'!AH63+'E-heavy fuel oil'!AH63</f>
        <v>5983418942015.5098</v>
      </c>
      <c r="AI15" s="344">
        <f>'NonE-heavy fuel oil'!AI63+'E-heavy fuel oil'!AI63</f>
        <v>5824804104441.2256</v>
      </c>
      <c r="AJ15" s="344">
        <f>'NonE-heavy fuel oil'!AJ63+'E-heavy fuel oil'!AJ63</f>
        <v>5666384804351.0732</v>
      </c>
      <c r="AK15" s="344">
        <f>'NonE-heavy fuel oil'!AK63+'E-heavy fuel oil'!AK63</f>
        <v>5508160990046.71</v>
      </c>
      <c r="AL15" s="344">
        <f>'NonE-heavy fuel oil'!AL63+'E-heavy fuel oil'!AL63</f>
        <v>5350132609829.7939</v>
      </c>
      <c r="AM15" s="344">
        <f>'NonE-heavy fuel oil'!AM63+'E-heavy fuel oil'!AM63</f>
        <v>5184539975688.2334</v>
      </c>
      <c r="AN15" s="344">
        <f>'NonE-heavy fuel oil'!AN63+'E-heavy fuel oil'!AN63</f>
        <v>5019152455008.127</v>
      </c>
      <c r="AO15" s="344">
        <f>'NonE-heavy fuel oil'!AO63+'E-heavy fuel oil'!AO63</f>
        <v>4853969993493.9863</v>
      </c>
      <c r="AP15" s="344">
        <f>'NonE-heavy fuel oil'!AP63+'E-heavy fuel oil'!AP63</f>
        <v>4688992536850.3223</v>
      </c>
      <c r="AQ15" s="344">
        <f>'NonE-heavy fuel oil'!AQ63+'E-heavy fuel oil'!AQ63</f>
        <v>4512635102211.7314</v>
      </c>
    </row>
    <row r="16" spans="1:43" x14ac:dyDescent="0.2">
      <c r="A16" s="136" t="s">
        <v>138</v>
      </c>
      <c r="B16" s="344">
        <f>'NonE-heavy fuel oil'!B64+'E-heavy fuel oil'!B64</f>
        <v>90518335688105.984</v>
      </c>
      <c r="C16" s="344">
        <f>'NonE-heavy fuel oil'!C64+'E-heavy fuel oil'!C64</f>
        <v>89647814663081.563</v>
      </c>
      <c r="D16" s="344">
        <f>'NonE-heavy fuel oil'!D64+'E-heavy fuel oil'!D64</f>
        <v>95822764679193.781</v>
      </c>
      <c r="E16" s="344">
        <f>'NonE-heavy fuel oil'!E64+'E-heavy fuel oil'!E64</f>
        <v>101973097155825.11</v>
      </c>
      <c r="F16" s="344">
        <f>'NonE-heavy fuel oil'!F64+'E-heavy fuel oil'!F64</f>
        <v>108098947820962.69</v>
      </c>
      <c r="G16" s="344">
        <f>'NonE-heavy fuel oil'!G64+'E-heavy fuel oil'!G64</f>
        <v>114200452402593.75</v>
      </c>
      <c r="H16" s="344">
        <f>'NonE-heavy fuel oil'!H64+'E-heavy fuel oil'!H64</f>
        <v>120277746628705.41</v>
      </c>
      <c r="I16" s="344">
        <f>'NonE-heavy fuel oil'!I64+'E-heavy fuel oil'!I64</f>
        <v>126258194862428.64</v>
      </c>
      <c r="J16" s="344">
        <f>'NonE-heavy fuel oil'!J64+'E-heavy fuel oil'!J64</f>
        <v>132215657870729.66</v>
      </c>
      <c r="K16" s="344">
        <f>'NonE-heavy fuel oil'!K64+'E-heavy fuel oil'!K64</f>
        <v>138150259092080.72</v>
      </c>
      <c r="L16" s="344">
        <f>'NonE-heavy fuel oil'!L64+'E-heavy fuel oil'!L64</f>
        <v>144062121964954.13</v>
      </c>
      <c r="M16" s="344">
        <f>'NonE-heavy fuel oil'!M64+'E-heavy fuel oil'!M64</f>
        <v>149951369927822.03</v>
      </c>
      <c r="N16" s="344">
        <f>'NonE-heavy fuel oil'!N64+'E-heavy fuel oil'!N64</f>
        <v>153048463839351.38</v>
      </c>
      <c r="O16" s="344">
        <f>'NonE-heavy fuel oil'!O64+'E-heavy fuel oil'!O64</f>
        <v>156136311147010.88</v>
      </c>
      <c r="P16" s="344">
        <f>'NonE-heavy fuel oil'!P64+'E-heavy fuel oil'!P64</f>
        <v>159214954859292.69</v>
      </c>
      <c r="Q16" s="344">
        <f>'NonE-heavy fuel oil'!Q64+'E-heavy fuel oil'!Q64</f>
        <v>162284437984688.84</v>
      </c>
      <c r="R16" s="344">
        <f>'NonE-heavy fuel oil'!R64+'E-heavy fuel oil'!R64</f>
        <v>165344803531691.38</v>
      </c>
      <c r="S16" s="344">
        <f>'NonE-heavy fuel oil'!S64+'E-heavy fuel oil'!S64</f>
        <v>166211976131601.59</v>
      </c>
      <c r="T16" s="344">
        <f>'NonE-heavy fuel oil'!T64+'E-heavy fuel oil'!T64</f>
        <v>167078051841660.13</v>
      </c>
      <c r="U16" s="344">
        <f>'NonE-heavy fuel oil'!U64+'E-heavy fuel oil'!U64</f>
        <v>167943032066986.75</v>
      </c>
      <c r="V16" s="344">
        <f>'NonE-heavy fuel oil'!V64+'E-heavy fuel oil'!V64</f>
        <v>168806918212701.34</v>
      </c>
      <c r="W16" s="344">
        <f>'NonE-heavy fuel oil'!W64+'E-heavy fuel oil'!W64</f>
        <v>169669711683923.69</v>
      </c>
      <c r="X16" s="344">
        <f>'NonE-heavy fuel oil'!X64+'E-heavy fuel oil'!X64</f>
        <v>169142547002082.5</v>
      </c>
      <c r="Y16" s="344">
        <f>'NonE-heavy fuel oil'!Y64+'E-heavy fuel oil'!Y64</f>
        <v>168615975198779.94</v>
      </c>
      <c r="Z16" s="344">
        <f>'NonE-heavy fuel oil'!Z64+'E-heavy fuel oil'!Z64</f>
        <v>168089995681705.47</v>
      </c>
      <c r="AA16" s="344">
        <f>'NonE-heavy fuel oil'!AA64+'E-heavy fuel oil'!AA64</f>
        <v>167564607858548.63</v>
      </c>
      <c r="AB16" s="344">
        <f>'NonE-heavy fuel oil'!AB64+'E-heavy fuel oil'!AB64</f>
        <v>167039811136998.84</v>
      </c>
      <c r="AC16" s="344">
        <f>'NonE-heavy fuel oil'!AC64+'E-heavy fuel oil'!AC64</f>
        <v>164707962136557.13</v>
      </c>
      <c r="AD16" s="344">
        <f>'NonE-heavy fuel oil'!AD64+'E-heavy fuel oil'!AD64</f>
        <v>162378888307258.41</v>
      </c>
      <c r="AE16" s="344">
        <f>'NonE-heavy fuel oil'!AE64+'E-heavy fuel oil'!AE64</f>
        <v>160052586467051.31</v>
      </c>
      <c r="AF16" s="344">
        <f>'NonE-heavy fuel oil'!AF64+'E-heavy fuel oil'!AF64</f>
        <v>157729053433884.38</v>
      </c>
      <c r="AG16" s="344">
        <f>'NonE-heavy fuel oil'!AG64+'E-heavy fuel oil'!AG64</f>
        <v>155408286025706.28</v>
      </c>
      <c r="AH16" s="344">
        <f>'NonE-heavy fuel oil'!AH64+'E-heavy fuel oil'!AH64</f>
        <v>151738639846516.34</v>
      </c>
      <c r="AI16" s="344">
        <f>'NonE-heavy fuel oil'!AI64+'E-heavy fuel oil'!AI64</f>
        <v>148073385394478.06</v>
      </c>
      <c r="AJ16" s="344">
        <f>'NonE-heavy fuel oil'!AJ64+'E-heavy fuel oil'!AJ64</f>
        <v>144412517545234.38</v>
      </c>
      <c r="AK16" s="344">
        <f>'NonE-heavy fuel oil'!AK64+'E-heavy fuel oil'!AK64</f>
        <v>140756031174428.38</v>
      </c>
      <c r="AL16" s="344">
        <f>'NonE-heavy fuel oil'!AL64+'E-heavy fuel oil'!AL64</f>
        <v>137103921157703</v>
      </c>
      <c r="AM16" s="344">
        <f>'NonE-heavy fuel oil'!AM64+'E-heavy fuel oil'!AM64</f>
        <v>133450432430664.95</v>
      </c>
      <c r="AN16" s="344">
        <f>'NonE-heavy fuel oil'!AN64+'E-heavy fuel oil'!AN64</f>
        <v>129801317164308.42</v>
      </c>
      <c r="AO16" s="344">
        <f>'NonE-heavy fuel oil'!AO64+'E-heavy fuel oil'!AO64</f>
        <v>126156570223251.41</v>
      </c>
      <c r="AP16" s="344">
        <f>'NonE-heavy fuel oil'!AP64+'E-heavy fuel oil'!AP64</f>
        <v>122516186472111.97</v>
      </c>
      <c r="AQ16" s="344">
        <f>'NonE-heavy fuel oil'!AQ64+'E-heavy fuel oil'!AQ64</f>
        <v>118808830513081.59</v>
      </c>
    </row>
    <row r="17" spans="1:43" x14ac:dyDescent="0.2">
      <c r="A17" s="136" t="s">
        <v>139</v>
      </c>
      <c r="B17" s="344">
        <f>'NonE-heavy fuel oil'!B65+'E-heavy fuel oil'!B65</f>
        <v>1265101937494.5894</v>
      </c>
      <c r="C17" s="344">
        <f>'NonE-heavy fuel oil'!C65+'E-heavy fuel oil'!C65</f>
        <v>592716868969.54309</v>
      </c>
      <c r="D17" s="344">
        <f>'NonE-heavy fuel oil'!D65+'E-heavy fuel oil'!D65</f>
        <v>710837443026.47498</v>
      </c>
      <c r="E17" s="344">
        <f>'NonE-heavy fuel oil'!E65+'E-heavy fuel oil'!E65</f>
        <v>714124692377.56921</v>
      </c>
      <c r="F17" s="344">
        <f>'NonE-heavy fuel oil'!F65+'E-heavy fuel oil'!F65</f>
        <v>718626854862.94958</v>
      </c>
      <c r="G17" s="344">
        <f>'NonE-heavy fuel oil'!G65+'E-heavy fuel oil'!G65</f>
        <v>736764704941.48901</v>
      </c>
      <c r="H17" s="344">
        <f>'NonE-heavy fuel oil'!H65+'E-heavy fuel oil'!H65</f>
        <v>760246194736.40588</v>
      </c>
      <c r="I17" s="344">
        <f>'NonE-heavy fuel oil'!I65+'E-heavy fuel oil'!I65</f>
        <v>782199125165.96521</v>
      </c>
      <c r="J17" s="344">
        <f>'NonE-heavy fuel oil'!J65+'E-heavy fuel oil'!J65</f>
        <v>800644463987.00146</v>
      </c>
      <c r="K17" s="344">
        <f>'NonE-heavy fuel oil'!K65+'E-heavy fuel oil'!K65</f>
        <v>815780947065.94519</v>
      </c>
      <c r="L17" s="344">
        <f>'NonE-heavy fuel oil'!L65+'E-heavy fuel oil'!L65</f>
        <v>827886972640.85669</v>
      </c>
      <c r="M17" s="344">
        <f>'NonE-heavy fuel oil'!M65+'E-heavy fuel oil'!M65</f>
        <v>837306264667.03296</v>
      </c>
      <c r="N17" s="344">
        <f>'NonE-heavy fuel oil'!N65+'E-heavy fuel oil'!N65</f>
        <v>845361191580.1593</v>
      </c>
      <c r="O17" s="344">
        <f>'NonE-heavy fuel oil'!O65+'E-heavy fuel oil'!O65</f>
        <v>851465704888.17615</v>
      </c>
      <c r="P17" s="344">
        <f>'NonE-heavy fuel oil'!P65+'E-heavy fuel oil'!P65</f>
        <v>855963055897.16016</v>
      </c>
      <c r="Q17" s="344">
        <f>'NonE-heavy fuel oil'!Q65+'E-heavy fuel oil'!Q65</f>
        <v>859215307633.51453</v>
      </c>
      <c r="R17" s="344">
        <f>'NonE-heavy fuel oil'!R65+'E-heavy fuel oil'!R65</f>
        <v>861597109542.56689</v>
      </c>
      <c r="S17" s="344">
        <f>'NonE-heavy fuel oil'!S65+'E-heavy fuel oil'!S65</f>
        <v>866652742321.32898</v>
      </c>
      <c r="T17" s="344">
        <f>'NonE-heavy fuel oil'!T65+'E-heavy fuel oil'!T65</f>
        <v>871270365854.08789</v>
      </c>
      <c r="U17" s="344">
        <f>'NonE-heavy fuel oil'!U65+'E-heavy fuel oil'!U65</f>
        <v>875459069603.823</v>
      </c>
      <c r="V17" s="344">
        <f>'NonE-heavy fuel oil'!V65+'E-heavy fuel oil'!V65</f>
        <v>879228905060.08618</v>
      </c>
      <c r="W17" s="344">
        <f>'NonE-heavy fuel oil'!W65+'E-heavy fuel oil'!W65</f>
        <v>882590822191.12671</v>
      </c>
      <c r="X17" s="344">
        <f>'NonE-heavy fuel oil'!X65+'E-heavy fuel oil'!X65</f>
        <v>885556605326.40771</v>
      </c>
      <c r="Y17" s="344">
        <f>'NonE-heavy fuel oil'!Y65+'E-heavy fuel oil'!Y65</f>
        <v>888138808899.41565</v>
      </c>
      <c r="Z17" s="344">
        <f>'NonE-heavy fuel oil'!Z65+'E-heavy fuel oil'!Z65</f>
        <v>890350693457.82129</v>
      </c>
      <c r="AA17" s="344">
        <f>'NonE-heavy fuel oil'!AA65+'E-heavy fuel oil'!AA65</f>
        <v>892206162323.29773</v>
      </c>
      <c r="AB17" s="344">
        <f>'NonE-heavy fuel oil'!AB65+'E-heavy fuel oil'!AB65</f>
        <v>893719699257.55481</v>
      </c>
      <c r="AC17" s="344">
        <f>'NonE-heavy fuel oil'!AC65+'E-heavy fuel oil'!AC65</f>
        <v>894906307464.39026</v>
      </c>
      <c r="AD17" s="344">
        <f>'NonE-heavy fuel oil'!AD65+'E-heavy fuel oil'!AD65</f>
        <v>895781450230.24329</v>
      </c>
      <c r="AE17" s="344">
        <f>'NonE-heavy fuel oil'!AE65+'E-heavy fuel oil'!AE65</f>
        <v>896360993478.33398</v>
      </c>
      <c r="AF17" s="344">
        <f>'NonE-heavy fuel oil'!AF65+'E-heavy fuel oil'!AF65</f>
        <v>896661150483.87244</v>
      </c>
      <c r="AG17" s="344">
        <f>'NonE-heavy fuel oil'!AG65+'E-heavy fuel oil'!AG65</f>
        <v>896698428970.78503</v>
      </c>
      <c r="AH17" s="344">
        <f>'NonE-heavy fuel oil'!AH65+'E-heavy fuel oil'!AH65</f>
        <v>896489580783.7561</v>
      </c>
      <c r="AI17" s="344">
        <f>'NonE-heavy fuel oil'!AI65+'E-heavy fuel oil'!AI65</f>
        <v>896051554303.6355</v>
      </c>
      <c r="AJ17" s="344">
        <f>'NonE-heavy fuel oil'!AJ65+'E-heavy fuel oil'!AJ65</f>
        <v>895401449749.36169</v>
      </c>
      <c r="AK17" s="344">
        <f>'NonE-heavy fuel oil'!AK65+'E-heavy fuel oil'!AK65</f>
        <v>894556477485.95142</v>
      </c>
      <c r="AL17" s="344">
        <f>'NonE-heavy fuel oil'!AL65+'E-heavy fuel oil'!AL65</f>
        <v>893533919435.63708</v>
      </c>
      <c r="AM17" s="344">
        <f>'NonE-heavy fuel oil'!AM65+'E-heavy fuel oil'!AM65</f>
        <v>892351093668.37329</v>
      </c>
      <c r="AN17" s="344">
        <f>'NonE-heavy fuel oil'!AN65+'E-heavy fuel oil'!AN65</f>
        <v>891025322228.3269</v>
      </c>
      <c r="AO17" s="344">
        <f>'NonE-heavy fuel oil'!AO65+'E-heavy fuel oil'!AO65</f>
        <v>889573902235.26172</v>
      </c>
      <c r="AP17" s="344">
        <f>'NonE-heavy fuel oil'!AP65+'E-heavy fuel oil'!AP65</f>
        <v>888014080283.49854</v>
      </c>
      <c r="AQ17" s="344">
        <f>'NonE-heavy fuel oil'!AQ65+'E-heavy fuel oil'!AQ65</f>
        <v>881817578709.92236</v>
      </c>
    </row>
    <row r="18" spans="1:43" x14ac:dyDescent="0.2">
      <c r="A18" s="136" t="s">
        <v>140</v>
      </c>
      <c r="B18" s="344">
        <f>'NonE-heavy fuel oil'!B66+'E-heavy fuel oil'!B66</f>
        <v>337871687077.03943</v>
      </c>
      <c r="C18" s="344">
        <f>'NonE-heavy fuel oil'!C66+'E-heavy fuel oil'!C66</f>
        <v>429730615682.57263</v>
      </c>
      <c r="D18" s="344">
        <f>'NonE-heavy fuel oil'!D66+'E-heavy fuel oil'!D66</f>
        <v>506365666011.32257</v>
      </c>
      <c r="E18" s="344">
        <f>'NonE-heavy fuel oil'!E66+'E-heavy fuel oil'!E66</f>
        <v>541937093370.40735</v>
      </c>
      <c r="F18" s="344">
        <f>'NonE-heavy fuel oil'!F66+'E-heavy fuel oil'!F66</f>
        <v>547586861110.49231</v>
      </c>
      <c r="G18" s="344">
        <f>'NonE-heavy fuel oil'!G66+'E-heavy fuel oil'!G66</f>
        <v>572263697677.95801</v>
      </c>
      <c r="H18" s="344">
        <f>'NonE-heavy fuel oil'!H66+'E-heavy fuel oil'!H66</f>
        <v>603417359783.64417</v>
      </c>
      <c r="I18" s="344">
        <f>'NonE-heavy fuel oil'!I66+'E-heavy fuel oil'!I66</f>
        <v>629573999641.00146</v>
      </c>
      <c r="J18" s="344">
        <f>'NonE-heavy fuel oil'!J66+'E-heavy fuel oil'!J66</f>
        <v>648920113777.75293</v>
      </c>
      <c r="K18" s="344">
        <f>'NonE-heavy fuel oil'!K66+'E-heavy fuel oil'!K66</f>
        <v>663334913968.99805</v>
      </c>
      <c r="L18" s="344">
        <f>'NonE-heavy fuel oil'!L66+'E-heavy fuel oil'!L66</f>
        <v>675094581164.70105</v>
      </c>
      <c r="M18" s="344">
        <f>'NonE-heavy fuel oil'!M66+'E-heavy fuel oil'!M66</f>
        <v>686733054699.97449</v>
      </c>
      <c r="N18" s="344">
        <f>'NonE-heavy fuel oil'!N66+'E-heavy fuel oil'!N66</f>
        <v>702951626722.95532</v>
      </c>
      <c r="O18" s="344">
        <f>'NonE-heavy fuel oil'!O66+'E-heavy fuel oil'!O66</f>
        <v>721353488721.26892</v>
      </c>
      <c r="P18" s="344">
        <f>'NonE-heavy fuel oil'!P66+'E-heavy fuel oil'!P66</f>
        <v>741334375900.87122</v>
      </c>
      <c r="Q18" s="344">
        <f>'NonE-heavy fuel oil'!Q66+'E-heavy fuel oil'!Q66</f>
        <v>762217509536.76416</v>
      </c>
      <c r="R18" s="344">
        <f>'NonE-heavy fuel oil'!R66+'E-heavy fuel oil'!R66</f>
        <v>783241112248.58972</v>
      </c>
      <c r="S18" s="344">
        <f>'NonE-heavy fuel oil'!S66+'E-heavy fuel oil'!S66</f>
        <v>808846865088.37183</v>
      </c>
      <c r="T18" s="344">
        <f>'NonE-heavy fuel oil'!T66+'E-heavy fuel oil'!T66</f>
        <v>833988006247.77539</v>
      </c>
      <c r="U18" s="344">
        <f>'NonE-heavy fuel oil'!U66+'E-heavy fuel oil'!U66</f>
        <v>858565172804.76563</v>
      </c>
      <c r="V18" s="344">
        <f>'NonE-heavy fuel oil'!V66+'E-heavy fuel oil'!V66</f>
        <v>882479578955.90735</v>
      </c>
      <c r="W18" s="344">
        <f>'NonE-heavy fuel oil'!W66+'E-heavy fuel oil'!W66</f>
        <v>905633660356.7207</v>
      </c>
      <c r="X18" s="344">
        <f>'NonE-heavy fuel oil'!X66+'E-heavy fuel oil'!X66</f>
        <v>927931715525.27075</v>
      </c>
      <c r="Y18" s="344">
        <f>'NonE-heavy fuel oil'!Y66+'E-heavy fuel oil'!Y66</f>
        <v>949280538366.29053</v>
      </c>
      <c r="Z18" s="344">
        <f>'NonE-heavy fuel oil'!Z66+'E-heavy fuel oil'!Z66</f>
        <v>969590036062.21484</v>
      </c>
      <c r="AA18" s="344">
        <f>'NonE-heavy fuel oil'!AA66+'E-heavy fuel oil'!AA66</f>
        <v>988773826835.7843</v>
      </c>
      <c r="AB18" s="344">
        <f>'NonE-heavy fuel oil'!AB66+'E-heavy fuel oil'!AB66</f>
        <v>1006749812408.2438</v>
      </c>
      <c r="AC18" s="344">
        <f>'NonE-heavy fuel oil'!AC66+'E-heavy fuel oil'!AC66</f>
        <v>1023440720349.0444</v>
      </c>
      <c r="AD18" s="344">
        <f>'NonE-heavy fuel oil'!AD66+'E-heavy fuel oil'!AD66</f>
        <v>1038774611927.593</v>
      </c>
      <c r="AE18" s="344">
        <f>'NonE-heavy fuel oil'!AE66+'E-heavy fuel oil'!AE66</f>
        <v>1052685351525.1582</v>
      </c>
      <c r="AF18" s="344">
        <f>'NonE-heavy fuel oil'!AF66+'E-heavy fuel oil'!AF66</f>
        <v>1065113034135.2051</v>
      </c>
      <c r="AG18" s="344">
        <f>'NonE-heavy fuel oil'!AG66+'E-heavy fuel oil'!AG66</f>
        <v>1076004367963.4067</v>
      </c>
      <c r="AH18" s="344">
        <f>'NonE-heavy fuel oil'!AH66+'E-heavy fuel oil'!AH66</f>
        <v>1085313009624.8031</v>
      </c>
      <c r="AI18" s="344">
        <f>'NonE-heavy fuel oil'!AI66+'E-heavy fuel oil'!AI66</f>
        <v>1092999849916.3201</v>
      </c>
      <c r="AJ18" s="344">
        <f>'NonE-heavy fuel oil'!AJ66+'E-heavy fuel oil'!AJ66</f>
        <v>1099033248610.5739</v>
      </c>
      <c r="AK18" s="344">
        <f>'NonE-heavy fuel oil'!AK66+'E-heavy fuel oil'!AK66</f>
        <v>1103389217164.8733</v>
      </c>
      <c r="AL18" s="344">
        <f>'NonE-heavy fuel oil'!AL66+'E-heavy fuel oil'!AL66</f>
        <v>1106051548662.9326</v>
      </c>
      <c r="AM18" s="344">
        <f>'NonE-heavy fuel oil'!AM66+'E-heavy fuel oil'!AM66</f>
        <v>1107011894702.1829</v>
      </c>
      <c r="AN18" s="344">
        <f>'NonE-heavy fuel oil'!AN66+'E-heavy fuel oil'!AN66</f>
        <v>1106269789305.1033</v>
      </c>
      <c r="AO18" s="344">
        <f>'NonE-heavy fuel oil'!AO66+'E-heavy fuel oil'!AO66</f>
        <v>1103832620268.2615</v>
      </c>
      <c r="AP18" s="344">
        <f>'NonE-heavy fuel oil'!AP66+'E-heavy fuel oil'!AP66</f>
        <v>1099715548669.1394</v>
      </c>
      <c r="AQ18" s="344">
        <f>'NonE-heavy fuel oil'!AQ66+'E-heavy fuel oil'!AQ66</f>
        <v>1088331421748.6489</v>
      </c>
    </row>
    <row r="19" spans="1:43" x14ac:dyDescent="0.2">
      <c r="A19" s="136" t="s">
        <v>141</v>
      </c>
      <c r="B19" s="344">
        <f>'NonE-heavy fuel oil'!B67+'E-heavy fuel oil'!B67</f>
        <v>1602214896964.9316</v>
      </c>
      <c r="C19" s="344">
        <f>'NonE-heavy fuel oil'!C67+'E-heavy fuel oil'!C67</f>
        <v>1120444950852.6023</v>
      </c>
      <c r="D19" s="344">
        <f>'NonE-heavy fuel oil'!D67+'E-heavy fuel oil'!D67</f>
        <v>1344469932426.2551</v>
      </c>
      <c r="E19" s="344">
        <f>'NonE-heavy fuel oil'!E67+'E-heavy fuel oil'!E67</f>
        <v>1507819795307.3037</v>
      </c>
      <c r="F19" s="344">
        <f>'NonE-heavy fuel oil'!F67+'E-heavy fuel oil'!F67</f>
        <v>1535174411111.6851</v>
      </c>
      <c r="G19" s="344">
        <f>'NonE-heavy fuel oil'!G67+'E-heavy fuel oil'!G67</f>
        <v>1632201559895.9507</v>
      </c>
      <c r="H19" s="344">
        <f>'NonE-heavy fuel oil'!H67+'E-heavy fuel oil'!H67</f>
        <v>1759383394943.6396</v>
      </c>
      <c r="I19" s="344">
        <f>'NonE-heavy fuel oil'!I67+'E-heavy fuel oil'!I67</f>
        <v>1878051951367.574</v>
      </c>
      <c r="J19" s="344">
        <f>'NonE-heavy fuel oil'!J67+'E-heavy fuel oil'!J67</f>
        <v>1978960213352.0525</v>
      </c>
      <c r="K19" s="344">
        <f>'NonE-heavy fuel oil'!K67+'E-heavy fuel oil'!K67</f>
        <v>2064407277372.4424</v>
      </c>
      <c r="L19" s="344">
        <f>'NonE-heavy fuel oil'!L67+'E-heavy fuel oil'!L67</f>
        <v>2138105095614.5747</v>
      </c>
      <c r="M19" s="344">
        <f>'NonE-heavy fuel oil'!M67+'E-heavy fuel oil'!M67</f>
        <v>2204877864870.1958</v>
      </c>
      <c r="N19" s="344">
        <f>'NonE-heavy fuel oil'!N67+'E-heavy fuel oil'!N67</f>
        <v>2276620733629.5513</v>
      </c>
      <c r="O19" s="344">
        <f>'NonE-heavy fuel oil'!O67+'E-heavy fuel oil'!O67</f>
        <v>2347200873757.9946</v>
      </c>
      <c r="P19" s="344">
        <f>'NonE-heavy fuel oil'!P67+'E-heavy fuel oil'!P67</f>
        <v>2416174031685.0034</v>
      </c>
      <c r="Q19" s="344">
        <f>'NonE-heavy fuel oil'!Q67+'E-heavy fuel oil'!Q67</f>
        <v>2483073095129.2568</v>
      </c>
      <c r="R19" s="344">
        <f>'NonE-heavy fuel oil'!R67+'E-heavy fuel oil'!R67</f>
        <v>2547411370830.2095</v>
      </c>
      <c r="S19" s="344">
        <f>'NonE-heavy fuel oil'!S67+'E-heavy fuel oil'!S67</f>
        <v>2624314765938.459</v>
      </c>
      <c r="T19" s="344">
        <f>'NonE-heavy fuel oil'!T67+'E-heavy fuel oil'!T67</f>
        <v>2698841149118.7632</v>
      </c>
      <c r="U19" s="344">
        <f>'NonE-heavy fuel oil'!U67+'E-heavy fuel oil'!U67</f>
        <v>2770733218077.5479</v>
      </c>
      <c r="V19" s="344">
        <f>'NonE-heavy fuel oil'!V67+'E-heavy fuel oil'!V67</f>
        <v>2839746148111.9829</v>
      </c>
      <c r="W19" s="344">
        <f>'NonE-heavy fuel oil'!W67+'E-heavy fuel oil'!W67</f>
        <v>2905649168798.0557</v>
      </c>
      <c r="X19" s="344">
        <f>'NonE-heavy fuel oil'!X67+'E-heavy fuel oil'!X67</f>
        <v>2968226998248.7378</v>
      </c>
      <c r="Y19" s="344">
        <f>'NonE-heavy fuel oil'!Y67+'E-heavy fuel oil'!Y67</f>
        <v>3027281122726.4702</v>
      </c>
      <c r="Z19" s="344">
        <f>'NonE-heavy fuel oil'!Z67+'E-heavy fuel oil'!Z67</f>
        <v>3082630911671.2139</v>
      </c>
      <c r="AA19" s="344">
        <f>'NonE-heavy fuel oil'!AA67+'E-heavy fuel oil'!AA67</f>
        <v>3134114560549.6553</v>
      </c>
      <c r="AB19" s="344">
        <f>'NonE-heavy fuel oil'!AB67+'E-heavy fuel oil'!AB67</f>
        <v>3181589856299.3076</v>
      </c>
      <c r="AC19" s="344">
        <f>'NonE-heavy fuel oil'!AC67+'E-heavy fuel oil'!AC67</f>
        <v>3224934762495.2051</v>
      </c>
      <c r="AD19" s="344">
        <f>'NonE-heavy fuel oil'!AD67+'E-heavy fuel oil'!AD67</f>
        <v>3264047823667.062</v>
      </c>
      <c r="AE19" s="344">
        <f>'NonE-heavy fuel oil'!AE67+'E-heavy fuel oil'!AE67</f>
        <v>3298848390407.3716</v>
      </c>
      <c r="AF19" s="344">
        <f>'NonE-heavy fuel oil'!AF67+'E-heavy fuel oil'!AF67</f>
        <v>3329276669003.4883</v>
      </c>
      <c r="AG19" s="344">
        <f>'NonE-heavy fuel oil'!AG67+'E-heavy fuel oil'!AG67</f>
        <v>3355293601272.6382</v>
      </c>
      <c r="AH19" s="344">
        <f>'NonE-heavy fuel oil'!AH67+'E-heavy fuel oil'!AH67</f>
        <v>3376880582053.8086</v>
      </c>
      <c r="AI19" s="344">
        <f>'NonE-heavy fuel oil'!AI67+'E-heavy fuel oil'!AI67</f>
        <v>3394039023396.0151</v>
      </c>
      <c r="AJ19" s="344">
        <f>'NonE-heavy fuel oil'!AJ67+'E-heavy fuel oil'!AJ67</f>
        <v>3406789775864.0269</v>
      </c>
      <c r="AK19" s="344">
        <f>'NonE-heavy fuel oil'!AK67+'E-heavy fuel oil'!AK67</f>
        <v>3415172418550.5513</v>
      </c>
      <c r="AL19" s="344">
        <f>'NonE-heavy fuel oil'!AL67+'E-heavy fuel oil'!AL67</f>
        <v>3419244430331.9717</v>
      </c>
      <c r="AM19" s="344">
        <f>'NonE-heavy fuel oil'!AM67+'E-heavy fuel oil'!AM67</f>
        <v>3419080255632.1694</v>
      </c>
      <c r="AN19" s="344">
        <f>'NonE-heavy fuel oil'!AN67+'E-heavy fuel oil'!AN67</f>
        <v>3414770278468.4683</v>
      </c>
      <c r="AO19" s="344">
        <f>'NonE-heavy fuel oil'!AO67+'E-heavy fuel oil'!AO67</f>
        <v>3406419718850.8037</v>
      </c>
      <c r="AP19" s="344">
        <f>'NonE-heavy fuel oil'!AP67+'E-heavy fuel oil'!AP67</f>
        <v>3394147465699.8008</v>
      </c>
      <c r="AQ19" s="344">
        <f>'NonE-heavy fuel oil'!AQ67+'E-heavy fuel oil'!AQ67</f>
        <v>3360761348249.1182</v>
      </c>
    </row>
    <row r="20" spans="1:43" x14ac:dyDescent="0.2">
      <c r="A20" s="136" t="s">
        <v>142</v>
      </c>
      <c r="B20" s="344">
        <f>'NonE-heavy fuel oil'!B68+'E-heavy fuel oil'!B68</f>
        <v>122865154484.47588</v>
      </c>
      <c r="C20" s="344">
        <f>'NonE-heavy fuel oil'!C68+'E-heavy fuel oil'!C68</f>
        <v>93866784398.190872</v>
      </c>
      <c r="D20" s="344">
        <f>'NonE-heavy fuel oil'!D68+'E-heavy fuel oil'!D68</f>
        <v>102776465076.85213</v>
      </c>
      <c r="E20" s="344">
        <f>'NonE-heavy fuel oil'!E68+'E-heavy fuel oil'!E68</f>
        <v>114422785462.8024</v>
      </c>
      <c r="F20" s="344">
        <f>'NonE-heavy fuel oil'!F68+'E-heavy fuel oil'!F68</f>
        <v>115367615543.26953</v>
      </c>
      <c r="G20" s="344">
        <f>'NonE-heavy fuel oil'!G68+'E-heavy fuel oil'!G68</f>
        <v>119952714570.74826</v>
      </c>
      <c r="H20" s="344">
        <f>'NonE-heavy fuel oil'!H68+'E-heavy fuel oil'!H68</f>
        <v>126323500288.86201</v>
      </c>
      <c r="I20" s="344">
        <f>'NonE-heavy fuel oil'!I68+'E-heavy fuel oil'!I68</f>
        <v>132779459166.90808</v>
      </c>
      <c r="J20" s="344">
        <f>'NonE-heavy fuel oil'!J68+'E-heavy fuel oil'!J68</f>
        <v>138826036294.2804</v>
      </c>
      <c r="K20" s="344">
        <f>'NonE-heavy fuel oil'!K68+'E-heavy fuel oil'!K68</f>
        <v>144453877319.13263</v>
      </c>
      <c r="L20" s="344">
        <f>'NonE-heavy fuel oil'!L68+'E-heavy fuel oil'!L68</f>
        <v>149680300534.57388</v>
      </c>
      <c r="M20" s="344">
        <f>'NonE-heavy fuel oil'!M68+'E-heavy fuel oil'!M68</f>
        <v>154548226953.60873</v>
      </c>
      <c r="N20" s="344">
        <f>'NonE-heavy fuel oil'!N68+'E-heavy fuel oil'!N68</f>
        <v>159545317087.62964</v>
      </c>
      <c r="O20" s="344">
        <f>'NonE-heavy fuel oil'!O68+'E-heavy fuel oil'!O68</f>
        <v>164281700308.1633</v>
      </c>
      <c r="P20" s="344">
        <f>'NonE-heavy fuel oil'!P68+'E-heavy fuel oil'!P68</f>
        <v>168771751776.33667</v>
      </c>
      <c r="Q20" s="344">
        <f>'NonE-heavy fuel oil'!Q68+'E-heavy fuel oil'!Q68</f>
        <v>173035753694.40076</v>
      </c>
      <c r="R20" s="344">
        <f>'NonE-heavy fuel oil'!R68+'E-heavy fuel oil'!R68</f>
        <v>177099468453.37506</v>
      </c>
      <c r="S20" s="344">
        <f>'NonE-heavy fuel oil'!S68+'E-heavy fuel oil'!S68</f>
        <v>181941410079.39679</v>
      </c>
      <c r="T20" s="344">
        <f>'NonE-heavy fuel oil'!T68+'E-heavy fuel oil'!T68</f>
        <v>186643967826.09738</v>
      </c>
      <c r="U20" s="344">
        <f>'NonE-heavy fuel oil'!U68+'E-heavy fuel oil'!U68</f>
        <v>191196163655.69769</v>
      </c>
      <c r="V20" s="344">
        <f>'NonE-heavy fuel oil'!V68+'E-heavy fuel oil'!V68</f>
        <v>195587298931.18661</v>
      </c>
      <c r="W20" s="344">
        <f>'NonE-heavy fuel oil'!W68+'E-heavy fuel oil'!W68</f>
        <v>199806956867.10107</v>
      </c>
      <c r="X20" s="344">
        <f>'NonE-heavy fuel oil'!X68+'E-heavy fuel oil'!X68</f>
        <v>203845012482.81104</v>
      </c>
      <c r="Y20" s="344">
        <f>'NonE-heavy fuel oil'!Y68+'E-heavy fuel oil'!Y68</f>
        <v>207691650315.73999</v>
      </c>
      <c r="Z20" s="344">
        <f>'NonE-heavy fuel oil'!Z68+'E-heavy fuel oil'!Z68</f>
        <v>211337389797.66592</v>
      </c>
      <c r="AA20" s="344">
        <f>'NonE-heavy fuel oil'!AA68+'E-heavy fuel oil'!AA68</f>
        <v>214773117879.71304</v>
      </c>
      <c r="AB20" s="344">
        <f>'NonE-heavy fuel oil'!AB68+'E-heavy fuel oil'!AB68</f>
        <v>217990128218.17871</v>
      </c>
      <c r="AC20" s="344">
        <f>'NonE-heavy fuel oil'!AC68+'E-heavy fuel oil'!AC68</f>
        <v>220980166008.58939</v>
      </c>
      <c r="AD20" s="344">
        <f>'NonE-heavy fuel oil'!AD68+'E-heavy fuel oil'!AD68</f>
        <v>223735477381.4545</v>
      </c>
      <c r="AE20" s="344">
        <f>'NonE-heavy fuel oil'!AE68+'E-heavy fuel oil'!AE68</f>
        <v>226248862150.1405</v>
      </c>
      <c r="AF20" s="344">
        <f>'NonE-heavy fuel oil'!AF68+'E-heavy fuel oil'!AF68</f>
        <v>228513728627.31146</v>
      </c>
      <c r="AG20" s="344">
        <f>'NonE-heavy fuel oil'!AG68+'E-heavy fuel oil'!AG68</f>
        <v>230524149198.23938</v>
      </c>
      <c r="AH20" s="344">
        <f>'NonE-heavy fuel oil'!AH68+'E-heavy fuel oil'!AH68</f>
        <v>232274915352.71799</v>
      </c>
      <c r="AI20" s="344">
        <f>'NonE-heavy fuel oil'!AI68+'E-heavy fuel oil'!AI68</f>
        <v>233761590927.25946</v>
      </c>
      <c r="AJ20" s="344">
        <f>'NonE-heavy fuel oil'!AJ68+'E-heavy fuel oil'!AJ68</f>
        <v>234980562390.29413</v>
      </c>
      <c r="AK20" s="344">
        <f>'NonE-heavy fuel oil'!AK68+'E-heavy fuel oil'!AK68</f>
        <v>235929085109.63672</v>
      </c>
      <c r="AL20" s="344">
        <f>'NonE-heavy fuel oil'!AL68+'E-heavy fuel oil'!AL68</f>
        <v>236605324667.97104</v>
      </c>
      <c r="AM20" s="344">
        <f>'NonE-heavy fuel oil'!AM68+'E-heavy fuel oil'!AM68</f>
        <v>237008392433.30823</v>
      </c>
      <c r="AN20" s="344">
        <f>'NonE-heavy fuel oil'!AN68+'E-heavy fuel oil'!AN68</f>
        <v>237138374742.34119</v>
      </c>
      <c r="AO20" s="344">
        <f>'NonE-heavy fuel oil'!AO68+'E-heavy fuel oil'!AO68</f>
        <v>236996355210.94275</v>
      </c>
      <c r="AP20" s="344">
        <f>'NonE-heavy fuel oil'!AP68+'E-heavy fuel oil'!AP68</f>
        <v>236584429843.85052</v>
      </c>
      <c r="AQ20" s="344">
        <f>'NonE-heavy fuel oil'!AQ68+'E-heavy fuel oil'!AQ68</f>
        <v>234695941875.21957</v>
      </c>
    </row>
    <row r="21" spans="1:43" x14ac:dyDescent="0.2">
      <c r="A21" s="136" t="s">
        <v>143</v>
      </c>
      <c r="B21" s="344">
        <f>'NonE-heavy fuel oil'!B69+'E-heavy fuel oil'!B69</f>
        <v>940743847825.68616</v>
      </c>
      <c r="C21" s="344">
        <f>'NonE-heavy fuel oil'!C69+'E-heavy fuel oil'!C69</f>
        <v>659709910143.61914</v>
      </c>
      <c r="D21" s="344">
        <f>'NonE-heavy fuel oil'!D69+'E-heavy fuel oil'!D69</f>
        <v>699261888601.57263</v>
      </c>
      <c r="E21" s="344">
        <f>'NonE-heavy fuel oil'!E69+'E-heavy fuel oil'!E69</f>
        <v>737977648870.01404</v>
      </c>
      <c r="F21" s="344">
        <f>'NonE-heavy fuel oil'!F69+'E-heavy fuel oil'!F69</f>
        <v>775862894016.02722</v>
      </c>
      <c r="G21" s="344">
        <f>'NonE-heavy fuel oil'!G69+'E-heavy fuel oil'!G69</f>
        <v>812923327106.69604</v>
      </c>
      <c r="H21" s="344">
        <f>'NonE-heavy fuel oil'!H69+'E-heavy fuel oil'!H69</f>
        <v>849164651209.10339</v>
      </c>
      <c r="I21" s="344">
        <f>'NonE-heavy fuel oil'!I69+'E-heavy fuel oil'!I69</f>
        <v>866441386430.94995</v>
      </c>
      <c r="J21" s="344">
        <f>'NonE-heavy fuel oil'!J69+'E-heavy fuel oil'!J69</f>
        <v>883296481503.45776</v>
      </c>
      <c r="K21" s="344">
        <f>'NonE-heavy fuel oil'!K69+'E-heavy fuel oil'!K69</f>
        <v>899732629958.05249</v>
      </c>
      <c r="L21" s="344">
        <f>'NonE-heavy fuel oil'!L69+'E-heavy fuel oil'!L69</f>
        <v>915752525326.16101</v>
      </c>
      <c r="M21" s="344">
        <f>'NonE-heavy fuel oil'!M69+'E-heavy fuel oil'!M69</f>
        <v>931358861139.20862</v>
      </c>
      <c r="N21" s="344">
        <f>'NonE-heavy fuel oil'!N69+'E-heavy fuel oil'!N69</f>
        <v>936774403379.8761</v>
      </c>
      <c r="O21" s="344">
        <f>'NonE-heavy fuel oil'!O69+'E-heavy fuel oil'!O69</f>
        <v>942043282014.88708</v>
      </c>
      <c r="P21" s="344">
        <f>'NonE-heavy fuel oil'!P69+'E-heavy fuel oil'!P69</f>
        <v>947166309874.36523</v>
      </c>
      <c r="Q21" s="344">
        <f>'NonE-heavy fuel oil'!Q69+'E-heavy fuel oil'!Q69</f>
        <v>952144299788.43018</v>
      </c>
      <c r="R21" s="344">
        <f>'NonE-heavy fuel oil'!R69+'E-heavy fuel oil'!R69</f>
        <v>956978064587.20288</v>
      </c>
      <c r="S21" s="344">
        <f>'NonE-heavy fuel oil'!S69+'E-heavy fuel oil'!S69</f>
        <v>950982763192.91553</v>
      </c>
      <c r="T21" s="344">
        <f>'NonE-heavy fuel oil'!T69+'E-heavy fuel oil'!T69</f>
        <v>945009514086.93347</v>
      </c>
      <c r="U21" s="344">
        <f>'NonE-heavy fuel oil'!U69+'E-heavy fuel oil'!U69</f>
        <v>939058287676.61218</v>
      </c>
      <c r="V21" s="344">
        <f>'NonE-heavy fuel oil'!V69+'E-heavy fuel oil'!V69</f>
        <v>933129054369.30872</v>
      </c>
      <c r="W21" s="344">
        <f>'NonE-heavy fuel oil'!W69+'E-heavy fuel oil'!W69</f>
        <v>927221784572.37915</v>
      </c>
      <c r="X21" s="344">
        <f>'NonE-heavy fuel oil'!X69+'E-heavy fuel oil'!X69</f>
        <v>921336448693.17932</v>
      </c>
      <c r="Y21" s="344">
        <f>'NonE-heavy fuel oil'!Y69+'E-heavy fuel oil'!Y69</f>
        <v>915473017139.0658</v>
      </c>
      <c r="Z21" s="344">
        <f>'NonE-heavy fuel oil'!Z69+'E-heavy fuel oil'!Z69</f>
        <v>909631460317.39526</v>
      </c>
      <c r="AA21" s="344">
        <f>'NonE-heavy fuel oil'!AA69+'E-heavy fuel oil'!AA69</f>
        <v>903811748635.52405</v>
      </c>
      <c r="AB21" s="344">
        <f>'NonE-heavy fuel oil'!AB69+'E-heavy fuel oil'!AB69</f>
        <v>898013852500.80774</v>
      </c>
      <c r="AC21" s="344">
        <f>'NonE-heavy fuel oil'!AC69+'E-heavy fuel oil'!AC69</f>
        <v>892237742320.60339</v>
      </c>
      <c r="AD21" s="344">
        <f>'NonE-heavy fuel oil'!AD69+'E-heavy fuel oil'!AD69</f>
        <v>886483388502.26648</v>
      </c>
      <c r="AE21" s="344">
        <f>'NonE-heavy fuel oil'!AE69+'E-heavy fuel oil'!AE69</f>
        <v>880750761453.15393</v>
      </c>
      <c r="AF21" s="344">
        <f>'NonE-heavy fuel oil'!AF69+'E-heavy fuel oil'!AF69</f>
        <v>875039831580.62256</v>
      </c>
      <c r="AG21" s="344">
        <f>'NonE-heavy fuel oil'!AG69+'E-heavy fuel oil'!AG69</f>
        <v>869350569292.02747</v>
      </c>
      <c r="AH21" s="344">
        <f>'NonE-heavy fuel oil'!AH69+'E-heavy fuel oil'!AH69</f>
        <v>865333294571.14941</v>
      </c>
      <c r="AI21" s="344">
        <f>'NonE-heavy fuel oil'!AI69+'E-heavy fuel oil'!AI69</f>
        <v>861326527546.28235</v>
      </c>
      <c r="AJ21" s="344">
        <f>'NonE-heavy fuel oil'!AJ69+'E-heavy fuel oil'!AJ69</f>
        <v>857330256380.37061</v>
      </c>
      <c r="AK21" s="344">
        <f>'NonE-heavy fuel oil'!AK69+'E-heavy fuel oil'!AK69</f>
        <v>853344469236.35596</v>
      </c>
      <c r="AL21" s="344">
        <f>'NonE-heavy fuel oil'!AL69+'E-heavy fuel oil'!AL69</f>
        <v>849369154277.18042</v>
      </c>
      <c r="AM21" s="344">
        <f>'NonE-heavy fuel oil'!AM69+'E-heavy fuel oil'!AM69</f>
        <v>844863413997.41602</v>
      </c>
      <c r="AN21" s="344">
        <f>'NonE-heavy fuel oil'!AN69+'E-heavy fuel oil'!AN69</f>
        <v>840371802734.15869</v>
      </c>
      <c r="AO21" s="344">
        <f>'NonE-heavy fuel oil'!AO69+'E-heavy fuel oil'!AO69</f>
        <v>835894302731.82288</v>
      </c>
      <c r="AP21" s="344">
        <f>'NonE-heavy fuel oil'!AP69+'E-heavy fuel oil'!AP69</f>
        <v>831430896234.82312</v>
      </c>
      <c r="AQ21" s="344">
        <f>'NonE-heavy fuel oil'!AQ69+'E-heavy fuel oil'!AQ69</f>
        <v>824118387822.67004</v>
      </c>
    </row>
    <row r="22" spans="1:43" x14ac:dyDescent="0.2">
      <c r="A22" s="136" t="s">
        <v>144</v>
      </c>
      <c r="B22" s="344">
        <f>'NonE-heavy fuel oil'!B70+'E-heavy fuel oil'!B70</f>
        <v>710161836456.33557</v>
      </c>
      <c r="C22" s="344">
        <f>'NonE-heavy fuel oil'!C70+'E-heavy fuel oil'!C70</f>
        <v>612052243490.23804</v>
      </c>
      <c r="D22" s="344">
        <f>'NonE-heavy fuel oil'!D70+'E-heavy fuel oil'!D70</f>
        <v>686539265529.76208</v>
      </c>
      <c r="E22" s="344">
        <f>'NonE-heavy fuel oil'!E70+'E-heavy fuel oil'!E70</f>
        <v>709730638110.04736</v>
      </c>
      <c r="F22" s="344">
        <f>'NonE-heavy fuel oil'!F70+'E-heavy fuel oil'!F70</f>
        <v>711612411578.27356</v>
      </c>
      <c r="G22" s="344">
        <f>'NonE-heavy fuel oil'!G70+'E-heavy fuel oil'!G70</f>
        <v>722454436529.90149</v>
      </c>
      <c r="H22" s="344">
        <f>'NonE-heavy fuel oil'!H70+'E-heavy fuel oil'!H70</f>
        <v>736837181840.25232</v>
      </c>
      <c r="I22" s="344">
        <f>'NonE-heavy fuel oil'!I70+'E-heavy fuel oil'!I70</f>
        <v>750568684909.63794</v>
      </c>
      <c r="J22" s="344">
        <f>'NonE-heavy fuel oil'!J70+'E-heavy fuel oil'!J70</f>
        <v>762084460661.38794</v>
      </c>
      <c r="K22" s="344">
        <f>'NonE-heavy fuel oil'!K70+'E-heavy fuel oil'!K70</f>
        <v>771310110143.17395</v>
      </c>
      <c r="L22" s="344">
        <f>'NonE-heavy fuel oil'!L70+'E-heavy fuel oil'!L70</f>
        <v>778193660625.9928</v>
      </c>
      <c r="M22" s="344">
        <f>'NonE-heavy fuel oil'!M70+'E-heavy fuel oil'!M70</f>
        <v>782705874072.79492</v>
      </c>
      <c r="N22" s="344">
        <f>'NonE-heavy fuel oil'!N70+'E-heavy fuel oil'!N70</f>
        <v>785560653393.5553</v>
      </c>
      <c r="O22" s="344">
        <f>'NonE-heavy fuel oil'!O70+'E-heavy fuel oil'!O70</f>
        <v>786380387327.78174</v>
      </c>
      <c r="P22" s="344">
        <f>'NonE-heavy fuel oil'!P70+'E-heavy fuel oil'!P70</f>
        <v>785516627367.78271</v>
      </c>
      <c r="Q22" s="344">
        <f>'NonE-heavy fuel oil'!Q70+'E-heavy fuel oil'!Q70</f>
        <v>783331850831.84668</v>
      </c>
      <c r="R22" s="344">
        <f>'NonE-heavy fuel oil'!R70+'E-heavy fuel oil'!R70</f>
        <v>780192585546.31287</v>
      </c>
      <c r="S22" s="344">
        <f>'NonE-heavy fuel oil'!S70+'E-heavy fuel oil'!S70</f>
        <v>779095151689.61975</v>
      </c>
      <c r="T22" s="344">
        <f>'NonE-heavy fuel oil'!T70+'E-heavy fuel oil'!T70</f>
        <v>777455349477.78015</v>
      </c>
      <c r="U22" s="344">
        <f>'NonE-heavy fuel oil'!U70+'E-heavy fuel oil'!U70</f>
        <v>775322470040.37732</v>
      </c>
      <c r="V22" s="344">
        <f>'NonE-heavy fuel oil'!V70+'E-heavy fuel oil'!V70</f>
        <v>772746299240.76721</v>
      </c>
      <c r="W22" s="344">
        <f>'NonE-heavy fuel oil'!W70+'E-heavy fuel oil'!W70</f>
        <v>769776829126.66675</v>
      </c>
      <c r="X22" s="344">
        <f>'NonE-heavy fuel oil'!X70+'E-heavy fuel oil'!X70</f>
        <v>766463999065.24963</v>
      </c>
      <c r="Y22" s="344">
        <f>'NonE-heavy fuel oil'!Y70+'E-heavy fuel oil'!Y70</f>
        <v>762857467393.28735</v>
      </c>
      <c r="Z22" s="344">
        <f>'NonE-heavy fuel oil'!Z70+'E-heavy fuel oil'!Z70</f>
        <v>759006413997.01074</v>
      </c>
      <c r="AA22" s="344">
        <f>'NonE-heavy fuel oil'!AA70+'E-heavy fuel oil'!AA70</f>
        <v>754959373871.09033</v>
      </c>
      <c r="AB22" s="344">
        <f>'NonE-heavy fuel oil'!AB70+'E-heavy fuel oil'!AB70</f>
        <v>750764101393.29089</v>
      </c>
      <c r="AC22" s="344">
        <f>'NonE-heavy fuel oil'!AC70+'E-heavy fuel oil'!AC70</f>
        <v>746467464791.49255</v>
      </c>
      <c r="AD22" s="344">
        <f>'NonE-heavy fuel oil'!AD70+'E-heavy fuel oil'!AD70</f>
        <v>742115370072.90894</v>
      </c>
      <c r="AE22" s="344">
        <f>'NonE-heavy fuel oil'!AE70+'E-heavy fuel oil'!AE70</f>
        <v>737752713530.03748</v>
      </c>
      <c r="AF22" s="344">
        <f>'NonE-heavy fuel oil'!AF70+'E-heavy fuel oil'!AF70</f>
        <v>733423361832.90479</v>
      </c>
      <c r="AG22" s="344">
        <f>'NonE-heavy fuel oil'!AG70+'E-heavy fuel oil'!AG70</f>
        <v>729170158660.05725</v>
      </c>
      <c r="AH22" s="344">
        <f>'NonE-heavy fuel oil'!AH70+'E-heavy fuel oil'!AH70</f>
        <v>725034956809.40186</v>
      </c>
      <c r="AI22" s="344">
        <f>'NonE-heavy fuel oil'!AI70+'E-heavy fuel oil'!AI70</f>
        <v>721058674761.74036</v>
      </c>
      <c r="AJ22" s="344">
        <f>'NonE-heavy fuel oil'!AJ70+'E-heavy fuel oil'!AJ70</f>
        <v>717281376742.42773</v>
      </c>
      <c r="AK22" s="344">
        <f>'NonE-heavy fuel oil'!AK70+'E-heavy fuel oil'!AK70</f>
        <v>713742375437.52185</v>
      </c>
      <c r="AL22" s="344">
        <f>'NonE-heavy fuel oil'!AL70+'E-heavy fuel oil'!AL70</f>
        <v>710480356668.25916</v>
      </c>
      <c r="AM22" s="344">
        <f>'NonE-heavy fuel oil'!AM70+'E-heavy fuel oil'!AM70</f>
        <v>707533525510.0321</v>
      </c>
      <c r="AN22" s="344">
        <f>'NonE-heavy fuel oil'!AN70+'E-heavy fuel oil'!AN70</f>
        <v>704939773558.27332</v>
      </c>
      <c r="AO22" s="344">
        <f>'NonE-heavy fuel oil'!AO70+'E-heavy fuel oil'!AO70</f>
        <v>702736867293.19946</v>
      </c>
      <c r="AP22" s="344">
        <f>'NonE-heavy fuel oil'!AP70+'E-heavy fuel oil'!AP70</f>
        <v>700962657778.8175</v>
      </c>
      <c r="AQ22" s="344">
        <f>'NonE-heavy fuel oil'!AQ70+'E-heavy fuel oil'!AQ70</f>
        <v>696065224185.37207</v>
      </c>
    </row>
    <row r="23" spans="1:43" x14ac:dyDescent="0.2">
      <c r="A23" s="136" t="s">
        <v>145</v>
      </c>
      <c r="B23" s="344">
        <f>'NonE-heavy fuel oil'!B71+'E-heavy fuel oil'!B71</f>
        <v>995951067424.53528</v>
      </c>
      <c r="C23" s="344">
        <f>'NonE-heavy fuel oil'!C71+'E-heavy fuel oil'!C71</f>
        <v>841888133220.62537</v>
      </c>
      <c r="D23" s="344">
        <f>'NonE-heavy fuel oil'!D71+'E-heavy fuel oil'!D71</f>
        <v>976793422435.34558</v>
      </c>
      <c r="E23" s="344">
        <f>'NonE-heavy fuel oil'!E71+'E-heavy fuel oil'!E71</f>
        <v>971889877875.82935</v>
      </c>
      <c r="F23" s="344">
        <f>'NonE-heavy fuel oil'!F71+'E-heavy fuel oil'!F71</f>
        <v>977278464232.22986</v>
      </c>
      <c r="G23" s="344">
        <f>'NonE-heavy fuel oil'!G71+'E-heavy fuel oil'!G71</f>
        <v>1002320777964.1257</v>
      </c>
      <c r="H23" s="344">
        <f>'NonE-heavy fuel oil'!H71+'E-heavy fuel oil'!H71</f>
        <v>1034999880588.2737</v>
      </c>
      <c r="I23" s="344">
        <f>'NonE-heavy fuel oil'!I71+'E-heavy fuel oil'!I71</f>
        <v>1065295442129.8845</v>
      </c>
      <c r="J23" s="344">
        <f>'NonE-heavy fuel oil'!J71+'E-heavy fuel oil'!J71</f>
        <v>1090438218659.9866</v>
      </c>
      <c r="K23" s="344">
        <f>'NonE-heavy fuel oil'!K71+'E-heavy fuel oil'!K71</f>
        <v>1110780841727.6099</v>
      </c>
      <c r="L23" s="344">
        <f>'NonE-heavy fuel oil'!L71+'E-heavy fuel oil'!L71</f>
        <v>1126800702151.8564</v>
      </c>
      <c r="M23" s="344">
        <f>'NonE-heavy fuel oil'!M71+'E-heavy fuel oil'!M71</f>
        <v>1139075052058.0022</v>
      </c>
      <c r="N23" s="344">
        <f>'NonE-heavy fuel oil'!N71+'E-heavy fuel oil'!N71</f>
        <v>1150061890414.9438</v>
      </c>
      <c r="O23" s="344">
        <f>'NonE-heavy fuel oil'!O71+'E-heavy fuel oil'!O71</f>
        <v>1158437024918.8262</v>
      </c>
      <c r="P23" s="344">
        <f>'NonE-heavy fuel oil'!P71+'E-heavy fuel oil'!P71</f>
        <v>1164666995135.4575</v>
      </c>
      <c r="Q23" s="344">
        <f>'NonE-heavy fuel oil'!Q71+'E-heavy fuel oil'!Q71</f>
        <v>1169243609596.4417</v>
      </c>
      <c r="R23" s="344">
        <f>'NonE-heavy fuel oil'!R71+'E-heavy fuel oil'!R71</f>
        <v>1172675669412.8413</v>
      </c>
      <c r="S23" s="344">
        <f>'NonE-heavy fuel oil'!S71+'E-heavy fuel oil'!S71</f>
        <v>1180406318176.4263</v>
      </c>
      <c r="T23" s="344">
        <f>'NonE-heavy fuel oil'!T71+'E-heavy fuel oil'!T71</f>
        <v>1187584482910.7551</v>
      </c>
      <c r="U23" s="344">
        <f>'NonE-heavy fuel oil'!U71+'E-heavy fuel oil'!U71</f>
        <v>1194212895020.3779</v>
      </c>
      <c r="V23" s="344">
        <f>'NonE-heavy fuel oil'!V71+'E-heavy fuel oil'!V71</f>
        <v>1200295356367.417</v>
      </c>
      <c r="W23" s="344">
        <f>'NonE-heavy fuel oil'!W71+'E-heavy fuel oil'!W71</f>
        <v>1205836700792.3855</v>
      </c>
      <c r="X23" s="344">
        <f>'NonE-heavy fuel oil'!X71+'E-heavy fuel oil'!X71</f>
        <v>1210842753403.4673</v>
      </c>
      <c r="Y23" s="344">
        <f>'NonE-heavy fuel oil'!Y71+'E-heavy fuel oil'!Y71</f>
        <v>1215320287910.9163</v>
      </c>
      <c r="Z23" s="344">
        <f>'NonE-heavy fuel oil'!Z71+'E-heavy fuel oil'!Z71</f>
        <v>1219276982281.2959</v>
      </c>
      <c r="AA23" s="344">
        <f>'NonE-heavy fuel oil'!AA71+'E-heavy fuel oil'!AA71</f>
        <v>1222721372982.6328</v>
      </c>
      <c r="AB23" s="344">
        <f>'NonE-heavy fuel oil'!AB71+'E-heavy fuel oil'!AB71</f>
        <v>1225662808086.562</v>
      </c>
      <c r="AC23" s="344">
        <f>'NonE-heavy fuel oil'!AC71+'E-heavy fuel oil'!AC71</f>
        <v>1228111399486.9185</v>
      </c>
      <c r="AD23" s="344">
        <f>'NonE-heavy fuel oil'!AD71+'E-heavy fuel oil'!AD71</f>
        <v>1230077974486.7041</v>
      </c>
      <c r="AE23" s="344">
        <f>'NonE-heavy fuel oil'!AE71+'E-heavy fuel oil'!AE71</f>
        <v>1231574026996.3804</v>
      </c>
      <c r="AF23" s="344">
        <f>'NonE-heavy fuel oil'!AF71+'E-heavy fuel oil'!AF71</f>
        <v>1232611668576.6943</v>
      </c>
      <c r="AG23" s="344">
        <f>'NonE-heavy fuel oil'!AG71+'E-heavy fuel oil'!AG71</f>
        <v>1233203579548.6245</v>
      </c>
      <c r="AH23" s="344">
        <f>'NonE-heavy fuel oil'!AH71+'E-heavy fuel oil'!AH71</f>
        <v>1233362960381.5369</v>
      </c>
      <c r="AI23" s="344">
        <f>'NonE-heavy fuel oil'!AI71+'E-heavy fuel oil'!AI71</f>
        <v>1233103483558.7437</v>
      </c>
      <c r="AJ23" s="344">
        <f>'NonE-heavy fuel oil'!AJ71+'E-heavy fuel oil'!AJ71</f>
        <v>1232439246107.1355</v>
      </c>
      <c r="AK23" s="344">
        <f>'NonE-heavy fuel oil'!AK71+'E-heavy fuel oil'!AK71</f>
        <v>1231384722964.7561</v>
      </c>
      <c r="AL23" s="344">
        <f>'NonE-heavy fuel oil'!AL71+'E-heavy fuel oil'!AL71</f>
        <v>1229954721347.0996</v>
      </c>
      <c r="AM23" s="344">
        <f>'NonE-heavy fuel oil'!AM71+'E-heavy fuel oil'!AM71</f>
        <v>1228164336259.6982</v>
      </c>
      <c r="AN23" s="344">
        <f>'NonE-heavy fuel oil'!AN71+'E-heavy fuel oil'!AN71</f>
        <v>1226028907291.3352</v>
      </c>
      <c r="AO23" s="344">
        <f>'NonE-heavy fuel oil'!AO71+'E-heavy fuel oil'!AO71</f>
        <v>1223563976808.957</v>
      </c>
      <c r="AP23" s="344">
        <f>'NonE-heavy fuel oil'!AP71+'E-heavy fuel oil'!AP71</f>
        <v>1220785249662.4314</v>
      </c>
      <c r="AQ23" s="344">
        <f>'NonE-heavy fuel oil'!AQ71+'E-heavy fuel oil'!AQ71</f>
        <v>1211425358834.5525</v>
      </c>
    </row>
    <row r="24" spans="1:43" x14ac:dyDescent="0.2">
      <c r="A24" s="136" t="s">
        <v>146</v>
      </c>
      <c r="B24" s="344">
        <f>'NonE-heavy fuel oil'!B72+'E-heavy fuel oil'!B72</f>
        <v>47481467450.277634</v>
      </c>
      <c r="C24" s="344">
        <f>'NonE-heavy fuel oil'!C72+'E-heavy fuel oil'!C72</f>
        <v>2804776164219.1738</v>
      </c>
      <c r="D24" s="344">
        <f>'NonE-heavy fuel oil'!D72+'E-heavy fuel oil'!D72</f>
        <v>3448849490308.6738</v>
      </c>
      <c r="E24" s="344">
        <f>'NonE-heavy fuel oil'!E72+'E-heavy fuel oil'!E72</f>
        <v>3724138552523.4028</v>
      </c>
      <c r="F24" s="344">
        <f>'NonE-heavy fuel oil'!F72+'E-heavy fuel oil'!F72</f>
        <v>3893881322902.9507</v>
      </c>
      <c r="G24" s="344">
        <f>'NonE-heavy fuel oil'!G72+'E-heavy fuel oil'!G72</f>
        <v>4328763120285.8315</v>
      </c>
      <c r="H24" s="344">
        <f>'NonE-heavy fuel oil'!H72+'E-heavy fuel oil'!H72</f>
        <v>4907091961099.0244</v>
      </c>
      <c r="I24" s="344">
        <f>'NonE-heavy fuel oil'!I72+'E-heavy fuel oil'!I72</f>
        <v>5482139836871.1768</v>
      </c>
      <c r="J24" s="344">
        <f>'NonE-heavy fuel oil'!J72+'E-heavy fuel oil'!J72</f>
        <v>6015202366070.9375</v>
      </c>
      <c r="K24" s="344">
        <f>'NonE-heavy fuel oil'!K72+'E-heavy fuel oil'!K72</f>
        <v>6509753078972.8301</v>
      </c>
      <c r="L24" s="344">
        <f>'NonE-heavy fuel oil'!L72+'E-heavy fuel oil'!L72</f>
        <v>6978030233156.8857</v>
      </c>
      <c r="M24" s="344">
        <f>'NonE-heavy fuel oil'!M72+'E-heavy fuel oil'!M72</f>
        <v>7440380643915.5811</v>
      </c>
      <c r="N24" s="344">
        <f>'NonE-heavy fuel oil'!N72+'E-heavy fuel oil'!N72</f>
        <v>7919183328282.6289</v>
      </c>
      <c r="O24" s="344">
        <f>'NonE-heavy fuel oil'!O72+'E-heavy fuel oil'!O72</f>
        <v>8419204366821.8975</v>
      </c>
      <c r="P24" s="344">
        <f>'NonE-heavy fuel oil'!P72+'E-heavy fuel oil'!P72</f>
        <v>8940023025084.1172</v>
      </c>
      <c r="Q24" s="344">
        <f>'NonE-heavy fuel oil'!Q72+'E-heavy fuel oil'!Q72</f>
        <v>9481011489446.9141</v>
      </c>
      <c r="R24" s="344">
        <f>'NonE-heavy fuel oil'!R72+'E-heavy fuel oil'!R72</f>
        <v>10041316987206.379</v>
      </c>
      <c r="S24" s="344">
        <f>'NonE-heavy fuel oil'!S72+'E-heavy fuel oil'!S72</f>
        <v>10619883583172.756</v>
      </c>
      <c r="T24" s="344">
        <f>'NonE-heavy fuel oil'!T72+'E-heavy fuel oil'!T72</f>
        <v>11215280909582.918</v>
      </c>
      <c r="U24" s="344">
        <f>'NonE-heavy fuel oil'!U72+'E-heavy fuel oil'!U72</f>
        <v>11825832213058.928</v>
      </c>
      <c r="V24" s="344">
        <f>'NonE-heavy fuel oil'!V72+'E-heavy fuel oil'!V72</f>
        <v>12449567465012.459</v>
      </c>
      <c r="W24" s="344">
        <f>'NonE-heavy fuel oil'!W72+'E-heavy fuel oil'!W72</f>
        <v>13084214109744.584</v>
      </c>
      <c r="X24" s="344">
        <f>'NonE-heavy fuel oil'!X72+'E-heavy fuel oil'!X72</f>
        <v>13727191322841.852</v>
      </c>
      <c r="Y24" s="344">
        <f>'NonE-heavy fuel oil'!Y72+'E-heavy fuel oil'!Y72</f>
        <v>14375608347732.268</v>
      </c>
      <c r="Z24" s="344">
        <f>'NonE-heavy fuel oil'!Z72+'E-heavy fuel oil'!Z72</f>
        <v>15026267463995.697</v>
      </c>
      <c r="AA24" s="344">
        <f>'NonE-heavy fuel oil'!AA72+'E-heavy fuel oil'!AA72</f>
        <v>15675672109618.375</v>
      </c>
      <c r="AB24" s="344">
        <f>'NonE-heavy fuel oil'!AB72+'E-heavy fuel oil'!AB72</f>
        <v>16320040629125.143</v>
      </c>
      <c r="AC24" s="344">
        <f>'NonE-heavy fuel oil'!AC72+'E-heavy fuel oil'!AC72</f>
        <v>16955326049089.586</v>
      </c>
      <c r="AD24" s="344">
        <f>'NonE-heavy fuel oil'!AD72+'E-heavy fuel oil'!AD72</f>
        <v>17577242191094.383</v>
      </c>
      <c r="AE24" s="344">
        <f>'NonE-heavy fuel oil'!AE72+'E-heavy fuel oil'!AE72</f>
        <v>18181296319613.199</v>
      </c>
      <c r="AF24" s="344">
        <f>'NonE-heavy fuel oil'!AF72+'E-heavy fuel oil'!AF72</f>
        <v>18762828389069.57</v>
      </c>
      <c r="AG24" s="344">
        <f>'NonE-heavy fuel oil'!AG72+'E-heavy fuel oil'!AG72</f>
        <v>19317056801908.086</v>
      </c>
      <c r="AH24" s="344">
        <f>'NonE-heavy fuel oil'!AH72+'E-heavy fuel oil'!AH72</f>
        <v>19839130420216.523</v>
      </c>
      <c r="AI24" s="344">
        <f>'NonE-heavy fuel oil'!AI72+'E-heavy fuel oil'!AI72</f>
        <v>20324186390565.684</v>
      </c>
      <c r="AJ24" s="344">
        <f>'NonE-heavy fuel oil'!AJ72+'E-heavy fuel oil'!AJ72</f>
        <v>20767413149561.465</v>
      </c>
      <c r="AK24" s="344">
        <f>'NonE-heavy fuel oil'!AK72+'E-heavy fuel oil'!AK72</f>
        <v>21164117781362.348</v>
      </c>
      <c r="AL24" s="344">
        <f>'NonE-heavy fuel oil'!AL72+'E-heavy fuel oil'!AL72</f>
        <v>21509796704187.766</v>
      </c>
      <c r="AM24" s="344">
        <f>'NonE-heavy fuel oil'!AM72+'E-heavy fuel oil'!AM72</f>
        <v>21800208477446.133</v>
      </c>
      <c r="AN24" s="344">
        <f>'NonE-heavy fuel oil'!AN72+'E-heavy fuel oil'!AN72</f>
        <v>22031447351888.707</v>
      </c>
      <c r="AO24" s="344">
        <f>'NonE-heavy fuel oil'!AO72+'E-heavy fuel oil'!AO72</f>
        <v>22200016039780.539</v>
      </c>
      <c r="AP24" s="344">
        <f>'NonE-heavy fuel oil'!AP72+'E-heavy fuel oil'!AP72</f>
        <v>22302896068099.34</v>
      </c>
      <c r="AQ24" s="344">
        <f>'NonE-heavy fuel oil'!AQ72+'E-heavy fuel oil'!AQ72</f>
        <v>22337472651703.84</v>
      </c>
    </row>
    <row r="25" spans="1:43" x14ac:dyDescent="0.2">
      <c r="A25" s="136" t="s">
        <v>147</v>
      </c>
      <c r="B25" s="344">
        <f>'NonE-heavy fuel oil'!B73+'E-heavy fuel oil'!B73</f>
        <v>558838283300.35803</v>
      </c>
      <c r="C25" s="344">
        <f>'NonE-heavy fuel oil'!C73+'E-heavy fuel oil'!C73</f>
        <v>1127263262887.9314</v>
      </c>
      <c r="D25" s="344">
        <f>'NonE-heavy fuel oil'!D73+'E-heavy fuel oil'!D73</f>
        <v>1513224676758.0269</v>
      </c>
      <c r="E25" s="344">
        <f>'NonE-heavy fuel oil'!E73+'E-heavy fuel oil'!E73</f>
        <v>1867265630395.4646</v>
      </c>
      <c r="F25" s="344">
        <f>'NonE-heavy fuel oil'!F73+'E-heavy fuel oil'!F73</f>
        <v>1931536876608.7546</v>
      </c>
      <c r="G25" s="344">
        <f>'NonE-heavy fuel oil'!G73+'E-heavy fuel oil'!G73</f>
        <v>2110850670817.1807</v>
      </c>
      <c r="H25" s="344">
        <f>'NonE-heavy fuel oil'!H73+'E-heavy fuel oil'!H73</f>
        <v>2352327425847.0747</v>
      </c>
      <c r="I25" s="344">
        <f>'NonE-heavy fuel oil'!I73+'E-heavy fuel oil'!I73</f>
        <v>2598500418479.5386</v>
      </c>
      <c r="J25" s="344">
        <f>'NonE-heavy fuel oil'!J73+'E-heavy fuel oil'!J73</f>
        <v>2833006853197.7368</v>
      </c>
      <c r="K25" s="344">
        <f>'NonE-heavy fuel oil'!K73+'E-heavy fuel oil'!K73</f>
        <v>3056773678849.8848</v>
      </c>
      <c r="L25" s="344">
        <f>'NonE-heavy fuel oil'!L73+'E-heavy fuel oil'!L73</f>
        <v>3273116101657.8613</v>
      </c>
      <c r="M25" s="344">
        <f>'NonE-heavy fuel oil'!M73+'E-heavy fuel oil'!M73</f>
        <v>3487660270144.0952</v>
      </c>
      <c r="N25" s="344">
        <f>'NonE-heavy fuel oil'!N73+'E-heavy fuel oil'!N73</f>
        <v>3709021922736.0303</v>
      </c>
      <c r="O25" s="344">
        <f>'NonE-heavy fuel oil'!O73+'E-heavy fuel oil'!O73</f>
        <v>3936971050922.5425</v>
      </c>
      <c r="P25" s="344">
        <f>'NonE-heavy fuel oil'!P73+'E-heavy fuel oil'!P73</f>
        <v>4172065944127.877</v>
      </c>
      <c r="Q25" s="344">
        <f>'NonE-heavy fuel oil'!Q73+'E-heavy fuel oil'!Q73</f>
        <v>4415042139066.5605</v>
      </c>
      <c r="R25" s="344">
        <f>'NonE-heavy fuel oil'!R73+'E-heavy fuel oil'!R73</f>
        <v>4666830249914.915</v>
      </c>
      <c r="S25" s="344">
        <f>'NonE-heavy fuel oil'!S73+'E-heavy fuel oil'!S73</f>
        <v>4944087253527.8857</v>
      </c>
      <c r="T25" s="344">
        <f>'NonE-heavy fuel oil'!T73+'E-heavy fuel oil'!T73</f>
        <v>5232605109668.1953</v>
      </c>
      <c r="U25" s="344">
        <f>'NonE-heavy fuel oil'!U73+'E-heavy fuel oil'!U73</f>
        <v>5531793788560.9756</v>
      </c>
      <c r="V25" s="344">
        <f>'NonE-heavy fuel oil'!V73+'E-heavy fuel oil'!V73</f>
        <v>5840883566355.1748</v>
      </c>
      <c r="W25" s="344">
        <f>'NonE-heavy fuel oil'!W73+'E-heavy fuel oil'!W73</f>
        <v>6158910722250.5098</v>
      </c>
      <c r="X25" s="344">
        <f>'NonE-heavy fuel oil'!X73+'E-heavy fuel oil'!X73</f>
        <v>6484704731489.8906</v>
      </c>
      <c r="Y25" s="344">
        <f>'NonE-heavy fuel oil'!Y73+'E-heavy fuel oil'!Y73</f>
        <v>6816877514155.5762</v>
      </c>
      <c r="Z25" s="344">
        <f>'NonE-heavy fuel oil'!Z73+'E-heavy fuel oil'!Z73</f>
        <v>7153815341058.0898</v>
      </c>
      <c r="AA25" s="344">
        <f>'NonE-heavy fuel oil'!AA73+'E-heavy fuel oil'!AA73</f>
        <v>7493674026391.9971</v>
      </c>
      <c r="AB25" s="344">
        <f>'NonE-heavy fuel oil'!AB73+'E-heavy fuel oil'!AB73</f>
        <v>7834378048436.5078</v>
      </c>
      <c r="AC25" s="344">
        <f>'NonE-heavy fuel oil'!AC73+'E-heavy fuel oil'!AC73</f>
        <v>8173624230539.4189</v>
      </c>
      <c r="AD25" s="344">
        <f>'NonE-heavy fuel oil'!AD73+'E-heavy fuel oil'!AD73</f>
        <v>8508890581229.8623</v>
      </c>
      <c r="AE25" s="344">
        <f>'NonE-heavy fuel oil'!AE73+'E-heavy fuel oil'!AE73</f>
        <v>8837450831228.584</v>
      </c>
      <c r="AF25" s="344">
        <f>'NonE-heavy fuel oil'!AF73+'E-heavy fuel oil'!AF73</f>
        <v>9156395113679.8496</v>
      </c>
      <c r="AG25" s="344">
        <f>'NonE-heavy fuel oil'!AG73+'E-heavy fuel oil'!AG73</f>
        <v>9462657110361.5137</v>
      </c>
      <c r="AH25" s="344">
        <f>'NonE-heavy fuel oil'!AH73+'E-heavy fuel oil'!AH73</f>
        <v>9753047830405.5723</v>
      </c>
      <c r="AI25" s="344">
        <f>'NonE-heavy fuel oil'!AI73+'E-heavy fuel oil'!AI73</f>
        <v>10024296000154.068</v>
      </c>
      <c r="AJ25" s="344">
        <f>'NonE-heavy fuel oil'!AJ73+'E-heavy fuel oil'!AJ73</f>
        <v>10273094825906.512</v>
      </c>
      <c r="AK25" s="344">
        <f>'NonE-heavy fuel oil'!AK73+'E-heavy fuel oil'!AK73</f>
        <v>10496154650159.131</v>
      </c>
      <c r="AL25" s="344">
        <f>'NonE-heavy fuel oil'!AL73+'E-heavy fuel oil'!AL73</f>
        <v>10690260763221.141</v>
      </c>
      <c r="AM25" s="344">
        <f>'NonE-heavy fuel oil'!AM73+'E-heavy fuel oil'!AM73</f>
        <v>10852335364607.998</v>
      </c>
      <c r="AN25" s="344">
        <f>'NonE-heavy fuel oil'!AN73+'E-heavy fuel oil'!AN73</f>
        <v>10979502403077.91</v>
      </c>
      <c r="AO25" s="344">
        <f>'NonE-heavy fuel oil'!AO73+'E-heavy fuel oil'!AO73</f>
        <v>11069153772969.35</v>
      </c>
      <c r="AP25" s="344">
        <f>'NonE-heavy fuel oil'!AP73+'E-heavy fuel oil'!AP73</f>
        <v>11119015121208.428</v>
      </c>
      <c r="AQ25" s="344">
        <f>'NonE-heavy fuel oil'!AQ73+'E-heavy fuel oil'!AQ73</f>
        <v>11070146726214.896</v>
      </c>
    </row>
    <row r="26" spans="1:43" x14ac:dyDescent="0.2">
      <c r="A26" s="136" t="s">
        <v>148</v>
      </c>
      <c r="B26" s="344">
        <f>'NonE-heavy fuel oil'!B74+'E-heavy fuel oil'!B74</f>
        <v>1107693315097963.9</v>
      </c>
      <c r="C26" s="344">
        <f>'NonE-heavy fuel oil'!C74+'E-heavy fuel oil'!C74</f>
        <v>1163584072065948.3</v>
      </c>
      <c r="D26" s="344">
        <f>'NonE-heavy fuel oil'!D74+'E-heavy fuel oil'!D74</f>
        <v>1230167828995134</v>
      </c>
      <c r="E26" s="344">
        <f>'NonE-heavy fuel oil'!E74+'E-heavy fuel oil'!E74</f>
        <v>1251549978523736.8</v>
      </c>
      <c r="F26" s="344">
        <f>'NonE-heavy fuel oil'!F74+'E-heavy fuel oil'!F74</f>
        <v>1315940460634100</v>
      </c>
      <c r="G26" s="344">
        <f>'NonE-heavy fuel oil'!G74+'E-heavy fuel oil'!G74</f>
        <v>1383392230784510.8</v>
      </c>
      <c r="H26" s="344">
        <f>'NonE-heavy fuel oil'!H74+'E-heavy fuel oil'!H74</f>
        <v>1440800839208258.8</v>
      </c>
      <c r="I26" s="344">
        <f>'NonE-heavy fuel oil'!I74+'E-heavy fuel oil'!I74</f>
        <v>1515694478743330.8</v>
      </c>
      <c r="J26" s="344">
        <f>'NonE-heavy fuel oil'!J74+'E-heavy fuel oil'!J74</f>
        <v>1579974330922229.3</v>
      </c>
      <c r="K26" s="344">
        <f>'NonE-heavy fuel oil'!K74+'E-heavy fuel oil'!K74</f>
        <v>1642632212291092</v>
      </c>
      <c r="L26" s="344">
        <f>'NonE-heavy fuel oil'!L74+'E-heavy fuel oil'!L74</f>
        <v>1703425486617577.3</v>
      </c>
      <c r="M26" s="344">
        <f>'NonE-heavy fuel oil'!M74+'E-heavy fuel oil'!M74</f>
        <v>1772034410609605.3</v>
      </c>
      <c r="N26" s="344">
        <f>'NonE-heavy fuel oil'!N74+'E-heavy fuel oil'!N74</f>
        <v>1818636020351597.5</v>
      </c>
      <c r="O26" s="344">
        <f>'NonE-heavy fuel oil'!O74+'E-heavy fuel oil'!O74</f>
        <v>1872693616190001.8</v>
      </c>
      <c r="P26" s="344">
        <f>'NonE-heavy fuel oil'!P74+'E-heavy fuel oil'!P74</f>
        <v>1924165367571898.8</v>
      </c>
      <c r="Q26" s="344">
        <f>'NonE-heavy fuel oil'!Q74+'E-heavy fuel oil'!Q74</f>
        <v>1972937556029108</v>
      </c>
      <c r="R26" s="344">
        <f>'NonE-heavy fuel oil'!R74+'E-heavy fuel oil'!R74</f>
        <v>2014752662530263</v>
      </c>
      <c r="S26" s="344">
        <f>'NonE-heavy fuel oil'!S74+'E-heavy fuel oil'!S74</f>
        <v>2062425377025828.3</v>
      </c>
      <c r="T26" s="344">
        <f>'NonE-heavy fuel oil'!T74+'E-heavy fuel oil'!T74</f>
        <v>2103067931688872.5</v>
      </c>
      <c r="U26" s="344">
        <f>'NonE-heavy fuel oil'!U74+'E-heavy fuel oil'!U74</f>
        <v>2140848139770361.3</v>
      </c>
      <c r="V26" s="344">
        <f>'NonE-heavy fuel oil'!V74+'E-heavy fuel oil'!V74</f>
        <v>2175787545154823.8</v>
      </c>
      <c r="W26" s="344">
        <f>'NonE-heavy fuel oil'!W74+'E-heavy fuel oil'!W74</f>
        <v>2207932210123039.5</v>
      </c>
      <c r="X26" s="344">
        <f>'NonE-heavy fuel oil'!X74+'E-heavy fuel oil'!X74</f>
        <v>2237351238186237.3</v>
      </c>
      <c r="Y26" s="344">
        <f>'NonE-heavy fuel oil'!Y74+'E-heavy fuel oil'!Y74</f>
        <v>2264135151114109.5</v>
      </c>
      <c r="Z26" s="344">
        <f>'NonE-heavy fuel oil'!Z74+'E-heavy fuel oil'!Z74</f>
        <v>2288394163742463</v>
      </c>
      <c r="AA26" s="344">
        <f>'NonE-heavy fuel oil'!AA74+'E-heavy fuel oil'!AA74</f>
        <v>2310256398506335</v>
      </c>
      <c r="AB26" s="344">
        <f>'NonE-heavy fuel oil'!AB74+'E-heavy fuel oil'!AB74</f>
        <v>2329866079300376</v>
      </c>
      <c r="AC26" s="344">
        <f>'NonE-heavy fuel oil'!AC74+'E-heavy fuel oil'!AC74</f>
        <v>2347381741378970.5</v>
      </c>
      <c r="AD26" s="344">
        <f>'NonE-heavy fuel oil'!AD74+'E-heavy fuel oil'!AD74</f>
        <v>2362974490727105.5</v>
      </c>
      <c r="AE26" s="344">
        <f>'NonE-heavy fuel oil'!AE74+'E-heavy fuel oil'!AE74</f>
        <v>2376826342808641.5</v>
      </c>
      <c r="AF26" s="344">
        <f>'NonE-heavy fuel oil'!AF74+'E-heavy fuel oil'!AF74</f>
        <v>2389128666968701</v>
      </c>
      <c r="AG26" s="344">
        <f>'NonE-heavy fuel oil'!AG74+'E-heavy fuel oil'!AG74</f>
        <v>2400080759157314</v>
      </c>
      <c r="AH26" s="344">
        <f>'NonE-heavy fuel oil'!AH74+'E-heavy fuel oil'!AH74</f>
        <v>2409888562162382.5</v>
      </c>
      <c r="AI26" s="344">
        <f>'NonE-heavy fuel oil'!AI74+'E-heavy fuel oil'!AI74</f>
        <v>2418763549288479</v>
      </c>
      <c r="AJ26" s="344">
        <f>'NonE-heavy fuel oil'!AJ74+'E-heavy fuel oil'!AJ74</f>
        <v>2426921784473185</v>
      </c>
      <c r="AK26" s="344">
        <f>'NonE-heavy fuel oil'!AK74+'E-heavy fuel oil'!AK74</f>
        <v>2434583169261721.5</v>
      </c>
      <c r="AL26" s="344">
        <f>'NonE-heavy fuel oil'!AL74+'E-heavy fuel oil'!AL74</f>
        <v>2441970884915916</v>
      </c>
      <c r="AM26" s="344">
        <f>'NonE-heavy fuel oil'!AM74+'E-heavy fuel oil'!AM74</f>
        <v>2449311036256237</v>
      </c>
      <c r="AN26" s="344">
        <f>'NonE-heavy fuel oil'!AN74+'E-heavy fuel oil'!AN74</f>
        <v>2456832502657615</v>
      </c>
      <c r="AO26" s="344">
        <f>'NonE-heavy fuel oil'!AO74+'E-heavy fuel oil'!AO74</f>
        <v>2464767000965756.5</v>
      </c>
      <c r="AP26" s="344">
        <f>'NonE-heavy fuel oil'!AP74+'E-heavy fuel oil'!AP74</f>
        <v>2473349364989733</v>
      </c>
      <c r="AQ26" s="344">
        <f>'NonE-heavy fuel oil'!AQ74+'E-heavy fuel oil'!AQ74</f>
        <v>2482263853267213</v>
      </c>
    </row>
  </sheetData>
  <phoneticPr fontId="3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0D66D-7A55-4824-A479-99CAA861E814}">
  <sheetPr codeName="Sheet30">
    <tabColor theme="8" tint="-0.499984740745262"/>
  </sheetPr>
  <dimension ref="A1:AQ26"/>
  <sheetViews>
    <sheetView workbookViewId="0">
      <selection activeCell="B12" sqref="B12"/>
    </sheetView>
  </sheetViews>
  <sheetFormatPr defaultColWidth="9" defaultRowHeight="12.75" x14ac:dyDescent="0.2"/>
  <cols>
    <col min="1" max="1" width="45.125" style="136" bestFit="1" customWidth="1"/>
    <col min="2" max="16384" width="9" style="136"/>
  </cols>
  <sheetData>
    <row r="1" spans="1:43" x14ac:dyDescent="0.2">
      <c r="A1" s="136" t="s">
        <v>276</v>
      </c>
      <c r="B1" s="136">
        <v>2019</v>
      </c>
      <c r="C1" s="136">
        <v>2020</v>
      </c>
      <c r="D1" s="136">
        <v>2021</v>
      </c>
      <c r="E1" s="136">
        <v>2022</v>
      </c>
      <c r="F1" s="136">
        <v>2023</v>
      </c>
      <c r="G1" s="136">
        <v>2024</v>
      </c>
      <c r="H1" s="136">
        <v>2025</v>
      </c>
      <c r="I1" s="136">
        <v>2026</v>
      </c>
      <c r="J1" s="136">
        <v>2027</v>
      </c>
      <c r="K1" s="136">
        <v>2028</v>
      </c>
      <c r="L1" s="136">
        <v>2029</v>
      </c>
      <c r="M1" s="136">
        <v>2030</v>
      </c>
      <c r="N1" s="136">
        <v>2031</v>
      </c>
      <c r="O1" s="136">
        <v>2032</v>
      </c>
      <c r="P1" s="136">
        <v>2033</v>
      </c>
      <c r="Q1" s="136">
        <v>2034</v>
      </c>
      <c r="R1" s="136">
        <v>2035</v>
      </c>
      <c r="S1" s="136">
        <v>2036</v>
      </c>
      <c r="T1" s="136">
        <v>2037</v>
      </c>
      <c r="U1" s="136">
        <v>2038</v>
      </c>
      <c r="V1" s="136">
        <v>2039</v>
      </c>
      <c r="W1" s="136">
        <v>2040</v>
      </c>
      <c r="X1" s="136">
        <v>2041</v>
      </c>
      <c r="Y1" s="136">
        <v>2042</v>
      </c>
      <c r="Z1" s="136">
        <v>2043</v>
      </c>
      <c r="AA1" s="136">
        <v>2044</v>
      </c>
      <c r="AB1" s="136">
        <v>2045</v>
      </c>
      <c r="AC1" s="136">
        <v>2046</v>
      </c>
      <c r="AD1" s="136">
        <v>2047</v>
      </c>
      <c r="AE1" s="136">
        <v>2048</v>
      </c>
      <c r="AF1" s="136">
        <v>2049</v>
      </c>
      <c r="AG1" s="136">
        <v>2050</v>
      </c>
      <c r="AH1" s="136">
        <v>2051</v>
      </c>
      <c r="AI1" s="136">
        <v>2052</v>
      </c>
      <c r="AJ1" s="136">
        <v>2053</v>
      </c>
      <c r="AK1" s="136">
        <v>2054</v>
      </c>
      <c r="AL1" s="136">
        <v>2055</v>
      </c>
      <c r="AM1" s="136">
        <v>2056</v>
      </c>
      <c r="AN1" s="136">
        <v>2057</v>
      </c>
      <c r="AO1" s="136">
        <v>2058</v>
      </c>
      <c r="AP1" s="136">
        <v>2059</v>
      </c>
      <c r="AQ1" s="136">
        <v>2060</v>
      </c>
    </row>
    <row r="2" spans="1:43" x14ac:dyDescent="0.2">
      <c r="A2" s="136" t="s">
        <v>124</v>
      </c>
      <c r="B2" s="344">
        <f>'NonE-natural gas'!B50+'E-natural gas'!B50</f>
        <v>4182222201791.4976</v>
      </c>
      <c r="C2" s="344">
        <f>'NonE-natural gas'!C50+'E-natural gas'!C50</f>
        <v>4317132595397.6753</v>
      </c>
      <c r="D2" s="344">
        <f>'NonE-natural gas'!D50+'E-natural gas'!D50</f>
        <v>4374518114957.979</v>
      </c>
      <c r="E2" s="344">
        <f>'NonE-natural gas'!E50+'E-natural gas'!E50</f>
        <v>4538513914282.3994</v>
      </c>
      <c r="F2" s="344">
        <f>'NonE-natural gas'!F50+'E-natural gas'!F50</f>
        <v>4716992841055.6504</v>
      </c>
      <c r="G2" s="344">
        <f>'NonE-natural gas'!G50+'E-natural gas'!G50</f>
        <v>4928275906761.0342</v>
      </c>
      <c r="H2" s="344">
        <f>'NonE-natural gas'!H50+'E-natural gas'!H50</f>
        <v>5035943312230.2666</v>
      </c>
      <c r="I2" s="344">
        <f>'NonE-natural gas'!I50+'E-natural gas'!I50</f>
        <v>5334476260470.3125</v>
      </c>
      <c r="J2" s="344">
        <f>'NonE-natural gas'!J50+'E-natural gas'!J50</f>
        <v>5527722395182.3906</v>
      </c>
      <c r="K2" s="344">
        <f>'NonE-natural gas'!K50+'E-natural gas'!K50</f>
        <v>5711876096663.1826</v>
      </c>
      <c r="L2" s="344">
        <f>'NonE-natural gas'!L50+'E-natural gas'!L50</f>
        <v>5886154614194.6846</v>
      </c>
      <c r="M2" s="344">
        <f>'NonE-natural gas'!M50+'E-natural gas'!M50</f>
        <v>6151810740663.3447</v>
      </c>
      <c r="N2" s="344">
        <f>'NonE-natural gas'!N50+'E-natural gas'!N50</f>
        <v>6206600864127.3789</v>
      </c>
      <c r="O2" s="344">
        <f>'NonE-natural gas'!O50+'E-natural gas'!O50</f>
        <v>6351985073251.7578</v>
      </c>
      <c r="P2" s="344">
        <f>'NonE-natural gas'!P50+'E-natural gas'!P50</f>
        <v>6485691642290.1445</v>
      </c>
      <c r="Q2" s="344">
        <f>'NonE-natural gas'!Q50+'E-natural gas'!Q50</f>
        <v>6607490360960.7715</v>
      </c>
      <c r="R2" s="344">
        <f>'NonE-natural gas'!R50+'E-natural gas'!R50</f>
        <v>6675954118737.8594</v>
      </c>
      <c r="S2" s="344">
        <f>'NonE-natural gas'!S50+'E-natural gas'!S50</f>
        <v>6837776134028.1377</v>
      </c>
      <c r="T2" s="344">
        <f>'NonE-natural gas'!T50+'E-natural gas'!T50</f>
        <v>6947113669697.5625</v>
      </c>
      <c r="U2" s="344">
        <f>'NonE-natural gas'!U50+'E-natural gas'!U50</f>
        <v>7045361879187.4736</v>
      </c>
      <c r="V2" s="344">
        <f>'NonE-natural gas'!V50+'E-natural gas'!V50</f>
        <v>7132698601704.1602</v>
      </c>
      <c r="W2" s="344">
        <f>'NonE-natural gas'!W50+'E-natural gas'!W50</f>
        <v>7209388046696.1016</v>
      </c>
      <c r="X2" s="344">
        <f>'NonE-natural gas'!X50+'E-natural gas'!X50</f>
        <v>7275773770729.1592</v>
      </c>
      <c r="Y2" s="344">
        <f>'NonE-natural gas'!Y50+'E-natural gas'!Y50</f>
        <v>7332271220658.7813</v>
      </c>
      <c r="Z2" s="344">
        <f>'NonE-natural gas'!Z50+'E-natural gas'!Z50</f>
        <v>7379360020006.7119</v>
      </c>
      <c r="AA2" s="344">
        <f>'NonE-natural gas'!AA50+'E-natural gas'!AA50</f>
        <v>7417576164491.1953</v>
      </c>
      <c r="AB2" s="344">
        <f>'NonE-natural gas'!AB50+'E-natural gas'!AB50</f>
        <v>7447504279147.7813</v>
      </c>
      <c r="AC2" s="344">
        <f>'NonE-natural gas'!AC50+'E-natural gas'!AC50</f>
        <v>7469770074122.7432</v>
      </c>
      <c r="AD2" s="344">
        <f>'NonE-natural gas'!AD50+'E-natural gas'!AD50</f>
        <v>7485033119701.6455</v>
      </c>
      <c r="AE2" s="344">
        <f>'NonE-natural gas'!AE50+'E-natural gas'!AE50</f>
        <v>7493980044081.0957</v>
      </c>
      <c r="AF2" s="344">
        <f>'NonE-natural gas'!AF50+'E-natural gas'!AF50</f>
        <v>7497318240365.5742</v>
      </c>
      <c r="AG2" s="344">
        <f>'NonE-natural gas'!AG50+'E-natural gas'!AG50</f>
        <v>7495770152769.707</v>
      </c>
      <c r="AH2" s="344">
        <f>'NonE-natural gas'!AH50+'E-natural gas'!AH50</f>
        <v>7490068196441.0137</v>
      </c>
      <c r="AI2" s="344">
        <f>'NonE-natural gas'!AI50+'E-natural gas'!AI50</f>
        <v>7480950351032.9404</v>
      </c>
      <c r="AJ2" s="344">
        <f>'NonE-natural gas'!AJ50+'E-natural gas'!AJ50</f>
        <v>7469156455412.9014</v>
      </c>
      <c r="AK2" s="344">
        <f>'NonE-natural gas'!AK50+'E-natural gas'!AK50</f>
        <v>7455425219881.8701</v>
      </c>
      <c r="AL2" s="344">
        <f>'NonE-natural gas'!AL50+'E-natural gas'!AL50</f>
        <v>7440491963141.2061</v>
      </c>
      <c r="AM2" s="344">
        <f>'NonE-natural gas'!AM50+'E-natural gas'!AM50</f>
        <v>7425087074048.332</v>
      </c>
      <c r="AN2" s="344">
        <f>'NonE-natural gas'!AN50+'E-natural gas'!AN50</f>
        <v>7409935192990.5977</v>
      </c>
      <c r="AO2" s="344">
        <f>'NonE-natural gas'!AO50+'E-natural gas'!AO50</f>
        <v>7395755104476.3613</v>
      </c>
      <c r="AP2" s="344">
        <f>'NonE-natural gas'!AP50+'E-natural gas'!AP50</f>
        <v>7383260331273.7813</v>
      </c>
      <c r="AQ2" s="344">
        <f>'NonE-natural gas'!AQ50+'E-natural gas'!AQ50</f>
        <v>7336086542541.7158</v>
      </c>
    </row>
    <row r="3" spans="1:43" x14ac:dyDescent="0.2">
      <c r="A3" s="136" t="s">
        <v>125</v>
      </c>
      <c r="B3" s="344">
        <f>'NonE-natural gas'!B51+'E-natural gas'!B51</f>
        <v>54955982188051.938</v>
      </c>
      <c r="C3" s="344">
        <f>'NonE-natural gas'!C51+'E-natural gas'!C51</f>
        <v>36622979153188.906</v>
      </c>
      <c r="D3" s="344">
        <f>'NonE-natural gas'!D51+'E-natural gas'!D51</f>
        <v>38305909862413.859</v>
      </c>
      <c r="E3" s="344">
        <f>'NonE-natural gas'!E51+'E-natural gas'!E51</f>
        <v>39970697131686.594</v>
      </c>
      <c r="F3" s="344">
        <f>'NonE-natural gas'!F51+'E-natural gas'!F51</f>
        <v>41617395677479.039</v>
      </c>
      <c r="G3" s="344">
        <f>'NonE-natural gas'!G51+'E-natural gas'!G51</f>
        <v>43246060216263.164</v>
      </c>
      <c r="H3" s="344">
        <f>'NonE-natural gas'!H51+'E-natural gas'!H51</f>
        <v>44856745464510.883</v>
      </c>
      <c r="I3" s="344">
        <f>'NonE-natural gas'!I51+'E-natural gas'!I51</f>
        <v>45389835904564.844</v>
      </c>
      <c r="J3" s="344">
        <f>'NonE-natural gas'!J51+'E-natural gas'!J51</f>
        <v>45916906423519.992</v>
      </c>
      <c r="K3" s="344">
        <f>'NonE-natural gas'!K51+'E-natural gas'!K51</f>
        <v>46437975147258.469</v>
      </c>
      <c r="L3" s="344">
        <f>'NonE-natural gas'!L51+'E-natural gas'!L51</f>
        <v>46953060201662.453</v>
      </c>
      <c r="M3" s="344">
        <f>'NonE-natural gas'!M51+'E-natural gas'!M51</f>
        <v>47462179712614.102</v>
      </c>
      <c r="N3" s="344">
        <f>'NonE-natural gas'!N51+'E-natural gas'!N51</f>
        <v>47560133075094.43</v>
      </c>
      <c r="O3" s="344">
        <f>'NonE-natural gas'!O51+'E-natural gas'!O51</f>
        <v>47656409176928.492</v>
      </c>
      <c r="P3" s="344">
        <f>'NonE-natural gas'!P51+'E-natural gas'!P51</f>
        <v>47751012120517.75</v>
      </c>
      <c r="Q3" s="344">
        <f>'NonE-natural gas'!Q51+'E-natural gas'!Q51</f>
        <v>47843946008263.641</v>
      </c>
      <c r="R3" s="344">
        <f>'NonE-natural gas'!R51+'E-natural gas'!R51</f>
        <v>47935214942567.641</v>
      </c>
      <c r="S3" s="344">
        <f>'NonE-natural gas'!S51+'E-natural gas'!S51</f>
        <v>47436912576332.047</v>
      </c>
      <c r="T3" s="344">
        <f>'NonE-natural gas'!T51+'E-natural gas'!T51</f>
        <v>46939729607887.906</v>
      </c>
      <c r="U3" s="344">
        <f>'NonE-natural gas'!U51+'E-natural gas'!U51</f>
        <v>46443665041529.797</v>
      </c>
      <c r="V3" s="344">
        <f>'NonE-natural gas'!V51+'E-natural gas'!V51</f>
        <v>45948717881552.281</v>
      </c>
      <c r="W3" s="344">
        <f>'NonE-natural gas'!W51+'E-natural gas'!W51</f>
        <v>45454887132249.93</v>
      </c>
      <c r="X3" s="344">
        <f>'NonE-natural gas'!X51+'E-natural gas'!X51</f>
        <v>44700256234045.953</v>
      </c>
      <c r="Y3" s="344">
        <f>'NonE-natural gas'!Y51+'E-natural gas'!Y51</f>
        <v>43947387695991.961</v>
      </c>
      <c r="Z3" s="344">
        <f>'NonE-natural gas'!Z51+'E-natural gas'!Z51</f>
        <v>43196279924959.281</v>
      </c>
      <c r="AA3" s="344">
        <f>'NonE-natural gas'!AA51+'E-natural gas'!AA51</f>
        <v>42446931327819.219</v>
      </c>
      <c r="AB3" s="344">
        <f>'NonE-natural gas'!AB51+'E-natural gas'!AB51</f>
        <v>41699340311443.078</v>
      </c>
      <c r="AC3" s="344">
        <f>'NonE-natural gas'!AC51+'E-natural gas'!AC51</f>
        <v>40953505282702.195</v>
      </c>
      <c r="AD3" s="344">
        <f>'NonE-natural gas'!AD51+'E-natural gas'!AD51</f>
        <v>40209424648467.875</v>
      </c>
      <c r="AE3" s="344">
        <f>'NonE-natural gas'!AE51+'E-natural gas'!AE51</f>
        <v>39467096815611.438</v>
      </c>
      <c r="AF3" s="344">
        <f>'NonE-natural gas'!AF51+'E-natural gas'!AF51</f>
        <v>38726520191004.188</v>
      </c>
      <c r="AG3" s="344">
        <f>'NonE-natural gas'!AG51+'E-natural gas'!AG51</f>
        <v>37987693181517.438</v>
      </c>
      <c r="AH3" s="344">
        <f>'NonE-natural gas'!AH51+'E-natural gas'!AH51</f>
        <v>37078157646827.969</v>
      </c>
      <c r="AI3" s="344">
        <f>'NonE-natural gas'!AI51+'E-natural gas'!AI51</f>
        <v>36170797846377.609</v>
      </c>
      <c r="AJ3" s="344">
        <f>'NonE-natural gas'!AJ51+'E-natural gas'!AJ51</f>
        <v>35265611788755.516</v>
      </c>
      <c r="AK3" s="344">
        <f>'NonE-natural gas'!AK51+'E-natural gas'!AK51</f>
        <v>34362597482550.828</v>
      </c>
      <c r="AL3" s="344">
        <f>'NonE-natural gas'!AL51+'E-natural gas'!AL51</f>
        <v>33461752936352.672</v>
      </c>
      <c r="AM3" s="344">
        <f>'NonE-natural gas'!AM51+'E-natural gas'!AM51</f>
        <v>32734460770112.059</v>
      </c>
      <c r="AN3" s="344">
        <f>'NonE-natural gas'!AN51+'E-natural gas'!AN51</f>
        <v>32008906403287.535</v>
      </c>
      <c r="AO3" s="344">
        <f>'NonE-natural gas'!AO51+'E-natural gas'!AO51</f>
        <v>31285088242750.422</v>
      </c>
      <c r="AP3" s="344">
        <f>'NonE-natural gas'!AP51+'E-natural gas'!AP51</f>
        <v>30563004695372.02</v>
      </c>
      <c r="AQ3" s="344">
        <f>'NonE-natural gas'!AQ51+'E-natural gas'!AQ51</f>
        <v>29741492628470.957</v>
      </c>
    </row>
    <row r="4" spans="1:43" x14ac:dyDescent="0.2">
      <c r="A4" s="136" t="s">
        <v>126</v>
      </c>
      <c r="B4" s="344">
        <f>'NonE-natural gas'!B52+'E-natural gas'!B52</f>
        <v>448723573827868.81</v>
      </c>
      <c r="C4" s="344">
        <f>'NonE-natural gas'!C52+'E-natural gas'!C52</f>
        <v>432299770196999.5</v>
      </c>
      <c r="D4" s="344">
        <f>'NonE-natural gas'!D52+'E-natural gas'!D52</f>
        <v>455904786704363.88</v>
      </c>
      <c r="E4" s="344">
        <f>'NonE-natural gas'!E52+'E-natural gas'!E52</f>
        <v>479300760219218.19</v>
      </c>
      <c r="F4" s="344">
        <f>'NonE-natural gas'!F52+'E-natural gas'!F52</f>
        <v>502487986927064.13</v>
      </c>
      <c r="G4" s="344">
        <f>'NonE-natural gas'!G52+'E-natural gas'!G52</f>
        <v>525466763013403.63</v>
      </c>
      <c r="H4" s="344">
        <f>'NonE-natural gas'!H52+'E-natural gas'!H52</f>
        <v>548237384663738.56</v>
      </c>
      <c r="I4" s="344">
        <f>'NonE-natural gas'!I52+'E-natural gas'!I52</f>
        <v>559739281552698.56</v>
      </c>
      <c r="J4" s="344">
        <f>'NonE-natural gas'!J52+'E-natural gas'!J52</f>
        <v>571147453676822.75</v>
      </c>
      <c r="K4" s="344">
        <f>'NonE-natural gas'!K52+'E-natural gas'!K52</f>
        <v>582462033299528</v>
      </c>
      <c r="L4" s="344">
        <f>'NonE-natural gas'!L52+'E-natural gas'!L52</f>
        <v>593683152684230.5</v>
      </c>
      <c r="M4" s="344">
        <f>'NonE-natural gas'!M52+'E-natural gas'!M52</f>
        <v>604810944094346.75</v>
      </c>
      <c r="N4" s="344">
        <f>'NonE-natural gas'!N52+'E-natural gas'!N52</f>
        <v>611616574337156.63</v>
      </c>
      <c r="O4" s="344">
        <f>'NonE-natural gas'!O52+'E-natural gas'!O52</f>
        <v>618371890140369.5</v>
      </c>
      <c r="P4" s="344">
        <f>'NonE-natural gas'!P52+'E-natural gas'!P52</f>
        <v>625076943523984.63</v>
      </c>
      <c r="Q4" s="344">
        <f>'NonE-natural gas'!Q52+'E-natural gas'!Q52</f>
        <v>631731786508000.88</v>
      </c>
      <c r="R4" s="344">
        <f>'NonE-natural gas'!R52+'E-natural gas'!R52</f>
        <v>638336471112417.75</v>
      </c>
      <c r="S4" s="344">
        <f>'NonE-natural gas'!S52+'E-natural gas'!S52</f>
        <v>646266892906248.88</v>
      </c>
      <c r="T4" s="344">
        <f>'NonE-natural gas'!T52+'E-natural gas'!T52</f>
        <v>654182384370184.63</v>
      </c>
      <c r="U4" s="344">
        <f>'NonE-natural gas'!U52+'E-natural gas'!U52</f>
        <v>662082953077505.25</v>
      </c>
      <c r="V4" s="344">
        <f>'NonE-natural gas'!V52+'E-natural gas'!V52</f>
        <v>669968606601491.5</v>
      </c>
      <c r="W4" s="344">
        <f>'NonE-natural gas'!W52+'E-natural gas'!W52</f>
        <v>677839352515424.5</v>
      </c>
      <c r="X4" s="344">
        <f>'NonE-natural gas'!X52+'E-natural gas'!X52</f>
        <v>681460444139863.5</v>
      </c>
      <c r="Y4" s="344">
        <f>'NonE-natural gas'!Y52+'E-natural gas'!Y52</f>
        <v>685074198873273.75</v>
      </c>
      <c r="Z4" s="344">
        <f>'NonE-natural gas'!Z52+'E-natural gas'!Z52</f>
        <v>688680620498130.75</v>
      </c>
      <c r="AA4" s="344">
        <f>'NonE-natural gas'!AA52+'E-natural gas'!AA52</f>
        <v>692279712796909.5</v>
      </c>
      <c r="AB4" s="344">
        <f>'NonE-natural gas'!AB52+'E-natural gas'!AB52</f>
        <v>695871479552085.63</v>
      </c>
      <c r="AC4" s="344">
        <f>'NonE-natural gas'!AC52+'E-natural gas'!AC52</f>
        <v>699455924546135</v>
      </c>
      <c r="AD4" s="344">
        <f>'NonE-natural gas'!AD52+'E-natural gas'!AD52</f>
        <v>703033051561532.38</v>
      </c>
      <c r="AE4" s="344">
        <f>'NonE-natural gas'!AE52+'E-natural gas'!AE52</f>
        <v>706602864380753.63</v>
      </c>
      <c r="AF4" s="344">
        <f>'NonE-natural gas'!AF52+'E-natural gas'!AF52</f>
        <v>710165366786274.38</v>
      </c>
      <c r="AG4" s="344">
        <f>'NonE-natural gas'!AG52+'E-natural gas'!AG52</f>
        <v>713720562560569.5</v>
      </c>
      <c r="AH4" s="344">
        <f>'NonE-natural gas'!AH52+'E-natural gas'!AH52</f>
        <v>717266359484690.38</v>
      </c>
      <c r="AI4" s="344">
        <f>'NonE-natural gas'!AI52+'E-natural gas'!AI52</f>
        <v>720804861103174.25</v>
      </c>
      <c r="AJ4" s="344">
        <f>'NonE-natural gas'!AJ52+'E-natural gas'!AJ52</f>
        <v>724336071196603.38</v>
      </c>
      <c r="AK4" s="344">
        <f>'NonE-natural gas'!AK52+'E-natural gas'!AK52</f>
        <v>727859993545560.25</v>
      </c>
      <c r="AL4" s="344">
        <f>'NonE-natural gas'!AL52+'E-natural gas'!AL52</f>
        <v>731376631930627.13</v>
      </c>
      <c r="AM4" s="344">
        <f>'NonE-natural gas'!AM52+'E-natural gas'!AM52</f>
        <v>730716533740751.63</v>
      </c>
      <c r="AN4" s="344">
        <f>'NonE-natural gas'!AN52+'E-natural gas'!AN52</f>
        <v>730056661044388.63</v>
      </c>
      <c r="AO4" s="344">
        <f>'NonE-natural gas'!AO52+'E-natural gas'!AO52</f>
        <v>729397013839266.13</v>
      </c>
      <c r="AP4" s="344">
        <f>'NonE-natural gas'!AP52+'E-natural gas'!AP52</f>
        <v>728737592123112.38</v>
      </c>
      <c r="AQ4" s="344">
        <f>'NonE-natural gas'!AQ52+'E-natural gas'!AQ52</f>
        <v>725610333534694.38</v>
      </c>
    </row>
    <row r="5" spans="1:43" x14ac:dyDescent="0.2">
      <c r="A5" s="136" t="s">
        <v>127</v>
      </c>
      <c r="B5" s="344">
        <f>'NonE-natural gas'!B53+'E-natural gas'!B53</f>
        <v>7914089666438.0391</v>
      </c>
      <c r="C5" s="344">
        <f>'NonE-natural gas'!C53+'E-natural gas'!C53</f>
        <v>14254401413915.67</v>
      </c>
      <c r="D5" s="344">
        <f>'NonE-natural gas'!D53+'E-natural gas'!D53</f>
        <v>14301051435869.123</v>
      </c>
      <c r="E5" s="344">
        <f>'NonE-natural gas'!E53+'E-natural gas'!E53</f>
        <v>14344952643033.957</v>
      </c>
      <c r="F5" s="344">
        <f>'NonE-natural gas'!F53+'E-natural gas'!F53</f>
        <v>14386127237113.068</v>
      </c>
      <c r="G5" s="344">
        <f>'NonE-natural gas'!G53+'E-natural gas'!G53</f>
        <v>14424597419809.361</v>
      </c>
      <c r="H5" s="344">
        <f>'NonE-natural gas'!H53+'E-natural gas'!H53</f>
        <v>14460385392825.742</v>
      </c>
      <c r="I5" s="344">
        <f>'NonE-natural gas'!I53+'E-natural gas'!I53</f>
        <v>14679456108500.732</v>
      </c>
      <c r="J5" s="344">
        <f>'NonE-natural gas'!J53+'E-natural gas'!J53</f>
        <v>14893691685329.793</v>
      </c>
      <c r="K5" s="344">
        <f>'NonE-natural gas'!K53+'E-natural gas'!K53</f>
        <v>15103121601384.744</v>
      </c>
      <c r="L5" s="344">
        <f>'NonE-natural gas'!L53+'E-natural gas'!L53</f>
        <v>15307775334737.416</v>
      </c>
      <c r="M5" s="344">
        <f>'NonE-natural gas'!M53+'E-natural gas'!M53</f>
        <v>15507682363459.633</v>
      </c>
      <c r="N5" s="344">
        <f>'NonE-natural gas'!N53+'E-natural gas'!N53</f>
        <v>15380765611839.051</v>
      </c>
      <c r="O5" s="344">
        <f>'NonE-natural gas'!O53+'E-natural gas'!O53</f>
        <v>15253516961989.791</v>
      </c>
      <c r="P5" s="344">
        <f>'NonE-natural gas'!P53+'E-natural gas'!P53</f>
        <v>15125942556179.074</v>
      </c>
      <c r="Q5" s="344">
        <f>'NonE-natural gas'!Q53+'E-natural gas'!Q53</f>
        <v>14998048536674.127</v>
      </c>
      <c r="R5" s="344">
        <f>'NonE-natural gas'!R53+'E-natural gas'!R53</f>
        <v>14869841045742.16</v>
      </c>
      <c r="S5" s="344">
        <f>'NonE-natural gas'!S53+'E-natural gas'!S53</f>
        <v>14673697928832.439</v>
      </c>
      <c r="T5" s="344">
        <f>'NonE-natural gas'!T53+'E-natural gas'!T53</f>
        <v>14477857585801.074</v>
      </c>
      <c r="U5" s="344">
        <f>'NonE-natural gas'!U53+'E-natural gas'!U53</f>
        <v>14282319907899.648</v>
      </c>
      <c r="V5" s="344">
        <f>'NonE-natural gas'!V53+'E-natural gas'!V53</f>
        <v>14087084786379.742</v>
      </c>
      <c r="W5" s="344">
        <f>'NonE-natural gas'!W53+'E-natural gas'!W53</f>
        <v>13892152112492.938</v>
      </c>
      <c r="X5" s="344">
        <f>'NonE-natural gas'!X53+'E-natural gas'!X53</f>
        <v>13591730415298.293</v>
      </c>
      <c r="Y5" s="344">
        <f>'NonE-natural gas'!Y53+'E-natural gas'!Y53</f>
        <v>13292099436908.133</v>
      </c>
      <c r="Z5" s="344">
        <f>'NonE-natural gas'!Z53+'E-natural gas'!Z53</f>
        <v>12993258371587.375</v>
      </c>
      <c r="AA5" s="344">
        <f>'NonE-natural gas'!AA53+'E-natural gas'!AA53</f>
        <v>12695206413600.932</v>
      </c>
      <c r="AB5" s="344">
        <f>'NonE-natural gas'!AB53+'E-natural gas'!AB53</f>
        <v>12397942757213.711</v>
      </c>
      <c r="AC5" s="344">
        <f>'NonE-natural gas'!AC53+'E-natural gas'!AC53</f>
        <v>12119388821356.984</v>
      </c>
      <c r="AD5" s="344">
        <f>'NonE-natural gas'!AD53+'E-natural gas'!AD53</f>
        <v>11841859621732.09</v>
      </c>
      <c r="AE5" s="344">
        <f>'NonE-natural gas'!AE53+'E-natural gas'!AE53</f>
        <v>11565353824138.336</v>
      </c>
      <c r="AF5" s="344">
        <f>'NonE-natural gas'!AF53+'E-natural gas'!AF53</f>
        <v>11289870094375.039</v>
      </c>
      <c r="AG5" s="344">
        <f>'NonE-natural gas'!AG53+'E-natural gas'!AG53</f>
        <v>11015407098241.514</v>
      </c>
      <c r="AH5" s="344">
        <f>'NonE-natural gas'!AH53+'E-natural gas'!AH53</f>
        <v>10788923554315.785</v>
      </c>
      <c r="AI5" s="344">
        <f>'NonE-natural gas'!AI53+'E-natural gas'!AI53</f>
        <v>10563549560479.113</v>
      </c>
      <c r="AJ5" s="344">
        <f>'NonE-natural gas'!AJ53+'E-natural gas'!AJ53</f>
        <v>10339283469435.711</v>
      </c>
      <c r="AK5" s="344">
        <f>'NonE-natural gas'!AK53+'E-natural gas'!AK53</f>
        <v>10116123633889.805</v>
      </c>
      <c r="AL5" s="344">
        <f>'NonE-natural gas'!AL53+'E-natural gas'!AL53</f>
        <v>9894068406545.6172</v>
      </c>
      <c r="AM5" s="344">
        <f>'NonE-natural gas'!AM53+'E-natural gas'!AM53</f>
        <v>9733370557304.3027</v>
      </c>
      <c r="AN5" s="344">
        <f>'NonE-natural gas'!AN53+'E-natural gas'!AN53</f>
        <v>9573619932638.4961</v>
      </c>
      <c r="AO5" s="344">
        <f>'NonE-natural gas'!AO53+'E-natural gas'!AO53</f>
        <v>9414815032632.1719</v>
      </c>
      <c r="AP5" s="344">
        <f>'NonE-natural gas'!AP53+'E-natural gas'!AP53</f>
        <v>9256954357369.3086</v>
      </c>
      <c r="AQ5" s="344">
        <f>'NonE-natural gas'!AQ53+'E-natural gas'!AQ53</f>
        <v>9069188825893.4141</v>
      </c>
    </row>
    <row r="6" spans="1:43" x14ac:dyDescent="0.2">
      <c r="A6" s="136" t="s">
        <v>128</v>
      </c>
      <c r="B6" s="344">
        <f>'NonE-natural gas'!B54+'E-natural gas'!B54</f>
        <v>254591549442619.59</v>
      </c>
      <c r="C6" s="344">
        <f>'NonE-natural gas'!C54+'E-natural gas'!C54</f>
        <v>250068712665779.78</v>
      </c>
      <c r="D6" s="344">
        <f>'NonE-natural gas'!D54+'E-natural gas'!D54</f>
        <v>280344039067227.81</v>
      </c>
      <c r="E6" s="344">
        <f>'NonE-natural gas'!E54+'E-natural gas'!E54</f>
        <v>290192178502522.81</v>
      </c>
      <c r="F6" s="344">
        <f>'NonE-natural gas'!F54+'E-natural gas'!F54</f>
        <v>291659667548542.13</v>
      </c>
      <c r="G6" s="344">
        <f>'NonE-natural gas'!G54+'E-natural gas'!G54</f>
        <v>298056608375303.06</v>
      </c>
      <c r="H6" s="344">
        <f>'NonE-natural gas'!H54+'E-natural gas'!H54</f>
        <v>307060249679675.25</v>
      </c>
      <c r="I6" s="344">
        <f>'NonE-natural gas'!I54+'E-natural gas'!I54</f>
        <v>316783298910703.5</v>
      </c>
      <c r="J6" s="344">
        <f>'NonE-natural gas'!J54+'E-natural gas'!J54</f>
        <v>326392447921697.5</v>
      </c>
      <c r="K6" s="344">
        <f>'NonE-natural gas'!K54+'E-natural gas'!K54</f>
        <v>335657912038198.69</v>
      </c>
      <c r="L6" s="344">
        <f>'NonE-natural gas'!L54+'E-natural gas'!L54</f>
        <v>344335913518612.56</v>
      </c>
      <c r="M6" s="344">
        <f>'NonE-natural gas'!M54+'E-natural gas'!M54</f>
        <v>352171032415370.31</v>
      </c>
      <c r="N6" s="344">
        <f>'NonE-natural gas'!N54+'E-natural gas'!N54</f>
        <v>359239823101836.38</v>
      </c>
      <c r="O6" s="344">
        <f>'NonE-natural gas'!O54+'E-natural gas'!O54</f>
        <v>365242641051807</v>
      </c>
      <c r="P6" s="344">
        <f>'NonE-natural gas'!P54+'E-natural gas'!P54</f>
        <v>370220436087598.69</v>
      </c>
      <c r="Q6" s="344">
        <f>'NonE-natural gas'!Q54+'E-natural gas'!Q54</f>
        <v>374228663356961</v>
      </c>
      <c r="R6" s="344">
        <f>'NonE-natural gas'!R54+'E-natural gas'!R54</f>
        <v>377335243798924.38</v>
      </c>
      <c r="S6" s="344">
        <f>'NonE-natural gas'!S54+'E-natural gas'!S54</f>
        <v>380909772960302</v>
      </c>
      <c r="T6" s="344">
        <f>'NonE-natural gas'!T54+'E-natural gas'!T54</f>
        <v>383722659107918.31</v>
      </c>
      <c r="U6" s="344">
        <f>'NonE-natural gas'!U54+'E-natural gas'!U54</f>
        <v>385813623681224.5</v>
      </c>
      <c r="V6" s="344">
        <f>'NonE-natural gas'!V54+'E-natural gas'!V54</f>
        <v>387227401040181.31</v>
      </c>
      <c r="W6" s="344">
        <f>'NonE-natural gas'!W54+'E-natural gas'!W54</f>
        <v>388012783735195.94</v>
      </c>
      <c r="X6" s="344">
        <f>'NonE-natural gas'!X54+'E-natural gas'!X54</f>
        <v>388221711181692.94</v>
      </c>
      <c r="Y6" s="344">
        <f>'NonE-natural gas'!Y54+'E-natural gas'!Y54</f>
        <v>387908418471374.19</v>
      </c>
      <c r="Z6" s="344">
        <f>'NonE-natural gas'!Z54+'E-natural gas'!Z54</f>
        <v>387128658279804.63</v>
      </c>
      <c r="AA6" s="344">
        <f>'NonE-natural gas'!AA54+'E-natural gas'!AA54</f>
        <v>385939005259990.88</v>
      </c>
      <c r="AB6" s="344">
        <f>'NonE-natural gas'!AB54+'E-natural gas'!AB54</f>
        <v>384396249051431.63</v>
      </c>
      <c r="AC6" s="344">
        <f>'NonE-natural gas'!AC54+'E-natural gas'!AC54</f>
        <v>382556879159641.63</v>
      </c>
      <c r="AD6" s="344">
        <f>'NonE-natural gas'!AD54+'E-natural gas'!AD54</f>
        <v>380476662519783.31</v>
      </c>
      <c r="AE6" s="344">
        <f>'NonE-natural gas'!AE54+'E-natural gas'!AE54</f>
        <v>378210312572245.81</v>
      </c>
      <c r="AF6" s="344">
        <f>'NonE-natural gas'!AF54+'E-natural gas'!AF54</f>
        <v>375811247149975.19</v>
      </c>
      <c r="AG6" s="344">
        <f>'NonE-natural gas'!AG54+'E-natural gas'!AG54</f>
        <v>373331431393287.13</v>
      </c>
      <c r="AH6" s="344">
        <f>'NonE-natural gas'!AH54+'E-natural gas'!AH54</f>
        <v>370821301242914</v>
      </c>
      <c r="AI6" s="344">
        <f>'NonE-natural gas'!AI54+'E-natural gas'!AI54</f>
        <v>368329762784356</v>
      </c>
      <c r="AJ6" s="344">
        <f>'NonE-natural gas'!AJ54+'E-natural gas'!AJ54</f>
        <v>365904262791442.88</v>
      </c>
      <c r="AK6" s="344">
        <f>'NonE-natural gas'!AK54+'E-natural gas'!AK54</f>
        <v>363590926210240.88</v>
      </c>
      <c r="AL6" s="344">
        <f>'NonE-natural gas'!AL54+'E-natural gas'!AL54</f>
        <v>361434757005371.06</v>
      </c>
      <c r="AM6" s="344">
        <f>'NonE-natural gas'!AM54+'E-natural gas'!AM54</f>
        <v>359479899735133.81</v>
      </c>
      <c r="AN6" s="344">
        <f>'NonE-natural gas'!AN54+'E-natural gas'!AN54</f>
        <v>357769960413547.31</v>
      </c>
      <c r="AO6" s="344">
        <f>'NonE-natural gas'!AO54+'E-natural gas'!AO54</f>
        <v>356348386651325.88</v>
      </c>
      <c r="AP6" s="344">
        <f>'NonE-natural gas'!AP54+'E-natural gas'!AP54</f>
        <v>355258908751234.06</v>
      </c>
      <c r="AQ6" s="344">
        <f>'NonE-natural gas'!AQ54+'E-natural gas'!AQ54</f>
        <v>352720731342129.75</v>
      </c>
    </row>
    <row r="7" spans="1:43" x14ac:dyDescent="0.2">
      <c r="A7" s="136" t="s">
        <v>129</v>
      </c>
      <c r="B7" s="344">
        <f>'NonE-natural gas'!B55+'E-natural gas'!B55</f>
        <v>201715152994033.5</v>
      </c>
      <c r="C7" s="344">
        <f>'NonE-natural gas'!C55+'E-natural gas'!C55</f>
        <v>227888088009748.5</v>
      </c>
      <c r="D7" s="344">
        <f>'NonE-natural gas'!D55+'E-natural gas'!D55</f>
        <v>242586637660553.06</v>
      </c>
      <c r="E7" s="344">
        <f>'NonE-natural gas'!E55+'E-natural gas'!E55</f>
        <v>238637243711663.69</v>
      </c>
      <c r="F7" s="344">
        <f>'NonE-natural gas'!F55+'E-natural gas'!F55</f>
        <v>237888164516763.72</v>
      </c>
      <c r="G7" s="344">
        <f>'NonE-natural gas'!G55+'E-natural gas'!G55</f>
        <v>238689741425622.81</v>
      </c>
      <c r="H7" s="344">
        <f>'NonE-natural gas'!H55+'E-natural gas'!H55</f>
        <v>240304072838671.84</v>
      </c>
      <c r="I7" s="344">
        <f>'NonE-natural gas'!I55+'E-natural gas'!I55</f>
        <v>242231362290805.5</v>
      </c>
      <c r="J7" s="344">
        <f>'NonE-natural gas'!J55+'E-natural gas'!J55</f>
        <v>243921726592423.34</v>
      </c>
      <c r="K7" s="344">
        <f>'NonE-natural gas'!K55+'E-natural gas'!K55</f>
        <v>245060937815750.88</v>
      </c>
      <c r="L7" s="344">
        <f>'NonE-natural gas'!L55+'E-natural gas'!L55</f>
        <v>245332730426405.22</v>
      </c>
      <c r="M7" s="344">
        <f>'NonE-natural gas'!M55+'E-natural gas'!M55</f>
        <v>244427416396340.75</v>
      </c>
      <c r="N7" s="344">
        <f>'NonE-natural gas'!N55+'E-natural gas'!N55</f>
        <v>242452543933955.75</v>
      </c>
      <c r="O7" s="344">
        <f>'NonE-natural gas'!O55+'E-natural gas'!O55</f>
        <v>239347231751928.72</v>
      </c>
      <c r="P7" s="344">
        <f>'NonE-natural gas'!P55+'E-natural gas'!P55</f>
        <v>235454595980884.44</v>
      </c>
      <c r="Q7" s="344">
        <f>'NonE-natural gas'!Q55+'E-natural gas'!Q55</f>
        <v>231107878775678.47</v>
      </c>
      <c r="R7" s="344">
        <f>'NonE-natural gas'!R55+'E-natural gas'!R55</f>
        <v>226622196965561.66</v>
      </c>
      <c r="S7" s="344">
        <f>'NonE-natural gas'!S55+'E-natural gas'!S55</f>
        <v>223098709125888.38</v>
      </c>
      <c r="T7" s="344">
        <f>'NonE-natural gas'!T55+'E-natural gas'!T55</f>
        <v>219704366552529.03</v>
      </c>
      <c r="U7" s="344">
        <f>'NonE-natural gas'!U55+'E-natural gas'!U55</f>
        <v>216439033249411.25</v>
      </c>
      <c r="V7" s="344">
        <f>'NonE-natural gas'!V55+'E-natural gas'!V55</f>
        <v>213302716295548.69</v>
      </c>
      <c r="W7" s="344">
        <f>'NonE-natural gas'!W55+'E-natural gas'!W55</f>
        <v>210295502976691.19</v>
      </c>
      <c r="X7" s="344">
        <f>'NonE-natural gas'!X55+'E-natural gas'!X55</f>
        <v>207417509895740</v>
      </c>
      <c r="Y7" s="344">
        <f>'NonE-natural gas'!Y55+'E-natural gas'!Y55</f>
        <v>204668843803243.34</v>
      </c>
      <c r="Z7" s="344">
        <f>'NonE-natural gas'!Z55+'E-natural gas'!Z55</f>
        <v>202049573538604.25</v>
      </c>
      <c r="AA7" s="344">
        <f>'NonE-natural gas'!AA55+'E-natural gas'!AA55</f>
        <v>199559712215093.13</v>
      </c>
      <c r="AB7" s="344">
        <f>'NonE-natural gas'!AB55+'E-natural gas'!AB55</f>
        <v>197199208612104.59</v>
      </c>
      <c r="AC7" s="344">
        <f>'NonE-natural gas'!AC55+'E-natural gas'!AC55</f>
        <v>194967946647701.5</v>
      </c>
      <c r="AD7" s="344">
        <f>'NonE-natural gas'!AD55+'E-natural gas'!AD55</f>
        <v>192865751782424.63</v>
      </c>
      <c r="AE7" s="344">
        <f>'NonE-natural gas'!AE55+'E-natural gas'!AE55</f>
        <v>190892403239891.75</v>
      </c>
      <c r="AF7" s="344">
        <f>'NonE-natural gas'!AF55+'E-natural gas'!AF55</f>
        <v>189047651008895.63</v>
      </c>
      <c r="AG7" s="344">
        <f>'NonE-natural gas'!AG55+'E-natural gas'!AG55</f>
        <v>187331236704554.53</v>
      </c>
      <c r="AH7" s="344">
        <f>'NonE-natural gas'!AH55+'E-natural gas'!AH55</f>
        <v>185742917502794.78</v>
      </c>
      <c r="AI7" s="344">
        <f>'NonE-natural gas'!AI55+'E-natural gas'!AI55</f>
        <v>184282492514860.25</v>
      </c>
      <c r="AJ7" s="344">
        <f>'NonE-natural gas'!AJ55+'E-natural gas'!AJ55</f>
        <v>182949831130568.22</v>
      </c>
      <c r="AK7" s="344">
        <f>'NonE-natural gas'!AK55+'E-natural gas'!AK55</f>
        <v>181744903026252.97</v>
      </c>
      <c r="AL7" s="344">
        <f>'NonE-natural gas'!AL55+'E-natural gas'!AL55</f>
        <v>180667809703616.44</v>
      </c>
      <c r="AM7" s="344">
        <f>'NonE-natural gas'!AM55+'E-natural gas'!AM55</f>
        <v>179718817598649.22</v>
      </c>
      <c r="AN7" s="344">
        <f>'NonE-natural gas'!AN55+'E-natural gas'!AN55</f>
        <v>178898392977107.88</v>
      </c>
      <c r="AO7" s="344">
        <f>'NonE-natural gas'!AO55+'E-natural gas'!AO55</f>
        <v>178207239018354.88</v>
      </c>
      <c r="AP7" s="344">
        <f>'NonE-natural gas'!AP55+'E-natural gas'!AP55</f>
        <v>177646335688488.03</v>
      </c>
      <c r="AQ7" s="344">
        <f>'NonE-natural gas'!AQ55+'E-natural gas'!AQ55</f>
        <v>176308178182489.5</v>
      </c>
    </row>
    <row r="8" spans="1:43" x14ac:dyDescent="0.2">
      <c r="A8" s="136" t="s">
        <v>130</v>
      </c>
      <c r="B8" s="344">
        <f>'NonE-natural gas'!B56+'E-natural gas'!B56</f>
        <v>15461335245901.912</v>
      </c>
      <c r="C8" s="344">
        <f>'NonE-natural gas'!C56+'E-natural gas'!C56</f>
        <v>16301637301949.465</v>
      </c>
      <c r="D8" s="344">
        <f>'NonE-natural gas'!D56+'E-natural gas'!D56</f>
        <v>18637125567606.262</v>
      </c>
      <c r="E8" s="344">
        <f>'NonE-natural gas'!E56+'E-natural gas'!E56</f>
        <v>18220593773787.133</v>
      </c>
      <c r="F8" s="344">
        <f>'NonE-natural gas'!F56+'E-natural gas'!F56</f>
        <v>18106314479870.09</v>
      </c>
      <c r="G8" s="344">
        <f>'NonE-natural gas'!G56+'E-natural gas'!G56</f>
        <v>18135568534355.945</v>
      </c>
      <c r="H8" s="344">
        <f>'NonE-natural gas'!H56+'E-natural gas'!H56</f>
        <v>18261139854947.301</v>
      </c>
      <c r="I8" s="344">
        <f>'NonE-natural gas'!I56+'E-natural gas'!I56</f>
        <v>18453021108208.219</v>
      </c>
      <c r="J8" s="344">
        <f>'NonE-natural gas'!J56+'E-natural gas'!J56</f>
        <v>18671896854112.902</v>
      </c>
      <c r="K8" s="344">
        <f>'NonE-natural gas'!K56+'E-natural gas'!K56</f>
        <v>18893537139072.109</v>
      </c>
      <c r="L8" s="344">
        <f>'NonE-natural gas'!L56+'E-natural gas'!L56</f>
        <v>19092581930419.766</v>
      </c>
      <c r="M8" s="344">
        <f>'NonE-natural gas'!M56+'E-natural gas'!M56</f>
        <v>19242676536310.352</v>
      </c>
      <c r="N8" s="344">
        <f>'NonE-natural gas'!N56+'E-natural gas'!N56</f>
        <v>19368322928598.945</v>
      </c>
      <c r="O8" s="344">
        <f>'NonE-natural gas'!O56+'E-natural gas'!O56</f>
        <v>19423096531885.387</v>
      </c>
      <c r="P8" s="344">
        <f>'NonE-natural gas'!P56+'E-natural gas'!P56</f>
        <v>19411617505809.617</v>
      </c>
      <c r="Q8" s="344">
        <f>'NonE-natural gas'!Q56+'E-natural gas'!Q56</f>
        <v>19339207624565.648</v>
      </c>
      <c r="R8" s="344">
        <f>'NonE-natural gas'!R56+'E-natural gas'!R56</f>
        <v>19211718109545.715</v>
      </c>
      <c r="S8" s="344">
        <f>'NonE-natural gas'!S56+'E-natural gas'!S56</f>
        <v>19132134964008.965</v>
      </c>
      <c r="T8" s="344">
        <f>'NonE-natural gas'!T56+'E-natural gas'!T56</f>
        <v>19007687782232.078</v>
      </c>
      <c r="U8" s="344">
        <f>'NonE-natural gas'!U56+'E-natural gas'!U56</f>
        <v>18843085555820.719</v>
      </c>
      <c r="V8" s="344">
        <f>'NonE-natural gas'!V56+'E-natural gas'!V56</f>
        <v>18643174889931.141</v>
      </c>
      <c r="W8" s="344">
        <f>'NonE-natural gas'!W56+'E-natural gas'!W56</f>
        <v>18412853233685.965</v>
      </c>
      <c r="X8" s="344">
        <f>'NonE-natural gas'!X56+'E-natural gas'!X56</f>
        <v>18156992245985.727</v>
      </c>
      <c r="Y8" s="344">
        <f>'NonE-natural gas'!Y56+'E-natural gas'!Y56</f>
        <v>17880372085657.504</v>
      </c>
      <c r="Z8" s="344">
        <f>'NonE-natural gas'!Z56+'E-natural gas'!Z56</f>
        <v>17587626971230.254</v>
      </c>
      <c r="AA8" s="344">
        <f>'NonE-natural gas'!AA56+'E-natural gas'!AA56</f>
        <v>17283201975020.078</v>
      </c>
      <c r="AB8" s="344">
        <f>'NonE-natural gas'!AB56+'E-natural gas'!AB56</f>
        <v>16971320704335.547</v>
      </c>
      <c r="AC8" s="344">
        <f>'NonE-natural gas'!AC56+'E-natural gas'!AC56</f>
        <v>16655963280955.926</v>
      </c>
      <c r="AD8" s="344">
        <f>'NonE-natural gas'!AD56+'E-natural gas'!AD56</f>
        <v>16340853856676.391</v>
      </c>
      <c r="AE8" s="344">
        <f>'NonE-natural gas'!AE56+'E-natural gas'!AE56</f>
        <v>16029456793178.09</v>
      </c>
      <c r="AF8" s="344">
        <f>'NonE-natural gas'!AF56+'E-natural gas'!AF56</f>
        <v>15724980582528.496</v>
      </c>
      <c r="AG8" s="344">
        <f>'NonE-natural gas'!AG56+'E-natural gas'!AG56</f>
        <v>15430388583034.512</v>
      </c>
      <c r="AH8" s="344">
        <f>'NonE-natural gas'!AH56+'E-natural gas'!AH56</f>
        <v>15148415686377.482</v>
      </c>
      <c r="AI8" s="344">
        <f>'NonE-natural gas'!AI56+'E-natural gas'!AI56</f>
        <v>14881590108602.16</v>
      </c>
      <c r="AJ8" s="344">
        <f>'NonE-natural gas'!AJ56+'E-natural gas'!AJ56</f>
        <v>14632259602896.654</v>
      </c>
      <c r="AK8" s="344">
        <f>'NonE-natural gas'!AK56+'E-natural gas'!AK56</f>
        <v>14402621520463.754</v>
      </c>
      <c r="AL8" s="344">
        <f>'NonE-natural gas'!AL56+'E-natural gas'!AL56</f>
        <v>14194756292664.246</v>
      </c>
      <c r="AM8" s="344">
        <f>'NonE-natural gas'!AM56+'E-natural gas'!AM56</f>
        <v>14010664069955.588</v>
      </c>
      <c r="AN8" s="344">
        <f>'NonE-natural gas'!AN56+'E-natural gas'!AN56</f>
        <v>13852304429472.523</v>
      </c>
      <c r="AO8" s="344">
        <f>'NonE-natural gas'!AO56+'E-natural gas'!AO56</f>
        <v>13721639253612.115</v>
      </c>
      <c r="AP8" s="344">
        <f>'NonE-natural gas'!AP56+'E-natural gas'!AP56</f>
        <v>13620679088742.199</v>
      </c>
      <c r="AQ8" s="344">
        <f>'NonE-natural gas'!AQ56+'E-natural gas'!AQ56</f>
        <v>13481486564901.758</v>
      </c>
    </row>
    <row r="9" spans="1:43" x14ac:dyDescent="0.2">
      <c r="A9" s="136" t="s">
        <v>131</v>
      </c>
      <c r="B9" s="344">
        <f>'NonE-natural gas'!B57+'E-natural gas'!B57</f>
        <v>143127398895518.19</v>
      </c>
      <c r="C9" s="344">
        <f>'NonE-natural gas'!C57+'E-natural gas'!C57</f>
        <v>147989604531362</v>
      </c>
      <c r="D9" s="344">
        <f>'NonE-natural gas'!D57+'E-natural gas'!D57</f>
        <v>164736754166315</v>
      </c>
      <c r="E9" s="344">
        <f>'NonE-natural gas'!E57+'E-natural gas'!E57</f>
        <v>167224111329830.94</v>
      </c>
      <c r="F9" s="344">
        <f>'NonE-natural gas'!F57+'E-natural gas'!F57</f>
        <v>170834640757885.59</v>
      </c>
      <c r="G9" s="344">
        <f>'NonE-natural gas'!G57+'E-natural gas'!G57</f>
        <v>175633070357021.69</v>
      </c>
      <c r="H9" s="344">
        <f>'NonE-natural gas'!H57+'E-natural gas'!H57</f>
        <v>181063030224311.38</v>
      </c>
      <c r="I9" s="344">
        <f>'NonE-natural gas'!I57+'E-natural gas'!I57</f>
        <v>185269794727590.13</v>
      </c>
      <c r="J9" s="344">
        <f>'NonE-natural gas'!J57+'E-natural gas'!J57</f>
        <v>189475098367164.84</v>
      </c>
      <c r="K9" s="344">
        <f>'NonE-natural gas'!K57+'E-natural gas'!K57</f>
        <v>193598820435959</v>
      </c>
      <c r="L9" s="344">
        <f>'NonE-natural gas'!L57+'E-natural gas'!L57</f>
        <v>197553272267900.41</v>
      </c>
      <c r="M9" s="344">
        <f>'NonE-natural gas'!M57+'E-natural gas'!M57</f>
        <v>201244109585707.75</v>
      </c>
      <c r="N9" s="344">
        <f>'NonE-natural gas'!N57+'E-natural gas'!N57</f>
        <v>203687422739640.31</v>
      </c>
      <c r="O9" s="344">
        <f>'NonE-natural gas'!O57+'E-natural gas'!O57</f>
        <v>205795458172344.72</v>
      </c>
      <c r="P9" s="344">
        <f>'NonE-natural gas'!P57+'E-natural gas'!P57</f>
        <v>207582981592206.41</v>
      </c>
      <c r="Q9" s="344">
        <f>'NonE-natural gas'!Q57+'E-natural gas'!Q57</f>
        <v>209068919901634.34</v>
      </c>
      <c r="R9" s="344">
        <f>'NonE-natural gas'!R57+'E-natural gas'!R57</f>
        <v>210275681520937.63</v>
      </c>
      <c r="S9" s="344">
        <f>'NonE-natural gas'!S57+'E-natural gas'!S57</f>
        <v>211316862398119.06</v>
      </c>
      <c r="T9" s="344">
        <f>'NonE-natural gas'!T57+'E-natural gas'!T57</f>
        <v>212128787139244.94</v>
      </c>
      <c r="U9" s="344">
        <f>'NonE-natural gas'!U57+'E-natural gas'!U57</f>
        <v>212725534944142.59</v>
      </c>
      <c r="V9" s="344">
        <f>'NonE-natural gas'!V57+'E-natural gas'!V57</f>
        <v>213122655115204.63</v>
      </c>
      <c r="W9" s="344">
        <f>'NonE-natural gas'!W57+'E-natural gas'!W57</f>
        <v>213336859351425.69</v>
      </c>
      <c r="X9" s="344">
        <f>'NonE-natural gas'!X57+'E-natural gas'!X57</f>
        <v>212307386803969.5</v>
      </c>
      <c r="Y9" s="344">
        <f>'NonE-natural gas'!Y57+'E-natural gas'!Y57</f>
        <v>211134098779779.25</v>
      </c>
      <c r="Z9" s="344">
        <f>'NonE-natural gas'!Z57+'E-natural gas'!Z57</f>
        <v>209835510438390.94</v>
      </c>
      <c r="AA9" s="344">
        <f>'NonE-natural gas'!AA57+'E-natural gas'!AA57</f>
        <v>208430257333877.38</v>
      </c>
      <c r="AB9" s="344">
        <f>'NonE-natural gas'!AB57+'E-natural gas'!AB57</f>
        <v>206936901016085.38</v>
      </c>
      <c r="AC9" s="344">
        <f>'NonE-natural gas'!AC57+'E-natural gas'!AC57</f>
        <v>204624772095569.44</v>
      </c>
      <c r="AD9" s="344">
        <f>'NonE-natural gas'!AD57+'E-natural gas'!AD57</f>
        <v>202263149028540.19</v>
      </c>
      <c r="AE9" s="344">
        <f>'NonE-natural gas'!AE57+'E-natural gas'!AE57</f>
        <v>199869507338079.81</v>
      </c>
      <c r="AF9" s="344">
        <f>'NonE-natural gas'!AF57+'E-natural gas'!AF57</f>
        <v>197460775279164.75</v>
      </c>
      <c r="AG9" s="344">
        <f>'NonE-natural gas'!AG57+'E-natural gas'!AG57</f>
        <v>195053289180509.06</v>
      </c>
      <c r="AH9" s="344">
        <f>'NonE-natural gas'!AH57+'E-natural gas'!AH57</f>
        <v>192556608967828.88</v>
      </c>
      <c r="AI9" s="344">
        <f>'NonE-natural gas'!AI57+'E-natural gas'!AI57</f>
        <v>190092358433071.06</v>
      </c>
      <c r="AJ9" s="344">
        <f>'NonE-natural gas'!AJ57+'E-natural gas'!AJ57</f>
        <v>187675091559876.44</v>
      </c>
      <c r="AK9" s="344">
        <f>'NonE-natural gas'!AK57+'E-natural gas'!AK57</f>
        <v>185318845426130.44</v>
      </c>
      <c r="AL9" s="344">
        <f>'NonE-natural gas'!AL57+'E-natural gas'!AL57</f>
        <v>183037214572506.66</v>
      </c>
      <c r="AM9" s="344">
        <f>'NonE-natural gas'!AM57+'E-natural gas'!AM57</f>
        <v>180632769880864.66</v>
      </c>
      <c r="AN9" s="344">
        <f>'NonE-natural gas'!AN57+'E-natural gas'!AN57</f>
        <v>178329859014937.69</v>
      </c>
      <c r="AO9" s="344">
        <f>'NonE-natural gas'!AO57+'E-natural gas'!AO57</f>
        <v>176141387864593.69</v>
      </c>
      <c r="AP9" s="344">
        <f>'NonE-natural gas'!AP57+'E-natural gas'!AP57</f>
        <v>174080308740047.91</v>
      </c>
      <c r="AQ9" s="344">
        <f>'NonE-natural gas'!AQ57+'E-natural gas'!AQ57</f>
        <v>171276533062023.25</v>
      </c>
    </row>
    <row r="10" spans="1:43" x14ac:dyDescent="0.2">
      <c r="A10" s="136" t="s">
        <v>132</v>
      </c>
      <c r="B10" s="344">
        <f>'NonE-natural gas'!B58+'E-natural gas'!B58</f>
        <v>606767403071600.5</v>
      </c>
      <c r="C10" s="344">
        <f>'NonE-natural gas'!C58+'E-natural gas'!C58</f>
        <v>478248292732560.06</v>
      </c>
      <c r="D10" s="344">
        <f>'NonE-natural gas'!D58+'E-natural gas'!D58</f>
        <v>499907252427352.44</v>
      </c>
      <c r="E10" s="344">
        <f>'NonE-natural gas'!E58+'E-natural gas'!E58</f>
        <v>521423554202354.38</v>
      </c>
      <c r="F10" s="344">
        <f>'NonE-natural gas'!F58+'E-natural gas'!F58</f>
        <v>542797253756397.44</v>
      </c>
      <c r="G10" s="344">
        <f>'NonE-natural gas'!G58+'E-natural gas'!G58</f>
        <v>564028406788312.75</v>
      </c>
      <c r="H10" s="344">
        <f>'NonE-natural gas'!H58+'E-natural gas'!H58</f>
        <v>585117068996932.13</v>
      </c>
      <c r="I10" s="344">
        <f>'NonE-natural gas'!I58+'E-natural gas'!I58</f>
        <v>596569221287205.63</v>
      </c>
      <c r="J10" s="344">
        <f>'NonE-natural gas'!J58+'E-natural gas'!J58</f>
        <v>607954377456624.75</v>
      </c>
      <c r="K10" s="344">
        <f>'NonE-natural gas'!K58+'E-natural gas'!K58</f>
        <v>619272563704411.88</v>
      </c>
      <c r="L10" s="344">
        <f>'NonE-natural gas'!L58+'E-natural gas'!L58</f>
        <v>630523806229789.75</v>
      </c>
      <c r="M10" s="344">
        <f>'NonE-natural gas'!M58+'E-natural gas'!M58</f>
        <v>641708131231980.63</v>
      </c>
      <c r="N10" s="344">
        <f>'NonE-natural gas'!N58+'E-natural gas'!N58</f>
        <v>641202534891873.75</v>
      </c>
      <c r="O10" s="344">
        <f>'NonE-natural gas'!O58+'E-natural gas'!O58</f>
        <v>640693144672878.25</v>
      </c>
      <c r="P10" s="344">
        <f>'NonE-natural gas'!P58+'E-natural gas'!P58</f>
        <v>640179961704486.25</v>
      </c>
      <c r="Q10" s="344">
        <f>'NonE-natural gas'!Q58+'E-natural gas'!Q58</f>
        <v>639662987116190.25</v>
      </c>
      <c r="R10" s="344">
        <f>'NonE-natural gas'!R58+'E-natural gas'!R58</f>
        <v>639142222037482</v>
      </c>
      <c r="S10" s="344">
        <f>'NonE-natural gas'!S58+'E-natural gas'!S58</f>
        <v>631506774773297.5</v>
      </c>
      <c r="T10" s="344">
        <f>'NonE-natural gas'!T58+'E-natural gas'!T58</f>
        <v>623880153277078.5</v>
      </c>
      <c r="U10" s="344">
        <f>'NonE-natural gas'!U58+'E-natural gas'!U58</f>
        <v>616262356232991</v>
      </c>
      <c r="V10" s="344">
        <f>'NonE-natural gas'!V58+'E-natural gas'!V58</f>
        <v>608653382325200.5</v>
      </c>
      <c r="W10" s="344">
        <f>'NonE-natural gas'!W58+'E-natural gas'!W58</f>
        <v>601053230237873.25</v>
      </c>
      <c r="X10" s="344">
        <f>'NonE-natural gas'!X58+'E-natural gas'!X58</f>
        <v>587138865834494.88</v>
      </c>
      <c r="Y10" s="344">
        <f>'NonE-natural gas'!Y58+'E-natural gas'!Y58</f>
        <v>573241005575232.13</v>
      </c>
      <c r="Z10" s="344">
        <f>'NonE-natural gas'!Z58+'E-natural gas'!Z58</f>
        <v>559359646992886</v>
      </c>
      <c r="AA10" s="344">
        <f>'NonE-natural gas'!AA58+'E-natural gas'!AA58</f>
        <v>545494787620257.25</v>
      </c>
      <c r="AB10" s="344">
        <f>'NonE-natural gas'!AB58+'E-natural gas'!AB58</f>
        <v>531646424990146.69</v>
      </c>
      <c r="AC10" s="344">
        <f>'NonE-natural gas'!AC58+'E-natural gas'!AC58</f>
        <v>517814556635355.13</v>
      </c>
      <c r="AD10" s="344">
        <f>'NonE-natural gas'!AD58+'E-natural gas'!AD58</f>
        <v>503999180088683.25</v>
      </c>
      <c r="AE10" s="344">
        <f>'NonE-natural gas'!AE58+'E-natural gas'!AE58</f>
        <v>490200292882932.06</v>
      </c>
      <c r="AF10" s="344">
        <f>'NonE-natural gas'!AF58+'E-natural gas'!AF58</f>
        <v>476417892550902.31</v>
      </c>
      <c r="AG10" s="344">
        <f>'NonE-natural gas'!AG58+'E-natural gas'!AG58</f>
        <v>462651976625395.06</v>
      </c>
      <c r="AH10" s="344">
        <f>'NonE-natural gas'!AH58+'E-natural gas'!AH58</f>
        <v>450698116018057.75</v>
      </c>
      <c r="AI10" s="344">
        <f>'NonE-natural gas'!AI58+'E-natural gas'!AI58</f>
        <v>438758541415756.25</v>
      </c>
      <c r="AJ10" s="344">
        <f>'NonE-natural gas'!AJ58+'E-natural gas'!AJ58</f>
        <v>426833250680246.31</v>
      </c>
      <c r="AK10" s="344">
        <f>'NonE-natural gas'!AK58+'E-natural gas'!AK58</f>
        <v>414922241673284.06</v>
      </c>
      <c r="AL10" s="344">
        <f>'NonE-natural gas'!AL58+'E-natural gas'!AL58</f>
        <v>403025512256625.75</v>
      </c>
      <c r="AM10" s="344">
        <f>'NonE-natural gas'!AM58+'E-natural gas'!AM58</f>
        <v>390558558015841.56</v>
      </c>
      <c r="AN10" s="344">
        <f>'NonE-natural gas'!AN58+'E-natural gas'!AN58</f>
        <v>378106594943947.94</v>
      </c>
      <c r="AO10" s="344">
        <f>'NonE-natural gas'!AO58+'E-natural gas'!AO58</f>
        <v>365669620795290.13</v>
      </c>
      <c r="AP10" s="344">
        <f>'NonE-natural gas'!AP58+'E-natural gas'!AP58</f>
        <v>353247633324213.56</v>
      </c>
      <c r="AQ10" s="344">
        <f>'NonE-natural gas'!AQ58+'E-natural gas'!AQ58</f>
        <v>339916909500593.31</v>
      </c>
    </row>
    <row r="11" spans="1:43" x14ac:dyDescent="0.2">
      <c r="A11" s="136" t="s">
        <v>133</v>
      </c>
      <c r="B11" s="344">
        <f>'NonE-natural gas'!B59+'E-natural gas'!B59</f>
        <v>1420179109001671</v>
      </c>
      <c r="C11" s="344">
        <f>'NonE-natural gas'!C59+'E-natural gas'!C59</f>
        <v>1529988968261727.5</v>
      </c>
      <c r="D11" s="344">
        <f>'NonE-natural gas'!D59+'E-natural gas'!D59</f>
        <v>1633980065478318</v>
      </c>
      <c r="E11" s="344">
        <f>'NonE-natural gas'!E59+'E-natural gas'!E59</f>
        <v>1731687137627980.8</v>
      </c>
      <c r="F11" s="344">
        <f>'NonE-natural gas'!F59+'E-natural gas'!F59</f>
        <v>1828490714514422.5</v>
      </c>
      <c r="G11" s="344">
        <f>'NonE-natural gas'!G59+'E-natural gas'!G59</f>
        <v>1927100071810035.3</v>
      </c>
      <c r="H11" s="344">
        <f>'NonE-natural gas'!H59+'E-natural gas'!H59</f>
        <v>2026012445253930.3</v>
      </c>
      <c r="I11" s="344">
        <f>'NonE-natural gas'!I59+'E-natural gas'!I59</f>
        <v>2094751398291141</v>
      </c>
      <c r="J11" s="344">
        <f>'NonE-natural gas'!J59+'E-natural gas'!J59</f>
        <v>2162265266413482</v>
      </c>
      <c r="K11" s="344">
        <f>'NonE-natural gas'!K59+'E-natural gas'!K59</f>
        <v>2228557841469560.3</v>
      </c>
      <c r="L11" s="344">
        <f>'NonE-natural gas'!L59+'E-natural gas'!L59</f>
        <v>2293669510653761.5</v>
      </c>
      <c r="M11" s="344">
        <f>'NonE-natural gas'!M59+'E-natural gas'!M59</f>
        <v>2357671134008562.5</v>
      </c>
      <c r="N11" s="344">
        <f>'NonE-natural gas'!N59+'E-natural gas'!N59</f>
        <v>2392591351480074</v>
      </c>
      <c r="O11" s="344">
        <f>'NonE-natural gas'!O59+'E-natural gas'!O59</f>
        <v>2426832760843760.5</v>
      </c>
      <c r="P11" s="344">
        <f>'NonE-natural gas'!P59+'E-natural gas'!P59</f>
        <v>2460501543073925</v>
      </c>
      <c r="Q11" s="344">
        <f>'NonE-natural gas'!Q59+'E-natural gas'!Q59</f>
        <v>2493710034578438.5</v>
      </c>
      <c r="R11" s="344">
        <f>'NonE-natural gas'!R59+'E-natural gas'!R59</f>
        <v>2526573233977267</v>
      </c>
      <c r="S11" s="344">
        <f>'NonE-natural gas'!S59+'E-natural gas'!S59</f>
        <v>2545111404877083</v>
      </c>
      <c r="T11" s="344">
        <f>'NonE-natural gas'!T59+'E-natural gas'!T59</f>
        <v>2563594658986263</v>
      </c>
      <c r="U11" s="344">
        <f>'NonE-natural gas'!U59+'E-natural gas'!U59</f>
        <v>2582023397441179</v>
      </c>
      <c r="V11" s="344">
        <f>'NonE-natural gas'!V59+'E-natural gas'!V59</f>
        <v>2600398034789304</v>
      </c>
      <c r="W11" s="344">
        <f>'NonE-natural gas'!W59+'E-natural gas'!W59</f>
        <v>2618718998174331</v>
      </c>
      <c r="X11" s="344">
        <f>'NonE-natural gas'!X59+'E-natural gas'!X59</f>
        <v>2625780948000061</v>
      </c>
      <c r="Y11" s="344">
        <f>'NonE-natural gas'!Y59+'E-natural gas'!Y59</f>
        <v>2632808952343220.5</v>
      </c>
      <c r="Z11" s="344">
        <f>'NonE-natural gas'!Z59+'E-natural gas'!Z59</f>
        <v>2639803464595055</v>
      </c>
      <c r="AA11" s="344">
        <f>'NonE-natural gas'!AA59+'E-natural gas'!AA59</f>
        <v>2646764947569794.5</v>
      </c>
      <c r="AB11" s="344">
        <f>'NonE-natural gas'!AB59+'E-natural gas'!AB59</f>
        <v>2653693872741100.5</v>
      </c>
      <c r="AC11" s="344">
        <f>'NonE-natural gas'!AC59+'E-natural gas'!AC59</f>
        <v>2650988265847049.5</v>
      </c>
      <c r="AD11" s="344">
        <f>'NonE-natural gas'!AD59+'E-natural gas'!AD59</f>
        <v>2648265819141931.5</v>
      </c>
      <c r="AE11" s="344">
        <f>'NonE-natural gas'!AE59+'E-natural gas'!AE59</f>
        <v>2645527020546473.5</v>
      </c>
      <c r="AF11" s="344">
        <f>'NonE-natural gas'!AF59+'E-natural gas'!AF59</f>
        <v>2642772363747866</v>
      </c>
      <c r="AG11" s="344">
        <f>'NonE-natural gas'!AG59+'E-natural gas'!AG59</f>
        <v>2640002347522717.5</v>
      </c>
      <c r="AH11" s="344">
        <f>'NonE-natural gas'!AH59+'E-natural gas'!AH59</f>
        <v>2628557806488946</v>
      </c>
      <c r="AI11" s="344">
        <f>'NonE-natural gas'!AI59+'E-natural gas'!AI59</f>
        <v>2617113933879198.5</v>
      </c>
      <c r="AJ11" s="344">
        <f>'NonE-natural gas'!AJ59+'E-natural gas'!AJ59</f>
        <v>2605671234464393</v>
      </c>
      <c r="AK11" s="344">
        <f>'NonE-natural gas'!AK59+'E-natural gas'!AK59</f>
        <v>2594230215610017</v>
      </c>
      <c r="AL11" s="344">
        <f>'NonE-natural gas'!AL59+'E-natural gas'!AL59</f>
        <v>2582791386709449.5</v>
      </c>
      <c r="AM11" s="344">
        <f>'NonE-natural gas'!AM59+'E-natural gas'!AM59</f>
        <v>2569764329994496</v>
      </c>
      <c r="AN11" s="344">
        <f>'NonE-natural gas'!AN59+'E-natural gas'!AN59</f>
        <v>2556742943284929</v>
      </c>
      <c r="AO11" s="344">
        <f>'NonE-natural gas'!AO59+'E-natural gas'!AO59</f>
        <v>2543727738047703</v>
      </c>
      <c r="AP11" s="344">
        <f>'NonE-natural gas'!AP59+'E-natural gas'!AP59</f>
        <v>2530719225755272.5</v>
      </c>
      <c r="AQ11" s="344">
        <f>'NonE-natural gas'!AQ59+'E-natural gas'!AQ59</f>
        <v>2508603133157291</v>
      </c>
    </row>
    <row r="12" spans="1:43" x14ac:dyDescent="0.2">
      <c r="A12" s="136" t="s">
        <v>134</v>
      </c>
      <c r="B12" s="344">
        <f>'NonE-natural gas'!B60+'E-natural gas'!B60</f>
        <v>57540582045964.68</v>
      </c>
      <c r="C12" s="344">
        <f>'NonE-natural gas'!C60+'E-natural gas'!C60</f>
        <v>65381096365656.859</v>
      </c>
      <c r="D12" s="344">
        <f>'NonE-natural gas'!D60+'E-natural gas'!D60</f>
        <v>71510499033602.453</v>
      </c>
      <c r="E12" s="344">
        <f>'NonE-natural gas'!E60+'E-natural gas'!E60</f>
        <v>70489812164769.656</v>
      </c>
      <c r="F12" s="344">
        <f>'NonE-natural gas'!F60+'E-natural gas'!F60</f>
        <v>70661894348344.859</v>
      </c>
      <c r="G12" s="344">
        <f>'NonE-natural gas'!G60+'E-natural gas'!G60</f>
        <v>72262978073536.547</v>
      </c>
      <c r="H12" s="344">
        <f>'NonE-natural gas'!H60+'E-natural gas'!H60</f>
        <v>74399622146266.719</v>
      </c>
      <c r="I12" s="344">
        <f>'NonE-natural gas'!I60+'E-natural gas'!I60</f>
        <v>76322509416193.281</v>
      </c>
      <c r="J12" s="344">
        <f>'NonE-natural gas'!J60+'E-natural gas'!J60</f>
        <v>77793019677619.469</v>
      </c>
      <c r="K12" s="344">
        <f>'NonE-natural gas'!K60+'E-natural gas'!K60</f>
        <v>78788209390139.094</v>
      </c>
      <c r="L12" s="344">
        <f>'NonE-natural gas'!L60+'E-natural gas'!L60</f>
        <v>79294117452366.422</v>
      </c>
      <c r="M12" s="344">
        <f>'NonE-natural gas'!M60+'E-natural gas'!M60</f>
        <v>79306058461527.922</v>
      </c>
      <c r="N12" s="344">
        <f>'NonE-natural gas'!N60+'E-natural gas'!N60</f>
        <v>79055495110752.781</v>
      </c>
      <c r="O12" s="344">
        <f>'NonE-natural gas'!O60+'E-natural gas'!O60</f>
        <v>78419678175556.25</v>
      </c>
      <c r="P12" s="344">
        <f>'NonE-natural gas'!P60+'E-natural gas'!P60</f>
        <v>77504474206848.891</v>
      </c>
      <c r="Q12" s="344">
        <f>'NonE-natural gas'!Q60+'E-natural gas'!Q60</f>
        <v>76415005097179.25</v>
      </c>
      <c r="R12" s="344">
        <f>'NonE-natural gas'!R60+'E-natural gas'!R60</f>
        <v>75252701723660.531</v>
      </c>
      <c r="S12" s="344">
        <f>'NonE-natural gas'!S60+'E-natural gas'!S60</f>
        <v>74498190650607.859</v>
      </c>
      <c r="T12" s="344">
        <f>'NonE-natural gas'!T60+'E-natural gas'!T60</f>
        <v>73760140483800.016</v>
      </c>
      <c r="U12" s="344">
        <f>'NonE-natural gas'!U60+'E-natural gas'!U60</f>
        <v>73038910592534.203</v>
      </c>
      <c r="V12" s="344">
        <f>'NonE-natural gas'!V60+'E-natural gas'!V60</f>
        <v>72334842444803.188</v>
      </c>
      <c r="W12" s="344">
        <f>'NonE-natural gas'!W60+'E-natural gas'!W60</f>
        <v>71648260938432.469</v>
      </c>
      <c r="X12" s="344">
        <f>'NonE-natural gas'!X60+'E-natural gas'!X60</f>
        <v>70979475739479.734</v>
      </c>
      <c r="Y12" s="344">
        <f>'NonE-natural gas'!Y60+'E-natural gas'!Y60</f>
        <v>70328782626701.969</v>
      </c>
      <c r="Z12" s="344">
        <f>'NonE-natural gas'!Z60+'E-natural gas'!Z60</f>
        <v>69696464841183.984</v>
      </c>
      <c r="AA12" s="344">
        <f>'NonE-natural gas'!AA60+'E-natural gas'!AA60</f>
        <v>69082794440506.992</v>
      </c>
      <c r="AB12" s="344">
        <f>'NonE-natural gas'!AB60+'E-natural gas'!AB60</f>
        <v>68488033657115.727</v>
      </c>
      <c r="AC12" s="344">
        <f>'NonE-natural gas'!AC60+'E-natural gas'!AC60</f>
        <v>67912436260822.375</v>
      </c>
      <c r="AD12" s="344">
        <f>'NonE-natural gas'!AD60+'E-natural gas'!AD60</f>
        <v>67356248925666.203</v>
      </c>
      <c r="AE12" s="344">
        <f>'NonE-natural gas'!AE60+'E-natural gas'!AE60</f>
        <v>66819712601624.734</v>
      </c>
      <c r="AF12" s="344">
        <f>'NonE-natural gas'!AF60+'E-natural gas'!AF60</f>
        <v>66303063891946.75</v>
      </c>
      <c r="AG12" s="344">
        <f>'NonE-natural gas'!AG60+'E-natural gas'!AG60</f>
        <v>65806536437157.859</v>
      </c>
      <c r="AH12" s="344">
        <f>'NonE-natural gas'!AH60+'E-natural gas'!AH60</f>
        <v>65330362307066.266</v>
      </c>
      <c r="AI12" s="344">
        <f>'NonE-natural gas'!AI60+'E-natural gas'!AI60</f>
        <v>64874773402379.039</v>
      </c>
      <c r="AJ12" s="344">
        <f>'NonE-natural gas'!AJ60+'E-natural gas'!AJ60</f>
        <v>64440002867819.391</v>
      </c>
      <c r="AK12" s="344">
        <f>'NonE-natural gas'!AK60+'E-natural gas'!AK60</f>
        <v>64026286518927.844</v>
      </c>
      <c r="AL12" s="344">
        <f>'NonE-natural gas'!AL60+'E-natural gas'!AL60</f>
        <v>63633864285021.547</v>
      </c>
      <c r="AM12" s="344">
        <f>'NonE-natural gas'!AM60+'E-natural gas'!AM60</f>
        <v>63262981671089.359</v>
      </c>
      <c r="AN12" s="344">
        <f>'NonE-natural gas'!AN60+'E-natural gas'!AN60</f>
        <v>62913891241708.953</v>
      </c>
      <c r="AO12" s="344">
        <f>'NonE-natural gas'!AO60+'E-natural gas'!AO60</f>
        <v>62586854130393.336</v>
      </c>
      <c r="AP12" s="344">
        <f>'NonE-natural gas'!AP60+'E-natural gas'!AP60</f>
        <v>62282141578105.922</v>
      </c>
      <c r="AQ12" s="344">
        <f>'NonE-natural gas'!AQ60+'E-natural gas'!AQ60</f>
        <v>61681051494145.594</v>
      </c>
    </row>
    <row r="13" spans="1:43" x14ac:dyDescent="0.2">
      <c r="A13" s="136" t="s">
        <v>135</v>
      </c>
      <c r="B13" s="344">
        <f>'NonE-natural gas'!B61+'E-natural gas'!B61</f>
        <v>71874414705155.203</v>
      </c>
      <c r="C13" s="344">
        <f>'NonE-natural gas'!C61+'E-natural gas'!C61</f>
        <v>63413821173542.625</v>
      </c>
      <c r="D13" s="344">
        <f>'NonE-natural gas'!D61+'E-natural gas'!D61</f>
        <v>73673142886474.344</v>
      </c>
      <c r="E13" s="344">
        <f>'NonE-natural gas'!E61+'E-natural gas'!E61</f>
        <v>76829759348205.641</v>
      </c>
      <c r="F13" s="344">
        <f>'NonE-natural gas'!F61+'E-natural gas'!F61</f>
        <v>77890546483407.5</v>
      </c>
      <c r="G13" s="344">
        <f>'NonE-natural gas'!G61+'E-natural gas'!G61</f>
        <v>81497895693726.516</v>
      </c>
      <c r="H13" s="344">
        <f>'NonE-natural gas'!H61+'E-natural gas'!H61</f>
        <v>86158085735007.828</v>
      </c>
      <c r="I13" s="344">
        <f>'NonE-natural gas'!I61+'E-natural gas'!I61</f>
        <v>90506306124034.891</v>
      </c>
      <c r="J13" s="344">
        <f>'NonE-natural gas'!J61+'E-natural gas'!J61</f>
        <v>94204822852302.953</v>
      </c>
      <c r="K13" s="344">
        <f>'NonE-natural gas'!K61+'E-natural gas'!K61</f>
        <v>97323519400572.813</v>
      </c>
      <c r="L13" s="344">
        <f>'NonE-natural gas'!L61+'E-natural gas'!L61</f>
        <v>99965862145150.672</v>
      </c>
      <c r="M13" s="344">
        <f>'NonE-natural gas'!M61+'E-natural gas'!M61</f>
        <v>102261871726706.27</v>
      </c>
      <c r="N13" s="344">
        <f>'NonE-natural gas'!N61+'E-natural gas'!N61</f>
        <v>104522561276532</v>
      </c>
      <c r="O13" s="344">
        <f>'NonE-natural gas'!O61+'E-natural gas'!O61</f>
        <v>106628122501538.45</v>
      </c>
      <c r="P13" s="344">
        <f>'NonE-natural gas'!P61+'E-natural gas'!P61</f>
        <v>108615415219315.45</v>
      </c>
      <c r="Q13" s="344">
        <f>'NonE-natural gas'!Q61+'E-natural gas'!Q61</f>
        <v>110525306656855.17</v>
      </c>
      <c r="R13" s="344">
        <f>'NonE-natural gas'!R61+'E-natural gas'!R61</f>
        <v>112402279341017.95</v>
      </c>
      <c r="S13" s="344">
        <f>'NonE-natural gas'!S61+'E-natural gas'!S61</f>
        <v>114790634447537.55</v>
      </c>
      <c r="T13" s="344">
        <f>'NonE-natural gas'!T61+'E-natural gas'!T61</f>
        <v>117207224227486.31</v>
      </c>
      <c r="U13" s="344">
        <f>'NonE-natural gas'!U61+'E-natural gas'!U61</f>
        <v>119643731920755.36</v>
      </c>
      <c r="V13" s="344">
        <f>'NonE-natural gas'!V61+'E-natural gas'!V61</f>
        <v>122091161672503.77</v>
      </c>
      <c r="W13" s="344">
        <f>'NonE-natural gas'!W61+'E-natural gas'!W61</f>
        <v>124539828877490</v>
      </c>
      <c r="X13" s="344">
        <f>'NonE-natural gas'!X61+'E-natural gas'!X61</f>
        <v>126979357743067.97</v>
      </c>
      <c r="Y13" s="344">
        <f>'NonE-natural gas'!Y61+'E-natural gas'!Y61</f>
        <v>129398686918295.44</v>
      </c>
      <c r="Z13" s="344">
        <f>'NonE-natural gas'!Z61+'E-natural gas'!Z61</f>
        <v>131786084028923.5</v>
      </c>
      <c r="AA13" s="344">
        <f>'NonE-natural gas'!AA61+'E-natural gas'!AA61</f>
        <v>134129169931342.05</v>
      </c>
      <c r="AB13" s="344">
        <f>'NonE-natural gas'!AB61+'E-natural gas'!AB61</f>
        <v>136414953450596.69</v>
      </c>
      <c r="AC13" s="344">
        <f>'NonE-natural gas'!AC61+'E-natural gas'!AC61</f>
        <v>138629877296270.89</v>
      </c>
      <c r="AD13" s="344">
        <f>'NonE-natural gas'!AD61+'E-natural gas'!AD61</f>
        <v>140759875753591.53</v>
      </c>
      <c r="AE13" s="344">
        <f>'NonE-natural gas'!AE61+'E-natural gas'!AE61</f>
        <v>142790444624049.28</v>
      </c>
      <c r="AF13" s="344">
        <f>'NonE-natural gas'!AF61+'E-natural gas'!AF61</f>
        <v>144706723739282.84</v>
      </c>
      <c r="AG13" s="344">
        <f>'NonE-natural gas'!AG61+'E-natural gas'!AG61</f>
        <v>146493592193575</v>
      </c>
      <c r="AH13" s="344">
        <f>'NonE-natural gas'!AH61+'E-natural gas'!AH61</f>
        <v>148135776234456.34</v>
      </c>
      <c r="AI13" s="344">
        <f>'NonE-natural gas'!AI61+'E-natural gas'!AI61</f>
        <v>149617969518843.53</v>
      </c>
      <c r="AJ13" s="344">
        <f>'NonE-natural gas'!AJ61+'E-natural gas'!AJ61</f>
        <v>150924965186007.19</v>
      </c>
      <c r="AK13" s="344">
        <f>'NonE-natural gas'!AK61+'E-natural gas'!AK61</f>
        <v>152041798921623.53</v>
      </c>
      <c r="AL13" s="344">
        <f>'NonE-natural gas'!AL61+'E-natural gas'!AL61</f>
        <v>152953901893465.38</v>
      </c>
      <c r="AM13" s="344">
        <f>'NonE-natural gas'!AM61+'E-natural gas'!AM61</f>
        <v>153647262134257.25</v>
      </c>
      <c r="AN13" s="344">
        <f>'NonE-natural gas'!AN61+'E-natural gas'!AN61</f>
        <v>154108592637260.53</v>
      </c>
      <c r="AO13" s="344">
        <f>'NonE-natural gas'!AO61+'E-natural gas'!AO61</f>
        <v>154325504122771.06</v>
      </c>
      <c r="AP13" s="344">
        <f>'NonE-natural gas'!AP61+'E-natural gas'!AP61</f>
        <v>154286680137245.16</v>
      </c>
      <c r="AQ13" s="344">
        <f>'NonE-natural gas'!AQ61+'E-natural gas'!AQ61</f>
        <v>153180509379794.78</v>
      </c>
    </row>
    <row r="14" spans="1:43" x14ac:dyDescent="0.2">
      <c r="A14" s="136" t="s">
        <v>136</v>
      </c>
      <c r="B14" s="344">
        <f>'NonE-natural gas'!B62+'E-natural gas'!B62</f>
        <v>624261299153025.88</v>
      </c>
      <c r="C14" s="344">
        <f>'NonE-natural gas'!C62+'E-natural gas'!C62</f>
        <v>792851022625958.63</v>
      </c>
      <c r="D14" s="344">
        <f>'NonE-natural gas'!D62+'E-natural gas'!D62</f>
        <v>791724271583574.63</v>
      </c>
      <c r="E14" s="344">
        <f>'NonE-natural gas'!E62+'E-natural gas'!E62</f>
        <v>790587511904600.88</v>
      </c>
      <c r="F14" s="344">
        <f>'NonE-natural gas'!F62+'E-natural gas'!F62</f>
        <v>789440757629174.13</v>
      </c>
      <c r="G14" s="344">
        <f>'NonE-natural gas'!G62+'E-natural gas'!G62</f>
        <v>788284022797432.5</v>
      </c>
      <c r="H14" s="344">
        <f>'NonE-natural gas'!H62+'E-natural gas'!H62</f>
        <v>787117321449512.75</v>
      </c>
      <c r="I14" s="344">
        <f>'NonE-natural gas'!I62+'E-natural gas'!I62</f>
        <v>794357733913114</v>
      </c>
      <c r="J14" s="344">
        <f>'NonE-natural gas'!J62+'E-natural gas'!J62</f>
        <v>801531733814345.13</v>
      </c>
      <c r="K14" s="344">
        <f>'NonE-natural gas'!K62+'E-natural gas'!K62</f>
        <v>808639400356261.5</v>
      </c>
      <c r="L14" s="344">
        <f>'NonE-natural gas'!L62+'E-natural gas'!L62</f>
        <v>815680812741917.63</v>
      </c>
      <c r="M14" s="344">
        <f>'NonE-natural gas'!M62+'E-natural gas'!M62</f>
        <v>822656050174368.38</v>
      </c>
      <c r="N14" s="344">
        <f>'NonE-natural gas'!N62+'E-natural gas'!N62</f>
        <v>810846249228640.5</v>
      </c>
      <c r="O14" s="344">
        <f>'NonE-natural gas'!O62+'E-natural gas'!O62</f>
        <v>799095241191472</v>
      </c>
      <c r="P14" s="344">
        <f>'NonE-natural gas'!P62+'E-natural gas'!P62</f>
        <v>787402977228769.5</v>
      </c>
      <c r="Q14" s="344">
        <f>'NonE-natural gas'!Q62+'E-natural gas'!Q62</f>
        <v>775769408506440.38</v>
      </c>
      <c r="R14" s="344">
        <f>'NonE-natural gas'!R62+'E-natural gas'!R62</f>
        <v>764194486190391.63</v>
      </c>
      <c r="S14" s="344">
        <f>'NonE-natural gas'!S62+'E-natural gas'!S62</f>
        <v>750558349649938.75</v>
      </c>
      <c r="T14" s="344">
        <f>'NonE-natural gas'!T62+'E-natural gas'!T62</f>
        <v>736941689107487.38</v>
      </c>
      <c r="U14" s="344">
        <f>'NonE-natural gas'!U62+'E-natural gas'!U62</f>
        <v>723344497009532.13</v>
      </c>
      <c r="V14" s="344">
        <f>'NonE-natural gas'!V62+'E-natural gas'!V62</f>
        <v>709766765802568.75</v>
      </c>
      <c r="W14" s="344">
        <f>'NonE-natural gas'!W62+'E-natural gas'!W62</f>
        <v>696208487933092</v>
      </c>
      <c r="X14" s="344">
        <f>'NonE-natural gas'!X62+'E-natural gas'!X62</f>
        <v>677832079898727.5</v>
      </c>
      <c r="Y14" s="344">
        <f>'NonE-natural gas'!Y62+'E-natural gas'!Y62</f>
        <v>659482321822619.75</v>
      </c>
      <c r="Z14" s="344">
        <f>'NonE-natural gas'!Z62+'E-natural gas'!Z62</f>
        <v>641159203322298.5</v>
      </c>
      <c r="AA14" s="344">
        <f>'NonE-natural gas'!AA62+'E-natural gas'!AA62</f>
        <v>622862714015292.75</v>
      </c>
      <c r="AB14" s="344">
        <f>'NonE-natural gas'!AB62+'E-natural gas'!AB62</f>
        <v>604592843519132.25</v>
      </c>
      <c r="AC14" s="344">
        <f>'NonE-natural gas'!AC62+'E-natural gas'!AC62</f>
        <v>590403489945603.88</v>
      </c>
      <c r="AD14" s="344">
        <f>'NonE-natural gas'!AD62+'E-natural gas'!AD62</f>
        <v>576234619204014.38</v>
      </c>
      <c r="AE14" s="344">
        <f>'NonE-natural gas'!AE62+'E-natural gas'!AE62</f>
        <v>562086223323503.13</v>
      </c>
      <c r="AF14" s="344">
        <f>'NonE-natural gas'!AF62+'E-natural gas'!AF62</f>
        <v>547958294333209.81</v>
      </c>
      <c r="AG14" s="344">
        <f>'NonE-natural gas'!AG62+'E-natural gas'!AG62</f>
        <v>533850824262274.31</v>
      </c>
      <c r="AH14" s="344">
        <f>'NonE-natural gas'!AH62+'E-natural gas'!AH62</f>
        <v>525219805278471.06</v>
      </c>
      <c r="AI14" s="344">
        <f>'NonE-natural gas'!AI62+'E-natural gas'!AI62</f>
        <v>516601075101048.88</v>
      </c>
      <c r="AJ14" s="344">
        <f>'NonE-natural gas'!AJ62+'E-natural gas'!AJ62</f>
        <v>507994628962979.44</v>
      </c>
      <c r="AK14" s="344">
        <f>'NonE-natural gas'!AK62+'E-natural gas'!AK62</f>
        <v>499400462097233.38</v>
      </c>
      <c r="AL14" s="344">
        <f>'NonE-natural gas'!AL62+'E-natural gas'!AL62</f>
        <v>490818569736782.25</v>
      </c>
      <c r="AM14" s="344">
        <f>'NonE-natural gas'!AM62+'E-natural gas'!AM62</f>
        <v>486355720740309.63</v>
      </c>
      <c r="AN14" s="344">
        <f>'NonE-natural gas'!AN62+'E-natural gas'!AN62</f>
        <v>481898931432675.5</v>
      </c>
      <c r="AO14" s="344">
        <f>'NonE-natural gas'!AO62+'E-natural gas'!AO62</f>
        <v>477448199497043</v>
      </c>
      <c r="AP14" s="344">
        <f>'NonE-natural gas'!AP62+'E-natural gas'!AP62</f>
        <v>473003522616575.19</v>
      </c>
      <c r="AQ14" s="344">
        <f>'NonE-natural gas'!AQ62+'E-natural gas'!AQ62</f>
        <v>467353431517937.63</v>
      </c>
    </row>
    <row r="15" spans="1:43" x14ac:dyDescent="0.2">
      <c r="A15" s="136" t="s">
        <v>137</v>
      </c>
      <c r="B15" s="344">
        <f>'NonE-natural gas'!B63+'E-natural gas'!B63</f>
        <v>476239527983281.63</v>
      </c>
      <c r="C15" s="344">
        <f>'NonE-natural gas'!C63+'E-natural gas'!C63</f>
        <v>500132604354546.75</v>
      </c>
      <c r="D15" s="344">
        <f>'NonE-natural gas'!D63+'E-natural gas'!D63</f>
        <v>516753278923909.94</v>
      </c>
      <c r="E15" s="344">
        <f>'NonE-natural gas'!E63+'E-natural gas'!E63</f>
        <v>533253128076094.56</v>
      </c>
      <c r="F15" s="344">
        <f>'NonE-natural gas'!F63+'E-natural gas'!F63</f>
        <v>549632239888435</v>
      </c>
      <c r="G15" s="344">
        <f>'NonE-natural gas'!G63+'E-natural gas'!G63</f>
        <v>565890702438265.88</v>
      </c>
      <c r="H15" s="344">
        <f>'NonE-natural gas'!H63+'E-natural gas'!H63</f>
        <v>582028603802921.88</v>
      </c>
      <c r="I15" s="344">
        <f>'NonE-natural gas'!I63+'E-natural gas'!I63</f>
        <v>593106423803384.5</v>
      </c>
      <c r="J15" s="344">
        <f>'NonE-natural gas'!J63+'E-natural gas'!J63</f>
        <v>604104460450310.75</v>
      </c>
      <c r="K15" s="344">
        <f>'NonE-natural gas'!K63+'E-natural gas'!K63</f>
        <v>615022772388959.13</v>
      </c>
      <c r="L15" s="344">
        <f>'NonE-natural gas'!L63+'E-natural gas'!L63</f>
        <v>625861418264588.25</v>
      </c>
      <c r="M15" s="344">
        <f>'NonE-natural gas'!M63+'E-natural gas'!M63</f>
        <v>636620456722457.38</v>
      </c>
      <c r="N15" s="344">
        <f>'NonE-natural gas'!N63+'E-natural gas'!N63</f>
        <v>635723206629487.88</v>
      </c>
      <c r="O15" s="344">
        <f>'NonE-natural gas'!O63+'E-natural gas'!O63</f>
        <v>634821436378871</v>
      </c>
      <c r="P15" s="344">
        <f>'NonE-natural gas'!P63+'E-natural gas'!P63</f>
        <v>633915148682150.38</v>
      </c>
      <c r="Q15" s="344">
        <f>'NonE-natural gas'!Q63+'E-natural gas'!Q63</f>
        <v>633004346250869.13</v>
      </c>
      <c r="R15" s="344">
        <f>'NonE-natural gas'!R63+'E-natural gas'!R63</f>
        <v>632089031796570</v>
      </c>
      <c r="S15" s="344">
        <f>'NonE-natural gas'!S63+'E-natural gas'!S63</f>
        <v>624526177740815.75</v>
      </c>
      <c r="T15" s="344">
        <f>'NonE-natural gas'!T63+'E-natural gas'!T63</f>
        <v>616972349236075.63</v>
      </c>
      <c r="U15" s="344">
        <f>'NonE-natural gas'!U63+'E-natural gas'!U63</f>
        <v>609427543913094.75</v>
      </c>
      <c r="V15" s="344">
        <f>'NonE-natural gas'!V63+'E-natural gas'!V63</f>
        <v>601891759402618.88</v>
      </c>
      <c r="W15" s="344">
        <f>'NonE-natural gas'!W63+'E-natural gas'!W63</f>
        <v>594364993335393.25</v>
      </c>
      <c r="X15" s="344">
        <f>'NonE-natural gas'!X63+'E-natural gas'!X63</f>
        <v>580594685193921</v>
      </c>
      <c r="Y15" s="344">
        <f>'NonE-natural gas'!Y63+'E-natural gas'!Y63</f>
        <v>566841220306753.75</v>
      </c>
      <c r="Z15" s="344">
        <f>'NonE-natural gas'!Z63+'E-natural gas'!Z63</f>
        <v>553104594231538.88</v>
      </c>
      <c r="AA15" s="344">
        <f>'NonE-natural gas'!AA63+'E-natural gas'!AA63</f>
        <v>539384802525924.19</v>
      </c>
      <c r="AB15" s="344">
        <f>'NonE-natural gas'!AB63+'E-natural gas'!AB63</f>
        <v>525681840747557.19</v>
      </c>
      <c r="AC15" s="344">
        <f>'NonE-natural gas'!AC63+'E-natural gas'!AC63</f>
        <v>511995704454085.63</v>
      </c>
      <c r="AD15" s="344">
        <f>'NonE-natural gas'!AD63+'E-natural gas'!AD63</f>
        <v>498326389203156.81</v>
      </c>
      <c r="AE15" s="344">
        <f>'NonE-natural gas'!AE63+'E-natural gas'!AE63</f>
        <v>484673890552418.69</v>
      </c>
      <c r="AF15" s="344">
        <f>'NonE-natural gas'!AF63+'E-natural gas'!AF63</f>
        <v>471038204059518.56</v>
      </c>
      <c r="AG15" s="344">
        <f>'NonE-natural gas'!AG63+'E-natural gas'!AG63</f>
        <v>457419325282104.25</v>
      </c>
      <c r="AH15" s="344">
        <f>'NonE-natural gas'!AH63+'E-natural gas'!AH63</f>
        <v>445592518776934.44</v>
      </c>
      <c r="AI15" s="344">
        <f>'NonE-natural gas'!AI63+'E-natural gas'!AI63</f>
        <v>433780278037142.25</v>
      </c>
      <c r="AJ15" s="344">
        <f>'NonE-natural gas'!AJ63+'E-natural gas'!AJ63</f>
        <v>421982599212688.81</v>
      </c>
      <c r="AK15" s="344">
        <f>'NonE-natural gas'!AK63+'E-natural gas'!AK63</f>
        <v>410199478453535.38</v>
      </c>
      <c r="AL15" s="344">
        <f>'NonE-natural gas'!AL63+'E-natural gas'!AL63</f>
        <v>398430911909643.13</v>
      </c>
      <c r="AM15" s="344">
        <f>'NonE-natural gas'!AM63+'E-natural gas'!AM63</f>
        <v>386099026134452.81</v>
      </c>
      <c r="AN15" s="344">
        <f>'NonE-natural gas'!AN63+'E-natural gas'!AN63</f>
        <v>373782415409331.75</v>
      </c>
      <c r="AO15" s="344">
        <f>'NonE-natural gas'!AO63+'E-natural gas'!AO63</f>
        <v>361481075690828.5</v>
      </c>
      <c r="AP15" s="344">
        <f>'NonE-natural gas'!AP63+'E-natural gas'!AP63</f>
        <v>349195002935491.75</v>
      </c>
      <c r="AQ15" s="344">
        <f>'NonE-natural gas'!AQ63+'E-natural gas'!AQ63</f>
        <v>336061449315531.13</v>
      </c>
    </row>
    <row r="16" spans="1:43" x14ac:dyDescent="0.2">
      <c r="A16" s="136" t="s">
        <v>138</v>
      </c>
      <c r="B16" s="344">
        <f>'NonE-natural gas'!B64+'E-natural gas'!B64</f>
        <v>195033458086602.75</v>
      </c>
      <c r="C16" s="344">
        <f>'NonE-natural gas'!C64+'E-natural gas'!C64</f>
        <v>180680019640666.34</v>
      </c>
      <c r="D16" s="344">
        <f>'NonE-natural gas'!D64+'E-natural gas'!D64</f>
        <v>191984958971704.81</v>
      </c>
      <c r="E16" s="344">
        <f>'NonE-natural gas'!E64+'E-natural gas'!E64</f>
        <v>203093206224323.84</v>
      </c>
      <c r="F16" s="344">
        <f>'NonE-natural gas'!F64+'E-natural gas'!F64</f>
        <v>214005845853771.69</v>
      </c>
      <c r="G16" s="344">
        <f>'NonE-natural gas'!G64+'E-natural gas'!G64</f>
        <v>224723962315297.22</v>
      </c>
      <c r="H16" s="344">
        <f>'NonE-natural gas'!H64+'E-natural gas'!H64</f>
        <v>235248640064148.66</v>
      </c>
      <c r="I16" s="344">
        <f>'NonE-natural gas'!I64+'E-natural gas'!I64</f>
        <v>245482135943047.34</v>
      </c>
      <c r="J16" s="344">
        <f>'NonE-natural gas'!J64+'E-natural gas'!J64</f>
        <v>255531981796128.16</v>
      </c>
      <c r="K16" s="344">
        <f>'NonE-natural gas'!K64+'E-natural gas'!K64</f>
        <v>265399163886445.19</v>
      </c>
      <c r="L16" s="344">
        <f>'NonE-natural gas'!L64+'E-natural gas'!L64</f>
        <v>275084668477052</v>
      </c>
      <c r="M16" s="344">
        <f>'NonE-natural gas'!M64+'E-natural gas'!M64</f>
        <v>284589481831002.13</v>
      </c>
      <c r="N16" s="344">
        <f>'NonE-natural gas'!N64+'E-natural gas'!N64</f>
        <v>289074575855310.06</v>
      </c>
      <c r="O16" s="344">
        <f>'NonE-natural gas'!O64+'E-natural gas'!O64</f>
        <v>293485790289219.31</v>
      </c>
      <c r="P16" s="344">
        <f>'NonE-natural gas'!P64+'E-natural gas'!P64</f>
        <v>297823468766978.94</v>
      </c>
      <c r="Q16" s="344">
        <f>'NonE-natural gas'!Q64+'E-natural gas'!Q64</f>
        <v>302087954922838.25</v>
      </c>
      <c r="R16" s="344">
        <f>'NonE-natural gas'!R64+'E-natural gas'!R64</f>
        <v>306279592391045.94</v>
      </c>
      <c r="S16" s="344">
        <f>'NonE-natural gas'!S64+'E-natural gas'!S64</f>
        <v>307266090336252.69</v>
      </c>
      <c r="T16" s="344">
        <f>'NonE-natural gas'!T64+'E-natural gas'!T64</f>
        <v>308243824223422.88</v>
      </c>
      <c r="U16" s="344">
        <f>'NonE-natural gas'!U64+'E-natural gas'!U64</f>
        <v>309212805279346.25</v>
      </c>
      <c r="V16" s="344">
        <f>'NonE-natural gas'!V64+'E-natural gas'!V64</f>
        <v>310173044730812.31</v>
      </c>
      <c r="W16" s="344">
        <f>'NonE-natural gas'!W64+'E-natural gas'!W64</f>
        <v>311124553804610.81</v>
      </c>
      <c r="X16" s="344">
        <f>'NonE-natural gas'!X64+'E-natural gas'!X64</f>
        <v>309525582857859.5</v>
      </c>
      <c r="Y16" s="344">
        <f>'NonE-natural gas'!Y64+'E-natural gas'!Y64</f>
        <v>307931348960970.56</v>
      </c>
      <c r="Z16" s="344">
        <f>'NonE-natural gas'!Z64+'E-natural gas'!Z64</f>
        <v>306341847381432.69</v>
      </c>
      <c r="AA16" s="344">
        <f>'NonE-natural gas'!AA64+'E-natural gas'!AA64</f>
        <v>304757073386734.69</v>
      </c>
      <c r="AB16" s="344">
        <f>'NonE-natural gas'!AB64+'E-natural gas'!AB64</f>
        <v>303177022244364.75</v>
      </c>
      <c r="AC16" s="344">
        <f>'NonE-natural gas'!AC64+'E-natural gas'!AC64</f>
        <v>298326974657423.5</v>
      </c>
      <c r="AD16" s="344">
        <f>'NonE-natural gas'!AD64+'E-natural gas'!AD64</f>
        <v>293499100455458.69</v>
      </c>
      <c r="AE16" s="344">
        <f>'NonE-natural gas'!AE64+'E-natural gas'!AE64</f>
        <v>288693374214146.06</v>
      </c>
      <c r="AF16" s="344">
        <f>'NonE-natural gas'!AF64+'E-natural gas'!AF64</f>
        <v>283909770509161.75</v>
      </c>
      <c r="AG16" s="344">
        <f>'NonE-natural gas'!AG64+'E-natural gas'!AG64</f>
        <v>279148263916182.06</v>
      </c>
      <c r="AH16" s="344">
        <f>'NonE-natural gas'!AH64+'E-natural gas'!AH64</f>
        <v>271985478853692.88</v>
      </c>
      <c r="AI16" s="344">
        <f>'NonE-natural gas'!AI64+'E-natural gas'!AI64</f>
        <v>264857783323282.38</v>
      </c>
      <c r="AJ16" s="344">
        <f>'NonE-natural gas'!AJ64+'E-natural gas'!AJ64</f>
        <v>257765136381767</v>
      </c>
      <c r="AK16" s="344">
        <f>'NonE-natural gas'!AK64+'E-natural gas'!AK64</f>
        <v>250707497085963.72</v>
      </c>
      <c r="AL16" s="344">
        <f>'NonE-natural gas'!AL64+'E-natural gas'!AL64</f>
        <v>243684824492689.16</v>
      </c>
      <c r="AM16" s="344">
        <f>'NonE-natural gas'!AM64+'E-natural gas'!AM64</f>
        <v>236686939973627.25</v>
      </c>
      <c r="AN16" s="344">
        <f>'NonE-natural gas'!AN64+'E-natural gas'!AN64</f>
        <v>229723999039077.25</v>
      </c>
      <c r="AO16" s="344">
        <f>'NonE-natural gas'!AO64+'E-natural gas'!AO64</f>
        <v>222795960657767.69</v>
      </c>
      <c r="AP16" s="344">
        <f>'NonE-natural gas'!AP64+'E-natural gas'!AP64</f>
        <v>215902783798426.78</v>
      </c>
      <c r="AQ16" s="344">
        <f>'NonE-natural gas'!AQ64+'E-natural gas'!AQ64</f>
        <v>208474504607813.34</v>
      </c>
    </row>
    <row r="17" spans="1:43" x14ac:dyDescent="0.2">
      <c r="A17" s="136" t="s">
        <v>139</v>
      </c>
      <c r="B17" s="344">
        <f>'NonE-natural gas'!B65+'E-natural gas'!B65</f>
        <v>221075431409626.44</v>
      </c>
      <c r="C17" s="344">
        <f>'NonE-natural gas'!C65+'E-natural gas'!C65</f>
        <v>260055951919512.06</v>
      </c>
      <c r="D17" s="344">
        <f>'NonE-natural gas'!D65+'E-natural gas'!D65</f>
        <v>311881637901857.69</v>
      </c>
      <c r="E17" s="344">
        <f>'NonE-natural gas'!E65+'E-natural gas'!E65</f>
        <v>313323926461455.88</v>
      </c>
      <c r="F17" s="344">
        <f>'NonE-natural gas'!F65+'E-natural gas'!F65</f>
        <v>315299261080946.94</v>
      </c>
      <c r="G17" s="344">
        <f>'NonE-natural gas'!G65+'E-natural gas'!G65</f>
        <v>323257286429792.44</v>
      </c>
      <c r="H17" s="344">
        <f>'NonE-natural gas'!H65+'E-natural gas'!H65</f>
        <v>333559846557230.31</v>
      </c>
      <c r="I17" s="344">
        <f>'NonE-natural gas'!I65+'E-natural gas'!I65</f>
        <v>343191747586480.81</v>
      </c>
      <c r="J17" s="344">
        <f>'NonE-natural gas'!J65+'E-natural gas'!J65</f>
        <v>351284684360698</v>
      </c>
      <c r="K17" s="344">
        <f>'NonE-natural gas'!K65+'E-natural gas'!K65</f>
        <v>357925852719296.88</v>
      </c>
      <c r="L17" s="344">
        <f>'NonE-natural gas'!L65+'E-natural gas'!L65</f>
        <v>363237400558856.25</v>
      </c>
      <c r="M17" s="344">
        <f>'NonE-natural gas'!M65+'E-natural gas'!M65</f>
        <v>367370137591520.31</v>
      </c>
      <c r="N17" s="344">
        <f>'NonE-natural gas'!N65+'E-natural gas'!N65</f>
        <v>370904256149132.75</v>
      </c>
      <c r="O17" s="344">
        <f>'NonE-natural gas'!O65+'E-natural gas'!O65</f>
        <v>373582626046182.5</v>
      </c>
      <c r="P17" s="344">
        <f>'NonE-natural gas'!P65+'E-natural gas'!P65</f>
        <v>375555849618831.69</v>
      </c>
      <c r="Q17" s="344">
        <f>'NonE-natural gas'!Q65+'E-natural gas'!Q65</f>
        <v>376982782890783.19</v>
      </c>
      <c r="R17" s="344">
        <f>'NonE-natural gas'!R65+'E-natural gas'!R65</f>
        <v>378027804207316.88</v>
      </c>
      <c r="S17" s="344">
        <f>'NonE-natural gas'!S65+'E-natural gas'!S65</f>
        <v>380245975249288.75</v>
      </c>
      <c r="T17" s="344">
        <f>'NonE-natural gas'!T65+'E-natural gas'!T65</f>
        <v>382271968681035.13</v>
      </c>
      <c r="U17" s="344">
        <f>'NonE-natural gas'!U65+'E-natural gas'!U65</f>
        <v>384109772526301</v>
      </c>
      <c r="V17" s="344">
        <f>'NonE-natural gas'!V65+'E-natural gas'!V65</f>
        <v>385763796900304.19</v>
      </c>
      <c r="W17" s="344">
        <f>'NonE-natural gas'!W65+'E-natural gas'!W65</f>
        <v>387238846127951.81</v>
      </c>
      <c r="X17" s="344">
        <f>'NonE-natural gas'!X65+'E-natural gas'!X65</f>
        <v>388540090612140.69</v>
      </c>
      <c r="Y17" s="344">
        <f>'NonE-natural gas'!Y65+'E-natural gas'!Y65</f>
        <v>389673038640760.19</v>
      </c>
      <c r="Z17" s="344">
        <f>'NonE-natural gas'!Z65+'E-natural gas'!Z65</f>
        <v>390643508310996.25</v>
      </c>
      <c r="AA17" s="344">
        <f>'NonE-natural gas'!AA65+'E-natural gas'!AA65</f>
        <v>391457599738674.69</v>
      </c>
      <c r="AB17" s="344">
        <f>'NonE-natural gas'!AB65+'E-natural gas'!AB65</f>
        <v>392121667709083.31</v>
      </c>
      <c r="AC17" s="344">
        <f>'NonE-natural gas'!AC65+'E-natural gas'!AC65</f>
        <v>392642294913975.63</v>
      </c>
      <c r="AD17" s="344">
        <f>'NonE-natural gas'!AD65+'E-natural gas'!AD65</f>
        <v>393026265907470.38</v>
      </c>
      <c r="AE17" s="344">
        <f>'NonE-natural gas'!AE65+'E-natural gas'!AE65</f>
        <v>393280541901542.88</v>
      </c>
      <c r="AF17" s="344">
        <f>'NonE-natural gas'!AF65+'E-natural gas'!AF65</f>
        <v>393412236509689.13</v>
      </c>
      <c r="AG17" s="344">
        <f>'NonE-natural gas'!AG65+'E-natural gas'!AG65</f>
        <v>393428592535487.81</v>
      </c>
      <c r="AH17" s="344">
        <f>'NonE-natural gas'!AH65+'E-natural gas'!AH65</f>
        <v>393336959891087.25</v>
      </c>
      <c r="AI17" s="344">
        <f>'NonE-natural gas'!AI65+'E-natural gas'!AI65</f>
        <v>393144774719351.31</v>
      </c>
      <c r="AJ17" s="344">
        <f>'NonE-natural gas'!AJ65+'E-natural gas'!AJ65</f>
        <v>392859539782470.19</v>
      </c>
      <c r="AK17" s="344">
        <f>'NonE-natural gas'!AK65+'E-natural gas'!AK65</f>
        <v>392488806169491.13</v>
      </c>
      <c r="AL17" s="344">
        <f>'NonE-natural gas'!AL65+'E-natural gas'!AL65</f>
        <v>392040156365361.56</v>
      </c>
      <c r="AM17" s="344">
        <f>'NonE-natural gas'!AM65+'E-natural gas'!AM65</f>
        <v>391521188714929.25</v>
      </c>
      <c r="AN17" s="344">
        <f>'NonE-natural gas'!AN65+'E-natural gas'!AN65</f>
        <v>390939503306737.06</v>
      </c>
      <c r="AO17" s="344">
        <f>'NonE-natural gas'!AO65+'E-natural gas'!AO65</f>
        <v>390302689293685.94</v>
      </c>
      <c r="AP17" s="344">
        <f>'NonE-natural gas'!AP65+'E-natural gas'!AP65</f>
        <v>389618313660517.38</v>
      </c>
      <c r="AQ17" s="344">
        <f>'NonE-natural gas'!AQ65+'E-natural gas'!AQ65</f>
        <v>386899583690694.44</v>
      </c>
    </row>
    <row r="18" spans="1:43" x14ac:dyDescent="0.2">
      <c r="A18" s="136" t="s">
        <v>140</v>
      </c>
      <c r="B18" s="344">
        <f>'NonE-natural gas'!B66+'E-natural gas'!B66</f>
        <v>122996870450033.53</v>
      </c>
      <c r="C18" s="344">
        <f>'NonE-natural gas'!C66+'E-natural gas'!C66</f>
        <v>100439782974522.17</v>
      </c>
      <c r="D18" s="344">
        <f>'NonE-natural gas'!D66+'E-natural gas'!D66</f>
        <v>119156987663296.17</v>
      </c>
      <c r="E18" s="344">
        <f>'NonE-natural gas'!E66+'E-natural gas'!E66</f>
        <v>128269134034514.38</v>
      </c>
      <c r="F18" s="344">
        <f>'NonE-natural gas'!F66+'E-natural gas'!F66</f>
        <v>129911685616186.66</v>
      </c>
      <c r="G18" s="344">
        <f>'NonE-natural gas'!G66+'E-natural gas'!G66</f>
        <v>136470785117882.58</v>
      </c>
      <c r="H18" s="344">
        <f>'NonE-natural gas'!H66+'E-natural gas'!H66</f>
        <v>144750725190998.06</v>
      </c>
      <c r="I18" s="344">
        <f>'NonE-natural gas'!I66+'E-natural gas'!I66</f>
        <v>151785100450424.78</v>
      </c>
      <c r="J18" s="344">
        <f>'NonE-natural gas'!J66+'E-natural gas'!J66</f>
        <v>157090748484870.88</v>
      </c>
      <c r="K18" s="344">
        <f>'NonE-natural gas'!K66+'E-natural gas'!K66</f>
        <v>161137286598696.47</v>
      </c>
      <c r="L18" s="344">
        <f>'NonE-natural gas'!L66+'E-natural gas'!L66</f>
        <v>164504621880686.47</v>
      </c>
      <c r="M18" s="344">
        <f>'NonE-natural gas'!M66+'E-natural gas'!M66</f>
        <v>167845892228903.66</v>
      </c>
      <c r="N18" s="344">
        <f>'NonE-natural gas'!N66+'E-natural gas'!N66</f>
        <v>172333216606769.91</v>
      </c>
      <c r="O18" s="344">
        <f>'NonE-natural gas'!O66+'E-natural gas'!O66</f>
        <v>177393111958551.97</v>
      </c>
      <c r="P18" s="344">
        <f>'NonE-natural gas'!P66+'E-natural gas'!P66</f>
        <v>182865920774813</v>
      </c>
      <c r="Q18" s="344">
        <f>'NonE-natural gas'!Q66+'E-natural gas'!Q66</f>
        <v>188571239206988.03</v>
      </c>
      <c r="R18" s="344">
        <f>'NonE-natural gas'!R66+'E-natural gas'!R66</f>
        <v>194304474562363.13</v>
      </c>
      <c r="S18" s="344">
        <f>'NonE-natural gas'!S66+'E-natural gas'!S66</f>
        <v>201140874937950.22</v>
      </c>
      <c r="T18" s="344">
        <f>'NonE-natural gas'!T66+'E-natural gas'!T66</f>
        <v>207839994231747.84</v>
      </c>
      <c r="U18" s="344">
        <f>'NonE-natural gas'!U66+'E-natural gas'!U66</f>
        <v>214375328427819.25</v>
      </c>
      <c r="V18" s="344">
        <f>'NonE-natural gas'!V66+'E-natural gas'!V66</f>
        <v>220720728037725.69</v>
      </c>
      <c r="W18" s="344">
        <f>'NonE-natural gas'!W66+'E-natural gas'!W66</f>
        <v>226850584765100.19</v>
      </c>
      <c r="X18" s="344">
        <f>'NonE-natural gas'!X66+'E-natural gas'!X66</f>
        <v>232740014882978.88</v>
      </c>
      <c r="Y18" s="344">
        <f>'NonE-natural gas'!Y66+'E-natural gas'!Y66</f>
        <v>238365037384836.31</v>
      </c>
      <c r="Z18" s="344">
        <f>'NonE-natural gas'!Z66+'E-natural gas'!Z66</f>
        <v>243702745043047.38</v>
      </c>
      <c r="AA18" s="344">
        <f>'NonE-natural gas'!AA66+'E-natural gas'!AA66</f>
        <v>248731466607262.97</v>
      </c>
      <c r="AB18" s="344">
        <f>'NonE-natural gas'!AB66+'E-natural gas'!AB66</f>
        <v>253430918497818.94</v>
      </c>
      <c r="AC18" s="344">
        <f>'NonE-natural gas'!AC66+'E-natural gas'!AC66</f>
        <v>257782344493461.31</v>
      </c>
      <c r="AD18" s="344">
        <f>'NonE-natural gas'!AD66+'E-natural gas'!AD66</f>
        <v>261768642075530.53</v>
      </c>
      <c r="AE18" s="344">
        <f>'NonE-natural gas'!AE66+'E-natural gas'!AE66</f>
        <v>265374474269340.06</v>
      </c>
      <c r="AF18" s="344">
        <f>'NonE-natural gas'!AF66+'E-natural gas'!AF66</f>
        <v>268586366014481.78</v>
      </c>
      <c r="AG18" s="344">
        <f>'NonE-natural gas'!AG66+'E-natural gas'!AG66</f>
        <v>271392784295915.97</v>
      </c>
      <c r="AH18" s="344">
        <f>'NonE-natural gas'!AH66+'E-natural gas'!AH66</f>
        <v>273784201473452.53</v>
      </c>
      <c r="AI18" s="344">
        <f>'NonE-natural gas'!AI66+'E-natural gas'!AI66</f>
        <v>275753141455230.03</v>
      </c>
      <c r="AJ18" s="344">
        <f>'NonE-natural gas'!AJ66+'E-natural gas'!AJ66</f>
        <v>277294208567727.66</v>
      </c>
      <c r="AK18" s="344">
        <f>'NonE-natural gas'!AK66+'E-natural gas'!AK66</f>
        <v>278404099177480.34</v>
      </c>
      <c r="AL18" s="344">
        <f>'NonE-natural gas'!AL66+'E-natural gas'!AL66</f>
        <v>279081596315113.97</v>
      </c>
      <c r="AM18" s="344">
        <f>'NonE-natural gas'!AM66+'E-natural gas'!AM66</f>
        <v>279327547737792.72</v>
      </c>
      <c r="AN18" s="344">
        <f>'NonE-natural gas'!AN66+'E-natural gas'!AN66</f>
        <v>279144828039326.09</v>
      </c>
      <c r="AO18" s="344">
        <f>'NonE-natural gas'!AO66+'E-natural gas'!AO66</f>
        <v>278538285575909.69</v>
      </c>
      <c r="AP18" s="344">
        <f>'NonE-natural gas'!AP66+'E-natural gas'!AP66</f>
        <v>277514675118108.28</v>
      </c>
      <c r="AQ18" s="344">
        <f>'NonE-natural gas'!AQ66+'E-natural gas'!AQ66</f>
        <v>274666769176320.78</v>
      </c>
    </row>
    <row r="19" spans="1:43" x14ac:dyDescent="0.2">
      <c r="A19" s="136" t="s">
        <v>141</v>
      </c>
      <c r="B19" s="344">
        <f>'NonE-natural gas'!B67+'E-natural gas'!B67</f>
        <v>41545354589522.406</v>
      </c>
      <c r="C19" s="344">
        <f>'NonE-natural gas'!C67+'E-natural gas'!C67</f>
        <v>54370691561020.25</v>
      </c>
      <c r="D19" s="344">
        <f>'NonE-natural gas'!D67+'E-natural gas'!D67</f>
        <v>65241723793202.344</v>
      </c>
      <c r="E19" s="344">
        <f>'NonE-natural gas'!E67+'E-natural gas'!E67</f>
        <v>73168436305478.922</v>
      </c>
      <c r="F19" s="344">
        <f>'NonE-natural gas'!F67+'E-natural gas'!F67</f>
        <v>74495845900692.391</v>
      </c>
      <c r="G19" s="344">
        <f>'NonE-natural gas'!G67+'E-natural gas'!G67</f>
        <v>79204183579915.438</v>
      </c>
      <c r="H19" s="344">
        <f>'NonE-natural gas'!H67+'E-natural gas'!H67</f>
        <v>85375807023156.016</v>
      </c>
      <c r="I19" s="344">
        <f>'NonE-natural gas'!I67+'E-natural gas'!I67</f>
        <v>91134315260805.297</v>
      </c>
      <c r="J19" s="344">
        <f>'NonE-natural gas'!J67+'E-natural gas'!J67</f>
        <v>96030987769474.109</v>
      </c>
      <c r="K19" s="344">
        <f>'NonE-natural gas'!K67+'E-natural gas'!K67</f>
        <v>100177390463432.56</v>
      </c>
      <c r="L19" s="344">
        <f>'NonE-natural gas'!L67+'E-natural gas'!L67</f>
        <v>103753649467780.77</v>
      </c>
      <c r="M19" s="344">
        <f>'NonE-natural gas'!M67+'E-natural gas'!M67</f>
        <v>106993863669388.73</v>
      </c>
      <c r="N19" s="344">
        <f>'NonE-natural gas'!N67+'E-natural gas'!N67</f>
        <v>110475256830248.11</v>
      </c>
      <c r="O19" s="344">
        <f>'NonE-natural gas'!O67+'E-natural gas'!O67</f>
        <v>113900227442447.34</v>
      </c>
      <c r="P19" s="344">
        <f>'NonE-natural gas'!P67+'E-natural gas'!P67</f>
        <v>117247217665202.41</v>
      </c>
      <c r="Q19" s="344">
        <f>'NonE-natural gas'!Q67+'E-natural gas'!Q67</f>
        <v>120493560416339.61</v>
      </c>
      <c r="R19" s="344">
        <f>'NonE-natural gas'!R67+'E-natural gas'!R67</f>
        <v>123615638427439.11</v>
      </c>
      <c r="S19" s="344">
        <f>'NonE-natural gas'!S67+'E-natural gas'!S67</f>
        <v>127347451197217.91</v>
      </c>
      <c r="T19" s="344">
        <f>'NonE-natural gas'!T67+'E-natural gas'!T67</f>
        <v>130963917128874.2</v>
      </c>
      <c r="U19" s="344">
        <f>'NonE-natural gas'!U67+'E-natural gas'!U67</f>
        <v>134452550375931.31</v>
      </c>
      <c r="V19" s="344">
        <f>'NonE-natural gas'!V67+'E-natural gas'!V67</f>
        <v>137801470579257.02</v>
      </c>
      <c r="W19" s="344">
        <f>'NonE-natural gas'!W67+'E-natural gas'!W67</f>
        <v>140999479377400.44</v>
      </c>
      <c r="X19" s="344">
        <f>'NonE-natural gas'!X67+'E-natural gas'!X67</f>
        <v>144036130005378.28</v>
      </c>
      <c r="Y19" s="344">
        <f>'NonE-natural gas'!Y67+'E-natural gas'!Y67</f>
        <v>146901789389127.22</v>
      </c>
      <c r="Z19" s="344">
        <f>'NonE-natural gas'!Z67+'E-natural gas'!Z67</f>
        <v>149587692253335.09</v>
      </c>
      <c r="AA19" s="344">
        <f>'NonE-natural gas'!AA67+'E-natural gas'!AA67</f>
        <v>152085986874124.41</v>
      </c>
      <c r="AB19" s="344">
        <f>'NonE-natural gas'!AB67+'E-natural gas'!AB67</f>
        <v>154389772222979.19</v>
      </c>
      <c r="AC19" s="344">
        <f>'NonE-natural gas'!AC67+'E-natural gas'!AC67</f>
        <v>156493126362533.44</v>
      </c>
      <c r="AD19" s="344">
        <f>'NonE-natural gas'!AD67+'E-natural gas'!AD67</f>
        <v>158391126066458.34</v>
      </c>
      <c r="AE19" s="344">
        <f>'NonE-natural gas'!AE67+'E-natural gas'!AE67</f>
        <v>160079857743053.66</v>
      </c>
      <c r="AF19" s="344">
        <f>'NonE-natural gas'!AF67+'E-natural gas'!AF67</f>
        <v>161556419843693.5</v>
      </c>
      <c r="AG19" s="344">
        <f>'NonE-natural gas'!AG67+'E-natural gas'!AG67</f>
        <v>162818917031702.16</v>
      </c>
      <c r="AH19" s="344">
        <f>'NonE-natural gas'!AH67+'E-natural gas'!AH67</f>
        <v>163866446473370.47</v>
      </c>
      <c r="AI19" s="344">
        <f>'NonE-natural gas'!AI67+'E-natural gas'!AI67</f>
        <v>164699076689763.56</v>
      </c>
      <c r="AJ19" s="344">
        <f>'NonE-natural gas'!AJ67+'E-natural gas'!AJ67</f>
        <v>165317819475012.97</v>
      </c>
      <c r="AK19" s="344">
        <f>'NonE-natural gas'!AK67+'E-natural gas'!AK67</f>
        <v>165724595443460.56</v>
      </c>
      <c r="AL19" s="344">
        <f>'NonE-natural gas'!AL67+'E-natural gas'!AL67</f>
        <v>165922193814029.31</v>
      </c>
      <c r="AM19" s="344">
        <f>'NonE-natural gas'!AM67+'E-natural gas'!AM67</f>
        <v>165914227075495.41</v>
      </c>
      <c r="AN19" s="344">
        <f>'NonE-natural gas'!AN67+'E-natural gas'!AN67</f>
        <v>165705081201060.13</v>
      </c>
      <c r="AO19" s="344">
        <f>'NonE-natural gas'!AO67+'E-natural gas'!AO67</f>
        <v>165299862095035.84</v>
      </c>
      <c r="AP19" s="344">
        <f>'NonE-natural gas'!AP67+'E-natural gas'!AP67</f>
        <v>164704338959049.34</v>
      </c>
      <c r="AQ19" s="344">
        <f>'NonE-natural gas'!AQ67+'E-natural gas'!AQ67</f>
        <v>163084244823277.91</v>
      </c>
    </row>
    <row r="20" spans="1:43" x14ac:dyDescent="0.2">
      <c r="A20" s="136" t="s">
        <v>142</v>
      </c>
      <c r="B20" s="344">
        <f>'NonE-natural gas'!B68+'E-natural gas'!B68</f>
        <v>17876449005045.566</v>
      </c>
      <c r="C20" s="344">
        <f>'NonE-natural gas'!C68+'E-natural gas'!C68</f>
        <v>16914881235908.035</v>
      </c>
      <c r="D20" s="344">
        <f>'NonE-natural gas'!D68+'E-natural gas'!D68</f>
        <v>18673198678971.711</v>
      </c>
      <c r="E20" s="344">
        <f>'NonE-natural gas'!E68+'E-natural gas'!E68</f>
        <v>20087794197949.297</v>
      </c>
      <c r="F20" s="344">
        <f>'NonE-natural gas'!F68+'E-natural gas'!F68</f>
        <v>19820954362678.652</v>
      </c>
      <c r="G20" s="344">
        <f>'NonE-natural gas'!G68+'E-natural gas'!G68</f>
        <v>19916700305269.379</v>
      </c>
      <c r="H20" s="344">
        <f>'NonE-natural gas'!H68+'E-natural gas'!H68</f>
        <v>20184173855371.375</v>
      </c>
      <c r="I20" s="344">
        <f>'NonE-natural gas'!I68+'E-natural gas'!I68</f>
        <v>20467893219815.949</v>
      </c>
      <c r="J20" s="344">
        <f>'NonE-natural gas'!J68+'E-natural gas'!J68</f>
        <v>20713066418796.348</v>
      </c>
      <c r="K20" s="344">
        <f>'NonE-natural gas'!K68+'E-natural gas'!K68</f>
        <v>20907532763452.758</v>
      </c>
      <c r="L20" s="344">
        <f>'NonE-natural gas'!L68+'E-natural gas'!L68</f>
        <v>21040127346295.676</v>
      </c>
      <c r="M20" s="344">
        <f>'NonE-natural gas'!M68+'E-natural gas'!M68</f>
        <v>21100949731660.32</v>
      </c>
      <c r="N20" s="344">
        <f>'NonE-natural gas'!N68+'E-natural gas'!N68</f>
        <v>21246163770652.844</v>
      </c>
      <c r="O20" s="344">
        <f>'NonE-natural gas'!O68+'E-natural gas'!O68</f>
        <v>21322458004117.203</v>
      </c>
      <c r="P20" s="344">
        <f>'NonE-natural gas'!P68+'E-natural gas'!P68</f>
        <v>21335245708664.152</v>
      </c>
      <c r="Q20" s="344">
        <f>'NonE-natural gas'!Q68+'E-natural gas'!Q68</f>
        <v>21290582831897.641</v>
      </c>
      <c r="R20" s="344">
        <f>'NonE-natural gas'!R68+'E-natural gas'!R68</f>
        <v>21194996279457.227</v>
      </c>
      <c r="S20" s="344">
        <f>'NonE-natural gas'!S68+'E-natural gas'!S68</f>
        <v>21284958565977.227</v>
      </c>
      <c r="T20" s="344">
        <f>'NonE-natural gas'!T68+'E-natural gas'!T68</f>
        <v>21336287521589.461</v>
      </c>
      <c r="U20" s="344">
        <f>'NonE-natural gas'!U68+'E-natural gas'!U68</f>
        <v>21351375790669.617</v>
      </c>
      <c r="V20" s="344">
        <f>'NonE-natural gas'!V68+'E-natural gas'!V68</f>
        <v>21332751189387.164</v>
      </c>
      <c r="W20" s="344">
        <f>'NonE-natural gas'!W68+'E-natural gas'!W68</f>
        <v>21283027892500.719</v>
      </c>
      <c r="X20" s="344">
        <f>'NonE-natural gas'!X68+'E-natural gas'!X68</f>
        <v>21204861571271.621</v>
      </c>
      <c r="Y20" s="344">
        <f>'NonE-natural gas'!Y68+'E-natural gas'!Y68</f>
        <v>21100909069744.879</v>
      </c>
      <c r="Z20" s="344">
        <f>'NonE-natural gas'!Z68+'E-natural gas'!Z68</f>
        <v>20973793010695.125</v>
      </c>
      <c r="AA20" s="344">
        <f>'NonE-natural gas'!AA68+'E-natural gas'!AA68</f>
        <v>20826071541728.07</v>
      </c>
      <c r="AB20" s="344">
        <f>'NonE-natural gas'!AB68+'E-natural gas'!AB68</f>
        <v>20660213270493.766</v>
      </c>
      <c r="AC20" s="344">
        <f>'NonE-natural gas'!AC68+'E-natural gas'!AC68</f>
        <v>20478577298405.02</v>
      </c>
      <c r="AD20" s="344">
        <f>'NonE-natural gas'!AD68+'E-natural gas'!AD68</f>
        <v>20283398146069.301</v>
      </c>
      <c r="AE20" s="344">
        <f>'NonE-natural gas'!AE68+'E-natural gas'!AE68</f>
        <v>20076775271126.047</v>
      </c>
      <c r="AF20" s="344">
        <f>'NonE-natural gas'!AF68+'E-natural gas'!AF68</f>
        <v>19860666809678.652</v>
      </c>
      <c r="AG20" s="344">
        <f>'NonE-natural gas'!AG68+'E-natural gas'!AG68</f>
        <v>19636887124638.664</v>
      </c>
      <c r="AH20" s="344">
        <f>'NonE-natural gas'!AH68+'E-natural gas'!AH68</f>
        <v>19407107716129.117</v>
      </c>
      <c r="AI20" s="344">
        <f>'NonE-natural gas'!AI68+'E-natural gas'!AI68</f>
        <v>19172861038333.152</v>
      </c>
      <c r="AJ20" s="344">
        <f>'NonE-natural gas'!AJ68+'E-natural gas'!AJ68</f>
        <v>18935546771336.367</v>
      </c>
      <c r="AK20" s="344">
        <f>'NonE-natural gas'!AK68+'E-natural gas'!AK68</f>
        <v>18696440113047.188</v>
      </c>
      <c r="AL20" s="344">
        <f>'NonE-natural gas'!AL68+'E-natural gas'!AL68</f>
        <v>18456701682696.453</v>
      </c>
      <c r="AM20" s="344">
        <f>'NonE-natural gas'!AM68+'E-natural gas'!AM68</f>
        <v>18217388661365.488</v>
      </c>
      <c r="AN20" s="344">
        <f>'NonE-natural gas'!AN68+'E-natural gas'!AN68</f>
        <v>17979466834329.922</v>
      </c>
      <c r="AO20" s="344">
        <f>'NonE-natural gas'!AO68+'E-natural gas'!AO68</f>
        <v>17743823242840.039</v>
      </c>
      <c r="AP20" s="344">
        <f>'NonE-natural gas'!AP68+'E-natural gas'!AP68</f>
        <v>17511279197679.113</v>
      </c>
      <c r="AQ20" s="344">
        <f>'NonE-natural gas'!AQ68+'E-natural gas'!AQ68</f>
        <v>17193974716454.051</v>
      </c>
    </row>
    <row r="21" spans="1:43" x14ac:dyDescent="0.2">
      <c r="A21" s="136" t="s">
        <v>143</v>
      </c>
      <c r="B21" s="344">
        <f>'NonE-natural gas'!B69+'E-natural gas'!B69</f>
        <v>92988580557133.547</v>
      </c>
      <c r="C21" s="344">
        <f>'NonE-natural gas'!C69+'E-natural gas'!C69</f>
        <v>100902378959369.73</v>
      </c>
      <c r="D21" s="344">
        <f>'NonE-natural gas'!D69+'E-natural gas'!D69</f>
        <v>106951838968373.44</v>
      </c>
      <c r="E21" s="344">
        <f>'NonE-natural gas'!E69+'E-natural gas'!E69</f>
        <v>112873399724457.78</v>
      </c>
      <c r="F21" s="344">
        <f>'NonE-natural gas'!F69+'E-natural gas'!F69</f>
        <v>118667933509556.52</v>
      </c>
      <c r="G21" s="344">
        <f>'NonE-natural gas'!G69+'E-natural gas'!G69</f>
        <v>124336312605603.36</v>
      </c>
      <c r="H21" s="344">
        <f>'NonE-natural gas'!H69+'E-natural gas'!H69</f>
        <v>129879409294531.91</v>
      </c>
      <c r="I21" s="344">
        <f>'NonE-natural gas'!I69+'E-natural gas'!I69</f>
        <v>132521879352554.75</v>
      </c>
      <c r="J21" s="344">
        <f>'NonE-natural gas'!J69+'E-natural gas'!J69</f>
        <v>135099859710667.2</v>
      </c>
      <c r="K21" s="344">
        <f>'NonE-natural gas'!K69+'E-natural gas'!K69</f>
        <v>137613762343472.8</v>
      </c>
      <c r="L21" s="344">
        <f>'NonE-natural gas'!L69+'E-natural gas'!L69</f>
        <v>140063999225575.16</v>
      </c>
      <c r="M21" s="344">
        <f>'NonE-natural gas'!M69+'E-natural gas'!M69</f>
        <v>142450982331577.78</v>
      </c>
      <c r="N21" s="344">
        <f>'NonE-natural gas'!N69+'E-natural gas'!N69</f>
        <v>143279287450291.75</v>
      </c>
      <c r="O21" s="344">
        <f>'NonE-natural gas'!O69+'E-natural gas'!O69</f>
        <v>144085160426498.94</v>
      </c>
      <c r="P21" s="344">
        <f>'NonE-natural gas'!P69+'E-natural gas'!P69</f>
        <v>144868725582256.47</v>
      </c>
      <c r="Q21" s="344">
        <f>'NonE-natural gas'!Q69+'E-natural gas'!Q69</f>
        <v>145630107239620.91</v>
      </c>
      <c r="R21" s="344">
        <f>'NonE-natural gas'!R69+'E-natural gas'!R69</f>
        <v>146369429720649.03</v>
      </c>
      <c r="S21" s="344">
        <f>'NonE-natural gas'!S69+'E-natural gas'!S69</f>
        <v>145452450660670.5</v>
      </c>
      <c r="T21" s="344">
        <f>'NonE-natural gas'!T69+'E-natural gas'!T69</f>
        <v>144538844489771.38</v>
      </c>
      <c r="U21" s="344">
        <f>'NonE-natural gas'!U69+'E-natural gas'!U69</f>
        <v>143628606681767.97</v>
      </c>
      <c r="V21" s="344">
        <f>'NonE-natural gas'!V69+'E-natural gas'!V69</f>
        <v>142721732710476.88</v>
      </c>
      <c r="W21" s="344">
        <f>'NonE-natural gas'!W69+'E-natural gas'!W69</f>
        <v>141818218049714.44</v>
      </c>
      <c r="X21" s="344">
        <f>'NonE-natural gas'!X69+'E-natural gas'!X69</f>
        <v>140918058173297.06</v>
      </c>
      <c r="Y21" s="344">
        <f>'NonE-natural gas'!Y69+'E-natural gas'!Y69</f>
        <v>140021248555041.22</v>
      </c>
      <c r="Z21" s="344">
        <f>'NonE-natural gas'!Z69+'E-natural gas'!Z69</f>
        <v>139127784668763.42</v>
      </c>
      <c r="AA21" s="344">
        <f>'NonE-natural gas'!AA69+'E-natural gas'!AA69</f>
        <v>138237661988280.13</v>
      </c>
      <c r="AB21" s="344">
        <f>'NonE-natural gas'!AB69+'E-natural gas'!AB69</f>
        <v>137350875987407.64</v>
      </c>
      <c r="AC21" s="344">
        <f>'NonE-natural gas'!AC69+'E-natural gas'!AC69</f>
        <v>136467422139962.52</v>
      </c>
      <c r="AD21" s="344">
        <f>'NonE-natural gas'!AD69+'E-natural gas'!AD69</f>
        <v>135587295919761.08</v>
      </c>
      <c r="AE21" s="344">
        <f>'NonE-natural gas'!AE69+'E-natural gas'!AE69</f>
        <v>134710492800619.89</v>
      </c>
      <c r="AF21" s="344">
        <f>'NonE-natural gas'!AF69+'E-natural gas'!AF69</f>
        <v>133837008256355.42</v>
      </c>
      <c r="AG21" s="344">
        <f>'NonE-natural gas'!AG69+'E-natural gas'!AG69</f>
        <v>132966837760783.97</v>
      </c>
      <c r="AH21" s="344">
        <f>'NonE-natural gas'!AH69+'E-natural gas'!AH69</f>
        <v>132352397125533.11</v>
      </c>
      <c r="AI21" s="344">
        <f>'NonE-natural gas'!AI69+'E-natural gas'!AI69</f>
        <v>131739563638376.56</v>
      </c>
      <c r="AJ21" s="344">
        <f>'NonE-natural gas'!AJ69+'E-natural gas'!AJ69</f>
        <v>131128335488841.2</v>
      </c>
      <c r="AK21" s="344">
        <f>'NonE-natural gas'!AK69+'E-natural gas'!AK69</f>
        <v>130518710866453.47</v>
      </c>
      <c r="AL21" s="344">
        <f>'NonE-natural gas'!AL69+'E-natural gas'!AL69</f>
        <v>129910687960739.86</v>
      </c>
      <c r="AM21" s="344">
        <f>'NonE-natural gas'!AM69+'E-natural gas'!AM69</f>
        <v>129221536704694.14</v>
      </c>
      <c r="AN21" s="344">
        <f>'NonE-natural gas'!AN69+'E-natural gas'!AN69</f>
        <v>128534546476330.44</v>
      </c>
      <c r="AO21" s="344">
        <f>'NonE-natural gas'!AO69+'E-natural gas'!AO69</f>
        <v>127849714559938.72</v>
      </c>
      <c r="AP21" s="344">
        <f>'NonE-natural gas'!AP69+'E-natural gas'!AP69</f>
        <v>127167038239808.95</v>
      </c>
      <c r="AQ21" s="344">
        <f>'NonE-natural gas'!AQ69+'E-natural gas'!AQ69</f>
        <v>126048592869197.45</v>
      </c>
    </row>
    <row r="22" spans="1:43" x14ac:dyDescent="0.2">
      <c r="A22" s="136" t="s">
        <v>144</v>
      </c>
      <c r="B22" s="344">
        <f>'NonE-natural gas'!B70+'E-natural gas'!B70</f>
        <v>77017250982495.406</v>
      </c>
      <c r="C22" s="344">
        <f>'NonE-natural gas'!C70+'E-natural gas'!C70</f>
        <v>78952229590499.891</v>
      </c>
      <c r="D22" s="344">
        <f>'NonE-natural gas'!D70+'E-natural gas'!D70</f>
        <v>88560749987453.438</v>
      </c>
      <c r="E22" s="344">
        <f>'NonE-natural gas'!E70+'E-natural gas'!E70</f>
        <v>91552341950316.172</v>
      </c>
      <c r="F22" s="344">
        <f>'NonE-natural gas'!F70+'E-natural gas'!F70</f>
        <v>91795083011199.281</v>
      </c>
      <c r="G22" s="344">
        <f>'NonE-natural gas'!G70+'E-natural gas'!G70</f>
        <v>93193659770473.109</v>
      </c>
      <c r="H22" s="344">
        <f>'NonE-natural gas'!H70+'E-natural gas'!H70</f>
        <v>95048974936722.672</v>
      </c>
      <c r="I22" s="344">
        <f>'NonE-natural gas'!I70+'E-natural gas'!I70</f>
        <v>96820282524412.422</v>
      </c>
      <c r="J22" s="344">
        <f>'NonE-natural gas'!J70+'E-natural gas'!J70</f>
        <v>98305770374077.297</v>
      </c>
      <c r="K22" s="344">
        <f>'NonE-natural gas'!K70+'E-natural gas'!K70</f>
        <v>99495841325951.938</v>
      </c>
      <c r="L22" s="344">
        <f>'NonE-natural gas'!L70+'E-natural gas'!L70</f>
        <v>100383791111117.59</v>
      </c>
      <c r="M22" s="344">
        <f>'NonE-natural gas'!M70+'E-natural gas'!M70</f>
        <v>100965848142690.17</v>
      </c>
      <c r="N22" s="344">
        <f>'NonE-natural gas'!N70+'E-natural gas'!N70</f>
        <v>101334102968581.47</v>
      </c>
      <c r="O22" s="344">
        <f>'NonE-natural gas'!O70+'E-natural gas'!O70</f>
        <v>101439845284644.41</v>
      </c>
      <c r="P22" s="344">
        <f>'NonE-natural gas'!P70+'E-natural gas'!P70</f>
        <v>101328423791792.7</v>
      </c>
      <c r="Q22" s="344">
        <f>'NonE-natural gas'!Q70+'E-natural gas'!Q70</f>
        <v>101046596577688.36</v>
      </c>
      <c r="R22" s="344">
        <f>'NonE-natural gas'!R70+'E-natural gas'!R70</f>
        <v>100641644228922.23</v>
      </c>
      <c r="S22" s="344">
        <f>'NonE-natural gas'!S70+'E-natural gas'!S70</f>
        <v>100500079761614.78</v>
      </c>
      <c r="T22" s="344">
        <f>'NonE-natural gas'!T70+'E-natural gas'!T70</f>
        <v>100288552000563.06</v>
      </c>
      <c r="U22" s="344">
        <f>'NonE-natural gas'!U70+'E-natural gas'!U70</f>
        <v>100013419299357.05</v>
      </c>
      <c r="V22" s="344">
        <f>'NonE-natural gas'!V70+'E-natural gas'!V70</f>
        <v>99681103830214.563</v>
      </c>
      <c r="W22" s="344">
        <f>'NonE-natural gas'!W70+'E-natural gas'!W70</f>
        <v>99298054362290.625</v>
      </c>
      <c r="X22" s="344">
        <f>'NonE-natural gas'!X70+'E-natural gas'!X70</f>
        <v>98870712869166.141</v>
      </c>
      <c r="Y22" s="344">
        <f>'NonE-natural gas'!Y70+'E-natural gas'!Y70</f>
        <v>98405485072652.531</v>
      </c>
      <c r="Z22" s="344">
        <f>'NonE-natural gas'!Z70+'E-natural gas'!Z70</f>
        <v>97908714976403.453</v>
      </c>
      <c r="AA22" s="344">
        <f>'NonE-natural gas'!AA70+'E-natural gas'!AA70</f>
        <v>97386663395705.781</v>
      </c>
      <c r="AB22" s="344">
        <f>'NonE-natural gas'!AB70+'E-natural gas'!AB70</f>
        <v>96845490449466.578</v>
      </c>
      <c r="AC22" s="344">
        <f>'NonE-natural gas'!AC70+'E-natural gas'!AC70</f>
        <v>96291241946891.594</v>
      </c>
      <c r="AD22" s="344">
        <f>'NonE-natural gas'!AD70+'E-natural gas'!AD70</f>
        <v>95729839574666.328</v>
      </c>
      <c r="AE22" s="344">
        <f>'NonE-natural gas'!AE70+'E-natural gas'!AE70</f>
        <v>95167074770418.406</v>
      </c>
      <c r="AF22" s="344">
        <f>'NonE-natural gas'!AF70+'E-natural gas'!AF70</f>
        <v>94608606154698.859</v>
      </c>
      <c r="AG22" s="344">
        <f>'NonE-natural gas'!AG70+'E-natural gas'!AG70</f>
        <v>94059960386352.672</v>
      </c>
      <c r="AH22" s="344">
        <f>'NonE-natural gas'!AH70+'E-natural gas'!AH70</f>
        <v>93526536304685.688</v>
      </c>
      <c r="AI22" s="344">
        <f>'NonE-natural gas'!AI70+'E-natural gas'!AI70</f>
        <v>93013612225928.391</v>
      </c>
      <c r="AJ22" s="344">
        <f>'NonE-natural gas'!AJ70+'E-natural gas'!AJ70</f>
        <v>92526356270861.781</v>
      </c>
      <c r="AK22" s="344">
        <f>'NonE-natural gas'!AK70+'E-natural gas'!AK70</f>
        <v>92069839614779.188</v>
      </c>
      <c r="AL22" s="344">
        <f>'NonE-natural gas'!AL70+'E-natural gas'!AL70</f>
        <v>91649052569982.656</v>
      </c>
      <c r="AM22" s="344">
        <f>'NonE-natural gas'!AM70+'E-natural gas'!AM70</f>
        <v>91268923434531.656</v>
      </c>
      <c r="AN22" s="344">
        <f>'NonE-natural gas'!AN70+'E-natural gas'!AN70</f>
        <v>90934340068856.391</v>
      </c>
      <c r="AO22" s="344">
        <f>'NonE-natural gas'!AO70+'E-natural gas'!AO70</f>
        <v>90650174194037.188</v>
      </c>
      <c r="AP22" s="344">
        <f>'NonE-natural gas'!AP70+'E-natural gas'!AP70</f>
        <v>90421308442116.5</v>
      </c>
      <c r="AQ22" s="344">
        <f>'NonE-natural gas'!AQ70+'E-natural gas'!AQ70</f>
        <v>89789559591284.781</v>
      </c>
    </row>
    <row r="23" spans="1:43" x14ac:dyDescent="0.2">
      <c r="A23" s="136" t="s">
        <v>145</v>
      </c>
      <c r="B23" s="344">
        <f>'NonE-natural gas'!B71+'E-natural gas'!B71</f>
        <v>75160563300985.469</v>
      </c>
      <c r="C23" s="344">
        <f>'NonE-natural gas'!C71+'E-natural gas'!C71</f>
        <v>76537407095558.031</v>
      </c>
      <c r="D23" s="344">
        <f>'NonE-natural gas'!D71+'E-natural gas'!D71</f>
        <v>88801864370269.594</v>
      </c>
      <c r="E23" s="344">
        <f>'NonE-natural gas'!E71+'E-natural gas'!E71</f>
        <v>88356075231126.859</v>
      </c>
      <c r="F23" s="344">
        <f>'NonE-natural gas'!F71+'E-natural gas'!F71</f>
        <v>88845960301785.438</v>
      </c>
      <c r="G23" s="344">
        <f>'NonE-natural gas'!G71+'E-natural gas'!G71</f>
        <v>91122597404841.641</v>
      </c>
      <c r="H23" s="344">
        <f>'NonE-natural gas'!H71+'E-natural gas'!H71</f>
        <v>94093507294607.797</v>
      </c>
      <c r="I23" s="344">
        <f>'NonE-natural gas'!I71+'E-natural gas'!I71</f>
        <v>96847725622912.891</v>
      </c>
      <c r="J23" s="344">
        <f>'NonE-natural gas'!J71+'E-natural gas'!J71</f>
        <v>99133495960873.891</v>
      </c>
      <c r="K23" s="344">
        <f>'NonE-natural gas'!K71+'E-natural gas'!K71</f>
        <v>100982876610963.38</v>
      </c>
      <c r="L23" s="344">
        <f>'NonE-natural gas'!L71+'E-natural gas'!L71</f>
        <v>102439267941975.56</v>
      </c>
      <c r="M23" s="344">
        <f>'NonE-natural gas'!M71+'E-natural gas'!M71</f>
        <v>103555148874999.52</v>
      </c>
      <c r="N23" s="344">
        <f>'NonE-natural gas'!N71+'E-natural gas'!N71</f>
        <v>104553980057951.89</v>
      </c>
      <c r="O23" s="344">
        <f>'NonE-natural gas'!O71+'E-natural gas'!O71</f>
        <v>105315377034236.03</v>
      </c>
      <c r="P23" s="344">
        <f>'NonE-natural gas'!P71+'E-natural gas'!P71</f>
        <v>105881753667719.92</v>
      </c>
      <c r="Q23" s="344">
        <f>'NonE-natural gas'!Q71+'E-natural gas'!Q71</f>
        <v>106297821064678.91</v>
      </c>
      <c r="R23" s="344">
        <f>'NonE-natural gas'!R71+'E-natural gas'!R71</f>
        <v>106609835154174.63</v>
      </c>
      <c r="S23" s="344">
        <f>'NonE-natural gas'!S71+'E-natural gas'!S71</f>
        <v>107312640893065.13</v>
      </c>
      <c r="T23" s="344">
        <f>'NonE-natural gas'!T71+'E-natural gas'!T71</f>
        <v>107965219418395.56</v>
      </c>
      <c r="U23" s="344">
        <f>'NonE-natural gas'!U71+'E-natural gas'!U71</f>
        <v>108567819046555.88</v>
      </c>
      <c r="V23" s="344">
        <f>'NonE-natural gas'!V71+'E-natural gas'!V71</f>
        <v>109120785410959.2</v>
      </c>
      <c r="W23" s="344">
        <f>'NonE-natural gas'!W71+'E-natural gas'!W71</f>
        <v>109624557963837.53</v>
      </c>
      <c r="X23" s="344">
        <f>'NonE-natural gas'!X71+'E-natural gas'!X71</f>
        <v>110079666275164.38</v>
      </c>
      <c r="Y23" s="344">
        <f>'NonE-natural gas'!Y71+'E-natural gas'!Y71</f>
        <v>110486726153856.38</v>
      </c>
      <c r="Z23" s="344">
        <f>'NonE-natural gas'!Z71+'E-natural gas'!Z71</f>
        <v>110846435616228.73</v>
      </c>
      <c r="AA23" s="344">
        <f>'NonE-natural gas'!AA71+'E-natural gas'!AA71</f>
        <v>111159570726348.27</v>
      </c>
      <c r="AB23" s="344">
        <f>'NonE-natural gas'!AB71+'E-natural gas'!AB71</f>
        <v>111426981332474.03</v>
      </c>
      <c r="AC23" s="344">
        <f>'NonE-natural gas'!AC71+'E-natural gas'!AC71</f>
        <v>111649586723172.23</v>
      </c>
      <c r="AD23" s="344">
        <f>'NonE-natural gas'!AD71+'E-natural gas'!AD71</f>
        <v>111828371226009.61</v>
      </c>
      <c r="AE23" s="344">
        <f>'NonE-natural gas'!AE71+'E-natural gas'!AE71</f>
        <v>111964379770911.39</v>
      </c>
      <c r="AF23" s="344">
        <f>'NonE-natural gas'!AF71+'E-natural gas'!AF71</f>
        <v>112058713439385.8</v>
      </c>
      <c r="AG23" s="344">
        <f>'NonE-natural gas'!AG71+'E-natural gas'!AG71</f>
        <v>112112525019850.34</v>
      </c>
      <c r="AH23" s="344">
        <f>'NonE-natural gas'!AH71+'E-natural gas'!AH71</f>
        <v>112127014588250.81</v>
      </c>
      <c r="AI23" s="344">
        <f>'NonE-natural gas'!AI71+'E-natural gas'!AI71</f>
        <v>112103425132081.61</v>
      </c>
      <c r="AJ23" s="344">
        <f>'NonE-natural gas'!AJ71+'E-natural gas'!AJ71</f>
        <v>112043038234778.08</v>
      </c>
      <c r="AK23" s="344">
        <f>'NonE-natural gas'!AK71+'E-natural gas'!AK71</f>
        <v>111947169836287.63</v>
      </c>
      <c r="AL23" s="344">
        <f>'NonE-natural gas'!AL71+'E-natural gas'!AL71</f>
        <v>111817166084436.2</v>
      </c>
      <c r="AM23" s="344">
        <f>'NonE-natural gas'!AM71+'E-natural gas'!AM71</f>
        <v>111654399290505.94</v>
      </c>
      <c r="AN23" s="344">
        <f>'NonE-natural gas'!AN71+'E-natural gas'!AN71</f>
        <v>111460264001236.55</v>
      </c>
      <c r="AO23" s="344">
        <f>'NonE-natural gas'!AO71+'E-natural gas'!AO71</f>
        <v>111236173198257.39</v>
      </c>
      <c r="AP23" s="344">
        <f>'NonE-natural gas'!AP71+'E-natural gas'!AP71</f>
        <v>110983554634782.06</v>
      </c>
      <c r="AQ23" s="344">
        <f>'NonE-natural gas'!AQ71+'E-natural gas'!AQ71</f>
        <v>110132631873912.59</v>
      </c>
    </row>
    <row r="24" spans="1:43" x14ac:dyDescent="0.2">
      <c r="A24" s="136" t="s">
        <v>146</v>
      </c>
      <c r="B24" s="344">
        <f>'NonE-natural gas'!B72+'E-natural gas'!B72</f>
        <v>69989757603827.203</v>
      </c>
      <c r="C24" s="344">
        <f>'NonE-natural gas'!C72+'E-natural gas'!C72</f>
        <v>115470984592900.91</v>
      </c>
      <c r="D24" s="344">
        <f>'NonE-natural gas'!D72+'E-natural gas'!D72</f>
        <v>141657379813421.38</v>
      </c>
      <c r="E24" s="344">
        <f>'NonE-natural gas'!E72+'E-natural gas'!E72</f>
        <v>152609058417783.19</v>
      </c>
      <c r="F24" s="344">
        <f>'NonE-natural gas'!F72+'E-natural gas'!F72</f>
        <v>159193720405285.19</v>
      </c>
      <c r="G24" s="344">
        <f>'NonE-natural gas'!G72+'E-natural gas'!G72</f>
        <v>176561089336844.22</v>
      </c>
      <c r="H24" s="344">
        <f>'NonE-natural gas'!H72+'E-natural gas'!H72</f>
        <v>199683670823121.75</v>
      </c>
      <c r="I24" s="344">
        <f>'NonE-natural gas'!I72+'E-natural gas'!I72</f>
        <v>222625646619243.94</v>
      </c>
      <c r="J24" s="344">
        <f>'NonE-natural gas'!J72+'E-natural gas'!J72</f>
        <v>243770750736320.03</v>
      </c>
      <c r="K24" s="344">
        <f>'NonE-natural gas'!K72+'E-natural gas'!K72</f>
        <v>263270182209083.81</v>
      </c>
      <c r="L24" s="344">
        <f>'NonE-natural gas'!L72+'E-natural gas'!L72</f>
        <v>281627688660553.5</v>
      </c>
      <c r="M24" s="344">
        <f>'NonE-natural gas'!M72+'E-natural gas'!M72</f>
        <v>299669501176460.13</v>
      </c>
      <c r="N24" s="344">
        <f>'NonE-natural gas'!N72+'E-natural gas'!N72</f>
        <v>318390309570392.38</v>
      </c>
      <c r="O24" s="344">
        <f>'NonE-natural gas'!O72+'E-natural gas'!O72</f>
        <v>337895231688670</v>
      </c>
      <c r="P24" s="344">
        <f>'NonE-natural gas'!P72+'E-natural gas'!P72</f>
        <v>358163008593904.63</v>
      </c>
      <c r="Q24" s="344">
        <f>'NonE-natural gas'!Q72+'E-natural gas'!Q72</f>
        <v>379164229478135.56</v>
      </c>
      <c r="R24" s="344">
        <f>'NonE-natural gas'!R72+'E-natural gas'!R72</f>
        <v>400860690877392.63</v>
      </c>
      <c r="S24" s="344">
        <f>'NonE-natural gas'!S72+'E-natural gas'!S72</f>
        <v>423738497407098.88</v>
      </c>
      <c r="T24" s="344">
        <f>'NonE-natural gas'!T72+'E-natural gas'!T72</f>
        <v>447263752596572.5</v>
      </c>
      <c r="U24" s="344">
        <f>'NonE-natural gas'!U72+'E-natural gas'!U72</f>
        <v>471368601048166.63</v>
      </c>
      <c r="V24" s="344">
        <f>'NonE-natural gas'!V72+'E-natural gas'!V72</f>
        <v>495973643059788.31</v>
      </c>
      <c r="W24" s="344">
        <f>'NonE-natural gas'!W72+'E-natural gas'!W72</f>
        <v>520987596243759.56</v>
      </c>
      <c r="X24" s="344">
        <f>'NonE-natural gas'!X72+'E-natural gas'!X72</f>
        <v>546307097938913.63</v>
      </c>
      <c r="Y24" s="344">
        <f>'NonE-natural gas'!Y72+'E-natural gas'!Y72</f>
        <v>571816670495986.75</v>
      </c>
      <c r="Z24" s="344">
        <f>'NonE-natural gas'!Z72+'E-natural gas'!Z72</f>
        <v>597388870856792.75</v>
      </c>
      <c r="AA24" s="344">
        <f>'NonE-natural gas'!AA72+'E-natural gas'!AA72</f>
        <v>622884644510058.5</v>
      </c>
      <c r="AB24" s="344">
        <f>'NonE-natural gas'!AB72+'E-natural gas'!AB72</f>
        <v>648153901826548.5</v>
      </c>
      <c r="AC24" s="344">
        <f>'NonE-natural gas'!AC72+'E-natural gas'!AC72</f>
        <v>673036331904418.5</v>
      </c>
      <c r="AD24" s="344">
        <f>'NonE-natural gas'!AD72+'E-natural gas'!AD72</f>
        <v>697362465364311.5</v>
      </c>
      <c r="AE24" s="344">
        <f>'NonE-natural gas'!AE72+'E-natural gas'!AE72</f>
        <v>720954993019741.75</v>
      </c>
      <c r="AF24" s="344">
        <f>'NonE-natural gas'!AF72+'E-natural gas'!AF72</f>
        <v>743630342038185.38</v>
      </c>
      <c r="AG24" s="344">
        <f>'NonE-natural gas'!AG72+'E-natural gas'!AG72</f>
        <v>765200505162101.75</v>
      </c>
      <c r="AH24" s="344">
        <f>'NonE-natural gas'!AH72+'E-natural gas'!AH72</f>
        <v>785475111872824.88</v>
      </c>
      <c r="AI24" s="344">
        <f>'NonE-natural gas'!AI72+'E-natural gas'!AI72</f>
        <v>804263723187930.13</v>
      </c>
      <c r="AJ24" s="344">
        <f>'NonE-natural gas'!AJ72+'E-natural gas'!AJ72</f>
        <v>821378324256057.5</v>
      </c>
      <c r="AK24" s="344">
        <f>'NonE-natural gas'!AK72+'E-natural gas'!AK72</f>
        <v>836635981260850.63</v>
      </c>
      <c r="AL24" s="344">
        <f>'NonE-natural gas'!AL72+'E-natural gas'!AL72</f>
        <v>849861621608732</v>
      </c>
      <c r="AM24" s="344">
        <f>'NonE-natural gas'!AM72+'E-natural gas'!AM72</f>
        <v>860890889222370.38</v>
      </c>
      <c r="AN24" s="344">
        <f>'NonE-natural gas'!AN72+'E-natural gas'!AN72</f>
        <v>869573020280841.25</v>
      </c>
      <c r="AO24" s="344">
        <f>'NonE-natural gas'!AO72+'E-natural gas'!AO72</f>
        <v>875773679236380.25</v>
      </c>
      <c r="AP24" s="344">
        <f>'NonE-natural gas'!AP72+'E-natural gas'!AP72</f>
        <v>879377690692058</v>
      </c>
      <c r="AQ24" s="344">
        <f>'NonE-natural gas'!AQ72+'E-natural gas'!AQ72</f>
        <v>878638466502256.25</v>
      </c>
    </row>
    <row r="25" spans="1:43" x14ac:dyDescent="0.2">
      <c r="A25" s="136" t="s">
        <v>147</v>
      </c>
      <c r="B25" s="344">
        <f>'NonE-natural gas'!B73+'E-natural gas'!B73</f>
        <v>69067287764908.383</v>
      </c>
      <c r="C25" s="344">
        <f>'NonE-natural gas'!C73+'E-natural gas'!C73</f>
        <v>57829452914743.805</v>
      </c>
      <c r="D25" s="344">
        <f>'NonE-natural gas'!D73+'E-natural gas'!D73</f>
        <v>77621971758323.906</v>
      </c>
      <c r="E25" s="344">
        <f>'NonE-natural gas'!E73+'E-natural gas'!E73</f>
        <v>95774648893072.984</v>
      </c>
      <c r="F25" s="344">
        <f>'NonE-natural gas'!F73+'E-natural gas'!F73</f>
        <v>99070718873179.453</v>
      </c>
      <c r="G25" s="344">
        <f>'NonE-natural gas'!G73+'E-natural gas'!G73</f>
        <v>108266613436221.77</v>
      </c>
      <c r="H25" s="344">
        <f>'NonE-natural gas'!H73+'E-natural gas'!H73</f>
        <v>120650301845438.7</v>
      </c>
      <c r="I25" s="344">
        <f>'NonE-natural gas'!I73+'E-natural gas'!I73</f>
        <v>133274605299391.75</v>
      </c>
      <c r="J25" s="344">
        <f>'NonE-natural gas'!J73+'E-natural gas'!J73</f>
        <v>145300383313320.06</v>
      </c>
      <c r="K25" s="344">
        <f>'NonE-natural gas'!K73+'E-natural gas'!K73</f>
        <v>156775199929917.97</v>
      </c>
      <c r="L25" s="344">
        <f>'NonE-natural gas'!L73+'E-natural gas'!L73</f>
        <v>167869092491950.53</v>
      </c>
      <c r="M25" s="344">
        <f>'NonE-natural gas'!M73+'E-natural gas'!M73</f>
        <v>178870602747333.88</v>
      </c>
      <c r="N25" s="344">
        <f>'NonE-natural gas'!N73+'E-natural gas'!N73</f>
        <v>190221575690502.69</v>
      </c>
      <c r="O25" s="344">
        <f>'NonE-natural gas'!O73+'E-natural gas'!O73</f>
        <v>201910206409851.59</v>
      </c>
      <c r="P25" s="344">
        <f>'NonE-natural gas'!P73+'E-natural gas'!P73</f>
        <v>213965114888405.97</v>
      </c>
      <c r="Q25" s="344">
        <f>'NonE-natural gas'!Q73+'E-natural gas'!Q73</f>
        <v>226424009373183.66</v>
      </c>
      <c r="R25" s="344">
        <f>'NonE-natural gas'!R73+'E-natural gas'!R73</f>
        <v>239334600488924.13</v>
      </c>
      <c r="S25" s="344">
        <f>'NonE-natural gas'!S73+'E-natural gas'!S73</f>
        <v>253551097702496.88</v>
      </c>
      <c r="T25" s="344">
        <f>'NonE-natural gas'!T73+'E-natural gas'!T73</f>
        <v>268344852744797.5</v>
      </c>
      <c r="U25" s="344">
        <f>'NonE-natural gas'!U73+'E-natural gas'!U73</f>
        <v>283685610937742.81</v>
      </c>
      <c r="V25" s="344">
        <f>'NonE-natural gas'!V73+'E-natural gas'!V73</f>
        <v>299533905406537.38</v>
      </c>
      <c r="W25" s="344">
        <f>'NonE-natural gas'!W73+'E-natural gas'!W73</f>
        <v>315840323814738.56</v>
      </c>
      <c r="X25" s="344">
        <f>'NonE-natural gas'!X73+'E-natural gas'!X73</f>
        <v>332544851785485.19</v>
      </c>
      <c r="Y25" s="344">
        <f>'NonE-natural gas'!Y73+'E-natural gas'!Y73</f>
        <v>349576321716028.25</v>
      </c>
      <c r="Z25" s="344">
        <f>'NonE-natural gas'!Z73+'E-natural gas'!Z73</f>
        <v>366851997812742.63</v>
      </c>
      <c r="AA25" s="344">
        <f>'NonE-natural gas'!AA73+'E-natural gas'!AA73</f>
        <v>384277329629109</v>
      </c>
      <c r="AB25" s="344">
        <f>'NonE-natural gas'!AB73+'E-natural gas'!AB73</f>
        <v>401745906984110.69</v>
      </c>
      <c r="AC25" s="344">
        <f>'NonE-natural gas'!AC73+'E-natural gas'!AC73</f>
        <v>419139648675095.81</v>
      </c>
      <c r="AD25" s="344">
        <f>'NonE-natural gas'!AD73+'E-natural gas'!AD73</f>
        <v>436329255687183.38</v>
      </c>
      <c r="AE25" s="344">
        <f>'NonE-natural gas'!AE73+'E-natural gas'!AE73</f>
        <v>453174956470014.75</v>
      </c>
      <c r="AF25" s="344">
        <f>'NonE-natural gas'!AF73+'E-natural gas'!AF73</f>
        <v>469527567164464.38</v>
      </c>
      <c r="AG25" s="344">
        <f>'NonE-natural gas'!AG73+'E-natural gas'!AG73</f>
        <v>485229883326826</v>
      </c>
      <c r="AH25" s="344">
        <f>'NonE-natural gas'!AH73+'E-natural gas'!AH73</f>
        <v>500118411688652.25</v>
      </c>
      <c r="AI25" s="344">
        <f>'NonE-natural gas'!AI73+'E-natural gas'!AI73</f>
        <v>514025440856714.5</v>
      </c>
      <c r="AJ25" s="344">
        <f>'NonE-natural gas'!AJ73+'E-natural gas'!AJ73</f>
        <v>526781438739051.69</v>
      </c>
      <c r="AK25" s="344">
        <f>'NonE-natural gas'!AK73+'E-natural gas'!AK73</f>
        <v>538217752119405.5</v>
      </c>
      <c r="AL25" s="344">
        <f>'NonE-natural gas'!AL73+'E-natural gas'!AL73</f>
        <v>548169570538428.19</v>
      </c>
      <c r="AM25" s="344">
        <f>'NonE-natural gas'!AM73+'E-natural gas'!AM73</f>
        <v>556479102926506.38</v>
      </c>
      <c r="AN25" s="344">
        <f>'NonE-natural gas'!AN73+'E-natural gas'!AN73</f>
        <v>562998901819552.25</v>
      </c>
      <c r="AO25" s="344">
        <f>'NonE-natural gas'!AO73+'E-natural gas'!AO73</f>
        <v>567595257110039.38</v>
      </c>
      <c r="AP25" s="344">
        <f>'NonE-natural gas'!AP73+'E-natural gas'!AP73</f>
        <v>570151569837889.88</v>
      </c>
      <c r="AQ25" s="344">
        <f>'NonE-natural gas'!AQ73+'E-natural gas'!AQ73</f>
        <v>567645598996313.63</v>
      </c>
    </row>
    <row r="26" spans="1:43" x14ac:dyDescent="0.2">
      <c r="A26" s="136" t="s">
        <v>148</v>
      </c>
      <c r="B26" s="344">
        <f>'NonE-natural gas'!B74+'E-natural gas'!B74</f>
        <v>9477455150833.959</v>
      </c>
      <c r="C26" s="344">
        <f>'NonE-natural gas'!C74+'E-natural gas'!C74</f>
        <v>8904085978007.7012</v>
      </c>
      <c r="D26" s="344">
        <f>'NonE-natural gas'!D74+'E-natural gas'!D74</f>
        <v>9345451038432.0469</v>
      </c>
      <c r="E26" s="344">
        <f>'NonE-natural gas'!E74+'E-natural gas'!E74</f>
        <v>9438553188650.7441</v>
      </c>
      <c r="F26" s="344">
        <f>'NonE-natural gas'!F74+'E-natural gas'!F74</f>
        <v>9851252910423.6543</v>
      </c>
      <c r="G26" s="344">
        <f>'NonE-natural gas'!G74+'E-natural gas'!G74</f>
        <v>10279568493493.709</v>
      </c>
      <c r="H26" s="344">
        <f>'NonE-natural gas'!H74+'E-natural gas'!H74</f>
        <v>10626342335427.297</v>
      </c>
      <c r="I26" s="344">
        <f>'NonE-natural gas'!I74+'E-natural gas'!I74</f>
        <v>11104834900680.18</v>
      </c>
      <c r="J26" s="344">
        <f>'NonE-natural gas'!J74+'E-natural gas'!J74</f>
        <v>11498789847568.098</v>
      </c>
      <c r="K26" s="344">
        <f>'NonE-natural gas'!K74+'E-natural gas'!K74</f>
        <v>11874762690295.211</v>
      </c>
      <c r="L26" s="344">
        <f>'NonE-natural gas'!L74+'E-natural gas'!L74</f>
        <v>12231249311877.455</v>
      </c>
      <c r="M26" s="344">
        <f>'NonE-natural gas'!M74+'E-natural gas'!M74</f>
        <v>12637559605608.08</v>
      </c>
      <c r="N26" s="344">
        <f>'NonE-natural gas'!N74+'E-natural gas'!N74</f>
        <v>12893786982041.352</v>
      </c>
      <c r="O26" s="344">
        <f>'NonE-natural gas'!O74+'E-natural gas'!O74</f>
        <v>13198663178944.102</v>
      </c>
      <c r="P26" s="344">
        <f>'NonE-natural gas'!P74+'E-natural gas'!P74</f>
        <v>13480897961649.502</v>
      </c>
      <c r="Q26" s="344">
        <f>'NonE-natural gas'!Q74+'E-natural gas'!Q74</f>
        <v>13740024124687.928</v>
      </c>
      <c r="R26" s="344">
        <f>'NonE-natural gas'!R74+'E-natural gas'!R74</f>
        <v>13946908486774.195</v>
      </c>
      <c r="S26" s="344">
        <f>'NonE-natural gas'!S74+'E-natural gas'!S74</f>
        <v>14251943429457.922</v>
      </c>
      <c r="T26" s="344">
        <f>'NonE-natural gas'!T74+'E-natural gas'!T74</f>
        <v>14507331084230.855</v>
      </c>
      <c r="U26" s="344">
        <f>'NonE-natural gas'!U74+'E-natural gas'!U74</f>
        <v>14742026810255.414</v>
      </c>
      <c r="V26" s="344">
        <f>'NonE-natural gas'!V74+'E-natural gas'!V74</f>
        <v>14956282799282.021</v>
      </c>
      <c r="W26" s="344">
        <f>'NonE-natural gas'!W74+'E-natural gas'!W74</f>
        <v>15150518421134.434</v>
      </c>
      <c r="X26" s="344">
        <f>'NonE-natural gas'!X74+'E-natural gas'!X74</f>
        <v>15325308621971.215</v>
      </c>
      <c r="Y26" s="344">
        <f>'NonE-natural gas'!Y74+'E-natural gas'!Y74</f>
        <v>15481371433279.59</v>
      </c>
      <c r="Z26" s="344">
        <f>'NonE-natural gas'!Z74+'E-natural gas'!Z74</f>
        <v>15619554901412.637</v>
      </c>
      <c r="AA26" s="344">
        <f>'NonE-natural gas'!AA74+'E-natural gas'!AA74</f>
        <v>15740823732083.018</v>
      </c>
      <c r="AB26" s="344">
        <f>'NonE-natural gas'!AB74+'E-natural gas'!AB74</f>
        <v>15846245924220.381</v>
      </c>
      <c r="AC26" s="344">
        <f>'NonE-natural gas'!AC74+'E-natural gas'!AC74</f>
        <v>15936979644148.588</v>
      </c>
      <c r="AD26" s="344">
        <f>'NonE-natural gas'!AD74+'E-natural gas'!AD74</f>
        <v>16014260565246.58</v>
      </c>
      <c r="AE26" s="344">
        <f>'NonE-natural gas'!AE74+'E-natural gas'!AE74</f>
        <v>16079389871179.857</v>
      </c>
      <c r="AF26" s="344">
        <f>'NonE-natural gas'!AF74+'E-natural gas'!AF74</f>
        <v>16133723093384.969</v>
      </c>
      <c r="AG26" s="344">
        <f>'NonE-natural gas'!AG74+'E-natural gas'!AG74</f>
        <v>16178659926618.326</v>
      </c>
      <c r="AH26" s="344">
        <f>'NonE-natural gas'!AH74+'E-natural gas'!AH74</f>
        <v>16215635140781.613</v>
      </c>
      <c r="AI26" s="344">
        <f>'NonE-natural gas'!AI74+'E-natural gas'!AI74</f>
        <v>16246110683544.811</v>
      </c>
      <c r="AJ26" s="344">
        <f>'NonE-natural gas'!AJ74+'E-natural gas'!AJ74</f>
        <v>16271569047007.971</v>
      </c>
      <c r="AK26" s="344">
        <f>'NonE-natural gas'!AK74+'E-natural gas'!AK74</f>
        <v>16293507953185.717</v>
      </c>
      <c r="AL26" s="344">
        <f>'NonE-natural gas'!AL74+'E-natural gas'!AL74</f>
        <v>16313436397769.506</v>
      </c>
      <c r="AM26" s="344">
        <f>'NonE-natural gas'!AM74+'E-natural gas'!AM74</f>
        <v>16332872079643.785</v>
      </c>
      <c r="AN26" s="344">
        <f>'NonE-natural gas'!AN74+'E-natural gas'!AN74</f>
        <v>16353340235159.83</v>
      </c>
      <c r="AO26" s="344">
        <f>'NonE-natural gas'!AO74+'E-natural gas'!AO74</f>
        <v>16376373891308.588</v>
      </c>
      <c r="AP26" s="344">
        <f>'NonE-natural gas'!AP74+'E-natural gas'!AP74</f>
        <v>16403515550744.637</v>
      </c>
      <c r="AQ26" s="344">
        <f>'NonE-natural gas'!AQ74+'E-natural gas'!AQ74</f>
        <v>16322494291350.871</v>
      </c>
    </row>
  </sheetData>
  <phoneticPr fontId="3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4FB1-0AB7-4092-B899-8EBFFFE5950A}">
  <sheetPr codeName="Sheet24">
    <tabColor theme="8" tint="-0.499984740745262"/>
  </sheetPr>
  <dimension ref="A1:AQ26"/>
  <sheetViews>
    <sheetView topLeftCell="S1" workbookViewId="0">
      <selection activeCell="B2" sqref="B2:AQ26"/>
    </sheetView>
  </sheetViews>
  <sheetFormatPr defaultColWidth="9" defaultRowHeight="12.75" x14ac:dyDescent="0.2"/>
  <cols>
    <col min="1" max="1" width="45.125" style="136" bestFit="1" customWidth="1"/>
    <col min="2" max="16384" width="9" style="136"/>
  </cols>
  <sheetData>
    <row r="1" spans="1:43" x14ac:dyDescent="0.2">
      <c r="A1" s="136" t="s">
        <v>276</v>
      </c>
      <c r="B1" s="136">
        <v>2019</v>
      </c>
      <c r="C1" s="136">
        <v>2020</v>
      </c>
      <c r="D1" s="136">
        <v>2021</v>
      </c>
      <c r="E1" s="136">
        <v>2022</v>
      </c>
      <c r="F1" s="136">
        <v>2023</v>
      </c>
      <c r="G1" s="136">
        <v>2024</v>
      </c>
      <c r="H1" s="136">
        <v>2025</v>
      </c>
      <c r="I1" s="136">
        <v>2026</v>
      </c>
      <c r="J1" s="136">
        <v>2027</v>
      </c>
      <c r="K1" s="136">
        <v>2028</v>
      </c>
      <c r="L1" s="136">
        <v>2029</v>
      </c>
      <c r="M1" s="136">
        <v>2030</v>
      </c>
      <c r="N1" s="136">
        <v>2031</v>
      </c>
      <c r="O1" s="136">
        <v>2032</v>
      </c>
      <c r="P1" s="136">
        <v>2033</v>
      </c>
      <c r="Q1" s="136">
        <v>2034</v>
      </c>
      <c r="R1" s="136">
        <v>2035</v>
      </c>
      <c r="S1" s="136">
        <v>2036</v>
      </c>
      <c r="T1" s="136">
        <v>2037</v>
      </c>
      <c r="U1" s="136">
        <v>2038</v>
      </c>
      <c r="V1" s="136">
        <v>2039</v>
      </c>
      <c r="W1" s="136">
        <v>2040</v>
      </c>
      <c r="X1" s="136">
        <v>2041</v>
      </c>
      <c r="Y1" s="136">
        <v>2042</v>
      </c>
      <c r="Z1" s="136">
        <v>2043</v>
      </c>
      <c r="AA1" s="136">
        <v>2044</v>
      </c>
      <c r="AB1" s="136">
        <v>2045</v>
      </c>
      <c r="AC1" s="136">
        <v>2046</v>
      </c>
      <c r="AD1" s="136">
        <v>2047</v>
      </c>
      <c r="AE1" s="136">
        <v>2048</v>
      </c>
      <c r="AF1" s="136">
        <v>2049</v>
      </c>
      <c r="AG1" s="136">
        <v>2050</v>
      </c>
      <c r="AH1" s="136">
        <v>2051</v>
      </c>
      <c r="AI1" s="136">
        <v>2052</v>
      </c>
      <c r="AJ1" s="136">
        <v>2053</v>
      </c>
      <c r="AK1" s="136">
        <v>2054</v>
      </c>
      <c r="AL1" s="136">
        <v>2055</v>
      </c>
      <c r="AM1" s="136">
        <v>2056</v>
      </c>
      <c r="AN1" s="136">
        <v>2057</v>
      </c>
      <c r="AO1" s="136">
        <v>2058</v>
      </c>
      <c r="AP1" s="136">
        <v>2059</v>
      </c>
      <c r="AQ1" s="136">
        <v>2060</v>
      </c>
    </row>
    <row r="2" spans="1:43" x14ac:dyDescent="0.2">
      <c r="A2" s="136" t="s">
        <v>124</v>
      </c>
      <c r="B2" s="344">
        <f>'E-electricity'!B50</f>
        <v>455930366150758.75</v>
      </c>
      <c r="C2" s="344">
        <f>'E-electricity'!C50</f>
        <v>485244074993755.06</v>
      </c>
      <c r="D2" s="344">
        <f>'E-electricity'!D50</f>
        <v>493073973858935</v>
      </c>
      <c r="E2" s="344">
        <f>'E-electricity'!E50</f>
        <v>512992586778523</v>
      </c>
      <c r="F2" s="344">
        <f>'E-electricity'!F50</f>
        <v>534658838946028.06</v>
      </c>
      <c r="G2" s="344">
        <f>'E-electricity'!G50</f>
        <v>560169203412951.81</v>
      </c>
      <c r="H2" s="344">
        <f>'E-electricity'!H50</f>
        <v>574005828403036.88</v>
      </c>
      <c r="I2" s="344">
        <f>'E-electricity'!I50</f>
        <v>609574869056061.75</v>
      </c>
      <c r="J2" s="344">
        <f>'E-electricity'!J50</f>
        <v>633257178574621</v>
      </c>
      <c r="K2" s="344">
        <f>'E-electricity'!K50</f>
        <v>656009521090755.75</v>
      </c>
      <c r="L2" s="344">
        <f>'E-electricity'!L50</f>
        <v>677734104454131.5</v>
      </c>
      <c r="M2" s="344">
        <f>'E-electricity'!M50</f>
        <v>710110278705039</v>
      </c>
      <c r="N2" s="344">
        <f>'E-electricity'!N50</f>
        <v>717852642127512.63</v>
      </c>
      <c r="O2" s="344">
        <f>'E-electricity'!O50</f>
        <v>736120484855380.63</v>
      </c>
      <c r="P2" s="344">
        <f>'E-electricity'!P50</f>
        <v>753100574974312.88</v>
      </c>
      <c r="Q2" s="344">
        <f>'E-electricity'!Q50</f>
        <v>768758215890816.63</v>
      </c>
      <c r="R2" s="344">
        <f>'E-electricity'!R50</f>
        <v>778255912195057.5</v>
      </c>
      <c r="S2" s="344">
        <f>'E-electricity'!S50</f>
        <v>798024328333786.13</v>
      </c>
      <c r="T2" s="344">
        <f>'E-electricity'!T50</f>
        <v>811703833343839.88</v>
      </c>
      <c r="U2" s="344">
        <f>'E-electricity'!U50</f>
        <v>824115736999147.13</v>
      </c>
      <c r="V2" s="344">
        <f>'E-electricity'!V50</f>
        <v>835276488446670.88</v>
      </c>
      <c r="W2" s="344">
        <f>'E-electricity'!W50</f>
        <v>845212751123872.38</v>
      </c>
      <c r="X2" s="344">
        <f>'E-electricity'!X50</f>
        <v>853960635874778.63</v>
      </c>
      <c r="Y2" s="344">
        <f>'E-electricity'!Y50</f>
        <v>861564877627269.13</v>
      </c>
      <c r="Z2" s="344">
        <f>'E-electricity'!Z50</f>
        <v>868077976026249.88</v>
      </c>
      <c r="AA2" s="344">
        <f>'E-electricity'!AA50</f>
        <v>873559319313786.63</v>
      </c>
      <c r="AB2" s="344">
        <f>'E-electricity'!AB50</f>
        <v>878074309330061.88</v>
      </c>
      <c r="AC2" s="344">
        <f>'E-electricity'!AC50</f>
        <v>881693503858590.63</v>
      </c>
      <c r="AD2" s="344">
        <f>'E-electricity'!AD50</f>
        <v>884491790733221.5</v>
      </c>
      <c r="AE2" s="344">
        <f>'E-electricity'!AE50</f>
        <v>886547606235838</v>
      </c>
      <c r="AF2" s="344">
        <f>'E-electricity'!AF50</f>
        <v>887942208408376.88</v>
      </c>
      <c r="AG2" s="344">
        <f>'E-electricity'!AG50</f>
        <v>888759014039558.25</v>
      </c>
      <c r="AH2" s="344">
        <f>'E-electricity'!AH50</f>
        <v>889083006315082</v>
      </c>
      <c r="AI2" s="344">
        <f>'E-electricity'!AI50</f>
        <v>889000218482044</v>
      </c>
      <c r="AJ2" s="344">
        <f>'E-electricity'!AJ50</f>
        <v>888597297406536.88</v>
      </c>
      <c r="AK2" s="344">
        <f>'E-electricity'!AK50</f>
        <v>887961149623280</v>
      </c>
      <c r="AL2" s="344">
        <f>'E-electricity'!AL50</f>
        <v>887178671405472.75</v>
      </c>
      <c r="AM2" s="344">
        <f>'E-electricity'!AM50</f>
        <v>886336563533853.5</v>
      </c>
      <c r="AN2" s="344">
        <f>'E-electricity'!AN50</f>
        <v>885521230822909.5</v>
      </c>
      <c r="AO2" s="344">
        <f>'E-electricity'!AO50</f>
        <v>884818766071981.5</v>
      </c>
      <c r="AP2" s="344">
        <f>'E-electricity'!AP50</f>
        <v>884315017949858.75</v>
      </c>
      <c r="AQ2" s="344">
        <f>'E-electricity'!AQ50</f>
        <v>879650313796305.38</v>
      </c>
    </row>
    <row r="3" spans="1:43" x14ac:dyDescent="0.2">
      <c r="A3" s="136" t="s">
        <v>125</v>
      </c>
      <c r="B3" s="344">
        <f>'E-electricity'!B51</f>
        <v>350345055193049.75</v>
      </c>
      <c r="C3" s="344">
        <f>'E-electricity'!C51</f>
        <v>310098844530363</v>
      </c>
      <c r="D3" s="344">
        <f>'E-electricity'!D51</f>
        <v>325437524541862.25</v>
      </c>
      <c r="E3" s="344">
        <f>'E-electricity'!E51</f>
        <v>340720293658578.63</v>
      </c>
      <c r="F3" s="344">
        <f>'E-electricity'!F51</f>
        <v>355946466617695.94</v>
      </c>
      <c r="G3" s="344">
        <f>'E-electricity'!G51</f>
        <v>371115358156398.06</v>
      </c>
      <c r="H3" s="344">
        <f>'E-electricity'!H51</f>
        <v>386226283011868.88</v>
      </c>
      <c r="I3" s="344">
        <f>'E-electricity'!I51</f>
        <v>392137131034361.5</v>
      </c>
      <c r="J3" s="344">
        <f>'E-electricity'!J51</f>
        <v>398030505864523.94</v>
      </c>
      <c r="K3" s="344">
        <f>'E-electricity'!K51</f>
        <v>403906180495887.75</v>
      </c>
      <c r="L3" s="344">
        <f>'E-electricity'!L51</f>
        <v>409763927921984.5</v>
      </c>
      <c r="M3" s="344">
        <f>'E-electricity'!M51</f>
        <v>415603521136346.19</v>
      </c>
      <c r="N3" s="344">
        <f>'E-electricity'!N51</f>
        <v>417452925345000.5</v>
      </c>
      <c r="O3" s="344">
        <f>'E-electricity'!O51</f>
        <v>419293606647389.19</v>
      </c>
      <c r="P3" s="344">
        <f>'E-electricity'!P51</f>
        <v>421125513665507</v>
      </c>
      <c r="Q3" s="344">
        <f>'E-electricity'!Q51</f>
        <v>422948595021348.81</v>
      </c>
      <c r="R3" s="344">
        <f>'E-electricity'!R51</f>
        <v>424762799336909.5</v>
      </c>
      <c r="S3" s="344">
        <f>'E-electricity'!S51</f>
        <v>420921783911554.38</v>
      </c>
      <c r="T3" s="344">
        <f>'E-electricity'!T51</f>
        <v>417079288700936.38</v>
      </c>
      <c r="U3" s="344">
        <f>'E-electricity'!U51</f>
        <v>413235326175155.88</v>
      </c>
      <c r="V3" s="344">
        <f>'E-electricity'!V51</f>
        <v>409389908804313.44</v>
      </c>
      <c r="W3" s="344">
        <f>'E-electricity'!W51</f>
        <v>405543049058509.56</v>
      </c>
      <c r="X3" s="344">
        <f>'E-electricity'!X51</f>
        <v>399354789935566.13</v>
      </c>
      <c r="Y3" s="344">
        <f>'E-electricity'!Y51</f>
        <v>393164522295097.19</v>
      </c>
      <c r="Z3" s="344">
        <f>'E-electricity'!Z51</f>
        <v>386972266089263.5</v>
      </c>
      <c r="AA3" s="344">
        <f>'E-electricity'!AA51</f>
        <v>380778041270226</v>
      </c>
      <c r="AB3" s="344">
        <f>'E-electricity'!AB51</f>
        <v>374581867790145.5</v>
      </c>
      <c r="AC3" s="344">
        <f>'E-electricity'!AC51</f>
        <v>368383765601182.94</v>
      </c>
      <c r="AD3" s="344">
        <f>'E-electricity'!AD51</f>
        <v>362183754655499.06</v>
      </c>
      <c r="AE3" s="344">
        <f>'E-electricity'!AE51</f>
        <v>355981854905254.75</v>
      </c>
      <c r="AF3" s="344">
        <f>'E-electricity'!AF51</f>
        <v>349778086302610.94</v>
      </c>
      <c r="AG3" s="344">
        <f>'E-electricity'!AG51</f>
        <v>343572468799728.19</v>
      </c>
      <c r="AH3" s="344">
        <f>'E-electricity'!AH51</f>
        <v>335803147245301.25</v>
      </c>
      <c r="AI3" s="344">
        <f>'E-electricity'!AI51</f>
        <v>328031655893381.81</v>
      </c>
      <c r="AJ3" s="344">
        <f>'E-electricity'!AJ51</f>
        <v>320258019684171.06</v>
      </c>
      <c r="AK3" s="344">
        <f>'E-electricity'!AK51</f>
        <v>312482263557870.06</v>
      </c>
      <c r="AL3" s="344">
        <f>'E-electricity'!AL51</f>
        <v>304704412454679.88</v>
      </c>
      <c r="AM3" s="344">
        <f>'E-electricity'!AM51</f>
        <v>298487251795405.69</v>
      </c>
      <c r="AN3" s="344">
        <f>'E-electricity'!AN51</f>
        <v>292268390214419.19</v>
      </c>
      <c r="AO3" s="344">
        <f>'E-electricity'!AO51</f>
        <v>286047847663881.06</v>
      </c>
      <c r="AP3" s="344">
        <f>'E-electricity'!AP51</f>
        <v>279825644095952.19</v>
      </c>
      <c r="AQ3" s="344">
        <f>'E-electricity'!AQ51</f>
        <v>272674335735800.28</v>
      </c>
    </row>
    <row r="4" spans="1:43" x14ac:dyDescent="0.2">
      <c r="A4" s="136" t="s">
        <v>126</v>
      </c>
      <c r="B4" s="344">
        <f>'E-electricity'!B52</f>
        <v>148237081477724.63</v>
      </c>
      <c r="C4" s="344">
        <f>'E-electricity'!C52</f>
        <v>158091346538669.03</v>
      </c>
      <c r="D4" s="344">
        <f>'E-electricity'!D52</f>
        <v>167146998079213.25</v>
      </c>
      <c r="E4" s="344">
        <f>'E-electricity'!E52</f>
        <v>176170131163878.75</v>
      </c>
      <c r="F4" s="344">
        <f>'E-electricity'!F52</f>
        <v>185160342964647.16</v>
      </c>
      <c r="G4" s="344">
        <f>'E-electricity'!G52</f>
        <v>194117230653500.22</v>
      </c>
      <c r="H4" s="344">
        <f>'E-electricity'!H52</f>
        <v>203040391402419.53</v>
      </c>
      <c r="I4" s="344">
        <f>'E-electricity'!I52</f>
        <v>207827919127431</v>
      </c>
      <c r="J4" s="344">
        <f>'E-electricity'!J52</f>
        <v>212602836856166.5</v>
      </c>
      <c r="K4" s="344">
        <f>'E-electricity'!K52</f>
        <v>217364964703352.66</v>
      </c>
      <c r="L4" s="344">
        <f>'E-electricity'!L52</f>
        <v>222114122783715.84</v>
      </c>
      <c r="M4" s="344">
        <f>'E-electricity'!M52</f>
        <v>226850131211982.59</v>
      </c>
      <c r="N4" s="344">
        <f>'E-electricity'!N52</f>
        <v>229812653318825.5</v>
      </c>
      <c r="O4" s="344">
        <f>'E-electricity'!O52</f>
        <v>232765678485588.16</v>
      </c>
      <c r="P4" s="344">
        <f>'E-electricity'!P52</f>
        <v>235709135962308.06</v>
      </c>
      <c r="Q4" s="344">
        <f>'E-electricity'!Q52</f>
        <v>238642954999022.5</v>
      </c>
      <c r="R4" s="344">
        <f>'E-electricity'!R52</f>
        <v>241567064845769.13</v>
      </c>
      <c r="S4" s="344">
        <f>'E-electricity'!S52</f>
        <v>244818342426786.09</v>
      </c>
      <c r="T4" s="344">
        <f>'E-electricity'!T52</f>
        <v>248070210374875.78</v>
      </c>
      <c r="U4" s="344">
        <f>'E-electricity'!U52</f>
        <v>251322658389974.06</v>
      </c>
      <c r="V4" s="344">
        <f>'E-electricity'!V52</f>
        <v>254575676172016.84</v>
      </c>
      <c r="W4" s="344">
        <f>'E-electricity'!W52</f>
        <v>257829253420940.16</v>
      </c>
      <c r="X4" s="344">
        <f>'E-electricity'!X52</f>
        <v>259470966689161.94</v>
      </c>
      <c r="Y4" s="344">
        <f>'E-electricity'!Y52</f>
        <v>261112811524112.19</v>
      </c>
      <c r="Z4" s="344">
        <f>'E-electricity'!Z52</f>
        <v>262754782781423.41</v>
      </c>
      <c r="AA4" s="344">
        <f>'E-electricity'!AA52</f>
        <v>264396875316727.94</v>
      </c>
      <c r="AB4" s="344">
        <f>'E-electricity'!AB52</f>
        <v>266039083985658.19</v>
      </c>
      <c r="AC4" s="344">
        <f>'E-electricity'!AC52</f>
        <v>267681403643846.78</v>
      </c>
      <c r="AD4" s="344">
        <f>'E-electricity'!AD52</f>
        <v>269323829146925.91</v>
      </c>
      <c r="AE4" s="344">
        <f>'E-electricity'!AE52</f>
        <v>270966355350528.13</v>
      </c>
      <c r="AF4" s="344">
        <f>'E-electricity'!AF52</f>
        <v>272608977110285.94</v>
      </c>
      <c r="AG4" s="344">
        <f>'E-electricity'!AG52</f>
        <v>274251689281831.63</v>
      </c>
      <c r="AH4" s="344">
        <f>'E-electricity'!AH52</f>
        <v>275893680502104.09</v>
      </c>
      <c r="AI4" s="344">
        <f>'E-electricity'!AI52</f>
        <v>277535751659188.41</v>
      </c>
      <c r="AJ4" s="344">
        <f>'E-electricity'!AJ52</f>
        <v>279177897611291.88</v>
      </c>
      <c r="AK4" s="344">
        <f>'E-electricity'!AK52</f>
        <v>280820113216621.75</v>
      </c>
      <c r="AL4" s="344">
        <f>'E-electricity'!AL52</f>
        <v>282462393333385.06</v>
      </c>
      <c r="AM4" s="344">
        <f>'E-electricity'!AM52</f>
        <v>282492833409466.06</v>
      </c>
      <c r="AN4" s="344">
        <f>'E-electricity'!AN52</f>
        <v>282522972716501.19</v>
      </c>
      <c r="AO4" s="344">
        <f>'E-electricity'!AO52</f>
        <v>282552811257580.13</v>
      </c>
      <c r="AP4" s="344">
        <f>'E-electricity'!AP52</f>
        <v>282582349035792.69</v>
      </c>
      <c r="AQ4" s="344">
        <f>'E-electricity'!AQ52</f>
        <v>281653580677773.38</v>
      </c>
    </row>
    <row r="5" spans="1:43" x14ac:dyDescent="0.2">
      <c r="A5" s="136" t="s">
        <v>127</v>
      </c>
      <c r="B5" s="344">
        <f>'E-electricity'!B53</f>
        <v>362645825811022.25</v>
      </c>
      <c r="C5" s="344">
        <f>'E-electricity'!C53</f>
        <v>342104733128582.75</v>
      </c>
      <c r="D5" s="344">
        <f>'E-electricity'!D53</f>
        <v>358089511362742.13</v>
      </c>
      <c r="E5" s="344">
        <f>'E-electricity'!E53</f>
        <v>374015651920049.5</v>
      </c>
      <c r="F5" s="344">
        <f>'E-electricity'!F53</f>
        <v>389882439355534.75</v>
      </c>
      <c r="G5" s="344">
        <f>'E-electricity'!G53</f>
        <v>405689158224227.44</v>
      </c>
      <c r="H5" s="344">
        <f>'E-electricity'!H53</f>
        <v>421435093081157.56</v>
      </c>
      <c r="I5" s="344">
        <f>'E-electricity'!I53</f>
        <v>433634887472736.19</v>
      </c>
      <c r="J5" s="344">
        <f>'E-electricity'!J53</f>
        <v>445803896789495.19</v>
      </c>
      <c r="K5" s="344">
        <f>'E-electricity'!K53</f>
        <v>457941666118500.75</v>
      </c>
      <c r="L5" s="344">
        <f>'E-electricity'!L53</f>
        <v>470047740546819</v>
      </c>
      <c r="M5" s="344">
        <f>'E-electricity'!M53</f>
        <v>482121665161515.88</v>
      </c>
      <c r="N5" s="344">
        <f>'E-electricity'!N53</f>
        <v>484685912980323.13</v>
      </c>
      <c r="O5" s="344">
        <f>'E-electricity'!O53</f>
        <v>487239026182008.06</v>
      </c>
      <c r="P5" s="344">
        <f>'E-electricity'!P53</f>
        <v>489780936006864.13</v>
      </c>
      <c r="Q5" s="344">
        <f>'E-electricity'!Q53</f>
        <v>492311573695185.13</v>
      </c>
      <c r="R5" s="344">
        <f>'E-electricity'!R53</f>
        <v>494830870487264.44</v>
      </c>
      <c r="S5" s="344">
        <f>'E-electricity'!S53</f>
        <v>492031561451086.81</v>
      </c>
      <c r="T5" s="344">
        <f>'E-electricity'!T53</f>
        <v>489230969857595.25</v>
      </c>
      <c r="U5" s="344">
        <f>'E-electricity'!U53</f>
        <v>486429104873644.63</v>
      </c>
      <c r="V5" s="344">
        <f>'E-electricity'!V53</f>
        <v>483625975666089.81</v>
      </c>
      <c r="W5" s="344">
        <f>'E-electricity'!W53</f>
        <v>480821591401785.63</v>
      </c>
      <c r="X5" s="344">
        <f>'E-electricity'!X53</f>
        <v>473617181509798.88</v>
      </c>
      <c r="Y5" s="344">
        <f>'E-electricity'!Y53</f>
        <v>466410423750836.13</v>
      </c>
      <c r="Z5" s="344">
        <f>'E-electricity'!Z53</f>
        <v>459201341356865.25</v>
      </c>
      <c r="AA5" s="344">
        <f>'E-electricity'!AA53</f>
        <v>451989957559854.31</v>
      </c>
      <c r="AB5" s="344">
        <f>'E-electricity'!AB53</f>
        <v>444776295591771.19</v>
      </c>
      <c r="AC5" s="344">
        <f>'E-electricity'!AC53</f>
        <v>435905149132174.38</v>
      </c>
      <c r="AD5" s="344">
        <f>'E-electricity'!AD53</f>
        <v>427031370740361.44</v>
      </c>
      <c r="AE5" s="344">
        <f>'E-electricity'!AE53</f>
        <v>418154988937618.5</v>
      </c>
      <c r="AF5" s="344">
        <f>'E-electricity'!AF53</f>
        <v>409276032245232.06</v>
      </c>
      <c r="AG5" s="344">
        <f>'E-electricity'!AG53</f>
        <v>400394529184488.19</v>
      </c>
      <c r="AH5" s="344">
        <f>'E-electricity'!AH53</f>
        <v>391163675259925.44</v>
      </c>
      <c r="AI5" s="344">
        <f>'E-electricity'!AI53</f>
        <v>381930251889279.69</v>
      </c>
      <c r="AJ5" s="344">
        <f>'E-electricity'!AJ53</f>
        <v>372694288701491.06</v>
      </c>
      <c r="AK5" s="344">
        <f>'E-electricity'!AK53</f>
        <v>363455815325499.88</v>
      </c>
      <c r="AL5" s="344">
        <f>'E-electricity'!AL53</f>
        <v>354214861390246.06</v>
      </c>
      <c r="AM5" s="344">
        <f>'E-electricity'!AM53</f>
        <v>345198057496464.56</v>
      </c>
      <c r="AN5" s="344">
        <f>'E-electricity'!AN53</f>
        <v>336178882206797.63</v>
      </c>
      <c r="AO5" s="344">
        <f>'E-electricity'!AO53</f>
        <v>327157364426917.44</v>
      </c>
      <c r="AP5" s="344">
        <f>'E-electricity'!AP53</f>
        <v>318133533062496.06</v>
      </c>
      <c r="AQ5" s="344">
        <f>'E-electricity'!AQ53</f>
        <v>308059595266597.75</v>
      </c>
    </row>
    <row r="6" spans="1:43" x14ac:dyDescent="0.2">
      <c r="A6" s="136" t="s">
        <v>128</v>
      </c>
      <c r="B6" s="344">
        <f>'E-electricity'!B54</f>
        <v>452395387410059.81</v>
      </c>
      <c r="C6" s="344">
        <f>'E-electricity'!C54</f>
        <v>478873606548885.5</v>
      </c>
      <c r="D6" s="344">
        <f>'E-electricity'!D54</f>
        <v>536803937611501.44</v>
      </c>
      <c r="E6" s="344">
        <f>'E-electricity'!E54</f>
        <v>554647327909550.31</v>
      </c>
      <c r="F6" s="344">
        <f>'E-electricity'!F54</f>
        <v>558333319731400.63</v>
      </c>
      <c r="G6" s="344">
        <f>'E-electricity'!G54</f>
        <v>570277997687449.13</v>
      </c>
      <c r="H6" s="344">
        <f>'E-electricity'!H54</f>
        <v>586810622203810</v>
      </c>
      <c r="I6" s="344">
        <f>'E-electricity'!I54</f>
        <v>605017058302636.88</v>
      </c>
      <c r="J6" s="344">
        <f>'E-electricity'!J54</f>
        <v>623383424584872.88</v>
      </c>
      <c r="K6" s="344">
        <f>'E-electricity'!K54</f>
        <v>641391095913083.38</v>
      </c>
      <c r="L6" s="344">
        <f>'E-electricity'!L54</f>
        <v>658478239931614.5</v>
      </c>
      <c r="M6" s="344">
        <f>'E-electricity'!M54</f>
        <v>674043879634266.75</v>
      </c>
      <c r="N6" s="344">
        <f>'E-electricity'!N54</f>
        <v>687514525144443.88</v>
      </c>
      <c r="O6" s="344">
        <f>'E-electricity'!O54</f>
        <v>698884197037040.75</v>
      </c>
      <c r="P6" s="344">
        <f>'E-electricity'!P54</f>
        <v>708230192539527</v>
      </c>
      <c r="Q6" s="344">
        <f>'E-electricity'!Q54</f>
        <v>715658516318786.5</v>
      </c>
      <c r="R6" s="344">
        <f>'E-electricity'!R54</f>
        <v>721299836141146.25</v>
      </c>
      <c r="S6" s="344">
        <f>'E-electricity'!S54</f>
        <v>727089030128770</v>
      </c>
      <c r="T6" s="344">
        <f>'E-electricity'!T54</f>
        <v>731362162146458.13</v>
      </c>
      <c r="U6" s="344">
        <f>'E-electricity'!U54</f>
        <v>734210812328897.5</v>
      </c>
      <c r="V6" s="344">
        <f>'E-electricity'!V54</f>
        <v>735736318698771.13</v>
      </c>
      <c r="W6" s="344">
        <f>'E-electricity'!W54</f>
        <v>736047660915440.25</v>
      </c>
      <c r="X6" s="344">
        <f>'E-electricity'!X54</f>
        <v>735259463400086.88</v>
      </c>
      <c r="Y6" s="344">
        <f>'E-electricity'!Y54</f>
        <v>733490153743611.63</v>
      </c>
      <c r="Z6" s="344">
        <f>'E-electricity'!Z54</f>
        <v>730860303345677.13</v>
      </c>
      <c r="AA6" s="344">
        <f>'E-electricity'!AA54</f>
        <v>727491168860769.88</v>
      </c>
      <c r="AB6" s="344">
        <f>'E-electricity'!AB54</f>
        <v>723503445485204.88</v>
      </c>
      <c r="AC6" s="344">
        <f>'E-electricity'!AC54</f>
        <v>719016236575272.63</v>
      </c>
      <c r="AD6" s="344">
        <f>'E-electricity'!AD54</f>
        <v>714146238639069.38</v>
      </c>
      <c r="AE6" s="344">
        <f>'E-electricity'!AE54</f>
        <v>709007136430857.63</v>
      </c>
      <c r="AF6" s="344">
        <f>'E-electricity'!AF54</f>
        <v>703709199686787.38</v>
      </c>
      <c r="AG6" s="344">
        <f>'E-electricity'!AG54</f>
        <v>698359070927458.38</v>
      </c>
      <c r="AH6" s="344">
        <f>'E-electricity'!AH54</f>
        <v>693059732644518.63</v>
      </c>
      <c r="AI6" s="344">
        <f>'E-electricity'!AI54</f>
        <v>687910641999569</v>
      </c>
      <c r="AJ6" s="344">
        <f>'E-electricity'!AJ54</f>
        <v>683008021804432.75</v>
      </c>
      <c r="AK6" s="344">
        <f>'E-electricity'!AK54</f>
        <v>678445297937107.88</v>
      </c>
      <c r="AL6" s="344">
        <f>'E-electricity'!AL54</f>
        <v>674313675404263.38</v>
      </c>
      <c r="AM6" s="344">
        <f>'E-electricity'!AM54</f>
        <v>670702847934318.75</v>
      </c>
      <c r="AN6" s="344">
        <f>'E-electricity'!AN54</f>
        <v>667701839244193.38</v>
      </c>
      <c r="AO6" s="344">
        <f>'E-electricity'!AO54</f>
        <v>665399977966841.63</v>
      </c>
      <c r="AP6" s="344">
        <f>'E-electricity'!AP54</f>
        <v>663888012689188.38</v>
      </c>
      <c r="AQ6" s="344">
        <f>'E-electricity'!AQ54</f>
        <v>659884008867492.25</v>
      </c>
    </row>
    <row r="7" spans="1:43" x14ac:dyDescent="0.2">
      <c r="A7" s="136" t="s">
        <v>129</v>
      </c>
      <c r="B7" s="344">
        <f>'E-electricity'!B55</f>
        <v>733115692406236.13</v>
      </c>
      <c r="C7" s="344">
        <f>'E-electricity'!C55</f>
        <v>686379588341224</v>
      </c>
      <c r="D7" s="344">
        <f>'E-electricity'!D55</f>
        <v>731608424338397.25</v>
      </c>
      <c r="E7" s="344">
        <f>'E-electricity'!E55</f>
        <v>722876126319032.75</v>
      </c>
      <c r="F7" s="344">
        <f>'E-electricity'!F55</f>
        <v>723585429184903.75</v>
      </c>
      <c r="G7" s="344">
        <f>'E-electricity'!G55</f>
        <v>728786544448127.5</v>
      </c>
      <c r="H7" s="344">
        <f>'E-electricity'!H55</f>
        <v>736470619368795.38</v>
      </c>
      <c r="I7" s="344">
        <f>'E-electricity'!I55</f>
        <v>745324562837392.38</v>
      </c>
      <c r="J7" s="344">
        <f>'E-electricity'!J55</f>
        <v>753645482052025.75</v>
      </c>
      <c r="K7" s="344">
        <f>'E-electricity'!K55</f>
        <v>760428401367672.25</v>
      </c>
      <c r="L7" s="344">
        <f>'E-electricity'!L55</f>
        <v>764643819006945</v>
      </c>
      <c r="M7" s="344">
        <f>'E-electricity'!M55</f>
        <v>765263092601064.63</v>
      </c>
      <c r="N7" s="344">
        <f>'E-electricity'!N55</f>
        <v>761559629369106.38</v>
      </c>
      <c r="O7" s="344">
        <f>'E-electricity'!O55</f>
        <v>754281211921552</v>
      </c>
      <c r="P7" s="344">
        <f>'E-electricity'!P55</f>
        <v>744456583763849.75</v>
      </c>
      <c r="Q7" s="344">
        <f>'E-electricity'!Q55</f>
        <v>733097054260936.13</v>
      </c>
      <c r="R7" s="344">
        <f>'E-electricity'!R55</f>
        <v>721170432958639</v>
      </c>
      <c r="S7" s="344">
        <f>'E-electricity'!S55</f>
        <v>711220474435522.25</v>
      </c>
      <c r="T7" s="344">
        <f>'E-electricity'!T55</f>
        <v>701585409283871.38</v>
      </c>
      <c r="U7" s="344">
        <f>'E-electricity'!U55</f>
        <v>692273991758685.75</v>
      </c>
      <c r="V7" s="344">
        <f>'E-electricity'!V55</f>
        <v>683295446398516.38</v>
      </c>
      <c r="W7" s="344">
        <f>'E-electricity'!W55</f>
        <v>674659150608754.88</v>
      </c>
      <c r="X7" s="344">
        <f>'E-electricity'!X55</f>
        <v>666374373514144.25</v>
      </c>
      <c r="Y7" s="344">
        <f>'E-electricity'!Y55</f>
        <v>658450070994568.25</v>
      </c>
      <c r="Z7" s="344">
        <f>'E-electricity'!Z55</f>
        <v>650894734950087.75</v>
      </c>
      <c r="AA7" s="344">
        <f>'E-electricity'!AA55</f>
        <v>643716293413504.38</v>
      </c>
      <c r="AB7" s="344">
        <f>'E-electricity'!AB55</f>
        <v>636922057128167.75</v>
      </c>
      <c r="AC7" s="344">
        <f>'E-electricity'!AC55</f>
        <v>630518707603174</v>
      </c>
      <c r="AD7" s="344">
        <f>'E-electricity'!AD55</f>
        <v>624512321402019.13</v>
      </c>
      <c r="AE7" s="344">
        <f>'E-electricity'!AE55</f>
        <v>618908425462341.88</v>
      </c>
      <c r="AF7" s="344">
        <f>'E-electricity'!AF55</f>
        <v>613712078528971.63</v>
      </c>
      <c r="AG7" s="344">
        <f>'E-electricity'!AG55</f>
        <v>608927974258260.13</v>
      </c>
      <c r="AH7" s="344">
        <f>'E-electricity'!AH55</f>
        <v>604560562171673.38</v>
      </c>
      <c r="AI7" s="344">
        <f>'E-electricity'!AI55</f>
        <v>600614183360943.75</v>
      </c>
      <c r="AJ7" s="344">
        <f>'E-electricity'!AJ55</f>
        <v>597093218645395.13</v>
      </c>
      <c r="AK7" s="344">
        <f>'E-electricity'!AK55</f>
        <v>594002247732722.25</v>
      </c>
      <c r="AL7" s="344">
        <f>'E-electricity'!AL55</f>
        <v>591346218826943.75</v>
      </c>
      <c r="AM7" s="344">
        <f>'E-electricity'!AM55</f>
        <v>589130629060613.88</v>
      </c>
      <c r="AN7" s="344">
        <f>'E-electricity'!AN55</f>
        <v>587361717113176.25</v>
      </c>
      <c r="AO7" s="344">
        <f>'E-electricity'!AO55</f>
        <v>586046670435125.25</v>
      </c>
      <c r="AP7" s="344">
        <f>'E-electricity'!AP55</f>
        <v>585193850662859.38</v>
      </c>
      <c r="AQ7" s="344">
        <f>'E-electricity'!AQ55</f>
        <v>581814000888459.63</v>
      </c>
    </row>
    <row r="8" spans="1:43" x14ac:dyDescent="0.2">
      <c r="A8" s="136" t="s">
        <v>130</v>
      </c>
      <c r="B8" s="344">
        <f>'E-electricity'!B56</f>
        <v>134670406310718.06</v>
      </c>
      <c r="C8" s="344">
        <f>'E-electricity'!C56</f>
        <v>138096196518885.72</v>
      </c>
      <c r="D8" s="344">
        <f>'E-electricity'!D56</f>
        <v>159032279722626.47</v>
      </c>
      <c r="E8" s="344">
        <f>'E-electricity'!E56</f>
        <v>157243403203350.5</v>
      </c>
      <c r="F8" s="344">
        <f>'E-electricity'!F56</f>
        <v>157530823389116.59</v>
      </c>
      <c r="G8" s="344">
        <f>'E-electricity'!G56</f>
        <v>159082126905634.66</v>
      </c>
      <c r="H8" s="344">
        <f>'E-electricity'!H56</f>
        <v>161506710146333.94</v>
      </c>
      <c r="I8" s="344">
        <f>'E-electricity'!I56</f>
        <v>164567645573210.56</v>
      </c>
      <c r="J8" s="344">
        <f>'E-electricity'!J56</f>
        <v>167914923366133.59</v>
      </c>
      <c r="K8" s="344">
        <f>'E-electricity'!K56</f>
        <v>171336309239572.94</v>
      </c>
      <c r="L8" s="344">
        <f>'E-electricity'!L56</f>
        <v>174601970619938.19</v>
      </c>
      <c r="M8" s="344">
        <f>'E-electricity'!M56</f>
        <v>177465063467120.75</v>
      </c>
      <c r="N8" s="344">
        <f>'E-electricity'!N56</f>
        <v>179699040866267.63</v>
      </c>
      <c r="O8" s="344">
        <f>'E-electricity'!O56</f>
        <v>181295338842342.81</v>
      </c>
      <c r="P8" s="344">
        <f>'E-electricity'!P56</f>
        <v>182285628241434.06</v>
      </c>
      <c r="Q8" s="344">
        <f>'E-electricity'!Q56</f>
        <v>182709047608798.94</v>
      </c>
      <c r="R8" s="344">
        <f>'E-electricity'!R56</f>
        <v>182610788840158.81</v>
      </c>
      <c r="S8" s="344">
        <f>'E-electricity'!S56</f>
        <v>182492433932999.44</v>
      </c>
      <c r="T8" s="344">
        <f>'E-electricity'!T56</f>
        <v>181942636434152.06</v>
      </c>
      <c r="U8" s="344">
        <f>'E-electricity'!U56</f>
        <v>181002049200850.69</v>
      </c>
      <c r="V8" s="344">
        <f>'E-electricity'!V56</f>
        <v>179713244813800.09</v>
      </c>
      <c r="W8" s="344">
        <f>'E-electricity'!W56</f>
        <v>178119907798544.5</v>
      </c>
      <c r="X8" s="344">
        <f>'E-electricity'!X56</f>
        <v>176266107725926.31</v>
      </c>
      <c r="Y8" s="344">
        <f>'E-electricity'!Y56</f>
        <v>174195663016407.91</v>
      </c>
      <c r="Z8" s="344">
        <f>'E-electricity'!Z56</f>
        <v>171951601203278.03</v>
      </c>
      <c r="AA8" s="344">
        <f>'E-electricity'!AA56</f>
        <v>169575717824073.44</v>
      </c>
      <c r="AB8" s="344">
        <f>'E-electricity'!AB56</f>
        <v>167108233082659.44</v>
      </c>
      <c r="AC8" s="344">
        <f>'E-electricity'!AC56</f>
        <v>164587542992331.63</v>
      </c>
      <c r="AD8" s="344">
        <f>'E-electricity'!AD56</f>
        <v>162050059876507.22</v>
      </c>
      <c r="AE8" s="344">
        <f>'E-electricity'!AE56</f>
        <v>159530135846027</v>
      </c>
      <c r="AF8" s="344">
        <f>'E-electricity'!AF56</f>
        <v>157060062149974.53</v>
      </c>
      <c r="AG8" s="344">
        <f>'E-electricity'!AG56</f>
        <v>154670137057821.38</v>
      </c>
      <c r="AH8" s="344">
        <f>'E-electricity'!AH56</f>
        <v>152388795116165.53</v>
      </c>
      <c r="AI8" s="344">
        <f>'E-electricity'!AI56</f>
        <v>150242791174662.06</v>
      </c>
      <c r="AJ8" s="344">
        <f>'E-electricity'!AJ56</f>
        <v>148257433438176.91</v>
      </c>
      <c r="AK8" s="344">
        <f>'E-electricity'!AK56</f>
        <v>146456860928693.19</v>
      </c>
      <c r="AL8" s="344">
        <f>'E-electricity'!AL56</f>
        <v>144864362094661.75</v>
      </c>
      <c r="AM8" s="344">
        <f>'E-electricity'!AM56</f>
        <v>143502732863982.22</v>
      </c>
      <c r="AN8" s="344">
        <f>'E-electricity'!AN56</f>
        <v>142394674191388.56</v>
      </c>
      <c r="AO8" s="344">
        <f>'E-electricity'!AO56</f>
        <v>141563231110571.66</v>
      </c>
      <c r="AP8" s="344">
        <f>'E-electricity'!AP56</f>
        <v>141032277494032.13</v>
      </c>
      <c r="AQ8" s="344">
        <f>'E-electricity'!AQ56</f>
        <v>140107353302260.23</v>
      </c>
    </row>
    <row r="9" spans="1:43" x14ac:dyDescent="0.2">
      <c r="A9" s="136" t="s">
        <v>131</v>
      </c>
      <c r="B9" s="344">
        <f>'E-electricity'!B57</f>
        <v>329421802646750.88</v>
      </c>
      <c r="C9" s="344">
        <f>'E-electricity'!C57</f>
        <v>346615584378779.63</v>
      </c>
      <c r="D9" s="344">
        <f>'E-electricity'!D57</f>
        <v>372763421252466.25</v>
      </c>
      <c r="E9" s="344">
        <f>'E-electricity'!E57</f>
        <v>386684701531645.44</v>
      </c>
      <c r="F9" s="344">
        <f>'E-electricity'!F57</f>
        <v>400724154649667.25</v>
      </c>
      <c r="G9" s="344">
        <f>'E-electricity'!G57</f>
        <v>416009620533940.25</v>
      </c>
      <c r="H9" s="344">
        <f>'E-electricity'!H57</f>
        <v>431947652426870.38</v>
      </c>
      <c r="I9" s="344">
        <f>'E-electricity'!I57</f>
        <v>442745569326327.31</v>
      </c>
      <c r="J9" s="344">
        <f>'E-electricity'!J57</f>
        <v>453530039296838.81</v>
      </c>
      <c r="K9" s="344">
        <f>'E-electricity'!K57</f>
        <v>464221791075175</v>
      </c>
      <c r="L9" s="344">
        <f>'E-electricity'!L57</f>
        <v>474733111883060</v>
      </c>
      <c r="M9" s="344">
        <f>'E-electricity'!M57</f>
        <v>484968720054786.44</v>
      </c>
      <c r="N9" s="344">
        <f>'E-electricity'!N57</f>
        <v>490667652619596.25</v>
      </c>
      <c r="O9" s="344">
        <f>'E-electricity'!O57</f>
        <v>496014566729261.19</v>
      </c>
      <c r="P9" s="344">
        <f>'E-electricity'!P57</f>
        <v>501021192480412.94</v>
      </c>
      <c r="Q9" s="344">
        <f>'E-electricity'!Q57</f>
        <v>505703804319921.13</v>
      </c>
      <c r="R9" s="344">
        <f>'E-electricity'!R57</f>
        <v>510082580379919.06</v>
      </c>
      <c r="S9" s="344">
        <f>'E-electricity'!S57</f>
        <v>512960789492985.75</v>
      </c>
      <c r="T9" s="344">
        <f>'E-electricity'!T57</f>
        <v>515592625143548.13</v>
      </c>
      <c r="U9" s="344">
        <f>'E-electricity'!U57</f>
        <v>517992298295642.13</v>
      </c>
      <c r="V9" s="344">
        <f>'E-electricity'!V57</f>
        <v>520175736256647.56</v>
      </c>
      <c r="W9" s="344">
        <f>'E-electricity'!W57</f>
        <v>522160252044144.63</v>
      </c>
      <c r="X9" s="344">
        <f>'E-electricity'!X57</f>
        <v>519792817647925.63</v>
      </c>
      <c r="Y9" s="344">
        <f>'E-electricity'!Y57</f>
        <v>517265748064049.88</v>
      </c>
      <c r="Z9" s="344">
        <f>'E-electricity'!Z57</f>
        <v>514598705290596.31</v>
      </c>
      <c r="AA9" s="344">
        <f>'E-electricity'!AA57</f>
        <v>511811597010654.44</v>
      </c>
      <c r="AB9" s="344">
        <f>'E-electricity'!AB57</f>
        <v>508924359893585</v>
      </c>
      <c r="AC9" s="344">
        <f>'E-electricity'!AC57</f>
        <v>503039911630084.81</v>
      </c>
      <c r="AD9" s="344">
        <f>'E-electricity'!AD57</f>
        <v>497095867715326.31</v>
      </c>
      <c r="AE9" s="344">
        <f>'E-electricity'!AE57</f>
        <v>491111292552740.5</v>
      </c>
      <c r="AF9" s="344">
        <f>'E-electricity'!AF57</f>
        <v>485104740691587.69</v>
      </c>
      <c r="AG9" s="344">
        <f>'E-electricity'!AG57</f>
        <v>479094202944421.81</v>
      </c>
      <c r="AH9" s="344">
        <f>'E-electricity'!AH57</f>
        <v>472680850569214.75</v>
      </c>
      <c r="AI9" s="344">
        <f>'E-electricity'!AI57</f>
        <v>466297925280857.88</v>
      </c>
      <c r="AJ9" s="344">
        <f>'E-electricity'!AJ57</f>
        <v>459961698573140.13</v>
      </c>
      <c r="AK9" s="344">
        <f>'E-electricity'!AK57</f>
        <v>453687947931904.94</v>
      </c>
      <c r="AL9" s="344">
        <f>'E-electricity'!AL57</f>
        <v>447492037929327.75</v>
      </c>
      <c r="AM9" s="344">
        <f>'E-electricity'!AM57</f>
        <v>440557519152480.25</v>
      </c>
      <c r="AN9" s="344">
        <f>'E-electricity'!AN57</f>
        <v>433731161693914.81</v>
      </c>
      <c r="AO9" s="344">
        <f>'E-electricity'!AO57</f>
        <v>427027809127472.69</v>
      </c>
      <c r="AP9" s="344">
        <f>'E-electricity'!AP57</f>
        <v>420462442494396.63</v>
      </c>
      <c r="AQ9" s="344">
        <f>'E-electricity'!AQ57</f>
        <v>411927488358699.06</v>
      </c>
    </row>
    <row r="10" spans="1:43" x14ac:dyDescent="0.2">
      <c r="A10" s="136" t="s">
        <v>132</v>
      </c>
      <c r="B10" s="344">
        <f>'E-electricity'!B58</f>
        <v>409091897836498.5</v>
      </c>
      <c r="C10" s="344">
        <f>'E-electricity'!C58</f>
        <v>437880136866688.19</v>
      </c>
      <c r="D10" s="344">
        <f>'E-electricity'!D58</f>
        <v>458973365614015.13</v>
      </c>
      <c r="E10" s="344">
        <f>'E-electricity'!E58</f>
        <v>480047961370632.44</v>
      </c>
      <c r="F10" s="344">
        <f>'E-electricity'!F58</f>
        <v>501103330462550.13</v>
      </c>
      <c r="G10" s="344">
        <f>'E-electricity'!G58</f>
        <v>522138879215778</v>
      </c>
      <c r="H10" s="344">
        <f>'E-electricity'!H58</f>
        <v>543154013956326</v>
      </c>
      <c r="I10" s="344">
        <f>'E-electricity'!I58</f>
        <v>555261870452230.38</v>
      </c>
      <c r="J10" s="344">
        <f>'E-electricity'!J58</f>
        <v>567366997617613.13</v>
      </c>
      <c r="K10" s="344">
        <f>'E-electricity'!K58</f>
        <v>579469116204298.75</v>
      </c>
      <c r="L10" s="344">
        <f>'E-electricity'!L58</f>
        <v>591567946964111.75</v>
      </c>
      <c r="M10" s="344">
        <f>'E-electricity'!M58</f>
        <v>603663210648876.63</v>
      </c>
      <c r="N10" s="344">
        <f>'E-electricity'!N58</f>
        <v>604365898586692.25</v>
      </c>
      <c r="O10" s="344">
        <f>'E-electricity'!O58</f>
        <v>605065313828655.75</v>
      </c>
      <c r="P10" s="344">
        <f>'E-electricity'!P58</f>
        <v>605761444335912.25</v>
      </c>
      <c r="Q10" s="344">
        <f>'E-electricity'!Q58</f>
        <v>606454278069607.38</v>
      </c>
      <c r="R10" s="344">
        <f>'E-electricity'!R58</f>
        <v>607143802990886.25</v>
      </c>
      <c r="S10" s="344">
        <f>'E-electricity'!S58</f>
        <v>600479714595386.38</v>
      </c>
      <c r="T10" s="344">
        <f>'E-electricity'!T58</f>
        <v>593810048761895.88</v>
      </c>
      <c r="U10" s="344">
        <f>'E-electricity'!U58</f>
        <v>587134819515422.25</v>
      </c>
      <c r="V10" s="344">
        <f>'E-electricity'!V58</f>
        <v>580454040880972.5</v>
      </c>
      <c r="W10" s="344">
        <f>'E-electricity'!W58</f>
        <v>573767726883554.63</v>
      </c>
      <c r="X10" s="344">
        <f>'E-electricity'!X58</f>
        <v>561033988129942.88</v>
      </c>
      <c r="Y10" s="344">
        <f>'E-electricity'!Y58</f>
        <v>548290263161576.25</v>
      </c>
      <c r="Z10" s="344">
        <f>'E-electricity'!Z58</f>
        <v>535536578275451.5</v>
      </c>
      <c r="AA10" s="344">
        <f>'E-electricity'!AA58</f>
        <v>522772959768565.13</v>
      </c>
      <c r="AB10" s="344">
        <f>'E-electricity'!AB58</f>
        <v>509999433937913.94</v>
      </c>
      <c r="AC10" s="344">
        <f>'E-electricity'!AC58</f>
        <v>497216027080494.5</v>
      </c>
      <c r="AD10" s="344">
        <f>'E-electricity'!AD58</f>
        <v>484422765493303.5</v>
      </c>
      <c r="AE10" s="344">
        <f>'E-electricity'!AE58</f>
        <v>471619675473337.5</v>
      </c>
      <c r="AF10" s="344">
        <f>'E-electricity'!AF58</f>
        <v>458806783317593.38</v>
      </c>
      <c r="AG10" s="344">
        <f>'E-electricity'!AG58</f>
        <v>445984115323067.81</v>
      </c>
      <c r="AH10" s="344">
        <f>'E-electricity'!AH58</f>
        <v>434884269077121.75</v>
      </c>
      <c r="AI10" s="344">
        <f>'E-electricity'!AI58</f>
        <v>423775955873712.69</v>
      </c>
      <c r="AJ10" s="344">
        <f>'E-electricity'!AJ58</f>
        <v>412659198503620.44</v>
      </c>
      <c r="AK10" s="344">
        <f>'E-electricity'!AK58</f>
        <v>401534019757625.31</v>
      </c>
      <c r="AL10" s="344">
        <f>'E-electricity'!AL58</f>
        <v>390400442426507.38</v>
      </c>
      <c r="AM10" s="344">
        <f>'E-electricity'!AM58</f>
        <v>378691746661937.56</v>
      </c>
      <c r="AN10" s="344">
        <f>'E-electricity'!AN58</f>
        <v>366974291505764.44</v>
      </c>
      <c r="AO10" s="344">
        <f>'E-electricity'!AO58</f>
        <v>355248100893621.69</v>
      </c>
      <c r="AP10" s="344">
        <f>'E-electricity'!AP58</f>
        <v>343513198761142.75</v>
      </c>
      <c r="AQ10" s="344">
        <f>'E-electricity'!AQ58</f>
        <v>331058544703248.94</v>
      </c>
    </row>
    <row r="11" spans="1:43" x14ac:dyDescent="0.2">
      <c r="A11" s="136" t="s">
        <v>133</v>
      </c>
      <c r="B11" s="344">
        <f>'E-electricity'!B59</f>
        <v>2007202557096859</v>
      </c>
      <c r="C11" s="344">
        <f>'E-electricity'!C59</f>
        <v>2126279476105459.5</v>
      </c>
      <c r="D11" s="344">
        <f>'E-electricity'!D59</f>
        <v>2280990469470879</v>
      </c>
      <c r="E11" s="344">
        <f>'E-electricity'!E59</f>
        <v>2422321006491326.5</v>
      </c>
      <c r="F11" s="344">
        <f>'E-electricity'!F59</f>
        <v>2563149311382904</v>
      </c>
      <c r="G11" s="344">
        <f>'E-electricity'!G59</f>
        <v>2710040124428279</v>
      </c>
      <c r="H11" s="344">
        <f>'E-electricity'!H59</f>
        <v>2859389563893496.5</v>
      </c>
      <c r="I11" s="344">
        <f>'E-electricity'!I59</f>
        <v>2967643553637797</v>
      </c>
      <c r="J11" s="344">
        <f>'E-electricity'!J59</f>
        <v>3074037009443373.5</v>
      </c>
      <c r="K11" s="344">
        <f>'E-electricity'!K59</f>
        <v>3178557404990196.5</v>
      </c>
      <c r="L11" s="344">
        <f>'E-electricity'!L59</f>
        <v>3281282489270494.5</v>
      </c>
      <c r="M11" s="344">
        <f>'E-electricity'!M59</f>
        <v>3382366611217683</v>
      </c>
      <c r="N11" s="344">
        <f>'E-electricity'!N59</f>
        <v>3440068837021943</v>
      </c>
      <c r="O11" s="344">
        <f>'E-electricity'!O59</f>
        <v>3496563771399340.5</v>
      </c>
      <c r="P11" s="344">
        <f>'E-electricity'!P59</f>
        <v>3552106761082650.5</v>
      </c>
      <c r="Q11" s="344">
        <f>'E-electricity'!Q59</f>
        <v>3606970931984125.5</v>
      </c>
      <c r="R11" s="344">
        <f>'E-electricity'!R59</f>
        <v>3661438632965852.5</v>
      </c>
      <c r="S11" s="344">
        <f>'E-electricity'!S59</f>
        <v>3692081633452152</v>
      </c>
      <c r="T11" s="344">
        <f>'E-electricity'!T59</f>
        <v>3722692186305347</v>
      </c>
      <c r="U11" s="344">
        <f>'E-electricity'!U59</f>
        <v>3753271008115426</v>
      </c>
      <c r="V11" s="344">
        <f>'E-electricity'!V59</f>
        <v>3783818853987745</v>
      </c>
      <c r="W11" s="344">
        <f>'E-electricity'!W59</f>
        <v>3814336515725417.5</v>
      </c>
      <c r="X11" s="344">
        <f>'E-electricity'!X59</f>
        <v>3828964974022587.5</v>
      </c>
      <c r="Y11" s="344">
        <f>'E-electricity'!Y59</f>
        <v>3843554768813764.5</v>
      </c>
      <c r="Z11" s="344">
        <f>'E-electricity'!Z59</f>
        <v>3858106827142333.5</v>
      </c>
      <c r="AA11" s="344">
        <f>'E-electricity'!AA59</f>
        <v>3872622105542585.5</v>
      </c>
      <c r="AB11" s="344">
        <f>'E-electricity'!AB59</f>
        <v>3887101588275442.5</v>
      </c>
      <c r="AC11" s="344">
        <f>'E-electricity'!AC59</f>
        <v>3887884661934922.5</v>
      </c>
      <c r="AD11" s="344">
        <f>'E-electricity'!AD59</f>
        <v>3888623808373748.5</v>
      </c>
      <c r="AE11" s="344">
        <f>'E-electricity'!AE59</f>
        <v>3889320112011911.5</v>
      </c>
      <c r="AF11" s="344">
        <f>'E-electricity'!AF59</f>
        <v>3889974678203550.5</v>
      </c>
      <c r="AG11" s="344">
        <f>'E-electricity'!AG59</f>
        <v>3890588631621688</v>
      </c>
      <c r="AH11" s="344">
        <f>'E-electricity'!AH59</f>
        <v>3878761454561481</v>
      </c>
      <c r="AI11" s="344">
        <f>'E-electricity'!AI59</f>
        <v>3866888625250897</v>
      </c>
      <c r="AJ11" s="344">
        <f>'E-electricity'!AJ59</f>
        <v>3854971346041046</v>
      </c>
      <c r="AK11" s="344">
        <f>'E-electricity'!AK59</f>
        <v>3843010832557608</v>
      </c>
      <c r="AL11" s="344">
        <f>'E-electricity'!AL59</f>
        <v>3831008312305757.5</v>
      </c>
      <c r="AM11" s="344">
        <f>'E-electricity'!AM59</f>
        <v>3816675644370798.5</v>
      </c>
      <c r="AN11" s="344">
        <f>'E-electricity'!AN59</f>
        <v>3802301786353077</v>
      </c>
      <c r="AO11" s="344">
        <f>'E-electricity'!AO59</f>
        <v>3787887998099790</v>
      </c>
      <c r="AP11" s="344">
        <f>'E-electricity'!AP59</f>
        <v>3773435546278281</v>
      </c>
      <c r="AQ11" s="344">
        <f>'E-electricity'!AQ59</f>
        <v>3748273114977515.5</v>
      </c>
    </row>
    <row r="12" spans="1:43" x14ac:dyDescent="0.2">
      <c r="A12" s="136" t="s">
        <v>134</v>
      </c>
      <c r="B12" s="344">
        <f>'E-electricity'!B60</f>
        <v>486701059474718.88</v>
      </c>
      <c r="C12" s="344">
        <f>'E-electricity'!C60</f>
        <v>505256285721746.44</v>
      </c>
      <c r="D12" s="344">
        <f>'E-electricity'!D60</f>
        <v>557528424468276.44</v>
      </c>
      <c r="E12" s="344">
        <f>'E-electricity'!E60</f>
        <v>554472518504413.44</v>
      </c>
      <c r="F12" s="344">
        <f>'E-electricity'!F60</f>
        <v>560808384098463.25</v>
      </c>
      <c r="G12" s="344">
        <f>'E-electricity'!G60</f>
        <v>578682043759182</v>
      </c>
      <c r="H12" s="344">
        <f>'E-electricity'!H60</f>
        <v>601186882332464</v>
      </c>
      <c r="I12" s="344">
        <f>'E-electricity'!I60</f>
        <v>622392491804603.13</v>
      </c>
      <c r="J12" s="344">
        <f>'E-electricity'!J60</f>
        <v>640244652412657.25</v>
      </c>
      <c r="K12" s="344">
        <f>'E-electricity'!K60</f>
        <v>654457137354748.63</v>
      </c>
      <c r="L12" s="344">
        <f>'E-electricity'!L60</f>
        <v>664809103536268.88</v>
      </c>
      <c r="M12" s="344">
        <f>'E-electricity'!M60</f>
        <v>671150740905182.63</v>
      </c>
      <c r="N12" s="344">
        <f>'E-electricity'!N60</f>
        <v>673486845931399.75</v>
      </c>
      <c r="O12" s="344">
        <f>'E-electricity'!O60</f>
        <v>672537717630391</v>
      </c>
      <c r="P12" s="344">
        <f>'E-electricity'!P60</f>
        <v>669151134478649.88</v>
      </c>
      <c r="Q12" s="344">
        <f>'E-electricity'!Q60</f>
        <v>664191627520082.75</v>
      </c>
      <c r="R12" s="344">
        <f>'E-electricity'!R60</f>
        <v>658515102861955.88</v>
      </c>
      <c r="S12" s="344">
        <f>'E-electricity'!S60</f>
        <v>654452162676495.63</v>
      </c>
      <c r="T12" s="344">
        <f>'E-electricity'!T60</f>
        <v>650498556029085.25</v>
      </c>
      <c r="U12" s="344">
        <f>'E-electricity'!U60</f>
        <v>646658834357559.5</v>
      </c>
      <c r="V12" s="344">
        <f>'E-electricity'!V60</f>
        <v>642937457020072</v>
      </c>
      <c r="W12" s="344">
        <f>'E-electricity'!W60</f>
        <v>639338801095276.25</v>
      </c>
      <c r="X12" s="344">
        <f>'E-electricity'!X60</f>
        <v>635867171489249</v>
      </c>
      <c r="Y12" s="344">
        <f>'E-electricity'!Y60</f>
        <v>632526811345565.63</v>
      </c>
      <c r="Z12" s="344">
        <f>'E-electricity'!Z60</f>
        <v>629321912757345.75</v>
      </c>
      <c r="AA12" s="344">
        <f>'E-electricity'!AA60</f>
        <v>626256627782606.25</v>
      </c>
      <c r="AB12" s="344">
        <f>'E-electricity'!AB60</f>
        <v>623335079766799.25</v>
      </c>
      <c r="AC12" s="344">
        <f>'E-electricity'!AC60</f>
        <v>620561374979054.13</v>
      </c>
      <c r="AD12" s="344">
        <f>'E-electricity'!AD60</f>
        <v>617939614571370.25</v>
      </c>
      <c r="AE12" s="344">
        <f>'E-electricity'!AE60</f>
        <v>615473906872812.75</v>
      </c>
      <c r="AF12" s="344">
        <f>'E-electricity'!AF60</f>
        <v>613168380033650.5</v>
      </c>
      <c r="AG12" s="344">
        <f>'E-electricity'!AG60</f>
        <v>611027195037395.63</v>
      </c>
      <c r="AH12" s="344">
        <f>'E-electricity'!AH60</f>
        <v>609054559101826.5</v>
      </c>
      <c r="AI12" s="344">
        <f>'E-electricity'!AI60</f>
        <v>607254739493339.25</v>
      </c>
      <c r="AJ12" s="344">
        <f>'E-electricity'!AJ60</f>
        <v>605632077782353</v>
      </c>
      <c r="AK12" s="344">
        <f>'E-electricity'!AK60</f>
        <v>604191004571063.38</v>
      </c>
      <c r="AL12" s="344">
        <f>'E-electricity'!AL60</f>
        <v>602936054728595.25</v>
      </c>
      <c r="AM12" s="344">
        <f>'E-electricity'!AM60</f>
        <v>601871883172519.13</v>
      </c>
      <c r="AN12" s="344">
        <f>'E-electricity'!AN60</f>
        <v>601003281239880.5</v>
      </c>
      <c r="AO12" s="344">
        <f>'E-electricity'!AO60</f>
        <v>600335193695271.88</v>
      </c>
      <c r="AP12" s="344">
        <f>'E-electricity'!AP60</f>
        <v>599872736428176.5</v>
      </c>
      <c r="AQ12" s="344">
        <f>'E-electricity'!AQ60</f>
        <v>596548589336022.63</v>
      </c>
    </row>
    <row r="13" spans="1:43" x14ac:dyDescent="0.2">
      <c r="A13" s="136" t="s">
        <v>135</v>
      </c>
      <c r="B13" s="344">
        <f>'E-electricity'!B61</f>
        <v>170409177864849.53</v>
      </c>
      <c r="C13" s="344">
        <f>'E-electricity'!C61</f>
        <v>170108909400388.63</v>
      </c>
      <c r="D13" s="344">
        <f>'E-electricity'!D61</f>
        <v>198837760680669.78</v>
      </c>
      <c r="E13" s="344">
        <f>'E-electricity'!E61</f>
        <v>208627544327719.78</v>
      </c>
      <c r="F13" s="344">
        <f>'E-electricity'!F61</f>
        <v>212806792960233.34</v>
      </c>
      <c r="G13" s="344">
        <f>'E-electricity'!G61</f>
        <v>224032914442227.41</v>
      </c>
      <c r="H13" s="344">
        <f>'E-electricity'!H61</f>
        <v>238304578802425.47</v>
      </c>
      <c r="I13" s="344">
        <f>'E-electricity'!I61</f>
        <v>251891100633932.28</v>
      </c>
      <c r="J13" s="344">
        <f>'E-electricity'!J61</f>
        <v>263822049114823.19</v>
      </c>
      <c r="K13" s="344">
        <f>'E-electricity'!K61</f>
        <v>274262314376224.53</v>
      </c>
      <c r="L13" s="344">
        <f>'E-electricity'!L61</f>
        <v>283476406665672.56</v>
      </c>
      <c r="M13" s="344">
        <f>'E-electricity'!M61</f>
        <v>291811490433991.19</v>
      </c>
      <c r="N13" s="344">
        <f>'E-electricity'!N61</f>
        <v>299595411134756.25</v>
      </c>
      <c r="O13" s="344">
        <f>'E-electricity'!O61</f>
        <v>306998915183088.81</v>
      </c>
      <c r="P13" s="344">
        <f>'E-electricity'!P61</f>
        <v>314123223968267.06</v>
      </c>
      <c r="Q13" s="344">
        <f>'E-electricity'!Q61</f>
        <v>321083048848639.75</v>
      </c>
      <c r="R13" s="344">
        <f>'E-electricity'!R61</f>
        <v>328005738294754.81</v>
      </c>
      <c r="S13" s="344">
        <f>'E-electricity'!S61</f>
        <v>335834316510590.88</v>
      </c>
      <c r="T13" s="344">
        <f>'E-electricity'!T61</f>
        <v>343784567933007.19</v>
      </c>
      <c r="U13" s="344">
        <f>'E-electricity'!U61</f>
        <v>351832881327979.38</v>
      </c>
      <c r="V13" s="344">
        <f>'E-electricity'!V61</f>
        <v>359953397746399.63</v>
      </c>
      <c r="W13" s="344">
        <f>'E-electricity'!W61</f>
        <v>368117954020626.31</v>
      </c>
      <c r="X13" s="344">
        <f>'E-electricity'!X61</f>
        <v>376296046911916.94</v>
      </c>
      <c r="Y13" s="344">
        <f>'E-electricity'!Y61</f>
        <v>384454820803581.38</v>
      </c>
      <c r="Z13" s="344">
        <f>'E-electricity'!Z61</f>
        <v>392559081869234.81</v>
      </c>
      <c r="AA13" s="344">
        <f>'E-electricity'!AA61</f>
        <v>400571341623695.13</v>
      </c>
      <c r="AB13" s="344">
        <f>'E-electricity'!AB61</f>
        <v>408451892677627.75</v>
      </c>
      <c r="AC13" s="344">
        <f>'E-electricity'!AC61</f>
        <v>416158919358068.38</v>
      </c>
      <c r="AD13" s="344">
        <f>'E-electricity'!AD61</f>
        <v>423648645618266.19</v>
      </c>
      <c r="AE13" s="344">
        <f>'E-electricity'!AE61</f>
        <v>430875522335339.44</v>
      </c>
      <c r="AF13" s="344">
        <f>'E-electricity'!AF61</f>
        <v>437792455678203.56</v>
      </c>
      <c r="AG13" s="344">
        <f>'E-electricity'!AG61</f>
        <v>444351077717693.75</v>
      </c>
      <c r="AH13" s="344">
        <f>'E-electricity'!AH61</f>
        <v>450502059844617.5</v>
      </c>
      <c r="AI13" s="344">
        <f>'E-electricity'!AI61</f>
        <v>456195468860962.38</v>
      </c>
      <c r="AJ13" s="344">
        <f>'E-electricity'!AJ61</f>
        <v>461381164818955.56</v>
      </c>
      <c r="AK13" s="344">
        <f>'E-electricity'!AK61</f>
        <v>466009238809482.75</v>
      </c>
      <c r="AL13" s="344">
        <f>'E-electricity'!AL61</f>
        <v>470030487956670.75</v>
      </c>
      <c r="AM13" s="344">
        <f>'E-electricity'!AM61</f>
        <v>473396923873812.13</v>
      </c>
      <c r="AN13" s="344">
        <f>'E-electricity'!AN61</f>
        <v>476062309795824.75</v>
      </c>
      <c r="AO13" s="344">
        <f>'E-electricity'!AO61</f>
        <v>477982720547427.25</v>
      </c>
      <c r="AP13" s="344">
        <f>'E-electricity'!AP61</f>
        <v>479117118459892.81</v>
      </c>
      <c r="AQ13" s="344">
        <f>'E-electricity'!AQ61</f>
        <v>476985288096291.94</v>
      </c>
    </row>
    <row r="14" spans="1:43" x14ac:dyDescent="0.2">
      <c r="A14" s="136" t="s">
        <v>136</v>
      </c>
      <c r="B14" s="344">
        <f>'E-electricity'!B62</f>
        <v>1283183634307131.8</v>
      </c>
      <c r="C14" s="344">
        <f>'E-electricity'!C62</f>
        <v>1340811294492135.3</v>
      </c>
      <c r="D14" s="344">
        <f>'E-electricity'!D62</f>
        <v>1342972494385168.8</v>
      </c>
      <c r="E14" s="344">
        <f>'E-electricity'!E62</f>
        <v>1345116852028957.5</v>
      </c>
      <c r="F14" s="344">
        <f>'E-electricity'!F62</f>
        <v>1347244279188161.5</v>
      </c>
      <c r="G14" s="344">
        <f>'E-electricity'!G62</f>
        <v>1349354687627440.3</v>
      </c>
      <c r="H14" s="344">
        <f>'E-electricity'!H62</f>
        <v>1351447989111454</v>
      </c>
      <c r="I14" s="344">
        <f>'E-electricity'!I62</f>
        <v>1367997833264562.3</v>
      </c>
      <c r="J14" s="344">
        <f>'E-electricity'!J62</f>
        <v>1384519664131417.5</v>
      </c>
      <c r="K14" s="344">
        <f>'E-electricity'!K62</f>
        <v>1401012983959881</v>
      </c>
      <c r="L14" s="344">
        <f>'E-electricity'!L62</f>
        <v>1417477294997814.5</v>
      </c>
      <c r="M14" s="344">
        <f>'E-electricity'!M62</f>
        <v>1433912099493079.3</v>
      </c>
      <c r="N14" s="344">
        <f>'E-electricity'!N62</f>
        <v>1416483431216808.8</v>
      </c>
      <c r="O14" s="344">
        <f>'E-electricity'!O62</f>
        <v>1399073693413486</v>
      </c>
      <c r="P14" s="344">
        <f>'E-electricity'!P62</f>
        <v>1381683192981300.8</v>
      </c>
      <c r="Q14" s="344">
        <f>'E-electricity'!Q62</f>
        <v>1364312236818443</v>
      </c>
      <c r="R14" s="344">
        <f>'E-electricity'!R62</f>
        <v>1346961131823102.5</v>
      </c>
      <c r="S14" s="344">
        <f>'E-electricity'!S62</f>
        <v>1324394287306161</v>
      </c>
      <c r="T14" s="344">
        <f>'E-electricity'!T62</f>
        <v>1301809452803608.5</v>
      </c>
      <c r="U14" s="344">
        <f>'E-electricity'!U62</f>
        <v>1279206675785497.3</v>
      </c>
      <c r="V14" s="344">
        <f>'E-electricity'!V62</f>
        <v>1256586003721880</v>
      </c>
      <c r="W14" s="344">
        <f>'E-electricity'!W62</f>
        <v>1233947484082808.8</v>
      </c>
      <c r="X14" s="344">
        <f>'E-electricity'!X62</f>
        <v>1202707345138375.8</v>
      </c>
      <c r="Y14" s="344">
        <f>'E-electricity'!Y62</f>
        <v>1171443234313141.5</v>
      </c>
      <c r="Z14" s="344">
        <f>'E-electricity'!Z62</f>
        <v>1140155216855813</v>
      </c>
      <c r="AA14" s="344">
        <f>'E-electricity'!AA62</f>
        <v>1108843358015098</v>
      </c>
      <c r="AB14" s="344">
        <f>'E-electricity'!AB62</f>
        <v>1077507723039704.1</v>
      </c>
      <c r="AC14" s="344">
        <f>'E-electricity'!AC62</f>
        <v>1053381823341144</v>
      </c>
      <c r="AD14" s="344">
        <f>'E-electricity'!AD62</f>
        <v>1029237375028535.8</v>
      </c>
      <c r="AE14" s="344">
        <f>'E-electricity'!AE62</f>
        <v>1005074428194804.1</v>
      </c>
      <c r="AF14" s="344">
        <f>'E-electricity'!AF62</f>
        <v>980893032932875.88</v>
      </c>
      <c r="AG14" s="344">
        <f>'E-electricity'!AG62</f>
        <v>956693239335676.13</v>
      </c>
      <c r="AH14" s="344">
        <f>'E-electricity'!AH62</f>
        <v>942263803821085.88</v>
      </c>
      <c r="AI14" s="344">
        <f>'E-electricity'!AI62</f>
        <v>927823030677299</v>
      </c>
      <c r="AJ14" s="344">
        <f>'E-electricity'!AJ62</f>
        <v>913370949862741.13</v>
      </c>
      <c r="AK14" s="344">
        <f>'E-electricity'!AK62</f>
        <v>898907591335836.88</v>
      </c>
      <c r="AL14" s="344">
        <f>'E-electricity'!AL62</f>
        <v>884432985055011.25</v>
      </c>
      <c r="AM14" s="344">
        <f>'E-electricity'!AM62</f>
        <v>877356219807313.75</v>
      </c>
      <c r="AN14" s="344">
        <f>'E-electricity'!AN62</f>
        <v>870273396494742.63</v>
      </c>
      <c r="AO14" s="344">
        <f>'E-electricity'!AO62</f>
        <v>863184529677475.63</v>
      </c>
      <c r="AP14" s="344">
        <f>'E-electricity'!AP62</f>
        <v>856089633915690.13</v>
      </c>
      <c r="AQ14" s="344">
        <f>'E-electricity'!AQ62</f>
        <v>847165194085740.88</v>
      </c>
    </row>
    <row r="15" spans="1:43" x14ac:dyDescent="0.2">
      <c r="A15" s="136" t="s">
        <v>137</v>
      </c>
      <c r="B15" s="344">
        <f>'E-electricity'!B63</f>
        <v>2204134311941875.3</v>
      </c>
      <c r="C15" s="344">
        <f>'E-electricity'!C63</f>
        <v>2315329183758376.5</v>
      </c>
      <c r="D15" s="344">
        <f>'E-electricity'!D63</f>
        <v>2398337091240739</v>
      </c>
      <c r="E15" s="344">
        <f>'E-electricity'!E63</f>
        <v>2481182972876392.5</v>
      </c>
      <c r="F15" s="344">
        <f>'E-electricity'!F63</f>
        <v>2563863990563284</v>
      </c>
      <c r="G15" s="344">
        <f>'E-electricity'!G63</f>
        <v>2646377306199363</v>
      </c>
      <c r="H15" s="344">
        <f>'E-electricity'!H63</f>
        <v>2728720081682576.5</v>
      </c>
      <c r="I15" s="344">
        <f>'E-electricity'!I63</f>
        <v>2787678619642858</v>
      </c>
      <c r="J15" s="344">
        <f>'E-electricity'!J63</f>
        <v>2846534522208624.5</v>
      </c>
      <c r="K15" s="344">
        <f>'E-electricity'!K63</f>
        <v>2905285899662956.5</v>
      </c>
      <c r="L15" s="344">
        <f>'E-electricity'!L63</f>
        <v>2963930862288934</v>
      </c>
      <c r="M15" s="344">
        <f>'E-electricity'!M63</f>
        <v>3022467520369638.5</v>
      </c>
      <c r="N15" s="344">
        <f>'E-electricity'!N63</f>
        <v>3023721085269213.5</v>
      </c>
      <c r="O15" s="344">
        <f>'E-electricity'!O63</f>
        <v>3024945462241370.5</v>
      </c>
      <c r="P15" s="344">
        <f>'E-electricity'!P63</f>
        <v>3026140563912483</v>
      </c>
      <c r="Q15" s="344">
        <f>'E-electricity'!Q63</f>
        <v>3027306302908924</v>
      </c>
      <c r="R15" s="344">
        <f>'E-electricity'!R63</f>
        <v>3028442591857068</v>
      </c>
      <c r="S15" s="344">
        <f>'E-electricity'!S63</f>
        <v>2995085713841172.5</v>
      </c>
      <c r="T15" s="344">
        <f>'E-electricity'!T63</f>
        <v>2961703495120285</v>
      </c>
      <c r="U15" s="344">
        <f>'E-electricity'!U63</f>
        <v>2928296012038522.5</v>
      </c>
      <c r="V15" s="344">
        <f>'E-electricity'!V63</f>
        <v>2894863340940002.5</v>
      </c>
      <c r="W15" s="344">
        <f>'E-electricity'!W63</f>
        <v>2861405558168842</v>
      </c>
      <c r="X15" s="344">
        <f>'E-electricity'!X63</f>
        <v>2797792665213019.5</v>
      </c>
      <c r="Y15" s="344">
        <f>'E-electricity'!Y63</f>
        <v>2734134825108660.5</v>
      </c>
      <c r="Z15" s="344">
        <f>'E-electricity'!Z63</f>
        <v>2670432181000986</v>
      </c>
      <c r="AA15" s="344">
        <f>'E-electricity'!AA63</f>
        <v>2606684876035215.5</v>
      </c>
      <c r="AB15" s="344">
        <f>'E-electricity'!AB63</f>
        <v>2542893053356570</v>
      </c>
      <c r="AC15" s="344">
        <f>'E-electricity'!AC63</f>
        <v>2479056856110270.5</v>
      </c>
      <c r="AD15" s="344">
        <f>'E-electricity'!AD63</f>
        <v>2415176427441536</v>
      </c>
      <c r="AE15" s="344">
        <f>'E-electricity'!AE63</f>
        <v>2351251910495586.5</v>
      </c>
      <c r="AF15" s="344">
        <f>'E-electricity'!AF63</f>
        <v>2287283448417643.5</v>
      </c>
      <c r="AG15" s="344">
        <f>'E-electricity'!AG63</f>
        <v>2223271184352926.8</v>
      </c>
      <c r="AH15" s="344">
        <f>'E-electricity'!AH63</f>
        <v>2167852122492443.3</v>
      </c>
      <c r="AI15" s="344">
        <f>'E-electricity'!AI63</f>
        <v>2112395128599468</v>
      </c>
      <c r="AJ15" s="344">
        <f>'E-electricity'!AJ63</f>
        <v>2056900326733192.3</v>
      </c>
      <c r="AK15" s="344">
        <f>'E-electricity'!AK63</f>
        <v>2001367840952806.5</v>
      </c>
      <c r="AL15" s="344">
        <f>'E-electricity'!AL63</f>
        <v>1945797795317502</v>
      </c>
      <c r="AM15" s="344">
        <f>'E-electricity'!AM63</f>
        <v>1887365517457999.8</v>
      </c>
      <c r="AN15" s="344">
        <f>'E-electricity'!AN63</f>
        <v>1828894125360676</v>
      </c>
      <c r="AO15" s="344">
        <f>'E-electricity'!AO63</f>
        <v>1770383749317027</v>
      </c>
      <c r="AP15" s="344">
        <f>'E-electricity'!AP63</f>
        <v>1711834519618547.5</v>
      </c>
      <c r="AQ15" s="344">
        <f>'E-electricity'!AQ63</f>
        <v>1649375986228555.8</v>
      </c>
    </row>
    <row r="16" spans="1:43" x14ac:dyDescent="0.2">
      <c r="A16" s="136" t="s">
        <v>138</v>
      </c>
      <c r="B16" s="344">
        <f>'E-electricity'!B64</f>
        <v>2277150730930500</v>
      </c>
      <c r="C16" s="344">
        <f>'E-electricity'!C64</f>
        <v>2433853335821037.5</v>
      </c>
      <c r="D16" s="344">
        <f>'E-electricity'!D64</f>
        <v>2604152388568329.5</v>
      </c>
      <c r="E16" s="344">
        <f>'E-electricity'!E64</f>
        <v>2774079995080276.5</v>
      </c>
      <c r="F16" s="344">
        <f>'E-electricity'!F64</f>
        <v>2943629988917774.5</v>
      </c>
      <c r="G16" s="344">
        <f>'E-electricity'!G64</f>
        <v>3112796203641715.5</v>
      </c>
      <c r="H16" s="344">
        <f>'E-electricity'!H64</f>
        <v>3281572472812995</v>
      </c>
      <c r="I16" s="344">
        <f>'E-electricity'!I64</f>
        <v>3448739322240843</v>
      </c>
      <c r="J16" s="344">
        <f>'E-electricity'!J64</f>
        <v>3615608882527532.5</v>
      </c>
      <c r="K16" s="344">
        <f>'E-electricity'!K64</f>
        <v>3782175545575288</v>
      </c>
      <c r="L16" s="344">
        <f>'E-electricity'!L64</f>
        <v>3948433703286340</v>
      </c>
      <c r="M16" s="344">
        <f>'E-electricity'!M64</f>
        <v>4114377747562915</v>
      </c>
      <c r="N16" s="344">
        <f>'E-electricity'!N64</f>
        <v>4200781928882909.5</v>
      </c>
      <c r="O16" s="344">
        <f>'E-electricity'!O64</f>
        <v>4286945062803940.5</v>
      </c>
      <c r="P16" s="344">
        <f>'E-electricity'!P64</f>
        <v>4372865195349879.5</v>
      </c>
      <c r="Q16" s="344">
        <f>'E-electricity'!Q64</f>
        <v>4458540372544590</v>
      </c>
      <c r="R16" s="344">
        <f>'E-electricity'!R64</f>
        <v>4543968640411942</v>
      </c>
      <c r="S16" s="344">
        <f>'E-electricity'!S64</f>
        <v>4571959956384140</v>
      </c>
      <c r="T16" s="344">
        <f>'E-electricity'!T64</f>
        <v>4599963569359332</v>
      </c>
      <c r="U16" s="344">
        <f>'E-electricity'!U64</f>
        <v>4627979415499646</v>
      </c>
      <c r="V16" s="344">
        <f>'E-electricity'!V64</f>
        <v>4656007430967213</v>
      </c>
      <c r="W16" s="344">
        <f>'E-electricity'!W64</f>
        <v>4684047551924160</v>
      </c>
      <c r="X16" s="344">
        <f>'E-electricity'!X64</f>
        <v>4673720318056612</v>
      </c>
      <c r="Y16" s="344">
        <f>'E-electricity'!Y64</f>
        <v>4663381971692607</v>
      </c>
      <c r="Z16" s="344">
        <f>'E-electricity'!Z64</f>
        <v>4653032539742193</v>
      </c>
      <c r="AA16" s="344">
        <f>'E-electricity'!AA64</f>
        <v>4642672049115418</v>
      </c>
      <c r="AB16" s="344">
        <f>'E-electricity'!AB64</f>
        <v>4632300526722331</v>
      </c>
      <c r="AC16" s="344">
        <f>'E-electricity'!AC64</f>
        <v>4571735243104170</v>
      </c>
      <c r="AD16" s="344">
        <f>'E-electricity'!AD64</f>
        <v>4511128884324733</v>
      </c>
      <c r="AE16" s="344">
        <f>'E-electricity'!AE64</f>
        <v>4450481594952037.5</v>
      </c>
      <c r="AF16" s="344">
        <f>'E-electricity'!AF64</f>
        <v>4389793519554100.5</v>
      </c>
      <c r="AG16" s="344">
        <f>'E-electricity'!AG64</f>
        <v>4329064802698940.5</v>
      </c>
      <c r="AH16" s="344">
        <f>'E-electricity'!AH64</f>
        <v>4230602383544648.5</v>
      </c>
      <c r="AI16" s="344">
        <f>'E-electricity'!AI64</f>
        <v>4132077333302792.5</v>
      </c>
      <c r="AJ16" s="344">
        <f>'E-electricity'!AJ64</f>
        <v>4033489884784867.5</v>
      </c>
      <c r="AK16" s="344">
        <f>'E-electricity'!AK64</f>
        <v>3934840270802366.5</v>
      </c>
      <c r="AL16" s="344">
        <f>'E-electricity'!AL64</f>
        <v>3836128724166783.5</v>
      </c>
      <c r="AM16" s="344">
        <f>'E-electricity'!AM64</f>
        <v>3737195319800900.5</v>
      </c>
      <c r="AN16" s="344">
        <f>'E-electricity'!AN64</f>
        <v>3638200408763034.5</v>
      </c>
      <c r="AO16" s="344">
        <f>'E-electricity'!AO64</f>
        <v>3539144224365570.5</v>
      </c>
      <c r="AP16" s="344">
        <f>'E-electricity'!AP64</f>
        <v>3440026999920889</v>
      </c>
      <c r="AQ16" s="344">
        <f>'E-electricity'!AQ64</f>
        <v>3332399772100082.5</v>
      </c>
    </row>
    <row r="17" spans="1:43" x14ac:dyDescent="0.2">
      <c r="A17" s="136" t="s">
        <v>139</v>
      </c>
      <c r="B17" s="344">
        <f>'E-electricity'!B65</f>
        <v>570796702373623.13</v>
      </c>
      <c r="C17" s="344">
        <f>'E-electricity'!C65</f>
        <v>529516612793531.25</v>
      </c>
      <c r="D17" s="344">
        <f>'E-electricity'!D65</f>
        <v>637614346919903.13</v>
      </c>
      <c r="E17" s="344">
        <f>'E-electricity'!E65</f>
        <v>643157598410510.13</v>
      </c>
      <c r="F17" s="344">
        <f>'E-electricity'!F65</f>
        <v>649834059855164.13</v>
      </c>
      <c r="G17" s="344">
        <f>'E-electricity'!G65</f>
        <v>668934553911477.88</v>
      </c>
      <c r="H17" s="344">
        <f>'E-electricity'!H65</f>
        <v>693050679243703.38</v>
      </c>
      <c r="I17" s="344">
        <f>'E-electricity'!I65</f>
        <v>715981321174018.75</v>
      </c>
      <c r="J17" s="344">
        <f>'E-electricity'!J65</f>
        <v>735864518727369.88</v>
      </c>
      <c r="K17" s="344">
        <f>'E-electricity'!K65</f>
        <v>752845199430614.63</v>
      </c>
      <c r="L17" s="344">
        <f>'E-electricity'!L65</f>
        <v>767144788012738.13</v>
      </c>
      <c r="M17" s="344">
        <f>'E-electricity'!M65</f>
        <v>779049406501384.63</v>
      </c>
      <c r="N17" s="344">
        <f>'E-electricity'!N65</f>
        <v>788819395358458.38</v>
      </c>
      <c r="O17" s="344">
        <f>'E-electricity'!O65</f>
        <v>796814381651890.5</v>
      </c>
      <c r="P17" s="344">
        <f>'E-electricity'!P65</f>
        <v>803340895571321.5</v>
      </c>
      <c r="Q17" s="344">
        <f>'E-electricity'!Q65</f>
        <v>808726809098926.38</v>
      </c>
      <c r="R17" s="344">
        <f>'E-electricity'!R65</f>
        <v>813315743046025.38</v>
      </c>
      <c r="S17" s="344">
        <f>'E-electricity'!S65</f>
        <v>819449793160272.75</v>
      </c>
      <c r="T17" s="344">
        <f>'E-electricity'!T65</f>
        <v>825187256727645.88</v>
      </c>
      <c r="U17" s="344">
        <f>'E-electricity'!U65</f>
        <v>830534732371045.63</v>
      </c>
      <c r="V17" s="344">
        <f>'E-electricity'!V65</f>
        <v>835499783303747.88</v>
      </c>
      <c r="W17" s="344">
        <f>'E-electricity'!W65</f>
        <v>840090884670429.5</v>
      </c>
      <c r="X17" s="344">
        <f>'E-electricity'!X65</f>
        <v>844317369781564.5</v>
      </c>
      <c r="Y17" s="344">
        <f>'E-electricity'!Y65</f>
        <v>848189375641996.25</v>
      </c>
      <c r="Z17" s="344">
        <f>'E-electricity'!Z65</f>
        <v>851717788158045.63</v>
      </c>
      <c r="AA17" s="344">
        <f>'E-electricity'!AA65</f>
        <v>854914187388951.25</v>
      </c>
      <c r="AB17" s="344">
        <f>'E-electricity'!AB65</f>
        <v>857790793188593.13</v>
      </c>
      <c r="AC17" s="344">
        <f>'E-electricity'!AC65</f>
        <v>860360411562329.63</v>
      </c>
      <c r="AD17" s="344">
        <f>'E-electricity'!AD65</f>
        <v>862636382041733.75</v>
      </c>
      <c r="AE17" s="344">
        <f>'E-electricity'!AE65</f>
        <v>864632526357561.63</v>
      </c>
      <c r="AF17" s="344">
        <f>'E-electricity'!AF65</f>
        <v>866363098668246.63</v>
      </c>
      <c r="AG17" s="344">
        <f>'E-electricity'!AG65</f>
        <v>867842737578374.38</v>
      </c>
      <c r="AH17" s="344">
        <f>'E-electricity'!AH65</f>
        <v>869086420158736.38</v>
      </c>
      <c r="AI17" s="344">
        <f>'E-electricity'!AI65</f>
        <v>870109418157244.13</v>
      </c>
      <c r="AJ17" s="344">
        <f>'E-electricity'!AJ65</f>
        <v>870927256568109.88</v>
      </c>
      <c r="AK17" s="344">
        <f>'E-electricity'!AK65</f>
        <v>871555674705774.38</v>
      </c>
      <c r="AL17" s="344">
        <f>'E-electricity'!AL65</f>
        <v>872010589909888.63</v>
      </c>
      <c r="AM17" s="344">
        <f>'E-electricity'!AM65</f>
        <v>872308063988758.5</v>
      </c>
      <c r="AN17" s="344">
        <f>'E-electricity'!AN65</f>
        <v>872464272490679.88</v>
      </c>
      <c r="AO17" s="344">
        <f>'E-electricity'!AO65</f>
        <v>872495476876216.25</v>
      </c>
      <c r="AP17" s="344">
        <f>'E-electricity'!AP65</f>
        <v>872417999649270.5</v>
      </c>
      <c r="AQ17" s="344">
        <f>'E-electricity'!AQ65</f>
        <v>867775134785958.13</v>
      </c>
    </row>
    <row r="18" spans="1:43" x14ac:dyDescent="0.2">
      <c r="A18" s="136" t="s">
        <v>140</v>
      </c>
      <c r="B18" s="344">
        <f>'E-electricity'!B66</f>
        <v>537405484268913.44</v>
      </c>
      <c r="C18" s="344">
        <f>'E-electricity'!C66</f>
        <v>562266348269620.06</v>
      </c>
      <c r="D18" s="344">
        <f>'E-electricity'!D66</f>
        <v>674286631819514.13</v>
      </c>
      <c r="E18" s="344">
        <f>'E-electricity'!E66</f>
        <v>733848285073524.25</v>
      </c>
      <c r="F18" s="344">
        <f>'E-electricity'!F66</f>
        <v>751703905886447.13</v>
      </c>
      <c r="G18" s="344">
        <f>'E-electricity'!G66</f>
        <v>798533775263461.38</v>
      </c>
      <c r="H18" s="344">
        <f>'E-electricity'!H66</f>
        <v>856531329372893.63</v>
      </c>
      <c r="I18" s="344">
        <f>'E-electricity'!I66</f>
        <v>908533836191981.75</v>
      </c>
      <c r="J18" s="344">
        <f>'E-electricity'!J66</f>
        <v>951315417001203.13</v>
      </c>
      <c r="K18" s="344">
        <f>'E-electricity'!K66</f>
        <v>987404422504596.5</v>
      </c>
      <c r="L18" s="344">
        <f>'E-electricity'!L66</f>
        <v>1020133034071103</v>
      </c>
      <c r="M18" s="344">
        <f>'E-electricity'!M66</f>
        <v>1053454408688169.1</v>
      </c>
      <c r="N18" s="344">
        <f>'E-electricity'!N66</f>
        <v>1090848716162681.5</v>
      </c>
      <c r="O18" s="344">
        <f>'E-electricity'!O66</f>
        <v>1132513404865863</v>
      </c>
      <c r="P18" s="344">
        <f>'E-electricity'!P66</f>
        <v>1177536708322418.8</v>
      </c>
      <c r="Q18" s="344">
        <f>'E-electricity'!Q66</f>
        <v>1224840387439118.5</v>
      </c>
      <c r="R18" s="344">
        <f>'E-electricity'!R66</f>
        <v>1273150124478013.3</v>
      </c>
      <c r="S18" s="344">
        <f>'E-electricity'!S66</f>
        <v>1324530303006374</v>
      </c>
      <c r="T18" s="344">
        <f>'E-electricity'!T66</f>
        <v>1375536807134194.3</v>
      </c>
      <c r="U18" s="344">
        <f>'E-electricity'!U66</f>
        <v>1425987154148167</v>
      </c>
      <c r="V18" s="344">
        <f>'E-electricity'!V66</f>
        <v>1475697322694546.5</v>
      </c>
      <c r="W18" s="344">
        <f>'E-electricity'!W66</f>
        <v>1524482967745935.3</v>
      </c>
      <c r="X18" s="344">
        <f>'E-electricity'!X66</f>
        <v>1572160653188349.5</v>
      </c>
      <c r="Y18" s="344">
        <f>'E-electricity'!Y66</f>
        <v>1618549089550525.5</v>
      </c>
      <c r="Z18" s="344">
        <f>'E-electricity'!Z66</f>
        <v>1663470364350365.8</v>
      </c>
      <c r="AA18" s="344">
        <f>'E-electricity'!AA66</f>
        <v>1706751152661585</v>
      </c>
      <c r="AB18" s="344">
        <f>'E-electricity'!AB66</f>
        <v>1748223895801605.5</v>
      </c>
      <c r="AC18" s="344">
        <f>'E-electricity'!AC66</f>
        <v>1787727936502612</v>
      </c>
      <c r="AD18" s="344">
        <f>'E-electricity'!AD66</f>
        <v>1825110599540215.5</v>
      </c>
      <c r="AE18" s="344">
        <f>'E-electricity'!AE66</f>
        <v>1860228207545947.8</v>
      </c>
      <c r="AF18" s="344">
        <f>'E-electricity'!AF66</f>
        <v>1892947022604972.3</v>
      </c>
      <c r="AG18" s="344">
        <f>'E-electricity'!AG66</f>
        <v>1923144105222396</v>
      </c>
      <c r="AH18" s="344">
        <f>'E-electricity'!AH66</f>
        <v>1950708083311676.8</v>
      </c>
      <c r="AI18" s="344">
        <f>'E-electricity'!AI66</f>
        <v>1975539824997441.8</v>
      </c>
      <c r="AJ18" s="344">
        <f>'E-electricity'!AJ66</f>
        <v>1997553010213008.3</v>
      </c>
      <c r="AK18" s="344">
        <f>'E-electricity'!AK66</f>
        <v>2016674597289560</v>
      </c>
      <c r="AL18" s="344">
        <f>'E-electricity'!AL66</f>
        <v>2032845181960320.8</v>
      </c>
      <c r="AM18" s="344">
        <f>'E-electricity'!AM66</f>
        <v>2046019247420042</v>
      </c>
      <c r="AN18" s="344">
        <f>'E-electricity'!AN66</f>
        <v>2056165305270159</v>
      </c>
      <c r="AO18" s="344">
        <f>'E-electricity'!AO66</f>
        <v>2063265928327004.8</v>
      </c>
      <c r="AP18" s="344">
        <f>'E-electricity'!AP66</f>
        <v>2067317677360200</v>
      </c>
      <c r="AQ18" s="344">
        <f>'E-electricity'!AQ66</f>
        <v>2057724099592450.8</v>
      </c>
    </row>
    <row r="19" spans="1:43" x14ac:dyDescent="0.2">
      <c r="A19" s="136" t="s">
        <v>141</v>
      </c>
      <c r="B19" s="344">
        <f>'E-electricity'!B67</f>
        <v>293208743404436.81</v>
      </c>
      <c r="C19" s="344">
        <f>'E-electricity'!C67</f>
        <v>321717186820015.31</v>
      </c>
      <c r="D19" s="344">
        <f>'E-electricity'!D67</f>
        <v>390065559673163.75</v>
      </c>
      <c r="E19" s="344">
        <f>'E-electricity'!E67</f>
        <v>442046217727928.81</v>
      </c>
      <c r="F19" s="344">
        <f>'E-electricity'!F67</f>
        <v>454817501991290.31</v>
      </c>
      <c r="G19" s="344">
        <f>'E-electricity'!G67</f>
        <v>488702393320858.88</v>
      </c>
      <c r="H19" s="344">
        <f>'E-electricity'!H67</f>
        <v>532418304837169.13</v>
      </c>
      <c r="I19" s="344">
        <f>'E-electricity'!I67</f>
        <v>574512846214442</v>
      </c>
      <c r="J19" s="344">
        <f>'E-electricity'!J67</f>
        <v>612013834433921.25</v>
      </c>
      <c r="K19" s="344">
        <f>'E-electricity'!K67</f>
        <v>645482679442025</v>
      </c>
      <c r="L19" s="344">
        <f>'E-electricity'!L67</f>
        <v>675953674034252</v>
      </c>
      <c r="M19" s="344">
        <f>'E-electricity'!M67</f>
        <v>704864089740111.5</v>
      </c>
      <c r="N19" s="344">
        <f>'E-electricity'!N67</f>
        <v>733583402231300.63</v>
      </c>
      <c r="O19" s="344">
        <f>'E-electricity'!O67</f>
        <v>762368157242825.25</v>
      </c>
      <c r="P19" s="344">
        <f>'E-electricity'!P67</f>
        <v>791072611483858.5</v>
      </c>
      <c r="Q19" s="344">
        <f>'E-electricity'!Q67</f>
        <v>819538772595769.88</v>
      </c>
      <c r="R19" s="344">
        <f>'E-electricity'!R67</f>
        <v>847597025672606</v>
      </c>
      <c r="S19" s="344">
        <f>'E-electricity'!S67</f>
        <v>877272855562468.38</v>
      </c>
      <c r="T19" s="344">
        <f>'E-electricity'!T67</f>
        <v>906422699180832.38</v>
      </c>
      <c r="U19" s="344">
        <f>'E-electricity'!U67</f>
        <v>934951644574969.13</v>
      </c>
      <c r="V19" s="344">
        <f>'E-electricity'!V67</f>
        <v>962767242069382.5</v>
      </c>
      <c r="W19" s="344">
        <f>'E-electricity'!W67</f>
        <v>989780106783936.88</v>
      </c>
      <c r="X19" s="344">
        <f>'E-electricity'!X67</f>
        <v>1015904489280130.9</v>
      </c>
      <c r="Y19" s="344">
        <f>'E-electricity'!Y67</f>
        <v>1041058808975928</v>
      </c>
      <c r="Z19" s="344">
        <f>'E-electricity'!Z67</f>
        <v>1065166145558594.9</v>
      </c>
      <c r="AA19" s="344">
        <f>'E-electricity'!AA67</f>
        <v>1088154684264229.6</v>
      </c>
      <c r="AB19" s="344">
        <f>'E-electricity'!AB67</f>
        <v>1109958111569222.5</v>
      </c>
      <c r="AC19" s="344">
        <f>'E-electricity'!AC67</f>
        <v>1130515958540921.3</v>
      </c>
      <c r="AD19" s="344">
        <f>'E-electricity'!AD67</f>
        <v>1149773889809400.8</v>
      </c>
      <c r="AE19" s="344">
        <f>'E-electricity'!AE67</f>
        <v>1167683936837808.5</v>
      </c>
      <c r="AF19" s="344">
        <f>'E-electricity'!AF67</f>
        <v>1184204674873567.5</v>
      </c>
      <c r="AG19" s="344">
        <f>'E-electricity'!AG67</f>
        <v>1199301343646398.3</v>
      </c>
      <c r="AH19" s="344">
        <f>'E-electricity'!AH67</f>
        <v>1212945912531785.5</v>
      </c>
      <c r="AI19" s="344">
        <f>'E-electricity'!AI67</f>
        <v>1225117091511550</v>
      </c>
      <c r="AJ19" s="344">
        <f>'E-electricity'!AJ67</f>
        <v>1235800289829342.8</v>
      </c>
      <c r="AK19" s="344">
        <f>'E-electricity'!AK67</f>
        <v>1244987524751811.5</v>
      </c>
      <c r="AL19" s="344">
        <f>'E-electricity'!AL67</f>
        <v>1252677283301087.3</v>
      </c>
      <c r="AM19" s="344">
        <f>'E-electricity'!AM67</f>
        <v>1258874340217508.3</v>
      </c>
      <c r="AN19" s="344">
        <f>'E-electricity'!AN67</f>
        <v>1263589535740963.5</v>
      </c>
      <c r="AO19" s="344">
        <f>'E-electricity'!AO67</f>
        <v>1266839517063652.8</v>
      </c>
      <c r="AP19" s="344">
        <f>'E-electricity'!AP67</f>
        <v>1268646447506705.3</v>
      </c>
      <c r="AQ19" s="344">
        <f>'E-electricity'!AQ67</f>
        <v>1262529802031571</v>
      </c>
    </row>
    <row r="20" spans="1:43" x14ac:dyDescent="0.2">
      <c r="A20" s="136" t="s">
        <v>142</v>
      </c>
      <c r="B20" s="344">
        <f>'E-electricity'!B68</f>
        <v>203012191250349.44</v>
      </c>
      <c r="C20" s="344">
        <f>'E-electricity'!C68</f>
        <v>210030966607123.25</v>
      </c>
      <c r="D20" s="344">
        <f>'E-electricity'!D68</f>
        <v>237887466212376.97</v>
      </c>
      <c r="E20" s="344">
        <f>'E-electricity'!E68</f>
        <v>260663995226965.34</v>
      </c>
      <c r="F20" s="344">
        <f>'E-electricity'!F68</f>
        <v>262687606640701.06</v>
      </c>
      <c r="G20" s="344">
        <f>'E-electricity'!G68</f>
        <v>269024609693352.94</v>
      </c>
      <c r="H20" s="344">
        <f>'E-electricity'!H68</f>
        <v>277692605377524.09</v>
      </c>
      <c r="I20" s="344">
        <f>'E-electricity'!I68</f>
        <v>287107016986087.25</v>
      </c>
      <c r="J20" s="344">
        <f>'E-electricity'!J68</f>
        <v>296532069623866.44</v>
      </c>
      <c r="K20" s="344">
        <f>'E-electricity'!K68</f>
        <v>305751286978671.88</v>
      </c>
      <c r="L20" s="344">
        <f>'E-electricity'!L68</f>
        <v>314526237270952.38</v>
      </c>
      <c r="M20" s="344">
        <f>'E-electricity'!M68</f>
        <v>322598873118339</v>
      </c>
      <c r="N20" s="344">
        <f>'E-electricity'!N68</f>
        <v>329719701406223.25</v>
      </c>
      <c r="O20" s="344">
        <f>'E-electricity'!O68</f>
        <v>335888141337839</v>
      </c>
      <c r="P20" s="344">
        <f>'E-electricity'!P68</f>
        <v>341140002807808.06</v>
      </c>
      <c r="Q20" s="344">
        <f>'E-electricity'!Q68</f>
        <v>345524897443257.63</v>
      </c>
      <c r="R20" s="344">
        <f>'E-electricity'!R68</f>
        <v>349104394828001.13</v>
      </c>
      <c r="S20" s="344">
        <f>'E-electricity'!S68</f>
        <v>352822914798044.69</v>
      </c>
      <c r="T20" s="344">
        <f>'E-electricity'!T68</f>
        <v>355857295327322.81</v>
      </c>
      <c r="U20" s="344">
        <f>'E-electricity'!U68</f>
        <v>358238991057590.69</v>
      </c>
      <c r="V20" s="344">
        <f>'E-electricity'!V68</f>
        <v>360004409318916.25</v>
      </c>
      <c r="W20" s="344">
        <f>'E-electricity'!W68</f>
        <v>361194131859927.75</v>
      </c>
      <c r="X20" s="344">
        <f>'E-electricity'!X68</f>
        <v>361852151708517.38</v>
      </c>
      <c r="Y20" s="344">
        <f>'E-electricity'!Y68</f>
        <v>362025141162504.81</v>
      </c>
      <c r="Z20" s="344">
        <f>'E-electricity'!Z68</f>
        <v>361761764364788.44</v>
      </c>
      <c r="AA20" s="344">
        <f>'E-electricity'!AA68</f>
        <v>361112045344756.13</v>
      </c>
      <c r="AB20" s="344">
        <f>'E-electricity'!AB68</f>
        <v>360126799904381</v>
      </c>
      <c r="AC20" s="344">
        <f>'E-electricity'!AC68</f>
        <v>358857137373583.63</v>
      </c>
      <c r="AD20" s="344">
        <f>'E-electricity'!AD68</f>
        <v>357354036117910.88</v>
      </c>
      <c r="AE20" s="344">
        <f>'E-electricity'!AE68</f>
        <v>355667994798437.81</v>
      </c>
      <c r="AF20" s="344">
        <f>'E-electricity'!AF68</f>
        <v>353848759789549.44</v>
      </c>
      <c r="AG20" s="344">
        <f>'E-electricity'!AG68</f>
        <v>351945127871831.13</v>
      </c>
      <c r="AH20" s="344">
        <f>'E-electricity'!AH68</f>
        <v>350004822340145.06</v>
      </c>
      <c r="AI20" s="344">
        <f>'E-electricity'!AI68</f>
        <v>348074439997418.56</v>
      </c>
      <c r="AJ20" s="344">
        <f>'E-electricity'!AJ68</f>
        <v>346199466132555.81</v>
      </c>
      <c r="AK20" s="344">
        <f>'E-electricity'!AK68</f>
        <v>344424354491688.69</v>
      </c>
      <c r="AL20" s="344">
        <f>'E-electricity'!AL68</f>
        <v>342792669429488.19</v>
      </c>
      <c r="AM20" s="344">
        <f>'E-electricity'!AM68</f>
        <v>341347287855331.13</v>
      </c>
      <c r="AN20" s="344">
        <f>'E-electricity'!AN68</f>
        <v>340130659254062.06</v>
      </c>
      <c r="AO20" s="344">
        <f>'E-electricity'!AO68</f>
        <v>339185122953227.5</v>
      </c>
      <c r="AP20" s="344">
        <f>'E-electricity'!AP68</f>
        <v>338553282924253</v>
      </c>
      <c r="AQ20" s="344">
        <f>'E-electricity'!AQ68</f>
        <v>336543680508179.25</v>
      </c>
    </row>
    <row r="21" spans="1:43" x14ac:dyDescent="0.2">
      <c r="A21" s="136" t="s">
        <v>143</v>
      </c>
      <c r="B21" s="344">
        <f>'E-electricity'!B69</f>
        <v>351931701056394.38</v>
      </c>
      <c r="C21" s="344">
        <f>'E-electricity'!C69</f>
        <v>403584701226954</v>
      </c>
      <c r="D21" s="344">
        <f>'E-electricity'!D69</f>
        <v>431150512005071.81</v>
      </c>
      <c r="E21" s="344">
        <f>'E-electricity'!E69</f>
        <v>458620093860991.44</v>
      </c>
      <c r="F21" s="344">
        <f>'E-electricity'!F69</f>
        <v>485992233349418.69</v>
      </c>
      <c r="G21" s="344">
        <f>'E-electricity'!G69</f>
        <v>513265717025059.69</v>
      </c>
      <c r="H21" s="344">
        <f>'E-electricity'!H69</f>
        <v>540439331442620.75</v>
      </c>
      <c r="I21" s="344">
        <f>'E-electricity'!I69</f>
        <v>555902319214528.31</v>
      </c>
      <c r="J21" s="344">
        <f>'E-electricity'!J69</f>
        <v>571326821120361</v>
      </c>
      <c r="K21" s="344">
        <f>'E-electricity'!K69</f>
        <v>586712264055684.63</v>
      </c>
      <c r="L21" s="344">
        <f>'E-electricity'!L69</f>
        <v>602058074916065.25</v>
      </c>
      <c r="M21" s="344">
        <f>'E-electricity'!M69</f>
        <v>617363680597069</v>
      </c>
      <c r="N21" s="344">
        <f>'E-electricity'!N69</f>
        <v>624586637159584</v>
      </c>
      <c r="O21" s="344">
        <f>'E-electricity'!O69</f>
        <v>631786080033420.13</v>
      </c>
      <c r="P21" s="344">
        <f>'E-electricity'!P69</f>
        <v>638961836272183.38</v>
      </c>
      <c r="Q21" s="344">
        <f>'E-electricity'!Q69</f>
        <v>646113732929480.25</v>
      </c>
      <c r="R21" s="344">
        <f>'E-electricity'!R69</f>
        <v>653241597058917.25</v>
      </c>
      <c r="S21" s="344">
        <f>'E-electricity'!S69</f>
        <v>651351172567947</v>
      </c>
      <c r="T21" s="344">
        <f>'E-electricity'!T69</f>
        <v>649459518051559.25</v>
      </c>
      <c r="U21" s="344">
        <f>'E-electricity'!U69</f>
        <v>647566639806200.25</v>
      </c>
      <c r="V21" s="344">
        <f>'E-electricity'!V69</f>
        <v>645672544128315.88</v>
      </c>
      <c r="W21" s="344">
        <f>'E-electricity'!W69</f>
        <v>643777237314352</v>
      </c>
      <c r="X21" s="344">
        <f>'E-electricity'!X69</f>
        <v>641880725660755.38</v>
      </c>
      <c r="Y21" s="344">
        <f>'E-electricity'!Y69</f>
        <v>639983015463971.5</v>
      </c>
      <c r="Z21" s="344">
        <f>'E-electricity'!Z69</f>
        <v>638084113020446.5</v>
      </c>
      <c r="AA21" s="344">
        <f>'E-electricity'!AA69</f>
        <v>636184024626626.38</v>
      </c>
      <c r="AB21" s="344">
        <f>'E-electricity'!AB69</f>
        <v>634282756578957.25</v>
      </c>
      <c r="AC21" s="344">
        <f>'E-electricity'!AC69</f>
        <v>632380315173885.38</v>
      </c>
      <c r="AD21" s="344">
        <f>'E-electricity'!AD69</f>
        <v>630476706707856.63</v>
      </c>
      <c r="AE21" s="344">
        <f>'E-electricity'!AE69</f>
        <v>628571937477317.13</v>
      </c>
      <c r="AF21" s="344">
        <f>'E-electricity'!AF69</f>
        <v>626666013778712.75</v>
      </c>
      <c r="AG21" s="344">
        <f>'E-electricity'!AG69</f>
        <v>624758941908489.5</v>
      </c>
      <c r="AH21" s="344">
        <f>'E-electricity'!AH69</f>
        <v>624040888790156.88</v>
      </c>
      <c r="AI21" s="344">
        <f>'E-electricity'!AI69</f>
        <v>623321984764232.5</v>
      </c>
      <c r="AJ21" s="344">
        <f>'E-electricity'!AJ69</f>
        <v>622602232349294.63</v>
      </c>
      <c r="AK21" s="344">
        <f>'E-electricity'!AK69</f>
        <v>621881634063921.63</v>
      </c>
      <c r="AL21" s="344">
        <f>'E-electricity'!AL69</f>
        <v>621160192426692.38</v>
      </c>
      <c r="AM21" s="344">
        <f>'E-electricity'!AM69</f>
        <v>620040956718848.5</v>
      </c>
      <c r="AN21" s="344">
        <f>'E-electricity'!AN69</f>
        <v>618920792003557.5</v>
      </c>
      <c r="AO21" s="344">
        <f>'E-electricity'!AO69</f>
        <v>617799702058686.88</v>
      </c>
      <c r="AP21" s="344">
        <f>'E-electricity'!AP69</f>
        <v>616677690662104.25</v>
      </c>
      <c r="AQ21" s="344">
        <f>'E-electricity'!AQ69</f>
        <v>613480869673631.38</v>
      </c>
    </row>
    <row r="22" spans="1:43" x14ac:dyDescent="0.2">
      <c r="A22" s="136" t="s">
        <v>144</v>
      </c>
      <c r="B22" s="344">
        <f>'E-electricity'!B70</f>
        <v>56702969800129.539</v>
      </c>
      <c r="C22" s="344">
        <f>'E-electricity'!C70</f>
        <v>54512374866221.539</v>
      </c>
      <c r="D22" s="344">
        <f>'E-electricity'!D70</f>
        <v>61340421908498.453</v>
      </c>
      <c r="E22" s="344">
        <f>'E-electricity'!E70</f>
        <v>63613397726423.039</v>
      </c>
      <c r="F22" s="344">
        <f>'E-electricity'!F70</f>
        <v>63983960130961.273</v>
      </c>
      <c r="G22" s="344">
        <f>'E-electricity'!G70</f>
        <v>65164270388999.469</v>
      </c>
      <c r="H22" s="344">
        <f>'E-electricity'!H70</f>
        <v>66671618648255.875</v>
      </c>
      <c r="I22" s="344">
        <f>'E-electricity'!I70</f>
        <v>68130634783504.672</v>
      </c>
      <c r="J22" s="344">
        <f>'E-electricity'!J70</f>
        <v>69396334786786.141</v>
      </c>
      <c r="K22" s="344">
        <f>'E-electricity'!K70</f>
        <v>70460025743171.156</v>
      </c>
      <c r="L22" s="344">
        <f>'E-electricity'!L70</f>
        <v>71314974347274.281</v>
      </c>
      <c r="M22" s="344">
        <f>'E-electricity'!M70</f>
        <v>71956467347269.453</v>
      </c>
      <c r="N22" s="344">
        <f>'E-electricity'!N70</f>
        <v>72381107747478.641</v>
      </c>
      <c r="O22" s="344">
        <f>'E-electricity'!O70</f>
        <v>72619276795244.563</v>
      </c>
      <c r="P22" s="344">
        <f>'E-electricity'!P70</f>
        <v>72702250756349.859</v>
      </c>
      <c r="Q22" s="344">
        <f>'E-electricity'!Q70</f>
        <v>72662606892203.234</v>
      </c>
      <c r="R22" s="344">
        <f>'E-electricity'!R70</f>
        <v>72533596858879.031</v>
      </c>
      <c r="S22" s="344">
        <f>'E-electricity'!S70</f>
        <v>72524749288211.5</v>
      </c>
      <c r="T22" s="344">
        <f>'E-electricity'!T70</f>
        <v>72465176772311.672</v>
      </c>
      <c r="U22" s="344">
        <f>'E-electricity'!U70</f>
        <v>72359284321768.641</v>
      </c>
      <c r="V22" s="344">
        <f>'E-electricity'!V70</f>
        <v>72211546447872.766</v>
      </c>
      <c r="W22" s="344">
        <f>'E-electricity'!W70</f>
        <v>72026480517418.922</v>
      </c>
      <c r="X22" s="344">
        <f>'E-electricity'!X70</f>
        <v>71808622681560.859</v>
      </c>
      <c r="Y22" s="344">
        <f>'E-electricity'!Y70</f>
        <v>71562506480917.328</v>
      </c>
      <c r="Z22" s="344">
        <f>'E-electricity'!Z70</f>
        <v>71292644190965.375</v>
      </c>
      <c r="AA22" s="344">
        <f>'E-electricity'!AA70</f>
        <v>71003510937898.422</v>
      </c>
      <c r="AB22" s="344">
        <f>'E-electricity'!AB70</f>
        <v>70699531585815.391</v>
      </c>
      <c r="AC22" s="344">
        <f>'E-electricity'!AC70</f>
        <v>70385070371449.891</v>
      </c>
      <c r="AD22" s="344">
        <f>'E-electricity'!AD70</f>
        <v>70064423242712.031</v>
      </c>
      <c r="AE22" s="344">
        <f>'E-electricity'!AE70</f>
        <v>69741812842027.422</v>
      </c>
      <c r="AF22" s="344">
        <f>'E-electricity'!AF70</f>
        <v>69421386064760.469</v>
      </c>
      <c r="AG22" s="344">
        <f>'E-electricity'!AG70</f>
        <v>69107214116729.5</v>
      </c>
      <c r="AH22" s="344">
        <f>'E-electricity'!AH70</f>
        <v>68803294992819.758</v>
      </c>
      <c r="AI22" s="344">
        <f>'E-electricity'!AI70</f>
        <v>68513558300774.477</v>
      </c>
      <c r="AJ22" s="344">
        <f>'E-electricity'!AJ70</f>
        <v>68241872360236.609</v>
      </c>
      <c r="AK22" s="344">
        <f>'E-electricity'!AK70</f>
        <v>67992053516834.156</v>
      </c>
      <c r="AL22" s="344">
        <f>'E-electricity'!AL70</f>
        <v>67767877624425.047</v>
      </c>
      <c r="AM22" s="344">
        <f>'E-electricity'!AM70</f>
        <v>67573093665429.516</v>
      </c>
      <c r="AN22" s="344">
        <f>'E-electricity'!AN70</f>
        <v>67411439499428.531</v>
      </c>
      <c r="AO22" s="344">
        <f>'E-electricity'!AO70</f>
        <v>67286659753883.016</v>
      </c>
      <c r="AP22" s="344">
        <f>'E-electricity'!AP70</f>
        <v>67202525898029.852</v>
      </c>
      <c r="AQ22" s="344">
        <f>'E-electricity'!AQ70</f>
        <v>66818757983761.492</v>
      </c>
    </row>
    <row r="23" spans="1:43" x14ac:dyDescent="0.2">
      <c r="A23" s="136" t="s">
        <v>145</v>
      </c>
      <c r="B23" s="344">
        <f>'E-electricity'!B71</f>
        <v>343749385399834.5</v>
      </c>
      <c r="C23" s="344">
        <f>'E-electricity'!C71</f>
        <v>367648025457609.69</v>
      </c>
      <c r="D23" s="344">
        <f>'E-electricity'!D71</f>
        <v>428968122190261.63</v>
      </c>
      <c r="E23" s="344">
        <f>'E-electricity'!E71</f>
        <v>429227935886436.69</v>
      </c>
      <c r="F23" s="344">
        <f>'E-electricity'!F71</f>
        <v>434052352525276.75</v>
      </c>
      <c r="G23" s="344">
        <f>'E-electricity'!G71</f>
        <v>447700599066777.44</v>
      </c>
      <c r="H23" s="344">
        <f>'E-electricity'!H71</f>
        <v>464924833297500.06</v>
      </c>
      <c r="I23" s="344">
        <f>'E-electricity'!I71</f>
        <v>481282821363183.19</v>
      </c>
      <c r="J23" s="344">
        <f>'E-electricity'!J71</f>
        <v>495477201855598.13</v>
      </c>
      <c r="K23" s="344">
        <f>'E-electricity'!K71</f>
        <v>507630655548270.81</v>
      </c>
      <c r="L23" s="344">
        <f>'E-electricity'!L71</f>
        <v>517926345774709.75</v>
      </c>
      <c r="M23" s="344">
        <f>'E-electricity'!M71</f>
        <v>526598127192591.88</v>
      </c>
      <c r="N23" s="344">
        <f>'E-electricity'!N71</f>
        <v>533858051763458</v>
      </c>
      <c r="O23" s="344">
        <f>'E-electricity'!O71</f>
        <v>539954367016694.13</v>
      </c>
      <c r="P23" s="344">
        <f>'E-electricity'!P71</f>
        <v>545090849236964.06</v>
      </c>
      <c r="Q23" s="344">
        <f>'E-electricity'!Q71</f>
        <v>549486586563421.63</v>
      </c>
      <c r="R23" s="344">
        <f>'E-electricity'!R71</f>
        <v>553372365757277.94</v>
      </c>
      <c r="S23" s="344">
        <f>'E-electricity'!S71</f>
        <v>558336108953104.63</v>
      </c>
      <c r="T23" s="344">
        <f>'E-electricity'!T71</f>
        <v>563059291936732.25</v>
      </c>
      <c r="U23" s="344">
        <f>'E-electricity'!U71</f>
        <v>567541454442299.63</v>
      </c>
      <c r="V23" s="344">
        <f>'E-electricity'!V71</f>
        <v>571782647375190.13</v>
      </c>
      <c r="W23" s="344">
        <f>'E-electricity'!W71</f>
        <v>575783420489104.88</v>
      </c>
      <c r="X23" s="344">
        <f>'E-electricity'!X71</f>
        <v>579544808790890.25</v>
      </c>
      <c r="Y23" s="344">
        <f>'E-electricity'!Y71</f>
        <v>583068317785848.25</v>
      </c>
      <c r="Z23" s="344">
        <f>'E-electricity'!Z71</f>
        <v>586355907677605</v>
      </c>
      <c r="AA23" s="344">
        <f>'E-electricity'!AA71</f>
        <v>589409976637130</v>
      </c>
      <c r="AB23" s="344">
        <f>'E-electricity'!AB71</f>
        <v>592233343255364.88</v>
      </c>
      <c r="AC23" s="344">
        <f>'E-electricity'!AC71</f>
        <v>594829228292993.75</v>
      </c>
      <c r="AD23" s="344">
        <f>'E-electricity'!AD71</f>
        <v>597201235839459.5</v>
      </c>
      <c r="AE23" s="344">
        <f>'E-electricity'!AE71</f>
        <v>599353333991178.38</v>
      </c>
      <c r="AF23" s="344">
        <f>'E-electricity'!AF71</f>
        <v>601289835156289.63</v>
      </c>
      <c r="AG23" s="344">
        <f>'E-electricity'!AG71</f>
        <v>603015376090184.5</v>
      </c>
      <c r="AH23" s="344">
        <f>'E-electricity'!AH71</f>
        <v>604534897762444.75</v>
      </c>
      <c r="AI23" s="344">
        <f>'E-electricity'!AI71</f>
        <v>605853625151914</v>
      </c>
      <c r="AJ23" s="344">
        <f>'E-electricity'!AJ71</f>
        <v>606977047062325.13</v>
      </c>
      <c r="AK23" s="344">
        <f>'E-electricity'!AK71</f>
        <v>607910896046348.63</v>
      </c>
      <c r="AL23" s="344">
        <f>'E-electricity'!AL71</f>
        <v>608661128521128.25</v>
      </c>
      <c r="AM23" s="344">
        <f>'E-electricity'!AM71</f>
        <v>609233905153383.5</v>
      </c>
      <c r="AN23" s="344">
        <f>'E-electricity'!AN71</f>
        <v>609635571587054.38</v>
      </c>
      <c r="AO23" s="344">
        <f>'E-electricity'!AO71</f>
        <v>609872639581214.63</v>
      </c>
      <c r="AP23" s="344">
        <f>'E-electricity'!AP71</f>
        <v>609951768620778.25</v>
      </c>
      <c r="AQ23" s="344">
        <f>'E-electricity'!AQ71</f>
        <v>606761546483602.13</v>
      </c>
    </row>
    <row r="24" spans="1:43" x14ac:dyDescent="0.2">
      <c r="A24" s="136" t="s">
        <v>146</v>
      </c>
      <c r="B24" s="344">
        <f>'E-electricity'!B72</f>
        <v>63414652409159.195</v>
      </c>
      <c r="C24" s="344">
        <f>'E-electricity'!C72</f>
        <v>57846037250065.961</v>
      </c>
      <c r="D24" s="344">
        <f>'E-electricity'!D72</f>
        <v>70915964155340.719</v>
      </c>
      <c r="E24" s="344">
        <f>'E-electricity'!E72</f>
        <v>76344413356771.25</v>
      </c>
      <c r="F24" s="344">
        <f>'E-electricity'!F72</f>
        <v>79579828456673.891</v>
      </c>
      <c r="G24" s="344">
        <f>'E-electricity'!G72</f>
        <v>88194205278755.516</v>
      </c>
      <c r="H24" s="344">
        <f>'E-electricity'!H72</f>
        <v>99665155653912.453</v>
      </c>
      <c r="I24" s="344">
        <f>'E-electricity'!I72</f>
        <v>111077216154742.03</v>
      </c>
      <c r="J24" s="344">
        <f>'E-electricity'!J72</f>
        <v>121582376451920.83</v>
      </c>
      <c r="K24" s="344">
        <f>'E-electricity'!K72</f>
        <v>131256289308471.44</v>
      </c>
      <c r="L24" s="344">
        <f>'E-electricity'!L72</f>
        <v>140350291517545.53</v>
      </c>
      <c r="M24" s="344">
        <f>'E-electricity'!M72</f>
        <v>149276026280814.78</v>
      </c>
      <c r="N24" s="344">
        <f>'E-electricity'!N72</f>
        <v>158469207220449.69</v>
      </c>
      <c r="O24" s="344">
        <f>'E-electricity'!O72</f>
        <v>168034036594710.69</v>
      </c>
      <c r="P24" s="344">
        <f>'E-electricity'!P72</f>
        <v>177958466861506.31</v>
      </c>
      <c r="Q24" s="344">
        <f>'E-electricity'!Q72</f>
        <v>188226399535808.88</v>
      </c>
      <c r="R24" s="344">
        <f>'E-electricity'!R72</f>
        <v>198817387050589.34</v>
      </c>
      <c r="S24" s="344">
        <f>'E-electricity'!S72</f>
        <v>210231115463113.56</v>
      </c>
      <c r="T24" s="344">
        <f>'E-electricity'!T72</f>
        <v>221973042864655.06</v>
      </c>
      <c r="U24" s="344">
        <f>'E-electricity'!U72</f>
        <v>234009732408603.25</v>
      </c>
      <c r="V24" s="344">
        <f>'E-electricity'!V72</f>
        <v>246301968963953.34</v>
      </c>
      <c r="W24" s="344">
        <f>'E-electricity'!W72</f>
        <v>258804582609949.78</v>
      </c>
      <c r="X24" s="344">
        <f>'E-electricity'!X72</f>
        <v>271466341916765.81</v>
      </c>
      <c r="Y24" s="344">
        <f>'E-electricity'!Y72</f>
        <v>284229928144491.19</v>
      </c>
      <c r="Z24" s="344">
        <f>'E-electricity'!Z72</f>
        <v>297032001188607.75</v>
      </c>
      <c r="AA24" s="344">
        <f>'E-electricity'!AA72</f>
        <v>309803367457272</v>
      </c>
      <c r="AB24" s="344">
        <f>'E-electricity'!AB72</f>
        <v>322469258850939.94</v>
      </c>
      <c r="AC24" s="344">
        <f>'E-electricity'!AC72</f>
        <v>334949730602815.88</v>
      </c>
      <c r="AD24" s="344">
        <f>'E-electricity'!AD72</f>
        <v>347160183914082.5</v>
      </c>
      <c r="AE24" s="344">
        <f>'E-electricity'!AE72</f>
        <v>359012017078354.44</v>
      </c>
      <c r="AF24" s="344">
        <f>'E-electricity'!AF72</f>
        <v>370413406147356.94</v>
      </c>
      <c r="AG24" s="344">
        <f>'E-electricity'!AG72</f>
        <v>381270213173388.75</v>
      </c>
      <c r="AH24" s="344">
        <f>'E-electricity'!AH72</f>
        <v>391487016720634.31</v>
      </c>
      <c r="AI24" s="344">
        <f>'E-electricity'!AI72</f>
        <v>400968255732962.5</v>
      </c>
      <c r="AJ24" s="344">
        <f>'E-electricity'!AJ72</f>
        <v>409619474065640.19</v>
      </c>
      <c r="AK24" s="344">
        <f>'E-electricity'!AK72</f>
        <v>417348649136251.38</v>
      </c>
      <c r="AL24" s="344">
        <f>'E-electricity'!AL72</f>
        <v>424067584346413.63</v>
      </c>
      <c r="AM24" s="344">
        <f>'E-electricity'!AM72</f>
        <v>429693341305196.63</v>
      </c>
      <c r="AN24" s="344">
        <f>'E-electricity'!AN72</f>
        <v>434149684592039.13</v>
      </c>
      <c r="AO24" s="344">
        <f>'E-electricity'!AO72</f>
        <v>437368508981338.38</v>
      </c>
      <c r="AP24" s="344">
        <f>'E-electricity'!AP72</f>
        <v>439291216862099.69</v>
      </c>
      <c r="AQ24" s="344">
        <f>'E-electricity'!AQ72</f>
        <v>437614268513979.81</v>
      </c>
    </row>
    <row r="25" spans="1:43" x14ac:dyDescent="0.2">
      <c r="A25" s="136" t="s">
        <v>147</v>
      </c>
      <c r="B25" s="344">
        <f>'E-electricity'!B73</f>
        <v>222369270783153.34</v>
      </c>
      <c r="C25" s="344">
        <f>'E-electricity'!C73</f>
        <v>242995667006632.88</v>
      </c>
      <c r="D25" s="344">
        <f>'E-electricity'!D73</f>
        <v>280626382649612.59</v>
      </c>
      <c r="E25" s="344">
        <f>'E-electricity'!E73</f>
        <v>297595452576887.63</v>
      </c>
      <c r="F25" s="344">
        <f>'E-electricity'!F73</f>
        <v>304977936421999.06</v>
      </c>
      <c r="G25" s="344">
        <f>'E-electricity'!G73</f>
        <v>325497397356743.88</v>
      </c>
      <c r="H25" s="344">
        <f>'E-electricity'!H73</f>
        <v>352158782986380.31</v>
      </c>
      <c r="I25" s="344">
        <f>'E-electricity'!I73</f>
        <v>378022622676234.06</v>
      </c>
      <c r="J25" s="344">
        <f>'E-electricity'!J73</f>
        <v>401258521060621.31</v>
      </c>
      <c r="K25" s="344">
        <f>'E-electricity'!K73</f>
        <v>422130311872295.69</v>
      </c>
      <c r="L25" s="344">
        <f>'E-electricity'!L73</f>
        <v>441140748969559.56</v>
      </c>
      <c r="M25" s="344">
        <f>'E-electricity'!M73</f>
        <v>458999929315308.88</v>
      </c>
      <c r="N25" s="344">
        <f>'E-electricity'!N73</f>
        <v>476620402022020.88</v>
      </c>
      <c r="O25" s="344">
        <f>'E-electricity'!O73</f>
        <v>493969053790362.44</v>
      </c>
      <c r="P25" s="344">
        <f>'E-electricity'!P73</f>
        <v>511042948588774.19</v>
      </c>
      <c r="Q25" s="344">
        <f>'E-electricity'!Q73</f>
        <v>527849566161635.13</v>
      </c>
      <c r="R25" s="344">
        <f>'E-electricity'!R73</f>
        <v>544407157579199.19</v>
      </c>
      <c r="S25" s="344">
        <f>'E-electricity'!S73</f>
        <v>562405294124345.13</v>
      </c>
      <c r="T25" s="344">
        <f>'E-electricity'!T73</f>
        <v>580251054741585.63</v>
      </c>
      <c r="U25" s="344">
        <f>'E-electricity'!U73</f>
        <v>597903450954065.25</v>
      </c>
      <c r="V25" s="344">
        <f>'E-electricity'!V73</f>
        <v>615320114836750.25</v>
      </c>
      <c r="W25" s="344">
        <f>'E-electricity'!W73</f>
        <v>632457090959247.63</v>
      </c>
      <c r="X25" s="344">
        <f>'E-electricity'!X73</f>
        <v>649268632407884.75</v>
      </c>
      <c r="Y25" s="344">
        <f>'E-electricity'!Y73</f>
        <v>665707013354081.25</v>
      </c>
      <c r="Z25" s="344">
        <f>'E-electricity'!Z73</f>
        <v>681722371963193.5</v>
      </c>
      <c r="AA25" s="344">
        <f>'E-electricity'!AA73</f>
        <v>697262598465732</v>
      </c>
      <c r="AB25" s="344">
        <f>'E-electricity'!AB73</f>
        <v>712273283851628</v>
      </c>
      <c r="AC25" s="344">
        <f>'E-electricity'!AC73</f>
        <v>726697744807549.75</v>
      </c>
      <c r="AD25" s="344">
        <f>'E-electricity'!AD73</f>
        <v>740477140109859</v>
      </c>
      <c r="AE25" s="344">
        <f>'E-electricity'!AE73</f>
        <v>753550692632585.13</v>
      </c>
      <c r="AF25" s="344">
        <f>'E-electricity'!AF73</f>
        <v>765856029365905.38</v>
      </c>
      <c r="AG25" s="344">
        <f>'E-electricity'!AG73</f>
        <v>777329649321572.25</v>
      </c>
      <c r="AH25" s="344">
        <f>'E-electricity'!AH73</f>
        <v>787907525909859</v>
      </c>
      <c r="AI25" s="344">
        <f>'E-electricity'!AI73</f>
        <v>797525846324089.63</v>
      </c>
      <c r="AJ25" s="344">
        <f>'E-electricity'!AJ73</f>
        <v>806121885718538.5</v>
      </c>
      <c r="AK25" s="344">
        <f>'E-electricity'!AK73</f>
        <v>813635008612369.75</v>
      </c>
      <c r="AL25" s="344">
        <f>'E-electricity'!AL73</f>
        <v>820007784141907.75</v>
      </c>
      <c r="AM25" s="344">
        <f>'E-electricity'!AM73</f>
        <v>825187195708324.75</v>
      </c>
      <c r="AN25" s="344">
        <f>'E-electricity'!AN73</f>
        <v>829125919465285.5</v>
      </c>
      <c r="AO25" s="344">
        <f>'E-electricity'!AO73</f>
        <v>831783640237229</v>
      </c>
      <c r="AP25" s="344">
        <f>'E-electricity'!AP73</f>
        <v>833128368160213.5</v>
      </c>
      <c r="AQ25" s="344">
        <f>'E-electricity'!AQ73</f>
        <v>828865213813987.38</v>
      </c>
    </row>
    <row r="26" spans="1:43" x14ac:dyDescent="0.2">
      <c r="A26" s="136" t="s">
        <v>148</v>
      </c>
      <c r="B26" s="344">
        <f>'E-electricity'!B74</f>
        <v>338208067373874.13</v>
      </c>
      <c r="C26" s="344">
        <f>'E-electricity'!C74</f>
        <v>345001641382302.19</v>
      </c>
      <c r="D26" s="344">
        <f>'E-electricity'!D74</f>
        <v>364738633606665.94</v>
      </c>
      <c r="E26" s="344">
        <f>'E-electricity'!E74</f>
        <v>371069666760522.25</v>
      </c>
      <c r="F26" s="344">
        <f>'E-electricity'!F74</f>
        <v>390147830500600.44</v>
      </c>
      <c r="G26" s="344">
        <f>'E-electricity'!G74</f>
        <v>410128383537663.56</v>
      </c>
      <c r="H26" s="344">
        <f>'E-electricity'!H74</f>
        <v>427125813600379.31</v>
      </c>
      <c r="I26" s="344">
        <f>'E-electricity'!I74</f>
        <v>449442699098468.81</v>
      </c>
      <c r="J26" s="344">
        <f>'E-electricity'!J74</f>
        <v>468619032619849.31</v>
      </c>
      <c r="K26" s="344">
        <f>'E-electricity'!K74</f>
        <v>487319615236825.94</v>
      </c>
      <c r="L26" s="344">
        <f>'E-electricity'!L74</f>
        <v>505471645000807.81</v>
      </c>
      <c r="M26" s="344">
        <f>'E-electricity'!M74</f>
        <v>525947436279760.69</v>
      </c>
      <c r="N26" s="344">
        <f>'E-electricity'!N74</f>
        <v>539683072510240.13</v>
      </c>
      <c r="O26" s="344">
        <f>'E-electricity'!O74</f>
        <v>555623029710350.44</v>
      </c>
      <c r="P26" s="344">
        <f>'E-electricity'!P74</f>
        <v>570787013502695.75</v>
      </c>
      <c r="Q26" s="344">
        <f>'E-electricity'!Q74</f>
        <v>585141485133969.75</v>
      </c>
      <c r="R26" s="344">
        <f>'E-electricity'!R74</f>
        <v>597424217106444</v>
      </c>
      <c r="S26" s="344">
        <f>'E-electricity'!S74</f>
        <v>611817445795927</v>
      </c>
      <c r="T26" s="344">
        <f>'E-electricity'!T74</f>
        <v>624135767473545</v>
      </c>
      <c r="U26" s="344">
        <f>'E-electricity'!U74</f>
        <v>635613949059541.88</v>
      </c>
      <c r="V26" s="344">
        <f>'E-electricity'!V74</f>
        <v>646257299758547.5</v>
      </c>
      <c r="W26" s="344">
        <f>'E-electricity'!W74</f>
        <v>656078428436585.75</v>
      </c>
      <c r="X26" s="344">
        <f>'E-electricity'!X74</f>
        <v>665096819620613</v>
      </c>
      <c r="Y26" s="344">
        <f>'E-electricity'!Y74</f>
        <v>673338364968233.5</v>
      </c>
      <c r="Z26" s="344">
        <f>'E-electricity'!Z74</f>
        <v>680834863055491.38</v>
      </c>
      <c r="AA26" s="344">
        <f>'E-electricity'!AA74</f>
        <v>687623499886250.63</v>
      </c>
      <c r="AB26" s="344">
        <f>'E-electricity'!AB74</f>
        <v>693746321870509.13</v>
      </c>
      <c r="AC26" s="344">
        <f>'E-electricity'!AC74</f>
        <v>699249712197502.75</v>
      </c>
      <c r="AD26" s="344">
        <f>'E-electricity'!AD74</f>
        <v>704183880587638.88</v>
      </c>
      <c r="AE26" s="344">
        <f>'E-electricity'!AE74</f>
        <v>708602375389193.63</v>
      </c>
      <c r="AF26" s="344">
        <f>'E-electricity'!AF74</f>
        <v>712561625931989.88</v>
      </c>
      <c r="AG26" s="344">
        <f>'E-electricity'!AG74</f>
        <v>716120521998444.75</v>
      </c>
      <c r="AH26" s="344">
        <f>'E-electricity'!AH74</f>
        <v>719340036255352.38</v>
      </c>
      <c r="AI26" s="344">
        <f>'E-electricity'!AI74</f>
        <v>722282894536717.13</v>
      </c>
      <c r="AJ26" s="344">
        <f>'E-electricity'!AJ74</f>
        <v>725013298002864.13</v>
      </c>
      <c r="AK26" s="344">
        <f>'E-electricity'!AK74</f>
        <v>727596700444350.13</v>
      </c>
      <c r="AL26" s="344">
        <f>'E-electricity'!AL74</f>
        <v>730099643367063.13</v>
      </c>
      <c r="AM26" s="344">
        <f>'E-electricity'!AM74</f>
        <v>732589651000141.38</v>
      </c>
      <c r="AN26" s="344">
        <f>'E-electricity'!AN74</f>
        <v>735135187021117.38</v>
      </c>
      <c r="AO26" s="344">
        <f>'E-electricity'!AO74</f>
        <v>737805674600992.25</v>
      </c>
      <c r="AP26" s="344">
        <f>'E-electricity'!AP74</f>
        <v>740671581342137.38</v>
      </c>
      <c r="AQ26" s="344">
        <f>'E-electricity'!AQ74</f>
        <v>742138760786244.13</v>
      </c>
    </row>
  </sheetData>
  <phoneticPr fontId="3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0FD59-BCC2-4440-ADB2-477C843FA825}">
  <sheetPr codeName="Sheet25">
    <tabColor theme="8" tint="-0.499984740745262"/>
  </sheetPr>
  <dimension ref="A1:AQ26"/>
  <sheetViews>
    <sheetView topLeftCell="T1" workbookViewId="0">
      <selection activeCell="B2" sqref="B2:AQ26"/>
    </sheetView>
  </sheetViews>
  <sheetFormatPr defaultColWidth="9" defaultRowHeight="12.75" x14ac:dyDescent="0.2"/>
  <cols>
    <col min="1" max="1" width="45.125" style="136" bestFit="1" customWidth="1"/>
    <col min="2" max="16384" width="9" style="136"/>
  </cols>
  <sheetData>
    <row r="1" spans="1:43" x14ac:dyDescent="0.2">
      <c r="A1" s="136" t="s">
        <v>276</v>
      </c>
      <c r="B1" s="136">
        <v>2019</v>
      </c>
      <c r="C1" s="136">
        <v>2020</v>
      </c>
      <c r="D1" s="136">
        <v>2021</v>
      </c>
      <c r="E1" s="136">
        <v>2022</v>
      </c>
      <c r="F1" s="136">
        <v>2023</v>
      </c>
      <c r="G1" s="136">
        <v>2024</v>
      </c>
      <c r="H1" s="136">
        <v>2025</v>
      </c>
      <c r="I1" s="136">
        <v>2026</v>
      </c>
      <c r="J1" s="136">
        <v>2027</v>
      </c>
      <c r="K1" s="136">
        <v>2028</v>
      </c>
      <c r="L1" s="136">
        <v>2029</v>
      </c>
      <c r="M1" s="136">
        <v>2030</v>
      </c>
      <c r="N1" s="136">
        <v>2031</v>
      </c>
      <c r="O1" s="136">
        <v>2032</v>
      </c>
      <c r="P1" s="136">
        <v>2033</v>
      </c>
      <c r="Q1" s="136">
        <v>2034</v>
      </c>
      <c r="R1" s="136">
        <v>2035</v>
      </c>
      <c r="S1" s="136">
        <v>2036</v>
      </c>
      <c r="T1" s="136">
        <v>2037</v>
      </c>
      <c r="U1" s="136">
        <v>2038</v>
      </c>
      <c r="V1" s="136">
        <v>2039</v>
      </c>
      <c r="W1" s="136">
        <v>2040</v>
      </c>
      <c r="X1" s="136">
        <v>2041</v>
      </c>
      <c r="Y1" s="136">
        <v>2042</v>
      </c>
      <c r="Z1" s="136">
        <v>2043</v>
      </c>
      <c r="AA1" s="136">
        <v>2044</v>
      </c>
      <c r="AB1" s="136">
        <v>2045</v>
      </c>
      <c r="AC1" s="136">
        <v>2046</v>
      </c>
      <c r="AD1" s="136">
        <v>2047</v>
      </c>
      <c r="AE1" s="136">
        <v>2048</v>
      </c>
      <c r="AF1" s="136">
        <v>2049</v>
      </c>
      <c r="AG1" s="136">
        <v>2050</v>
      </c>
      <c r="AH1" s="136">
        <v>2051</v>
      </c>
      <c r="AI1" s="136">
        <v>2052</v>
      </c>
      <c r="AJ1" s="136">
        <v>2053</v>
      </c>
      <c r="AK1" s="136">
        <v>2054</v>
      </c>
      <c r="AL1" s="136">
        <v>2055</v>
      </c>
      <c r="AM1" s="136">
        <v>2056</v>
      </c>
      <c r="AN1" s="136">
        <v>2057</v>
      </c>
      <c r="AO1" s="136">
        <v>2058</v>
      </c>
      <c r="AP1" s="136">
        <v>2059</v>
      </c>
      <c r="AQ1" s="136">
        <v>2060</v>
      </c>
    </row>
    <row r="2" spans="1:43" x14ac:dyDescent="0.2">
      <c r="A2" s="136" t="s">
        <v>124</v>
      </c>
      <c r="B2" s="344">
        <f>'E-heat'!B50</f>
        <v>662334605319.70886</v>
      </c>
      <c r="C2" s="344">
        <f>'E-heat'!C50</f>
        <v>1060512578552.1211</v>
      </c>
      <c r="D2" s="344">
        <f>'E-heat'!D50</f>
        <v>1074609450486.3604</v>
      </c>
      <c r="E2" s="344">
        <f>'E-heat'!E50</f>
        <v>1114895358822.5247</v>
      </c>
      <c r="F2" s="344">
        <f>'E-heat'!F50</f>
        <v>1158739077463.7583</v>
      </c>
      <c r="G2" s="344">
        <f>'E-heat'!G50</f>
        <v>1210641200890.4248</v>
      </c>
      <c r="H2" s="344">
        <f>'E-heat'!H50</f>
        <v>1237089922414.9656</v>
      </c>
      <c r="I2" s="344">
        <f>'E-heat'!I50</f>
        <v>1310425160498.3015</v>
      </c>
      <c r="J2" s="344">
        <f>'E-heat'!J50</f>
        <v>1357896474406.3374</v>
      </c>
      <c r="K2" s="344">
        <f>'E-heat'!K50</f>
        <v>1403134213227.5889</v>
      </c>
      <c r="L2" s="344">
        <f>'E-heat'!L50</f>
        <v>1445946092624.2537</v>
      </c>
      <c r="M2" s="344">
        <f>'E-heat'!M50</f>
        <v>1511205071231.9038</v>
      </c>
      <c r="N2" s="344">
        <f>'E-heat'!N50</f>
        <v>1524664378730.584</v>
      </c>
      <c r="O2" s="344">
        <f>'E-heat'!O50</f>
        <v>1560378311321.7725</v>
      </c>
      <c r="P2" s="344">
        <f>'E-heat'!P50</f>
        <v>1593223607398.9468</v>
      </c>
      <c r="Q2" s="344">
        <f>'E-heat'!Q50</f>
        <v>1623143715328.7874</v>
      </c>
      <c r="R2" s="344">
        <f>'E-heat'!R50</f>
        <v>1639961979464.3271</v>
      </c>
      <c r="S2" s="344">
        <f>'E-heat'!S50</f>
        <v>1679713893242.687</v>
      </c>
      <c r="T2" s="344">
        <f>'E-heat'!T50</f>
        <v>1706572885715.8228</v>
      </c>
      <c r="U2" s="344">
        <f>'E-heat'!U50</f>
        <v>1730707762206.6101</v>
      </c>
      <c r="V2" s="344">
        <f>'E-heat'!V50</f>
        <v>1752162209285.0256</v>
      </c>
      <c r="W2" s="344">
        <f>'E-heat'!W50</f>
        <v>1771001130550.228</v>
      </c>
      <c r="X2" s="344">
        <f>'E-heat'!X50</f>
        <v>1787308921385.3765</v>
      </c>
      <c r="Y2" s="344">
        <f>'E-heat'!Y50</f>
        <v>1801187637172.4146</v>
      </c>
      <c r="Z2" s="344">
        <f>'E-heat'!Z50</f>
        <v>1812755098424.5046</v>
      </c>
      <c r="AA2" s="344">
        <f>'E-heat'!AA50</f>
        <v>1822142973601.8308</v>
      </c>
      <c r="AB2" s="344">
        <f>'E-heat'!AB50</f>
        <v>1829494877057.2625</v>
      </c>
      <c r="AC2" s="344">
        <f>'E-heat'!AC50</f>
        <v>1834964515786.3538</v>
      </c>
      <c r="AD2" s="344">
        <f>'E-heat'!AD50</f>
        <v>1838713914598.1243</v>
      </c>
      <c r="AE2" s="344">
        <f>'E-heat'!AE50</f>
        <v>1840911745133.5767</v>
      </c>
      <c r="AF2" s="344">
        <f>'E-heat'!AF50</f>
        <v>1841731779976.4116</v>
      </c>
      <c r="AG2" s="344">
        <f>'E-heat'!AG50</f>
        <v>1841351489046.7637</v>
      </c>
      <c r="AH2" s="344">
        <f>'E-heat'!AH50</f>
        <v>1839950791645.1177</v>
      </c>
      <c r="AI2" s="344">
        <f>'E-heat'!AI50</f>
        <v>1837710974004.3848</v>
      </c>
      <c r="AJ2" s="344">
        <f>'E-heat'!AJ50</f>
        <v>1834813779077.2434</v>
      </c>
      <c r="AK2" s="344">
        <f>'E-heat'!AK50</f>
        <v>1831440672581.6855</v>
      </c>
      <c r="AL2" s="344">
        <f>'E-heat'!AL50</f>
        <v>1827772287082.2212</v>
      </c>
      <c r="AM2" s="344">
        <f>'E-heat'!AM50</f>
        <v>1823988044116.9692</v>
      </c>
      <c r="AN2" s="344">
        <f>'E-heat'!AN50</f>
        <v>1820265953100.4497</v>
      </c>
      <c r="AO2" s="344">
        <f>'E-heat'!AO50</f>
        <v>1816782584938.3596</v>
      </c>
      <c r="AP2" s="344">
        <f>'E-heat'!AP50</f>
        <v>1813713217978.999</v>
      </c>
      <c r="AQ2" s="344">
        <f>'E-heat'!AQ50</f>
        <v>1802124878908.374</v>
      </c>
    </row>
    <row r="3" spans="1:43" x14ac:dyDescent="0.2">
      <c r="A3" s="136" t="s">
        <v>125</v>
      </c>
      <c r="B3" s="344">
        <f>'E-heat'!B51</f>
        <v>6686849800415.7783</v>
      </c>
      <c r="C3" s="344">
        <f>'E-heat'!C51</f>
        <v>5948784606994.9756</v>
      </c>
      <c r="D3" s="344">
        <f>'E-heat'!D51</f>
        <v>6222148285460.3525</v>
      </c>
      <c r="E3" s="344">
        <f>'E-heat'!E51</f>
        <v>6492564868446.2969</v>
      </c>
      <c r="F3" s="344">
        <f>'E-heat'!F51</f>
        <v>6760043243719.8213</v>
      </c>
      <c r="G3" s="344">
        <f>'E-heat'!G51</f>
        <v>7024592299047.9414</v>
      </c>
      <c r="H3" s="344">
        <f>'E-heat'!H51</f>
        <v>7286220922197.668</v>
      </c>
      <c r="I3" s="344">
        <f>'E-heat'!I51</f>
        <v>7372812463280.7754</v>
      </c>
      <c r="J3" s="344">
        <f>'E-heat'!J51</f>
        <v>7458426169824.041</v>
      </c>
      <c r="K3" s="344">
        <f>'E-heat'!K51</f>
        <v>7543064986070.9727</v>
      </c>
      <c r="L3" s="344">
        <f>'E-heat'!L51</f>
        <v>7626731856265.0859</v>
      </c>
      <c r="M3" s="344">
        <f>'E-heat'!M51</f>
        <v>7709429724649.8945</v>
      </c>
      <c r="N3" s="344">
        <f>'E-heat'!N51</f>
        <v>7725340594502.6445</v>
      </c>
      <c r="O3" s="344">
        <f>'E-heat'!O51</f>
        <v>7740979021682.9219</v>
      </c>
      <c r="P3" s="344">
        <f>'E-heat'!P51</f>
        <v>7756345672556.5762</v>
      </c>
      <c r="Q3" s="344">
        <f>'E-heat'!Q51</f>
        <v>7771441213489.4561</v>
      </c>
      <c r="R3" s="344">
        <f>'E-heat'!R51</f>
        <v>7786266310847.4131</v>
      </c>
      <c r="S3" s="344">
        <f>'E-heat'!S51</f>
        <v>7705325504980.9043</v>
      </c>
      <c r="T3" s="344">
        <f>'E-heat'!T51</f>
        <v>7624566526385.2744</v>
      </c>
      <c r="U3" s="344">
        <f>'E-heat'!U51</f>
        <v>7543989213324.9902</v>
      </c>
      <c r="V3" s="344">
        <f>'E-heat'!V51</f>
        <v>7463593404064.5156</v>
      </c>
      <c r="W3" s="344">
        <f>'E-heat'!W51</f>
        <v>7383378936868.3145</v>
      </c>
      <c r="X3" s="344">
        <f>'E-heat'!X51</f>
        <v>7260801888932.8867</v>
      </c>
      <c r="Y3" s="344">
        <f>'E-heat'!Y51</f>
        <v>7138511106647.459</v>
      </c>
      <c r="Z3" s="344">
        <f>'E-heat'!Z51</f>
        <v>7016506331235.1768</v>
      </c>
      <c r="AA3" s="344">
        <f>'E-heat'!AA51</f>
        <v>6894787303919.1816</v>
      </c>
      <c r="AB3" s="344">
        <f>'E-heat'!AB51</f>
        <v>6773353765922.6182</v>
      </c>
      <c r="AC3" s="344">
        <f>'E-heat'!AC51</f>
        <v>6652205458468.6328</v>
      </c>
      <c r="AD3" s="344">
        <f>'E-heat'!AD51</f>
        <v>6531342122780.3691</v>
      </c>
      <c r="AE3" s="344">
        <f>'E-heat'!AE51</f>
        <v>6410763500080.9697</v>
      </c>
      <c r="AF3" s="344">
        <f>'E-heat'!AF51</f>
        <v>6290469331593.5801</v>
      </c>
      <c r="AG3" s="344">
        <f>'E-heat'!AG51</f>
        <v>6170459358541.3398</v>
      </c>
      <c r="AH3" s="344">
        <f>'E-heat'!AH51</f>
        <v>6022720667878.1992</v>
      </c>
      <c r="AI3" s="344">
        <f>'E-heat'!AI51</f>
        <v>5875335388506.2695</v>
      </c>
      <c r="AJ3" s="344">
        <f>'E-heat'!AJ51</f>
        <v>5728303196954.4814</v>
      </c>
      <c r="AK3" s="344">
        <f>'E-heat'!AK51</f>
        <v>5581623769751.7666</v>
      </c>
      <c r="AL3" s="344">
        <f>'E-heat'!AL51</f>
        <v>5435296783427.0527</v>
      </c>
      <c r="AM3" s="344">
        <f>'E-heat'!AM51</f>
        <v>5317160450901.4268</v>
      </c>
      <c r="AN3" s="344">
        <f>'E-heat'!AN51</f>
        <v>5199306394549.2725</v>
      </c>
      <c r="AO3" s="344">
        <f>'E-heat'!AO51</f>
        <v>5081734355593.7344</v>
      </c>
      <c r="AP3" s="344">
        <f>'E-heat'!AP51</f>
        <v>4964444075257.9541</v>
      </c>
      <c r="AQ3" s="344">
        <f>'E-heat'!AQ51</f>
        <v>4831003310715.0137</v>
      </c>
    </row>
    <row r="4" spans="1:43" x14ac:dyDescent="0.2">
      <c r="A4" s="136" t="s">
        <v>126</v>
      </c>
      <c r="B4" s="344">
        <f>'E-heat'!B52</f>
        <v>26332823992208.559</v>
      </c>
      <c r="C4" s="344">
        <f>'E-heat'!C52</f>
        <v>25451922758401.836</v>
      </c>
      <c r="D4" s="344">
        <f>'E-heat'!D52</f>
        <v>26841683055018.363</v>
      </c>
      <c r="E4" s="344">
        <f>'E-heat'!E52</f>
        <v>28219135813057.836</v>
      </c>
      <c r="F4" s="344">
        <f>'E-heat'!F52</f>
        <v>29584298470629.25</v>
      </c>
      <c r="G4" s="344">
        <f>'E-heat'!G52</f>
        <v>30937188465841.613</v>
      </c>
      <c r="H4" s="344">
        <f>'E-heat'!H52</f>
        <v>32277823236803.93</v>
      </c>
      <c r="I4" s="344">
        <f>'E-heat'!I52</f>
        <v>32955004700628.23</v>
      </c>
      <c r="J4" s="344">
        <f>'E-heat'!J52</f>
        <v>33626668059564.199</v>
      </c>
      <c r="K4" s="344">
        <f>'E-heat'!K52</f>
        <v>34292821100704.258</v>
      </c>
      <c r="L4" s="344">
        <f>'E-heat'!L52</f>
        <v>34953471611140.813</v>
      </c>
      <c r="M4" s="344">
        <f>'E-heat'!M52</f>
        <v>35608627377966.281</v>
      </c>
      <c r="N4" s="344">
        <f>'E-heat'!N52</f>
        <v>36009313168715.844</v>
      </c>
      <c r="O4" s="344">
        <f>'E-heat'!O52</f>
        <v>36407036664968.531</v>
      </c>
      <c r="P4" s="344">
        <f>'E-heat'!P52</f>
        <v>36801800929434.75</v>
      </c>
      <c r="Q4" s="344">
        <f>'E-heat'!Q52</f>
        <v>37193609024824.867</v>
      </c>
      <c r="R4" s="344">
        <f>'E-heat'!R52</f>
        <v>37582464013849.32</v>
      </c>
      <c r="S4" s="344">
        <f>'E-heat'!S52</f>
        <v>38049372619528.555</v>
      </c>
      <c r="T4" s="344">
        <f>'E-heat'!T52</f>
        <v>38515402192579.391</v>
      </c>
      <c r="U4" s="344">
        <f>'E-heat'!U52</f>
        <v>38980553178883.492</v>
      </c>
      <c r="V4" s="344">
        <f>'E-heat'!V52</f>
        <v>39444826024322.563</v>
      </c>
      <c r="W4" s="344">
        <f>'E-heat'!W52</f>
        <v>39908221174778.32</v>
      </c>
      <c r="X4" s="344">
        <f>'E-heat'!X52</f>
        <v>40121415237510.117</v>
      </c>
      <c r="Y4" s="344">
        <f>'E-heat'!Y52</f>
        <v>40334177336135.922</v>
      </c>
      <c r="Z4" s="344">
        <f>'E-heat'!Z52</f>
        <v>40546507693351.375</v>
      </c>
      <c r="AA4" s="344">
        <f>'E-heat'!AA52</f>
        <v>40758406531852.102</v>
      </c>
      <c r="AB4" s="344">
        <f>'E-heat'!AB52</f>
        <v>40969874074333.75</v>
      </c>
      <c r="AC4" s="344">
        <f>'E-heat'!AC52</f>
        <v>41180910543491.969</v>
      </c>
      <c r="AD4" s="344">
        <f>'E-heat'!AD52</f>
        <v>41391516162022.367</v>
      </c>
      <c r="AE4" s="344">
        <f>'E-heat'!AE52</f>
        <v>41601691152620.594</v>
      </c>
      <c r="AF4" s="344">
        <f>'E-heat'!AF52</f>
        <v>41811435737982.313</v>
      </c>
      <c r="AG4" s="344">
        <f>'E-heat'!AG52</f>
        <v>42020750140803.117</v>
      </c>
      <c r="AH4" s="344">
        <f>'E-heat'!AH52</f>
        <v>42229511180367.352</v>
      </c>
      <c r="AI4" s="344">
        <f>'E-heat'!AI52</f>
        <v>42437842704191.867</v>
      </c>
      <c r="AJ4" s="344">
        <f>'E-heat'!AJ52</f>
        <v>42645744934860.852</v>
      </c>
      <c r="AK4" s="344">
        <f>'E-heat'!AK52</f>
        <v>42853218094958.5</v>
      </c>
      <c r="AL4" s="344">
        <f>'E-heat'!AL52</f>
        <v>43060262407068.969</v>
      </c>
      <c r="AM4" s="344">
        <f>'E-heat'!AM52</f>
        <v>43021398708080.617</v>
      </c>
      <c r="AN4" s="344">
        <f>'E-heat'!AN52</f>
        <v>42982548285165.617</v>
      </c>
      <c r="AO4" s="344">
        <f>'E-heat'!AO52</f>
        <v>42943711138190.211</v>
      </c>
      <c r="AP4" s="344">
        <f>'E-heat'!AP52</f>
        <v>42904887267020.656</v>
      </c>
      <c r="AQ4" s="344">
        <f>'E-heat'!AQ52</f>
        <v>42720767937043.469</v>
      </c>
    </row>
    <row r="5" spans="1:43" x14ac:dyDescent="0.2">
      <c r="A5" s="136" t="s">
        <v>127</v>
      </c>
      <c r="B5" s="344">
        <f>'E-heat'!B53</f>
        <v>22841918747713.688</v>
      </c>
      <c r="C5" s="344">
        <f>'E-heat'!C53</f>
        <v>22941439545593.727</v>
      </c>
      <c r="D5" s="344">
        <f>'E-heat'!D53</f>
        <v>22927657583562.246</v>
      </c>
      <c r="E5" s="344">
        <f>'E-heat'!E53</f>
        <v>22912776940662.469</v>
      </c>
      <c r="F5" s="344">
        <f>'E-heat'!F53</f>
        <v>22896804159977.316</v>
      </c>
      <c r="G5" s="344">
        <f>'E-heat'!G53</f>
        <v>22879745784589.695</v>
      </c>
      <c r="H5" s="344">
        <f>'E-heat'!H53</f>
        <v>22861608357582.523</v>
      </c>
      <c r="I5" s="344">
        <f>'E-heat'!I53</f>
        <v>23057523367782.836</v>
      </c>
      <c r="J5" s="344">
        <f>'E-heat'!J53</f>
        <v>23250844746646.398</v>
      </c>
      <c r="K5" s="344">
        <f>'E-heat'!K53</f>
        <v>23441581565313.078</v>
      </c>
      <c r="L5" s="344">
        <f>'E-heat'!L53</f>
        <v>23629742894922.727</v>
      </c>
      <c r="M5" s="344">
        <f>'E-heat'!M53</f>
        <v>23815337806615.219</v>
      </c>
      <c r="N5" s="344">
        <f>'E-heat'!N53</f>
        <v>23470937147650.41</v>
      </c>
      <c r="O5" s="344">
        <f>'E-heat'!O53</f>
        <v>23128533593065.25</v>
      </c>
      <c r="P5" s="344">
        <f>'E-heat'!P53</f>
        <v>22788123031353.148</v>
      </c>
      <c r="Q5" s="344">
        <f>'E-heat'!Q53</f>
        <v>22449701351007.527</v>
      </c>
      <c r="R5" s="344">
        <f>'E-heat'!R53</f>
        <v>22113264440521.777</v>
      </c>
      <c r="S5" s="344">
        <f>'E-heat'!S53</f>
        <v>21708361938933.086</v>
      </c>
      <c r="T5" s="344">
        <f>'E-heat'!T53</f>
        <v>21304460215530.41</v>
      </c>
      <c r="U5" s="344">
        <f>'E-heat'!U53</f>
        <v>20901558308596.719</v>
      </c>
      <c r="V5" s="344">
        <f>'E-heat'!V53</f>
        <v>20499655256414.961</v>
      </c>
      <c r="W5" s="344">
        <f>'E-heat'!W53</f>
        <v>20098750097268.094</v>
      </c>
      <c r="X5" s="344">
        <f>'E-heat'!X53</f>
        <v>19546933950711.684</v>
      </c>
      <c r="Y5" s="344">
        <f>'E-heat'!Y53</f>
        <v>18996525344084.32</v>
      </c>
      <c r="Z5" s="344">
        <f>'E-heat'!Z53</f>
        <v>18447522897290.508</v>
      </c>
      <c r="AA5" s="344">
        <f>'E-heat'!AA53</f>
        <v>17899925230234.77</v>
      </c>
      <c r="AB5" s="344">
        <f>'E-heat'!AB53</f>
        <v>17353730962821.592</v>
      </c>
      <c r="AC5" s="344">
        <f>'E-heat'!AC53</f>
        <v>16925984986973.986</v>
      </c>
      <c r="AD5" s="344">
        <f>'E-heat'!AD53</f>
        <v>16499340907178.063</v>
      </c>
      <c r="AE5" s="344">
        <f>'E-heat'!AE53</f>
        <v>16073797628678.637</v>
      </c>
      <c r="AF5" s="344">
        <f>'E-heat'!AF53</f>
        <v>15649354056720.539</v>
      </c>
      <c r="AG5" s="344">
        <f>'E-heat'!AG53</f>
        <v>15226009096548.584</v>
      </c>
      <c r="AH5" s="344">
        <f>'E-heat'!AH53</f>
        <v>14958130781252.992</v>
      </c>
      <c r="AI5" s="344">
        <f>'E-heat'!AI53</f>
        <v>14690946459694.559</v>
      </c>
      <c r="AJ5" s="344">
        <f>'E-heat'!AJ53</f>
        <v>14424455430342.432</v>
      </c>
      <c r="AK5" s="344">
        <f>'E-heat'!AK53</f>
        <v>14158656991665.762</v>
      </c>
      <c r="AL5" s="344">
        <f>'E-heat'!AL53</f>
        <v>13893550442133.699</v>
      </c>
      <c r="AM5" s="344">
        <f>'E-heat'!AM53</f>
        <v>13743992426590.91</v>
      </c>
      <c r="AN5" s="344">
        <f>'E-heat'!AN53</f>
        <v>13594831804433.723</v>
      </c>
      <c r="AO5" s="344">
        <f>'E-heat'!AO53</f>
        <v>13446068153783.088</v>
      </c>
      <c r="AP5" s="344">
        <f>'E-heat'!AP53</f>
        <v>13297701052759.961</v>
      </c>
      <c r="AQ5" s="344">
        <f>'E-heat'!AQ53</f>
        <v>13105154723283.625</v>
      </c>
    </row>
    <row r="6" spans="1:43" x14ac:dyDescent="0.2">
      <c r="A6" s="136" t="s">
        <v>128</v>
      </c>
      <c r="B6" s="344">
        <f>'E-heat'!B54</f>
        <v>195555524382903.56</v>
      </c>
      <c r="C6" s="344">
        <f>'E-heat'!C54</f>
        <v>224000748396400.06</v>
      </c>
      <c r="D6" s="344">
        <f>'E-heat'!D54</f>
        <v>251523587338874.25</v>
      </c>
      <c r="E6" s="344">
        <f>'E-heat'!E54</f>
        <v>261002943918738.25</v>
      </c>
      <c r="F6" s="344">
        <f>'E-heat'!F54</f>
        <v>262490072218142.94</v>
      </c>
      <c r="G6" s="344">
        <f>'E-heat'!G54</f>
        <v>268625660969537.63</v>
      </c>
      <c r="H6" s="344">
        <f>'E-heat'!H54</f>
        <v>277196737725110.88</v>
      </c>
      <c r="I6" s="344">
        <f>'E-heat'!I54</f>
        <v>286389166639202.69</v>
      </c>
      <c r="J6" s="344">
        <f>'E-heat'!J54</f>
        <v>295435538896833.5</v>
      </c>
      <c r="K6" s="344">
        <f>'E-heat'!K54</f>
        <v>304141000341747.75</v>
      </c>
      <c r="L6" s="344">
        <f>'E-heat'!L54</f>
        <v>312299824553610.44</v>
      </c>
      <c r="M6" s="344">
        <f>'E-heat'!M54</f>
        <v>319697456105884.81</v>
      </c>
      <c r="N6" s="344">
        <f>'E-heat'!N54</f>
        <v>326411689133437.25</v>
      </c>
      <c r="O6" s="344">
        <f>'E-heat'!O54</f>
        <v>332179013736766.56</v>
      </c>
      <c r="P6" s="344">
        <f>'E-heat'!P54</f>
        <v>337034586997146.25</v>
      </c>
      <c r="Q6" s="344">
        <f>'E-heat'!Q54</f>
        <v>341026755949671.88</v>
      </c>
      <c r="R6" s="344">
        <f>'E-heat'!R54</f>
        <v>344215276463363.38</v>
      </c>
      <c r="S6" s="344">
        <f>'E-heat'!S54</f>
        <v>347840031929728.38</v>
      </c>
      <c r="T6" s="344">
        <f>'E-heat'!T54</f>
        <v>350785194004982.69</v>
      </c>
      <c r="U6" s="344">
        <f>'E-heat'!U54</f>
        <v>353083136216464.69</v>
      </c>
      <c r="V6" s="344">
        <f>'E-heat'!V54</f>
        <v>354770818853687.75</v>
      </c>
      <c r="W6" s="344">
        <f>'E-heat'!W54</f>
        <v>355888981477938.56</v>
      </c>
      <c r="X6" s="344">
        <f>'E-heat'!X54</f>
        <v>356481366816000.06</v>
      </c>
      <c r="Y6" s="344">
        <f>'E-heat'!Y54</f>
        <v>356593990660242.75</v>
      </c>
      <c r="Z6" s="344">
        <f>'E-heat'!Z54</f>
        <v>356274469299889.13</v>
      </c>
      <c r="AA6" s="344">
        <f>'E-heat'!AA54</f>
        <v>355571413053728.75</v>
      </c>
      <c r="AB6" s="344">
        <f>'E-heat'!AB54</f>
        <v>354533891754602.75</v>
      </c>
      <c r="AC6" s="344">
        <f>'E-heat'!AC54</f>
        <v>353210975616761.88</v>
      </c>
      <c r="AD6" s="344">
        <f>'E-heat'!AD54</f>
        <v>351651352841587.75</v>
      </c>
      <c r="AE6" s="344">
        <f>'E-heat'!AE54</f>
        <v>349903023607450.44</v>
      </c>
      <c r="AF6" s="344">
        <f>'E-heat'!AF54</f>
        <v>348013068751059.31</v>
      </c>
      <c r="AG6" s="344">
        <f>'E-heat'!AG54</f>
        <v>346027490472497.56</v>
      </c>
      <c r="AH6" s="344">
        <f>'E-heat'!AH54</f>
        <v>343991121766623.5</v>
      </c>
      <c r="AI6" s="344">
        <f>'E-heat'!AI54</f>
        <v>341947600975917.69</v>
      </c>
      <c r="AJ6" s="344">
        <f>'E-heat'!AJ54</f>
        <v>339939407847498.56</v>
      </c>
      <c r="AK6" s="344">
        <f>'E-heat'!AK54</f>
        <v>338007957733247.88</v>
      </c>
      <c r="AL6" s="344">
        <f>'E-heat'!AL54</f>
        <v>336193751072547.63</v>
      </c>
      <c r="AM6" s="344">
        <f>'E-heat'!AM54</f>
        <v>334536576022561.5</v>
      </c>
      <c r="AN6" s="344">
        <f>'E-heat'!AN54</f>
        <v>333075763038306.81</v>
      </c>
      <c r="AO6" s="344">
        <f>'E-heat'!AO54</f>
        <v>331850491349486.25</v>
      </c>
      <c r="AP6" s="344">
        <f>'E-heat'!AP54</f>
        <v>330900148638720.56</v>
      </c>
      <c r="AQ6" s="344">
        <f>'E-heat'!AQ54</f>
        <v>328565481151136.69</v>
      </c>
    </row>
    <row r="7" spans="1:43" x14ac:dyDescent="0.2">
      <c r="A7" s="136" t="s">
        <v>129</v>
      </c>
      <c r="B7" s="344">
        <f>'E-heat'!B55</f>
        <v>314663152666278.31</v>
      </c>
      <c r="C7" s="344">
        <f>'E-heat'!C55</f>
        <v>308572005927458.75</v>
      </c>
      <c r="D7" s="344">
        <f>'E-heat'!D55</f>
        <v>323826853688715.19</v>
      </c>
      <c r="E7" s="344">
        <f>'E-heat'!E55</f>
        <v>317868810181693.31</v>
      </c>
      <c r="F7" s="344">
        <f>'E-heat'!F55</f>
        <v>316973238204893.81</v>
      </c>
      <c r="G7" s="344">
        <f>'E-heat'!G55</f>
        <v>318147101186201.88</v>
      </c>
      <c r="H7" s="344">
        <f>'E-heat'!H55</f>
        <v>320381721639002.5</v>
      </c>
      <c r="I7" s="344">
        <f>'E-heat'!I55</f>
        <v>322994838520119.13</v>
      </c>
      <c r="J7" s="344">
        <f>'E-heat'!J55</f>
        <v>325252757429086.63</v>
      </c>
      <c r="K7" s="344">
        <f>'E-heat'!K55</f>
        <v>326739645239254.31</v>
      </c>
      <c r="L7" s="344">
        <f>'E-heat'!L55</f>
        <v>327036492599764.06</v>
      </c>
      <c r="M7" s="344">
        <f>'E-heat'!M55</f>
        <v>325733440280741.19</v>
      </c>
      <c r="N7" s="344">
        <f>'E-heat'!N55</f>
        <v>322951168923133.31</v>
      </c>
      <c r="O7" s="344">
        <f>'E-heat'!O55</f>
        <v>318651686998920.94</v>
      </c>
      <c r="P7" s="344">
        <f>'E-heat'!P55</f>
        <v>313308599166547.69</v>
      </c>
      <c r="Q7" s="344">
        <f>'E-heat'!Q55</f>
        <v>307380949948658.19</v>
      </c>
      <c r="R7" s="344">
        <f>'E-heat'!R55</f>
        <v>301301902291327.19</v>
      </c>
      <c r="S7" s="344">
        <f>'E-heat'!S55</f>
        <v>296517210181275.81</v>
      </c>
      <c r="T7" s="344">
        <f>'E-heat'!T55</f>
        <v>291945218411376.94</v>
      </c>
      <c r="U7" s="344">
        <f>'E-heat'!U55</f>
        <v>287581010810126.75</v>
      </c>
      <c r="V7" s="344">
        <f>'E-heat'!V55</f>
        <v>283419954984045.13</v>
      </c>
      <c r="W7" s="344">
        <f>'E-heat'!W55</f>
        <v>279457686958710.41</v>
      </c>
      <c r="X7" s="344">
        <f>'E-heat'!X55</f>
        <v>275690098214371.56</v>
      </c>
      <c r="Y7" s="344">
        <f>'E-heat'!Y55</f>
        <v>272113325082746.66</v>
      </c>
      <c r="Z7" s="344">
        <f>'E-heat'!Z55</f>
        <v>268723740412612.56</v>
      </c>
      <c r="AA7" s="344">
        <f>'E-heat'!AA55</f>
        <v>265517947368761.97</v>
      </c>
      <c r="AB7" s="344">
        <f>'E-heat'!AB55</f>
        <v>262492775200862.91</v>
      </c>
      <c r="AC7" s="344">
        <f>'E-heat'!AC55</f>
        <v>259645276804329.69</v>
      </c>
      <c r="AD7" s="344">
        <f>'E-heat'!AD55</f>
        <v>256972727892541.13</v>
      </c>
      <c r="AE7" s="344">
        <f>'E-heat'!AE55</f>
        <v>254472627606815.81</v>
      </c>
      <c r="AF7" s="344">
        <f>'E-heat'!AF55</f>
        <v>252142700405249.56</v>
      </c>
      <c r="AG7" s="344">
        <f>'E-heat'!AG55</f>
        <v>249980899092129.47</v>
      </c>
      <c r="AH7" s="344">
        <f>'E-heat'!AH55</f>
        <v>247985408874494.66</v>
      </c>
      <c r="AI7" s="344">
        <f>'E-heat'!AI55</f>
        <v>246154652360033</v>
      </c>
      <c r="AJ7" s="344">
        <f>'E-heat'!AJ55</f>
        <v>244487295440041.91</v>
      </c>
      <c r="AK7" s="344">
        <f>'E-heat'!AK55</f>
        <v>242982254031720.75</v>
      </c>
      <c r="AL7" s="344">
        <f>'E-heat'!AL55</f>
        <v>241638701685421.03</v>
      </c>
      <c r="AM7" s="344">
        <f>'E-heat'!AM55</f>
        <v>240456078094481.66</v>
      </c>
      <c r="AN7" s="344">
        <f>'E-heat'!AN55</f>
        <v>239434098578325.81</v>
      </c>
      <c r="AO7" s="344">
        <f>'E-heat'!AO55</f>
        <v>238572764644153.22</v>
      </c>
      <c r="AP7" s="344">
        <f>'E-heat'!AP55</f>
        <v>237872375769921.19</v>
      </c>
      <c r="AQ7" s="344">
        <f>'E-heat'!AQ55</f>
        <v>236116447502452.41</v>
      </c>
    </row>
    <row r="8" spans="1:43" x14ac:dyDescent="0.2">
      <c r="A8" s="136" t="s">
        <v>130</v>
      </c>
      <c r="B8" s="344">
        <f>'E-heat'!B56</f>
        <v>6943803022370.8076</v>
      </c>
      <c r="C8" s="344">
        <f>'E-heat'!C56</f>
        <v>7302267458163.4707</v>
      </c>
      <c r="D8" s="344">
        <f>'E-heat'!D56</f>
        <v>8326273782046.667</v>
      </c>
      <c r="E8" s="344">
        <f>'E-heat'!E56</f>
        <v>8282757226866.2559</v>
      </c>
      <c r="F8" s="344">
        <f>'E-heat'!F56</f>
        <v>8243472421748.0205</v>
      </c>
      <c r="G8" s="344">
        <f>'E-heat'!G56</f>
        <v>8271123757140.9873</v>
      </c>
      <c r="H8" s="344">
        <f>'E-heat'!H56</f>
        <v>8343406518742.1787</v>
      </c>
      <c r="I8" s="344">
        <f>'E-heat'!I56</f>
        <v>8446095689642.2979</v>
      </c>
      <c r="J8" s="344">
        <f>'E-heat'!J56</f>
        <v>8561123822272.2813</v>
      </c>
      <c r="K8" s="344">
        <f>'E-heat'!K56</f>
        <v>8677558635822.4561</v>
      </c>
      <c r="L8" s="344">
        <f>'E-heat'!L56</f>
        <v>8783876297438.6016</v>
      </c>
      <c r="M8" s="344">
        <f>'E-heat'!M56</f>
        <v>8868020424533.8887</v>
      </c>
      <c r="N8" s="344">
        <f>'E-heat'!N56</f>
        <v>8937240310967.8926</v>
      </c>
      <c r="O8" s="344">
        <f>'E-heat'!O56</f>
        <v>8973994033134.0059</v>
      </c>
      <c r="P8" s="344">
        <f>'E-heat'!P56</f>
        <v>8980292619651.5313</v>
      </c>
      <c r="Q8" s="344">
        <f>'E-heat'!Q56</f>
        <v>8958480456029.5723</v>
      </c>
      <c r="R8" s="344">
        <f>'E-heat'!R56</f>
        <v>8911157936237.1016</v>
      </c>
      <c r="S8" s="344">
        <f>'E-heat'!S56</f>
        <v>8881819159393.3008</v>
      </c>
      <c r="T8" s="344">
        <f>'E-heat'!T56</f>
        <v>8831627323549.7441</v>
      </c>
      <c r="U8" s="344">
        <f>'E-heat'!U56</f>
        <v>8762709041334.2227</v>
      </c>
      <c r="V8" s="344">
        <f>'E-heat'!V56</f>
        <v>8677262222946.5156</v>
      </c>
      <c r="W8" s="344">
        <f>'E-heat'!W56</f>
        <v>8577516206906.8242</v>
      </c>
      <c r="X8" s="344">
        <f>'E-heat'!X56</f>
        <v>8465696363839.2129</v>
      </c>
      <c r="Y8" s="344">
        <f>'E-heat'!Y56</f>
        <v>8343993567344.582</v>
      </c>
      <c r="Z8" s="344">
        <f>'E-heat'!Z56</f>
        <v>8214538723609.7764</v>
      </c>
      <c r="AA8" s="344">
        <f>'E-heat'!AA56</f>
        <v>8079382376431.8389</v>
      </c>
      <c r="AB8" s="344">
        <f>'E-heat'!AB56</f>
        <v>7940479259704.7148</v>
      </c>
      <c r="AC8" s="344">
        <f>'E-heat'!AC56</f>
        <v>7799677556097.2275</v>
      </c>
      <c r="AD8" s="344">
        <f>'E-heat'!AD56</f>
        <v>7658712538060.0352</v>
      </c>
      <c r="AE8" s="344">
        <f>'E-heat'!AE56</f>
        <v>7519204213655.9971</v>
      </c>
      <c r="AF8" s="344">
        <f>'E-heat'!AF56</f>
        <v>7382658572390.8145</v>
      </c>
      <c r="AG8" s="344">
        <f>'E-heat'!AG56</f>
        <v>7250472022128.709</v>
      </c>
      <c r="AH8" s="344">
        <f>'E-heat'!AH56</f>
        <v>7123938623998.417</v>
      </c>
      <c r="AI8" s="344">
        <f>'E-heat'!AI56</f>
        <v>7004259764687.3438</v>
      </c>
      <c r="AJ8" s="344">
        <f>'E-heat'!AJ56</f>
        <v>6892555951702.0547</v>
      </c>
      <c r="AK8" s="344">
        <f>'E-heat'!AK56</f>
        <v>6789880474485.6445</v>
      </c>
      <c r="AL8" s="344">
        <f>'E-heat'!AL56</f>
        <v>6697234740718.502</v>
      </c>
      <c r="AM8" s="344">
        <f>'E-heat'!AM56</f>
        <v>6615585171322.8027</v>
      </c>
      <c r="AN8" s="344">
        <f>'E-heat'!AN56</f>
        <v>6545881618991.4844</v>
      </c>
      <c r="AO8" s="344">
        <f>'E-heat'!AO56</f>
        <v>6489077363599.0107</v>
      </c>
      <c r="AP8" s="344">
        <f>'E-heat'!AP56</f>
        <v>6446150834606.9375</v>
      </c>
      <c r="AQ8" s="344">
        <f>'E-heat'!AQ56</f>
        <v>6384873006256.2129</v>
      </c>
    </row>
    <row r="9" spans="1:43" x14ac:dyDescent="0.2">
      <c r="A9" s="136" t="s">
        <v>131</v>
      </c>
      <c r="B9" s="344">
        <f>'E-heat'!B57</f>
        <v>208441098165561.59</v>
      </c>
      <c r="C9" s="344">
        <f>'E-heat'!C57</f>
        <v>221068486564005.09</v>
      </c>
      <c r="D9" s="344">
        <f>'E-heat'!D57</f>
        <v>231952508833959.34</v>
      </c>
      <c r="E9" s="344">
        <f>'E-heat'!E57</f>
        <v>241865681092247.84</v>
      </c>
      <c r="F9" s="344">
        <f>'E-heat'!F57</f>
        <v>251634825593609.59</v>
      </c>
      <c r="G9" s="344">
        <f>'E-heat'!G57</f>
        <v>261390342023640.63</v>
      </c>
      <c r="H9" s="344">
        <f>'E-heat'!H57</f>
        <v>271084645410099.81</v>
      </c>
      <c r="I9" s="344">
        <f>'E-heat'!I57</f>
        <v>276541319746425.56</v>
      </c>
      <c r="J9" s="344">
        <f>'E-heat'!J57</f>
        <v>281934297931926.38</v>
      </c>
      <c r="K9" s="344">
        <f>'E-heat'!K57</f>
        <v>287258030770522.06</v>
      </c>
      <c r="L9" s="344">
        <f>'E-heat'!L57</f>
        <v>292506474838443.13</v>
      </c>
      <c r="M9" s="344">
        <f>'E-heat'!M57</f>
        <v>297673173205398.63</v>
      </c>
      <c r="N9" s="344">
        <f>'E-heat'!N57</f>
        <v>299868433338519.63</v>
      </c>
      <c r="O9" s="344">
        <f>'E-heat'!O57</f>
        <v>302014257352050</v>
      </c>
      <c r="P9" s="344">
        <f>'E-heat'!P57</f>
        <v>304111785814194.88</v>
      </c>
      <c r="Q9" s="344">
        <f>'E-heat'!Q57</f>
        <v>306162479350864.38</v>
      </c>
      <c r="R9" s="344">
        <f>'E-heat'!R57</f>
        <v>308168067143481.81</v>
      </c>
      <c r="S9" s="344">
        <f>'E-heat'!S57</f>
        <v>309328366160139.25</v>
      </c>
      <c r="T9" s="344">
        <f>'E-heat'!T57</f>
        <v>310465915217725.13</v>
      </c>
      <c r="U9" s="344">
        <f>'E-heat'!U57</f>
        <v>311581869804562.94</v>
      </c>
      <c r="V9" s="344">
        <f>'E-heat'!V57</f>
        <v>312677503292179.25</v>
      </c>
      <c r="W9" s="344">
        <f>'E-heat'!W57</f>
        <v>313754181305202.69</v>
      </c>
      <c r="X9" s="344">
        <f>'E-heat'!X57</f>
        <v>311685627135434.75</v>
      </c>
      <c r="Y9" s="344">
        <f>'E-heat'!Y57</f>
        <v>309610732474591.75</v>
      </c>
      <c r="Z9" s="344">
        <f>'E-heat'!Z57</f>
        <v>307530989972331.56</v>
      </c>
      <c r="AA9" s="344">
        <f>'E-heat'!AA57</f>
        <v>305447898251696.81</v>
      </c>
      <c r="AB9" s="344">
        <f>'E-heat'!AB57</f>
        <v>303362945958658.44</v>
      </c>
      <c r="AC9" s="344">
        <f>'E-heat'!AC57</f>
        <v>299105157389163.5</v>
      </c>
      <c r="AD9" s="344">
        <f>'E-heat'!AD57</f>
        <v>294855172650990.94</v>
      </c>
      <c r="AE9" s="344">
        <f>'E-heat'!AE57</f>
        <v>290614373177813.81</v>
      </c>
      <c r="AF9" s="344">
        <f>'E-heat'!AF57</f>
        <v>286384092153451.06</v>
      </c>
      <c r="AG9" s="344">
        <f>'E-heat'!AG57</f>
        <v>282165611063410</v>
      </c>
      <c r="AH9" s="344">
        <f>'E-heat'!AH57</f>
        <v>277652223473453.34</v>
      </c>
      <c r="AI9" s="344">
        <f>'E-heat'!AI57</f>
        <v>273154004268543.53</v>
      </c>
      <c r="AJ9" s="344">
        <f>'E-heat'!AJ57</f>
        <v>268672079559690.94</v>
      </c>
      <c r="AK9" s="344">
        <f>'E-heat'!AK57</f>
        <v>264207530681676.41</v>
      </c>
      <c r="AL9" s="344">
        <f>'E-heat'!AL57</f>
        <v>259761400404244.03</v>
      </c>
      <c r="AM9" s="344">
        <f>'E-heat'!AM57</f>
        <v>254723640998580.09</v>
      </c>
      <c r="AN9" s="344">
        <f>'E-heat'!AN57</f>
        <v>249708222614292.53</v>
      </c>
      <c r="AO9" s="344">
        <f>'E-heat'!AO57</f>
        <v>244716122846516.41</v>
      </c>
      <c r="AP9" s="344">
        <f>'E-heat'!AP57</f>
        <v>239748320687713.53</v>
      </c>
      <c r="AQ9" s="344">
        <f>'E-heat'!AQ57</f>
        <v>233601671052153.63</v>
      </c>
    </row>
    <row r="10" spans="1:43" x14ac:dyDescent="0.2">
      <c r="A10" s="136" t="s">
        <v>132</v>
      </c>
      <c r="B10" s="344">
        <f>'E-heat'!B58</f>
        <v>601303239065496</v>
      </c>
      <c r="C10" s="344">
        <f>'E-heat'!C58</f>
        <v>629932150037365.38</v>
      </c>
      <c r="D10" s="344">
        <f>'E-heat'!D58</f>
        <v>657880943098358.5</v>
      </c>
      <c r="E10" s="344">
        <f>'E-heat'!E58</f>
        <v>685588343302891.63</v>
      </c>
      <c r="F10" s="344">
        <f>'E-heat'!F58</f>
        <v>713054444899500.25</v>
      </c>
      <c r="G10" s="344">
        <f>'E-heat'!G58</f>
        <v>740279342136719.5</v>
      </c>
      <c r="H10" s="344">
        <f>'E-heat'!H58</f>
        <v>767263129263085.25</v>
      </c>
      <c r="I10" s="344">
        <f>'E-heat'!I58</f>
        <v>781689924153148.5</v>
      </c>
      <c r="J10" s="344">
        <f>'E-heat'!J58</f>
        <v>796003354254151.5</v>
      </c>
      <c r="K10" s="344">
        <f>'E-heat'!K58</f>
        <v>810203463898054.13</v>
      </c>
      <c r="L10" s="344">
        <f>'E-heat'!L58</f>
        <v>824290297416816.25</v>
      </c>
      <c r="M10" s="344">
        <f>'E-heat'!M58</f>
        <v>838263899142397.38</v>
      </c>
      <c r="N10" s="344">
        <f>'E-heat'!N58</f>
        <v>837054683498672</v>
      </c>
      <c r="O10" s="344">
        <f>'E-heat'!O58</f>
        <v>835839048195503.13</v>
      </c>
      <c r="P10" s="344">
        <f>'E-heat'!P58</f>
        <v>834616995144115.13</v>
      </c>
      <c r="Q10" s="344">
        <f>'E-heat'!Q58</f>
        <v>833388526255733.38</v>
      </c>
      <c r="R10" s="344">
        <f>'E-heat'!R58</f>
        <v>832153643441582.13</v>
      </c>
      <c r="S10" s="344">
        <f>'E-heat'!S58</f>
        <v>822063053469417.63</v>
      </c>
      <c r="T10" s="344">
        <f>'E-heat'!T58</f>
        <v>811987397665246</v>
      </c>
      <c r="U10" s="344">
        <f>'E-heat'!U58</f>
        <v>801926673802531.5</v>
      </c>
      <c r="V10" s="344">
        <f>'E-heat'!V58</f>
        <v>791880879654737.75</v>
      </c>
      <c r="W10" s="344">
        <f>'E-heat'!W58</f>
        <v>781850012995329.88</v>
      </c>
      <c r="X10" s="344">
        <f>'E-heat'!X58</f>
        <v>763610574557959.75</v>
      </c>
      <c r="Y10" s="344">
        <f>'E-heat'!Y58</f>
        <v>745399062943701.75</v>
      </c>
      <c r="Z10" s="344">
        <f>'E-heat'!Z58</f>
        <v>727215473977784</v>
      </c>
      <c r="AA10" s="344">
        <f>'E-heat'!AA58</f>
        <v>709059803485434.88</v>
      </c>
      <c r="AB10" s="344">
        <f>'E-heat'!AB58</f>
        <v>690932047291882.5</v>
      </c>
      <c r="AC10" s="344">
        <f>'E-heat'!AC58</f>
        <v>672832201222355</v>
      </c>
      <c r="AD10" s="344">
        <f>'E-heat'!AD58</f>
        <v>654760261102080.63</v>
      </c>
      <c r="AE10" s="344">
        <f>'E-heat'!AE58</f>
        <v>636716222756287.63</v>
      </c>
      <c r="AF10" s="344">
        <f>'E-heat'!AF58</f>
        <v>618700082010204.25</v>
      </c>
      <c r="AG10" s="344">
        <f>'E-heat'!AG58</f>
        <v>600711834689059.13</v>
      </c>
      <c r="AH10" s="344">
        <f>'E-heat'!AH58</f>
        <v>585082434762685.75</v>
      </c>
      <c r="AI10" s="344">
        <f>'E-heat'!AI58</f>
        <v>569477208324668.63</v>
      </c>
      <c r="AJ10" s="344">
        <f>'E-heat'!AJ58</f>
        <v>553896151756863.94</v>
      </c>
      <c r="AK10" s="344">
        <f>'E-heat'!AK58</f>
        <v>538339261441128.5</v>
      </c>
      <c r="AL10" s="344">
        <f>'E-heat'!AL58</f>
        <v>522806533759318.94</v>
      </c>
      <c r="AM10" s="344">
        <f>'E-heat'!AM58</f>
        <v>506539887434749.13</v>
      </c>
      <c r="AN10" s="344">
        <f>'E-heat'!AN58</f>
        <v>490298607813167.06</v>
      </c>
      <c r="AO10" s="344">
        <f>'E-heat'!AO58</f>
        <v>474082691094678.5</v>
      </c>
      <c r="AP10" s="344">
        <f>'E-heat'!AP58</f>
        <v>457892133479389.19</v>
      </c>
      <c r="AQ10" s="344">
        <f>'E-heat'!AQ58</f>
        <v>440163894225169.88</v>
      </c>
    </row>
    <row r="11" spans="1:43" x14ac:dyDescent="0.2">
      <c r="A11" s="136" t="s">
        <v>133</v>
      </c>
      <c r="B11" s="344">
        <f>'E-heat'!B59</f>
        <v>1484771445985537.5</v>
      </c>
      <c r="C11" s="344">
        <f>'E-heat'!C59</f>
        <v>1685815494980668.5</v>
      </c>
      <c r="D11" s="344">
        <f>'E-heat'!D59</f>
        <v>1799728790458859.3</v>
      </c>
      <c r="E11" s="344">
        <f>'E-heat'!E59</f>
        <v>1903503912699139.8</v>
      </c>
      <c r="F11" s="344">
        <f>'E-heat'!F59</f>
        <v>2005940151556944.8</v>
      </c>
      <c r="G11" s="344">
        <f>'E-heat'!G59</f>
        <v>2111468173222309</v>
      </c>
      <c r="H11" s="344">
        <f>'E-heat'!H59</f>
        <v>2217630187591860.8</v>
      </c>
      <c r="I11" s="344">
        <f>'E-heat'!I59</f>
        <v>2291367344456681.5</v>
      </c>
      <c r="J11" s="344">
        <f>'E-heat'!J59</f>
        <v>2363185087556245.5</v>
      </c>
      <c r="K11" s="344">
        <f>'E-heat'!K59</f>
        <v>2433089534834257</v>
      </c>
      <c r="L11" s="344">
        <f>'E-heat'!L59</f>
        <v>2501146653011719.5</v>
      </c>
      <c r="M11" s="344">
        <f>'E-heat'!M59</f>
        <v>2567472244728936</v>
      </c>
      <c r="N11" s="344">
        <f>'E-heat'!N59</f>
        <v>2602939290844202</v>
      </c>
      <c r="O11" s="344">
        <f>'E-heat'!O59</f>
        <v>2637335327805692.5</v>
      </c>
      <c r="P11" s="344">
        <f>'E-heat'!P59</f>
        <v>2670833977848317</v>
      </c>
      <c r="Q11" s="344">
        <f>'E-heat'!Q59</f>
        <v>2703618929928995</v>
      </c>
      <c r="R11" s="344">
        <f>'E-heat'!R59</f>
        <v>2735878226840778</v>
      </c>
      <c r="S11" s="344">
        <f>'E-heat'!S59</f>
        <v>2754786436909133.5</v>
      </c>
      <c r="T11" s="344">
        <f>'E-heat'!T59</f>
        <v>2773611538361560</v>
      </c>
      <c r="U11" s="344">
        <f>'E-heat'!U59</f>
        <v>2792354184754244.5</v>
      </c>
      <c r="V11" s="344">
        <f>'E-heat'!V59</f>
        <v>2811015051576165.5</v>
      </c>
      <c r="W11" s="344">
        <f>'E-heat'!W59</f>
        <v>2829594834916415.5</v>
      </c>
      <c r="X11" s="344">
        <f>'E-heat'!X59</f>
        <v>2836230790960855.5</v>
      </c>
      <c r="Y11" s="344">
        <f>'E-heat'!Y59</f>
        <v>2842814399785009</v>
      </c>
      <c r="Z11" s="344">
        <f>'E-heat'!Z59</f>
        <v>2849346401662239</v>
      </c>
      <c r="AA11" s="344">
        <f>'E-heat'!AA59</f>
        <v>2855827552276449</v>
      </c>
      <c r="AB11" s="344">
        <f>'E-heat'!AB59</f>
        <v>2862258621473357.5</v>
      </c>
      <c r="AC11" s="344">
        <f>'E-heat'!AC59</f>
        <v>2858481117147865</v>
      </c>
      <c r="AD11" s="344">
        <f>'E-heat'!AD59</f>
        <v>2854676475759062</v>
      </c>
      <c r="AE11" s="344">
        <f>'E-heat'!AE59</f>
        <v>2850845495005202</v>
      </c>
      <c r="AF11" s="344">
        <f>'E-heat'!AF59</f>
        <v>2846988982015128</v>
      </c>
      <c r="AG11" s="344">
        <f>'E-heat'!AG59</f>
        <v>2843107752241024</v>
      </c>
      <c r="AH11" s="344">
        <f>'E-heat'!AH59</f>
        <v>2830065970059450.5</v>
      </c>
      <c r="AI11" s="344">
        <f>'E-heat'!AI59</f>
        <v>2817022874438471.5</v>
      </c>
      <c r="AJ11" s="344">
        <f>'E-heat'!AJ59</f>
        <v>2803979291647257</v>
      </c>
      <c r="AK11" s="344">
        <f>'E-heat'!AK59</f>
        <v>2790936052198189</v>
      </c>
      <c r="AL11" s="344">
        <f>'E-heat'!AL59</f>
        <v>2777893989920104</v>
      </c>
      <c r="AM11" s="344">
        <f>'E-heat'!AM59</f>
        <v>2763175561734790</v>
      </c>
      <c r="AN11" s="344">
        <f>'E-heat'!AN59</f>
        <v>2748463544041448.5</v>
      </c>
      <c r="AO11" s="344">
        <f>'E-heat'!AO59</f>
        <v>2733758774219474.5</v>
      </c>
      <c r="AP11" s="344">
        <f>'E-heat'!AP59</f>
        <v>2719062089657260.5</v>
      </c>
      <c r="AQ11" s="344">
        <f>'E-heat'!AQ59</f>
        <v>2691077017722238.5</v>
      </c>
    </row>
    <row r="12" spans="1:43" x14ac:dyDescent="0.2">
      <c r="A12" s="136" t="s">
        <v>134</v>
      </c>
      <c r="B12" s="344">
        <f>'E-heat'!B60</f>
        <v>29753116861064.75</v>
      </c>
      <c r="C12" s="344">
        <f>'E-heat'!C60</f>
        <v>29628194564297.242</v>
      </c>
      <c r="D12" s="344">
        <f>'E-heat'!D60</f>
        <v>32405803764870.484</v>
      </c>
      <c r="E12" s="344">
        <f>'E-heat'!E60</f>
        <v>31943267790100.777</v>
      </c>
      <c r="F12" s="344">
        <f>'E-heat'!F60</f>
        <v>32021248807541.984</v>
      </c>
      <c r="G12" s="344">
        <f>'E-heat'!G60</f>
        <v>32746798282246.52</v>
      </c>
      <c r="H12" s="344">
        <f>'E-heat'!H60</f>
        <v>33715043078073.383</v>
      </c>
      <c r="I12" s="344">
        <f>'E-heat'!I60</f>
        <v>34586421524221.934</v>
      </c>
      <c r="J12" s="344">
        <f>'E-heat'!J60</f>
        <v>35252800134495.836</v>
      </c>
      <c r="K12" s="344">
        <f>'E-heat'!K60</f>
        <v>35703781780108.102</v>
      </c>
      <c r="L12" s="344">
        <f>'E-heat'!L60</f>
        <v>35933039827655.797</v>
      </c>
      <c r="M12" s="344">
        <f>'E-heat'!M60</f>
        <v>35938451033071.383</v>
      </c>
      <c r="N12" s="344">
        <f>'E-heat'!N60</f>
        <v>35824905373544.211</v>
      </c>
      <c r="O12" s="344">
        <f>'E-heat'!O60</f>
        <v>35536777628516.477</v>
      </c>
      <c r="P12" s="344">
        <f>'E-heat'!P60</f>
        <v>35122042441158.531</v>
      </c>
      <c r="Q12" s="344">
        <f>'E-heat'!Q60</f>
        <v>34628337004153.359</v>
      </c>
      <c r="R12" s="344">
        <f>'E-heat'!R60</f>
        <v>34101625884156.898</v>
      </c>
      <c r="S12" s="344">
        <f>'E-heat'!S60</f>
        <v>33759710527640.121</v>
      </c>
      <c r="T12" s="344">
        <f>'E-heat'!T60</f>
        <v>33425254619802.496</v>
      </c>
      <c r="U12" s="344">
        <f>'E-heat'!U60</f>
        <v>33098421012967.559</v>
      </c>
      <c r="V12" s="344">
        <f>'E-heat'!V60</f>
        <v>32779364447277.172</v>
      </c>
      <c r="W12" s="344">
        <f>'E-heat'!W60</f>
        <v>32468232153911.633</v>
      </c>
      <c r="X12" s="344">
        <f>'E-heat'!X60</f>
        <v>32165164461600.77</v>
      </c>
      <c r="Y12" s="344">
        <f>'E-heat'!Y60</f>
        <v>31870295405884.617</v>
      </c>
      <c r="Z12" s="344">
        <f>'E-heat'!Z60</f>
        <v>31583753340713.113</v>
      </c>
      <c r="AA12" s="344">
        <f>'E-heat'!AA60</f>
        <v>31305661552103.117</v>
      </c>
      <c r="AB12" s="344">
        <f>'E-heat'!AB60</f>
        <v>31036138873698.07</v>
      </c>
      <c r="AC12" s="344">
        <f>'E-heat'!AC60</f>
        <v>30775300304202.313</v>
      </c>
      <c r="AD12" s="344">
        <f>'E-heat'!AD60</f>
        <v>30523257626789.195</v>
      </c>
      <c r="AE12" s="344">
        <f>'E-heat'!AE60</f>
        <v>30280120030707.777</v>
      </c>
      <c r="AF12" s="344">
        <f>'E-heat'!AF60</f>
        <v>30045994735437.063</v>
      </c>
      <c r="AG12" s="344">
        <f>'E-heat'!AG60</f>
        <v>29820987617864.035</v>
      </c>
      <c r="AH12" s="344">
        <f>'E-heat'!AH60</f>
        <v>29605203843087.059</v>
      </c>
      <c r="AI12" s="344">
        <f>'E-heat'!AI60</f>
        <v>29398748499574.367</v>
      </c>
      <c r="AJ12" s="344">
        <f>'E-heat'!AJ60</f>
        <v>29201727239534.391</v>
      </c>
      <c r="AK12" s="344">
        <f>'E-heat'!AK60</f>
        <v>29014246925487.102</v>
      </c>
      <c r="AL12" s="344">
        <f>'E-heat'!AL60</f>
        <v>28836416284157.582</v>
      </c>
      <c r="AM12" s="344">
        <f>'E-heat'!AM60</f>
        <v>28668346568950.574</v>
      </c>
      <c r="AN12" s="344">
        <f>'E-heat'!AN60</f>
        <v>28510152232404.551</v>
      </c>
      <c r="AO12" s="344">
        <f>'E-heat'!AO60</f>
        <v>28361951610169.426</v>
      </c>
      <c r="AP12" s="344">
        <f>'E-heat'!AP60</f>
        <v>28223867618202.332</v>
      </c>
      <c r="AQ12" s="344">
        <f>'E-heat'!AQ60</f>
        <v>27951476744567.473</v>
      </c>
    </row>
    <row r="13" spans="1:43" x14ac:dyDescent="0.2">
      <c r="A13" s="136" t="s">
        <v>135</v>
      </c>
      <c r="B13" s="344">
        <f>'E-heat'!B61</f>
        <v>9054496972837.9805</v>
      </c>
      <c r="C13" s="344">
        <f>'E-heat'!C61</f>
        <v>7897780956335.1553</v>
      </c>
      <c r="D13" s="344">
        <f>'E-heat'!D61</f>
        <v>9175513068197.125</v>
      </c>
      <c r="E13" s="344">
        <f>'E-heat'!E61</f>
        <v>9568649216067.6289</v>
      </c>
      <c r="F13" s="344">
        <f>'E-heat'!F61</f>
        <v>9700763387396.2266</v>
      </c>
      <c r="G13" s="344">
        <f>'E-heat'!G61</f>
        <v>10150035381558.83</v>
      </c>
      <c r="H13" s="344">
        <f>'E-heat'!H61</f>
        <v>10730431886292.564</v>
      </c>
      <c r="I13" s="344">
        <f>'E-heat'!I61</f>
        <v>11271974590183.967</v>
      </c>
      <c r="J13" s="344">
        <f>'E-heat'!J61</f>
        <v>11732600908589.607</v>
      </c>
      <c r="K13" s="344">
        <f>'E-heat'!K61</f>
        <v>12121014376690</v>
      </c>
      <c r="L13" s="344">
        <f>'E-heat'!L61</f>
        <v>12450101061927.387</v>
      </c>
      <c r="M13" s="344">
        <f>'E-heat'!M61</f>
        <v>12736054193487.582</v>
      </c>
      <c r="N13" s="344">
        <f>'E-heat'!N61</f>
        <v>13017608443718.582</v>
      </c>
      <c r="O13" s="344">
        <f>'E-heat'!O61</f>
        <v>13279842465222.27</v>
      </c>
      <c r="P13" s="344">
        <f>'E-heat'!P61</f>
        <v>13527346909689.826</v>
      </c>
      <c r="Q13" s="344">
        <f>'E-heat'!Q61</f>
        <v>13765211525713.977</v>
      </c>
      <c r="R13" s="344">
        <f>'E-heat'!R61</f>
        <v>13998976324084.57</v>
      </c>
      <c r="S13" s="344">
        <f>'E-heat'!S61</f>
        <v>14296430493036.402</v>
      </c>
      <c r="T13" s="344">
        <f>'E-heat'!T61</f>
        <v>14597401107803.84</v>
      </c>
      <c r="U13" s="344">
        <f>'E-heat'!U61</f>
        <v>14900852369748.814</v>
      </c>
      <c r="V13" s="344">
        <f>'E-heat'!V61</f>
        <v>15205663903380.086</v>
      </c>
      <c r="W13" s="344">
        <f>'E-heat'!W61</f>
        <v>15510629553802.225</v>
      </c>
      <c r="X13" s="344">
        <f>'E-heat'!X61</f>
        <v>15814457083202.553</v>
      </c>
      <c r="Y13" s="344">
        <f>'E-heat'!Y61</f>
        <v>16115768871920.143</v>
      </c>
      <c r="Z13" s="344">
        <f>'E-heat'!Z61</f>
        <v>16413103728684.688</v>
      </c>
      <c r="AA13" s="344">
        <f>'E-heat'!AA61</f>
        <v>16704919911288.416</v>
      </c>
      <c r="AB13" s="344">
        <f>'E-heat'!AB61</f>
        <v>16989599452981.229</v>
      </c>
      <c r="AC13" s="344">
        <f>'E-heat'!AC61</f>
        <v>17265453880996.625</v>
      </c>
      <c r="AD13" s="344">
        <f>'E-heat'!AD61</f>
        <v>17530731401605.473</v>
      </c>
      <c r="AE13" s="344">
        <f>'E-heat'!AE61</f>
        <v>17783625610767.547</v>
      </c>
      <c r="AF13" s="344">
        <f>'E-heat'!AF61</f>
        <v>18022285770701.715</v>
      </c>
      <c r="AG13" s="344">
        <f>'E-heat'!AG61</f>
        <v>18244828670476.887</v>
      </c>
      <c r="AH13" s="344">
        <f>'E-heat'!AH61</f>
        <v>18449352063088.363</v>
      </c>
      <c r="AI13" s="344">
        <f>'E-heat'!AI61</f>
        <v>18633949642581.41</v>
      </c>
      <c r="AJ13" s="344">
        <f>'E-heat'!AJ61</f>
        <v>18796727492884.563</v>
      </c>
      <c r="AK13" s="344">
        <f>'E-heat'!AK61</f>
        <v>18935821905511.18</v>
      </c>
      <c r="AL13" s="344">
        <f>'E-heat'!AL61</f>
        <v>19049418426709.855</v>
      </c>
      <c r="AM13" s="344">
        <f>'E-heat'!AM61</f>
        <v>19135771956654.379</v>
      </c>
      <c r="AN13" s="344">
        <f>'E-heat'!AN61</f>
        <v>19193227684660.813</v>
      </c>
      <c r="AO13" s="344">
        <f>'E-heat'!AO61</f>
        <v>19220242606136.484</v>
      </c>
      <c r="AP13" s="344">
        <f>'E-heat'!AP61</f>
        <v>19215407330042.703</v>
      </c>
      <c r="AQ13" s="344">
        <f>'E-heat'!AQ61</f>
        <v>19077640922326.348</v>
      </c>
    </row>
    <row r="14" spans="1:43" x14ac:dyDescent="0.2">
      <c r="A14" s="136" t="s">
        <v>136</v>
      </c>
      <c r="B14" s="344">
        <f>'E-heat'!B62</f>
        <v>23871911614915.926</v>
      </c>
      <c r="C14" s="344">
        <f>'E-heat'!C62</f>
        <v>45359968384612.055</v>
      </c>
      <c r="D14" s="344">
        <f>'E-heat'!D62</f>
        <v>45295505591222.969</v>
      </c>
      <c r="E14" s="344">
        <f>'E-heat'!E62</f>
        <v>45230470191598.492</v>
      </c>
      <c r="F14" s="344">
        <f>'E-heat'!F62</f>
        <v>45164862988991.891</v>
      </c>
      <c r="G14" s="344">
        <f>'E-heat'!G62</f>
        <v>45098684786656.477</v>
      </c>
      <c r="H14" s="344">
        <f>'E-heat'!H62</f>
        <v>45031936387845.5</v>
      </c>
      <c r="I14" s="344">
        <f>'E-heat'!I62</f>
        <v>45446169164329.469</v>
      </c>
      <c r="J14" s="344">
        <f>'E-heat'!J62</f>
        <v>45856602397590.969</v>
      </c>
      <c r="K14" s="344">
        <f>'E-heat'!K62</f>
        <v>46263240618932.82</v>
      </c>
      <c r="L14" s="344">
        <f>'E-heat'!L62</f>
        <v>46666088359657.828</v>
      </c>
      <c r="M14" s="344">
        <f>'E-heat'!M62</f>
        <v>47065150151068.789</v>
      </c>
      <c r="N14" s="344">
        <f>'E-heat'!N62</f>
        <v>46389497118860.367</v>
      </c>
      <c r="O14" s="344">
        <f>'E-heat'!O62</f>
        <v>45717207700240.609</v>
      </c>
      <c r="P14" s="344">
        <f>'E-heat'!P62</f>
        <v>45048279101351.82</v>
      </c>
      <c r="Q14" s="344">
        <f>'E-heat'!Q62</f>
        <v>44382708528336.352</v>
      </c>
      <c r="R14" s="344">
        <f>'E-heat'!R62</f>
        <v>43720493187336.523</v>
      </c>
      <c r="S14" s="344">
        <f>'E-heat'!S62</f>
        <v>42940353281210.68</v>
      </c>
      <c r="T14" s="344">
        <f>'E-heat'!T62</f>
        <v>42161327620546.328</v>
      </c>
      <c r="U14" s="344">
        <f>'E-heat'!U62</f>
        <v>41383415773198.281</v>
      </c>
      <c r="V14" s="344">
        <f>'E-heat'!V62</f>
        <v>40606617307021.398</v>
      </c>
      <c r="W14" s="344">
        <f>'E-heat'!W62</f>
        <v>39830931789870.484</v>
      </c>
      <c r="X14" s="344">
        <f>'E-heat'!X62</f>
        <v>38779595203709.898</v>
      </c>
      <c r="Y14" s="344">
        <f>'E-heat'!Y62</f>
        <v>37729783293975.883</v>
      </c>
      <c r="Z14" s="344">
        <f>'E-heat'!Z62</f>
        <v>36681495466674.711</v>
      </c>
      <c r="AA14" s="344">
        <f>'E-heat'!AA62</f>
        <v>35634731127812.656</v>
      </c>
      <c r="AB14" s="344">
        <f>'E-heat'!AB62</f>
        <v>34589489683395.973</v>
      </c>
      <c r="AC14" s="344">
        <f>'E-heat'!AC62</f>
        <v>33777699559998.516</v>
      </c>
      <c r="AD14" s="344">
        <f>'E-heat'!AD62</f>
        <v>32967081284252.957</v>
      </c>
      <c r="AE14" s="344">
        <f>'E-heat'!AE62</f>
        <v>32157634400136.707</v>
      </c>
      <c r="AF14" s="344">
        <f>'E-heat'!AF62</f>
        <v>31349358451627.176</v>
      </c>
      <c r="AG14" s="344">
        <f>'E-heat'!AG62</f>
        <v>30542252982701.793</v>
      </c>
      <c r="AH14" s="344">
        <f>'E-heat'!AH62</f>
        <v>30048461921001.918</v>
      </c>
      <c r="AI14" s="344">
        <f>'E-heat'!AI62</f>
        <v>29555373916816.035</v>
      </c>
      <c r="AJ14" s="344">
        <f>'E-heat'!AJ62</f>
        <v>29062988697416.664</v>
      </c>
      <c r="AK14" s="344">
        <f>'E-heat'!AK62</f>
        <v>28571305990076.285</v>
      </c>
      <c r="AL14" s="344">
        <f>'E-heat'!AL62</f>
        <v>28080325522067.41</v>
      </c>
      <c r="AM14" s="344">
        <f>'E-heat'!AM62</f>
        <v>27825000519502.836</v>
      </c>
      <c r="AN14" s="344">
        <f>'E-heat'!AN62</f>
        <v>27570022199084.457</v>
      </c>
      <c r="AO14" s="344">
        <f>'E-heat'!AO62</f>
        <v>27315390428263.227</v>
      </c>
      <c r="AP14" s="344">
        <f>'E-heat'!AP62</f>
        <v>27061105074490.09</v>
      </c>
      <c r="AQ14" s="344">
        <f>'E-heat'!AQ62</f>
        <v>26737856511657.262</v>
      </c>
    </row>
    <row r="15" spans="1:43" x14ac:dyDescent="0.2">
      <c r="A15" s="136" t="s">
        <v>137</v>
      </c>
      <c r="B15" s="344">
        <f>'E-heat'!B63</f>
        <v>184565963972428.56</v>
      </c>
      <c r="C15" s="344">
        <f>'E-heat'!C63</f>
        <v>177706421892262.88</v>
      </c>
      <c r="D15" s="344">
        <f>'E-heat'!D63</f>
        <v>183612056880745.72</v>
      </c>
      <c r="E15" s="344">
        <f>'E-heat'!E63</f>
        <v>189474760349920.5</v>
      </c>
      <c r="F15" s="344">
        <f>'E-heat'!F63</f>
        <v>195294563595303.25</v>
      </c>
      <c r="G15" s="344">
        <f>'E-heat'!G63</f>
        <v>201071497912410.09</v>
      </c>
      <c r="H15" s="344">
        <f>'E-heat'!H63</f>
        <v>206805594596757.19</v>
      </c>
      <c r="I15" s="344">
        <f>'E-heat'!I63</f>
        <v>210741750203307.5</v>
      </c>
      <c r="J15" s="344">
        <f>'E-heat'!J63</f>
        <v>214649557299562.63</v>
      </c>
      <c r="K15" s="344">
        <f>'E-heat'!K63</f>
        <v>218529036723274.25</v>
      </c>
      <c r="L15" s="344">
        <f>'E-heat'!L63</f>
        <v>222380209312194.22</v>
      </c>
      <c r="M15" s="344">
        <f>'E-heat'!M63</f>
        <v>226203095904074.53</v>
      </c>
      <c r="N15" s="344">
        <f>'E-heat'!N63</f>
        <v>225884286248043.59</v>
      </c>
      <c r="O15" s="344">
        <f>'E-heat'!O63</f>
        <v>225563870495879.59</v>
      </c>
      <c r="P15" s="344">
        <f>'E-heat'!P63</f>
        <v>225241849611044.38</v>
      </c>
      <c r="Q15" s="344">
        <f>'E-heat'!Q63</f>
        <v>224918224556999.63</v>
      </c>
      <c r="R15" s="344">
        <f>'E-heat'!R63</f>
        <v>224592996297207.06</v>
      </c>
      <c r="S15" s="344">
        <f>'E-heat'!S63</f>
        <v>221905773505011.88</v>
      </c>
      <c r="T15" s="344">
        <f>'E-heat'!T63</f>
        <v>219221757659059.22</v>
      </c>
      <c r="U15" s="344">
        <f>'E-heat'!U63</f>
        <v>216540947917508.88</v>
      </c>
      <c r="V15" s="344">
        <f>'E-heat'!V63</f>
        <v>213863343438520.59</v>
      </c>
      <c r="W15" s="344">
        <f>'E-heat'!W63</f>
        <v>211188943380254.13</v>
      </c>
      <c r="X15" s="344">
        <f>'E-heat'!X63</f>
        <v>206296096629474.81</v>
      </c>
      <c r="Y15" s="344">
        <f>'E-heat'!Y63</f>
        <v>201409234600406.34</v>
      </c>
      <c r="Z15" s="344">
        <f>'E-heat'!Z63</f>
        <v>196528355714598.09</v>
      </c>
      <c r="AA15" s="344">
        <f>'E-heat'!AA63</f>
        <v>191653458393599.69</v>
      </c>
      <c r="AB15" s="344">
        <f>'E-heat'!AB63</f>
        <v>186784541058960.63</v>
      </c>
      <c r="AC15" s="344">
        <f>'E-heat'!AC63</f>
        <v>181921602132230.47</v>
      </c>
      <c r="AD15" s="344">
        <f>'E-heat'!AD63</f>
        <v>177064640034958.59</v>
      </c>
      <c r="AE15" s="344">
        <f>'E-heat'!AE63</f>
        <v>172213653188694.66</v>
      </c>
      <c r="AF15" s="344">
        <f>'E-heat'!AF63</f>
        <v>167368640014988.13</v>
      </c>
      <c r="AG15" s="344">
        <f>'E-heat'!AG63</f>
        <v>162529598935388.56</v>
      </c>
      <c r="AH15" s="344">
        <f>'E-heat'!AH63</f>
        <v>158327314484931.19</v>
      </c>
      <c r="AI15" s="344">
        <f>'E-heat'!AI63</f>
        <v>154130205521984.19</v>
      </c>
      <c r="AJ15" s="344">
        <f>'E-heat'!AJ63</f>
        <v>149938270678557.16</v>
      </c>
      <c r="AK15" s="344">
        <f>'E-heat'!AK63</f>
        <v>145751508586659.59</v>
      </c>
      <c r="AL15" s="344">
        <f>'E-heat'!AL63</f>
        <v>141569917878301.16</v>
      </c>
      <c r="AM15" s="344">
        <f>'E-heat'!AM63</f>
        <v>137188169363582</v>
      </c>
      <c r="AN15" s="344">
        <f>'E-heat'!AN63</f>
        <v>132811848358424.08</v>
      </c>
      <c r="AO15" s="344">
        <f>'E-heat'!AO63</f>
        <v>128440953426113.89</v>
      </c>
      <c r="AP15" s="344">
        <f>'E-heat'!AP63</f>
        <v>124075483129937.89</v>
      </c>
      <c r="AQ15" s="344">
        <f>'E-heat'!AQ63</f>
        <v>119408887110777.25</v>
      </c>
    </row>
    <row r="16" spans="1:43" x14ac:dyDescent="0.2">
      <c r="A16" s="136" t="s">
        <v>138</v>
      </c>
      <c r="B16" s="344">
        <f>'E-heat'!B64</f>
        <v>207174056235980.31</v>
      </c>
      <c r="C16" s="344">
        <f>'E-heat'!C64</f>
        <v>205348939584572.63</v>
      </c>
      <c r="D16" s="344">
        <f>'E-heat'!D64</f>
        <v>218197384632971.16</v>
      </c>
      <c r="E16" s="344">
        <f>'E-heat'!E64</f>
        <v>230822282496637.06</v>
      </c>
      <c r="F16" s="344">
        <f>'E-heat'!F64</f>
        <v>243224865695556.13</v>
      </c>
      <c r="G16" s="344">
        <f>'E-heat'!G64</f>
        <v>255406366749715</v>
      </c>
      <c r="H16" s="344">
        <f>'E-heat'!H64</f>
        <v>267368018179099.47</v>
      </c>
      <c r="I16" s="344">
        <f>'E-heat'!I64</f>
        <v>278998731587002.81</v>
      </c>
      <c r="J16" s="344">
        <f>'E-heat'!J64</f>
        <v>290420720543074.81</v>
      </c>
      <c r="K16" s="344">
        <f>'E-heat'!K64</f>
        <v>301635105968559</v>
      </c>
      <c r="L16" s="344">
        <f>'E-heat'!L64</f>
        <v>312643008784698.44</v>
      </c>
      <c r="M16" s="344">
        <f>'E-heat'!M64</f>
        <v>323445549912736.06</v>
      </c>
      <c r="N16" s="344">
        <f>'E-heat'!N64</f>
        <v>328543010626214.06</v>
      </c>
      <c r="O16" s="344">
        <f>'E-heat'!O64</f>
        <v>333556504692049.06</v>
      </c>
      <c r="P16" s="344">
        <f>'E-heat'!P64</f>
        <v>338486422662161.38</v>
      </c>
      <c r="Q16" s="344">
        <f>'E-heat'!Q64</f>
        <v>343333155088471.63</v>
      </c>
      <c r="R16" s="344">
        <f>'E-heat'!R64</f>
        <v>348097092522899.94</v>
      </c>
      <c r="S16" s="344">
        <f>'E-heat'!S64</f>
        <v>349218280728178.31</v>
      </c>
      <c r="T16" s="344">
        <f>'E-heat'!T64</f>
        <v>350329508285744.38</v>
      </c>
      <c r="U16" s="344">
        <f>'E-heat'!U64</f>
        <v>351430787955223.81</v>
      </c>
      <c r="V16" s="344">
        <f>'E-heat'!V64</f>
        <v>352522132496241.63</v>
      </c>
      <c r="W16" s="344">
        <f>'E-heat'!W64</f>
        <v>353603554668423.19</v>
      </c>
      <c r="X16" s="344">
        <f>'E-heat'!X64</f>
        <v>351786270228256.88</v>
      </c>
      <c r="Y16" s="344">
        <f>'E-heat'!Y64</f>
        <v>349974369605116.56</v>
      </c>
      <c r="Z16" s="344">
        <f>'E-heat'!Z64</f>
        <v>348167847420343.5</v>
      </c>
      <c r="AA16" s="344">
        <f>'E-heat'!AA64</f>
        <v>346366698295278.88</v>
      </c>
      <c r="AB16" s="344">
        <f>'E-heat'!AB64</f>
        <v>344570916851263.44</v>
      </c>
      <c r="AC16" s="344">
        <f>'E-heat'!AC64</f>
        <v>339058674098058.94</v>
      </c>
      <c r="AD16" s="344">
        <f>'E-heat'!AD64</f>
        <v>333571632145147.56</v>
      </c>
      <c r="AE16" s="344">
        <f>'E-heat'!AE64</f>
        <v>328109762096926.75</v>
      </c>
      <c r="AF16" s="344">
        <f>'E-heat'!AF64</f>
        <v>322673035057794.5</v>
      </c>
      <c r="AG16" s="344">
        <f>'E-heat'!AG64</f>
        <v>317261422132148.94</v>
      </c>
      <c r="AH16" s="344">
        <f>'E-heat'!AH64</f>
        <v>309120675191897.19</v>
      </c>
      <c r="AI16" s="344">
        <f>'E-heat'!AI64</f>
        <v>301019808688991.06</v>
      </c>
      <c r="AJ16" s="344">
        <f>'E-heat'!AJ64</f>
        <v>292958776090120.75</v>
      </c>
      <c r="AK16" s="344">
        <f>'E-heat'!AK64</f>
        <v>284937530861977</v>
      </c>
      <c r="AL16" s="344">
        <f>'E-heat'!AL64</f>
        <v>276956026471250.25</v>
      </c>
      <c r="AM16" s="344">
        <f>'E-heat'!AM64</f>
        <v>269002694563369.34</v>
      </c>
      <c r="AN16" s="344">
        <f>'E-heat'!AN64</f>
        <v>261089077218499.22</v>
      </c>
      <c r="AO16" s="344">
        <f>'E-heat'!AO64</f>
        <v>253215127803215.16</v>
      </c>
      <c r="AP16" s="344">
        <f>'E-heat'!AP64</f>
        <v>245380799684092.16</v>
      </c>
      <c r="AQ16" s="344">
        <f>'E-heat'!AQ64</f>
        <v>236938309707810.94</v>
      </c>
    </row>
    <row r="17" spans="1:43" x14ac:dyDescent="0.2">
      <c r="A17" s="136" t="s">
        <v>139</v>
      </c>
      <c r="B17" s="344">
        <f>'E-heat'!B65</f>
        <v>6040912431318.2119</v>
      </c>
      <c r="C17" s="344">
        <f>'E-heat'!C65</f>
        <v>5967456604311.5146</v>
      </c>
      <c r="D17" s="344">
        <f>'E-heat'!D65</f>
        <v>7156691189428.96</v>
      </c>
      <c r="E17" s="344">
        <f>'E-heat'!E65</f>
        <v>7189787122541.6953</v>
      </c>
      <c r="F17" s="344">
        <f>'E-heat'!F65</f>
        <v>7235114766588.2959</v>
      </c>
      <c r="G17" s="344">
        <f>'E-heat'!G65</f>
        <v>7417726126085.0566</v>
      </c>
      <c r="H17" s="344">
        <f>'E-heat'!H65</f>
        <v>7654137098493.1162</v>
      </c>
      <c r="I17" s="344">
        <f>'E-heat'!I65</f>
        <v>7875158578620.0752</v>
      </c>
      <c r="J17" s="344">
        <f>'E-heat'!J65</f>
        <v>8060865726043.9697</v>
      </c>
      <c r="K17" s="344">
        <f>'E-heat'!K65</f>
        <v>8213259407824.1553</v>
      </c>
      <c r="L17" s="344">
        <f>'E-heat'!L65</f>
        <v>8335142529515.2334</v>
      </c>
      <c r="M17" s="344">
        <f>'E-heat'!M65</f>
        <v>8429975694137.7725</v>
      </c>
      <c r="N17" s="344">
        <f>'E-heat'!N65</f>
        <v>8511072469548.5166</v>
      </c>
      <c r="O17" s="344">
        <f>'E-heat'!O65</f>
        <v>8572532536172.5088</v>
      </c>
      <c r="P17" s="344">
        <f>'E-heat'!P65</f>
        <v>8617811738411.3906</v>
      </c>
      <c r="Q17" s="344">
        <f>'E-heat'!Q65</f>
        <v>8650555316532.8174</v>
      </c>
      <c r="R17" s="344">
        <f>'E-heat'!R65</f>
        <v>8674535230512.7354</v>
      </c>
      <c r="S17" s="344">
        <f>'E-heat'!S65</f>
        <v>8725435197755.1865</v>
      </c>
      <c r="T17" s="344">
        <f>'E-heat'!T65</f>
        <v>8771925300347.833</v>
      </c>
      <c r="U17" s="344">
        <f>'E-heat'!U65</f>
        <v>8814097050745.8223</v>
      </c>
      <c r="V17" s="344">
        <f>'E-heat'!V65</f>
        <v>8852051647060.5117</v>
      </c>
      <c r="W17" s="344">
        <f>'E-heat'!W65</f>
        <v>8885899333261.2676</v>
      </c>
      <c r="X17" s="344">
        <f>'E-heat'!X65</f>
        <v>8915758753642.4648</v>
      </c>
      <c r="Y17" s="344">
        <f>'E-heat'!Y65</f>
        <v>8941756305883.9121</v>
      </c>
      <c r="Z17" s="344">
        <f>'E-heat'!Z65</f>
        <v>8964025496802.9746</v>
      </c>
      <c r="AA17" s="344">
        <f>'E-heat'!AA65</f>
        <v>8982706304647.4219</v>
      </c>
      <c r="AB17" s="344">
        <f>'E-heat'!AB65</f>
        <v>8997944551518.8223</v>
      </c>
      <c r="AC17" s="344">
        <f>'E-heat'!AC65</f>
        <v>9009891289246.9414</v>
      </c>
      <c r="AD17" s="344">
        <f>'E-heat'!AD65</f>
        <v>9018702201760.5059</v>
      </c>
      <c r="AE17" s="344">
        <f>'E-heat'!AE65</f>
        <v>9024537026723.9258</v>
      </c>
      <c r="AF17" s="344">
        <f>'E-heat'!AF65</f>
        <v>9027558998931.5742</v>
      </c>
      <c r="AG17" s="344">
        <f>'E-heat'!AG65</f>
        <v>9027934317679.1445</v>
      </c>
      <c r="AH17" s="344">
        <f>'E-heat'!AH65</f>
        <v>9025831640063.1836</v>
      </c>
      <c r="AI17" s="344">
        <f>'E-heat'!AI65</f>
        <v>9021421601900.7754</v>
      </c>
      <c r="AJ17" s="344">
        <f>'E-heat'!AJ65</f>
        <v>9014876367710.5645</v>
      </c>
      <c r="AK17" s="344">
        <f>'E-heat'!AK65</f>
        <v>9006369210958.7852</v>
      </c>
      <c r="AL17" s="344">
        <f>'E-heat'!AL65</f>
        <v>8996074125547.6875</v>
      </c>
      <c r="AM17" s="344">
        <f>'E-heat'!AM65</f>
        <v>8984165469313.7598</v>
      </c>
      <c r="AN17" s="344">
        <f>'E-heat'!AN65</f>
        <v>8970817640105.748</v>
      </c>
      <c r="AO17" s="344">
        <f>'E-heat'!AO65</f>
        <v>8956204784834.2188</v>
      </c>
      <c r="AP17" s="344">
        <f>'E-heat'!AP65</f>
        <v>8940500541721.0059</v>
      </c>
      <c r="AQ17" s="344">
        <f>'E-heat'!AQ65</f>
        <v>8878114339851.7227</v>
      </c>
    </row>
    <row r="18" spans="1:43" x14ac:dyDescent="0.2">
      <c r="A18" s="136" t="s">
        <v>140</v>
      </c>
      <c r="B18" s="344">
        <f>'E-heat'!B66</f>
        <v>15319568153666.936</v>
      </c>
      <c r="C18" s="344">
        <f>'E-heat'!C66</f>
        <v>12545307435620.588</v>
      </c>
      <c r="D18" s="344">
        <f>'E-heat'!D66</f>
        <v>14872835685644.768</v>
      </c>
      <c r="E18" s="344">
        <f>'E-heat'!E66</f>
        <v>16000750360308.842</v>
      </c>
      <c r="F18" s="344">
        <f>'E-heat'!F66</f>
        <v>16201784747328.154</v>
      </c>
      <c r="G18" s="344">
        <f>'E-heat'!G66</f>
        <v>17010899882915.83</v>
      </c>
      <c r="H18" s="344">
        <f>'E-heat'!H66</f>
        <v>18032301748967.539</v>
      </c>
      <c r="I18" s="344">
        <f>'E-heat'!I66</f>
        <v>18899122502008.859</v>
      </c>
      <c r="J18" s="344">
        <f>'E-heat'!J66</f>
        <v>19551773130774.391</v>
      </c>
      <c r="K18" s="344">
        <f>'E-heat'!K66</f>
        <v>20048521155104.387</v>
      </c>
      <c r="L18" s="344">
        <f>'E-heat'!L66</f>
        <v>20461185378063.305</v>
      </c>
      <c r="M18" s="344">
        <f>'E-heat'!M66</f>
        <v>20870565017274.086</v>
      </c>
      <c r="N18" s="344">
        <f>'E-heat'!N66</f>
        <v>21422122948298.465</v>
      </c>
      <c r="O18" s="344">
        <f>'E-heat'!O66</f>
        <v>22044399181484.316</v>
      </c>
      <c r="P18" s="344">
        <f>'E-heat'!P66</f>
        <v>22717687969519.645</v>
      </c>
      <c r="Q18" s="344">
        <f>'E-heat'!Q66</f>
        <v>23419740932374.559</v>
      </c>
      <c r="R18" s="344">
        <f>'E-heat'!R66</f>
        <v>24125343795847.418</v>
      </c>
      <c r="S18" s="344">
        <f>'E-heat'!S66</f>
        <v>24968323648557.848</v>
      </c>
      <c r="T18" s="344">
        <f>'E-heat'!T66</f>
        <v>25794524174456.477</v>
      </c>
      <c r="U18" s="344">
        <f>'E-heat'!U66</f>
        <v>26600676952257.563</v>
      </c>
      <c r="V18" s="344">
        <f>'E-heat'!V66</f>
        <v>27383555028182.438</v>
      </c>
      <c r="W18" s="344">
        <f>'E-heat'!W66</f>
        <v>28139995768959.371</v>
      </c>
      <c r="X18" s="344">
        <f>'E-heat'!X66</f>
        <v>28866923337560.012</v>
      </c>
      <c r="Y18" s="344">
        <f>'E-heat'!Y66</f>
        <v>29561370556525.57</v>
      </c>
      <c r="Z18" s="344">
        <f>'E-heat'!Z66</f>
        <v>30220499932459.949</v>
      </c>
      <c r="AA18" s="344">
        <f>'E-heat'!AA66</f>
        <v>30841623627110.828</v>
      </c>
      <c r="AB18" s="344">
        <f>'E-heat'!AB66</f>
        <v>31422222175162.27</v>
      </c>
      <c r="AC18" s="344">
        <f>'E-heat'!AC66</f>
        <v>31959961766135.422</v>
      </c>
      <c r="AD18" s="344">
        <f>'E-heat'!AD66</f>
        <v>32452709927290.613</v>
      </c>
      <c r="AE18" s="344">
        <f>'E-heat'!AE66</f>
        <v>32898549465783.121</v>
      </c>
      <c r="AF18" s="344">
        <f>'E-heat'!AF66</f>
        <v>33295790551141.867</v>
      </c>
      <c r="AG18" s="344">
        <f>'E-heat'!AG66</f>
        <v>33642980843018.836</v>
      </c>
      <c r="AH18" s="344">
        <f>'E-heat'!AH66</f>
        <v>33938913593675.676</v>
      </c>
      <c r="AI18" s="344">
        <f>'E-heat'!AI66</f>
        <v>34182633679428.453</v>
      </c>
      <c r="AJ18" s="344">
        <f>'E-heat'!AJ66</f>
        <v>34373441539866.953</v>
      </c>
      <c r="AK18" s="344">
        <f>'E-heat'!AK66</f>
        <v>34510895027720.105</v>
      </c>
      <c r="AL18" s="344">
        <f>'E-heat'!AL66</f>
        <v>34594809195415.289</v>
      </c>
      <c r="AM18" s="344">
        <f>'E-heat'!AM66</f>
        <v>34625254066353.359</v>
      </c>
      <c r="AN18" s="344">
        <f>'E-heat'!AN66</f>
        <v>34602550459425.266</v>
      </c>
      <c r="AO18" s="344">
        <f>'E-heat'!AO66</f>
        <v>34527263954091.449</v>
      </c>
      <c r="AP18" s="344">
        <f>'E-heat'!AP66</f>
        <v>34400197100251.23</v>
      </c>
      <c r="AQ18" s="344">
        <f>'E-heat'!AQ66</f>
        <v>34046880607423.625</v>
      </c>
    </row>
    <row r="19" spans="1:43" x14ac:dyDescent="0.2">
      <c r="A19" s="136" t="s">
        <v>141</v>
      </c>
      <c r="B19" s="344">
        <f>'E-heat'!B67</f>
        <v>13405925383002.227</v>
      </c>
      <c r="C19" s="344">
        <f>'E-heat'!C67</f>
        <v>13244891253861.121</v>
      </c>
      <c r="D19" s="344">
        <f>'E-heat'!D67</f>
        <v>15893112852640.6</v>
      </c>
      <c r="E19" s="344">
        <f>'E-heat'!E67</f>
        <v>17824087835879.41</v>
      </c>
      <c r="F19" s="344">
        <f>'E-heat'!F67</f>
        <v>18147449471223.016</v>
      </c>
      <c r="G19" s="344">
        <f>'E-heat'!G67</f>
        <v>19294417051684.594</v>
      </c>
      <c r="H19" s="344">
        <f>'E-heat'!H67</f>
        <v>20797846179007.016</v>
      </c>
      <c r="I19" s="344">
        <f>'E-heat'!I67</f>
        <v>22200638992604.566</v>
      </c>
      <c r="J19" s="344">
        <f>'E-heat'!J67</f>
        <v>23393485598395.887</v>
      </c>
      <c r="K19" s="344">
        <f>'E-heat'!K67</f>
        <v>24403563844587.793</v>
      </c>
      <c r="L19" s="344">
        <f>'E-heat'!L67</f>
        <v>25274753087326.656</v>
      </c>
      <c r="M19" s="344">
        <f>'E-heat'!M67</f>
        <v>26064080636919.234</v>
      </c>
      <c r="N19" s="344">
        <f>'E-heat'!N67</f>
        <v>26912160227295.023</v>
      </c>
      <c r="O19" s="344">
        <f>'E-heat'!O67</f>
        <v>27746495086827.527</v>
      </c>
      <c r="P19" s="344">
        <f>'E-heat'!P67</f>
        <v>28561833649854.172</v>
      </c>
      <c r="Q19" s="344">
        <f>'E-heat'!Q67</f>
        <v>29352654135617.473</v>
      </c>
      <c r="R19" s="344">
        <f>'E-heat'!R67</f>
        <v>30113203294656.129</v>
      </c>
      <c r="S19" s="344">
        <f>'E-heat'!S67</f>
        <v>31022285980500.172</v>
      </c>
      <c r="T19" s="344">
        <f>'E-heat'!T67</f>
        <v>31903269771819.492</v>
      </c>
      <c r="U19" s="344">
        <f>'E-heat'!U67</f>
        <v>32753113072598.891</v>
      </c>
      <c r="V19" s="344">
        <f>'E-heat'!V67</f>
        <v>33568921785664.945</v>
      </c>
      <c r="W19" s="344">
        <f>'E-heat'!W67</f>
        <v>34347967950872.598</v>
      </c>
      <c r="X19" s="344">
        <f>'E-heat'!X67</f>
        <v>35087706699613.664</v>
      </c>
      <c r="Y19" s="344">
        <f>'E-heat'!Y67</f>
        <v>35785791381243.359</v>
      </c>
      <c r="Z19" s="344">
        <f>'E-heat'!Z67</f>
        <v>36440086743937.836</v>
      </c>
      <c r="AA19" s="344">
        <f>'E-heat'!AA67</f>
        <v>37048680080208.43</v>
      </c>
      <c r="AB19" s="344">
        <f>'E-heat'!AB67</f>
        <v>37609890275292.578</v>
      </c>
      <c r="AC19" s="344">
        <f>'E-heat'!AC67</f>
        <v>38122274724467.531</v>
      </c>
      <c r="AD19" s="344">
        <f>'E-heat'!AD67</f>
        <v>38584634112523.734</v>
      </c>
      <c r="AE19" s="344">
        <f>'E-heat'!AE67</f>
        <v>38996015074790.008</v>
      </c>
      <c r="AF19" s="344">
        <f>'E-heat'!AF67</f>
        <v>39355710783839.414</v>
      </c>
      <c r="AG19" s="344">
        <f>'E-heat'!AG67</f>
        <v>39663259529006.898</v>
      </c>
      <c r="AH19" s="344">
        <f>'E-heat'!AH67</f>
        <v>39918441376832.828</v>
      </c>
      <c r="AI19" s="344">
        <f>'E-heat'!AI67</f>
        <v>40121273019289.102</v>
      </c>
      <c r="AJ19" s="344">
        <f>'E-heat'!AJ67</f>
        <v>40272000932976.617</v>
      </c>
      <c r="AK19" s="344">
        <f>'E-heat'!AK67</f>
        <v>40371092986288.563</v>
      </c>
      <c r="AL19" s="344">
        <f>'E-heat'!AL67</f>
        <v>40419228642742.117</v>
      </c>
      <c r="AM19" s="344">
        <f>'E-heat'!AM67</f>
        <v>40417287917279.555</v>
      </c>
      <c r="AN19" s="344">
        <f>'E-heat'!AN67</f>
        <v>40366339248363.32</v>
      </c>
      <c r="AO19" s="344">
        <f>'E-heat'!AO67</f>
        <v>40267626452200.797</v>
      </c>
      <c r="AP19" s="344">
        <f>'E-heat'!AP67</f>
        <v>40122554926552.703</v>
      </c>
      <c r="AQ19" s="344">
        <f>'E-heat'!AQ67</f>
        <v>39727894310083.828</v>
      </c>
    </row>
    <row r="20" spans="1:43" x14ac:dyDescent="0.2">
      <c r="A20" s="136" t="s">
        <v>142</v>
      </c>
      <c r="B20" s="344">
        <f>'E-heat'!B68</f>
        <v>793702058521.35706</v>
      </c>
      <c r="C20" s="344">
        <f>'E-heat'!C68</f>
        <v>1059090852868.1207</v>
      </c>
      <c r="D20" s="344">
        <f>'E-heat'!D68</f>
        <v>1167087364484.3025</v>
      </c>
      <c r="E20" s="344">
        <f>'E-heat'!E68</f>
        <v>1265048342197.5859</v>
      </c>
      <c r="F20" s="344">
        <f>'E-heat'!F68</f>
        <v>1254339850289.9155</v>
      </c>
      <c r="G20" s="344">
        <f>'E-heat'!G68</f>
        <v>1270360732581.824</v>
      </c>
      <c r="H20" s="344">
        <f>'E-heat'!H68</f>
        <v>1299193476257.9341</v>
      </c>
      <c r="I20" s="344">
        <f>'E-heat'!I68</f>
        <v>1329031099985.2014</v>
      </c>
      <c r="J20" s="344">
        <f>'E-heat'!J68</f>
        <v>1355971777132.8196</v>
      </c>
      <c r="K20" s="344">
        <f>'E-heat'!K68</f>
        <v>1379397859606.1277</v>
      </c>
      <c r="L20" s="344">
        <f>'E-heat'!L68</f>
        <v>1398806348976.0054</v>
      </c>
      <c r="M20" s="344">
        <f>'E-heat'!M68</f>
        <v>1413819386054.1116</v>
      </c>
      <c r="N20" s="344">
        <f>'E-heat'!N68</f>
        <v>1433277620551.9976</v>
      </c>
      <c r="O20" s="344">
        <f>'E-heat'!O68</f>
        <v>1448721708490.4495</v>
      </c>
      <c r="P20" s="344">
        <f>'E-heat'!P68</f>
        <v>1460451847703.2605</v>
      </c>
      <c r="Q20" s="344">
        <f>'E-heat'!Q68</f>
        <v>1468814264493.2021</v>
      </c>
      <c r="R20" s="344">
        <f>'E-heat'!R68</f>
        <v>1474191763209.7314</v>
      </c>
      <c r="S20" s="344">
        <f>'E-heat'!S68</f>
        <v>1490565127035.821</v>
      </c>
      <c r="T20" s="344">
        <f>'E-heat'!T68</f>
        <v>1504705052359.2412</v>
      </c>
      <c r="U20" s="344">
        <f>'E-heat'!U68</f>
        <v>1516701359614.7969</v>
      </c>
      <c r="V20" s="344">
        <f>'E-heat'!V68</f>
        <v>1526651168549.707</v>
      </c>
      <c r="W20" s="344">
        <f>'E-heat'!W68</f>
        <v>1534656517901.877</v>
      </c>
      <c r="X20" s="344">
        <f>'E-heat'!X68</f>
        <v>1540822196796.1794</v>
      </c>
      <c r="Y20" s="344">
        <f>'E-heat'!Y68</f>
        <v>1545253817204.9189</v>
      </c>
      <c r="Z20" s="344">
        <f>'E-heat'!Z68</f>
        <v>1548056146362.7051</v>
      </c>
      <c r="AA20" s="344">
        <f>'E-heat'!AA68</f>
        <v>1549331708401.3306</v>
      </c>
      <c r="AB20" s="344">
        <f>'E-heat'!AB68</f>
        <v>1549179655896.7998</v>
      </c>
      <c r="AC20" s="344">
        <f>'E-heat'!AC68</f>
        <v>1547694904641.8311</v>
      </c>
      <c r="AD20" s="344">
        <f>'E-heat'!AD68</f>
        <v>1544967518846.9316</v>
      </c>
      <c r="AE20" s="344">
        <f>'E-heat'!AE68</f>
        <v>1541082329145.8835</v>
      </c>
      <c r="AF20" s="344">
        <f>'E-heat'!AF68</f>
        <v>1536118762200.6599</v>
      </c>
      <c r="AG20" s="344">
        <f>'E-heat'!AG68</f>
        <v>1530150858290.8269</v>
      </c>
      <c r="AH20" s="344">
        <f>'E-heat'!AH68</f>
        <v>1523247451928.5117</v>
      </c>
      <c r="AI20" s="344">
        <f>'E-heat'!AI68</f>
        <v>1515472490137.4507</v>
      </c>
      <c r="AJ20" s="344">
        <f>'E-heat'!AJ68</f>
        <v>1506885463438.5723</v>
      </c>
      <c r="AK20" s="344">
        <f>'E-heat'!AK68</f>
        <v>1497541925656.4614</v>
      </c>
      <c r="AL20" s="344">
        <f>'E-heat'!AL68</f>
        <v>1487494080265.3833</v>
      </c>
      <c r="AM20" s="344">
        <f>'E-heat'!AM68</f>
        <v>1476791413002.3994</v>
      </c>
      <c r="AN20" s="344">
        <f>'E-heat'!AN68</f>
        <v>1465481352771.6782</v>
      </c>
      <c r="AO20" s="344">
        <f>'E-heat'!AO68</f>
        <v>1453609945344.7583</v>
      </c>
      <c r="AP20" s="344">
        <f>'E-heat'!AP68</f>
        <v>1441222526938.0957</v>
      </c>
      <c r="AQ20" s="344">
        <f>'E-heat'!AQ68</f>
        <v>1421039441771.5852</v>
      </c>
    </row>
    <row r="21" spans="1:43" x14ac:dyDescent="0.2">
      <c r="A21" s="136" t="s">
        <v>143</v>
      </c>
      <c r="B21" s="344">
        <f>'E-heat'!B69</f>
        <v>28269783064090.871</v>
      </c>
      <c r="C21" s="344">
        <f>'E-heat'!C69</f>
        <v>24758973660019.977</v>
      </c>
      <c r="D21" s="344">
        <f>'E-heat'!D69</f>
        <v>26243363052668.273</v>
      </c>
      <c r="E21" s="344">
        <f>'E-heat'!E69</f>
        <v>27696369099682.645</v>
      </c>
      <c r="F21" s="344">
        <f>'E-heat'!F69</f>
        <v>29118205837695.777</v>
      </c>
      <c r="G21" s="344">
        <f>'E-heat'!G69</f>
        <v>30509087303340.348</v>
      </c>
      <c r="H21" s="344">
        <f>'E-heat'!H69</f>
        <v>31869227533248.984</v>
      </c>
      <c r="I21" s="344">
        <f>'E-heat'!I69</f>
        <v>32517624996606.352</v>
      </c>
      <c r="J21" s="344">
        <f>'E-heat'!J69</f>
        <v>33150198266343.203</v>
      </c>
      <c r="K21" s="344">
        <f>'E-heat'!K69</f>
        <v>33767048430941.91</v>
      </c>
      <c r="L21" s="344">
        <f>'E-heat'!L69</f>
        <v>34368276578884.883</v>
      </c>
      <c r="M21" s="344">
        <f>'E-heat'!M69</f>
        <v>34953983798654.488</v>
      </c>
      <c r="N21" s="344">
        <f>'E-heat'!N69</f>
        <v>35157229597496.922</v>
      </c>
      <c r="O21" s="344">
        <f>'E-heat'!O69</f>
        <v>35354971097717.344</v>
      </c>
      <c r="P21" s="344">
        <f>'E-heat'!P69</f>
        <v>35547238804905.125</v>
      </c>
      <c r="Q21" s="344">
        <f>'E-heat'!Q69</f>
        <v>35734063224649.469</v>
      </c>
      <c r="R21" s="344">
        <f>'E-heat'!R69</f>
        <v>35915474862539.664</v>
      </c>
      <c r="S21" s="344">
        <f>'E-heat'!S69</f>
        <v>35690470649289.742</v>
      </c>
      <c r="T21" s="344">
        <f>'E-heat'!T69</f>
        <v>35466294060450.031</v>
      </c>
      <c r="U21" s="344">
        <f>'E-heat'!U69</f>
        <v>35242943985405.859</v>
      </c>
      <c r="V21" s="344">
        <f>'E-heat'!V69</f>
        <v>35020419313542.617</v>
      </c>
      <c r="W21" s="344">
        <f>'E-heat'!W69</f>
        <v>34798718934245.645</v>
      </c>
      <c r="X21" s="344">
        <f>'E-heat'!X69</f>
        <v>34577841736900.289</v>
      </c>
      <c r="Y21" s="344">
        <f>'E-heat'!Y69</f>
        <v>34357786610891.918</v>
      </c>
      <c r="Z21" s="344">
        <f>'E-heat'!Z69</f>
        <v>34138552445605.895</v>
      </c>
      <c r="AA21" s="344">
        <f>'E-heat'!AA69</f>
        <v>33920138130427.594</v>
      </c>
      <c r="AB21" s="344">
        <f>'E-heat'!AB69</f>
        <v>33702542554742.332</v>
      </c>
      <c r="AC21" s="344">
        <f>'E-heat'!AC69</f>
        <v>33485764607935.504</v>
      </c>
      <c r="AD21" s="344">
        <f>'E-heat'!AD69</f>
        <v>33269803179392.426</v>
      </c>
      <c r="AE21" s="344">
        <f>'E-heat'!AE69</f>
        <v>33054657158498.492</v>
      </c>
      <c r="AF21" s="344">
        <f>'E-heat'!AF69</f>
        <v>32840325434639.066</v>
      </c>
      <c r="AG21" s="344">
        <f>'E-heat'!AG69</f>
        <v>32626806897199.477</v>
      </c>
      <c r="AH21" s="344">
        <f>'E-heat'!AH69</f>
        <v>32476038207098.051</v>
      </c>
      <c r="AI21" s="344">
        <f>'E-heat'!AI69</f>
        <v>32325663871795.242</v>
      </c>
      <c r="AJ21" s="344">
        <f>'E-heat'!AJ69</f>
        <v>32175683447045.273</v>
      </c>
      <c r="AK21" s="344">
        <f>'E-heat'!AK69</f>
        <v>32026096488602.246</v>
      </c>
      <c r="AL21" s="344">
        <f>'E-heat'!AL69</f>
        <v>31876902552220.293</v>
      </c>
      <c r="AM21" s="344">
        <f>'E-heat'!AM69</f>
        <v>31707801704726.141</v>
      </c>
      <c r="AN21" s="344">
        <f>'E-heat'!AN69</f>
        <v>31539231120522.203</v>
      </c>
      <c r="AO21" s="344">
        <f>'E-heat'!AO69</f>
        <v>31371190133239.723</v>
      </c>
      <c r="AP21" s="344">
        <f>'E-heat'!AP69</f>
        <v>31203678076509.938</v>
      </c>
      <c r="AQ21" s="344">
        <f>'E-heat'!AQ69</f>
        <v>30929238962618.563</v>
      </c>
    </row>
    <row r="22" spans="1:43" x14ac:dyDescent="0.2">
      <c r="A22" s="136" t="s">
        <v>144</v>
      </c>
      <c r="B22" s="344">
        <f>'E-heat'!B70</f>
        <v>6318148939698.3135</v>
      </c>
      <c r="C22" s="344">
        <f>'E-heat'!C70</f>
        <v>5615437324952.9873</v>
      </c>
      <c r="D22" s="344">
        <f>'E-heat'!D70</f>
        <v>6298838469600.5527</v>
      </c>
      <c r="E22" s="344">
        <f>'E-heat'!E70</f>
        <v>6511613932135.5615</v>
      </c>
      <c r="F22" s="344">
        <f>'E-heat'!F70</f>
        <v>6528878767095.2793</v>
      </c>
      <c r="G22" s="344">
        <f>'E-heat'!G70</f>
        <v>6628351830447.2861</v>
      </c>
      <c r="H22" s="344">
        <f>'E-heat'!H70</f>
        <v>6760310181568.542</v>
      </c>
      <c r="I22" s="344">
        <f>'E-heat'!I70</f>
        <v>6886293536230.9199</v>
      </c>
      <c r="J22" s="344">
        <f>'E-heat'!J70</f>
        <v>6991948106849.6074</v>
      </c>
      <c r="K22" s="344">
        <f>'E-heat'!K70</f>
        <v>7076591300299.1221</v>
      </c>
      <c r="L22" s="344">
        <f>'E-heat'!L70</f>
        <v>7139746278849.6348</v>
      </c>
      <c r="M22" s="344">
        <f>'E-heat'!M70</f>
        <v>7181144790295.0576</v>
      </c>
      <c r="N22" s="344">
        <f>'E-heat'!N70</f>
        <v>7207336728193.832</v>
      </c>
      <c r="O22" s="344">
        <f>'E-heat'!O70</f>
        <v>7214857596844.7432</v>
      </c>
      <c r="P22" s="344">
        <f>'E-heat'!P70</f>
        <v>7206932799622.3389</v>
      </c>
      <c r="Q22" s="344">
        <f>'E-heat'!Q70</f>
        <v>7186887981819.5059</v>
      </c>
      <c r="R22" s="344">
        <f>'E-heat'!R70</f>
        <v>7158085951200.6982</v>
      </c>
      <c r="S22" s="344">
        <f>'E-heat'!S70</f>
        <v>7148017250193.4121</v>
      </c>
      <c r="T22" s="344">
        <f>'E-heat'!T70</f>
        <v>7132972445368.5908</v>
      </c>
      <c r="U22" s="344">
        <f>'E-heat'!U70</f>
        <v>7113403771403.5762</v>
      </c>
      <c r="V22" s="344">
        <f>'E-heat'!V70</f>
        <v>7089768002043.2842</v>
      </c>
      <c r="W22" s="344">
        <f>'E-heat'!W70</f>
        <v>7062523802726.3047</v>
      </c>
      <c r="X22" s="344">
        <f>'E-heat'!X70</f>
        <v>7032129355559.4678</v>
      </c>
      <c r="Y22" s="344">
        <f>'E-heat'!Y70</f>
        <v>6999040264260.8672</v>
      </c>
      <c r="Z22" s="344">
        <f>'E-heat'!Z70</f>
        <v>6963707742875.8955</v>
      </c>
      <c r="AA22" s="344">
        <f>'E-heat'!AA70</f>
        <v>6926577088719.5098</v>
      </c>
      <c r="AB22" s="344">
        <f>'E-heat'!AB70</f>
        <v>6888086437127.6768</v>
      </c>
      <c r="AC22" s="344">
        <f>'E-heat'!AC70</f>
        <v>6848665793216.7744</v>
      </c>
      <c r="AD22" s="344">
        <f>'E-heat'!AD70</f>
        <v>6808736333951.8232</v>
      </c>
      <c r="AE22" s="344">
        <f>'E-heat'!AE70</f>
        <v>6768709972399.5986</v>
      </c>
      <c r="AF22" s="344">
        <f>'E-heat'!AF70</f>
        <v>6728989175079.5977</v>
      </c>
      <c r="AG22" s="344">
        <f>'E-heat'!AG70</f>
        <v>6689967022801.8447</v>
      </c>
      <c r="AH22" s="344">
        <f>'E-heat'!AH70</f>
        <v>6652027505276.4014</v>
      </c>
      <c r="AI22" s="344">
        <f>'E-heat'!AI70</f>
        <v>6615546040070.6689</v>
      </c>
      <c r="AJ22" s="344">
        <f>'E-heat'!AJ70</f>
        <v>6580890207156.5342</v>
      </c>
      <c r="AK22" s="344">
        <f>'E-heat'!AK70</f>
        <v>6548420691307.2021</v>
      </c>
      <c r="AL22" s="344">
        <f>'E-heat'!AL70</f>
        <v>6518492425956.5879</v>
      </c>
      <c r="AM22" s="344">
        <f>'E-heat'!AM70</f>
        <v>6491455933807.0293</v>
      </c>
      <c r="AN22" s="344">
        <f>'E-heat'!AN70</f>
        <v>6467658861454.9727</v>
      </c>
      <c r="AO22" s="344">
        <f>'E-heat'!AO70</f>
        <v>6447447707593.7822</v>
      </c>
      <c r="AP22" s="344">
        <f>'E-heat'!AP70</f>
        <v>6431169746953.4727</v>
      </c>
      <c r="AQ22" s="344">
        <f>'E-heat'!AQ70</f>
        <v>6386236930041.8213</v>
      </c>
    </row>
    <row r="23" spans="1:43" x14ac:dyDescent="0.2">
      <c r="A23" s="136" t="s">
        <v>145</v>
      </c>
      <c r="B23" s="344">
        <f>'E-heat'!B71</f>
        <v>3257647450606.5259</v>
      </c>
      <c r="C23" s="344">
        <f>'E-heat'!C71</f>
        <v>3330818932476.4185</v>
      </c>
      <c r="D23" s="344">
        <f>'E-heat'!D71</f>
        <v>3864553847694.4731</v>
      </c>
      <c r="E23" s="344">
        <f>'E-heat'!E71</f>
        <v>3845153622877.6704</v>
      </c>
      <c r="F23" s="344">
        <f>'E-heat'!F71</f>
        <v>3866472851343.9531</v>
      </c>
      <c r="G23" s="344">
        <f>'E-heat'!G71</f>
        <v>3965549450003.3555</v>
      </c>
      <c r="H23" s="344">
        <f>'E-heat'!H71</f>
        <v>4094839992798.46</v>
      </c>
      <c r="I23" s="344">
        <f>'E-heat'!I71</f>
        <v>4214700370883.1069</v>
      </c>
      <c r="J23" s="344">
        <f>'E-heat'!J71</f>
        <v>4314174437302.2627</v>
      </c>
      <c r="K23" s="344">
        <f>'E-heat'!K71</f>
        <v>4394657332090.9873</v>
      </c>
      <c r="L23" s="344">
        <f>'E-heat'!L71</f>
        <v>4458037788818.1592</v>
      </c>
      <c r="M23" s="344">
        <f>'E-heat'!M71</f>
        <v>4506599629088.8271</v>
      </c>
      <c r="N23" s="344">
        <f>'E-heat'!N71</f>
        <v>4550067600382.5498</v>
      </c>
      <c r="O23" s="344">
        <f>'E-heat'!O71</f>
        <v>4583202711173.1621</v>
      </c>
      <c r="P23" s="344">
        <f>'E-heat'!P71</f>
        <v>4607850763482.6035</v>
      </c>
      <c r="Q23" s="344">
        <f>'E-heat'!Q71</f>
        <v>4625957532650.3516</v>
      </c>
      <c r="R23" s="344">
        <f>'E-heat'!R71</f>
        <v>4639536022906.6807</v>
      </c>
      <c r="S23" s="344">
        <f>'E-heat'!S71</f>
        <v>4670121311196.1943</v>
      </c>
      <c r="T23" s="344">
        <f>'E-heat'!T71</f>
        <v>4698520769573.252</v>
      </c>
      <c r="U23" s="344">
        <f>'E-heat'!U71</f>
        <v>4724745204478.3125</v>
      </c>
      <c r="V23" s="344">
        <f>'E-heat'!V71</f>
        <v>4748809657475.4951</v>
      </c>
      <c r="W23" s="344">
        <f>'E-heat'!W71</f>
        <v>4770733253014.7861</v>
      </c>
      <c r="X23" s="344">
        <f>'E-heat'!X71</f>
        <v>4790539037365.4668</v>
      </c>
      <c r="Y23" s="344">
        <f>'E-heat'!Y71</f>
        <v>4808253809815.3096</v>
      </c>
      <c r="Z23" s="344">
        <f>'E-heat'!Z71</f>
        <v>4823907947222.459</v>
      </c>
      <c r="AA23" s="344">
        <f>'E-heat'!AA71</f>
        <v>4837535222992.4238</v>
      </c>
      <c r="AB23" s="344">
        <f>'E-heat'!AB71</f>
        <v>4849172621532.9395</v>
      </c>
      <c r="AC23" s="344">
        <f>'E-heat'!AC71</f>
        <v>4858860149213.1387</v>
      </c>
      <c r="AD23" s="344">
        <f>'E-heat'!AD71</f>
        <v>4866640642823.8066</v>
      </c>
      <c r="AE23" s="344">
        <f>'E-heat'!AE71</f>
        <v>4872559576499.8828</v>
      </c>
      <c r="AF23" s="344">
        <f>'E-heat'!AF71</f>
        <v>4876664868027.8828</v>
      </c>
      <c r="AG23" s="344">
        <f>'E-heat'!AG71</f>
        <v>4879006685418.874</v>
      </c>
      <c r="AH23" s="344">
        <f>'E-heat'!AH71</f>
        <v>4879637254582.1523</v>
      </c>
      <c r="AI23" s="344">
        <f>'E-heat'!AI71</f>
        <v>4878610668887.6943</v>
      </c>
      <c r="AJ23" s="344">
        <f>'E-heat'!AJ71</f>
        <v>4875982701355.9365</v>
      </c>
      <c r="AK23" s="344">
        <f>'E-heat'!AK71</f>
        <v>4871810620162.7549</v>
      </c>
      <c r="AL23" s="344">
        <f>'E-heat'!AL71</f>
        <v>4866153008095.7686</v>
      </c>
      <c r="AM23" s="344">
        <f>'E-heat'!AM71</f>
        <v>4859069586545.7734</v>
      </c>
      <c r="AN23" s="344">
        <f>'E-heat'!AN71</f>
        <v>4850621044564.8184</v>
      </c>
      <c r="AO23" s="344">
        <f>'E-heat'!AO71</f>
        <v>4840868873469.9072</v>
      </c>
      <c r="AP23" s="344">
        <f>'E-heat'!AP71</f>
        <v>4829875207420.2051</v>
      </c>
      <c r="AQ23" s="344">
        <f>'E-heat'!AQ71</f>
        <v>4792844038616.165</v>
      </c>
    </row>
    <row r="24" spans="1:43" x14ac:dyDescent="0.2">
      <c r="A24" s="136" t="s">
        <v>146</v>
      </c>
      <c r="B24" s="344">
        <f>'E-heat'!B72</f>
        <v>20864013976132.164</v>
      </c>
      <c r="C24" s="344">
        <f>'E-heat'!C72</f>
        <v>38577389054806.914</v>
      </c>
      <c r="D24" s="344">
        <f>'E-heat'!D72</f>
        <v>47155474865074.875</v>
      </c>
      <c r="E24" s="344">
        <f>'E-heat'!E72</f>
        <v>50616909036895.5</v>
      </c>
      <c r="F24" s="344">
        <f>'E-heat'!F72</f>
        <v>52608140709799</v>
      </c>
      <c r="G24" s="344">
        <f>'E-heat'!G72</f>
        <v>58133027537782.875</v>
      </c>
      <c r="H24" s="344">
        <f>'E-heat'!H72</f>
        <v>65502896994464.594</v>
      </c>
      <c r="I24" s="344">
        <f>'E-heat'!I72</f>
        <v>72788890812270.328</v>
      </c>
      <c r="J24" s="344">
        <f>'E-heat'!J72</f>
        <v>79439233067664.172</v>
      </c>
      <c r="K24" s="344">
        <f>'E-heat'!K72</f>
        <v>85508674399249.422</v>
      </c>
      <c r="L24" s="344">
        <f>'E-heat'!L72</f>
        <v>91165461768835.641</v>
      </c>
      <c r="M24" s="344">
        <f>'E-heat'!M72</f>
        <v>96679716819417.172</v>
      </c>
      <c r="N24" s="344">
        <f>'E-heat'!N72</f>
        <v>102421676748107.44</v>
      </c>
      <c r="O24" s="344">
        <f>'E-heat'!O72</f>
        <v>108379365144202.27</v>
      </c>
      <c r="P24" s="344">
        <f>'E-heat'!P72</f>
        <v>114543644091957.25</v>
      </c>
      <c r="Q24" s="344">
        <f>'E-heat'!Q72</f>
        <v>120902845303556.11</v>
      </c>
      <c r="R24" s="344">
        <f>'E-heat'!R72</f>
        <v>127442605317886.89</v>
      </c>
      <c r="S24" s="344">
        <f>'E-heat'!S72</f>
        <v>134599098275042.25</v>
      </c>
      <c r="T24" s="344">
        <f>'E-heat'!T72</f>
        <v>141948393019934.09</v>
      </c>
      <c r="U24" s="344">
        <f>'E-heat'!U72</f>
        <v>149468427645850.91</v>
      </c>
      <c r="V24" s="344">
        <f>'E-heat'!V72</f>
        <v>157133557258143</v>
      </c>
      <c r="W24" s="344">
        <f>'E-heat'!W72</f>
        <v>164914462903716.09</v>
      </c>
      <c r="X24" s="344">
        <f>'E-heat'!X72</f>
        <v>172778105612784.94</v>
      </c>
      <c r="Y24" s="344">
        <f>'E-heat'!Y72</f>
        <v>180687732258251.34</v>
      </c>
      <c r="Z24" s="344">
        <f>'E-heat'!Z72</f>
        <v>188602939680426.81</v>
      </c>
      <c r="AA24" s="344">
        <f>'E-heat'!AA72</f>
        <v>196479803054842.16</v>
      </c>
      <c r="AB24" s="344">
        <f>'E-heat'!AB72</f>
        <v>204271073780089.72</v>
      </c>
      <c r="AC24" s="344">
        <f>'E-heat'!AC72</f>
        <v>211926451217731.72</v>
      </c>
      <c r="AD24" s="344">
        <f>'E-heat'!AD72</f>
        <v>219392931420587.66</v>
      </c>
      <c r="AE24" s="344">
        <f>'E-heat'!AE72</f>
        <v>226615234540586.84</v>
      </c>
      <c r="AF24" s="344">
        <f>'E-heat'!AF72</f>
        <v>233536310923437.97</v>
      </c>
      <c r="AG24" s="344">
        <f>'E-heat'!AG72</f>
        <v>240097923995712.97</v>
      </c>
      <c r="AH24" s="344">
        <f>'E-heat'!AH72</f>
        <v>246241305962732.22</v>
      </c>
      <c r="AI24" s="344">
        <f>'E-heat'!AI72</f>
        <v>251907880106677.19</v>
      </c>
      <c r="AJ24" s="344">
        <f>'E-heat'!AJ72</f>
        <v>257040041158829.69</v>
      </c>
      <c r="AK24" s="344">
        <f>'E-heat'!AK72</f>
        <v>261581982883949.88</v>
      </c>
      <c r="AL24" s="344">
        <f>'E-heat'!AL72</f>
        <v>265480559734249.09</v>
      </c>
      <c r="AM24" s="344">
        <f>'E-heat'!AM72</f>
        <v>268686167288776.91</v>
      </c>
      <c r="AN24" s="344">
        <f>'E-heat'!AN72</f>
        <v>271153624280085.44</v>
      </c>
      <c r="AO24" s="344">
        <f>'E-heat'!AO72</f>
        <v>272843037414686</v>
      </c>
      <c r="AP24" s="344">
        <f>'E-heat'!AP72</f>
        <v>273720629006469.44</v>
      </c>
      <c r="AQ24" s="344">
        <f>'E-heat'!AQ72</f>
        <v>272355611840207.31</v>
      </c>
    </row>
    <row r="25" spans="1:43" x14ac:dyDescent="0.2">
      <c r="A25" s="136" t="s">
        <v>147</v>
      </c>
      <c r="B25" s="344">
        <f>'E-heat'!B73</f>
        <v>1583518066839.7793</v>
      </c>
      <c r="C25" s="344">
        <f>'E-heat'!C73</f>
        <v>2281964504533.1016</v>
      </c>
      <c r="D25" s="344">
        <f>'E-heat'!D73</f>
        <v>2669448916469.6177</v>
      </c>
      <c r="E25" s="344">
        <f>'E-heat'!E73</f>
        <v>2873100169169.5068</v>
      </c>
      <c r="F25" s="344">
        <f>'E-heat'!F73</f>
        <v>2946492873476.1699</v>
      </c>
      <c r="G25" s="344">
        <f>'E-heat'!G73</f>
        <v>3151892348520.5483</v>
      </c>
      <c r="H25" s="344">
        <f>'E-heat'!H73</f>
        <v>3420217080483.4287</v>
      </c>
      <c r="I25" s="344">
        <f>'E-heat'!I73</f>
        <v>3682201892071.3701</v>
      </c>
      <c r="J25" s="344">
        <f>'E-heat'!J73</f>
        <v>3919415514066.9834</v>
      </c>
      <c r="K25" s="344">
        <f>'E-heat'!K73</f>
        <v>4134298286767.4346</v>
      </c>
      <c r="L25" s="344">
        <f>'E-heat'!L73</f>
        <v>4331733793549.8184</v>
      </c>
      <c r="M25" s="344">
        <f>'E-heat'!M73</f>
        <v>4518758844948.6201</v>
      </c>
      <c r="N25" s="344">
        <f>'E-heat'!N73</f>
        <v>4705092188104.5098</v>
      </c>
      <c r="O25" s="344">
        <f>'E-heat'!O73</f>
        <v>4889993160317.6582</v>
      </c>
      <c r="P25" s="344">
        <f>'E-heat'!P73</f>
        <v>5073518924944.9922</v>
      </c>
      <c r="Q25" s="344">
        <f>'E-heat'!Q73</f>
        <v>5255843959717.623</v>
      </c>
      <c r="R25" s="344">
        <f>'E-heat'!R73</f>
        <v>5437265675449.6777</v>
      </c>
      <c r="S25" s="344">
        <f>'E-heat'!S73</f>
        <v>5635631124504.5313</v>
      </c>
      <c r="T25" s="344">
        <f>'E-heat'!T73</f>
        <v>5834362798829.8623</v>
      </c>
      <c r="U25" s="344">
        <f>'E-heat'!U73</f>
        <v>6033007734132.7588</v>
      </c>
      <c r="V25" s="344">
        <f>'E-heat'!V73</f>
        <v>6231073141217.1934</v>
      </c>
      <c r="W25" s="344">
        <f>'E-heat'!W73</f>
        <v>6428022518688.2168</v>
      </c>
      <c r="X25" s="344">
        <f>'E-heat'!X73</f>
        <v>6623272051684.3809</v>
      </c>
      <c r="Y25" s="344">
        <f>'E-heat'!Y73</f>
        <v>6816187490360.8262</v>
      </c>
      <c r="Z25" s="344">
        <f>'E-heat'!Z73</f>
        <v>7006081718989.2256</v>
      </c>
      <c r="AA25" s="344">
        <f>'E-heat'!AA73</f>
        <v>7192213238995.5479</v>
      </c>
      <c r="AB25" s="344">
        <f>'E-heat'!AB73</f>
        <v>7373785795684.0781</v>
      </c>
      <c r="AC25" s="344">
        <f>'E-heat'!AC73</f>
        <v>7549949377433.8057</v>
      </c>
      <c r="AD25" s="344">
        <f>'E-heat'!AD73</f>
        <v>7719802806509.8438</v>
      </c>
      <c r="AE25" s="344">
        <f>'E-heat'!AE73</f>
        <v>7882398121147.1563</v>
      </c>
      <c r="AF25" s="344">
        <f>'E-heat'!AF73</f>
        <v>8036746918308.2949</v>
      </c>
      <c r="AG25" s="344">
        <f>'E-heat'!AG73</f>
        <v>8181828784889.0039</v>
      </c>
      <c r="AH25" s="344">
        <f>'E-heat'!AH73</f>
        <v>8316601891966.6055</v>
      </c>
      <c r="AI25" s="344">
        <f>'E-heat'!AI73</f>
        <v>8440015762307.7676</v>
      </c>
      <c r="AJ25" s="344">
        <f>'E-heat'!AJ73</f>
        <v>8551026146723.4297</v>
      </c>
      <c r="AK25" s="344">
        <f>'E-heat'!AK73</f>
        <v>8648611861616.9414</v>
      </c>
      <c r="AL25" s="344">
        <f>'E-heat'!AL73</f>
        <v>8731793350550.4141</v>
      </c>
      <c r="AM25" s="344">
        <f>'E-heat'!AM73</f>
        <v>8799652639912.9395</v>
      </c>
      <c r="AN25" s="344">
        <f>'E-heat'!AN73</f>
        <v>8851354266530.3633</v>
      </c>
      <c r="AO25" s="344">
        <f>'E-heat'!AO73</f>
        <v>8886166667600.6563</v>
      </c>
      <c r="AP25" s="344">
        <f>'E-heat'!AP73</f>
        <v>8903483445382.4805</v>
      </c>
      <c r="AQ25" s="344">
        <f>'E-heat'!AQ73</f>
        <v>8857188246019.3359</v>
      </c>
    </row>
    <row r="26" spans="1:43" x14ac:dyDescent="0.2">
      <c r="A26" s="136" t="s">
        <v>148</v>
      </c>
      <c r="B26" s="344">
        <f>'E-heat'!B74</f>
        <v>21801973800723.441</v>
      </c>
      <c r="C26" s="344">
        <f>'E-heat'!C74</f>
        <v>18322347579988.293</v>
      </c>
      <c r="D26" s="344">
        <f>'E-heat'!D74</f>
        <v>19230564781251.98</v>
      </c>
      <c r="E26" s="344">
        <f>'E-heat'!E74</f>
        <v>19422145361332.242</v>
      </c>
      <c r="F26" s="344">
        <f>'E-heat'!F74</f>
        <v>20271376575761.695</v>
      </c>
      <c r="G26" s="344">
        <f>'E-heat'!G74</f>
        <v>21152741266794.344</v>
      </c>
      <c r="H26" s="344">
        <f>'E-heat'!H74</f>
        <v>21866313763651.203</v>
      </c>
      <c r="I26" s="344">
        <f>'E-heat'!I74</f>
        <v>22850929940612.824</v>
      </c>
      <c r="J26" s="344">
        <f>'E-heat'!J74</f>
        <v>23661589168922.676</v>
      </c>
      <c r="K26" s="344">
        <f>'E-heat'!K74</f>
        <v>24435245793768.496</v>
      </c>
      <c r="L26" s="344">
        <f>'E-heat'!L74</f>
        <v>25168804724396.336</v>
      </c>
      <c r="M26" s="344">
        <f>'E-heat'!M74</f>
        <v>26004888118632.082</v>
      </c>
      <c r="N26" s="344">
        <f>'E-heat'!N74</f>
        <v>26532138985494.148</v>
      </c>
      <c r="O26" s="344">
        <f>'E-heat'!O74</f>
        <v>27159496769584.98</v>
      </c>
      <c r="P26" s="344">
        <f>'E-heat'!P74</f>
        <v>27740264273477.375</v>
      </c>
      <c r="Q26" s="344">
        <f>'E-heat'!Q74</f>
        <v>28273480106970.602</v>
      </c>
      <c r="R26" s="344">
        <f>'E-heat'!R74</f>
        <v>28699195581907.75</v>
      </c>
      <c r="S26" s="344">
        <f>'E-heat'!S74</f>
        <v>29326880024499.309</v>
      </c>
      <c r="T26" s="344">
        <f>'E-heat'!T74</f>
        <v>29852402957447.75</v>
      </c>
      <c r="U26" s="344">
        <f>'E-heat'!U74</f>
        <v>30335347156142.68</v>
      </c>
      <c r="V26" s="344">
        <f>'E-heat'!V74</f>
        <v>30776231567157.543</v>
      </c>
      <c r="W26" s="344">
        <f>'E-heat'!W74</f>
        <v>31175919147082.66</v>
      </c>
      <c r="X26" s="344">
        <f>'E-heat'!X74</f>
        <v>31535592989093.793</v>
      </c>
      <c r="Y26" s="344">
        <f>'E-heat'!Y74</f>
        <v>31856730619633.832</v>
      </c>
      <c r="Z26" s="344">
        <f>'E-heat'!Z74</f>
        <v>32141077102719.84</v>
      </c>
      <c r="AA26" s="344">
        <f>'E-heat'!AA74</f>
        <v>32390617557703.027</v>
      </c>
      <c r="AB26" s="344">
        <f>'E-heat'!AB74</f>
        <v>32607549655141.879</v>
      </c>
      <c r="AC26" s="344">
        <f>'E-heat'!AC74</f>
        <v>32794256607192.438</v>
      </c>
      <c r="AD26" s="344">
        <f>'E-heat'!AD74</f>
        <v>32953281115845.695</v>
      </c>
      <c r="AE26" s="344">
        <f>'E-heat'!AE74</f>
        <v>33087300686624.809</v>
      </c>
      <c r="AF26" s="344">
        <f>'E-heat'!AF74</f>
        <v>33199104658963.082</v>
      </c>
      <c r="AG26" s="344">
        <f>'E-heat'!AG74</f>
        <v>33291573249189.992</v>
      </c>
      <c r="AH26" s="344">
        <f>'E-heat'!AH74</f>
        <v>33367658849375.965</v>
      </c>
      <c r="AI26" s="344">
        <f>'E-heat'!AI74</f>
        <v>33430369776536.289</v>
      </c>
      <c r="AJ26" s="344">
        <f>'E-heat'!AJ74</f>
        <v>33482756622905.676</v>
      </c>
      <c r="AK26" s="344">
        <f>'E-heat'!AK74</f>
        <v>33527901320015.102</v>
      </c>
      <c r="AL26" s="344">
        <f>'E-heat'!AL74</f>
        <v>33568908997759.289</v>
      </c>
      <c r="AM26" s="344">
        <f>'E-heat'!AM74</f>
        <v>33608902694993.816</v>
      </c>
      <c r="AN26" s="344">
        <f>'E-heat'!AN74</f>
        <v>33651020960766.691</v>
      </c>
      <c r="AO26" s="344">
        <f>'E-heat'!AO74</f>
        <v>33698418375283.781</v>
      </c>
      <c r="AP26" s="344">
        <f>'E-heat'!AP74</f>
        <v>33754269017260.199</v>
      </c>
      <c r="AQ26" s="344">
        <f>'E-heat'!AQ74</f>
        <v>33587547842324.609</v>
      </c>
    </row>
  </sheetData>
  <phoneticPr fontId="3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BA890-7785-48DC-B56E-1E040E6DD707}">
  <sheetPr codeName="Sheet21">
    <tabColor theme="8" tint="-0.499984740745262"/>
  </sheetPr>
  <dimension ref="A1:AQ26"/>
  <sheetViews>
    <sheetView topLeftCell="T1" workbookViewId="0">
      <selection activeCell="B2" sqref="B2:AQ26"/>
    </sheetView>
  </sheetViews>
  <sheetFormatPr defaultColWidth="9" defaultRowHeight="12.75" x14ac:dyDescent="0.2"/>
  <cols>
    <col min="1" max="1" width="45.125" style="136" bestFit="1" customWidth="1"/>
    <col min="2" max="16384" width="9" style="136"/>
  </cols>
  <sheetData>
    <row r="1" spans="1:43" x14ac:dyDescent="0.2">
      <c r="A1" s="136" t="s">
        <v>276</v>
      </c>
      <c r="B1" s="136">
        <v>2019</v>
      </c>
      <c r="C1" s="136">
        <v>2020</v>
      </c>
      <c r="D1" s="136">
        <v>2021</v>
      </c>
      <c r="E1" s="136">
        <v>2022</v>
      </c>
      <c r="F1" s="136">
        <v>2023</v>
      </c>
      <c r="G1" s="136">
        <v>2024</v>
      </c>
      <c r="H1" s="136">
        <v>2025</v>
      </c>
      <c r="I1" s="136">
        <v>2026</v>
      </c>
      <c r="J1" s="136">
        <v>2027</v>
      </c>
      <c r="K1" s="136">
        <v>2028</v>
      </c>
      <c r="L1" s="136">
        <v>2029</v>
      </c>
      <c r="M1" s="136">
        <v>2030</v>
      </c>
      <c r="N1" s="136">
        <v>2031</v>
      </c>
      <c r="O1" s="136">
        <v>2032</v>
      </c>
      <c r="P1" s="136">
        <v>2033</v>
      </c>
      <c r="Q1" s="136">
        <v>2034</v>
      </c>
      <c r="R1" s="136">
        <v>2035</v>
      </c>
      <c r="S1" s="136">
        <v>2036</v>
      </c>
      <c r="T1" s="136">
        <v>2037</v>
      </c>
      <c r="U1" s="136">
        <v>2038</v>
      </c>
      <c r="V1" s="136">
        <v>2039</v>
      </c>
      <c r="W1" s="136">
        <v>2040</v>
      </c>
      <c r="X1" s="136">
        <v>2041</v>
      </c>
      <c r="Y1" s="136">
        <v>2042</v>
      </c>
      <c r="Z1" s="136">
        <v>2043</v>
      </c>
      <c r="AA1" s="136">
        <v>2044</v>
      </c>
      <c r="AB1" s="136">
        <v>2045</v>
      </c>
      <c r="AC1" s="136">
        <v>2046</v>
      </c>
      <c r="AD1" s="136">
        <v>2047</v>
      </c>
      <c r="AE1" s="136">
        <v>2048</v>
      </c>
      <c r="AF1" s="136">
        <v>2049</v>
      </c>
      <c r="AG1" s="136">
        <v>2050</v>
      </c>
      <c r="AH1" s="136">
        <v>2051</v>
      </c>
      <c r="AI1" s="136">
        <v>2052</v>
      </c>
      <c r="AJ1" s="136">
        <v>2053</v>
      </c>
      <c r="AK1" s="136">
        <v>2054</v>
      </c>
      <c r="AL1" s="136">
        <v>2055</v>
      </c>
      <c r="AM1" s="136">
        <v>2056</v>
      </c>
      <c r="AN1" s="136">
        <v>2057</v>
      </c>
      <c r="AO1" s="136">
        <v>2058</v>
      </c>
      <c r="AP1" s="136">
        <v>2059</v>
      </c>
      <c r="AQ1" s="136">
        <v>2060</v>
      </c>
    </row>
    <row r="2" spans="1:43" x14ac:dyDescent="0.2">
      <c r="A2" s="136" t="s">
        <v>124</v>
      </c>
      <c r="B2" s="344">
        <f>'NonE-biomass'!B50+'E-biomass'!B50</f>
        <v>187502042095686.22</v>
      </c>
      <c r="C2" s="344">
        <f>'NonE-biomass'!C50+'E-biomass'!C50</f>
        <v>184835886460418.19</v>
      </c>
      <c r="D2" s="344">
        <f>'NonE-biomass'!D50+'E-biomass'!D50</f>
        <v>187292818959834.13</v>
      </c>
      <c r="E2" s="344">
        <f>'NonE-biomass'!E50+'E-biomass'!E50</f>
        <v>194314217602124.81</v>
      </c>
      <c r="F2" s="344">
        <f>'NonE-biomass'!F50+'E-biomass'!F50</f>
        <v>201955704148034.13</v>
      </c>
      <c r="G2" s="344">
        <f>'NonE-biomass'!G50+'E-biomass'!G50</f>
        <v>211001683598691.25</v>
      </c>
      <c r="H2" s="344">
        <f>'NonE-biomass'!H50+'E-biomass'!H50</f>
        <v>215611410053239.88</v>
      </c>
      <c r="I2" s="344">
        <f>'NonE-biomass'!I50+'E-biomass'!I50</f>
        <v>228392949861494.97</v>
      </c>
      <c r="J2" s="344">
        <f>'NonE-biomass'!J50+'E-biomass'!J50</f>
        <v>236666687076014.31</v>
      </c>
      <c r="K2" s="344">
        <f>'NonE-biomass'!K50+'E-biomass'!K50</f>
        <v>244551136280668.41</v>
      </c>
      <c r="L2" s="344">
        <f>'NonE-biomass'!L50+'E-biomass'!L50</f>
        <v>252012784392492.38</v>
      </c>
      <c r="M2" s="344">
        <f>'NonE-biomass'!M50+'E-biomass'!M50</f>
        <v>263386719416360.38</v>
      </c>
      <c r="N2" s="344">
        <f>'NonE-biomass'!N50+'E-biomass'!N50</f>
        <v>265732531321824.38</v>
      </c>
      <c r="O2" s="344">
        <f>'NonE-biomass'!O50+'E-biomass'!O50</f>
        <v>271957083979646.06</v>
      </c>
      <c r="P2" s="344">
        <f>'NonE-biomass'!P50+'E-biomass'!P50</f>
        <v>277681664280964.03</v>
      </c>
      <c r="Q2" s="344">
        <f>'NonE-biomass'!Q50+'E-biomass'!Q50</f>
        <v>282896415886978.75</v>
      </c>
      <c r="R2" s="344">
        <f>'NonE-biomass'!R50+'E-biomass'!R50</f>
        <v>285827657649770.56</v>
      </c>
      <c r="S2" s="344">
        <f>'NonE-biomass'!S50+'E-biomass'!S50</f>
        <v>292755986809008.44</v>
      </c>
      <c r="T2" s="344">
        <f>'NonE-biomass'!T50+'E-biomass'!T50</f>
        <v>297437219058024.88</v>
      </c>
      <c r="U2" s="344">
        <f>'NonE-biomass'!U50+'E-biomass'!U50</f>
        <v>301643667318051.94</v>
      </c>
      <c r="V2" s="344">
        <f>'NonE-biomass'!V50+'E-biomass'!V50</f>
        <v>305382945686320.88</v>
      </c>
      <c r="W2" s="344">
        <f>'NonE-biomass'!W50+'E-biomass'!W50</f>
        <v>308666366159056.5</v>
      </c>
      <c r="X2" s="344">
        <f>'NonE-biomass'!X50+'E-biomass'!X50</f>
        <v>311508637939878.75</v>
      </c>
      <c r="Y2" s="344">
        <f>'NonE-biomass'!Y50+'E-biomass'!Y50</f>
        <v>313927548179426.94</v>
      </c>
      <c r="Z2" s="344">
        <f>'NonE-biomass'!Z50+'E-biomass'!Z50</f>
        <v>315943631720412.06</v>
      </c>
      <c r="AA2" s="344">
        <f>'NonE-biomass'!AA50+'E-biomass'!AA50</f>
        <v>317579836953121.25</v>
      </c>
      <c r="AB2" s="344">
        <f>'NonE-biomass'!AB50+'E-biomass'!AB50</f>
        <v>318861194307893.31</v>
      </c>
      <c r="AC2" s="344">
        <f>'NonE-biomass'!AC50+'E-biomass'!AC50</f>
        <v>319814493253663.56</v>
      </c>
      <c r="AD2" s="344">
        <f>'NonE-biomass'!AD50+'E-biomass'!AD50</f>
        <v>320467972964402.5</v>
      </c>
      <c r="AE2" s="344">
        <f>'NonE-biomass'!AE50+'E-biomass'!AE50</f>
        <v>320851031085094.25</v>
      </c>
      <c r="AF2" s="344">
        <f>'NonE-biomass'!AF50+'E-biomass'!AF50</f>
        <v>320993954299933.25</v>
      </c>
      <c r="AG2" s="344">
        <f>'NonE-biomass'!AG50+'E-biomass'!AG50</f>
        <v>320927673698914.5</v>
      </c>
      <c r="AH2" s="344">
        <f>'NonE-biomass'!AH50+'E-biomass'!AH50</f>
        <v>320683547272569.38</v>
      </c>
      <c r="AI2" s="344">
        <f>'NonE-biomass'!AI50+'E-biomass'!AI50</f>
        <v>320293171252984.75</v>
      </c>
      <c r="AJ2" s="344">
        <f>'NonE-biomass'!AJ50+'E-biomass'!AJ50</f>
        <v>319788221473569.69</v>
      </c>
      <c r="AK2" s="344">
        <f>'NonE-biomass'!AK50+'E-biomass'!AK50</f>
        <v>319200325448721.94</v>
      </c>
      <c r="AL2" s="344">
        <f>'NonE-biomass'!AL50+'E-biomass'!AL50</f>
        <v>318560965483187.38</v>
      </c>
      <c r="AM2" s="344">
        <f>'NonE-biomass'!AM50+'E-biomass'!AM50</f>
        <v>317901412812893.81</v>
      </c>
      <c r="AN2" s="344">
        <f>'NonE-biomass'!AN50+'E-biomass'!AN50</f>
        <v>317252692555880</v>
      </c>
      <c r="AO2" s="344">
        <f>'NonE-biomass'!AO50+'E-biomass'!AO50</f>
        <v>316645579113635.94</v>
      </c>
      <c r="AP2" s="344">
        <f>'NonE-biomass'!AP50+'E-biomass'!AP50</f>
        <v>316110621608860</v>
      </c>
      <c r="AQ2" s="344">
        <f>'NonE-biomass'!AQ50+'E-biomass'!AQ50</f>
        <v>314090899289632.81</v>
      </c>
    </row>
    <row r="3" spans="1:43" x14ac:dyDescent="0.2">
      <c r="A3" s="136" t="s">
        <v>125</v>
      </c>
      <c r="B3" s="344">
        <f>'NonE-biomass'!B51+'E-biomass'!B51</f>
        <v>799014383930.48096</v>
      </c>
      <c r="C3" s="344">
        <f>'NonE-biomass'!C51+'E-biomass'!C51</f>
        <v>313502171472.72339</v>
      </c>
      <c r="D3" s="344">
        <f>'NonE-biomass'!D51+'E-biomass'!D51</f>
        <v>327908493513.68201</v>
      </c>
      <c r="E3" s="344">
        <f>'NonE-biomass'!E51+'E-biomass'!E51</f>
        <v>342159503017.14294</v>
      </c>
      <c r="F3" s="344">
        <f>'NonE-biomass'!F51+'E-biomass'!F51</f>
        <v>356255668370.25452</v>
      </c>
      <c r="G3" s="344">
        <f>'NonE-biomass'!G51+'E-biomass'!G51</f>
        <v>370197457960.16516</v>
      </c>
      <c r="H3" s="344">
        <f>'NonE-biomass'!H51+'E-biomass'!H51</f>
        <v>383985340174.02313</v>
      </c>
      <c r="I3" s="344">
        <f>'NonE-biomass'!I51+'E-biomass'!I51</f>
        <v>388548732186.70465</v>
      </c>
      <c r="J3" s="344">
        <f>'NonE-biomass'!J51+'E-biomass'!J51</f>
        <v>393060592118.15717</v>
      </c>
      <c r="K3" s="344">
        <f>'NonE-biomass'!K51+'E-biomass'!K51</f>
        <v>397521075130.61871</v>
      </c>
      <c r="L3" s="344">
        <f>'NonE-biomass'!L51+'E-biomass'!L51</f>
        <v>401930336386.32776</v>
      </c>
      <c r="M3" s="344">
        <f>'NonE-biomass'!M51+'E-biomass'!M51</f>
        <v>406288531047.52246</v>
      </c>
      <c r="N3" s="344">
        <f>'NonE-biomass'!N51+'E-biomass'!N51</f>
        <v>407127037159.00476</v>
      </c>
      <c r="O3" s="344">
        <f>'NonE-biomass'!O51+'E-biomass'!O51</f>
        <v>407951185485.65118</v>
      </c>
      <c r="P3" s="344">
        <f>'NonE-biomass'!P51+'E-biomass'!P51</f>
        <v>408761011145.07904</v>
      </c>
      <c r="Q3" s="344">
        <f>'NonE-biomass'!Q51+'E-biomass'!Q51</f>
        <v>409556549254.90546</v>
      </c>
      <c r="R3" s="344">
        <f>'NonE-biomass'!R51+'E-biomass'!R51</f>
        <v>410337834932.7478</v>
      </c>
      <c r="S3" s="344">
        <f>'NonE-biomass'!S51+'E-biomass'!S51</f>
        <v>406072237827.40546</v>
      </c>
      <c r="T3" s="344">
        <f>'NonE-biomass'!T51+'E-biomass'!T51</f>
        <v>401816223056.61035</v>
      </c>
      <c r="U3" s="344">
        <f>'NonE-biomass'!U51+'E-biomass'!U51</f>
        <v>397569782096.86664</v>
      </c>
      <c r="V3" s="344">
        <f>'NonE-biomass'!V51+'E-biomass'!V51</f>
        <v>393332906424.67822</v>
      </c>
      <c r="W3" s="344">
        <f>'NonE-biomass'!W51+'E-biomass'!W51</f>
        <v>389105587516.54926</v>
      </c>
      <c r="X3" s="344">
        <f>'NonE-biomass'!X51+'E-biomass'!X51</f>
        <v>382645751896.46539</v>
      </c>
      <c r="Y3" s="344">
        <f>'NonE-biomass'!Y51+'E-biomass'!Y51</f>
        <v>376201002534.97418</v>
      </c>
      <c r="Z3" s="344">
        <f>'NonE-biomass'!Z51+'E-biomass'!Z51</f>
        <v>369771325794.48218</v>
      </c>
      <c r="AA3" s="344">
        <f>'NonE-biomass'!AA51+'E-biomass'!AA51</f>
        <v>363356708037.39581</v>
      </c>
      <c r="AB3" s="344">
        <f>'NonE-biomass'!AB51+'E-biomass'!AB51</f>
        <v>356957135626.12152</v>
      </c>
      <c r="AC3" s="344">
        <f>'NonE-biomass'!AC51+'E-biomass'!AC51</f>
        <v>350572594923.06604</v>
      </c>
      <c r="AD3" s="344">
        <f>'NonE-biomass'!AD51+'E-biomass'!AD51</f>
        <v>344203072290.63574</v>
      </c>
      <c r="AE3" s="344">
        <f>'NonE-biomass'!AE51+'E-biomass'!AE51</f>
        <v>337848554091.23712</v>
      </c>
      <c r="AF3" s="344">
        <f>'NonE-biomass'!AF51+'E-biomass'!AF51</f>
        <v>331509026687.27673</v>
      </c>
      <c r="AG3" s="344">
        <f>'NonE-biomass'!AG51+'E-biomass'!AG51</f>
        <v>325184476441.16089</v>
      </c>
      <c r="AH3" s="344">
        <f>'NonE-biomass'!AH51+'E-biomass'!AH51</f>
        <v>317398617077.72552</v>
      </c>
      <c r="AI3" s="344">
        <f>'NonE-biomass'!AI51+'E-biomass'!AI51</f>
        <v>309631382561.97552</v>
      </c>
      <c r="AJ3" s="344">
        <f>'NonE-biomass'!AJ51+'E-biomass'!AJ51</f>
        <v>301882755846.91888</v>
      </c>
      <c r="AK3" s="344">
        <f>'NonE-biomass'!AK51+'E-biomass'!AK51</f>
        <v>294152719885.5639</v>
      </c>
      <c r="AL3" s="344">
        <f>'NonE-biomass'!AL51+'E-biomass'!AL51</f>
        <v>286441257630.91846</v>
      </c>
      <c r="AM3" s="344">
        <f>'NonE-biomass'!AM51+'E-biomass'!AM51</f>
        <v>280215448625.65411</v>
      </c>
      <c r="AN3" s="344">
        <f>'NonE-biomass'!AN51+'E-biomass'!AN51</f>
        <v>274004515632.74933</v>
      </c>
      <c r="AO3" s="344">
        <f>'NonE-biomass'!AO51+'E-biomass'!AO51</f>
        <v>267808445014.61069</v>
      </c>
      <c r="AP3" s="344">
        <f>'NonE-biomass'!AP51+'E-biomass'!AP51</f>
        <v>261627223133.64462</v>
      </c>
      <c r="AQ3" s="344">
        <f>'NonE-biomass'!AQ51+'E-biomass'!AQ51</f>
        <v>254594867415.4697</v>
      </c>
    </row>
    <row r="4" spans="1:43" x14ac:dyDescent="0.2">
      <c r="A4" s="136" t="s">
        <v>126</v>
      </c>
      <c r="B4" s="344">
        <f>'NonE-biomass'!B52+'E-biomass'!B52</f>
        <v>0</v>
      </c>
      <c r="C4" s="344">
        <f>'NonE-biomass'!C52+'E-biomass'!C52</f>
        <v>0</v>
      </c>
      <c r="D4" s="344">
        <f>'NonE-biomass'!D52+'E-biomass'!D52</f>
        <v>0</v>
      </c>
      <c r="E4" s="344">
        <f>'NonE-biomass'!E52+'E-biomass'!E52</f>
        <v>0</v>
      </c>
      <c r="F4" s="344">
        <f>'NonE-biomass'!F52+'E-biomass'!F52</f>
        <v>0</v>
      </c>
      <c r="G4" s="344">
        <f>'NonE-biomass'!G52+'E-biomass'!G52</f>
        <v>0</v>
      </c>
      <c r="H4" s="344">
        <f>'NonE-biomass'!H52+'E-biomass'!H52</f>
        <v>0</v>
      </c>
      <c r="I4" s="344">
        <f>'NonE-biomass'!I52+'E-biomass'!I52</f>
        <v>0</v>
      </c>
      <c r="J4" s="344">
        <f>'NonE-biomass'!J52+'E-biomass'!J52</f>
        <v>0</v>
      </c>
      <c r="K4" s="344">
        <f>'NonE-biomass'!K52+'E-biomass'!K52</f>
        <v>0</v>
      </c>
      <c r="L4" s="344">
        <f>'NonE-biomass'!L52+'E-biomass'!L52</f>
        <v>0</v>
      </c>
      <c r="M4" s="344">
        <f>'NonE-biomass'!M52+'E-biomass'!M52</f>
        <v>0</v>
      </c>
      <c r="N4" s="344">
        <f>'NonE-biomass'!N52+'E-biomass'!N52</f>
        <v>0</v>
      </c>
      <c r="O4" s="344">
        <f>'NonE-biomass'!O52+'E-biomass'!O52</f>
        <v>0</v>
      </c>
      <c r="P4" s="344">
        <f>'NonE-biomass'!P52+'E-biomass'!P52</f>
        <v>0</v>
      </c>
      <c r="Q4" s="344">
        <f>'NonE-biomass'!Q52+'E-biomass'!Q52</f>
        <v>0</v>
      </c>
      <c r="R4" s="344">
        <f>'NonE-biomass'!R52+'E-biomass'!R52</f>
        <v>0</v>
      </c>
      <c r="S4" s="344">
        <f>'NonE-biomass'!S52+'E-biomass'!S52</f>
        <v>0</v>
      </c>
      <c r="T4" s="344">
        <f>'NonE-biomass'!T52+'E-biomass'!T52</f>
        <v>0</v>
      </c>
      <c r="U4" s="344">
        <f>'NonE-biomass'!U52+'E-biomass'!U52</f>
        <v>0</v>
      </c>
      <c r="V4" s="344">
        <f>'NonE-biomass'!V52+'E-biomass'!V52</f>
        <v>0</v>
      </c>
      <c r="W4" s="344">
        <f>'NonE-biomass'!W52+'E-biomass'!W52</f>
        <v>0</v>
      </c>
      <c r="X4" s="344">
        <f>'NonE-biomass'!X52+'E-biomass'!X52</f>
        <v>0</v>
      </c>
      <c r="Y4" s="344">
        <f>'NonE-biomass'!Y52+'E-biomass'!Y52</f>
        <v>0</v>
      </c>
      <c r="Z4" s="344">
        <f>'NonE-biomass'!Z52+'E-biomass'!Z52</f>
        <v>0</v>
      </c>
      <c r="AA4" s="344">
        <f>'NonE-biomass'!AA52+'E-biomass'!AA52</f>
        <v>0</v>
      </c>
      <c r="AB4" s="344">
        <f>'NonE-biomass'!AB52+'E-biomass'!AB52</f>
        <v>0</v>
      </c>
      <c r="AC4" s="344">
        <f>'NonE-biomass'!AC52+'E-biomass'!AC52</f>
        <v>0</v>
      </c>
      <c r="AD4" s="344">
        <f>'NonE-biomass'!AD52+'E-biomass'!AD52</f>
        <v>0</v>
      </c>
      <c r="AE4" s="344">
        <f>'NonE-biomass'!AE52+'E-biomass'!AE52</f>
        <v>0</v>
      </c>
      <c r="AF4" s="344">
        <f>'NonE-biomass'!AF52+'E-biomass'!AF52</f>
        <v>0</v>
      </c>
      <c r="AG4" s="344">
        <f>'NonE-biomass'!AG52+'E-biomass'!AG52</f>
        <v>0</v>
      </c>
      <c r="AH4" s="344">
        <f>'NonE-biomass'!AH52+'E-biomass'!AH52</f>
        <v>0</v>
      </c>
      <c r="AI4" s="344">
        <f>'NonE-biomass'!AI52+'E-biomass'!AI52</f>
        <v>0</v>
      </c>
      <c r="AJ4" s="344">
        <f>'NonE-biomass'!AJ52+'E-biomass'!AJ52</f>
        <v>0</v>
      </c>
      <c r="AK4" s="344">
        <f>'NonE-biomass'!AK52+'E-biomass'!AK52</f>
        <v>0</v>
      </c>
      <c r="AL4" s="344">
        <f>'NonE-biomass'!AL52+'E-biomass'!AL52</f>
        <v>0</v>
      </c>
      <c r="AM4" s="344">
        <f>'NonE-biomass'!AM52+'E-biomass'!AM52</f>
        <v>0</v>
      </c>
      <c r="AN4" s="344">
        <f>'NonE-biomass'!AN52+'E-biomass'!AN52</f>
        <v>0</v>
      </c>
      <c r="AO4" s="344">
        <f>'NonE-biomass'!AO52+'E-biomass'!AO52</f>
        <v>0</v>
      </c>
      <c r="AP4" s="344">
        <f>'NonE-biomass'!AP52+'E-biomass'!AP52</f>
        <v>0</v>
      </c>
      <c r="AQ4" s="344">
        <f>'NonE-biomass'!AQ52+'E-biomass'!AQ52</f>
        <v>0</v>
      </c>
    </row>
    <row r="5" spans="1:43" x14ac:dyDescent="0.2">
      <c r="A5" s="136" t="s">
        <v>127</v>
      </c>
      <c r="B5" s="344">
        <f>'NonE-biomass'!B53+'E-biomass'!B53</f>
        <v>1009865401912.1359</v>
      </c>
      <c r="C5" s="344">
        <f>'NonE-biomass'!C53+'E-biomass'!C53</f>
        <v>2422012351289.2695</v>
      </c>
      <c r="D5" s="344">
        <f>'NonE-biomass'!D53+'E-biomass'!D53</f>
        <v>2519242543500.8535</v>
      </c>
      <c r="E5" s="344">
        <f>'NonE-biomass'!E53+'E-biomass'!E53</f>
        <v>2614239924885.373</v>
      </c>
      <c r="F5" s="344">
        <f>'NonE-biomass'!F53+'E-biomass'!F53</f>
        <v>2707020456323.6855</v>
      </c>
      <c r="G5" s="344">
        <f>'NonE-biomass'!G53+'E-biomass'!G53</f>
        <v>2797600098696.6494</v>
      </c>
      <c r="H5" s="344">
        <f>'NonE-biomass'!H53+'E-biomass'!H53</f>
        <v>2885994812885.127</v>
      </c>
      <c r="I5" s="344">
        <f>'NonE-biomass'!I53+'E-biomass'!I53</f>
        <v>2976747247306.9321</v>
      </c>
      <c r="J5" s="344">
        <f>'NonE-biomass'!J53+'E-biomass'!J53</f>
        <v>3065093943208.0542</v>
      </c>
      <c r="K5" s="344">
        <f>'NonE-biomass'!K53+'E-biomass'!K53</f>
        <v>3151051266112.7588</v>
      </c>
      <c r="L5" s="344">
        <f>'NonE-biomass'!L53+'E-biomass'!L53</f>
        <v>3234635581545.3125</v>
      </c>
      <c r="M5" s="344">
        <f>'NonE-biomass'!M53+'E-biomass'!M53</f>
        <v>3315863255029.98</v>
      </c>
      <c r="N5" s="344">
        <f>'NonE-biomass'!N53+'E-biomass'!N53</f>
        <v>3340895689705.8384</v>
      </c>
      <c r="O5" s="344">
        <f>'NonE-biomass'!O53+'E-biomass'!O53</f>
        <v>3365116833214.603</v>
      </c>
      <c r="P5" s="344">
        <f>'NonE-biomass'!P53+'E-biomass'!P53</f>
        <v>3388531671000.2261</v>
      </c>
      <c r="Q5" s="344">
        <f>'NonE-biomass'!Q53+'E-biomass'!Q53</f>
        <v>3411145188506.6616</v>
      </c>
      <c r="R5" s="344">
        <f>'NonE-biomass'!R53+'E-biomass'!R53</f>
        <v>3432962371177.8589</v>
      </c>
      <c r="S5" s="344">
        <f>'NonE-biomass'!S53+'E-biomass'!S53</f>
        <v>3422153927761.4487</v>
      </c>
      <c r="T5" s="344">
        <f>'NonE-biomass'!T53+'E-biomass'!T53</f>
        <v>3411281781418.6099</v>
      </c>
      <c r="U5" s="344">
        <f>'NonE-biomass'!U53+'E-biomass'!U53</f>
        <v>3400346082490.2778</v>
      </c>
      <c r="V5" s="344">
        <f>'NonE-biomass'!V53+'E-biomass'!V53</f>
        <v>3389346981317.3867</v>
      </c>
      <c r="W5" s="344">
        <f>'NonE-biomass'!W53+'E-biomass'!W53</f>
        <v>3378284628240.873</v>
      </c>
      <c r="X5" s="344">
        <f>'NonE-biomass'!X53+'E-biomass'!X53</f>
        <v>3337486451937.0273</v>
      </c>
      <c r="Y5" s="344">
        <f>'NonE-biomass'!Y53+'E-biomass'!Y53</f>
        <v>3296842464261.3203</v>
      </c>
      <c r="Z5" s="344">
        <f>'NonE-biomass'!Z53+'E-biomass'!Z53</f>
        <v>3256352459056.3638</v>
      </c>
      <c r="AA5" s="344">
        <f>'NonE-biomass'!AA53+'E-biomass'!AA53</f>
        <v>3216016230164.7734</v>
      </c>
      <c r="AB5" s="344">
        <f>'NonE-biomass'!AB53+'E-biomass'!AB53</f>
        <v>3175833571429.166</v>
      </c>
      <c r="AC5" s="344">
        <f>'NonE-biomass'!AC53+'E-biomass'!AC53</f>
        <v>3110699039693.6948</v>
      </c>
      <c r="AD5" s="344">
        <f>'NonE-biomass'!AD53+'E-biomass'!AD53</f>
        <v>3045950875556.5498</v>
      </c>
      <c r="AE5" s="344">
        <f>'NonE-biomass'!AE53+'E-biomass'!AE53</f>
        <v>2981588470665.1426</v>
      </c>
      <c r="AF5" s="344">
        <f>'NonE-biomass'!AF53+'E-biomass'!AF53</f>
        <v>2917611216666.8838</v>
      </c>
      <c r="AG5" s="344">
        <f>'NonE-biomass'!AG53+'E-biomass'!AG53</f>
        <v>2854018505209.1846</v>
      </c>
      <c r="AH5" s="344">
        <f>'NonE-biomass'!AH53+'E-biomass'!AH53</f>
        <v>2775259210410.3433</v>
      </c>
      <c r="AI5" s="344">
        <f>'NonE-biomass'!AI53+'E-biomass'!AI53</f>
        <v>2697046123203.189</v>
      </c>
      <c r="AJ5" s="344">
        <f>'NonE-biomass'!AJ53+'E-biomass'!AJ53</f>
        <v>2619378348132.9351</v>
      </c>
      <c r="AK5" s="344">
        <f>'NonE-biomass'!AK53+'E-biomass'!AK53</f>
        <v>2542254989744.7979</v>
      </c>
      <c r="AL5" s="344">
        <f>'NonE-biomass'!AL53+'E-biomass'!AL53</f>
        <v>2465675152583.9946</v>
      </c>
      <c r="AM5" s="344">
        <f>'NonE-biomass'!AM53+'E-biomass'!AM53</f>
        <v>2389247764117.3096</v>
      </c>
      <c r="AN5" s="344">
        <f>'NonE-biomass'!AN53+'E-biomass'!AN53</f>
        <v>2313364657273.9087</v>
      </c>
      <c r="AO5" s="344">
        <f>'NonE-biomass'!AO53+'E-biomass'!AO53</f>
        <v>2238024932491.3975</v>
      </c>
      <c r="AP5" s="344">
        <f>'NonE-biomass'!AP53+'E-biomass'!AP53</f>
        <v>2163227690207.3799</v>
      </c>
      <c r="AQ5" s="344">
        <f>'NonE-biomass'!AQ53+'E-biomass'!AQ53</f>
        <v>2081890769737.9119</v>
      </c>
    </row>
    <row r="6" spans="1:43" x14ac:dyDescent="0.2">
      <c r="A6" s="136" t="s">
        <v>128</v>
      </c>
      <c r="B6" s="344">
        <f>'NonE-biomass'!B54+'E-biomass'!B54</f>
        <v>76674862946828.813</v>
      </c>
      <c r="C6" s="344">
        <f>'NonE-biomass'!C54+'E-biomass'!C54</f>
        <v>67361351534139.156</v>
      </c>
      <c r="D6" s="344">
        <f>'NonE-biomass'!D54+'E-biomass'!D54</f>
        <v>75260171620560.297</v>
      </c>
      <c r="E6" s="344">
        <f>'NonE-biomass'!E54+'E-biomass'!E54</f>
        <v>77076293415787.563</v>
      </c>
      <c r="F6" s="344">
        <f>'NonE-biomass'!F54+'E-biomass'!F54</f>
        <v>77290602429526.328</v>
      </c>
      <c r="G6" s="344">
        <f>'NonE-biomass'!G54+'E-biomass'!G54</f>
        <v>78488667509882.453</v>
      </c>
      <c r="H6" s="344">
        <f>'NonE-biomass'!H54+'E-biomass'!H54</f>
        <v>80248549343591.813</v>
      </c>
      <c r="I6" s="344">
        <f>'NonE-biomass'!I54+'E-biomass'!I54</f>
        <v>82240001538699.813</v>
      </c>
      <c r="J6" s="344">
        <f>'NonE-biomass'!J54+'E-biomass'!J54</f>
        <v>84276025134546.063</v>
      </c>
      <c r="K6" s="344">
        <f>'NonE-biomass'!K54+'E-biomass'!K54</f>
        <v>86276487881961.5</v>
      </c>
      <c r="L6" s="344">
        <f>'NonE-biomass'!L54+'E-biomass'!L54</f>
        <v>88154972977247</v>
      </c>
      <c r="M6" s="344">
        <f>'NonE-biomass'!M54+'E-biomass'!M54</f>
        <v>89819402210790.172</v>
      </c>
      <c r="N6" s="344">
        <f>'NonE-biomass'!N54+'E-biomass'!N54</f>
        <v>91260511930035.188</v>
      </c>
      <c r="O6" s="344">
        <f>'NonE-biomass'!O54+'E-biomass'!O54</f>
        <v>92403491865506.188</v>
      </c>
      <c r="P6" s="344">
        <f>'NonE-biomass'!P54+'E-biomass'!P54</f>
        <v>93261520365016.625</v>
      </c>
      <c r="Q6" s="344">
        <f>'NonE-biomass'!Q54+'E-biomass'!Q54</f>
        <v>93851486307156.984</v>
      </c>
      <c r="R6" s="344">
        <f>'NonE-biomass'!R54+'E-biomass'!R54</f>
        <v>94193374088312.391</v>
      </c>
      <c r="S6" s="344">
        <f>'NonE-biomass'!S54+'E-biomass'!S54</f>
        <v>94590025667282</v>
      </c>
      <c r="T6" s="344">
        <f>'NonE-biomass'!T54+'E-biomass'!T54</f>
        <v>94778371317315.563</v>
      </c>
      <c r="U6" s="344">
        <f>'NonE-biomass'!U54+'E-biomass'!U54</f>
        <v>94773778693888.703</v>
      </c>
      <c r="V6" s="344">
        <f>'NonE-biomass'!V54+'E-biomass'!V54</f>
        <v>94592783415873.906</v>
      </c>
      <c r="W6" s="344">
        <f>'NonE-biomass'!W54+'E-biomass'!W54</f>
        <v>94252762182204.656</v>
      </c>
      <c r="X6" s="344">
        <f>'NonE-biomass'!X54+'E-biomass'!X54</f>
        <v>93771630169837.813</v>
      </c>
      <c r="Y6" s="344">
        <f>'NonE-biomass'!Y54+'E-biomass'!Y54</f>
        <v>93167567571938.906</v>
      </c>
      <c r="Z6" s="344">
        <f>'NonE-biomass'!Z54+'E-biomass'!Z54</f>
        <v>92458778663870.016</v>
      </c>
      <c r="AA6" s="344">
        <f>'NonE-biomass'!AA54+'E-biomass'!AA54</f>
        <v>91663285440497.281</v>
      </c>
      <c r="AB6" s="344">
        <f>'NonE-biomass'!AB54+'E-biomass'!AB54</f>
        <v>90798756686223.063</v>
      </c>
      <c r="AC6" s="344">
        <f>'NonE-biomass'!AC54+'E-biomass'!AC54</f>
        <v>89882372340604.219</v>
      </c>
      <c r="AD6" s="344">
        <f>'NonE-biomass'!AD54+'E-biomass'!AD54</f>
        <v>88930722217604.188</v>
      </c>
      <c r="AE6" s="344">
        <f>'NonE-biomass'!AE54+'E-biomass'!AE54</f>
        <v>87959737526016.188</v>
      </c>
      <c r="AF6" s="344">
        <f>'NonE-biomass'!AF54+'E-biomass'!AF54</f>
        <v>86984653215526.656</v>
      </c>
      <c r="AG6" s="344">
        <f>'NonE-biomass'!AG54+'E-biomass'!AG54</f>
        <v>86019998924984.797</v>
      </c>
      <c r="AH6" s="344">
        <f>'NonE-biomass'!AH54+'E-biomass'!AH54</f>
        <v>85079616221060.531</v>
      </c>
      <c r="AI6" s="344">
        <f>'NonE-biomass'!AI54+'E-biomass'!AI54</f>
        <v>84176699869365.422</v>
      </c>
      <c r="AJ6" s="344">
        <f>'NonE-biomass'!AJ54+'E-biomass'!AJ54</f>
        <v>83323861059059.016</v>
      </c>
      <c r="AK6" s="344">
        <f>'NonE-biomass'!AK54+'E-biomass'!AK54</f>
        <v>82533210790086.547</v>
      </c>
      <c r="AL6" s="344">
        <f>'NonE-biomass'!AL54+'E-biomass'!AL54</f>
        <v>81816462016120.781</v>
      </c>
      <c r="AM6" s="344">
        <f>'NonE-biomass'!AM54+'E-biomass'!AM54</f>
        <v>81185049606091.828</v>
      </c>
      <c r="AN6" s="344">
        <f>'NonE-biomass'!AN54+'E-biomass'!AN54</f>
        <v>80650267737178.688</v>
      </c>
      <c r="AO6" s="344">
        <f>'NonE-biomass'!AO54+'E-biomass'!AO54</f>
        <v>80223424961662.047</v>
      </c>
      <c r="AP6" s="344">
        <f>'NonE-biomass'!AP54+'E-biomass'!AP54</f>
        <v>79916017904116.109</v>
      </c>
      <c r="AQ6" s="344">
        <f>'NonE-biomass'!AQ54+'E-biomass'!AQ54</f>
        <v>79386867431652.188</v>
      </c>
    </row>
    <row r="7" spans="1:43" x14ac:dyDescent="0.2">
      <c r="A7" s="136" t="s">
        <v>129</v>
      </c>
      <c r="B7" s="344">
        <f>'NonE-biomass'!B55+'E-biomass'!B55</f>
        <v>23154771000985.395</v>
      </c>
      <c r="C7" s="344">
        <f>'NonE-biomass'!C55+'E-biomass'!C55</f>
        <v>18335715497904.684</v>
      </c>
      <c r="D7" s="344">
        <f>'NonE-biomass'!D55+'E-biomass'!D55</f>
        <v>19499725396973.359</v>
      </c>
      <c r="E7" s="344">
        <f>'NonE-biomass'!E55+'E-biomass'!E55</f>
        <v>19199085709690.754</v>
      </c>
      <c r="F7" s="344">
        <f>'NonE-biomass'!F55+'E-biomass'!F55</f>
        <v>19124286832420.469</v>
      </c>
      <c r="G7" s="344">
        <f>'NonE-biomass'!G55+'E-biomass'!G55</f>
        <v>19160419346247.137</v>
      </c>
      <c r="H7" s="344">
        <f>'NonE-biomass'!H55+'E-biomass'!H55</f>
        <v>19260123352885.629</v>
      </c>
      <c r="I7" s="344">
        <f>'NonE-biomass'!I55+'E-biomass'!I55</f>
        <v>19392745441888.953</v>
      </c>
      <c r="J7" s="344">
        <f>'NonE-biomass'!J55+'E-biomass'!J55</f>
        <v>19514911420596.672</v>
      </c>
      <c r="K7" s="344">
        <f>'NonE-biomass'!K55+'E-biomass'!K55</f>
        <v>19600030259147.27</v>
      </c>
      <c r="L7" s="344">
        <f>'NonE-biomass'!L55+'E-biomass'!L55</f>
        <v>19621373104714.844</v>
      </c>
      <c r="M7" s="344">
        <f>'NonE-biomass'!M55+'E-biomass'!M55</f>
        <v>19552678465348.152</v>
      </c>
      <c r="N7" s="344">
        <f>'NonE-biomass'!N55+'E-biomass'!N55</f>
        <v>19402046743614.078</v>
      </c>
      <c r="O7" s="344">
        <f>'NonE-biomass'!O55+'E-biomass'!O55</f>
        <v>19161998189073.344</v>
      </c>
      <c r="P7" s="344">
        <f>'NonE-biomass'!P55+'E-biomass'!P55</f>
        <v>18858451396308.672</v>
      </c>
      <c r="Q7" s="344">
        <f>'NonE-biomass'!Q55+'E-biomass'!Q55</f>
        <v>18516629763904.73</v>
      </c>
      <c r="R7" s="344">
        <f>'NonE-biomass'!R55+'E-biomass'!R55</f>
        <v>18160434500770.961</v>
      </c>
      <c r="S7" s="344">
        <f>'NonE-biomass'!S55+'E-biomass'!S55</f>
        <v>17878231055898.648</v>
      </c>
      <c r="T7" s="344">
        <f>'NonE-biomass'!T55+'E-biomass'!T55</f>
        <v>17602425655178.621</v>
      </c>
      <c r="U7" s="344">
        <f>'NonE-biomass'!U55+'E-biomass'!U55</f>
        <v>17333522172021.586</v>
      </c>
      <c r="V7" s="344">
        <f>'NonE-biomass'!V55+'E-biomass'!V55</f>
        <v>17072026021241.916</v>
      </c>
      <c r="W7" s="344">
        <f>'NonE-biomass'!W55+'E-biomass'!W55</f>
        <v>16818431658096.396</v>
      </c>
      <c r="X7" s="344">
        <f>'NonE-biomass'!X55+'E-biomass'!X55</f>
        <v>16573212528677.658</v>
      </c>
      <c r="Y7" s="344">
        <f>'NonE-biomass'!Y55+'E-biomass'!Y55</f>
        <v>16336813417225.414</v>
      </c>
      <c r="Z7" s="344">
        <f>'NonE-biomass'!Z55+'E-biomass'!Z55</f>
        <v>16109645062828.191</v>
      </c>
      <c r="AA7" s="344">
        <f>'NonE-biomass'!AA55+'E-biomass'!AA55</f>
        <v>15892080864276.945</v>
      </c>
      <c r="AB7" s="344">
        <f>'NonE-biomass'!AB55+'E-biomass'!AB55</f>
        <v>15684455456415.303</v>
      </c>
      <c r="AC7" s="344">
        <f>'NonE-biomass'!AC55+'E-biomass'!AC55</f>
        <v>15487064922403.615</v>
      </c>
      <c r="AD7" s="344">
        <f>'NonE-biomass'!AD55+'E-biomass'!AD55</f>
        <v>15300168401609.359</v>
      </c>
      <c r="AE7" s="344">
        <f>'NonE-biomass'!AE55+'E-biomass'!AE55</f>
        <v>15123990859898.926</v>
      </c>
      <c r="AF7" s="344">
        <f>'NonE-biomass'!AF55+'E-biomass'!AF55</f>
        <v>14958726805459.547</v>
      </c>
      <c r="AG7" s="344">
        <f>'NonE-biomass'!AG55+'E-biomass'!AG55</f>
        <v>14804544756624.854</v>
      </c>
      <c r="AH7" s="344">
        <f>'NonE-biomass'!AH55+'E-biomass'!AH55</f>
        <v>14661592296477.199</v>
      </c>
      <c r="AI7" s="344">
        <f>'NonE-biomass'!AI55+'E-biomass'!AI55</f>
        <v>14530001580559.488</v>
      </c>
      <c r="AJ7" s="344">
        <f>'NonE-biomass'!AJ55+'E-biomass'!AJ55</f>
        <v>14409895197561.92</v>
      </c>
      <c r="AK7" s="344">
        <f>'NonE-biomass'!AK55+'E-biomass'!AK55</f>
        <v>14301392317455.314</v>
      </c>
      <c r="AL7" s="344">
        <f>'NonE-biomass'!AL55+'E-biomass'!AL55</f>
        <v>14204615096758.01</v>
      </c>
      <c r="AM7" s="344">
        <f>'NonE-biomass'!AM55+'E-biomass'!AM55</f>
        <v>14119695346376.32</v>
      </c>
      <c r="AN7" s="344">
        <f>'NonE-biomass'!AN55+'E-biomass'!AN55</f>
        <v>14046781504097.43</v>
      </c>
      <c r="AO7" s="344">
        <f>'NonE-biomass'!AO55+'E-biomass'!AO55</f>
        <v>13986045992093.828</v>
      </c>
      <c r="AP7" s="344">
        <f>'NonE-biomass'!AP55+'E-biomass'!AP55</f>
        <v>13937693080921.471</v>
      </c>
      <c r="AQ7" s="344">
        <f>'NonE-biomass'!AQ55+'E-biomass'!AQ55</f>
        <v>13830675286489.303</v>
      </c>
    </row>
    <row r="8" spans="1:43" x14ac:dyDescent="0.2">
      <c r="A8" s="136" t="s">
        <v>130</v>
      </c>
      <c r="B8" s="344">
        <f>'NonE-biomass'!B56+'E-biomass'!B56</f>
        <v>30498490008846.449</v>
      </c>
      <c r="C8" s="344">
        <f>'NonE-biomass'!C56+'E-biomass'!C56</f>
        <v>23348975885968.5</v>
      </c>
      <c r="D8" s="344">
        <f>'NonE-biomass'!D56+'E-biomass'!D56</f>
        <v>26605843099715.723</v>
      </c>
      <c r="E8" s="344">
        <f>'NonE-biomass'!E56+'E-biomass'!E56</f>
        <v>26578926093327.676</v>
      </c>
      <c r="F8" s="344">
        <f>'NonE-biomass'!F56+'E-biomass'!F56</f>
        <v>26462652722924.008</v>
      </c>
      <c r="G8" s="344">
        <f>'NonE-biomass'!G56+'E-biomass'!G56</f>
        <v>26562478992124.91</v>
      </c>
      <c r="H8" s="344">
        <f>'NonE-biomass'!H56+'E-biomass'!H56</f>
        <v>26806180086771.496</v>
      </c>
      <c r="I8" s="344">
        <f>'NonE-biomass'!I56+'E-biomass'!I56</f>
        <v>27147657095457.676</v>
      </c>
      <c r="J8" s="344">
        <f>'NonE-biomass'!J56+'E-biomass'!J56</f>
        <v>27528781541005.781</v>
      </c>
      <c r="K8" s="344">
        <f>'NonE-biomass'!K56+'E-biomass'!K56</f>
        <v>27914535875540.145</v>
      </c>
      <c r="L8" s="344">
        <f>'NonE-biomass'!L56+'E-biomass'!L56</f>
        <v>28267944124532.41</v>
      </c>
      <c r="M8" s="344">
        <f>'NonE-biomass'!M56+'E-biomass'!M56</f>
        <v>28550259245429.48</v>
      </c>
      <c r="N8" s="344">
        <f>'NonE-biomass'!N56+'E-biomass'!N56</f>
        <v>28781737804977.145</v>
      </c>
      <c r="O8" s="344">
        <f>'NonE-biomass'!O56+'E-biomass'!O56</f>
        <v>28908841967169.09</v>
      </c>
      <c r="P8" s="344">
        <f>'NonE-biomass'!P56+'E-biomass'!P56</f>
        <v>28937956054878.996</v>
      </c>
      <c r="Q8" s="344">
        <f>'NonE-biomass'!Q56+'E-biomass'!Q56</f>
        <v>28876545258341.121</v>
      </c>
      <c r="R8" s="344">
        <f>'NonE-biomass'!R56+'E-biomass'!R56</f>
        <v>28732908136049.492</v>
      </c>
      <c r="S8" s="344">
        <f>'NonE-biomass'!S56+'E-biomass'!S56</f>
        <v>28644047463935.867</v>
      </c>
      <c r="T8" s="344">
        <f>'NonE-biomass'!T56+'E-biomass'!T56</f>
        <v>28487915895238.078</v>
      </c>
      <c r="U8" s="344">
        <f>'NonE-biomass'!U56+'E-biomass'!U56</f>
        <v>28271326786126.762</v>
      </c>
      <c r="V8" s="344">
        <f>'NonE-biomass'!V56+'E-biomass'!V56</f>
        <v>28001329039455.492</v>
      </c>
      <c r="W8" s="344">
        <f>'NonE-biomass'!W56+'E-biomass'!W56</f>
        <v>27685078837674.594</v>
      </c>
      <c r="X8" s="344">
        <f>'NonE-biomass'!X56+'E-biomass'!X56</f>
        <v>27329725625636.727</v>
      </c>
      <c r="Y8" s="344">
        <f>'NonE-biomass'!Y56+'E-biomass'!Y56</f>
        <v>26942313635170.016</v>
      </c>
      <c r="Z8" s="344">
        <f>'NonE-biomass'!Z56+'E-biomass'!Z56</f>
        <v>26529699593212.672</v>
      </c>
      <c r="AA8" s="344">
        <f>'NonE-biomass'!AA56+'E-biomass'!AA56</f>
        <v>26098486692333.609</v>
      </c>
      <c r="AB8" s="344">
        <f>'NonE-biomass'!AB56+'E-biomass'!AB56</f>
        <v>25654974436137.441</v>
      </c>
      <c r="AC8" s="344">
        <f>'NonE-biomass'!AC56+'E-biomass'!AC56</f>
        <v>25205123605740.75</v>
      </c>
      <c r="AD8" s="344">
        <f>'NonE-biomass'!AD56+'E-biomass'!AD56</f>
        <v>24754535325549.863</v>
      </c>
      <c r="AE8" s="344">
        <f>'NonE-biomass'!AE56+'E-biomass'!AE56</f>
        <v>24308443031456.148</v>
      </c>
      <c r="AF8" s="344">
        <f>'NonE-biomass'!AF56+'E-biomass'!AF56</f>
        <v>23871716054043.273</v>
      </c>
      <c r="AG8" s="344">
        <f>'NonE-biomass'!AG56+'E-biomass'!AG56</f>
        <v>23448873513662.742</v>
      </c>
      <c r="AH8" s="344">
        <f>'NonE-biomass'!AH56+'E-biomass'!AH56</f>
        <v>23044107272750.816</v>
      </c>
      <c r="AI8" s="344">
        <f>'NonE-biomass'!AI56+'E-biomass'!AI56</f>
        <v>22661312793211.898</v>
      </c>
      <c r="AJ8" s="344">
        <f>'NonE-biomass'!AJ56+'E-biomass'!AJ56</f>
        <v>22304126893556.742</v>
      </c>
      <c r="AK8" s="344">
        <f>'NonE-biomass'!AK56+'E-biomass'!AK56</f>
        <v>21975971583592.652</v>
      </c>
      <c r="AL8" s="344">
        <f>'NonE-biomass'!AL56+'E-biomass'!AL56</f>
        <v>21680103367395.031</v>
      </c>
      <c r="AM8" s="344">
        <f>'NonE-biomass'!AM56+'E-biomass'!AM56</f>
        <v>21419667643679.254</v>
      </c>
      <c r="AN8" s="344">
        <f>'NonE-biomass'!AN56+'E-biomass'!AN56</f>
        <v>21197758094467.461</v>
      </c>
      <c r="AO8" s="344">
        <f>'NonE-biomass'!AO56+'E-biomass'!AO56</f>
        <v>21017481238546.551</v>
      </c>
      <c r="AP8" s="344">
        <f>'NonE-biomass'!AP56+'E-biomass'!AP56</f>
        <v>20882026638837.488</v>
      </c>
      <c r="AQ8" s="344">
        <f>'NonE-biomass'!AQ56+'E-biomass'!AQ56</f>
        <v>20686932705758.965</v>
      </c>
    </row>
    <row r="9" spans="1:43" x14ac:dyDescent="0.2">
      <c r="A9" s="136" t="s">
        <v>131</v>
      </c>
      <c r="B9" s="344">
        <f>'NonE-biomass'!B57+'E-biomass'!B57</f>
        <v>29291645366451.453</v>
      </c>
      <c r="C9" s="344">
        <f>'NonE-biomass'!C57+'E-biomass'!C57</f>
        <v>20938060956678.262</v>
      </c>
      <c r="D9" s="344">
        <f>'NonE-biomass'!D57+'E-biomass'!D57</f>
        <v>22326652761549.34</v>
      </c>
      <c r="E9" s="344">
        <f>'NonE-biomass'!E57+'E-biomass'!E57</f>
        <v>23123830469710.758</v>
      </c>
      <c r="F9" s="344">
        <f>'NonE-biomass'!F57+'E-biomass'!F57</f>
        <v>23923557562058.074</v>
      </c>
      <c r="G9" s="344">
        <f>'NonE-biomass'!G57+'E-biomass'!G57</f>
        <v>24774310541351.977</v>
      </c>
      <c r="H9" s="344">
        <f>'NonE-biomass'!H57+'E-biomass'!H57</f>
        <v>25648083801517.078</v>
      </c>
      <c r="I9" s="344">
        <f>'NonE-biomass'!I57+'E-biomass'!I57</f>
        <v>26187974008464.723</v>
      </c>
      <c r="J9" s="344">
        <f>'NonE-biomass'!J57+'E-biomass'!J57</f>
        <v>26722690434256.387</v>
      </c>
      <c r="K9" s="344">
        <f>'NonE-biomass'!K57+'E-biomass'!K57</f>
        <v>27248633366998.586</v>
      </c>
      <c r="L9" s="344">
        <f>'NonE-biomass'!L57+'E-biomass'!L57</f>
        <v>27761879082758.809</v>
      </c>
      <c r="M9" s="344">
        <f>'NonE-biomass'!M57+'E-biomass'!M57</f>
        <v>28258226581247.344</v>
      </c>
      <c r="N9" s="344">
        <f>'NonE-biomass'!N57+'E-biomass'!N57</f>
        <v>28505464982763.965</v>
      </c>
      <c r="O9" s="344">
        <f>'NonE-biomass'!O57+'E-biomass'!O57</f>
        <v>28735188281497.836</v>
      </c>
      <c r="P9" s="344">
        <f>'NonE-biomass'!P57+'E-biomass'!P57</f>
        <v>28948076913393.113</v>
      </c>
      <c r="Q9" s="344">
        <f>'NonE-biomass'!Q57+'E-biomass'!Q57</f>
        <v>29145007008843.539</v>
      </c>
      <c r="R9" s="344">
        <f>'NonE-biomass'!R57+'E-biomass'!R57</f>
        <v>29327018709948.664</v>
      </c>
      <c r="S9" s="344">
        <f>'NonE-biomass'!S57+'E-biomass'!S57</f>
        <v>29446830777463.711</v>
      </c>
      <c r="T9" s="344">
        <f>'NonE-biomass'!T57+'E-biomass'!T57</f>
        <v>29555314876882.504</v>
      </c>
      <c r="U9" s="344">
        <f>'NonE-biomass'!U57+'E-biomass'!U57</f>
        <v>29653157996889.539</v>
      </c>
      <c r="V9" s="344">
        <f>'NonE-biomass'!V57+'E-biomass'!V57</f>
        <v>29741118009193.156</v>
      </c>
      <c r="W9" s="344">
        <f>'NonE-biomass'!W57+'E-biomass'!W57</f>
        <v>29820008484966.234</v>
      </c>
      <c r="X9" s="344">
        <f>'NonE-biomass'!X57+'E-biomass'!X57</f>
        <v>29637414041709.555</v>
      </c>
      <c r="Y9" s="344">
        <f>'NonE-biomass'!Y57+'E-biomass'!Y57</f>
        <v>29448273091256.906</v>
      </c>
      <c r="Z9" s="344">
        <f>'NonE-biomass'!Z57+'E-biomass'!Z57</f>
        <v>29253482749048.859</v>
      </c>
      <c r="AA9" s="344">
        <f>'NonE-biomass'!AA57+'E-biomass'!AA57</f>
        <v>29053944599264.34</v>
      </c>
      <c r="AB9" s="344">
        <f>'NonE-biomass'!AB57+'E-biomass'!AB57</f>
        <v>28850555190125.539</v>
      </c>
      <c r="AC9" s="344">
        <f>'NonE-biomass'!AC57+'E-biomass'!AC57</f>
        <v>28468281957104.188</v>
      </c>
      <c r="AD9" s="344">
        <f>'NonE-biomass'!AD57+'E-biomass'!AD57</f>
        <v>28084453042264.836</v>
      </c>
      <c r="AE9" s="344">
        <f>'NonE-biomass'!AE57+'E-biomass'!AE57</f>
        <v>27699907404074.121</v>
      </c>
      <c r="AF9" s="344">
        <f>'NonE-biomass'!AF57+'E-biomass'!AF57</f>
        <v>27315456028656.074</v>
      </c>
      <c r="AG9" s="344">
        <f>'NonE-biomass'!AG57+'E-biomass'!AG57</f>
        <v>26931879824658.281</v>
      </c>
      <c r="AH9" s="344">
        <f>'NonE-biomass'!AH57+'E-biomass'!AH57</f>
        <v>26524993424059.969</v>
      </c>
      <c r="AI9" s="344">
        <f>'NonE-biomass'!AI57+'E-biomass'!AI57</f>
        <v>26120529892687.715</v>
      </c>
      <c r="AJ9" s="344">
        <f>'NonE-biomass'!AJ57+'E-biomass'!AJ57</f>
        <v>25719179977171.961</v>
      </c>
      <c r="AK9" s="344">
        <f>'NonE-biomass'!AK57+'E-biomass'!AK57</f>
        <v>25321608292948.699</v>
      </c>
      <c r="AL9" s="344">
        <f>'NonE-biomass'!AL57+'E-biomass'!AL57</f>
        <v>24928457000002.586</v>
      </c>
      <c r="AM9" s="344">
        <f>'NonE-biomass'!AM57+'E-biomass'!AM57</f>
        <v>24490869110460.992</v>
      </c>
      <c r="AN9" s="344">
        <f>'NonE-biomass'!AN57+'E-biomass'!AN57</f>
        <v>24059093418786.09</v>
      </c>
      <c r="AO9" s="344">
        <f>'NonE-biomass'!AO57+'E-biomass'!AO57</f>
        <v>23633735861797.324</v>
      </c>
      <c r="AP9" s="344">
        <f>'NonE-biomass'!AP57+'E-biomass'!AP57</f>
        <v>23215403770467.141</v>
      </c>
      <c r="AQ9" s="344">
        <f>'NonE-biomass'!AQ57+'E-biomass'!AQ57</f>
        <v>22687756979613.496</v>
      </c>
    </row>
    <row r="10" spans="1:43" x14ac:dyDescent="0.2">
      <c r="A10" s="136" t="s">
        <v>132</v>
      </c>
      <c r="B10" s="344">
        <f>'NonE-biomass'!B58+'E-biomass'!B58</f>
        <v>40266995723496.523</v>
      </c>
      <c r="C10" s="344">
        <f>'NonE-biomass'!C58+'E-biomass'!C58</f>
        <v>129656729925719.09</v>
      </c>
      <c r="D10" s="344">
        <f>'NonE-biomass'!D58+'E-biomass'!D58</f>
        <v>135899185469948.28</v>
      </c>
      <c r="E10" s="344">
        <f>'NonE-biomass'!E58+'E-biomass'!E58</f>
        <v>142137159174475.38</v>
      </c>
      <c r="F10" s="344">
        <f>'NonE-biomass'!F58+'E-biomass'!F58</f>
        <v>148370652789173.28</v>
      </c>
      <c r="G10" s="344">
        <f>'NonE-biomass'!G58+'E-biomass'!G58</f>
        <v>154599668063915</v>
      </c>
      <c r="H10" s="344">
        <f>'NonE-biomass'!H58+'E-biomass'!H58</f>
        <v>160824206748573.47</v>
      </c>
      <c r="I10" s="344">
        <f>'NonE-biomass'!I58+'E-biomass'!I58</f>
        <v>164349346671685.38</v>
      </c>
      <c r="J10" s="344">
        <f>'NonE-biomass'!J58+'E-biomass'!J58</f>
        <v>167872381798409</v>
      </c>
      <c r="K10" s="344">
        <f>'NonE-biomass'!K58+'E-biomass'!K58</f>
        <v>171393312951837.31</v>
      </c>
      <c r="L10" s="344">
        <f>'NonE-biomass'!L58+'E-biomass'!L58</f>
        <v>174912140955063</v>
      </c>
      <c r="M10" s="344">
        <f>'NonE-biomass'!M58+'E-biomass'!M58</f>
        <v>178428866631179.06</v>
      </c>
      <c r="N10" s="344">
        <f>'NonE-biomass'!N58+'E-biomass'!N58</f>
        <v>178639086857090.06</v>
      </c>
      <c r="O10" s="344">
        <f>'NonE-biomass'!O58+'E-biomass'!O58</f>
        <v>178849187891882.66</v>
      </c>
      <c r="P10" s="344">
        <f>'NonE-biomass'!P58+'E-biomass'!P58</f>
        <v>179059169771041.53</v>
      </c>
      <c r="Q10" s="344">
        <f>'NonE-biomass'!Q58+'E-biomass'!Q58</f>
        <v>179269032530051.75</v>
      </c>
      <c r="R10" s="344">
        <f>'NonE-biomass'!R58+'E-biomass'!R58</f>
        <v>179478776204398.09</v>
      </c>
      <c r="S10" s="344">
        <f>'NonE-biomass'!S58+'E-biomass'!S58</f>
        <v>177430127364249.09</v>
      </c>
      <c r="T10" s="344">
        <f>'NonE-biomass'!T58+'E-biomass'!T58</f>
        <v>175381755800520.06</v>
      </c>
      <c r="U10" s="344">
        <f>'NonE-biomass'!U58+'E-biomass'!U58</f>
        <v>173333661471871.69</v>
      </c>
      <c r="V10" s="344">
        <f>'NonE-biomass'!V58+'E-biomass'!V58</f>
        <v>171285844336964.94</v>
      </c>
      <c r="W10" s="344">
        <f>'NonE-biomass'!W58+'E-biomass'!W58</f>
        <v>169238304354460.66</v>
      </c>
      <c r="X10" s="344">
        <f>'NonE-biomass'!X58+'E-biomass'!X58</f>
        <v>165409706497544.78</v>
      </c>
      <c r="Y10" s="344">
        <f>'NonE-biomass'!Y58+'E-biomass'!Y58</f>
        <v>161581627146215.28</v>
      </c>
      <c r="Z10" s="344">
        <f>'NonE-biomass'!Z58+'E-biomass'!Z58</f>
        <v>157754066222960.88</v>
      </c>
      <c r="AA10" s="344">
        <f>'NonE-biomass'!AA58+'E-biomass'!AA58</f>
        <v>153927023650270.34</v>
      </c>
      <c r="AB10" s="344">
        <f>'NonE-biomass'!AB58+'E-biomass'!AB58</f>
        <v>150100499350632.5</v>
      </c>
      <c r="AC10" s="344">
        <f>'NonE-biomass'!AC58+'E-biomass'!AC58</f>
        <v>146274493246536</v>
      </c>
      <c r="AD10" s="344">
        <f>'NonE-biomass'!AD58+'E-biomass'!AD58</f>
        <v>142449005260469.69</v>
      </c>
      <c r="AE10" s="344">
        <f>'NonE-biomass'!AE58+'E-biomass'!AE58</f>
        <v>138624035314922.31</v>
      </c>
      <c r="AF10" s="344">
        <f>'NonE-biomass'!AF58+'E-biomass'!AF58</f>
        <v>134799583332382.67</v>
      </c>
      <c r="AG10" s="344">
        <f>'NonE-biomass'!AG58+'E-biomass'!AG58</f>
        <v>130975649235339.52</v>
      </c>
      <c r="AH10" s="344">
        <f>'NonE-biomass'!AH58+'E-biomass'!AH58</f>
        <v>127660831456766.78</v>
      </c>
      <c r="AI10" s="344">
        <f>'NonE-biomass'!AI58+'E-biomass'!AI58</f>
        <v>124346462497191.61</v>
      </c>
      <c r="AJ10" s="344">
        <f>'NonE-biomass'!AJ58+'E-biomass'!AJ58</f>
        <v>121032542289437.41</v>
      </c>
      <c r="AK10" s="344">
        <f>'NonE-biomass'!AK58+'E-biomass'!AK58</f>
        <v>117719070766327.67</v>
      </c>
      <c r="AL10" s="344">
        <f>'NonE-biomass'!AL58+'E-biomass'!AL58</f>
        <v>114406047860685.86</v>
      </c>
      <c r="AM10" s="344">
        <f>'NonE-biomass'!AM58+'E-biomass'!AM58</f>
        <v>110927461642349.14</v>
      </c>
      <c r="AN10" s="344">
        <f>'NonE-biomass'!AN58+'E-biomass'!AN58</f>
        <v>107449346396924.47</v>
      </c>
      <c r="AO10" s="344">
        <f>'NonE-biomass'!AO58+'E-biomass'!AO58</f>
        <v>103971702053860.84</v>
      </c>
      <c r="AP10" s="344">
        <f>'NonE-biomass'!AP58+'E-biomass'!AP58</f>
        <v>100494528542607.23</v>
      </c>
      <c r="AQ10" s="344">
        <f>'NonE-biomass'!AQ58+'E-biomass'!AQ58</f>
        <v>96988805542691.781</v>
      </c>
    </row>
    <row r="11" spans="1:43" x14ac:dyDescent="0.2">
      <c r="A11" s="136" t="s">
        <v>133</v>
      </c>
      <c r="B11" s="344">
        <f>'NonE-biomass'!B59+'E-biomass'!B59</f>
        <v>28733999910999.98</v>
      </c>
      <c r="C11" s="344">
        <f>'NonE-biomass'!C59+'E-biomass'!C59</f>
        <v>68548775688035.844</v>
      </c>
      <c r="D11" s="344">
        <f>'NonE-biomass'!D59+'E-biomass'!D59</f>
        <v>73238732538425.406</v>
      </c>
      <c r="E11" s="344">
        <f>'NonE-biomass'!E59+'E-biomass'!E59</f>
        <v>77538800141768.969</v>
      </c>
      <c r="F11" s="344">
        <f>'NonE-biomass'!F59+'E-biomass'!F59</f>
        <v>81793085192956.594</v>
      </c>
      <c r="G11" s="344">
        <f>'NonE-biomass'!G59+'E-biomass'!G59</f>
        <v>86174850898136.844</v>
      </c>
      <c r="H11" s="344">
        <f>'NonE-biomass'!H59+'E-biomass'!H59</f>
        <v>90587974039873.391</v>
      </c>
      <c r="I11" s="344">
        <f>'NonE-biomass'!I59+'E-biomass'!I59</f>
        <v>93670426563728.719</v>
      </c>
      <c r="J11" s="344">
        <f>'NonE-biomass'!J59+'E-biomass'!J59</f>
        <v>96681805065207.844</v>
      </c>
      <c r="K11" s="344">
        <f>'NonE-biomass'!K59+'E-biomass'!K59</f>
        <v>99622344847534.031</v>
      </c>
      <c r="L11" s="344">
        <f>'NonE-biomass'!L59+'E-biomass'!L59</f>
        <v>102494621716270.34</v>
      </c>
      <c r="M11" s="344">
        <f>'NonE-biomass'!M59+'E-biomass'!M59</f>
        <v>105303160407116.84</v>
      </c>
      <c r="N11" s="344">
        <f>'NonE-biomass'!N59+'E-biomass'!N59</f>
        <v>106831449691323.63</v>
      </c>
      <c r="O11" s="344">
        <f>'NonE-biomass'!O59+'E-biomass'!O59</f>
        <v>108319710342471.08</v>
      </c>
      <c r="P11" s="344">
        <f>'NonE-biomass'!P59+'E-biomass'!P59</f>
        <v>109774730852283.61</v>
      </c>
      <c r="Q11" s="344">
        <f>'NonE-biomass'!Q59+'E-biomass'!Q59</f>
        <v>111203693391145.13</v>
      </c>
      <c r="R11" s="344">
        <f>'NonE-biomass'!R59+'E-biomass'!R59</f>
        <v>112613950394633.17</v>
      </c>
      <c r="S11" s="344">
        <f>'NonE-biomass'!S59+'E-biomass'!S59</f>
        <v>113420382797131.23</v>
      </c>
      <c r="T11" s="344">
        <f>'NonE-biomass'!T59+'E-biomass'!T59</f>
        <v>114223882923173.58</v>
      </c>
      <c r="U11" s="344">
        <f>'NonE-biomass'!U59+'E-biomass'!U59</f>
        <v>115024476214203.09</v>
      </c>
      <c r="V11" s="344">
        <f>'NonE-biomass'!V59+'E-biomass'!V59</f>
        <v>115822188969386.89</v>
      </c>
      <c r="W11" s="344">
        <f>'NonE-biomass'!W59+'E-biomass'!W59</f>
        <v>116617048293499.5</v>
      </c>
      <c r="X11" s="344">
        <f>'NonE-biomass'!X59+'E-biomass'!X59</f>
        <v>116918704329411.38</v>
      </c>
      <c r="Y11" s="344">
        <f>'NonE-biomass'!Y59+'E-biomass'!Y59</f>
        <v>117218463434510.86</v>
      </c>
      <c r="Z11" s="344">
        <f>'NonE-biomass'!Z59+'E-biomass'!Z59</f>
        <v>117516354501155.81</v>
      </c>
      <c r="AA11" s="344">
        <f>'NonE-biomass'!AA59+'E-biomass'!AA59</f>
        <v>117812407024363.06</v>
      </c>
      <c r="AB11" s="344">
        <f>'NonE-biomass'!AB59+'E-biomass'!AB59</f>
        <v>118106651052974.7</v>
      </c>
      <c r="AC11" s="344">
        <f>'NonE-biomass'!AC59+'E-biomass'!AC59</f>
        <v>117978972382577.48</v>
      </c>
      <c r="AD11" s="344">
        <f>'NonE-biomass'!AD59+'E-biomass'!AD59</f>
        <v>117850251578380.61</v>
      </c>
      <c r="AE11" s="344">
        <f>'NonE-biomass'!AE59+'E-biomass'!AE59</f>
        <v>117720519823719.66</v>
      </c>
      <c r="AF11" s="344">
        <f>'NonE-biomass'!AF59+'E-biomass'!AF59</f>
        <v>117589808670731.69</v>
      </c>
      <c r="AG11" s="344">
        <f>'NonE-biomass'!AG59+'E-biomass'!AG59</f>
        <v>117458149997054.06</v>
      </c>
      <c r="AH11" s="344">
        <f>'NonE-biomass'!AH59+'E-biomass'!AH59</f>
        <v>116946940930915.77</v>
      </c>
      <c r="AI11" s="344">
        <f>'NonE-biomass'!AI59+'E-biomass'!AI59</f>
        <v>116435566390137.14</v>
      </c>
      <c r="AJ11" s="344">
        <f>'NonE-biomass'!AJ59+'E-biomass'!AJ59</f>
        <v>115924058723443.31</v>
      </c>
      <c r="AK11" s="344">
        <f>'NonE-biomass'!AK59+'E-biomass'!AK59</f>
        <v>115412450445498.31</v>
      </c>
      <c r="AL11" s="344">
        <f>'NonE-biomass'!AL59+'E-biomass'!AL59</f>
        <v>114900774200662.63</v>
      </c>
      <c r="AM11" s="344">
        <f>'NonE-biomass'!AM59+'E-biomass'!AM59</f>
        <v>114319502881223.56</v>
      </c>
      <c r="AN11" s="344">
        <f>'NonE-biomass'!AN59+'E-biomass'!AN59</f>
        <v>113738346536448.42</v>
      </c>
      <c r="AO11" s="344">
        <f>'NonE-biomass'!AO59+'E-biomass'!AO59</f>
        <v>113157337957106.75</v>
      </c>
      <c r="AP11" s="344">
        <f>'NonE-biomass'!AP59+'E-biomass'!AP59</f>
        <v>112576509934320.02</v>
      </c>
      <c r="AQ11" s="344">
        <f>'NonE-biomass'!AQ59+'E-biomass'!AQ59</f>
        <v>111552179140858.09</v>
      </c>
    </row>
    <row r="12" spans="1:43" x14ac:dyDescent="0.2">
      <c r="A12" s="136" t="s">
        <v>134</v>
      </c>
      <c r="B12" s="344">
        <f>'NonE-biomass'!B60+'E-biomass'!B60</f>
        <v>4516650753607.0244</v>
      </c>
      <c r="C12" s="344">
        <f>'NonE-biomass'!C60+'E-biomass'!C60</f>
        <v>3842482367165.6812</v>
      </c>
      <c r="D12" s="344">
        <f>'NonE-biomass'!D60+'E-biomass'!D60</f>
        <v>4202710674459.8755</v>
      </c>
      <c r="E12" s="344">
        <f>'NonE-biomass'!E60+'E-biomass'!E60</f>
        <v>4142724355571.1079</v>
      </c>
      <c r="F12" s="344">
        <f>'NonE-biomass'!F60+'E-biomass'!F60</f>
        <v>4152837718497.8027</v>
      </c>
      <c r="G12" s="344">
        <f>'NonE-biomass'!G60+'E-biomass'!G60</f>
        <v>4246934274297.3252</v>
      </c>
      <c r="H12" s="344">
        <f>'NonE-biomass'!H60+'E-biomass'!H60</f>
        <v>4372506001153.3354</v>
      </c>
      <c r="I12" s="344">
        <f>'NonE-biomass'!I60+'E-biomass'!I60</f>
        <v>4485515125188.4795</v>
      </c>
      <c r="J12" s="344">
        <f>'NonE-biomass'!J60+'E-biomass'!J60</f>
        <v>4571937807956.9854</v>
      </c>
      <c r="K12" s="344">
        <f>'NonE-biomass'!K60+'E-biomass'!K60</f>
        <v>4630425645189.8584</v>
      </c>
      <c r="L12" s="344">
        <f>'NonE-biomass'!L60+'E-biomass'!L60</f>
        <v>4660158135413.6924</v>
      </c>
      <c r="M12" s="344">
        <f>'NonE-biomass'!M60+'E-biomass'!M60</f>
        <v>4660859914975.3662</v>
      </c>
      <c r="N12" s="344">
        <f>'NonE-biomass'!N60+'E-biomass'!N60</f>
        <v>4646134171438.9336</v>
      </c>
      <c r="O12" s="344">
        <f>'NonE-biomass'!O60+'E-biomass'!O60</f>
        <v>4608766866544.3447</v>
      </c>
      <c r="P12" s="344">
        <f>'NonE-biomass'!P60+'E-biomass'!P60</f>
        <v>4554979834701.832</v>
      </c>
      <c r="Q12" s="344">
        <f>'NonE-biomass'!Q60+'E-biomass'!Q60</f>
        <v>4490951146347.2529</v>
      </c>
      <c r="R12" s="344">
        <f>'NonE-biomass'!R60+'E-biomass'!R60</f>
        <v>4422641948944.6104</v>
      </c>
      <c r="S12" s="344">
        <f>'NonE-biomass'!S60+'E-biomass'!S60</f>
        <v>4378298925422.6152</v>
      </c>
      <c r="T12" s="344">
        <f>'NonE-biomass'!T60+'E-biomass'!T60</f>
        <v>4334923318256.5581</v>
      </c>
      <c r="U12" s="344">
        <f>'NonE-biomass'!U60+'E-biomass'!U60</f>
        <v>4292536247774.25</v>
      </c>
      <c r="V12" s="344">
        <f>'NonE-biomass'!V60+'E-biomass'!V60</f>
        <v>4251157782234.1631</v>
      </c>
      <c r="W12" s="344">
        <f>'NonE-biomass'!W60+'E-biomass'!W60</f>
        <v>4210807016057.0864</v>
      </c>
      <c r="X12" s="344">
        <f>'NonE-biomass'!X60+'E-biomass'!X60</f>
        <v>4171502148484.582</v>
      </c>
      <c r="Y12" s="344">
        <f>'NonE-biomass'!Y60+'E-biomass'!Y60</f>
        <v>4133260562594.0454</v>
      </c>
      <c r="Z12" s="344">
        <f>'NonE-biomass'!Z60+'E-biomass'!Z60</f>
        <v>4096098904617.1025</v>
      </c>
      <c r="AA12" s="344">
        <f>'NonE-biomass'!AA60+'E-biomass'!AA60</f>
        <v>4060033163524.8276</v>
      </c>
      <c r="AB12" s="344">
        <f>'NonE-biomass'!AB60+'E-biomass'!AB60</f>
        <v>4025078750859.7163</v>
      </c>
      <c r="AC12" s="344">
        <f>'NonE-biomass'!AC60+'E-biomass'!AC60</f>
        <v>3991250580810.7749</v>
      </c>
      <c r="AD12" s="344">
        <f>'NonE-biomass'!AD60+'E-biomass'!AD60</f>
        <v>3958563150544.6001</v>
      </c>
      <c r="AE12" s="344">
        <f>'NonE-biomass'!AE60+'E-biomass'!AE60</f>
        <v>3927030620821.5869</v>
      </c>
      <c r="AF12" s="344">
        <f>'NonE-biomass'!AF60+'E-biomass'!AF60</f>
        <v>3896666896942.5342</v>
      </c>
      <c r="AG12" s="344">
        <f>'NonE-biomass'!AG60+'E-biomass'!AG60</f>
        <v>3867485710087.397</v>
      </c>
      <c r="AH12" s="344">
        <f>'NonE-biomass'!AH60+'E-biomass'!AH60</f>
        <v>3839500699124.2202</v>
      </c>
      <c r="AI12" s="344">
        <f>'NonE-biomass'!AI60+'E-biomass'!AI60</f>
        <v>3812725492982.8848</v>
      </c>
      <c r="AJ12" s="344">
        <f>'NonE-biomass'!AJ60+'E-biomass'!AJ60</f>
        <v>3787173793704.771</v>
      </c>
      <c r="AK12" s="344">
        <f>'NonE-biomass'!AK60+'E-biomass'!AK60</f>
        <v>3762859460296.6367</v>
      </c>
      <c r="AL12" s="344">
        <f>'NonE-biomass'!AL60+'E-biomass'!AL60</f>
        <v>3739796593534.1157</v>
      </c>
      <c r="AM12" s="344">
        <f>'NonE-biomass'!AM60+'E-biomass'!AM60</f>
        <v>3717999621878.0801</v>
      </c>
      <c r="AN12" s="344">
        <f>'NonE-biomass'!AN60+'E-biomass'!AN60</f>
        <v>3697483388685.2534</v>
      </c>
      <c r="AO12" s="344">
        <f>'NonE-biomass'!AO60+'E-biomass'!AO60</f>
        <v>3678263240913.3179</v>
      </c>
      <c r="AP12" s="344">
        <f>'NonE-biomass'!AP60+'E-biomass'!AP60</f>
        <v>3660355119540.2803</v>
      </c>
      <c r="AQ12" s="344">
        <f>'NonE-biomass'!AQ60+'E-biomass'!AQ60</f>
        <v>3625028730460.1958</v>
      </c>
    </row>
    <row r="13" spans="1:43" x14ac:dyDescent="0.2">
      <c r="A13" s="136" t="s">
        <v>135</v>
      </c>
      <c r="B13" s="344">
        <f>'NonE-biomass'!B61+'E-biomass'!B61</f>
        <v>1503700680869.1694</v>
      </c>
      <c r="C13" s="344">
        <f>'NonE-biomass'!C61+'E-biomass'!C61</f>
        <v>1206844642394.9973</v>
      </c>
      <c r="D13" s="344">
        <f>'NonE-biomass'!D61+'E-biomass'!D61</f>
        <v>1402092416692.8826</v>
      </c>
      <c r="E13" s="344">
        <f>'NonE-biomass'!E61+'E-biomass'!E61</f>
        <v>1462166791560.0083</v>
      </c>
      <c r="F13" s="344">
        <f>'NonE-biomass'!F61+'E-biomass'!F61</f>
        <v>1482354902718.5583</v>
      </c>
      <c r="G13" s="344">
        <f>'NonE-biomass'!G61+'E-biomass'!G61</f>
        <v>1551007287753.1584</v>
      </c>
      <c r="H13" s="344">
        <f>'NonE-biomass'!H61+'E-biomass'!H61</f>
        <v>1639696555798.8657</v>
      </c>
      <c r="I13" s="344">
        <f>'NonE-biomass'!I61+'E-biomass'!I61</f>
        <v>1722448649637.9832</v>
      </c>
      <c r="J13" s="344">
        <f>'NonE-biomass'!J61+'E-biomass'!J61</f>
        <v>1792836067013.501</v>
      </c>
      <c r="K13" s="344">
        <f>'NonE-biomass'!K61+'E-biomass'!K61</f>
        <v>1852188778313.377</v>
      </c>
      <c r="L13" s="344">
        <f>'NonE-biomass'!L61+'E-biomass'!L61</f>
        <v>1902475878596.1077</v>
      </c>
      <c r="M13" s="344">
        <f>'NonE-biomass'!M61+'E-biomass'!M61</f>
        <v>1946171823913.8459</v>
      </c>
      <c r="N13" s="344">
        <f>'NonE-biomass'!N61+'E-biomass'!N61</f>
        <v>1989195584678.2236</v>
      </c>
      <c r="O13" s="344">
        <f>'NonE-biomass'!O61+'E-biomass'!O61</f>
        <v>2029267058634.6594</v>
      </c>
      <c r="P13" s="344">
        <f>'NonE-biomass'!P61+'E-biomass'!P61</f>
        <v>2067087734394.8579</v>
      </c>
      <c r="Q13" s="344">
        <f>'NonE-biomass'!Q61+'E-biomass'!Q61</f>
        <v>2103435366603.3481</v>
      </c>
      <c r="R13" s="344">
        <f>'NonE-biomass'!R61+'E-biomass'!R61</f>
        <v>2139156513600.6953</v>
      </c>
      <c r="S13" s="344">
        <f>'NonE-biomass'!S61+'E-biomass'!S61</f>
        <v>2184609910212.0083</v>
      </c>
      <c r="T13" s="344">
        <f>'NonE-biomass'!T61+'E-biomass'!T61</f>
        <v>2230600648111.5005</v>
      </c>
      <c r="U13" s="344">
        <f>'NonE-biomass'!U61+'E-biomass'!U61</f>
        <v>2276970448911.3735</v>
      </c>
      <c r="V13" s="344">
        <f>'NonE-biomass'!V61+'E-biomass'!V61</f>
        <v>2323548110198.374</v>
      </c>
      <c r="W13" s="344">
        <f>'NonE-biomass'!W61+'E-biomass'!W61</f>
        <v>2370149321774.2964</v>
      </c>
      <c r="X13" s="344">
        <f>'NonE-biomass'!X61+'E-biomass'!X61</f>
        <v>2416576619276.7388</v>
      </c>
      <c r="Y13" s="344">
        <f>'NonE-biomass'!Y61+'E-biomass'!Y61</f>
        <v>2462619491308.1016</v>
      </c>
      <c r="Z13" s="344">
        <f>'NonE-biomass'!Z61+'E-biomass'!Z61</f>
        <v>2508054656054.6929</v>
      </c>
      <c r="AA13" s="344">
        <f>'NonE-biomass'!AA61+'E-biomass'!AA61</f>
        <v>2552646522869.7593</v>
      </c>
      <c r="AB13" s="344">
        <f>'NonE-biomass'!AB61+'E-biomass'!AB61</f>
        <v>2596147853381.5718</v>
      </c>
      <c r="AC13" s="344">
        <f>'NonE-biomass'!AC61+'E-biomass'!AC61</f>
        <v>2638300635330.3135</v>
      </c>
      <c r="AD13" s="344">
        <f>'NonE-biomass'!AD61+'E-biomass'!AD61</f>
        <v>2678837180502.2598</v>
      </c>
      <c r="AE13" s="344">
        <f>'NonE-biomass'!AE61+'E-biomass'!AE61</f>
        <v>2717481455787.604</v>
      </c>
      <c r="AF13" s="344">
        <f>'NonE-biomass'!AF61+'E-biomass'!AF61</f>
        <v>2753950653523.2856</v>
      </c>
      <c r="AG13" s="344">
        <f>'NonE-biomass'!AG61+'E-biomass'!AG61</f>
        <v>2787957003886.9634</v>
      </c>
      <c r="AH13" s="344">
        <f>'NonE-biomass'!AH61+'E-biomass'!AH61</f>
        <v>2819209828190.6831</v>
      </c>
      <c r="AI13" s="344">
        <f>'NonE-biomass'!AI61+'E-biomass'!AI61</f>
        <v>2847417827506.1826</v>
      </c>
      <c r="AJ13" s="344">
        <f>'NonE-biomass'!AJ61+'E-biomass'!AJ61</f>
        <v>2872291596179.313</v>
      </c>
      <c r="AK13" s="344">
        <f>'NonE-biomass'!AK61+'E-biomass'!AK61</f>
        <v>2893546344518.5742</v>
      </c>
      <c r="AL13" s="344">
        <f>'NonE-biomass'!AL61+'E-biomass'!AL61</f>
        <v>2910904809353.353</v>
      </c>
      <c r="AM13" s="344">
        <f>'NonE-biomass'!AM61+'E-biomass'!AM61</f>
        <v>2924100325352.293</v>
      </c>
      <c r="AN13" s="344">
        <f>'NonE-biomass'!AN61+'E-biomass'!AN61</f>
        <v>2932880024093.3486</v>
      </c>
      <c r="AO13" s="344">
        <f>'NonE-biomass'!AO61+'E-biomass'!AO61</f>
        <v>2937008122027.1719</v>
      </c>
      <c r="AP13" s="344">
        <f>'NonE-biomass'!AP61+'E-biomass'!AP61</f>
        <v>2936269252833.3389</v>
      </c>
      <c r="AQ13" s="344">
        <f>'NonE-biomass'!AQ61+'E-biomass'!AQ61</f>
        <v>2915217434357.5269</v>
      </c>
    </row>
    <row r="14" spans="1:43" x14ac:dyDescent="0.2">
      <c r="A14" s="136" t="s">
        <v>136</v>
      </c>
      <c r="B14" s="344">
        <f>'NonE-biomass'!B62+'E-biomass'!B62</f>
        <v>24980296919826.559</v>
      </c>
      <c r="C14" s="344">
        <f>'NonE-biomass'!C62+'E-biomass'!C62</f>
        <v>23035473714495.777</v>
      </c>
      <c r="D14" s="344">
        <f>'NonE-biomass'!D62+'E-biomass'!D62</f>
        <v>23018751270142.77</v>
      </c>
      <c r="E14" s="344">
        <f>'NonE-biomass'!E62+'E-biomass'!E62</f>
        <v>23001793534243.32</v>
      </c>
      <c r="F14" s="344">
        <f>'NonE-biomass'!F62+'E-biomass'!F62</f>
        <v>22984600836864.926</v>
      </c>
      <c r="G14" s="344">
        <f>'NonE-biomass'!G62+'E-biomass'!G62</f>
        <v>22967173508075.086</v>
      </c>
      <c r="H14" s="344">
        <f>'NonE-biomass'!H62+'E-biomass'!H62</f>
        <v>22949511877941.289</v>
      </c>
      <c r="I14" s="344">
        <f>'NonE-biomass'!I62+'E-biomass'!I62</f>
        <v>23176088030634.301</v>
      </c>
      <c r="J14" s="344">
        <f>'NonE-biomass'!J62+'E-biomass'!J62</f>
        <v>23401102900293.125</v>
      </c>
      <c r="K14" s="344">
        <f>'NonE-biomass'!K62+'E-biomass'!K62</f>
        <v>23624558348890.594</v>
      </c>
      <c r="L14" s="344">
        <f>'NonE-biomass'!L62+'E-biomass'!L62</f>
        <v>23846456238399.508</v>
      </c>
      <c r="M14" s="344">
        <f>'NonE-biomass'!M62+'E-biomass'!M62</f>
        <v>24066798430792.695</v>
      </c>
      <c r="N14" s="344">
        <f>'NonE-biomass'!N62+'E-biomass'!N62</f>
        <v>23735667792663.625</v>
      </c>
      <c r="O14" s="344">
        <f>'NonE-biomass'!O62+'E-biomass'!O62</f>
        <v>23405919308262.523</v>
      </c>
      <c r="P14" s="344">
        <f>'NonE-biomass'!P62+'E-biomass'!P62</f>
        <v>23077551829555.973</v>
      </c>
      <c r="Q14" s="344">
        <f>'NonE-biomass'!Q62+'E-biomass'!Q62</f>
        <v>22750564208510.566</v>
      </c>
      <c r="R14" s="344">
        <f>'NonE-biomass'!R62+'E-biomass'!R62</f>
        <v>22424955297092.883</v>
      </c>
      <c r="S14" s="344">
        <f>'NonE-biomass'!S62+'E-biomass'!S62</f>
        <v>22028026147908.031</v>
      </c>
      <c r="T14" s="344">
        <f>'NonE-biomass'!T62+'E-biomass'!T62</f>
        <v>21631554857058.535</v>
      </c>
      <c r="U14" s="344">
        <f>'NonE-biomass'!U62+'E-biomass'!U62</f>
        <v>21235541246970.164</v>
      </c>
      <c r="V14" s="344">
        <f>'NonE-biomass'!V62+'E-biomass'!V62</f>
        <v>20839985140068.715</v>
      </c>
      <c r="W14" s="344">
        <f>'NonE-biomass'!W62+'E-biomass'!W62</f>
        <v>20444886358779.953</v>
      </c>
      <c r="X14" s="344">
        <f>'NonE-biomass'!X62+'E-biomass'!X62</f>
        <v>19908157658634.797</v>
      </c>
      <c r="Y14" s="344">
        <f>'NonE-biomass'!Y62+'E-biomass'!Y62</f>
        <v>19372055468387.816</v>
      </c>
      <c r="Z14" s="344">
        <f>'NonE-biomass'!Z62+'E-biomass'!Z62</f>
        <v>18836579543959.059</v>
      </c>
      <c r="AA14" s="344">
        <f>'NonE-biomass'!AA62+'E-biomass'!AA62</f>
        <v>18301729641268.574</v>
      </c>
      <c r="AB14" s="344">
        <f>'NonE-biomass'!AB62+'E-biomass'!AB62</f>
        <v>17767505516236.402</v>
      </c>
      <c r="AC14" s="344">
        <f>'NonE-biomass'!AC62+'E-biomass'!AC62</f>
        <v>17353070189207.66</v>
      </c>
      <c r="AD14" s="344">
        <f>'NonE-biomass'!AD62+'E-biomass'!AD62</f>
        <v>16939116390023.303</v>
      </c>
      <c r="AE14" s="344">
        <f>'NonE-biomass'!AE62+'E-biomass'!AE62</f>
        <v>16525643931297.557</v>
      </c>
      <c r="AF14" s="344">
        <f>'NonE-biomass'!AF62+'E-biomass'!AF62</f>
        <v>16112652625644.654</v>
      </c>
      <c r="AG14" s="344">
        <f>'NonE-biomass'!AG62+'E-biomass'!AG62</f>
        <v>15700142285678.832</v>
      </c>
      <c r="AH14" s="344">
        <f>'NonE-biomass'!AH62+'E-biomass'!AH62</f>
        <v>15448601894615.119</v>
      </c>
      <c r="AI14" s="344">
        <f>'NonE-biomass'!AI62+'E-biomass'!AI62</f>
        <v>15197350399269.754</v>
      </c>
      <c r="AJ14" s="344">
        <f>'NonE-biomass'!AJ62+'E-biomass'!AJ62</f>
        <v>14946387687575.373</v>
      </c>
      <c r="AK14" s="344">
        <f>'NonE-biomass'!AK62+'E-biomass'!AK62</f>
        <v>14695713647464.6</v>
      </c>
      <c r="AL14" s="344">
        <f>'NonE-biomass'!AL62+'E-biomass'!AL62</f>
        <v>14445328166870.07</v>
      </c>
      <c r="AM14" s="344">
        <f>'NonE-biomass'!AM62+'E-biomass'!AM62</f>
        <v>14316129510997.111</v>
      </c>
      <c r="AN14" s="344">
        <f>'NonE-biomass'!AN62+'E-biomass'!AN62</f>
        <v>14187073311446.246</v>
      </c>
      <c r="AO14" s="344">
        <f>'NonE-biomass'!AO62+'E-biomass'!AO62</f>
        <v>14058159513751.301</v>
      </c>
      <c r="AP14" s="344">
        <f>'NonE-biomass'!AP62+'E-biomass'!AP62</f>
        <v>13929388063446.102</v>
      </c>
      <c r="AQ14" s="344">
        <f>'NonE-biomass'!AQ62+'E-biomass'!AQ62</f>
        <v>13772278709876.363</v>
      </c>
    </row>
    <row r="15" spans="1:43" x14ac:dyDescent="0.2">
      <c r="A15" s="136" t="s">
        <v>137</v>
      </c>
      <c r="B15" s="344">
        <f>'NonE-biomass'!B63+'E-biomass'!B63</f>
        <v>28154159611550.418</v>
      </c>
      <c r="C15" s="344">
        <f>'NonE-biomass'!C63+'E-biomass'!C63</f>
        <v>13119927158358.488</v>
      </c>
      <c r="D15" s="344">
        <f>'NonE-biomass'!D63+'E-biomass'!D63</f>
        <v>13555935604466.994</v>
      </c>
      <c r="E15" s="344">
        <f>'NonE-biomass'!E63+'E-biomass'!E63</f>
        <v>13988774449836.699</v>
      </c>
      <c r="F15" s="344">
        <f>'NonE-biomass'!F63+'E-biomass'!F63</f>
        <v>14418446004991.254</v>
      </c>
      <c r="G15" s="344">
        <f>'NonE-biomass'!G63+'E-biomass'!G63</f>
        <v>14844952580454.316</v>
      </c>
      <c r="H15" s="344">
        <f>'NonE-biomass'!H63+'E-biomass'!H63</f>
        <v>15268296486749.547</v>
      </c>
      <c r="I15" s="344">
        <f>'NonE-biomass'!I63+'E-biomass'!I63</f>
        <v>15558899799179.152</v>
      </c>
      <c r="J15" s="344">
        <f>'NonE-biomass'!J63+'E-biomass'!J63</f>
        <v>15847410163103.234</v>
      </c>
      <c r="K15" s="344">
        <f>'NonE-biomass'!K63+'E-biomass'!K63</f>
        <v>16133829116956.828</v>
      </c>
      <c r="L15" s="344">
        <f>'NonE-biomass'!L63+'E-biomass'!L63</f>
        <v>16418158199174.969</v>
      </c>
      <c r="M15" s="344">
        <f>'NonE-biomass'!M63+'E-biomass'!M63</f>
        <v>16700398948192.711</v>
      </c>
      <c r="N15" s="344">
        <f>'NonE-biomass'!N63+'E-biomass'!N63</f>
        <v>16676861478809.398</v>
      </c>
      <c r="O15" s="344">
        <f>'NonE-biomass'!O63+'E-biomass'!O63</f>
        <v>16653205432595.541</v>
      </c>
      <c r="P15" s="344">
        <f>'NonE-biomass'!P63+'E-biomass'!P63</f>
        <v>16629430880682.783</v>
      </c>
      <c r="Q15" s="344">
        <f>'NonE-biomass'!Q63+'E-biomass'!Q63</f>
        <v>16605537894202.75</v>
      </c>
      <c r="R15" s="344">
        <f>'NonE-biomass'!R63+'E-biomass'!R63</f>
        <v>16581526544287.072</v>
      </c>
      <c r="S15" s="344">
        <f>'NonE-biomass'!S63+'E-biomass'!S63</f>
        <v>16383130971879.137</v>
      </c>
      <c r="T15" s="344">
        <f>'NonE-biomass'!T63+'E-biomass'!T63</f>
        <v>16184972165822.439</v>
      </c>
      <c r="U15" s="344">
        <f>'NonE-biomass'!U63+'E-biomass'!U63</f>
        <v>15987050063964.566</v>
      </c>
      <c r="V15" s="344">
        <f>'NonE-biomass'!V63+'E-biomass'!V63</f>
        <v>15789364604153.109</v>
      </c>
      <c r="W15" s="344">
        <f>'NonE-biomass'!W63+'E-biomass'!W63</f>
        <v>15591915724235.658</v>
      </c>
      <c r="X15" s="344">
        <f>'NonE-biomass'!X63+'E-biomass'!X63</f>
        <v>15230680647395.529</v>
      </c>
      <c r="Y15" s="344">
        <f>'NonE-biomass'!Y63+'E-biomass'!Y63</f>
        <v>14869887417912.82</v>
      </c>
      <c r="Z15" s="344">
        <f>'NonE-biomass'!Z63+'E-biomass'!Z63</f>
        <v>14509535919251.746</v>
      </c>
      <c r="AA15" s="344">
        <f>'NonE-biomass'!AA63+'E-biomass'!AA63</f>
        <v>14149626034876.541</v>
      </c>
      <c r="AB15" s="344">
        <f>'NonE-biomass'!AB63+'E-biomass'!AB63</f>
        <v>13790157648251.426</v>
      </c>
      <c r="AC15" s="344">
        <f>'NonE-biomass'!AC63+'E-biomass'!AC63</f>
        <v>13431130642840.635</v>
      </c>
      <c r="AD15" s="344">
        <f>'NonE-biomass'!AD63+'E-biomass'!AD63</f>
        <v>13072544902108.383</v>
      </c>
      <c r="AE15" s="344">
        <f>'NonE-biomass'!AE63+'E-biomass'!AE63</f>
        <v>12714400309518.908</v>
      </c>
      <c r="AF15" s="344">
        <f>'NonE-biomass'!AF63+'E-biomass'!AF63</f>
        <v>12356696748536.432</v>
      </c>
      <c r="AG15" s="344">
        <f>'NonE-biomass'!AG63+'E-biomass'!AG63</f>
        <v>11999434102625.18</v>
      </c>
      <c r="AH15" s="344">
        <f>'NonE-biomass'!AH63+'E-biomass'!AH63</f>
        <v>11689182704270.377</v>
      </c>
      <c r="AI15" s="344">
        <f>'NonE-biomass'!AI63+'E-biomass'!AI63</f>
        <v>11379313408140.254</v>
      </c>
      <c r="AJ15" s="344">
        <f>'NonE-biomass'!AJ63+'E-biomass'!AJ63</f>
        <v>11069826113237.141</v>
      </c>
      <c r="AK15" s="344">
        <f>'NonE-biomass'!AK63+'E-biomass'!AK63</f>
        <v>10760720718563.365</v>
      </c>
      <c r="AL15" s="344">
        <f>'NonE-biomass'!AL63+'E-biomass'!AL63</f>
        <v>10451997123121.26</v>
      </c>
      <c r="AM15" s="344">
        <f>'NonE-biomass'!AM63+'E-biomass'!AM63</f>
        <v>10128496032236.574</v>
      </c>
      <c r="AN15" s="344">
        <f>'NonE-biomass'!AN63+'E-biomass'!AN63</f>
        <v>9805395650168.9199</v>
      </c>
      <c r="AO15" s="344">
        <f>'NonE-biomass'!AO63+'E-biomass'!AO63</f>
        <v>9482695870846.8496</v>
      </c>
      <c r="AP15" s="344">
        <f>'NonE-biomass'!AP63+'E-biomass'!AP63</f>
        <v>9160396588198.9199</v>
      </c>
      <c r="AQ15" s="344">
        <f>'NonE-biomass'!AQ63+'E-biomass'!AQ63</f>
        <v>8815865427214.8086</v>
      </c>
    </row>
    <row r="16" spans="1:43" x14ac:dyDescent="0.2">
      <c r="A16" s="136" t="s">
        <v>138</v>
      </c>
      <c r="B16" s="344">
        <f>'NonE-biomass'!B64+'E-biomass'!B64</f>
        <v>1653515877856.1343</v>
      </c>
      <c r="C16" s="344">
        <f>'NonE-biomass'!C64+'E-biomass'!C64</f>
        <v>1964243693829.0981</v>
      </c>
      <c r="D16" s="344">
        <f>'NonE-biomass'!D64+'E-biomass'!D64</f>
        <v>2087144144217.9958</v>
      </c>
      <c r="E16" s="344">
        <f>'NonE-biomass'!E64+'E-biomass'!E64</f>
        <v>2207906277512.2319</v>
      </c>
      <c r="F16" s="344">
        <f>'NonE-biomass'!F64+'E-biomass'!F64</f>
        <v>2326541883252.1592</v>
      </c>
      <c r="G16" s="344">
        <f>'NonE-biomass'!G64+'E-biomass'!G64</f>
        <v>2443062750978.1387</v>
      </c>
      <c r="H16" s="344">
        <f>'NonE-biomass'!H64+'E-biomass'!H64</f>
        <v>2557480670230.5225</v>
      </c>
      <c r="I16" s="344">
        <f>'NonE-biomass'!I64+'E-biomass'!I64</f>
        <v>2668733036629.0288</v>
      </c>
      <c r="J16" s="344">
        <f>'NonE-biomass'!J64+'E-biomass'!J64</f>
        <v>2777988871226.168</v>
      </c>
      <c r="K16" s="344">
        <f>'NonE-biomass'!K64+'E-biomass'!K64</f>
        <v>2885258896076.2559</v>
      </c>
      <c r="L16" s="344">
        <f>'NonE-biomass'!L64+'E-biomass'!L64</f>
        <v>2990553833233.603</v>
      </c>
      <c r="M16" s="344">
        <f>'NonE-biomass'!M64+'E-biomass'!M64</f>
        <v>3093884404752.5195</v>
      </c>
      <c r="N16" s="344">
        <f>'NonE-biomass'!N64+'E-biomass'!N64</f>
        <v>3142643629325.3213</v>
      </c>
      <c r="O16" s="344">
        <f>'NonE-biomass'!O64+'E-biomass'!O64</f>
        <v>3190599679757.2749</v>
      </c>
      <c r="P16" s="344">
        <f>'NonE-biomass'!P64+'E-biomass'!P64</f>
        <v>3237756291831.7173</v>
      </c>
      <c r="Q16" s="344">
        <f>'NonE-biomass'!Q64+'E-biomass'!Q64</f>
        <v>3284117201331.9878</v>
      </c>
      <c r="R16" s="344">
        <f>'NonE-biomass'!R64+'E-biomass'!R64</f>
        <v>3329686144041.4209</v>
      </c>
      <c r="S16" s="344">
        <f>'NonE-biomass'!S64+'E-biomass'!S64</f>
        <v>3340410751951.5898</v>
      </c>
      <c r="T16" s="344">
        <f>'NonE-biomass'!T64+'E-biomass'!T64</f>
        <v>3351040082333.2031</v>
      </c>
      <c r="U16" s="344">
        <f>'NonE-biomass'!U64+'E-biomass'!U64</f>
        <v>3361574257237.1172</v>
      </c>
      <c r="V16" s="344">
        <f>'NonE-biomass'!V64+'E-biomass'!V64</f>
        <v>3372013398714.1841</v>
      </c>
      <c r="W16" s="344">
        <f>'NonE-biomass'!W64+'E-biomass'!W64</f>
        <v>3382357628815.2593</v>
      </c>
      <c r="X16" s="344">
        <f>'NonE-biomass'!X64+'E-biomass'!X64</f>
        <v>3364974585548.9448</v>
      </c>
      <c r="Y16" s="344">
        <f>'NonE-biomass'!Y64+'E-biomass'!Y64</f>
        <v>3347643040618.4067</v>
      </c>
      <c r="Z16" s="344">
        <f>'NonE-biomass'!Z64+'E-biomass'!Z64</f>
        <v>3330362942574.6504</v>
      </c>
      <c r="AA16" s="344">
        <f>'NonE-biomass'!AA64+'E-biomass'!AA64</f>
        <v>3313134239968.6797</v>
      </c>
      <c r="AB16" s="344">
        <f>'NonE-biomass'!AB64+'E-biomass'!AB64</f>
        <v>3295956881351.4956</v>
      </c>
      <c r="AC16" s="344">
        <f>'NonE-biomass'!AC64+'E-biomass'!AC64</f>
        <v>3243230102782.5815</v>
      </c>
      <c r="AD16" s="344">
        <f>'NonE-biomass'!AD64+'E-biomass'!AD64</f>
        <v>3190744379819.5806</v>
      </c>
      <c r="AE16" s="344">
        <f>'NonE-biomass'!AE64+'E-biomass'!AE64</f>
        <v>3138499436064.645</v>
      </c>
      <c r="AF16" s="344">
        <f>'NonE-biomass'!AF64+'E-biomass'!AF64</f>
        <v>3086494995119.9302</v>
      </c>
      <c r="AG16" s="344">
        <f>'NonE-biomass'!AG64+'E-biomass'!AG64</f>
        <v>3034730780587.5952</v>
      </c>
      <c r="AH16" s="344">
        <f>'NonE-biomass'!AH64+'E-biomass'!AH64</f>
        <v>2956861321544.8696</v>
      </c>
      <c r="AI16" s="344">
        <f>'NonE-biomass'!AI64+'E-biomass'!AI64</f>
        <v>2879373334633.0532</v>
      </c>
      <c r="AJ16" s="344">
        <f>'NonE-biomass'!AJ64+'E-biomass'!AJ64</f>
        <v>2802266374742.6626</v>
      </c>
      <c r="AK16" s="344">
        <f>'NonE-biomass'!AK64+'E-biomass'!AK64</f>
        <v>2725539996764.2212</v>
      </c>
      <c r="AL16" s="344">
        <f>'NonE-biomass'!AL64+'E-biomass'!AL64</f>
        <v>2649193755588.2476</v>
      </c>
      <c r="AM16" s="344">
        <f>'NonE-biomass'!AM64+'E-biomass'!AM64</f>
        <v>2573116995335.2402</v>
      </c>
      <c r="AN16" s="344">
        <f>'NonE-biomass'!AN64+'E-biomass'!AN64</f>
        <v>2497420120559.6299</v>
      </c>
      <c r="AO16" s="344">
        <f>'NonE-biomass'!AO64+'E-biomass'!AO64</f>
        <v>2422102685194.2954</v>
      </c>
      <c r="AP16" s="344">
        <f>'NonE-biomass'!AP64+'E-biomass'!AP64</f>
        <v>2347164243172.1118</v>
      </c>
      <c r="AQ16" s="344">
        <f>'NonE-biomass'!AQ64+'E-biomass'!AQ64</f>
        <v>2266408492839.6587</v>
      </c>
    </row>
    <row r="17" spans="1:43" x14ac:dyDescent="0.2">
      <c r="A17" s="136" t="s">
        <v>139</v>
      </c>
      <c r="B17" s="344">
        <f>'NonE-biomass'!B65+'E-biomass'!B65</f>
        <v>1353885483882.2041</v>
      </c>
      <c r="C17" s="344">
        <f>'NonE-biomass'!C65+'E-biomass'!C65</f>
        <v>1287300951887.9968</v>
      </c>
      <c r="D17" s="344">
        <f>'NonE-biomass'!D65+'E-biomass'!D65</f>
        <v>1543842878365.3054</v>
      </c>
      <c r="E17" s="344">
        <f>'NonE-biomass'!E65+'E-biomass'!E65</f>
        <v>1550982339784.9099</v>
      </c>
      <c r="F17" s="344">
        <f>'NonE-biomass'!F65+'E-biomass'!F65</f>
        <v>1560760428373.9194</v>
      </c>
      <c r="G17" s="344">
        <f>'NonE-biomass'!G65+'E-biomass'!G65</f>
        <v>1600153387970.123</v>
      </c>
      <c r="H17" s="344">
        <f>'NonE-biomass'!H65+'E-biomass'!H65</f>
        <v>1651152011001.2114</v>
      </c>
      <c r="I17" s="344">
        <f>'NonE-biomass'!I65+'E-biomass'!I65</f>
        <v>1698830809628.6804</v>
      </c>
      <c r="J17" s="344">
        <f>'NonE-biomass'!J65+'E-biomass'!J65</f>
        <v>1738891593225.9104</v>
      </c>
      <c r="K17" s="344">
        <f>'NonE-biomass'!K65+'E-biomass'!K65</f>
        <v>1771765989241.729</v>
      </c>
      <c r="L17" s="344">
        <f>'NonE-biomass'!L65+'E-biomass'!L65</f>
        <v>1798058641032.2161</v>
      </c>
      <c r="M17" s="344">
        <f>'NonE-biomass'!M65+'E-biomass'!M65</f>
        <v>1818516070584.522</v>
      </c>
      <c r="N17" s="344">
        <f>'NonE-biomass'!N65+'E-biomass'!N65</f>
        <v>1836010283463.4011</v>
      </c>
      <c r="O17" s="344">
        <f>'NonE-biomass'!O65+'E-biomass'!O65</f>
        <v>1849268461530.5867</v>
      </c>
      <c r="P17" s="344">
        <f>'NonE-biomass'!P65+'E-biomass'!P65</f>
        <v>1859036100242.9868</v>
      </c>
      <c r="Q17" s="344">
        <f>'NonE-biomass'!Q65+'E-biomass'!Q65</f>
        <v>1866099551572.2312</v>
      </c>
      <c r="R17" s="344">
        <f>'NonE-biomass'!R65+'E-biomass'!R65</f>
        <v>1871272503491.1841</v>
      </c>
      <c r="S17" s="344">
        <f>'NonE-biomass'!S65+'E-biomass'!S65</f>
        <v>1882252654772.8765</v>
      </c>
      <c r="T17" s="344">
        <f>'NonE-biomass'!T65+'E-biomass'!T65</f>
        <v>1892281509155.7712</v>
      </c>
      <c r="U17" s="344">
        <f>'NonE-biomass'!U65+'E-biomass'!U65</f>
        <v>1901378807725.2979</v>
      </c>
      <c r="V17" s="344">
        <f>'NonE-biomass'!V65+'E-biomass'!V65</f>
        <v>1909566380958.6121</v>
      </c>
      <c r="W17" s="344">
        <f>'NonE-biomass'!W65+'E-biomass'!W65</f>
        <v>1916868010707.1982</v>
      </c>
      <c r="X17" s="344">
        <f>'NonE-biomass'!X65+'E-biomass'!X65</f>
        <v>1923309290942.3604</v>
      </c>
      <c r="Y17" s="344">
        <f>'NonE-biomass'!Y65+'E-biomass'!Y65</f>
        <v>1928917488197.2837</v>
      </c>
      <c r="Z17" s="344">
        <f>'NonE-biomass'!Z65+'E-biomass'!Z65</f>
        <v>1933721402589.7524</v>
      </c>
      <c r="AA17" s="344">
        <f>'NonE-biomass'!AA65+'E-biomass'!AA65</f>
        <v>1937751230255.8335</v>
      </c>
      <c r="AB17" s="344">
        <f>'NonE-biomass'!AB65+'E-biomass'!AB65</f>
        <v>1941038427968.9238</v>
      </c>
      <c r="AC17" s="344">
        <f>'NonE-biomass'!AC65+'E-biomass'!AC65</f>
        <v>1943615580660.4495</v>
      </c>
      <c r="AD17" s="344">
        <f>'NonE-biomass'!AD65+'E-biomass'!AD65</f>
        <v>1945516272499.1665</v>
      </c>
      <c r="AE17" s="344">
        <f>'NonE-biomass'!AE65+'E-biomass'!AE65</f>
        <v>1946774962126.5168</v>
      </c>
      <c r="AF17" s="344">
        <f>'NonE-biomass'!AF65+'E-biomass'!AF65</f>
        <v>1947426862585.5288</v>
      </c>
      <c r="AG17" s="344">
        <f>'NonE-biomass'!AG65+'E-biomass'!AG65</f>
        <v>1947507826422.0586</v>
      </c>
      <c r="AH17" s="344">
        <f>'NonE-biomass'!AH65+'E-biomass'!AH65</f>
        <v>1947054236379.2615</v>
      </c>
      <c r="AI17" s="344">
        <f>'NonE-biomass'!AI65+'E-biomass'!AI65</f>
        <v>1946102902050.2896</v>
      </c>
      <c r="AJ17" s="344">
        <f>'NonE-biomass'!AJ65+'E-biomass'!AJ65</f>
        <v>1944690962800.1069</v>
      </c>
      <c r="AK17" s="344">
        <f>'NonE-biomass'!AK65+'E-biomass'!AK65</f>
        <v>1942855797216.0769</v>
      </c>
      <c r="AL17" s="344">
        <f>'NonE-biomass'!AL65+'E-biomass'!AL65</f>
        <v>1940634939298.166</v>
      </c>
      <c r="AM17" s="344">
        <f>'NonE-biomass'!AM65+'E-biomass'!AM65</f>
        <v>1938066001554.3093</v>
      </c>
      <c r="AN17" s="344">
        <f>'NonE-biomass'!AN65+'E-biomass'!AN65</f>
        <v>1935186605123.8945</v>
      </c>
      <c r="AO17" s="344">
        <f>'NonE-biomass'!AO65+'E-biomass'!AO65</f>
        <v>1932034317013.8726</v>
      </c>
      <c r="AP17" s="344">
        <f>'NonE-biomass'!AP65+'E-biomass'!AP65</f>
        <v>1928646594496.7603</v>
      </c>
      <c r="AQ17" s="344">
        <f>'NonE-biomass'!AQ65+'E-biomass'!AQ65</f>
        <v>1915188630346.1733</v>
      </c>
    </row>
    <row r="18" spans="1:43" x14ac:dyDescent="0.2">
      <c r="A18" s="136" t="s">
        <v>140</v>
      </c>
      <c r="B18" s="344">
        <f>'NonE-biomass'!B66+'E-biomass'!B66</f>
        <v>1034834601409.9628</v>
      </c>
      <c r="C18" s="344">
        <f>'NonE-biomass'!C66+'E-biomass'!C66</f>
        <v>1131937043901.5146</v>
      </c>
      <c r="D18" s="344">
        <f>'NonE-biomass'!D66+'E-biomass'!D66</f>
        <v>1331058000572.874</v>
      </c>
      <c r="E18" s="344">
        <f>'NonE-biomass'!E66+'E-biomass'!E66</f>
        <v>1422039899998.0496</v>
      </c>
      <c r="F18" s="344">
        <f>'NonE-biomass'!F66+'E-biomass'!F66</f>
        <v>1435826056304.9241</v>
      </c>
      <c r="G18" s="344">
        <f>'NonE-biomass'!G66+'E-biomass'!G66</f>
        <v>1498133667789.74</v>
      </c>
      <c r="H18" s="344">
        <f>'NonE-biomass'!H66+'E-biomass'!H66</f>
        <v>1576797273221.6973</v>
      </c>
      <c r="I18" s="344">
        <f>'NonE-biomass'!I66+'E-biomass'!I66</f>
        <v>1642562509437.6299</v>
      </c>
      <c r="J18" s="344">
        <f>'NonE-biomass'!J66+'E-biomass'!J66</f>
        <v>1690854239419.1128</v>
      </c>
      <c r="K18" s="344">
        <f>'NonE-biomass'!K66+'E-biomass'!K66</f>
        <v>1726519014817.9797</v>
      </c>
      <c r="L18" s="344">
        <f>'NonE-biomass'!L66+'E-biomass'!L66</f>
        <v>1755389464705.7139</v>
      </c>
      <c r="M18" s="344">
        <f>'NonE-biomass'!M66+'E-biomass'!M66</f>
        <v>1783932989370.3962</v>
      </c>
      <c r="N18" s="344">
        <f>'NonE-biomass'!N66+'E-biomass'!N66</f>
        <v>1824283703557.3618</v>
      </c>
      <c r="O18" s="344">
        <f>'NonE-biomass'!O66+'E-biomass'!O66</f>
        <v>1870173458799.5457</v>
      </c>
      <c r="P18" s="344">
        <f>'NonE-biomass'!P66+'E-biomass'!P66</f>
        <v>1920073268304.1853</v>
      </c>
      <c r="Q18" s="344">
        <f>'NonE-biomass'!Q66+'E-biomass'!Q66</f>
        <v>1972276060326.2109</v>
      </c>
      <c r="R18" s="344">
        <f>'NonE-biomass'!R66+'E-biomass'!R66</f>
        <v>2024865577054.7749</v>
      </c>
      <c r="S18" s="344">
        <f>'NonE-biomass'!S66+'E-biomass'!S66</f>
        <v>2089415237890.1165</v>
      </c>
      <c r="T18" s="344">
        <f>'NonE-biomass'!T66+'E-biomass'!T66</f>
        <v>2152838688623.5503</v>
      </c>
      <c r="U18" s="344">
        <f>'NonE-biomass'!U66+'E-biomass'!U66</f>
        <v>2214885361171.6426</v>
      </c>
      <c r="V18" s="344">
        <f>'NonE-biomass'!V66+'E-biomass'!V66</f>
        <v>2275305460350.687</v>
      </c>
      <c r="W18" s="344">
        <f>'NonE-biomass'!W66+'E-biomass'!W66</f>
        <v>2333851538408.3228</v>
      </c>
      <c r="X18" s="344">
        <f>'NonE-biomass'!X66+'E-biomass'!X66</f>
        <v>2390280070668.2271</v>
      </c>
      <c r="Y18" s="344">
        <f>'NonE-biomass'!Y66+'E-biomass'!Y66</f>
        <v>2444353018505.9595</v>
      </c>
      <c r="Z18" s="344">
        <f>'NonE-biomass'!Z66+'E-biomass'!Z66</f>
        <v>2495839366274.8223</v>
      </c>
      <c r="AA18" s="344">
        <f>'NonE-biomass'!AA66+'E-biomass'!AA66</f>
        <v>2544516619350.2983</v>
      </c>
      <c r="AB18" s="344">
        <f>'NonE-biomass'!AB66+'E-biomass'!AB66</f>
        <v>2590172251139.6006</v>
      </c>
      <c r="AC18" s="344">
        <f>'NonE-biomass'!AC66+'E-biomass'!AC66</f>
        <v>2632605087687.6475</v>
      </c>
      <c r="AD18" s="344">
        <f>'NonE-biomass'!AD66+'E-biomass'!AD66</f>
        <v>2671626619378.6221</v>
      </c>
      <c r="AE18" s="344">
        <f>'NonE-biomass'!AE66+'E-biomass'!AE66</f>
        <v>2707062230159.4312</v>
      </c>
      <c r="AF18" s="344">
        <f>'NonE-biomass'!AF66+'E-biomass'!AF66</f>
        <v>2738752335673.8999</v>
      </c>
      <c r="AG18" s="344">
        <f>'NonE-biomass'!AG66+'E-biomass'!AG66</f>
        <v>2766553422671.9063</v>
      </c>
      <c r="AH18" s="344">
        <f>'NonE-biomass'!AH66+'E-biomass'!AH66</f>
        <v>2790338983025.0342</v>
      </c>
      <c r="AI18" s="344">
        <f>'NonE-biomass'!AI66+'E-biomass'!AI66</f>
        <v>2810000336621.231</v>
      </c>
      <c r="AJ18" s="344">
        <f>'NonE-biomass'!AJ66+'E-biomass'!AJ66</f>
        <v>2825447338310.876</v>
      </c>
      <c r="AK18" s="344">
        <f>'NonE-biomass'!AK66+'E-biomass'!AK66</f>
        <v>2836608964923.4849</v>
      </c>
      <c r="AL18" s="344">
        <f>'NonE-biomass'!AL66+'E-biomass'!AL66</f>
        <v>2843433779161.9517</v>
      </c>
      <c r="AM18" s="344">
        <f>'NonE-biomass'!AM66+'E-biomass'!AM66</f>
        <v>2845890267906.084</v>
      </c>
      <c r="AN18" s="344">
        <f>'NonE-biomass'!AN66+'E-biomass'!AN66</f>
        <v>2843967053121.5156</v>
      </c>
      <c r="AO18" s="344">
        <f>'NonE-biomass'!AO66+'E-biomass'!AO66</f>
        <v>2837672974179.8345</v>
      </c>
      <c r="AP18" s="344">
        <f>'NonE-biomass'!AP66+'E-biomass'!AP66</f>
        <v>2827037040961.1123</v>
      </c>
      <c r="AQ18" s="344">
        <f>'NonE-biomass'!AQ66+'E-biomass'!AQ66</f>
        <v>2797687189656.6309</v>
      </c>
    </row>
    <row r="19" spans="1:43" x14ac:dyDescent="0.2">
      <c r="A19" s="136" t="s">
        <v>141</v>
      </c>
      <c r="B19" s="344">
        <f>'NonE-biomass'!B67+'E-biomass'!B67</f>
        <v>1717326054350.5811</v>
      </c>
      <c r="C19" s="344">
        <f>'NonE-biomass'!C67+'E-biomass'!C67</f>
        <v>1320593217885.1013</v>
      </c>
      <c r="D19" s="344">
        <f>'NonE-biomass'!D67+'E-biomass'!D67</f>
        <v>1584636418827.6167</v>
      </c>
      <c r="E19" s="344">
        <f>'NonE-biomass'!E67+'E-biomass'!E67</f>
        <v>1777165932124.1184</v>
      </c>
      <c r="F19" s="344">
        <f>'NonE-biomass'!F67+'E-biomass'!F67</f>
        <v>1809406980719.7051</v>
      </c>
      <c r="G19" s="344">
        <f>'NonE-biomass'!G67+'E-biomass'!G67</f>
        <v>1923766364942.6663</v>
      </c>
      <c r="H19" s="344">
        <f>'NonE-biomass'!H67+'E-biomass'!H67</f>
        <v>2073667052767.0474</v>
      </c>
      <c r="I19" s="344">
        <f>'NonE-biomass'!I67+'E-biomass'!I67</f>
        <v>2213533710803.582</v>
      </c>
      <c r="J19" s="344">
        <f>'NonE-biomass'!J67+'E-biomass'!J67</f>
        <v>2332467502511.8428</v>
      </c>
      <c r="K19" s="344">
        <f>'NonE-biomass'!K67+'E-biomass'!K67</f>
        <v>2433178218506.9966</v>
      </c>
      <c r="L19" s="344">
        <f>'NonE-biomass'!L67+'E-biomass'!L67</f>
        <v>2520040887547.0327</v>
      </c>
      <c r="M19" s="344">
        <f>'NonE-biomass'!M67+'E-biomass'!M67</f>
        <v>2598741466411.9556</v>
      </c>
      <c r="N19" s="344">
        <f>'NonE-biomass'!N67+'E-biomass'!N67</f>
        <v>2683299967785.1206</v>
      </c>
      <c r="O19" s="344">
        <f>'NonE-biomass'!O67+'E-biomass'!O67</f>
        <v>2766488039006.3584</v>
      </c>
      <c r="P19" s="344">
        <f>'NonE-biomass'!P67+'E-biomass'!P67</f>
        <v>2847782068226.8159</v>
      </c>
      <c r="Q19" s="344">
        <f>'NonE-biomass'!Q67+'E-biomass'!Q67</f>
        <v>2926631501570.3452</v>
      </c>
      <c r="R19" s="344">
        <f>'NonE-biomass'!R67+'E-biomass'!R67</f>
        <v>3002462706375.584</v>
      </c>
      <c r="S19" s="344">
        <f>'NonE-biomass'!S67+'E-biomass'!S67</f>
        <v>3093103573590.8921</v>
      </c>
      <c r="T19" s="344">
        <f>'NonE-biomass'!T67+'E-biomass'!T67</f>
        <v>3180942816479.6431</v>
      </c>
      <c r="U19" s="344">
        <f>'NonE-biomass'!U67+'E-biomass'!U67</f>
        <v>3265677170108.042</v>
      </c>
      <c r="V19" s="344">
        <f>'NonE-biomass'!V67+'E-biomass'!V67</f>
        <v>3347018076040.5493</v>
      </c>
      <c r="W19" s="344">
        <f>'NonE-biomass'!W67+'E-biomass'!W67</f>
        <v>3424693540676.2222</v>
      </c>
      <c r="X19" s="344">
        <f>'NonE-biomass'!X67+'E-biomass'!X67</f>
        <v>3498449825712.498</v>
      </c>
      <c r="Y19" s="344">
        <f>'NonE-biomass'!Y67+'E-biomass'!Y67</f>
        <v>3568052956338.498</v>
      </c>
      <c r="Z19" s="344">
        <f>'NonE-biomass'!Z67+'E-biomass'!Z67</f>
        <v>3633290035443.7051</v>
      </c>
      <c r="AA19" s="344">
        <f>'NonE-biomass'!AA67+'E-biomass'!AA67</f>
        <v>3693970354891.0024</v>
      </c>
      <c r="AB19" s="344">
        <f>'NonE-biomass'!AB67+'E-biomass'!AB67</f>
        <v>3749926297694.2363</v>
      </c>
      <c r="AC19" s="344">
        <f>'NonE-biomass'!AC67+'E-biomass'!AC67</f>
        <v>3801014027714.8945</v>
      </c>
      <c r="AD19" s="344">
        <f>'NonE-biomass'!AD67+'E-biomass'!AD67</f>
        <v>3847113966203.5952</v>
      </c>
      <c r="AE19" s="344">
        <f>'NonE-biomass'!AE67+'E-biomass'!AE67</f>
        <v>3888131057119.8774</v>
      </c>
      <c r="AF19" s="344">
        <f>'NonE-biomass'!AF67+'E-biomass'!AF67</f>
        <v>3923994825630.2109</v>
      </c>
      <c r="AG19" s="344">
        <f>'NonE-biomass'!AG67+'E-biomass'!AG67</f>
        <v>3954659236477.5898</v>
      </c>
      <c r="AH19" s="344">
        <f>'NonE-biomass'!AH67+'E-biomass'!AH67</f>
        <v>3980102361008.1943</v>
      </c>
      <c r="AI19" s="344">
        <f>'NonE-biomass'!AI67+'E-biomass'!AI67</f>
        <v>4000325863509.3696</v>
      </c>
      <c r="AJ19" s="344">
        <f>'NonE-biomass'!AJ67+'E-biomass'!AJ67</f>
        <v>4015354319141.5493</v>
      </c>
      <c r="AK19" s="344">
        <f>'NonE-biomass'!AK67+'E-biomass'!AK67</f>
        <v>4025234377123.2954</v>
      </c>
      <c r="AL19" s="344">
        <f>'NonE-biomass'!AL67+'E-biomass'!AL67</f>
        <v>4030033783946.0942</v>
      </c>
      <c r="AM19" s="344">
        <f>'NonE-biomass'!AM67+'E-biomass'!AM67</f>
        <v>4029840282252.9121</v>
      </c>
      <c r="AN19" s="344">
        <f>'NonE-biomass'!AN67+'E-biomass'!AN67</f>
        <v>4024760401615.0522</v>
      </c>
      <c r="AO19" s="344">
        <f>'NonE-biomass'!AO67+'E-biomass'!AO67</f>
        <v>4014918157791.9702</v>
      </c>
      <c r="AP19" s="344">
        <f>'NonE-biomass'!AP67+'E-biomass'!AP67</f>
        <v>4000453677170.1855</v>
      </c>
      <c r="AQ19" s="344">
        <f>'NonE-biomass'!AQ67+'E-biomass'!AQ67</f>
        <v>3961103702641.4624</v>
      </c>
    </row>
    <row r="20" spans="1:43" x14ac:dyDescent="0.2">
      <c r="A20" s="136" t="s">
        <v>142</v>
      </c>
      <c r="B20" s="344">
        <f>'NonE-biomass'!B68+'E-biomass'!B68</f>
        <v>288532971974.89594</v>
      </c>
      <c r="C20" s="344">
        <f>'NonE-biomass'!C68+'E-biomass'!C68</f>
        <v>210851017981.65469</v>
      </c>
      <c r="D20" s="344">
        <f>'NonE-biomass'!D68+'E-biomass'!D68</f>
        <v>233189316690.86264</v>
      </c>
      <c r="E20" s="344">
        <f>'NonE-biomass'!E68+'E-biomass'!E68</f>
        <v>248941684598.44336</v>
      </c>
      <c r="F20" s="344">
        <f>'NonE-biomass'!F68+'E-biomass'!F68</f>
        <v>244413439638.8866</v>
      </c>
      <c r="G20" s="344">
        <f>'NonE-biomass'!G68+'E-biomass'!G68</f>
        <v>243598174785.3501</v>
      </c>
      <c r="H20" s="344">
        <f>'NonE-biomass'!H68+'E-biomass'!H68</f>
        <v>244510931302.73514</v>
      </c>
      <c r="I20" s="344">
        <f>'NonE-biomass'!I68+'E-biomass'!I68</f>
        <v>245628666758.93723</v>
      </c>
      <c r="J20" s="344">
        <f>'NonE-biomass'!J68+'E-biomass'!J68</f>
        <v>246362772691.0473</v>
      </c>
      <c r="K20" s="344">
        <f>'NonE-biomass'!K68+'E-biomass'!K68</f>
        <v>246532855864.93115</v>
      </c>
      <c r="L20" s="344">
        <f>'NonE-biomass'!L68+'E-biomass'!L68</f>
        <v>245960456985.19919</v>
      </c>
      <c r="M20" s="344">
        <f>'NonE-biomass'!M68+'E-biomass'!M68</f>
        <v>244473669086.62347</v>
      </c>
      <c r="N20" s="344">
        <f>'NonE-biomass'!N68+'E-biomass'!N68</f>
        <v>244206921277.55765</v>
      </c>
      <c r="O20" s="344">
        <f>'NonE-biomass'!O68+'E-biomass'!O68</f>
        <v>243020726336.65729</v>
      </c>
      <c r="P20" s="344">
        <f>'NonE-biomass'!P68+'E-biomass'!P68</f>
        <v>240990325564.90546</v>
      </c>
      <c r="Q20" s="344">
        <f>'NonE-biomass'!Q68+'E-biomass'!Q68</f>
        <v>238197811565.29916</v>
      </c>
      <c r="R20" s="344">
        <f>'NonE-biomass'!R68+'E-biomass'!R68</f>
        <v>234729727096.83643</v>
      </c>
      <c r="S20" s="344">
        <f>'NonE-biomass'!S68+'E-biomass'!S68</f>
        <v>233699188096.64417</v>
      </c>
      <c r="T20" s="344">
        <f>'NonE-biomass'!T68+'E-biomass'!T68</f>
        <v>232149900410.3472</v>
      </c>
      <c r="U20" s="344">
        <f>'NonE-biomass'!U68+'E-biomass'!U68</f>
        <v>230123708841.33536</v>
      </c>
      <c r="V20" s="344">
        <f>'NonE-biomass'!V68+'E-biomass'!V68</f>
        <v>227664376421.10953</v>
      </c>
      <c r="W20" s="344">
        <f>'NonE-biomass'!W68+'E-biomass'!W68</f>
        <v>224816840486.89725</v>
      </c>
      <c r="X20" s="344">
        <f>'NonE-biomass'!X68+'E-biomass'!X68</f>
        <v>221626525159.008</v>
      </c>
      <c r="Y20" s="344">
        <f>'NonE-biomass'!Y68+'E-biomass'!Y68</f>
        <v>218138719025.5401</v>
      </c>
      <c r="Z20" s="344">
        <f>'NonE-biomass'!Z68+'E-biomass'!Z68</f>
        <v>214398024036.14813</v>
      </c>
      <c r="AA20" s="344">
        <f>'NonE-biomass'!AA68+'E-biomass'!AA68</f>
        <v>210447879012.892</v>
      </c>
      <c r="AB20" s="344">
        <f>'NonE-biomass'!AB68+'E-biomass'!AB68</f>
        <v>206330158863.90884</v>
      </c>
      <c r="AC20" s="344">
        <f>'NonE-biomass'!AC68+'E-biomass'!AC68</f>
        <v>202084848573.5257</v>
      </c>
      <c r="AD20" s="344">
        <f>'NonE-biomass'!AD68+'E-biomass'!AD68</f>
        <v>197749789360.82684</v>
      </c>
      <c r="AE20" s="344">
        <f>'NonE-biomass'!AE68+'E-biomass'!AE68</f>
        <v>193360493051.99631</v>
      </c>
      <c r="AF20" s="344">
        <f>'NonE-biomass'!AF68+'E-biomass'!AF68</f>
        <v>188950019690.91171</v>
      </c>
      <c r="AG20" s="344">
        <f>'NonE-biomass'!AG68+'E-biomass'!AG68</f>
        <v>184548912698.02435</v>
      </c>
      <c r="AH20" s="344">
        <f>'NonE-biomass'!AH68+'E-biomass'!AH68</f>
        <v>180185185452.28595</v>
      </c>
      <c r="AI20" s="344">
        <f>'NonE-biomass'!AI68+'E-biomass'!AI68</f>
        <v>175884352982.39828</v>
      </c>
      <c r="AJ20" s="344">
        <f>'NonE-biomass'!AJ68+'E-biomass'!AJ68</f>
        <v>171669502476.84027</v>
      </c>
      <c r="AK20" s="344">
        <f>'NonE-biomass'!AK68+'E-biomass'!AK68</f>
        <v>167561396520.92297</v>
      </c>
      <c r="AL20" s="344">
        <f>'NonE-biomass'!AL68+'E-biomass'!AL68</f>
        <v>163578603308.39197</v>
      </c>
      <c r="AM20" s="344">
        <f>'NonE-biomass'!AM68+'E-biomass'!AM68</f>
        <v>159737648521.64838</v>
      </c>
      <c r="AN20" s="344">
        <f>'NonE-biomass'!AN68+'E-biomass'!AN68</f>
        <v>156053184098.39795</v>
      </c>
      <c r="AO20" s="344">
        <f>'NonE-biomass'!AO68+'E-biomass'!AO68</f>
        <v>152538169676.79269</v>
      </c>
      <c r="AP20" s="344">
        <f>'NonE-biomass'!AP68+'E-biomass'!AP68</f>
        <v>149204063113.37781</v>
      </c>
      <c r="AQ20" s="344">
        <f>'NonE-biomass'!AQ68+'E-biomass'!AQ68</f>
        <v>145311986222.80017</v>
      </c>
    </row>
    <row r="21" spans="1:43" x14ac:dyDescent="0.2">
      <c r="A21" s="136" t="s">
        <v>143</v>
      </c>
      <c r="B21" s="344">
        <f>'NonE-biomass'!B69+'E-biomass'!B69</f>
        <v>835081005427.3429</v>
      </c>
      <c r="C21" s="344">
        <f>'NonE-biomass'!C69+'E-biomass'!C69</f>
        <v>643650475943.99829</v>
      </c>
      <c r="D21" s="344">
        <f>'NonE-biomass'!D69+'E-biomass'!D69</f>
        <v>682239633644.30688</v>
      </c>
      <c r="E21" s="344">
        <f>'NonE-biomass'!E69+'E-biomass'!E69</f>
        <v>720012929361.3457</v>
      </c>
      <c r="F21" s="344">
        <f>'NonE-biomass'!F69+'E-biomass'!F69</f>
        <v>756975927331.43506</v>
      </c>
      <c r="G21" s="344">
        <f>'NonE-biomass'!G69+'E-biomass'!G69</f>
        <v>793134191790.89526</v>
      </c>
      <c r="H21" s="344">
        <f>'NonE-biomass'!H69+'E-biomass'!H69</f>
        <v>828493286976.04553</v>
      </c>
      <c r="I21" s="344">
        <f>'NonE-biomass'!I69+'E-biomass'!I69</f>
        <v>845349451598.27942</v>
      </c>
      <c r="J21" s="344">
        <f>'NonE-biomass'!J69+'E-biomass'!J69</f>
        <v>861794240131.37756</v>
      </c>
      <c r="K21" s="344">
        <f>'NonE-biomass'!K69+'E-biomass'!K69</f>
        <v>877830280537.6571</v>
      </c>
      <c r="L21" s="344">
        <f>'NonE-biomass'!L69+'E-biomass'!L69</f>
        <v>893460200779.4364</v>
      </c>
      <c r="M21" s="344">
        <f>'NonE-biomass'!M69+'E-biomass'!M69</f>
        <v>908686628819.0321</v>
      </c>
      <c r="N21" s="344">
        <f>'NonE-biomass'!N69+'E-biomass'!N69</f>
        <v>913970339563.8678</v>
      </c>
      <c r="O21" s="344">
        <f>'NonE-biomass'!O69+'E-biomass'!O69</f>
        <v>919110956960.9563</v>
      </c>
      <c r="P21" s="344">
        <f>'NonE-biomass'!P69+'E-biomass'!P69</f>
        <v>924109274053.55481</v>
      </c>
      <c r="Q21" s="344">
        <f>'NonE-biomass'!Q69+'E-biomass'!Q69</f>
        <v>928966083884.9165</v>
      </c>
      <c r="R21" s="344">
        <f>'NonE-biomass'!R69+'E-biomass'!R69</f>
        <v>933682179498.29626</v>
      </c>
      <c r="S21" s="344">
        <f>'NonE-biomass'!S69+'E-biomass'!S69</f>
        <v>927832822778.7334</v>
      </c>
      <c r="T21" s="344">
        <f>'NonE-biomass'!T69+'E-biomass'!T69</f>
        <v>922004981524.7489</v>
      </c>
      <c r="U21" s="344">
        <f>'NonE-biomass'!U69+'E-biomass'!U69</f>
        <v>916198626864.07703</v>
      </c>
      <c r="V21" s="344">
        <f>'NonE-biomass'!V69+'E-biomass'!V69</f>
        <v>910413729924.45386</v>
      </c>
      <c r="W21" s="344">
        <f>'NonE-biomass'!W69+'E-biomass'!W69</f>
        <v>904650261833.61438</v>
      </c>
      <c r="X21" s="344">
        <f>'NonE-biomass'!X69+'E-biomass'!X69</f>
        <v>898908193719.29333</v>
      </c>
      <c r="Y21" s="344">
        <f>'NonE-biomass'!Y69+'E-biomass'!Y69</f>
        <v>893187496709.22632</v>
      </c>
      <c r="Z21" s="344">
        <f>'NonE-biomass'!Z69+'E-biomass'!Z69</f>
        <v>887488141931.14868</v>
      </c>
      <c r="AA21" s="344">
        <f>'NonE-biomass'!AA69+'E-biomass'!AA69</f>
        <v>881810100512.79602</v>
      </c>
      <c r="AB21" s="344">
        <f>'NonE-biomass'!AB69+'E-biomass'!AB69</f>
        <v>876153343581.90259</v>
      </c>
      <c r="AC21" s="344">
        <f>'NonE-biomass'!AC69+'E-biomass'!AC69</f>
        <v>870517842266.20435</v>
      </c>
      <c r="AD21" s="344">
        <f>'NonE-biomass'!AD69+'E-biomass'!AD69</f>
        <v>864903567693.43579</v>
      </c>
      <c r="AE21" s="344">
        <f>'NonE-biomass'!AE69+'E-biomass'!AE69</f>
        <v>859310490991.33289</v>
      </c>
      <c r="AF21" s="344">
        <f>'NonE-biomass'!AF69+'E-biomass'!AF69</f>
        <v>853738583287.6311</v>
      </c>
      <c r="AG21" s="344">
        <f>'NonE-biomass'!AG69+'E-biomass'!AG69</f>
        <v>848187815710.0647</v>
      </c>
      <c r="AH21" s="344">
        <f>'NonE-biomass'!AH69+'E-biomass'!AH69</f>
        <v>844268334213.22314</v>
      </c>
      <c r="AI21" s="344">
        <f>'NonE-biomass'!AI69+'E-biomass'!AI69</f>
        <v>840359104621.70313</v>
      </c>
      <c r="AJ21" s="344">
        <f>'NonE-biomass'!AJ69+'E-biomass'!AJ69</f>
        <v>836460115386.60071</v>
      </c>
      <c r="AK21" s="344">
        <f>'NonE-biomass'!AK69+'E-biomass'!AK69</f>
        <v>832571354959.00916</v>
      </c>
      <c r="AL21" s="344">
        <f>'NonE-biomass'!AL69+'E-biomass'!AL69</f>
        <v>828692811790.02197</v>
      </c>
      <c r="AM21" s="344">
        <f>'NonE-biomass'!AM69+'E-biomass'!AM69</f>
        <v>824296755537.17737</v>
      </c>
      <c r="AN21" s="344">
        <f>'NonE-biomass'!AN69+'E-biomass'!AN69</f>
        <v>819914484355.70972</v>
      </c>
      <c r="AO21" s="344">
        <f>'NonE-biomass'!AO69+'E-biomass'!AO69</f>
        <v>815545980922.26086</v>
      </c>
      <c r="AP21" s="344">
        <f>'NonE-biomass'!AP69+'E-biomass'!AP69</f>
        <v>811191227913.47241</v>
      </c>
      <c r="AQ21" s="344">
        <f>'NonE-biomass'!AQ69+'E-biomass'!AQ69</f>
        <v>804056729177.80505</v>
      </c>
    </row>
    <row r="22" spans="1:43" x14ac:dyDescent="0.2">
      <c r="A22" s="136" t="s">
        <v>144</v>
      </c>
      <c r="B22" s="344">
        <f>'NonE-biomass'!B70+'E-biomass'!B70</f>
        <v>83230664992.758453</v>
      </c>
      <c r="C22" s="344">
        <f>'NonE-biomass'!C70+'E-biomass'!C70</f>
        <v>66584531994.206749</v>
      </c>
      <c r="D22" s="344">
        <f>'NonE-biomass'!D70+'E-biomass'!D70</f>
        <v>74687898258.924942</v>
      </c>
      <c r="E22" s="344">
        <f>'NonE-biomass'!E70+'E-biomass'!E70</f>
        <v>77210863750.817947</v>
      </c>
      <c r="F22" s="344">
        <f>'NonE-biomass'!F70+'E-biomass'!F70</f>
        <v>77415579944.629196</v>
      </c>
      <c r="G22" s="344">
        <f>'NonE-biomass'!G70+'E-biomass'!G70</f>
        <v>78595072651.259842</v>
      </c>
      <c r="H22" s="344">
        <f>'NonE-biomass'!H70+'E-biomass'!H70</f>
        <v>80159756672.055954</v>
      </c>
      <c r="I22" s="344">
        <f>'NonE-biomass'!I70+'E-biomass'!I70</f>
        <v>81653592721.472595</v>
      </c>
      <c r="J22" s="344">
        <f>'NonE-biomass'!J70+'E-biomass'!J70</f>
        <v>82906382082.406845</v>
      </c>
      <c r="K22" s="344">
        <f>'NonE-biomass'!K70+'E-biomass'!K70</f>
        <v>83910030969.606964</v>
      </c>
      <c r="L22" s="344">
        <f>'NonE-biomass'!L70+'E-biomass'!L70</f>
        <v>84658885323.515228</v>
      </c>
      <c r="M22" s="344">
        <f>'NonE-biomass'!M70+'E-biomass'!M70</f>
        <v>85149764368.251678</v>
      </c>
      <c r="N22" s="344">
        <f>'NonE-biomass'!N70+'E-biomass'!N70</f>
        <v>85460332864.717941</v>
      </c>
      <c r="O22" s="344">
        <f>'NonE-biomass'!O70+'E-biomass'!O70</f>
        <v>85549510873.541153</v>
      </c>
      <c r="P22" s="344">
        <f>'NonE-biomass'!P70+'E-biomass'!P70</f>
        <v>85455543318.804489</v>
      </c>
      <c r="Q22" s="344">
        <f>'NonE-biomass'!Q70+'E-biomass'!Q70</f>
        <v>85217863733.925156</v>
      </c>
      <c r="R22" s="344">
        <f>'NonE-biomass'!R70+'E-biomass'!R70</f>
        <v>84876346302.911499</v>
      </c>
      <c r="S22" s="344">
        <f>'NonE-biomass'!S70+'E-biomass'!S70</f>
        <v>84756957606.080963</v>
      </c>
      <c r="T22" s="344">
        <f>'NonE-biomass'!T70+'E-biomass'!T70</f>
        <v>84578565215.562515</v>
      </c>
      <c r="U22" s="344">
        <f>'NonE-biomass'!U70+'E-biomass'!U70</f>
        <v>84346531462.480133</v>
      </c>
      <c r="V22" s="344">
        <f>'NonE-biomass'!V70+'E-biomass'!V70</f>
        <v>84066272499.534393</v>
      </c>
      <c r="W22" s="344">
        <f>'NonE-biomass'!W70+'E-biomass'!W70</f>
        <v>83743226910.009781</v>
      </c>
      <c r="X22" s="344">
        <f>'NonE-biomass'!X70+'E-biomass'!X70</f>
        <v>83382827546.12883</v>
      </c>
      <c r="Y22" s="344">
        <f>'NonE-biomass'!Y70+'E-biomass'!Y70</f>
        <v>82990476687.106583</v>
      </c>
      <c r="Z22" s="344">
        <f>'NonE-biomass'!Z70+'E-biomass'!Z70</f>
        <v>82571524562.017487</v>
      </c>
      <c r="AA22" s="344">
        <f>'NonE-biomass'!AA70+'E-biomass'!AA70</f>
        <v>82131251242.848633</v>
      </c>
      <c r="AB22" s="344">
        <f>'NonE-biomass'!AB70+'E-biomass'!AB70</f>
        <v>81674851879.079453</v>
      </c>
      <c r="AC22" s="344">
        <f>'NonE-biomass'!AC70+'E-biomass'!AC70</f>
        <v>81207425216.857788</v>
      </c>
      <c r="AD22" s="344">
        <f>'NonE-biomass'!AD70+'E-biomass'!AD70</f>
        <v>80733965323.338135</v>
      </c>
      <c r="AE22" s="344">
        <f>'NonE-biomass'!AE70+'E-biomass'!AE70</f>
        <v>80259356419.852936</v>
      </c>
      <c r="AF22" s="344">
        <f>'NonE-biomass'!AF70+'E-biomass'!AF70</f>
        <v>79788370716.168472</v>
      </c>
      <c r="AG22" s="344">
        <f>'NonE-biomass'!AG70+'E-biomass'!AG70</f>
        <v>79325669131.863525</v>
      </c>
      <c r="AH22" s="344">
        <f>'NonE-biomass'!AH70+'E-biomass'!AH70</f>
        <v>78875804789.634613</v>
      </c>
      <c r="AI22" s="344">
        <f>'NonE-biomass'!AI70+'E-biomass'!AI70</f>
        <v>78443229168.78447</v>
      </c>
      <c r="AJ22" s="344">
        <f>'NonE-biomass'!AJ70+'E-biomass'!AJ70</f>
        <v>78032300815.047333</v>
      </c>
      <c r="AK22" s="344">
        <f>'NonE-biomass'!AK70+'E-biomass'!AK70</f>
        <v>77647296514.972733</v>
      </c>
      <c r="AL22" s="344">
        <f>'NonE-biomass'!AL70+'E-biomass'!AL70</f>
        <v>77292424859.133209</v>
      </c>
      <c r="AM22" s="344">
        <f>'NonE-biomass'!AM70+'E-biomass'!AM70</f>
        <v>76971842138.256989</v>
      </c>
      <c r="AN22" s="344">
        <f>'NonE-biomass'!AN70+'E-biomass'!AN70</f>
        <v>76689670539.91095</v>
      </c>
      <c r="AO22" s="344">
        <f>'NonE-biomass'!AO70+'E-biomass'!AO70</f>
        <v>76450018640.506729</v>
      </c>
      <c r="AP22" s="344">
        <f>'NonE-biomass'!AP70+'E-biomass'!AP70</f>
        <v>76257004218.239243</v>
      </c>
      <c r="AQ22" s="344">
        <f>'NonE-biomass'!AQ70+'E-biomass'!AQ70</f>
        <v>75724217471.257111</v>
      </c>
    </row>
    <row r="23" spans="1:43" x14ac:dyDescent="0.2">
      <c r="A23" s="136" t="s">
        <v>145</v>
      </c>
      <c r="B23" s="344">
        <f>'NonE-biomass'!B71+'E-biomass'!B71</f>
        <v>1417695660376.6526</v>
      </c>
      <c r="C23" s="344">
        <f>'NonE-biomass'!C71+'E-biomass'!C71</f>
        <v>1403823882877.8589</v>
      </c>
      <c r="D23" s="344">
        <f>'NonE-biomass'!D71+'E-biomass'!D71</f>
        <v>1628774514028.4458</v>
      </c>
      <c r="E23" s="344">
        <f>'NonE-biomass'!E71+'E-biomass'!E71</f>
        <v>1620597996636.4365</v>
      </c>
      <c r="F23" s="344">
        <f>'NonE-biomass'!F71+'E-biomass'!F71</f>
        <v>1629583307063.7573</v>
      </c>
      <c r="G23" s="344">
        <f>'NonE-biomass'!G71+'E-biomass'!G71</f>
        <v>1671340634091.1272</v>
      </c>
      <c r="H23" s="344">
        <f>'NonE-biomass'!H71+'E-biomass'!H71</f>
        <v>1725832083637.1599</v>
      </c>
      <c r="I23" s="344">
        <f>'NonE-biomass'!I71+'E-biomass'!I71</f>
        <v>1776349048016.5164</v>
      </c>
      <c r="J23" s="344">
        <f>'NonE-biomass'!J71+'E-biomass'!J71</f>
        <v>1818273893826.8428</v>
      </c>
      <c r="K23" s="344">
        <f>'NonE-biomass'!K71+'E-biomass'!K71</f>
        <v>1852194623880.9246</v>
      </c>
      <c r="L23" s="344">
        <f>'NonE-biomass'!L71+'E-biomass'!L71</f>
        <v>1878907273431.9944</v>
      </c>
      <c r="M23" s="344">
        <f>'NonE-biomass'!M71+'E-biomass'!M71</f>
        <v>1899374393545.8394</v>
      </c>
      <c r="N23" s="344">
        <f>'NonE-biomass'!N71+'E-biomass'!N71</f>
        <v>1917694625740.811</v>
      </c>
      <c r="O23" s="344">
        <f>'NonE-biomass'!O71+'E-biomass'!O71</f>
        <v>1931659918010.5657</v>
      </c>
      <c r="P23" s="344">
        <f>'NonE-biomass'!P71+'E-biomass'!P71</f>
        <v>1942048211460.2766</v>
      </c>
      <c r="Q23" s="344">
        <f>'NonE-biomass'!Q71+'E-biomass'!Q71</f>
        <v>1949679582457.8413</v>
      </c>
      <c r="R23" s="344">
        <f>'NonE-biomass'!R71+'E-biomass'!R71</f>
        <v>1955402442001.301</v>
      </c>
      <c r="S23" s="344">
        <f>'NonE-biomass'!S71+'E-biomass'!S71</f>
        <v>1968293073115.134</v>
      </c>
      <c r="T23" s="344">
        <f>'NonE-biomass'!T71+'E-biomass'!T71</f>
        <v>1980262453240.1794</v>
      </c>
      <c r="U23" s="344">
        <f>'NonE-biomass'!U71+'E-biomass'!U71</f>
        <v>1991315136913.7798</v>
      </c>
      <c r="V23" s="344">
        <f>'NonE-biomass'!V71+'E-biomass'!V71</f>
        <v>2001457463630.0264</v>
      </c>
      <c r="W23" s="344">
        <f>'NonE-biomass'!W71+'E-biomass'!W71</f>
        <v>2010697493676.8501</v>
      </c>
      <c r="X23" s="344">
        <f>'NonE-biomass'!X71+'E-biomass'!X71</f>
        <v>2019044940252.0808</v>
      </c>
      <c r="Y23" s="344">
        <f>'NonE-biomass'!Y71+'E-biomass'!Y71</f>
        <v>2026511098319.8049</v>
      </c>
      <c r="Z23" s="344">
        <f>'NonE-biomass'!Z71+'E-biomass'!Z71</f>
        <v>2033108770665.1067</v>
      </c>
      <c r="AA23" s="344">
        <f>'NonE-biomass'!AA71+'E-biomass'!AA71</f>
        <v>2038852191599.1941</v>
      </c>
      <c r="AB23" s="344">
        <f>'NonE-biomass'!AB71+'E-biomass'!AB71</f>
        <v>2043756948758.5984</v>
      </c>
      <c r="AC23" s="344">
        <f>'NonE-biomass'!AC71+'E-biomass'!AC71</f>
        <v>2047839903431.0679</v>
      </c>
      <c r="AD23" s="344">
        <f>'NonE-biomass'!AD71+'E-biomass'!AD71</f>
        <v>2051119109828.251</v>
      </c>
      <c r="AE23" s="344">
        <f>'NonE-biomass'!AE71+'E-biomass'!AE71</f>
        <v>2053613733710.2725</v>
      </c>
      <c r="AF23" s="344">
        <f>'NonE-biomass'!AF71+'E-biomass'!AF71</f>
        <v>2055343970751.0767</v>
      </c>
      <c r="AG23" s="344">
        <f>'NonE-biomass'!AG71+'E-biomass'!AG71</f>
        <v>2056330965015.688</v>
      </c>
      <c r="AH23" s="344">
        <f>'NonE-biomass'!AH71+'E-biomass'!AH71</f>
        <v>2056596727901.3809</v>
      </c>
      <c r="AI23" s="344">
        <f>'NonE-biomass'!AI71+'E-biomass'!AI71</f>
        <v>2056164057874.905</v>
      </c>
      <c r="AJ23" s="344">
        <f>'NonE-biomass'!AJ71+'E-biomass'!AJ71</f>
        <v>2055056461317.0317</v>
      </c>
      <c r="AK23" s="344">
        <f>'NonE-biomass'!AK71+'E-biomass'!AK71</f>
        <v>2053298074764.3474</v>
      </c>
      <c r="AL23" s="344">
        <f>'NonE-biomass'!AL71+'E-biomass'!AL71</f>
        <v>2050913588816.386</v>
      </c>
      <c r="AM23" s="344">
        <f>'NonE-biomass'!AM71+'E-biomass'!AM71</f>
        <v>2047928173954.1675</v>
      </c>
      <c r="AN23" s="344">
        <f>'NonE-biomass'!AN71+'E-biomass'!AN71</f>
        <v>2044367408494.1418</v>
      </c>
      <c r="AO23" s="344">
        <f>'NonE-biomass'!AO71+'E-biomass'!AO71</f>
        <v>2040257208879.4275</v>
      </c>
      <c r="AP23" s="344">
        <f>'NonE-biomass'!AP71+'E-biomass'!AP71</f>
        <v>2035623762488.6685</v>
      </c>
      <c r="AQ23" s="344">
        <f>'NonE-biomass'!AQ71+'E-biomass'!AQ71</f>
        <v>2020016417799.012</v>
      </c>
    </row>
    <row r="24" spans="1:43" x14ac:dyDescent="0.2">
      <c r="A24" s="136" t="s">
        <v>146</v>
      </c>
      <c r="B24" s="344">
        <f>'NonE-biomass'!B72+'E-biomass'!B72</f>
        <v>0</v>
      </c>
      <c r="C24" s="344">
        <f>'NonE-biomass'!C72+'E-biomass'!C72</f>
        <v>0</v>
      </c>
      <c r="D24" s="344">
        <f>'NonE-biomass'!D72+'E-biomass'!D72</f>
        <v>0</v>
      </c>
      <c r="E24" s="344">
        <f>'NonE-biomass'!E72+'E-biomass'!E72</f>
        <v>0</v>
      </c>
      <c r="F24" s="344">
        <f>'NonE-biomass'!F72+'E-biomass'!F72</f>
        <v>0</v>
      </c>
      <c r="G24" s="344">
        <f>'NonE-biomass'!G72+'E-biomass'!G72</f>
        <v>0</v>
      </c>
      <c r="H24" s="344">
        <f>'NonE-biomass'!H72+'E-biomass'!H72</f>
        <v>0</v>
      </c>
      <c r="I24" s="344">
        <f>'NonE-biomass'!I72+'E-biomass'!I72</f>
        <v>0</v>
      </c>
      <c r="J24" s="344">
        <f>'NonE-biomass'!J72+'E-biomass'!J72</f>
        <v>0</v>
      </c>
      <c r="K24" s="344">
        <f>'NonE-biomass'!K72+'E-biomass'!K72</f>
        <v>0</v>
      </c>
      <c r="L24" s="344">
        <f>'NonE-biomass'!L72+'E-biomass'!L72</f>
        <v>0</v>
      </c>
      <c r="M24" s="344">
        <f>'NonE-biomass'!M72+'E-biomass'!M72</f>
        <v>0</v>
      </c>
      <c r="N24" s="344">
        <f>'NonE-biomass'!N72+'E-biomass'!N72</f>
        <v>0</v>
      </c>
      <c r="O24" s="344">
        <f>'NonE-biomass'!O72+'E-biomass'!O72</f>
        <v>0</v>
      </c>
      <c r="P24" s="344">
        <f>'NonE-biomass'!P72+'E-biomass'!P72</f>
        <v>0</v>
      </c>
      <c r="Q24" s="344">
        <f>'NonE-biomass'!Q72+'E-biomass'!Q72</f>
        <v>0</v>
      </c>
      <c r="R24" s="344">
        <f>'NonE-biomass'!R72+'E-biomass'!R72</f>
        <v>0</v>
      </c>
      <c r="S24" s="344">
        <f>'NonE-biomass'!S72+'E-biomass'!S72</f>
        <v>0</v>
      </c>
      <c r="T24" s="344">
        <f>'NonE-biomass'!T72+'E-biomass'!T72</f>
        <v>0</v>
      </c>
      <c r="U24" s="344">
        <f>'NonE-biomass'!U72+'E-biomass'!U72</f>
        <v>0</v>
      </c>
      <c r="V24" s="344">
        <f>'NonE-biomass'!V72+'E-biomass'!V72</f>
        <v>0</v>
      </c>
      <c r="W24" s="344">
        <f>'NonE-biomass'!W72+'E-biomass'!W72</f>
        <v>0</v>
      </c>
      <c r="X24" s="344">
        <f>'NonE-biomass'!X72+'E-biomass'!X72</f>
        <v>0</v>
      </c>
      <c r="Y24" s="344">
        <f>'NonE-biomass'!Y72+'E-biomass'!Y72</f>
        <v>0</v>
      </c>
      <c r="Z24" s="344">
        <f>'NonE-biomass'!Z72+'E-biomass'!Z72</f>
        <v>0</v>
      </c>
      <c r="AA24" s="344">
        <f>'NonE-biomass'!AA72+'E-biomass'!AA72</f>
        <v>0</v>
      </c>
      <c r="AB24" s="344">
        <f>'NonE-biomass'!AB72+'E-biomass'!AB72</f>
        <v>0</v>
      </c>
      <c r="AC24" s="344">
        <f>'NonE-biomass'!AC72+'E-biomass'!AC72</f>
        <v>0</v>
      </c>
      <c r="AD24" s="344">
        <f>'NonE-biomass'!AD72+'E-biomass'!AD72</f>
        <v>0</v>
      </c>
      <c r="AE24" s="344">
        <f>'NonE-biomass'!AE72+'E-biomass'!AE72</f>
        <v>0</v>
      </c>
      <c r="AF24" s="344">
        <f>'NonE-biomass'!AF72+'E-biomass'!AF72</f>
        <v>0</v>
      </c>
      <c r="AG24" s="344">
        <f>'NonE-biomass'!AG72+'E-biomass'!AG72</f>
        <v>0</v>
      </c>
      <c r="AH24" s="344">
        <f>'NonE-biomass'!AH72+'E-biomass'!AH72</f>
        <v>0</v>
      </c>
      <c r="AI24" s="344">
        <f>'NonE-biomass'!AI72+'E-biomass'!AI72</f>
        <v>0</v>
      </c>
      <c r="AJ24" s="344">
        <f>'NonE-biomass'!AJ72+'E-biomass'!AJ72</f>
        <v>0</v>
      </c>
      <c r="AK24" s="344">
        <f>'NonE-biomass'!AK72+'E-biomass'!AK72</f>
        <v>0</v>
      </c>
      <c r="AL24" s="344">
        <f>'NonE-biomass'!AL72+'E-biomass'!AL72</f>
        <v>0</v>
      </c>
      <c r="AM24" s="344">
        <f>'NonE-biomass'!AM72+'E-biomass'!AM72</f>
        <v>0</v>
      </c>
      <c r="AN24" s="344">
        <f>'NonE-biomass'!AN72+'E-biomass'!AN72</f>
        <v>0</v>
      </c>
      <c r="AO24" s="344">
        <f>'NonE-biomass'!AO72+'E-biomass'!AO72</f>
        <v>0</v>
      </c>
      <c r="AP24" s="344">
        <f>'NonE-biomass'!AP72+'E-biomass'!AP72</f>
        <v>0</v>
      </c>
      <c r="AQ24" s="344">
        <f>'NonE-biomass'!AQ72+'E-biomass'!AQ72</f>
        <v>0</v>
      </c>
    </row>
    <row r="25" spans="1:43" x14ac:dyDescent="0.2">
      <c r="A25" s="136" t="s">
        <v>147</v>
      </c>
      <c r="B25" s="344">
        <f>'NonE-biomass'!B73+'E-biomass'!B73</f>
        <v>1628546678358.3066</v>
      </c>
      <c r="C25" s="344">
        <f>'NonE-biomass'!C73+'E-biomass'!C73</f>
        <v>1664613299855.1687</v>
      </c>
      <c r="D25" s="344">
        <f>'NonE-biomass'!D73+'E-biomass'!D73</f>
        <v>2244460455938.0439</v>
      </c>
      <c r="E25" s="344">
        <f>'NonE-biomass'!E73+'E-biomass'!E73</f>
        <v>2780168984877.0508</v>
      </c>
      <c r="F25" s="344">
        <f>'NonE-biomass'!F73+'E-biomass'!F73</f>
        <v>2876503567194.1245</v>
      </c>
      <c r="G25" s="344">
        <f>'NonE-biomass'!G73+'E-biomass'!G73</f>
        <v>3145256556834.2549</v>
      </c>
      <c r="H25" s="344">
        <f>'NonE-biomass'!H73+'E-biomass'!H73</f>
        <v>3507386751908.457</v>
      </c>
      <c r="I25" s="344">
        <f>'NonE-biomass'!I73+'E-biomass'!I73</f>
        <v>3876850302832.2725</v>
      </c>
      <c r="J25" s="344">
        <f>'NonE-biomass'!J73+'E-biomass'!J73</f>
        <v>4229115038783.5615</v>
      </c>
      <c r="K25" s="344">
        <f>'NonE-biomass'!K73+'E-biomass'!K73</f>
        <v>4565535592027.4678</v>
      </c>
      <c r="L25" s="344">
        <f>'NonE-biomass'!L73+'E-biomass'!L73</f>
        <v>4891053435360.3848</v>
      </c>
      <c r="M25" s="344">
        <f>'NonE-biomass'!M73+'E-biomass'!M73</f>
        <v>5214086069226.2383</v>
      </c>
      <c r="N25" s="344">
        <f>'NonE-biomass'!N73+'E-biomass'!N73</f>
        <v>5547550422242.2861</v>
      </c>
      <c r="O25" s="344">
        <f>'NonE-biomass'!O73+'E-biomass'!O73</f>
        <v>5891113760666.5586</v>
      </c>
      <c r="P25" s="344">
        <f>'NonE-biomass'!P73+'E-biomass'!P73</f>
        <v>6245627484750.2217</v>
      </c>
      <c r="Q25" s="344">
        <f>'NonE-biomass'!Q73+'E-biomass'!Q73</f>
        <v>6612210805998.4502</v>
      </c>
      <c r="R25" s="344">
        <f>'NonE-biomass'!R73+'E-biomass'!R73</f>
        <v>6992277843082.8311</v>
      </c>
      <c r="S25" s="344">
        <f>'NonE-biomass'!S73+'E-biomass'!S73</f>
        <v>7410824846530.0898</v>
      </c>
      <c r="T25" s="344">
        <f>'NonE-biomass'!T73+'E-biomass'!T73</f>
        <v>7846564613867.3047</v>
      </c>
      <c r="U25" s="344">
        <f>'NonE-biomass'!U73+'E-biomass'!U73</f>
        <v>8298607211608.4248</v>
      </c>
      <c r="V25" s="344">
        <f>'NonE-biomass'!V73+'E-biomass'!V73</f>
        <v>8765789208733.1553</v>
      </c>
      <c r="W25" s="344">
        <f>'NonE-biomass'!W73+'E-biomass'!W73</f>
        <v>9246651925503.6973</v>
      </c>
      <c r="X25" s="344">
        <f>'NonE-biomass'!X73+'E-biomass'!X73</f>
        <v>9739421960158.9941</v>
      </c>
      <c r="Y25" s="344">
        <f>'NonE-biomass'!Y73+'E-biomass'!Y73</f>
        <v>10241994843971.5</v>
      </c>
      <c r="Z25" s="344">
        <f>'NonE-biomass'!Z73+'E-biomass'!Z73</f>
        <v>10751922737887.404</v>
      </c>
      <c r="AA25" s="344">
        <f>'NonE-biomass'!AA73+'E-biomass'!AA73</f>
        <v>11266407127018.836</v>
      </c>
      <c r="AB25" s="344">
        <f>'NonE-biomass'!AB73+'E-biomass'!AB73</f>
        <v>11782297486820.93</v>
      </c>
      <c r="AC25" s="344">
        <f>'NonE-biomass'!AC73+'E-biomass'!AC73</f>
        <v>12296096881002.174</v>
      </c>
      <c r="AD25" s="344">
        <f>'NonE-biomass'!AD73+'E-biomass'!AD73</f>
        <v>12803975400448.162</v>
      </c>
      <c r="AE25" s="344">
        <f>'NonE-biomass'!AE73+'E-biomass'!AE73</f>
        <v>13301792259628.469</v>
      </c>
      <c r="AF25" s="344">
        <f>'NonE-biomass'!AF73+'E-biomass'!AF73</f>
        <v>13785127228027.387</v>
      </c>
      <c r="AG25" s="344">
        <f>'NonE-biomass'!AG73+'E-biomass'!AG73</f>
        <v>14249321886425.23</v>
      </c>
      <c r="AH25" s="344">
        <f>'NonE-biomass'!AH73+'E-biomass'!AH73</f>
        <v>14689530960547.717</v>
      </c>
      <c r="AI25" s="344">
        <f>'NonE-biomass'!AI73+'E-biomass'!AI73</f>
        <v>15100783699173.99</v>
      </c>
      <c r="AJ25" s="344">
        <f>'NonE-biomass'!AJ73+'E-biomass'!AJ73</f>
        <v>15478054934383.988</v>
      </c>
      <c r="AK25" s="344">
        <f>'NonE-biomass'!AK73+'E-biomass'!AK73</f>
        <v>15816345095331.682</v>
      </c>
      <c r="AL25" s="344">
        <f>'NonE-biomass'!AL73+'E-biomass'!AL73</f>
        <v>16110768053971.004</v>
      </c>
      <c r="AM25" s="344">
        <f>'NonE-biomass'!AM73+'E-biomass'!AM73</f>
        <v>16356645274885.484</v>
      </c>
      <c r="AN25" s="344">
        <f>'NonE-biomass'!AN73+'E-biomass'!AN73</f>
        <v>16549604338065.516</v>
      </c>
      <c r="AO25" s="344">
        <f>'NonE-biomass'!AO73+'E-biomass'!AO73</f>
        <v>16685679521932.416</v>
      </c>
      <c r="AP25" s="344">
        <f>'NonE-biomass'!AP73+'E-biomass'!AP73</f>
        <v>16761411794774.988</v>
      </c>
      <c r="AQ25" s="344">
        <f>'NonE-biomass'!AQ73+'E-biomass'!AQ73</f>
        <v>16687925055395.332</v>
      </c>
    </row>
    <row r="26" spans="1:43" x14ac:dyDescent="0.2">
      <c r="A26" s="136" t="s">
        <v>148</v>
      </c>
      <c r="B26" s="344">
        <f>'NonE-biomass'!B74+'E-biomass'!B74</f>
        <v>8436815074765.9463</v>
      </c>
      <c r="C26" s="344">
        <f>'NonE-biomass'!C74+'E-biomass'!C74</f>
        <v>7920784951810.8418</v>
      </c>
      <c r="D26" s="344">
        <f>'NonE-biomass'!D74+'E-biomass'!D74</f>
        <v>8313408937866.1133</v>
      </c>
      <c r="E26" s="344">
        <f>'NonE-biomass'!E74+'E-biomass'!E74</f>
        <v>8396229579114.9639</v>
      </c>
      <c r="F26" s="344">
        <f>'NonE-biomass'!F74+'E-biomass'!F74</f>
        <v>8763353813304.6709</v>
      </c>
      <c r="G26" s="344">
        <f>'NonE-biomass'!G74+'E-biomass'!G74</f>
        <v>9144369409221.7344</v>
      </c>
      <c r="H26" s="344">
        <f>'NonE-biomass'!H74+'E-biomass'!H74</f>
        <v>9452848127380.2695</v>
      </c>
      <c r="I26" s="344">
        <f>'NonE-biomass'!I74+'E-biomass'!I74</f>
        <v>9878499532787.793</v>
      </c>
      <c r="J26" s="344">
        <f>'NonE-biomass'!J74+'E-biomass'!J74</f>
        <v>10228949025605.859</v>
      </c>
      <c r="K26" s="344">
        <f>'NonE-biomass'!K74+'E-biomass'!K74</f>
        <v>10563402224094.492</v>
      </c>
      <c r="L26" s="344">
        <f>'NonE-biomass'!L74+'E-biomass'!L74</f>
        <v>10880521114761.621</v>
      </c>
      <c r="M26" s="344">
        <f>'NonE-biomass'!M74+'E-biomass'!M74</f>
        <v>11241961521817.02</v>
      </c>
      <c r="N26" s="344">
        <f>'NonE-biomass'!N74+'E-biomass'!N74</f>
        <v>11469893052634.148</v>
      </c>
      <c r="O26" s="344">
        <f>'NonE-biomass'!O74+'E-biomass'!O74</f>
        <v>11741100990041.438</v>
      </c>
      <c r="P26" s="344">
        <f>'NonE-biomass'!P74+'E-biomass'!P74</f>
        <v>11992167862626.908</v>
      </c>
      <c r="Q26" s="344">
        <f>'NonE-biomass'!Q74+'E-biomass'!Q74</f>
        <v>12222678059617.895</v>
      </c>
      <c r="R26" s="344">
        <f>'NonE-biomass'!R74+'E-biomass'!R74</f>
        <v>12406715651575.711</v>
      </c>
      <c r="S26" s="344">
        <f>'NonE-biomass'!S74+'E-biomass'!S74</f>
        <v>12678064804060.688</v>
      </c>
      <c r="T26" s="344">
        <f>'NonE-biomass'!T74+'E-biomass'!T74</f>
        <v>12905249345831.736</v>
      </c>
      <c r="U26" s="344">
        <f>'NonE-biomass'!U74+'E-biomass'!U74</f>
        <v>13114027021557.369</v>
      </c>
      <c r="V26" s="344">
        <f>'NonE-biomass'!V74+'E-biomass'!V74</f>
        <v>13304622172806.91</v>
      </c>
      <c r="W26" s="344">
        <f>'NonE-biomass'!W74+'E-biomass'!W74</f>
        <v>13477407857320.084</v>
      </c>
      <c r="X26" s="344">
        <f>'NonE-biomass'!X74+'E-biomass'!X74</f>
        <v>13632895528478.191</v>
      </c>
      <c r="Y26" s="344">
        <f>'NonE-biomass'!Y74+'E-biomass'!Y74</f>
        <v>13771723923711.775</v>
      </c>
      <c r="Z26" s="344">
        <f>'NonE-biomass'!Z74+'E-biomass'!Z74</f>
        <v>13894647437442.512</v>
      </c>
      <c r="AA26" s="344">
        <f>'NonE-biomass'!AA74+'E-biomass'!AA74</f>
        <v>14002524240459.699</v>
      </c>
      <c r="AB26" s="344">
        <f>'NonE-biomass'!AB74+'E-biomass'!AB74</f>
        <v>14096304389835.051</v>
      </c>
      <c r="AC26" s="344">
        <f>'NonE-biomass'!AC74+'E-biomass'!AC74</f>
        <v>14177018152618.143</v>
      </c>
      <c r="AD26" s="344">
        <f>'NonE-biomass'!AD74+'E-biomass'!AD74</f>
        <v>14245764743610.969</v>
      </c>
      <c r="AE26" s="344">
        <f>'NonE-biomass'!AE74+'E-biomass'!AE74</f>
        <v>14303701653433.309</v>
      </c>
      <c r="AF26" s="344">
        <f>'NonE-biomass'!AF74+'E-biomass'!AF74</f>
        <v>14352034718712.395</v>
      </c>
      <c r="AG26" s="344">
        <f>'NonE-biomass'!AG74+'E-biomass'!AG74</f>
        <v>14392009062326.77</v>
      </c>
      <c r="AH26" s="344">
        <f>'NonE-biomass'!AH74+'E-biomass'!AH74</f>
        <v>14424901008862.092</v>
      </c>
      <c r="AI26" s="344">
        <f>'NonE-biomass'!AI74+'E-biomass'!AI74</f>
        <v>14452011059361.74</v>
      </c>
      <c r="AJ26" s="344">
        <f>'NonE-biomass'!AJ74+'E-biomass'!AJ74</f>
        <v>14474657990525.117</v>
      </c>
      <c r="AK26" s="344">
        <f>'NonE-biomass'!AK74+'E-biomass'!AK74</f>
        <v>14494174127087.711</v>
      </c>
      <c r="AL26" s="344">
        <f>'NonE-biomass'!AL74+'E-biomass'!AL74</f>
        <v>14511901822480.83</v>
      </c>
      <c r="AM26" s="344">
        <f>'NonE-biomass'!AM74+'E-biomass'!AM74</f>
        <v>14529191172212.875</v>
      </c>
      <c r="AN26" s="344">
        <f>'NonE-biomass'!AN74+'E-biomass'!AN74</f>
        <v>14547398976877.303</v>
      </c>
      <c r="AO26" s="344">
        <f>'NonE-biomass'!AO74+'E-biomass'!AO74</f>
        <v>14567888967366.936</v>
      </c>
      <c r="AP26" s="344">
        <f>'NonE-biomass'!AP74+'E-biomass'!AP74</f>
        <v>14592033303816.43</v>
      </c>
      <c r="AQ26" s="344">
        <f>'NonE-biomass'!AQ74+'E-biomass'!AQ74</f>
        <v>14519959429668.316</v>
      </c>
    </row>
  </sheetData>
  <phoneticPr fontId="3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C10F-C48F-49B7-940C-B0A9C098CD84}">
  <sheetPr codeName="Sheet27">
    <tabColor theme="8" tint="-0.499984740745262"/>
  </sheetPr>
  <dimension ref="A1:AQ26"/>
  <sheetViews>
    <sheetView topLeftCell="T1" workbookViewId="0">
      <selection activeCell="B2" sqref="B2:AQ26"/>
    </sheetView>
  </sheetViews>
  <sheetFormatPr defaultColWidth="9" defaultRowHeight="12.75" x14ac:dyDescent="0.2"/>
  <cols>
    <col min="1" max="1" width="45.125" style="136" bestFit="1" customWidth="1"/>
    <col min="2" max="16384" width="9" style="136"/>
  </cols>
  <sheetData>
    <row r="1" spans="1:43" x14ac:dyDescent="0.2">
      <c r="A1" s="136" t="s">
        <v>276</v>
      </c>
      <c r="B1" s="136">
        <v>2019</v>
      </c>
      <c r="C1" s="136">
        <v>2020</v>
      </c>
      <c r="D1" s="136">
        <v>2021</v>
      </c>
      <c r="E1" s="136">
        <v>2022</v>
      </c>
      <c r="F1" s="136">
        <v>2023</v>
      </c>
      <c r="G1" s="136">
        <v>2024</v>
      </c>
      <c r="H1" s="136">
        <v>2025</v>
      </c>
      <c r="I1" s="136">
        <v>2026</v>
      </c>
      <c r="J1" s="136">
        <v>2027</v>
      </c>
      <c r="K1" s="136">
        <v>2028</v>
      </c>
      <c r="L1" s="136">
        <v>2029</v>
      </c>
      <c r="M1" s="136">
        <v>2030</v>
      </c>
      <c r="N1" s="136">
        <v>2031</v>
      </c>
      <c r="O1" s="136">
        <v>2032</v>
      </c>
      <c r="P1" s="136">
        <v>2033</v>
      </c>
      <c r="Q1" s="136">
        <v>2034</v>
      </c>
      <c r="R1" s="136">
        <v>2035</v>
      </c>
      <c r="S1" s="136">
        <v>2036</v>
      </c>
      <c r="T1" s="136">
        <v>2037</v>
      </c>
      <c r="U1" s="136">
        <v>2038</v>
      </c>
      <c r="V1" s="136">
        <v>2039</v>
      </c>
      <c r="W1" s="136">
        <v>2040</v>
      </c>
      <c r="X1" s="136">
        <v>2041</v>
      </c>
      <c r="Y1" s="136">
        <v>2042</v>
      </c>
      <c r="Z1" s="136">
        <v>2043</v>
      </c>
      <c r="AA1" s="136">
        <v>2044</v>
      </c>
      <c r="AB1" s="136">
        <v>2045</v>
      </c>
      <c r="AC1" s="136">
        <v>2046</v>
      </c>
      <c r="AD1" s="136">
        <v>2047</v>
      </c>
      <c r="AE1" s="136">
        <v>2048</v>
      </c>
      <c r="AF1" s="136">
        <v>2049</v>
      </c>
      <c r="AG1" s="136">
        <v>2050</v>
      </c>
      <c r="AH1" s="136">
        <v>2051</v>
      </c>
      <c r="AI1" s="136">
        <v>2052</v>
      </c>
      <c r="AJ1" s="136">
        <v>2053</v>
      </c>
      <c r="AK1" s="136">
        <v>2054</v>
      </c>
      <c r="AL1" s="136">
        <v>2055</v>
      </c>
      <c r="AM1" s="136">
        <v>2056</v>
      </c>
      <c r="AN1" s="136">
        <v>2057</v>
      </c>
      <c r="AO1" s="136">
        <v>2058</v>
      </c>
      <c r="AP1" s="136">
        <v>2059</v>
      </c>
      <c r="AQ1" s="136">
        <v>2060</v>
      </c>
    </row>
    <row r="2" spans="1:43" x14ac:dyDescent="0.2">
      <c r="A2" s="136" t="s">
        <v>124</v>
      </c>
      <c r="B2" s="344">
        <v>0</v>
      </c>
      <c r="C2" s="344">
        <v>0</v>
      </c>
      <c r="D2" s="344">
        <v>0</v>
      </c>
      <c r="E2" s="344">
        <v>0</v>
      </c>
      <c r="F2" s="344">
        <v>0</v>
      </c>
      <c r="G2" s="344">
        <v>0</v>
      </c>
      <c r="H2" s="344">
        <v>0</v>
      </c>
      <c r="I2" s="344">
        <v>0</v>
      </c>
      <c r="J2" s="344">
        <v>0</v>
      </c>
      <c r="K2" s="344">
        <v>0</v>
      </c>
      <c r="L2" s="344">
        <v>0</v>
      </c>
      <c r="M2" s="344">
        <v>0</v>
      </c>
      <c r="N2" s="344">
        <v>0</v>
      </c>
      <c r="O2" s="344">
        <v>0</v>
      </c>
      <c r="P2" s="344">
        <v>0</v>
      </c>
      <c r="Q2" s="344">
        <v>0</v>
      </c>
      <c r="R2" s="344">
        <v>0</v>
      </c>
      <c r="S2" s="344">
        <v>0</v>
      </c>
      <c r="T2" s="344">
        <v>0</v>
      </c>
      <c r="U2" s="344">
        <v>0</v>
      </c>
      <c r="V2" s="344">
        <v>0</v>
      </c>
      <c r="W2" s="344">
        <v>0</v>
      </c>
      <c r="X2" s="344">
        <v>0</v>
      </c>
      <c r="Y2" s="344">
        <v>0</v>
      </c>
      <c r="Z2" s="344">
        <v>0</v>
      </c>
      <c r="AA2" s="344">
        <v>0</v>
      </c>
      <c r="AB2" s="344">
        <v>0</v>
      </c>
      <c r="AC2" s="344">
        <v>0</v>
      </c>
      <c r="AD2" s="344">
        <v>0</v>
      </c>
      <c r="AE2" s="344">
        <v>0</v>
      </c>
      <c r="AF2" s="344">
        <v>0</v>
      </c>
      <c r="AG2" s="344">
        <v>0</v>
      </c>
      <c r="AH2" s="344">
        <v>0</v>
      </c>
      <c r="AI2" s="344">
        <v>0</v>
      </c>
      <c r="AJ2" s="344">
        <v>0</v>
      </c>
      <c r="AK2" s="344">
        <v>0</v>
      </c>
      <c r="AL2" s="344">
        <v>0</v>
      </c>
      <c r="AM2" s="344">
        <v>0</v>
      </c>
      <c r="AN2" s="344">
        <v>0</v>
      </c>
      <c r="AO2" s="344">
        <v>0</v>
      </c>
      <c r="AP2" s="344">
        <v>0</v>
      </c>
      <c r="AQ2" s="344">
        <v>0</v>
      </c>
    </row>
    <row r="3" spans="1:43" x14ac:dyDescent="0.2">
      <c r="A3" s="136" t="s">
        <v>125</v>
      </c>
      <c r="B3" s="344">
        <v>0</v>
      </c>
      <c r="C3" s="344">
        <v>0</v>
      </c>
      <c r="D3" s="344">
        <v>0</v>
      </c>
      <c r="E3" s="344">
        <v>0</v>
      </c>
      <c r="F3" s="344">
        <v>0</v>
      </c>
      <c r="G3" s="344">
        <v>0</v>
      </c>
      <c r="H3" s="344">
        <v>0</v>
      </c>
      <c r="I3" s="344">
        <v>0</v>
      </c>
      <c r="J3" s="344">
        <v>0</v>
      </c>
      <c r="K3" s="344">
        <v>0</v>
      </c>
      <c r="L3" s="344">
        <v>0</v>
      </c>
      <c r="M3" s="344">
        <v>0</v>
      </c>
      <c r="N3" s="344">
        <v>0</v>
      </c>
      <c r="O3" s="344">
        <v>0</v>
      </c>
      <c r="P3" s="344">
        <v>0</v>
      </c>
      <c r="Q3" s="344">
        <v>0</v>
      </c>
      <c r="R3" s="344">
        <v>0</v>
      </c>
      <c r="S3" s="344">
        <v>0</v>
      </c>
      <c r="T3" s="344">
        <v>0</v>
      </c>
      <c r="U3" s="344">
        <v>0</v>
      </c>
      <c r="V3" s="344">
        <v>0</v>
      </c>
      <c r="W3" s="344">
        <v>0</v>
      </c>
      <c r="X3" s="344">
        <v>0</v>
      </c>
      <c r="Y3" s="344">
        <v>0</v>
      </c>
      <c r="Z3" s="344">
        <v>0</v>
      </c>
      <c r="AA3" s="344">
        <v>0</v>
      </c>
      <c r="AB3" s="344">
        <v>0</v>
      </c>
      <c r="AC3" s="344">
        <v>0</v>
      </c>
      <c r="AD3" s="344">
        <v>0</v>
      </c>
      <c r="AE3" s="344">
        <v>0</v>
      </c>
      <c r="AF3" s="344">
        <v>0</v>
      </c>
      <c r="AG3" s="344">
        <v>0</v>
      </c>
      <c r="AH3" s="344">
        <v>0</v>
      </c>
      <c r="AI3" s="344">
        <v>0</v>
      </c>
      <c r="AJ3" s="344">
        <v>0</v>
      </c>
      <c r="AK3" s="344">
        <v>0</v>
      </c>
      <c r="AL3" s="344">
        <v>0</v>
      </c>
      <c r="AM3" s="344">
        <v>0</v>
      </c>
      <c r="AN3" s="344">
        <v>0</v>
      </c>
      <c r="AO3" s="344">
        <v>0</v>
      </c>
      <c r="AP3" s="344">
        <v>0</v>
      </c>
      <c r="AQ3" s="344">
        <v>0</v>
      </c>
    </row>
    <row r="4" spans="1:43" x14ac:dyDescent="0.2">
      <c r="A4" s="136" t="s">
        <v>126</v>
      </c>
      <c r="B4" s="344">
        <v>0</v>
      </c>
      <c r="C4" s="344">
        <v>0</v>
      </c>
      <c r="D4" s="344">
        <v>0</v>
      </c>
      <c r="E4" s="344">
        <v>0</v>
      </c>
      <c r="F4" s="344">
        <v>0</v>
      </c>
      <c r="G4" s="344">
        <v>0</v>
      </c>
      <c r="H4" s="344">
        <v>0</v>
      </c>
      <c r="I4" s="344">
        <v>0</v>
      </c>
      <c r="J4" s="344">
        <v>0</v>
      </c>
      <c r="K4" s="344">
        <v>0</v>
      </c>
      <c r="L4" s="344">
        <v>0</v>
      </c>
      <c r="M4" s="344">
        <v>0</v>
      </c>
      <c r="N4" s="344">
        <v>0</v>
      </c>
      <c r="O4" s="344">
        <v>0</v>
      </c>
      <c r="P4" s="344">
        <v>0</v>
      </c>
      <c r="Q4" s="344">
        <v>0</v>
      </c>
      <c r="R4" s="344">
        <v>0</v>
      </c>
      <c r="S4" s="344">
        <v>0</v>
      </c>
      <c r="T4" s="344">
        <v>0</v>
      </c>
      <c r="U4" s="344">
        <v>0</v>
      </c>
      <c r="V4" s="344">
        <v>0</v>
      </c>
      <c r="W4" s="344">
        <v>0</v>
      </c>
      <c r="X4" s="344">
        <v>0</v>
      </c>
      <c r="Y4" s="344">
        <v>0</v>
      </c>
      <c r="Z4" s="344">
        <v>0</v>
      </c>
      <c r="AA4" s="344">
        <v>0</v>
      </c>
      <c r="AB4" s="344">
        <v>0</v>
      </c>
      <c r="AC4" s="344">
        <v>0</v>
      </c>
      <c r="AD4" s="344">
        <v>0</v>
      </c>
      <c r="AE4" s="344">
        <v>0</v>
      </c>
      <c r="AF4" s="344">
        <v>0</v>
      </c>
      <c r="AG4" s="344">
        <v>0</v>
      </c>
      <c r="AH4" s="344">
        <v>0</v>
      </c>
      <c r="AI4" s="344">
        <v>0</v>
      </c>
      <c r="AJ4" s="344">
        <v>0</v>
      </c>
      <c r="AK4" s="344">
        <v>0</v>
      </c>
      <c r="AL4" s="344">
        <v>0</v>
      </c>
      <c r="AM4" s="344">
        <v>0</v>
      </c>
      <c r="AN4" s="344">
        <v>0</v>
      </c>
      <c r="AO4" s="344">
        <v>0</v>
      </c>
      <c r="AP4" s="344">
        <v>0</v>
      </c>
      <c r="AQ4" s="344">
        <v>0</v>
      </c>
    </row>
    <row r="5" spans="1:43" x14ac:dyDescent="0.2">
      <c r="A5" s="136" t="s">
        <v>127</v>
      </c>
      <c r="B5" s="344">
        <v>0</v>
      </c>
      <c r="C5" s="344">
        <v>0</v>
      </c>
      <c r="D5" s="344">
        <v>0</v>
      </c>
      <c r="E5" s="344">
        <v>0</v>
      </c>
      <c r="F5" s="344">
        <v>0</v>
      </c>
      <c r="G5" s="344">
        <v>0</v>
      </c>
      <c r="H5" s="344">
        <v>0</v>
      </c>
      <c r="I5" s="344">
        <v>0</v>
      </c>
      <c r="J5" s="344">
        <v>0</v>
      </c>
      <c r="K5" s="344">
        <v>0</v>
      </c>
      <c r="L5" s="344">
        <v>0</v>
      </c>
      <c r="M5" s="344">
        <v>0</v>
      </c>
      <c r="N5" s="344">
        <v>0</v>
      </c>
      <c r="O5" s="344">
        <v>0</v>
      </c>
      <c r="P5" s="344">
        <v>0</v>
      </c>
      <c r="Q5" s="344">
        <v>0</v>
      </c>
      <c r="R5" s="344">
        <v>0</v>
      </c>
      <c r="S5" s="344">
        <v>0</v>
      </c>
      <c r="T5" s="344">
        <v>0</v>
      </c>
      <c r="U5" s="344">
        <v>0</v>
      </c>
      <c r="V5" s="344">
        <v>0</v>
      </c>
      <c r="W5" s="344">
        <v>0</v>
      </c>
      <c r="X5" s="344">
        <v>0</v>
      </c>
      <c r="Y5" s="344">
        <v>0</v>
      </c>
      <c r="Z5" s="344">
        <v>0</v>
      </c>
      <c r="AA5" s="344">
        <v>0</v>
      </c>
      <c r="AB5" s="344">
        <v>0</v>
      </c>
      <c r="AC5" s="344">
        <v>0</v>
      </c>
      <c r="AD5" s="344">
        <v>0</v>
      </c>
      <c r="AE5" s="344">
        <v>0</v>
      </c>
      <c r="AF5" s="344">
        <v>0</v>
      </c>
      <c r="AG5" s="344">
        <v>0</v>
      </c>
      <c r="AH5" s="344">
        <v>0</v>
      </c>
      <c r="AI5" s="344">
        <v>0</v>
      </c>
      <c r="AJ5" s="344">
        <v>0</v>
      </c>
      <c r="AK5" s="344">
        <v>0</v>
      </c>
      <c r="AL5" s="344">
        <v>0</v>
      </c>
      <c r="AM5" s="344">
        <v>0</v>
      </c>
      <c r="AN5" s="344">
        <v>0</v>
      </c>
      <c r="AO5" s="344">
        <v>0</v>
      </c>
      <c r="AP5" s="344">
        <v>0</v>
      </c>
      <c r="AQ5" s="344">
        <v>0</v>
      </c>
    </row>
    <row r="6" spans="1:43" x14ac:dyDescent="0.2">
      <c r="A6" s="136" t="s">
        <v>128</v>
      </c>
      <c r="B6" s="344">
        <v>0</v>
      </c>
      <c r="C6" s="344">
        <v>0</v>
      </c>
      <c r="D6" s="344">
        <v>0</v>
      </c>
      <c r="E6" s="344">
        <v>0</v>
      </c>
      <c r="F6" s="344">
        <v>0</v>
      </c>
      <c r="G6" s="344">
        <v>0</v>
      </c>
      <c r="H6" s="344">
        <v>0</v>
      </c>
      <c r="I6" s="344">
        <v>0</v>
      </c>
      <c r="J6" s="344">
        <v>0</v>
      </c>
      <c r="K6" s="344">
        <v>0</v>
      </c>
      <c r="L6" s="344">
        <v>0</v>
      </c>
      <c r="M6" s="344">
        <v>0</v>
      </c>
      <c r="N6" s="344">
        <v>0</v>
      </c>
      <c r="O6" s="344">
        <v>0</v>
      </c>
      <c r="P6" s="344">
        <v>0</v>
      </c>
      <c r="Q6" s="344">
        <v>0</v>
      </c>
      <c r="R6" s="344">
        <v>0</v>
      </c>
      <c r="S6" s="344">
        <v>0</v>
      </c>
      <c r="T6" s="344">
        <v>0</v>
      </c>
      <c r="U6" s="344">
        <v>0</v>
      </c>
      <c r="V6" s="344">
        <v>0</v>
      </c>
      <c r="W6" s="344">
        <v>0</v>
      </c>
      <c r="X6" s="344">
        <v>0</v>
      </c>
      <c r="Y6" s="344">
        <v>0</v>
      </c>
      <c r="Z6" s="344">
        <v>0</v>
      </c>
      <c r="AA6" s="344">
        <v>0</v>
      </c>
      <c r="AB6" s="344">
        <v>0</v>
      </c>
      <c r="AC6" s="344">
        <v>0</v>
      </c>
      <c r="AD6" s="344">
        <v>0</v>
      </c>
      <c r="AE6" s="344">
        <v>0</v>
      </c>
      <c r="AF6" s="344">
        <v>0</v>
      </c>
      <c r="AG6" s="344">
        <v>0</v>
      </c>
      <c r="AH6" s="344">
        <v>0</v>
      </c>
      <c r="AI6" s="344">
        <v>0</v>
      </c>
      <c r="AJ6" s="344">
        <v>0</v>
      </c>
      <c r="AK6" s="344">
        <v>0</v>
      </c>
      <c r="AL6" s="344">
        <v>0</v>
      </c>
      <c r="AM6" s="344">
        <v>0</v>
      </c>
      <c r="AN6" s="344">
        <v>0</v>
      </c>
      <c r="AO6" s="344">
        <v>0</v>
      </c>
      <c r="AP6" s="344">
        <v>0</v>
      </c>
      <c r="AQ6" s="344">
        <v>0</v>
      </c>
    </row>
    <row r="7" spans="1:43" x14ac:dyDescent="0.2">
      <c r="A7" s="136" t="s">
        <v>129</v>
      </c>
      <c r="B7" s="344">
        <v>0</v>
      </c>
      <c r="C7" s="344">
        <v>0</v>
      </c>
      <c r="D7" s="344">
        <v>0</v>
      </c>
      <c r="E7" s="344">
        <v>0</v>
      </c>
      <c r="F7" s="344">
        <v>0</v>
      </c>
      <c r="G7" s="344">
        <v>0</v>
      </c>
      <c r="H7" s="344">
        <v>0</v>
      </c>
      <c r="I7" s="344">
        <v>0</v>
      </c>
      <c r="J7" s="344">
        <v>0</v>
      </c>
      <c r="K7" s="344">
        <v>0</v>
      </c>
      <c r="L7" s="344">
        <v>0</v>
      </c>
      <c r="M7" s="344">
        <v>0</v>
      </c>
      <c r="N7" s="344">
        <v>0</v>
      </c>
      <c r="O7" s="344">
        <v>0</v>
      </c>
      <c r="P7" s="344">
        <v>0</v>
      </c>
      <c r="Q7" s="344">
        <v>0</v>
      </c>
      <c r="R7" s="344">
        <v>0</v>
      </c>
      <c r="S7" s="344">
        <v>0</v>
      </c>
      <c r="T7" s="344">
        <v>0</v>
      </c>
      <c r="U7" s="344">
        <v>0</v>
      </c>
      <c r="V7" s="344">
        <v>0</v>
      </c>
      <c r="W7" s="344">
        <v>0</v>
      </c>
      <c r="X7" s="344">
        <v>0</v>
      </c>
      <c r="Y7" s="344">
        <v>0</v>
      </c>
      <c r="Z7" s="344">
        <v>0</v>
      </c>
      <c r="AA7" s="344">
        <v>0</v>
      </c>
      <c r="AB7" s="344">
        <v>0</v>
      </c>
      <c r="AC7" s="344">
        <v>0</v>
      </c>
      <c r="AD7" s="344">
        <v>0</v>
      </c>
      <c r="AE7" s="344">
        <v>0</v>
      </c>
      <c r="AF7" s="344">
        <v>0</v>
      </c>
      <c r="AG7" s="344">
        <v>0</v>
      </c>
      <c r="AH7" s="344">
        <v>0</v>
      </c>
      <c r="AI7" s="344">
        <v>0</v>
      </c>
      <c r="AJ7" s="344">
        <v>0</v>
      </c>
      <c r="AK7" s="344">
        <v>0</v>
      </c>
      <c r="AL7" s="344">
        <v>0</v>
      </c>
      <c r="AM7" s="344">
        <v>0</v>
      </c>
      <c r="AN7" s="344">
        <v>0</v>
      </c>
      <c r="AO7" s="344">
        <v>0</v>
      </c>
      <c r="AP7" s="344">
        <v>0</v>
      </c>
      <c r="AQ7" s="344">
        <v>0</v>
      </c>
    </row>
    <row r="8" spans="1:43" x14ac:dyDescent="0.2">
      <c r="A8" s="136" t="s">
        <v>130</v>
      </c>
      <c r="B8" s="344">
        <v>0</v>
      </c>
      <c r="C8" s="344">
        <v>0</v>
      </c>
      <c r="D8" s="344">
        <v>0</v>
      </c>
      <c r="E8" s="344">
        <v>0</v>
      </c>
      <c r="F8" s="344">
        <v>0</v>
      </c>
      <c r="G8" s="344">
        <v>0</v>
      </c>
      <c r="H8" s="344">
        <v>0</v>
      </c>
      <c r="I8" s="344">
        <v>0</v>
      </c>
      <c r="J8" s="344">
        <v>0</v>
      </c>
      <c r="K8" s="344">
        <v>0</v>
      </c>
      <c r="L8" s="344">
        <v>0</v>
      </c>
      <c r="M8" s="344">
        <v>0</v>
      </c>
      <c r="N8" s="344">
        <v>0</v>
      </c>
      <c r="O8" s="344">
        <v>0</v>
      </c>
      <c r="P8" s="344">
        <v>0</v>
      </c>
      <c r="Q8" s="344">
        <v>0</v>
      </c>
      <c r="R8" s="344">
        <v>0</v>
      </c>
      <c r="S8" s="344">
        <v>0</v>
      </c>
      <c r="T8" s="344">
        <v>0</v>
      </c>
      <c r="U8" s="344">
        <v>0</v>
      </c>
      <c r="V8" s="344">
        <v>0</v>
      </c>
      <c r="W8" s="344">
        <v>0</v>
      </c>
      <c r="X8" s="344">
        <v>0</v>
      </c>
      <c r="Y8" s="344">
        <v>0</v>
      </c>
      <c r="Z8" s="344">
        <v>0</v>
      </c>
      <c r="AA8" s="344">
        <v>0</v>
      </c>
      <c r="AB8" s="344">
        <v>0</v>
      </c>
      <c r="AC8" s="344">
        <v>0</v>
      </c>
      <c r="AD8" s="344">
        <v>0</v>
      </c>
      <c r="AE8" s="344">
        <v>0</v>
      </c>
      <c r="AF8" s="344">
        <v>0</v>
      </c>
      <c r="AG8" s="344">
        <v>0</v>
      </c>
      <c r="AH8" s="344">
        <v>0</v>
      </c>
      <c r="AI8" s="344">
        <v>0</v>
      </c>
      <c r="AJ8" s="344">
        <v>0</v>
      </c>
      <c r="AK8" s="344">
        <v>0</v>
      </c>
      <c r="AL8" s="344">
        <v>0</v>
      </c>
      <c r="AM8" s="344">
        <v>0</v>
      </c>
      <c r="AN8" s="344">
        <v>0</v>
      </c>
      <c r="AO8" s="344">
        <v>0</v>
      </c>
      <c r="AP8" s="344">
        <v>0</v>
      </c>
      <c r="AQ8" s="344">
        <v>0</v>
      </c>
    </row>
    <row r="9" spans="1:43" x14ac:dyDescent="0.2">
      <c r="A9" s="136" t="s">
        <v>131</v>
      </c>
      <c r="B9" s="344">
        <v>0</v>
      </c>
      <c r="C9" s="344">
        <v>0</v>
      </c>
      <c r="D9" s="344">
        <v>0</v>
      </c>
      <c r="E9" s="344">
        <v>0</v>
      </c>
      <c r="F9" s="344">
        <v>0</v>
      </c>
      <c r="G9" s="344">
        <v>0</v>
      </c>
      <c r="H9" s="344">
        <v>0</v>
      </c>
      <c r="I9" s="344">
        <v>0</v>
      </c>
      <c r="J9" s="344">
        <v>0</v>
      </c>
      <c r="K9" s="344">
        <v>0</v>
      </c>
      <c r="L9" s="344">
        <v>0</v>
      </c>
      <c r="M9" s="344">
        <v>0</v>
      </c>
      <c r="N9" s="344">
        <v>0</v>
      </c>
      <c r="O9" s="344">
        <v>0</v>
      </c>
      <c r="P9" s="344">
        <v>0</v>
      </c>
      <c r="Q9" s="344">
        <v>0</v>
      </c>
      <c r="R9" s="344">
        <v>0</v>
      </c>
      <c r="S9" s="344">
        <v>0</v>
      </c>
      <c r="T9" s="344">
        <v>0</v>
      </c>
      <c r="U9" s="344">
        <v>0</v>
      </c>
      <c r="V9" s="344">
        <v>0</v>
      </c>
      <c r="W9" s="344">
        <v>0</v>
      </c>
      <c r="X9" s="344">
        <v>0</v>
      </c>
      <c r="Y9" s="344">
        <v>0</v>
      </c>
      <c r="Z9" s="344">
        <v>0</v>
      </c>
      <c r="AA9" s="344">
        <v>0</v>
      </c>
      <c r="AB9" s="344">
        <v>0</v>
      </c>
      <c r="AC9" s="344">
        <v>0</v>
      </c>
      <c r="AD9" s="344">
        <v>0</v>
      </c>
      <c r="AE9" s="344">
        <v>0</v>
      </c>
      <c r="AF9" s="344">
        <v>0</v>
      </c>
      <c r="AG9" s="344">
        <v>0</v>
      </c>
      <c r="AH9" s="344">
        <v>0</v>
      </c>
      <c r="AI9" s="344">
        <v>0</v>
      </c>
      <c r="AJ9" s="344">
        <v>0</v>
      </c>
      <c r="AK9" s="344">
        <v>0</v>
      </c>
      <c r="AL9" s="344">
        <v>0</v>
      </c>
      <c r="AM9" s="344">
        <v>0</v>
      </c>
      <c r="AN9" s="344">
        <v>0</v>
      </c>
      <c r="AO9" s="344">
        <v>0</v>
      </c>
      <c r="AP9" s="344">
        <v>0</v>
      </c>
      <c r="AQ9" s="344">
        <v>0</v>
      </c>
    </row>
    <row r="10" spans="1:43" x14ac:dyDescent="0.2">
      <c r="A10" s="136" t="s">
        <v>132</v>
      </c>
      <c r="B10" s="344">
        <v>0</v>
      </c>
      <c r="C10" s="344">
        <v>0</v>
      </c>
      <c r="D10" s="344">
        <v>0</v>
      </c>
      <c r="E10" s="344">
        <v>0</v>
      </c>
      <c r="F10" s="344">
        <v>0</v>
      </c>
      <c r="G10" s="344">
        <v>0</v>
      </c>
      <c r="H10" s="344">
        <v>0</v>
      </c>
      <c r="I10" s="344">
        <v>0</v>
      </c>
      <c r="J10" s="344">
        <v>0</v>
      </c>
      <c r="K10" s="344">
        <v>0</v>
      </c>
      <c r="L10" s="344">
        <v>0</v>
      </c>
      <c r="M10" s="344">
        <v>0</v>
      </c>
      <c r="N10" s="344">
        <v>0</v>
      </c>
      <c r="O10" s="344">
        <v>0</v>
      </c>
      <c r="P10" s="344">
        <v>0</v>
      </c>
      <c r="Q10" s="344">
        <v>0</v>
      </c>
      <c r="R10" s="344">
        <v>0</v>
      </c>
      <c r="S10" s="344">
        <v>0</v>
      </c>
      <c r="T10" s="344">
        <v>0</v>
      </c>
      <c r="U10" s="344">
        <v>0</v>
      </c>
      <c r="V10" s="344">
        <v>0</v>
      </c>
      <c r="W10" s="344">
        <v>0</v>
      </c>
      <c r="X10" s="344">
        <v>0</v>
      </c>
      <c r="Y10" s="344">
        <v>0</v>
      </c>
      <c r="Z10" s="344">
        <v>0</v>
      </c>
      <c r="AA10" s="344">
        <v>0</v>
      </c>
      <c r="AB10" s="344">
        <v>0</v>
      </c>
      <c r="AC10" s="344">
        <v>0</v>
      </c>
      <c r="AD10" s="344">
        <v>0</v>
      </c>
      <c r="AE10" s="344">
        <v>0</v>
      </c>
      <c r="AF10" s="344">
        <v>0</v>
      </c>
      <c r="AG10" s="344">
        <v>0</v>
      </c>
      <c r="AH10" s="344">
        <v>0</v>
      </c>
      <c r="AI10" s="344">
        <v>0</v>
      </c>
      <c r="AJ10" s="344">
        <v>0</v>
      </c>
      <c r="AK10" s="344">
        <v>0</v>
      </c>
      <c r="AL10" s="344">
        <v>0</v>
      </c>
      <c r="AM10" s="344">
        <v>0</v>
      </c>
      <c r="AN10" s="344">
        <v>0</v>
      </c>
      <c r="AO10" s="344">
        <v>0</v>
      </c>
      <c r="AP10" s="344">
        <v>0</v>
      </c>
      <c r="AQ10" s="344">
        <v>0</v>
      </c>
    </row>
    <row r="11" spans="1:43" x14ac:dyDescent="0.2">
      <c r="A11" s="136" t="s">
        <v>133</v>
      </c>
      <c r="B11" s="344">
        <v>0</v>
      </c>
      <c r="C11" s="344">
        <v>0</v>
      </c>
      <c r="D11" s="344">
        <v>0</v>
      </c>
      <c r="E11" s="344">
        <v>0</v>
      </c>
      <c r="F11" s="344">
        <v>0</v>
      </c>
      <c r="G11" s="344">
        <v>0</v>
      </c>
      <c r="H11" s="344">
        <v>0</v>
      </c>
      <c r="I11" s="344">
        <v>0</v>
      </c>
      <c r="J11" s="344">
        <v>0</v>
      </c>
      <c r="K11" s="344">
        <v>0</v>
      </c>
      <c r="L11" s="344">
        <v>0</v>
      </c>
      <c r="M11" s="344">
        <v>0</v>
      </c>
      <c r="N11" s="344">
        <v>0</v>
      </c>
      <c r="O11" s="344">
        <v>0</v>
      </c>
      <c r="P11" s="344">
        <v>0</v>
      </c>
      <c r="Q11" s="344">
        <v>0</v>
      </c>
      <c r="R11" s="344">
        <v>0</v>
      </c>
      <c r="S11" s="344">
        <v>0</v>
      </c>
      <c r="T11" s="344">
        <v>0</v>
      </c>
      <c r="U11" s="344">
        <v>0</v>
      </c>
      <c r="V11" s="344">
        <v>0</v>
      </c>
      <c r="W11" s="344">
        <v>0</v>
      </c>
      <c r="X11" s="344">
        <v>0</v>
      </c>
      <c r="Y11" s="344">
        <v>0</v>
      </c>
      <c r="Z11" s="344">
        <v>0</v>
      </c>
      <c r="AA11" s="344">
        <v>0</v>
      </c>
      <c r="AB11" s="344">
        <v>0</v>
      </c>
      <c r="AC11" s="344">
        <v>0</v>
      </c>
      <c r="AD11" s="344">
        <v>0</v>
      </c>
      <c r="AE11" s="344">
        <v>0</v>
      </c>
      <c r="AF11" s="344">
        <v>0</v>
      </c>
      <c r="AG11" s="344">
        <v>0</v>
      </c>
      <c r="AH11" s="344">
        <v>0</v>
      </c>
      <c r="AI11" s="344">
        <v>0</v>
      </c>
      <c r="AJ11" s="344">
        <v>0</v>
      </c>
      <c r="AK11" s="344">
        <v>0</v>
      </c>
      <c r="AL11" s="344">
        <v>0</v>
      </c>
      <c r="AM11" s="344">
        <v>0</v>
      </c>
      <c r="AN11" s="344">
        <v>0</v>
      </c>
      <c r="AO11" s="344">
        <v>0</v>
      </c>
      <c r="AP11" s="344">
        <v>0</v>
      </c>
      <c r="AQ11" s="344">
        <v>0</v>
      </c>
    </row>
    <row r="12" spans="1:43" x14ac:dyDescent="0.2">
      <c r="A12" s="136" t="s">
        <v>134</v>
      </c>
      <c r="B12" s="344">
        <v>0</v>
      </c>
      <c r="C12" s="344">
        <v>0</v>
      </c>
      <c r="D12" s="344">
        <v>0</v>
      </c>
      <c r="E12" s="344">
        <v>0</v>
      </c>
      <c r="F12" s="344">
        <v>0</v>
      </c>
      <c r="G12" s="344">
        <v>0</v>
      </c>
      <c r="H12" s="344">
        <v>0</v>
      </c>
      <c r="I12" s="344">
        <v>0</v>
      </c>
      <c r="J12" s="344">
        <v>0</v>
      </c>
      <c r="K12" s="344">
        <v>0</v>
      </c>
      <c r="L12" s="344">
        <v>0</v>
      </c>
      <c r="M12" s="344">
        <v>0</v>
      </c>
      <c r="N12" s="344">
        <v>0</v>
      </c>
      <c r="O12" s="344">
        <v>0</v>
      </c>
      <c r="P12" s="344">
        <v>0</v>
      </c>
      <c r="Q12" s="344">
        <v>0</v>
      </c>
      <c r="R12" s="344">
        <v>0</v>
      </c>
      <c r="S12" s="344">
        <v>0</v>
      </c>
      <c r="T12" s="344">
        <v>0</v>
      </c>
      <c r="U12" s="344">
        <v>0</v>
      </c>
      <c r="V12" s="344">
        <v>0</v>
      </c>
      <c r="W12" s="344">
        <v>0</v>
      </c>
      <c r="X12" s="344">
        <v>0</v>
      </c>
      <c r="Y12" s="344">
        <v>0</v>
      </c>
      <c r="Z12" s="344">
        <v>0</v>
      </c>
      <c r="AA12" s="344">
        <v>0</v>
      </c>
      <c r="AB12" s="344">
        <v>0</v>
      </c>
      <c r="AC12" s="344">
        <v>0</v>
      </c>
      <c r="AD12" s="344">
        <v>0</v>
      </c>
      <c r="AE12" s="344">
        <v>0</v>
      </c>
      <c r="AF12" s="344">
        <v>0</v>
      </c>
      <c r="AG12" s="344">
        <v>0</v>
      </c>
      <c r="AH12" s="344">
        <v>0</v>
      </c>
      <c r="AI12" s="344">
        <v>0</v>
      </c>
      <c r="AJ12" s="344">
        <v>0</v>
      </c>
      <c r="AK12" s="344">
        <v>0</v>
      </c>
      <c r="AL12" s="344">
        <v>0</v>
      </c>
      <c r="AM12" s="344">
        <v>0</v>
      </c>
      <c r="AN12" s="344">
        <v>0</v>
      </c>
      <c r="AO12" s="344">
        <v>0</v>
      </c>
      <c r="AP12" s="344">
        <v>0</v>
      </c>
      <c r="AQ12" s="344">
        <v>0</v>
      </c>
    </row>
    <row r="13" spans="1:43" x14ac:dyDescent="0.2">
      <c r="A13" s="136" t="s">
        <v>135</v>
      </c>
      <c r="B13" s="344">
        <v>0</v>
      </c>
      <c r="C13" s="344">
        <v>0</v>
      </c>
      <c r="D13" s="344">
        <v>0</v>
      </c>
      <c r="E13" s="344">
        <v>0</v>
      </c>
      <c r="F13" s="344">
        <v>0</v>
      </c>
      <c r="G13" s="344">
        <v>0</v>
      </c>
      <c r="H13" s="344">
        <v>0</v>
      </c>
      <c r="I13" s="344">
        <v>0</v>
      </c>
      <c r="J13" s="344">
        <v>0</v>
      </c>
      <c r="K13" s="344">
        <v>0</v>
      </c>
      <c r="L13" s="344">
        <v>0</v>
      </c>
      <c r="M13" s="344">
        <v>0</v>
      </c>
      <c r="N13" s="344">
        <v>0</v>
      </c>
      <c r="O13" s="344">
        <v>0</v>
      </c>
      <c r="P13" s="344">
        <v>0</v>
      </c>
      <c r="Q13" s="344">
        <v>0</v>
      </c>
      <c r="R13" s="344">
        <v>0</v>
      </c>
      <c r="S13" s="344">
        <v>0</v>
      </c>
      <c r="T13" s="344">
        <v>0</v>
      </c>
      <c r="U13" s="344">
        <v>0</v>
      </c>
      <c r="V13" s="344">
        <v>0</v>
      </c>
      <c r="W13" s="344">
        <v>0</v>
      </c>
      <c r="X13" s="344">
        <v>0</v>
      </c>
      <c r="Y13" s="344">
        <v>0</v>
      </c>
      <c r="Z13" s="344">
        <v>0</v>
      </c>
      <c r="AA13" s="344">
        <v>0</v>
      </c>
      <c r="AB13" s="344">
        <v>0</v>
      </c>
      <c r="AC13" s="344">
        <v>0</v>
      </c>
      <c r="AD13" s="344">
        <v>0</v>
      </c>
      <c r="AE13" s="344">
        <v>0</v>
      </c>
      <c r="AF13" s="344">
        <v>0</v>
      </c>
      <c r="AG13" s="344">
        <v>0</v>
      </c>
      <c r="AH13" s="344">
        <v>0</v>
      </c>
      <c r="AI13" s="344">
        <v>0</v>
      </c>
      <c r="AJ13" s="344">
        <v>0</v>
      </c>
      <c r="AK13" s="344">
        <v>0</v>
      </c>
      <c r="AL13" s="344">
        <v>0</v>
      </c>
      <c r="AM13" s="344">
        <v>0</v>
      </c>
      <c r="AN13" s="344">
        <v>0</v>
      </c>
      <c r="AO13" s="344">
        <v>0</v>
      </c>
      <c r="AP13" s="344">
        <v>0</v>
      </c>
      <c r="AQ13" s="344">
        <v>0</v>
      </c>
    </row>
    <row r="14" spans="1:43" x14ac:dyDescent="0.2">
      <c r="A14" s="136" t="s">
        <v>136</v>
      </c>
      <c r="B14" s="344">
        <v>0</v>
      </c>
      <c r="C14" s="344">
        <v>0</v>
      </c>
      <c r="D14" s="344">
        <v>0</v>
      </c>
      <c r="E14" s="344">
        <v>0</v>
      </c>
      <c r="F14" s="344">
        <v>0</v>
      </c>
      <c r="G14" s="344">
        <v>0</v>
      </c>
      <c r="H14" s="344">
        <v>0</v>
      </c>
      <c r="I14" s="344">
        <v>0</v>
      </c>
      <c r="J14" s="344">
        <v>0</v>
      </c>
      <c r="K14" s="344">
        <v>0</v>
      </c>
      <c r="L14" s="344">
        <v>0</v>
      </c>
      <c r="M14" s="344">
        <v>0</v>
      </c>
      <c r="N14" s="344">
        <v>0</v>
      </c>
      <c r="O14" s="344">
        <v>0</v>
      </c>
      <c r="P14" s="344">
        <v>0</v>
      </c>
      <c r="Q14" s="344">
        <v>0</v>
      </c>
      <c r="R14" s="344">
        <v>0</v>
      </c>
      <c r="S14" s="344">
        <v>0</v>
      </c>
      <c r="T14" s="344">
        <v>0</v>
      </c>
      <c r="U14" s="344">
        <v>0</v>
      </c>
      <c r="V14" s="344">
        <v>0</v>
      </c>
      <c r="W14" s="344">
        <v>0</v>
      </c>
      <c r="X14" s="344">
        <v>0</v>
      </c>
      <c r="Y14" s="344">
        <v>0</v>
      </c>
      <c r="Z14" s="344">
        <v>0</v>
      </c>
      <c r="AA14" s="344">
        <v>0</v>
      </c>
      <c r="AB14" s="344">
        <v>0</v>
      </c>
      <c r="AC14" s="344">
        <v>0</v>
      </c>
      <c r="AD14" s="344">
        <v>0</v>
      </c>
      <c r="AE14" s="344">
        <v>0</v>
      </c>
      <c r="AF14" s="344">
        <v>0</v>
      </c>
      <c r="AG14" s="344">
        <v>0</v>
      </c>
      <c r="AH14" s="344">
        <v>0</v>
      </c>
      <c r="AI14" s="344">
        <v>0</v>
      </c>
      <c r="AJ14" s="344">
        <v>0</v>
      </c>
      <c r="AK14" s="344">
        <v>0</v>
      </c>
      <c r="AL14" s="344">
        <v>0</v>
      </c>
      <c r="AM14" s="344">
        <v>0</v>
      </c>
      <c r="AN14" s="344">
        <v>0</v>
      </c>
      <c r="AO14" s="344">
        <v>0</v>
      </c>
      <c r="AP14" s="344">
        <v>0</v>
      </c>
      <c r="AQ14" s="344">
        <v>0</v>
      </c>
    </row>
    <row r="15" spans="1:43" x14ac:dyDescent="0.2">
      <c r="A15" s="136" t="s">
        <v>137</v>
      </c>
      <c r="B15" s="344">
        <v>0</v>
      </c>
      <c r="C15" s="344">
        <v>0</v>
      </c>
      <c r="D15" s="344">
        <v>0</v>
      </c>
      <c r="E15" s="344">
        <v>0</v>
      </c>
      <c r="F15" s="344">
        <v>0</v>
      </c>
      <c r="G15" s="344">
        <v>0</v>
      </c>
      <c r="H15" s="344">
        <v>0</v>
      </c>
      <c r="I15" s="344">
        <v>0</v>
      </c>
      <c r="J15" s="344">
        <v>0</v>
      </c>
      <c r="K15" s="344">
        <v>0</v>
      </c>
      <c r="L15" s="344">
        <v>0</v>
      </c>
      <c r="M15" s="344">
        <v>0</v>
      </c>
      <c r="N15" s="344">
        <v>0</v>
      </c>
      <c r="O15" s="344">
        <v>0</v>
      </c>
      <c r="P15" s="344">
        <v>0</v>
      </c>
      <c r="Q15" s="344">
        <v>0</v>
      </c>
      <c r="R15" s="344">
        <v>0</v>
      </c>
      <c r="S15" s="344">
        <v>0</v>
      </c>
      <c r="T15" s="344">
        <v>0</v>
      </c>
      <c r="U15" s="344">
        <v>0</v>
      </c>
      <c r="V15" s="344">
        <v>0</v>
      </c>
      <c r="W15" s="344">
        <v>0</v>
      </c>
      <c r="X15" s="344">
        <v>0</v>
      </c>
      <c r="Y15" s="344">
        <v>0</v>
      </c>
      <c r="Z15" s="344">
        <v>0</v>
      </c>
      <c r="AA15" s="344">
        <v>0</v>
      </c>
      <c r="AB15" s="344">
        <v>0</v>
      </c>
      <c r="AC15" s="344">
        <v>0</v>
      </c>
      <c r="AD15" s="344">
        <v>0</v>
      </c>
      <c r="AE15" s="344">
        <v>0</v>
      </c>
      <c r="AF15" s="344">
        <v>0</v>
      </c>
      <c r="AG15" s="344">
        <v>0</v>
      </c>
      <c r="AH15" s="344">
        <v>0</v>
      </c>
      <c r="AI15" s="344">
        <v>0</v>
      </c>
      <c r="AJ15" s="344">
        <v>0</v>
      </c>
      <c r="AK15" s="344">
        <v>0</v>
      </c>
      <c r="AL15" s="344">
        <v>0</v>
      </c>
      <c r="AM15" s="344">
        <v>0</v>
      </c>
      <c r="AN15" s="344">
        <v>0</v>
      </c>
      <c r="AO15" s="344">
        <v>0</v>
      </c>
      <c r="AP15" s="344">
        <v>0</v>
      </c>
      <c r="AQ15" s="344">
        <v>0</v>
      </c>
    </row>
    <row r="16" spans="1:43" x14ac:dyDescent="0.2">
      <c r="A16" s="136" t="s">
        <v>138</v>
      </c>
      <c r="B16" s="344">
        <v>0</v>
      </c>
      <c r="C16" s="344">
        <v>0</v>
      </c>
      <c r="D16" s="344">
        <v>0</v>
      </c>
      <c r="E16" s="344">
        <v>0</v>
      </c>
      <c r="F16" s="344">
        <v>0</v>
      </c>
      <c r="G16" s="344">
        <v>0</v>
      </c>
      <c r="H16" s="344">
        <v>0</v>
      </c>
      <c r="I16" s="344">
        <v>0</v>
      </c>
      <c r="J16" s="344">
        <v>0</v>
      </c>
      <c r="K16" s="344">
        <v>0</v>
      </c>
      <c r="L16" s="344">
        <v>0</v>
      </c>
      <c r="M16" s="344">
        <v>0</v>
      </c>
      <c r="N16" s="344">
        <v>0</v>
      </c>
      <c r="O16" s="344">
        <v>0</v>
      </c>
      <c r="P16" s="344">
        <v>0</v>
      </c>
      <c r="Q16" s="344">
        <v>0</v>
      </c>
      <c r="R16" s="344">
        <v>0</v>
      </c>
      <c r="S16" s="344">
        <v>0</v>
      </c>
      <c r="T16" s="344">
        <v>0</v>
      </c>
      <c r="U16" s="344">
        <v>0</v>
      </c>
      <c r="V16" s="344">
        <v>0</v>
      </c>
      <c r="W16" s="344">
        <v>0</v>
      </c>
      <c r="X16" s="344">
        <v>0</v>
      </c>
      <c r="Y16" s="344">
        <v>0</v>
      </c>
      <c r="Z16" s="344">
        <v>0</v>
      </c>
      <c r="AA16" s="344">
        <v>0</v>
      </c>
      <c r="AB16" s="344">
        <v>0</v>
      </c>
      <c r="AC16" s="344">
        <v>0</v>
      </c>
      <c r="AD16" s="344">
        <v>0</v>
      </c>
      <c r="AE16" s="344">
        <v>0</v>
      </c>
      <c r="AF16" s="344">
        <v>0</v>
      </c>
      <c r="AG16" s="344">
        <v>0</v>
      </c>
      <c r="AH16" s="344">
        <v>0</v>
      </c>
      <c r="AI16" s="344">
        <v>0</v>
      </c>
      <c r="AJ16" s="344">
        <v>0</v>
      </c>
      <c r="AK16" s="344">
        <v>0</v>
      </c>
      <c r="AL16" s="344">
        <v>0</v>
      </c>
      <c r="AM16" s="344">
        <v>0</v>
      </c>
      <c r="AN16" s="344">
        <v>0</v>
      </c>
      <c r="AO16" s="344">
        <v>0</v>
      </c>
      <c r="AP16" s="344">
        <v>0</v>
      </c>
      <c r="AQ16" s="344">
        <v>0</v>
      </c>
    </row>
    <row r="17" spans="1:43" x14ac:dyDescent="0.2">
      <c r="A17" s="136" t="s">
        <v>139</v>
      </c>
      <c r="B17" s="344">
        <v>0</v>
      </c>
      <c r="C17" s="344">
        <v>0</v>
      </c>
      <c r="D17" s="344">
        <v>0</v>
      </c>
      <c r="E17" s="344">
        <v>0</v>
      </c>
      <c r="F17" s="344">
        <v>0</v>
      </c>
      <c r="G17" s="344">
        <v>0</v>
      </c>
      <c r="H17" s="344">
        <v>0</v>
      </c>
      <c r="I17" s="344">
        <v>0</v>
      </c>
      <c r="J17" s="344">
        <v>0</v>
      </c>
      <c r="K17" s="344">
        <v>0</v>
      </c>
      <c r="L17" s="344">
        <v>0</v>
      </c>
      <c r="M17" s="344">
        <v>0</v>
      </c>
      <c r="N17" s="344">
        <v>0</v>
      </c>
      <c r="O17" s="344">
        <v>0</v>
      </c>
      <c r="P17" s="344">
        <v>0</v>
      </c>
      <c r="Q17" s="344">
        <v>0</v>
      </c>
      <c r="R17" s="344">
        <v>0</v>
      </c>
      <c r="S17" s="344">
        <v>0</v>
      </c>
      <c r="T17" s="344">
        <v>0</v>
      </c>
      <c r="U17" s="344">
        <v>0</v>
      </c>
      <c r="V17" s="344">
        <v>0</v>
      </c>
      <c r="W17" s="344">
        <v>0</v>
      </c>
      <c r="X17" s="344">
        <v>0</v>
      </c>
      <c r="Y17" s="344">
        <v>0</v>
      </c>
      <c r="Z17" s="344">
        <v>0</v>
      </c>
      <c r="AA17" s="344">
        <v>0</v>
      </c>
      <c r="AB17" s="344">
        <v>0</v>
      </c>
      <c r="AC17" s="344">
        <v>0</v>
      </c>
      <c r="AD17" s="344">
        <v>0</v>
      </c>
      <c r="AE17" s="344">
        <v>0</v>
      </c>
      <c r="AF17" s="344">
        <v>0</v>
      </c>
      <c r="AG17" s="344">
        <v>0</v>
      </c>
      <c r="AH17" s="344">
        <v>0</v>
      </c>
      <c r="AI17" s="344">
        <v>0</v>
      </c>
      <c r="AJ17" s="344">
        <v>0</v>
      </c>
      <c r="AK17" s="344">
        <v>0</v>
      </c>
      <c r="AL17" s="344">
        <v>0</v>
      </c>
      <c r="AM17" s="344">
        <v>0</v>
      </c>
      <c r="AN17" s="344">
        <v>0</v>
      </c>
      <c r="AO17" s="344">
        <v>0</v>
      </c>
      <c r="AP17" s="344">
        <v>0</v>
      </c>
      <c r="AQ17" s="344">
        <v>0</v>
      </c>
    </row>
    <row r="18" spans="1:43" x14ac:dyDescent="0.2">
      <c r="A18" s="136" t="s">
        <v>140</v>
      </c>
      <c r="B18" s="344">
        <v>0</v>
      </c>
      <c r="C18" s="344">
        <v>0</v>
      </c>
      <c r="D18" s="344">
        <v>0</v>
      </c>
      <c r="E18" s="344">
        <v>0</v>
      </c>
      <c r="F18" s="344">
        <v>0</v>
      </c>
      <c r="G18" s="344">
        <v>0</v>
      </c>
      <c r="H18" s="344">
        <v>0</v>
      </c>
      <c r="I18" s="344">
        <v>0</v>
      </c>
      <c r="J18" s="344">
        <v>0</v>
      </c>
      <c r="K18" s="344">
        <v>0</v>
      </c>
      <c r="L18" s="344">
        <v>0</v>
      </c>
      <c r="M18" s="344">
        <v>0</v>
      </c>
      <c r="N18" s="344">
        <v>0</v>
      </c>
      <c r="O18" s="344">
        <v>0</v>
      </c>
      <c r="P18" s="344">
        <v>0</v>
      </c>
      <c r="Q18" s="344">
        <v>0</v>
      </c>
      <c r="R18" s="344">
        <v>0</v>
      </c>
      <c r="S18" s="344">
        <v>0</v>
      </c>
      <c r="T18" s="344">
        <v>0</v>
      </c>
      <c r="U18" s="344">
        <v>0</v>
      </c>
      <c r="V18" s="344">
        <v>0</v>
      </c>
      <c r="W18" s="344">
        <v>0</v>
      </c>
      <c r="X18" s="344">
        <v>0</v>
      </c>
      <c r="Y18" s="344">
        <v>0</v>
      </c>
      <c r="Z18" s="344">
        <v>0</v>
      </c>
      <c r="AA18" s="344">
        <v>0</v>
      </c>
      <c r="AB18" s="344">
        <v>0</v>
      </c>
      <c r="AC18" s="344">
        <v>0</v>
      </c>
      <c r="AD18" s="344">
        <v>0</v>
      </c>
      <c r="AE18" s="344">
        <v>0</v>
      </c>
      <c r="AF18" s="344">
        <v>0</v>
      </c>
      <c r="AG18" s="344">
        <v>0</v>
      </c>
      <c r="AH18" s="344">
        <v>0</v>
      </c>
      <c r="AI18" s="344">
        <v>0</v>
      </c>
      <c r="AJ18" s="344">
        <v>0</v>
      </c>
      <c r="AK18" s="344">
        <v>0</v>
      </c>
      <c r="AL18" s="344">
        <v>0</v>
      </c>
      <c r="AM18" s="344">
        <v>0</v>
      </c>
      <c r="AN18" s="344">
        <v>0</v>
      </c>
      <c r="AO18" s="344">
        <v>0</v>
      </c>
      <c r="AP18" s="344">
        <v>0</v>
      </c>
      <c r="AQ18" s="344">
        <v>0</v>
      </c>
    </row>
    <row r="19" spans="1:43" x14ac:dyDescent="0.2">
      <c r="A19" s="136" t="s">
        <v>141</v>
      </c>
      <c r="B19" s="344">
        <v>0</v>
      </c>
      <c r="C19" s="344">
        <v>0</v>
      </c>
      <c r="D19" s="344">
        <v>0</v>
      </c>
      <c r="E19" s="344">
        <v>0</v>
      </c>
      <c r="F19" s="344">
        <v>0</v>
      </c>
      <c r="G19" s="344">
        <v>0</v>
      </c>
      <c r="H19" s="344">
        <v>0</v>
      </c>
      <c r="I19" s="344">
        <v>0</v>
      </c>
      <c r="J19" s="344">
        <v>0</v>
      </c>
      <c r="K19" s="344">
        <v>0</v>
      </c>
      <c r="L19" s="344">
        <v>0</v>
      </c>
      <c r="M19" s="344">
        <v>0</v>
      </c>
      <c r="N19" s="344">
        <v>0</v>
      </c>
      <c r="O19" s="344">
        <v>0</v>
      </c>
      <c r="P19" s="344">
        <v>0</v>
      </c>
      <c r="Q19" s="344">
        <v>0</v>
      </c>
      <c r="R19" s="344">
        <v>0</v>
      </c>
      <c r="S19" s="344">
        <v>0</v>
      </c>
      <c r="T19" s="344">
        <v>0</v>
      </c>
      <c r="U19" s="344">
        <v>0</v>
      </c>
      <c r="V19" s="344">
        <v>0</v>
      </c>
      <c r="W19" s="344">
        <v>0</v>
      </c>
      <c r="X19" s="344">
        <v>0</v>
      </c>
      <c r="Y19" s="344">
        <v>0</v>
      </c>
      <c r="Z19" s="344">
        <v>0</v>
      </c>
      <c r="AA19" s="344">
        <v>0</v>
      </c>
      <c r="AB19" s="344">
        <v>0</v>
      </c>
      <c r="AC19" s="344">
        <v>0</v>
      </c>
      <c r="AD19" s="344">
        <v>0</v>
      </c>
      <c r="AE19" s="344">
        <v>0</v>
      </c>
      <c r="AF19" s="344">
        <v>0</v>
      </c>
      <c r="AG19" s="344">
        <v>0</v>
      </c>
      <c r="AH19" s="344">
        <v>0</v>
      </c>
      <c r="AI19" s="344">
        <v>0</v>
      </c>
      <c r="AJ19" s="344">
        <v>0</v>
      </c>
      <c r="AK19" s="344">
        <v>0</v>
      </c>
      <c r="AL19" s="344">
        <v>0</v>
      </c>
      <c r="AM19" s="344">
        <v>0</v>
      </c>
      <c r="AN19" s="344">
        <v>0</v>
      </c>
      <c r="AO19" s="344">
        <v>0</v>
      </c>
      <c r="AP19" s="344">
        <v>0</v>
      </c>
      <c r="AQ19" s="344">
        <v>0</v>
      </c>
    </row>
    <row r="20" spans="1:43" x14ac:dyDescent="0.2">
      <c r="A20" s="136" t="s">
        <v>142</v>
      </c>
      <c r="B20" s="344">
        <v>0</v>
      </c>
      <c r="C20" s="344">
        <v>0</v>
      </c>
      <c r="D20" s="344">
        <v>0</v>
      </c>
      <c r="E20" s="344">
        <v>0</v>
      </c>
      <c r="F20" s="344">
        <v>0</v>
      </c>
      <c r="G20" s="344">
        <v>0</v>
      </c>
      <c r="H20" s="344">
        <v>0</v>
      </c>
      <c r="I20" s="344">
        <v>0</v>
      </c>
      <c r="J20" s="344">
        <v>0</v>
      </c>
      <c r="K20" s="344">
        <v>0</v>
      </c>
      <c r="L20" s="344">
        <v>0</v>
      </c>
      <c r="M20" s="344">
        <v>0</v>
      </c>
      <c r="N20" s="344">
        <v>0</v>
      </c>
      <c r="O20" s="344">
        <v>0</v>
      </c>
      <c r="P20" s="344">
        <v>0</v>
      </c>
      <c r="Q20" s="344">
        <v>0</v>
      </c>
      <c r="R20" s="344">
        <v>0</v>
      </c>
      <c r="S20" s="344">
        <v>0</v>
      </c>
      <c r="T20" s="344">
        <v>0</v>
      </c>
      <c r="U20" s="344">
        <v>0</v>
      </c>
      <c r="V20" s="344">
        <v>0</v>
      </c>
      <c r="W20" s="344">
        <v>0</v>
      </c>
      <c r="X20" s="344">
        <v>0</v>
      </c>
      <c r="Y20" s="344">
        <v>0</v>
      </c>
      <c r="Z20" s="344">
        <v>0</v>
      </c>
      <c r="AA20" s="344">
        <v>0</v>
      </c>
      <c r="AB20" s="344">
        <v>0</v>
      </c>
      <c r="AC20" s="344">
        <v>0</v>
      </c>
      <c r="AD20" s="344">
        <v>0</v>
      </c>
      <c r="AE20" s="344">
        <v>0</v>
      </c>
      <c r="AF20" s="344">
        <v>0</v>
      </c>
      <c r="AG20" s="344">
        <v>0</v>
      </c>
      <c r="AH20" s="344">
        <v>0</v>
      </c>
      <c r="AI20" s="344">
        <v>0</v>
      </c>
      <c r="AJ20" s="344">
        <v>0</v>
      </c>
      <c r="AK20" s="344">
        <v>0</v>
      </c>
      <c r="AL20" s="344">
        <v>0</v>
      </c>
      <c r="AM20" s="344">
        <v>0</v>
      </c>
      <c r="AN20" s="344">
        <v>0</v>
      </c>
      <c r="AO20" s="344">
        <v>0</v>
      </c>
      <c r="AP20" s="344">
        <v>0</v>
      </c>
      <c r="AQ20" s="344">
        <v>0</v>
      </c>
    </row>
    <row r="21" spans="1:43" x14ac:dyDescent="0.2">
      <c r="A21" s="136" t="s">
        <v>143</v>
      </c>
      <c r="B21" s="344">
        <v>0</v>
      </c>
      <c r="C21" s="344">
        <v>0</v>
      </c>
      <c r="D21" s="344">
        <v>0</v>
      </c>
      <c r="E21" s="344">
        <v>0</v>
      </c>
      <c r="F21" s="344">
        <v>0</v>
      </c>
      <c r="G21" s="344">
        <v>0</v>
      </c>
      <c r="H21" s="344">
        <v>0</v>
      </c>
      <c r="I21" s="344">
        <v>0</v>
      </c>
      <c r="J21" s="344">
        <v>0</v>
      </c>
      <c r="K21" s="344">
        <v>0</v>
      </c>
      <c r="L21" s="344">
        <v>0</v>
      </c>
      <c r="M21" s="344">
        <v>0</v>
      </c>
      <c r="N21" s="344">
        <v>0</v>
      </c>
      <c r="O21" s="344">
        <v>0</v>
      </c>
      <c r="P21" s="344">
        <v>0</v>
      </c>
      <c r="Q21" s="344">
        <v>0</v>
      </c>
      <c r="R21" s="344">
        <v>0</v>
      </c>
      <c r="S21" s="344">
        <v>0</v>
      </c>
      <c r="T21" s="344">
        <v>0</v>
      </c>
      <c r="U21" s="344">
        <v>0</v>
      </c>
      <c r="V21" s="344">
        <v>0</v>
      </c>
      <c r="W21" s="344">
        <v>0</v>
      </c>
      <c r="X21" s="344">
        <v>0</v>
      </c>
      <c r="Y21" s="344">
        <v>0</v>
      </c>
      <c r="Z21" s="344">
        <v>0</v>
      </c>
      <c r="AA21" s="344">
        <v>0</v>
      </c>
      <c r="AB21" s="344">
        <v>0</v>
      </c>
      <c r="AC21" s="344">
        <v>0</v>
      </c>
      <c r="AD21" s="344">
        <v>0</v>
      </c>
      <c r="AE21" s="344">
        <v>0</v>
      </c>
      <c r="AF21" s="344">
        <v>0</v>
      </c>
      <c r="AG21" s="344">
        <v>0</v>
      </c>
      <c r="AH21" s="344">
        <v>0</v>
      </c>
      <c r="AI21" s="344">
        <v>0</v>
      </c>
      <c r="AJ21" s="344">
        <v>0</v>
      </c>
      <c r="AK21" s="344">
        <v>0</v>
      </c>
      <c r="AL21" s="344">
        <v>0</v>
      </c>
      <c r="AM21" s="344">
        <v>0</v>
      </c>
      <c r="AN21" s="344">
        <v>0</v>
      </c>
      <c r="AO21" s="344">
        <v>0</v>
      </c>
      <c r="AP21" s="344">
        <v>0</v>
      </c>
      <c r="AQ21" s="344">
        <v>0</v>
      </c>
    </row>
    <row r="22" spans="1:43" x14ac:dyDescent="0.2">
      <c r="A22" s="136" t="s">
        <v>144</v>
      </c>
      <c r="B22" s="344">
        <v>0</v>
      </c>
      <c r="C22" s="344">
        <v>0</v>
      </c>
      <c r="D22" s="344">
        <v>0</v>
      </c>
      <c r="E22" s="344">
        <v>0</v>
      </c>
      <c r="F22" s="344">
        <v>0</v>
      </c>
      <c r="G22" s="344">
        <v>0</v>
      </c>
      <c r="H22" s="344">
        <v>0</v>
      </c>
      <c r="I22" s="344">
        <v>0</v>
      </c>
      <c r="J22" s="344">
        <v>0</v>
      </c>
      <c r="K22" s="344">
        <v>0</v>
      </c>
      <c r="L22" s="344">
        <v>0</v>
      </c>
      <c r="M22" s="344">
        <v>0</v>
      </c>
      <c r="N22" s="344">
        <v>0</v>
      </c>
      <c r="O22" s="344">
        <v>0</v>
      </c>
      <c r="P22" s="344">
        <v>0</v>
      </c>
      <c r="Q22" s="344">
        <v>0</v>
      </c>
      <c r="R22" s="344">
        <v>0</v>
      </c>
      <c r="S22" s="344">
        <v>0</v>
      </c>
      <c r="T22" s="344">
        <v>0</v>
      </c>
      <c r="U22" s="344">
        <v>0</v>
      </c>
      <c r="V22" s="344">
        <v>0</v>
      </c>
      <c r="W22" s="344">
        <v>0</v>
      </c>
      <c r="X22" s="344">
        <v>0</v>
      </c>
      <c r="Y22" s="344">
        <v>0</v>
      </c>
      <c r="Z22" s="344">
        <v>0</v>
      </c>
      <c r="AA22" s="344">
        <v>0</v>
      </c>
      <c r="AB22" s="344">
        <v>0</v>
      </c>
      <c r="AC22" s="344">
        <v>0</v>
      </c>
      <c r="AD22" s="344">
        <v>0</v>
      </c>
      <c r="AE22" s="344">
        <v>0</v>
      </c>
      <c r="AF22" s="344">
        <v>0</v>
      </c>
      <c r="AG22" s="344">
        <v>0</v>
      </c>
      <c r="AH22" s="344">
        <v>0</v>
      </c>
      <c r="AI22" s="344">
        <v>0</v>
      </c>
      <c r="AJ22" s="344">
        <v>0</v>
      </c>
      <c r="AK22" s="344">
        <v>0</v>
      </c>
      <c r="AL22" s="344">
        <v>0</v>
      </c>
      <c r="AM22" s="344">
        <v>0</v>
      </c>
      <c r="AN22" s="344">
        <v>0</v>
      </c>
      <c r="AO22" s="344">
        <v>0</v>
      </c>
      <c r="AP22" s="344">
        <v>0</v>
      </c>
      <c r="AQ22" s="344">
        <v>0</v>
      </c>
    </row>
    <row r="23" spans="1:43" x14ac:dyDescent="0.2">
      <c r="A23" s="136" t="s">
        <v>145</v>
      </c>
      <c r="B23" s="344">
        <v>0</v>
      </c>
      <c r="C23" s="344">
        <v>0</v>
      </c>
      <c r="D23" s="344">
        <v>0</v>
      </c>
      <c r="E23" s="344">
        <v>0</v>
      </c>
      <c r="F23" s="344">
        <v>0</v>
      </c>
      <c r="G23" s="344">
        <v>0</v>
      </c>
      <c r="H23" s="344">
        <v>0</v>
      </c>
      <c r="I23" s="344">
        <v>0</v>
      </c>
      <c r="J23" s="344">
        <v>0</v>
      </c>
      <c r="K23" s="344">
        <v>0</v>
      </c>
      <c r="L23" s="344">
        <v>0</v>
      </c>
      <c r="M23" s="344">
        <v>0</v>
      </c>
      <c r="N23" s="344">
        <v>0</v>
      </c>
      <c r="O23" s="344">
        <v>0</v>
      </c>
      <c r="P23" s="344">
        <v>0</v>
      </c>
      <c r="Q23" s="344">
        <v>0</v>
      </c>
      <c r="R23" s="344">
        <v>0</v>
      </c>
      <c r="S23" s="344">
        <v>0</v>
      </c>
      <c r="T23" s="344">
        <v>0</v>
      </c>
      <c r="U23" s="344">
        <v>0</v>
      </c>
      <c r="V23" s="344">
        <v>0</v>
      </c>
      <c r="W23" s="344">
        <v>0</v>
      </c>
      <c r="X23" s="344">
        <v>0</v>
      </c>
      <c r="Y23" s="344">
        <v>0</v>
      </c>
      <c r="Z23" s="344">
        <v>0</v>
      </c>
      <c r="AA23" s="344">
        <v>0</v>
      </c>
      <c r="AB23" s="344">
        <v>0</v>
      </c>
      <c r="AC23" s="344">
        <v>0</v>
      </c>
      <c r="AD23" s="344">
        <v>0</v>
      </c>
      <c r="AE23" s="344">
        <v>0</v>
      </c>
      <c r="AF23" s="344">
        <v>0</v>
      </c>
      <c r="AG23" s="344">
        <v>0</v>
      </c>
      <c r="AH23" s="344">
        <v>0</v>
      </c>
      <c r="AI23" s="344">
        <v>0</v>
      </c>
      <c r="AJ23" s="344">
        <v>0</v>
      </c>
      <c r="AK23" s="344">
        <v>0</v>
      </c>
      <c r="AL23" s="344">
        <v>0</v>
      </c>
      <c r="AM23" s="344">
        <v>0</v>
      </c>
      <c r="AN23" s="344">
        <v>0</v>
      </c>
      <c r="AO23" s="344">
        <v>0</v>
      </c>
      <c r="AP23" s="344">
        <v>0</v>
      </c>
      <c r="AQ23" s="344">
        <v>0</v>
      </c>
    </row>
    <row r="24" spans="1:43" x14ac:dyDescent="0.2">
      <c r="A24" s="136" t="s">
        <v>146</v>
      </c>
      <c r="B24" s="344">
        <v>0</v>
      </c>
      <c r="C24" s="344">
        <v>0</v>
      </c>
      <c r="D24" s="344">
        <v>0</v>
      </c>
      <c r="E24" s="344">
        <v>0</v>
      </c>
      <c r="F24" s="344">
        <v>0</v>
      </c>
      <c r="G24" s="344">
        <v>0</v>
      </c>
      <c r="H24" s="344">
        <v>0</v>
      </c>
      <c r="I24" s="344">
        <v>0</v>
      </c>
      <c r="J24" s="344">
        <v>0</v>
      </c>
      <c r="K24" s="344">
        <v>0</v>
      </c>
      <c r="L24" s="344">
        <v>0</v>
      </c>
      <c r="M24" s="344">
        <v>0</v>
      </c>
      <c r="N24" s="344">
        <v>0</v>
      </c>
      <c r="O24" s="344">
        <v>0</v>
      </c>
      <c r="P24" s="344">
        <v>0</v>
      </c>
      <c r="Q24" s="344">
        <v>0</v>
      </c>
      <c r="R24" s="344">
        <v>0</v>
      </c>
      <c r="S24" s="344">
        <v>0</v>
      </c>
      <c r="T24" s="344">
        <v>0</v>
      </c>
      <c r="U24" s="344">
        <v>0</v>
      </c>
      <c r="V24" s="344">
        <v>0</v>
      </c>
      <c r="W24" s="344">
        <v>0</v>
      </c>
      <c r="X24" s="344">
        <v>0</v>
      </c>
      <c r="Y24" s="344">
        <v>0</v>
      </c>
      <c r="Z24" s="344">
        <v>0</v>
      </c>
      <c r="AA24" s="344">
        <v>0</v>
      </c>
      <c r="AB24" s="344">
        <v>0</v>
      </c>
      <c r="AC24" s="344">
        <v>0</v>
      </c>
      <c r="AD24" s="344">
        <v>0</v>
      </c>
      <c r="AE24" s="344">
        <v>0</v>
      </c>
      <c r="AF24" s="344">
        <v>0</v>
      </c>
      <c r="AG24" s="344">
        <v>0</v>
      </c>
      <c r="AH24" s="344">
        <v>0</v>
      </c>
      <c r="AI24" s="344">
        <v>0</v>
      </c>
      <c r="AJ24" s="344">
        <v>0</v>
      </c>
      <c r="AK24" s="344">
        <v>0</v>
      </c>
      <c r="AL24" s="344">
        <v>0</v>
      </c>
      <c r="AM24" s="344">
        <v>0</v>
      </c>
      <c r="AN24" s="344">
        <v>0</v>
      </c>
      <c r="AO24" s="344">
        <v>0</v>
      </c>
      <c r="AP24" s="344">
        <v>0</v>
      </c>
      <c r="AQ24" s="344">
        <v>0</v>
      </c>
    </row>
    <row r="25" spans="1:43" x14ac:dyDescent="0.2">
      <c r="A25" s="136" t="s">
        <v>147</v>
      </c>
      <c r="B25" s="344">
        <v>0</v>
      </c>
      <c r="C25" s="344">
        <v>0</v>
      </c>
      <c r="D25" s="344">
        <v>0</v>
      </c>
      <c r="E25" s="344">
        <v>0</v>
      </c>
      <c r="F25" s="344">
        <v>0</v>
      </c>
      <c r="G25" s="344">
        <v>0</v>
      </c>
      <c r="H25" s="344">
        <v>0</v>
      </c>
      <c r="I25" s="344">
        <v>0</v>
      </c>
      <c r="J25" s="344">
        <v>0</v>
      </c>
      <c r="K25" s="344">
        <v>0</v>
      </c>
      <c r="L25" s="344">
        <v>0</v>
      </c>
      <c r="M25" s="344">
        <v>0</v>
      </c>
      <c r="N25" s="344">
        <v>0</v>
      </c>
      <c r="O25" s="344">
        <v>0</v>
      </c>
      <c r="P25" s="344">
        <v>0</v>
      </c>
      <c r="Q25" s="344">
        <v>0</v>
      </c>
      <c r="R25" s="344">
        <v>0</v>
      </c>
      <c r="S25" s="344">
        <v>0</v>
      </c>
      <c r="T25" s="344">
        <v>0</v>
      </c>
      <c r="U25" s="344">
        <v>0</v>
      </c>
      <c r="V25" s="344">
        <v>0</v>
      </c>
      <c r="W25" s="344">
        <v>0</v>
      </c>
      <c r="X25" s="344">
        <v>0</v>
      </c>
      <c r="Y25" s="344">
        <v>0</v>
      </c>
      <c r="Z25" s="344">
        <v>0</v>
      </c>
      <c r="AA25" s="344">
        <v>0</v>
      </c>
      <c r="AB25" s="344">
        <v>0</v>
      </c>
      <c r="AC25" s="344">
        <v>0</v>
      </c>
      <c r="AD25" s="344">
        <v>0</v>
      </c>
      <c r="AE25" s="344">
        <v>0</v>
      </c>
      <c r="AF25" s="344">
        <v>0</v>
      </c>
      <c r="AG25" s="344">
        <v>0</v>
      </c>
      <c r="AH25" s="344">
        <v>0</v>
      </c>
      <c r="AI25" s="344">
        <v>0</v>
      </c>
      <c r="AJ25" s="344">
        <v>0</v>
      </c>
      <c r="AK25" s="344">
        <v>0</v>
      </c>
      <c r="AL25" s="344">
        <v>0</v>
      </c>
      <c r="AM25" s="344">
        <v>0</v>
      </c>
      <c r="AN25" s="344">
        <v>0</v>
      </c>
      <c r="AO25" s="344">
        <v>0</v>
      </c>
      <c r="AP25" s="344">
        <v>0</v>
      </c>
      <c r="AQ25" s="344">
        <v>0</v>
      </c>
    </row>
    <row r="26" spans="1:43" x14ac:dyDescent="0.2">
      <c r="A26" s="136" t="s">
        <v>148</v>
      </c>
      <c r="B26" s="344">
        <v>0</v>
      </c>
      <c r="C26" s="344">
        <v>0</v>
      </c>
      <c r="D26" s="344">
        <v>0</v>
      </c>
      <c r="E26" s="344">
        <v>0</v>
      </c>
      <c r="F26" s="344">
        <v>0</v>
      </c>
      <c r="G26" s="344">
        <v>0</v>
      </c>
      <c r="H26" s="344">
        <v>0</v>
      </c>
      <c r="I26" s="344">
        <v>0</v>
      </c>
      <c r="J26" s="344">
        <v>0</v>
      </c>
      <c r="K26" s="344">
        <v>0</v>
      </c>
      <c r="L26" s="344">
        <v>0</v>
      </c>
      <c r="M26" s="344">
        <v>0</v>
      </c>
      <c r="N26" s="344">
        <v>0</v>
      </c>
      <c r="O26" s="344">
        <v>0</v>
      </c>
      <c r="P26" s="344">
        <v>0</v>
      </c>
      <c r="Q26" s="344">
        <v>0</v>
      </c>
      <c r="R26" s="344">
        <v>0</v>
      </c>
      <c r="S26" s="344">
        <v>0</v>
      </c>
      <c r="T26" s="344">
        <v>0</v>
      </c>
      <c r="U26" s="344">
        <v>0</v>
      </c>
      <c r="V26" s="344">
        <v>0</v>
      </c>
      <c r="W26" s="344">
        <v>0</v>
      </c>
      <c r="X26" s="344">
        <v>0</v>
      </c>
      <c r="Y26" s="344">
        <v>0</v>
      </c>
      <c r="Z26" s="344">
        <v>0</v>
      </c>
      <c r="AA26" s="344">
        <v>0</v>
      </c>
      <c r="AB26" s="344">
        <v>0</v>
      </c>
      <c r="AC26" s="344">
        <v>0</v>
      </c>
      <c r="AD26" s="344">
        <v>0</v>
      </c>
      <c r="AE26" s="344">
        <v>0</v>
      </c>
      <c r="AF26" s="344">
        <v>0</v>
      </c>
      <c r="AG26" s="344">
        <v>0</v>
      </c>
      <c r="AH26" s="344">
        <v>0</v>
      </c>
      <c r="AI26" s="344">
        <v>0</v>
      </c>
      <c r="AJ26" s="344">
        <v>0</v>
      </c>
      <c r="AK26" s="344">
        <v>0</v>
      </c>
      <c r="AL26" s="344">
        <v>0</v>
      </c>
      <c r="AM26" s="344">
        <v>0</v>
      </c>
      <c r="AN26" s="344">
        <v>0</v>
      </c>
      <c r="AO26" s="344">
        <v>0</v>
      </c>
      <c r="AP26" s="344">
        <v>0</v>
      </c>
      <c r="AQ26" s="344">
        <v>0</v>
      </c>
    </row>
  </sheetData>
  <phoneticPr fontId="3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A8C2-D6C0-4ECF-B272-6EE291B8F88A}">
  <sheetPr codeName="Sheet46"/>
  <dimension ref="A1:AQ26"/>
  <sheetViews>
    <sheetView topLeftCell="T1" workbookViewId="0">
      <selection activeCell="AR1" sqref="AR1:AR1048576"/>
    </sheetView>
  </sheetViews>
  <sheetFormatPr defaultColWidth="9" defaultRowHeight="12.75" x14ac:dyDescent="0.2"/>
  <cols>
    <col min="1" max="1" width="26.625" style="313" customWidth="1"/>
    <col min="2" max="16384" width="9" style="313"/>
  </cols>
  <sheetData>
    <row r="1" spans="1:43" x14ac:dyDescent="0.2">
      <c r="A1" s="313" t="s">
        <v>427</v>
      </c>
      <c r="B1" s="313">
        <v>2019</v>
      </c>
      <c r="C1" s="313">
        <v>2020</v>
      </c>
      <c r="D1" s="313">
        <v>2021</v>
      </c>
      <c r="E1" s="313">
        <v>2022</v>
      </c>
      <c r="F1" s="313">
        <v>2023</v>
      </c>
      <c r="G1" s="313">
        <v>2024</v>
      </c>
      <c r="H1" s="313">
        <v>2025</v>
      </c>
      <c r="I1" s="313">
        <v>2026</v>
      </c>
      <c r="J1" s="313">
        <v>2027</v>
      </c>
      <c r="K1" s="313">
        <v>2028</v>
      </c>
      <c r="L1" s="313">
        <v>2029</v>
      </c>
      <c r="M1" s="313">
        <v>2030</v>
      </c>
      <c r="N1" s="313">
        <v>2031</v>
      </c>
      <c r="O1" s="313">
        <v>2032</v>
      </c>
      <c r="P1" s="313">
        <v>2033</v>
      </c>
      <c r="Q1" s="313">
        <v>2034</v>
      </c>
      <c r="R1" s="313">
        <v>2035</v>
      </c>
      <c r="S1" s="313">
        <v>2036</v>
      </c>
      <c r="T1" s="313">
        <v>2037</v>
      </c>
      <c r="U1" s="313">
        <v>2038</v>
      </c>
      <c r="V1" s="313">
        <v>2039</v>
      </c>
      <c r="W1" s="313">
        <v>2040</v>
      </c>
      <c r="X1" s="313">
        <v>2041</v>
      </c>
      <c r="Y1" s="313">
        <v>2042</v>
      </c>
      <c r="Z1" s="313">
        <v>2043</v>
      </c>
      <c r="AA1" s="313">
        <v>2044</v>
      </c>
      <c r="AB1" s="313">
        <v>2045</v>
      </c>
      <c r="AC1" s="313">
        <v>2046</v>
      </c>
      <c r="AD1" s="313">
        <v>2047</v>
      </c>
      <c r="AE1" s="313">
        <v>2048</v>
      </c>
      <c r="AF1" s="313">
        <v>2049</v>
      </c>
      <c r="AG1" s="313">
        <v>2050</v>
      </c>
      <c r="AH1" s="313">
        <v>2051</v>
      </c>
      <c r="AI1" s="313">
        <v>2052</v>
      </c>
      <c r="AJ1" s="313">
        <v>2053</v>
      </c>
      <c r="AK1" s="313">
        <v>2054</v>
      </c>
      <c r="AL1" s="313">
        <v>2055</v>
      </c>
      <c r="AM1" s="313">
        <v>2056</v>
      </c>
      <c r="AN1" s="313">
        <v>2057</v>
      </c>
      <c r="AO1" s="313">
        <v>2058</v>
      </c>
      <c r="AP1" s="313">
        <v>2059</v>
      </c>
      <c r="AQ1" s="313">
        <v>2060</v>
      </c>
    </row>
    <row r="2" spans="1:43" x14ac:dyDescent="0.2">
      <c r="A2" s="313" t="s">
        <v>124</v>
      </c>
      <c r="B2" s="313">
        <f>IF('BIFUbC-coal'!B2&gt;0,'E-Coal'!B50/'BIFUbC-coal'!B2,1)</f>
        <v>1</v>
      </c>
      <c r="C2" s="313">
        <f>IF('BIFUbC-coal'!C2&gt;0,'E-Coal'!C50/'BIFUbC-coal'!C2,1)</f>
        <v>1</v>
      </c>
      <c r="D2" s="313">
        <f>IF('BIFUbC-coal'!D2&gt;0,'E-Coal'!D50/'BIFUbC-coal'!D2,1)</f>
        <v>1</v>
      </c>
      <c r="E2" s="313">
        <f>IF('BIFUbC-coal'!E2&gt;0,'E-Coal'!E50/'BIFUbC-coal'!E2,1)</f>
        <v>1</v>
      </c>
      <c r="F2" s="313">
        <f>IF('BIFUbC-coal'!F2&gt;0,'E-Coal'!F50/'BIFUbC-coal'!F2,1)</f>
        <v>1</v>
      </c>
      <c r="G2" s="313">
        <f>IF('BIFUbC-coal'!G2&gt;0,'E-Coal'!G50/'BIFUbC-coal'!G2,1)</f>
        <v>1</v>
      </c>
      <c r="H2" s="313">
        <f>IF('BIFUbC-coal'!H2&gt;0,'E-Coal'!H50/'BIFUbC-coal'!H2,1)</f>
        <v>1</v>
      </c>
      <c r="I2" s="313">
        <f>IF('BIFUbC-coal'!I2&gt;0,'E-Coal'!I50/'BIFUbC-coal'!I2,1)</f>
        <v>1</v>
      </c>
      <c r="J2" s="313">
        <f>IF('BIFUbC-coal'!J2&gt;0,'E-Coal'!J50/'BIFUbC-coal'!J2,1)</f>
        <v>1</v>
      </c>
      <c r="K2" s="313">
        <f>IF('BIFUbC-coal'!K2&gt;0,'E-Coal'!K50/'BIFUbC-coal'!K2,1)</f>
        <v>1</v>
      </c>
      <c r="L2" s="313">
        <f>IF('BIFUbC-coal'!L2&gt;0,'E-Coal'!L50/'BIFUbC-coal'!L2,1)</f>
        <v>1</v>
      </c>
      <c r="M2" s="313">
        <f>IF('BIFUbC-coal'!M2&gt;0,'E-Coal'!M50/'BIFUbC-coal'!M2,1)</f>
        <v>1</v>
      </c>
      <c r="N2" s="313">
        <f>IF('BIFUbC-coal'!N2&gt;0,'E-Coal'!N50/'BIFUbC-coal'!N2,1)</f>
        <v>1</v>
      </c>
      <c r="O2" s="313">
        <f>IF('BIFUbC-coal'!O2&gt;0,'E-Coal'!O50/'BIFUbC-coal'!O2,1)</f>
        <v>1</v>
      </c>
      <c r="P2" s="313">
        <f>IF('BIFUbC-coal'!P2&gt;0,'E-Coal'!P50/'BIFUbC-coal'!P2,1)</f>
        <v>1</v>
      </c>
      <c r="Q2" s="313">
        <f>IF('BIFUbC-coal'!Q2&gt;0,'E-Coal'!Q50/'BIFUbC-coal'!Q2,1)</f>
        <v>1</v>
      </c>
      <c r="R2" s="313">
        <f>IF('BIFUbC-coal'!R2&gt;0,'E-Coal'!R50/'BIFUbC-coal'!R2,1)</f>
        <v>1</v>
      </c>
      <c r="S2" s="313">
        <f>IF('BIFUbC-coal'!S2&gt;0,'E-Coal'!S50/'BIFUbC-coal'!S2,1)</f>
        <v>1</v>
      </c>
      <c r="T2" s="313">
        <f>IF('BIFUbC-coal'!T2&gt;0,'E-Coal'!T50/'BIFUbC-coal'!T2,1)</f>
        <v>1</v>
      </c>
      <c r="U2" s="313">
        <f>IF('BIFUbC-coal'!U2&gt;0,'E-Coal'!U50/'BIFUbC-coal'!U2,1)</f>
        <v>1</v>
      </c>
      <c r="V2" s="313">
        <f>IF('BIFUbC-coal'!V2&gt;0,'E-Coal'!V50/'BIFUbC-coal'!V2,1)</f>
        <v>1</v>
      </c>
      <c r="W2" s="313">
        <f>IF('BIFUbC-coal'!W2&gt;0,'E-Coal'!W50/'BIFUbC-coal'!W2,1)</f>
        <v>1</v>
      </c>
      <c r="X2" s="313">
        <f>IF('BIFUbC-coal'!X2&gt;0,'E-Coal'!X50/'BIFUbC-coal'!X2,1)</f>
        <v>1</v>
      </c>
      <c r="Y2" s="313">
        <f>IF('BIFUbC-coal'!Y2&gt;0,'E-Coal'!Y50/'BIFUbC-coal'!Y2,1)</f>
        <v>1</v>
      </c>
      <c r="Z2" s="313">
        <f>IF('BIFUbC-coal'!Z2&gt;0,'E-Coal'!Z50/'BIFUbC-coal'!Z2,1)</f>
        <v>1</v>
      </c>
      <c r="AA2" s="313">
        <f>IF('BIFUbC-coal'!AA2&gt;0,'E-Coal'!AA50/'BIFUbC-coal'!AA2,1)</f>
        <v>1</v>
      </c>
      <c r="AB2" s="313">
        <f>IF('BIFUbC-coal'!AB2&gt;0,'E-Coal'!AB50/'BIFUbC-coal'!AB2,1)</f>
        <v>1</v>
      </c>
      <c r="AC2" s="313">
        <f>IF('BIFUbC-coal'!AC2&gt;0,'E-Coal'!AC50/'BIFUbC-coal'!AC2,1)</f>
        <v>1</v>
      </c>
      <c r="AD2" s="313">
        <f>IF('BIFUbC-coal'!AD2&gt;0,'E-Coal'!AD50/'BIFUbC-coal'!AD2,1)</f>
        <v>1</v>
      </c>
      <c r="AE2" s="313">
        <f>IF('BIFUbC-coal'!AE2&gt;0,'E-Coal'!AE50/'BIFUbC-coal'!AE2,1)</f>
        <v>1</v>
      </c>
      <c r="AF2" s="313">
        <f>IF('BIFUbC-coal'!AF2&gt;0,'E-Coal'!AF50/'BIFUbC-coal'!AF2,1)</f>
        <v>1</v>
      </c>
      <c r="AG2" s="313">
        <f>IF('BIFUbC-coal'!AG2&gt;0,'E-Coal'!AG50/'BIFUbC-coal'!AG2,1)</f>
        <v>1</v>
      </c>
      <c r="AH2" s="313">
        <f>IF('BIFUbC-coal'!AH2&gt;0,'E-Coal'!AH50/'BIFUbC-coal'!AH2,1)</f>
        <v>1</v>
      </c>
      <c r="AI2" s="313">
        <f>IF('BIFUbC-coal'!AI2&gt;0,'E-Coal'!AI50/'BIFUbC-coal'!AI2,1)</f>
        <v>1</v>
      </c>
      <c r="AJ2" s="313">
        <f>IF('BIFUbC-coal'!AJ2&gt;0,'E-Coal'!AJ50/'BIFUbC-coal'!AJ2,1)</f>
        <v>1</v>
      </c>
      <c r="AK2" s="313">
        <f>IF('BIFUbC-coal'!AK2&gt;0,'E-Coal'!AK50/'BIFUbC-coal'!AK2,1)</f>
        <v>1</v>
      </c>
      <c r="AL2" s="313">
        <f>IF('BIFUbC-coal'!AL2&gt;0,'E-Coal'!AL50/'BIFUbC-coal'!AL2,1)</f>
        <v>1</v>
      </c>
      <c r="AM2" s="313">
        <f>IF('BIFUbC-coal'!AM2&gt;0,'E-Coal'!AM50/'BIFUbC-coal'!AM2,1)</f>
        <v>1</v>
      </c>
      <c r="AN2" s="313">
        <f>IF('BIFUbC-coal'!AN2&gt;0,'E-Coal'!AN50/'BIFUbC-coal'!AN2,1)</f>
        <v>1</v>
      </c>
      <c r="AO2" s="313">
        <f>IF('BIFUbC-coal'!AO2&gt;0,'E-Coal'!AO50/'BIFUbC-coal'!AO2,1)</f>
        <v>1</v>
      </c>
      <c r="AP2" s="313">
        <f>IF('BIFUbC-coal'!AP2&gt;0,'E-Coal'!AP50/'BIFUbC-coal'!AP2,1)</f>
        <v>1</v>
      </c>
      <c r="AQ2" s="313">
        <f>IF('BIFUbC-coal'!AQ2&gt;0,'E-Coal'!AQ50/'BIFUbC-coal'!AQ2,1)</f>
        <v>1</v>
      </c>
    </row>
    <row r="3" spans="1:43" x14ac:dyDescent="0.2">
      <c r="A3" s="313" t="s">
        <v>125</v>
      </c>
      <c r="B3" s="313">
        <f>IF('BIFUbC-coal'!B3&gt;0,'E-Coal'!B51/'BIFUbC-coal'!B3,1)</f>
        <v>0.18312092035870117</v>
      </c>
      <c r="C3" s="313">
        <f>IF('BIFUbC-coal'!C3&gt;0,'E-Coal'!C51/'BIFUbC-coal'!C3,1)</f>
        <v>0.13725744600265055</v>
      </c>
      <c r="D3" s="313">
        <f>IF('BIFUbC-coal'!D3&gt;0,'E-Coal'!D51/'BIFUbC-coal'!D3,1)</f>
        <v>0.13667119682956569</v>
      </c>
      <c r="E3" s="313">
        <f>IF('BIFUbC-coal'!E3&gt;0,'E-Coal'!E51/'BIFUbC-coal'!E3,1)</f>
        <v>0.13608530640497621</v>
      </c>
      <c r="F3" s="313">
        <f>IF('BIFUbC-coal'!F3&gt;0,'E-Coal'!F51/'BIFUbC-coal'!F3,1)</f>
        <v>0.13549977781333275</v>
      </c>
      <c r="G3" s="313">
        <f>IF('BIFUbC-coal'!G3&gt;0,'E-Coal'!G51/'BIFUbC-coal'!G3,1)</f>
        <v>0.13491461414455311</v>
      </c>
      <c r="H3" s="313">
        <f>IF('BIFUbC-coal'!H3&gt;0,'E-Coal'!H51/'BIFUbC-coal'!H3,1)</f>
        <v>0.13432981849399919</v>
      </c>
      <c r="I3" s="313">
        <f>IF('BIFUbC-coal'!I3&gt;0,'E-Coal'!I51/'BIFUbC-coal'!I3,1)</f>
        <v>0.13382125046512486</v>
      </c>
      <c r="J3" s="313">
        <f>IF('BIFUbC-coal'!J3&gt;0,'E-Coal'!J51/'BIFUbC-coal'!J3,1)</f>
        <v>0.13331304614800599</v>
      </c>
      <c r="K3" s="313">
        <f>IF('BIFUbC-coal'!K3&gt;0,'E-Coal'!K51/'BIFUbC-coal'!K3,1)</f>
        <v>0.13280520787580116</v>
      </c>
      <c r="L3" s="313">
        <f>IF('BIFUbC-coal'!L3&gt;0,'E-Coal'!L51/'BIFUbC-coal'!L3,1)</f>
        <v>0.13229773798470623</v>
      </c>
      <c r="M3" s="313">
        <f>IF('BIFUbC-coal'!M3&gt;0,'E-Coal'!M51/'BIFUbC-coal'!M3,1)</f>
        <v>0.13179063881393716</v>
      </c>
      <c r="N3" s="313">
        <f>IF('BIFUbC-coal'!N3&gt;0,'E-Coal'!N51/'BIFUbC-coal'!N3,1)</f>
        <v>0.1313812372424647</v>
      </c>
      <c r="O3" s="313">
        <f>IF('BIFUbC-coal'!O3&gt;0,'E-Coal'!O51/'BIFUbC-coal'!O3,1)</f>
        <v>0.13097203289923676</v>
      </c>
      <c r="P3" s="313">
        <f>IF('BIFUbC-coal'!P3&gt;0,'E-Coal'!P51/'BIFUbC-coal'!P3,1)</f>
        <v>0.13056302688780214</v>
      </c>
      <c r="Q3" s="313">
        <f>IF('BIFUbC-coal'!Q3&gt;0,'E-Coal'!Q51/'BIFUbC-coal'!Q3,1)</f>
        <v>0.13015422031298984</v>
      </c>
      <c r="R3" s="313">
        <f>IF('BIFUbC-coal'!R3&gt;0,'E-Coal'!R51/'BIFUbC-coal'!R3,1)</f>
        <v>0.12974561428090486</v>
      </c>
      <c r="S3" s="313">
        <f>IF('BIFUbC-coal'!S3&gt;0,'E-Coal'!S51/'BIFUbC-coal'!S3,1)</f>
        <v>0.1296064482954106</v>
      </c>
      <c r="T3" s="313">
        <f>IF('BIFUbC-coal'!T3&gt;0,'E-Coal'!T51/'BIFUbC-coal'!T3,1)</f>
        <v>0.12946732306393982</v>
      </c>
      <c r="U3" s="313">
        <f>IF('BIFUbC-coal'!U3&gt;0,'E-Coal'!U51/'BIFUbC-coal'!U3,1)</f>
        <v>0.12932823864692747</v>
      </c>
      <c r="V3" s="313">
        <f>IF('BIFUbC-coal'!V3&gt;0,'E-Coal'!V51/'BIFUbC-coal'!V3,1)</f>
        <v>0.12918919510482318</v>
      </c>
      <c r="W3" s="313">
        <f>IF('BIFUbC-coal'!W3&gt;0,'E-Coal'!W51/'BIFUbC-coal'!W3,1)</f>
        <v>0.12905019249809127</v>
      </c>
      <c r="X3" s="313">
        <f>IF('BIFUbC-coal'!X3&gt;0,'E-Coal'!X51/'BIFUbC-coal'!X3,1)</f>
        <v>0.12891123088721038</v>
      </c>
      <c r="Y3" s="313">
        <f>IF('BIFUbC-coal'!Y3&gt;0,'E-Coal'!Y51/'BIFUbC-coal'!Y3,1)</f>
        <v>0.12877231033267394</v>
      </c>
      <c r="Z3" s="313">
        <f>IF('BIFUbC-coal'!Z3&gt;0,'E-Coal'!Z51/'BIFUbC-coal'!Z3,1)</f>
        <v>0.1286334308949896</v>
      </c>
      <c r="AA3" s="313">
        <f>IF('BIFUbC-coal'!AA3&gt;0,'E-Coal'!AA51/'BIFUbC-coal'!AA3,1)</f>
        <v>0.12849459263467955</v>
      </c>
      <c r="AB3" s="313">
        <f>IF('BIFUbC-coal'!AB3&gt;0,'E-Coal'!AB51/'BIFUbC-coal'!AB3,1)</f>
        <v>0.1283557956122803</v>
      </c>
      <c r="AC3" s="313">
        <f>IF('BIFUbC-coal'!AC3&gt;0,'E-Coal'!AC51/'BIFUbC-coal'!AC3,1)</f>
        <v>0.12821703988834271</v>
      </c>
      <c r="AD3" s="313">
        <f>IF('BIFUbC-coal'!AD3&gt;0,'E-Coal'!AD51/'BIFUbC-coal'!AD3,1)</f>
        <v>0.12807832552343179</v>
      </c>
      <c r="AE3" s="313">
        <f>IF('BIFUbC-coal'!AE3&gt;0,'E-Coal'!AE51/'BIFUbC-coal'!AE3,1)</f>
        <v>0.12793965257812692</v>
      </c>
      <c r="AF3" s="313">
        <f>IF('BIFUbC-coal'!AF3&gt;0,'E-Coal'!AF51/'BIFUbC-coal'!AF3,1)</f>
        <v>0.1278010211130215</v>
      </c>
      <c r="AG3" s="313">
        <f>IF('BIFUbC-coal'!AG3&gt;0,'E-Coal'!AG51/'BIFUbC-coal'!AG3,1)</f>
        <v>0.12766243118872314</v>
      </c>
      <c r="AH3" s="313">
        <f>IF('BIFUbC-coal'!AH3&gt;0,'E-Coal'!AH51/'BIFUbC-coal'!AH3,1)</f>
        <v>0.12752388286585353</v>
      </c>
      <c r="AI3" s="313">
        <f>IF('BIFUbC-coal'!AI3&gt;0,'E-Coal'!AI51/'BIFUbC-coal'!AI3,1)</f>
        <v>0.12738537620504831</v>
      </c>
      <c r="AJ3" s="313">
        <f>IF('BIFUbC-coal'!AJ3&gt;0,'E-Coal'!AJ51/'BIFUbC-coal'!AJ3,1)</f>
        <v>0.1272469112669572</v>
      </c>
      <c r="AK3" s="313">
        <f>IF('BIFUbC-coal'!AK3&gt;0,'E-Coal'!AK51/'BIFUbC-coal'!AK3,1)</f>
        <v>0.12710848811224373</v>
      </c>
      <c r="AL3" s="313">
        <f>IF('BIFUbC-coal'!AL3&gt;0,'E-Coal'!AL51/'BIFUbC-coal'!AL3,1)</f>
        <v>0.12697010680158535</v>
      </c>
      <c r="AM3" s="313">
        <f>IF('BIFUbC-coal'!AM3&gt;0,'E-Coal'!AM51/'BIFUbC-coal'!AM3,1)</f>
        <v>0.12683176739567339</v>
      </c>
      <c r="AN3" s="313">
        <f>IF('BIFUbC-coal'!AN3&gt;0,'E-Coal'!AN51/'BIFUbC-coal'!AN3,1)</f>
        <v>0.12669346995521291</v>
      </c>
      <c r="AO3" s="313">
        <f>IF('BIFUbC-coal'!AO3&gt;0,'E-Coal'!AO51/'BIFUbC-coal'!AO3,1)</f>
        <v>0.12655521454092269</v>
      </c>
      <c r="AP3" s="313">
        <f>IF('BIFUbC-coal'!AP3&gt;0,'E-Coal'!AP51/'BIFUbC-coal'!AP3,1)</f>
        <v>0.12641700121353522</v>
      </c>
      <c r="AQ3" s="313">
        <f>IF('BIFUbC-coal'!AQ3&gt;0,'E-Coal'!AQ51/'BIFUbC-coal'!AQ3,1)</f>
        <v>0.12590466143484039</v>
      </c>
    </row>
    <row r="4" spans="1:43" x14ac:dyDescent="0.2">
      <c r="A4" s="313" t="s">
        <v>126</v>
      </c>
      <c r="B4" s="313">
        <f>IF('BIFUbC-coal'!B4&gt;0,'E-Coal'!B52/'BIFUbC-coal'!B4,1)</f>
        <v>1</v>
      </c>
      <c r="C4" s="313">
        <f>IF('BIFUbC-coal'!C4&gt;0,'E-Coal'!C52/'BIFUbC-coal'!C4,1)</f>
        <v>1</v>
      </c>
      <c r="D4" s="313">
        <f>IF('BIFUbC-coal'!D4&gt;0,'E-Coal'!D52/'BIFUbC-coal'!D4,1)</f>
        <v>1</v>
      </c>
      <c r="E4" s="313">
        <f>IF('BIFUbC-coal'!E4&gt;0,'E-Coal'!E52/'BIFUbC-coal'!E4,1)</f>
        <v>1</v>
      </c>
      <c r="F4" s="313">
        <f>IF('BIFUbC-coal'!F4&gt;0,'E-Coal'!F52/'BIFUbC-coal'!F4,1)</f>
        <v>1</v>
      </c>
      <c r="G4" s="313">
        <f>IF('BIFUbC-coal'!G4&gt;0,'E-Coal'!G52/'BIFUbC-coal'!G4,1)</f>
        <v>1</v>
      </c>
      <c r="H4" s="313">
        <f>IF('BIFUbC-coal'!H4&gt;0,'E-Coal'!H52/'BIFUbC-coal'!H4,1)</f>
        <v>1</v>
      </c>
      <c r="I4" s="313">
        <f>IF('BIFUbC-coal'!I4&gt;0,'E-Coal'!I52/'BIFUbC-coal'!I4,1)</f>
        <v>1</v>
      </c>
      <c r="J4" s="313">
        <f>IF('BIFUbC-coal'!J4&gt;0,'E-Coal'!J52/'BIFUbC-coal'!J4,1)</f>
        <v>1</v>
      </c>
      <c r="K4" s="313">
        <f>IF('BIFUbC-coal'!K4&gt;0,'E-Coal'!K52/'BIFUbC-coal'!K4,1)</f>
        <v>1</v>
      </c>
      <c r="L4" s="313">
        <f>IF('BIFUbC-coal'!L4&gt;0,'E-Coal'!L52/'BIFUbC-coal'!L4,1)</f>
        <v>1</v>
      </c>
      <c r="M4" s="313">
        <f>IF('BIFUbC-coal'!M4&gt;0,'E-Coal'!M52/'BIFUbC-coal'!M4,1)</f>
        <v>1</v>
      </c>
      <c r="N4" s="313">
        <f>IF('BIFUbC-coal'!N4&gt;0,'E-Coal'!N52/'BIFUbC-coal'!N4,1)</f>
        <v>1</v>
      </c>
      <c r="O4" s="313">
        <f>IF('BIFUbC-coal'!O4&gt;0,'E-Coal'!O52/'BIFUbC-coal'!O4,1)</f>
        <v>1</v>
      </c>
      <c r="P4" s="313">
        <f>IF('BIFUbC-coal'!P4&gt;0,'E-Coal'!P52/'BIFUbC-coal'!P4,1)</f>
        <v>1</v>
      </c>
      <c r="Q4" s="313">
        <f>IF('BIFUbC-coal'!Q4&gt;0,'E-Coal'!Q52/'BIFUbC-coal'!Q4,1)</f>
        <v>1</v>
      </c>
      <c r="R4" s="313">
        <f>IF('BIFUbC-coal'!R4&gt;0,'E-Coal'!R52/'BIFUbC-coal'!R4,1)</f>
        <v>1</v>
      </c>
      <c r="S4" s="313">
        <f>IF('BIFUbC-coal'!S4&gt;0,'E-Coal'!S52/'BIFUbC-coal'!S4,1)</f>
        <v>1</v>
      </c>
      <c r="T4" s="313">
        <f>IF('BIFUbC-coal'!T4&gt;0,'E-Coal'!T52/'BIFUbC-coal'!T4,1)</f>
        <v>1</v>
      </c>
      <c r="U4" s="313">
        <f>IF('BIFUbC-coal'!U4&gt;0,'E-Coal'!U52/'BIFUbC-coal'!U4,1)</f>
        <v>1</v>
      </c>
      <c r="V4" s="313">
        <f>IF('BIFUbC-coal'!V4&gt;0,'E-Coal'!V52/'BIFUbC-coal'!V4,1)</f>
        <v>1</v>
      </c>
      <c r="W4" s="313">
        <f>IF('BIFUbC-coal'!W4&gt;0,'E-Coal'!W52/'BIFUbC-coal'!W4,1)</f>
        <v>1</v>
      </c>
      <c r="X4" s="313">
        <f>IF('BIFUbC-coal'!X4&gt;0,'E-Coal'!X52/'BIFUbC-coal'!X4,1)</f>
        <v>1</v>
      </c>
      <c r="Y4" s="313">
        <f>IF('BIFUbC-coal'!Y4&gt;0,'E-Coal'!Y52/'BIFUbC-coal'!Y4,1)</f>
        <v>1</v>
      </c>
      <c r="Z4" s="313">
        <f>IF('BIFUbC-coal'!Z4&gt;0,'E-Coal'!Z52/'BIFUbC-coal'!Z4,1)</f>
        <v>1</v>
      </c>
      <c r="AA4" s="313">
        <f>IF('BIFUbC-coal'!AA4&gt;0,'E-Coal'!AA52/'BIFUbC-coal'!AA4,1)</f>
        <v>1</v>
      </c>
      <c r="AB4" s="313">
        <f>IF('BIFUbC-coal'!AB4&gt;0,'E-Coal'!AB52/'BIFUbC-coal'!AB4,1)</f>
        <v>1</v>
      </c>
      <c r="AC4" s="313">
        <f>IF('BIFUbC-coal'!AC4&gt;0,'E-Coal'!AC52/'BIFUbC-coal'!AC4,1)</f>
        <v>1</v>
      </c>
      <c r="AD4" s="313">
        <f>IF('BIFUbC-coal'!AD4&gt;0,'E-Coal'!AD52/'BIFUbC-coal'!AD4,1)</f>
        <v>1</v>
      </c>
      <c r="AE4" s="313">
        <f>IF('BIFUbC-coal'!AE4&gt;0,'E-Coal'!AE52/'BIFUbC-coal'!AE4,1)</f>
        <v>1</v>
      </c>
      <c r="AF4" s="313">
        <f>IF('BIFUbC-coal'!AF4&gt;0,'E-Coal'!AF52/'BIFUbC-coal'!AF4,1)</f>
        <v>1</v>
      </c>
      <c r="AG4" s="313">
        <f>IF('BIFUbC-coal'!AG4&gt;0,'E-Coal'!AG52/'BIFUbC-coal'!AG4,1)</f>
        <v>1</v>
      </c>
      <c r="AH4" s="313">
        <f>IF('BIFUbC-coal'!AH4&gt;0,'E-Coal'!AH52/'BIFUbC-coal'!AH4,1)</f>
        <v>1</v>
      </c>
      <c r="AI4" s="313">
        <f>IF('BIFUbC-coal'!AI4&gt;0,'E-Coal'!AI52/'BIFUbC-coal'!AI4,1)</f>
        <v>1</v>
      </c>
      <c r="AJ4" s="313">
        <f>IF('BIFUbC-coal'!AJ4&gt;0,'E-Coal'!AJ52/'BIFUbC-coal'!AJ4,1)</f>
        <v>1</v>
      </c>
      <c r="AK4" s="313">
        <f>IF('BIFUbC-coal'!AK4&gt;0,'E-Coal'!AK52/'BIFUbC-coal'!AK4,1)</f>
        <v>1</v>
      </c>
      <c r="AL4" s="313">
        <f>IF('BIFUbC-coal'!AL4&gt;0,'E-Coal'!AL52/'BIFUbC-coal'!AL4,1)</f>
        <v>1</v>
      </c>
      <c r="AM4" s="313">
        <f>IF('BIFUbC-coal'!AM4&gt;0,'E-Coal'!AM52/'BIFUbC-coal'!AM4,1)</f>
        <v>1</v>
      </c>
      <c r="AN4" s="313">
        <f>IF('BIFUbC-coal'!AN4&gt;0,'E-Coal'!AN52/'BIFUbC-coal'!AN4,1)</f>
        <v>1</v>
      </c>
      <c r="AO4" s="313">
        <f>IF('BIFUbC-coal'!AO4&gt;0,'E-Coal'!AO52/'BIFUbC-coal'!AO4,1)</f>
        <v>1</v>
      </c>
      <c r="AP4" s="313">
        <f>IF('BIFUbC-coal'!AP4&gt;0,'E-Coal'!AP52/'BIFUbC-coal'!AP4,1)</f>
        <v>1</v>
      </c>
      <c r="AQ4" s="313">
        <f>IF('BIFUbC-coal'!AQ4&gt;0,'E-Coal'!AQ52/'BIFUbC-coal'!AQ4,1)</f>
        <v>1</v>
      </c>
    </row>
    <row r="5" spans="1:43" x14ac:dyDescent="0.2">
      <c r="A5" s="313" t="s">
        <v>127</v>
      </c>
      <c r="B5" s="313">
        <f>IF('BIFUbC-coal'!B5&gt;0,'E-Coal'!B53/'BIFUbC-coal'!B5,1)</f>
        <v>1</v>
      </c>
      <c r="C5" s="313">
        <f>IF('BIFUbC-coal'!C5&gt;0,'E-Coal'!C53/'BIFUbC-coal'!C5,1)</f>
        <v>1</v>
      </c>
      <c r="D5" s="313">
        <f>IF('BIFUbC-coal'!D5&gt;0,'E-Coal'!D53/'BIFUbC-coal'!D5,1)</f>
        <v>1</v>
      </c>
      <c r="E5" s="313">
        <f>IF('BIFUbC-coal'!E5&gt;0,'E-Coal'!E53/'BIFUbC-coal'!E5,1)</f>
        <v>1</v>
      </c>
      <c r="F5" s="313">
        <f>IF('BIFUbC-coal'!F5&gt;0,'E-Coal'!F53/'BIFUbC-coal'!F5,1)</f>
        <v>1</v>
      </c>
      <c r="G5" s="313">
        <f>IF('BIFUbC-coal'!G5&gt;0,'E-Coal'!G53/'BIFUbC-coal'!G5,1)</f>
        <v>1</v>
      </c>
      <c r="H5" s="313">
        <f>IF('BIFUbC-coal'!H5&gt;0,'E-Coal'!H53/'BIFUbC-coal'!H5,1)</f>
        <v>1</v>
      </c>
      <c r="I5" s="313">
        <f>IF('BIFUbC-coal'!I5&gt;0,'E-Coal'!I53/'BIFUbC-coal'!I5,1)</f>
        <v>1</v>
      </c>
      <c r="J5" s="313">
        <f>IF('BIFUbC-coal'!J5&gt;0,'E-Coal'!J53/'BIFUbC-coal'!J5,1)</f>
        <v>1</v>
      </c>
      <c r="K5" s="313">
        <f>IF('BIFUbC-coal'!K5&gt;0,'E-Coal'!K53/'BIFUbC-coal'!K5,1)</f>
        <v>1</v>
      </c>
      <c r="L5" s="313">
        <f>IF('BIFUbC-coal'!L5&gt;0,'E-Coal'!L53/'BIFUbC-coal'!L5,1)</f>
        <v>1</v>
      </c>
      <c r="M5" s="313">
        <f>IF('BIFUbC-coal'!M5&gt;0,'E-Coal'!M53/'BIFUbC-coal'!M5,1)</f>
        <v>1</v>
      </c>
      <c r="N5" s="313">
        <f>IF('BIFUbC-coal'!N5&gt;0,'E-Coal'!N53/'BIFUbC-coal'!N5,1)</f>
        <v>1</v>
      </c>
      <c r="O5" s="313">
        <f>IF('BIFUbC-coal'!O5&gt;0,'E-Coal'!O53/'BIFUbC-coal'!O5,1)</f>
        <v>1</v>
      </c>
      <c r="P5" s="313">
        <f>IF('BIFUbC-coal'!P5&gt;0,'E-Coal'!P53/'BIFUbC-coal'!P5,1)</f>
        <v>1</v>
      </c>
      <c r="Q5" s="313">
        <f>IF('BIFUbC-coal'!Q5&gt;0,'E-Coal'!Q53/'BIFUbC-coal'!Q5,1)</f>
        <v>1</v>
      </c>
      <c r="R5" s="313">
        <f>IF('BIFUbC-coal'!R5&gt;0,'E-Coal'!R53/'BIFUbC-coal'!R5,1)</f>
        <v>1</v>
      </c>
      <c r="S5" s="313">
        <f>IF('BIFUbC-coal'!S5&gt;0,'E-Coal'!S53/'BIFUbC-coal'!S5,1)</f>
        <v>1</v>
      </c>
      <c r="T5" s="313">
        <f>IF('BIFUbC-coal'!T5&gt;0,'E-Coal'!T53/'BIFUbC-coal'!T5,1)</f>
        <v>1</v>
      </c>
      <c r="U5" s="313">
        <f>IF('BIFUbC-coal'!U5&gt;0,'E-Coal'!U53/'BIFUbC-coal'!U5,1)</f>
        <v>1</v>
      </c>
      <c r="V5" s="313">
        <f>IF('BIFUbC-coal'!V5&gt;0,'E-Coal'!V53/'BIFUbC-coal'!V5,1)</f>
        <v>1</v>
      </c>
      <c r="W5" s="313">
        <f>IF('BIFUbC-coal'!W5&gt;0,'E-Coal'!W53/'BIFUbC-coal'!W5,1)</f>
        <v>1</v>
      </c>
      <c r="X5" s="313">
        <f>IF('BIFUbC-coal'!X5&gt;0,'E-Coal'!X53/'BIFUbC-coal'!X5,1)</f>
        <v>1</v>
      </c>
      <c r="Y5" s="313">
        <f>IF('BIFUbC-coal'!Y5&gt;0,'E-Coal'!Y53/'BIFUbC-coal'!Y5,1)</f>
        <v>1</v>
      </c>
      <c r="Z5" s="313">
        <f>IF('BIFUbC-coal'!Z5&gt;0,'E-Coal'!Z53/'BIFUbC-coal'!Z5,1)</f>
        <v>1</v>
      </c>
      <c r="AA5" s="313">
        <f>IF('BIFUbC-coal'!AA5&gt;0,'E-Coal'!AA53/'BIFUbC-coal'!AA5,1)</f>
        <v>1</v>
      </c>
      <c r="AB5" s="313">
        <f>IF('BIFUbC-coal'!AB5&gt;0,'E-Coal'!AB53/'BIFUbC-coal'!AB5,1)</f>
        <v>1</v>
      </c>
      <c r="AC5" s="313">
        <f>IF('BIFUbC-coal'!AC5&gt;0,'E-Coal'!AC53/'BIFUbC-coal'!AC5,1)</f>
        <v>1</v>
      </c>
      <c r="AD5" s="313">
        <f>IF('BIFUbC-coal'!AD5&gt;0,'E-Coal'!AD53/'BIFUbC-coal'!AD5,1)</f>
        <v>1</v>
      </c>
      <c r="AE5" s="313">
        <f>IF('BIFUbC-coal'!AE5&gt;0,'E-Coal'!AE53/'BIFUbC-coal'!AE5,1)</f>
        <v>1</v>
      </c>
      <c r="AF5" s="313">
        <f>IF('BIFUbC-coal'!AF5&gt;0,'E-Coal'!AF53/'BIFUbC-coal'!AF5,1)</f>
        <v>1</v>
      </c>
      <c r="AG5" s="313">
        <f>IF('BIFUbC-coal'!AG5&gt;0,'E-Coal'!AG53/'BIFUbC-coal'!AG5,1)</f>
        <v>1</v>
      </c>
      <c r="AH5" s="313">
        <f>IF('BIFUbC-coal'!AH5&gt;0,'E-Coal'!AH53/'BIFUbC-coal'!AH5,1)</f>
        <v>1</v>
      </c>
      <c r="AI5" s="313">
        <f>IF('BIFUbC-coal'!AI5&gt;0,'E-Coal'!AI53/'BIFUbC-coal'!AI5,1)</f>
        <v>1</v>
      </c>
      <c r="AJ5" s="313">
        <f>IF('BIFUbC-coal'!AJ5&gt;0,'E-Coal'!AJ53/'BIFUbC-coal'!AJ5,1)</f>
        <v>1</v>
      </c>
      <c r="AK5" s="313">
        <f>IF('BIFUbC-coal'!AK5&gt;0,'E-Coal'!AK53/'BIFUbC-coal'!AK5,1)</f>
        <v>1</v>
      </c>
      <c r="AL5" s="313">
        <f>IF('BIFUbC-coal'!AL5&gt;0,'E-Coal'!AL53/'BIFUbC-coal'!AL5,1)</f>
        <v>1</v>
      </c>
      <c r="AM5" s="313">
        <f>IF('BIFUbC-coal'!AM5&gt;0,'E-Coal'!AM53/'BIFUbC-coal'!AM5,1)</f>
        <v>1</v>
      </c>
      <c r="AN5" s="313">
        <f>IF('BIFUbC-coal'!AN5&gt;0,'E-Coal'!AN53/'BIFUbC-coal'!AN5,1)</f>
        <v>1</v>
      </c>
      <c r="AO5" s="313">
        <f>IF('BIFUbC-coal'!AO5&gt;0,'E-Coal'!AO53/'BIFUbC-coal'!AO5,1)</f>
        <v>1</v>
      </c>
      <c r="AP5" s="313">
        <f>IF('BIFUbC-coal'!AP5&gt;0,'E-Coal'!AP53/'BIFUbC-coal'!AP5,1)</f>
        <v>1</v>
      </c>
      <c r="AQ5" s="313">
        <f>IF('BIFUbC-coal'!AQ5&gt;0,'E-Coal'!AQ53/'BIFUbC-coal'!AQ5,1)</f>
        <v>1</v>
      </c>
    </row>
    <row r="6" spans="1:43" x14ac:dyDescent="0.2">
      <c r="A6" s="313" t="s">
        <v>128</v>
      </c>
      <c r="B6" s="313">
        <f>IF('BIFUbC-coal'!B6&gt;0,'E-Coal'!B54/'BIFUbC-coal'!B6,1)</f>
        <v>1</v>
      </c>
      <c r="C6" s="313">
        <f>IF('BIFUbC-coal'!C6&gt;0,'E-Coal'!C54/'BIFUbC-coal'!C6,1)</f>
        <v>1</v>
      </c>
      <c r="D6" s="313">
        <f>IF('BIFUbC-coal'!D6&gt;0,'E-Coal'!D54/'BIFUbC-coal'!D6,1)</f>
        <v>1</v>
      </c>
      <c r="E6" s="313">
        <f>IF('BIFUbC-coal'!E6&gt;0,'E-Coal'!E54/'BIFUbC-coal'!E6,1)</f>
        <v>1</v>
      </c>
      <c r="F6" s="313">
        <f>IF('BIFUbC-coal'!F6&gt;0,'E-Coal'!F54/'BIFUbC-coal'!F6,1)</f>
        <v>1</v>
      </c>
      <c r="G6" s="313">
        <f>IF('BIFUbC-coal'!G6&gt;0,'E-Coal'!G54/'BIFUbC-coal'!G6,1)</f>
        <v>1</v>
      </c>
      <c r="H6" s="313">
        <f>IF('BIFUbC-coal'!H6&gt;0,'E-Coal'!H54/'BIFUbC-coal'!H6,1)</f>
        <v>1</v>
      </c>
      <c r="I6" s="313">
        <f>IF('BIFUbC-coal'!I6&gt;0,'E-Coal'!I54/'BIFUbC-coal'!I6,1)</f>
        <v>1</v>
      </c>
      <c r="J6" s="313">
        <f>IF('BIFUbC-coal'!J6&gt;0,'E-Coal'!J54/'BIFUbC-coal'!J6,1)</f>
        <v>1</v>
      </c>
      <c r="K6" s="313">
        <f>IF('BIFUbC-coal'!K6&gt;0,'E-Coal'!K54/'BIFUbC-coal'!K6,1)</f>
        <v>1</v>
      </c>
      <c r="L6" s="313">
        <f>IF('BIFUbC-coal'!L6&gt;0,'E-Coal'!L54/'BIFUbC-coal'!L6,1)</f>
        <v>1</v>
      </c>
      <c r="M6" s="313">
        <f>IF('BIFUbC-coal'!M6&gt;0,'E-Coal'!M54/'BIFUbC-coal'!M6,1)</f>
        <v>1</v>
      </c>
      <c r="N6" s="313">
        <f>IF('BIFUbC-coal'!N6&gt;0,'E-Coal'!N54/'BIFUbC-coal'!N6,1)</f>
        <v>1</v>
      </c>
      <c r="O6" s="313">
        <f>IF('BIFUbC-coal'!O6&gt;0,'E-Coal'!O54/'BIFUbC-coal'!O6,1)</f>
        <v>1</v>
      </c>
      <c r="P6" s="313">
        <f>IF('BIFUbC-coal'!P6&gt;0,'E-Coal'!P54/'BIFUbC-coal'!P6,1)</f>
        <v>1</v>
      </c>
      <c r="Q6" s="313">
        <f>IF('BIFUbC-coal'!Q6&gt;0,'E-Coal'!Q54/'BIFUbC-coal'!Q6,1)</f>
        <v>1</v>
      </c>
      <c r="R6" s="313">
        <f>IF('BIFUbC-coal'!R6&gt;0,'E-Coal'!R54/'BIFUbC-coal'!R6,1)</f>
        <v>1</v>
      </c>
      <c r="S6" s="313">
        <f>IF('BIFUbC-coal'!S6&gt;0,'E-Coal'!S54/'BIFUbC-coal'!S6,1)</f>
        <v>1</v>
      </c>
      <c r="T6" s="313">
        <f>IF('BIFUbC-coal'!T6&gt;0,'E-Coal'!T54/'BIFUbC-coal'!T6,1)</f>
        <v>1</v>
      </c>
      <c r="U6" s="313">
        <f>IF('BIFUbC-coal'!U6&gt;0,'E-Coal'!U54/'BIFUbC-coal'!U6,1)</f>
        <v>1</v>
      </c>
      <c r="V6" s="313">
        <f>IF('BIFUbC-coal'!V6&gt;0,'E-Coal'!V54/'BIFUbC-coal'!V6,1)</f>
        <v>1</v>
      </c>
      <c r="W6" s="313">
        <f>IF('BIFUbC-coal'!W6&gt;0,'E-Coal'!W54/'BIFUbC-coal'!W6,1)</f>
        <v>1</v>
      </c>
      <c r="X6" s="313">
        <f>IF('BIFUbC-coal'!X6&gt;0,'E-Coal'!X54/'BIFUbC-coal'!X6,1)</f>
        <v>1</v>
      </c>
      <c r="Y6" s="313">
        <f>IF('BIFUbC-coal'!Y6&gt;0,'E-Coal'!Y54/'BIFUbC-coal'!Y6,1)</f>
        <v>1</v>
      </c>
      <c r="Z6" s="313">
        <f>IF('BIFUbC-coal'!Z6&gt;0,'E-Coal'!Z54/'BIFUbC-coal'!Z6,1)</f>
        <v>1</v>
      </c>
      <c r="AA6" s="313">
        <f>IF('BIFUbC-coal'!AA6&gt;0,'E-Coal'!AA54/'BIFUbC-coal'!AA6,1)</f>
        <v>1</v>
      </c>
      <c r="AB6" s="313">
        <f>IF('BIFUbC-coal'!AB6&gt;0,'E-Coal'!AB54/'BIFUbC-coal'!AB6,1)</f>
        <v>1</v>
      </c>
      <c r="AC6" s="313">
        <f>IF('BIFUbC-coal'!AC6&gt;0,'E-Coal'!AC54/'BIFUbC-coal'!AC6,1)</f>
        <v>1</v>
      </c>
      <c r="AD6" s="313">
        <f>IF('BIFUbC-coal'!AD6&gt;0,'E-Coal'!AD54/'BIFUbC-coal'!AD6,1)</f>
        <v>1</v>
      </c>
      <c r="AE6" s="313">
        <f>IF('BIFUbC-coal'!AE6&gt;0,'E-Coal'!AE54/'BIFUbC-coal'!AE6,1)</f>
        <v>1</v>
      </c>
      <c r="AF6" s="313">
        <f>IF('BIFUbC-coal'!AF6&gt;0,'E-Coal'!AF54/'BIFUbC-coal'!AF6,1)</f>
        <v>1</v>
      </c>
      <c r="AG6" s="313">
        <f>IF('BIFUbC-coal'!AG6&gt;0,'E-Coal'!AG54/'BIFUbC-coal'!AG6,1)</f>
        <v>1</v>
      </c>
      <c r="AH6" s="313">
        <f>IF('BIFUbC-coal'!AH6&gt;0,'E-Coal'!AH54/'BIFUbC-coal'!AH6,1)</f>
        <v>1</v>
      </c>
      <c r="AI6" s="313">
        <f>IF('BIFUbC-coal'!AI6&gt;0,'E-Coal'!AI54/'BIFUbC-coal'!AI6,1)</f>
        <v>1</v>
      </c>
      <c r="AJ6" s="313">
        <f>IF('BIFUbC-coal'!AJ6&gt;0,'E-Coal'!AJ54/'BIFUbC-coal'!AJ6,1)</f>
        <v>1</v>
      </c>
      <c r="AK6" s="313">
        <f>IF('BIFUbC-coal'!AK6&gt;0,'E-Coal'!AK54/'BIFUbC-coal'!AK6,1)</f>
        <v>1</v>
      </c>
      <c r="AL6" s="313">
        <f>IF('BIFUbC-coal'!AL6&gt;0,'E-Coal'!AL54/'BIFUbC-coal'!AL6,1)</f>
        <v>1</v>
      </c>
      <c r="AM6" s="313">
        <f>IF('BIFUbC-coal'!AM6&gt;0,'E-Coal'!AM54/'BIFUbC-coal'!AM6,1)</f>
        <v>1</v>
      </c>
      <c r="AN6" s="313">
        <f>IF('BIFUbC-coal'!AN6&gt;0,'E-Coal'!AN54/'BIFUbC-coal'!AN6,1)</f>
        <v>1</v>
      </c>
      <c r="AO6" s="313">
        <f>IF('BIFUbC-coal'!AO6&gt;0,'E-Coal'!AO54/'BIFUbC-coal'!AO6,1)</f>
        <v>1</v>
      </c>
      <c r="AP6" s="313">
        <f>IF('BIFUbC-coal'!AP6&gt;0,'E-Coal'!AP54/'BIFUbC-coal'!AP6,1)</f>
        <v>1</v>
      </c>
      <c r="AQ6" s="313">
        <f>IF('BIFUbC-coal'!AQ6&gt;0,'E-Coal'!AQ54/'BIFUbC-coal'!AQ6,1)</f>
        <v>1</v>
      </c>
    </row>
    <row r="7" spans="1:43" x14ac:dyDescent="0.2">
      <c r="A7" s="313" t="s">
        <v>129</v>
      </c>
      <c r="B7" s="313">
        <f>IF('BIFUbC-coal'!B7&gt;0,'E-Coal'!B55/'BIFUbC-coal'!B7,1)</f>
        <v>1</v>
      </c>
      <c r="C7" s="313">
        <f>IF('BIFUbC-coal'!C7&gt;0,'E-Coal'!C55/'BIFUbC-coal'!C7,1)</f>
        <v>1</v>
      </c>
      <c r="D7" s="313">
        <f>IF('BIFUbC-coal'!D7&gt;0,'E-Coal'!D55/'BIFUbC-coal'!D7,1)</f>
        <v>1</v>
      </c>
      <c r="E7" s="313">
        <f>IF('BIFUbC-coal'!E7&gt;0,'E-Coal'!E55/'BIFUbC-coal'!E7,1)</f>
        <v>1</v>
      </c>
      <c r="F7" s="313">
        <f>IF('BIFUbC-coal'!F7&gt;0,'E-Coal'!F55/'BIFUbC-coal'!F7,1)</f>
        <v>1</v>
      </c>
      <c r="G7" s="313">
        <f>IF('BIFUbC-coal'!G7&gt;0,'E-Coal'!G55/'BIFUbC-coal'!G7,1)</f>
        <v>1</v>
      </c>
      <c r="H7" s="313">
        <f>IF('BIFUbC-coal'!H7&gt;0,'E-Coal'!H55/'BIFUbC-coal'!H7,1)</f>
        <v>1</v>
      </c>
      <c r="I7" s="313">
        <f>IF('BIFUbC-coal'!I7&gt;0,'E-Coal'!I55/'BIFUbC-coal'!I7,1)</f>
        <v>1</v>
      </c>
      <c r="J7" s="313">
        <f>IF('BIFUbC-coal'!J7&gt;0,'E-Coal'!J55/'BIFUbC-coal'!J7,1)</f>
        <v>1</v>
      </c>
      <c r="K7" s="313">
        <f>IF('BIFUbC-coal'!K7&gt;0,'E-Coal'!K55/'BIFUbC-coal'!K7,1)</f>
        <v>1</v>
      </c>
      <c r="L7" s="313">
        <f>IF('BIFUbC-coal'!L7&gt;0,'E-Coal'!L55/'BIFUbC-coal'!L7,1)</f>
        <v>1</v>
      </c>
      <c r="M7" s="313">
        <f>IF('BIFUbC-coal'!M7&gt;0,'E-Coal'!M55/'BIFUbC-coal'!M7,1)</f>
        <v>1</v>
      </c>
      <c r="N7" s="313">
        <f>IF('BIFUbC-coal'!N7&gt;0,'E-Coal'!N55/'BIFUbC-coal'!N7,1)</f>
        <v>1</v>
      </c>
      <c r="O7" s="313">
        <f>IF('BIFUbC-coal'!O7&gt;0,'E-Coal'!O55/'BIFUbC-coal'!O7,1)</f>
        <v>1</v>
      </c>
      <c r="P7" s="313">
        <f>IF('BIFUbC-coal'!P7&gt;0,'E-Coal'!P55/'BIFUbC-coal'!P7,1)</f>
        <v>1</v>
      </c>
      <c r="Q7" s="313">
        <f>IF('BIFUbC-coal'!Q7&gt;0,'E-Coal'!Q55/'BIFUbC-coal'!Q7,1)</f>
        <v>1</v>
      </c>
      <c r="R7" s="313">
        <f>IF('BIFUbC-coal'!R7&gt;0,'E-Coal'!R55/'BIFUbC-coal'!R7,1)</f>
        <v>1</v>
      </c>
      <c r="S7" s="313">
        <f>IF('BIFUbC-coal'!S7&gt;0,'E-Coal'!S55/'BIFUbC-coal'!S7,1)</f>
        <v>1</v>
      </c>
      <c r="T7" s="313">
        <f>IF('BIFUbC-coal'!T7&gt;0,'E-Coal'!T55/'BIFUbC-coal'!T7,1)</f>
        <v>1</v>
      </c>
      <c r="U7" s="313">
        <f>IF('BIFUbC-coal'!U7&gt;0,'E-Coal'!U55/'BIFUbC-coal'!U7,1)</f>
        <v>1</v>
      </c>
      <c r="V7" s="313">
        <f>IF('BIFUbC-coal'!V7&gt;0,'E-Coal'!V55/'BIFUbC-coal'!V7,1)</f>
        <v>1</v>
      </c>
      <c r="W7" s="313">
        <f>IF('BIFUbC-coal'!W7&gt;0,'E-Coal'!W55/'BIFUbC-coal'!W7,1)</f>
        <v>1</v>
      </c>
      <c r="X7" s="313">
        <f>IF('BIFUbC-coal'!X7&gt;0,'E-Coal'!X55/'BIFUbC-coal'!X7,1)</f>
        <v>1</v>
      </c>
      <c r="Y7" s="313">
        <f>IF('BIFUbC-coal'!Y7&gt;0,'E-Coal'!Y55/'BIFUbC-coal'!Y7,1)</f>
        <v>1</v>
      </c>
      <c r="Z7" s="313">
        <f>IF('BIFUbC-coal'!Z7&gt;0,'E-Coal'!Z55/'BIFUbC-coal'!Z7,1)</f>
        <v>1</v>
      </c>
      <c r="AA7" s="313">
        <f>IF('BIFUbC-coal'!AA7&gt;0,'E-Coal'!AA55/'BIFUbC-coal'!AA7,1)</f>
        <v>1</v>
      </c>
      <c r="AB7" s="313">
        <f>IF('BIFUbC-coal'!AB7&gt;0,'E-Coal'!AB55/'BIFUbC-coal'!AB7,1)</f>
        <v>1</v>
      </c>
      <c r="AC7" s="313">
        <f>IF('BIFUbC-coal'!AC7&gt;0,'E-Coal'!AC55/'BIFUbC-coal'!AC7,1)</f>
        <v>1</v>
      </c>
      <c r="AD7" s="313">
        <f>IF('BIFUbC-coal'!AD7&gt;0,'E-Coal'!AD55/'BIFUbC-coal'!AD7,1)</f>
        <v>1</v>
      </c>
      <c r="AE7" s="313">
        <f>IF('BIFUbC-coal'!AE7&gt;0,'E-Coal'!AE55/'BIFUbC-coal'!AE7,1)</f>
        <v>1</v>
      </c>
      <c r="AF7" s="313">
        <f>IF('BIFUbC-coal'!AF7&gt;0,'E-Coal'!AF55/'BIFUbC-coal'!AF7,1)</f>
        <v>1</v>
      </c>
      <c r="AG7" s="313">
        <f>IF('BIFUbC-coal'!AG7&gt;0,'E-Coal'!AG55/'BIFUbC-coal'!AG7,1)</f>
        <v>1</v>
      </c>
      <c r="AH7" s="313">
        <f>IF('BIFUbC-coal'!AH7&gt;0,'E-Coal'!AH55/'BIFUbC-coal'!AH7,1)</f>
        <v>1</v>
      </c>
      <c r="AI7" s="313">
        <f>IF('BIFUbC-coal'!AI7&gt;0,'E-Coal'!AI55/'BIFUbC-coal'!AI7,1)</f>
        <v>1</v>
      </c>
      <c r="AJ7" s="313">
        <f>IF('BIFUbC-coal'!AJ7&gt;0,'E-Coal'!AJ55/'BIFUbC-coal'!AJ7,1)</f>
        <v>1</v>
      </c>
      <c r="AK7" s="313">
        <f>IF('BIFUbC-coal'!AK7&gt;0,'E-Coal'!AK55/'BIFUbC-coal'!AK7,1)</f>
        <v>1</v>
      </c>
      <c r="AL7" s="313">
        <f>IF('BIFUbC-coal'!AL7&gt;0,'E-Coal'!AL55/'BIFUbC-coal'!AL7,1)</f>
        <v>1</v>
      </c>
      <c r="AM7" s="313">
        <f>IF('BIFUbC-coal'!AM7&gt;0,'E-Coal'!AM55/'BIFUbC-coal'!AM7,1)</f>
        <v>1</v>
      </c>
      <c r="AN7" s="313">
        <f>IF('BIFUbC-coal'!AN7&gt;0,'E-Coal'!AN55/'BIFUbC-coal'!AN7,1)</f>
        <v>1</v>
      </c>
      <c r="AO7" s="313">
        <f>IF('BIFUbC-coal'!AO7&gt;0,'E-Coal'!AO55/'BIFUbC-coal'!AO7,1)</f>
        <v>1</v>
      </c>
      <c r="AP7" s="313">
        <f>IF('BIFUbC-coal'!AP7&gt;0,'E-Coal'!AP55/'BIFUbC-coal'!AP7,1)</f>
        <v>1</v>
      </c>
      <c r="AQ7" s="313">
        <f>IF('BIFUbC-coal'!AQ7&gt;0,'E-Coal'!AQ55/'BIFUbC-coal'!AQ7,1)</f>
        <v>1</v>
      </c>
    </row>
    <row r="8" spans="1:43" x14ac:dyDescent="0.2">
      <c r="A8" s="313" t="s">
        <v>130</v>
      </c>
      <c r="B8" s="313">
        <f>IF('BIFUbC-coal'!B8&gt;0,'E-Coal'!B56/'BIFUbC-coal'!B8,1)</f>
        <v>1</v>
      </c>
      <c r="C8" s="313">
        <f>IF('BIFUbC-coal'!C8&gt;0,'E-Coal'!C56/'BIFUbC-coal'!C8,1)</f>
        <v>1</v>
      </c>
      <c r="D8" s="313">
        <f>IF('BIFUbC-coal'!D8&gt;0,'E-Coal'!D56/'BIFUbC-coal'!D8,1)</f>
        <v>1</v>
      </c>
      <c r="E8" s="313">
        <f>IF('BIFUbC-coal'!E8&gt;0,'E-Coal'!E56/'BIFUbC-coal'!E8,1)</f>
        <v>1</v>
      </c>
      <c r="F8" s="313">
        <f>IF('BIFUbC-coal'!F8&gt;0,'E-Coal'!F56/'BIFUbC-coal'!F8,1)</f>
        <v>1</v>
      </c>
      <c r="G8" s="313">
        <f>IF('BIFUbC-coal'!G8&gt;0,'E-Coal'!G56/'BIFUbC-coal'!G8,1)</f>
        <v>1</v>
      </c>
      <c r="H8" s="313">
        <f>IF('BIFUbC-coal'!H8&gt;0,'E-Coal'!H56/'BIFUbC-coal'!H8,1)</f>
        <v>1</v>
      </c>
      <c r="I8" s="313">
        <f>IF('BIFUbC-coal'!I8&gt;0,'E-Coal'!I56/'BIFUbC-coal'!I8,1)</f>
        <v>1</v>
      </c>
      <c r="J8" s="313">
        <f>IF('BIFUbC-coal'!J8&gt;0,'E-Coal'!J56/'BIFUbC-coal'!J8,1)</f>
        <v>1</v>
      </c>
      <c r="K8" s="313">
        <f>IF('BIFUbC-coal'!K8&gt;0,'E-Coal'!K56/'BIFUbC-coal'!K8,1)</f>
        <v>1</v>
      </c>
      <c r="L8" s="313">
        <f>IF('BIFUbC-coal'!L8&gt;0,'E-Coal'!L56/'BIFUbC-coal'!L8,1)</f>
        <v>1</v>
      </c>
      <c r="M8" s="313">
        <f>IF('BIFUbC-coal'!M8&gt;0,'E-Coal'!M56/'BIFUbC-coal'!M8,1)</f>
        <v>1</v>
      </c>
      <c r="N8" s="313">
        <f>IF('BIFUbC-coal'!N8&gt;0,'E-Coal'!N56/'BIFUbC-coal'!N8,1)</f>
        <v>1</v>
      </c>
      <c r="O8" s="313">
        <f>IF('BIFUbC-coal'!O8&gt;0,'E-Coal'!O56/'BIFUbC-coal'!O8,1)</f>
        <v>1</v>
      </c>
      <c r="P8" s="313">
        <f>IF('BIFUbC-coal'!P8&gt;0,'E-Coal'!P56/'BIFUbC-coal'!P8,1)</f>
        <v>1</v>
      </c>
      <c r="Q8" s="313">
        <f>IF('BIFUbC-coal'!Q8&gt;0,'E-Coal'!Q56/'BIFUbC-coal'!Q8,1)</f>
        <v>1</v>
      </c>
      <c r="R8" s="313">
        <f>IF('BIFUbC-coal'!R8&gt;0,'E-Coal'!R56/'BIFUbC-coal'!R8,1)</f>
        <v>1</v>
      </c>
      <c r="S8" s="313">
        <f>IF('BIFUbC-coal'!S8&gt;0,'E-Coal'!S56/'BIFUbC-coal'!S8,1)</f>
        <v>1</v>
      </c>
      <c r="T8" s="313">
        <f>IF('BIFUbC-coal'!T8&gt;0,'E-Coal'!T56/'BIFUbC-coal'!T8,1)</f>
        <v>1</v>
      </c>
      <c r="U8" s="313">
        <f>IF('BIFUbC-coal'!U8&gt;0,'E-Coal'!U56/'BIFUbC-coal'!U8,1)</f>
        <v>1</v>
      </c>
      <c r="V8" s="313">
        <f>IF('BIFUbC-coal'!V8&gt;0,'E-Coal'!V56/'BIFUbC-coal'!V8,1)</f>
        <v>1</v>
      </c>
      <c r="W8" s="313">
        <f>IF('BIFUbC-coal'!W8&gt;0,'E-Coal'!W56/'BIFUbC-coal'!W8,1)</f>
        <v>1</v>
      </c>
      <c r="X8" s="313">
        <f>IF('BIFUbC-coal'!X8&gt;0,'E-Coal'!X56/'BIFUbC-coal'!X8,1)</f>
        <v>1</v>
      </c>
      <c r="Y8" s="313">
        <f>IF('BIFUbC-coal'!Y8&gt;0,'E-Coal'!Y56/'BIFUbC-coal'!Y8,1)</f>
        <v>1</v>
      </c>
      <c r="Z8" s="313">
        <f>IF('BIFUbC-coal'!Z8&gt;0,'E-Coal'!Z56/'BIFUbC-coal'!Z8,1)</f>
        <v>1</v>
      </c>
      <c r="AA8" s="313">
        <f>IF('BIFUbC-coal'!AA8&gt;0,'E-Coal'!AA56/'BIFUbC-coal'!AA8,1)</f>
        <v>1</v>
      </c>
      <c r="AB8" s="313">
        <f>IF('BIFUbC-coal'!AB8&gt;0,'E-Coal'!AB56/'BIFUbC-coal'!AB8,1)</f>
        <v>1</v>
      </c>
      <c r="AC8" s="313">
        <f>IF('BIFUbC-coal'!AC8&gt;0,'E-Coal'!AC56/'BIFUbC-coal'!AC8,1)</f>
        <v>1</v>
      </c>
      <c r="AD8" s="313">
        <f>IF('BIFUbC-coal'!AD8&gt;0,'E-Coal'!AD56/'BIFUbC-coal'!AD8,1)</f>
        <v>1</v>
      </c>
      <c r="AE8" s="313">
        <f>IF('BIFUbC-coal'!AE8&gt;0,'E-Coal'!AE56/'BIFUbC-coal'!AE8,1)</f>
        <v>1</v>
      </c>
      <c r="AF8" s="313">
        <f>IF('BIFUbC-coal'!AF8&gt;0,'E-Coal'!AF56/'BIFUbC-coal'!AF8,1)</f>
        <v>1</v>
      </c>
      <c r="AG8" s="313">
        <f>IF('BIFUbC-coal'!AG8&gt;0,'E-Coal'!AG56/'BIFUbC-coal'!AG8,1)</f>
        <v>1</v>
      </c>
      <c r="AH8" s="313">
        <f>IF('BIFUbC-coal'!AH8&gt;0,'E-Coal'!AH56/'BIFUbC-coal'!AH8,1)</f>
        <v>1</v>
      </c>
      <c r="AI8" s="313">
        <f>IF('BIFUbC-coal'!AI8&gt;0,'E-Coal'!AI56/'BIFUbC-coal'!AI8,1)</f>
        <v>1</v>
      </c>
      <c r="AJ8" s="313">
        <f>IF('BIFUbC-coal'!AJ8&gt;0,'E-Coal'!AJ56/'BIFUbC-coal'!AJ8,1)</f>
        <v>1</v>
      </c>
      <c r="AK8" s="313">
        <f>IF('BIFUbC-coal'!AK8&gt;0,'E-Coal'!AK56/'BIFUbC-coal'!AK8,1)</f>
        <v>1</v>
      </c>
      <c r="AL8" s="313">
        <f>IF('BIFUbC-coal'!AL8&gt;0,'E-Coal'!AL56/'BIFUbC-coal'!AL8,1)</f>
        <v>1</v>
      </c>
      <c r="AM8" s="313">
        <f>IF('BIFUbC-coal'!AM8&gt;0,'E-Coal'!AM56/'BIFUbC-coal'!AM8,1)</f>
        <v>1</v>
      </c>
      <c r="AN8" s="313">
        <f>IF('BIFUbC-coal'!AN8&gt;0,'E-Coal'!AN56/'BIFUbC-coal'!AN8,1)</f>
        <v>1</v>
      </c>
      <c r="AO8" s="313">
        <f>IF('BIFUbC-coal'!AO8&gt;0,'E-Coal'!AO56/'BIFUbC-coal'!AO8,1)</f>
        <v>1</v>
      </c>
      <c r="AP8" s="313">
        <f>IF('BIFUbC-coal'!AP8&gt;0,'E-Coal'!AP56/'BIFUbC-coal'!AP8,1)</f>
        <v>1</v>
      </c>
      <c r="AQ8" s="313">
        <f>IF('BIFUbC-coal'!AQ8&gt;0,'E-Coal'!AQ56/'BIFUbC-coal'!AQ8,1)</f>
        <v>1</v>
      </c>
    </row>
    <row r="9" spans="1:43" x14ac:dyDescent="0.2">
      <c r="A9" s="313" t="s">
        <v>131</v>
      </c>
      <c r="B9" s="313">
        <f>IF('BIFUbC-coal'!B9&gt;0,'E-Coal'!B57/'BIFUbC-coal'!B9,1)</f>
        <v>1</v>
      </c>
      <c r="C9" s="313">
        <f>IF('BIFUbC-coal'!C9&gt;0,'E-Coal'!C57/'BIFUbC-coal'!C9,1)</f>
        <v>1</v>
      </c>
      <c r="D9" s="313">
        <f>IF('BIFUbC-coal'!D9&gt;0,'E-Coal'!D57/'BIFUbC-coal'!D9,1)</f>
        <v>1</v>
      </c>
      <c r="E9" s="313">
        <f>IF('BIFUbC-coal'!E9&gt;0,'E-Coal'!E57/'BIFUbC-coal'!E9,1)</f>
        <v>1</v>
      </c>
      <c r="F9" s="313">
        <f>IF('BIFUbC-coal'!F9&gt;0,'E-Coal'!F57/'BIFUbC-coal'!F9,1)</f>
        <v>1</v>
      </c>
      <c r="G9" s="313">
        <f>IF('BIFUbC-coal'!G9&gt;0,'E-Coal'!G57/'BIFUbC-coal'!G9,1)</f>
        <v>1</v>
      </c>
      <c r="H9" s="313">
        <f>IF('BIFUbC-coal'!H9&gt;0,'E-Coal'!H57/'BIFUbC-coal'!H9,1)</f>
        <v>1</v>
      </c>
      <c r="I9" s="313">
        <f>IF('BIFUbC-coal'!I9&gt;0,'E-Coal'!I57/'BIFUbC-coal'!I9,1)</f>
        <v>1</v>
      </c>
      <c r="J9" s="313">
        <f>IF('BIFUbC-coal'!J9&gt;0,'E-Coal'!J57/'BIFUbC-coal'!J9,1)</f>
        <v>1</v>
      </c>
      <c r="K9" s="313">
        <f>IF('BIFUbC-coal'!K9&gt;0,'E-Coal'!K57/'BIFUbC-coal'!K9,1)</f>
        <v>1</v>
      </c>
      <c r="L9" s="313">
        <f>IF('BIFUbC-coal'!L9&gt;0,'E-Coal'!L57/'BIFUbC-coal'!L9,1)</f>
        <v>1</v>
      </c>
      <c r="M9" s="313">
        <f>IF('BIFUbC-coal'!M9&gt;0,'E-Coal'!M57/'BIFUbC-coal'!M9,1)</f>
        <v>1</v>
      </c>
      <c r="N9" s="313">
        <f>IF('BIFUbC-coal'!N9&gt;0,'E-Coal'!N57/'BIFUbC-coal'!N9,1)</f>
        <v>1</v>
      </c>
      <c r="O9" s="313">
        <f>IF('BIFUbC-coal'!O9&gt;0,'E-Coal'!O57/'BIFUbC-coal'!O9,1)</f>
        <v>1</v>
      </c>
      <c r="P9" s="313">
        <f>IF('BIFUbC-coal'!P9&gt;0,'E-Coal'!P57/'BIFUbC-coal'!P9,1)</f>
        <v>1</v>
      </c>
      <c r="Q9" s="313">
        <f>IF('BIFUbC-coal'!Q9&gt;0,'E-Coal'!Q57/'BIFUbC-coal'!Q9,1)</f>
        <v>1</v>
      </c>
      <c r="R9" s="313">
        <f>IF('BIFUbC-coal'!R9&gt;0,'E-Coal'!R57/'BIFUbC-coal'!R9,1)</f>
        <v>1</v>
      </c>
      <c r="S9" s="313">
        <f>IF('BIFUbC-coal'!S9&gt;0,'E-Coal'!S57/'BIFUbC-coal'!S9,1)</f>
        <v>1</v>
      </c>
      <c r="T9" s="313">
        <f>IF('BIFUbC-coal'!T9&gt;0,'E-Coal'!T57/'BIFUbC-coal'!T9,1)</f>
        <v>1</v>
      </c>
      <c r="U9" s="313">
        <f>IF('BIFUbC-coal'!U9&gt;0,'E-Coal'!U57/'BIFUbC-coal'!U9,1)</f>
        <v>1</v>
      </c>
      <c r="V9" s="313">
        <f>IF('BIFUbC-coal'!V9&gt;0,'E-Coal'!V57/'BIFUbC-coal'!V9,1)</f>
        <v>1</v>
      </c>
      <c r="W9" s="313">
        <f>IF('BIFUbC-coal'!W9&gt;0,'E-Coal'!W57/'BIFUbC-coal'!W9,1)</f>
        <v>1</v>
      </c>
      <c r="X9" s="313">
        <f>IF('BIFUbC-coal'!X9&gt;0,'E-Coal'!X57/'BIFUbC-coal'!X9,1)</f>
        <v>1</v>
      </c>
      <c r="Y9" s="313">
        <f>IF('BIFUbC-coal'!Y9&gt;0,'E-Coal'!Y57/'BIFUbC-coal'!Y9,1)</f>
        <v>1</v>
      </c>
      <c r="Z9" s="313">
        <f>IF('BIFUbC-coal'!Z9&gt;0,'E-Coal'!Z57/'BIFUbC-coal'!Z9,1)</f>
        <v>1</v>
      </c>
      <c r="AA9" s="313">
        <f>IF('BIFUbC-coal'!AA9&gt;0,'E-Coal'!AA57/'BIFUbC-coal'!AA9,1)</f>
        <v>1</v>
      </c>
      <c r="AB9" s="313">
        <f>IF('BIFUbC-coal'!AB9&gt;0,'E-Coal'!AB57/'BIFUbC-coal'!AB9,1)</f>
        <v>1</v>
      </c>
      <c r="AC9" s="313">
        <f>IF('BIFUbC-coal'!AC9&gt;0,'E-Coal'!AC57/'BIFUbC-coal'!AC9,1)</f>
        <v>1</v>
      </c>
      <c r="AD9" s="313">
        <f>IF('BIFUbC-coal'!AD9&gt;0,'E-Coal'!AD57/'BIFUbC-coal'!AD9,1)</f>
        <v>1</v>
      </c>
      <c r="AE9" s="313">
        <f>IF('BIFUbC-coal'!AE9&gt;0,'E-Coal'!AE57/'BIFUbC-coal'!AE9,1)</f>
        <v>1</v>
      </c>
      <c r="AF9" s="313">
        <f>IF('BIFUbC-coal'!AF9&gt;0,'E-Coal'!AF57/'BIFUbC-coal'!AF9,1)</f>
        <v>1</v>
      </c>
      <c r="AG9" s="313">
        <f>IF('BIFUbC-coal'!AG9&gt;0,'E-Coal'!AG57/'BIFUbC-coal'!AG9,1)</f>
        <v>1</v>
      </c>
      <c r="AH9" s="313">
        <f>IF('BIFUbC-coal'!AH9&gt;0,'E-Coal'!AH57/'BIFUbC-coal'!AH9,1)</f>
        <v>1</v>
      </c>
      <c r="AI9" s="313">
        <f>IF('BIFUbC-coal'!AI9&gt;0,'E-Coal'!AI57/'BIFUbC-coal'!AI9,1)</f>
        <v>1</v>
      </c>
      <c r="AJ9" s="313">
        <f>IF('BIFUbC-coal'!AJ9&gt;0,'E-Coal'!AJ57/'BIFUbC-coal'!AJ9,1)</f>
        <v>1</v>
      </c>
      <c r="AK9" s="313">
        <f>IF('BIFUbC-coal'!AK9&gt;0,'E-Coal'!AK57/'BIFUbC-coal'!AK9,1)</f>
        <v>1</v>
      </c>
      <c r="AL9" s="313">
        <f>IF('BIFUbC-coal'!AL9&gt;0,'E-Coal'!AL57/'BIFUbC-coal'!AL9,1)</f>
        <v>1</v>
      </c>
      <c r="AM9" s="313">
        <f>IF('BIFUbC-coal'!AM9&gt;0,'E-Coal'!AM57/'BIFUbC-coal'!AM9,1)</f>
        <v>1</v>
      </c>
      <c r="AN9" s="313">
        <f>IF('BIFUbC-coal'!AN9&gt;0,'E-Coal'!AN57/'BIFUbC-coal'!AN9,1)</f>
        <v>1</v>
      </c>
      <c r="AO9" s="313">
        <f>IF('BIFUbC-coal'!AO9&gt;0,'E-Coal'!AO57/'BIFUbC-coal'!AO9,1)</f>
        <v>1</v>
      </c>
      <c r="AP9" s="313">
        <f>IF('BIFUbC-coal'!AP9&gt;0,'E-Coal'!AP57/'BIFUbC-coal'!AP9,1)</f>
        <v>1</v>
      </c>
      <c r="AQ9" s="313">
        <f>IF('BIFUbC-coal'!AQ9&gt;0,'E-Coal'!AQ57/'BIFUbC-coal'!AQ9,1)</f>
        <v>1</v>
      </c>
    </row>
    <row r="10" spans="1:43" x14ac:dyDescent="0.2">
      <c r="A10" s="313" t="s">
        <v>132</v>
      </c>
      <c r="B10" s="313">
        <f>IF('BIFUbC-coal'!B10&gt;0,'E-Coal'!B58/'BIFUbC-coal'!B10,1)</f>
        <v>5.2502459362140493E-2</v>
      </c>
      <c r="C10" s="313">
        <f>IF('BIFUbC-coal'!C10&gt;0,'E-Coal'!C58/'BIFUbC-coal'!C10,1)</f>
        <v>4.1019921867990167E-2</v>
      </c>
      <c r="D10" s="313">
        <f>IF('BIFUbC-coal'!D10&gt;0,'E-Coal'!D58/'BIFUbC-coal'!D10,1)</f>
        <v>4.0864101074205086E-2</v>
      </c>
      <c r="E10" s="313">
        <f>IF('BIFUbC-coal'!E10&gt;0,'E-Coal'!E58/'BIFUbC-coal'!E10,1)</f>
        <v>4.0708270094259896E-2</v>
      </c>
      <c r="F10" s="313">
        <f>IF('BIFUbC-coal'!F10&gt;0,'E-Coal'!F58/'BIFUbC-coal'!F10,1)</f>
        <v>4.0552428942909322E-2</v>
      </c>
      <c r="G10" s="313">
        <f>IF('BIFUbC-coal'!G10&gt;0,'E-Coal'!G58/'BIFUbC-coal'!G10,1)</f>
        <v>4.039657763492023E-2</v>
      </c>
      <c r="H10" s="313">
        <f>IF('BIFUbC-coal'!H10&gt;0,'E-Coal'!H58/'BIFUbC-coal'!H10,1)</f>
        <v>4.0240716185071676E-2</v>
      </c>
      <c r="I10" s="313">
        <f>IF('BIFUbC-coal'!I10&gt;0,'E-Coal'!I58/'BIFUbC-coal'!I10,1)</f>
        <v>4.011151740636041E-2</v>
      </c>
      <c r="J10" s="313">
        <f>IF('BIFUbC-coal'!J10&gt;0,'E-Coal'!J58/'BIFUbC-coal'!J10,1)</f>
        <v>3.9982317329609447E-2</v>
      </c>
      <c r="K10" s="313">
        <f>IF('BIFUbC-coal'!K10&gt;0,'E-Coal'!K58/'BIFUbC-coal'!K10,1)</f>
        <v>3.9853115967818133E-2</v>
      </c>
      <c r="L10" s="313">
        <f>IF('BIFUbC-coal'!L10&gt;0,'E-Coal'!L58/'BIFUbC-coal'!L10,1)</f>
        <v>3.9723913333993131E-2</v>
      </c>
      <c r="M10" s="313">
        <f>IF('BIFUbC-coal'!M10&gt;0,'E-Coal'!M58/'BIFUbC-coal'!M10,1)</f>
        <v>3.9594709441148311E-2</v>
      </c>
      <c r="N10" s="313">
        <f>IF('BIFUbC-coal'!N10&gt;0,'E-Coal'!N58/'BIFUbC-coal'!N10,1)</f>
        <v>3.948567220675029E-2</v>
      </c>
      <c r="O10" s="313">
        <f>IF('BIFUbC-coal'!O10&gt;0,'E-Coal'!O58/'BIFUbC-coal'!O10,1)</f>
        <v>3.937663044977132E-2</v>
      </c>
      <c r="P10" s="313">
        <f>IF('BIFUbC-coal'!P10&gt;0,'E-Coal'!P58/'BIFUbC-coal'!P10,1)</f>
        <v>3.9267584175563731E-2</v>
      </c>
      <c r="Q10" s="313">
        <f>IF('BIFUbC-coal'!Q10&gt;0,'E-Coal'!Q58/'BIFUbC-coal'!Q10,1)</f>
        <v>3.9158533389482872E-2</v>
      </c>
      <c r="R10" s="313">
        <f>IF('BIFUbC-coal'!R10&gt;0,'E-Coal'!R58/'BIFUbC-coal'!R10,1)</f>
        <v>3.904947809688708E-2</v>
      </c>
      <c r="S10" s="313">
        <f>IF('BIFUbC-coal'!S10&gt;0,'E-Coal'!S58/'BIFUbC-coal'!S10,1)</f>
        <v>3.901993084811952E-2</v>
      </c>
      <c r="T10" s="313">
        <f>IF('BIFUbC-coal'!T10&gt;0,'E-Coal'!T58/'BIFUbC-coal'!T10,1)</f>
        <v>3.8990384731958594E-2</v>
      </c>
      <c r="U10" s="313">
        <f>IF('BIFUbC-coal'!U10&gt;0,'E-Coal'!U58/'BIFUbC-coal'!U10,1)</f>
        <v>3.8960839748780889E-2</v>
      </c>
      <c r="V10" s="313">
        <f>IF('BIFUbC-coal'!V10&gt;0,'E-Coal'!V58/'BIFUbC-coal'!V10,1)</f>
        <v>3.8931295898962943E-2</v>
      </c>
      <c r="W10" s="313">
        <f>IF('BIFUbC-coal'!W10&gt;0,'E-Coal'!W58/'BIFUbC-coal'!W10,1)</f>
        <v>3.8901753182881353E-2</v>
      </c>
      <c r="X10" s="313">
        <f>IF('BIFUbC-coal'!X10&gt;0,'E-Coal'!X58/'BIFUbC-coal'!X10,1)</f>
        <v>3.8872211600912761E-2</v>
      </c>
      <c r="Y10" s="313">
        <f>IF('BIFUbC-coal'!Y10&gt;0,'E-Coal'!Y58/'BIFUbC-coal'!Y10,1)</f>
        <v>3.8842671153433789E-2</v>
      </c>
      <c r="Z10" s="313">
        <f>IF('BIFUbC-coal'!Z10&gt;0,'E-Coal'!Z58/'BIFUbC-coal'!Z10,1)</f>
        <v>3.8813131840821115E-2</v>
      </c>
      <c r="AA10" s="313">
        <f>IF('BIFUbC-coal'!AA10&gt;0,'E-Coal'!AA58/'BIFUbC-coal'!AA10,1)</f>
        <v>3.8783593663451445E-2</v>
      </c>
      <c r="AB10" s="313">
        <f>IF('BIFUbC-coal'!AB10&gt;0,'E-Coal'!AB58/'BIFUbC-coal'!AB10,1)</f>
        <v>3.8754056621701505E-2</v>
      </c>
      <c r="AC10" s="313">
        <f>IF('BIFUbC-coal'!AC10&gt;0,'E-Coal'!AC58/'BIFUbC-coal'!AC10,1)</f>
        <v>3.8724520715948028E-2</v>
      </c>
      <c r="AD10" s="313">
        <f>IF('BIFUbC-coal'!AD10&gt;0,'E-Coal'!AD58/'BIFUbC-coal'!AD10,1)</f>
        <v>3.8694985946567798E-2</v>
      </c>
      <c r="AE10" s="313">
        <f>IF('BIFUbC-coal'!AE10&gt;0,'E-Coal'!AE58/'BIFUbC-coal'!AE10,1)</f>
        <v>3.8665452313937594E-2</v>
      </c>
      <c r="AF10" s="313">
        <f>IF('BIFUbC-coal'!AF10&gt;0,'E-Coal'!AF58/'BIFUbC-coal'!AF10,1)</f>
        <v>3.8635919818434263E-2</v>
      </c>
      <c r="AG10" s="313">
        <f>IF('BIFUbC-coal'!AG10&gt;0,'E-Coal'!AG58/'BIFUbC-coal'!AG10,1)</f>
        <v>3.8606388460434654E-2</v>
      </c>
      <c r="AH10" s="313">
        <f>IF('BIFUbC-coal'!AH10&gt;0,'E-Coal'!AH58/'BIFUbC-coal'!AH10,1)</f>
        <v>3.8576858240315613E-2</v>
      </c>
      <c r="AI10" s="313">
        <f>IF('BIFUbC-coal'!AI10&gt;0,'E-Coal'!AI58/'BIFUbC-coal'!AI10,1)</f>
        <v>3.8547329158454081E-2</v>
      </c>
      <c r="AJ10" s="313">
        <f>IF('BIFUbC-coal'!AJ10&gt;0,'E-Coal'!AJ58/'BIFUbC-coal'!AJ10,1)</f>
        <v>3.8517801215226952E-2</v>
      </c>
      <c r="AK10" s="313">
        <f>IF('BIFUbC-coal'!AK10&gt;0,'E-Coal'!AK58/'BIFUbC-coal'!AK10,1)</f>
        <v>3.8488274411011179E-2</v>
      </c>
      <c r="AL10" s="313">
        <f>IF('BIFUbC-coal'!AL10&gt;0,'E-Coal'!AL58/'BIFUbC-coal'!AL10,1)</f>
        <v>3.8458748746183762E-2</v>
      </c>
      <c r="AM10" s="313">
        <f>IF('BIFUbC-coal'!AM10&gt;0,'E-Coal'!AM58/'BIFUbC-coal'!AM10,1)</f>
        <v>3.8429224221121674E-2</v>
      </c>
      <c r="AN10" s="313">
        <f>IF('BIFUbC-coal'!AN10&gt;0,'E-Coal'!AN58/'BIFUbC-coal'!AN10,1)</f>
        <v>3.839970083620195E-2</v>
      </c>
      <c r="AO10" s="313">
        <f>IF('BIFUbC-coal'!AO10&gt;0,'E-Coal'!AO58/'BIFUbC-coal'!AO10,1)</f>
        <v>3.8370178591801668E-2</v>
      </c>
      <c r="AP10" s="313">
        <f>IF('BIFUbC-coal'!AP10&gt;0,'E-Coal'!AP58/'BIFUbC-coal'!AP10,1)</f>
        <v>3.8340657488297868E-2</v>
      </c>
      <c r="AQ10" s="313">
        <f>IF('BIFUbC-coal'!AQ10&gt;0,'E-Coal'!AQ58/'BIFUbC-coal'!AQ10,1)</f>
        <v>3.8180750651180921E-2</v>
      </c>
    </row>
    <row r="11" spans="1:43" x14ac:dyDescent="0.2">
      <c r="A11" s="313" t="s">
        <v>133</v>
      </c>
      <c r="B11" s="313">
        <f>IF('BIFUbC-coal'!B11&gt;0,'E-Coal'!B59/'BIFUbC-coal'!B11,1)</f>
        <v>0.65215954170254276</v>
      </c>
      <c r="C11" s="313">
        <f>IF('BIFUbC-coal'!C11&gt;0,'E-Coal'!C59/'BIFUbC-coal'!C11,1)</f>
        <v>0.63720542730665375</v>
      </c>
      <c r="D11" s="313">
        <f>IF('BIFUbC-coal'!D11&gt;0,'E-Coal'!D59/'BIFUbC-coal'!D11,1)</f>
        <v>0.63636159641927981</v>
      </c>
      <c r="E11" s="313">
        <f>IF('BIFUbC-coal'!E11&gt;0,'E-Coal'!E59/'BIFUbC-coal'!E11,1)</f>
        <v>0.63492191783574237</v>
      </c>
      <c r="F11" s="313">
        <f>IF('BIFUbC-coal'!F11&gt;0,'E-Coal'!F59/'BIFUbC-coal'!F11,1)</f>
        <v>0.63349571199593735</v>
      </c>
      <c r="G11" s="313">
        <f>IF('BIFUbC-coal'!G11&gt;0,'E-Coal'!G59/'BIFUbC-coal'!G11,1)</f>
        <v>0.63232790395273153</v>
      </c>
      <c r="H11" s="313">
        <f>IF('BIFUbC-coal'!H11&gt;0,'E-Coal'!H59/'BIFUbC-coal'!H11,1)</f>
        <v>0.63125009136142096</v>
      </c>
      <c r="I11" s="313">
        <f>IF('BIFUbC-coal'!I11&gt;0,'E-Coal'!I59/'BIFUbC-coal'!I11,1)</f>
        <v>0.63038319401548581</v>
      </c>
      <c r="J11" s="313">
        <f>IF('BIFUbC-coal'!J11&gt;0,'E-Coal'!J59/'BIFUbC-coal'!J11,1)</f>
        <v>0.62944130017906896</v>
      </c>
      <c r="K11" s="313">
        <f>IF('BIFUbC-coal'!K11&gt;0,'E-Coal'!K59/'BIFUbC-coal'!K11,1)</f>
        <v>0.62843064837914342</v>
      </c>
      <c r="L11" s="313">
        <f>IF('BIFUbC-coal'!L11&gt;0,'E-Coal'!L59/'BIFUbC-coal'!L11,1)</f>
        <v>0.62735946050992752</v>
      </c>
      <c r="M11" s="313">
        <f>IF('BIFUbC-coal'!M11&gt;0,'E-Coal'!M59/'BIFUbC-coal'!M11,1)</f>
        <v>0.62623726258402379</v>
      </c>
      <c r="N11" s="313">
        <f>IF('BIFUbC-coal'!N11&gt;0,'E-Coal'!N59/'BIFUbC-coal'!N11,1)</f>
        <v>0.62536247207936746</v>
      </c>
      <c r="O11" s="313">
        <f>IF('BIFUbC-coal'!O11&gt;0,'E-Coal'!O59/'BIFUbC-coal'!O11,1)</f>
        <v>0.62445108634105118</v>
      </c>
      <c r="P11" s="313">
        <f>IF('BIFUbC-coal'!P11&gt;0,'E-Coal'!P59/'BIFUbC-coal'!P11,1)</f>
        <v>0.62351202908022918</v>
      </c>
      <c r="Q11" s="313">
        <f>IF('BIFUbC-coal'!Q11&gt;0,'E-Coal'!Q59/'BIFUbC-coal'!Q11,1)</f>
        <v>0.6225542136927591</v>
      </c>
      <c r="R11" s="313">
        <f>IF('BIFUbC-coal'!R11&gt;0,'E-Coal'!R59/'BIFUbC-coal'!R11,1)</f>
        <v>0.62158631586882174</v>
      </c>
      <c r="S11" s="313">
        <f>IF('BIFUbC-coal'!S11&gt;0,'E-Coal'!S59/'BIFUbC-coal'!S11,1)</f>
        <v>0.62126051703825269</v>
      </c>
      <c r="T11" s="313">
        <f>IF('BIFUbC-coal'!T11&gt;0,'E-Coal'!T59/'BIFUbC-coal'!T11,1)</f>
        <v>0.62093370676126147</v>
      </c>
      <c r="U11" s="313">
        <f>IF('BIFUbC-coal'!U11&gt;0,'E-Coal'!U59/'BIFUbC-coal'!U11,1)</f>
        <v>0.62060592129043135</v>
      </c>
      <c r="V11" s="313">
        <f>IF('BIFUbC-coal'!V11&gt;0,'E-Coal'!V59/'BIFUbC-coal'!V11,1)</f>
        <v>0.62027719675676651</v>
      </c>
      <c r="W11" s="313">
        <f>IF('BIFUbC-coal'!W11&gt;0,'E-Coal'!W59/'BIFUbC-coal'!W11,1)</f>
        <v>0.61994756912789184</v>
      </c>
      <c r="X11" s="313">
        <f>IF('BIFUbC-coal'!X11&gt;0,'E-Coal'!X59/'BIFUbC-coal'!X11,1)</f>
        <v>0.61964548119862872</v>
      </c>
      <c r="Y11" s="313">
        <f>IF('BIFUbC-coal'!Y11&gt;0,'E-Coal'!Y59/'BIFUbC-coal'!Y11,1)</f>
        <v>0.61934185318871271</v>
      </c>
      <c r="Z11" s="313">
        <f>IF('BIFUbC-coal'!Z11&gt;0,'E-Coal'!Z59/'BIFUbC-coal'!Z11,1)</f>
        <v>0.61903672199842197</v>
      </c>
      <c r="AA11" s="313">
        <f>IF('BIFUbC-coal'!AA11&gt;0,'E-Coal'!AA59/'BIFUbC-coal'!AA11,1)</f>
        <v>0.61873012478143996</v>
      </c>
      <c r="AB11" s="313">
        <f>IF('BIFUbC-coal'!AB11&gt;0,'E-Coal'!AB59/'BIFUbC-coal'!AB11,1)</f>
        <v>0.61842209889589228</v>
      </c>
      <c r="AC11" s="313">
        <f>IF('BIFUbC-coal'!AC11&gt;0,'E-Coal'!AC59/'BIFUbC-coal'!AC11,1)</f>
        <v>0.61813338554051844</v>
      </c>
      <c r="AD11" s="313">
        <f>IF('BIFUbC-coal'!AD11&gt;0,'E-Coal'!AD59/'BIFUbC-coal'!AD11,1)</f>
        <v>0.617842878268138</v>
      </c>
      <c r="AE11" s="313">
        <f>IF('BIFUbC-coal'!AE11&gt;0,'E-Coal'!AE59/'BIFUbC-coal'!AE11,1)</f>
        <v>0.61755060300232123</v>
      </c>
      <c r="AF11" s="313">
        <f>IF('BIFUbC-coal'!AF11&gt;0,'E-Coal'!AF59/'BIFUbC-coal'!AF11,1)</f>
        <v>0.61725658622646373</v>
      </c>
      <c r="AG11" s="313">
        <f>IF('BIFUbC-coal'!AG11&gt;0,'E-Coal'!AG59/'BIFUbC-coal'!AG11,1)</f>
        <v>0.61696085494346631</v>
      </c>
      <c r="AH11" s="313">
        <f>IF('BIFUbC-coal'!AH11&gt;0,'E-Coal'!AH59/'BIFUbC-coal'!AH11,1)</f>
        <v>0.61668552618826988</v>
      </c>
      <c r="AI11" s="313">
        <f>IF('BIFUbC-coal'!AI11&gt;0,'E-Coal'!AI59/'BIFUbC-coal'!AI11,1)</f>
        <v>0.61640858997189429</v>
      </c>
      <c r="AJ11" s="313">
        <f>IF('BIFUbC-coal'!AJ11&gt;0,'E-Coal'!AJ59/'BIFUbC-coal'!AJ11,1)</f>
        <v>0.616130062324584</v>
      </c>
      <c r="AK11" s="313">
        <f>IF('BIFUbC-coal'!AK11&gt;0,'E-Coal'!AK59/'BIFUbC-coal'!AK11,1)</f>
        <v>0.61584995985971935</v>
      </c>
      <c r="AL11" s="313">
        <f>IF('BIFUbC-coal'!AL11&gt;0,'E-Coal'!AL59/'BIFUbC-coal'!AL11,1)</f>
        <v>0.61556829974812055</v>
      </c>
      <c r="AM11" s="313">
        <f>IF('BIFUbC-coal'!AM11&gt;0,'E-Coal'!AM59/'BIFUbC-coal'!AM11,1)</f>
        <v>0.61528843829370294</v>
      </c>
      <c r="AN11" s="313">
        <f>IF('BIFUbC-coal'!AN11&gt;0,'E-Coal'!AN59/'BIFUbC-coal'!AN11,1)</f>
        <v>0.6150070432966328</v>
      </c>
      <c r="AO11" s="313">
        <f>IF('BIFUbC-coal'!AO11&gt;0,'E-Coal'!AO59/'BIFUbC-coal'!AO11,1)</f>
        <v>0.61472413096301515</v>
      </c>
      <c r="AP11" s="313">
        <f>IF('BIFUbC-coal'!AP11&gt;0,'E-Coal'!AP59/'BIFUbC-coal'!AP11,1)</f>
        <v>0.61443971796712948</v>
      </c>
      <c r="AQ11" s="313">
        <f>IF('BIFUbC-coal'!AQ11&gt;0,'E-Coal'!AQ59/'BIFUbC-coal'!AQ11,1)</f>
        <v>0.61298670627100305</v>
      </c>
    </row>
    <row r="12" spans="1:43" x14ac:dyDescent="0.2">
      <c r="A12" s="313" t="s">
        <v>134</v>
      </c>
      <c r="B12" s="313">
        <f>IF('BIFUbC-coal'!B12&gt;0,'E-Coal'!B60/'BIFUbC-coal'!B12,1)</f>
        <v>1</v>
      </c>
      <c r="C12" s="313">
        <f>IF('BIFUbC-coal'!C12&gt;0,'E-Coal'!C60/'BIFUbC-coal'!C12,1)</f>
        <v>1</v>
      </c>
      <c r="D12" s="313">
        <f>IF('BIFUbC-coal'!D12&gt;0,'E-Coal'!D60/'BIFUbC-coal'!D12,1)</f>
        <v>1</v>
      </c>
      <c r="E12" s="313">
        <f>IF('BIFUbC-coal'!E12&gt;0,'E-Coal'!E60/'BIFUbC-coal'!E12,1)</f>
        <v>1</v>
      </c>
      <c r="F12" s="313">
        <f>IF('BIFUbC-coal'!F12&gt;0,'E-Coal'!F60/'BIFUbC-coal'!F12,1)</f>
        <v>1</v>
      </c>
      <c r="G12" s="313">
        <f>IF('BIFUbC-coal'!G12&gt;0,'E-Coal'!G60/'BIFUbC-coal'!G12,1)</f>
        <v>1</v>
      </c>
      <c r="H12" s="313">
        <f>IF('BIFUbC-coal'!H12&gt;0,'E-Coal'!H60/'BIFUbC-coal'!H12,1)</f>
        <v>1</v>
      </c>
      <c r="I12" s="313">
        <f>IF('BIFUbC-coal'!I12&gt;0,'E-Coal'!I60/'BIFUbC-coal'!I12,1)</f>
        <v>1</v>
      </c>
      <c r="J12" s="313">
        <f>IF('BIFUbC-coal'!J12&gt;0,'E-Coal'!J60/'BIFUbC-coal'!J12,1)</f>
        <v>1</v>
      </c>
      <c r="K12" s="313">
        <f>IF('BIFUbC-coal'!K12&gt;0,'E-Coal'!K60/'BIFUbC-coal'!K12,1)</f>
        <v>1</v>
      </c>
      <c r="L12" s="313">
        <f>IF('BIFUbC-coal'!L12&gt;0,'E-Coal'!L60/'BIFUbC-coal'!L12,1)</f>
        <v>1</v>
      </c>
      <c r="M12" s="313">
        <f>IF('BIFUbC-coal'!M12&gt;0,'E-Coal'!M60/'BIFUbC-coal'!M12,1)</f>
        <v>1</v>
      </c>
      <c r="N12" s="313">
        <f>IF('BIFUbC-coal'!N12&gt;0,'E-Coal'!N60/'BIFUbC-coal'!N12,1)</f>
        <v>1</v>
      </c>
      <c r="O12" s="313">
        <f>IF('BIFUbC-coal'!O12&gt;0,'E-Coal'!O60/'BIFUbC-coal'!O12,1)</f>
        <v>1</v>
      </c>
      <c r="P12" s="313">
        <f>IF('BIFUbC-coal'!P12&gt;0,'E-Coal'!P60/'BIFUbC-coal'!P12,1)</f>
        <v>1</v>
      </c>
      <c r="Q12" s="313">
        <f>IF('BIFUbC-coal'!Q12&gt;0,'E-Coal'!Q60/'BIFUbC-coal'!Q12,1)</f>
        <v>1</v>
      </c>
      <c r="R12" s="313">
        <f>IF('BIFUbC-coal'!R12&gt;0,'E-Coal'!R60/'BIFUbC-coal'!R12,1)</f>
        <v>1</v>
      </c>
      <c r="S12" s="313">
        <f>IF('BIFUbC-coal'!S12&gt;0,'E-Coal'!S60/'BIFUbC-coal'!S12,1)</f>
        <v>1</v>
      </c>
      <c r="T12" s="313">
        <f>IF('BIFUbC-coal'!T12&gt;0,'E-Coal'!T60/'BIFUbC-coal'!T12,1)</f>
        <v>1</v>
      </c>
      <c r="U12" s="313">
        <f>IF('BIFUbC-coal'!U12&gt;0,'E-Coal'!U60/'BIFUbC-coal'!U12,1)</f>
        <v>1</v>
      </c>
      <c r="V12" s="313">
        <f>IF('BIFUbC-coal'!V12&gt;0,'E-Coal'!V60/'BIFUbC-coal'!V12,1)</f>
        <v>1</v>
      </c>
      <c r="W12" s="313">
        <f>IF('BIFUbC-coal'!W12&gt;0,'E-Coal'!W60/'BIFUbC-coal'!W12,1)</f>
        <v>1</v>
      </c>
      <c r="X12" s="313">
        <f>IF('BIFUbC-coal'!X12&gt;0,'E-Coal'!X60/'BIFUbC-coal'!X12,1)</f>
        <v>1</v>
      </c>
      <c r="Y12" s="313">
        <f>IF('BIFUbC-coal'!Y12&gt;0,'E-Coal'!Y60/'BIFUbC-coal'!Y12,1)</f>
        <v>1</v>
      </c>
      <c r="Z12" s="313">
        <f>IF('BIFUbC-coal'!Z12&gt;0,'E-Coal'!Z60/'BIFUbC-coal'!Z12,1)</f>
        <v>1</v>
      </c>
      <c r="AA12" s="313">
        <f>IF('BIFUbC-coal'!AA12&gt;0,'E-Coal'!AA60/'BIFUbC-coal'!AA12,1)</f>
        <v>1</v>
      </c>
      <c r="AB12" s="313">
        <f>IF('BIFUbC-coal'!AB12&gt;0,'E-Coal'!AB60/'BIFUbC-coal'!AB12,1)</f>
        <v>1</v>
      </c>
      <c r="AC12" s="313">
        <f>IF('BIFUbC-coal'!AC12&gt;0,'E-Coal'!AC60/'BIFUbC-coal'!AC12,1)</f>
        <v>1</v>
      </c>
      <c r="AD12" s="313">
        <f>IF('BIFUbC-coal'!AD12&gt;0,'E-Coal'!AD60/'BIFUbC-coal'!AD12,1)</f>
        <v>1</v>
      </c>
      <c r="AE12" s="313">
        <f>IF('BIFUbC-coal'!AE12&gt;0,'E-Coal'!AE60/'BIFUbC-coal'!AE12,1)</f>
        <v>1</v>
      </c>
      <c r="AF12" s="313">
        <f>IF('BIFUbC-coal'!AF12&gt;0,'E-Coal'!AF60/'BIFUbC-coal'!AF12,1)</f>
        <v>1</v>
      </c>
      <c r="AG12" s="313">
        <f>IF('BIFUbC-coal'!AG12&gt;0,'E-Coal'!AG60/'BIFUbC-coal'!AG12,1)</f>
        <v>1</v>
      </c>
      <c r="AH12" s="313">
        <f>IF('BIFUbC-coal'!AH12&gt;0,'E-Coal'!AH60/'BIFUbC-coal'!AH12,1)</f>
        <v>1</v>
      </c>
      <c r="AI12" s="313">
        <f>IF('BIFUbC-coal'!AI12&gt;0,'E-Coal'!AI60/'BIFUbC-coal'!AI12,1)</f>
        <v>1</v>
      </c>
      <c r="AJ12" s="313">
        <f>IF('BIFUbC-coal'!AJ12&gt;0,'E-Coal'!AJ60/'BIFUbC-coal'!AJ12,1)</f>
        <v>1</v>
      </c>
      <c r="AK12" s="313">
        <f>IF('BIFUbC-coal'!AK12&gt;0,'E-Coal'!AK60/'BIFUbC-coal'!AK12,1)</f>
        <v>1</v>
      </c>
      <c r="AL12" s="313">
        <f>IF('BIFUbC-coal'!AL12&gt;0,'E-Coal'!AL60/'BIFUbC-coal'!AL12,1)</f>
        <v>1</v>
      </c>
      <c r="AM12" s="313">
        <f>IF('BIFUbC-coal'!AM12&gt;0,'E-Coal'!AM60/'BIFUbC-coal'!AM12,1)</f>
        <v>1</v>
      </c>
      <c r="AN12" s="313">
        <f>IF('BIFUbC-coal'!AN12&gt;0,'E-Coal'!AN60/'BIFUbC-coal'!AN12,1)</f>
        <v>1</v>
      </c>
      <c r="AO12" s="313">
        <f>IF('BIFUbC-coal'!AO12&gt;0,'E-Coal'!AO60/'BIFUbC-coal'!AO12,1)</f>
        <v>1</v>
      </c>
      <c r="AP12" s="313">
        <f>IF('BIFUbC-coal'!AP12&gt;0,'E-Coal'!AP60/'BIFUbC-coal'!AP12,1)</f>
        <v>1</v>
      </c>
      <c r="AQ12" s="313">
        <f>IF('BIFUbC-coal'!AQ12&gt;0,'E-Coal'!AQ60/'BIFUbC-coal'!AQ12,1)</f>
        <v>1</v>
      </c>
    </row>
    <row r="13" spans="1:43" x14ac:dyDescent="0.2">
      <c r="A13" s="313" t="s">
        <v>135</v>
      </c>
      <c r="B13" s="313">
        <f>IF('BIFUbC-coal'!B13&gt;0,'E-Coal'!B61/'BIFUbC-coal'!B13,1)</f>
        <v>1</v>
      </c>
      <c r="C13" s="313">
        <f>IF('BIFUbC-coal'!C13&gt;0,'E-Coal'!C61/'BIFUbC-coal'!C13,1)</f>
        <v>1</v>
      </c>
      <c r="D13" s="313">
        <f>IF('BIFUbC-coal'!D13&gt;0,'E-Coal'!D61/'BIFUbC-coal'!D13,1)</f>
        <v>1</v>
      </c>
      <c r="E13" s="313">
        <f>IF('BIFUbC-coal'!E13&gt;0,'E-Coal'!E61/'BIFUbC-coal'!E13,1)</f>
        <v>1</v>
      </c>
      <c r="F13" s="313">
        <f>IF('BIFUbC-coal'!F13&gt;0,'E-Coal'!F61/'BIFUbC-coal'!F13,1)</f>
        <v>1</v>
      </c>
      <c r="G13" s="313">
        <f>IF('BIFUbC-coal'!G13&gt;0,'E-Coal'!G61/'BIFUbC-coal'!G13,1)</f>
        <v>1</v>
      </c>
      <c r="H13" s="313">
        <f>IF('BIFUbC-coal'!H13&gt;0,'E-Coal'!H61/'BIFUbC-coal'!H13,1)</f>
        <v>1</v>
      </c>
      <c r="I13" s="313">
        <f>IF('BIFUbC-coal'!I13&gt;0,'E-Coal'!I61/'BIFUbC-coal'!I13,1)</f>
        <v>1</v>
      </c>
      <c r="J13" s="313">
        <f>IF('BIFUbC-coal'!J13&gt;0,'E-Coal'!J61/'BIFUbC-coal'!J13,1)</f>
        <v>1</v>
      </c>
      <c r="K13" s="313">
        <f>IF('BIFUbC-coal'!K13&gt;0,'E-Coal'!K61/'BIFUbC-coal'!K13,1)</f>
        <v>1</v>
      </c>
      <c r="L13" s="313">
        <f>IF('BIFUbC-coal'!L13&gt;0,'E-Coal'!L61/'BIFUbC-coal'!L13,1)</f>
        <v>1</v>
      </c>
      <c r="M13" s="313">
        <f>IF('BIFUbC-coal'!M13&gt;0,'E-Coal'!M61/'BIFUbC-coal'!M13,1)</f>
        <v>1</v>
      </c>
      <c r="N13" s="313">
        <f>IF('BIFUbC-coal'!N13&gt;0,'E-Coal'!N61/'BIFUbC-coal'!N13,1)</f>
        <v>1</v>
      </c>
      <c r="O13" s="313">
        <f>IF('BIFUbC-coal'!O13&gt;0,'E-Coal'!O61/'BIFUbC-coal'!O13,1)</f>
        <v>1</v>
      </c>
      <c r="P13" s="313">
        <f>IF('BIFUbC-coal'!P13&gt;0,'E-Coal'!P61/'BIFUbC-coal'!P13,1)</f>
        <v>1</v>
      </c>
      <c r="Q13" s="313">
        <f>IF('BIFUbC-coal'!Q13&gt;0,'E-Coal'!Q61/'BIFUbC-coal'!Q13,1)</f>
        <v>1</v>
      </c>
      <c r="R13" s="313">
        <f>IF('BIFUbC-coal'!R13&gt;0,'E-Coal'!R61/'BIFUbC-coal'!R13,1)</f>
        <v>1</v>
      </c>
      <c r="S13" s="313">
        <f>IF('BIFUbC-coal'!S13&gt;0,'E-Coal'!S61/'BIFUbC-coal'!S13,1)</f>
        <v>1</v>
      </c>
      <c r="T13" s="313">
        <f>IF('BIFUbC-coal'!T13&gt;0,'E-Coal'!T61/'BIFUbC-coal'!T13,1)</f>
        <v>1</v>
      </c>
      <c r="U13" s="313">
        <f>IF('BIFUbC-coal'!U13&gt;0,'E-Coal'!U61/'BIFUbC-coal'!U13,1)</f>
        <v>1</v>
      </c>
      <c r="V13" s="313">
        <f>IF('BIFUbC-coal'!V13&gt;0,'E-Coal'!V61/'BIFUbC-coal'!V13,1)</f>
        <v>1</v>
      </c>
      <c r="W13" s="313">
        <f>IF('BIFUbC-coal'!W13&gt;0,'E-Coal'!W61/'BIFUbC-coal'!W13,1)</f>
        <v>1</v>
      </c>
      <c r="X13" s="313">
        <f>IF('BIFUbC-coal'!X13&gt;0,'E-Coal'!X61/'BIFUbC-coal'!X13,1)</f>
        <v>1</v>
      </c>
      <c r="Y13" s="313">
        <f>IF('BIFUbC-coal'!Y13&gt;0,'E-Coal'!Y61/'BIFUbC-coal'!Y13,1)</f>
        <v>1</v>
      </c>
      <c r="Z13" s="313">
        <f>IF('BIFUbC-coal'!Z13&gt;0,'E-Coal'!Z61/'BIFUbC-coal'!Z13,1)</f>
        <v>1</v>
      </c>
      <c r="AA13" s="313">
        <f>IF('BIFUbC-coal'!AA13&gt;0,'E-Coal'!AA61/'BIFUbC-coal'!AA13,1)</f>
        <v>1</v>
      </c>
      <c r="AB13" s="313">
        <f>IF('BIFUbC-coal'!AB13&gt;0,'E-Coal'!AB61/'BIFUbC-coal'!AB13,1)</f>
        <v>1</v>
      </c>
      <c r="AC13" s="313">
        <f>IF('BIFUbC-coal'!AC13&gt;0,'E-Coal'!AC61/'BIFUbC-coal'!AC13,1)</f>
        <v>1</v>
      </c>
      <c r="AD13" s="313">
        <f>IF('BIFUbC-coal'!AD13&gt;0,'E-Coal'!AD61/'BIFUbC-coal'!AD13,1)</f>
        <v>1</v>
      </c>
      <c r="AE13" s="313">
        <f>IF('BIFUbC-coal'!AE13&gt;0,'E-Coal'!AE61/'BIFUbC-coal'!AE13,1)</f>
        <v>1</v>
      </c>
      <c r="AF13" s="313">
        <f>IF('BIFUbC-coal'!AF13&gt;0,'E-Coal'!AF61/'BIFUbC-coal'!AF13,1)</f>
        <v>1</v>
      </c>
      <c r="AG13" s="313">
        <f>IF('BIFUbC-coal'!AG13&gt;0,'E-Coal'!AG61/'BIFUbC-coal'!AG13,1)</f>
        <v>1</v>
      </c>
      <c r="AH13" s="313">
        <f>IF('BIFUbC-coal'!AH13&gt;0,'E-Coal'!AH61/'BIFUbC-coal'!AH13,1)</f>
        <v>1</v>
      </c>
      <c r="AI13" s="313">
        <f>IF('BIFUbC-coal'!AI13&gt;0,'E-Coal'!AI61/'BIFUbC-coal'!AI13,1)</f>
        <v>1</v>
      </c>
      <c r="AJ13" s="313">
        <f>IF('BIFUbC-coal'!AJ13&gt;0,'E-Coal'!AJ61/'BIFUbC-coal'!AJ13,1)</f>
        <v>1</v>
      </c>
      <c r="AK13" s="313">
        <f>IF('BIFUbC-coal'!AK13&gt;0,'E-Coal'!AK61/'BIFUbC-coal'!AK13,1)</f>
        <v>1</v>
      </c>
      <c r="AL13" s="313">
        <f>IF('BIFUbC-coal'!AL13&gt;0,'E-Coal'!AL61/'BIFUbC-coal'!AL13,1)</f>
        <v>1</v>
      </c>
      <c r="AM13" s="313">
        <f>IF('BIFUbC-coal'!AM13&gt;0,'E-Coal'!AM61/'BIFUbC-coal'!AM13,1)</f>
        <v>1</v>
      </c>
      <c r="AN13" s="313">
        <f>IF('BIFUbC-coal'!AN13&gt;0,'E-Coal'!AN61/'BIFUbC-coal'!AN13,1)</f>
        <v>1</v>
      </c>
      <c r="AO13" s="313">
        <f>IF('BIFUbC-coal'!AO13&gt;0,'E-Coal'!AO61/'BIFUbC-coal'!AO13,1)</f>
        <v>1</v>
      </c>
      <c r="AP13" s="313">
        <f>IF('BIFUbC-coal'!AP13&gt;0,'E-Coal'!AP61/'BIFUbC-coal'!AP13,1)</f>
        <v>1</v>
      </c>
      <c r="AQ13" s="313">
        <f>IF('BIFUbC-coal'!AQ13&gt;0,'E-Coal'!AQ61/'BIFUbC-coal'!AQ13,1)</f>
        <v>1</v>
      </c>
    </row>
    <row r="14" spans="1:43" x14ac:dyDescent="0.2">
      <c r="A14" s="313" t="s">
        <v>136</v>
      </c>
      <c r="B14" s="313">
        <f>IF('BIFUbC-coal'!B14&gt;0,'E-Coal'!B62/'BIFUbC-coal'!B14,1)</f>
        <v>0.96751873241034647</v>
      </c>
      <c r="C14" s="313">
        <f>IF('BIFUbC-coal'!C14&gt;0,'E-Coal'!C62/'BIFUbC-coal'!C14,1)</f>
        <v>0.95519641832200242</v>
      </c>
      <c r="D14" s="313">
        <f>IF('BIFUbC-coal'!D14&gt;0,'E-Coal'!D62/'BIFUbC-coal'!D14,1)</f>
        <v>0.95504033619104201</v>
      </c>
      <c r="E14" s="313">
        <f>IF('BIFUbC-coal'!E14&gt;0,'E-Coal'!E62/'BIFUbC-coal'!E14,1)</f>
        <v>0.95488331499544077</v>
      </c>
      <c r="F14" s="313">
        <f>IF('BIFUbC-coal'!F14&gt;0,'E-Coal'!F62/'BIFUbC-coal'!F14,1)</f>
        <v>0.95472534621061422</v>
      </c>
      <c r="G14" s="313">
        <f>IF('BIFUbC-coal'!G14&gt;0,'E-Coal'!G62/'BIFUbC-coal'!G14,1)</f>
        <v>0.95456642121014446</v>
      </c>
      <c r="H14" s="313">
        <f>IF('BIFUbC-coal'!H14&gt;0,'E-Coal'!H62/'BIFUbC-coal'!H14,1)</f>
        <v>0.95440653126424035</v>
      </c>
      <c r="I14" s="313">
        <f>IF('BIFUbC-coal'!I14&gt;0,'E-Coal'!I62/'BIFUbC-coal'!I14,1)</f>
        <v>0.95425648311840761</v>
      </c>
      <c r="J14" s="313">
        <f>IF('BIFUbC-coal'!J14&gt;0,'E-Coal'!J62/'BIFUbC-coal'!J14,1)</f>
        <v>0.95410556361647303</v>
      </c>
      <c r="K14" s="313">
        <f>IF('BIFUbC-coal'!K14&gt;0,'E-Coal'!K62/'BIFUbC-coal'!K14,1)</f>
        <v>0.95395376518209729</v>
      </c>
      <c r="L14" s="313">
        <f>IF('BIFUbC-coal'!L14&gt;0,'E-Coal'!L62/'BIFUbC-coal'!L14,1)</f>
        <v>0.9538010801559097</v>
      </c>
      <c r="M14" s="313">
        <f>IF('BIFUbC-coal'!M14&gt;0,'E-Coal'!M62/'BIFUbC-coal'!M14,1)</f>
        <v>0.95364750079408189</v>
      </c>
      <c r="N14" s="313">
        <f>IF('BIFUbC-coal'!N14&gt;0,'E-Coal'!N62/'BIFUbC-coal'!N14,1)</f>
        <v>0.95351123388501613</v>
      </c>
      <c r="O14" s="313">
        <f>IF('BIFUbC-coal'!O14&gt;0,'E-Coal'!O62/'BIFUbC-coal'!O14,1)</f>
        <v>0.95337425033254253</v>
      </c>
      <c r="P14" s="313">
        <f>IF('BIFUbC-coal'!P14&gt;0,'E-Coal'!P62/'BIFUbC-coal'!P14,1)</f>
        <v>0.95323654485916132</v>
      </c>
      <c r="Q14" s="313">
        <f>IF('BIFUbC-coal'!Q14&gt;0,'E-Coal'!Q62/'BIFUbC-coal'!Q14,1)</f>
        <v>0.95309811215128415</v>
      </c>
      <c r="R14" s="313">
        <f>IF('BIFUbC-coal'!R14&gt;0,'E-Coal'!R62/'BIFUbC-coal'!R14,1)</f>
        <v>0.95295894685995186</v>
      </c>
      <c r="S14" s="313">
        <f>IF('BIFUbC-coal'!S14&gt;0,'E-Coal'!S62/'BIFUbC-coal'!S14,1)</f>
        <v>0.95292601951405753</v>
      </c>
      <c r="T14" s="313">
        <f>IF('BIFUbC-coal'!T14&gt;0,'E-Coal'!T62/'BIFUbC-coal'!T14,1)</f>
        <v>0.95289306231765369</v>
      </c>
      <c r="U14" s="313">
        <f>IF('BIFUbC-coal'!U14&gt;0,'E-Coal'!U62/'BIFUbC-coal'!U14,1)</f>
        <v>0.95286007565580788</v>
      </c>
      <c r="V14" s="313">
        <f>IF('BIFUbC-coal'!V14&gt;0,'E-Coal'!V62/'BIFUbC-coal'!V14,1)</f>
        <v>0.95282705994634254</v>
      </c>
      <c r="W14" s="313">
        <f>IF('BIFUbC-coal'!W14&gt;0,'E-Coal'!W62/'BIFUbC-coal'!W14,1)</f>
        <v>0.95279401564291177</v>
      </c>
      <c r="X14" s="313">
        <f>IF('BIFUbC-coal'!X14&gt;0,'E-Coal'!X62/'BIFUbC-coal'!X14,1)</f>
        <v>0.95276100874059133</v>
      </c>
      <c r="Y14" s="313">
        <f>IF('BIFUbC-coal'!Y14&gt;0,'E-Coal'!Y62/'BIFUbC-coal'!Y14,1)</f>
        <v>0.95272798482668897</v>
      </c>
      <c r="Z14" s="313">
        <f>IF('BIFUbC-coal'!Z14&gt;0,'E-Coal'!Z62/'BIFUbC-coal'!Z14,1)</f>
        <v>0.95269494563588553</v>
      </c>
      <c r="AA14" s="313">
        <f>IF('BIFUbC-coal'!AA14&gt;0,'E-Coal'!AA62/'BIFUbC-coal'!AA14,1)</f>
        <v>0.95266189310849858</v>
      </c>
      <c r="AB14" s="313">
        <f>IF('BIFUbC-coal'!AB14&gt;0,'E-Coal'!AB62/'BIFUbC-coal'!AB14,1)</f>
        <v>0.95262882942078586</v>
      </c>
      <c r="AC14" s="313">
        <f>IF('BIFUbC-coal'!AC14&gt;0,'E-Coal'!AC62/'BIFUbC-coal'!AC14,1)</f>
        <v>0.95259560960385226</v>
      </c>
      <c r="AD14" s="313">
        <f>IF('BIFUbC-coal'!AD14&gt;0,'E-Coal'!AD62/'BIFUbC-coal'!AD14,1)</f>
        <v>0.95256236247454029</v>
      </c>
      <c r="AE14" s="313">
        <f>IF('BIFUbC-coal'!AE14&gt;0,'E-Coal'!AE62/'BIFUbC-coal'!AE14,1)</f>
        <v>0.95252908879137066</v>
      </c>
      <c r="AF14" s="313">
        <f>IF('BIFUbC-coal'!AF14&gt;0,'E-Coal'!AF62/'BIFUbC-coal'!AF14,1)</f>
        <v>0.95249578939497193</v>
      </c>
      <c r="AG14" s="313">
        <f>IF('BIFUbC-coal'!AG14&gt;0,'E-Coal'!AG62/'BIFUbC-coal'!AG14,1)</f>
        <v>0.95246246521863298</v>
      </c>
      <c r="AH14" s="313">
        <f>IF('BIFUbC-coal'!AH14&gt;0,'E-Coal'!AH62/'BIFUbC-coal'!AH14,1)</f>
        <v>0.95242899034168627</v>
      </c>
      <c r="AI14" s="313">
        <f>IF('BIFUbC-coal'!AI14&gt;0,'E-Coal'!AI62/'BIFUbC-coal'!AI14,1)</f>
        <v>0.95239547788327616</v>
      </c>
      <c r="AJ14" s="313">
        <f>IF('BIFUbC-coal'!AJ14&gt;0,'E-Coal'!AJ62/'BIFUbC-coal'!AJ14,1)</f>
        <v>0.95236192782521079</v>
      </c>
      <c r="AK14" s="313">
        <f>IF('BIFUbC-coal'!AK14&gt;0,'E-Coal'!AK62/'BIFUbC-coal'!AK14,1)</f>
        <v>0.95232834015211187</v>
      </c>
      <c r="AL14" s="313">
        <f>IF('BIFUbC-coal'!AL14&gt;0,'E-Coal'!AL62/'BIFUbC-coal'!AL14,1)</f>
        <v>0.95229471485166017</v>
      </c>
      <c r="AM14" s="313">
        <f>IF('BIFUbC-coal'!AM14&gt;0,'E-Coal'!AM62/'BIFUbC-coal'!AM14,1)</f>
        <v>0.95226083887332558</v>
      </c>
      <c r="AN14" s="313">
        <f>IF('BIFUbC-coal'!AN14&gt;0,'E-Coal'!AN62/'BIFUbC-coal'!AN14,1)</f>
        <v>0.95222690995202497</v>
      </c>
      <c r="AO14" s="313">
        <f>IF('BIFUbC-coal'!AO14&gt;0,'E-Coal'!AO62/'BIFUbC-coal'!AO14,1)</f>
        <v>0.95219292762017538</v>
      </c>
      <c r="AP14" s="313">
        <f>IF('BIFUbC-coal'!AP14&gt;0,'E-Coal'!AP62/'BIFUbC-coal'!AP14,1)</f>
        <v>0.95215889139592658</v>
      </c>
      <c r="AQ14" s="313">
        <f>IF('BIFUbC-coal'!AQ14&gt;0,'E-Coal'!AQ62/'BIFUbC-coal'!AQ14,1)</f>
        <v>0.95200665541006402</v>
      </c>
    </row>
    <row r="15" spans="1:43" x14ac:dyDescent="0.2">
      <c r="A15" s="313" t="s">
        <v>137</v>
      </c>
      <c r="B15" s="313">
        <f>IF('BIFUbC-coal'!B15&gt;0,'E-Coal'!B63/'BIFUbC-coal'!B15,1)</f>
        <v>0.90013740693442812</v>
      </c>
      <c r="C15" s="313">
        <f>IF('BIFUbC-coal'!C15&gt;0,'E-Coal'!C63/'BIFUbC-coal'!C15,1)</f>
        <v>0.89122242350160885</v>
      </c>
      <c r="D15" s="313">
        <f>IF('BIFUbC-coal'!D15&gt;0,'E-Coal'!D63/'BIFUbC-coal'!D15,1)</f>
        <v>0.89089986897838214</v>
      </c>
      <c r="E15" s="313">
        <f>IF('BIFUbC-coal'!E15&gt;0,'E-Coal'!E63/'BIFUbC-coal'!E15,1)</f>
        <v>0.8905755528835656</v>
      </c>
      <c r="F15" s="313">
        <f>IF('BIFUbC-coal'!F15&gt;0,'E-Coal'!F63/'BIFUbC-coal'!F15,1)</f>
        <v>0.89024946086121914</v>
      </c>
      <c r="G15" s="313">
        <f>IF('BIFUbC-coal'!G15&gt;0,'E-Coal'!G63/'BIFUbC-coal'!G15,1)</f>
        <v>0.88992157839910724</v>
      </c>
      <c r="H15" s="313">
        <f>IF('BIFUbC-coal'!H15&gt;0,'E-Coal'!H63/'BIFUbC-coal'!H15,1)</f>
        <v>0.88959189082656587</v>
      </c>
      <c r="I15" s="313">
        <f>IF('BIFUbC-coal'!I15&gt;0,'E-Coal'!I63/'BIFUbC-coal'!I15,1)</f>
        <v>0.88928461955685811</v>
      </c>
      <c r="J15" s="313">
        <f>IF('BIFUbC-coal'!J15&gt;0,'E-Coal'!J63/'BIFUbC-coal'!J15,1)</f>
        <v>0.88897578332014271</v>
      </c>
      <c r="K15" s="313">
        <f>IF('BIFUbC-coal'!K15&gt;0,'E-Coal'!K63/'BIFUbC-coal'!K15,1)</f>
        <v>0.88866537023973358</v>
      </c>
      <c r="L15" s="313">
        <f>IF('BIFUbC-coal'!L15&gt;0,'E-Coal'!L63/'BIFUbC-coal'!L15,1)</f>
        <v>0.88835336831857903</v>
      </c>
      <c r="M15" s="313">
        <f>IF('BIFUbC-coal'!M15&gt;0,'E-Coal'!M63/'BIFUbC-coal'!M15,1)</f>
        <v>0.88803976543773344</v>
      </c>
      <c r="N15" s="313">
        <f>IF('BIFUbC-coal'!N15&gt;0,'E-Coal'!N63/'BIFUbC-coal'!N15,1)</f>
        <v>0.88775729179976715</v>
      </c>
      <c r="O15" s="313">
        <f>IF('BIFUbC-coal'!O15&gt;0,'E-Coal'!O63/'BIFUbC-coal'!O15,1)</f>
        <v>0.88747348901884415</v>
      </c>
      <c r="P15" s="313">
        <f>IF('BIFUbC-coal'!P15&gt;0,'E-Coal'!P63/'BIFUbC-coal'!P15,1)</f>
        <v>0.88718834774444066</v>
      </c>
      <c r="Q15" s="313">
        <f>IF('BIFUbC-coal'!Q15&gt;0,'E-Coal'!Q63/'BIFUbC-coal'!Q15,1)</f>
        <v>0.88690185853815862</v>
      </c>
      <c r="R15" s="313">
        <f>IF('BIFUbC-coal'!R15&gt;0,'E-Coal'!R63/'BIFUbC-coal'!R15,1)</f>
        <v>0.88661401187269151</v>
      </c>
      <c r="S15" s="313">
        <f>IF('BIFUbC-coal'!S15&gt;0,'E-Coal'!S63/'BIFUbC-coal'!S15,1)</f>
        <v>0.88655120403956678</v>
      </c>
      <c r="T15" s="313">
        <f>IF('BIFUbC-coal'!T15&gt;0,'E-Coal'!T63/'BIFUbC-coal'!T15,1)</f>
        <v>0.88648833767913937</v>
      </c>
      <c r="U15" s="313">
        <f>IF('BIFUbC-coal'!U15&gt;0,'E-Coal'!U63/'BIFUbC-coal'!U15,1)</f>
        <v>0.88642541271250075</v>
      </c>
      <c r="V15" s="313">
        <f>IF('BIFUbC-coal'!V15&gt;0,'E-Coal'!V63/'BIFUbC-coal'!V15,1)</f>
        <v>0.88636242906060148</v>
      </c>
      <c r="W15" s="313">
        <f>IF('BIFUbC-coal'!W15&gt;0,'E-Coal'!W63/'BIFUbC-coal'!W15,1)</f>
        <v>0.88629938664425145</v>
      </c>
      <c r="X15" s="313">
        <f>IF('BIFUbC-coal'!X15&gt;0,'E-Coal'!X63/'BIFUbC-coal'!X15,1)</f>
        <v>0.88623628538411869</v>
      </c>
      <c r="Y15" s="313">
        <f>IF('BIFUbC-coal'!Y15&gt;0,'E-Coal'!Y63/'BIFUbC-coal'!Y15,1)</f>
        <v>0.88617312520073011</v>
      </c>
      <c r="Z15" s="313">
        <f>IF('BIFUbC-coal'!Z15&gt;0,'E-Coal'!Z63/'BIFUbC-coal'!Z15,1)</f>
        <v>0.88610990601447026</v>
      </c>
      <c r="AA15" s="313">
        <f>IF('BIFUbC-coal'!AA15&gt;0,'E-Coal'!AA63/'BIFUbC-coal'!AA15,1)</f>
        <v>0.88604662774558185</v>
      </c>
      <c r="AB15" s="313">
        <f>IF('BIFUbC-coal'!AB15&gt;0,'E-Coal'!AB63/'BIFUbC-coal'!AB15,1)</f>
        <v>0.8859832903141649</v>
      </c>
      <c r="AC15" s="313">
        <f>IF('BIFUbC-coal'!AC15&gt;0,'E-Coal'!AC63/'BIFUbC-coal'!AC15,1)</f>
        <v>0.88591989364017631</v>
      </c>
      <c r="AD15" s="313">
        <f>IF('BIFUbC-coal'!AD15&gt;0,'E-Coal'!AD63/'BIFUbC-coal'!AD15,1)</f>
        <v>0.88585643764342992</v>
      </c>
      <c r="AE15" s="313">
        <f>IF('BIFUbC-coal'!AE15&gt;0,'E-Coal'!AE63/'BIFUbC-coal'!AE15,1)</f>
        <v>0.88579292224359618</v>
      </c>
      <c r="AF15" s="313">
        <f>IF('BIFUbC-coal'!AF15&gt;0,'E-Coal'!AF63/'BIFUbC-coal'!AF15,1)</f>
        <v>0.88572934736020148</v>
      </c>
      <c r="AG15" s="313">
        <f>IF('BIFUbC-coal'!AG15&gt;0,'E-Coal'!AG63/'BIFUbC-coal'!AG15,1)</f>
        <v>0.88566571291262819</v>
      </c>
      <c r="AH15" s="313">
        <f>IF('BIFUbC-coal'!AH15&gt;0,'E-Coal'!AH63/'BIFUbC-coal'!AH15,1)</f>
        <v>0.88560201882011402</v>
      </c>
      <c r="AI15" s="313">
        <f>IF('BIFUbC-coal'!AI15&gt;0,'E-Coal'!AI63/'BIFUbC-coal'!AI15,1)</f>
        <v>0.88553826500175215</v>
      </c>
      <c r="AJ15" s="313">
        <f>IF('BIFUbC-coal'!AJ15&gt;0,'E-Coal'!AJ63/'BIFUbC-coal'!AJ15,1)</f>
        <v>0.88547445137649028</v>
      </c>
      <c r="AK15" s="313">
        <f>IF('BIFUbC-coal'!AK15&gt;0,'E-Coal'!AK63/'BIFUbC-coal'!AK15,1)</f>
        <v>0.88541057786313093</v>
      </c>
      <c r="AL15" s="313">
        <f>IF('BIFUbC-coal'!AL15&gt;0,'E-Coal'!AL63/'BIFUbC-coal'!AL15,1)</f>
        <v>0.88534664438033039</v>
      </c>
      <c r="AM15" s="313">
        <f>IF('BIFUbC-coal'!AM15&gt;0,'E-Coal'!AM63/'BIFUbC-coal'!AM15,1)</f>
        <v>0.88528265084659974</v>
      </c>
      <c r="AN15" s="313">
        <f>IF('BIFUbC-coal'!AN15&gt;0,'E-Coal'!AN63/'BIFUbC-coal'!AN15,1)</f>
        <v>0.8852185971803026</v>
      </c>
      <c r="AO15" s="313">
        <f>IF('BIFUbC-coal'!AO15&gt;0,'E-Coal'!AO63/'BIFUbC-coal'!AO15,1)</f>
        <v>0.88515448329965618</v>
      </c>
      <c r="AP15" s="313">
        <f>IF('BIFUbC-coal'!AP15&gt;0,'E-Coal'!AP63/'BIFUbC-coal'!AP15,1)</f>
        <v>0.88509030912273101</v>
      </c>
      <c r="AQ15" s="313">
        <f>IF('BIFUbC-coal'!AQ15&gt;0,'E-Coal'!AQ63/'BIFUbC-coal'!AQ15,1)</f>
        <v>0.88476492434539256</v>
      </c>
    </row>
    <row r="16" spans="1:43" x14ac:dyDescent="0.2">
      <c r="A16" s="313" t="s">
        <v>138</v>
      </c>
      <c r="B16" s="313">
        <f>IF('BIFUbC-coal'!B16&gt;0,'E-Coal'!B64/'BIFUbC-coal'!B16,1)</f>
        <v>1</v>
      </c>
      <c r="C16" s="313">
        <f>IF('BIFUbC-coal'!C16&gt;0,'E-Coal'!C64/'BIFUbC-coal'!C16,1)</f>
        <v>1</v>
      </c>
      <c r="D16" s="313">
        <f>IF('BIFUbC-coal'!D16&gt;0,'E-Coal'!D64/'BIFUbC-coal'!D16,1)</f>
        <v>1</v>
      </c>
      <c r="E16" s="313">
        <f>IF('BIFUbC-coal'!E16&gt;0,'E-Coal'!E64/'BIFUbC-coal'!E16,1)</f>
        <v>1</v>
      </c>
      <c r="F16" s="313">
        <f>IF('BIFUbC-coal'!F16&gt;0,'E-Coal'!F64/'BIFUbC-coal'!F16,1)</f>
        <v>1</v>
      </c>
      <c r="G16" s="313">
        <f>IF('BIFUbC-coal'!G16&gt;0,'E-Coal'!G64/'BIFUbC-coal'!G16,1)</f>
        <v>1</v>
      </c>
      <c r="H16" s="313">
        <f>IF('BIFUbC-coal'!H16&gt;0,'E-Coal'!H64/'BIFUbC-coal'!H16,1)</f>
        <v>1</v>
      </c>
      <c r="I16" s="313">
        <f>IF('BIFUbC-coal'!I16&gt;0,'E-Coal'!I64/'BIFUbC-coal'!I16,1)</f>
        <v>1</v>
      </c>
      <c r="J16" s="313">
        <f>IF('BIFUbC-coal'!J16&gt;0,'E-Coal'!J64/'BIFUbC-coal'!J16,1)</f>
        <v>1</v>
      </c>
      <c r="K16" s="313">
        <f>IF('BIFUbC-coal'!K16&gt;0,'E-Coal'!K64/'BIFUbC-coal'!K16,1)</f>
        <v>1</v>
      </c>
      <c r="L16" s="313">
        <f>IF('BIFUbC-coal'!L16&gt;0,'E-Coal'!L64/'BIFUbC-coal'!L16,1)</f>
        <v>1</v>
      </c>
      <c r="M16" s="313">
        <f>IF('BIFUbC-coal'!M16&gt;0,'E-Coal'!M64/'BIFUbC-coal'!M16,1)</f>
        <v>1</v>
      </c>
      <c r="N16" s="313">
        <f>IF('BIFUbC-coal'!N16&gt;0,'E-Coal'!N64/'BIFUbC-coal'!N16,1)</f>
        <v>1</v>
      </c>
      <c r="O16" s="313">
        <f>IF('BIFUbC-coal'!O16&gt;0,'E-Coal'!O64/'BIFUbC-coal'!O16,1)</f>
        <v>1</v>
      </c>
      <c r="P16" s="313">
        <f>IF('BIFUbC-coal'!P16&gt;0,'E-Coal'!P64/'BIFUbC-coal'!P16,1)</f>
        <v>1</v>
      </c>
      <c r="Q16" s="313">
        <f>IF('BIFUbC-coal'!Q16&gt;0,'E-Coal'!Q64/'BIFUbC-coal'!Q16,1)</f>
        <v>1</v>
      </c>
      <c r="R16" s="313">
        <f>IF('BIFUbC-coal'!R16&gt;0,'E-Coal'!R64/'BIFUbC-coal'!R16,1)</f>
        <v>1</v>
      </c>
      <c r="S16" s="313">
        <f>IF('BIFUbC-coal'!S16&gt;0,'E-Coal'!S64/'BIFUbC-coal'!S16,1)</f>
        <v>1</v>
      </c>
      <c r="T16" s="313">
        <f>IF('BIFUbC-coal'!T16&gt;0,'E-Coal'!T64/'BIFUbC-coal'!T16,1)</f>
        <v>1</v>
      </c>
      <c r="U16" s="313">
        <f>IF('BIFUbC-coal'!U16&gt;0,'E-Coal'!U64/'BIFUbC-coal'!U16,1)</f>
        <v>1</v>
      </c>
      <c r="V16" s="313">
        <f>IF('BIFUbC-coal'!V16&gt;0,'E-Coal'!V64/'BIFUbC-coal'!V16,1)</f>
        <v>1</v>
      </c>
      <c r="W16" s="313">
        <f>IF('BIFUbC-coal'!W16&gt;0,'E-Coal'!W64/'BIFUbC-coal'!W16,1)</f>
        <v>1</v>
      </c>
      <c r="X16" s="313">
        <f>IF('BIFUbC-coal'!X16&gt;0,'E-Coal'!X64/'BIFUbC-coal'!X16,1)</f>
        <v>1</v>
      </c>
      <c r="Y16" s="313">
        <f>IF('BIFUbC-coal'!Y16&gt;0,'E-Coal'!Y64/'BIFUbC-coal'!Y16,1)</f>
        <v>1</v>
      </c>
      <c r="Z16" s="313">
        <f>IF('BIFUbC-coal'!Z16&gt;0,'E-Coal'!Z64/'BIFUbC-coal'!Z16,1)</f>
        <v>1</v>
      </c>
      <c r="AA16" s="313">
        <f>IF('BIFUbC-coal'!AA16&gt;0,'E-Coal'!AA64/'BIFUbC-coal'!AA16,1)</f>
        <v>1</v>
      </c>
      <c r="AB16" s="313">
        <f>IF('BIFUbC-coal'!AB16&gt;0,'E-Coal'!AB64/'BIFUbC-coal'!AB16,1)</f>
        <v>1</v>
      </c>
      <c r="AC16" s="313">
        <f>IF('BIFUbC-coal'!AC16&gt;0,'E-Coal'!AC64/'BIFUbC-coal'!AC16,1)</f>
        <v>1</v>
      </c>
      <c r="AD16" s="313">
        <f>IF('BIFUbC-coal'!AD16&gt;0,'E-Coal'!AD64/'BIFUbC-coal'!AD16,1)</f>
        <v>1</v>
      </c>
      <c r="AE16" s="313">
        <f>IF('BIFUbC-coal'!AE16&gt;0,'E-Coal'!AE64/'BIFUbC-coal'!AE16,1)</f>
        <v>1</v>
      </c>
      <c r="AF16" s="313">
        <f>IF('BIFUbC-coal'!AF16&gt;0,'E-Coal'!AF64/'BIFUbC-coal'!AF16,1)</f>
        <v>1</v>
      </c>
      <c r="AG16" s="313">
        <f>IF('BIFUbC-coal'!AG16&gt;0,'E-Coal'!AG64/'BIFUbC-coal'!AG16,1)</f>
        <v>1</v>
      </c>
      <c r="AH16" s="313">
        <f>IF('BIFUbC-coal'!AH16&gt;0,'E-Coal'!AH64/'BIFUbC-coal'!AH16,1)</f>
        <v>1</v>
      </c>
      <c r="AI16" s="313">
        <f>IF('BIFUbC-coal'!AI16&gt;0,'E-Coal'!AI64/'BIFUbC-coal'!AI16,1)</f>
        <v>1</v>
      </c>
      <c r="AJ16" s="313">
        <f>IF('BIFUbC-coal'!AJ16&gt;0,'E-Coal'!AJ64/'BIFUbC-coal'!AJ16,1)</f>
        <v>1</v>
      </c>
      <c r="AK16" s="313">
        <f>IF('BIFUbC-coal'!AK16&gt;0,'E-Coal'!AK64/'BIFUbC-coal'!AK16,1)</f>
        <v>1</v>
      </c>
      <c r="AL16" s="313">
        <f>IF('BIFUbC-coal'!AL16&gt;0,'E-Coal'!AL64/'BIFUbC-coal'!AL16,1)</f>
        <v>1</v>
      </c>
      <c r="AM16" s="313">
        <f>IF('BIFUbC-coal'!AM16&gt;0,'E-Coal'!AM64/'BIFUbC-coal'!AM16,1)</f>
        <v>1</v>
      </c>
      <c r="AN16" s="313">
        <f>IF('BIFUbC-coal'!AN16&gt;0,'E-Coal'!AN64/'BIFUbC-coal'!AN16,1)</f>
        <v>1</v>
      </c>
      <c r="AO16" s="313">
        <f>IF('BIFUbC-coal'!AO16&gt;0,'E-Coal'!AO64/'BIFUbC-coal'!AO16,1)</f>
        <v>1</v>
      </c>
      <c r="AP16" s="313">
        <f>IF('BIFUbC-coal'!AP16&gt;0,'E-Coal'!AP64/'BIFUbC-coal'!AP16,1)</f>
        <v>1</v>
      </c>
      <c r="AQ16" s="313">
        <f>IF('BIFUbC-coal'!AQ16&gt;0,'E-Coal'!AQ64/'BIFUbC-coal'!AQ16,1)</f>
        <v>1</v>
      </c>
    </row>
    <row r="17" spans="1:43" x14ac:dyDescent="0.2">
      <c r="A17" s="313" t="s">
        <v>139</v>
      </c>
      <c r="B17" s="313">
        <f>IF('BIFUbC-coal'!B17&gt;0,'E-Coal'!B65/'BIFUbC-coal'!B17,1)</f>
        <v>1</v>
      </c>
      <c r="C17" s="313">
        <f>IF('BIFUbC-coal'!C17&gt;0,'E-Coal'!C65/'BIFUbC-coal'!C17,1)</f>
        <v>1</v>
      </c>
      <c r="D17" s="313">
        <f>IF('BIFUbC-coal'!D17&gt;0,'E-Coal'!D65/'BIFUbC-coal'!D17,1)</f>
        <v>1</v>
      </c>
      <c r="E17" s="313">
        <f>IF('BIFUbC-coal'!E17&gt;0,'E-Coal'!E65/'BIFUbC-coal'!E17,1)</f>
        <v>1</v>
      </c>
      <c r="F17" s="313">
        <f>IF('BIFUbC-coal'!F17&gt;0,'E-Coal'!F65/'BIFUbC-coal'!F17,1)</f>
        <v>1</v>
      </c>
      <c r="G17" s="313">
        <f>IF('BIFUbC-coal'!G17&gt;0,'E-Coal'!G65/'BIFUbC-coal'!G17,1)</f>
        <v>1</v>
      </c>
      <c r="H17" s="313">
        <f>IF('BIFUbC-coal'!H17&gt;0,'E-Coal'!H65/'BIFUbC-coal'!H17,1)</f>
        <v>1</v>
      </c>
      <c r="I17" s="313">
        <f>IF('BIFUbC-coal'!I17&gt;0,'E-Coal'!I65/'BIFUbC-coal'!I17,1)</f>
        <v>1</v>
      </c>
      <c r="J17" s="313">
        <f>IF('BIFUbC-coal'!J17&gt;0,'E-Coal'!J65/'BIFUbC-coal'!J17,1)</f>
        <v>1</v>
      </c>
      <c r="K17" s="313">
        <f>IF('BIFUbC-coal'!K17&gt;0,'E-Coal'!K65/'BIFUbC-coal'!K17,1)</f>
        <v>1</v>
      </c>
      <c r="L17" s="313">
        <f>IF('BIFUbC-coal'!L17&gt;0,'E-Coal'!L65/'BIFUbC-coal'!L17,1)</f>
        <v>1</v>
      </c>
      <c r="M17" s="313">
        <f>IF('BIFUbC-coal'!M17&gt;0,'E-Coal'!M65/'BIFUbC-coal'!M17,1)</f>
        <v>1</v>
      </c>
      <c r="N17" s="313">
        <f>IF('BIFUbC-coal'!N17&gt;0,'E-Coal'!N65/'BIFUbC-coal'!N17,1)</f>
        <v>1</v>
      </c>
      <c r="O17" s="313">
        <f>IF('BIFUbC-coal'!O17&gt;0,'E-Coal'!O65/'BIFUbC-coal'!O17,1)</f>
        <v>1</v>
      </c>
      <c r="P17" s="313">
        <f>IF('BIFUbC-coal'!P17&gt;0,'E-Coal'!P65/'BIFUbC-coal'!P17,1)</f>
        <v>1</v>
      </c>
      <c r="Q17" s="313">
        <f>IF('BIFUbC-coal'!Q17&gt;0,'E-Coal'!Q65/'BIFUbC-coal'!Q17,1)</f>
        <v>1</v>
      </c>
      <c r="R17" s="313">
        <f>IF('BIFUbC-coal'!R17&gt;0,'E-Coal'!R65/'BIFUbC-coal'!R17,1)</f>
        <v>1</v>
      </c>
      <c r="S17" s="313">
        <f>IF('BIFUbC-coal'!S17&gt;0,'E-Coal'!S65/'BIFUbC-coal'!S17,1)</f>
        <v>1</v>
      </c>
      <c r="T17" s="313">
        <f>IF('BIFUbC-coal'!T17&gt;0,'E-Coal'!T65/'BIFUbC-coal'!T17,1)</f>
        <v>1</v>
      </c>
      <c r="U17" s="313">
        <f>IF('BIFUbC-coal'!U17&gt;0,'E-Coal'!U65/'BIFUbC-coal'!U17,1)</f>
        <v>1</v>
      </c>
      <c r="V17" s="313">
        <f>IF('BIFUbC-coal'!V17&gt;0,'E-Coal'!V65/'BIFUbC-coal'!V17,1)</f>
        <v>1</v>
      </c>
      <c r="W17" s="313">
        <f>IF('BIFUbC-coal'!W17&gt;0,'E-Coal'!W65/'BIFUbC-coal'!W17,1)</f>
        <v>1</v>
      </c>
      <c r="X17" s="313">
        <f>IF('BIFUbC-coal'!X17&gt;0,'E-Coal'!X65/'BIFUbC-coal'!X17,1)</f>
        <v>1</v>
      </c>
      <c r="Y17" s="313">
        <f>IF('BIFUbC-coal'!Y17&gt;0,'E-Coal'!Y65/'BIFUbC-coal'!Y17,1)</f>
        <v>1</v>
      </c>
      <c r="Z17" s="313">
        <f>IF('BIFUbC-coal'!Z17&gt;0,'E-Coal'!Z65/'BIFUbC-coal'!Z17,1)</f>
        <v>1</v>
      </c>
      <c r="AA17" s="313">
        <f>IF('BIFUbC-coal'!AA17&gt;0,'E-Coal'!AA65/'BIFUbC-coal'!AA17,1)</f>
        <v>1</v>
      </c>
      <c r="AB17" s="313">
        <f>IF('BIFUbC-coal'!AB17&gt;0,'E-Coal'!AB65/'BIFUbC-coal'!AB17,1)</f>
        <v>1</v>
      </c>
      <c r="AC17" s="313">
        <f>IF('BIFUbC-coal'!AC17&gt;0,'E-Coal'!AC65/'BIFUbC-coal'!AC17,1)</f>
        <v>1</v>
      </c>
      <c r="AD17" s="313">
        <f>IF('BIFUbC-coal'!AD17&gt;0,'E-Coal'!AD65/'BIFUbC-coal'!AD17,1)</f>
        <v>1</v>
      </c>
      <c r="AE17" s="313">
        <f>IF('BIFUbC-coal'!AE17&gt;0,'E-Coal'!AE65/'BIFUbC-coal'!AE17,1)</f>
        <v>1</v>
      </c>
      <c r="AF17" s="313">
        <f>IF('BIFUbC-coal'!AF17&gt;0,'E-Coal'!AF65/'BIFUbC-coal'!AF17,1)</f>
        <v>1</v>
      </c>
      <c r="AG17" s="313">
        <f>IF('BIFUbC-coal'!AG17&gt;0,'E-Coal'!AG65/'BIFUbC-coal'!AG17,1)</f>
        <v>1</v>
      </c>
      <c r="AH17" s="313">
        <f>IF('BIFUbC-coal'!AH17&gt;0,'E-Coal'!AH65/'BIFUbC-coal'!AH17,1)</f>
        <v>1</v>
      </c>
      <c r="AI17" s="313">
        <f>IF('BIFUbC-coal'!AI17&gt;0,'E-Coal'!AI65/'BIFUbC-coal'!AI17,1)</f>
        <v>1</v>
      </c>
      <c r="AJ17" s="313">
        <f>IF('BIFUbC-coal'!AJ17&gt;0,'E-Coal'!AJ65/'BIFUbC-coal'!AJ17,1)</f>
        <v>1</v>
      </c>
      <c r="AK17" s="313">
        <f>IF('BIFUbC-coal'!AK17&gt;0,'E-Coal'!AK65/'BIFUbC-coal'!AK17,1)</f>
        <v>1</v>
      </c>
      <c r="AL17" s="313">
        <f>IF('BIFUbC-coal'!AL17&gt;0,'E-Coal'!AL65/'BIFUbC-coal'!AL17,1)</f>
        <v>1</v>
      </c>
      <c r="AM17" s="313">
        <f>IF('BIFUbC-coal'!AM17&gt;0,'E-Coal'!AM65/'BIFUbC-coal'!AM17,1)</f>
        <v>1</v>
      </c>
      <c r="AN17" s="313">
        <f>IF('BIFUbC-coal'!AN17&gt;0,'E-Coal'!AN65/'BIFUbC-coal'!AN17,1)</f>
        <v>1</v>
      </c>
      <c r="AO17" s="313">
        <f>IF('BIFUbC-coal'!AO17&gt;0,'E-Coal'!AO65/'BIFUbC-coal'!AO17,1)</f>
        <v>1</v>
      </c>
      <c r="AP17" s="313">
        <f>IF('BIFUbC-coal'!AP17&gt;0,'E-Coal'!AP65/'BIFUbC-coal'!AP17,1)</f>
        <v>1</v>
      </c>
      <c r="AQ17" s="313">
        <f>IF('BIFUbC-coal'!AQ17&gt;0,'E-Coal'!AQ65/'BIFUbC-coal'!AQ17,1)</f>
        <v>1</v>
      </c>
    </row>
    <row r="18" spans="1:43" x14ac:dyDescent="0.2">
      <c r="A18" s="313" t="s">
        <v>140</v>
      </c>
      <c r="B18" s="313">
        <f>IF('BIFUbC-coal'!B18&gt;0,'E-Coal'!B66/'BIFUbC-coal'!B18,1)</f>
        <v>1</v>
      </c>
      <c r="C18" s="313">
        <f>IF('BIFUbC-coal'!C18&gt;0,'E-Coal'!C66/'BIFUbC-coal'!C18,1)</f>
        <v>1</v>
      </c>
      <c r="D18" s="313">
        <f>IF('BIFUbC-coal'!D18&gt;0,'E-Coal'!D66/'BIFUbC-coal'!D18,1)</f>
        <v>1</v>
      </c>
      <c r="E18" s="313">
        <f>IF('BIFUbC-coal'!E18&gt;0,'E-Coal'!E66/'BIFUbC-coal'!E18,1)</f>
        <v>1</v>
      </c>
      <c r="F18" s="313">
        <f>IF('BIFUbC-coal'!F18&gt;0,'E-Coal'!F66/'BIFUbC-coal'!F18,1)</f>
        <v>1</v>
      </c>
      <c r="G18" s="313">
        <f>IF('BIFUbC-coal'!G18&gt;0,'E-Coal'!G66/'BIFUbC-coal'!G18,1)</f>
        <v>1</v>
      </c>
      <c r="H18" s="313">
        <f>IF('BIFUbC-coal'!H18&gt;0,'E-Coal'!H66/'BIFUbC-coal'!H18,1)</f>
        <v>1</v>
      </c>
      <c r="I18" s="313">
        <f>IF('BIFUbC-coal'!I18&gt;0,'E-Coal'!I66/'BIFUbC-coal'!I18,1)</f>
        <v>1</v>
      </c>
      <c r="J18" s="313">
        <f>IF('BIFUbC-coal'!J18&gt;0,'E-Coal'!J66/'BIFUbC-coal'!J18,1)</f>
        <v>1</v>
      </c>
      <c r="K18" s="313">
        <f>IF('BIFUbC-coal'!K18&gt;0,'E-Coal'!K66/'BIFUbC-coal'!K18,1)</f>
        <v>1</v>
      </c>
      <c r="L18" s="313">
        <f>IF('BIFUbC-coal'!L18&gt;0,'E-Coal'!L66/'BIFUbC-coal'!L18,1)</f>
        <v>1</v>
      </c>
      <c r="M18" s="313">
        <f>IF('BIFUbC-coal'!M18&gt;0,'E-Coal'!M66/'BIFUbC-coal'!M18,1)</f>
        <v>1</v>
      </c>
      <c r="N18" s="313">
        <f>IF('BIFUbC-coal'!N18&gt;0,'E-Coal'!N66/'BIFUbC-coal'!N18,1)</f>
        <v>1</v>
      </c>
      <c r="O18" s="313">
        <f>IF('BIFUbC-coal'!O18&gt;0,'E-Coal'!O66/'BIFUbC-coal'!O18,1)</f>
        <v>1</v>
      </c>
      <c r="P18" s="313">
        <f>IF('BIFUbC-coal'!P18&gt;0,'E-Coal'!P66/'BIFUbC-coal'!P18,1)</f>
        <v>1</v>
      </c>
      <c r="Q18" s="313">
        <f>IF('BIFUbC-coal'!Q18&gt;0,'E-Coal'!Q66/'BIFUbC-coal'!Q18,1)</f>
        <v>1</v>
      </c>
      <c r="R18" s="313">
        <f>IF('BIFUbC-coal'!R18&gt;0,'E-Coal'!R66/'BIFUbC-coal'!R18,1)</f>
        <v>1</v>
      </c>
      <c r="S18" s="313">
        <f>IF('BIFUbC-coal'!S18&gt;0,'E-Coal'!S66/'BIFUbC-coal'!S18,1)</f>
        <v>1</v>
      </c>
      <c r="T18" s="313">
        <f>IF('BIFUbC-coal'!T18&gt;0,'E-Coal'!T66/'BIFUbC-coal'!T18,1)</f>
        <v>1</v>
      </c>
      <c r="U18" s="313">
        <f>IF('BIFUbC-coal'!U18&gt;0,'E-Coal'!U66/'BIFUbC-coal'!U18,1)</f>
        <v>1</v>
      </c>
      <c r="V18" s="313">
        <f>IF('BIFUbC-coal'!V18&gt;0,'E-Coal'!V66/'BIFUbC-coal'!V18,1)</f>
        <v>1</v>
      </c>
      <c r="W18" s="313">
        <f>IF('BIFUbC-coal'!W18&gt;0,'E-Coal'!W66/'BIFUbC-coal'!W18,1)</f>
        <v>1</v>
      </c>
      <c r="X18" s="313">
        <f>IF('BIFUbC-coal'!X18&gt;0,'E-Coal'!X66/'BIFUbC-coal'!X18,1)</f>
        <v>1</v>
      </c>
      <c r="Y18" s="313">
        <f>IF('BIFUbC-coal'!Y18&gt;0,'E-Coal'!Y66/'BIFUbC-coal'!Y18,1)</f>
        <v>1</v>
      </c>
      <c r="Z18" s="313">
        <f>IF('BIFUbC-coal'!Z18&gt;0,'E-Coal'!Z66/'BIFUbC-coal'!Z18,1)</f>
        <v>1</v>
      </c>
      <c r="AA18" s="313">
        <f>IF('BIFUbC-coal'!AA18&gt;0,'E-Coal'!AA66/'BIFUbC-coal'!AA18,1)</f>
        <v>1</v>
      </c>
      <c r="AB18" s="313">
        <f>IF('BIFUbC-coal'!AB18&gt;0,'E-Coal'!AB66/'BIFUbC-coal'!AB18,1)</f>
        <v>1</v>
      </c>
      <c r="AC18" s="313">
        <f>IF('BIFUbC-coal'!AC18&gt;0,'E-Coal'!AC66/'BIFUbC-coal'!AC18,1)</f>
        <v>1</v>
      </c>
      <c r="AD18" s="313">
        <f>IF('BIFUbC-coal'!AD18&gt;0,'E-Coal'!AD66/'BIFUbC-coal'!AD18,1)</f>
        <v>1</v>
      </c>
      <c r="AE18" s="313">
        <f>IF('BIFUbC-coal'!AE18&gt;0,'E-Coal'!AE66/'BIFUbC-coal'!AE18,1)</f>
        <v>1</v>
      </c>
      <c r="AF18" s="313">
        <f>IF('BIFUbC-coal'!AF18&gt;0,'E-Coal'!AF66/'BIFUbC-coal'!AF18,1)</f>
        <v>1</v>
      </c>
      <c r="AG18" s="313">
        <f>IF('BIFUbC-coal'!AG18&gt;0,'E-Coal'!AG66/'BIFUbC-coal'!AG18,1)</f>
        <v>1</v>
      </c>
      <c r="AH18" s="313">
        <f>IF('BIFUbC-coal'!AH18&gt;0,'E-Coal'!AH66/'BIFUbC-coal'!AH18,1)</f>
        <v>1</v>
      </c>
      <c r="AI18" s="313">
        <f>IF('BIFUbC-coal'!AI18&gt;0,'E-Coal'!AI66/'BIFUbC-coal'!AI18,1)</f>
        <v>1</v>
      </c>
      <c r="AJ18" s="313">
        <f>IF('BIFUbC-coal'!AJ18&gt;0,'E-Coal'!AJ66/'BIFUbC-coal'!AJ18,1)</f>
        <v>1</v>
      </c>
      <c r="AK18" s="313">
        <f>IF('BIFUbC-coal'!AK18&gt;0,'E-Coal'!AK66/'BIFUbC-coal'!AK18,1)</f>
        <v>1</v>
      </c>
      <c r="AL18" s="313">
        <f>IF('BIFUbC-coal'!AL18&gt;0,'E-Coal'!AL66/'BIFUbC-coal'!AL18,1)</f>
        <v>1</v>
      </c>
      <c r="AM18" s="313">
        <f>IF('BIFUbC-coal'!AM18&gt;0,'E-Coal'!AM66/'BIFUbC-coal'!AM18,1)</f>
        <v>1</v>
      </c>
      <c r="AN18" s="313">
        <f>IF('BIFUbC-coal'!AN18&gt;0,'E-Coal'!AN66/'BIFUbC-coal'!AN18,1)</f>
        <v>1</v>
      </c>
      <c r="AO18" s="313">
        <f>IF('BIFUbC-coal'!AO18&gt;0,'E-Coal'!AO66/'BIFUbC-coal'!AO18,1)</f>
        <v>1</v>
      </c>
      <c r="AP18" s="313">
        <f>IF('BIFUbC-coal'!AP18&gt;0,'E-Coal'!AP66/'BIFUbC-coal'!AP18,1)</f>
        <v>1</v>
      </c>
      <c r="AQ18" s="313">
        <f>IF('BIFUbC-coal'!AQ18&gt;0,'E-Coal'!AQ66/'BIFUbC-coal'!AQ18,1)</f>
        <v>1</v>
      </c>
    </row>
    <row r="19" spans="1:43" x14ac:dyDescent="0.2">
      <c r="A19" s="313" t="s">
        <v>141</v>
      </c>
      <c r="B19" s="313">
        <f>IF('BIFUbC-coal'!B19&gt;0,'E-Coal'!B67/'BIFUbC-coal'!B19,1)</f>
        <v>1</v>
      </c>
      <c r="C19" s="313">
        <f>IF('BIFUbC-coal'!C19&gt;0,'E-Coal'!C67/'BIFUbC-coal'!C19,1)</f>
        <v>1</v>
      </c>
      <c r="D19" s="313">
        <f>IF('BIFUbC-coal'!D19&gt;0,'E-Coal'!D67/'BIFUbC-coal'!D19,1)</f>
        <v>1</v>
      </c>
      <c r="E19" s="313">
        <f>IF('BIFUbC-coal'!E19&gt;0,'E-Coal'!E67/'BIFUbC-coal'!E19,1)</f>
        <v>1</v>
      </c>
      <c r="F19" s="313">
        <f>IF('BIFUbC-coal'!F19&gt;0,'E-Coal'!F67/'BIFUbC-coal'!F19,1)</f>
        <v>1</v>
      </c>
      <c r="G19" s="313">
        <f>IF('BIFUbC-coal'!G19&gt;0,'E-Coal'!G67/'BIFUbC-coal'!G19,1)</f>
        <v>1</v>
      </c>
      <c r="H19" s="313">
        <f>IF('BIFUbC-coal'!H19&gt;0,'E-Coal'!H67/'BIFUbC-coal'!H19,1)</f>
        <v>1</v>
      </c>
      <c r="I19" s="313">
        <f>IF('BIFUbC-coal'!I19&gt;0,'E-Coal'!I67/'BIFUbC-coal'!I19,1)</f>
        <v>1</v>
      </c>
      <c r="J19" s="313">
        <f>IF('BIFUbC-coal'!J19&gt;0,'E-Coal'!J67/'BIFUbC-coal'!J19,1)</f>
        <v>1</v>
      </c>
      <c r="K19" s="313">
        <f>IF('BIFUbC-coal'!K19&gt;0,'E-Coal'!K67/'BIFUbC-coal'!K19,1)</f>
        <v>1</v>
      </c>
      <c r="L19" s="313">
        <f>IF('BIFUbC-coal'!L19&gt;0,'E-Coal'!L67/'BIFUbC-coal'!L19,1)</f>
        <v>1</v>
      </c>
      <c r="M19" s="313">
        <f>IF('BIFUbC-coal'!M19&gt;0,'E-Coal'!M67/'BIFUbC-coal'!M19,1)</f>
        <v>1</v>
      </c>
      <c r="N19" s="313">
        <f>IF('BIFUbC-coal'!N19&gt;0,'E-Coal'!N67/'BIFUbC-coal'!N19,1)</f>
        <v>1</v>
      </c>
      <c r="O19" s="313">
        <f>IF('BIFUbC-coal'!O19&gt;0,'E-Coal'!O67/'BIFUbC-coal'!O19,1)</f>
        <v>1</v>
      </c>
      <c r="P19" s="313">
        <f>IF('BIFUbC-coal'!P19&gt;0,'E-Coal'!P67/'BIFUbC-coal'!P19,1)</f>
        <v>1</v>
      </c>
      <c r="Q19" s="313">
        <f>IF('BIFUbC-coal'!Q19&gt;0,'E-Coal'!Q67/'BIFUbC-coal'!Q19,1)</f>
        <v>1</v>
      </c>
      <c r="R19" s="313">
        <f>IF('BIFUbC-coal'!R19&gt;0,'E-Coal'!R67/'BIFUbC-coal'!R19,1)</f>
        <v>1</v>
      </c>
      <c r="S19" s="313">
        <f>IF('BIFUbC-coal'!S19&gt;0,'E-Coal'!S67/'BIFUbC-coal'!S19,1)</f>
        <v>1</v>
      </c>
      <c r="T19" s="313">
        <f>IF('BIFUbC-coal'!T19&gt;0,'E-Coal'!T67/'BIFUbC-coal'!T19,1)</f>
        <v>1</v>
      </c>
      <c r="U19" s="313">
        <f>IF('BIFUbC-coal'!U19&gt;0,'E-Coal'!U67/'BIFUbC-coal'!U19,1)</f>
        <v>1</v>
      </c>
      <c r="V19" s="313">
        <f>IF('BIFUbC-coal'!V19&gt;0,'E-Coal'!V67/'BIFUbC-coal'!V19,1)</f>
        <v>1</v>
      </c>
      <c r="W19" s="313">
        <f>IF('BIFUbC-coal'!W19&gt;0,'E-Coal'!W67/'BIFUbC-coal'!W19,1)</f>
        <v>1</v>
      </c>
      <c r="X19" s="313">
        <f>IF('BIFUbC-coal'!X19&gt;0,'E-Coal'!X67/'BIFUbC-coal'!X19,1)</f>
        <v>1</v>
      </c>
      <c r="Y19" s="313">
        <f>IF('BIFUbC-coal'!Y19&gt;0,'E-Coal'!Y67/'BIFUbC-coal'!Y19,1)</f>
        <v>1</v>
      </c>
      <c r="Z19" s="313">
        <f>IF('BIFUbC-coal'!Z19&gt;0,'E-Coal'!Z67/'BIFUbC-coal'!Z19,1)</f>
        <v>1</v>
      </c>
      <c r="AA19" s="313">
        <f>IF('BIFUbC-coal'!AA19&gt;0,'E-Coal'!AA67/'BIFUbC-coal'!AA19,1)</f>
        <v>1</v>
      </c>
      <c r="AB19" s="313">
        <f>IF('BIFUbC-coal'!AB19&gt;0,'E-Coal'!AB67/'BIFUbC-coal'!AB19,1)</f>
        <v>1</v>
      </c>
      <c r="AC19" s="313">
        <f>IF('BIFUbC-coal'!AC19&gt;0,'E-Coal'!AC67/'BIFUbC-coal'!AC19,1)</f>
        <v>1</v>
      </c>
      <c r="AD19" s="313">
        <f>IF('BIFUbC-coal'!AD19&gt;0,'E-Coal'!AD67/'BIFUbC-coal'!AD19,1)</f>
        <v>1</v>
      </c>
      <c r="AE19" s="313">
        <f>IF('BIFUbC-coal'!AE19&gt;0,'E-Coal'!AE67/'BIFUbC-coal'!AE19,1)</f>
        <v>1</v>
      </c>
      <c r="AF19" s="313">
        <f>IF('BIFUbC-coal'!AF19&gt;0,'E-Coal'!AF67/'BIFUbC-coal'!AF19,1)</f>
        <v>1</v>
      </c>
      <c r="AG19" s="313">
        <f>IF('BIFUbC-coal'!AG19&gt;0,'E-Coal'!AG67/'BIFUbC-coal'!AG19,1)</f>
        <v>1</v>
      </c>
      <c r="AH19" s="313">
        <f>IF('BIFUbC-coal'!AH19&gt;0,'E-Coal'!AH67/'BIFUbC-coal'!AH19,1)</f>
        <v>1</v>
      </c>
      <c r="AI19" s="313">
        <f>IF('BIFUbC-coal'!AI19&gt;0,'E-Coal'!AI67/'BIFUbC-coal'!AI19,1)</f>
        <v>1</v>
      </c>
      <c r="AJ19" s="313">
        <f>IF('BIFUbC-coal'!AJ19&gt;0,'E-Coal'!AJ67/'BIFUbC-coal'!AJ19,1)</f>
        <v>1</v>
      </c>
      <c r="AK19" s="313">
        <f>IF('BIFUbC-coal'!AK19&gt;0,'E-Coal'!AK67/'BIFUbC-coal'!AK19,1)</f>
        <v>1</v>
      </c>
      <c r="AL19" s="313">
        <f>IF('BIFUbC-coal'!AL19&gt;0,'E-Coal'!AL67/'BIFUbC-coal'!AL19,1)</f>
        <v>1</v>
      </c>
      <c r="AM19" s="313">
        <f>IF('BIFUbC-coal'!AM19&gt;0,'E-Coal'!AM67/'BIFUbC-coal'!AM19,1)</f>
        <v>1</v>
      </c>
      <c r="AN19" s="313">
        <f>IF('BIFUbC-coal'!AN19&gt;0,'E-Coal'!AN67/'BIFUbC-coal'!AN19,1)</f>
        <v>1</v>
      </c>
      <c r="AO19" s="313">
        <f>IF('BIFUbC-coal'!AO19&gt;0,'E-Coal'!AO67/'BIFUbC-coal'!AO19,1)</f>
        <v>1</v>
      </c>
      <c r="AP19" s="313">
        <f>IF('BIFUbC-coal'!AP19&gt;0,'E-Coal'!AP67/'BIFUbC-coal'!AP19,1)</f>
        <v>1</v>
      </c>
      <c r="AQ19" s="313">
        <f>IF('BIFUbC-coal'!AQ19&gt;0,'E-Coal'!AQ67/'BIFUbC-coal'!AQ19,1)</f>
        <v>1</v>
      </c>
    </row>
    <row r="20" spans="1:43" x14ac:dyDescent="0.2">
      <c r="A20" s="313" t="s">
        <v>142</v>
      </c>
      <c r="B20" s="313">
        <f>IF('BIFUbC-coal'!B20&gt;0,'E-Coal'!B68/'BIFUbC-coal'!B20,1)</f>
        <v>1</v>
      </c>
      <c r="C20" s="313">
        <f>IF('BIFUbC-coal'!C20&gt;0,'E-Coal'!C68/'BIFUbC-coal'!C20,1)</f>
        <v>1</v>
      </c>
      <c r="D20" s="313">
        <f>IF('BIFUbC-coal'!D20&gt;0,'E-Coal'!D68/'BIFUbC-coal'!D20,1)</f>
        <v>1</v>
      </c>
      <c r="E20" s="313">
        <f>IF('BIFUbC-coal'!E20&gt;0,'E-Coal'!E68/'BIFUbC-coal'!E20,1)</f>
        <v>1</v>
      </c>
      <c r="F20" s="313">
        <f>IF('BIFUbC-coal'!F20&gt;0,'E-Coal'!F68/'BIFUbC-coal'!F20,1)</f>
        <v>1</v>
      </c>
      <c r="G20" s="313">
        <f>IF('BIFUbC-coal'!G20&gt;0,'E-Coal'!G68/'BIFUbC-coal'!G20,1)</f>
        <v>1</v>
      </c>
      <c r="H20" s="313">
        <f>IF('BIFUbC-coal'!H20&gt;0,'E-Coal'!H68/'BIFUbC-coal'!H20,1)</f>
        <v>1</v>
      </c>
      <c r="I20" s="313">
        <f>IF('BIFUbC-coal'!I20&gt;0,'E-Coal'!I68/'BIFUbC-coal'!I20,1)</f>
        <v>1</v>
      </c>
      <c r="J20" s="313">
        <f>IF('BIFUbC-coal'!J20&gt;0,'E-Coal'!J68/'BIFUbC-coal'!J20,1)</f>
        <v>1</v>
      </c>
      <c r="K20" s="313">
        <f>IF('BIFUbC-coal'!K20&gt;0,'E-Coal'!K68/'BIFUbC-coal'!K20,1)</f>
        <v>1</v>
      </c>
      <c r="L20" s="313">
        <f>IF('BIFUbC-coal'!L20&gt;0,'E-Coal'!L68/'BIFUbC-coal'!L20,1)</f>
        <v>1</v>
      </c>
      <c r="M20" s="313">
        <f>IF('BIFUbC-coal'!M20&gt;0,'E-Coal'!M68/'BIFUbC-coal'!M20,1)</f>
        <v>1</v>
      </c>
      <c r="N20" s="313">
        <f>IF('BIFUbC-coal'!N20&gt;0,'E-Coal'!N68/'BIFUbC-coal'!N20,1)</f>
        <v>1</v>
      </c>
      <c r="O20" s="313">
        <f>IF('BIFUbC-coal'!O20&gt;0,'E-Coal'!O68/'BIFUbC-coal'!O20,1)</f>
        <v>1</v>
      </c>
      <c r="P20" s="313">
        <f>IF('BIFUbC-coal'!P20&gt;0,'E-Coal'!P68/'BIFUbC-coal'!P20,1)</f>
        <v>1</v>
      </c>
      <c r="Q20" s="313">
        <f>IF('BIFUbC-coal'!Q20&gt;0,'E-Coal'!Q68/'BIFUbC-coal'!Q20,1)</f>
        <v>1</v>
      </c>
      <c r="R20" s="313">
        <f>IF('BIFUbC-coal'!R20&gt;0,'E-Coal'!R68/'BIFUbC-coal'!R20,1)</f>
        <v>1</v>
      </c>
      <c r="S20" s="313">
        <f>IF('BIFUbC-coal'!S20&gt;0,'E-Coal'!S68/'BIFUbC-coal'!S20,1)</f>
        <v>1</v>
      </c>
      <c r="T20" s="313">
        <f>IF('BIFUbC-coal'!T20&gt;0,'E-Coal'!T68/'BIFUbC-coal'!T20,1)</f>
        <v>1</v>
      </c>
      <c r="U20" s="313">
        <f>IF('BIFUbC-coal'!U20&gt;0,'E-Coal'!U68/'BIFUbC-coal'!U20,1)</f>
        <v>1</v>
      </c>
      <c r="V20" s="313">
        <f>IF('BIFUbC-coal'!V20&gt;0,'E-Coal'!V68/'BIFUbC-coal'!V20,1)</f>
        <v>1</v>
      </c>
      <c r="W20" s="313">
        <f>IF('BIFUbC-coal'!W20&gt;0,'E-Coal'!W68/'BIFUbC-coal'!W20,1)</f>
        <v>1</v>
      </c>
      <c r="X20" s="313">
        <f>IF('BIFUbC-coal'!X20&gt;0,'E-Coal'!X68/'BIFUbC-coal'!X20,1)</f>
        <v>1</v>
      </c>
      <c r="Y20" s="313">
        <f>IF('BIFUbC-coal'!Y20&gt;0,'E-Coal'!Y68/'BIFUbC-coal'!Y20,1)</f>
        <v>1</v>
      </c>
      <c r="Z20" s="313">
        <f>IF('BIFUbC-coal'!Z20&gt;0,'E-Coal'!Z68/'BIFUbC-coal'!Z20,1)</f>
        <v>1</v>
      </c>
      <c r="AA20" s="313">
        <f>IF('BIFUbC-coal'!AA20&gt;0,'E-Coal'!AA68/'BIFUbC-coal'!AA20,1)</f>
        <v>1</v>
      </c>
      <c r="AB20" s="313">
        <f>IF('BIFUbC-coal'!AB20&gt;0,'E-Coal'!AB68/'BIFUbC-coal'!AB20,1)</f>
        <v>1</v>
      </c>
      <c r="AC20" s="313">
        <f>IF('BIFUbC-coal'!AC20&gt;0,'E-Coal'!AC68/'BIFUbC-coal'!AC20,1)</f>
        <v>1</v>
      </c>
      <c r="AD20" s="313">
        <f>IF('BIFUbC-coal'!AD20&gt;0,'E-Coal'!AD68/'BIFUbC-coal'!AD20,1)</f>
        <v>1</v>
      </c>
      <c r="AE20" s="313">
        <f>IF('BIFUbC-coal'!AE20&gt;0,'E-Coal'!AE68/'BIFUbC-coal'!AE20,1)</f>
        <v>1</v>
      </c>
      <c r="AF20" s="313">
        <f>IF('BIFUbC-coal'!AF20&gt;0,'E-Coal'!AF68/'BIFUbC-coal'!AF20,1)</f>
        <v>1</v>
      </c>
      <c r="AG20" s="313">
        <f>IF('BIFUbC-coal'!AG20&gt;0,'E-Coal'!AG68/'BIFUbC-coal'!AG20,1)</f>
        <v>1</v>
      </c>
      <c r="AH20" s="313">
        <f>IF('BIFUbC-coal'!AH20&gt;0,'E-Coal'!AH68/'BIFUbC-coal'!AH20,1)</f>
        <v>1</v>
      </c>
      <c r="AI20" s="313">
        <f>IF('BIFUbC-coal'!AI20&gt;0,'E-Coal'!AI68/'BIFUbC-coal'!AI20,1)</f>
        <v>1</v>
      </c>
      <c r="AJ20" s="313">
        <f>IF('BIFUbC-coal'!AJ20&gt;0,'E-Coal'!AJ68/'BIFUbC-coal'!AJ20,1)</f>
        <v>1</v>
      </c>
      <c r="AK20" s="313">
        <f>IF('BIFUbC-coal'!AK20&gt;0,'E-Coal'!AK68/'BIFUbC-coal'!AK20,1)</f>
        <v>1</v>
      </c>
      <c r="AL20" s="313">
        <f>IF('BIFUbC-coal'!AL20&gt;0,'E-Coal'!AL68/'BIFUbC-coal'!AL20,1)</f>
        <v>1</v>
      </c>
      <c r="AM20" s="313">
        <f>IF('BIFUbC-coal'!AM20&gt;0,'E-Coal'!AM68/'BIFUbC-coal'!AM20,1)</f>
        <v>1</v>
      </c>
      <c r="AN20" s="313">
        <f>IF('BIFUbC-coal'!AN20&gt;0,'E-Coal'!AN68/'BIFUbC-coal'!AN20,1)</f>
        <v>1</v>
      </c>
      <c r="AO20" s="313">
        <f>IF('BIFUbC-coal'!AO20&gt;0,'E-Coal'!AO68/'BIFUbC-coal'!AO20,1)</f>
        <v>1</v>
      </c>
      <c r="AP20" s="313">
        <f>IF('BIFUbC-coal'!AP20&gt;0,'E-Coal'!AP68/'BIFUbC-coal'!AP20,1)</f>
        <v>1</v>
      </c>
      <c r="AQ20" s="313">
        <f>IF('BIFUbC-coal'!AQ20&gt;0,'E-Coal'!AQ68/'BIFUbC-coal'!AQ20,1)</f>
        <v>1</v>
      </c>
    </row>
    <row r="21" spans="1:43" x14ac:dyDescent="0.2">
      <c r="A21" s="313" t="s">
        <v>143</v>
      </c>
      <c r="B21" s="313">
        <f>IF('BIFUbC-coal'!B21&gt;0,'E-Coal'!B69/'BIFUbC-coal'!B21,1)</f>
        <v>1</v>
      </c>
      <c r="C21" s="313">
        <f>IF('BIFUbC-coal'!C21&gt;0,'E-Coal'!C69/'BIFUbC-coal'!C21,1)</f>
        <v>1</v>
      </c>
      <c r="D21" s="313">
        <f>IF('BIFUbC-coal'!D21&gt;0,'E-Coal'!D69/'BIFUbC-coal'!D21,1)</f>
        <v>1</v>
      </c>
      <c r="E21" s="313">
        <f>IF('BIFUbC-coal'!E21&gt;0,'E-Coal'!E69/'BIFUbC-coal'!E21,1)</f>
        <v>1</v>
      </c>
      <c r="F21" s="313">
        <f>IF('BIFUbC-coal'!F21&gt;0,'E-Coal'!F69/'BIFUbC-coal'!F21,1)</f>
        <v>1</v>
      </c>
      <c r="G21" s="313">
        <f>IF('BIFUbC-coal'!G21&gt;0,'E-Coal'!G69/'BIFUbC-coal'!G21,1)</f>
        <v>1</v>
      </c>
      <c r="H21" s="313">
        <f>IF('BIFUbC-coal'!H21&gt;0,'E-Coal'!H69/'BIFUbC-coal'!H21,1)</f>
        <v>1</v>
      </c>
      <c r="I21" s="313">
        <f>IF('BIFUbC-coal'!I21&gt;0,'E-Coal'!I69/'BIFUbC-coal'!I21,1)</f>
        <v>1</v>
      </c>
      <c r="J21" s="313">
        <f>IF('BIFUbC-coal'!J21&gt;0,'E-Coal'!J69/'BIFUbC-coal'!J21,1)</f>
        <v>1</v>
      </c>
      <c r="K21" s="313">
        <f>IF('BIFUbC-coal'!K21&gt;0,'E-Coal'!K69/'BIFUbC-coal'!K21,1)</f>
        <v>1</v>
      </c>
      <c r="L21" s="313">
        <f>IF('BIFUbC-coal'!L21&gt;0,'E-Coal'!L69/'BIFUbC-coal'!L21,1)</f>
        <v>1</v>
      </c>
      <c r="M21" s="313">
        <f>IF('BIFUbC-coal'!M21&gt;0,'E-Coal'!M69/'BIFUbC-coal'!M21,1)</f>
        <v>1</v>
      </c>
      <c r="N21" s="313">
        <f>IF('BIFUbC-coal'!N21&gt;0,'E-Coal'!N69/'BIFUbC-coal'!N21,1)</f>
        <v>1</v>
      </c>
      <c r="O21" s="313">
        <f>IF('BIFUbC-coal'!O21&gt;0,'E-Coal'!O69/'BIFUbC-coal'!O21,1)</f>
        <v>1</v>
      </c>
      <c r="P21" s="313">
        <f>IF('BIFUbC-coal'!P21&gt;0,'E-Coal'!P69/'BIFUbC-coal'!P21,1)</f>
        <v>1</v>
      </c>
      <c r="Q21" s="313">
        <f>IF('BIFUbC-coal'!Q21&gt;0,'E-Coal'!Q69/'BIFUbC-coal'!Q21,1)</f>
        <v>1</v>
      </c>
      <c r="R21" s="313">
        <f>IF('BIFUbC-coal'!R21&gt;0,'E-Coal'!R69/'BIFUbC-coal'!R21,1)</f>
        <v>1</v>
      </c>
      <c r="S21" s="313">
        <f>IF('BIFUbC-coal'!S21&gt;0,'E-Coal'!S69/'BIFUbC-coal'!S21,1)</f>
        <v>1</v>
      </c>
      <c r="T21" s="313">
        <f>IF('BIFUbC-coal'!T21&gt;0,'E-Coal'!T69/'BIFUbC-coal'!T21,1)</f>
        <v>1</v>
      </c>
      <c r="U21" s="313">
        <f>IF('BIFUbC-coal'!U21&gt;0,'E-Coal'!U69/'BIFUbC-coal'!U21,1)</f>
        <v>1</v>
      </c>
      <c r="V21" s="313">
        <f>IF('BIFUbC-coal'!V21&gt;0,'E-Coal'!V69/'BIFUbC-coal'!V21,1)</f>
        <v>1</v>
      </c>
      <c r="W21" s="313">
        <f>IF('BIFUbC-coal'!W21&gt;0,'E-Coal'!W69/'BIFUbC-coal'!W21,1)</f>
        <v>1</v>
      </c>
      <c r="X21" s="313">
        <f>IF('BIFUbC-coal'!X21&gt;0,'E-Coal'!X69/'BIFUbC-coal'!X21,1)</f>
        <v>1</v>
      </c>
      <c r="Y21" s="313">
        <f>IF('BIFUbC-coal'!Y21&gt;0,'E-Coal'!Y69/'BIFUbC-coal'!Y21,1)</f>
        <v>1</v>
      </c>
      <c r="Z21" s="313">
        <f>IF('BIFUbC-coal'!Z21&gt;0,'E-Coal'!Z69/'BIFUbC-coal'!Z21,1)</f>
        <v>1</v>
      </c>
      <c r="AA21" s="313">
        <f>IF('BIFUbC-coal'!AA21&gt;0,'E-Coal'!AA69/'BIFUbC-coal'!AA21,1)</f>
        <v>1</v>
      </c>
      <c r="AB21" s="313">
        <f>IF('BIFUbC-coal'!AB21&gt;0,'E-Coal'!AB69/'BIFUbC-coal'!AB21,1)</f>
        <v>1</v>
      </c>
      <c r="AC21" s="313">
        <f>IF('BIFUbC-coal'!AC21&gt;0,'E-Coal'!AC69/'BIFUbC-coal'!AC21,1)</f>
        <v>1</v>
      </c>
      <c r="AD21" s="313">
        <f>IF('BIFUbC-coal'!AD21&gt;0,'E-Coal'!AD69/'BIFUbC-coal'!AD21,1)</f>
        <v>1</v>
      </c>
      <c r="AE21" s="313">
        <f>IF('BIFUbC-coal'!AE21&gt;0,'E-Coal'!AE69/'BIFUbC-coal'!AE21,1)</f>
        <v>1</v>
      </c>
      <c r="AF21" s="313">
        <f>IF('BIFUbC-coal'!AF21&gt;0,'E-Coal'!AF69/'BIFUbC-coal'!AF21,1)</f>
        <v>1</v>
      </c>
      <c r="AG21" s="313">
        <f>IF('BIFUbC-coal'!AG21&gt;0,'E-Coal'!AG69/'BIFUbC-coal'!AG21,1)</f>
        <v>1</v>
      </c>
      <c r="AH21" s="313">
        <f>IF('BIFUbC-coal'!AH21&gt;0,'E-Coal'!AH69/'BIFUbC-coal'!AH21,1)</f>
        <v>1</v>
      </c>
      <c r="AI21" s="313">
        <f>IF('BIFUbC-coal'!AI21&gt;0,'E-Coal'!AI69/'BIFUbC-coal'!AI21,1)</f>
        <v>1</v>
      </c>
      <c r="AJ21" s="313">
        <f>IF('BIFUbC-coal'!AJ21&gt;0,'E-Coal'!AJ69/'BIFUbC-coal'!AJ21,1)</f>
        <v>1</v>
      </c>
      <c r="AK21" s="313">
        <f>IF('BIFUbC-coal'!AK21&gt;0,'E-Coal'!AK69/'BIFUbC-coal'!AK21,1)</f>
        <v>1</v>
      </c>
      <c r="AL21" s="313">
        <f>IF('BIFUbC-coal'!AL21&gt;0,'E-Coal'!AL69/'BIFUbC-coal'!AL21,1)</f>
        <v>1</v>
      </c>
      <c r="AM21" s="313">
        <f>IF('BIFUbC-coal'!AM21&gt;0,'E-Coal'!AM69/'BIFUbC-coal'!AM21,1)</f>
        <v>1</v>
      </c>
      <c r="AN21" s="313">
        <f>IF('BIFUbC-coal'!AN21&gt;0,'E-Coal'!AN69/'BIFUbC-coal'!AN21,1)</f>
        <v>1</v>
      </c>
      <c r="AO21" s="313">
        <f>IF('BIFUbC-coal'!AO21&gt;0,'E-Coal'!AO69/'BIFUbC-coal'!AO21,1)</f>
        <v>1</v>
      </c>
      <c r="AP21" s="313">
        <f>IF('BIFUbC-coal'!AP21&gt;0,'E-Coal'!AP69/'BIFUbC-coal'!AP21,1)</f>
        <v>1</v>
      </c>
      <c r="AQ21" s="313">
        <f>IF('BIFUbC-coal'!AQ21&gt;0,'E-Coal'!AQ69/'BIFUbC-coal'!AQ21,1)</f>
        <v>1</v>
      </c>
    </row>
    <row r="22" spans="1:43" x14ac:dyDescent="0.2">
      <c r="A22" s="313" t="s">
        <v>144</v>
      </c>
      <c r="B22" s="313">
        <f>IF('BIFUbC-coal'!B22&gt;0,'E-Coal'!B70/'BIFUbC-coal'!B22,1)</f>
        <v>1</v>
      </c>
      <c r="C22" s="313">
        <f>IF('BIFUbC-coal'!C22&gt;0,'E-Coal'!C70/'BIFUbC-coal'!C22,1)</f>
        <v>1</v>
      </c>
      <c r="D22" s="313">
        <f>IF('BIFUbC-coal'!D22&gt;0,'E-Coal'!D70/'BIFUbC-coal'!D22,1)</f>
        <v>1</v>
      </c>
      <c r="E22" s="313">
        <f>IF('BIFUbC-coal'!E22&gt;0,'E-Coal'!E70/'BIFUbC-coal'!E22,1)</f>
        <v>1</v>
      </c>
      <c r="F22" s="313">
        <f>IF('BIFUbC-coal'!F22&gt;0,'E-Coal'!F70/'BIFUbC-coal'!F22,1)</f>
        <v>1</v>
      </c>
      <c r="G22" s="313">
        <f>IF('BIFUbC-coal'!G22&gt;0,'E-Coal'!G70/'BIFUbC-coal'!G22,1)</f>
        <v>1</v>
      </c>
      <c r="H22" s="313">
        <f>IF('BIFUbC-coal'!H22&gt;0,'E-Coal'!H70/'BIFUbC-coal'!H22,1)</f>
        <v>1</v>
      </c>
      <c r="I22" s="313">
        <f>IF('BIFUbC-coal'!I22&gt;0,'E-Coal'!I70/'BIFUbC-coal'!I22,1)</f>
        <v>1</v>
      </c>
      <c r="J22" s="313">
        <f>IF('BIFUbC-coal'!J22&gt;0,'E-Coal'!J70/'BIFUbC-coal'!J22,1)</f>
        <v>1</v>
      </c>
      <c r="K22" s="313">
        <f>IF('BIFUbC-coal'!K22&gt;0,'E-Coal'!K70/'BIFUbC-coal'!K22,1)</f>
        <v>1</v>
      </c>
      <c r="L22" s="313">
        <f>IF('BIFUbC-coal'!L22&gt;0,'E-Coal'!L70/'BIFUbC-coal'!L22,1)</f>
        <v>1</v>
      </c>
      <c r="M22" s="313">
        <f>IF('BIFUbC-coal'!M22&gt;0,'E-Coal'!M70/'BIFUbC-coal'!M22,1)</f>
        <v>1</v>
      </c>
      <c r="N22" s="313">
        <f>IF('BIFUbC-coal'!N22&gt;0,'E-Coal'!N70/'BIFUbC-coal'!N22,1)</f>
        <v>1</v>
      </c>
      <c r="O22" s="313">
        <f>IF('BIFUbC-coal'!O22&gt;0,'E-Coal'!O70/'BIFUbC-coal'!O22,1)</f>
        <v>1</v>
      </c>
      <c r="P22" s="313">
        <f>IF('BIFUbC-coal'!P22&gt;0,'E-Coal'!P70/'BIFUbC-coal'!P22,1)</f>
        <v>1</v>
      </c>
      <c r="Q22" s="313">
        <f>IF('BIFUbC-coal'!Q22&gt;0,'E-Coal'!Q70/'BIFUbC-coal'!Q22,1)</f>
        <v>1</v>
      </c>
      <c r="R22" s="313">
        <f>IF('BIFUbC-coal'!R22&gt;0,'E-Coal'!R70/'BIFUbC-coal'!R22,1)</f>
        <v>1</v>
      </c>
      <c r="S22" s="313">
        <f>IF('BIFUbC-coal'!S22&gt;0,'E-Coal'!S70/'BIFUbC-coal'!S22,1)</f>
        <v>1</v>
      </c>
      <c r="T22" s="313">
        <f>IF('BIFUbC-coal'!T22&gt;0,'E-Coal'!T70/'BIFUbC-coal'!T22,1)</f>
        <v>1</v>
      </c>
      <c r="U22" s="313">
        <f>IF('BIFUbC-coal'!U22&gt;0,'E-Coal'!U70/'BIFUbC-coal'!U22,1)</f>
        <v>1</v>
      </c>
      <c r="V22" s="313">
        <f>IF('BIFUbC-coal'!V22&gt;0,'E-Coal'!V70/'BIFUbC-coal'!V22,1)</f>
        <v>1</v>
      </c>
      <c r="W22" s="313">
        <f>IF('BIFUbC-coal'!W22&gt;0,'E-Coal'!W70/'BIFUbC-coal'!W22,1)</f>
        <v>1</v>
      </c>
      <c r="X22" s="313">
        <f>IF('BIFUbC-coal'!X22&gt;0,'E-Coal'!X70/'BIFUbC-coal'!X22,1)</f>
        <v>1</v>
      </c>
      <c r="Y22" s="313">
        <f>IF('BIFUbC-coal'!Y22&gt;0,'E-Coal'!Y70/'BIFUbC-coal'!Y22,1)</f>
        <v>1</v>
      </c>
      <c r="Z22" s="313">
        <f>IF('BIFUbC-coal'!Z22&gt;0,'E-Coal'!Z70/'BIFUbC-coal'!Z22,1)</f>
        <v>1</v>
      </c>
      <c r="AA22" s="313">
        <f>IF('BIFUbC-coal'!AA22&gt;0,'E-Coal'!AA70/'BIFUbC-coal'!AA22,1)</f>
        <v>1</v>
      </c>
      <c r="AB22" s="313">
        <f>IF('BIFUbC-coal'!AB22&gt;0,'E-Coal'!AB70/'BIFUbC-coal'!AB22,1)</f>
        <v>1</v>
      </c>
      <c r="AC22" s="313">
        <f>IF('BIFUbC-coal'!AC22&gt;0,'E-Coal'!AC70/'BIFUbC-coal'!AC22,1)</f>
        <v>1</v>
      </c>
      <c r="AD22" s="313">
        <f>IF('BIFUbC-coal'!AD22&gt;0,'E-Coal'!AD70/'BIFUbC-coal'!AD22,1)</f>
        <v>1</v>
      </c>
      <c r="AE22" s="313">
        <f>IF('BIFUbC-coal'!AE22&gt;0,'E-Coal'!AE70/'BIFUbC-coal'!AE22,1)</f>
        <v>1</v>
      </c>
      <c r="AF22" s="313">
        <f>IF('BIFUbC-coal'!AF22&gt;0,'E-Coal'!AF70/'BIFUbC-coal'!AF22,1)</f>
        <v>1</v>
      </c>
      <c r="AG22" s="313">
        <f>IF('BIFUbC-coal'!AG22&gt;0,'E-Coal'!AG70/'BIFUbC-coal'!AG22,1)</f>
        <v>1</v>
      </c>
      <c r="AH22" s="313">
        <f>IF('BIFUbC-coal'!AH22&gt;0,'E-Coal'!AH70/'BIFUbC-coal'!AH22,1)</f>
        <v>1</v>
      </c>
      <c r="AI22" s="313">
        <f>IF('BIFUbC-coal'!AI22&gt;0,'E-Coal'!AI70/'BIFUbC-coal'!AI22,1)</f>
        <v>1</v>
      </c>
      <c r="AJ22" s="313">
        <f>IF('BIFUbC-coal'!AJ22&gt;0,'E-Coal'!AJ70/'BIFUbC-coal'!AJ22,1)</f>
        <v>1</v>
      </c>
      <c r="AK22" s="313">
        <f>IF('BIFUbC-coal'!AK22&gt;0,'E-Coal'!AK70/'BIFUbC-coal'!AK22,1)</f>
        <v>1</v>
      </c>
      <c r="AL22" s="313">
        <f>IF('BIFUbC-coal'!AL22&gt;0,'E-Coal'!AL70/'BIFUbC-coal'!AL22,1)</f>
        <v>1</v>
      </c>
      <c r="AM22" s="313">
        <f>IF('BIFUbC-coal'!AM22&gt;0,'E-Coal'!AM70/'BIFUbC-coal'!AM22,1)</f>
        <v>1</v>
      </c>
      <c r="AN22" s="313">
        <f>IF('BIFUbC-coal'!AN22&gt;0,'E-Coal'!AN70/'BIFUbC-coal'!AN22,1)</f>
        <v>1</v>
      </c>
      <c r="AO22" s="313">
        <f>IF('BIFUbC-coal'!AO22&gt;0,'E-Coal'!AO70/'BIFUbC-coal'!AO22,1)</f>
        <v>1</v>
      </c>
      <c r="AP22" s="313">
        <f>IF('BIFUbC-coal'!AP22&gt;0,'E-Coal'!AP70/'BIFUbC-coal'!AP22,1)</f>
        <v>1</v>
      </c>
      <c r="AQ22" s="313">
        <f>IF('BIFUbC-coal'!AQ22&gt;0,'E-Coal'!AQ70/'BIFUbC-coal'!AQ22,1)</f>
        <v>1</v>
      </c>
    </row>
    <row r="23" spans="1:43" x14ac:dyDescent="0.2">
      <c r="A23" s="313" t="s">
        <v>145</v>
      </c>
      <c r="B23" s="313">
        <f>IF('BIFUbC-coal'!B23&gt;0,'E-Coal'!B71/'BIFUbC-coal'!B23,1)</f>
        <v>1</v>
      </c>
      <c r="C23" s="313">
        <f>IF('BIFUbC-coal'!C23&gt;0,'E-Coal'!C71/'BIFUbC-coal'!C23,1)</f>
        <v>1</v>
      </c>
      <c r="D23" s="313">
        <f>IF('BIFUbC-coal'!D23&gt;0,'E-Coal'!D71/'BIFUbC-coal'!D23,1)</f>
        <v>1</v>
      </c>
      <c r="E23" s="313">
        <f>IF('BIFUbC-coal'!E23&gt;0,'E-Coal'!E71/'BIFUbC-coal'!E23,1)</f>
        <v>1</v>
      </c>
      <c r="F23" s="313">
        <f>IF('BIFUbC-coal'!F23&gt;0,'E-Coal'!F71/'BIFUbC-coal'!F23,1)</f>
        <v>1</v>
      </c>
      <c r="G23" s="313">
        <f>IF('BIFUbC-coal'!G23&gt;0,'E-Coal'!G71/'BIFUbC-coal'!G23,1)</f>
        <v>1</v>
      </c>
      <c r="H23" s="313">
        <f>IF('BIFUbC-coal'!H23&gt;0,'E-Coal'!H71/'BIFUbC-coal'!H23,1)</f>
        <v>1</v>
      </c>
      <c r="I23" s="313">
        <f>IF('BIFUbC-coal'!I23&gt;0,'E-Coal'!I71/'BIFUbC-coal'!I23,1)</f>
        <v>1</v>
      </c>
      <c r="J23" s="313">
        <f>IF('BIFUbC-coal'!J23&gt;0,'E-Coal'!J71/'BIFUbC-coal'!J23,1)</f>
        <v>1</v>
      </c>
      <c r="K23" s="313">
        <f>IF('BIFUbC-coal'!K23&gt;0,'E-Coal'!K71/'BIFUbC-coal'!K23,1)</f>
        <v>1</v>
      </c>
      <c r="L23" s="313">
        <f>IF('BIFUbC-coal'!L23&gt;0,'E-Coal'!L71/'BIFUbC-coal'!L23,1)</f>
        <v>1</v>
      </c>
      <c r="M23" s="313">
        <f>IF('BIFUbC-coal'!M23&gt;0,'E-Coal'!M71/'BIFUbC-coal'!M23,1)</f>
        <v>1</v>
      </c>
      <c r="N23" s="313">
        <f>IF('BIFUbC-coal'!N23&gt;0,'E-Coal'!N71/'BIFUbC-coal'!N23,1)</f>
        <v>1</v>
      </c>
      <c r="O23" s="313">
        <f>IF('BIFUbC-coal'!O23&gt;0,'E-Coal'!O71/'BIFUbC-coal'!O23,1)</f>
        <v>1</v>
      </c>
      <c r="P23" s="313">
        <f>IF('BIFUbC-coal'!P23&gt;0,'E-Coal'!P71/'BIFUbC-coal'!P23,1)</f>
        <v>1</v>
      </c>
      <c r="Q23" s="313">
        <f>IF('BIFUbC-coal'!Q23&gt;0,'E-Coal'!Q71/'BIFUbC-coal'!Q23,1)</f>
        <v>1</v>
      </c>
      <c r="R23" s="313">
        <f>IF('BIFUbC-coal'!R23&gt;0,'E-Coal'!R71/'BIFUbC-coal'!R23,1)</f>
        <v>1</v>
      </c>
      <c r="S23" s="313">
        <f>IF('BIFUbC-coal'!S23&gt;0,'E-Coal'!S71/'BIFUbC-coal'!S23,1)</f>
        <v>1</v>
      </c>
      <c r="T23" s="313">
        <f>IF('BIFUbC-coal'!T23&gt;0,'E-Coal'!T71/'BIFUbC-coal'!T23,1)</f>
        <v>1</v>
      </c>
      <c r="U23" s="313">
        <f>IF('BIFUbC-coal'!U23&gt;0,'E-Coal'!U71/'BIFUbC-coal'!U23,1)</f>
        <v>1</v>
      </c>
      <c r="V23" s="313">
        <f>IF('BIFUbC-coal'!V23&gt;0,'E-Coal'!V71/'BIFUbC-coal'!V23,1)</f>
        <v>1</v>
      </c>
      <c r="W23" s="313">
        <f>IF('BIFUbC-coal'!W23&gt;0,'E-Coal'!W71/'BIFUbC-coal'!W23,1)</f>
        <v>1</v>
      </c>
      <c r="X23" s="313">
        <f>IF('BIFUbC-coal'!X23&gt;0,'E-Coal'!X71/'BIFUbC-coal'!X23,1)</f>
        <v>1</v>
      </c>
      <c r="Y23" s="313">
        <f>IF('BIFUbC-coal'!Y23&gt;0,'E-Coal'!Y71/'BIFUbC-coal'!Y23,1)</f>
        <v>1</v>
      </c>
      <c r="Z23" s="313">
        <f>IF('BIFUbC-coal'!Z23&gt;0,'E-Coal'!Z71/'BIFUbC-coal'!Z23,1)</f>
        <v>1</v>
      </c>
      <c r="AA23" s="313">
        <f>IF('BIFUbC-coal'!AA23&gt;0,'E-Coal'!AA71/'BIFUbC-coal'!AA23,1)</f>
        <v>1</v>
      </c>
      <c r="AB23" s="313">
        <f>IF('BIFUbC-coal'!AB23&gt;0,'E-Coal'!AB71/'BIFUbC-coal'!AB23,1)</f>
        <v>1</v>
      </c>
      <c r="AC23" s="313">
        <f>IF('BIFUbC-coal'!AC23&gt;0,'E-Coal'!AC71/'BIFUbC-coal'!AC23,1)</f>
        <v>1</v>
      </c>
      <c r="AD23" s="313">
        <f>IF('BIFUbC-coal'!AD23&gt;0,'E-Coal'!AD71/'BIFUbC-coal'!AD23,1)</f>
        <v>1</v>
      </c>
      <c r="AE23" s="313">
        <f>IF('BIFUbC-coal'!AE23&gt;0,'E-Coal'!AE71/'BIFUbC-coal'!AE23,1)</f>
        <v>1</v>
      </c>
      <c r="AF23" s="313">
        <f>IF('BIFUbC-coal'!AF23&gt;0,'E-Coal'!AF71/'BIFUbC-coal'!AF23,1)</f>
        <v>1</v>
      </c>
      <c r="AG23" s="313">
        <f>IF('BIFUbC-coal'!AG23&gt;0,'E-Coal'!AG71/'BIFUbC-coal'!AG23,1)</f>
        <v>1</v>
      </c>
      <c r="AH23" s="313">
        <f>IF('BIFUbC-coal'!AH23&gt;0,'E-Coal'!AH71/'BIFUbC-coal'!AH23,1)</f>
        <v>1</v>
      </c>
      <c r="AI23" s="313">
        <f>IF('BIFUbC-coal'!AI23&gt;0,'E-Coal'!AI71/'BIFUbC-coal'!AI23,1)</f>
        <v>1</v>
      </c>
      <c r="AJ23" s="313">
        <f>IF('BIFUbC-coal'!AJ23&gt;0,'E-Coal'!AJ71/'BIFUbC-coal'!AJ23,1)</f>
        <v>1</v>
      </c>
      <c r="AK23" s="313">
        <f>IF('BIFUbC-coal'!AK23&gt;0,'E-Coal'!AK71/'BIFUbC-coal'!AK23,1)</f>
        <v>1</v>
      </c>
      <c r="AL23" s="313">
        <f>IF('BIFUbC-coal'!AL23&gt;0,'E-Coal'!AL71/'BIFUbC-coal'!AL23,1)</f>
        <v>1</v>
      </c>
      <c r="AM23" s="313">
        <f>IF('BIFUbC-coal'!AM23&gt;0,'E-Coal'!AM71/'BIFUbC-coal'!AM23,1)</f>
        <v>1</v>
      </c>
      <c r="AN23" s="313">
        <f>IF('BIFUbC-coal'!AN23&gt;0,'E-Coal'!AN71/'BIFUbC-coal'!AN23,1)</f>
        <v>1</v>
      </c>
      <c r="AO23" s="313">
        <f>IF('BIFUbC-coal'!AO23&gt;0,'E-Coal'!AO71/'BIFUbC-coal'!AO23,1)</f>
        <v>1</v>
      </c>
      <c r="AP23" s="313">
        <f>IF('BIFUbC-coal'!AP23&gt;0,'E-Coal'!AP71/'BIFUbC-coal'!AP23,1)</f>
        <v>1</v>
      </c>
      <c r="AQ23" s="313">
        <f>IF('BIFUbC-coal'!AQ23&gt;0,'E-Coal'!AQ71/'BIFUbC-coal'!AQ23,1)</f>
        <v>1</v>
      </c>
    </row>
    <row r="24" spans="1:43" x14ac:dyDescent="0.2">
      <c r="A24" s="313" t="s">
        <v>146</v>
      </c>
      <c r="B24" s="313">
        <f>IF('BIFUbC-coal'!B24&gt;0,'E-Coal'!B72/'BIFUbC-coal'!B24,1)</f>
        <v>5.6632507380541229E-2</v>
      </c>
      <c r="C24" s="313">
        <f>IF('BIFUbC-coal'!C24&gt;0,'E-Coal'!C72/'BIFUbC-coal'!C24,1)</f>
        <v>5.409272735176935E-2</v>
      </c>
      <c r="D24" s="313">
        <f>IF('BIFUbC-coal'!D24&gt;0,'E-Coal'!D72/'BIFUbC-coal'!D24,1)</f>
        <v>5.3789531093958537E-2</v>
      </c>
      <c r="E24" s="313">
        <f>IF('BIFUbC-coal'!E24&gt;0,'E-Coal'!E72/'BIFUbC-coal'!E24,1)</f>
        <v>5.3486616044075966E-2</v>
      </c>
      <c r="F24" s="313">
        <f>IF('BIFUbC-coal'!F24&gt;0,'E-Coal'!F72/'BIFUbC-coal'!F24,1)</f>
        <v>5.3183982929088228E-2</v>
      </c>
      <c r="G24" s="313">
        <f>IF('BIFUbC-coal'!G24&gt;0,'E-Coal'!G72/'BIFUbC-coal'!G24,1)</f>
        <v>5.2881632476042072E-2</v>
      </c>
      <c r="H24" s="313">
        <f>IF('BIFUbC-coal'!H24&gt;0,'E-Coal'!H72/'BIFUbC-coal'!H24,1)</f>
        <v>5.2579565412060811E-2</v>
      </c>
      <c r="I24" s="313">
        <f>IF('BIFUbC-coal'!I24&gt;0,'E-Coal'!I72/'BIFUbC-coal'!I24,1)</f>
        <v>5.2313582985536927E-2</v>
      </c>
      <c r="J24" s="313">
        <f>IF('BIFUbC-coal'!J24&gt;0,'E-Coal'!J72/'BIFUbC-coal'!J24,1)</f>
        <v>5.2047864605506811E-2</v>
      </c>
      <c r="K24" s="313">
        <f>IF('BIFUbC-coal'!K24&gt;0,'E-Coal'!K72/'BIFUbC-coal'!K24,1)</f>
        <v>5.1782410841901529E-2</v>
      </c>
      <c r="L24" s="313">
        <f>IF('BIFUbC-coal'!L24&gt;0,'E-Coal'!L72/'BIFUbC-coal'!L24,1)</f>
        <v>5.1517222264598421E-2</v>
      </c>
      <c r="M24" s="313">
        <f>IF('BIFUbC-coal'!M24&gt;0,'E-Coal'!M72/'BIFUbC-coal'!M24,1)</f>
        <v>5.1252299443418456E-2</v>
      </c>
      <c r="N24" s="313">
        <f>IF('BIFUbC-coal'!N24&gt;0,'E-Coal'!N72/'BIFUbC-coal'!N24,1)</f>
        <v>5.1025333838273193E-2</v>
      </c>
      <c r="O24" s="313">
        <f>IF('BIFUbC-coal'!O24&gt;0,'E-Coal'!O72/'BIFUbC-coal'!O24,1)</f>
        <v>5.0798520179706805E-2</v>
      </c>
      <c r="P24" s="313">
        <f>IF('BIFUbC-coal'!P24&gt;0,'E-Coal'!P72/'BIFUbC-coal'!P24,1)</f>
        <v>5.0571858763527315E-2</v>
      </c>
      <c r="Q24" s="313">
        <f>IF('BIFUbC-coal'!Q24&gt;0,'E-Coal'!Q72/'BIFUbC-coal'!Q24,1)</f>
        <v>5.0345349885574729E-2</v>
      </c>
      <c r="R24" s="313">
        <f>IF('BIFUbC-coal'!R24&gt;0,'E-Coal'!R72/'BIFUbC-coal'!R24,1)</f>
        <v>5.0118993841720104E-2</v>
      </c>
      <c r="S24" s="313">
        <f>IF('BIFUbC-coal'!S24&gt;0,'E-Coal'!S72/'BIFUbC-coal'!S24,1)</f>
        <v>5.0053007046053755E-2</v>
      </c>
      <c r="T24" s="313">
        <f>IF('BIFUbC-coal'!T24&gt;0,'E-Coal'!T72/'BIFUbC-coal'!T24,1)</f>
        <v>4.9987047879017407E-2</v>
      </c>
      <c r="U24" s="313">
        <f>IF('BIFUbC-coal'!U24&gt;0,'E-Coal'!U72/'BIFUbC-coal'!U24,1)</f>
        <v>4.9921116354031639E-2</v>
      </c>
      <c r="V24" s="313">
        <f>IF('BIFUbC-coal'!V24&gt;0,'E-Coal'!V72/'BIFUbC-coal'!V24,1)</f>
        <v>4.9855212484514314E-2</v>
      </c>
      <c r="W24" s="313">
        <f>IF('BIFUbC-coal'!W24&gt;0,'E-Coal'!W72/'BIFUbC-coal'!W24,1)</f>
        <v>4.9789336283880589E-2</v>
      </c>
      <c r="X24" s="313">
        <f>IF('BIFUbC-coal'!X24&gt;0,'E-Coal'!X72/'BIFUbC-coal'!X24,1)</f>
        <v>4.9723487765542862E-2</v>
      </c>
      <c r="Y24" s="313">
        <f>IF('BIFUbC-coal'!Y24&gt;0,'E-Coal'!Y72/'BIFUbC-coal'!Y24,1)</f>
        <v>4.9657666942910898E-2</v>
      </c>
      <c r="Z24" s="313">
        <f>IF('BIFUbC-coal'!Z24&gt;0,'E-Coal'!Z72/'BIFUbC-coal'!Z24,1)</f>
        <v>4.9591873829391703E-2</v>
      </c>
      <c r="AA24" s="313">
        <f>IF('BIFUbC-coal'!AA24&gt;0,'E-Coal'!AA72/'BIFUbC-coal'!AA24,1)</f>
        <v>4.9526108438389525E-2</v>
      </c>
      <c r="AB24" s="313">
        <f>IF('BIFUbC-coal'!AB24&gt;0,'E-Coal'!AB72/'BIFUbC-coal'!AB24,1)</f>
        <v>4.9460370783305924E-2</v>
      </c>
      <c r="AC24" s="313">
        <f>IF('BIFUbC-coal'!AC24&gt;0,'E-Coal'!AC72/'BIFUbC-coal'!AC24,1)</f>
        <v>4.9394660877539694E-2</v>
      </c>
      <c r="AD24" s="313">
        <f>IF('BIFUbC-coal'!AD24&gt;0,'E-Coal'!AD72/'BIFUbC-coal'!AD24,1)</f>
        <v>4.9328978734486877E-2</v>
      </c>
      <c r="AE24" s="313">
        <f>IF('BIFUbC-coal'!AE24&gt;0,'E-Coal'!AE72/'BIFUbC-coal'!AE24,1)</f>
        <v>4.9263324367540787E-2</v>
      </c>
      <c r="AF24" s="313">
        <f>IF('BIFUbC-coal'!AF24&gt;0,'E-Coal'!AF72/'BIFUbC-coal'!AF24,1)</f>
        <v>4.9197697790091956E-2</v>
      </c>
      <c r="AG24" s="313">
        <f>IF('BIFUbC-coal'!AG24&gt;0,'E-Coal'!AG72/'BIFUbC-coal'!AG24,1)</f>
        <v>4.9132099015528161E-2</v>
      </c>
      <c r="AH24" s="313">
        <f>IF('BIFUbC-coal'!AH24&gt;0,'E-Coal'!AH72/'BIFUbC-coal'!AH24,1)</f>
        <v>4.9066528057234382E-2</v>
      </c>
      <c r="AI24" s="313">
        <f>IF('BIFUbC-coal'!AI24&gt;0,'E-Coal'!AI72/'BIFUbC-coal'!AI24,1)</f>
        <v>4.900098492859286E-2</v>
      </c>
      <c r="AJ24" s="313">
        <f>IF('BIFUbC-coal'!AJ24&gt;0,'E-Coal'!AJ72/'BIFUbC-coal'!AJ24,1)</f>
        <v>4.893546964298303E-2</v>
      </c>
      <c r="AK24" s="313">
        <f>IF('BIFUbC-coal'!AK24&gt;0,'E-Coal'!AK72/'BIFUbC-coal'!AK24,1)</f>
        <v>4.8869982213781547E-2</v>
      </c>
      <c r="AL24" s="313">
        <f>IF('BIFUbC-coal'!AL24&gt;0,'E-Coal'!AL72/'BIFUbC-coal'!AL24,1)</f>
        <v>4.8804522654362262E-2</v>
      </c>
      <c r="AM24" s="313">
        <f>IF('BIFUbC-coal'!AM24&gt;0,'E-Coal'!AM72/'BIFUbC-coal'!AM24,1)</f>
        <v>4.8739090978096242E-2</v>
      </c>
      <c r="AN24" s="313">
        <f>IF('BIFUbC-coal'!AN24&gt;0,'E-Coal'!AN72/'BIFUbC-coal'!AN24,1)</f>
        <v>4.8673687198351683E-2</v>
      </c>
      <c r="AO24" s="313">
        <f>IF('BIFUbC-coal'!AO24&gt;0,'E-Coal'!AO72/'BIFUbC-coal'!AO24,1)</f>
        <v>4.8608311328494046E-2</v>
      </c>
      <c r="AP24" s="313">
        <f>IF('BIFUbC-coal'!AP24&gt;0,'E-Coal'!AP72/'BIFUbC-coal'!AP24,1)</f>
        <v>4.8542963381885948E-2</v>
      </c>
      <c r="AQ24" s="313">
        <f>IF('BIFUbC-coal'!AQ24&gt;0,'E-Coal'!AQ72/'BIFUbC-coal'!AQ24,1)</f>
        <v>4.8241032952499832E-2</v>
      </c>
    </row>
    <row r="25" spans="1:43" x14ac:dyDescent="0.2">
      <c r="A25" s="313" t="s">
        <v>147</v>
      </c>
      <c r="B25" s="313">
        <f>IF('BIFUbC-coal'!B25&gt;0,'E-Coal'!B73/'BIFUbC-coal'!B25,1)</f>
        <v>1</v>
      </c>
      <c r="C25" s="313">
        <f>IF('BIFUbC-coal'!C25&gt;0,'E-Coal'!C73/'BIFUbC-coal'!C25,1)</f>
        <v>1</v>
      </c>
      <c r="D25" s="313">
        <f>IF('BIFUbC-coal'!D25&gt;0,'E-Coal'!D73/'BIFUbC-coal'!D25,1)</f>
        <v>1</v>
      </c>
      <c r="E25" s="313">
        <f>IF('BIFUbC-coal'!E25&gt;0,'E-Coal'!E73/'BIFUbC-coal'!E25,1)</f>
        <v>1</v>
      </c>
      <c r="F25" s="313">
        <f>IF('BIFUbC-coal'!F25&gt;0,'E-Coal'!F73/'BIFUbC-coal'!F25,1)</f>
        <v>1</v>
      </c>
      <c r="G25" s="313">
        <f>IF('BIFUbC-coal'!G25&gt;0,'E-Coal'!G73/'BIFUbC-coal'!G25,1)</f>
        <v>1</v>
      </c>
      <c r="H25" s="313">
        <f>IF('BIFUbC-coal'!H25&gt;0,'E-Coal'!H73/'BIFUbC-coal'!H25,1)</f>
        <v>1</v>
      </c>
      <c r="I25" s="313">
        <f>IF('BIFUbC-coal'!I25&gt;0,'E-Coal'!I73/'BIFUbC-coal'!I25,1)</f>
        <v>1</v>
      </c>
      <c r="J25" s="313">
        <f>IF('BIFUbC-coal'!J25&gt;0,'E-Coal'!J73/'BIFUbC-coal'!J25,1)</f>
        <v>1</v>
      </c>
      <c r="K25" s="313">
        <f>IF('BIFUbC-coal'!K25&gt;0,'E-Coal'!K73/'BIFUbC-coal'!K25,1)</f>
        <v>1</v>
      </c>
      <c r="L25" s="313">
        <f>IF('BIFUbC-coal'!L25&gt;0,'E-Coal'!L73/'BIFUbC-coal'!L25,1)</f>
        <v>1</v>
      </c>
      <c r="M25" s="313">
        <f>IF('BIFUbC-coal'!M25&gt;0,'E-Coal'!M73/'BIFUbC-coal'!M25,1)</f>
        <v>1</v>
      </c>
      <c r="N25" s="313">
        <f>IF('BIFUbC-coal'!N25&gt;0,'E-Coal'!N73/'BIFUbC-coal'!N25,1)</f>
        <v>1</v>
      </c>
      <c r="O25" s="313">
        <f>IF('BIFUbC-coal'!O25&gt;0,'E-Coal'!O73/'BIFUbC-coal'!O25,1)</f>
        <v>1</v>
      </c>
      <c r="P25" s="313">
        <f>IF('BIFUbC-coal'!P25&gt;0,'E-Coal'!P73/'BIFUbC-coal'!P25,1)</f>
        <v>1</v>
      </c>
      <c r="Q25" s="313">
        <f>IF('BIFUbC-coal'!Q25&gt;0,'E-Coal'!Q73/'BIFUbC-coal'!Q25,1)</f>
        <v>1</v>
      </c>
      <c r="R25" s="313">
        <f>IF('BIFUbC-coal'!R25&gt;0,'E-Coal'!R73/'BIFUbC-coal'!R25,1)</f>
        <v>1</v>
      </c>
      <c r="S25" s="313">
        <f>IF('BIFUbC-coal'!S25&gt;0,'E-Coal'!S73/'BIFUbC-coal'!S25,1)</f>
        <v>1</v>
      </c>
      <c r="T25" s="313">
        <f>IF('BIFUbC-coal'!T25&gt;0,'E-Coal'!T73/'BIFUbC-coal'!T25,1)</f>
        <v>1</v>
      </c>
      <c r="U25" s="313">
        <f>IF('BIFUbC-coal'!U25&gt;0,'E-Coal'!U73/'BIFUbC-coal'!U25,1)</f>
        <v>1</v>
      </c>
      <c r="V25" s="313">
        <f>IF('BIFUbC-coal'!V25&gt;0,'E-Coal'!V73/'BIFUbC-coal'!V25,1)</f>
        <v>1</v>
      </c>
      <c r="W25" s="313">
        <f>IF('BIFUbC-coal'!W25&gt;0,'E-Coal'!W73/'BIFUbC-coal'!W25,1)</f>
        <v>1</v>
      </c>
      <c r="X25" s="313">
        <f>IF('BIFUbC-coal'!X25&gt;0,'E-Coal'!X73/'BIFUbC-coal'!X25,1)</f>
        <v>1</v>
      </c>
      <c r="Y25" s="313">
        <f>IF('BIFUbC-coal'!Y25&gt;0,'E-Coal'!Y73/'BIFUbC-coal'!Y25,1)</f>
        <v>1</v>
      </c>
      <c r="Z25" s="313">
        <f>IF('BIFUbC-coal'!Z25&gt;0,'E-Coal'!Z73/'BIFUbC-coal'!Z25,1)</f>
        <v>1</v>
      </c>
      <c r="AA25" s="313">
        <f>IF('BIFUbC-coal'!AA25&gt;0,'E-Coal'!AA73/'BIFUbC-coal'!AA25,1)</f>
        <v>1</v>
      </c>
      <c r="AB25" s="313">
        <f>IF('BIFUbC-coal'!AB25&gt;0,'E-Coal'!AB73/'BIFUbC-coal'!AB25,1)</f>
        <v>1</v>
      </c>
      <c r="AC25" s="313">
        <f>IF('BIFUbC-coal'!AC25&gt;0,'E-Coal'!AC73/'BIFUbC-coal'!AC25,1)</f>
        <v>1</v>
      </c>
      <c r="AD25" s="313">
        <f>IF('BIFUbC-coal'!AD25&gt;0,'E-Coal'!AD73/'BIFUbC-coal'!AD25,1)</f>
        <v>1</v>
      </c>
      <c r="AE25" s="313">
        <f>IF('BIFUbC-coal'!AE25&gt;0,'E-Coal'!AE73/'BIFUbC-coal'!AE25,1)</f>
        <v>1</v>
      </c>
      <c r="AF25" s="313">
        <f>IF('BIFUbC-coal'!AF25&gt;0,'E-Coal'!AF73/'BIFUbC-coal'!AF25,1)</f>
        <v>1</v>
      </c>
      <c r="AG25" s="313">
        <f>IF('BIFUbC-coal'!AG25&gt;0,'E-Coal'!AG73/'BIFUbC-coal'!AG25,1)</f>
        <v>1</v>
      </c>
      <c r="AH25" s="313">
        <f>IF('BIFUbC-coal'!AH25&gt;0,'E-Coal'!AH73/'BIFUbC-coal'!AH25,1)</f>
        <v>1</v>
      </c>
      <c r="AI25" s="313">
        <f>IF('BIFUbC-coal'!AI25&gt;0,'E-Coal'!AI73/'BIFUbC-coal'!AI25,1)</f>
        <v>1</v>
      </c>
      <c r="AJ25" s="313">
        <f>IF('BIFUbC-coal'!AJ25&gt;0,'E-Coal'!AJ73/'BIFUbC-coal'!AJ25,1)</f>
        <v>1</v>
      </c>
      <c r="AK25" s="313">
        <f>IF('BIFUbC-coal'!AK25&gt;0,'E-Coal'!AK73/'BIFUbC-coal'!AK25,1)</f>
        <v>1</v>
      </c>
      <c r="AL25" s="313">
        <f>IF('BIFUbC-coal'!AL25&gt;0,'E-Coal'!AL73/'BIFUbC-coal'!AL25,1)</f>
        <v>1</v>
      </c>
      <c r="AM25" s="313">
        <f>IF('BIFUbC-coal'!AM25&gt;0,'E-Coal'!AM73/'BIFUbC-coal'!AM25,1)</f>
        <v>1</v>
      </c>
      <c r="AN25" s="313">
        <f>IF('BIFUbC-coal'!AN25&gt;0,'E-Coal'!AN73/'BIFUbC-coal'!AN25,1)</f>
        <v>1</v>
      </c>
      <c r="AO25" s="313">
        <f>IF('BIFUbC-coal'!AO25&gt;0,'E-Coal'!AO73/'BIFUbC-coal'!AO25,1)</f>
        <v>1</v>
      </c>
      <c r="AP25" s="313">
        <f>IF('BIFUbC-coal'!AP25&gt;0,'E-Coal'!AP73/'BIFUbC-coal'!AP25,1)</f>
        <v>1</v>
      </c>
      <c r="AQ25" s="313">
        <f>IF('BIFUbC-coal'!AQ25&gt;0,'E-Coal'!AQ73/'BIFUbC-coal'!AQ25,1)</f>
        <v>1</v>
      </c>
    </row>
    <row r="26" spans="1:43" x14ac:dyDescent="0.2">
      <c r="A26" s="313" t="s">
        <v>148</v>
      </c>
      <c r="B26" s="313">
        <f>IF('BIFUbC-coal'!B26&gt;0,'E-Coal'!B74/'BIFUbC-coal'!B26,1)</f>
        <v>1</v>
      </c>
      <c r="C26" s="313">
        <f>IF('BIFUbC-coal'!C26&gt;0,'E-Coal'!C74/'BIFUbC-coal'!C26,1)</f>
        <v>1</v>
      </c>
      <c r="D26" s="313">
        <f>IF('BIFUbC-coal'!D26&gt;0,'E-Coal'!D74/'BIFUbC-coal'!D26,1)</f>
        <v>1</v>
      </c>
      <c r="E26" s="313">
        <f>IF('BIFUbC-coal'!E26&gt;0,'E-Coal'!E74/'BIFUbC-coal'!E26,1)</f>
        <v>1</v>
      </c>
      <c r="F26" s="313">
        <f>IF('BIFUbC-coal'!F26&gt;0,'E-Coal'!F74/'BIFUbC-coal'!F26,1)</f>
        <v>1</v>
      </c>
      <c r="G26" s="313">
        <f>IF('BIFUbC-coal'!G26&gt;0,'E-Coal'!G74/'BIFUbC-coal'!G26,1)</f>
        <v>1</v>
      </c>
      <c r="H26" s="313">
        <f>IF('BIFUbC-coal'!H26&gt;0,'E-Coal'!H74/'BIFUbC-coal'!H26,1)</f>
        <v>1</v>
      </c>
      <c r="I26" s="313">
        <f>IF('BIFUbC-coal'!I26&gt;0,'E-Coal'!I74/'BIFUbC-coal'!I26,1)</f>
        <v>1</v>
      </c>
      <c r="J26" s="313">
        <f>IF('BIFUbC-coal'!J26&gt;0,'E-Coal'!J74/'BIFUbC-coal'!J26,1)</f>
        <v>1</v>
      </c>
      <c r="K26" s="313">
        <f>IF('BIFUbC-coal'!K26&gt;0,'E-Coal'!K74/'BIFUbC-coal'!K26,1)</f>
        <v>1</v>
      </c>
      <c r="L26" s="313">
        <f>IF('BIFUbC-coal'!L26&gt;0,'E-Coal'!L74/'BIFUbC-coal'!L26,1)</f>
        <v>1</v>
      </c>
      <c r="M26" s="313">
        <f>IF('BIFUbC-coal'!M26&gt;0,'E-Coal'!M74/'BIFUbC-coal'!M26,1)</f>
        <v>1</v>
      </c>
      <c r="N26" s="313">
        <f>IF('BIFUbC-coal'!N26&gt;0,'E-Coal'!N74/'BIFUbC-coal'!N26,1)</f>
        <v>1</v>
      </c>
      <c r="O26" s="313">
        <f>IF('BIFUbC-coal'!O26&gt;0,'E-Coal'!O74/'BIFUbC-coal'!O26,1)</f>
        <v>1</v>
      </c>
      <c r="P26" s="313">
        <f>IF('BIFUbC-coal'!P26&gt;0,'E-Coal'!P74/'BIFUbC-coal'!P26,1)</f>
        <v>1</v>
      </c>
      <c r="Q26" s="313">
        <f>IF('BIFUbC-coal'!Q26&gt;0,'E-Coal'!Q74/'BIFUbC-coal'!Q26,1)</f>
        <v>1</v>
      </c>
      <c r="R26" s="313">
        <f>IF('BIFUbC-coal'!R26&gt;0,'E-Coal'!R74/'BIFUbC-coal'!R26,1)</f>
        <v>1</v>
      </c>
      <c r="S26" s="313">
        <f>IF('BIFUbC-coal'!S26&gt;0,'E-Coal'!S74/'BIFUbC-coal'!S26,1)</f>
        <v>1</v>
      </c>
      <c r="T26" s="313">
        <f>IF('BIFUbC-coal'!T26&gt;0,'E-Coal'!T74/'BIFUbC-coal'!T26,1)</f>
        <v>1</v>
      </c>
      <c r="U26" s="313">
        <f>IF('BIFUbC-coal'!U26&gt;0,'E-Coal'!U74/'BIFUbC-coal'!U26,1)</f>
        <v>1</v>
      </c>
      <c r="V26" s="313">
        <f>IF('BIFUbC-coal'!V26&gt;0,'E-Coal'!V74/'BIFUbC-coal'!V26,1)</f>
        <v>1</v>
      </c>
      <c r="W26" s="313">
        <f>IF('BIFUbC-coal'!W26&gt;0,'E-Coal'!W74/'BIFUbC-coal'!W26,1)</f>
        <v>1</v>
      </c>
      <c r="X26" s="313">
        <f>IF('BIFUbC-coal'!X26&gt;0,'E-Coal'!X74/'BIFUbC-coal'!X26,1)</f>
        <v>1</v>
      </c>
      <c r="Y26" s="313">
        <f>IF('BIFUbC-coal'!Y26&gt;0,'E-Coal'!Y74/'BIFUbC-coal'!Y26,1)</f>
        <v>1</v>
      </c>
      <c r="Z26" s="313">
        <f>IF('BIFUbC-coal'!Z26&gt;0,'E-Coal'!Z74/'BIFUbC-coal'!Z26,1)</f>
        <v>1</v>
      </c>
      <c r="AA26" s="313">
        <f>IF('BIFUbC-coal'!AA26&gt;0,'E-Coal'!AA74/'BIFUbC-coal'!AA26,1)</f>
        <v>1</v>
      </c>
      <c r="AB26" s="313">
        <f>IF('BIFUbC-coal'!AB26&gt;0,'E-Coal'!AB74/'BIFUbC-coal'!AB26,1)</f>
        <v>1</v>
      </c>
      <c r="AC26" s="313">
        <f>IF('BIFUbC-coal'!AC26&gt;0,'E-Coal'!AC74/'BIFUbC-coal'!AC26,1)</f>
        <v>1</v>
      </c>
      <c r="AD26" s="313">
        <f>IF('BIFUbC-coal'!AD26&gt;0,'E-Coal'!AD74/'BIFUbC-coal'!AD26,1)</f>
        <v>1</v>
      </c>
      <c r="AE26" s="313">
        <f>IF('BIFUbC-coal'!AE26&gt;0,'E-Coal'!AE74/'BIFUbC-coal'!AE26,1)</f>
        <v>1</v>
      </c>
      <c r="AF26" s="313">
        <f>IF('BIFUbC-coal'!AF26&gt;0,'E-Coal'!AF74/'BIFUbC-coal'!AF26,1)</f>
        <v>1</v>
      </c>
      <c r="AG26" s="313">
        <f>IF('BIFUbC-coal'!AG26&gt;0,'E-Coal'!AG74/'BIFUbC-coal'!AG26,1)</f>
        <v>1</v>
      </c>
      <c r="AH26" s="313">
        <f>IF('BIFUbC-coal'!AH26&gt;0,'E-Coal'!AH74/'BIFUbC-coal'!AH26,1)</f>
        <v>1</v>
      </c>
      <c r="AI26" s="313">
        <f>IF('BIFUbC-coal'!AI26&gt;0,'E-Coal'!AI74/'BIFUbC-coal'!AI26,1)</f>
        <v>1</v>
      </c>
      <c r="AJ26" s="313">
        <f>IF('BIFUbC-coal'!AJ26&gt;0,'E-Coal'!AJ74/'BIFUbC-coal'!AJ26,1)</f>
        <v>1</v>
      </c>
      <c r="AK26" s="313">
        <f>IF('BIFUbC-coal'!AK26&gt;0,'E-Coal'!AK74/'BIFUbC-coal'!AK26,1)</f>
        <v>1</v>
      </c>
      <c r="AL26" s="313">
        <f>IF('BIFUbC-coal'!AL26&gt;0,'E-Coal'!AL74/'BIFUbC-coal'!AL26,1)</f>
        <v>1</v>
      </c>
      <c r="AM26" s="313">
        <f>IF('BIFUbC-coal'!AM26&gt;0,'E-Coal'!AM74/'BIFUbC-coal'!AM26,1)</f>
        <v>1</v>
      </c>
      <c r="AN26" s="313">
        <f>IF('BIFUbC-coal'!AN26&gt;0,'E-Coal'!AN74/'BIFUbC-coal'!AN26,1)</f>
        <v>1</v>
      </c>
      <c r="AO26" s="313">
        <f>IF('BIFUbC-coal'!AO26&gt;0,'E-Coal'!AO74/'BIFUbC-coal'!AO26,1)</f>
        <v>1</v>
      </c>
      <c r="AP26" s="313">
        <f>IF('BIFUbC-coal'!AP26&gt;0,'E-Coal'!AP74/'BIFUbC-coal'!AP26,1)</f>
        <v>1</v>
      </c>
      <c r="AQ26" s="313">
        <f>IF('BIFUbC-coal'!AQ26&gt;0,'E-Coal'!AQ74/'BIFUbC-coal'!AQ26,1)</f>
        <v>1</v>
      </c>
    </row>
  </sheetData>
  <phoneticPr fontId="3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1D7BF-9F85-41B9-9491-39235FD24CF0}">
  <sheetPr codeName="Sheet47"/>
  <dimension ref="A1:AQ26"/>
  <sheetViews>
    <sheetView topLeftCell="T1" workbookViewId="0">
      <selection activeCell="B2" sqref="B2:AQ26"/>
    </sheetView>
  </sheetViews>
  <sheetFormatPr defaultColWidth="9" defaultRowHeight="12.75" x14ac:dyDescent="0.2"/>
  <cols>
    <col min="1" max="1" width="26.625" style="313" customWidth="1"/>
    <col min="2" max="16384" width="9" style="313"/>
  </cols>
  <sheetData>
    <row r="1" spans="1:43" x14ac:dyDescent="0.2">
      <c r="A1" s="313" t="s">
        <v>427</v>
      </c>
      <c r="B1" s="313">
        <v>2019</v>
      </c>
      <c r="C1" s="313">
        <v>2020</v>
      </c>
      <c r="D1" s="313">
        <v>2021</v>
      </c>
      <c r="E1" s="313">
        <v>2022</v>
      </c>
      <c r="F1" s="313">
        <v>2023</v>
      </c>
      <c r="G1" s="313">
        <v>2024</v>
      </c>
      <c r="H1" s="313">
        <v>2025</v>
      </c>
      <c r="I1" s="313">
        <v>2026</v>
      </c>
      <c r="J1" s="313">
        <v>2027</v>
      </c>
      <c r="K1" s="313">
        <v>2028</v>
      </c>
      <c r="L1" s="313">
        <v>2029</v>
      </c>
      <c r="M1" s="313">
        <v>2030</v>
      </c>
      <c r="N1" s="313">
        <v>2031</v>
      </c>
      <c r="O1" s="313">
        <v>2032</v>
      </c>
      <c r="P1" s="313">
        <v>2033</v>
      </c>
      <c r="Q1" s="313">
        <v>2034</v>
      </c>
      <c r="R1" s="313">
        <v>2035</v>
      </c>
      <c r="S1" s="313">
        <v>2036</v>
      </c>
      <c r="T1" s="313">
        <v>2037</v>
      </c>
      <c r="U1" s="313">
        <v>2038</v>
      </c>
      <c r="V1" s="313">
        <v>2039</v>
      </c>
      <c r="W1" s="313">
        <v>2040</v>
      </c>
      <c r="X1" s="313">
        <v>2041</v>
      </c>
      <c r="Y1" s="313">
        <v>2042</v>
      </c>
      <c r="Z1" s="313">
        <v>2043</v>
      </c>
      <c r="AA1" s="313">
        <v>2044</v>
      </c>
      <c r="AB1" s="313">
        <v>2045</v>
      </c>
      <c r="AC1" s="313">
        <v>2046</v>
      </c>
      <c r="AD1" s="313">
        <v>2047</v>
      </c>
      <c r="AE1" s="313">
        <v>2048</v>
      </c>
      <c r="AF1" s="313">
        <v>2049</v>
      </c>
      <c r="AG1" s="313">
        <v>2050</v>
      </c>
      <c r="AH1" s="313">
        <v>2051</v>
      </c>
      <c r="AI1" s="313">
        <v>2052</v>
      </c>
      <c r="AJ1" s="313">
        <v>2053</v>
      </c>
      <c r="AK1" s="313">
        <v>2054</v>
      </c>
      <c r="AL1" s="313">
        <v>2055</v>
      </c>
      <c r="AM1" s="313">
        <v>2056</v>
      </c>
      <c r="AN1" s="313">
        <v>2057</v>
      </c>
      <c r="AO1" s="313">
        <v>2058</v>
      </c>
      <c r="AP1" s="313">
        <v>2059</v>
      </c>
      <c r="AQ1" s="313">
        <v>2060</v>
      </c>
    </row>
    <row r="2" spans="1:43" x14ac:dyDescent="0.2">
      <c r="A2" s="313" t="s">
        <v>124</v>
      </c>
      <c r="B2" s="313">
        <f>IF('BIFUbC-LPG-propane-or-butane'!B2&gt;0,'E-LPG propane or butane'!B50/'BIFUbC-LPG-propane-or-butane'!B2,1)</f>
        <v>1</v>
      </c>
      <c r="C2" s="313">
        <f>IF('BIFUbC-LPG-propane-or-butane'!C2&gt;0,'E-LPG propane or butane'!C50/'BIFUbC-LPG-propane-or-butane'!C2,1)</f>
        <v>1</v>
      </c>
      <c r="D2" s="313">
        <f>IF('BIFUbC-LPG-propane-or-butane'!D2&gt;0,'E-LPG propane or butane'!D50/'BIFUbC-LPG-propane-or-butane'!D2,1)</f>
        <v>1</v>
      </c>
      <c r="E2" s="313">
        <f>IF('BIFUbC-LPG-propane-or-butane'!E2&gt;0,'E-LPG propane or butane'!E50/'BIFUbC-LPG-propane-or-butane'!E2,1)</f>
        <v>1</v>
      </c>
      <c r="F2" s="313">
        <f>IF('BIFUbC-LPG-propane-or-butane'!F2&gt;0,'E-LPG propane or butane'!F50/'BIFUbC-LPG-propane-or-butane'!F2,1)</f>
        <v>1</v>
      </c>
      <c r="G2" s="313">
        <f>IF('BIFUbC-LPG-propane-or-butane'!G2&gt;0,'E-LPG propane or butane'!G50/'BIFUbC-LPG-propane-or-butane'!G2,1)</f>
        <v>1</v>
      </c>
      <c r="H2" s="313">
        <f>IF('BIFUbC-LPG-propane-or-butane'!H2&gt;0,'E-LPG propane or butane'!H50/'BIFUbC-LPG-propane-or-butane'!H2,1)</f>
        <v>1</v>
      </c>
      <c r="I2" s="313">
        <f>IF('BIFUbC-LPG-propane-or-butane'!I2&gt;0,'E-LPG propane or butane'!I50/'BIFUbC-LPG-propane-or-butane'!I2,1)</f>
        <v>1</v>
      </c>
      <c r="J2" s="313">
        <f>IF('BIFUbC-LPG-propane-or-butane'!J2&gt;0,'E-LPG propane or butane'!J50/'BIFUbC-LPG-propane-or-butane'!J2,1)</f>
        <v>1</v>
      </c>
      <c r="K2" s="313">
        <f>IF('BIFUbC-LPG-propane-or-butane'!K2&gt;0,'E-LPG propane or butane'!K50/'BIFUbC-LPG-propane-or-butane'!K2,1)</f>
        <v>1</v>
      </c>
      <c r="L2" s="313">
        <f>IF('BIFUbC-LPG-propane-or-butane'!L2&gt;0,'E-LPG propane or butane'!L50/'BIFUbC-LPG-propane-or-butane'!L2,1)</f>
        <v>1</v>
      </c>
      <c r="M2" s="313">
        <f>IF('BIFUbC-LPG-propane-or-butane'!M2&gt;0,'E-LPG propane or butane'!M50/'BIFUbC-LPG-propane-or-butane'!M2,1)</f>
        <v>1</v>
      </c>
      <c r="N2" s="313">
        <f>IF('BIFUbC-LPG-propane-or-butane'!N2&gt;0,'E-LPG propane or butane'!N50/'BIFUbC-LPG-propane-or-butane'!N2,1)</f>
        <v>1</v>
      </c>
      <c r="O2" s="313">
        <f>IF('BIFUbC-LPG-propane-or-butane'!O2&gt;0,'E-LPG propane or butane'!O50/'BIFUbC-LPG-propane-or-butane'!O2,1)</f>
        <v>1</v>
      </c>
      <c r="P2" s="313">
        <f>IF('BIFUbC-LPG-propane-or-butane'!P2&gt;0,'E-LPG propane or butane'!P50/'BIFUbC-LPG-propane-or-butane'!P2,1)</f>
        <v>1</v>
      </c>
      <c r="Q2" s="313">
        <f>IF('BIFUbC-LPG-propane-or-butane'!Q2&gt;0,'E-LPG propane or butane'!Q50/'BIFUbC-LPG-propane-or-butane'!Q2,1)</f>
        <v>1</v>
      </c>
      <c r="R2" s="313">
        <f>IF('BIFUbC-LPG-propane-or-butane'!R2&gt;0,'E-LPG propane or butane'!R50/'BIFUbC-LPG-propane-or-butane'!R2,1)</f>
        <v>1</v>
      </c>
      <c r="S2" s="313">
        <f>IF('BIFUbC-LPG-propane-or-butane'!S2&gt;0,'E-LPG propane or butane'!S50/'BIFUbC-LPG-propane-or-butane'!S2,1)</f>
        <v>1</v>
      </c>
      <c r="T2" s="313">
        <f>IF('BIFUbC-LPG-propane-or-butane'!T2&gt;0,'E-LPG propane or butane'!T50/'BIFUbC-LPG-propane-or-butane'!T2,1)</f>
        <v>1</v>
      </c>
      <c r="U2" s="313">
        <f>IF('BIFUbC-LPG-propane-or-butane'!U2&gt;0,'E-LPG propane or butane'!U50/'BIFUbC-LPG-propane-or-butane'!U2,1)</f>
        <v>1</v>
      </c>
      <c r="V2" s="313">
        <f>IF('BIFUbC-LPG-propane-or-butane'!V2&gt;0,'E-LPG propane or butane'!V50/'BIFUbC-LPG-propane-or-butane'!V2,1)</f>
        <v>1</v>
      </c>
      <c r="W2" s="313">
        <f>IF('BIFUbC-LPG-propane-or-butane'!W2&gt;0,'E-LPG propane or butane'!W50/'BIFUbC-LPG-propane-or-butane'!W2,1)</f>
        <v>1</v>
      </c>
      <c r="X2" s="313">
        <f>IF('BIFUbC-LPG-propane-or-butane'!X2&gt;0,'E-LPG propane or butane'!X50/'BIFUbC-LPG-propane-or-butane'!X2,1)</f>
        <v>1</v>
      </c>
      <c r="Y2" s="313">
        <f>IF('BIFUbC-LPG-propane-or-butane'!Y2&gt;0,'E-LPG propane or butane'!Y50/'BIFUbC-LPG-propane-or-butane'!Y2,1)</f>
        <v>1</v>
      </c>
      <c r="Z2" s="313">
        <f>IF('BIFUbC-LPG-propane-or-butane'!Z2&gt;0,'E-LPG propane or butane'!Z50/'BIFUbC-LPG-propane-or-butane'!Z2,1)</f>
        <v>1</v>
      </c>
      <c r="AA2" s="313">
        <f>IF('BIFUbC-LPG-propane-or-butane'!AA2&gt;0,'E-LPG propane or butane'!AA50/'BIFUbC-LPG-propane-or-butane'!AA2,1)</f>
        <v>1</v>
      </c>
      <c r="AB2" s="313">
        <f>IF('BIFUbC-LPG-propane-or-butane'!AB2&gt;0,'E-LPG propane or butane'!AB50/'BIFUbC-LPG-propane-or-butane'!AB2,1)</f>
        <v>1</v>
      </c>
      <c r="AC2" s="313">
        <f>IF('BIFUbC-LPG-propane-or-butane'!AC2&gt;0,'E-LPG propane or butane'!AC50/'BIFUbC-LPG-propane-or-butane'!AC2,1)</f>
        <v>1</v>
      </c>
      <c r="AD2" s="313">
        <f>IF('BIFUbC-LPG-propane-or-butane'!AD2&gt;0,'E-LPG propane or butane'!AD50/'BIFUbC-LPG-propane-or-butane'!AD2,1)</f>
        <v>1</v>
      </c>
      <c r="AE2" s="313">
        <f>IF('BIFUbC-LPG-propane-or-butane'!AE2&gt;0,'E-LPG propane or butane'!AE50/'BIFUbC-LPG-propane-or-butane'!AE2,1)</f>
        <v>1</v>
      </c>
      <c r="AF2" s="313">
        <f>IF('BIFUbC-LPG-propane-or-butane'!AF2&gt;0,'E-LPG propane or butane'!AF50/'BIFUbC-LPG-propane-or-butane'!AF2,1)</f>
        <v>1</v>
      </c>
      <c r="AG2" s="313">
        <f>IF('BIFUbC-LPG-propane-or-butane'!AG2&gt;0,'E-LPG propane or butane'!AG50/'BIFUbC-LPG-propane-or-butane'!AG2,1)</f>
        <v>1</v>
      </c>
      <c r="AH2" s="313">
        <f>IF('BIFUbC-LPG-propane-or-butane'!AH2&gt;0,'E-LPG propane or butane'!AH50/'BIFUbC-LPG-propane-or-butane'!AH2,1)</f>
        <v>1</v>
      </c>
      <c r="AI2" s="313">
        <f>IF('BIFUbC-LPG-propane-or-butane'!AI2&gt;0,'E-LPG propane or butane'!AI50/'BIFUbC-LPG-propane-or-butane'!AI2,1)</f>
        <v>1</v>
      </c>
      <c r="AJ2" s="313">
        <f>IF('BIFUbC-LPG-propane-or-butane'!AJ2&gt;0,'E-LPG propane or butane'!AJ50/'BIFUbC-LPG-propane-or-butane'!AJ2,1)</f>
        <v>1</v>
      </c>
      <c r="AK2" s="313">
        <f>IF('BIFUbC-LPG-propane-or-butane'!AK2&gt;0,'E-LPG propane or butane'!AK50/'BIFUbC-LPG-propane-or-butane'!AK2,1)</f>
        <v>1</v>
      </c>
      <c r="AL2" s="313">
        <f>IF('BIFUbC-LPG-propane-or-butane'!AL2&gt;0,'E-LPG propane or butane'!AL50/'BIFUbC-LPG-propane-or-butane'!AL2,1)</f>
        <v>1</v>
      </c>
      <c r="AM2" s="313">
        <f>IF('BIFUbC-LPG-propane-or-butane'!AM2&gt;0,'E-LPG propane or butane'!AM50/'BIFUbC-LPG-propane-or-butane'!AM2,1)</f>
        <v>1</v>
      </c>
      <c r="AN2" s="313">
        <f>IF('BIFUbC-LPG-propane-or-butane'!AN2&gt;0,'E-LPG propane or butane'!AN50/'BIFUbC-LPG-propane-or-butane'!AN2,1)</f>
        <v>1</v>
      </c>
      <c r="AO2" s="313">
        <f>IF('BIFUbC-LPG-propane-or-butane'!AO2&gt;0,'E-LPG propane or butane'!AO50/'BIFUbC-LPG-propane-or-butane'!AO2,1)</f>
        <v>1</v>
      </c>
      <c r="AP2" s="313">
        <f>IF('BIFUbC-LPG-propane-or-butane'!AP2&gt;0,'E-LPG propane or butane'!AP50/'BIFUbC-LPG-propane-or-butane'!AP2,1)</f>
        <v>1</v>
      </c>
      <c r="AQ2" s="313">
        <f>IF('BIFUbC-LPG-propane-or-butane'!AQ2&gt;0,'E-LPG propane or butane'!AQ50/'BIFUbC-LPG-propane-or-butane'!AQ2,1)</f>
        <v>1</v>
      </c>
    </row>
    <row r="3" spans="1:43" x14ac:dyDescent="0.2">
      <c r="A3" s="313" t="s">
        <v>125</v>
      </c>
      <c r="B3" s="313">
        <f>IF('BIFUbC-LPG-propane-or-butane'!B3&gt;0,'E-LPG propane or butane'!B51/'BIFUbC-LPG-propane-or-butane'!B3,1)</f>
        <v>1</v>
      </c>
      <c r="C3" s="313">
        <f>IF('BIFUbC-LPG-propane-or-butane'!C3&gt;0,'E-LPG propane or butane'!C51/'BIFUbC-LPG-propane-or-butane'!C3,1)</f>
        <v>1</v>
      </c>
      <c r="D3" s="313">
        <f>IF('BIFUbC-LPG-propane-or-butane'!D3&gt;0,'E-LPG propane or butane'!D51/'BIFUbC-LPG-propane-or-butane'!D3,1)</f>
        <v>1</v>
      </c>
      <c r="E3" s="313">
        <f>IF('BIFUbC-LPG-propane-or-butane'!E3&gt;0,'E-LPG propane or butane'!E51/'BIFUbC-LPG-propane-or-butane'!E3,1)</f>
        <v>1</v>
      </c>
      <c r="F3" s="313">
        <f>IF('BIFUbC-LPG-propane-or-butane'!F3&gt;0,'E-LPG propane or butane'!F51/'BIFUbC-LPG-propane-or-butane'!F3,1)</f>
        <v>1</v>
      </c>
      <c r="G3" s="313">
        <f>IF('BIFUbC-LPG-propane-or-butane'!G3&gt;0,'E-LPG propane or butane'!G51/'BIFUbC-LPG-propane-or-butane'!G3,1)</f>
        <v>1</v>
      </c>
      <c r="H3" s="313">
        <f>IF('BIFUbC-LPG-propane-or-butane'!H3&gt;0,'E-LPG propane or butane'!H51/'BIFUbC-LPG-propane-or-butane'!H3,1)</f>
        <v>1</v>
      </c>
      <c r="I3" s="313">
        <f>IF('BIFUbC-LPG-propane-or-butane'!I3&gt;0,'E-LPG propane or butane'!I51/'BIFUbC-LPG-propane-or-butane'!I3,1)</f>
        <v>1</v>
      </c>
      <c r="J3" s="313">
        <f>IF('BIFUbC-LPG-propane-or-butane'!J3&gt;0,'E-LPG propane or butane'!J51/'BIFUbC-LPG-propane-or-butane'!J3,1)</f>
        <v>1</v>
      </c>
      <c r="K3" s="313">
        <f>IF('BIFUbC-LPG-propane-or-butane'!K3&gt;0,'E-LPG propane or butane'!K51/'BIFUbC-LPG-propane-or-butane'!K3,1)</f>
        <v>1</v>
      </c>
      <c r="L3" s="313">
        <f>IF('BIFUbC-LPG-propane-or-butane'!L3&gt;0,'E-LPG propane or butane'!L51/'BIFUbC-LPG-propane-or-butane'!L3,1)</f>
        <v>1</v>
      </c>
      <c r="M3" s="313">
        <f>IF('BIFUbC-LPG-propane-or-butane'!M3&gt;0,'E-LPG propane or butane'!M51/'BIFUbC-LPG-propane-or-butane'!M3,1)</f>
        <v>1</v>
      </c>
      <c r="N3" s="313">
        <f>IF('BIFUbC-LPG-propane-or-butane'!N3&gt;0,'E-LPG propane or butane'!N51/'BIFUbC-LPG-propane-or-butane'!N3,1)</f>
        <v>1</v>
      </c>
      <c r="O3" s="313">
        <f>IF('BIFUbC-LPG-propane-or-butane'!O3&gt;0,'E-LPG propane or butane'!O51/'BIFUbC-LPG-propane-or-butane'!O3,1)</f>
        <v>1</v>
      </c>
      <c r="P3" s="313">
        <f>IF('BIFUbC-LPG-propane-or-butane'!P3&gt;0,'E-LPG propane or butane'!P51/'BIFUbC-LPG-propane-or-butane'!P3,1)</f>
        <v>1</v>
      </c>
      <c r="Q3" s="313">
        <f>IF('BIFUbC-LPG-propane-or-butane'!Q3&gt;0,'E-LPG propane or butane'!Q51/'BIFUbC-LPG-propane-or-butane'!Q3,1)</f>
        <v>1</v>
      </c>
      <c r="R3" s="313">
        <f>IF('BIFUbC-LPG-propane-or-butane'!R3&gt;0,'E-LPG propane or butane'!R51/'BIFUbC-LPG-propane-or-butane'!R3,1)</f>
        <v>1</v>
      </c>
      <c r="S3" s="313">
        <f>IF('BIFUbC-LPG-propane-or-butane'!S3&gt;0,'E-LPG propane or butane'!S51/'BIFUbC-LPG-propane-or-butane'!S3,1)</f>
        <v>1</v>
      </c>
      <c r="T3" s="313">
        <f>IF('BIFUbC-LPG-propane-or-butane'!T3&gt;0,'E-LPG propane or butane'!T51/'BIFUbC-LPG-propane-or-butane'!T3,1)</f>
        <v>1</v>
      </c>
      <c r="U3" s="313">
        <f>IF('BIFUbC-LPG-propane-or-butane'!U3&gt;0,'E-LPG propane or butane'!U51/'BIFUbC-LPG-propane-or-butane'!U3,1)</f>
        <v>1</v>
      </c>
      <c r="V3" s="313">
        <f>IF('BIFUbC-LPG-propane-or-butane'!V3&gt;0,'E-LPG propane or butane'!V51/'BIFUbC-LPG-propane-or-butane'!V3,1)</f>
        <v>1</v>
      </c>
      <c r="W3" s="313">
        <f>IF('BIFUbC-LPG-propane-or-butane'!W3&gt;0,'E-LPG propane or butane'!W51/'BIFUbC-LPG-propane-or-butane'!W3,1)</f>
        <v>1</v>
      </c>
      <c r="X3" s="313">
        <f>IF('BIFUbC-LPG-propane-or-butane'!X3&gt;0,'E-LPG propane or butane'!X51/'BIFUbC-LPG-propane-or-butane'!X3,1)</f>
        <v>1</v>
      </c>
      <c r="Y3" s="313">
        <f>IF('BIFUbC-LPG-propane-or-butane'!Y3&gt;0,'E-LPG propane or butane'!Y51/'BIFUbC-LPG-propane-or-butane'!Y3,1)</f>
        <v>1</v>
      </c>
      <c r="Z3" s="313">
        <f>IF('BIFUbC-LPG-propane-or-butane'!Z3&gt;0,'E-LPG propane or butane'!Z51/'BIFUbC-LPG-propane-or-butane'!Z3,1)</f>
        <v>1</v>
      </c>
      <c r="AA3" s="313">
        <f>IF('BIFUbC-LPG-propane-or-butane'!AA3&gt;0,'E-LPG propane or butane'!AA51/'BIFUbC-LPG-propane-or-butane'!AA3,1)</f>
        <v>1</v>
      </c>
      <c r="AB3" s="313">
        <f>IF('BIFUbC-LPG-propane-or-butane'!AB3&gt;0,'E-LPG propane or butane'!AB51/'BIFUbC-LPG-propane-or-butane'!AB3,1)</f>
        <v>1</v>
      </c>
      <c r="AC3" s="313">
        <f>IF('BIFUbC-LPG-propane-or-butane'!AC3&gt;0,'E-LPG propane or butane'!AC51/'BIFUbC-LPG-propane-or-butane'!AC3,1)</f>
        <v>1</v>
      </c>
      <c r="AD3" s="313">
        <f>IF('BIFUbC-LPG-propane-or-butane'!AD3&gt;0,'E-LPG propane or butane'!AD51/'BIFUbC-LPG-propane-or-butane'!AD3,1)</f>
        <v>1</v>
      </c>
      <c r="AE3" s="313">
        <f>IF('BIFUbC-LPG-propane-or-butane'!AE3&gt;0,'E-LPG propane or butane'!AE51/'BIFUbC-LPG-propane-or-butane'!AE3,1)</f>
        <v>1</v>
      </c>
      <c r="AF3" s="313">
        <f>IF('BIFUbC-LPG-propane-or-butane'!AF3&gt;0,'E-LPG propane or butane'!AF51/'BIFUbC-LPG-propane-or-butane'!AF3,1)</f>
        <v>1</v>
      </c>
      <c r="AG3" s="313">
        <f>IF('BIFUbC-LPG-propane-or-butane'!AG3&gt;0,'E-LPG propane or butane'!AG51/'BIFUbC-LPG-propane-or-butane'!AG3,1)</f>
        <v>1</v>
      </c>
      <c r="AH3" s="313">
        <f>IF('BIFUbC-LPG-propane-or-butane'!AH3&gt;0,'E-LPG propane or butane'!AH51/'BIFUbC-LPG-propane-or-butane'!AH3,1)</f>
        <v>1</v>
      </c>
      <c r="AI3" s="313">
        <f>IF('BIFUbC-LPG-propane-or-butane'!AI3&gt;0,'E-LPG propane or butane'!AI51/'BIFUbC-LPG-propane-or-butane'!AI3,1)</f>
        <v>1</v>
      </c>
      <c r="AJ3" s="313">
        <f>IF('BIFUbC-LPG-propane-or-butane'!AJ3&gt;0,'E-LPG propane or butane'!AJ51/'BIFUbC-LPG-propane-or-butane'!AJ3,1)</f>
        <v>1</v>
      </c>
      <c r="AK3" s="313">
        <f>IF('BIFUbC-LPG-propane-or-butane'!AK3&gt;0,'E-LPG propane or butane'!AK51/'BIFUbC-LPG-propane-or-butane'!AK3,1)</f>
        <v>1</v>
      </c>
      <c r="AL3" s="313">
        <f>IF('BIFUbC-LPG-propane-or-butane'!AL3&gt;0,'E-LPG propane or butane'!AL51/'BIFUbC-LPG-propane-or-butane'!AL3,1)</f>
        <v>1</v>
      </c>
      <c r="AM3" s="313">
        <f>IF('BIFUbC-LPG-propane-or-butane'!AM3&gt;0,'E-LPG propane or butane'!AM51/'BIFUbC-LPG-propane-or-butane'!AM3,1)</f>
        <v>1</v>
      </c>
      <c r="AN3" s="313">
        <f>IF('BIFUbC-LPG-propane-or-butane'!AN3&gt;0,'E-LPG propane or butane'!AN51/'BIFUbC-LPG-propane-or-butane'!AN3,1)</f>
        <v>1</v>
      </c>
      <c r="AO3" s="313">
        <f>IF('BIFUbC-LPG-propane-or-butane'!AO3&gt;0,'E-LPG propane or butane'!AO51/'BIFUbC-LPG-propane-or-butane'!AO3,1)</f>
        <v>1</v>
      </c>
      <c r="AP3" s="313">
        <f>IF('BIFUbC-LPG-propane-or-butane'!AP3&gt;0,'E-LPG propane or butane'!AP51/'BIFUbC-LPG-propane-or-butane'!AP3,1)</f>
        <v>1</v>
      </c>
      <c r="AQ3" s="313">
        <f>IF('BIFUbC-LPG-propane-or-butane'!AQ3&gt;0,'E-LPG propane or butane'!AQ51/'BIFUbC-LPG-propane-or-butane'!AQ3,1)</f>
        <v>1</v>
      </c>
    </row>
    <row r="4" spans="1:43" x14ac:dyDescent="0.2">
      <c r="A4" s="313" t="s">
        <v>126</v>
      </c>
      <c r="B4" s="313">
        <f>IF('BIFUbC-LPG-propane-or-butane'!B4&gt;0,'E-LPG propane or butane'!B52/'BIFUbC-LPG-propane-or-butane'!B4,1)</f>
        <v>1</v>
      </c>
      <c r="C4" s="313">
        <f>IF('BIFUbC-LPG-propane-or-butane'!C4&gt;0,'E-LPG propane or butane'!C52/'BIFUbC-LPG-propane-or-butane'!C4,1)</f>
        <v>1</v>
      </c>
      <c r="D4" s="313">
        <f>IF('BIFUbC-LPG-propane-or-butane'!D4&gt;0,'E-LPG propane or butane'!D52/'BIFUbC-LPG-propane-or-butane'!D4,1)</f>
        <v>1</v>
      </c>
      <c r="E4" s="313">
        <f>IF('BIFUbC-LPG-propane-or-butane'!E4&gt;0,'E-LPG propane or butane'!E52/'BIFUbC-LPG-propane-or-butane'!E4,1)</f>
        <v>1</v>
      </c>
      <c r="F4" s="313">
        <f>IF('BIFUbC-LPG-propane-or-butane'!F4&gt;0,'E-LPG propane or butane'!F52/'BIFUbC-LPG-propane-or-butane'!F4,1)</f>
        <v>1</v>
      </c>
      <c r="G4" s="313">
        <f>IF('BIFUbC-LPG-propane-or-butane'!G4&gt;0,'E-LPG propane or butane'!G52/'BIFUbC-LPG-propane-or-butane'!G4,1)</f>
        <v>1</v>
      </c>
      <c r="H4" s="313">
        <f>IF('BIFUbC-LPG-propane-or-butane'!H4&gt;0,'E-LPG propane or butane'!H52/'BIFUbC-LPG-propane-or-butane'!H4,1)</f>
        <v>1</v>
      </c>
      <c r="I4" s="313">
        <f>IF('BIFUbC-LPG-propane-or-butane'!I4&gt;0,'E-LPG propane or butane'!I52/'BIFUbC-LPG-propane-or-butane'!I4,1)</f>
        <v>1</v>
      </c>
      <c r="J4" s="313">
        <f>IF('BIFUbC-LPG-propane-or-butane'!J4&gt;0,'E-LPG propane or butane'!J52/'BIFUbC-LPG-propane-or-butane'!J4,1)</f>
        <v>1</v>
      </c>
      <c r="K4" s="313">
        <f>IF('BIFUbC-LPG-propane-or-butane'!K4&gt;0,'E-LPG propane or butane'!K52/'BIFUbC-LPG-propane-or-butane'!K4,1)</f>
        <v>1</v>
      </c>
      <c r="L4" s="313">
        <f>IF('BIFUbC-LPG-propane-or-butane'!L4&gt;0,'E-LPG propane or butane'!L52/'BIFUbC-LPG-propane-or-butane'!L4,1)</f>
        <v>1</v>
      </c>
      <c r="M4" s="313">
        <f>IF('BIFUbC-LPG-propane-or-butane'!M4&gt;0,'E-LPG propane or butane'!M52/'BIFUbC-LPG-propane-or-butane'!M4,1)</f>
        <v>1</v>
      </c>
      <c r="N4" s="313">
        <f>IF('BIFUbC-LPG-propane-or-butane'!N4&gt;0,'E-LPG propane or butane'!N52/'BIFUbC-LPG-propane-or-butane'!N4,1)</f>
        <v>1</v>
      </c>
      <c r="O4" s="313">
        <f>IF('BIFUbC-LPG-propane-or-butane'!O4&gt;0,'E-LPG propane or butane'!O52/'BIFUbC-LPG-propane-or-butane'!O4,1)</f>
        <v>1</v>
      </c>
      <c r="P4" s="313">
        <f>IF('BIFUbC-LPG-propane-or-butane'!P4&gt;0,'E-LPG propane or butane'!P52/'BIFUbC-LPG-propane-or-butane'!P4,1)</f>
        <v>1</v>
      </c>
      <c r="Q4" s="313">
        <f>IF('BIFUbC-LPG-propane-or-butane'!Q4&gt;0,'E-LPG propane or butane'!Q52/'BIFUbC-LPG-propane-or-butane'!Q4,1)</f>
        <v>1</v>
      </c>
      <c r="R4" s="313">
        <f>IF('BIFUbC-LPG-propane-or-butane'!R4&gt;0,'E-LPG propane or butane'!R52/'BIFUbC-LPG-propane-or-butane'!R4,1)</f>
        <v>1</v>
      </c>
      <c r="S4" s="313">
        <f>IF('BIFUbC-LPG-propane-or-butane'!S4&gt;0,'E-LPG propane or butane'!S52/'BIFUbC-LPG-propane-or-butane'!S4,1)</f>
        <v>1</v>
      </c>
      <c r="T4" s="313">
        <f>IF('BIFUbC-LPG-propane-or-butane'!T4&gt;0,'E-LPG propane or butane'!T52/'BIFUbC-LPG-propane-or-butane'!T4,1)</f>
        <v>1</v>
      </c>
      <c r="U4" s="313">
        <f>IF('BIFUbC-LPG-propane-or-butane'!U4&gt;0,'E-LPG propane or butane'!U52/'BIFUbC-LPG-propane-or-butane'!U4,1)</f>
        <v>1</v>
      </c>
      <c r="V4" s="313">
        <f>IF('BIFUbC-LPG-propane-or-butane'!V4&gt;0,'E-LPG propane or butane'!V52/'BIFUbC-LPG-propane-or-butane'!V4,1)</f>
        <v>1</v>
      </c>
      <c r="W4" s="313">
        <f>IF('BIFUbC-LPG-propane-or-butane'!W4&gt;0,'E-LPG propane or butane'!W52/'BIFUbC-LPG-propane-or-butane'!W4,1)</f>
        <v>1</v>
      </c>
      <c r="X4" s="313">
        <f>IF('BIFUbC-LPG-propane-or-butane'!X4&gt;0,'E-LPG propane or butane'!X52/'BIFUbC-LPG-propane-or-butane'!X4,1)</f>
        <v>1</v>
      </c>
      <c r="Y4" s="313">
        <f>IF('BIFUbC-LPG-propane-or-butane'!Y4&gt;0,'E-LPG propane or butane'!Y52/'BIFUbC-LPG-propane-or-butane'!Y4,1)</f>
        <v>1</v>
      </c>
      <c r="Z4" s="313">
        <f>IF('BIFUbC-LPG-propane-or-butane'!Z4&gt;0,'E-LPG propane or butane'!Z52/'BIFUbC-LPG-propane-or-butane'!Z4,1)</f>
        <v>1</v>
      </c>
      <c r="AA4" s="313">
        <f>IF('BIFUbC-LPG-propane-or-butane'!AA4&gt;0,'E-LPG propane or butane'!AA52/'BIFUbC-LPG-propane-or-butane'!AA4,1)</f>
        <v>1</v>
      </c>
      <c r="AB4" s="313">
        <f>IF('BIFUbC-LPG-propane-or-butane'!AB4&gt;0,'E-LPG propane or butane'!AB52/'BIFUbC-LPG-propane-or-butane'!AB4,1)</f>
        <v>1</v>
      </c>
      <c r="AC4" s="313">
        <f>IF('BIFUbC-LPG-propane-or-butane'!AC4&gt;0,'E-LPG propane or butane'!AC52/'BIFUbC-LPG-propane-or-butane'!AC4,1)</f>
        <v>1</v>
      </c>
      <c r="AD4" s="313">
        <f>IF('BIFUbC-LPG-propane-or-butane'!AD4&gt;0,'E-LPG propane or butane'!AD52/'BIFUbC-LPG-propane-or-butane'!AD4,1)</f>
        <v>1</v>
      </c>
      <c r="AE4" s="313">
        <f>IF('BIFUbC-LPG-propane-or-butane'!AE4&gt;0,'E-LPG propane or butane'!AE52/'BIFUbC-LPG-propane-or-butane'!AE4,1)</f>
        <v>1</v>
      </c>
      <c r="AF4" s="313">
        <f>IF('BIFUbC-LPG-propane-or-butane'!AF4&gt;0,'E-LPG propane or butane'!AF52/'BIFUbC-LPG-propane-or-butane'!AF4,1)</f>
        <v>1</v>
      </c>
      <c r="AG4" s="313">
        <f>IF('BIFUbC-LPG-propane-or-butane'!AG4&gt;0,'E-LPG propane or butane'!AG52/'BIFUbC-LPG-propane-or-butane'!AG4,1)</f>
        <v>1</v>
      </c>
      <c r="AH4" s="313">
        <f>IF('BIFUbC-LPG-propane-or-butane'!AH4&gt;0,'E-LPG propane or butane'!AH52/'BIFUbC-LPG-propane-or-butane'!AH4,1)</f>
        <v>1</v>
      </c>
      <c r="AI4" s="313">
        <f>IF('BIFUbC-LPG-propane-or-butane'!AI4&gt;0,'E-LPG propane or butane'!AI52/'BIFUbC-LPG-propane-or-butane'!AI4,1)</f>
        <v>1</v>
      </c>
      <c r="AJ4" s="313">
        <f>IF('BIFUbC-LPG-propane-or-butane'!AJ4&gt;0,'E-LPG propane or butane'!AJ52/'BIFUbC-LPG-propane-or-butane'!AJ4,1)</f>
        <v>1</v>
      </c>
      <c r="AK4" s="313">
        <f>IF('BIFUbC-LPG-propane-or-butane'!AK4&gt;0,'E-LPG propane or butane'!AK52/'BIFUbC-LPG-propane-or-butane'!AK4,1)</f>
        <v>1</v>
      </c>
      <c r="AL4" s="313">
        <f>IF('BIFUbC-LPG-propane-or-butane'!AL4&gt;0,'E-LPG propane or butane'!AL52/'BIFUbC-LPG-propane-or-butane'!AL4,1)</f>
        <v>1</v>
      </c>
      <c r="AM4" s="313">
        <f>IF('BIFUbC-LPG-propane-or-butane'!AM4&gt;0,'E-LPG propane or butane'!AM52/'BIFUbC-LPG-propane-or-butane'!AM4,1)</f>
        <v>1</v>
      </c>
      <c r="AN4" s="313">
        <f>IF('BIFUbC-LPG-propane-or-butane'!AN4&gt;0,'E-LPG propane or butane'!AN52/'BIFUbC-LPG-propane-or-butane'!AN4,1)</f>
        <v>1</v>
      </c>
      <c r="AO4" s="313">
        <f>IF('BIFUbC-LPG-propane-or-butane'!AO4&gt;0,'E-LPG propane or butane'!AO52/'BIFUbC-LPG-propane-or-butane'!AO4,1)</f>
        <v>1</v>
      </c>
      <c r="AP4" s="313">
        <f>IF('BIFUbC-LPG-propane-or-butane'!AP4&gt;0,'E-LPG propane or butane'!AP52/'BIFUbC-LPG-propane-or-butane'!AP4,1)</f>
        <v>1</v>
      </c>
      <c r="AQ4" s="313">
        <f>IF('BIFUbC-LPG-propane-or-butane'!AQ4&gt;0,'E-LPG propane or butane'!AQ52/'BIFUbC-LPG-propane-or-butane'!AQ4,1)</f>
        <v>1</v>
      </c>
    </row>
    <row r="5" spans="1:43" x14ac:dyDescent="0.2">
      <c r="A5" s="313" t="s">
        <v>127</v>
      </c>
      <c r="B5" s="313">
        <f>IF('BIFUbC-LPG-propane-or-butane'!B5&gt;0,'E-LPG propane or butane'!B53/'BIFUbC-LPG-propane-or-butane'!B5,1)</f>
        <v>1</v>
      </c>
      <c r="C5" s="313">
        <f>IF('BIFUbC-LPG-propane-or-butane'!C5&gt;0,'E-LPG propane or butane'!C53/'BIFUbC-LPG-propane-or-butane'!C5,1)</f>
        <v>1</v>
      </c>
      <c r="D5" s="313">
        <f>IF('BIFUbC-LPG-propane-or-butane'!D5&gt;0,'E-LPG propane or butane'!D53/'BIFUbC-LPG-propane-or-butane'!D5,1)</f>
        <v>1</v>
      </c>
      <c r="E5" s="313">
        <f>IF('BIFUbC-LPG-propane-or-butane'!E5&gt;0,'E-LPG propane or butane'!E53/'BIFUbC-LPG-propane-or-butane'!E5,1)</f>
        <v>1</v>
      </c>
      <c r="F5" s="313">
        <f>IF('BIFUbC-LPG-propane-or-butane'!F5&gt;0,'E-LPG propane or butane'!F53/'BIFUbC-LPG-propane-or-butane'!F5,1)</f>
        <v>1</v>
      </c>
      <c r="G5" s="313">
        <f>IF('BIFUbC-LPG-propane-or-butane'!G5&gt;0,'E-LPG propane or butane'!G53/'BIFUbC-LPG-propane-or-butane'!G5,1)</f>
        <v>1</v>
      </c>
      <c r="H5" s="313">
        <f>IF('BIFUbC-LPG-propane-or-butane'!H5&gt;0,'E-LPG propane or butane'!H53/'BIFUbC-LPG-propane-or-butane'!H5,1)</f>
        <v>1</v>
      </c>
      <c r="I5" s="313">
        <f>IF('BIFUbC-LPG-propane-or-butane'!I5&gt;0,'E-LPG propane or butane'!I53/'BIFUbC-LPG-propane-or-butane'!I5,1)</f>
        <v>1</v>
      </c>
      <c r="J5" s="313">
        <f>IF('BIFUbC-LPG-propane-or-butane'!J5&gt;0,'E-LPG propane or butane'!J53/'BIFUbC-LPG-propane-or-butane'!J5,1)</f>
        <v>1</v>
      </c>
      <c r="K5" s="313">
        <f>IF('BIFUbC-LPG-propane-or-butane'!K5&gt;0,'E-LPG propane or butane'!K53/'BIFUbC-LPG-propane-or-butane'!K5,1)</f>
        <v>1</v>
      </c>
      <c r="L5" s="313">
        <f>IF('BIFUbC-LPG-propane-or-butane'!L5&gt;0,'E-LPG propane or butane'!L53/'BIFUbC-LPG-propane-or-butane'!L5,1)</f>
        <v>1</v>
      </c>
      <c r="M5" s="313">
        <f>IF('BIFUbC-LPG-propane-or-butane'!M5&gt;0,'E-LPG propane or butane'!M53/'BIFUbC-LPG-propane-or-butane'!M5,1)</f>
        <v>1</v>
      </c>
      <c r="N5" s="313">
        <f>IF('BIFUbC-LPG-propane-or-butane'!N5&gt;0,'E-LPG propane or butane'!N53/'BIFUbC-LPG-propane-or-butane'!N5,1)</f>
        <v>1</v>
      </c>
      <c r="O5" s="313">
        <f>IF('BIFUbC-LPG-propane-or-butane'!O5&gt;0,'E-LPG propane or butane'!O53/'BIFUbC-LPG-propane-or-butane'!O5,1)</f>
        <v>1</v>
      </c>
      <c r="P5" s="313">
        <f>IF('BIFUbC-LPG-propane-or-butane'!P5&gt;0,'E-LPG propane or butane'!P53/'BIFUbC-LPG-propane-or-butane'!P5,1)</f>
        <v>1</v>
      </c>
      <c r="Q5" s="313">
        <f>IF('BIFUbC-LPG-propane-or-butane'!Q5&gt;0,'E-LPG propane or butane'!Q53/'BIFUbC-LPG-propane-or-butane'!Q5,1)</f>
        <v>1</v>
      </c>
      <c r="R5" s="313">
        <f>IF('BIFUbC-LPG-propane-or-butane'!R5&gt;0,'E-LPG propane or butane'!R53/'BIFUbC-LPG-propane-or-butane'!R5,1)</f>
        <v>1</v>
      </c>
      <c r="S5" s="313">
        <f>IF('BIFUbC-LPG-propane-or-butane'!S5&gt;0,'E-LPG propane or butane'!S53/'BIFUbC-LPG-propane-or-butane'!S5,1)</f>
        <v>1</v>
      </c>
      <c r="T5" s="313">
        <f>IF('BIFUbC-LPG-propane-or-butane'!T5&gt;0,'E-LPG propane or butane'!T53/'BIFUbC-LPG-propane-or-butane'!T5,1)</f>
        <v>1</v>
      </c>
      <c r="U5" s="313">
        <f>IF('BIFUbC-LPG-propane-or-butane'!U5&gt;0,'E-LPG propane or butane'!U53/'BIFUbC-LPG-propane-or-butane'!U5,1)</f>
        <v>1</v>
      </c>
      <c r="V5" s="313">
        <f>IF('BIFUbC-LPG-propane-or-butane'!V5&gt;0,'E-LPG propane or butane'!V53/'BIFUbC-LPG-propane-or-butane'!V5,1)</f>
        <v>1</v>
      </c>
      <c r="W5" s="313">
        <f>IF('BIFUbC-LPG-propane-or-butane'!W5&gt;0,'E-LPG propane or butane'!W53/'BIFUbC-LPG-propane-or-butane'!W5,1)</f>
        <v>1</v>
      </c>
      <c r="X5" s="313">
        <f>IF('BIFUbC-LPG-propane-or-butane'!X5&gt;0,'E-LPG propane or butane'!X53/'BIFUbC-LPG-propane-or-butane'!X5,1)</f>
        <v>1</v>
      </c>
      <c r="Y5" s="313">
        <f>IF('BIFUbC-LPG-propane-or-butane'!Y5&gt;0,'E-LPG propane or butane'!Y53/'BIFUbC-LPG-propane-or-butane'!Y5,1)</f>
        <v>1</v>
      </c>
      <c r="Z5" s="313">
        <f>IF('BIFUbC-LPG-propane-or-butane'!Z5&gt;0,'E-LPG propane or butane'!Z53/'BIFUbC-LPG-propane-or-butane'!Z5,1)</f>
        <v>1</v>
      </c>
      <c r="AA5" s="313">
        <f>IF('BIFUbC-LPG-propane-or-butane'!AA5&gt;0,'E-LPG propane or butane'!AA53/'BIFUbC-LPG-propane-or-butane'!AA5,1)</f>
        <v>1</v>
      </c>
      <c r="AB5" s="313">
        <f>IF('BIFUbC-LPG-propane-or-butane'!AB5&gt;0,'E-LPG propane or butane'!AB53/'BIFUbC-LPG-propane-or-butane'!AB5,1)</f>
        <v>1</v>
      </c>
      <c r="AC5" s="313">
        <f>IF('BIFUbC-LPG-propane-or-butane'!AC5&gt;0,'E-LPG propane or butane'!AC53/'BIFUbC-LPG-propane-or-butane'!AC5,1)</f>
        <v>1</v>
      </c>
      <c r="AD5" s="313">
        <f>IF('BIFUbC-LPG-propane-or-butane'!AD5&gt;0,'E-LPG propane or butane'!AD53/'BIFUbC-LPG-propane-or-butane'!AD5,1)</f>
        <v>1</v>
      </c>
      <c r="AE5" s="313">
        <f>IF('BIFUbC-LPG-propane-or-butane'!AE5&gt;0,'E-LPG propane or butane'!AE53/'BIFUbC-LPG-propane-or-butane'!AE5,1)</f>
        <v>1</v>
      </c>
      <c r="AF5" s="313">
        <f>IF('BIFUbC-LPG-propane-or-butane'!AF5&gt;0,'E-LPG propane or butane'!AF53/'BIFUbC-LPG-propane-or-butane'!AF5,1)</f>
        <v>1</v>
      </c>
      <c r="AG5" s="313">
        <f>IF('BIFUbC-LPG-propane-or-butane'!AG5&gt;0,'E-LPG propane or butane'!AG53/'BIFUbC-LPG-propane-or-butane'!AG5,1)</f>
        <v>1</v>
      </c>
      <c r="AH5" s="313">
        <f>IF('BIFUbC-LPG-propane-or-butane'!AH5&gt;0,'E-LPG propane or butane'!AH53/'BIFUbC-LPG-propane-or-butane'!AH5,1)</f>
        <v>1</v>
      </c>
      <c r="AI5" s="313">
        <f>IF('BIFUbC-LPG-propane-or-butane'!AI5&gt;0,'E-LPG propane or butane'!AI53/'BIFUbC-LPG-propane-or-butane'!AI5,1)</f>
        <v>1</v>
      </c>
      <c r="AJ5" s="313">
        <f>IF('BIFUbC-LPG-propane-or-butane'!AJ5&gt;0,'E-LPG propane or butane'!AJ53/'BIFUbC-LPG-propane-or-butane'!AJ5,1)</f>
        <v>1</v>
      </c>
      <c r="AK5" s="313">
        <f>IF('BIFUbC-LPG-propane-or-butane'!AK5&gt;0,'E-LPG propane or butane'!AK53/'BIFUbC-LPG-propane-or-butane'!AK5,1)</f>
        <v>1</v>
      </c>
      <c r="AL5" s="313">
        <f>IF('BIFUbC-LPG-propane-or-butane'!AL5&gt;0,'E-LPG propane or butane'!AL53/'BIFUbC-LPG-propane-or-butane'!AL5,1)</f>
        <v>1</v>
      </c>
      <c r="AM5" s="313">
        <f>IF('BIFUbC-LPG-propane-or-butane'!AM5&gt;0,'E-LPG propane or butane'!AM53/'BIFUbC-LPG-propane-or-butane'!AM5,1)</f>
        <v>1</v>
      </c>
      <c r="AN5" s="313">
        <f>IF('BIFUbC-LPG-propane-or-butane'!AN5&gt;0,'E-LPG propane or butane'!AN53/'BIFUbC-LPG-propane-or-butane'!AN5,1)</f>
        <v>1</v>
      </c>
      <c r="AO5" s="313">
        <f>IF('BIFUbC-LPG-propane-or-butane'!AO5&gt;0,'E-LPG propane or butane'!AO53/'BIFUbC-LPG-propane-or-butane'!AO5,1)</f>
        <v>1</v>
      </c>
      <c r="AP5" s="313">
        <f>IF('BIFUbC-LPG-propane-or-butane'!AP5&gt;0,'E-LPG propane or butane'!AP53/'BIFUbC-LPG-propane-or-butane'!AP5,1)</f>
        <v>1</v>
      </c>
      <c r="AQ5" s="313">
        <f>IF('BIFUbC-LPG-propane-or-butane'!AQ5&gt;0,'E-LPG propane or butane'!AQ53/'BIFUbC-LPG-propane-or-butane'!AQ5,1)</f>
        <v>1</v>
      </c>
    </row>
    <row r="6" spans="1:43" x14ac:dyDescent="0.2">
      <c r="A6" s="313" t="s">
        <v>128</v>
      </c>
      <c r="B6" s="313">
        <f>IF('BIFUbC-LPG-propane-or-butane'!B6&gt;0,'E-LPG propane or butane'!B54/'BIFUbC-LPG-propane-or-butane'!B6,1)</f>
        <v>1</v>
      </c>
      <c r="C6" s="313">
        <f>IF('BIFUbC-LPG-propane-or-butane'!C6&gt;0,'E-LPG propane or butane'!C54/'BIFUbC-LPG-propane-or-butane'!C6,1)</f>
        <v>1</v>
      </c>
      <c r="D6" s="313">
        <f>IF('BIFUbC-LPG-propane-or-butane'!D6&gt;0,'E-LPG propane or butane'!D54/'BIFUbC-LPG-propane-or-butane'!D6,1)</f>
        <v>1</v>
      </c>
      <c r="E6" s="313">
        <f>IF('BIFUbC-LPG-propane-or-butane'!E6&gt;0,'E-LPG propane or butane'!E54/'BIFUbC-LPG-propane-or-butane'!E6,1)</f>
        <v>1</v>
      </c>
      <c r="F6" s="313">
        <f>IF('BIFUbC-LPG-propane-or-butane'!F6&gt;0,'E-LPG propane or butane'!F54/'BIFUbC-LPG-propane-or-butane'!F6,1)</f>
        <v>1</v>
      </c>
      <c r="G6" s="313">
        <f>IF('BIFUbC-LPG-propane-or-butane'!G6&gt;0,'E-LPG propane or butane'!G54/'BIFUbC-LPG-propane-or-butane'!G6,1)</f>
        <v>1</v>
      </c>
      <c r="H6" s="313">
        <f>IF('BIFUbC-LPG-propane-or-butane'!H6&gt;0,'E-LPG propane or butane'!H54/'BIFUbC-LPG-propane-or-butane'!H6,1)</f>
        <v>1</v>
      </c>
      <c r="I6" s="313">
        <f>IF('BIFUbC-LPG-propane-or-butane'!I6&gt;0,'E-LPG propane or butane'!I54/'BIFUbC-LPG-propane-or-butane'!I6,1)</f>
        <v>1</v>
      </c>
      <c r="J6" s="313">
        <f>IF('BIFUbC-LPG-propane-or-butane'!J6&gt;0,'E-LPG propane or butane'!J54/'BIFUbC-LPG-propane-or-butane'!J6,1)</f>
        <v>1</v>
      </c>
      <c r="K6" s="313">
        <f>IF('BIFUbC-LPG-propane-or-butane'!K6&gt;0,'E-LPG propane or butane'!K54/'BIFUbC-LPG-propane-or-butane'!K6,1)</f>
        <v>1</v>
      </c>
      <c r="L6" s="313">
        <f>IF('BIFUbC-LPG-propane-or-butane'!L6&gt;0,'E-LPG propane or butane'!L54/'BIFUbC-LPG-propane-or-butane'!L6,1)</f>
        <v>1</v>
      </c>
      <c r="M6" s="313">
        <f>IF('BIFUbC-LPG-propane-or-butane'!M6&gt;0,'E-LPG propane or butane'!M54/'BIFUbC-LPG-propane-or-butane'!M6,1)</f>
        <v>1</v>
      </c>
      <c r="N6" s="313">
        <f>IF('BIFUbC-LPG-propane-or-butane'!N6&gt;0,'E-LPG propane or butane'!N54/'BIFUbC-LPG-propane-or-butane'!N6,1)</f>
        <v>1</v>
      </c>
      <c r="O6" s="313">
        <f>IF('BIFUbC-LPG-propane-or-butane'!O6&gt;0,'E-LPG propane or butane'!O54/'BIFUbC-LPG-propane-or-butane'!O6,1)</f>
        <v>1</v>
      </c>
      <c r="P6" s="313">
        <f>IF('BIFUbC-LPG-propane-or-butane'!P6&gt;0,'E-LPG propane or butane'!P54/'BIFUbC-LPG-propane-or-butane'!P6,1)</f>
        <v>1</v>
      </c>
      <c r="Q6" s="313">
        <f>IF('BIFUbC-LPG-propane-or-butane'!Q6&gt;0,'E-LPG propane or butane'!Q54/'BIFUbC-LPG-propane-or-butane'!Q6,1)</f>
        <v>1</v>
      </c>
      <c r="R6" s="313">
        <f>IF('BIFUbC-LPG-propane-or-butane'!R6&gt;0,'E-LPG propane or butane'!R54/'BIFUbC-LPG-propane-or-butane'!R6,1)</f>
        <v>1</v>
      </c>
      <c r="S6" s="313">
        <f>IF('BIFUbC-LPG-propane-or-butane'!S6&gt;0,'E-LPG propane or butane'!S54/'BIFUbC-LPG-propane-or-butane'!S6,1)</f>
        <v>1</v>
      </c>
      <c r="T6" s="313">
        <f>IF('BIFUbC-LPG-propane-or-butane'!T6&gt;0,'E-LPG propane or butane'!T54/'BIFUbC-LPG-propane-or-butane'!T6,1)</f>
        <v>1</v>
      </c>
      <c r="U6" s="313">
        <f>IF('BIFUbC-LPG-propane-or-butane'!U6&gt;0,'E-LPG propane or butane'!U54/'BIFUbC-LPG-propane-or-butane'!U6,1)</f>
        <v>1</v>
      </c>
      <c r="V6" s="313">
        <f>IF('BIFUbC-LPG-propane-or-butane'!V6&gt;0,'E-LPG propane or butane'!V54/'BIFUbC-LPG-propane-or-butane'!V6,1)</f>
        <v>1</v>
      </c>
      <c r="W6" s="313">
        <f>IF('BIFUbC-LPG-propane-or-butane'!W6&gt;0,'E-LPG propane or butane'!W54/'BIFUbC-LPG-propane-or-butane'!W6,1)</f>
        <v>1</v>
      </c>
      <c r="X6" s="313">
        <f>IF('BIFUbC-LPG-propane-or-butane'!X6&gt;0,'E-LPG propane or butane'!X54/'BIFUbC-LPG-propane-or-butane'!X6,1)</f>
        <v>1</v>
      </c>
      <c r="Y6" s="313">
        <f>IF('BIFUbC-LPG-propane-or-butane'!Y6&gt;0,'E-LPG propane or butane'!Y54/'BIFUbC-LPG-propane-or-butane'!Y6,1)</f>
        <v>1</v>
      </c>
      <c r="Z6" s="313">
        <f>IF('BIFUbC-LPG-propane-or-butane'!Z6&gt;0,'E-LPG propane or butane'!Z54/'BIFUbC-LPG-propane-or-butane'!Z6,1)</f>
        <v>1</v>
      </c>
      <c r="AA6" s="313">
        <f>IF('BIFUbC-LPG-propane-or-butane'!AA6&gt;0,'E-LPG propane or butane'!AA54/'BIFUbC-LPG-propane-or-butane'!AA6,1)</f>
        <v>1</v>
      </c>
      <c r="AB6" s="313">
        <f>IF('BIFUbC-LPG-propane-or-butane'!AB6&gt;0,'E-LPG propane or butane'!AB54/'BIFUbC-LPG-propane-or-butane'!AB6,1)</f>
        <v>1</v>
      </c>
      <c r="AC6" s="313">
        <f>IF('BIFUbC-LPG-propane-or-butane'!AC6&gt;0,'E-LPG propane or butane'!AC54/'BIFUbC-LPG-propane-or-butane'!AC6,1)</f>
        <v>1</v>
      </c>
      <c r="AD6" s="313">
        <f>IF('BIFUbC-LPG-propane-or-butane'!AD6&gt;0,'E-LPG propane or butane'!AD54/'BIFUbC-LPG-propane-or-butane'!AD6,1)</f>
        <v>1</v>
      </c>
      <c r="AE6" s="313">
        <f>IF('BIFUbC-LPG-propane-or-butane'!AE6&gt;0,'E-LPG propane or butane'!AE54/'BIFUbC-LPG-propane-or-butane'!AE6,1)</f>
        <v>1</v>
      </c>
      <c r="AF6" s="313">
        <f>IF('BIFUbC-LPG-propane-or-butane'!AF6&gt;0,'E-LPG propane or butane'!AF54/'BIFUbC-LPG-propane-or-butane'!AF6,1)</f>
        <v>1</v>
      </c>
      <c r="AG6" s="313">
        <f>IF('BIFUbC-LPG-propane-or-butane'!AG6&gt;0,'E-LPG propane or butane'!AG54/'BIFUbC-LPG-propane-or-butane'!AG6,1)</f>
        <v>1</v>
      </c>
      <c r="AH6" s="313">
        <f>IF('BIFUbC-LPG-propane-or-butane'!AH6&gt;0,'E-LPG propane or butane'!AH54/'BIFUbC-LPG-propane-or-butane'!AH6,1)</f>
        <v>1</v>
      </c>
      <c r="AI6" s="313">
        <f>IF('BIFUbC-LPG-propane-or-butane'!AI6&gt;0,'E-LPG propane or butane'!AI54/'BIFUbC-LPG-propane-or-butane'!AI6,1)</f>
        <v>1</v>
      </c>
      <c r="AJ6" s="313">
        <f>IF('BIFUbC-LPG-propane-or-butane'!AJ6&gt;0,'E-LPG propane or butane'!AJ54/'BIFUbC-LPG-propane-or-butane'!AJ6,1)</f>
        <v>1</v>
      </c>
      <c r="AK6" s="313">
        <f>IF('BIFUbC-LPG-propane-or-butane'!AK6&gt;0,'E-LPG propane or butane'!AK54/'BIFUbC-LPG-propane-or-butane'!AK6,1)</f>
        <v>1</v>
      </c>
      <c r="AL6" s="313">
        <f>IF('BIFUbC-LPG-propane-or-butane'!AL6&gt;0,'E-LPG propane or butane'!AL54/'BIFUbC-LPG-propane-or-butane'!AL6,1)</f>
        <v>1</v>
      </c>
      <c r="AM6" s="313">
        <f>IF('BIFUbC-LPG-propane-or-butane'!AM6&gt;0,'E-LPG propane or butane'!AM54/'BIFUbC-LPG-propane-or-butane'!AM6,1)</f>
        <v>1</v>
      </c>
      <c r="AN6" s="313">
        <f>IF('BIFUbC-LPG-propane-or-butane'!AN6&gt;0,'E-LPG propane or butane'!AN54/'BIFUbC-LPG-propane-or-butane'!AN6,1)</f>
        <v>1</v>
      </c>
      <c r="AO6" s="313">
        <f>IF('BIFUbC-LPG-propane-or-butane'!AO6&gt;0,'E-LPG propane or butane'!AO54/'BIFUbC-LPG-propane-or-butane'!AO6,1)</f>
        <v>1</v>
      </c>
      <c r="AP6" s="313">
        <f>IF('BIFUbC-LPG-propane-or-butane'!AP6&gt;0,'E-LPG propane or butane'!AP54/'BIFUbC-LPG-propane-or-butane'!AP6,1)</f>
        <v>1</v>
      </c>
      <c r="AQ6" s="313">
        <f>IF('BIFUbC-LPG-propane-or-butane'!AQ6&gt;0,'E-LPG propane or butane'!AQ54/'BIFUbC-LPG-propane-or-butane'!AQ6,1)</f>
        <v>1</v>
      </c>
    </row>
    <row r="7" spans="1:43" x14ac:dyDescent="0.2">
      <c r="A7" s="313" t="s">
        <v>129</v>
      </c>
      <c r="B7" s="313">
        <f>IF('BIFUbC-LPG-propane-or-butane'!B7&gt;0,'E-LPG propane or butane'!B55/'BIFUbC-LPG-propane-or-butane'!B7,1)</f>
        <v>1</v>
      </c>
      <c r="C7" s="313">
        <f>IF('BIFUbC-LPG-propane-or-butane'!C7&gt;0,'E-LPG propane or butane'!C55/'BIFUbC-LPG-propane-or-butane'!C7,1)</f>
        <v>1</v>
      </c>
      <c r="D7" s="313">
        <f>IF('BIFUbC-LPG-propane-or-butane'!D7&gt;0,'E-LPG propane or butane'!D55/'BIFUbC-LPG-propane-or-butane'!D7,1)</f>
        <v>1</v>
      </c>
      <c r="E7" s="313">
        <f>IF('BIFUbC-LPG-propane-or-butane'!E7&gt;0,'E-LPG propane or butane'!E55/'BIFUbC-LPG-propane-or-butane'!E7,1)</f>
        <v>1</v>
      </c>
      <c r="F7" s="313">
        <f>IF('BIFUbC-LPG-propane-or-butane'!F7&gt;0,'E-LPG propane or butane'!F55/'BIFUbC-LPG-propane-or-butane'!F7,1)</f>
        <v>1</v>
      </c>
      <c r="G7" s="313">
        <f>IF('BIFUbC-LPG-propane-or-butane'!G7&gt;0,'E-LPG propane or butane'!G55/'BIFUbC-LPG-propane-or-butane'!G7,1)</f>
        <v>1</v>
      </c>
      <c r="H7" s="313">
        <f>IF('BIFUbC-LPG-propane-or-butane'!H7&gt;0,'E-LPG propane or butane'!H55/'BIFUbC-LPG-propane-or-butane'!H7,1)</f>
        <v>1</v>
      </c>
      <c r="I7" s="313">
        <f>IF('BIFUbC-LPG-propane-or-butane'!I7&gt;0,'E-LPG propane or butane'!I55/'BIFUbC-LPG-propane-or-butane'!I7,1)</f>
        <v>1</v>
      </c>
      <c r="J7" s="313">
        <f>IF('BIFUbC-LPG-propane-or-butane'!J7&gt;0,'E-LPG propane or butane'!J55/'BIFUbC-LPG-propane-or-butane'!J7,1)</f>
        <v>1</v>
      </c>
      <c r="K7" s="313">
        <f>IF('BIFUbC-LPG-propane-or-butane'!K7&gt;0,'E-LPG propane or butane'!K55/'BIFUbC-LPG-propane-or-butane'!K7,1)</f>
        <v>1</v>
      </c>
      <c r="L7" s="313">
        <f>IF('BIFUbC-LPG-propane-or-butane'!L7&gt;0,'E-LPG propane or butane'!L55/'BIFUbC-LPG-propane-or-butane'!L7,1)</f>
        <v>1</v>
      </c>
      <c r="M7" s="313">
        <f>IF('BIFUbC-LPG-propane-or-butane'!M7&gt;0,'E-LPG propane or butane'!M55/'BIFUbC-LPG-propane-or-butane'!M7,1)</f>
        <v>1</v>
      </c>
      <c r="N7" s="313">
        <f>IF('BIFUbC-LPG-propane-or-butane'!N7&gt;0,'E-LPG propane or butane'!N55/'BIFUbC-LPG-propane-or-butane'!N7,1)</f>
        <v>1</v>
      </c>
      <c r="O7" s="313">
        <f>IF('BIFUbC-LPG-propane-or-butane'!O7&gt;0,'E-LPG propane or butane'!O55/'BIFUbC-LPG-propane-or-butane'!O7,1)</f>
        <v>1</v>
      </c>
      <c r="P7" s="313">
        <f>IF('BIFUbC-LPG-propane-or-butane'!P7&gt;0,'E-LPG propane or butane'!P55/'BIFUbC-LPG-propane-or-butane'!P7,1)</f>
        <v>1</v>
      </c>
      <c r="Q7" s="313">
        <f>IF('BIFUbC-LPG-propane-or-butane'!Q7&gt;0,'E-LPG propane or butane'!Q55/'BIFUbC-LPG-propane-or-butane'!Q7,1)</f>
        <v>1</v>
      </c>
      <c r="R7" s="313">
        <f>IF('BIFUbC-LPG-propane-or-butane'!R7&gt;0,'E-LPG propane or butane'!R55/'BIFUbC-LPG-propane-or-butane'!R7,1)</f>
        <v>1</v>
      </c>
      <c r="S7" s="313">
        <f>IF('BIFUbC-LPG-propane-or-butane'!S7&gt;0,'E-LPG propane or butane'!S55/'BIFUbC-LPG-propane-or-butane'!S7,1)</f>
        <v>1</v>
      </c>
      <c r="T7" s="313">
        <f>IF('BIFUbC-LPG-propane-or-butane'!T7&gt;0,'E-LPG propane or butane'!T55/'BIFUbC-LPG-propane-or-butane'!T7,1)</f>
        <v>1</v>
      </c>
      <c r="U7" s="313">
        <f>IF('BIFUbC-LPG-propane-or-butane'!U7&gt;0,'E-LPG propane or butane'!U55/'BIFUbC-LPG-propane-or-butane'!U7,1)</f>
        <v>1</v>
      </c>
      <c r="V7" s="313">
        <f>IF('BIFUbC-LPG-propane-or-butane'!V7&gt;0,'E-LPG propane or butane'!V55/'BIFUbC-LPG-propane-or-butane'!V7,1)</f>
        <v>1</v>
      </c>
      <c r="W7" s="313">
        <f>IF('BIFUbC-LPG-propane-or-butane'!W7&gt;0,'E-LPG propane or butane'!W55/'BIFUbC-LPG-propane-or-butane'!W7,1)</f>
        <v>1</v>
      </c>
      <c r="X7" s="313">
        <f>IF('BIFUbC-LPG-propane-or-butane'!X7&gt;0,'E-LPG propane or butane'!X55/'BIFUbC-LPG-propane-or-butane'!X7,1)</f>
        <v>1</v>
      </c>
      <c r="Y7" s="313">
        <f>IF('BIFUbC-LPG-propane-or-butane'!Y7&gt;0,'E-LPG propane or butane'!Y55/'BIFUbC-LPG-propane-or-butane'!Y7,1)</f>
        <v>1</v>
      </c>
      <c r="Z7" s="313">
        <f>IF('BIFUbC-LPG-propane-or-butane'!Z7&gt;0,'E-LPG propane or butane'!Z55/'BIFUbC-LPG-propane-or-butane'!Z7,1)</f>
        <v>1</v>
      </c>
      <c r="AA7" s="313">
        <f>IF('BIFUbC-LPG-propane-or-butane'!AA7&gt;0,'E-LPG propane or butane'!AA55/'BIFUbC-LPG-propane-or-butane'!AA7,1)</f>
        <v>1</v>
      </c>
      <c r="AB7" s="313">
        <f>IF('BIFUbC-LPG-propane-or-butane'!AB7&gt;0,'E-LPG propane or butane'!AB55/'BIFUbC-LPG-propane-or-butane'!AB7,1)</f>
        <v>1</v>
      </c>
      <c r="AC7" s="313">
        <f>IF('BIFUbC-LPG-propane-or-butane'!AC7&gt;0,'E-LPG propane or butane'!AC55/'BIFUbC-LPG-propane-or-butane'!AC7,1)</f>
        <v>1</v>
      </c>
      <c r="AD7" s="313">
        <f>IF('BIFUbC-LPG-propane-or-butane'!AD7&gt;0,'E-LPG propane or butane'!AD55/'BIFUbC-LPG-propane-or-butane'!AD7,1)</f>
        <v>1</v>
      </c>
      <c r="AE7" s="313">
        <f>IF('BIFUbC-LPG-propane-or-butane'!AE7&gt;0,'E-LPG propane or butane'!AE55/'BIFUbC-LPG-propane-or-butane'!AE7,1)</f>
        <v>1</v>
      </c>
      <c r="AF7" s="313">
        <f>IF('BIFUbC-LPG-propane-or-butane'!AF7&gt;0,'E-LPG propane or butane'!AF55/'BIFUbC-LPG-propane-or-butane'!AF7,1)</f>
        <v>1</v>
      </c>
      <c r="AG7" s="313">
        <f>IF('BIFUbC-LPG-propane-or-butane'!AG7&gt;0,'E-LPG propane or butane'!AG55/'BIFUbC-LPG-propane-or-butane'!AG7,1)</f>
        <v>1</v>
      </c>
      <c r="AH7" s="313">
        <f>IF('BIFUbC-LPG-propane-or-butane'!AH7&gt;0,'E-LPG propane or butane'!AH55/'BIFUbC-LPG-propane-or-butane'!AH7,1)</f>
        <v>1</v>
      </c>
      <c r="AI7" s="313">
        <f>IF('BIFUbC-LPG-propane-or-butane'!AI7&gt;0,'E-LPG propane or butane'!AI55/'BIFUbC-LPG-propane-or-butane'!AI7,1)</f>
        <v>1</v>
      </c>
      <c r="AJ7" s="313">
        <f>IF('BIFUbC-LPG-propane-or-butane'!AJ7&gt;0,'E-LPG propane or butane'!AJ55/'BIFUbC-LPG-propane-or-butane'!AJ7,1)</f>
        <v>1</v>
      </c>
      <c r="AK7" s="313">
        <f>IF('BIFUbC-LPG-propane-or-butane'!AK7&gt;0,'E-LPG propane or butane'!AK55/'BIFUbC-LPG-propane-or-butane'!AK7,1)</f>
        <v>1</v>
      </c>
      <c r="AL7" s="313">
        <f>IF('BIFUbC-LPG-propane-or-butane'!AL7&gt;0,'E-LPG propane or butane'!AL55/'BIFUbC-LPG-propane-or-butane'!AL7,1)</f>
        <v>1</v>
      </c>
      <c r="AM7" s="313">
        <f>IF('BIFUbC-LPG-propane-or-butane'!AM7&gt;0,'E-LPG propane or butane'!AM55/'BIFUbC-LPG-propane-or-butane'!AM7,1)</f>
        <v>1</v>
      </c>
      <c r="AN7" s="313">
        <f>IF('BIFUbC-LPG-propane-or-butane'!AN7&gt;0,'E-LPG propane or butane'!AN55/'BIFUbC-LPG-propane-or-butane'!AN7,1)</f>
        <v>1</v>
      </c>
      <c r="AO7" s="313">
        <f>IF('BIFUbC-LPG-propane-or-butane'!AO7&gt;0,'E-LPG propane or butane'!AO55/'BIFUbC-LPG-propane-or-butane'!AO7,1)</f>
        <v>1</v>
      </c>
      <c r="AP7" s="313">
        <f>IF('BIFUbC-LPG-propane-or-butane'!AP7&gt;0,'E-LPG propane or butane'!AP55/'BIFUbC-LPG-propane-or-butane'!AP7,1)</f>
        <v>1</v>
      </c>
      <c r="AQ7" s="313">
        <f>IF('BIFUbC-LPG-propane-or-butane'!AQ7&gt;0,'E-LPG propane or butane'!AQ55/'BIFUbC-LPG-propane-or-butane'!AQ7,1)</f>
        <v>1</v>
      </c>
    </row>
    <row r="8" spans="1:43" x14ac:dyDescent="0.2">
      <c r="A8" s="313" t="s">
        <v>130</v>
      </c>
      <c r="B8" s="313">
        <f>IF('BIFUbC-LPG-propane-or-butane'!B8&gt;0,'E-LPG propane or butane'!B56/'BIFUbC-LPG-propane-or-butane'!B8,1)</f>
        <v>1</v>
      </c>
      <c r="C8" s="313">
        <f>IF('BIFUbC-LPG-propane-or-butane'!C8&gt;0,'E-LPG propane or butane'!C56/'BIFUbC-LPG-propane-or-butane'!C8,1)</f>
        <v>1</v>
      </c>
      <c r="D8" s="313">
        <f>IF('BIFUbC-LPG-propane-or-butane'!D8&gt;0,'E-LPG propane or butane'!D56/'BIFUbC-LPG-propane-or-butane'!D8,1)</f>
        <v>1</v>
      </c>
      <c r="E8" s="313">
        <f>IF('BIFUbC-LPG-propane-or-butane'!E8&gt;0,'E-LPG propane or butane'!E56/'BIFUbC-LPG-propane-or-butane'!E8,1)</f>
        <v>1</v>
      </c>
      <c r="F8" s="313">
        <f>IF('BIFUbC-LPG-propane-or-butane'!F8&gt;0,'E-LPG propane or butane'!F56/'BIFUbC-LPG-propane-or-butane'!F8,1)</f>
        <v>1</v>
      </c>
      <c r="G8" s="313">
        <f>IF('BIFUbC-LPG-propane-or-butane'!G8&gt;0,'E-LPG propane or butane'!G56/'BIFUbC-LPG-propane-or-butane'!G8,1)</f>
        <v>1</v>
      </c>
      <c r="H8" s="313">
        <f>IF('BIFUbC-LPG-propane-or-butane'!H8&gt;0,'E-LPG propane or butane'!H56/'BIFUbC-LPG-propane-or-butane'!H8,1)</f>
        <v>1</v>
      </c>
      <c r="I8" s="313">
        <f>IF('BIFUbC-LPG-propane-or-butane'!I8&gt;0,'E-LPG propane or butane'!I56/'BIFUbC-LPG-propane-or-butane'!I8,1)</f>
        <v>1</v>
      </c>
      <c r="J8" s="313">
        <f>IF('BIFUbC-LPG-propane-or-butane'!J8&gt;0,'E-LPG propane or butane'!J56/'BIFUbC-LPG-propane-or-butane'!J8,1)</f>
        <v>1</v>
      </c>
      <c r="K8" s="313">
        <f>IF('BIFUbC-LPG-propane-or-butane'!K8&gt;0,'E-LPG propane or butane'!K56/'BIFUbC-LPG-propane-or-butane'!K8,1)</f>
        <v>1</v>
      </c>
      <c r="L8" s="313">
        <f>IF('BIFUbC-LPG-propane-or-butane'!L8&gt;0,'E-LPG propane or butane'!L56/'BIFUbC-LPG-propane-or-butane'!L8,1)</f>
        <v>1</v>
      </c>
      <c r="M8" s="313">
        <f>IF('BIFUbC-LPG-propane-or-butane'!M8&gt;0,'E-LPG propane or butane'!M56/'BIFUbC-LPG-propane-or-butane'!M8,1)</f>
        <v>1</v>
      </c>
      <c r="N8" s="313">
        <f>IF('BIFUbC-LPG-propane-or-butane'!N8&gt;0,'E-LPG propane or butane'!N56/'BIFUbC-LPG-propane-or-butane'!N8,1)</f>
        <v>1</v>
      </c>
      <c r="O8" s="313">
        <f>IF('BIFUbC-LPG-propane-or-butane'!O8&gt;0,'E-LPG propane or butane'!O56/'BIFUbC-LPG-propane-or-butane'!O8,1)</f>
        <v>1</v>
      </c>
      <c r="P8" s="313">
        <f>IF('BIFUbC-LPG-propane-or-butane'!P8&gt;0,'E-LPG propane or butane'!P56/'BIFUbC-LPG-propane-or-butane'!P8,1)</f>
        <v>1</v>
      </c>
      <c r="Q8" s="313">
        <f>IF('BIFUbC-LPG-propane-or-butane'!Q8&gt;0,'E-LPG propane or butane'!Q56/'BIFUbC-LPG-propane-or-butane'!Q8,1)</f>
        <v>1</v>
      </c>
      <c r="R8" s="313">
        <f>IF('BIFUbC-LPG-propane-or-butane'!R8&gt;0,'E-LPG propane or butane'!R56/'BIFUbC-LPG-propane-or-butane'!R8,1)</f>
        <v>1</v>
      </c>
      <c r="S8" s="313">
        <f>IF('BIFUbC-LPG-propane-or-butane'!S8&gt;0,'E-LPG propane or butane'!S56/'BIFUbC-LPG-propane-or-butane'!S8,1)</f>
        <v>1</v>
      </c>
      <c r="T8" s="313">
        <f>IF('BIFUbC-LPG-propane-or-butane'!T8&gt;0,'E-LPG propane or butane'!T56/'BIFUbC-LPG-propane-or-butane'!T8,1)</f>
        <v>1</v>
      </c>
      <c r="U8" s="313">
        <f>IF('BIFUbC-LPG-propane-or-butane'!U8&gt;0,'E-LPG propane or butane'!U56/'BIFUbC-LPG-propane-or-butane'!U8,1)</f>
        <v>1</v>
      </c>
      <c r="V8" s="313">
        <f>IF('BIFUbC-LPG-propane-or-butane'!V8&gt;0,'E-LPG propane or butane'!V56/'BIFUbC-LPG-propane-or-butane'!V8,1)</f>
        <v>1</v>
      </c>
      <c r="W8" s="313">
        <f>IF('BIFUbC-LPG-propane-or-butane'!W8&gt;0,'E-LPG propane or butane'!W56/'BIFUbC-LPG-propane-or-butane'!W8,1)</f>
        <v>1</v>
      </c>
      <c r="X8" s="313">
        <f>IF('BIFUbC-LPG-propane-or-butane'!X8&gt;0,'E-LPG propane or butane'!X56/'BIFUbC-LPG-propane-or-butane'!X8,1)</f>
        <v>1</v>
      </c>
      <c r="Y8" s="313">
        <f>IF('BIFUbC-LPG-propane-or-butane'!Y8&gt;0,'E-LPG propane or butane'!Y56/'BIFUbC-LPG-propane-or-butane'!Y8,1)</f>
        <v>1</v>
      </c>
      <c r="Z8" s="313">
        <f>IF('BIFUbC-LPG-propane-or-butane'!Z8&gt;0,'E-LPG propane or butane'!Z56/'BIFUbC-LPG-propane-or-butane'!Z8,1)</f>
        <v>1</v>
      </c>
      <c r="AA8" s="313">
        <f>IF('BIFUbC-LPG-propane-or-butane'!AA8&gt;0,'E-LPG propane or butane'!AA56/'BIFUbC-LPG-propane-or-butane'!AA8,1)</f>
        <v>1</v>
      </c>
      <c r="AB8" s="313">
        <f>IF('BIFUbC-LPG-propane-or-butane'!AB8&gt;0,'E-LPG propane or butane'!AB56/'BIFUbC-LPG-propane-or-butane'!AB8,1)</f>
        <v>1</v>
      </c>
      <c r="AC8" s="313">
        <f>IF('BIFUbC-LPG-propane-or-butane'!AC8&gt;0,'E-LPG propane or butane'!AC56/'BIFUbC-LPG-propane-or-butane'!AC8,1)</f>
        <v>1</v>
      </c>
      <c r="AD8" s="313">
        <f>IF('BIFUbC-LPG-propane-or-butane'!AD8&gt;0,'E-LPG propane or butane'!AD56/'BIFUbC-LPG-propane-or-butane'!AD8,1)</f>
        <v>1</v>
      </c>
      <c r="AE8" s="313">
        <f>IF('BIFUbC-LPG-propane-or-butane'!AE8&gt;0,'E-LPG propane or butane'!AE56/'BIFUbC-LPG-propane-or-butane'!AE8,1)</f>
        <v>1</v>
      </c>
      <c r="AF8" s="313">
        <f>IF('BIFUbC-LPG-propane-or-butane'!AF8&gt;0,'E-LPG propane or butane'!AF56/'BIFUbC-LPG-propane-or-butane'!AF8,1)</f>
        <v>1</v>
      </c>
      <c r="AG8" s="313">
        <f>IF('BIFUbC-LPG-propane-or-butane'!AG8&gt;0,'E-LPG propane or butane'!AG56/'BIFUbC-LPG-propane-or-butane'!AG8,1)</f>
        <v>1</v>
      </c>
      <c r="AH8" s="313">
        <f>IF('BIFUbC-LPG-propane-or-butane'!AH8&gt;0,'E-LPG propane or butane'!AH56/'BIFUbC-LPG-propane-or-butane'!AH8,1)</f>
        <v>1</v>
      </c>
      <c r="AI8" s="313">
        <f>IF('BIFUbC-LPG-propane-or-butane'!AI8&gt;0,'E-LPG propane or butane'!AI56/'BIFUbC-LPG-propane-or-butane'!AI8,1)</f>
        <v>1</v>
      </c>
      <c r="AJ8" s="313">
        <f>IF('BIFUbC-LPG-propane-or-butane'!AJ8&gt;0,'E-LPG propane or butane'!AJ56/'BIFUbC-LPG-propane-or-butane'!AJ8,1)</f>
        <v>1</v>
      </c>
      <c r="AK8" s="313">
        <f>IF('BIFUbC-LPG-propane-or-butane'!AK8&gt;0,'E-LPG propane or butane'!AK56/'BIFUbC-LPG-propane-or-butane'!AK8,1)</f>
        <v>1</v>
      </c>
      <c r="AL8" s="313">
        <f>IF('BIFUbC-LPG-propane-or-butane'!AL8&gt;0,'E-LPG propane or butane'!AL56/'BIFUbC-LPG-propane-or-butane'!AL8,1)</f>
        <v>1</v>
      </c>
      <c r="AM8" s="313">
        <f>IF('BIFUbC-LPG-propane-or-butane'!AM8&gt;0,'E-LPG propane or butane'!AM56/'BIFUbC-LPG-propane-or-butane'!AM8,1)</f>
        <v>1</v>
      </c>
      <c r="AN8" s="313">
        <f>IF('BIFUbC-LPG-propane-or-butane'!AN8&gt;0,'E-LPG propane or butane'!AN56/'BIFUbC-LPG-propane-or-butane'!AN8,1)</f>
        <v>1</v>
      </c>
      <c r="AO8" s="313">
        <f>IF('BIFUbC-LPG-propane-or-butane'!AO8&gt;0,'E-LPG propane or butane'!AO56/'BIFUbC-LPG-propane-or-butane'!AO8,1)</f>
        <v>1</v>
      </c>
      <c r="AP8" s="313">
        <f>IF('BIFUbC-LPG-propane-or-butane'!AP8&gt;0,'E-LPG propane or butane'!AP56/'BIFUbC-LPG-propane-or-butane'!AP8,1)</f>
        <v>1</v>
      </c>
      <c r="AQ8" s="313">
        <f>IF('BIFUbC-LPG-propane-or-butane'!AQ8&gt;0,'E-LPG propane or butane'!AQ56/'BIFUbC-LPG-propane-or-butane'!AQ8,1)</f>
        <v>1</v>
      </c>
    </row>
    <row r="9" spans="1:43" x14ac:dyDescent="0.2">
      <c r="A9" s="313" t="s">
        <v>131</v>
      </c>
      <c r="B9" s="313">
        <f>IF('BIFUbC-LPG-propane-or-butane'!B9&gt;0,'E-LPG propane or butane'!B57/'BIFUbC-LPG-propane-or-butane'!B9,1)</f>
        <v>1</v>
      </c>
      <c r="C9" s="313">
        <f>IF('BIFUbC-LPG-propane-or-butane'!C9&gt;0,'E-LPG propane or butane'!C57/'BIFUbC-LPG-propane-or-butane'!C9,1)</f>
        <v>1</v>
      </c>
      <c r="D9" s="313">
        <f>IF('BIFUbC-LPG-propane-or-butane'!D9&gt;0,'E-LPG propane or butane'!D57/'BIFUbC-LPG-propane-or-butane'!D9,1)</f>
        <v>1</v>
      </c>
      <c r="E9" s="313">
        <f>IF('BIFUbC-LPG-propane-or-butane'!E9&gt;0,'E-LPG propane or butane'!E57/'BIFUbC-LPG-propane-or-butane'!E9,1)</f>
        <v>1</v>
      </c>
      <c r="F9" s="313">
        <f>IF('BIFUbC-LPG-propane-or-butane'!F9&gt;0,'E-LPG propane or butane'!F57/'BIFUbC-LPG-propane-or-butane'!F9,1)</f>
        <v>1</v>
      </c>
      <c r="G9" s="313">
        <f>IF('BIFUbC-LPG-propane-or-butane'!G9&gt;0,'E-LPG propane or butane'!G57/'BIFUbC-LPG-propane-or-butane'!G9,1)</f>
        <v>1</v>
      </c>
      <c r="H9" s="313">
        <f>IF('BIFUbC-LPG-propane-or-butane'!H9&gt;0,'E-LPG propane or butane'!H57/'BIFUbC-LPG-propane-or-butane'!H9,1)</f>
        <v>1</v>
      </c>
      <c r="I9" s="313">
        <f>IF('BIFUbC-LPG-propane-or-butane'!I9&gt;0,'E-LPG propane or butane'!I57/'BIFUbC-LPG-propane-or-butane'!I9,1)</f>
        <v>1</v>
      </c>
      <c r="J9" s="313">
        <f>IF('BIFUbC-LPG-propane-or-butane'!J9&gt;0,'E-LPG propane or butane'!J57/'BIFUbC-LPG-propane-or-butane'!J9,1)</f>
        <v>1</v>
      </c>
      <c r="K9" s="313">
        <f>IF('BIFUbC-LPG-propane-or-butane'!K9&gt;0,'E-LPG propane or butane'!K57/'BIFUbC-LPG-propane-or-butane'!K9,1)</f>
        <v>1</v>
      </c>
      <c r="L9" s="313">
        <f>IF('BIFUbC-LPG-propane-or-butane'!L9&gt;0,'E-LPG propane or butane'!L57/'BIFUbC-LPG-propane-or-butane'!L9,1)</f>
        <v>1</v>
      </c>
      <c r="M9" s="313">
        <f>IF('BIFUbC-LPG-propane-or-butane'!M9&gt;0,'E-LPG propane or butane'!M57/'BIFUbC-LPG-propane-or-butane'!M9,1)</f>
        <v>1</v>
      </c>
      <c r="N9" s="313">
        <f>IF('BIFUbC-LPG-propane-or-butane'!N9&gt;0,'E-LPG propane or butane'!N57/'BIFUbC-LPG-propane-or-butane'!N9,1)</f>
        <v>1</v>
      </c>
      <c r="O9" s="313">
        <f>IF('BIFUbC-LPG-propane-or-butane'!O9&gt;0,'E-LPG propane or butane'!O57/'BIFUbC-LPG-propane-or-butane'!O9,1)</f>
        <v>1</v>
      </c>
      <c r="P9" s="313">
        <f>IF('BIFUbC-LPG-propane-or-butane'!P9&gt;0,'E-LPG propane or butane'!P57/'BIFUbC-LPG-propane-or-butane'!P9,1)</f>
        <v>1</v>
      </c>
      <c r="Q9" s="313">
        <f>IF('BIFUbC-LPG-propane-or-butane'!Q9&gt;0,'E-LPG propane or butane'!Q57/'BIFUbC-LPG-propane-or-butane'!Q9,1)</f>
        <v>1</v>
      </c>
      <c r="R9" s="313">
        <f>IF('BIFUbC-LPG-propane-or-butane'!R9&gt;0,'E-LPG propane or butane'!R57/'BIFUbC-LPG-propane-or-butane'!R9,1)</f>
        <v>1</v>
      </c>
      <c r="S9" s="313">
        <f>IF('BIFUbC-LPG-propane-or-butane'!S9&gt;0,'E-LPG propane or butane'!S57/'BIFUbC-LPG-propane-or-butane'!S9,1)</f>
        <v>1</v>
      </c>
      <c r="T9" s="313">
        <f>IF('BIFUbC-LPG-propane-or-butane'!T9&gt;0,'E-LPG propane or butane'!T57/'BIFUbC-LPG-propane-or-butane'!T9,1)</f>
        <v>1</v>
      </c>
      <c r="U9" s="313">
        <f>IF('BIFUbC-LPG-propane-or-butane'!U9&gt;0,'E-LPG propane or butane'!U57/'BIFUbC-LPG-propane-or-butane'!U9,1)</f>
        <v>1</v>
      </c>
      <c r="V9" s="313">
        <f>IF('BIFUbC-LPG-propane-or-butane'!V9&gt;0,'E-LPG propane or butane'!V57/'BIFUbC-LPG-propane-or-butane'!V9,1)</f>
        <v>1</v>
      </c>
      <c r="W9" s="313">
        <f>IF('BIFUbC-LPG-propane-or-butane'!W9&gt;0,'E-LPG propane or butane'!W57/'BIFUbC-LPG-propane-or-butane'!W9,1)</f>
        <v>1</v>
      </c>
      <c r="X9" s="313">
        <f>IF('BIFUbC-LPG-propane-or-butane'!X9&gt;0,'E-LPG propane or butane'!X57/'BIFUbC-LPG-propane-or-butane'!X9,1)</f>
        <v>1</v>
      </c>
      <c r="Y9" s="313">
        <f>IF('BIFUbC-LPG-propane-or-butane'!Y9&gt;0,'E-LPG propane or butane'!Y57/'BIFUbC-LPG-propane-or-butane'!Y9,1)</f>
        <v>1</v>
      </c>
      <c r="Z9" s="313">
        <f>IF('BIFUbC-LPG-propane-or-butane'!Z9&gt;0,'E-LPG propane or butane'!Z57/'BIFUbC-LPG-propane-or-butane'!Z9,1)</f>
        <v>1</v>
      </c>
      <c r="AA9" s="313">
        <f>IF('BIFUbC-LPG-propane-or-butane'!AA9&gt;0,'E-LPG propane or butane'!AA57/'BIFUbC-LPG-propane-or-butane'!AA9,1)</f>
        <v>1</v>
      </c>
      <c r="AB9" s="313">
        <f>IF('BIFUbC-LPG-propane-or-butane'!AB9&gt;0,'E-LPG propane or butane'!AB57/'BIFUbC-LPG-propane-or-butane'!AB9,1)</f>
        <v>1</v>
      </c>
      <c r="AC9" s="313">
        <f>IF('BIFUbC-LPG-propane-or-butane'!AC9&gt;0,'E-LPG propane or butane'!AC57/'BIFUbC-LPG-propane-or-butane'!AC9,1)</f>
        <v>1</v>
      </c>
      <c r="AD9" s="313">
        <f>IF('BIFUbC-LPG-propane-or-butane'!AD9&gt;0,'E-LPG propane or butane'!AD57/'BIFUbC-LPG-propane-or-butane'!AD9,1)</f>
        <v>1</v>
      </c>
      <c r="AE9" s="313">
        <f>IF('BIFUbC-LPG-propane-or-butane'!AE9&gt;0,'E-LPG propane or butane'!AE57/'BIFUbC-LPG-propane-or-butane'!AE9,1)</f>
        <v>1</v>
      </c>
      <c r="AF9" s="313">
        <f>IF('BIFUbC-LPG-propane-or-butane'!AF9&gt;0,'E-LPG propane or butane'!AF57/'BIFUbC-LPG-propane-or-butane'!AF9,1)</f>
        <v>1</v>
      </c>
      <c r="AG9" s="313">
        <f>IF('BIFUbC-LPG-propane-or-butane'!AG9&gt;0,'E-LPG propane or butane'!AG57/'BIFUbC-LPG-propane-or-butane'!AG9,1)</f>
        <v>1</v>
      </c>
      <c r="AH9" s="313">
        <f>IF('BIFUbC-LPG-propane-or-butane'!AH9&gt;0,'E-LPG propane or butane'!AH57/'BIFUbC-LPG-propane-or-butane'!AH9,1)</f>
        <v>1</v>
      </c>
      <c r="AI9" s="313">
        <f>IF('BIFUbC-LPG-propane-or-butane'!AI9&gt;0,'E-LPG propane or butane'!AI57/'BIFUbC-LPG-propane-or-butane'!AI9,1)</f>
        <v>1</v>
      </c>
      <c r="AJ9" s="313">
        <f>IF('BIFUbC-LPG-propane-or-butane'!AJ9&gt;0,'E-LPG propane or butane'!AJ57/'BIFUbC-LPG-propane-or-butane'!AJ9,1)</f>
        <v>1</v>
      </c>
      <c r="AK9" s="313">
        <f>IF('BIFUbC-LPG-propane-or-butane'!AK9&gt;0,'E-LPG propane or butane'!AK57/'BIFUbC-LPG-propane-or-butane'!AK9,1)</f>
        <v>1</v>
      </c>
      <c r="AL9" s="313">
        <f>IF('BIFUbC-LPG-propane-or-butane'!AL9&gt;0,'E-LPG propane or butane'!AL57/'BIFUbC-LPG-propane-or-butane'!AL9,1)</f>
        <v>1</v>
      </c>
      <c r="AM9" s="313">
        <f>IF('BIFUbC-LPG-propane-or-butane'!AM9&gt;0,'E-LPG propane or butane'!AM57/'BIFUbC-LPG-propane-or-butane'!AM9,1)</f>
        <v>1</v>
      </c>
      <c r="AN9" s="313">
        <f>IF('BIFUbC-LPG-propane-or-butane'!AN9&gt;0,'E-LPG propane or butane'!AN57/'BIFUbC-LPG-propane-or-butane'!AN9,1)</f>
        <v>1</v>
      </c>
      <c r="AO9" s="313">
        <f>IF('BIFUbC-LPG-propane-or-butane'!AO9&gt;0,'E-LPG propane or butane'!AO57/'BIFUbC-LPG-propane-or-butane'!AO9,1)</f>
        <v>1</v>
      </c>
      <c r="AP9" s="313">
        <f>IF('BIFUbC-LPG-propane-or-butane'!AP9&gt;0,'E-LPG propane or butane'!AP57/'BIFUbC-LPG-propane-or-butane'!AP9,1)</f>
        <v>1</v>
      </c>
      <c r="AQ9" s="313">
        <f>IF('BIFUbC-LPG-propane-or-butane'!AQ9&gt;0,'E-LPG propane or butane'!AQ57/'BIFUbC-LPG-propane-or-butane'!AQ9,1)</f>
        <v>1</v>
      </c>
    </row>
    <row r="10" spans="1:43" x14ac:dyDescent="0.2">
      <c r="A10" s="313" t="s">
        <v>132</v>
      </c>
      <c r="B10" s="313">
        <f>IF('BIFUbC-LPG-propane-or-butane'!B10&gt;0,'E-LPG propane or butane'!B58/'BIFUbC-LPG-propane-or-butane'!B10,1)</f>
        <v>0.47275086335520622</v>
      </c>
      <c r="C10" s="313">
        <f>IF('BIFUbC-LPG-propane-or-butane'!C10&gt;0,'E-LPG propane or butane'!C58/'BIFUbC-LPG-propane-or-butane'!C10,1)</f>
        <v>0.43891647876460976</v>
      </c>
      <c r="D10" s="313">
        <f>IF('BIFUbC-LPG-propane-or-butane'!D10&gt;0,'E-LPG propane or butane'!D58/'BIFUbC-LPG-propane-or-butane'!D10,1)</f>
        <v>0.43793943179555078</v>
      </c>
      <c r="E10" s="313">
        <f>IF('BIFUbC-LPG-propane-or-butane'!E10&gt;0,'E-LPG propane or butane'!E58/'BIFUbC-LPG-propane-or-butane'!E10,1)</f>
        <v>0.43695923101333994</v>
      </c>
      <c r="F10" s="313">
        <f>IF('BIFUbC-LPG-propane-or-butane'!F10&gt;0,'E-LPG propane or butane'!F58/'BIFUbC-LPG-propane-or-butane'!F10,1)</f>
        <v>0.43597586122254983</v>
      </c>
      <c r="G10" s="313">
        <f>IF('BIFUbC-LPG-propane-or-butane'!G10&gt;0,'E-LPG propane or butane'!G58/'BIFUbC-LPG-propane-or-butane'!G10,1)</f>
        <v>0.43498930713003398</v>
      </c>
      <c r="H10" s="313">
        <f>IF('BIFUbC-LPG-propane-or-butane'!H10&gt;0,'E-LPG propane or butane'!H58/'BIFUbC-LPG-propane-or-butane'!H10,1)</f>
        <v>0.4339995533441407</v>
      </c>
      <c r="I10" s="313">
        <f>IF('BIFUbC-LPG-propane-or-butane'!I10&gt;0,'E-LPG propane or butane'!I58/'BIFUbC-LPG-propane-or-butane'!I10,1)</f>
        <v>0.4331767256826381</v>
      </c>
      <c r="J10" s="313">
        <f>IF('BIFUbC-LPG-propane-or-butane'!J10&gt;0,'E-LPG propane or butane'!J58/'BIFUbC-LPG-propane-or-butane'!J10,1)</f>
        <v>0.43235171629373892</v>
      </c>
      <c r="K10" s="313">
        <f>IF('BIFUbC-LPG-propane-or-butane'!K10&gt;0,'E-LPG propane or butane'!K58/'BIFUbC-LPG-propane-or-butane'!K10,1)</f>
        <v>0.43152451657211188</v>
      </c>
      <c r="L10" s="313">
        <f>IF('BIFUbC-LPG-propane-or-butane'!L10&gt;0,'E-LPG propane or butane'!L58/'BIFUbC-LPG-propane-or-butane'!L10,1)</f>
        <v>0.43069511786715831</v>
      </c>
      <c r="M10" s="313">
        <f>IF('BIFUbC-LPG-propane-or-butane'!M10&gt;0,'E-LPG propane or butane'!M58/'BIFUbC-LPG-propane-or-butane'!M10,1)</f>
        <v>0.42986351148271357</v>
      </c>
      <c r="N10" s="313">
        <f>IF('BIFUbC-LPG-propane-or-butane'!N10&gt;0,'E-LPG propane or butane'!N58/'BIFUbC-LPG-propane-or-butane'!N10,1)</f>
        <v>0.42915998765909663</v>
      </c>
      <c r="O10" s="313">
        <f>IF('BIFUbC-LPG-propane-or-butane'!O10&gt;0,'E-LPG propane or butane'!O58/'BIFUbC-LPG-propane-or-butane'!O10,1)</f>
        <v>0.42845485647751835</v>
      </c>
      <c r="P10" s="313">
        <f>IF('BIFUbC-LPG-propane-or-butane'!P10&gt;0,'E-LPG propane or butane'!P58/'BIFUbC-LPG-propane-or-butane'!P10,1)</f>
        <v>0.42774811245967798</v>
      </c>
      <c r="Q10" s="313">
        <f>IF('BIFUbC-LPG-propane-or-butane'!Q10&gt;0,'E-LPG propane or butane'!Q58/'BIFUbC-LPG-propane-or-butane'!Q10,1)</f>
        <v>0.42703975010236583</v>
      </c>
      <c r="R10" s="313">
        <f>IF('BIFUbC-LPG-propane-or-butane'!R10&gt;0,'E-LPG propane or butane'!R58/'BIFUbC-LPG-propane-or-butane'!R10,1)</f>
        <v>0.42632976387732197</v>
      </c>
      <c r="S10" s="313">
        <f>IF('BIFUbC-LPG-propane-or-butane'!S10&gt;0,'E-LPG propane or butane'!S58/'BIFUbC-LPG-propane-or-butane'!S10,1)</f>
        <v>0.42613712620725086</v>
      </c>
      <c r="T10" s="313">
        <f>IF('BIFUbC-LPG-propane-or-butane'!T10&gt;0,'E-LPG propane or butane'!T58/'BIFUbC-LPG-propane-or-butane'!T10,1)</f>
        <v>0.42594437836738813</v>
      </c>
      <c r="U10" s="313">
        <f>IF('BIFUbC-LPG-propane-or-butane'!U10&gt;0,'E-LPG propane or butane'!U58/'BIFUbC-LPG-propane-or-butane'!U10,1)</f>
        <v>0.42575152026608143</v>
      </c>
      <c r="V10" s="313">
        <f>IF('BIFUbC-LPG-propane-or-butane'!V10&gt;0,'E-LPG propane or butane'!V58/'BIFUbC-LPG-propane-or-butane'!V10,1)</f>
        <v>0.42555855181157692</v>
      </c>
      <c r="W10" s="313">
        <f>IF('BIFUbC-LPG-propane-or-butane'!W10&gt;0,'E-LPG propane or butane'!W58/'BIFUbC-LPG-propane-or-butane'!W10,1)</f>
        <v>0.42536547291202004</v>
      </c>
      <c r="X10" s="313">
        <f>IF('BIFUbC-LPG-propane-or-butane'!X10&gt;0,'E-LPG propane or butane'!X58/'BIFUbC-LPG-propane-or-butane'!X10,1)</f>
        <v>0.42517228347545477</v>
      </c>
      <c r="Y10" s="313">
        <f>IF('BIFUbC-LPG-propane-or-butane'!Y10&gt;0,'E-LPG propane or butane'!Y58/'BIFUbC-LPG-propane-or-butane'!Y10,1)</f>
        <v>0.42497898340982354</v>
      </c>
      <c r="Z10" s="313">
        <f>IF('BIFUbC-LPG-propane-or-butane'!Z10&gt;0,'E-LPG propane or butane'!Z58/'BIFUbC-LPG-propane-or-butane'!Z10,1)</f>
        <v>0.42478557262296729</v>
      </c>
      <c r="AA10" s="313">
        <f>IF('BIFUbC-LPG-propane-or-butane'!AA10&gt;0,'E-LPG propane or butane'!AA58/'BIFUbC-LPG-propane-or-butane'!AA10,1)</f>
        <v>0.42459205102262554</v>
      </c>
      <c r="AB10" s="313">
        <f>IF('BIFUbC-LPG-propane-or-butane'!AB10&gt;0,'E-LPG propane or butane'!AB58/'BIFUbC-LPG-propane-or-butane'!AB10,1)</f>
        <v>0.42439841851643556</v>
      </c>
      <c r="AC10" s="313">
        <f>IF('BIFUbC-LPG-propane-or-butane'!AC10&gt;0,'E-LPG propane or butane'!AC58/'BIFUbC-LPG-propane-or-butane'!AC10,1)</f>
        <v>0.42420467501193282</v>
      </c>
      <c r="AD10" s="313">
        <f>IF('BIFUbC-LPG-propane-or-butane'!AD10&gt;0,'E-LPG propane or butane'!AD58/'BIFUbC-LPG-propane-or-butane'!AD10,1)</f>
        <v>0.42401082041655053</v>
      </c>
      <c r="AE10" s="313">
        <f>IF('BIFUbC-LPG-propane-or-butane'!AE10&gt;0,'E-LPG propane or butane'!AE58/'BIFUbC-LPG-propane-or-butane'!AE10,1)</f>
        <v>0.42381685463761976</v>
      </c>
      <c r="AF10" s="313">
        <f>IF('BIFUbC-LPG-propane-or-butane'!AF10&gt;0,'E-LPG propane or butane'!AF58/'BIFUbC-LPG-propane-or-butane'!AF10,1)</f>
        <v>0.42362277758236916</v>
      </c>
      <c r="AG10" s="313">
        <f>IF('BIFUbC-LPG-propane-or-butane'!AG10&gt;0,'E-LPG propane or butane'!AG58/'BIFUbC-LPG-propane-or-butane'!AG10,1)</f>
        <v>0.42342858915792475</v>
      </c>
      <c r="AH10" s="313">
        <f>IF('BIFUbC-LPG-propane-or-butane'!AH10&gt;0,'E-LPG propane or butane'!AH58/'BIFUbC-LPG-propane-or-butane'!AH10,1)</f>
        <v>0.42323428927130974</v>
      </c>
      <c r="AI10" s="313">
        <f>IF('BIFUbC-LPG-propane-or-butane'!AI10&gt;0,'E-LPG propane or butane'!AI58/'BIFUbC-LPG-propane-or-butane'!AI10,1)</f>
        <v>0.42303987782944491</v>
      </c>
      <c r="AJ10" s="313">
        <f>IF('BIFUbC-LPG-propane-or-butane'!AJ10&gt;0,'E-LPG propane or butane'!AJ58/'BIFUbC-LPG-propane-or-butane'!AJ10,1)</f>
        <v>0.42284535473914742</v>
      </c>
      <c r="AK10" s="313">
        <f>IF('BIFUbC-LPG-propane-or-butane'!AK10&gt;0,'E-LPG propane or butane'!AK58/'BIFUbC-LPG-propane-or-butane'!AK10,1)</f>
        <v>0.42265071990713199</v>
      </c>
      <c r="AL10" s="313">
        <f>IF('BIFUbC-LPG-propane-or-butane'!AL10&gt;0,'E-LPG propane or butane'!AL58/'BIFUbC-LPG-propane-or-butane'!AL10,1)</f>
        <v>0.42245597324000966</v>
      </c>
      <c r="AM10" s="313">
        <f>IF('BIFUbC-LPG-propane-or-butane'!AM10&gt;0,'E-LPG propane or butane'!AM58/'BIFUbC-LPG-propane-or-butane'!AM10,1)</f>
        <v>0.42226111464428812</v>
      </c>
      <c r="AN10" s="313">
        <f>IF('BIFUbC-LPG-propane-or-butane'!AN10&gt;0,'E-LPG propane or butane'!AN58/'BIFUbC-LPG-propane-or-butane'!AN10,1)</f>
        <v>0.42206614402637144</v>
      </c>
      <c r="AO10" s="313">
        <f>IF('BIFUbC-LPG-propane-or-butane'!AO10&gt;0,'E-LPG propane or butane'!AO58/'BIFUbC-LPG-propane-or-butane'!AO10,1)</f>
        <v>0.42187106129256036</v>
      </c>
      <c r="AP10" s="313">
        <f>IF('BIFUbC-LPG-propane-or-butane'!AP10&gt;0,'E-LPG propane or butane'!AP58/'BIFUbC-LPG-propane-or-butane'!AP10,1)</f>
        <v>0.4216758663490513</v>
      </c>
      <c r="AQ10" s="313">
        <f>IF('BIFUbC-LPG-propane-or-butane'!AQ10&gt;0,'E-LPG propane or butane'!AQ58/'BIFUbC-LPG-propane-or-butane'!AQ10,1)</f>
        <v>0.42061646894445021</v>
      </c>
    </row>
    <row r="11" spans="1:43" x14ac:dyDescent="0.2">
      <c r="A11" s="313" t="s">
        <v>133</v>
      </c>
      <c r="B11" s="313">
        <f>IF('BIFUbC-LPG-propane-or-butane'!B11&gt;0,'E-LPG propane or butane'!B59/'BIFUbC-LPG-propane-or-butane'!B11,1)</f>
        <v>0.24583002156317496</v>
      </c>
      <c r="C11" s="313">
        <f>IF('BIFUbC-LPG-propane-or-butane'!C11&gt;0,'E-LPG propane or butane'!C59/'BIFUbC-LPG-propane-or-butane'!C11,1)</f>
        <v>0.16078373857172282</v>
      </c>
      <c r="D11" s="313">
        <f>IF('BIFUbC-LPG-propane-or-butane'!D11&gt;0,'E-LPG propane or butane'!D59/'BIFUbC-LPG-propane-or-butane'!D11,1)</f>
        <v>0.16011512323012461</v>
      </c>
      <c r="E11" s="313">
        <f>IF('BIFUbC-LPG-propane-or-butane'!E11&gt;0,'E-LPG propane or butane'!E59/'BIFUbC-LPG-propane-or-butane'!E11,1)</f>
        <v>0.15944569699836153</v>
      </c>
      <c r="F11" s="313">
        <f>IF('BIFUbC-LPG-propane-or-butane'!F11&gt;0,'E-LPG propane or butane'!F59/'BIFUbC-LPG-propane-or-butane'!F11,1)</f>
        <v>0.15877679396817679</v>
      </c>
      <c r="G11" s="313">
        <f>IF('BIFUbC-LPG-propane-or-butane'!G11&gt;0,'E-LPG propane or butane'!G59/'BIFUbC-LPG-propane-or-butane'!G11,1)</f>
        <v>0.15810885087764584</v>
      </c>
      <c r="H11" s="313">
        <f>IF('BIFUbC-LPG-propane-or-butane'!H11&gt;0,'E-LPG propane or butane'!H59/'BIFUbC-LPG-propane-or-butane'!H11,1)</f>
        <v>0.15744129973658375</v>
      </c>
      <c r="I11" s="313">
        <f>IF('BIFUbC-LPG-propane-or-butane'!I11&gt;0,'E-LPG propane or butane'!I59/'BIFUbC-LPG-propane-or-butane'!I11,1)</f>
        <v>0.15685774149186144</v>
      </c>
      <c r="J11" s="313">
        <f>IF('BIFUbC-LPG-propane-or-butane'!J11&gt;0,'E-LPG propane or butane'!J59/'BIFUbC-LPG-propane-or-butane'!J11,1)</f>
        <v>0.1562741328231573</v>
      </c>
      <c r="K11" s="313">
        <f>IF('BIFUbC-LPG-propane-or-butane'!K11&gt;0,'E-LPG propane or butane'!K59/'BIFUbC-LPG-propane-or-butane'!K11,1)</f>
        <v>0.15569043826053242</v>
      </c>
      <c r="L11" s="313">
        <f>IF('BIFUbC-LPG-propane-or-butane'!L11&gt;0,'E-LPG propane or butane'!L59/'BIFUbC-LPG-propane-or-butane'!L11,1)</f>
        <v>0.15510663383546941</v>
      </c>
      <c r="M11" s="313">
        <f>IF('BIFUbC-LPG-propane-or-butane'!M11&gt;0,'E-LPG propane or butane'!M59/'BIFUbC-LPG-propane-or-butane'!M11,1)</f>
        <v>0.15452270422003361</v>
      </c>
      <c r="N11" s="313">
        <f>IF('BIFUbC-LPG-propane-or-butane'!N11&gt;0,'E-LPG propane or butane'!N59/'BIFUbC-LPG-propane-or-butane'!N11,1)</f>
        <v>0.15404654528133574</v>
      </c>
      <c r="O11" s="313">
        <f>IF('BIFUbC-LPG-propane-or-butane'!O11&gt;0,'E-LPG propane or butane'!O59/'BIFUbC-LPG-propane-or-butane'!O11,1)</f>
        <v>0.15357015072488184</v>
      </c>
      <c r="P11" s="313">
        <f>IF('BIFUbC-LPG-propane-or-butane'!P11&gt;0,'E-LPG propane or butane'!P59/'BIFUbC-LPG-propane-or-butane'!P11,1)</f>
        <v>0.15309353555305649</v>
      </c>
      <c r="Q11" s="313">
        <f>IF('BIFUbC-LPG-propane-or-butane'!Q11&gt;0,'E-LPG propane or butane'!Q59/'BIFUbC-LPG-propane-or-butane'!Q11,1)</f>
        <v>0.15261671492238504</v>
      </c>
      <c r="R11" s="313">
        <f>IF('BIFUbC-LPG-propane-or-butane'!R11&gt;0,'E-LPG propane or butane'!R59/'BIFUbC-LPG-propane-or-butane'!R11,1)</f>
        <v>0.15213970353819056</v>
      </c>
      <c r="S11" s="313">
        <f>IF('BIFUbC-LPG-propane-or-butane'!S11&gt;0,'E-LPG propane or butane'!S59/'BIFUbC-LPG-propane-or-butane'!S11,1)</f>
        <v>0.15198206676246501</v>
      </c>
      <c r="T11" s="313">
        <f>IF('BIFUbC-LPG-propane-or-butane'!T11&gt;0,'E-LPG propane or butane'!T59/'BIFUbC-LPG-propane-or-butane'!T11,1)</f>
        <v>0.15182443291210385</v>
      </c>
      <c r="U11" s="313">
        <f>IF('BIFUbC-LPG-propane-or-butane'!U11&gt;0,'E-LPG propane or butane'!U59/'BIFUbC-LPG-propane-or-butane'!U11,1)</f>
        <v>0.15166680149939341</v>
      </c>
      <c r="V11" s="313">
        <f>IF('BIFUbC-LPG-propane-or-butane'!V11&gt;0,'E-LPG propane or butane'!V59/'BIFUbC-LPG-propane-or-butane'!V11,1)</f>
        <v>0.15150917205525199</v>
      </c>
      <c r="W11" s="313">
        <f>IF('BIFUbC-LPG-propane-or-butane'!W11&gt;0,'E-LPG propane or butane'!W59/'BIFUbC-LPG-propane-or-butane'!W11,1)</f>
        <v>0.15135154412834434</v>
      </c>
      <c r="X11" s="313">
        <f>IF('BIFUbC-LPG-propane-or-butane'!X11&gt;0,'E-LPG propane or butane'!X59/'BIFUbC-LPG-propane-or-butane'!X11,1)</f>
        <v>0.15119275756453771</v>
      </c>
      <c r="Y11" s="313">
        <f>IF('BIFUbC-LPG-propane-or-butane'!Y11&gt;0,'E-LPG propane or butane'!Y59/'BIFUbC-LPG-propane-or-butane'!Y11,1)</f>
        <v>0.15103389357612967</v>
      </c>
      <c r="Z11" s="313">
        <f>IF('BIFUbC-LPG-propane-or-butane'!Z11&gt;0,'E-LPG propane or butane'!Z59/'BIFUbC-LPG-propane-or-butane'!Z11,1)</f>
        <v>0.1508749528265991</v>
      </c>
      <c r="AA11" s="313">
        <f>IF('BIFUbC-LPG-propane-or-butane'!AA11&gt;0,'E-LPG propane or butane'!AA59/'BIFUbC-LPG-propane-or-butane'!AA11,1)</f>
        <v>0.15071593597159005</v>
      </c>
      <c r="AB11" s="313">
        <f>IF('BIFUbC-LPG-propane-or-butane'!AB11&gt;0,'E-LPG propane or butane'!AB59/'BIFUbC-LPG-propane-or-butane'!AB11,1)</f>
        <v>0.15055684365893313</v>
      </c>
      <c r="AC11" s="313">
        <f>IF('BIFUbC-LPG-propane-or-butane'!AC11&gt;0,'E-LPG propane or butane'!AC59/'BIFUbC-LPG-propane-or-butane'!AC11,1)</f>
        <v>0.15039489675235845</v>
      </c>
      <c r="AD11" s="313">
        <f>IF('BIFUbC-LPG-propane-or-butane'!AD11&gt;0,'E-LPG propane or butane'!AD59/'BIFUbC-LPG-propane-or-butane'!AD11,1)</f>
        <v>0.1502326922944506</v>
      </c>
      <c r="AE11" s="313">
        <f>IF('BIFUbC-LPG-propane-or-butane'!AE11&gt;0,'E-LPG propane or butane'!AE59/'BIFUbC-LPG-propane-or-butane'!AE11,1)</f>
        <v>0.15007023011707166</v>
      </c>
      <c r="AF11" s="313">
        <f>IF('BIFUbC-LPG-propane-or-butane'!AF11&gt;0,'E-LPG propane or butane'!AF59/'BIFUbC-LPG-propane-or-butane'!AF11,1)</f>
        <v>0.14990751005265673</v>
      </c>
      <c r="AG11" s="313">
        <f>IF('BIFUbC-LPG-propane-or-butane'!AG11&gt;0,'E-LPG propane or butane'!AG59/'BIFUbC-LPG-propane-or-butane'!AG11,1)</f>
        <v>0.14974453193410667</v>
      </c>
      <c r="AH11" s="313">
        <f>IF('BIFUbC-LPG-propane-or-butane'!AH11&gt;0,'E-LPG propane or butane'!AH59/'BIFUbC-LPG-propane-or-butane'!AH11,1)</f>
        <v>0.14958041382673043</v>
      </c>
      <c r="AI11" s="313">
        <f>IF('BIFUbC-LPG-propane-or-butane'!AI11&gt;0,'E-LPG propane or butane'!AI59/'BIFUbC-LPG-propane-or-butane'!AI11,1)</f>
        <v>0.14941594976250172</v>
      </c>
      <c r="AJ11" s="313">
        <f>IF('BIFUbC-LPG-propane-or-butane'!AJ11&gt;0,'E-LPG propane or butane'!AJ59/'BIFUbC-LPG-propane-or-butane'!AJ11,1)</f>
        <v>0.14925113613764243</v>
      </c>
      <c r="AK11" s="313">
        <f>IF('BIFUbC-LPG-propane-or-butane'!AK11&gt;0,'E-LPG propane or butane'!AK59/'BIFUbC-LPG-propane-or-butane'!AK11,1)</f>
        <v>0.14908596929615611</v>
      </c>
      <c r="AL11" s="313">
        <f>IF('BIFUbC-LPG-propane-or-butane'!AL11&gt;0,'E-LPG propane or butane'!AL59/'BIFUbC-LPG-propane-or-butane'!AL11,1)</f>
        <v>0.14892044552877789</v>
      </c>
      <c r="AM11" s="313">
        <f>IF('BIFUbC-LPG-propane-or-butane'!AM11&gt;0,'E-LPG propane or butane'!AM59/'BIFUbC-LPG-propane-or-butane'!AM11,1)</f>
        <v>0.14875389816722132</v>
      </c>
      <c r="AN11" s="313">
        <f>IF('BIFUbC-LPG-propane-or-butane'!AN11&gt;0,'E-LPG propane or butane'!AN59/'BIFUbC-LPG-propane-or-butane'!AN11,1)</f>
        <v>0.14858694039775133</v>
      </c>
      <c r="AO11" s="313">
        <f>IF('BIFUbC-LPG-propane-or-butane'!AO11&gt;0,'E-LPG propane or butane'!AO59/'BIFUbC-LPG-propane-or-butane'!AO11,1)</f>
        <v>0.14841956705465903</v>
      </c>
      <c r="AP11" s="313">
        <f>IF('BIFUbC-LPG-propane-or-butane'!AP11&gt;0,'E-LPG propane or butane'!AP59/'BIFUbC-LPG-propane-or-butane'!AP11,1)</f>
        <v>0.14825177288178321</v>
      </c>
      <c r="AQ11" s="313">
        <f>IF('BIFUbC-LPG-propane-or-butane'!AQ11&gt;0,'E-LPG propane or butane'!AQ59/'BIFUbC-LPG-propane-or-butane'!AQ11,1)</f>
        <v>0.14746450526227067</v>
      </c>
    </row>
    <row r="12" spans="1:43" x14ac:dyDescent="0.2">
      <c r="A12" s="313" t="s">
        <v>134</v>
      </c>
      <c r="B12" s="313">
        <f>IF('BIFUbC-LPG-propane-or-butane'!B12&gt;0,'E-LPG propane or butane'!B60/'BIFUbC-LPG-propane-or-butane'!B12,1)</f>
        <v>1</v>
      </c>
      <c r="C12" s="313">
        <f>IF('BIFUbC-LPG-propane-or-butane'!C12&gt;0,'E-LPG propane or butane'!C60/'BIFUbC-LPG-propane-or-butane'!C12,1)</f>
        <v>1</v>
      </c>
      <c r="D12" s="313">
        <f>IF('BIFUbC-LPG-propane-or-butane'!D12&gt;0,'E-LPG propane or butane'!D60/'BIFUbC-LPG-propane-or-butane'!D12,1)</f>
        <v>1</v>
      </c>
      <c r="E12" s="313">
        <f>IF('BIFUbC-LPG-propane-or-butane'!E12&gt;0,'E-LPG propane or butane'!E60/'BIFUbC-LPG-propane-or-butane'!E12,1)</f>
        <v>1</v>
      </c>
      <c r="F12" s="313">
        <f>IF('BIFUbC-LPG-propane-or-butane'!F12&gt;0,'E-LPG propane or butane'!F60/'BIFUbC-LPG-propane-or-butane'!F12,1)</f>
        <v>1</v>
      </c>
      <c r="G12" s="313">
        <f>IF('BIFUbC-LPG-propane-or-butane'!G12&gt;0,'E-LPG propane or butane'!G60/'BIFUbC-LPG-propane-or-butane'!G12,1)</f>
        <v>1</v>
      </c>
      <c r="H12" s="313">
        <f>IF('BIFUbC-LPG-propane-or-butane'!H12&gt;0,'E-LPG propane or butane'!H60/'BIFUbC-LPG-propane-or-butane'!H12,1)</f>
        <v>1</v>
      </c>
      <c r="I12" s="313">
        <f>IF('BIFUbC-LPG-propane-or-butane'!I12&gt;0,'E-LPG propane or butane'!I60/'BIFUbC-LPG-propane-or-butane'!I12,1)</f>
        <v>1</v>
      </c>
      <c r="J12" s="313">
        <f>IF('BIFUbC-LPG-propane-or-butane'!J12&gt;0,'E-LPG propane or butane'!J60/'BIFUbC-LPG-propane-or-butane'!J12,1)</f>
        <v>1</v>
      </c>
      <c r="K12" s="313">
        <f>IF('BIFUbC-LPG-propane-or-butane'!K12&gt;0,'E-LPG propane or butane'!K60/'BIFUbC-LPG-propane-or-butane'!K12,1)</f>
        <v>1</v>
      </c>
      <c r="L12" s="313">
        <f>IF('BIFUbC-LPG-propane-or-butane'!L12&gt;0,'E-LPG propane or butane'!L60/'BIFUbC-LPG-propane-or-butane'!L12,1)</f>
        <v>1</v>
      </c>
      <c r="M12" s="313">
        <f>IF('BIFUbC-LPG-propane-or-butane'!M12&gt;0,'E-LPG propane or butane'!M60/'BIFUbC-LPG-propane-or-butane'!M12,1)</f>
        <v>1</v>
      </c>
      <c r="N12" s="313">
        <f>IF('BIFUbC-LPG-propane-or-butane'!N12&gt;0,'E-LPG propane or butane'!N60/'BIFUbC-LPG-propane-or-butane'!N12,1)</f>
        <v>1</v>
      </c>
      <c r="O12" s="313">
        <f>IF('BIFUbC-LPG-propane-or-butane'!O12&gt;0,'E-LPG propane or butane'!O60/'BIFUbC-LPG-propane-or-butane'!O12,1)</f>
        <v>1</v>
      </c>
      <c r="P12" s="313">
        <f>IF('BIFUbC-LPG-propane-or-butane'!P12&gt;0,'E-LPG propane or butane'!P60/'BIFUbC-LPG-propane-or-butane'!P12,1)</f>
        <v>1</v>
      </c>
      <c r="Q12" s="313">
        <f>IF('BIFUbC-LPG-propane-or-butane'!Q12&gt;0,'E-LPG propane or butane'!Q60/'BIFUbC-LPG-propane-or-butane'!Q12,1)</f>
        <v>1</v>
      </c>
      <c r="R12" s="313">
        <f>IF('BIFUbC-LPG-propane-or-butane'!R12&gt;0,'E-LPG propane or butane'!R60/'BIFUbC-LPG-propane-or-butane'!R12,1)</f>
        <v>1</v>
      </c>
      <c r="S12" s="313">
        <f>IF('BIFUbC-LPG-propane-or-butane'!S12&gt;0,'E-LPG propane or butane'!S60/'BIFUbC-LPG-propane-or-butane'!S12,1)</f>
        <v>1</v>
      </c>
      <c r="T12" s="313">
        <f>IF('BIFUbC-LPG-propane-or-butane'!T12&gt;0,'E-LPG propane or butane'!T60/'BIFUbC-LPG-propane-or-butane'!T12,1)</f>
        <v>1</v>
      </c>
      <c r="U12" s="313">
        <f>IF('BIFUbC-LPG-propane-or-butane'!U12&gt;0,'E-LPG propane or butane'!U60/'BIFUbC-LPG-propane-or-butane'!U12,1)</f>
        <v>1</v>
      </c>
      <c r="V12" s="313">
        <f>IF('BIFUbC-LPG-propane-or-butane'!V12&gt;0,'E-LPG propane or butane'!V60/'BIFUbC-LPG-propane-or-butane'!V12,1)</f>
        <v>1</v>
      </c>
      <c r="W12" s="313">
        <f>IF('BIFUbC-LPG-propane-or-butane'!W12&gt;0,'E-LPG propane or butane'!W60/'BIFUbC-LPG-propane-or-butane'!W12,1)</f>
        <v>1</v>
      </c>
      <c r="X12" s="313">
        <f>IF('BIFUbC-LPG-propane-or-butane'!X12&gt;0,'E-LPG propane or butane'!X60/'BIFUbC-LPG-propane-or-butane'!X12,1)</f>
        <v>1</v>
      </c>
      <c r="Y12" s="313">
        <f>IF('BIFUbC-LPG-propane-or-butane'!Y12&gt;0,'E-LPG propane or butane'!Y60/'BIFUbC-LPG-propane-or-butane'!Y12,1)</f>
        <v>1</v>
      </c>
      <c r="Z12" s="313">
        <f>IF('BIFUbC-LPG-propane-or-butane'!Z12&gt;0,'E-LPG propane or butane'!Z60/'BIFUbC-LPG-propane-or-butane'!Z12,1)</f>
        <v>1</v>
      </c>
      <c r="AA12" s="313">
        <f>IF('BIFUbC-LPG-propane-or-butane'!AA12&gt;0,'E-LPG propane or butane'!AA60/'BIFUbC-LPG-propane-or-butane'!AA12,1)</f>
        <v>1</v>
      </c>
      <c r="AB12" s="313">
        <f>IF('BIFUbC-LPG-propane-or-butane'!AB12&gt;0,'E-LPG propane or butane'!AB60/'BIFUbC-LPG-propane-or-butane'!AB12,1)</f>
        <v>1</v>
      </c>
      <c r="AC12" s="313">
        <f>IF('BIFUbC-LPG-propane-or-butane'!AC12&gt;0,'E-LPG propane or butane'!AC60/'BIFUbC-LPG-propane-or-butane'!AC12,1)</f>
        <v>1</v>
      </c>
      <c r="AD12" s="313">
        <f>IF('BIFUbC-LPG-propane-or-butane'!AD12&gt;0,'E-LPG propane or butane'!AD60/'BIFUbC-LPG-propane-or-butane'!AD12,1)</f>
        <v>1</v>
      </c>
      <c r="AE12" s="313">
        <f>IF('BIFUbC-LPG-propane-or-butane'!AE12&gt;0,'E-LPG propane or butane'!AE60/'BIFUbC-LPG-propane-or-butane'!AE12,1)</f>
        <v>1</v>
      </c>
      <c r="AF12" s="313">
        <f>IF('BIFUbC-LPG-propane-or-butane'!AF12&gt;0,'E-LPG propane or butane'!AF60/'BIFUbC-LPG-propane-or-butane'!AF12,1)</f>
        <v>1</v>
      </c>
      <c r="AG12" s="313">
        <f>IF('BIFUbC-LPG-propane-or-butane'!AG12&gt;0,'E-LPG propane or butane'!AG60/'BIFUbC-LPG-propane-or-butane'!AG12,1)</f>
        <v>1</v>
      </c>
      <c r="AH12" s="313">
        <f>IF('BIFUbC-LPG-propane-or-butane'!AH12&gt;0,'E-LPG propane or butane'!AH60/'BIFUbC-LPG-propane-or-butane'!AH12,1)</f>
        <v>1</v>
      </c>
      <c r="AI12" s="313">
        <f>IF('BIFUbC-LPG-propane-or-butane'!AI12&gt;0,'E-LPG propane or butane'!AI60/'BIFUbC-LPG-propane-or-butane'!AI12,1)</f>
        <v>1</v>
      </c>
      <c r="AJ12" s="313">
        <f>IF('BIFUbC-LPG-propane-or-butane'!AJ12&gt;0,'E-LPG propane or butane'!AJ60/'BIFUbC-LPG-propane-or-butane'!AJ12,1)</f>
        <v>1</v>
      </c>
      <c r="AK12" s="313">
        <f>IF('BIFUbC-LPG-propane-or-butane'!AK12&gt;0,'E-LPG propane or butane'!AK60/'BIFUbC-LPG-propane-or-butane'!AK12,1)</f>
        <v>1</v>
      </c>
      <c r="AL12" s="313">
        <f>IF('BIFUbC-LPG-propane-or-butane'!AL12&gt;0,'E-LPG propane or butane'!AL60/'BIFUbC-LPG-propane-or-butane'!AL12,1)</f>
        <v>1</v>
      </c>
      <c r="AM12" s="313">
        <f>IF('BIFUbC-LPG-propane-or-butane'!AM12&gt;0,'E-LPG propane or butane'!AM60/'BIFUbC-LPG-propane-or-butane'!AM12,1)</f>
        <v>1</v>
      </c>
      <c r="AN12" s="313">
        <f>IF('BIFUbC-LPG-propane-or-butane'!AN12&gt;0,'E-LPG propane or butane'!AN60/'BIFUbC-LPG-propane-or-butane'!AN12,1)</f>
        <v>1</v>
      </c>
      <c r="AO12" s="313">
        <f>IF('BIFUbC-LPG-propane-or-butane'!AO12&gt;0,'E-LPG propane or butane'!AO60/'BIFUbC-LPG-propane-or-butane'!AO12,1)</f>
        <v>1</v>
      </c>
      <c r="AP12" s="313">
        <f>IF('BIFUbC-LPG-propane-or-butane'!AP12&gt;0,'E-LPG propane or butane'!AP60/'BIFUbC-LPG-propane-or-butane'!AP12,1)</f>
        <v>1</v>
      </c>
      <c r="AQ12" s="313">
        <f>IF('BIFUbC-LPG-propane-or-butane'!AQ12&gt;0,'E-LPG propane or butane'!AQ60/'BIFUbC-LPG-propane-or-butane'!AQ12,1)</f>
        <v>1</v>
      </c>
    </row>
    <row r="13" spans="1:43" x14ac:dyDescent="0.2">
      <c r="A13" s="313" t="s">
        <v>135</v>
      </c>
      <c r="B13" s="313">
        <f>IF('BIFUbC-LPG-propane-or-butane'!B13&gt;0,'E-LPG propane or butane'!B61/'BIFUbC-LPG-propane-or-butane'!B13,1)</f>
        <v>0.85648341267959194</v>
      </c>
      <c r="C13" s="313">
        <f>IF('BIFUbC-LPG-propane-or-butane'!C13&gt;0,'E-LPG propane or butane'!C61/'BIFUbC-LPG-propane-or-butane'!C13,1)</f>
        <v>0.74526367137090554</v>
      </c>
      <c r="D13" s="313">
        <f>IF('BIFUbC-LPG-propane-or-butane'!D13&gt;0,'E-LPG propane or butane'!D61/'BIFUbC-LPG-propane-or-butane'!D13,1)</f>
        <v>0.7435362903402295</v>
      </c>
      <c r="E13" s="313">
        <f>IF('BIFUbC-LPG-propane-or-butane'!E13&gt;0,'E-LPG propane or butane'!E61/'BIFUbC-LPG-propane-or-butane'!E13,1)</f>
        <v>0.74179307540563177</v>
      </c>
      <c r="F13" s="313">
        <f>IF('BIFUbC-LPG-propane-or-butane'!F13&gt;0,'E-LPG propane or butane'!F61/'BIFUbC-LPG-propane-or-butane'!F13,1)</f>
        <v>0.74003385958383994</v>
      </c>
      <c r="G13" s="313">
        <f>IF('BIFUbC-LPG-propane-or-butane'!G13&gt;0,'E-LPG propane or butane'!G61/'BIFUbC-LPG-propane-or-butane'!G13,1)</f>
        <v>0.73825847422162283</v>
      </c>
      <c r="H13" s="313">
        <f>IF('BIFUbC-LPG-propane-or-butane'!H13&gt;0,'E-LPG propane or butane'!H61/'BIFUbC-LPG-propane-or-butane'!H13,1)</f>
        <v>0.73646674898980524</v>
      </c>
      <c r="I13" s="313">
        <f>IF('BIFUbC-LPG-propane-or-butane'!I13&gt;0,'E-LPG propane or butane'!I61/'BIFUbC-LPG-propane-or-butane'!I13,1)</f>
        <v>0.73479493499066528</v>
      </c>
      <c r="J13" s="313">
        <f>IF('BIFUbC-LPG-propane-or-butane'!J13&gt;0,'E-LPG propane or butane'!J61/'BIFUbC-LPG-propane-or-butane'!J13,1)</f>
        <v>0.73310895218416672</v>
      </c>
      <c r="K13" s="313">
        <f>IF('BIFUbC-LPG-propane-or-butane'!K13&gt;0,'E-LPG propane or butane'!K61/'BIFUbC-LPG-propane-or-butane'!K13,1)</f>
        <v>0.73140866552071537</v>
      </c>
      <c r="L13" s="313">
        <f>IF('BIFUbC-LPG-propane-or-butane'!L13&gt;0,'E-LPG propane or butane'!L61/'BIFUbC-LPG-propane-or-butane'!L13,1)</f>
        <v>0.72969393881763689</v>
      </c>
      <c r="M13" s="313">
        <f>IF('BIFUbC-LPG-propane-or-butane'!M13&gt;0,'E-LPG propane or butane'!M61/'BIFUbC-LPG-propane-or-butane'!M13,1)</f>
        <v>0.72796463475995188</v>
      </c>
      <c r="N13" s="313">
        <f>IF('BIFUbC-LPG-propane-or-butane'!N13&gt;0,'E-LPG propane or butane'!N61/'BIFUbC-LPG-propane-or-butane'!N13,1)</f>
        <v>0.726567665332428</v>
      </c>
      <c r="O13" s="313">
        <f>IF('BIFUbC-LPG-propane-or-butane'!O13&gt;0,'E-LPG propane or butane'!O61/'BIFUbC-LPG-propane-or-butane'!O13,1)</f>
        <v>0.72516105900649397</v>
      </c>
      <c r="P13" s="313">
        <f>IF('BIFUbC-LPG-propane-or-butane'!P13&gt;0,'E-LPG propane or butane'!P61/'BIFUbC-LPG-propane-or-butane'!P13,1)</f>
        <v>0.72374474013274503</v>
      </c>
      <c r="Q13" s="313">
        <f>IF('BIFUbC-LPG-propane-or-butane'!Q13&gt;0,'E-LPG propane or butane'!Q61/'BIFUbC-LPG-propane-or-butane'!Q13,1)</f>
        <v>0.72231863251670136</v>
      </c>
      <c r="R13" s="313">
        <f>IF('BIFUbC-LPG-propane-or-butane'!R13&gt;0,'E-LPG propane or butane'!R61/'BIFUbC-LPG-propane-or-butane'!R13,1)</f>
        <v>0.72088265941808816</v>
      </c>
      <c r="S13" s="313">
        <f>IF('BIFUbC-LPG-propane-or-butane'!S13&gt;0,'E-LPG propane or butane'!S61/'BIFUbC-LPG-propane-or-butane'!S13,1)</f>
        <v>0.72032785900439888</v>
      </c>
      <c r="T13" s="313">
        <f>IF('BIFUbC-LPG-propane-or-butane'!T13&gt;0,'E-LPG propane or butane'!T61/'BIFUbC-LPG-propane-or-butane'!T13,1)</f>
        <v>0.71977154990501513</v>
      </c>
      <c r="U13" s="313">
        <f>IF('BIFUbC-LPG-propane-or-butane'!U13&gt;0,'E-LPG propane or butane'!U61/'BIFUbC-LPG-propane-or-butane'!U13,1)</f>
        <v>0.71921372728372179</v>
      </c>
      <c r="V13" s="313">
        <f>IF('BIFUbC-LPG-propane-or-butane'!V13&gt;0,'E-LPG propane or butane'!V61/'BIFUbC-LPG-propane-or-butane'!V13,1)</f>
        <v>0.71865438628851064</v>
      </c>
      <c r="W13" s="313">
        <f>IF('BIFUbC-LPG-propane-or-butane'!W13&gt;0,'E-LPG propane or butane'!W61/'BIFUbC-LPG-propane-or-butane'!W13,1)</f>
        <v>0.71809352205154398</v>
      </c>
      <c r="X13" s="313">
        <f>IF('BIFUbC-LPG-propane-or-butane'!X13&gt;0,'E-LPG propane or butane'!X61/'BIFUbC-LPG-propane-or-butane'!X13,1)</f>
        <v>0.71753112968912003</v>
      </c>
      <c r="Y13" s="313">
        <f>IF('BIFUbC-LPG-propane-or-butane'!Y13&gt;0,'E-LPG propane or butane'!Y61/'BIFUbC-LPG-propane-or-butane'!Y13,1)</f>
        <v>0.71696720430163696</v>
      </c>
      <c r="Z13" s="313">
        <f>IF('BIFUbC-LPG-propane-or-butane'!Z13&gt;0,'E-LPG propane or butane'!Z61/'BIFUbC-LPG-propane-or-butane'!Z13,1)</f>
        <v>0.71640174097355813</v>
      </c>
      <c r="AA13" s="313">
        <f>IF('BIFUbC-LPG-propane-or-butane'!AA13&gt;0,'E-LPG propane or butane'!AA61/'BIFUbC-LPG-propane-or-butane'!AA13,1)</f>
        <v>0.71583473477337678</v>
      </c>
      <c r="AB13" s="313">
        <f>IF('BIFUbC-LPG-propane-or-butane'!AB13&gt;0,'E-LPG propane or butane'!AB61/'BIFUbC-LPG-propane-or-butane'!AB13,1)</f>
        <v>0.71526618075358184</v>
      </c>
      <c r="AC13" s="313">
        <f>IF('BIFUbC-LPG-propane-or-butane'!AC13&gt;0,'E-LPG propane or butane'!AC61/'BIFUbC-LPG-propane-or-butane'!AC13,1)</f>
        <v>0.7146960739506224</v>
      </c>
      <c r="AD13" s="313">
        <f>IF('BIFUbC-LPG-propane-or-butane'!AD13&gt;0,'E-LPG propane or butane'!AD61/'BIFUbC-LPG-propane-or-butane'!AD13,1)</f>
        <v>0.7141244093848742</v>
      </c>
      <c r="AE13" s="313">
        <f>IF('BIFUbC-LPG-propane-or-butane'!AE13&gt;0,'E-LPG propane or butane'!AE61/'BIFUbC-LPG-propane-or-butane'!AE13,1)</f>
        <v>0.7135511820606053</v>
      </c>
      <c r="AF13" s="313">
        <f>IF('BIFUbC-LPG-propane-or-butane'!AF13&gt;0,'E-LPG propane or butane'!AF61/'BIFUbC-LPG-propane-or-butane'!AF13,1)</f>
        <v>0.71297638696594134</v>
      </c>
      <c r="AG13" s="313">
        <f>IF('BIFUbC-LPG-propane-or-butane'!AG13&gt;0,'E-LPG propane or butane'!AG61/'BIFUbC-LPG-propane-or-butane'!AG13,1)</f>
        <v>0.71240001907283301</v>
      </c>
      <c r="AH13" s="313">
        <f>IF('BIFUbC-LPG-propane-or-butane'!AH13&gt;0,'E-LPG propane or butane'!AH61/'BIFUbC-LPG-propane-or-butane'!AH13,1)</f>
        <v>0.71182207333702141</v>
      </c>
      <c r="AI13" s="313">
        <f>IF('BIFUbC-LPG-propane-or-butane'!AI13&gt;0,'E-LPG propane or butane'!AI61/'BIFUbC-LPG-propane-or-butane'!AI13,1)</f>
        <v>0.7112425446980053</v>
      </c>
      <c r="AJ13" s="313">
        <f>IF('BIFUbC-LPG-propane-or-butane'!AJ13&gt;0,'E-LPG propane or butane'!AJ61/'BIFUbC-LPG-propane-or-butane'!AJ13,1)</f>
        <v>0.7106614280790079</v>
      </c>
      <c r="AK13" s="313">
        <f>IF('BIFUbC-LPG-propane-or-butane'!AK13&gt;0,'E-LPG propane or butane'!AK61/'BIFUbC-LPG-propane-or-butane'!AK13,1)</f>
        <v>0.71007871838694381</v>
      </c>
      <c r="AL13" s="313">
        <f>IF('BIFUbC-LPG-propane-or-butane'!AL13&gt;0,'E-LPG propane or butane'!AL61/'BIFUbC-LPG-propane-or-butane'!AL13,1)</f>
        <v>0.70949441051238649</v>
      </c>
      <c r="AM13" s="313">
        <f>IF('BIFUbC-LPG-propane-or-butane'!AM13&gt;0,'E-LPG propane or butane'!AM61/'BIFUbC-LPG-propane-or-butane'!AM13,1)</f>
        <v>0.70890849932953615</v>
      </c>
      <c r="AN13" s="313">
        <f>IF('BIFUbC-LPG-propane-or-butane'!AN13&gt;0,'E-LPG propane or butane'!AN61/'BIFUbC-LPG-propane-or-butane'!AN13,1)</f>
        <v>0.70832097969618724</v>
      </c>
      <c r="AO13" s="313">
        <f>IF('BIFUbC-LPG-propane-or-butane'!AO13&gt;0,'E-LPG propane or butane'!AO61/'BIFUbC-LPG-propane-or-butane'!AO13,1)</f>
        <v>0.70773184645369669</v>
      </c>
      <c r="AP13" s="313">
        <f>IF('BIFUbC-LPG-propane-or-butane'!AP13&gt;0,'E-LPG propane or butane'!AP61/'BIFUbC-LPG-propane-or-butane'!AP13,1)</f>
        <v>0.70714109442695194</v>
      </c>
      <c r="AQ13" s="313">
        <f>IF('BIFUbC-LPG-propane-or-butane'!AQ13&gt;0,'E-LPG propane or butane'!AQ61/'BIFUbC-LPG-propane-or-butane'!AQ13,1)</f>
        <v>0.70546545319841381</v>
      </c>
    </row>
    <row r="14" spans="1:43" x14ac:dyDescent="0.2">
      <c r="A14" s="313" t="s">
        <v>136</v>
      </c>
      <c r="B14" s="313">
        <f>IF('BIFUbC-LPG-propane-or-butane'!B14&gt;0,'E-LPG propane or butane'!B62/'BIFUbC-LPG-propane-or-butane'!B14,1)</f>
        <v>1</v>
      </c>
      <c r="C14" s="313">
        <f>IF('BIFUbC-LPG-propane-or-butane'!C14&gt;0,'E-LPG propane or butane'!C62/'BIFUbC-LPG-propane-or-butane'!C14,1)</f>
        <v>1</v>
      </c>
      <c r="D14" s="313">
        <f>IF('BIFUbC-LPG-propane-or-butane'!D14&gt;0,'E-LPG propane or butane'!D62/'BIFUbC-LPG-propane-or-butane'!D14,1)</f>
        <v>1</v>
      </c>
      <c r="E14" s="313">
        <f>IF('BIFUbC-LPG-propane-or-butane'!E14&gt;0,'E-LPG propane or butane'!E62/'BIFUbC-LPG-propane-or-butane'!E14,1)</f>
        <v>1</v>
      </c>
      <c r="F14" s="313">
        <f>IF('BIFUbC-LPG-propane-or-butane'!F14&gt;0,'E-LPG propane or butane'!F62/'BIFUbC-LPG-propane-or-butane'!F14,1)</f>
        <v>1</v>
      </c>
      <c r="G14" s="313">
        <f>IF('BIFUbC-LPG-propane-or-butane'!G14&gt;0,'E-LPG propane or butane'!G62/'BIFUbC-LPG-propane-or-butane'!G14,1)</f>
        <v>1</v>
      </c>
      <c r="H14" s="313">
        <f>IF('BIFUbC-LPG-propane-or-butane'!H14&gt;0,'E-LPG propane or butane'!H62/'BIFUbC-LPG-propane-or-butane'!H14,1)</f>
        <v>1</v>
      </c>
      <c r="I14" s="313">
        <f>IF('BIFUbC-LPG-propane-or-butane'!I14&gt;0,'E-LPG propane or butane'!I62/'BIFUbC-LPG-propane-or-butane'!I14,1)</f>
        <v>1</v>
      </c>
      <c r="J14" s="313">
        <f>IF('BIFUbC-LPG-propane-or-butane'!J14&gt;0,'E-LPG propane or butane'!J62/'BIFUbC-LPG-propane-or-butane'!J14,1)</f>
        <v>1</v>
      </c>
      <c r="K14" s="313">
        <f>IF('BIFUbC-LPG-propane-or-butane'!K14&gt;0,'E-LPG propane or butane'!K62/'BIFUbC-LPG-propane-or-butane'!K14,1)</f>
        <v>1</v>
      </c>
      <c r="L14" s="313">
        <f>IF('BIFUbC-LPG-propane-or-butane'!L14&gt;0,'E-LPG propane or butane'!L62/'BIFUbC-LPG-propane-or-butane'!L14,1)</f>
        <v>1</v>
      </c>
      <c r="M14" s="313">
        <f>IF('BIFUbC-LPG-propane-or-butane'!M14&gt;0,'E-LPG propane or butane'!M62/'BIFUbC-LPG-propane-or-butane'!M14,1)</f>
        <v>1</v>
      </c>
      <c r="N14" s="313">
        <f>IF('BIFUbC-LPG-propane-or-butane'!N14&gt;0,'E-LPG propane or butane'!N62/'BIFUbC-LPG-propane-or-butane'!N14,1)</f>
        <v>1</v>
      </c>
      <c r="O14" s="313">
        <f>IF('BIFUbC-LPG-propane-or-butane'!O14&gt;0,'E-LPG propane or butane'!O62/'BIFUbC-LPG-propane-or-butane'!O14,1)</f>
        <v>1</v>
      </c>
      <c r="P14" s="313">
        <f>IF('BIFUbC-LPG-propane-or-butane'!P14&gt;0,'E-LPG propane or butane'!P62/'BIFUbC-LPG-propane-or-butane'!P14,1)</f>
        <v>1</v>
      </c>
      <c r="Q14" s="313">
        <f>IF('BIFUbC-LPG-propane-or-butane'!Q14&gt;0,'E-LPG propane or butane'!Q62/'BIFUbC-LPG-propane-or-butane'!Q14,1)</f>
        <v>1</v>
      </c>
      <c r="R14" s="313">
        <f>IF('BIFUbC-LPG-propane-or-butane'!R14&gt;0,'E-LPG propane or butane'!R62/'BIFUbC-LPG-propane-or-butane'!R14,1)</f>
        <v>1</v>
      </c>
      <c r="S14" s="313">
        <f>IF('BIFUbC-LPG-propane-or-butane'!S14&gt;0,'E-LPG propane or butane'!S62/'BIFUbC-LPG-propane-or-butane'!S14,1)</f>
        <v>1</v>
      </c>
      <c r="T14" s="313">
        <f>IF('BIFUbC-LPG-propane-or-butane'!T14&gt;0,'E-LPG propane or butane'!T62/'BIFUbC-LPG-propane-or-butane'!T14,1)</f>
        <v>1</v>
      </c>
      <c r="U14" s="313">
        <f>IF('BIFUbC-LPG-propane-or-butane'!U14&gt;0,'E-LPG propane or butane'!U62/'BIFUbC-LPG-propane-or-butane'!U14,1)</f>
        <v>1</v>
      </c>
      <c r="V14" s="313">
        <f>IF('BIFUbC-LPG-propane-or-butane'!V14&gt;0,'E-LPG propane or butane'!V62/'BIFUbC-LPG-propane-or-butane'!V14,1)</f>
        <v>1</v>
      </c>
      <c r="W14" s="313">
        <f>IF('BIFUbC-LPG-propane-or-butane'!W14&gt;0,'E-LPG propane or butane'!W62/'BIFUbC-LPG-propane-or-butane'!W14,1)</f>
        <v>1</v>
      </c>
      <c r="X14" s="313">
        <f>IF('BIFUbC-LPG-propane-or-butane'!X14&gt;0,'E-LPG propane or butane'!X62/'BIFUbC-LPG-propane-or-butane'!X14,1)</f>
        <v>1</v>
      </c>
      <c r="Y14" s="313">
        <f>IF('BIFUbC-LPG-propane-or-butane'!Y14&gt;0,'E-LPG propane or butane'!Y62/'BIFUbC-LPG-propane-or-butane'!Y14,1)</f>
        <v>1</v>
      </c>
      <c r="Z14" s="313">
        <f>IF('BIFUbC-LPG-propane-or-butane'!Z14&gt;0,'E-LPG propane or butane'!Z62/'BIFUbC-LPG-propane-or-butane'!Z14,1)</f>
        <v>1</v>
      </c>
      <c r="AA14" s="313">
        <f>IF('BIFUbC-LPG-propane-or-butane'!AA14&gt;0,'E-LPG propane or butane'!AA62/'BIFUbC-LPG-propane-or-butane'!AA14,1)</f>
        <v>1</v>
      </c>
      <c r="AB14" s="313">
        <f>IF('BIFUbC-LPG-propane-or-butane'!AB14&gt;0,'E-LPG propane or butane'!AB62/'BIFUbC-LPG-propane-or-butane'!AB14,1)</f>
        <v>1</v>
      </c>
      <c r="AC14" s="313">
        <f>IF('BIFUbC-LPG-propane-or-butane'!AC14&gt;0,'E-LPG propane or butane'!AC62/'BIFUbC-LPG-propane-or-butane'!AC14,1)</f>
        <v>1</v>
      </c>
      <c r="AD14" s="313">
        <f>IF('BIFUbC-LPG-propane-or-butane'!AD14&gt;0,'E-LPG propane or butane'!AD62/'BIFUbC-LPG-propane-or-butane'!AD14,1)</f>
        <v>1</v>
      </c>
      <c r="AE14" s="313">
        <f>IF('BIFUbC-LPG-propane-or-butane'!AE14&gt;0,'E-LPG propane or butane'!AE62/'BIFUbC-LPG-propane-or-butane'!AE14,1)</f>
        <v>1</v>
      </c>
      <c r="AF14" s="313">
        <f>IF('BIFUbC-LPG-propane-or-butane'!AF14&gt;0,'E-LPG propane or butane'!AF62/'BIFUbC-LPG-propane-or-butane'!AF14,1)</f>
        <v>1</v>
      </c>
      <c r="AG14" s="313">
        <f>IF('BIFUbC-LPG-propane-or-butane'!AG14&gt;0,'E-LPG propane or butane'!AG62/'BIFUbC-LPG-propane-or-butane'!AG14,1)</f>
        <v>1</v>
      </c>
      <c r="AH14" s="313">
        <f>IF('BIFUbC-LPG-propane-or-butane'!AH14&gt;0,'E-LPG propane or butane'!AH62/'BIFUbC-LPG-propane-or-butane'!AH14,1)</f>
        <v>1</v>
      </c>
      <c r="AI14" s="313">
        <f>IF('BIFUbC-LPG-propane-or-butane'!AI14&gt;0,'E-LPG propane or butane'!AI62/'BIFUbC-LPG-propane-or-butane'!AI14,1)</f>
        <v>1</v>
      </c>
      <c r="AJ14" s="313">
        <f>IF('BIFUbC-LPG-propane-or-butane'!AJ14&gt;0,'E-LPG propane or butane'!AJ62/'BIFUbC-LPG-propane-or-butane'!AJ14,1)</f>
        <v>1</v>
      </c>
      <c r="AK14" s="313">
        <f>IF('BIFUbC-LPG-propane-or-butane'!AK14&gt;0,'E-LPG propane or butane'!AK62/'BIFUbC-LPG-propane-or-butane'!AK14,1)</f>
        <v>1</v>
      </c>
      <c r="AL14" s="313">
        <f>IF('BIFUbC-LPG-propane-or-butane'!AL14&gt;0,'E-LPG propane or butane'!AL62/'BIFUbC-LPG-propane-or-butane'!AL14,1)</f>
        <v>1</v>
      </c>
      <c r="AM14" s="313">
        <f>IF('BIFUbC-LPG-propane-or-butane'!AM14&gt;0,'E-LPG propane or butane'!AM62/'BIFUbC-LPG-propane-or-butane'!AM14,1)</f>
        <v>1</v>
      </c>
      <c r="AN14" s="313">
        <f>IF('BIFUbC-LPG-propane-or-butane'!AN14&gt;0,'E-LPG propane or butane'!AN62/'BIFUbC-LPG-propane-or-butane'!AN14,1)</f>
        <v>1</v>
      </c>
      <c r="AO14" s="313">
        <f>IF('BIFUbC-LPG-propane-or-butane'!AO14&gt;0,'E-LPG propane or butane'!AO62/'BIFUbC-LPG-propane-or-butane'!AO14,1)</f>
        <v>1</v>
      </c>
      <c r="AP14" s="313">
        <f>IF('BIFUbC-LPG-propane-or-butane'!AP14&gt;0,'E-LPG propane or butane'!AP62/'BIFUbC-LPG-propane-or-butane'!AP14,1)</f>
        <v>1</v>
      </c>
      <c r="AQ14" s="313">
        <f>IF('BIFUbC-LPG-propane-or-butane'!AQ14&gt;0,'E-LPG propane or butane'!AQ62/'BIFUbC-LPG-propane-or-butane'!AQ14,1)</f>
        <v>1</v>
      </c>
    </row>
    <row r="15" spans="1:43" x14ac:dyDescent="0.2">
      <c r="A15" s="313" t="s">
        <v>137</v>
      </c>
      <c r="B15" s="313">
        <f>IF('BIFUbC-LPG-propane-or-butane'!B15&gt;0,'E-LPG propane or butane'!B63/'BIFUbC-LPG-propane-or-butane'!B15,1)</f>
        <v>1</v>
      </c>
      <c r="C15" s="313">
        <f>IF('BIFUbC-LPG-propane-or-butane'!C15&gt;0,'E-LPG propane or butane'!C63/'BIFUbC-LPG-propane-or-butane'!C15,1)</f>
        <v>1</v>
      </c>
      <c r="D15" s="313">
        <f>IF('BIFUbC-LPG-propane-or-butane'!D15&gt;0,'E-LPG propane or butane'!D63/'BIFUbC-LPG-propane-or-butane'!D15,1)</f>
        <v>1</v>
      </c>
      <c r="E15" s="313">
        <f>IF('BIFUbC-LPG-propane-or-butane'!E15&gt;0,'E-LPG propane or butane'!E63/'BIFUbC-LPG-propane-or-butane'!E15,1)</f>
        <v>1</v>
      </c>
      <c r="F15" s="313">
        <f>IF('BIFUbC-LPG-propane-or-butane'!F15&gt;0,'E-LPG propane or butane'!F63/'BIFUbC-LPG-propane-or-butane'!F15,1)</f>
        <v>1</v>
      </c>
      <c r="G15" s="313">
        <f>IF('BIFUbC-LPG-propane-or-butane'!G15&gt;0,'E-LPG propane or butane'!G63/'BIFUbC-LPG-propane-or-butane'!G15,1)</f>
        <v>1</v>
      </c>
      <c r="H15" s="313">
        <f>IF('BIFUbC-LPG-propane-or-butane'!H15&gt;0,'E-LPG propane or butane'!H63/'BIFUbC-LPG-propane-or-butane'!H15,1)</f>
        <v>1</v>
      </c>
      <c r="I15" s="313">
        <f>IF('BIFUbC-LPG-propane-or-butane'!I15&gt;0,'E-LPG propane or butane'!I63/'BIFUbC-LPG-propane-or-butane'!I15,1)</f>
        <v>1</v>
      </c>
      <c r="J15" s="313">
        <f>IF('BIFUbC-LPG-propane-or-butane'!J15&gt;0,'E-LPG propane or butane'!J63/'BIFUbC-LPG-propane-or-butane'!J15,1)</f>
        <v>1</v>
      </c>
      <c r="K15" s="313">
        <f>IF('BIFUbC-LPG-propane-or-butane'!K15&gt;0,'E-LPG propane or butane'!K63/'BIFUbC-LPG-propane-or-butane'!K15,1)</f>
        <v>1</v>
      </c>
      <c r="L15" s="313">
        <f>IF('BIFUbC-LPG-propane-or-butane'!L15&gt;0,'E-LPG propane or butane'!L63/'BIFUbC-LPG-propane-or-butane'!L15,1)</f>
        <v>1</v>
      </c>
      <c r="M15" s="313">
        <f>IF('BIFUbC-LPG-propane-or-butane'!M15&gt;0,'E-LPG propane or butane'!M63/'BIFUbC-LPG-propane-or-butane'!M15,1)</f>
        <v>1</v>
      </c>
      <c r="N15" s="313">
        <f>IF('BIFUbC-LPG-propane-or-butane'!N15&gt;0,'E-LPG propane or butane'!N63/'BIFUbC-LPG-propane-or-butane'!N15,1)</f>
        <v>1</v>
      </c>
      <c r="O15" s="313">
        <f>IF('BIFUbC-LPG-propane-or-butane'!O15&gt;0,'E-LPG propane or butane'!O63/'BIFUbC-LPG-propane-or-butane'!O15,1)</f>
        <v>1</v>
      </c>
      <c r="P15" s="313">
        <f>IF('BIFUbC-LPG-propane-or-butane'!P15&gt;0,'E-LPG propane or butane'!P63/'BIFUbC-LPG-propane-or-butane'!P15,1)</f>
        <v>1</v>
      </c>
      <c r="Q15" s="313">
        <f>IF('BIFUbC-LPG-propane-or-butane'!Q15&gt;0,'E-LPG propane or butane'!Q63/'BIFUbC-LPG-propane-or-butane'!Q15,1)</f>
        <v>1</v>
      </c>
      <c r="R15" s="313">
        <f>IF('BIFUbC-LPG-propane-or-butane'!R15&gt;0,'E-LPG propane or butane'!R63/'BIFUbC-LPG-propane-or-butane'!R15,1)</f>
        <v>1</v>
      </c>
      <c r="S15" s="313">
        <f>IF('BIFUbC-LPG-propane-or-butane'!S15&gt;0,'E-LPG propane or butane'!S63/'BIFUbC-LPG-propane-or-butane'!S15,1)</f>
        <v>1</v>
      </c>
      <c r="T15" s="313">
        <f>IF('BIFUbC-LPG-propane-or-butane'!T15&gt;0,'E-LPG propane or butane'!T63/'BIFUbC-LPG-propane-or-butane'!T15,1)</f>
        <v>1</v>
      </c>
      <c r="U15" s="313">
        <f>IF('BIFUbC-LPG-propane-or-butane'!U15&gt;0,'E-LPG propane or butane'!U63/'BIFUbC-LPG-propane-or-butane'!U15,1)</f>
        <v>1</v>
      </c>
      <c r="V15" s="313">
        <f>IF('BIFUbC-LPG-propane-or-butane'!V15&gt;0,'E-LPG propane or butane'!V63/'BIFUbC-LPG-propane-or-butane'!V15,1)</f>
        <v>1</v>
      </c>
      <c r="W15" s="313">
        <f>IF('BIFUbC-LPG-propane-or-butane'!W15&gt;0,'E-LPG propane or butane'!W63/'BIFUbC-LPG-propane-or-butane'!W15,1)</f>
        <v>1</v>
      </c>
      <c r="X15" s="313">
        <f>IF('BIFUbC-LPG-propane-or-butane'!X15&gt;0,'E-LPG propane or butane'!X63/'BIFUbC-LPG-propane-or-butane'!X15,1)</f>
        <v>1</v>
      </c>
      <c r="Y15" s="313">
        <f>IF('BIFUbC-LPG-propane-or-butane'!Y15&gt;0,'E-LPG propane or butane'!Y63/'BIFUbC-LPG-propane-or-butane'!Y15,1)</f>
        <v>1</v>
      </c>
      <c r="Z15" s="313">
        <f>IF('BIFUbC-LPG-propane-or-butane'!Z15&gt;0,'E-LPG propane or butane'!Z63/'BIFUbC-LPG-propane-or-butane'!Z15,1)</f>
        <v>1</v>
      </c>
      <c r="AA15" s="313">
        <f>IF('BIFUbC-LPG-propane-or-butane'!AA15&gt;0,'E-LPG propane or butane'!AA63/'BIFUbC-LPG-propane-or-butane'!AA15,1)</f>
        <v>1</v>
      </c>
      <c r="AB15" s="313">
        <f>IF('BIFUbC-LPG-propane-or-butane'!AB15&gt;0,'E-LPG propane or butane'!AB63/'BIFUbC-LPG-propane-or-butane'!AB15,1)</f>
        <v>1</v>
      </c>
      <c r="AC15" s="313">
        <f>IF('BIFUbC-LPG-propane-or-butane'!AC15&gt;0,'E-LPG propane or butane'!AC63/'BIFUbC-LPG-propane-or-butane'!AC15,1)</f>
        <v>1</v>
      </c>
      <c r="AD15" s="313">
        <f>IF('BIFUbC-LPG-propane-or-butane'!AD15&gt;0,'E-LPG propane or butane'!AD63/'BIFUbC-LPG-propane-or-butane'!AD15,1)</f>
        <v>1</v>
      </c>
      <c r="AE15" s="313">
        <f>IF('BIFUbC-LPG-propane-or-butane'!AE15&gt;0,'E-LPG propane or butane'!AE63/'BIFUbC-LPG-propane-or-butane'!AE15,1)</f>
        <v>1</v>
      </c>
      <c r="AF15" s="313">
        <f>IF('BIFUbC-LPG-propane-or-butane'!AF15&gt;0,'E-LPG propane or butane'!AF63/'BIFUbC-LPG-propane-or-butane'!AF15,1)</f>
        <v>1</v>
      </c>
      <c r="AG15" s="313">
        <f>IF('BIFUbC-LPG-propane-or-butane'!AG15&gt;0,'E-LPG propane or butane'!AG63/'BIFUbC-LPG-propane-or-butane'!AG15,1)</f>
        <v>1</v>
      </c>
      <c r="AH15" s="313">
        <f>IF('BIFUbC-LPG-propane-or-butane'!AH15&gt;0,'E-LPG propane or butane'!AH63/'BIFUbC-LPG-propane-or-butane'!AH15,1)</f>
        <v>1</v>
      </c>
      <c r="AI15" s="313">
        <f>IF('BIFUbC-LPG-propane-or-butane'!AI15&gt;0,'E-LPG propane or butane'!AI63/'BIFUbC-LPG-propane-or-butane'!AI15,1)</f>
        <v>1</v>
      </c>
      <c r="AJ15" s="313">
        <f>IF('BIFUbC-LPG-propane-or-butane'!AJ15&gt;0,'E-LPG propane or butane'!AJ63/'BIFUbC-LPG-propane-or-butane'!AJ15,1)</f>
        <v>1</v>
      </c>
      <c r="AK15" s="313">
        <f>IF('BIFUbC-LPG-propane-or-butane'!AK15&gt;0,'E-LPG propane or butane'!AK63/'BIFUbC-LPG-propane-or-butane'!AK15,1)</f>
        <v>1</v>
      </c>
      <c r="AL15" s="313">
        <f>IF('BIFUbC-LPG-propane-or-butane'!AL15&gt;0,'E-LPG propane or butane'!AL63/'BIFUbC-LPG-propane-or-butane'!AL15,1)</f>
        <v>1</v>
      </c>
      <c r="AM15" s="313">
        <f>IF('BIFUbC-LPG-propane-or-butane'!AM15&gt;0,'E-LPG propane or butane'!AM63/'BIFUbC-LPG-propane-or-butane'!AM15,1)</f>
        <v>1</v>
      </c>
      <c r="AN15" s="313">
        <f>IF('BIFUbC-LPG-propane-or-butane'!AN15&gt;0,'E-LPG propane or butane'!AN63/'BIFUbC-LPG-propane-or-butane'!AN15,1)</f>
        <v>1</v>
      </c>
      <c r="AO15" s="313">
        <f>IF('BIFUbC-LPG-propane-or-butane'!AO15&gt;0,'E-LPG propane or butane'!AO63/'BIFUbC-LPG-propane-or-butane'!AO15,1)</f>
        <v>1</v>
      </c>
      <c r="AP15" s="313">
        <f>IF('BIFUbC-LPG-propane-or-butane'!AP15&gt;0,'E-LPG propane or butane'!AP63/'BIFUbC-LPG-propane-or-butane'!AP15,1)</f>
        <v>1</v>
      </c>
      <c r="AQ15" s="313">
        <f>IF('BIFUbC-LPG-propane-or-butane'!AQ15&gt;0,'E-LPG propane or butane'!AQ63/'BIFUbC-LPG-propane-or-butane'!AQ15,1)</f>
        <v>1</v>
      </c>
    </row>
    <row r="16" spans="1:43" x14ac:dyDescent="0.2">
      <c r="A16" s="313" t="s">
        <v>138</v>
      </c>
      <c r="B16" s="313">
        <f>IF('BIFUbC-LPG-propane-or-butane'!B16&gt;0,'E-LPG propane or butane'!B64/'BIFUbC-LPG-propane-or-butane'!B16,1)</f>
        <v>1</v>
      </c>
      <c r="C16" s="313">
        <f>IF('BIFUbC-LPG-propane-or-butane'!C16&gt;0,'E-LPG propane or butane'!C64/'BIFUbC-LPG-propane-or-butane'!C16,1)</f>
        <v>1</v>
      </c>
      <c r="D16" s="313">
        <f>IF('BIFUbC-LPG-propane-or-butane'!D16&gt;0,'E-LPG propane or butane'!D64/'BIFUbC-LPG-propane-or-butane'!D16,1)</f>
        <v>1</v>
      </c>
      <c r="E16" s="313">
        <f>IF('BIFUbC-LPG-propane-or-butane'!E16&gt;0,'E-LPG propane or butane'!E64/'BIFUbC-LPG-propane-or-butane'!E16,1)</f>
        <v>1</v>
      </c>
      <c r="F16" s="313">
        <f>IF('BIFUbC-LPG-propane-or-butane'!F16&gt;0,'E-LPG propane or butane'!F64/'BIFUbC-LPG-propane-or-butane'!F16,1)</f>
        <v>1</v>
      </c>
      <c r="G16" s="313">
        <f>IF('BIFUbC-LPG-propane-or-butane'!G16&gt;0,'E-LPG propane or butane'!G64/'BIFUbC-LPG-propane-or-butane'!G16,1)</f>
        <v>1</v>
      </c>
      <c r="H16" s="313">
        <f>IF('BIFUbC-LPG-propane-or-butane'!H16&gt;0,'E-LPG propane or butane'!H64/'BIFUbC-LPG-propane-or-butane'!H16,1)</f>
        <v>1</v>
      </c>
      <c r="I16" s="313">
        <f>IF('BIFUbC-LPG-propane-or-butane'!I16&gt;0,'E-LPG propane or butane'!I64/'BIFUbC-LPG-propane-or-butane'!I16,1)</f>
        <v>1</v>
      </c>
      <c r="J16" s="313">
        <f>IF('BIFUbC-LPG-propane-or-butane'!J16&gt;0,'E-LPG propane or butane'!J64/'BIFUbC-LPG-propane-or-butane'!J16,1)</f>
        <v>1</v>
      </c>
      <c r="K16" s="313">
        <f>IF('BIFUbC-LPG-propane-or-butane'!K16&gt;0,'E-LPG propane or butane'!K64/'BIFUbC-LPG-propane-or-butane'!K16,1)</f>
        <v>1</v>
      </c>
      <c r="L16" s="313">
        <f>IF('BIFUbC-LPG-propane-or-butane'!L16&gt;0,'E-LPG propane or butane'!L64/'BIFUbC-LPG-propane-or-butane'!L16,1)</f>
        <v>1</v>
      </c>
      <c r="M16" s="313">
        <f>IF('BIFUbC-LPG-propane-or-butane'!M16&gt;0,'E-LPG propane or butane'!M64/'BIFUbC-LPG-propane-or-butane'!M16,1)</f>
        <v>1</v>
      </c>
      <c r="N16" s="313">
        <f>IF('BIFUbC-LPG-propane-or-butane'!N16&gt;0,'E-LPG propane or butane'!N64/'BIFUbC-LPG-propane-or-butane'!N16,1)</f>
        <v>1</v>
      </c>
      <c r="O16" s="313">
        <f>IF('BIFUbC-LPG-propane-or-butane'!O16&gt;0,'E-LPG propane or butane'!O64/'BIFUbC-LPG-propane-or-butane'!O16,1)</f>
        <v>1</v>
      </c>
      <c r="P16" s="313">
        <f>IF('BIFUbC-LPG-propane-or-butane'!P16&gt;0,'E-LPG propane or butane'!P64/'BIFUbC-LPG-propane-or-butane'!P16,1)</f>
        <v>1</v>
      </c>
      <c r="Q16" s="313">
        <f>IF('BIFUbC-LPG-propane-or-butane'!Q16&gt;0,'E-LPG propane or butane'!Q64/'BIFUbC-LPG-propane-or-butane'!Q16,1)</f>
        <v>1</v>
      </c>
      <c r="R16" s="313">
        <f>IF('BIFUbC-LPG-propane-or-butane'!R16&gt;0,'E-LPG propane or butane'!R64/'BIFUbC-LPG-propane-or-butane'!R16,1)</f>
        <v>1</v>
      </c>
      <c r="S16" s="313">
        <f>IF('BIFUbC-LPG-propane-or-butane'!S16&gt;0,'E-LPG propane or butane'!S64/'BIFUbC-LPG-propane-or-butane'!S16,1)</f>
        <v>1</v>
      </c>
      <c r="T16" s="313">
        <f>IF('BIFUbC-LPG-propane-or-butane'!T16&gt;0,'E-LPG propane or butane'!T64/'BIFUbC-LPG-propane-or-butane'!T16,1)</f>
        <v>1</v>
      </c>
      <c r="U16" s="313">
        <f>IF('BIFUbC-LPG-propane-or-butane'!U16&gt;0,'E-LPG propane or butane'!U64/'BIFUbC-LPG-propane-or-butane'!U16,1)</f>
        <v>1</v>
      </c>
      <c r="V16" s="313">
        <f>IF('BIFUbC-LPG-propane-or-butane'!V16&gt;0,'E-LPG propane or butane'!V64/'BIFUbC-LPG-propane-or-butane'!V16,1)</f>
        <v>1</v>
      </c>
      <c r="W16" s="313">
        <f>IF('BIFUbC-LPG-propane-or-butane'!W16&gt;0,'E-LPG propane or butane'!W64/'BIFUbC-LPG-propane-or-butane'!W16,1)</f>
        <v>1</v>
      </c>
      <c r="X16" s="313">
        <f>IF('BIFUbC-LPG-propane-or-butane'!X16&gt;0,'E-LPG propane or butane'!X64/'BIFUbC-LPG-propane-or-butane'!X16,1)</f>
        <v>1</v>
      </c>
      <c r="Y16" s="313">
        <f>IF('BIFUbC-LPG-propane-or-butane'!Y16&gt;0,'E-LPG propane or butane'!Y64/'BIFUbC-LPG-propane-or-butane'!Y16,1)</f>
        <v>1</v>
      </c>
      <c r="Z16" s="313">
        <f>IF('BIFUbC-LPG-propane-or-butane'!Z16&gt;0,'E-LPG propane or butane'!Z64/'BIFUbC-LPG-propane-or-butane'!Z16,1)</f>
        <v>1</v>
      </c>
      <c r="AA16" s="313">
        <f>IF('BIFUbC-LPG-propane-or-butane'!AA16&gt;0,'E-LPG propane or butane'!AA64/'BIFUbC-LPG-propane-or-butane'!AA16,1)</f>
        <v>1</v>
      </c>
      <c r="AB16" s="313">
        <f>IF('BIFUbC-LPG-propane-or-butane'!AB16&gt;0,'E-LPG propane or butane'!AB64/'BIFUbC-LPG-propane-or-butane'!AB16,1)</f>
        <v>1</v>
      </c>
      <c r="AC16" s="313">
        <f>IF('BIFUbC-LPG-propane-or-butane'!AC16&gt;0,'E-LPG propane or butane'!AC64/'BIFUbC-LPG-propane-or-butane'!AC16,1)</f>
        <v>1</v>
      </c>
      <c r="AD16" s="313">
        <f>IF('BIFUbC-LPG-propane-or-butane'!AD16&gt;0,'E-LPG propane or butane'!AD64/'BIFUbC-LPG-propane-or-butane'!AD16,1)</f>
        <v>1</v>
      </c>
      <c r="AE16" s="313">
        <f>IF('BIFUbC-LPG-propane-or-butane'!AE16&gt;0,'E-LPG propane or butane'!AE64/'BIFUbC-LPG-propane-or-butane'!AE16,1)</f>
        <v>1</v>
      </c>
      <c r="AF16" s="313">
        <f>IF('BIFUbC-LPG-propane-or-butane'!AF16&gt;0,'E-LPG propane or butane'!AF64/'BIFUbC-LPG-propane-or-butane'!AF16,1)</f>
        <v>1</v>
      </c>
      <c r="AG16" s="313">
        <f>IF('BIFUbC-LPG-propane-or-butane'!AG16&gt;0,'E-LPG propane or butane'!AG64/'BIFUbC-LPG-propane-or-butane'!AG16,1)</f>
        <v>1</v>
      </c>
      <c r="AH16" s="313">
        <f>IF('BIFUbC-LPG-propane-or-butane'!AH16&gt;0,'E-LPG propane or butane'!AH64/'BIFUbC-LPG-propane-or-butane'!AH16,1)</f>
        <v>1</v>
      </c>
      <c r="AI16" s="313">
        <f>IF('BIFUbC-LPG-propane-or-butane'!AI16&gt;0,'E-LPG propane or butane'!AI64/'BIFUbC-LPG-propane-or-butane'!AI16,1)</f>
        <v>1</v>
      </c>
      <c r="AJ16" s="313">
        <f>IF('BIFUbC-LPG-propane-or-butane'!AJ16&gt;0,'E-LPG propane or butane'!AJ64/'BIFUbC-LPG-propane-or-butane'!AJ16,1)</f>
        <v>1</v>
      </c>
      <c r="AK16" s="313">
        <f>IF('BIFUbC-LPG-propane-or-butane'!AK16&gt;0,'E-LPG propane or butane'!AK64/'BIFUbC-LPG-propane-or-butane'!AK16,1)</f>
        <v>1</v>
      </c>
      <c r="AL16" s="313">
        <f>IF('BIFUbC-LPG-propane-or-butane'!AL16&gt;0,'E-LPG propane or butane'!AL64/'BIFUbC-LPG-propane-or-butane'!AL16,1)</f>
        <v>1</v>
      </c>
      <c r="AM16" s="313">
        <f>IF('BIFUbC-LPG-propane-or-butane'!AM16&gt;0,'E-LPG propane or butane'!AM64/'BIFUbC-LPG-propane-or-butane'!AM16,1)</f>
        <v>1</v>
      </c>
      <c r="AN16" s="313">
        <f>IF('BIFUbC-LPG-propane-or-butane'!AN16&gt;0,'E-LPG propane or butane'!AN64/'BIFUbC-LPG-propane-or-butane'!AN16,1)</f>
        <v>1</v>
      </c>
      <c r="AO16" s="313">
        <f>IF('BIFUbC-LPG-propane-or-butane'!AO16&gt;0,'E-LPG propane or butane'!AO64/'BIFUbC-LPG-propane-or-butane'!AO16,1)</f>
        <v>1</v>
      </c>
      <c r="AP16" s="313">
        <f>IF('BIFUbC-LPG-propane-or-butane'!AP16&gt;0,'E-LPG propane or butane'!AP64/'BIFUbC-LPG-propane-or-butane'!AP16,1)</f>
        <v>1</v>
      </c>
      <c r="AQ16" s="313">
        <f>IF('BIFUbC-LPG-propane-or-butane'!AQ16&gt;0,'E-LPG propane or butane'!AQ64/'BIFUbC-LPG-propane-or-butane'!AQ16,1)</f>
        <v>1</v>
      </c>
    </row>
    <row r="17" spans="1:43" x14ac:dyDescent="0.2">
      <c r="A17" s="313" t="s">
        <v>139</v>
      </c>
      <c r="B17" s="313">
        <f>IF('BIFUbC-LPG-propane-or-butane'!B17&gt;0,'E-LPG propane or butane'!B65/'BIFUbC-LPG-propane-or-butane'!B17,1)</f>
        <v>1</v>
      </c>
      <c r="C17" s="313">
        <f>IF('BIFUbC-LPG-propane-or-butane'!C17&gt;0,'E-LPG propane or butane'!C65/'BIFUbC-LPG-propane-or-butane'!C17,1)</f>
        <v>1</v>
      </c>
      <c r="D17" s="313">
        <f>IF('BIFUbC-LPG-propane-or-butane'!D17&gt;0,'E-LPG propane or butane'!D65/'BIFUbC-LPG-propane-or-butane'!D17,1)</f>
        <v>1</v>
      </c>
      <c r="E17" s="313">
        <f>IF('BIFUbC-LPG-propane-or-butane'!E17&gt;0,'E-LPG propane or butane'!E65/'BIFUbC-LPG-propane-or-butane'!E17,1)</f>
        <v>1</v>
      </c>
      <c r="F17" s="313">
        <f>IF('BIFUbC-LPG-propane-or-butane'!F17&gt;0,'E-LPG propane or butane'!F65/'BIFUbC-LPG-propane-or-butane'!F17,1)</f>
        <v>1</v>
      </c>
      <c r="G17" s="313">
        <f>IF('BIFUbC-LPG-propane-or-butane'!G17&gt;0,'E-LPG propane or butane'!G65/'BIFUbC-LPG-propane-or-butane'!G17,1)</f>
        <v>1</v>
      </c>
      <c r="H17" s="313">
        <f>IF('BIFUbC-LPG-propane-or-butane'!H17&gt;0,'E-LPG propane or butane'!H65/'BIFUbC-LPG-propane-or-butane'!H17,1)</f>
        <v>1</v>
      </c>
      <c r="I17" s="313">
        <f>IF('BIFUbC-LPG-propane-or-butane'!I17&gt;0,'E-LPG propane or butane'!I65/'BIFUbC-LPG-propane-or-butane'!I17,1)</f>
        <v>1</v>
      </c>
      <c r="J17" s="313">
        <f>IF('BIFUbC-LPG-propane-or-butane'!J17&gt;0,'E-LPG propane or butane'!J65/'BIFUbC-LPG-propane-or-butane'!J17,1)</f>
        <v>1</v>
      </c>
      <c r="K17" s="313">
        <f>IF('BIFUbC-LPG-propane-or-butane'!K17&gt;0,'E-LPG propane or butane'!K65/'BIFUbC-LPG-propane-or-butane'!K17,1)</f>
        <v>1</v>
      </c>
      <c r="L17" s="313">
        <f>IF('BIFUbC-LPG-propane-or-butane'!L17&gt;0,'E-LPG propane or butane'!L65/'BIFUbC-LPG-propane-or-butane'!L17,1)</f>
        <v>1</v>
      </c>
      <c r="M17" s="313">
        <f>IF('BIFUbC-LPG-propane-or-butane'!M17&gt;0,'E-LPG propane or butane'!M65/'BIFUbC-LPG-propane-or-butane'!M17,1)</f>
        <v>1</v>
      </c>
      <c r="N17" s="313">
        <f>IF('BIFUbC-LPG-propane-or-butane'!N17&gt;0,'E-LPG propane or butane'!N65/'BIFUbC-LPG-propane-or-butane'!N17,1)</f>
        <v>1</v>
      </c>
      <c r="O17" s="313">
        <f>IF('BIFUbC-LPG-propane-or-butane'!O17&gt;0,'E-LPG propane or butane'!O65/'BIFUbC-LPG-propane-or-butane'!O17,1)</f>
        <v>1</v>
      </c>
      <c r="P17" s="313">
        <f>IF('BIFUbC-LPG-propane-or-butane'!P17&gt;0,'E-LPG propane or butane'!P65/'BIFUbC-LPG-propane-or-butane'!P17,1)</f>
        <v>1</v>
      </c>
      <c r="Q17" s="313">
        <f>IF('BIFUbC-LPG-propane-or-butane'!Q17&gt;0,'E-LPG propane or butane'!Q65/'BIFUbC-LPG-propane-or-butane'!Q17,1)</f>
        <v>1</v>
      </c>
      <c r="R17" s="313">
        <f>IF('BIFUbC-LPG-propane-or-butane'!R17&gt;0,'E-LPG propane or butane'!R65/'BIFUbC-LPG-propane-or-butane'!R17,1)</f>
        <v>1</v>
      </c>
      <c r="S17" s="313">
        <f>IF('BIFUbC-LPG-propane-or-butane'!S17&gt;0,'E-LPG propane or butane'!S65/'BIFUbC-LPG-propane-or-butane'!S17,1)</f>
        <v>1</v>
      </c>
      <c r="T17" s="313">
        <f>IF('BIFUbC-LPG-propane-or-butane'!T17&gt;0,'E-LPG propane or butane'!T65/'BIFUbC-LPG-propane-or-butane'!T17,1)</f>
        <v>1</v>
      </c>
      <c r="U17" s="313">
        <f>IF('BIFUbC-LPG-propane-or-butane'!U17&gt;0,'E-LPG propane or butane'!U65/'BIFUbC-LPG-propane-or-butane'!U17,1)</f>
        <v>1</v>
      </c>
      <c r="V17" s="313">
        <f>IF('BIFUbC-LPG-propane-or-butane'!V17&gt;0,'E-LPG propane or butane'!V65/'BIFUbC-LPG-propane-or-butane'!V17,1)</f>
        <v>1</v>
      </c>
      <c r="W17" s="313">
        <f>IF('BIFUbC-LPG-propane-or-butane'!W17&gt;0,'E-LPG propane or butane'!W65/'BIFUbC-LPG-propane-or-butane'!W17,1)</f>
        <v>1</v>
      </c>
      <c r="X17" s="313">
        <f>IF('BIFUbC-LPG-propane-or-butane'!X17&gt;0,'E-LPG propane or butane'!X65/'BIFUbC-LPG-propane-or-butane'!X17,1)</f>
        <v>1</v>
      </c>
      <c r="Y17" s="313">
        <f>IF('BIFUbC-LPG-propane-or-butane'!Y17&gt;0,'E-LPG propane or butane'!Y65/'BIFUbC-LPG-propane-or-butane'!Y17,1)</f>
        <v>1</v>
      </c>
      <c r="Z17" s="313">
        <f>IF('BIFUbC-LPG-propane-or-butane'!Z17&gt;0,'E-LPG propane or butane'!Z65/'BIFUbC-LPG-propane-or-butane'!Z17,1)</f>
        <v>1</v>
      </c>
      <c r="AA17" s="313">
        <f>IF('BIFUbC-LPG-propane-or-butane'!AA17&gt;0,'E-LPG propane or butane'!AA65/'BIFUbC-LPG-propane-or-butane'!AA17,1)</f>
        <v>1</v>
      </c>
      <c r="AB17" s="313">
        <f>IF('BIFUbC-LPG-propane-or-butane'!AB17&gt;0,'E-LPG propane or butane'!AB65/'BIFUbC-LPG-propane-or-butane'!AB17,1)</f>
        <v>1</v>
      </c>
      <c r="AC17" s="313">
        <f>IF('BIFUbC-LPG-propane-or-butane'!AC17&gt;0,'E-LPG propane or butane'!AC65/'BIFUbC-LPG-propane-or-butane'!AC17,1)</f>
        <v>1</v>
      </c>
      <c r="AD17" s="313">
        <f>IF('BIFUbC-LPG-propane-or-butane'!AD17&gt;0,'E-LPG propane or butane'!AD65/'BIFUbC-LPG-propane-or-butane'!AD17,1)</f>
        <v>1</v>
      </c>
      <c r="AE17" s="313">
        <f>IF('BIFUbC-LPG-propane-or-butane'!AE17&gt;0,'E-LPG propane or butane'!AE65/'BIFUbC-LPG-propane-or-butane'!AE17,1)</f>
        <v>1</v>
      </c>
      <c r="AF17" s="313">
        <f>IF('BIFUbC-LPG-propane-or-butane'!AF17&gt;0,'E-LPG propane or butane'!AF65/'BIFUbC-LPG-propane-or-butane'!AF17,1)</f>
        <v>1</v>
      </c>
      <c r="AG17" s="313">
        <f>IF('BIFUbC-LPG-propane-or-butane'!AG17&gt;0,'E-LPG propane or butane'!AG65/'BIFUbC-LPG-propane-or-butane'!AG17,1)</f>
        <v>1</v>
      </c>
      <c r="AH17" s="313">
        <f>IF('BIFUbC-LPG-propane-or-butane'!AH17&gt;0,'E-LPG propane or butane'!AH65/'BIFUbC-LPG-propane-or-butane'!AH17,1)</f>
        <v>1</v>
      </c>
      <c r="AI17" s="313">
        <f>IF('BIFUbC-LPG-propane-or-butane'!AI17&gt;0,'E-LPG propane or butane'!AI65/'BIFUbC-LPG-propane-or-butane'!AI17,1)</f>
        <v>1</v>
      </c>
      <c r="AJ17" s="313">
        <f>IF('BIFUbC-LPG-propane-or-butane'!AJ17&gt;0,'E-LPG propane or butane'!AJ65/'BIFUbC-LPG-propane-or-butane'!AJ17,1)</f>
        <v>1</v>
      </c>
      <c r="AK17" s="313">
        <f>IF('BIFUbC-LPG-propane-or-butane'!AK17&gt;0,'E-LPG propane or butane'!AK65/'BIFUbC-LPG-propane-or-butane'!AK17,1)</f>
        <v>1</v>
      </c>
      <c r="AL17" s="313">
        <f>IF('BIFUbC-LPG-propane-or-butane'!AL17&gt;0,'E-LPG propane or butane'!AL65/'BIFUbC-LPG-propane-or-butane'!AL17,1)</f>
        <v>1</v>
      </c>
      <c r="AM17" s="313">
        <f>IF('BIFUbC-LPG-propane-or-butane'!AM17&gt;0,'E-LPG propane or butane'!AM65/'BIFUbC-LPG-propane-or-butane'!AM17,1)</f>
        <v>1</v>
      </c>
      <c r="AN17" s="313">
        <f>IF('BIFUbC-LPG-propane-or-butane'!AN17&gt;0,'E-LPG propane or butane'!AN65/'BIFUbC-LPG-propane-or-butane'!AN17,1)</f>
        <v>1</v>
      </c>
      <c r="AO17" s="313">
        <f>IF('BIFUbC-LPG-propane-or-butane'!AO17&gt;0,'E-LPG propane or butane'!AO65/'BIFUbC-LPG-propane-or-butane'!AO17,1)</f>
        <v>1</v>
      </c>
      <c r="AP17" s="313">
        <f>IF('BIFUbC-LPG-propane-or-butane'!AP17&gt;0,'E-LPG propane or butane'!AP65/'BIFUbC-LPG-propane-or-butane'!AP17,1)</f>
        <v>1</v>
      </c>
      <c r="AQ17" s="313">
        <f>IF('BIFUbC-LPG-propane-or-butane'!AQ17&gt;0,'E-LPG propane or butane'!AQ65/'BIFUbC-LPG-propane-or-butane'!AQ17,1)</f>
        <v>1</v>
      </c>
    </row>
    <row r="18" spans="1:43" x14ac:dyDescent="0.2">
      <c r="A18" s="313" t="s">
        <v>140</v>
      </c>
      <c r="B18" s="313">
        <f>IF('BIFUbC-LPG-propane-or-butane'!B18&gt;0,'E-LPG propane or butane'!B66/'BIFUbC-LPG-propane-or-butane'!B18,1)</f>
        <v>1</v>
      </c>
      <c r="C18" s="313">
        <f>IF('BIFUbC-LPG-propane-or-butane'!C18&gt;0,'E-LPG propane or butane'!C66/'BIFUbC-LPG-propane-or-butane'!C18,1)</f>
        <v>1</v>
      </c>
      <c r="D18" s="313">
        <f>IF('BIFUbC-LPG-propane-or-butane'!D18&gt;0,'E-LPG propane or butane'!D66/'BIFUbC-LPG-propane-or-butane'!D18,1)</f>
        <v>1</v>
      </c>
      <c r="E18" s="313">
        <f>IF('BIFUbC-LPG-propane-or-butane'!E18&gt;0,'E-LPG propane or butane'!E66/'BIFUbC-LPG-propane-or-butane'!E18,1)</f>
        <v>1</v>
      </c>
      <c r="F18" s="313">
        <f>IF('BIFUbC-LPG-propane-or-butane'!F18&gt;0,'E-LPG propane or butane'!F66/'BIFUbC-LPG-propane-or-butane'!F18,1)</f>
        <v>1</v>
      </c>
      <c r="G18" s="313">
        <f>IF('BIFUbC-LPG-propane-or-butane'!G18&gt;0,'E-LPG propane or butane'!G66/'BIFUbC-LPG-propane-or-butane'!G18,1)</f>
        <v>1</v>
      </c>
      <c r="H18" s="313">
        <f>IF('BIFUbC-LPG-propane-or-butane'!H18&gt;0,'E-LPG propane or butane'!H66/'BIFUbC-LPG-propane-or-butane'!H18,1)</f>
        <v>1</v>
      </c>
      <c r="I18" s="313">
        <f>IF('BIFUbC-LPG-propane-or-butane'!I18&gt;0,'E-LPG propane or butane'!I66/'BIFUbC-LPG-propane-or-butane'!I18,1)</f>
        <v>1</v>
      </c>
      <c r="J18" s="313">
        <f>IF('BIFUbC-LPG-propane-or-butane'!J18&gt;0,'E-LPG propane or butane'!J66/'BIFUbC-LPG-propane-or-butane'!J18,1)</f>
        <v>1</v>
      </c>
      <c r="K18" s="313">
        <f>IF('BIFUbC-LPG-propane-or-butane'!K18&gt;0,'E-LPG propane or butane'!K66/'BIFUbC-LPG-propane-or-butane'!K18,1)</f>
        <v>1</v>
      </c>
      <c r="L18" s="313">
        <f>IF('BIFUbC-LPG-propane-or-butane'!L18&gt;0,'E-LPG propane or butane'!L66/'BIFUbC-LPG-propane-or-butane'!L18,1)</f>
        <v>1</v>
      </c>
      <c r="M18" s="313">
        <f>IF('BIFUbC-LPG-propane-or-butane'!M18&gt;0,'E-LPG propane or butane'!M66/'BIFUbC-LPG-propane-or-butane'!M18,1)</f>
        <v>1</v>
      </c>
      <c r="N18" s="313">
        <f>IF('BIFUbC-LPG-propane-or-butane'!N18&gt;0,'E-LPG propane or butane'!N66/'BIFUbC-LPG-propane-or-butane'!N18,1)</f>
        <v>1</v>
      </c>
      <c r="O18" s="313">
        <f>IF('BIFUbC-LPG-propane-or-butane'!O18&gt;0,'E-LPG propane or butane'!O66/'BIFUbC-LPG-propane-or-butane'!O18,1)</f>
        <v>1</v>
      </c>
      <c r="P18" s="313">
        <f>IF('BIFUbC-LPG-propane-or-butane'!P18&gt;0,'E-LPG propane or butane'!P66/'BIFUbC-LPG-propane-or-butane'!P18,1)</f>
        <v>1</v>
      </c>
      <c r="Q18" s="313">
        <f>IF('BIFUbC-LPG-propane-or-butane'!Q18&gt;0,'E-LPG propane or butane'!Q66/'BIFUbC-LPG-propane-or-butane'!Q18,1)</f>
        <v>1</v>
      </c>
      <c r="R18" s="313">
        <f>IF('BIFUbC-LPG-propane-or-butane'!R18&gt;0,'E-LPG propane or butane'!R66/'BIFUbC-LPG-propane-or-butane'!R18,1)</f>
        <v>1</v>
      </c>
      <c r="S18" s="313">
        <f>IF('BIFUbC-LPG-propane-or-butane'!S18&gt;0,'E-LPG propane or butane'!S66/'BIFUbC-LPG-propane-or-butane'!S18,1)</f>
        <v>1</v>
      </c>
      <c r="T18" s="313">
        <f>IF('BIFUbC-LPG-propane-or-butane'!T18&gt;0,'E-LPG propane or butane'!T66/'BIFUbC-LPG-propane-or-butane'!T18,1)</f>
        <v>1</v>
      </c>
      <c r="U18" s="313">
        <f>IF('BIFUbC-LPG-propane-or-butane'!U18&gt;0,'E-LPG propane or butane'!U66/'BIFUbC-LPG-propane-or-butane'!U18,1)</f>
        <v>1</v>
      </c>
      <c r="V18" s="313">
        <f>IF('BIFUbC-LPG-propane-or-butane'!V18&gt;0,'E-LPG propane or butane'!V66/'BIFUbC-LPG-propane-or-butane'!V18,1)</f>
        <v>1</v>
      </c>
      <c r="W18" s="313">
        <f>IF('BIFUbC-LPG-propane-or-butane'!W18&gt;0,'E-LPG propane or butane'!W66/'BIFUbC-LPG-propane-or-butane'!W18,1)</f>
        <v>1</v>
      </c>
      <c r="X18" s="313">
        <f>IF('BIFUbC-LPG-propane-or-butane'!X18&gt;0,'E-LPG propane or butane'!X66/'BIFUbC-LPG-propane-or-butane'!X18,1)</f>
        <v>1</v>
      </c>
      <c r="Y18" s="313">
        <f>IF('BIFUbC-LPG-propane-or-butane'!Y18&gt;0,'E-LPG propane or butane'!Y66/'BIFUbC-LPG-propane-or-butane'!Y18,1)</f>
        <v>1</v>
      </c>
      <c r="Z18" s="313">
        <f>IF('BIFUbC-LPG-propane-or-butane'!Z18&gt;0,'E-LPG propane or butane'!Z66/'BIFUbC-LPG-propane-or-butane'!Z18,1)</f>
        <v>1</v>
      </c>
      <c r="AA18" s="313">
        <f>IF('BIFUbC-LPG-propane-or-butane'!AA18&gt;0,'E-LPG propane or butane'!AA66/'BIFUbC-LPG-propane-or-butane'!AA18,1)</f>
        <v>1</v>
      </c>
      <c r="AB18" s="313">
        <f>IF('BIFUbC-LPG-propane-or-butane'!AB18&gt;0,'E-LPG propane or butane'!AB66/'BIFUbC-LPG-propane-or-butane'!AB18,1)</f>
        <v>1</v>
      </c>
      <c r="AC18" s="313">
        <f>IF('BIFUbC-LPG-propane-or-butane'!AC18&gt;0,'E-LPG propane or butane'!AC66/'BIFUbC-LPG-propane-or-butane'!AC18,1)</f>
        <v>1</v>
      </c>
      <c r="AD18" s="313">
        <f>IF('BIFUbC-LPG-propane-or-butane'!AD18&gt;0,'E-LPG propane or butane'!AD66/'BIFUbC-LPG-propane-or-butane'!AD18,1)</f>
        <v>1</v>
      </c>
      <c r="AE18" s="313">
        <f>IF('BIFUbC-LPG-propane-or-butane'!AE18&gt;0,'E-LPG propane or butane'!AE66/'BIFUbC-LPG-propane-or-butane'!AE18,1)</f>
        <v>1</v>
      </c>
      <c r="AF18" s="313">
        <f>IF('BIFUbC-LPG-propane-or-butane'!AF18&gt;0,'E-LPG propane or butane'!AF66/'BIFUbC-LPG-propane-or-butane'!AF18,1)</f>
        <v>1</v>
      </c>
      <c r="AG18" s="313">
        <f>IF('BIFUbC-LPG-propane-or-butane'!AG18&gt;0,'E-LPG propane or butane'!AG66/'BIFUbC-LPG-propane-or-butane'!AG18,1)</f>
        <v>1</v>
      </c>
      <c r="AH18" s="313">
        <f>IF('BIFUbC-LPG-propane-or-butane'!AH18&gt;0,'E-LPG propane or butane'!AH66/'BIFUbC-LPG-propane-or-butane'!AH18,1)</f>
        <v>1</v>
      </c>
      <c r="AI18" s="313">
        <f>IF('BIFUbC-LPG-propane-or-butane'!AI18&gt;0,'E-LPG propane or butane'!AI66/'BIFUbC-LPG-propane-or-butane'!AI18,1)</f>
        <v>1</v>
      </c>
      <c r="AJ18" s="313">
        <f>IF('BIFUbC-LPG-propane-or-butane'!AJ18&gt;0,'E-LPG propane or butane'!AJ66/'BIFUbC-LPG-propane-or-butane'!AJ18,1)</f>
        <v>1</v>
      </c>
      <c r="AK18" s="313">
        <f>IF('BIFUbC-LPG-propane-or-butane'!AK18&gt;0,'E-LPG propane or butane'!AK66/'BIFUbC-LPG-propane-or-butane'!AK18,1)</f>
        <v>1</v>
      </c>
      <c r="AL18" s="313">
        <f>IF('BIFUbC-LPG-propane-or-butane'!AL18&gt;0,'E-LPG propane or butane'!AL66/'BIFUbC-LPG-propane-or-butane'!AL18,1)</f>
        <v>1</v>
      </c>
      <c r="AM18" s="313">
        <f>IF('BIFUbC-LPG-propane-or-butane'!AM18&gt;0,'E-LPG propane or butane'!AM66/'BIFUbC-LPG-propane-or-butane'!AM18,1)</f>
        <v>1</v>
      </c>
      <c r="AN18" s="313">
        <f>IF('BIFUbC-LPG-propane-or-butane'!AN18&gt;0,'E-LPG propane or butane'!AN66/'BIFUbC-LPG-propane-or-butane'!AN18,1)</f>
        <v>1</v>
      </c>
      <c r="AO18" s="313">
        <f>IF('BIFUbC-LPG-propane-or-butane'!AO18&gt;0,'E-LPG propane or butane'!AO66/'BIFUbC-LPG-propane-or-butane'!AO18,1)</f>
        <v>1</v>
      </c>
      <c r="AP18" s="313">
        <f>IF('BIFUbC-LPG-propane-or-butane'!AP18&gt;0,'E-LPG propane or butane'!AP66/'BIFUbC-LPG-propane-or-butane'!AP18,1)</f>
        <v>1</v>
      </c>
      <c r="AQ18" s="313">
        <f>IF('BIFUbC-LPG-propane-or-butane'!AQ18&gt;0,'E-LPG propane or butane'!AQ66/'BIFUbC-LPG-propane-or-butane'!AQ18,1)</f>
        <v>1</v>
      </c>
    </row>
    <row r="19" spans="1:43" x14ac:dyDescent="0.2">
      <c r="A19" s="313" t="s">
        <v>141</v>
      </c>
      <c r="B19" s="313">
        <f>IF('BIFUbC-LPG-propane-or-butane'!B19&gt;0,'E-LPG propane or butane'!B67/'BIFUbC-LPG-propane-or-butane'!B19,1)</f>
        <v>1</v>
      </c>
      <c r="C19" s="313">
        <f>IF('BIFUbC-LPG-propane-or-butane'!C19&gt;0,'E-LPG propane or butane'!C67/'BIFUbC-LPG-propane-or-butane'!C19,1)</f>
        <v>1</v>
      </c>
      <c r="D19" s="313">
        <f>IF('BIFUbC-LPG-propane-or-butane'!D19&gt;0,'E-LPG propane or butane'!D67/'BIFUbC-LPG-propane-or-butane'!D19,1)</f>
        <v>1</v>
      </c>
      <c r="E19" s="313">
        <f>IF('BIFUbC-LPG-propane-or-butane'!E19&gt;0,'E-LPG propane or butane'!E67/'BIFUbC-LPG-propane-or-butane'!E19,1)</f>
        <v>1</v>
      </c>
      <c r="F19" s="313">
        <f>IF('BIFUbC-LPG-propane-or-butane'!F19&gt;0,'E-LPG propane or butane'!F67/'BIFUbC-LPG-propane-or-butane'!F19,1)</f>
        <v>1</v>
      </c>
      <c r="G19" s="313">
        <f>IF('BIFUbC-LPG-propane-or-butane'!G19&gt;0,'E-LPG propane or butane'!G67/'BIFUbC-LPG-propane-or-butane'!G19,1)</f>
        <v>1</v>
      </c>
      <c r="H19" s="313">
        <f>IF('BIFUbC-LPG-propane-or-butane'!H19&gt;0,'E-LPG propane or butane'!H67/'BIFUbC-LPG-propane-or-butane'!H19,1)</f>
        <v>1</v>
      </c>
      <c r="I19" s="313">
        <f>IF('BIFUbC-LPG-propane-or-butane'!I19&gt;0,'E-LPG propane or butane'!I67/'BIFUbC-LPG-propane-or-butane'!I19,1)</f>
        <v>1</v>
      </c>
      <c r="J19" s="313">
        <f>IF('BIFUbC-LPG-propane-or-butane'!J19&gt;0,'E-LPG propane or butane'!J67/'BIFUbC-LPG-propane-or-butane'!J19,1)</f>
        <v>1</v>
      </c>
      <c r="K19" s="313">
        <f>IF('BIFUbC-LPG-propane-or-butane'!K19&gt;0,'E-LPG propane or butane'!K67/'BIFUbC-LPG-propane-or-butane'!K19,1)</f>
        <v>1</v>
      </c>
      <c r="L19" s="313">
        <f>IF('BIFUbC-LPG-propane-or-butane'!L19&gt;0,'E-LPG propane or butane'!L67/'BIFUbC-LPG-propane-or-butane'!L19,1)</f>
        <v>1</v>
      </c>
      <c r="M19" s="313">
        <f>IF('BIFUbC-LPG-propane-or-butane'!M19&gt;0,'E-LPG propane or butane'!M67/'BIFUbC-LPG-propane-or-butane'!M19,1)</f>
        <v>1</v>
      </c>
      <c r="N19" s="313">
        <f>IF('BIFUbC-LPG-propane-or-butane'!N19&gt;0,'E-LPG propane or butane'!N67/'BIFUbC-LPG-propane-or-butane'!N19,1)</f>
        <v>1</v>
      </c>
      <c r="O19" s="313">
        <f>IF('BIFUbC-LPG-propane-or-butane'!O19&gt;0,'E-LPG propane or butane'!O67/'BIFUbC-LPG-propane-or-butane'!O19,1)</f>
        <v>1</v>
      </c>
      <c r="P19" s="313">
        <f>IF('BIFUbC-LPG-propane-or-butane'!P19&gt;0,'E-LPG propane or butane'!P67/'BIFUbC-LPG-propane-or-butane'!P19,1)</f>
        <v>1</v>
      </c>
      <c r="Q19" s="313">
        <f>IF('BIFUbC-LPG-propane-or-butane'!Q19&gt;0,'E-LPG propane or butane'!Q67/'BIFUbC-LPG-propane-or-butane'!Q19,1)</f>
        <v>1</v>
      </c>
      <c r="R19" s="313">
        <f>IF('BIFUbC-LPG-propane-or-butane'!R19&gt;0,'E-LPG propane or butane'!R67/'BIFUbC-LPG-propane-or-butane'!R19,1)</f>
        <v>1</v>
      </c>
      <c r="S19" s="313">
        <f>IF('BIFUbC-LPG-propane-or-butane'!S19&gt;0,'E-LPG propane or butane'!S67/'BIFUbC-LPG-propane-or-butane'!S19,1)</f>
        <v>1</v>
      </c>
      <c r="T19" s="313">
        <f>IF('BIFUbC-LPG-propane-or-butane'!T19&gt;0,'E-LPG propane or butane'!T67/'BIFUbC-LPG-propane-or-butane'!T19,1)</f>
        <v>1</v>
      </c>
      <c r="U19" s="313">
        <f>IF('BIFUbC-LPG-propane-or-butane'!U19&gt;0,'E-LPG propane or butane'!U67/'BIFUbC-LPG-propane-or-butane'!U19,1)</f>
        <v>1</v>
      </c>
      <c r="V19" s="313">
        <f>IF('BIFUbC-LPG-propane-or-butane'!V19&gt;0,'E-LPG propane or butane'!V67/'BIFUbC-LPG-propane-or-butane'!V19,1)</f>
        <v>1</v>
      </c>
      <c r="W19" s="313">
        <f>IF('BIFUbC-LPG-propane-or-butane'!W19&gt;0,'E-LPG propane or butane'!W67/'BIFUbC-LPG-propane-or-butane'!W19,1)</f>
        <v>1</v>
      </c>
      <c r="X19" s="313">
        <f>IF('BIFUbC-LPG-propane-or-butane'!X19&gt;0,'E-LPG propane or butane'!X67/'BIFUbC-LPG-propane-or-butane'!X19,1)</f>
        <v>1</v>
      </c>
      <c r="Y19" s="313">
        <f>IF('BIFUbC-LPG-propane-or-butane'!Y19&gt;0,'E-LPG propane or butane'!Y67/'BIFUbC-LPG-propane-or-butane'!Y19,1)</f>
        <v>1</v>
      </c>
      <c r="Z19" s="313">
        <f>IF('BIFUbC-LPG-propane-or-butane'!Z19&gt;0,'E-LPG propane or butane'!Z67/'BIFUbC-LPG-propane-or-butane'!Z19,1)</f>
        <v>1</v>
      </c>
      <c r="AA19" s="313">
        <f>IF('BIFUbC-LPG-propane-or-butane'!AA19&gt;0,'E-LPG propane or butane'!AA67/'BIFUbC-LPG-propane-or-butane'!AA19,1)</f>
        <v>1</v>
      </c>
      <c r="AB19" s="313">
        <f>IF('BIFUbC-LPG-propane-or-butane'!AB19&gt;0,'E-LPG propane or butane'!AB67/'BIFUbC-LPG-propane-or-butane'!AB19,1)</f>
        <v>1</v>
      </c>
      <c r="AC19" s="313">
        <f>IF('BIFUbC-LPG-propane-or-butane'!AC19&gt;0,'E-LPG propane or butane'!AC67/'BIFUbC-LPG-propane-or-butane'!AC19,1)</f>
        <v>1</v>
      </c>
      <c r="AD19" s="313">
        <f>IF('BIFUbC-LPG-propane-or-butane'!AD19&gt;0,'E-LPG propane or butane'!AD67/'BIFUbC-LPG-propane-or-butane'!AD19,1)</f>
        <v>1</v>
      </c>
      <c r="AE19" s="313">
        <f>IF('BIFUbC-LPG-propane-or-butane'!AE19&gt;0,'E-LPG propane or butane'!AE67/'BIFUbC-LPG-propane-or-butane'!AE19,1)</f>
        <v>1</v>
      </c>
      <c r="AF19" s="313">
        <f>IF('BIFUbC-LPG-propane-or-butane'!AF19&gt;0,'E-LPG propane or butane'!AF67/'BIFUbC-LPG-propane-or-butane'!AF19,1)</f>
        <v>1</v>
      </c>
      <c r="AG19" s="313">
        <f>IF('BIFUbC-LPG-propane-or-butane'!AG19&gt;0,'E-LPG propane or butane'!AG67/'BIFUbC-LPG-propane-or-butane'!AG19,1)</f>
        <v>1</v>
      </c>
      <c r="AH19" s="313">
        <f>IF('BIFUbC-LPG-propane-or-butane'!AH19&gt;0,'E-LPG propane or butane'!AH67/'BIFUbC-LPG-propane-or-butane'!AH19,1)</f>
        <v>1</v>
      </c>
      <c r="AI19" s="313">
        <f>IF('BIFUbC-LPG-propane-or-butane'!AI19&gt;0,'E-LPG propane or butane'!AI67/'BIFUbC-LPG-propane-or-butane'!AI19,1)</f>
        <v>1</v>
      </c>
      <c r="AJ19" s="313">
        <f>IF('BIFUbC-LPG-propane-or-butane'!AJ19&gt;0,'E-LPG propane or butane'!AJ67/'BIFUbC-LPG-propane-or-butane'!AJ19,1)</f>
        <v>1</v>
      </c>
      <c r="AK19" s="313">
        <f>IF('BIFUbC-LPG-propane-or-butane'!AK19&gt;0,'E-LPG propane or butane'!AK67/'BIFUbC-LPG-propane-or-butane'!AK19,1)</f>
        <v>1</v>
      </c>
      <c r="AL19" s="313">
        <f>IF('BIFUbC-LPG-propane-or-butane'!AL19&gt;0,'E-LPG propane or butane'!AL67/'BIFUbC-LPG-propane-or-butane'!AL19,1)</f>
        <v>1</v>
      </c>
      <c r="AM19" s="313">
        <f>IF('BIFUbC-LPG-propane-or-butane'!AM19&gt;0,'E-LPG propane or butane'!AM67/'BIFUbC-LPG-propane-or-butane'!AM19,1)</f>
        <v>1</v>
      </c>
      <c r="AN19" s="313">
        <f>IF('BIFUbC-LPG-propane-or-butane'!AN19&gt;0,'E-LPG propane or butane'!AN67/'BIFUbC-LPG-propane-or-butane'!AN19,1)</f>
        <v>1</v>
      </c>
      <c r="AO19" s="313">
        <f>IF('BIFUbC-LPG-propane-or-butane'!AO19&gt;0,'E-LPG propane or butane'!AO67/'BIFUbC-LPG-propane-or-butane'!AO19,1)</f>
        <v>1</v>
      </c>
      <c r="AP19" s="313">
        <f>IF('BIFUbC-LPG-propane-or-butane'!AP19&gt;0,'E-LPG propane or butane'!AP67/'BIFUbC-LPG-propane-or-butane'!AP19,1)</f>
        <v>1</v>
      </c>
      <c r="AQ19" s="313">
        <f>IF('BIFUbC-LPG-propane-or-butane'!AQ19&gt;0,'E-LPG propane or butane'!AQ67/'BIFUbC-LPG-propane-or-butane'!AQ19,1)</f>
        <v>1</v>
      </c>
    </row>
    <row r="20" spans="1:43" x14ac:dyDescent="0.2">
      <c r="A20" s="313" t="s">
        <v>142</v>
      </c>
      <c r="B20" s="313">
        <f>IF('BIFUbC-LPG-propane-or-butane'!B20&gt;0,'E-LPG propane or butane'!B68/'BIFUbC-LPG-propane-or-butane'!B20,1)</f>
        <v>1</v>
      </c>
      <c r="C20" s="313">
        <f>IF('BIFUbC-LPG-propane-or-butane'!C20&gt;0,'E-LPG propane or butane'!C68/'BIFUbC-LPG-propane-or-butane'!C20,1)</f>
        <v>1</v>
      </c>
      <c r="D20" s="313">
        <f>IF('BIFUbC-LPG-propane-or-butane'!D20&gt;0,'E-LPG propane or butane'!D68/'BIFUbC-LPG-propane-or-butane'!D20,1)</f>
        <v>1</v>
      </c>
      <c r="E20" s="313">
        <f>IF('BIFUbC-LPG-propane-or-butane'!E20&gt;0,'E-LPG propane or butane'!E68/'BIFUbC-LPG-propane-or-butane'!E20,1)</f>
        <v>1</v>
      </c>
      <c r="F20" s="313">
        <f>IF('BIFUbC-LPG-propane-or-butane'!F20&gt;0,'E-LPG propane or butane'!F68/'BIFUbC-LPG-propane-or-butane'!F20,1)</f>
        <v>1</v>
      </c>
      <c r="G20" s="313">
        <f>IF('BIFUbC-LPG-propane-or-butane'!G20&gt;0,'E-LPG propane or butane'!G68/'BIFUbC-LPG-propane-or-butane'!G20,1)</f>
        <v>1</v>
      </c>
      <c r="H20" s="313">
        <f>IF('BIFUbC-LPG-propane-or-butane'!H20&gt;0,'E-LPG propane or butane'!H68/'BIFUbC-LPG-propane-or-butane'!H20,1)</f>
        <v>1</v>
      </c>
      <c r="I20" s="313">
        <f>IF('BIFUbC-LPG-propane-or-butane'!I20&gt;0,'E-LPG propane or butane'!I68/'BIFUbC-LPG-propane-or-butane'!I20,1)</f>
        <v>1</v>
      </c>
      <c r="J20" s="313">
        <f>IF('BIFUbC-LPG-propane-or-butane'!J20&gt;0,'E-LPG propane or butane'!J68/'BIFUbC-LPG-propane-or-butane'!J20,1)</f>
        <v>1</v>
      </c>
      <c r="K20" s="313">
        <f>IF('BIFUbC-LPG-propane-or-butane'!K20&gt;0,'E-LPG propane or butane'!K68/'BIFUbC-LPG-propane-or-butane'!K20,1)</f>
        <v>1</v>
      </c>
      <c r="L20" s="313">
        <f>IF('BIFUbC-LPG-propane-or-butane'!L20&gt;0,'E-LPG propane or butane'!L68/'BIFUbC-LPG-propane-or-butane'!L20,1)</f>
        <v>1</v>
      </c>
      <c r="M20" s="313">
        <f>IF('BIFUbC-LPG-propane-or-butane'!M20&gt;0,'E-LPG propane or butane'!M68/'BIFUbC-LPG-propane-or-butane'!M20,1)</f>
        <v>1</v>
      </c>
      <c r="N20" s="313">
        <f>IF('BIFUbC-LPG-propane-or-butane'!N20&gt;0,'E-LPG propane or butane'!N68/'BIFUbC-LPG-propane-or-butane'!N20,1)</f>
        <v>1</v>
      </c>
      <c r="O20" s="313">
        <f>IF('BIFUbC-LPG-propane-or-butane'!O20&gt;0,'E-LPG propane or butane'!O68/'BIFUbC-LPG-propane-or-butane'!O20,1)</f>
        <v>1</v>
      </c>
      <c r="P20" s="313">
        <f>IF('BIFUbC-LPG-propane-or-butane'!P20&gt;0,'E-LPG propane or butane'!P68/'BIFUbC-LPG-propane-or-butane'!P20,1)</f>
        <v>1</v>
      </c>
      <c r="Q20" s="313">
        <f>IF('BIFUbC-LPG-propane-or-butane'!Q20&gt;0,'E-LPG propane or butane'!Q68/'BIFUbC-LPG-propane-or-butane'!Q20,1)</f>
        <v>1</v>
      </c>
      <c r="R20" s="313">
        <f>IF('BIFUbC-LPG-propane-or-butane'!R20&gt;0,'E-LPG propane or butane'!R68/'BIFUbC-LPG-propane-or-butane'!R20,1)</f>
        <v>1</v>
      </c>
      <c r="S20" s="313">
        <f>IF('BIFUbC-LPG-propane-or-butane'!S20&gt;0,'E-LPG propane or butane'!S68/'BIFUbC-LPG-propane-or-butane'!S20,1)</f>
        <v>1</v>
      </c>
      <c r="T20" s="313">
        <f>IF('BIFUbC-LPG-propane-or-butane'!T20&gt;0,'E-LPG propane or butane'!T68/'BIFUbC-LPG-propane-or-butane'!T20,1)</f>
        <v>1</v>
      </c>
      <c r="U20" s="313">
        <f>IF('BIFUbC-LPG-propane-or-butane'!U20&gt;0,'E-LPG propane or butane'!U68/'BIFUbC-LPG-propane-or-butane'!U20,1)</f>
        <v>1</v>
      </c>
      <c r="V20" s="313">
        <f>IF('BIFUbC-LPG-propane-or-butane'!V20&gt;0,'E-LPG propane or butane'!V68/'BIFUbC-LPG-propane-or-butane'!V20,1)</f>
        <v>1</v>
      </c>
      <c r="W20" s="313">
        <f>IF('BIFUbC-LPG-propane-or-butane'!W20&gt;0,'E-LPG propane or butane'!W68/'BIFUbC-LPG-propane-or-butane'!W20,1)</f>
        <v>1</v>
      </c>
      <c r="X20" s="313">
        <f>IF('BIFUbC-LPG-propane-or-butane'!X20&gt;0,'E-LPG propane or butane'!X68/'BIFUbC-LPG-propane-or-butane'!X20,1)</f>
        <v>1</v>
      </c>
      <c r="Y20" s="313">
        <f>IF('BIFUbC-LPG-propane-or-butane'!Y20&gt;0,'E-LPG propane or butane'!Y68/'BIFUbC-LPG-propane-or-butane'!Y20,1)</f>
        <v>1</v>
      </c>
      <c r="Z20" s="313">
        <f>IF('BIFUbC-LPG-propane-or-butane'!Z20&gt;0,'E-LPG propane or butane'!Z68/'BIFUbC-LPG-propane-or-butane'!Z20,1)</f>
        <v>1</v>
      </c>
      <c r="AA20" s="313">
        <f>IF('BIFUbC-LPG-propane-or-butane'!AA20&gt;0,'E-LPG propane or butane'!AA68/'BIFUbC-LPG-propane-or-butane'!AA20,1)</f>
        <v>1</v>
      </c>
      <c r="AB20" s="313">
        <f>IF('BIFUbC-LPG-propane-or-butane'!AB20&gt;0,'E-LPG propane or butane'!AB68/'BIFUbC-LPG-propane-or-butane'!AB20,1)</f>
        <v>1</v>
      </c>
      <c r="AC20" s="313">
        <f>IF('BIFUbC-LPG-propane-or-butane'!AC20&gt;0,'E-LPG propane or butane'!AC68/'BIFUbC-LPG-propane-or-butane'!AC20,1)</f>
        <v>1</v>
      </c>
      <c r="AD20" s="313">
        <f>IF('BIFUbC-LPG-propane-or-butane'!AD20&gt;0,'E-LPG propane or butane'!AD68/'BIFUbC-LPG-propane-or-butane'!AD20,1)</f>
        <v>1</v>
      </c>
      <c r="AE20" s="313">
        <f>IF('BIFUbC-LPG-propane-or-butane'!AE20&gt;0,'E-LPG propane or butane'!AE68/'BIFUbC-LPG-propane-or-butane'!AE20,1)</f>
        <v>1</v>
      </c>
      <c r="AF20" s="313">
        <f>IF('BIFUbC-LPG-propane-or-butane'!AF20&gt;0,'E-LPG propane or butane'!AF68/'BIFUbC-LPG-propane-or-butane'!AF20,1)</f>
        <v>1</v>
      </c>
      <c r="AG20" s="313">
        <f>IF('BIFUbC-LPG-propane-or-butane'!AG20&gt;0,'E-LPG propane or butane'!AG68/'BIFUbC-LPG-propane-or-butane'!AG20,1)</f>
        <v>1</v>
      </c>
      <c r="AH20" s="313">
        <f>IF('BIFUbC-LPG-propane-or-butane'!AH20&gt;0,'E-LPG propane or butane'!AH68/'BIFUbC-LPG-propane-or-butane'!AH20,1)</f>
        <v>1</v>
      </c>
      <c r="AI20" s="313">
        <f>IF('BIFUbC-LPG-propane-or-butane'!AI20&gt;0,'E-LPG propane or butane'!AI68/'BIFUbC-LPG-propane-or-butane'!AI20,1)</f>
        <v>1</v>
      </c>
      <c r="AJ20" s="313">
        <f>IF('BIFUbC-LPG-propane-or-butane'!AJ20&gt;0,'E-LPG propane or butane'!AJ68/'BIFUbC-LPG-propane-or-butane'!AJ20,1)</f>
        <v>1</v>
      </c>
      <c r="AK20" s="313">
        <f>IF('BIFUbC-LPG-propane-or-butane'!AK20&gt;0,'E-LPG propane or butane'!AK68/'BIFUbC-LPG-propane-or-butane'!AK20,1)</f>
        <v>1</v>
      </c>
      <c r="AL20" s="313">
        <f>IF('BIFUbC-LPG-propane-or-butane'!AL20&gt;0,'E-LPG propane or butane'!AL68/'BIFUbC-LPG-propane-or-butane'!AL20,1)</f>
        <v>1</v>
      </c>
      <c r="AM20" s="313">
        <f>IF('BIFUbC-LPG-propane-or-butane'!AM20&gt;0,'E-LPG propane or butane'!AM68/'BIFUbC-LPG-propane-or-butane'!AM20,1)</f>
        <v>1</v>
      </c>
      <c r="AN20" s="313">
        <f>IF('BIFUbC-LPG-propane-or-butane'!AN20&gt;0,'E-LPG propane or butane'!AN68/'BIFUbC-LPG-propane-or-butane'!AN20,1)</f>
        <v>1</v>
      </c>
      <c r="AO20" s="313">
        <f>IF('BIFUbC-LPG-propane-or-butane'!AO20&gt;0,'E-LPG propane or butane'!AO68/'BIFUbC-LPG-propane-or-butane'!AO20,1)</f>
        <v>1</v>
      </c>
      <c r="AP20" s="313">
        <f>IF('BIFUbC-LPG-propane-or-butane'!AP20&gt;0,'E-LPG propane or butane'!AP68/'BIFUbC-LPG-propane-or-butane'!AP20,1)</f>
        <v>1</v>
      </c>
      <c r="AQ20" s="313">
        <f>IF('BIFUbC-LPG-propane-or-butane'!AQ20&gt;0,'E-LPG propane or butane'!AQ68/'BIFUbC-LPG-propane-or-butane'!AQ20,1)</f>
        <v>1</v>
      </c>
    </row>
    <row r="21" spans="1:43" x14ac:dyDescent="0.2">
      <c r="A21" s="313" t="s">
        <v>143</v>
      </c>
      <c r="B21" s="313">
        <f>IF('BIFUbC-LPG-propane-or-butane'!B21&gt;0,'E-LPG propane or butane'!B69/'BIFUbC-LPG-propane-or-butane'!B21,1)</f>
        <v>0.27318500347939773</v>
      </c>
      <c r="C21" s="313">
        <f>IF('BIFUbC-LPG-propane-or-butane'!C21&gt;0,'E-LPG propane or butane'!C69/'BIFUbC-LPG-propane-or-butane'!C21,1)</f>
        <v>0.25950813309564608</v>
      </c>
      <c r="D21" s="313">
        <f>IF('BIFUbC-LPG-propane-or-butane'!D21&gt;0,'E-LPG propane or butane'!D69/'BIFUbC-LPG-propane-or-butane'!D21,1)</f>
        <v>0.25769946948874262</v>
      </c>
      <c r="E21" s="313">
        <f>IF('BIFUbC-LPG-propane-or-butane'!E21&gt;0,'E-LPG propane or butane'!E69/'BIFUbC-LPG-propane-or-butane'!E21,1)</f>
        <v>0.2558899370108319</v>
      </c>
      <c r="F21" s="313">
        <f>IF('BIFUbC-LPG-propane-or-butane'!F21&gt;0,'E-LPG propane or butane'!F69/'BIFUbC-LPG-propane-or-butane'!F21,1)</f>
        <v>0.25407958771026196</v>
      </c>
      <c r="G21" s="313">
        <f>IF('BIFUbC-LPG-propane-or-butane'!G21&gt;0,'E-LPG propane or butane'!G69/'BIFUbC-LPG-propane-or-butane'!G21,1)</f>
        <v>0.25226847419711612</v>
      </c>
      <c r="H21" s="313">
        <f>IF('BIFUbC-LPG-propane-or-butane'!H21&gt;0,'E-LPG propane or butane'!H69/'BIFUbC-LPG-propane-or-butane'!H21,1)</f>
        <v>0.25045664964439024</v>
      </c>
      <c r="I21" s="313">
        <f>IF('BIFUbC-LPG-propane-or-butane'!I21&gt;0,'E-LPG propane or butane'!I69/'BIFUbC-LPG-propane-or-butane'!I21,1)</f>
        <v>0.24876009322696249</v>
      </c>
      <c r="J21" s="313">
        <f>IF('BIFUbC-LPG-propane-or-butane'!J21&gt;0,'E-LPG propane or butane'!J69/'BIFUbC-LPG-propane-or-butane'!J21,1)</f>
        <v>0.24706259913131282</v>
      </c>
      <c r="K21" s="313">
        <f>IF('BIFUbC-LPG-propane-or-butane'!K21&gt;0,'E-LPG propane or butane'!K69/'BIFUbC-LPG-propane-or-butane'!K21,1)</f>
        <v>0.2453642068099971</v>
      </c>
      <c r="L21" s="313">
        <f>IF('BIFUbC-LPG-propane-or-butane'!L21&gt;0,'E-LPG propane or butane'!L69/'BIFUbC-LPG-propane-or-butane'!L21,1)</f>
        <v>0.24366495612165923</v>
      </c>
      <c r="M21" s="313">
        <f>IF('BIFUbC-LPG-propane-or-butane'!M21&gt;0,'E-LPG propane or butane'!M69/'BIFUbC-LPG-propane-or-butane'!M21,1)</f>
        <v>0.24196488733202812</v>
      </c>
      <c r="N21" s="313">
        <f>IF('BIFUbC-LPG-propane-or-butane'!N21&gt;0,'E-LPG propane or butane'!N69/'BIFUbC-LPG-propane-or-butane'!N21,1)</f>
        <v>0.24067910441368773</v>
      </c>
      <c r="O21" s="313">
        <f>IF('BIFUbC-LPG-propane-or-butane'!O21&gt;0,'E-LPG propane or butane'!O69/'BIFUbC-LPG-propane-or-butane'!O21,1)</f>
        <v>0.23939311559051377</v>
      </c>
      <c r="P21" s="313">
        <f>IF('BIFUbC-LPG-propane-or-butane'!P21&gt;0,'E-LPG propane or butane'!P69/'BIFUbC-LPG-propane-or-butane'!P21,1)</f>
        <v>0.23810694096790072</v>
      </c>
      <c r="Q21" s="313">
        <f>IF('BIFUbC-LPG-propane-or-butane'!Q21&gt;0,'E-LPG propane or butane'!Q69/'BIFUbC-LPG-propane-or-butane'!Q21,1)</f>
        <v>0.23682060079380715</v>
      </c>
      <c r="R21" s="313">
        <f>IF('BIFUbC-LPG-propane-or-butane'!R21&gt;0,'E-LPG propane or butane'!R69/'BIFUbC-LPG-propane-or-butane'!R21,1)</f>
        <v>0.23553411545885236</v>
      </c>
      <c r="S21" s="313">
        <f>IF('BIFUbC-LPG-propane-or-butane'!S21&gt;0,'E-LPG propane or butane'!S69/'BIFUbC-LPG-propane-or-butane'!S21,1)</f>
        <v>0.23494949736350482</v>
      </c>
      <c r="T21" s="313">
        <f>IF('BIFUbC-LPG-propane-or-butane'!T21&gt;0,'E-LPG propane or butane'!T69/'BIFUbC-LPG-propane-or-butane'!T21,1)</f>
        <v>0.2343645987695791</v>
      </c>
      <c r="U21" s="313">
        <f>IF('BIFUbC-LPG-propane-or-butane'!U21&gt;0,'E-LPG propane or butane'!U69/'BIFUbC-LPG-propane-or-butane'!U21,1)</f>
        <v>0.23377942044228875</v>
      </c>
      <c r="V21" s="313">
        <f>IF('BIFUbC-LPG-propane-or-butane'!V21&gt;0,'E-LPG propane or butane'!V69/'BIFUbC-LPG-propane-or-butane'!V21,1)</f>
        <v>0.23319396315053886</v>
      </c>
      <c r="W21" s="313">
        <f>IF('BIFUbC-LPG-propane-or-butane'!W21&gt;0,'E-LPG propane or butane'!W69/'BIFUbC-LPG-propane-or-butane'!W21,1)</f>
        <v>0.23260822766693348</v>
      </c>
      <c r="X21" s="313">
        <f>IF('BIFUbC-LPG-propane-or-butane'!X21&gt;0,'E-LPG propane or butane'!X69/'BIFUbC-LPG-propane-or-butane'!X21,1)</f>
        <v>0.23202221476778384</v>
      </c>
      <c r="Y21" s="313">
        <f>IF('BIFUbC-LPG-propane-or-butane'!Y21&gt;0,'E-LPG propane or butane'!Y69/'BIFUbC-LPG-propane-or-butane'!Y21,1)</f>
        <v>0.23143592523311626</v>
      </c>
      <c r="Z21" s="313">
        <f>IF('BIFUbC-LPG-propane-or-butane'!Z21&gt;0,'E-LPG propane or butane'!Z69/'BIFUbC-LPG-propane-or-butane'!Z21,1)</f>
        <v>0.23084935984668012</v>
      </c>
      <c r="AA21" s="313">
        <f>IF('BIFUbC-LPG-propane-or-butane'!AA21&gt;0,'E-LPG propane or butane'!AA69/'BIFUbC-LPG-propane-or-butane'!AA21,1)</f>
        <v>0.23026251939595563</v>
      </c>
      <c r="AB21" s="313">
        <f>IF('BIFUbC-LPG-propane-or-butane'!AB21&gt;0,'E-LPG propane or butane'!AB69/'BIFUbC-LPG-propane-or-butane'!AB21,1)</f>
        <v>0.22967540467216163</v>
      </c>
      <c r="AC21" s="313">
        <f>IF('BIFUbC-LPG-propane-or-butane'!AC21&gt;0,'E-LPG propane or butane'!AC69/'BIFUbC-LPG-propane-or-butane'!AC21,1)</f>
        <v>0.22908801647026397</v>
      </c>
      <c r="AD21" s="313">
        <f>IF('BIFUbC-LPG-propane-or-butane'!AD21&gt;0,'E-LPG propane or butane'!AD69/'BIFUbC-LPG-propane-or-butane'!AD21,1)</f>
        <v>0.2285003555889826</v>
      </c>
      <c r="AE21" s="313">
        <f>IF('BIFUbC-LPG-propane-or-butane'!AE21&gt;0,'E-LPG propane or butane'!AE69/'BIFUbC-LPG-propane-or-butane'!AE21,1)</f>
        <v>0.22791242283080043</v>
      </c>
      <c r="AF21" s="313">
        <f>IF('BIFUbC-LPG-propane-or-butane'!AF21&gt;0,'E-LPG propane or butane'!AF69/'BIFUbC-LPG-propane-or-butane'!AF21,1)</f>
        <v>0.22732421900197045</v>
      </c>
      <c r="AG21" s="313">
        <f>IF('BIFUbC-LPG-propane-or-butane'!AG21&gt;0,'E-LPG propane or butane'!AG69/'BIFUbC-LPG-propane-or-butane'!AG21,1)</f>
        <v>0.2267357449125236</v>
      </c>
      <c r="AH21" s="313">
        <f>IF('BIFUbC-LPG-propane-or-butane'!AH21&gt;0,'E-LPG propane or butane'!AH69/'BIFUbC-LPG-propane-or-butane'!AH21,1)</f>
        <v>0.2261470013762773</v>
      </c>
      <c r="AI21" s="313">
        <f>IF('BIFUbC-LPG-propane-or-butane'!AI21&gt;0,'E-LPG propane or butane'!AI69/'BIFUbC-LPG-propane-or-butane'!AI21,1)</f>
        <v>0.22555798921084205</v>
      </c>
      <c r="AJ21" s="313">
        <f>IF('BIFUbC-LPG-propane-or-butane'!AJ21&gt;0,'E-LPG propane or butane'!AJ69/'BIFUbC-LPG-propane-or-butane'!AJ21,1)</f>
        <v>0.22496870923763096</v>
      </c>
      <c r="AK21" s="313">
        <f>IF('BIFUbC-LPG-propane-or-butane'!AK21&gt;0,'E-LPG propane or butane'!AK69/'BIFUbC-LPG-propane-or-butane'!AK21,1)</f>
        <v>0.22437916228186594</v>
      </c>
      <c r="AL21" s="313">
        <f>IF('BIFUbC-LPG-propane-or-butane'!AL21&gt;0,'E-LPG propane or butane'!AL69/'BIFUbC-LPG-propane-or-butane'!AL21,1)</f>
        <v>0.22378934917258614</v>
      </c>
      <c r="AM21" s="313">
        <f>IF('BIFUbC-LPG-propane-or-butane'!AM21&gt;0,'E-LPG propane or butane'!AM69/'BIFUbC-LPG-propane-or-butane'!AM21,1)</f>
        <v>0.22319927074265647</v>
      </c>
      <c r="AN21" s="313">
        <f>IF('BIFUbC-LPG-propane-or-butane'!AN21&gt;0,'E-LPG propane or butane'!AN69/'BIFUbC-LPG-propane-or-butane'!AN21,1)</f>
        <v>0.22260892782877376</v>
      </c>
      <c r="AO21" s="313">
        <f>IF('BIFUbC-LPG-propane-or-butane'!AO21&gt;0,'E-LPG propane or butane'!AO69/'BIFUbC-LPG-propane-or-butane'!AO21,1)</f>
        <v>0.22201832127147603</v>
      </c>
      <c r="AP21" s="313">
        <f>IF('BIFUbC-LPG-propane-or-butane'!AP21&gt;0,'E-LPG propane or butane'!AP69/'BIFUbC-LPG-propane-or-butane'!AP21,1)</f>
        <v>0.22142745191514959</v>
      </c>
      <c r="AQ21" s="313">
        <f>IF('BIFUbC-LPG-propane-or-butane'!AQ21&gt;0,'E-LPG propane or butane'!AQ69/'BIFUbC-LPG-propane-or-butane'!AQ21,1)</f>
        <v>0.22024013175571563</v>
      </c>
    </row>
    <row r="22" spans="1:43" x14ac:dyDescent="0.2">
      <c r="A22" s="313" t="s">
        <v>144</v>
      </c>
      <c r="B22" s="313">
        <f>IF('BIFUbC-LPG-propane-or-butane'!B22&gt;0,'E-LPG propane or butane'!B70/'BIFUbC-LPG-propane-or-butane'!B22,1)</f>
        <v>0.94145217638807377</v>
      </c>
      <c r="C22" s="313">
        <f>IF('BIFUbC-LPG-propane-or-butane'!C22&gt;0,'E-LPG propane or butane'!C70/'BIFUbC-LPG-propane-or-butane'!C22,1)</f>
        <v>0.88922564743075483</v>
      </c>
      <c r="D22" s="313">
        <f>IF('BIFUbC-LPG-propane-or-butane'!D22&gt;0,'E-LPG propane or butane'!D70/'BIFUbC-LPG-propane-or-butane'!D22,1)</f>
        <v>0.88861585117461461</v>
      </c>
      <c r="E22" s="313">
        <f>IF('BIFUbC-LPG-propane-or-butane'!E22&gt;0,'E-LPG propane or butane'!E70/'BIFUbC-LPG-propane-or-butane'!E22,1)</f>
        <v>0.88800047117284608</v>
      </c>
      <c r="F22" s="313">
        <f>IF('BIFUbC-LPG-propane-or-butane'!F22&gt;0,'E-LPG propane or butane'!F70/'BIFUbC-LPG-propane-or-butane'!F22,1)</f>
        <v>0.88737943370848293</v>
      </c>
      <c r="G22" s="313">
        <f>IF('BIFUbC-LPG-propane-or-butane'!G22&gt;0,'E-LPG propane or butane'!G70/'BIFUbC-LPG-propane-or-butane'!G22,1)</f>
        <v>0.88675266377652162</v>
      </c>
      <c r="H22" s="313">
        <f>IF('BIFUbC-LPG-propane-or-butane'!H22&gt;0,'E-LPG propane or butane'!H70/'BIFUbC-LPG-propane-or-butane'!H22,1)</f>
        <v>0.88612008505575934</v>
      </c>
      <c r="I22" s="313">
        <f>IF('BIFUbC-LPG-propane-or-butane'!I22&gt;0,'E-LPG propane or butane'!I70/'BIFUbC-LPG-propane-or-butane'!I22,1)</f>
        <v>0.88555465010116996</v>
      </c>
      <c r="J22" s="313">
        <f>IF('BIFUbC-LPG-propane-or-butane'!J22&gt;0,'E-LPG propane or butane'!J70/'BIFUbC-LPG-propane-or-butane'!J22,1)</f>
        <v>0.88498463872580557</v>
      </c>
      <c r="K22" s="313">
        <f>IF('BIFUbC-LPG-propane-or-butane'!K22&gt;0,'E-LPG propane or butane'!K70/'BIFUbC-LPG-propane-or-butane'!K22,1)</f>
        <v>0.88440999814429266</v>
      </c>
      <c r="L22" s="313">
        <f>IF('BIFUbC-LPG-propane-or-butane'!L22&gt;0,'E-LPG propane or butane'!L70/'BIFUbC-LPG-propane-or-butane'!L22,1)</f>
        <v>0.88383067477022648</v>
      </c>
      <c r="M22" s="313">
        <f>IF('BIFUbC-LPG-propane-or-butane'!M22&gt;0,'E-LPG propane or butane'!M70/'BIFUbC-LPG-propane-or-butane'!M22,1)</f>
        <v>0.88324661420100303</v>
      </c>
      <c r="N22" s="313">
        <f>IF('BIFUbC-LPG-propane-or-butane'!N22&gt;0,'E-LPG propane or butane'!N70/'BIFUbC-LPG-propane-or-butane'!N22,1)</f>
        <v>0.8827456756665425</v>
      </c>
      <c r="O22" s="313">
        <f>IF('BIFUbC-LPG-propane-or-butane'!O22&gt;0,'E-LPG propane or butane'!O70/'BIFUbC-LPG-propane-or-butane'!O22,1)</f>
        <v>0.88224112278617883</v>
      </c>
      <c r="P22" s="313">
        <f>IF('BIFUbC-LPG-propane-or-butane'!P22&gt;0,'E-LPG propane or butane'!P70/'BIFUbC-LPG-propane-or-butane'!P22,1)</f>
        <v>0.88173291777291063</v>
      </c>
      <c r="Q22" s="313">
        <f>IF('BIFUbC-LPG-propane-or-butane'!Q22&gt;0,'E-LPG propane or butane'!Q70/'BIFUbC-LPG-propane-or-butane'!Q22,1)</f>
        <v>0.88122102231606803</v>
      </c>
      <c r="R22" s="313">
        <f>IF('BIFUbC-LPG-propane-or-butane'!R22&gt;0,'E-LPG propane or butane'!R70/'BIFUbC-LPG-propane-or-butane'!R22,1)</f>
        <v>0.88070539757223187</v>
      </c>
      <c r="S22" s="313">
        <f>IF('BIFUbC-LPG-propane-or-butane'!S22&gt;0,'E-LPG propane or butane'!S70/'BIFUbC-LPG-propane-or-butane'!S22,1)</f>
        <v>0.880549235066175</v>
      </c>
      <c r="T22" s="313">
        <f>IF('BIFUbC-LPG-propane-or-butane'!T22&gt;0,'E-LPG propane or butane'!T70/'BIFUbC-LPG-propane-or-butane'!T22,1)</f>
        <v>0.88039276539046618</v>
      </c>
      <c r="U22" s="313">
        <f>IF('BIFUbC-LPG-propane-or-butane'!U22&gt;0,'E-LPG propane or butane'!U70/'BIFUbC-LPG-propane-or-butane'!U22,1)</f>
        <v>0.88023598773810741</v>
      </c>
      <c r="V22" s="313">
        <f>IF('BIFUbC-LPG-propane-or-butane'!V22&gt;0,'E-LPG propane or butane'!V70/'BIFUbC-LPG-propane-or-butane'!V22,1)</f>
        <v>0.8800789012994461</v>
      </c>
      <c r="W22" s="313">
        <f>IF('BIFUbC-LPG-propane-or-butane'!W22&gt;0,'E-LPG propane or butane'!W70/'BIFUbC-LPG-propane-or-butane'!W22,1)</f>
        <v>0.87992150526216373</v>
      </c>
      <c r="X22" s="313">
        <f>IF('BIFUbC-LPG-propane-or-butane'!X22&gt;0,'E-LPG propane or butane'!X70/'BIFUbC-LPG-propane-or-butane'!X22,1)</f>
        <v>0.87976379881126676</v>
      </c>
      <c r="Y22" s="313">
        <f>IF('BIFUbC-LPG-propane-or-butane'!Y22&gt;0,'E-LPG propane or butane'!Y70/'BIFUbC-LPG-propane-or-butane'!Y22,1)</f>
        <v>0.87960578112907484</v>
      </c>
      <c r="Z22" s="313">
        <f>IF('BIFUbC-LPG-propane-or-butane'!Z22&gt;0,'E-LPG propane or butane'!Z70/'BIFUbC-LPG-propane-or-butane'!Z22,1)</f>
        <v>0.8794474513952103</v>
      </c>
      <c r="AA22" s="313">
        <f>IF('BIFUbC-LPG-propane-or-butane'!AA22&gt;0,'E-LPG propane or butane'!AA70/'BIFUbC-LPG-propane-or-butane'!AA22,1)</f>
        <v>0.87928880878658811</v>
      </c>
      <c r="AB22" s="313">
        <f>IF('BIFUbC-LPG-propane-or-butane'!AB22&gt;0,'E-LPG propane or butane'!AB70/'BIFUbC-LPG-propane-or-butane'!AB22,1)</f>
        <v>0.87912985247740472</v>
      </c>
      <c r="AC22" s="313">
        <f>IF('BIFUbC-LPG-propane-or-butane'!AC22&gt;0,'E-LPG propane or butane'!AC70/'BIFUbC-LPG-propane-or-butane'!AC22,1)</f>
        <v>0.87897058163912678</v>
      </c>
      <c r="AD22" s="313">
        <f>IF('BIFUbC-LPG-propane-or-butane'!AD22&gt;0,'E-LPG propane or butane'!AD70/'BIFUbC-LPG-propane-or-butane'!AD22,1)</f>
        <v>0.87881099544048147</v>
      </c>
      <c r="AE22" s="313">
        <f>IF('BIFUbC-LPG-propane-or-butane'!AE22&gt;0,'E-LPG propane or butane'!AE70/'BIFUbC-LPG-propane-or-butane'!AE22,1)</f>
        <v>0.8786510930474446</v>
      </c>
      <c r="AF22" s="313">
        <f>IF('BIFUbC-LPG-propane-or-butane'!AF22&gt;0,'E-LPG propane or butane'!AF70/'BIFUbC-LPG-propane-or-butane'!AF22,1)</f>
        <v>0.87849087362322975</v>
      </c>
      <c r="AG22" s="313">
        <f>IF('BIFUbC-LPG-propane-or-butane'!AG22&gt;0,'E-LPG propane or butane'!AG70/'BIFUbC-LPG-propane-or-butane'!AG22,1)</f>
        <v>0.87833033632827784</v>
      </c>
      <c r="AH22" s="313">
        <f>IF('BIFUbC-LPG-propane-or-butane'!AH22&gt;0,'E-LPG propane or butane'!AH70/'BIFUbC-LPG-propane-or-butane'!AH22,1)</f>
        <v>0.87816948032024611</v>
      </c>
      <c r="AI22" s="313">
        <f>IF('BIFUbC-LPG-propane-or-butane'!AI22&gt;0,'E-LPG propane or butane'!AI70/'BIFUbC-LPG-propane-or-butane'!AI22,1)</f>
        <v>0.87800830475399572</v>
      </c>
      <c r="AJ22" s="313">
        <f>IF('BIFUbC-LPG-propane-or-butane'!AJ22&gt;0,'E-LPG propane or butane'!AJ70/'BIFUbC-LPG-propane-or-butane'!AJ22,1)</f>
        <v>0.87784680878158261</v>
      </c>
      <c r="AK22" s="313">
        <f>IF('BIFUbC-LPG-propane-or-butane'!AK22&gt;0,'E-LPG propane or butane'!AK70/'BIFUbC-LPG-propane-or-butane'!AK22,1)</f>
        <v>0.87768499155224444</v>
      </c>
      <c r="AL22" s="313">
        <f>IF('BIFUbC-LPG-propane-or-butane'!AL22&gt;0,'E-LPG propane or butane'!AL70/'BIFUbC-LPG-propane-or-butane'!AL22,1)</f>
        <v>0.87752285221239046</v>
      </c>
      <c r="AM22" s="313">
        <f>IF('BIFUbC-LPG-propane-or-butane'!AM22&gt;0,'E-LPG propane or butane'!AM70/'BIFUbC-LPG-propane-or-butane'!AM22,1)</f>
        <v>0.87736038990558995</v>
      </c>
      <c r="AN22" s="313">
        <f>IF('BIFUbC-LPG-propane-or-butane'!AN22&gt;0,'E-LPG propane or butane'!AN70/'BIFUbC-LPG-propane-or-butane'!AN22,1)</f>
        <v>0.87719760377256073</v>
      </c>
      <c r="AO22" s="313">
        <f>IF('BIFUbC-LPG-propane-or-butane'!AO22&gt;0,'E-LPG propane or butane'!AO70/'BIFUbC-LPG-propane-or-butane'!AO22,1)</f>
        <v>0.87703449295115776</v>
      </c>
      <c r="AP22" s="313">
        <f>IF('BIFUbC-LPG-propane-or-butane'!AP22&gt;0,'E-LPG propane or butane'!AP70/'BIFUbC-LPG-propane-or-butane'!AP22,1)</f>
        <v>0.87687105657636188</v>
      </c>
      <c r="AQ22" s="313">
        <f>IF('BIFUbC-LPG-propane-or-butane'!AQ22&gt;0,'E-LPG propane or butane'!AQ70/'BIFUbC-LPG-propane-or-butane'!AQ22,1)</f>
        <v>0.87615014512368017</v>
      </c>
    </row>
    <row r="23" spans="1:43" x14ac:dyDescent="0.2">
      <c r="A23" s="313" t="s">
        <v>145</v>
      </c>
      <c r="B23" s="313">
        <f>IF('BIFUbC-LPG-propane-or-butane'!B23&gt;0,'E-LPG propane or butane'!B71/'BIFUbC-LPG-propane-or-butane'!B23,1)</f>
        <v>0.60508950272809658</v>
      </c>
      <c r="C23" s="313">
        <f>IF('BIFUbC-LPG-propane-or-butane'!C23&gt;0,'E-LPG propane or butane'!C71/'BIFUbC-LPG-propane-or-butane'!C23,1)</f>
        <v>0.73161947271332639</v>
      </c>
      <c r="D23" s="313">
        <f>IF('BIFUbC-LPG-propane-or-butane'!D23&gt;0,'E-LPG propane or butane'!D71/'BIFUbC-LPG-propane-or-butane'!D23,1)</f>
        <v>0.72992169942464757</v>
      </c>
      <c r="E23" s="313">
        <f>IF('BIFUbC-LPG-propane-or-butane'!E23&gt;0,'E-LPG propane or butane'!E71/'BIFUbC-LPG-propane-or-butane'!E23,1)</f>
        <v>0.72820951001487555</v>
      </c>
      <c r="F23" s="313">
        <f>IF('BIFUbC-LPG-propane-or-butane'!F23&gt;0,'E-LPG propane or butane'!F71/'BIFUbC-LPG-propane-or-butane'!F23,1)</f>
        <v>0.72648276551408242</v>
      </c>
      <c r="G23" s="313">
        <f>IF('BIFUbC-LPG-propane-or-butane'!G23&gt;0,'E-LPG propane or butane'!G71/'BIFUbC-LPG-propane-or-butane'!G23,1)</f>
        <v>0.72474132573397354</v>
      </c>
      <c r="H23" s="313">
        <f>IF('BIFUbC-LPG-propane-or-butane'!H23&gt;0,'E-LPG propane or butane'!H71/'BIFUbC-LPG-propane-or-butane'!H23,1)</f>
        <v>0.72298504926654505</v>
      </c>
      <c r="I23" s="313">
        <f>IF('BIFUbC-LPG-propane-or-butane'!I23&gt;0,'E-LPG propane or butane'!I71/'BIFUbC-LPG-propane-or-butane'!I23,1)</f>
        <v>0.72135428818506064</v>
      </c>
      <c r="J23" s="313">
        <f>IF('BIFUbC-LPG-propane-or-butane'!J23&gt;0,'E-LPG propane or butane'!J71/'BIFUbC-LPG-propane-or-butane'!J23,1)</f>
        <v>0.71971084955213238</v>
      </c>
      <c r="K23" s="313">
        <f>IF('BIFUbC-LPG-propane-or-butane'!K23&gt;0,'E-LPG propane or butane'!K71/'BIFUbC-LPG-propane-or-butane'!K23,1)</f>
        <v>0.71805462514997864</v>
      </c>
      <c r="L23" s="313">
        <f>IF('BIFUbC-LPG-propane-or-butane'!L23&gt;0,'E-LPG propane or butane'!L71/'BIFUbC-LPG-propane-or-butane'!L23,1)</f>
        <v>0.71638550602054374</v>
      </c>
      <c r="M23" s="313">
        <f>IF('BIFUbC-LPG-propane-or-butane'!M23&gt;0,'E-LPG propane or butane'!M71/'BIFUbC-LPG-propane-or-butane'!M23,1)</f>
        <v>0.71470338246962495</v>
      </c>
      <c r="N23" s="313">
        <f>IF('BIFUbC-LPG-propane-or-butane'!N23&gt;0,'E-LPG propane or butane'!N71/'BIFUbC-LPG-propane-or-butane'!N23,1)</f>
        <v>0.71333719714730159</v>
      </c>
      <c r="O23" s="313">
        <f>IF('BIFUbC-LPG-propane-or-butane'!O23&gt;0,'E-LPG propane or butane'!O71/'BIFUbC-LPG-propane-or-butane'!O23,1)</f>
        <v>0.71196226987195277</v>
      </c>
      <c r="P23" s="313">
        <f>IF('BIFUbC-LPG-propane-or-butane'!P23&gt;0,'E-LPG propane or butane'!P71/'BIFUbC-LPG-propane-or-butane'!P23,1)</f>
        <v>0.71057853763983403</v>
      </c>
      <c r="Q23" s="313">
        <f>IF('BIFUbC-LPG-propane-or-butane'!Q23&gt;0,'E-LPG propane or butane'!Q71/'BIFUbC-LPG-propane-or-butane'!Q23,1)</f>
        <v>0.70918593704452604</v>
      </c>
      <c r="R23" s="313">
        <f>IF('BIFUbC-LPG-propane-or-butane'!R23&gt;0,'E-LPG propane or butane'!R71/'BIFUbC-LPG-propane-or-butane'!R23,1)</f>
        <v>0.70778440427700784</v>
      </c>
      <c r="S23" s="313">
        <f>IF('BIFUbC-LPG-propane-or-butane'!S23&gt;0,'E-LPG propane or butane'!S71/'BIFUbC-LPG-propane-or-butane'!S23,1)</f>
        <v>0.70725522782792949</v>
      </c>
      <c r="T23" s="313">
        <f>IF('BIFUbC-LPG-propane-or-butane'!T23&gt;0,'E-LPG propane or butane'!T71/'BIFUbC-LPG-propane-or-butane'!T23,1)</f>
        <v>0.70672477517084165</v>
      </c>
      <c r="U23" s="313">
        <f>IF('BIFUbC-LPG-propane-or-butane'!U23&gt;0,'E-LPG propane or butane'!U71/'BIFUbC-LPG-propane-or-butane'!U23,1)</f>
        <v>0.70619304285568085</v>
      </c>
      <c r="V23" s="313">
        <f>IF('BIFUbC-LPG-propane-or-butane'!V23&gt;0,'E-LPG propane or butane'!V71/'BIFUbC-LPG-propane-or-butane'!V23,1)</f>
        <v>0.70566002742421874</v>
      </c>
      <c r="W23" s="313">
        <f>IF('BIFUbC-LPG-propane-or-butane'!W23&gt;0,'E-LPG propane or butane'!W71/'BIFUbC-LPG-propane-or-butane'!W23,1)</f>
        <v>0.70512572541006491</v>
      </c>
      <c r="X23" s="313">
        <f>IF('BIFUbC-LPG-propane-or-butane'!X23&gt;0,'E-LPG propane or butane'!X71/'BIFUbC-LPG-propane-or-butane'!X23,1)</f>
        <v>0.70459013333866904</v>
      </c>
      <c r="Y23" s="313">
        <f>IF('BIFUbC-LPG-propane-or-butane'!Y23&gt;0,'E-LPG propane or butane'!Y71/'BIFUbC-LPG-propane-or-butane'!Y23,1)</f>
        <v>0.70405324772732325</v>
      </c>
      <c r="Z23" s="313">
        <f>IF('BIFUbC-LPG-propane-or-butane'!Z23&gt;0,'E-LPG propane or butane'!Z71/'BIFUbC-LPG-propane-or-butane'!Z23,1)</f>
        <v>0.70351506508516548</v>
      </c>
      <c r="AA23" s="313">
        <f>IF('BIFUbC-LPG-propane-or-butane'!AA23&gt;0,'E-LPG propane or butane'!AA71/'BIFUbC-LPG-propane-or-butane'!AA23,1)</f>
        <v>0.70297558191318221</v>
      </c>
      <c r="AB23" s="313">
        <f>IF('BIFUbC-LPG-propane-or-butane'!AB23&gt;0,'E-LPG propane or butane'!AB71/'BIFUbC-LPG-propane-or-butane'!AB23,1)</f>
        <v>0.70243479470421277</v>
      </c>
      <c r="AC23" s="313">
        <f>IF('BIFUbC-LPG-propane-or-butane'!AC23&gt;0,'E-LPG propane or butane'!AC71/'BIFUbC-LPG-propane-or-butane'!AC23,1)</f>
        <v>0.701892699942952</v>
      </c>
      <c r="AD23" s="313">
        <f>IF('BIFUbC-LPG-propane-or-butane'!AD23&gt;0,'E-LPG propane or butane'!AD71/'BIFUbC-LPG-propane-or-butane'!AD23,1)</f>
        <v>0.70134929410595614</v>
      </c>
      <c r="AE23" s="313">
        <f>IF('BIFUbC-LPG-propane-or-butane'!AE23&gt;0,'E-LPG propane or butane'!AE71/'BIFUbC-LPG-propane-or-butane'!AE23,1)</f>
        <v>0.7008045736616455</v>
      </c>
      <c r="AF23" s="313">
        <f>IF('BIFUbC-LPG-propane-or-butane'!AF23&gt;0,'E-LPG propane or butane'!AF71/'BIFUbC-LPG-propane-or-butane'!AF23,1)</f>
        <v>0.70025853507031088</v>
      </c>
      <c r="AG23" s="313">
        <f>IF('BIFUbC-LPG-propane-or-butane'!AG23&gt;0,'E-LPG propane or butane'!AG71/'BIFUbC-LPG-propane-or-butane'!AG23,1)</f>
        <v>0.69971117478411771</v>
      </c>
      <c r="AH23" s="313">
        <f>IF('BIFUbC-LPG-propane-or-butane'!AH23&gt;0,'E-LPG propane or butane'!AH71/'BIFUbC-LPG-propane-or-butane'!AH23,1)</f>
        <v>0.69916248924711133</v>
      </c>
      <c r="AI23" s="313">
        <f>IF('BIFUbC-LPG-propane-or-butane'!AI23&gt;0,'E-LPG propane or butane'!AI71/'BIFUbC-LPG-propane-or-butane'!AI23,1)</f>
        <v>0.69861247489522416</v>
      </c>
      <c r="AJ23" s="313">
        <f>IF('BIFUbC-LPG-propane-or-butane'!AJ23&gt;0,'E-LPG propane or butane'!AJ71/'BIFUbC-LPG-propane-or-butane'!AJ23,1)</f>
        <v>0.69806112815628085</v>
      </c>
      <c r="AK23" s="313">
        <f>IF('BIFUbC-LPG-propane-or-butane'!AK23&gt;0,'E-LPG propane or butane'!AK71/'BIFUbC-LPG-propane-or-butane'!AK23,1)</f>
        <v>0.69750844545000423</v>
      </c>
      <c r="AL23" s="313">
        <f>IF('BIFUbC-LPG-propane-or-butane'!AL23&gt;0,'E-LPG propane or butane'!AL71/'BIFUbC-LPG-propane-or-butane'!AL23,1)</f>
        <v>0.69695442318802359</v>
      </c>
      <c r="AM23" s="313">
        <f>IF('BIFUbC-LPG-propane-or-butane'!AM23&gt;0,'E-LPG propane or butane'!AM71/'BIFUbC-LPG-propane-or-butane'!AM23,1)</f>
        <v>0.69639905777388089</v>
      </c>
      <c r="AN23" s="313">
        <f>IF('BIFUbC-LPG-propane-or-butane'!AN23&gt;0,'E-LPG propane or butane'!AN71/'BIFUbC-LPG-propane-or-butane'!AN23,1)</f>
        <v>0.69584234560303848</v>
      </c>
      <c r="AO23" s="313">
        <f>IF('BIFUbC-LPG-propane-or-butane'!AO23&gt;0,'E-LPG propane or butane'!AO71/'BIFUbC-LPG-propane-or-butane'!AO23,1)</f>
        <v>0.69528428306288736</v>
      </c>
      <c r="AP23" s="313">
        <f>IF('BIFUbC-LPG-propane-or-butane'!AP23&gt;0,'E-LPG propane or butane'!AP71/'BIFUbC-LPG-propane-or-butane'!AP23,1)</f>
        <v>0.69472486653275511</v>
      </c>
      <c r="AQ23" s="313">
        <f>IF('BIFUbC-LPG-propane-or-butane'!AQ23&gt;0,'E-LPG propane or butane'!AQ71/'BIFUbC-LPG-propane-or-butane'!AQ23,1)</f>
        <v>0.69306471654821189</v>
      </c>
    </row>
    <row r="24" spans="1:43" x14ac:dyDescent="0.2">
      <c r="A24" s="313" t="s">
        <v>146</v>
      </c>
      <c r="B24" s="313">
        <f>IF('BIFUbC-LPG-propane-or-butane'!B24&gt;0,'E-LPG propane or butane'!B72/'BIFUbC-LPG-propane-or-butane'!B24,1)</f>
        <v>0.59087910371965269</v>
      </c>
      <c r="C24" s="313">
        <f>IF('BIFUbC-LPG-propane-or-butane'!C24&gt;0,'E-LPG propane or butane'!C72/'BIFUbC-LPG-propane-or-butane'!C24,1)</f>
        <v>3.9813104042882644E-2</v>
      </c>
      <c r="D24" s="313">
        <f>IF('BIFUbC-LPG-propane-or-butane'!D24&gt;0,'E-LPG propane or butane'!D72/'BIFUbC-LPG-propane-or-butane'!D24,1)</f>
        <v>3.9586597130622306E-2</v>
      </c>
      <c r="E24" s="313">
        <f>IF('BIFUbC-LPG-propane-or-butane'!E24&gt;0,'E-LPG propane or butane'!E72/'BIFUbC-LPG-propane-or-butane'!E24,1)</f>
        <v>3.936033857108124E-2</v>
      </c>
      <c r="F24" s="313">
        <f>IF('BIFUbC-LPG-propane-or-butane'!F24&gt;0,'E-LPG propane or butane'!F72/'BIFUbC-LPG-propane-or-butane'!F24,1)</f>
        <v>3.9134328790894291E-2</v>
      </c>
      <c r="G24" s="313">
        <f>IF('BIFUbC-LPG-propane-or-butane'!G24&gt;0,'E-LPG propane or butane'!G72/'BIFUbC-LPG-propane-or-butane'!G24,1)</f>
        <v>3.8908568216545973E-2</v>
      </c>
      <c r="H24" s="313">
        <f>IF('BIFUbC-LPG-propane-or-butane'!H24&gt;0,'E-LPG propane or butane'!H72/'BIFUbC-LPG-propane-or-butane'!H24,1)</f>
        <v>3.8683057274368673E-2</v>
      </c>
      <c r="I24" s="313">
        <f>IF('BIFUbC-LPG-propane-or-butane'!I24&gt;0,'E-LPG propane or butane'!I72/'BIFUbC-LPG-propane-or-butane'!I24,1)</f>
        <v>3.8484517114079554E-2</v>
      </c>
      <c r="J24" s="313">
        <f>IF('BIFUbC-LPG-propane-or-butane'!J24&gt;0,'E-LPG propane or butane'!J72/'BIFUbC-LPG-propane-or-butane'!J24,1)</f>
        <v>3.8286203463689605E-2</v>
      </c>
      <c r="K24" s="313">
        <f>IF('BIFUbC-LPG-propane-or-butane'!K24&gt;0,'E-LPG propane or butane'!K72/'BIFUbC-LPG-propane-or-butane'!K24,1)</f>
        <v>3.8088116654288767E-2</v>
      </c>
      <c r="L24" s="313">
        <f>IF('BIFUbC-LPG-propane-or-butane'!L24&gt;0,'E-LPG propane or butane'!L72/'BIFUbC-LPG-propane-or-butane'!L24,1)</f>
        <v>3.7890257016803194E-2</v>
      </c>
      <c r="M24" s="313">
        <f>IF('BIFUbC-LPG-propane-or-butane'!M24&gt;0,'E-LPG propane or butane'!M72/'BIFUbC-LPG-propane-or-butane'!M24,1)</f>
        <v>3.7692624881994055E-2</v>
      </c>
      <c r="N24" s="313">
        <f>IF('BIFUbC-LPG-propane-or-butane'!N24&gt;0,'E-LPG propane or butane'!N72/'BIFUbC-LPG-propane-or-butane'!N24,1)</f>
        <v>3.7523332012051651E-2</v>
      </c>
      <c r="O24" s="313">
        <f>IF('BIFUbC-LPG-propane-or-butane'!O24&gt;0,'E-LPG propane or butane'!O72/'BIFUbC-LPG-propane-or-butane'!O24,1)</f>
        <v>3.735417388391131E-2</v>
      </c>
      <c r="P24" s="313">
        <f>IF('BIFUbC-LPG-propane-or-butane'!P24&gt;0,'E-LPG propane or butane'!P72/'BIFUbC-LPG-propane-or-butane'!P24,1)</f>
        <v>3.7185150671084966E-2</v>
      </c>
      <c r="Q24" s="313">
        <f>IF('BIFUbC-LPG-propane-or-butane'!Q24&gt;0,'E-LPG propane or butane'!Q72/'BIFUbC-LPG-propane-or-butane'!Q24,1)</f>
        <v>3.7016262547043051E-2</v>
      </c>
      <c r="R24" s="313">
        <f>IF('BIFUbC-LPG-propane-or-butane'!R24&gt;0,'E-LPG propane or butane'!R72/'BIFUbC-LPG-propane-or-butane'!R24,1)</f>
        <v>3.6847509685214108E-2</v>
      </c>
      <c r="S24" s="313">
        <f>IF('BIFUbC-LPG-propane-or-butane'!S24&gt;0,'E-LPG propane or butane'!S72/'BIFUbC-LPG-propane-or-butane'!S24,1)</f>
        <v>3.6798319246405371E-2</v>
      </c>
      <c r="T24" s="313">
        <f>IF('BIFUbC-LPG-propane-or-butane'!T24&gt;0,'E-LPG propane or butane'!T72/'BIFUbC-LPG-propane-or-butane'!T24,1)</f>
        <v>3.6749151212137454E-2</v>
      </c>
      <c r="U24" s="313">
        <f>IF('BIFUbC-LPG-propane-or-butane'!U24&gt;0,'E-LPG propane or butane'!U72/'BIFUbC-LPG-propane-or-butane'!U24,1)</f>
        <v>3.6700005590042099E-2</v>
      </c>
      <c r="V24" s="313">
        <f>IF('BIFUbC-LPG-propane-or-butane'!V24&gt;0,'E-LPG propane or butane'!V72/'BIFUbC-LPG-propane-or-butane'!V24,1)</f>
        <v>3.6650882387748711E-2</v>
      </c>
      <c r="W24" s="313">
        <f>IF('BIFUbC-LPG-propane-or-butane'!W24&gt;0,'E-LPG propane or butane'!W72/'BIFUbC-LPG-propane-or-butane'!W24,1)</f>
        <v>3.6601781612884465E-2</v>
      </c>
      <c r="X24" s="313">
        <f>IF('BIFUbC-LPG-propane-or-butane'!X24&gt;0,'E-LPG propane or butane'!X72/'BIFUbC-LPG-propane-or-butane'!X24,1)</f>
        <v>3.6552703273074215E-2</v>
      </c>
      <c r="Y24" s="313">
        <f>IF('BIFUbC-LPG-propane-or-butane'!Y24&gt;0,'E-LPG propane or butane'!Y72/'BIFUbC-LPG-propane-or-butane'!Y24,1)</f>
        <v>3.6503647375940591E-2</v>
      </c>
      <c r="Z24" s="313">
        <f>IF('BIFUbC-LPG-propane-or-butane'!Z24&gt;0,'E-LPG propane or butane'!Z72/'BIFUbC-LPG-propane-or-butane'!Z24,1)</f>
        <v>3.6454613929103902E-2</v>
      </c>
      <c r="AA24" s="313">
        <f>IF('BIFUbC-LPG-propane-or-butane'!AA24&gt;0,'E-LPG propane or butane'!AA72/'BIFUbC-LPG-propane-or-butane'!AA24,1)</f>
        <v>3.6405602940182163E-2</v>
      </c>
      <c r="AB24" s="313">
        <f>IF('BIFUbC-LPG-propane-or-butane'!AB24&gt;0,'E-LPG propane or butane'!AB72/'BIFUbC-LPG-propane-or-butane'!AB24,1)</f>
        <v>3.6356614416791153E-2</v>
      </c>
      <c r="AC24" s="313">
        <f>IF('BIFUbC-LPG-propane-or-butane'!AC24&gt;0,'E-LPG propane or butane'!AC72/'BIFUbC-LPG-propane-or-butane'!AC24,1)</f>
        <v>3.63076483665443E-2</v>
      </c>
      <c r="AD24" s="313">
        <f>IF('BIFUbC-LPG-propane-or-butane'!AD24&gt;0,'E-LPG propane or butane'!AD72/'BIFUbC-LPG-propane-or-butane'!AD24,1)</f>
        <v>3.625870479705276E-2</v>
      </c>
      <c r="AE24" s="313">
        <f>IF('BIFUbC-LPG-propane-or-butane'!AE24&gt;0,'E-LPG propane or butane'!AE72/'BIFUbC-LPG-propane-or-butane'!AE24,1)</f>
        <v>3.6209783715925425E-2</v>
      </c>
      <c r="AF24" s="313">
        <f>IF('BIFUbC-LPG-propane-or-butane'!AF24&gt;0,'E-LPG propane or butane'!AF72/'BIFUbC-LPG-propane-or-butane'!AF24,1)</f>
        <v>3.6160885130768837E-2</v>
      </c>
      <c r="AG24" s="313">
        <f>IF('BIFUbC-LPG-propane-or-butane'!AG24&gt;0,'E-LPG propane or butane'!AG72/'BIFUbC-LPG-propane-or-butane'!AG24,1)</f>
        <v>3.6112009049187266E-2</v>
      </c>
      <c r="AH24" s="313">
        <f>IF('BIFUbC-LPG-propane-or-butane'!AH24&gt;0,'E-LPG propane or butane'!AH72/'BIFUbC-LPG-propane-or-butane'!AH24,1)</f>
        <v>3.6063155478782673E-2</v>
      </c>
      <c r="AI24" s="313">
        <f>IF('BIFUbC-LPG-propane-or-butane'!AI24&gt;0,'E-LPG propane or butane'!AI72/'BIFUbC-LPG-propane-or-butane'!AI24,1)</f>
        <v>3.6014324427154701E-2</v>
      </c>
      <c r="AJ24" s="313">
        <f>IF('BIFUbC-LPG-propane-or-butane'!AJ24&gt;0,'E-LPG propane or butane'!AJ72/'BIFUbC-LPG-propane-or-butane'!AJ24,1)</f>
        <v>3.596551590190069E-2</v>
      </c>
      <c r="AK24" s="313">
        <f>IF('BIFUbC-LPG-propane-or-butane'!AK24&gt;0,'E-LPG propane or butane'!AK72/'BIFUbC-LPG-propane-or-butane'!AK24,1)</f>
        <v>3.5916729910615675E-2</v>
      </c>
      <c r="AL24" s="313">
        <f>IF('BIFUbC-LPG-propane-or-butane'!AL24&gt;0,'E-LPG propane or butane'!AL72/'BIFUbC-LPG-propane-or-butane'!AL24,1)</f>
        <v>3.5867966460892374E-2</v>
      </c>
      <c r="AM24" s="313">
        <f>IF('BIFUbC-LPG-propane-or-butane'!AM24&gt;0,'E-LPG propane or butane'!AM72/'BIFUbC-LPG-propane-or-butane'!AM24,1)</f>
        <v>3.5819225560321168E-2</v>
      </c>
      <c r="AN24" s="313">
        <f>IF('BIFUbC-LPG-propane-or-butane'!AN24&gt;0,'E-LPG propane or butane'!AN72/'BIFUbC-LPG-propane-or-butane'!AN24,1)</f>
        <v>3.5770507216490131E-2</v>
      </c>
      <c r="AO24" s="313">
        <f>IF('BIFUbC-LPG-propane-or-butane'!AO24&gt;0,'E-LPG propane or butane'!AO72/'BIFUbC-LPG-propane-or-butane'!AO24,1)</f>
        <v>3.5721811436985031E-2</v>
      </c>
      <c r="AP24" s="313">
        <f>IF('BIFUbC-LPG-propane-or-butane'!AP24&gt;0,'E-LPG propane or butane'!AP72/'BIFUbC-LPG-propane-or-butane'!AP24,1)</f>
        <v>3.5673138229389265E-2</v>
      </c>
      <c r="AQ24" s="313">
        <f>IF('BIFUbC-LPG-propane-or-butane'!AQ24&gt;0,'E-LPG propane or butane'!AQ72/'BIFUbC-LPG-propane-or-butane'!AQ24,1)</f>
        <v>3.5448273955102985E-2</v>
      </c>
    </row>
    <row r="25" spans="1:43" x14ac:dyDescent="0.2">
      <c r="A25" s="313" t="s">
        <v>147</v>
      </c>
      <c r="B25" s="313">
        <f>IF('BIFUbC-LPG-propane-or-butane'!B25&gt;0,'E-LPG propane or butane'!B73/'BIFUbC-LPG-propane-or-butane'!B25,1)</f>
        <v>1</v>
      </c>
      <c r="C25" s="313">
        <f>IF('BIFUbC-LPG-propane-or-butane'!C25&gt;0,'E-LPG propane or butane'!C73/'BIFUbC-LPG-propane-or-butane'!C25,1)</f>
        <v>1</v>
      </c>
      <c r="D25" s="313">
        <f>IF('BIFUbC-LPG-propane-or-butane'!D25&gt;0,'E-LPG propane or butane'!D73/'BIFUbC-LPG-propane-or-butane'!D25,1)</f>
        <v>1</v>
      </c>
      <c r="E25" s="313">
        <f>IF('BIFUbC-LPG-propane-or-butane'!E25&gt;0,'E-LPG propane or butane'!E73/'BIFUbC-LPG-propane-or-butane'!E25,1)</f>
        <v>1</v>
      </c>
      <c r="F25" s="313">
        <f>IF('BIFUbC-LPG-propane-or-butane'!F25&gt;0,'E-LPG propane or butane'!F73/'BIFUbC-LPG-propane-or-butane'!F25,1)</f>
        <v>1</v>
      </c>
      <c r="G25" s="313">
        <f>IF('BIFUbC-LPG-propane-or-butane'!G25&gt;0,'E-LPG propane or butane'!G73/'BIFUbC-LPG-propane-or-butane'!G25,1)</f>
        <v>1</v>
      </c>
      <c r="H25" s="313">
        <f>IF('BIFUbC-LPG-propane-or-butane'!H25&gt;0,'E-LPG propane or butane'!H73/'BIFUbC-LPG-propane-or-butane'!H25,1)</f>
        <v>1</v>
      </c>
      <c r="I25" s="313">
        <f>IF('BIFUbC-LPG-propane-or-butane'!I25&gt;0,'E-LPG propane or butane'!I73/'BIFUbC-LPG-propane-or-butane'!I25,1)</f>
        <v>1</v>
      </c>
      <c r="J25" s="313">
        <f>IF('BIFUbC-LPG-propane-or-butane'!J25&gt;0,'E-LPG propane or butane'!J73/'BIFUbC-LPG-propane-or-butane'!J25,1)</f>
        <v>1</v>
      </c>
      <c r="K25" s="313">
        <f>IF('BIFUbC-LPG-propane-or-butane'!K25&gt;0,'E-LPG propane or butane'!K73/'BIFUbC-LPG-propane-or-butane'!K25,1)</f>
        <v>1</v>
      </c>
      <c r="L25" s="313">
        <f>IF('BIFUbC-LPG-propane-or-butane'!L25&gt;0,'E-LPG propane or butane'!L73/'BIFUbC-LPG-propane-or-butane'!L25,1)</f>
        <v>1</v>
      </c>
      <c r="M25" s="313">
        <f>IF('BIFUbC-LPG-propane-or-butane'!M25&gt;0,'E-LPG propane or butane'!M73/'BIFUbC-LPG-propane-or-butane'!M25,1)</f>
        <v>1</v>
      </c>
      <c r="N25" s="313">
        <f>IF('BIFUbC-LPG-propane-or-butane'!N25&gt;0,'E-LPG propane or butane'!N73/'BIFUbC-LPG-propane-or-butane'!N25,1)</f>
        <v>1</v>
      </c>
      <c r="O25" s="313">
        <f>IF('BIFUbC-LPG-propane-or-butane'!O25&gt;0,'E-LPG propane or butane'!O73/'BIFUbC-LPG-propane-or-butane'!O25,1)</f>
        <v>1</v>
      </c>
      <c r="P25" s="313">
        <f>IF('BIFUbC-LPG-propane-or-butane'!P25&gt;0,'E-LPG propane or butane'!P73/'BIFUbC-LPG-propane-or-butane'!P25,1)</f>
        <v>1</v>
      </c>
      <c r="Q25" s="313">
        <f>IF('BIFUbC-LPG-propane-or-butane'!Q25&gt;0,'E-LPG propane or butane'!Q73/'BIFUbC-LPG-propane-or-butane'!Q25,1)</f>
        <v>1</v>
      </c>
      <c r="R25" s="313">
        <f>IF('BIFUbC-LPG-propane-or-butane'!R25&gt;0,'E-LPG propane or butane'!R73/'BIFUbC-LPG-propane-or-butane'!R25,1)</f>
        <v>1</v>
      </c>
      <c r="S25" s="313">
        <f>IF('BIFUbC-LPG-propane-or-butane'!S25&gt;0,'E-LPG propane or butane'!S73/'BIFUbC-LPG-propane-or-butane'!S25,1)</f>
        <v>1</v>
      </c>
      <c r="T25" s="313">
        <f>IF('BIFUbC-LPG-propane-or-butane'!T25&gt;0,'E-LPG propane or butane'!T73/'BIFUbC-LPG-propane-or-butane'!T25,1)</f>
        <v>1</v>
      </c>
      <c r="U25" s="313">
        <f>IF('BIFUbC-LPG-propane-or-butane'!U25&gt;0,'E-LPG propane or butane'!U73/'BIFUbC-LPG-propane-or-butane'!U25,1)</f>
        <v>1</v>
      </c>
      <c r="V25" s="313">
        <f>IF('BIFUbC-LPG-propane-or-butane'!V25&gt;0,'E-LPG propane or butane'!V73/'BIFUbC-LPG-propane-or-butane'!V25,1)</f>
        <v>1</v>
      </c>
      <c r="W25" s="313">
        <f>IF('BIFUbC-LPG-propane-or-butane'!W25&gt;0,'E-LPG propane or butane'!W73/'BIFUbC-LPG-propane-or-butane'!W25,1)</f>
        <v>1</v>
      </c>
      <c r="X25" s="313">
        <f>IF('BIFUbC-LPG-propane-or-butane'!X25&gt;0,'E-LPG propane or butane'!X73/'BIFUbC-LPG-propane-or-butane'!X25,1)</f>
        <v>1</v>
      </c>
      <c r="Y25" s="313">
        <f>IF('BIFUbC-LPG-propane-or-butane'!Y25&gt;0,'E-LPG propane or butane'!Y73/'BIFUbC-LPG-propane-or-butane'!Y25,1)</f>
        <v>1</v>
      </c>
      <c r="Z25" s="313">
        <f>IF('BIFUbC-LPG-propane-or-butane'!Z25&gt;0,'E-LPG propane or butane'!Z73/'BIFUbC-LPG-propane-or-butane'!Z25,1)</f>
        <v>1</v>
      </c>
      <c r="AA25" s="313">
        <f>IF('BIFUbC-LPG-propane-or-butane'!AA25&gt;0,'E-LPG propane or butane'!AA73/'BIFUbC-LPG-propane-or-butane'!AA25,1)</f>
        <v>1</v>
      </c>
      <c r="AB25" s="313">
        <f>IF('BIFUbC-LPG-propane-or-butane'!AB25&gt;0,'E-LPG propane or butane'!AB73/'BIFUbC-LPG-propane-or-butane'!AB25,1)</f>
        <v>1</v>
      </c>
      <c r="AC25" s="313">
        <f>IF('BIFUbC-LPG-propane-or-butane'!AC25&gt;0,'E-LPG propane or butane'!AC73/'BIFUbC-LPG-propane-or-butane'!AC25,1)</f>
        <v>1</v>
      </c>
      <c r="AD25" s="313">
        <f>IF('BIFUbC-LPG-propane-or-butane'!AD25&gt;0,'E-LPG propane or butane'!AD73/'BIFUbC-LPG-propane-or-butane'!AD25,1)</f>
        <v>1</v>
      </c>
      <c r="AE25" s="313">
        <f>IF('BIFUbC-LPG-propane-or-butane'!AE25&gt;0,'E-LPG propane or butane'!AE73/'BIFUbC-LPG-propane-or-butane'!AE25,1)</f>
        <v>1</v>
      </c>
      <c r="AF25" s="313">
        <f>IF('BIFUbC-LPG-propane-or-butane'!AF25&gt;0,'E-LPG propane or butane'!AF73/'BIFUbC-LPG-propane-or-butane'!AF25,1)</f>
        <v>1</v>
      </c>
      <c r="AG25" s="313">
        <f>IF('BIFUbC-LPG-propane-or-butane'!AG25&gt;0,'E-LPG propane or butane'!AG73/'BIFUbC-LPG-propane-or-butane'!AG25,1)</f>
        <v>1</v>
      </c>
      <c r="AH25" s="313">
        <f>IF('BIFUbC-LPG-propane-or-butane'!AH25&gt;0,'E-LPG propane or butane'!AH73/'BIFUbC-LPG-propane-or-butane'!AH25,1)</f>
        <v>1</v>
      </c>
      <c r="AI25" s="313">
        <f>IF('BIFUbC-LPG-propane-or-butane'!AI25&gt;0,'E-LPG propane or butane'!AI73/'BIFUbC-LPG-propane-or-butane'!AI25,1)</f>
        <v>1</v>
      </c>
      <c r="AJ25" s="313">
        <f>IF('BIFUbC-LPG-propane-or-butane'!AJ25&gt;0,'E-LPG propane or butane'!AJ73/'BIFUbC-LPG-propane-or-butane'!AJ25,1)</f>
        <v>1</v>
      </c>
      <c r="AK25" s="313">
        <f>IF('BIFUbC-LPG-propane-or-butane'!AK25&gt;0,'E-LPG propane or butane'!AK73/'BIFUbC-LPG-propane-or-butane'!AK25,1)</f>
        <v>1</v>
      </c>
      <c r="AL25" s="313">
        <f>IF('BIFUbC-LPG-propane-or-butane'!AL25&gt;0,'E-LPG propane or butane'!AL73/'BIFUbC-LPG-propane-or-butane'!AL25,1)</f>
        <v>1</v>
      </c>
      <c r="AM25" s="313">
        <f>IF('BIFUbC-LPG-propane-or-butane'!AM25&gt;0,'E-LPG propane or butane'!AM73/'BIFUbC-LPG-propane-or-butane'!AM25,1)</f>
        <v>1</v>
      </c>
      <c r="AN25" s="313">
        <f>IF('BIFUbC-LPG-propane-or-butane'!AN25&gt;0,'E-LPG propane or butane'!AN73/'BIFUbC-LPG-propane-or-butane'!AN25,1)</f>
        <v>1</v>
      </c>
      <c r="AO25" s="313">
        <f>IF('BIFUbC-LPG-propane-or-butane'!AO25&gt;0,'E-LPG propane or butane'!AO73/'BIFUbC-LPG-propane-or-butane'!AO25,1)</f>
        <v>1</v>
      </c>
      <c r="AP25" s="313">
        <f>IF('BIFUbC-LPG-propane-or-butane'!AP25&gt;0,'E-LPG propane or butane'!AP73/'BIFUbC-LPG-propane-or-butane'!AP25,1)</f>
        <v>1</v>
      </c>
      <c r="AQ25" s="313">
        <f>IF('BIFUbC-LPG-propane-or-butane'!AQ25&gt;0,'E-LPG propane or butane'!AQ73/'BIFUbC-LPG-propane-or-butane'!AQ25,1)</f>
        <v>1</v>
      </c>
    </row>
    <row r="26" spans="1:43" x14ac:dyDescent="0.2">
      <c r="A26" s="313" t="s">
        <v>148</v>
      </c>
      <c r="B26" s="313">
        <f>IF('BIFUbC-LPG-propane-or-butane'!B26&gt;0,'E-LPG propane or butane'!B74/'BIFUbC-LPG-propane-or-butane'!B26,1)</f>
        <v>1</v>
      </c>
      <c r="C26" s="313">
        <f>IF('BIFUbC-LPG-propane-or-butane'!C26&gt;0,'E-LPG propane or butane'!C74/'BIFUbC-LPG-propane-or-butane'!C26,1)</f>
        <v>1</v>
      </c>
      <c r="D26" s="313">
        <f>IF('BIFUbC-LPG-propane-or-butane'!D26&gt;0,'E-LPG propane or butane'!D74/'BIFUbC-LPG-propane-or-butane'!D26,1)</f>
        <v>1</v>
      </c>
      <c r="E26" s="313">
        <f>IF('BIFUbC-LPG-propane-or-butane'!E26&gt;0,'E-LPG propane or butane'!E74/'BIFUbC-LPG-propane-or-butane'!E26,1)</f>
        <v>1</v>
      </c>
      <c r="F26" s="313">
        <f>IF('BIFUbC-LPG-propane-or-butane'!F26&gt;0,'E-LPG propane or butane'!F74/'BIFUbC-LPG-propane-or-butane'!F26,1)</f>
        <v>1</v>
      </c>
      <c r="G26" s="313">
        <f>IF('BIFUbC-LPG-propane-or-butane'!G26&gt;0,'E-LPG propane or butane'!G74/'BIFUbC-LPG-propane-or-butane'!G26,1)</f>
        <v>1</v>
      </c>
      <c r="H26" s="313">
        <f>IF('BIFUbC-LPG-propane-or-butane'!H26&gt;0,'E-LPG propane or butane'!H74/'BIFUbC-LPG-propane-or-butane'!H26,1)</f>
        <v>1</v>
      </c>
      <c r="I26" s="313">
        <f>IF('BIFUbC-LPG-propane-or-butane'!I26&gt;0,'E-LPG propane or butane'!I74/'BIFUbC-LPG-propane-or-butane'!I26,1)</f>
        <v>1</v>
      </c>
      <c r="J26" s="313">
        <f>IF('BIFUbC-LPG-propane-or-butane'!J26&gt;0,'E-LPG propane or butane'!J74/'BIFUbC-LPG-propane-or-butane'!J26,1)</f>
        <v>1</v>
      </c>
      <c r="K26" s="313">
        <f>IF('BIFUbC-LPG-propane-or-butane'!K26&gt;0,'E-LPG propane or butane'!K74/'BIFUbC-LPG-propane-or-butane'!K26,1)</f>
        <v>1</v>
      </c>
      <c r="L26" s="313">
        <f>IF('BIFUbC-LPG-propane-or-butane'!L26&gt;0,'E-LPG propane or butane'!L74/'BIFUbC-LPG-propane-or-butane'!L26,1)</f>
        <v>1</v>
      </c>
      <c r="M26" s="313">
        <f>IF('BIFUbC-LPG-propane-or-butane'!M26&gt;0,'E-LPG propane or butane'!M74/'BIFUbC-LPG-propane-or-butane'!M26,1)</f>
        <v>1</v>
      </c>
      <c r="N26" s="313">
        <f>IF('BIFUbC-LPG-propane-or-butane'!N26&gt;0,'E-LPG propane or butane'!N74/'BIFUbC-LPG-propane-or-butane'!N26,1)</f>
        <v>1</v>
      </c>
      <c r="O26" s="313">
        <f>IF('BIFUbC-LPG-propane-or-butane'!O26&gt;0,'E-LPG propane or butane'!O74/'BIFUbC-LPG-propane-or-butane'!O26,1)</f>
        <v>1</v>
      </c>
      <c r="P26" s="313">
        <f>IF('BIFUbC-LPG-propane-or-butane'!P26&gt;0,'E-LPG propane or butane'!P74/'BIFUbC-LPG-propane-or-butane'!P26,1)</f>
        <v>1</v>
      </c>
      <c r="Q26" s="313">
        <f>IF('BIFUbC-LPG-propane-or-butane'!Q26&gt;0,'E-LPG propane or butane'!Q74/'BIFUbC-LPG-propane-or-butane'!Q26,1)</f>
        <v>1</v>
      </c>
      <c r="R26" s="313">
        <f>IF('BIFUbC-LPG-propane-or-butane'!R26&gt;0,'E-LPG propane or butane'!R74/'BIFUbC-LPG-propane-or-butane'!R26,1)</f>
        <v>1</v>
      </c>
      <c r="S26" s="313">
        <f>IF('BIFUbC-LPG-propane-or-butane'!S26&gt;0,'E-LPG propane or butane'!S74/'BIFUbC-LPG-propane-or-butane'!S26,1)</f>
        <v>1</v>
      </c>
      <c r="T26" s="313">
        <f>IF('BIFUbC-LPG-propane-or-butane'!T26&gt;0,'E-LPG propane or butane'!T74/'BIFUbC-LPG-propane-or-butane'!T26,1)</f>
        <v>1</v>
      </c>
      <c r="U26" s="313">
        <f>IF('BIFUbC-LPG-propane-or-butane'!U26&gt;0,'E-LPG propane or butane'!U74/'BIFUbC-LPG-propane-or-butane'!U26,1)</f>
        <v>1</v>
      </c>
      <c r="V26" s="313">
        <f>IF('BIFUbC-LPG-propane-or-butane'!V26&gt;0,'E-LPG propane or butane'!V74/'BIFUbC-LPG-propane-or-butane'!V26,1)</f>
        <v>1</v>
      </c>
      <c r="W26" s="313">
        <f>IF('BIFUbC-LPG-propane-or-butane'!W26&gt;0,'E-LPG propane or butane'!W74/'BIFUbC-LPG-propane-or-butane'!W26,1)</f>
        <v>1</v>
      </c>
      <c r="X26" s="313">
        <f>IF('BIFUbC-LPG-propane-or-butane'!X26&gt;0,'E-LPG propane or butane'!X74/'BIFUbC-LPG-propane-or-butane'!X26,1)</f>
        <v>1</v>
      </c>
      <c r="Y26" s="313">
        <f>IF('BIFUbC-LPG-propane-or-butane'!Y26&gt;0,'E-LPG propane or butane'!Y74/'BIFUbC-LPG-propane-or-butane'!Y26,1)</f>
        <v>1</v>
      </c>
      <c r="Z26" s="313">
        <f>IF('BIFUbC-LPG-propane-or-butane'!Z26&gt;0,'E-LPG propane or butane'!Z74/'BIFUbC-LPG-propane-or-butane'!Z26,1)</f>
        <v>1</v>
      </c>
      <c r="AA26" s="313">
        <f>IF('BIFUbC-LPG-propane-or-butane'!AA26&gt;0,'E-LPG propane or butane'!AA74/'BIFUbC-LPG-propane-or-butane'!AA26,1)</f>
        <v>1</v>
      </c>
      <c r="AB26" s="313">
        <f>IF('BIFUbC-LPG-propane-or-butane'!AB26&gt;0,'E-LPG propane or butane'!AB74/'BIFUbC-LPG-propane-or-butane'!AB26,1)</f>
        <v>1</v>
      </c>
      <c r="AC26" s="313">
        <f>IF('BIFUbC-LPG-propane-or-butane'!AC26&gt;0,'E-LPG propane or butane'!AC74/'BIFUbC-LPG-propane-or-butane'!AC26,1)</f>
        <v>1</v>
      </c>
      <c r="AD26" s="313">
        <f>IF('BIFUbC-LPG-propane-or-butane'!AD26&gt;0,'E-LPG propane or butane'!AD74/'BIFUbC-LPG-propane-or-butane'!AD26,1)</f>
        <v>1</v>
      </c>
      <c r="AE26" s="313">
        <f>IF('BIFUbC-LPG-propane-or-butane'!AE26&gt;0,'E-LPG propane or butane'!AE74/'BIFUbC-LPG-propane-or-butane'!AE26,1)</f>
        <v>1</v>
      </c>
      <c r="AF26" s="313">
        <f>IF('BIFUbC-LPG-propane-or-butane'!AF26&gt;0,'E-LPG propane or butane'!AF74/'BIFUbC-LPG-propane-or-butane'!AF26,1)</f>
        <v>1</v>
      </c>
      <c r="AG26" s="313">
        <f>IF('BIFUbC-LPG-propane-or-butane'!AG26&gt;0,'E-LPG propane or butane'!AG74/'BIFUbC-LPG-propane-or-butane'!AG26,1)</f>
        <v>1</v>
      </c>
      <c r="AH26" s="313">
        <f>IF('BIFUbC-LPG-propane-or-butane'!AH26&gt;0,'E-LPG propane or butane'!AH74/'BIFUbC-LPG-propane-or-butane'!AH26,1)</f>
        <v>1</v>
      </c>
      <c r="AI26" s="313">
        <f>IF('BIFUbC-LPG-propane-or-butane'!AI26&gt;0,'E-LPG propane or butane'!AI74/'BIFUbC-LPG-propane-or-butane'!AI26,1)</f>
        <v>1</v>
      </c>
      <c r="AJ26" s="313">
        <f>IF('BIFUbC-LPG-propane-or-butane'!AJ26&gt;0,'E-LPG propane or butane'!AJ74/'BIFUbC-LPG-propane-or-butane'!AJ26,1)</f>
        <v>1</v>
      </c>
      <c r="AK26" s="313">
        <f>IF('BIFUbC-LPG-propane-or-butane'!AK26&gt;0,'E-LPG propane or butane'!AK74/'BIFUbC-LPG-propane-or-butane'!AK26,1)</f>
        <v>1</v>
      </c>
      <c r="AL26" s="313">
        <f>IF('BIFUbC-LPG-propane-or-butane'!AL26&gt;0,'E-LPG propane or butane'!AL74/'BIFUbC-LPG-propane-or-butane'!AL26,1)</f>
        <v>1</v>
      </c>
      <c r="AM26" s="313">
        <f>IF('BIFUbC-LPG-propane-or-butane'!AM26&gt;0,'E-LPG propane or butane'!AM74/'BIFUbC-LPG-propane-or-butane'!AM26,1)</f>
        <v>1</v>
      </c>
      <c r="AN26" s="313">
        <f>IF('BIFUbC-LPG-propane-or-butane'!AN26&gt;0,'E-LPG propane or butane'!AN74/'BIFUbC-LPG-propane-or-butane'!AN26,1)</f>
        <v>1</v>
      </c>
      <c r="AO26" s="313">
        <f>IF('BIFUbC-LPG-propane-or-butane'!AO26&gt;0,'E-LPG propane or butane'!AO74/'BIFUbC-LPG-propane-or-butane'!AO26,1)</f>
        <v>1</v>
      </c>
      <c r="AP26" s="313">
        <f>IF('BIFUbC-LPG-propane-or-butane'!AP26&gt;0,'E-LPG propane or butane'!AP74/'BIFUbC-LPG-propane-or-butane'!AP26,1)</f>
        <v>1</v>
      </c>
      <c r="AQ26" s="313">
        <f>IF('BIFUbC-LPG-propane-or-butane'!AQ26&gt;0,'E-LPG propane or butane'!AQ74/'BIFUbC-LPG-propane-or-butane'!AQ26,1)</f>
        <v>1</v>
      </c>
    </row>
  </sheetData>
  <phoneticPr fontId="3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1CA1-23E0-47CC-8083-33E86743E810}">
  <sheetPr codeName="Sheet48"/>
  <dimension ref="A1:AQ26"/>
  <sheetViews>
    <sheetView topLeftCell="T1" workbookViewId="0">
      <selection activeCell="B2" sqref="B2:AQ26"/>
    </sheetView>
  </sheetViews>
  <sheetFormatPr defaultColWidth="9" defaultRowHeight="12.75" x14ac:dyDescent="0.2"/>
  <cols>
    <col min="1" max="1" width="26.625" style="313" customWidth="1"/>
    <col min="2" max="16384" width="9" style="313"/>
  </cols>
  <sheetData>
    <row r="1" spans="1:43" x14ac:dyDescent="0.2">
      <c r="A1" s="313" t="s">
        <v>427</v>
      </c>
      <c r="B1" s="313">
        <v>2019</v>
      </c>
      <c r="C1" s="313">
        <v>2020</v>
      </c>
      <c r="D1" s="313">
        <v>2021</v>
      </c>
      <c r="E1" s="313">
        <v>2022</v>
      </c>
      <c r="F1" s="313">
        <v>2023</v>
      </c>
      <c r="G1" s="313">
        <v>2024</v>
      </c>
      <c r="H1" s="313">
        <v>2025</v>
      </c>
      <c r="I1" s="313">
        <v>2026</v>
      </c>
      <c r="J1" s="313">
        <v>2027</v>
      </c>
      <c r="K1" s="313">
        <v>2028</v>
      </c>
      <c r="L1" s="313">
        <v>2029</v>
      </c>
      <c r="M1" s="313">
        <v>2030</v>
      </c>
      <c r="N1" s="313">
        <v>2031</v>
      </c>
      <c r="O1" s="313">
        <v>2032</v>
      </c>
      <c r="P1" s="313">
        <v>2033</v>
      </c>
      <c r="Q1" s="313">
        <v>2034</v>
      </c>
      <c r="R1" s="313">
        <v>2035</v>
      </c>
      <c r="S1" s="313">
        <v>2036</v>
      </c>
      <c r="T1" s="313">
        <v>2037</v>
      </c>
      <c r="U1" s="313">
        <v>2038</v>
      </c>
      <c r="V1" s="313">
        <v>2039</v>
      </c>
      <c r="W1" s="313">
        <v>2040</v>
      </c>
      <c r="X1" s="313">
        <v>2041</v>
      </c>
      <c r="Y1" s="313">
        <v>2042</v>
      </c>
      <c r="Z1" s="313">
        <v>2043</v>
      </c>
      <c r="AA1" s="313">
        <v>2044</v>
      </c>
      <c r="AB1" s="313">
        <v>2045</v>
      </c>
      <c r="AC1" s="313">
        <v>2046</v>
      </c>
      <c r="AD1" s="313">
        <v>2047</v>
      </c>
      <c r="AE1" s="313">
        <v>2048</v>
      </c>
      <c r="AF1" s="313">
        <v>2049</v>
      </c>
      <c r="AG1" s="313">
        <v>2050</v>
      </c>
      <c r="AH1" s="313">
        <v>2051</v>
      </c>
      <c r="AI1" s="313">
        <v>2052</v>
      </c>
      <c r="AJ1" s="313">
        <v>2053</v>
      </c>
      <c r="AK1" s="313">
        <v>2054</v>
      </c>
      <c r="AL1" s="313">
        <v>2055</v>
      </c>
      <c r="AM1" s="313">
        <v>2056</v>
      </c>
      <c r="AN1" s="313">
        <v>2057</v>
      </c>
      <c r="AO1" s="313">
        <v>2058</v>
      </c>
      <c r="AP1" s="313">
        <v>2059</v>
      </c>
      <c r="AQ1" s="313">
        <v>2060</v>
      </c>
    </row>
    <row r="2" spans="1:43" x14ac:dyDescent="0.2">
      <c r="A2" s="313" t="s">
        <v>124</v>
      </c>
      <c r="B2" s="313">
        <f>IF('BIFUbC-petroleum-diesel'!B2&gt;0,'E-petroleum diesel'!B50/'BIFUbC-petroleum-diesel'!B2,1)</f>
        <v>1</v>
      </c>
      <c r="C2" s="313">
        <f>IF('BIFUbC-petroleum-diesel'!C2&gt;0,'E-petroleum diesel'!C50/'BIFUbC-petroleum-diesel'!C2,1)</f>
        <v>1</v>
      </c>
      <c r="D2" s="313">
        <f>IF('BIFUbC-petroleum-diesel'!D2&gt;0,'E-petroleum diesel'!D50/'BIFUbC-petroleum-diesel'!D2,1)</f>
        <v>1</v>
      </c>
      <c r="E2" s="313">
        <f>IF('BIFUbC-petroleum-diesel'!E2&gt;0,'E-petroleum diesel'!E50/'BIFUbC-petroleum-diesel'!E2,1)</f>
        <v>1</v>
      </c>
      <c r="F2" s="313">
        <f>IF('BIFUbC-petroleum-diesel'!F2&gt;0,'E-petroleum diesel'!F50/'BIFUbC-petroleum-diesel'!F2,1)</f>
        <v>1</v>
      </c>
      <c r="G2" s="313">
        <f>IF('BIFUbC-petroleum-diesel'!G2&gt;0,'E-petroleum diesel'!G50/'BIFUbC-petroleum-diesel'!G2,1)</f>
        <v>1</v>
      </c>
      <c r="H2" s="313">
        <f>IF('BIFUbC-petroleum-diesel'!H2&gt;0,'E-petroleum diesel'!H50/'BIFUbC-petroleum-diesel'!H2,1)</f>
        <v>1</v>
      </c>
      <c r="I2" s="313">
        <f>IF('BIFUbC-petroleum-diesel'!I2&gt;0,'E-petroleum diesel'!I50/'BIFUbC-petroleum-diesel'!I2,1)</f>
        <v>1</v>
      </c>
      <c r="J2" s="313">
        <f>IF('BIFUbC-petroleum-diesel'!J2&gt;0,'E-petroleum diesel'!J50/'BIFUbC-petroleum-diesel'!J2,1)</f>
        <v>1</v>
      </c>
      <c r="K2" s="313">
        <f>IF('BIFUbC-petroleum-diesel'!K2&gt;0,'E-petroleum diesel'!K50/'BIFUbC-petroleum-diesel'!K2,1)</f>
        <v>1</v>
      </c>
      <c r="L2" s="313">
        <f>IF('BIFUbC-petroleum-diesel'!L2&gt;0,'E-petroleum diesel'!L50/'BIFUbC-petroleum-diesel'!L2,1)</f>
        <v>1</v>
      </c>
      <c r="M2" s="313">
        <f>IF('BIFUbC-petroleum-diesel'!M2&gt;0,'E-petroleum diesel'!M50/'BIFUbC-petroleum-diesel'!M2,1)</f>
        <v>1</v>
      </c>
      <c r="N2" s="313">
        <f>IF('BIFUbC-petroleum-diesel'!N2&gt;0,'E-petroleum diesel'!N50/'BIFUbC-petroleum-diesel'!N2,1)</f>
        <v>1</v>
      </c>
      <c r="O2" s="313">
        <f>IF('BIFUbC-petroleum-diesel'!O2&gt;0,'E-petroleum diesel'!O50/'BIFUbC-petroleum-diesel'!O2,1)</f>
        <v>1</v>
      </c>
      <c r="P2" s="313">
        <f>IF('BIFUbC-petroleum-diesel'!P2&gt;0,'E-petroleum diesel'!P50/'BIFUbC-petroleum-diesel'!P2,1)</f>
        <v>1</v>
      </c>
      <c r="Q2" s="313">
        <f>IF('BIFUbC-petroleum-diesel'!Q2&gt;0,'E-petroleum diesel'!Q50/'BIFUbC-petroleum-diesel'!Q2,1)</f>
        <v>1</v>
      </c>
      <c r="R2" s="313">
        <f>IF('BIFUbC-petroleum-diesel'!R2&gt;0,'E-petroleum diesel'!R50/'BIFUbC-petroleum-diesel'!R2,1)</f>
        <v>1</v>
      </c>
      <c r="S2" s="313">
        <f>IF('BIFUbC-petroleum-diesel'!S2&gt;0,'E-petroleum diesel'!S50/'BIFUbC-petroleum-diesel'!S2,1)</f>
        <v>1</v>
      </c>
      <c r="T2" s="313">
        <f>IF('BIFUbC-petroleum-diesel'!T2&gt;0,'E-petroleum diesel'!T50/'BIFUbC-petroleum-diesel'!T2,1)</f>
        <v>1</v>
      </c>
      <c r="U2" s="313">
        <f>IF('BIFUbC-petroleum-diesel'!U2&gt;0,'E-petroleum diesel'!U50/'BIFUbC-petroleum-diesel'!U2,1)</f>
        <v>1</v>
      </c>
      <c r="V2" s="313">
        <f>IF('BIFUbC-petroleum-diesel'!V2&gt;0,'E-petroleum diesel'!V50/'BIFUbC-petroleum-diesel'!V2,1)</f>
        <v>1</v>
      </c>
      <c r="W2" s="313">
        <f>IF('BIFUbC-petroleum-diesel'!W2&gt;0,'E-petroleum diesel'!W50/'BIFUbC-petroleum-diesel'!W2,1)</f>
        <v>1</v>
      </c>
      <c r="X2" s="313">
        <f>IF('BIFUbC-petroleum-diesel'!X2&gt;0,'E-petroleum diesel'!X50/'BIFUbC-petroleum-diesel'!X2,1)</f>
        <v>1</v>
      </c>
      <c r="Y2" s="313">
        <f>IF('BIFUbC-petroleum-diesel'!Y2&gt;0,'E-petroleum diesel'!Y50/'BIFUbC-petroleum-diesel'!Y2,1)</f>
        <v>1</v>
      </c>
      <c r="Z2" s="313">
        <f>IF('BIFUbC-petroleum-diesel'!Z2&gt;0,'E-petroleum diesel'!Z50/'BIFUbC-petroleum-diesel'!Z2,1)</f>
        <v>1</v>
      </c>
      <c r="AA2" s="313">
        <f>IF('BIFUbC-petroleum-diesel'!AA2&gt;0,'E-petroleum diesel'!AA50/'BIFUbC-petroleum-diesel'!AA2,1)</f>
        <v>1</v>
      </c>
      <c r="AB2" s="313">
        <f>IF('BIFUbC-petroleum-diesel'!AB2&gt;0,'E-petroleum diesel'!AB50/'BIFUbC-petroleum-diesel'!AB2,1)</f>
        <v>1</v>
      </c>
      <c r="AC2" s="313">
        <f>IF('BIFUbC-petroleum-diesel'!AC2&gt;0,'E-petroleum diesel'!AC50/'BIFUbC-petroleum-diesel'!AC2,1)</f>
        <v>1</v>
      </c>
      <c r="AD2" s="313">
        <f>IF('BIFUbC-petroleum-diesel'!AD2&gt;0,'E-petroleum diesel'!AD50/'BIFUbC-petroleum-diesel'!AD2,1)</f>
        <v>1</v>
      </c>
      <c r="AE2" s="313">
        <f>IF('BIFUbC-petroleum-diesel'!AE2&gt;0,'E-petroleum diesel'!AE50/'BIFUbC-petroleum-diesel'!AE2,1)</f>
        <v>1</v>
      </c>
      <c r="AF2" s="313">
        <f>IF('BIFUbC-petroleum-diesel'!AF2&gt;0,'E-petroleum diesel'!AF50/'BIFUbC-petroleum-diesel'!AF2,1)</f>
        <v>1</v>
      </c>
      <c r="AG2" s="313">
        <f>IF('BIFUbC-petroleum-diesel'!AG2&gt;0,'E-petroleum diesel'!AG50/'BIFUbC-petroleum-diesel'!AG2,1)</f>
        <v>1</v>
      </c>
      <c r="AH2" s="313">
        <f>IF('BIFUbC-petroleum-diesel'!AH2&gt;0,'E-petroleum diesel'!AH50/'BIFUbC-petroleum-diesel'!AH2,1)</f>
        <v>1</v>
      </c>
      <c r="AI2" s="313">
        <f>IF('BIFUbC-petroleum-diesel'!AI2&gt;0,'E-petroleum diesel'!AI50/'BIFUbC-petroleum-diesel'!AI2,1)</f>
        <v>1</v>
      </c>
      <c r="AJ2" s="313">
        <f>IF('BIFUbC-petroleum-diesel'!AJ2&gt;0,'E-petroleum diesel'!AJ50/'BIFUbC-petroleum-diesel'!AJ2,1)</f>
        <v>1</v>
      </c>
      <c r="AK2" s="313">
        <f>IF('BIFUbC-petroleum-diesel'!AK2&gt;0,'E-petroleum diesel'!AK50/'BIFUbC-petroleum-diesel'!AK2,1)</f>
        <v>1</v>
      </c>
      <c r="AL2" s="313">
        <f>IF('BIFUbC-petroleum-diesel'!AL2&gt;0,'E-petroleum diesel'!AL50/'BIFUbC-petroleum-diesel'!AL2,1)</f>
        <v>1</v>
      </c>
      <c r="AM2" s="313">
        <f>IF('BIFUbC-petroleum-diesel'!AM2&gt;0,'E-petroleum diesel'!AM50/'BIFUbC-petroleum-diesel'!AM2,1)</f>
        <v>1</v>
      </c>
      <c r="AN2" s="313">
        <f>IF('BIFUbC-petroleum-diesel'!AN2&gt;0,'E-petroleum diesel'!AN50/'BIFUbC-petroleum-diesel'!AN2,1)</f>
        <v>1</v>
      </c>
      <c r="AO2" s="313">
        <f>IF('BIFUbC-petroleum-diesel'!AO2&gt;0,'E-petroleum diesel'!AO50/'BIFUbC-petroleum-diesel'!AO2,1)</f>
        <v>1</v>
      </c>
      <c r="AP2" s="313">
        <f>IF('BIFUbC-petroleum-diesel'!AP2&gt;0,'E-petroleum diesel'!AP50/'BIFUbC-petroleum-diesel'!AP2,1)</f>
        <v>1</v>
      </c>
      <c r="AQ2" s="313">
        <f>IF('BIFUbC-petroleum-diesel'!AQ2&gt;0,'E-petroleum diesel'!AQ50/'BIFUbC-petroleum-diesel'!AQ2,1)</f>
        <v>1</v>
      </c>
    </row>
    <row r="3" spans="1:43" x14ac:dyDescent="0.2">
      <c r="A3" s="313" t="s">
        <v>125</v>
      </c>
      <c r="B3" s="313">
        <f>IF('BIFUbC-petroleum-diesel'!B3&gt;0,'E-petroleum diesel'!B51/'BIFUbC-petroleum-diesel'!B3,1)</f>
        <v>1</v>
      </c>
      <c r="C3" s="313">
        <f>IF('BIFUbC-petroleum-diesel'!C3&gt;0,'E-petroleum diesel'!C51/'BIFUbC-petroleum-diesel'!C3,1)</f>
        <v>1</v>
      </c>
      <c r="D3" s="313">
        <f>IF('BIFUbC-petroleum-diesel'!D3&gt;0,'E-petroleum diesel'!D51/'BIFUbC-petroleum-diesel'!D3,1)</f>
        <v>1</v>
      </c>
      <c r="E3" s="313">
        <f>IF('BIFUbC-petroleum-diesel'!E3&gt;0,'E-petroleum diesel'!E51/'BIFUbC-petroleum-diesel'!E3,1)</f>
        <v>1</v>
      </c>
      <c r="F3" s="313">
        <f>IF('BIFUbC-petroleum-diesel'!F3&gt;0,'E-petroleum diesel'!F51/'BIFUbC-petroleum-diesel'!F3,1)</f>
        <v>1</v>
      </c>
      <c r="G3" s="313">
        <f>IF('BIFUbC-petroleum-diesel'!G3&gt;0,'E-petroleum diesel'!G51/'BIFUbC-petroleum-diesel'!G3,1)</f>
        <v>1</v>
      </c>
      <c r="H3" s="313">
        <f>IF('BIFUbC-petroleum-diesel'!H3&gt;0,'E-petroleum diesel'!H51/'BIFUbC-petroleum-diesel'!H3,1)</f>
        <v>1</v>
      </c>
      <c r="I3" s="313">
        <f>IF('BIFUbC-petroleum-diesel'!I3&gt;0,'E-petroleum diesel'!I51/'BIFUbC-petroleum-diesel'!I3,1)</f>
        <v>1</v>
      </c>
      <c r="J3" s="313">
        <f>IF('BIFUbC-petroleum-diesel'!J3&gt;0,'E-petroleum diesel'!J51/'BIFUbC-petroleum-diesel'!J3,1)</f>
        <v>1</v>
      </c>
      <c r="K3" s="313">
        <f>IF('BIFUbC-petroleum-diesel'!K3&gt;0,'E-petroleum diesel'!K51/'BIFUbC-petroleum-diesel'!K3,1)</f>
        <v>1</v>
      </c>
      <c r="L3" s="313">
        <f>IF('BIFUbC-petroleum-diesel'!L3&gt;0,'E-petroleum diesel'!L51/'BIFUbC-petroleum-diesel'!L3,1)</f>
        <v>1</v>
      </c>
      <c r="M3" s="313">
        <f>IF('BIFUbC-petroleum-diesel'!M3&gt;0,'E-petroleum diesel'!M51/'BIFUbC-petroleum-diesel'!M3,1)</f>
        <v>1</v>
      </c>
      <c r="N3" s="313">
        <f>IF('BIFUbC-petroleum-diesel'!N3&gt;0,'E-petroleum diesel'!N51/'BIFUbC-petroleum-diesel'!N3,1)</f>
        <v>1</v>
      </c>
      <c r="O3" s="313">
        <f>IF('BIFUbC-petroleum-diesel'!O3&gt;0,'E-petroleum diesel'!O51/'BIFUbC-petroleum-diesel'!O3,1)</f>
        <v>1</v>
      </c>
      <c r="P3" s="313">
        <f>IF('BIFUbC-petroleum-diesel'!P3&gt;0,'E-petroleum diesel'!P51/'BIFUbC-petroleum-diesel'!P3,1)</f>
        <v>1</v>
      </c>
      <c r="Q3" s="313">
        <f>IF('BIFUbC-petroleum-diesel'!Q3&gt;0,'E-petroleum diesel'!Q51/'BIFUbC-petroleum-diesel'!Q3,1)</f>
        <v>1</v>
      </c>
      <c r="R3" s="313">
        <f>IF('BIFUbC-petroleum-diesel'!R3&gt;0,'E-petroleum diesel'!R51/'BIFUbC-petroleum-diesel'!R3,1)</f>
        <v>1</v>
      </c>
      <c r="S3" s="313">
        <f>IF('BIFUbC-petroleum-diesel'!S3&gt;0,'E-petroleum diesel'!S51/'BIFUbC-petroleum-diesel'!S3,1)</f>
        <v>1</v>
      </c>
      <c r="T3" s="313">
        <f>IF('BIFUbC-petroleum-diesel'!T3&gt;0,'E-petroleum diesel'!T51/'BIFUbC-petroleum-diesel'!T3,1)</f>
        <v>1</v>
      </c>
      <c r="U3" s="313">
        <f>IF('BIFUbC-petroleum-diesel'!U3&gt;0,'E-petroleum diesel'!U51/'BIFUbC-petroleum-diesel'!U3,1)</f>
        <v>1</v>
      </c>
      <c r="V3" s="313">
        <f>IF('BIFUbC-petroleum-diesel'!V3&gt;0,'E-petroleum diesel'!V51/'BIFUbC-petroleum-diesel'!V3,1)</f>
        <v>1</v>
      </c>
      <c r="W3" s="313">
        <f>IF('BIFUbC-petroleum-diesel'!W3&gt;0,'E-petroleum diesel'!W51/'BIFUbC-petroleum-diesel'!W3,1)</f>
        <v>1</v>
      </c>
      <c r="X3" s="313">
        <f>IF('BIFUbC-petroleum-diesel'!X3&gt;0,'E-petroleum diesel'!X51/'BIFUbC-petroleum-diesel'!X3,1)</f>
        <v>1</v>
      </c>
      <c r="Y3" s="313">
        <f>IF('BIFUbC-petroleum-diesel'!Y3&gt;0,'E-petroleum diesel'!Y51/'BIFUbC-petroleum-diesel'!Y3,1)</f>
        <v>1</v>
      </c>
      <c r="Z3" s="313">
        <f>IF('BIFUbC-petroleum-diesel'!Z3&gt;0,'E-petroleum diesel'!Z51/'BIFUbC-petroleum-diesel'!Z3,1)</f>
        <v>1</v>
      </c>
      <c r="AA3" s="313">
        <f>IF('BIFUbC-petroleum-diesel'!AA3&gt;0,'E-petroleum diesel'!AA51/'BIFUbC-petroleum-diesel'!AA3,1)</f>
        <v>1</v>
      </c>
      <c r="AB3" s="313">
        <f>IF('BIFUbC-petroleum-diesel'!AB3&gt;0,'E-petroleum diesel'!AB51/'BIFUbC-petroleum-diesel'!AB3,1)</f>
        <v>1</v>
      </c>
      <c r="AC3" s="313">
        <f>IF('BIFUbC-petroleum-diesel'!AC3&gt;0,'E-petroleum diesel'!AC51/'BIFUbC-petroleum-diesel'!AC3,1)</f>
        <v>1</v>
      </c>
      <c r="AD3" s="313">
        <f>IF('BIFUbC-petroleum-diesel'!AD3&gt;0,'E-petroleum diesel'!AD51/'BIFUbC-petroleum-diesel'!AD3,1)</f>
        <v>1</v>
      </c>
      <c r="AE3" s="313">
        <f>IF('BIFUbC-petroleum-diesel'!AE3&gt;0,'E-petroleum diesel'!AE51/'BIFUbC-petroleum-diesel'!AE3,1)</f>
        <v>1</v>
      </c>
      <c r="AF3" s="313">
        <f>IF('BIFUbC-petroleum-diesel'!AF3&gt;0,'E-petroleum diesel'!AF51/'BIFUbC-petroleum-diesel'!AF3,1)</f>
        <v>1</v>
      </c>
      <c r="AG3" s="313">
        <f>IF('BIFUbC-petroleum-diesel'!AG3&gt;0,'E-petroleum diesel'!AG51/'BIFUbC-petroleum-diesel'!AG3,1)</f>
        <v>1</v>
      </c>
      <c r="AH3" s="313">
        <f>IF('BIFUbC-petroleum-diesel'!AH3&gt;0,'E-petroleum diesel'!AH51/'BIFUbC-petroleum-diesel'!AH3,1)</f>
        <v>1</v>
      </c>
      <c r="AI3" s="313">
        <f>IF('BIFUbC-petroleum-diesel'!AI3&gt;0,'E-petroleum diesel'!AI51/'BIFUbC-petroleum-diesel'!AI3,1)</f>
        <v>1</v>
      </c>
      <c r="AJ3" s="313">
        <f>IF('BIFUbC-petroleum-diesel'!AJ3&gt;0,'E-petroleum diesel'!AJ51/'BIFUbC-petroleum-diesel'!AJ3,1)</f>
        <v>1</v>
      </c>
      <c r="AK3" s="313">
        <f>IF('BIFUbC-petroleum-diesel'!AK3&gt;0,'E-petroleum diesel'!AK51/'BIFUbC-petroleum-diesel'!AK3,1)</f>
        <v>1</v>
      </c>
      <c r="AL3" s="313">
        <f>IF('BIFUbC-petroleum-diesel'!AL3&gt;0,'E-petroleum diesel'!AL51/'BIFUbC-petroleum-diesel'!AL3,1)</f>
        <v>1</v>
      </c>
      <c r="AM3" s="313">
        <f>IF('BIFUbC-petroleum-diesel'!AM3&gt;0,'E-petroleum diesel'!AM51/'BIFUbC-petroleum-diesel'!AM3,1)</f>
        <v>1</v>
      </c>
      <c r="AN3" s="313">
        <f>IF('BIFUbC-petroleum-diesel'!AN3&gt;0,'E-petroleum diesel'!AN51/'BIFUbC-petroleum-diesel'!AN3,1)</f>
        <v>1</v>
      </c>
      <c r="AO3" s="313">
        <f>IF('BIFUbC-petroleum-diesel'!AO3&gt;0,'E-petroleum diesel'!AO51/'BIFUbC-petroleum-diesel'!AO3,1)</f>
        <v>1</v>
      </c>
      <c r="AP3" s="313">
        <f>IF('BIFUbC-petroleum-diesel'!AP3&gt;0,'E-petroleum diesel'!AP51/'BIFUbC-petroleum-diesel'!AP3,1)</f>
        <v>1</v>
      </c>
      <c r="AQ3" s="313">
        <f>IF('BIFUbC-petroleum-diesel'!AQ3&gt;0,'E-petroleum diesel'!AQ51/'BIFUbC-petroleum-diesel'!AQ3,1)</f>
        <v>1</v>
      </c>
    </row>
    <row r="4" spans="1:43" x14ac:dyDescent="0.2">
      <c r="A4" s="313" t="s">
        <v>126</v>
      </c>
      <c r="B4" s="313">
        <f>IF('BIFUbC-petroleum-diesel'!B4&gt;0,'E-petroleum diesel'!B52/'BIFUbC-petroleum-diesel'!B4,1)</f>
        <v>1</v>
      </c>
      <c r="C4" s="313">
        <f>IF('BIFUbC-petroleum-diesel'!C4&gt;0,'E-petroleum diesel'!C52/'BIFUbC-petroleum-diesel'!C4,1)</f>
        <v>1</v>
      </c>
      <c r="D4" s="313">
        <f>IF('BIFUbC-petroleum-diesel'!D4&gt;0,'E-petroleum diesel'!D52/'BIFUbC-petroleum-diesel'!D4,1)</f>
        <v>1</v>
      </c>
      <c r="E4" s="313">
        <f>IF('BIFUbC-petroleum-diesel'!E4&gt;0,'E-petroleum diesel'!E52/'BIFUbC-petroleum-diesel'!E4,1)</f>
        <v>1</v>
      </c>
      <c r="F4" s="313">
        <f>IF('BIFUbC-petroleum-diesel'!F4&gt;0,'E-petroleum diesel'!F52/'BIFUbC-petroleum-diesel'!F4,1)</f>
        <v>1</v>
      </c>
      <c r="G4" s="313">
        <f>IF('BIFUbC-petroleum-diesel'!G4&gt;0,'E-petroleum diesel'!G52/'BIFUbC-petroleum-diesel'!G4,1)</f>
        <v>1</v>
      </c>
      <c r="H4" s="313">
        <f>IF('BIFUbC-petroleum-diesel'!H4&gt;0,'E-petroleum diesel'!H52/'BIFUbC-petroleum-diesel'!H4,1)</f>
        <v>1</v>
      </c>
      <c r="I4" s="313">
        <f>IF('BIFUbC-petroleum-diesel'!I4&gt;0,'E-petroleum diesel'!I52/'BIFUbC-petroleum-diesel'!I4,1)</f>
        <v>1</v>
      </c>
      <c r="J4" s="313">
        <f>IF('BIFUbC-petroleum-diesel'!J4&gt;0,'E-petroleum diesel'!J52/'BIFUbC-petroleum-diesel'!J4,1)</f>
        <v>1</v>
      </c>
      <c r="K4" s="313">
        <f>IF('BIFUbC-petroleum-diesel'!K4&gt;0,'E-petroleum diesel'!K52/'BIFUbC-petroleum-diesel'!K4,1)</f>
        <v>1</v>
      </c>
      <c r="L4" s="313">
        <f>IF('BIFUbC-petroleum-diesel'!L4&gt;0,'E-petroleum diesel'!L52/'BIFUbC-petroleum-diesel'!L4,1)</f>
        <v>1</v>
      </c>
      <c r="M4" s="313">
        <f>IF('BIFUbC-petroleum-diesel'!M4&gt;0,'E-petroleum diesel'!M52/'BIFUbC-petroleum-diesel'!M4,1)</f>
        <v>1</v>
      </c>
      <c r="N4" s="313">
        <f>IF('BIFUbC-petroleum-diesel'!N4&gt;0,'E-petroleum diesel'!N52/'BIFUbC-petroleum-diesel'!N4,1)</f>
        <v>1</v>
      </c>
      <c r="O4" s="313">
        <f>IF('BIFUbC-petroleum-diesel'!O4&gt;0,'E-petroleum diesel'!O52/'BIFUbC-petroleum-diesel'!O4,1)</f>
        <v>1</v>
      </c>
      <c r="P4" s="313">
        <f>IF('BIFUbC-petroleum-diesel'!P4&gt;0,'E-petroleum diesel'!P52/'BIFUbC-petroleum-diesel'!P4,1)</f>
        <v>1</v>
      </c>
      <c r="Q4" s="313">
        <f>IF('BIFUbC-petroleum-diesel'!Q4&gt;0,'E-petroleum diesel'!Q52/'BIFUbC-petroleum-diesel'!Q4,1)</f>
        <v>1</v>
      </c>
      <c r="R4" s="313">
        <f>IF('BIFUbC-petroleum-diesel'!R4&gt;0,'E-petroleum diesel'!R52/'BIFUbC-petroleum-diesel'!R4,1)</f>
        <v>1</v>
      </c>
      <c r="S4" s="313">
        <f>IF('BIFUbC-petroleum-diesel'!S4&gt;0,'E-petroleum diesel'!S52/'BIFUbC-petroleum-diesel'!S4,1)</f>
        <v>1</v>
      </c>
      <c r="T4" s="313">
        <f>IF('BIFUbC-petroleum-diesel'!T4&gt;0,'E-petroleum diesel'!T52/'BIFUbC-petroleum-diesel'!T4,1)</f>
        <v>1</v>
      </c>
      <c r="U4" s="313">
        <f>IF('BIFUbC-petroleum-diesel'!U4&gt;0,'E-petroleum diesel'!U52/'BIFUbC-petroleum-diesel'!U4,1)</f>
        <v>1</v>
      </c>
      <c r="V4" s="313">
        <f>IF('BIFUbC-petroleum-diesel'!V4&gt;0,'E-petroleum diesel'!V52/'BIFUbC-petroleum-diesel'!V4,1)</f>
        <v>1</v>
      </c>
      <c r="W4" s="313">
        <f>IF('BIFUbC-petroleum-diesel'!W4&gt;0,'E-petroleum diesel'!W52/'BIFUbC-petroleum-diesel'!W4,1)</f>
        <v>1</v>
      </c>
      <c r="X4" s="313">
        <f>IF('BIFUbC-petroleum-diesel'!X4&gt;0,'E-petroleum diesel'!X52/'BIFUbC-petroleum-diesel'!X4,1)</f>
        <v>1</v>
      </c>
      <c r="Y4" s="313">
        <f>IF('BIFUbC-petroleum-diesel'!Y4&gt;0,'E-petroleum diesel'!Y52/'BIFUbC-petroleum-diesel'!Y4,1)</f>
        <v>1</v>
      </c>
      <c r="Z4" s="313">
        <f>IF('BIFUbC-petroleum-diesel'!Z4&gt;0,'E-petroleum diesel'!Z52/'BIFUbC-petroleum-diesel'!Z4,1)</f>
        <v>1</v>
      </c>
      <c r="AA4" s="313">
        <f>IF('BIFUbC-petroleum-diesel'!AA4&gt;0,'E-petroleum diesel'!AA52/'BIFUbC-petroleum-diesel'!AA4,1)</f>
        <v>1</v>
      </c>
      <c r="AB4" s="313">
        <f>IF('BIFUbC-petroleum-diesel'!AB4&gt;0,'E-petroleum diesel'!AB52/'BIFUbC-petroleum-diesel'!AB4,1)</f>
        <v>1</v>
      </c>
      <c r="AC4" s="313">
        <f>IF('BIFUbC-petroleum-diesel'!AC4&gt;0,'E-petroleum diesel'!AC52/'BIFUbC-petroleum-diesel'!AC4,1)</f>
        <v>1</v>
      </c>
      <c r="AD4" s="313">
        <f>IF('BIFUbC-petroleum-diesel'!AD4&gt;0,'E-petroleum diesel'!AD52/'BIFUbC-petroleum-diesel'!AD4,1)</f>
        <v>1</v>
      </c>
      <c r="AE4" s="313">
        <f>IF('BIFUbC-petroleum-diesel'!AE4&gt;0,'E-petroleum diesel'!AE52/'BIFUbC-petroleum-diesel'!AE4,1)</f>
        <v>1</v>
      </c>
      <c r="AF4" s="313">
        <f>IF('BIFUbC-petroleum-diesel'!AF4&gt;0,'E-petroleum diesel'!AF52/'BIFUbC-petroleum-diesel'!AF4,1)</f>
        <v>1</v>
      </c>
      <c r="AG4" s="313">
        <f>IF('BIFUbC-petroleum-diesel'!AG4&gt;0,'E-petroleum diesel'!AG52/'BIFUbC-petroleum-diesel'!AG4,1)</f>
        <v>1</v>
      </c>
      <c r="AH4" s="313">
        <f>IF('BIFUbC-petroleum-diesel'!AH4&gt;0,'E-petroleum diesel'!AH52/'BIFUbC-petroleum-diesel'!AH4,1)</f>
        <v>1</v>
      </c>
      <c r="AI4" s="313">
        <f>IF('BIFUbC-petroleum-diesel'!AI4&gt;0,'E-petroleum diesel'!AI52/'BIFUbC-petroleum-diesel'!AI4,1)</f>
        <v>1</v>
      </c>
      <c r="AJ4" s="313">
        <f>IF('BIFUbC-petroleum-diesel'!AJ4&gt;0,'E-petroleum diesel'!AJ52/'BIFUbC-petroleum-diesel'!AJ4,1)</f>
        <v>1</v>
      </c>
      <c r="AK4" s="313">
        <f>IF('BIFUbC-petroleum-diesel'!AK4&gt;0,'E-petroleum diesel'!AK52/'BIFUbC-petroleum-diesel'!AK4,1)</f>
        <v>1</v>
      </c>
      <c r="AL4" s="313">
        <f>IF('BIFUbC-petroleum-diesel'!AL4&gt;0,'E-petroleum diesel'!AL52/'BIFUbC-petroleum-diesel'!AL4,1)</f>
        <v>1</v>
      </c>
      <c r="AM4" s="313">
        <f>IF('BIFUbC-petroleum-diesel'!AM4&gt;0,'E-petroleum diesel'!AM52/'BIFUbC-petroleum-diesel'!AM4,1)</f>
        <v>1</v>
      </c>
      <c r="AN4" s="313">
        <f>IF('BIFUbC-petroleum-diesel'!AN4&gt;0,'E-petroleum diesel'!AN52/'BIFUbC-petroleum-diesel'!AN4,1)</f>
        <v>1</v>
      </c>
      <c r="AO4" s="313">
        <f>IF('BIFUbC-petroleum-diesel'!AO4&gt;0,'E-petroleum diesel'!AO52/'BIFUbC-petroleum-diesel'!AO4,1)</f>
        <v>1</v>
      </c>
      <c r="AP4" s="313">
        <f>IF('BIFUbC-petroleum-diesel'!AP4&gt;0,'E-petroleum diesel'!AP52/'BIFUbC-petroleum-diesel'!AP4,1)</f>
        <v>1</v>
      </c>
      <c r="AQ4" s="313">
        <f>IF('BIFUbC-petroleum-diesel'!AQ4&gt;0,'E-petroleum diesel'!AQ52/'BIFUbC-petroleum-diesel'!AQ4,1)</f>
        <v>1</v>
      </c>
    </row>
    <row r="5" spans="1:43" x14ac:dyDescent="0.2">
      <c r="A5" s="313" t="s">
        <v>127</v>
      </c>
      <c r="B5" s="313">
        <f>IF('BIFUbC-petroleum-diesel'!B5&gt;0,'E-petroleum diesel'!B53/'BIFUbC-petroleum-diesel'!B5,1)</f>
        <v>1</v>
      </c>
      <c r="C5" s="313">
        <f>IF('BIFUbC-petroleum-diesel'!C5&gt;0,'E-petroleum diesel'!C53/'BIFUbC-petroleum-diesel'!C5,1)</f>
        <v>1</v>
      </c>
      <c r="D5" s="313">
        <f>IF('BIFUbC-petroleum-diesel'!D5&gt;0,'E-petroleum diesel'!D53/'BIFUbC-petroleum-diesel'!D5,1)</f>
        <v>1</v>
      </c>
      <c r="E5" s="313">
        <f>IF('BIFUbC-petroleum-diesel'!E5&gt;0,'E-petroleum diesel'!E53/'BIFUbC-petroleum-diesel'!E5,1)</f>
        <v>1</v>
      </c>
      <c r="F5" s="313">
        <f>IF('BIFUbC-petroleum-diesel'!F5&gt;0,'E-petroleum diesel'!F53/'BIFUbC-petroleum-diesel'!F5,1)</f>
        <v>1</v>
      </c>
      <c r="G5" s="313">
        <f>IF('BIFUbC-petroleum-diesel'!G5&gt;0,'E-petroleum diesel'!G53/'BIFUbC-petroleum-diesel'!G5,1)</f>
        <v>1</v>
      </c>
      <c r="H5" s="313">
        <f>IF('BIFUbC-petroleum-diesel'!H5&gt;0,'E-petroleum diesel'!H53/'BIFUbC-petroleum-diesel'!H5,1)</f>
        <v>1</v>
      </c>
      <c r="I5" s="313">
        <f>IF('BIFUbC-petroleum-diesel'!I5&gt;0,'E-petroleum diesel'!I53/'BIFUbC-petroleum-diesel'!I5,1)</f>
        <v>1</v>
      </c>
      <c r="J5" s="313">
        <f>IF('BIFUbC-petroleum-diesel'!J5&gt;0,'E-petroleum diesel'!J53/'BIFUbC-petroleum-diesel'!J5,1)</f>
        <v>1</v>
      </c>
      <c r="K5" s="313">
        <f>IF('BIFUbC-petroleum-diesel'!K5&gt;0,'E-petroleum diesel'!K53/'BIFUbC-petroleum-diesel'!K5,1)</f>
        <v>1</v>
      </c>
      <c r="L5" s="313">
        <f>IF('BIFUbC-petroleum-diesel'!L5&gt;0,'E-petroleum diesel'!L53/'BIFUbC-petroleum-diesel'!L5,1)</f>
        <v>1</v>
      </c>
      <c r="M5" s="313">
        <f>IF('BIFUbC-petroleum-diesel'!M5&gt;0,'E-petroleum diesel'!M53/'BIFUbC-petroleum-diesel'!M5,1)</f>
        <v>1</v>
      </c>
      <c r="N5" s="313">
        <f>IF('BIFUbC-petroleum-diesel'!N5&gt;0,'E-petroleum diesel'!N53/'BIFUbC-petroleum-diesel'!N5,1)</f>
        <v>1</v>
      </c>
      <c r="O5" s="313">
        <f>IF('BIFUbC-petroleum-diesel'!O5&gt;0,'E-petroleum diesel'!O53/'BIFUbC-petroleum-diesel'!O5,1)</f>
        <v>1</v>
      </c>
      <c r="P5" s="313">
        <f>IF('BIFUbC-petroleum-diesel'!P5&gt;0,'E-petroleum diesel'!P53/'BIFUbC-petroleum-diesel'!P5,1)</f>
        <v>1</v>
      </c>
      <c r="Q5" s="313">
        <f>IF('BIFUbC-petroleum-diesel'!Q5&gt;0,'E-petroleum diesel'!Q53/'BIFUbC-petroleum-diesel'!Q5,1)</f>
        <v>1</v>
      </c>
      <c r="R5" s="313">
        <f>IF('BIFUbC-petroleum-diesel'!R5&gt;0,'E-petroleum diesel'!R53/'BIFUbC-petroleum-diesel'!R5,1)</f>
        <v>1</v>
      </c>
      <c r="S5" s="313">
        <f>IF('BIFUbC-petroleum-diesel'!S5&gt;0,'E-petroleum diesel'!S53/'BIFUbC-petroleum-diesel'!S5,1)</f>
        <v>1</v>
      </c>
      <c r="T5" s="313">
        <f>IF('BIFUbC-petroleum-diesel'!T5&gt;0,'E-petroleum diesel'!T53/'BIFUbC-petroleum-diesel'!T5,1)</f>
        <v>1</v>
      </c>
      <c r="U5" s="313">
        <f>IF('BIFUbC-petroleum-diesel'!U5&gt;0,'E-petroleum diesel'!U53/'BIFUbC-petroleum-diesel'!U5,1)</f>
        <v>1</v>
      </c>
      <c r="V5" s="313">
        <f>IF('BIFUbC-petroleum-diesel'!V5&gt;0,'E-petroleum diesel'!V53/'BIFUbC-petroleum-diesel'!V5,1)</f>
        <v>1</v>
      </c>
      <c r="W5" s="313">
        <f>IF('BIFUbC-petroleum-diesel'!W5&gt;0,'E-petroleum diesel'!W53/'BIFUbC-petroleum-diesel'!W5,1)</f>
        <v>1</v>
      </c>
      <c r="X5" s="313">
        <f>IF('BIFUbC-petroleum-diesel'!X5&gt;0,'E-petroleum diesel'!X53/'BIFUbC-petroleum-diesel'!X5,1)</f>
        <v>1</v>
      </c>
      <c r="Y5" s="313">
        <f>IF('BIFUbC-petroleum-diesel'!Y5&gt;0,'E-petroleum diesel'!Y53/'BIFUbC-petroleum-diesel'!Y5,1)</f>
        <v>1</v>
      </c>
      <c r="Z5" s="313">
        <f>IF('BIFUbC-petroleum-diesel'!Z5&gt;0,'E-petroleum diesel'!Z53/'BIFUbC-petroleum-diesel'!Z5,1)</f>
        <v>1</v>
      </c>
      <c r="AA5" s="313">
        <f>IF('BIFUbC-petroleum-diesel'!AA5&gt;0,'E-petroleum diesel'!AA53/'BIFUbC-petroleum-diesel'!AA5,1)</f>
        <v>1</v>
      </c>
      <c r="AB5" s="313">
        <f>IF('BIFUbC-petroleum-diesel'!AB5&gt;0,'E-petroleum diesel'!AB53/'BIFUbC-petroleum-diesel'!AB5,1)</f>
        <v>1</v>
      </c>
      <c r="AC5" s="313">
        <f>IF('BIFUbC-petroleum-diesel'!AC5&gt;0,'E-petroleum diesel'!AC53/'BIFUbC-petroleum-diesel'!AC5,1)</f>
        <v>1</v>
      </c>
      <c r="AD5" s="313">
        <f>IF('BIFUbC-petroleum-diesel'!AD5&gt;0,'E-petroleum diesel'!AD53/'BIFUbC-petroleum-diesel'!AD5,1)</f>
        <v>1</v>
      </c>
      <c r="AE5" s="313">
        <f>IF('BIFUbC-petroleum-diesel'!AE5&gt;0,'E-petroleum diesel'!AE53/'BIFUbC-petroleum-diesel'!AE5,1)</f>
        <v>1</v>
      </c>
      <c r="AF5" s="313">
        <f>IF('BIFUbC-petroleum-diesel'!AF5&gt;0,'E-petroleum diesel'!AF53/'BIFUbC-petroleum-diesel'!AF5,1)</f>
        <v>1</v>
      </c>
      <c r="AG5" s="313">
        <f>IF('BIFUbC-petroleum-diesel'!AG5&gt;0,'E-petroleum diesel'!AG53/'BIFUbC-petroleum-diesel'!AG5,1)</f>
        <v>1</v>
      </c>
      <c r="AH5" s="313">
        <f>IF('BIFUbC-petroleum-diesel'!AH5&gt;0,'E-petroleum diesel'!AH53/'BIFUbC-petroleum-diesel'!AH5,1)</f>
        <v>1</v>
      </c>
      <c r="AI5" s="313">
        <f>IF('BIFUbC-petroleum-diesel'!AI5&gt;0,'E-petroleum diesel'!AI53/'BIFUbC-petroleum-diesel'!AI5,1)</f>
        <v>1</v>
      </c>
      <c r="AJ5" s="313">
        <f>IF('BIFUbC-petroleum-diesel'!AJ5&gt;0,'E-petroleum diesel'!AJ53/'BIFUbC-petroleum-diesel'!AJ5,1)</f>
        <v>1</v>
      </c>
      <c r="AK5" s="313">
        <f>IF('BIFUbC-petroleum-diesel'!AK5&gt;0,'E-petroleum diesel'!AK53/'BIFUbC-petroleum-diesel'!AK5,1)</f>
        <v>1</v>
      </c>
      <c r="AL5" s="313">
        <f>IF('BIFUbC-petroleum-diesel'!AL5&gt;0,'E-petroleum diesel'!AL53/'BIFUbC-petroleum-diesel'!AL5,1)</f>
        <v>1</v>
      </c>
      <c r="AM5" s="313">
        <f>IF('BIFUbC-petroleum-diesel'!AM5&gt;0,'E-petroleum diesel'!AM53/'BIFUbC-petroleum-diesel'!AM5,1)</f>
        <v>1</v>
      </c>
      <c r="AN5" s="313">
        <f>IF('BIFUbC-petroleum-diesel'!AN5&gt;0,'E-petroleum diesel'!AN53/'BIFUbC-petroleum-diesel'!AN5,1)</f>
        <v>1</v>
      </c>
      <c r="AO5" s="313">
        <f>IF('BIFUbC-petroleum-diesel'!AO5&gt;0,'E-petroleum diesel'!AO53/'BIFUbC-petroleum-diesel'!AO5,1)</f>
        <v>1</v>
      </c>
      <c r="AP5" s="313">
        <f>IF('BIFUbC-petroleum-diesel'!AP5&gt;0,'E-petroleum diesel'!AP53/'BIFUbC-petroleum-diesel'!AP5,1)</f>
        <v>1</v>
      </c>
      <c r="AQ5" s="313">
        <f>IF('BIFUbC-petroleum-diesel'!AQ5&gt;0,'E-petroleum diesel'!AQ53/'BIFUbC-petroleum-diesel'!AQ5,1)</f>
        <v>1</v>
      </c>
    </row>
    <row r="6" spans="1:43" x14ac:dyDescent="0.2">
      <c r="A6" s="313" t="s">
        <v>128</v>
      </c>
      <c r="B6" s="313">
        <f>IF('BIFUbC-petroleum-diesel'!B6&gt;0,'E-petroleum diesel'!B54/'BIFUbC-petroleum-diesel'!B6,1)</f>
        <v>1</v>
      </c>
      <c r="C6" s="313">
        <f>IF('BIFUbC-petroleum-diesel'!C6&gt;0,'E-petroleum diesel'!C54/'BIFUbC-petroleum-diesel'!C6,1)</f>
        <v>1</v>
      </c>
      <c r="D6" s="313">
        <f>IF('BIFUbC-petroleum-diesel'!D6&gt;0,'E-petroleum diesel'!D54/'BIFUbC-petroleum-diesel'!D6,1)</f>
        <v>1</v>
      </c>
      <c r="E6" s="313">
        <f>IF('BIFUbC-petroleum-diesel'!E6&gt;0,'E-petroleum diesel'!E54/'BIFUbC-petroleum-diesel'!E6,1)</f>
        <v>1</v>
      </c>
      <c r="F6" s="313">
        <f>IF('BIFUbC-petroleum-diesel'!F6&gt;0,'E-petroleum diesel'!F54/'BIFUbC-petroleum-diesel'!F6,1)</f>
        <v>1</v>
      </c>
      <c r="G6" s="313">
        <f>IF('BIFUbC-petroleum-diesel'!G6&gt;0,'E-petroleum diesel'!G54/'BIFUbC-petroleum-diesel'!G6,1)</f>
        <v>1</v>
      </c>
      <c r="H6" s="313">
        <f>IF('BIFUbC-petroleum-diesel'!H6&gt;0,'E-petroleum diesel'!H54/'BIFUbC-petroleum-diesel'!H6,1)</f>
        <v>1</v>
      </c>
      <c r="I6" s="313">
        <f>IF('BIFUbC-petroleum-diesel'!I6&gt;0,'E-petroleum diesel'!I54/'BIFUbC-petroleum-diesel'!I6,1)</f>
        <v>1</v>
      </c>
      <c r="J6" s="313">
        <f>IF('BIFUbC-petroleum-diesel'!J6&gt;0,'E-petroleum diesel'!J54/'BIFUbC-petroleum-diesel'!J6,1)</f>
        <v>1</v>
      </c>
      <c r="K6" s="313">
        <f>IF('BIFUbC-petroleum-diesel'!K6&gt;0,'E-petroleum diesel'!K54/'BIFUbC-petroleum-diesel'!K6,1)</f>
        <v>1</v>
      </c>
      <c r="L6" s="313">
        <f>IF('BIFUbC-petroleum-diesel'!L6&gt;0,'E-petroleum diesel'!L54/'BIFUbC-petroleum-diesel'!L6,1)</f>
        <v>1</v>
      </c>
      <c r="M6" s="313">
        <f>IF('BIFUbC-petroleum-diesel'!M6&gt;0,'E-petroleum diesel'!M54/'BIFUbC-petroleum-diesel'!M6,1)</f>
        <v>1</v>
      </c>
      <c r="N6" s="313">
        <f>IF('BIFUbC-petroleum-diesel'!N6&gt;0,'E-petroleum diesel'!N54/'BIFUbC-petroleum-diesel'!N6,1)</f>
        <v>1</v>
      </c>
      <c r="O6" s="313">
        <f>IF('BIFUbC-petroleum-diesel'!O6&gt;0,'E-petroleum diesel'!O54/'BIFUbC-petroleum-diesel'!O6,1)</f>
        <v>1</v>
      </c>
      <c r="P6" s="313">
        <f>IF('BIFUbC-petroleum-diesel'!P6&gt;0,'E-petroleum diesel'!P54/'BIFUbC-petroleum-diesel'!P6,1)</f>
        <v>1</v>
      </c>
      <c r="Q6" s="313">
        <f>IF('BIFUbC-petroleum-diesel'!Q6&gt;0,'E-petroleum diesel'!Q54/'BIFUbC-petroleum-diesel'!Q6,1)</f>
        <v>1</v>
      </c>
      <c r="R6" s="313">
        <f>IF('BIFUbC-petroleum-diesel'!R6&gt;0,'E-petroleum diesel'!R54/'BIFUbC-petroleum-diesel'!R6,1)</f>
        <v>1</v>
      </c>
      <c r="S6" s="313">
        <f>IF('BIFUbC-petroleum-diesel'!S6&gt;0,'E-petroleum diesel'!S54/'BIFUbC-petroleum-diesel'!S6,1)</f>
        <v>1</v>
      </c>
      <c r="T6" s="313">
        <f>IF('BIFUbC-petroleum-diesel'!T6&gt;0,'E-petroleum diesel'!T54/'BIFUbC-petroleum-diesel'!T6,1)</f>
        <v>1</v>
      </c>
      <c r="U6" s="313">
        <f>IF('BIFUbC-petroleum-diesel'!U6&gt;0,'E-petroleum diesel'!U54/'BIFUbC-petroleum-diesel'!U6,1)</f>
        <v>1</v>
      </c>
      <c r="V6" s="313">
        <f>IF('BIFUbC-petroleum-diesel'!V6&gt;0,'E-petroleum diesel'!V54/'BIFUbC-petroleum-diesel'!V6,1)</f>
        <v>1</v>
      </c>
      <c r="W6" s="313">
        <f>IF('BIFUbC-petroleum-diesel'!W6&gt;0,'E-petroleum diesel'!W54/'BIFUbC-petroleum-diesel'!W6,1)</f>
        <v>1</v>
      </c>
      <c r="X6" s="313">
        <f>IF('BIFUbC-petroleum-diesel'!X6&gt;0,'E-petroleum diesel'!X54/'BIFUbC-petroleum-diesel'!X6,1)</f>
        <v>1</v>
      </c>
      <c r="Y6" s="313">
        <f>IF('BIFUbC-petroleum-diesel'!Y6&gt;0,'E-petroleum diesel'!Y54/'BIFUbC-petroleum-diesel'!Y6,1)</f>
        <v>1</v>
      </c>
      <c r="Z6" s="313">
        <f>IF('BIFUbC-petroleum-diesel'!Z6&gt;0,'E-petroleum diesel'!Z54/'BIFUbC-petroleum-diesel'!Z6,1)</f>
        <v>1</v>
      </c>
      <c r="AA6" s="313">
        <f>IF('BIFUbC-petroleum-diesel'!AA6&gt;0,'E-petroleum diesel'!AA54/'BIFUbC-petroleum-diesel'!AA6,1)</f>
        <v>1</v>
      </c>
      <c r="AB6" s="313">
        <f>IF('BIFUbC-petroleum-diesel'!AB6&gt;0,'E-petroleum diesel'!AB54/'BIFUbC-petroleum-diesel'!AB6,1)</f>
        <v>1</v>
      </c>
      <c r="AC6" s="313">
        <f>IF('BIFUbC-petroleum-diesel'!AC6&gt;0,'E-petroleum diesel'!AC54/'BIFUbC-petroleum-diesel'!AC6,1)</f>
        <v>1</v>
      </c>
      <c r="AD6" s="313">
        <f>IF('BIFUbC-petroleum-diesel'!AD6&gt;0,'E-petroleum diesel'!AD54/'BIFUbC-petroleum-diesel'!AD6,1)</f>
        <v>1</v>
      </c>
      <c r="AE6" s="313">
        <f>IF('BIFUbC-petroleum-diesel'!AE6&gt;0,'E-petroleum diesel'!AE54/'BIFUbC-petroleum-diesel'!AE6,1)</f>
        <v>1</v>
      </c>
      <c r="AF6" s="313">
        <f>IF('BIFUbC-petroleum-diesel'!AF6&gt;0,'E-petroleum diesel'!AF54/'BIFUbC-petroleum-diesel'!AF6,1)</f>
        <v>1</v>
      </c>
      <c r="AG6" s="313">
        <f>IF('BIFUbC-petroleum-diesel'!AG6&gt;0,'E-petroleum diesel'!AG54/'BIFUbC-petroleum-diesel'!AG6,1)</f>
        <v>1</v>
      </c>
      <c r="AH6" s="313">
        <f>IF('BIFUbC-petroleum-diesel'!AH6&gt;0,'E-petroleum diesel'!AH54/'BIFUbC-petroleum-diesel'!AH6,1)</f>
        <v>1</v>
      </c>
      <c r="AI6" s="313">
        <f>IF('BIFUbC-petroleum-diesel'!AI6&gt;0,'E-petroleum diesel'!AI54/'BIFUbC-petroleum-diesel'!AI6,1)</f>
        <v>1</v>
      </c>
      <c r="AJ6" s="313">
        <f>IF('BIFUbC-petroleum-diesel'!AJ6&gt;0,'E-petroleum diesel'!AJ54/'BIFUbC-petroleum-diesel'!AJ6,1)</f>
        <v>1</v>
      </c>
      <c r="AK6" s="313">
        <f>IF('BIFUbC-petroleum-diesel'!AK6&gt;0,'E-petroleum diesel'!AK54/'BIFUbC-petroleum-diesel'!AK6,1)</f>
        <v>1</v>
      </c>
      <c r="AL6" s="313">
        <f>IF('BIFUbC-petroleum-diesel'!AL6&gt;0,'E-petroleum diesel'!AL54/'BIFUbC-petroleum-diesel'!AL6,1)</f>
        <v>1</v>
      </c>
      <c r="AM6" s="313">
        <f>IF('BIFUbC-petroleum-diesel'!AM6&gt;0,'E-petroleum diesel'!AM54/'BIFUbC-petroleum-diesel'!AM6,1)</f>
        <v>1</v>
      </c>
      <c r="AN6" s="313">
        <f>IF('BIFUbC-petroleum-diesel'!AN6&gt;0,'E-petroleum diesel'!AN54/'BIFUbC-petroleum-diesel'!AN6,1)</f>
        <v>1</v>
      </c>
      <c r="AO6" s="313">
        <f>IF('BIFUbC-petroleum-diesel'!AO6&gt;0,'E-petroleum diesel'!AO54/'BIFUbC-petroleum-diesel'!AO6,1)</f>
        <v>1</v>
      </c>
      <c r="AP6" s="313">
        <f>IF('BIFUbC-petroleum-diesel'!AP6&gt;0,'E-petroleum diesel'!AP54/'BIFUbC-petroleum-diesel'!AP6,1)</f>
        <v>1</v>
      </c>
      <c r="AQ6" s="313">
        <f>IF('BIFUbC-petroleum-diesel'!AQ6&gt;0,'E-petroleum diesel'!AQ54/'BIFUbC-petroleum-diesel'!AQ6,1)</f>
        <v>1</v>
      </c>
    </row>
    <row r="7" spans="1:43" x14ac:dyDescent="0.2">
      <c r="A7" s="313" t="s">
        <v>129</v>
      </c>
      <c r="B7" s="313">
        <f>IF('BIFUbC-petroleum-diesel'!B7&gt;0,'E-petroleum diesel'!B55/'BIFUbC-petroleum-diesel'!B7,1)</f>
        <v>1</v>
      </c>
      <c r="C7" s="313">
        <f>IF('BIFUbC-petroleum-diesel'!C7&gt;0,'E-petroleum diesel'!C55/'BIFUbC-petroleum-diesel'!C7,1)</f>
        <v>1</v>
      </c>
      <c r="D7" s="313">
        <f>IF('BIFUbC-petroleum-diesel'!D7&gt;0,'E-petroleum diesel'!D55/'BIFUbC-petroleum-diesel'!D7,1)</f>
        <v>1</v>
      </c>
      <c r="E7" s="313">
        <f>IF('BIFUbC-petroleum-diesel'!E7&gt;0,'E-petroleum diesel'!E55/'BIFUbC-petroleum-diesel'!E7,1)</f>
        <v>1</v>
      </c>
      <c r="F7" s="313">
        <f>IF('BIFUbC-petroleum-diesel'!F7&gt;0,'E-petroleum diesel'!F55/'BIFUbC-petroleum-diesel'!F7,1)</f>
        <v>1</v>
      </c>
      <c r="G7" s="313">
        <f>IF('BIFUbC-petroleum-diesel'!G7&gt;0,'E-petroleum diesel'!G55/'BIFUbC-petroleum-diesel'!G7,1)</f>
        <v>1</v>
      </c>
      <c r="H7" s="313">
        <f>IF('BIFUbC-petroleum-diesel'!H7&gt;0,'E-petroleum diesel'!H55/'BIFUbC-petroleum-diesel'!H7,1)</f>
        <v>1</v>
      </c>
      <c r="I7" s="313">
        <f>IF('BIFUbC-petroleum-diesel'!I7&gt;0,'E-petroleum diesel'!I55/'BIFUbC-petroleum-diesel'!I7,1)</f>
        <v>1</v>
      </c>
      <c r="J7" s="313">
        <f>IF('BIFUbC-petroleum-diesel'!J7&gt;0,'E-petroleum diesel'!J55/'BIFUbC-petroleum-diesel'!J7,1)</f>
        <v>1</v>
      </c>
      <c r="K7" s="313">
        <f>IF('BIFUbC-petroleum-diesel'!K7&gt;0,'E-petroleum diesel'!K55/'BIFUbC-petroleum-diesel'!K7,1)</f>
        <v>1</v>
      </c>
      <c r="L7" s="313">
        <f>IF('BIFUbC-petroleum-diesel'!L7&gt;0,'E-petroleum diesel'!L55/'BIFUbC-petroleum-diesel'!L7,1)</f>
        <v>1</v>
      </c>
      <c r="M7" s="313">
        <f>IF('BIFUbC-petroleum-diesel'!M7&gt;0,'E-petroleum diesel'!M55/'BIFUbC-petroleum-diesel'!M7,1)</f>
        <v>1</v>
      </c>
      <c r="N7" s="313">
        <f>IF('BIFUbC-petroleum-diesel'!N7&gt;0,'E-petroleum diesel'!N55/'BIFUbC-petroleum-diesel'!N7,1)</f>
        <v>1</v>
      </c>
      <c r="O7" s="313">
        <f>IF('BIFUbC-petroleum-diesel'!O7&gt;0,'E-petroleum diesel'!O55/'BIFUbC-petroleum-diesel'!O7,1)</f>
        <v>1</v>
      </c>
      <c r="P7" s="313">
        <f>IF('BIFUbC-petroleum-diesel'!P7&gt;0,'E-petroleum diesel'!P55/'BIFUbC-petroleum-diesel'!P7,1)</f>
        <v>1</v>
      </c>
      <c r="Q7" s="313">
        <f>IF('BIFUbC-petroleum-diesel'!Q7&gt;0,'E-petroleum diesel'!Q55/'BIFUbC-petroleum-diesel'!Q7,1)</f>
        <v>1</v>
      </c>
      <c r="R7" s="313">
        <f>IF('BIFUbC-petroleum-diesel'!R7&gt;0,'E-petroleum diesel'!R55/'BIFUbC-petroleum-diesel'!R7,1)</f>
        <v>1</v>
      </c>
      <c r="S7" s="313">
        <f>IF('BIFUbC-petroleum-diesel'!S7&gt;0,'E-petroleum diesel'!S55/'BIFUbC-petroleum-diesel'!S7,1)</f>
        <v>1</v>
      </c>
      <c r="T7" s="313">
        <f>IF('BIFUbC-petroleum-diesel'!T7&gt;0,'E-petroleum diesel'!T55/'BIFUbC-petroleum-diesel'!T7,1)</f>
        <v>1</v>
      </c>
      <c r="U7" s="313">
        <f>IF('BIFUbC-petroleum-diesel'!U7&gt;0,'E-petroleum diesel'!U55/'BIFUbC-petroleum-diesel'!U7,1)</f>
        <v>1</v>
      </c>
      <c r="V7" s="313">
        <f>IF('BIFUbC-petroleum-diesel'!V7&gt;0,'E-petroleum diesel'!V55/'BIFUbC-petroleum-diesel'!V7,1)</f>
        <v>1</v>
      </c>
      <c r="W7" s="313">
        <f>IF('BIFUbC-petroleum-diesel'!W7&gt;0,'E-petroleum diesel'!W55/'BIFUbC-petroleum-diesel'!W7,1)</f>
        <v>1</v>
      </c>
      <c r="X7" s="313">
        <f>IF('BIFUbC-petroleum-diesel'!X7&gt;0,'E-petroleum diesel'!X55/'BIFUbC-petroleum-diesel'!X7,1)</f>
        <v>1</v>
      </c>
      <c r="Y7" s="313">
        <f>IF('BIFUbC-petroleum-diesel'!Y7&gt;0,'E-petroleum diesel'!Y55/'BIFUbC-petroleum-diesel'!Y7,1)</f>
        <v>1</v>
      </c>
      <c r="Z7" s="313">
        <f>IF('BIFUbC-petroleum-diesel'!Z7&gt;0,'E-petroleum diesel'!Z55/'BIFUbC-petroleum-diesel'!Z7,1)</f>
        <v>1</v>
      </c>
      <c r="AA7" s="313">
        <f>IF('BIFUbC-petroleum-diesel'!AA7&gt;0,'E-petroleum diesel'!AA55/'BIFUbC-petroleum-diesel'!AA7,1)</f>
        <v>1</v>
      </c>
      <c r="AB7" s="313">
        <f>IF('BIFUbC-petroleum-diesel'!AB7&gt;0,'E-petroleum diesel'!AB55/'BIFUbC-petroleum-diesel'!AB7,1)</f>
        <v>1</v>
      </c>
      <c r="AC7" s="313">
        <f>IF('BIFUbC-petroleum-diesel'!AC7&gt;0,'E-petroleum diesel'!AC55/'BIFUbC-petroleum-diesel'!AC7,1)</f>
        <v>1</v>
      </c>
      <c r="AD7" s="313">
        <f>IF('BIFUbC-petroleum-diesel'!AD7&gt;0,'E-petroleum diesel'!AD55/'BIFUbC-petroleum-diesel'!AD7,1)</f>
        <v>1</v>
      </c>
      <c r="AE7" s="313">
        <f>IF('BIFUbC-petroleum-diesel'!AE7&gt;0,'E-petroleum diesel'!AE55/'BIFUbC-petroleum-diesel'!AE7,1)</f>
        <v>1</v>
      </c>
      <c r="AF7" s="313">
        <f>IF('BIFUbC-petroleum-diesel'!AF7&gt;0,'E-petroleum diesel'!AF55/'BIFUbC-petroleum-diesel'!AF7,1)</f>
        <v>1</v>
      </c>
      <c r="AG7" s="313">
        <f>IF('BIFUbC-petroleum-diesel'!AG7&gt;0,'E-petroleum diesel'!AG55/'BIFUbC-petroleum-diesel'!AG7,1)</f>
        <v>1</v>
      </c>
      <c r="AH7" s="313">
        <f>IF('BIFUbC-petroleum-diesel'!AH7&gt;0,'E-petroleum diesel'!AH55/'BIFUbC-petroleum-diesel'!AH7,1)</f>
        <v>1</v>
      </c>
      <c r="AI7" s="313">
        <f>IF('BIFUbC-petroleum-diesel'!AI7&gt;0,'E-petroleum diesel'!AI55/'BIFUbC-petroleum-diesel'!AI7,1)</f>
        <v>1</v>
      </c>
      <c r="AJ7" s="313">
        <f>IF('BIFUbC-petroleum-diesel'!AJ7&gt;0,'E-petroleum diesel'!AJ55/'BIFUbC-petroleum-diesel'!AJ7,1)</f>
        <v>1</v>
      </c>
      <c r="AK7" s="313">
        <f>IF('BIFUbC-petroleum-diesel'!AK7&gt;0,'E-petroleum diesel'!AK55/'BIFUbC-petroleum-diesel'!AK7,1)</f>
        <v>1</v>
      </c>
      <c r="AL7" s="313">
        <f>IF('BIFUbC-petroleum-diesel'!AL7&gt;0,'E-petroleum diesel'!AL55/'BIFUbC-petroleum-diesel'!AL7,1)</f>
        <v>1</v>
      </c>
      <c r="AM7" s="313">
        <f>IF('BIFUbC-petroleum-diesel'!AM7&gt;0,'E-petroleum diesel'!AM55/'BIFUbC-petroleum-diesel'!AM7,1)</f>
        <v>1</v>
      </c>
      <c r="AN7" s="313">
        <f>IF('BIFUbC-petroleum-diesel'!AN7&gt;0,'E-petroleum diesel'!AN55/'BIFUbC-petroleum-diesel'!AN7,1)</f>
        <v>1</v>
      </c>
      <c r="AO7" s="313">
        <f>IF('BIFUbC-petroleum-diesel'!AO7&gt;0,'E-petroleum diesel'!AO55/'BIFUbC-petroleum-diesel'!AO7,1)</f>
        <v>1</v>
      </c>
      <c r="AP7" s="313">
        <f>IF('BIFUbC-petroleum-diesel'!AP7&gt;0,'E-petroleum diesel'!AP55/'BIFUbC-petroleum-diesel'!AP7,1)</f>
        <v>1</v>
      </c>
      <c r="AQ7" s="313">
        <f>IF('BIFUbC-petroleum-diesel'!AQ7&gt;0,'E-petroleum diesel'!AQ55/'BIFUbC-petroleum-diesel'!AQ7,1)</f>
        <v>1</v>
      </c>
    </row>
    <row r="8" spans="1:43" x14ac:dyDescent="0.2">
      <c r="A8" s="313" t="s">
        <v>130</v>
      </c>
      <c r="B8" s="313">
        <f>IF('BIFUbC-petroleum-diesel'!B8&gt;0,'E-petroleum diesel'!B56/'BIFUbC-petroleum-diesel'!B8,1)</f>
        <v>1</v>
      </c>
      <c r="C8" s="313">
        <f>IF('BIFUbC-petroleum-diesel'!C8&gt;0,'E-petroleum diesel'!C56/'BIFUbC-petroleum-diesel'!C8,1)</f>
        <v>1</v>
      </c>
      <c r="D8" s="313">
        <f>IF('BIFUbC-petroleum-diesel'!D8&gt;0,'E-petroleum diesel'!D56/'BIFUbC-petroleum-diesel'!D8,1)</f>
        <v>1</v>
      </c>
      <c r="E8" s="313">
        <f>IF('BIFUbC-petroleum-diesel'!E8&gt;0,'E-petroleum diesel'!E56/'BIFUbC-petroleum-diesel'!E8,1)</f>
        <v>1</v>
      </c>
      <c r="F8" s="313">
        <f>IF('BIFUbC-petroleum-diesel'!F8&gt;0,'E-petroleum diesel'!F56/'BIFUbC-petroleum-diesel'!F8,1)</f>
        <v>1</v>
      </c>
      <c r="G8" s="313">
        <f>IF('BIFUbC-petroleum-diesel'!G8&gt;0,'E-petroleum diesel'!G56/'BIFUbC-petroleum-diesel'!G8,1)</f>
        <v>1</v>
      </c>
      <c r="H8" s="313">
        <f>IF('BIFUbC-petroleum-diesel'!H8&gt;0,'E-petroleum diesel'!H56/'BIFUbC-petroleum-diesel'!H8,1)</f>
        <v>1</v>
      </c>
      <c r="I8" s="313">
        <f>IF('BIFUbC-petroleum-diesel'!I8&gt;0,'E-petroleum diesel'!I56/'BIFUbC-petroleum-diesel'!I8,1)</f>
        <v>1</v>
      </c>
      <c r="J8" s="313">
        <f>IF('BIFUbC-petroleum-diesel'!J8&gt;0,'E-petroleum diesel'!J56/'BIFUbC-petroleum-diesel'!J8,1)</f>
        <v>1</v>
      </c>
      <c r="K8" s="313">
        <f>IF('BIFUbC-petroleum-diesel'!K8&gt;0,'E-petroleum diesel'!K56/'BIFUbC-petroleum-diesel'!K8,1)</f>
        <v>1</v>
      </c>
      <c r="L8" s="313">
        <f>IF('BIFUbC-petroleum-diesel'!L8&gt;0,'E-petroleum diesel'!L56/'BIFUbC-petroleum-diesel'!L8,1)</f>
        <v>1</v>
      </c>
      <c r="M8" s="313">
        <f>IF('BIFUbC-petroleum-diesel'!M8&gt;0,'E-petroleum diesel'!M56/'BIFUbC-petroleum-diesel'!M8,1)</f>
        <v>1</v>
      </c>
      <c r="N8" s="313">
        <f>IF('BIFUbC-petroleum-diesel'!N8&gt;0,'E-petroleum diesel'!N56/'BIFUbC-petroleum-diesel'!N8,1)</f>
        <v>1</v>
      </c>
      <c r="O8" s="313">
        <f>IF('BIFUbC-petroleum-diesel'!O8&gt;0,'E-petroleum diesel'!O56/'BIFUbC-petroleum-diesel'!O8,1)</f>
        <v>1</v>
      </c>
      <c r="P8" s="313">
        <f>IF('BIFUbC-petroleum-diesel'!P8&gt;0,'E-petroleum diesel'!P56/'BIFUbC-petroleum-diesel'!P8,1)</f>
        <v>1</v>
      </c>
      <c r="Q8" s="313">
        <f>IF('BIFUbC-petroleum-diesel'!Q8&gt;0,'E-petroleum diesel'!Q56/'BIFUbC-petroleum-diesel'!Q8,1)</f>
        <v>1</v>
      </c>
      <c r="R8" s="313">
        <f>IF('BIFUbC-petroleum-diesel'!R8&gt;0,'E-petroleum diesel'!R56/'BIFUbC-petroleum-diesel'!R8,1)</f>
        <v>1</v>
      </c>
      <c r="S8" s="313">
        <f>IF('BIFUbC-petroleum-diesel'!S8&gt;0,'E-petroleum diesel'!S56/'BIFUbC-petroleum-diesel'!S8,1)</f>
        <v>1</v>
      </c>
      <c r="T8" s="313">
        <f>IF('BIFUbC-petroleum-diesel'!T8&gt;0,'E-petroleum diesel'!T56/'BIFUbC-petroleum-diesel'!T8,1)</f>
        <v>1</v>
      </c>
      <c r="U8" s="313">
        <f>IF('BIFUbC-petroleum-diesel'!U8&gt;0,'E-petroleum diesel'!U56/'BIFUbC-petroleum-diesel'!U8,1)</f>
        <v>1</v>
      </c>
      <c r="V8" s="313">
        <f>IF('BIFUbC-petroleum-diesel'!V8&gt;0,'E-petroleum diesel'!V56/'BIFUbC-petroleum-diesel'!V8,1)</f>
        <v>1</v>
      </c>
      <c r="W8" s="313">
        <f>IF('BIFUbC-petroleum-diesel'!W8&gt;0,'E-petroleum diesel'!W56/'BIFUbC-petroleum-diesel'!W8,1)</f>
        <v>1</v>
      </c>
      <c r="X8" s="313">
        <f>IF('BIFUbC-petroleum-diesel'!X8&gt;0,'E-petroleum diesel'!X56/'BIFUbC-petroleum-diesel'!X8,1)</f>
        <v>1</v>
      </c>
      <c r="Y8" s="313">
        <f>IF('BIFUbC-petroleum-diesel'!Y8&gt;0,'E-petroleum diesel'!Y56/'BIFUbC-petroleum-diesel'!Y8,1)</f>
        <v>1</v>
      </c>
      <c r="Z8" s="313">
        <f>IF('BIFUbC-petroleum-diesel'!Z8&gt;0,'E-petroleum diesel'!Z56/'BIFUbC-petroleum-diesel'!Z8,1)</f>
        <v>1</v>
      </c>
      <c r="AA8" s="313">
        <f>IF('BIFUbC-petroleum-diesel'!AA8&gt;0,'E-petroleum diesel'!AA56/'BIFUbC-petroleum-diesel'!AA8,1)</f>
        <v>1</v>
      </c>
      <c r="AB8" s="313">
        <f>IF('BIFUbC-petroleum-diesel'!AB8&gt;0,'E-petroleum diesel'!AB56/'BIFUbC-petroleum-diesel'!AB8,1)</f>
        <v>1</v>
      </c>
      <c r="AC8" s="313">
        <f>IF('BIFUbC-petroleum-diesel'!AC8&gt;0,'E-petroleum diesel'!AC56/'BIFUbC-petroleum-diesel'!AC8,1)</f>
        <v>1</v>
      </c>
      <c r="AD8" s="313">
        <f>IF('BIFUbC-petroleum-diesel'!AD8&gt;0,'E-petroleum diesel'!AD56/'BIFUbC-petroleum-diesel'!AD8,1)</f>
        <v>1</v>
      </c>
      <c r="AE8" s="313">
        <f>IF('BIFUbC-petroleum-diesel'!AE8&gt;0,'E-petroleum diesel'!AE56/'BIFUbC-petroleum-diesel'!AE8,1)</f>
        <v>1</v>
      </c>
      <c r="AF8" s="313">
        <f>IF('BIFUbC-petroleum-diesel'!AF8&gt;0,'E-petroleum diesel'!AF56/'BIFUbC-petroleum-diesel'!AF8,1)</f>
        <v>1</v>
      </c>
      <c r="AG8" s="313">
        <f>IF('BIFUbC-petroleum-diesel'!AG8&gt;0,'E-petroleum diesel'!AG56/'BIFUbC-petroleum-diesel'!AG8,1)</f>
        <v>1</v>
      </c>
      <c r="AH8" s="313">
        <f>IF('BIFUbC-petroleum-diesel'!AH8&gt;0,'E-petroleum diesel'!AH56/'BIFUbC-petroleum-diesel'!AH8,1)</f>
        <v>1</v>
      </c>
      <c r="AI8" s="313">
        <f>IF('BIFUbC-petroleum-diesel'!AI8&gt;0,'E-petroleum diesel'!AI56/'BIFUbC-petroleum-diesel'!AI8,1)</f>
        <v>1</v>
      </c>
      <c r="AJ8" s="313">
        <f>IF('BIFUbC-petroleum-diesel'!AJ8&gt;0,'E-petroleum diesel'!AJ56/'BIFUbC-petroleum-diesel'!AJ8,1)</f>
        <v>1</v>
      </c>
      <c r="AK8" s="313">
        <f>IF('BIFUbC-petroleum-diesel'!AK8&gt;0,'E-petroleum diesel'!AK56/'BIFUbC-petroleum-diesel'!AK8,1)</f>
        <v>1</v>
      </c>
      <c r="AL8" s="313">
        <f>IF('BIFUbC-petroleum-diesel'!AL8&gt;0,'E-petroleum diesel'!AL56/'BIFUbC-petroleum-diesel'!AL8,1)</f>
        <v>1</v>
      </c>
      <c r="AM8" s="313">
        <f>IF('BIFUbC-petroleum-diesel'!AM8&gt;0,'E-petroleum diesel'!AM56/'BIFUbC-petroleum-diesel'!AM8,1)</f>
        <v>1</v>
      </c>
      <c r="AN8" s="313">
        <f>IF('BIFUbC-petroleum-diesel'!AN8&gt;0,'E-petroleum diesel'!AN56/'BIFUbC-petroleum-diesel'!AN8,1)</f>
        <v>1</v>
      </c>
      <c r="AO8" s="313">
        <f>IF('BIFUbC-petroleum-diesel'!AO8&gt;0,'E-petroleum diesel'!AO56/'BIFUbC-petroleum-diesel'!AO8,1)</f>
        <v>1</v>
      </c>
      <c r="AP8" s="313">
        <f>IF('BIFUbC-petroleum-diesel'!AP8&gt;0,'E-petroleum diesel'!AP56/'BIFUbC-petroleum-diesel'!AP8,1)</f>
        <v>1</v>
      </c>
      <c r="AQ8" s="313">
        <f>IF('BIFUbC-petroleum-diesel'!AQ8&gt;0,'E-petroleum diesel'!AQ56/'BIFUbC-petroleum-diesel'!AQ8,1)</f>
        <v>1</v>
      </c>
    </row>
    <row r="9" spans="1:43" x14ac:dyDescent="0.2">
      <c r="A9" s="313" t="s">
        <v>131</v>
      </c>
      <c r="B9" s="313">
        <f>IF('BIFUbC-petroleum-diesel'!B9&gt;0,'E-petroleum diesel'!B57/'BIFUbC-petroleum-diesel'!B9,1)</f>
        <v>1</v>
      </c>
      <c r="C9" s="313">
        <f>IF('BIFUbC-petroleum-diesel'!C9&gt;0,'E-petroleum diesel'!C57/'BIFUbC-petroleum-diesel'!C9,1)</f>
        <v>1</v>
      </c>
      <c r="D9" s="313">
        <f>IF('BIFUbC-petroleum-diesel'!D9&gt;0,'E-petroleum diesel'!D57/'BIFUbC-petroleum-diesel'!D9,1)</f>
        <v>1</v>
      </c>
      <c r="E9" s="313">
        <f>IF('BIFUbC-petroleum-diesel'!E9&gt;0,'E-petroleum diesel'!E57/'BIFUbC-petroleum-diesel'!E9,1)</f>
        <v>1</v>
      </c>
      <c r="F9" s="313">
        <f>IF('BIFUbC-petroleum-diesel'!F9&gt;0,'E-petroleum diesel'!F57/'BIFUbC-petroleum-diesel'!F9,1)</f>
        <v>1</v>
      </c>
      <c r="G9" s="313">
        <f>IF('BIFUbC-petroleum-diesel'!G9&gt;0,'E-petroleum diesel'!G57/'BIFUbC-petroleum-diesel'!G9,1)</f>
        <v>1</v>
      </c>
      <c r="H9" s="313">
        <f>IF('BIFUbC-petroleum-diesel'!H9&gt;0,'E-petroleum diesel'!H57/'BIFUbC-petroleum-diesel'!H9,1)</f>
        <v>1</v>
      </c>
      <c r="I9" s="313">
        <f>IF('BIFUbC-petroleum-diesel'!I9&gt;0,'E-petroleum diesel'!I57/'BIFUbC-petroleum-diesel'!I9,1)</f>
        <v>1</v>
      </c>
      <c r="J9" s="313">
        <f>IF('BIFUbC-petroleum-diesel'!J9&gt;0,'E-petroleum diesel'!J57/'BIFUbC-petroleum-diesel'!J9,1)</f>
        <v>1</v>
      </c>
      <c r="K9" s="313">
        <f>IF('BIFUbC-petroleum-diesel'!K9&gt;0,'E-petroleum diesel'!K57/'BIFUbC-petroleum-diesel'!K9,1)</f>
        <v>1</v>
      </c>
      <c r="L9" s="313">
        <f>IF('BIFUbC-petroleum-diesel'!L9&gt;0,'E-petroleum diesel'!L57/'BIFUbC-petroleum-diesel'!L9,1)</f>
        <v>1</v>
      </c>
      <c r="M9" s="313">
        <f>IF('BIFUbC-petroleum-diesel'!M9&gt;0,'E-petroleum diesel'!M57/'BIFUbC-petroleum-diesel'!M9,1)</f>
        <v>1</v>
      </c>
      <c r="N9" s="313">
        <f>IF('BIFUbC-petroleum-diesel'!N9&gt;0,'E-petroleum diesel'!N57/'BIFUbC-petroleum-diesel'!N9,1)</f>
        <v>1</v>
      </c>
      <c r="O9" s="313">
        <f>IF('BIFUbC-petroleum-diesel'!O9&gt;0,'E-petroleum diesel'!O57/'BIFUbC-petroleum-diesel'!O9,1)</f>
        <v>1</v>
      </c>
      <c r="P9" s="313">
        <f>IF('BIFUbC-petroleum-diesel'!P9&gt;0,'E-petroleum diesel'!P57/'BIFUbC-petroleum-diesel'!P9,1)</f>
        <v>1</v>
      </c>
      <c r="Q9" s="313">
        <f>IF('BIFUbC-petroleum-diesel'!Q9&gt;0,'E-petroleum diesel'!Q57/'BIFUbC-petroleum-diesel'!Q9,1)</f>
        <v>1</v>
      </c>
      <c r="R9" s="313">
        <f>IF('BIFUbC-petroleum-diesel'!R9&gt;0,'E-petroleum diesel'!R57/'BIFUbC-petroleum-diesel'!R9,1)</f>
        <v>1</v>
      </c>
      <c r="S9" s="313">
        <f>IF('BIFUbC-petroleum-diesel'!S9&gt;0,'E-petroleum diesel'!S57/'BIFUbC-petroleum-diesel'!S9,1)</f>
        <v>1</v>
      </c>
      <c r="T9" s="313">
        <f>IF('BIFUbC-petroleum-diesel'!T9&gt;0,'E-petroleum diesel'!T57/'BIFUbC-petroleum-diesel'!T9,1)</f>
        <v>1</v>
      </c>
      <c r="U9" s="313">
        <f>IF('BIFUbC-petroleum-diesel'!U9&gt;0,'E-petroleum diesel'!U57/'BIFUbC-petroleum-diesel'!U9,1)</f>
        <v>1</v>
      </c>
      <c r="V9" s="313">
        <f>IF('BIFUbC-petroleum-diesel'!V9&gt;0,'E-petroleum diesel'!V57/'BIFUbC-petroleum-diesel'!V9,1)</f>
        <v>1</v>
      </c>
      <c r="W9" s="313">
        <f>IF('BIFUbC-petroleum-diesel'!W9&gt;0,'E-petroleum diesel'!W57/'BIFUbC-petroleum-diesel'!W9,1)</f>
        <v>1</v>
      </c>
      <c r="X9" s="313">
        <f>IF('BIFUbC-petroleum-diesel'!X9&gt;0,'E-petroleum diesel'!X57/'BIFUbC-petroleum-diesel'!X9,1)</f>
        <v>1</v>
      </c>
      <c r="Y9" s="313">
        <f>IF('BIFUbC-petroleum-diesel'!Y9&gt;0,'E-petroleum diesel'!Y57/'BIFUbC-petroleum-diesel'!Y9,1)</f>
        <v>1</v>
      </c>
      <c r="Z9" s="313">
        <f>IF('BIFUbC-petroleum-diesel'!Z9&gt;0,'E-petroleum diesel'!Z57/'BIFUbC-petroleum-diesel'!Z9,1)</f>
        <v>1</v>
      </c>
      <c r="AA9" s="313">
        <f>IF('BIFUbC-petroleum-diesel'!AA9&gt;0,'E-petroleum diesel'!AA57/'BIFUbC-petroleum-diesel'!AA9,1)</f>
        <v>1</v>
      </c>
      <c r="AB9" s="313">
        <f>IF('BIFUbC-petroleum-diesel'!AB9&gt;0,'E-petroleum diesel'!AB57/'BIFUbC-petroleum-diesel'!AB9,1)</f>
        <v>1</v>
      </c>
      <c r="AC9" s="313">
        <f>IF('BIFUbC-petroleum-diesel'!AC9&gt;0,'E-petroleum diesel'!AC57/'BIFUbC-petroleum-diesel'!AC9,1)</f>
        <v>1</v>
      </c>
      <c r="AD9" s="313">
        <f>IF('BIFUbC-petroleum-diesel'!AD9&gt;0,'E-petroleum diesel'!AD57/'BIFUbC-petroleum-diesel'!AD9,1)</f>
        <v>1</v>
      </c>
      <c r="AE9" s="313">
        <f>IF('BIFUbC-petroleum-diesel'!AE9&gt;0,'E-petroleum diesel'!AE57/'BIFUbC-petroleum-diesel'!AE9,1)</f>
        <v>1</v>
      </c>
      <c r="AF9" s="313">
        <f>IF('BIFUbC-petroleum-diesel'!AF9&gt;0,'E-petroleum diesel'!AF57/'BIFUbC-petroleum-diesel'!AF9,1)</f>
        <v>1</v>
      </c>
      <c r="AG9" s="313">
        <f>IF('BIFUbC-petroleum-diesel'!AG9&gt;0,'E-petroleum diesel'!AG57/'BIFUbC-petroleum-diesel'!AG9,1)</f>
        <v>1</v>
      </c>
      <c r="AH9" s="313">
        <f>IF('BIFUbC-petroleum-diesel'!AH9&gt;0,'E-petroleum diesel'!AH57/'BIFUbC-petroleum-diesel'!AH9,1)</f>
        <v>1</v>
      </c>
      <c r="AI9" s="313">
        <f>IF('BIFUbC-petroleum-diesel'!AI9&gt;0,'E-petroleum diesel'!AI57/'BIFUbC-petroleum-diesel'!AI9,1)</f>
        <v>1</v>
      </c>
      <c r="AJ9" s="313">
        <f>IF('BIFUbC-petroleum-diesel'!AJ9&gt;0,'E-petroleum diesel'!AJ57/'BIFUbC-petroleum-diesel'!AJ9,1)</f>
        <v>1</v>
      </c>
      <c r="AK9" s="313">
        <f>IF('BIFUbC-petroleum-diesel'!AK9&gt;0,'E-petroleum diesel'!AK57/'BIFUbC-petroleum-diesel'!AK9,1)</f>
        <v>1</v>
      </c>
      <c r="AL9" s="313">
        <f>IF('BIFUbC-petroleum-diesel'!AL9&gt;0,'E-petroleum diesel'!AL57/'BIFUbC-petroleum-diesel'!AL9,1)</f>
        <v>1</v>
      </c>
      <c r="AM9" s="313">
        <f>IF('BIFUbC-petroleum-diesel'!AM9&gt;0,'E-petroleum diesel'!AM57/'BIFUbC-petroleum-diesel'!AM9,1)</f>
        <v>1</v>
      </c>
      <c r="AN9" s="313">
        <f>IF('BIFUbC-petroleum-diesel'!AN9&gt;0,'E-petroleum diesel'!AN57/'BIFUbC-petroleum-diesel'!AN9,1)</f>
        <v>1</v>
      </c>
      <c r="AO9" s="313">
        <f>IF('BIFUbC-petroleum-diesel'!AO9&gt;0,'E-petroleum diesel'!AO57/'BIFUbC-petroleum-diesel'!AO9,1)</f>
        <v>1</v>
      </c>
      <c r="AP9" s="313">
        <f>IF('BIFUbC-petroleum-diesel'!AP9&gt;0,'E-petroleum diesel'!AP57/'BIFUbC-petroleum-diesel'!AP9,1)</f>
        <v>1</v>
      </c>
      <c r="AQ9" s="313">
        <f>IF('BIFUbC-petroleum-diesel'!AQ9&gt;0,'E-petroleum diesel'!AQ57/'BIFUbC-petroleum-diesel'!AQ9,1)</f>
        <v>1</v>
      </c>
    </row>
    <row r="10" spans="1:43" x14ac:dyDescent="0.2">
      <c r="A10" s="313" t="s">
        <v>132</v>
      </c>
      <c r="B10" s="313">
        <f>IF('BIFUbC-petroleum-diesel'!B10&gt;0,'E-petroleum diesel'!B58/'BIFUbC-petroleum-diesel'!B10,1)</f>
        <v>0.17234003468998629</v>
      </c>
      <c r="C10" s="313">
        <f>IF('BIFUbC-petroleum-diesel'!C10&gt;0,'E-petroleum diesel'!C58/'BIFUbC-petroleum-diesel'!C10,1)</f>
        <v>9.8126436821898158E-2</v>
      </c>
      <c r="D10" s="313">
        <f>IF('BIFUbC-petroleum-diesel'!D10&gt;0,'E-petroleum diesel'!D58/'BIFUbC-petroleum-diesel'!D10,1)</f>
        <v>9.7775805317072986E-2</v>
      </c>
      <c r="E10" s="313">
        <f>IF('BIFUbC-petroleum-diesel'!E10&gt;0,'E-petroleum diesel'!E58/'BIFUbC-petroleum-diesel'!E10,1)</f>
        <v>9.7424992172927605E-2</v>
      </c>
      <c r="F10" s="313">
        <f>IF('BIFUbC-petroleum-diesel'!F10&gt;0,'E-petroleum diesel'!F58/'BIFUbC-petroleum-diesel'!F10,1)</f>
        <v>9.7073997283771432E-2</v>
      </c>
      <c r="G10" s="313">
        <f>IF('BIFUbC-petroleum-diesel'!G10&gt;0,'E-petroleum diesel'!G58/'BIFUbC-petroleum-diesel'!G10,1)</f>
        <v>9.6722820543859445E-2</v>
      </c>
      <c r="H10" s="313">
        <f>IF('BIFUbC-petroleum-diesel'!H10&gt;0,'E-petroleum diesel'!H58/'BIFUbC-petroleum-diesel'!H10,1)</f>
        <v>9.6371461847392384E-2</v>
      </c>
      <c r="I10" s="313">
        <f>IF('BIFUbC-petroleum-diesel'!I10&gt;0,'E-petroleum diesel'!I58/'BIFUbC-petroleum-diesel'!I10,1)</f>
        <v>9.608008816258197E-2</v>
      </c>
      <c r="J10" s="313">
        <f>IF('BIFUbC-petroleum-diesel'!J10&gt;0,'E-petroleum diesel'!J58/'BIFUbC-petroleum-diesel'!J10,1)</f>
        <v>9.5788602083896446E-2</v>
      </c>
      <c r="K10" s="313">
        <f>IF('BIFUbC-petroleum-diesel'!K10&gt;0,'E-petroleum diesel'!K58/'BIFUbC-petroleum-diesel'!K10,1)</f>
        <v>9.5497003575679723E-2</v>
      </c>
      <c r="L10" s="313">
        <f>IF('BIFUbC-petroleum-diesel'!L10&gt;0,'E-petroleum diesel'!L58/'BIFUbC-petroleum-diesel'!L10,1)</f>
        <v>9.5205292602286218E-2</v>
      </c>
      <c r="M10" s="313">
        <f>IF('BIFUbC-petroleum-diesel'!M10&gt;0,'E-petroleum diesel'!M58/'BIFUbC-petroleum-diesel'!M10,1)</f>
        <v>9.4913469128080602E-2</v>
      </c>
      <c r="N10" s="313">
        <f>IF('BIFUbC-petroleum-diesel'!N10&gt;0,'E-petroleum diesel'!N58/'BIFUbC-petroleum-diesel'!N10,1)</f>
        <v>9.4667109258414373E-2</v>
      </c>
      <c r="O10" s="313">
        <f>IF('BIFUbC-petroleum-diesel'!O10&gt;0,'E-petroleum diesel'!O58/'BIFUbC-petroleum-diesel'!O10,1)</f>
        <v>9.4420660985939819E-2</v>
      </c>
      <c r="P10" s="313">
        <f>IF('BIFUbC-petroleum-diesel'!P10&gt;0,'E-petroleum diesel'!P58/'BIFUbC-petroleum-diesel'!P10,1)</f>
        <v>9.417412427580428E-2</v>
      </c>
      <c r="Q10" s="313">
        <f>IF('BIFUbC-petroleum-diesel'!Q10&gt;0,'E-petroleum diesel'!Q58/'BIFUbC-petroleum-diesel'!Q10,1)</f>
        <v>9.3927499093143879E-2</v>
      </c>
      <c r="R10" s="313">
        <f>IF('BIFUbC-petroleum-diesel'!R10&gt;0,'E-petroleum diesel'!R58/'BIFUbC-petroleum-diesel'!R10,1)</f>
        <v>9.3680785403083611E-2</v>
      </c>
      <c r="S10" s="313">
        <f>IF('BIFUbC-petroleum-diesel'!S10&gt;0,'E-petroleum diesel'!S58/'BIFUbC-petroleum-diesel'!S10,1)</f>
        <v>9.3613927741758821E-2</v>
      </c>
      <c r="T10" s="313">
        <f>IF('BIFUbC-petroleum-diesel'!T10&gt;0,'E-petroleum diesel'!T58/'BIFUbC-petroleum-diesel'!T10,1)</f>
        <v>9.3547066890999203E-2</v>
      </c>
      <c r="U10" s="313">
        <f>IF('BIFUbC-petroleum-diesel'!U10&gt;0,'E-petroleum diesel'!U58/'BIFUbC-petroleum-diesel'!U10,1)</f>
        <v>9.3480202851576127E-2</v>
      </c>
      <c r="V10" s="313">
        <f>IF('BIFUbC-petroleum-diesel'!V10&gt;0,'E-petroleum diesel'!V58/'BIFUbC-petroleum-diesel'!V10,1)</f>
        <v>9.3413335624261254E-2</v>
      </c>
      <c r="W10" s="313">
        <f>IF('BIFUbC-petroleum-diesel'!W10&gt;0,'E-petroleum diesel'!W58/'BIFUbC-petroleum-diesel'!W10,1)</f>
        <v>9.3346465209826757E-2</v>
      </c>
      <c r="X10" s="313">
        <f>IF('BIFUbC-petroleum-diesel'!X10&gt;0,'E-petroleum diesel'!X58/'BIFUbC-petroleum-diesel'!X10,1)</f>
        <v>9.3279591609045046E-2</v>
      </c>
      <c r="Y10" s="313">
        <f>IF('BIFUbC-petroleum-diesel'!Y10&gt;0,'E-petroleum diesel'!Y58/'BIFUbC-petroleum-diesel'!Y10,1)</f>
        <v>9.3212714822688947E-2</v>
      </c>
      <c r="Z10" s="313">
        <f>IF('BIFUbC-petroleum-diesel'!Z10&gt;0,'E-petroleum diesel'!Z58/'BIFUbC-petroleum-diesel'!Z10,1)</f>
        <v>9.3145834851531661E-2</v>
      </c>
      <c r="AA10" s="313">
        <f>IF('BIFUbC-petroleum-diesel'!AA10&gt;0,'E-petroleum diesel'!AA58/'BIFUbC-petroleum-diesel'!AA10,1)</f>
        <v>9.3078951696346807E-2</v>
      </c>
      <c r="AB10" s="313">
        <f>IF('BIFUbC-petroleum-diesel'!AB10&gt;0,'E-petroleum diesel'!AB58/'BIFUbC-petroleum-diesel'!AB10,1)</f>
        <v>9.3012065357908277E-2</v>
      </c>
      <c r="AC10" s="313">
        <f>IF('BIFUbC-petroleum-diesel'!AC10&gt;0,'E-petroleum diesel'!AC58/'BIFUbC-petroleum-diesel'!AC10,1)</f>
        <v>9.2945175836990385E-2</v>
      </c>
      <c r="AD10" s="313">
        <f>IF('BIFUbC-petroleum-diesel'!AD10&gt;0,'E-petroleum diesel'!AD58/'BIFUbC-petroleum-diesel'!AD10,1)</f>
        <v>9.2878283134367801E-2</v>
      </c>
      <c r="AE10" s="313">
        <f>IF('BIFUbC-petroleum-diesel'!AE10&gt;0,'E-petroleum diesel'!AE58/'BIFUbC-petroleum-diesel'!AE10,1)</f>
        <v>9.2811387250815572E-2</v>
      </c>
      <c r="AF10" s="313">
        <f>IF('BIFUbC-petroleum-diesel'!AF10&gt;0,'E-petroleum diesel'!AF58/'BIFUbC-petroleum-diesel'!AF10,1)</f>
        <v>9.274448818710912E-2</v>
      </c>
      <c r="AG10" s="313">
        <f>IF('BIFUbC-petroleum-diesel'!AG10&gt;0,'E-petroleum diesel'!AG58/'BIFUbC-petroleum-diesel'!AG10,1)</f>
        <v>9.2677585944024241E-2</v>
      </c>
      <c r="AH10" s="313">
        <f>IF('BIFUbC-petroleum-diesel'!AH10&gt;0,'E-petroleum diesel'!AH58/'BIFUbC-petroleum-diesel'!AH10,1)</f>
        <v>9.2610680522337049E-2</v>
      </c>
      <c r="AI10" s="313">
        <f>IF('BIFUbC-petroleum-diesel'!AI10&gt;0,'E-petroleum diesel'!AI58/'BIFUbC-petroleum-diesel'!AI10,1)</f>
        <v>9.2543771922824133E-2</v>
      </c>
      <c r="AJ10" s="313">
        <f>IF('BIFUbC-petroleum-diesel'!AJ10&gt;0,'E-petroleum diesel'!AJ58/'BIFUbC-petroleum-diesel'!AJ10,1)</f>
        <v>9.2476860146262316E-2</v>
      </c>
      <c r="AK10" s="313">
        <f>IF('BIFUbC-petroleum-diesel'!AK10&gt;0,'E-petroleum diesel'!AK58/'BIFUbC-petroleum-diesel'!AK10,1)</f>
        <v>9.2409945193428877E-2</v>
      </c>
      <c r="AL10" s="313">
        <f>IF('BIFUbC-petroleum-diesel'!AL10&gt;0,'E-petroleum diesel'!AL58/'BIFUbC-petroleum-diesel'!AL10,1)</f>
        <v>9.2343027065101474E-2</v>
      </c>
      <c r="AM10" s="313">
        <f>IF('BIFUbC-petroleum-diesel'!AM10&gt;0,'E-petroleum diesel'!AM58/'BIFUbC-petroleum-diesel'!AM10,1)</f>
        <v>9.2276105762058108E-2</v>
      </c>
      <c r="AN10" s="313">
        <f>IF('BIFUbC-petroleum-diesel'!AN10&gt;0,'E-petroleum diesel'!AN58/'BIFUbC-petroleum-diesel'!AN10,1)</f>
        <v>9.2209181285077074E-2</v>
      </c>
      <c r="AO10" s="313">
        <f>IF('BIFUbC-petroleum-diesel'!AO10&gt;0,'E-petroleum diesel'!AO58/'BIFUbC-petroleum-diesel'!AO10,1)</f>
        <v>9.2142253634937249E-2</v>
      </c>
      <c r="AP10" s="313">
        <f>IF('BIFUbC-petroleum-diesel'!AP10&gt;0,'E-petroleum diesel'!AP58/'BIFUbC-petroleum-diesel'!AP10,1)</f>
        <v>9.2075322812417676E-2</v>
      </c>
      <c r="AQ10" s="313">
        <f>IF('BIFUbC-petroleum-diesel'!AQ10&gt;0,'E-petroleum diesel'!AQ58/'BIFUbC-petroleum-diesel'!AQ10,1)</f>
        <v>9.1712678797243041E-2</v>
      </c>
    </row>
    <row r="11" spans="1:43" x14ac:dyDescent="0.2">
      <c r="A11" s="313" t="s">
        <v>133</v>
      </c>
      <c r="B11" s="313">
        <f>IF('BIFUbC-petroleum-diesel'!B11&gt;0,'E-petroleum diesel'!B59/'BIFUbC-petroleum-diesel'!B11,1)</f>
        <v>0.58106243669522273</v>
      </c>
      <c r="C11" s="313">
        <f>IF('BIFUbC-petroleum-diesel'!C11&gt;0,'E-petroleum diesel'!C59/'BIFUbC-petroleum-diesel'!C11,1)</f>
        <v>0.59244789243216323</v>
      </c>
      <c r="D11" s="313">
        <f>IF('BIFUbC-petroleum-diesel'!D11&gt;0,'E-petroleum diesel'!D59/'BIFUbC-petroleum-diesel'!D11,1)</f>
        <v>0.5912821091634296</v>
      </c>
      <c r="E11" s="313">
        <f>IF('BIFUbC-petroleum-diesel'!E11&gt;0,'E-petroleum diesel'!E59/'BIFUbC-petroleum-diesel'!E11,1)</f>
        <v>0.59004541122716669</v>
      </c>
      <c r="F11" s="313">
        <f>IF('BIFUbC-petroleum-diesel'!F11&gt;0,'E-petroleum diesel'!F59/'BIFUbC-petroleum-diesel'!F11,1)</f>
        <v>0.58880650199863238</v>
      </c>
      <c r="G11" s="313">
        <f>IF('BIFUbC-petroleum-diesel'!G11&gt;0,'E-petroleum diesel'!G59/'BIFUbC-petroleum-diesel'!G11,1)</f>
        <v>0.58759269628285216</v>
      </c>
      <c r="H11" s="313">
        <f>IF('BIFUbC-petroleum-diesel'!H11&gt;0,'E-petroleum diesel'!H59/'BIFUbC-petroleum-diesel'!H11,1)</f>
        <v>0.58638468466615767</v>
      </c>
      <c r="I11" s="313">
        <f>IF('BIFUbC-petroleum-diesel'!I11&gt;0,'E-petroleum diesel'!I59/'BIFUbC-petroleum-diesel'!I11,1)</f>
        <v>0.58533304125805241</v>
      </c>
      <c r="J11" s="313">
        <f>IF('BIFUbC-petroleum-diesel'!J11&gt;0,'E-petroleum diesel'!J59/'BIFUbC-petroleum-diesel'!J11,1)</f>
        <v>0.58426956803819363</v>
      </c>
      <c r="K11" s="313">
        <f>IF('BIFUbC-petroleum-diesel'!K11&gt;0,'E-petroleum diesel'!K59/'BIFUbC-petroleum-diesel'!K11,1)</f>
        <v>0.58319486321051928</v>
      </c>
      <c r="L11" s="313">
        <f>IF('BIFUbC-petroleum-diesel'!L11&gt;0,'E-petroleum diesel'!L59/'BIFUbC-petroleum-diesel'!L11,1)</f>
        <v>0.58210976513119617</v>
      </c>
      <c r="M11" s="313">
        <f>IF('BIFUbC-petroleum-diesel'!M11&gt;0,'E-petroleum diesel'!M59/'BIFUbC-petroleum-diesel'!M11,1)</f>
        <v>0.58101527106510353</v>
      </c>
      <c r="N11" s="313">
        <f>IF('BIFUbC-petroleum-diesel'!N11&gt;0,'E-petroleum diesel'!N59/'BIFUbC-petroleum-diesel'!N11,1)</f>
        <v>0.58012444687146192</v>
      </c>
      <c r="O11" s="313">
        <f>IF('BIFUbC-petroleum-diesel'!O11&gt;0,'E-petroleum diesel'!O59/'BIFUbC-petroleum-diesel'!O11,1)</f>
        <v>0.57922680458495657</v>
      </c>
      <c r="P11" s="313">
        <f>IF('BIFUbC-petroleum-diesel'!P11&gt;0,'E-petroleum diesel'!P59/'BIFUbC-petroleum-diesel'!P11,1)</f>
        <v>0.57832332889497129</v>
      </c>
      <c r="Q11" s="313">
        <f>IF('BIFUbC-petroleum-diesel'!Q11&gt;0,'E-petroleum diesel'!Q59/'BIFUbC-petroleum-diesel'!Q11,1)</f>
        <v>0.57741500229544329</v>
      </c>
      <c r="R11" s="313">
        <f>IF('BIFUbC-petroleum-diesel'!R11&gt;0,'E-petroleum diesel'!R59/'BIFUbC-petroleum-diesel'!R11,1)</f>
        <v>0.5765027785180572</v>
      </c>
      <c r="S11" s="313">
        <f>IF('BIFUbC-petroleum-diesel'!S11&gt;0,'E-petroleum diesel'!S59/'BIFUbC-petroleum-diesel'!S11,1)</f>
        <v>0.57620012722193703</v>
      </c>
      <c r="T11" s="313">
        <f>IF('BIFUbC-petroleum-diesel'!T11&gt;0,'E-petroleum diesel'!T59/'BIFUbC-petroleum-diesel'!T11,1)</f>
        <v>0.57589709889784024</v>
      </c>
      <c r="U11" s="313">
        <f>IF('BIFUbC-petroleum-diesel'!U11&gt;0,'E-petroleum diesel'!U59/'BIFUbC-petroleum-diesel'!U11,1)</f>
        <v>0.575593696298348</v>
      </c>
      <c r="V11" s="313">
        <f>IF('BIFUbC-petroleum-diesel'!V11&gt;0,'E-petroleum diesel'!V59/'BIFUbC-petroleum-diesel'!V11,1)</f>
        <v>0.57528992218609076</v>
      </c>
      <c r="W11" s="313">
        <f>IF('BIFUbC-petroleum-diesel'!W11&gt;0,'E-petroleum diesel'!W59/'BIFUbC-petroleum-diesel'!W11,1)</f>
        <v>0.57498577932777561</v>
      </c>
      <c r="X11" s="313">
        <f>IF('BIFUbC-petroleum-diesel'!X11&gt;0,'E-petroleum diesel'!X59/'BIFUbC-petroleum-diesel'!X11,1)</f>
        <v>0.57468236343894952</v>
      </c>
      <c r="Y11" s="313">
        <f>IF('BIFUbC-petroleum-diesel'!Y11&gt;0,'E-petroleum diesel'!Y59/'BIFUbC-petroleum-diesel'!Y11,1)</f>
        <v>0.57437836875421322</v>
      </c>
      <c r="Z11" s="313">
        <f>IF('BIFUbC-petroleum-diesel'!Z11&gt;0,'E-petroleum diesel'!Z59/'BIFUbC-petroleum-diesel'!Z11,1)</f>
        <v>0.57407379960795424</v>
      </c>
      <c r="AA11" s="313">
        <f>IF('BIFUbC-petroleum-diesel'!AA11&gt;0,'E-petroleum diesel'!AA59/'BIFUbC-petroleum-diesel'!AA11,1)</f>
        <v>0.57376866034982776</v>
      </c>
      <c r="AB11" s="313">
        <f>IF('BIFUbC-petroleum-diesel'!AB11&gt;0,'E-petroleum diesel'!AB59/'BIFUbC-petroleum-diesel'!AB11,1)</f>
        <v>0.57346295533922331</v>
      </c>
      <c r="AC11" s="313">
        <f>IF('BIFUbC-petroleum-diesel'!AC11&gt;0,'E-petroleum diesel'!AC59/'BIFUbC-petroleum-diesel'!AC11,1)</f>
        <v>0.57315415832477512</v>
      </c>
      <c r="AD11" s="313">
        <f>IF('BIFUbC-petroleum-diesel'!AD11&gt;0,'E-petroleum diesel'!AD59/'BIFUbC-petroleum-diesel'!AD11,1)</f>
        <v>0.57284443114428674</v>
      </c>
      <c r="AE11" s="313">
        <f>IF('BIFUbC-petroleum-diesel'!AE11&gt;0,'E-petroleum diesel'!AE59/'BIFUbC-petroleum-diesel'!AE11,1)</f>
        <v>0.5725337744556962</v>
      </c>
      <c r="AF11" s="313">
        <f>IF('BIFUbC-petroleum-diesel'!AF11&gt;0,'E-petroleum diesel'!AF59/'BIFUbC-petroleum-diesel'!AF11,1)</f>
        <v>0.57222218897012711</v>
      </c>
      <c r="AG11" s="313">
        <f>IF('BIFUbC-petroleum-diesel'!AG11&gt;0,'E-petroleum diesel'!AG59/'BIFUbC-petroleum-diesel'!AG11,1)</f>
        <v>0.57190967544713067</v>
      </c>
      <c r="AH11" s="313">
        <f>IF('BIFUbC-petroleum-diesel'!AH11&gt;0,'E-petroleum diesel'!AH59/'BIFUbC-petroleum-diesel'!AH11,1)</f>
        <v>0.57159710018276111</v>
      </c>
      <c r="AI11" s="313">
        <f>IF('BIFUbC-petroleum-diesel'!AI11&gt;0,'E-petroleum diesel'!AI59/'BIFUbC-petroleum-diesel'!AI11,1)</f>
        <v>0.57128344948494214</v>
      </c>
      <c r="AJ11" s="313">
        <f>IF('BIFUbC-petroleum-diesel'!AJ11&gt;0,'E-petroleum diesel'!AJ59/'BIFUbC-petroleum-diesel'!AJ11,1)</f>
        <v>0.570968716425728</v>
      </c>
      <c r="AK11" s="313">
        <f>IF('BIFUbC-petroleum-diesel'!AK11&gt;0,'E-petroleum diesel'!AK59/'BIFUbC-petroleum-diesel'!AK11,1)</f>
        <v>0.57065289401230335</v>
      </c>
      <c r="AL11" s="313">
        <f>IF('BIFUbC-petroleum-diesel'!AL11&gt;0,'E-petroleum diesel'!AL59/'BIFUbC-petroleum-diesel'!AL11,1)</f>
        <v>0.57033597518150136</v>
      </c>
      <c r="AM11" s="313">
        <f>IF('BIFUbC-petroleum-diesel'!AM11&gt;0,'E-petroleum diesel'!AM59/'BIFUbC-petroleum-diesel'!AM11,1)</f>
        <v>0.57001716419792092</v>
      </c>
      <c r="AN11" s="313">
        <f>IF('BIFUbC-petroleum-diesel'!AN11&gt;0,'E-petroleum diesel'!AN59/'BIFUbC-petroleum-diesel'!AN11,1)</f>
        <v>0.56969715899457518</v>
      </c>
      <c r="AO11" s="313">
        <f>IF('BIFUbC-petroleum-diesel'!AO11&gt;0,'E-petroleum diesel'!AO59/'BIFUbC-petroleum-diesel'!AO11,1)</f>
        <v>0.56937594947270775</v>
      </c>
      <c r="AP11" s="313">
        <f>IF('BIFUbC-petroleum-diesel'!AP11&gt;0,'E-petroleum diesel'!AP59/'BIFUbC-petroleum-diesel'!AP11,1)</f>
        <v>0.56905352537309328</v>
      </c>
      <c r="AQ11" s="313">
        <f>IF('BIFUbC-petroleum-diesel'!AQ11&gt;0,'E-petroleum diesel'!AQ59/'BIFUbC-petroleum-diesel'!AQ11,1)</f>
        <v>0.56752362925286171</v>
      </c>
    </row>
    <row r="12" spans="1:43" x14ac:dyDescent="0.2">
      <c r="A12" s="313" t="s">
        <v>134</v>
      </c>
      <c r="B12" s="313">
        <f>IF('BIFUbC-petroleum-diesel'!B12&gt;0,'E-petroleum diesel'!B60/'BIFUbC-petroleum-diesel'!B12,1)</f>
        <v>0.92790454518252308</v>
      </c>
      <c r="C12" s="313">
        <f>IF('BIFUbC-petroleum-diesel'!C12&gt;0,'E-petroleum diesel'!C60/'BIFUbC-petroleum-diesel'!C12,1)</f>
        <v>0.87456095397199263</v>
      </c>
      <c r="D12" s="313">
        <f>IF('BIFUbC-petroleum-diesel'!D12&gt;0,'E-petroleum diesel'!D60/'BIFUbC-petroleum-diesel'!D12,1)</f>
        <v>0.87325544402463084</v>
      </c>
      <c r="E12" s="313">
        <f>IF('BIFUbC-petroleum-diesel'!E12&gt;0,'E-petroleum diesel'!E60/'BIFUbC-petroleum-diesel'!E12,1)</f>
        <v>0.87193024492906557</v>
      </c>
      <c r="F12" s="313">
        <f>IF('BIFUbC-petroleum-diesel'!F12&gt;0,'E-petroleum diesel'!F60/'BIFUbC-petroleum-diesel'!F12,1)</f>
        <v>0.87058497635505649</v>
      </c>
      <c r="G12" s="313">
        <f>IF('BIFUbC-petroleum-diesel'!G12&gt;0,'E-petroleum diesel'!G60/'BIFUbC-petroleum-diesel'!G12,1)</f>
        <v>0.8692192492371098</v>
      </c>
      <c r="H12" s="313">
        <f>IF('BIFUbC-petroleum-diesel'!H12&gt;0,'E-petroleum diesel'!H60/'BIFUbC-petroleum-diesel'!H12,1)</f>
        <v>0.86783266554954963</v>
      </c>
      <c r="I12" s="313">
        <f>IF('BIFUbC-petroleum-diesel'!I12&gt;0,'E-petroleum diesel'!I60/'BIFUbC-petroleum-diesel'!I12,1)</f>
        <v>0.86650149316939318</v>
      </c>
      <c r="J12" s="313">
        <f>IF('BIFUbC-petroleum-diesel'!J12&gt;0,'E-petroleum diesel'!J60/'BIFUbC-petroleum-diesel'!J12,1)</f>
        <v>0.86515069906477127</v>
      </c>
      <c r="K12" s="313">
        <f>IF('BIFUbC-petroleum-diesel'!K12&gt;0,'E-petroleum diesel'!K60/'BIFUbC-petroleum-diesel'!K12,1)</f>
        <v>0.86377990818546557</v>
      </c>
      <c r="L12" s="313">
        <f>IF('BIFUbC-petroleum-diesel'!L12&gt;0,'E-petroleum diesel'!L60/'BIFUbC-petroleum-diesel'!L12,1)</f>
        <v>0.86238873681143668</v>
      </c>
      <c r="M12" s="313">
        <f>IF('BIFUbC-petroleum-diesel'!M12&gt;0,'E-petroleum diesel'!M60/'BIFUbC-petroleum-diesel'!M12,1)</f>
        <v>0.86097679232210556</v>
      </c>
      <c r="N12" s="313">
        <f>IF('BIFUbC-petroleum-diesel'!N12&gt;0,'E-petroleum diesel'!N60/'BIFUbC-petroleum-diesel'!N12,1)</f>
        <v>0.8598664820606774</v>
      </c>
      <c r="O12" s="313">
        <f>IF('BIFUbC-petroleum-diesel'!O12&gt;0,'E-petroleum diesel'!O60/'BIFUbC-petroleum-diesel'!O12,1)</f>
        <v>0.85874344343689846</v>
      </c>
      <c r="P12" s="313">
        <f>IF('BIFUbC-petroleum-diesel'!P12&gt;0,'E-petroleum diesel'!P60/'BIFUbC-petroleum-diesel'!P12,1)</f>
        <v>0.85760749177458029</v>
      </c>
      <c r="Q12" s="313">
        <f>IF('BIFUbC-petroleum-diesel'!Q12&gt;0,'E-petroleum diesel'!Q60/'BIFUbC-petroleum-diesel'!Q12,1)</f>
        <v>0.85645843926543563</v>
      </c>
      <c r="R12" s="313">
        <f>IF('BIFUbC-petroleum-diesel'!R12&gt;0,'E-petroleum diesel'!R60/'BIFUbC-petroleum-diesel'!R12,1)</f>
        <v>0.85529609491122882</v>
      </c>
      <c r="S12" s="313">
        <f>IF('BIFUbC-petroleum-diesel'!S12&gt;0,'E-petroleum diesel'!S60/'BIFUbC-petroleum-diesel'!S12,1)</f>
        <v>0.85478940008194926</v>
      </c>
      <c r="T12" s="313">
        <f>IF('BIFUbC-petroleum-diesel'!T12&gt;0,'E-petroleum diesel'!T60/'BIFUbC-petroleum-diesel'!T12,1)</f>
        <v>0.85427991684722571</v>
      </c>
      <c r="U12" s="313">
        <f>IF('BIFUbC-petroleum-diesel'!U12&gt;0,'E-petroleum diesel'!U60/'BIFUbC-petroleum-diesel'!U12,1)</f>
        <v>0.85376762388546934</v>
      </c>
      <c r="V12" s="313">
        <f>IF('BIFUbC-petroleum-diesel'!V12&gt;0,'E-petroleum diesel'!V60/'BIFUbC-petroleum-diesel'!V12,1)</f>
        <v>0.85325249966398153</v>
      </c>
      <c r="W12" s="313">
        <f>IF('BIFUbC-petroleum-diesel'!W12&gt;0,'E-petroleum diesel'!W60/'BIFUbC-petroleum-diesel'!W12,1)</f>
        <v>0.8527345224363686</v>
      </c>
      <c r="X12" s="313">
        <f>IF('BIFUbC-petroleum-diesel'!X12&gt;0,'E-petroleum diesel'!X60/'BIFUbC-petroleum-diesel'!X12,1)</f>
        <v>0.85221367023992234</v>
      </c>
      <c r="Y12" s="313">
        <f>IF('BIFUbC-petroleum-diesel'!Y12&gt;0,'E-petroleum diesel'!Y60/'BIFUbC-petroleum-diesel'!Y12,1)</f>
        <v>0.85168992089295903</v>
      </c>
      <c r="Z12" s="313">
        <f>IF('BIFUbC-petroleum-diesel'!Z12&gt;0,'E-petroleum diesel'!Z60/'BIFUbC-petroleum-diesel'!Z12,1)</f>
        <v>0.85116325199212139</v>
      </c>
      <c r="AA12" s="313">
        <f>IF('BIFUbC-petroleum-diesel'!AA12&gt;0,'E-petroleum diesel'!AA60/'BIFUbC-petroleum-diesel'!AA12,1)</f>
        <v>0.85063364090963955</v>
      </c>
      <c r="AB12" s="313">
        <f>IF('BIFUbC-petroleum-diesel'!AB12&gt;0,'E-petroleum diesel'!AB60/'BIFUbC-petroleum-diesel'!AB12,1)</f>
        <v>0.85010106479055247</v>
      </c>
      <c r="AC12" s="313">
        <f>IF('BIFUbC-petroleum-diesel'!AC12&gt;0,'E-petroleum diesel'!AC60/'BIFUbC-petroleum-diesel'!AC12,1)</f>
        <v>0.84956550054988778</v>
      </c>
      <c r="AD12" s="313">
        <f>IF('BIFUbC-petroleum-diesel'!AD12&gt;0,'E-petroleum diesel'!AD60/'BIFUbC-petroleum-diesel'!AD12,1)</f>
        <v>0.84902692486979892</v>
      </c>
      <c r="AE12" s="313">
        <f>IF('BIFUbC-petroleum-diesel'!AE12&gt;0,'E-petroleum diesel'!AE60/'BIFUbC-petroleum-diesel'!AE12,1)</f>
        <v>0.84848531419666195</v>
      </c>
      <c r="AF12" s="313">
        <f>IF('BIFUbC-petroleum-diesel'!AF12&gt;0,'E-petroleum diesel'!AF60/'BIFUbC-petroleum-diesel'!AF12,1)</f>
        <v>0.84794064473812636</v>
      </c>
      <c r="AG12" s="313">
        <f>IF('BIFUbC-petroleum-diesel'!AG12&gt;0,'E-petroleum diesel'!AG60/'BIFUbC-petroleum-diesel'!AG12,1)</f>
        <v>0.84739289246012406</v>
      </c>
      <c r="AH12" s="313">
        <f>IF('BIFUbC-petroleum-diesel'!AH12&gt;0,'E-petroleum diesel'!AH60/'BIFUbC-petroleum-diesel'!AH12,1)</f>
        <v>0.84684203308383132</v>
      </c>
      <c r="AI12" s="313">
        <f>IF('BIFUbC-petroleum-diesel'!AI12&gt;0,'E-petroleum diesel'!AI60/'BIFUbC-petroleum-diesel'!AI12,1)</f>
        <v>0.84628804208258801</v>
      </c>
      <c r="AJ12" s="313">
        <f>IF('BIFUbC-petroleum-diesel'!AJ12&gt;0,'E-petroleum diesel'!AJ60/'BIFUbC-petroleum-diesel'!AJ12,1)</f>
        <v>0.84573089467876661</v>
      </c>
      <c r="AK12" s="313">
        <f>IF('BIFUbC-petroleum-diesel'!AK12&gt;0,'E-petroleum diesel'!AK60/'BIFUbC-petroleum-diesel'!AK12,1)</f>
        <v>0.84517056584059802</v>
      </c>
      <c r="AL12" s="313">
        <f>IF('BIFUbC-petroleum-diesel'!AL12&gt;0,'E-petroleum diesel'!AL60/'BIFUbC-petroleum-diesel'!AL12,1)</f>
        <v>0.84460703027894601</v>
      </c>
      <c r="AM12" s="313">
        <f>IF('BIFUbC-petroleum-diesel'!AM12&gt;0,'E-petroleum diesel'!AM60/'BIFUbC-petroleum-diesel'!AM12,1)</f>
        <v>0.84404026244403452</v>
      </c>
      <c r="AN12" s="313">
        <f>IF('BIFUbC-petroleum-diesel'!AN12&gt;0,'E-petroleum diesel'!AN60/'BIFUbC-petroleum-diesel'!AN12,1)</f>
        <v>0.84347023652212472</v>
      </c>
      <c r="AO12" s="313">
        <f>IF('BIFUbC-petroleum-diesel'!AO12&gt;0,'E-petroleum diesel'!AO60/'BIFUbC-petroleum-diesel'!AO12,1)</f>
        <v>0.84289692643214131</v>
      </c>
      <c r="AP12" s="313">
        <f>IF('BIFUbC-petroleum-diesel'!AP12&gt;0,'E-petroleum diesel'!AP60/'BIFUbC-petroleum-diesel'!AP12,1)</f>
        <v>0.84232030582224693</v>
      </c>
      <c r="AQ12" s="313">
        <f>IF('BIFUbC-petroleum-diesel'!AQ12&gt;0,'E-petroleum diesel'!AQ60/'BIFUbC-petroleum-diesel'!AQ12,1)</f>
        <v>0.84105199451292634</v>
      </c>
    </row>
    <row r="13" spans="1:43" x14ac:dyDescent="0.2">
      <c r="A13" s="313" t="s">
        <v>135</v>
      </c>
      <c r="B13" s="313">
        <f>IF('BIFUbC-petroleum-diesel'!B13&gt;0,'E-petroleum diesel'!B61/'BIFUbC-petroleum-diesel'!B13,1)</f>
        <v>0.98769159178155297</v>
      </c>
      <c r="C13" s="313">
        <f>IF('BIFUbC-petroleum-diesel'!C13&gt;0,'E-petroleum diesel'!C61/'BIFUbC-petroleum-diesel'!C13,1)</f>
        <v>0.97906524480963775</v>
      </c>
      <c r="D13" s="313">
        <f>IF('BIFUbC-petroleum-diesel'!D13&gt;0,'E-petroleum diesel'!D61/'BIFUbC-petroleum-diesel'!D13,1)</f>
        <v>0.97887835238367871</v>
      </c>
      <c r="E13" s="313">
        <f>IF('BIFUbC-petroleum-diesel'!E13&gt;0,'E-petroleum diesel'!E61/'BIFUbC-petroleum-diesel'!E13,1)</f>
        <v>0.97868893723239803</v>
      </c>
      <c r="F13" s="313">
        <f>IF('BIFUbC-petroleum-diesel'!F13&gt;0,'E-petroleum diesel'!F61/'BIFUbC-petroleum-diesel'!F13,1)</f>
        <v>0.97849695358762068</v>
      </c>
      <c r="G13" s="313">
        <f>IF('BIFUbC-petroleum-diesel'!G13&gt;0,'E-petroleum diesel'!G61/'BIFUbC-petroleum-diesel'!G13,1)</f>
        <v>0.9783023546348838</v>
      </c>
      <c r="H13" s="313">
        <f>IF('BIFUbC-petroleum-diesel'!H13&gt;0,'E-petroleum diesel'!H61/'BIFUbC-petroleum-diesel'!H13,1)</f>
        <v>0.97810509248450239</v>
      </c>
      <c r="I13" s="313">
        <f>IF('BIFUbC-petroleum-diesel'!I13&gt;0,'E-petroleum diesel'!I61/'BIFUbC-petroleum-diesel'!I13,1)</f>
        <v>0.97792023674798367</v>
      </c>
      <c r="J13" s="313">
        <f>IF('BIFUbC-petroleum-diesel'!J13&gt;0,'E-petroleum diesel'!J61/'BIFUbC-petroleum-diesel'!J13,1)</f>
        <v>0.9777330317219185</v>
      </c>
      <c r="K13" s="313">
        <f>IF('BIFUbC-petroleum-diesel'!K13&gt;0,'E-petroleum diesel'!K61/'BIFUbC-petroleum-diesel'!K13,1)</f>
        <v>0.97754343745743322</v>
      </c>
      <c r="L13" s="313">
        <f>IF('BIFUbC-petroleum-diesel'!L13&gt;0,'E-petroleum diesel'!L61/'BIFUbC-petroleum-diesel'!L13,1)</f>
        <v>0.97735141315351504</v>
      </c>
      <c r="M13" s="313">
        <f>IF('BIFUbC-petroleum-diesel'!M13&gt;0,'E-petroleum diesel'!M61/'BIFUbC-petroleum-diesel'!M13,1)</f>
        <v>0.97715691713512043</v>
      </c>
      <c r="N13" s="313">
        <f>IF('BIFUbC-petroleum-diesel'!N13&gt;0,'E-petroleum diesel'!N61/'BIFUbC-petroleum-diesel'!N13,1)</f>
        <v>0.97699917984240103</v>
      </c>
      <c r="O13" s="313">
        <f>IF('BIFUbC-petroleum-diesel'!O13&gt;0,'E-petroleum diesel'!O61/'BIFUbC-petroleum-diesel'!O13,1)</f>
        <v>0.97683979211225702</v>
      </c>
      <c r="P13" s="313">
        <f>IF('BIFUbC-petroleum-diesel'!P13&gt;0,'E-petroleum diesel'!P61/'BIFUbC-petroleum-diesel'!P13,1)</f>
        <v>0.97667873068656974</v>
      </c>
      <c r="Q13" s="313">
        <f>IF('BIFUbC-petroleum-diesel'!Q13&gt;0,'E-petroleum diesel'!Q61/'BIFUbC-petroleum-diesel'!Q13,1)</f>
        <v>0.97651597189342176</v>
      </c>
      <c r="R13" s="313">
        <f>IF('BIFUbC-petroleum-diesel'!R13&gt;0,'E-petroleum diesel'!R61/'BIFUbC-petroleum-diesel'!R13,1)</f>
        <v>0.97635149163817436</v>
      </c>
      <c r="S13" s="313">
        <f>IF('BIFUbC-petroleum-diesel'!S13&gt;0,'E-petroleum diesel'!S61/'BIFUbC-petroleum-diesel'!S13,1)</f>
        <v>0.97628778255529858</v>
      </c>
      <c r="T13" s="313">
        <f>IF('BIFUbC-petroleum-diesel'!T13&gt;0,'E-petroleum diesel'!T61/'BIFUbC-petroleum-diesel'!T13,1)</f>
        <v>0.9762238099784426</v>
      </c>
      <c r="U13" s="313">
        <f>IF('BIFUbC-petroleum-diesel'!U13&gt;0,'E-petroleum diesel'!U61/'BIFUbC-petroleum-diesel'!U13,1)</f>
        <v>0.97615957242236162</v>
      </c>
      <c r="V13" s="313">
        <f>IF('BIFUbC-petroleum-diesel'!V13&gt;0,'E-petroleum diesel'!V61/'BIFUbC-petroleum-diesel'!V13,1)</f>
        <v>0.9760950683911318</v>
      </c>
      <c r="W13" s="313">
        <f>IF('BIFUbC-petroleum-diesel'!W13&gt;0,'E-petroleum diesel'!W61/'BIFUbC-petroleum-diesel'!W13,1)</f>
        <v>0.97603029637805583</v>
      </c>
      <c r="X13" s="313">
        <f>IF('BIFUbC-petroleum-diesel'!X13&gt;0,'E-petroleum diesel'!X61/'BIFUbC-petroleum-diesel'!X13,1)</f>
        <v>0.97596525486556884</v>
      </c>
      <c r="Y13" s="313">
        <f>IF('BIFUbC-petroleum-diesel'!Y13&gt;0,'E-petroleum diesel'!Y61/'BIFUbC-petroleum-diesel'!Y13,1)</f>
        <v>0.97589994232514177</v>
      </c>
      <c r="Z13" s="313">
        <f>IF('BIFUbC-petroleum-diesel'!Z13&gt;0,'E-petroleum diesel'!Z61/'BIFUbC-petroleum-diesel'!Z13,1)</f>
        <v>0.97583435721718459</v>
      </c>
      <c r="AA13" s="313">
        <f>IF('BIFUbC-petroleum-diesel'!AA13&gt;0,'E-petroleum diesel'!AA61/'BIFUbC-petroleum-diesel'!AA13,1)</f>
        <v>0.97576849799094945</v>
      </c>
      <c r="AB13" s="313">
        <f>IF('BIFUbC-petroleum-diesel'!AB13&gt;0,'E-petroleum diesel'!AB61/'BIFUbC-petroleum-diesel'!AB13,1)</f>
        <v>0.97570236308443037</v>
      </c>
      <c r="AC13" s="313">
        <f>IF('BIFUbC-petroleum-diesel'!AC13&gt;0,'E-petroleum diesel'!AC61/'BIFUbC-petroleum-diesel'!AC13,1)</f>
        <v>0.97563595092426458</v>
      </c>
      <c r="AD13" s="313">
        <f>IF('BIFUbC-petroleum-diesel'!AD13&gt;0,'E-petroleum diesel'!AD61/'BIFUbC-petroleum-diesel'!AD13,1)</f>
        <v>0.97556925992563071</v>
      </c>
      <c r="AE13" s="313">
        <f>IF('BIFUbC-petroleum-diesel'!AE13&gt;0,'E-petroleum diesel'!AE61/'BIFUbC-petroleum-diesel'!AE13,1)</f>
        <v>0.97550228849214704</v>
      </c>
      <c r="AF13" s="313">
        <f>IF('BIFUbC-petroleum-diesel'!AF13&gt;0,'E-petroleum diesel'!AF61/'BIFUbC-petroleum-diesel'!AF13,1)</f>
        <v>0.97543503501576867</v>
      </c>
      <c r="AG13" s="313">
        <f>IF('BIFUbC-petroleum-diesel'!AG13&gt;0,'E-petroleum diesel'!AG61/'BIFUbC-petroleum-diesel'!AG13,1)</f>
        <v>0.97536749787668287</v>
      </c>
      <c r="AH13" s="313">
        <f>IF('BIFUbC-petroleum-diesel'!AH13&gt;0,'E-petroleum diesel'!AH61/'BIFUbC-petroleum-diesel'!AH13,1)</f>
        <v>0.97529967544320395</v>
      </c>
      <c r="AI13" s="313">
        <f>IF('BIFUbC-petroleum-diesel'!AI13&gt;0,'E-petroleum diesel'!AI61/'BIFUbC-petroleum-diesel'!AI13,1)</f>
        <v>0.97523156607166706</v>
      </c>
      <c r="AJ13" s="313">
        <f>IF('BIFUbC-petroleum-diesel'!AJ13&gt;0,'E-petroleum diesel'!AJ61/'BIFUbC-petroleum-diesel'!AJ13,1)</f>
        <v>0.97516316810632009</v>
      </c>
      <c r="AK13" s="313">
        <f>IF('BIFUbC-petroleum-diesel'!AK13&gt;0,'E-petroleum diesel'!AK61/'BIFUbC-petroleum-diesel'!AK13,1)</f>
        <v>0.97509447987921571</v>
      </c>
      <c r="AL13" s="313">
        <f>IF('BIFUbC-petroleum-diesel'!AL13&gt;0,'E-petroleum diesel'!AL61/'BIFUbC-petroleum-diesel'!AL13,1)</f>
        <v>0.97502549971010077</v>
      </c>
      <c r="AM13" s="313">
        <f>IF('BIFUbC-petroleum-diesel'!AM13&gt;0,'E-petroleum diesel'!AM61/'BIFUbC-petroleum-diesel'!AM13,1)</f>
        <v>0.97495622590630571</v>
      </c>
      <c r="AN13" s="313">
        <f>IF('BIFUbC-petroleum-diesel'!AN13&gt;0,'E-petroleum diesel'!AN61/'BIFUbC-petroleum-diesel'!AN13,1)</f>
        <v>0.97488665676263253</v>
      </c>
      <c r="AO13" s="313">
        <f>IF('BIFUbC-petroleum-diesel'!AO13&gt;0,'E-petroleum diesel'!AO61/'BIFUbC-petroleum-diesel'!AO13,1)</f>
        <v>0.97481679056124071</v>
      </c>
      <c r="AP13" s="313">
        <f>IF('BIFUbC-petroleum-diesel'!AP13&gt;0,'E-petroleum diesel'!AP61/'BIFUbC-petroleum-diesel'!AP13,1)</f>
        <v>0.97474662557153302</v>
      </c>
      <c r="AQ13" s="313">
        <f>IF('BIFUbC-petroleum-diesel'!AQ13&gt;0,'E-petroleum diesel'!AQ61/'BIFUbC-petroleum-diesel'!AQ13,1)</f>
        <v>0.9745470216507196</v>
      </c>
    </row>
    <row r="14" spans="1:43" x14ac:dyDescent="0.2">
      <c r="A14" s="313" t="s">
        <v>136</v>
      </c>
      <c r="B14" s="313">
        <f>IF('BIFUbC-petroleum-diesel'!B14&gt;0,'E-petroleum diesel'!B62/'BIFUbC-petroleum-diesel'!B14,1)</f>
        <v>0.97186527754675778</v>
      </c>
      <c r="C14" s="313">
        <f>IF('BIFUbC-petroleum-diesel'!C14&gt;0,'E-petroleum diesel'!C62/'BIFUbC-petroleum-diesel'!C14,1)</f>
        <v>0.97400069111373633</v>
      </c>
      <c r="D14" s="313">
        <f>IF('BIFUbC-petroleum-diesel'!D14&gt;0,'E-petroleum diesel'!D62/'BIFUbC-petroleum-diesel'!D14,1)</f>
        <v>0.97390832798818627</v>
      </c>
      <c r="E14" s="313">
        <f>IF('BIFUbC-petroleum-diesel'!E14&gt;0,'E-petroleum diesel'!E62/'BIFUbC-petroleum-diesel'!E14,1)</f>
        <v>0.97381539637691694</v>
      </c>
      <c r="F14" s="313">
        <f>IF('BIFUbC-petroleum-diesel'!F14&gt;0,'E-petroleum diesel'!F62/'BIFUbC-petroleum-diesel'!F14,1)</f>
        <v>0.97372189100093032</v>
      </c>
      <c r="G14" s="313">
        <f>IF('BIFUbC-petroleum-diesel'!G14&gt;0,'E-petroleum diesel'!G62/'BIFUbC-petroleum-diesel'!G14,1)</f>
        <v>0.97362780651664571</v>
      </c>
      <c r="H14" s="313">
        <f>IF('BIFUbC-petroleum-diesel'!H14&gt;0,'E-petroleum diesel'!H62/'BIFUbC-petroleum-diesel'!H14,1)</f>
        <v>0.97353313751489989</v>
      </c>
      <c r="I14" s="313">
        <f>IF('BIFUbC-petroleum-diesel'!I14&gt;0,'E-petroleum diesel'!I62/'BIFUbC-petroleum-diesel'!I14,1)</f>
        <v>0.9734442836261834</v>
      </c>
      <c r="J14" s="313">
        <f>IF('BIFUbC-petroleum-diesel'!J14&gt;0,'E-petroleum diesel'!J62/'BIFUbC-petroleum-diesel'!J14,1)</f>
        <v>0.97335490192307084</v>
      </c>
      <c r="K14" s="313">
        <f>IF('BIFUbC-petroleum-diesel'!K14&gt;0,'E-petroleum diesel'!K62/'BIFUbC-petroleum-diesel'!K14,1)</f>
        <v>0.97326498770981784</v>
      </c>
      <c r="L14" s="313">
        <f>IF('BIFUbC-petroleum-diesel'!L14&gt;0,'E-petroleum diesel'!L62/'BIFUbC-petroleum-diesel'!L14,1)</f>
        <v>0.97317453623780925</v>
      </c>
      <c r="M14" s="313">
        <f>IF('BIFUbC-petroleum-diesel'!M14&gt;0,'E-petroleum diesel'!M62/'BIFUbC-petroleum-diesel'!M14,1)</f>
        <v>0.97308354270464403</v>
      </c>
      <c r="N14" s="313">
        <f>IF('BIFUbC-petroleum-diesel'!N14&gt;0,'E-petroleum diesel'!N62/'BIFUbC-petroleum-diesel'!N14,1)</f>
        <v>0.97300279625753772</v>
      </c>
      <c r="O14" s="313">
        <f>IF('BIFUbC-petroleum-diesel'!O14&gt;0,'E-petroleum diesel'!O62/'BIFUbC-petroleum-diesel'!O14,1)</f>
        <v>0.97292161540202471</v>
      </c>
      <c r="P14" s="313">
        <f>IF('BIFUbC-petroleum-diesel'!P14&gt;0,'E-petroleum diesel'!P62/'BIFUbC-petroleum-diesel'!P14,1)</f>
        <v>0.97283999685465927</v>
      </c>
      <c r="Q14" s="313">
        <f>IF('BIFUbC-petroleum-diesel'!Q14&gt;0,'E-petroleum diesel'!Q62/'BIFUbC-petroleum-diesel'!Q14,1)</f>
        <v>0.97275793730821924</v>
      </c>
      <c r="R14" s="313">
        <f>IF('BIFUbC-petroleum-diesel'!R14&gt;0,'E-petroleum diesel'!R62/'BIFUbC-petroleum-diesel'!R14,1)</f>
        <v>0.97267543343209728</v>
      </c>
      <c r="S14" s="313">
        <f>IF('BIFUbC-petroleum-diesel'!S14&gt;0,'E-petroleum diesel'!S62/'BIFUbC-petroleum-diesel'!S14,1)</f>
        <v>0.9726559110406543</v>
      </c>
      <c r="T14" s="313">
        <f>IF('BIFUbC-petroleum-diesel'!T14&gt;0,'E-petroleum diesel'!T62/'BIFUbC-petroleum-diesel'!T14,1)</f>
        <v>0.9726363703848141</v>
      </c>
      <c r="U14" s="313">
        <f>IF('BIFUbC-petroleum-diesel'!U14&gt;0,'E-petroleum diesel'!U62/'BIFUbC-petroleum-diesel'!U14,1)</f>
        <v>0.97261681169133274</v>
      </c>
      <c r="V14" s="313">
        <f>IF('BIFUbC-petroleum-diesel'!V14&gt;0,'E-petroleum diesel'!V62/'BIFUbC-petroleum-diesel'!V14,1)</f>
        <v>0.97259723520641395</v>
      </c>
      <c r="W14" s="313">
        <f>IF('BIFUbC-petroleum-diesel'!W14&gt;0,'E-petroleum diesel'!W62/'BIFUbC-petroleum-diesel'!W14,1)</f>
        <v>0.97257764119753598</v>
      </c>
      <c r="X14" s="313">
        <f>IF('BIFUbC-petroleum-diesel'!X14&gt;0,'E-petroleum diesel'!X62/'BIFUbC-petroleum-diesel'!X14,1)</f>
        <v>0.97255806879745854</v>
      </c>
      <c r="Y14" s="313">
        <f>IF('BIFUbC-petroleum-diesel'!Y14&gt;0,'E-petroleum diesel'!Y62/'BIFUbC-petroleum-diesel'!Y14,1)</f>
        <v>0.9725384857410998</v>
      </c>
      <c r="Z14" s="313">
        <f>IF('BIFUbC-petroleum-diesel'!Z14&gt;0,'E-petroleum diesel'!Z62/'BIFUbC-petroleum-diesel'!Z14,1)</f>
        <v>0.97251889305625994</v>
      </c>
      <c r="AA14" s="313">
        <f>IF('BIFUbC-petroleum-diesel'!AA14&gt;0,'E-petroleum diesel'!AA62/'BIFUbC-petroleum-diesel'!AA14,1)</f>
        <v>0.97249929189280881</v>
      </c>
      <c r="AB14" s="313">
        <f>IF('BIFUbC-petroleum-diesel'!AB14&gt;0,'E-petroleum diesel'!AB62/'BIFUbC-petroleum-diesel'!AB14,1)</f>
        <v>0.97247968354067527</v>
      </c>
      <c r="AC14" s="313">
        <f>IF('BIFUbC-petroleum-diesel'!AC14&gt;0,'E-petroleum diesel'!AC62/'BIFUbC-petroleum-diesel'!AC14,1)</f>
        <v>0.97245998202199369</v>
      </c>
      <c r="AD14" s="313">
        <f>IF('BIFUbC-petroleum-diesel'!AD14&gt;0,'E-petroleum diesel'!AD62/'BIFUbC-petroleum-diesel'!AD14,1)</f>
        <v>0.97244026372876713</v>
      </c>
      <c r="AE14" s="313">
        <f>IF('BIFUbC-petroleum-diesel'!AE14&gt;0,'E-petroleum diesel'!AE62/'BIFUbC-petroleum-diesel'!AE14,1)</f>
        <v>0.97242052910943411</v>
      </c>
      <c r="AF14" s="313">
        <f>IF('BIFUbC-petroleum-diesel'!AF14&gt;0,'E-petroleum diesel'!AF62/'BIFUbC-petroleum-diesel'!AF14,1)</f>
        <v>0.97240077866118468</v>
      </c>
      <c r="AG14" s="313">
        <f>IF('BIFUbC-petroleum-diesel'!AG14&gt;0,'E-petroleum diesel'!AG62/'BIFUbC-petroleum-diesel'!AG14,1)</f>
        <v>0.97238101293622747</v>
      </c>
      <c r="AH14" s="313">
        <f>IF('BIFUbC-petroleum-diesel'!AH14&gt;0,'E-petroleum diesel'!AH62/'BIFUbC-petroleum-diesel'!AH14,1)</f>
        <v>0.97236115724203698</v>
      </c>
      <c r="AI14" s="313">
        <f>IF('BIFUbC-petroleum-diesel'!AI14&gt;0,'E-petroleum diesel'!AI62/'BIFUbC-petroleum-diesel'!AI14,1)</f>
        <v>0.97234127867051978</v>
      </c>
      <c r="AJ14" s="313">
        <f>IF('BIFUbC-petroleum-diesel'!AJ14&gt;0,'E-petroleum diesel'!AJ62/'BIFUbC-petroleum-diesel'!AJ14,1)</f>
        <v>0.97232137720888656</v>
      </c>
      <c r="AK14" s="313">
        <f>IF('BIFUbC-petroleum-diesel'!AK14&gt;0,'E-petroleum diesel'!AK62/'BIFUbC-petroleum-diesel'!AK14,1)</f>
        <v>0.97230145284601333</v>
      </c>
      <c r="AL14" s="313">
        <f>IF('BIFUbC-petroleum-diesel'!AL14&gt;0,'E-petroleum diesel'!AL62/'BIFUbC-petroleum-diesel'!AL14,1)</f>
        <v>0.97228150557258741</v>
      </c>
      <c r="AM14" s="313">
        <f>IF('BIFUbC-petroleum-diesel'!AM14&gt;0,'E-petroleum diesel'!AM62/'BIFUbC-petroleum-diesel'!AM14,1)</f>
        <v>0.97226140899468072</v>
      </c>
      <c r="AN14" s="313">
        <f>IF('BIFUbC-petroleum-diesel'!AN14&gt;0,'E-petroleum diesel'!AN62/'BIFUbC-petroleum-diesel'!AN14,1)</f>
        <v>0.9722412804084466</v>
      </c>
      <c r="AO14" s="313">
        <f>IF('BIFUbC-petroleum-diesel'!AO14&gt;0,'E-petroleum diesel'!AO62/'BIFUbC-petroleum-diesel'!AO14,1)</f>
        <v>0.97222111953363588</v>
      </c>
      <c r="AP14" s="313">
        <f>IF('BIFUbC-petroleum-diesel'!AP14&gt;0,'E-petroleum diesel'!AP62/'BIFUbC-petroleum-diesel'!AP14,1)</f>
        <v>0.972200926081496</v>
      </c>
      <c r="AQ14" s="313">
        <f>IF('BIFUbC-petroleum-diesel'!AQ14&gt;0,'E-petroleum diesel'!AQ62/'BIFUbC-petroleum-diesel'!AQ14,1)</f>
        <v>0.97211059814045719</v>
      </c>
    </row>
    <row r="15" spans="1:43" x14ac:dyDescent="0.2">
      <c r="A15" s="313" t="s">
        <v>137</v>
      </c>
      <c r="B15" s="313">
        <f>IF('BIFUbC-petroleum-diesel'!B15&gt;0,'E-petroleum diesel'!B63/'BIFUbC-petroleum-diesel'!B15,1)</f>
        <v>0.6489717392464297</v>
      </c>
      <c r="C15" s="313">
        <f>IF('BIFUbC-petroleum-diesel'!C15&gt;0,'E-petroleum diesel'!C63/'BIFUbC-petroleum-diesel'!C15,1)</f>
        <v>0.66360577628237516</v>
      </c>
      <c r="D15" s="313">
        <f>IF('BIFUbC-petroleum-diesel'!D15&gt;0,'E-petroleum diesel'!D63/'BIFUbC-petroleum-diesel'!D15,1)</f>
        <v>0.66286359916003024</v>
      </c>
      <c r="E15" s="313">
        <f>IF('BIFUbC-petroleum-diesel'!E15&gt;0,'E-petroleum diesel'!E63/'BIFUbC-petroleum-diesel'!E15,1)</f>
        <v>0.66211850041916265</v>
      </c>
      <c r="F15" s="313">
        <f>IF('BIFUbC-petroleum-diesel'!F15&gt;0,'E-petroleum diesel'!F63/'BIFUbC-petroleum-diesel'!F15,1)</f>
        <v>0.66137046303613367</v>
      </c>
      <c r="G15" s="313">
        <f>IF('BIFUbC-petroleum-diesel'!G15&gt;0,'E-petroleum diesel'!G63/'BIFUbC-petroleum-diesel'!G15,1)</f>
        <v>0.66061946985507503</v>
      </c>
      <c r="H15" s="313">
        <f>IF('BIFUbC-petroleum-diesel'!H15&gt;0,'E-petroleum diesel'!H63/'BIFUbC-petroleum-diesel'!H15,1)</f>
        <v>0.65986550358660345</v>
      </c>
      <c r="I15" s="313">
        <f>IF('BIFUbC-petroleum-diesel'!I15&gt;0,'E-petroleum diesel'!I63/'BIFUbC-petroleum-diesel'!I15,1)</f>
        <v>0.65916384755651491</v>
      </c>
      <c r="J15" s="313">
        <f>IF('BIFUbC-petroleum-diesel'!J15&gt;0,'E-petroleum diesel'!J63/'BIFUbC-petroleum-diesel'!J15,1)</f>
        <v>0.65845963271436769</v>
      </c>
      <c r="K15" s="313">
        <f>IF('BIFUbC-petroleum-diesel'!K15&gt;0,'E-petroleum diesel'!K63/'BIFUbC-petroleum-diesel'!K15,1)</f>
        <v>0.65775284528682942</v>
      </c>
      <c r="L15" s="313">
        <f>IF('BIFUbC-petroleum-diesel'!L15&gt;0,'E-petroleum diesel'!L63/'BIFUbC-petroleum-diesel'!L15,1)</f>
        <v>0.65704347140181452</v>
      </c>
      <c r="M15" s="313">
        <f>IF('BIFUbC-petroleum-diesel'!M15&gt;0,'E-petroleum diesel'!M63/'BIFUbC-petroleum-diesel'!M15,1)</f>
        <v>0.65633149708759897</v>
      </c>
      <c r="N15" s="313">
        <f>IF('BIFUbC-petroleum-diesel'!N15&gt;0,'E-petroleum diesel'!N63/'BIFUbC-petroleum-diesel'!N15,1)</f>
        <v>0.65569108593572223</v>
      </c>
      <c r="O15" s="313">
        <f>IF('BIFUbC-petroleum-diesel'!O15&gt;0,'E-petroleum diesel'!O63/'BIFUbC-petroleum-diesel'!O15,1)</f>
        <v>0.65504850941793624</v>
      </c>
      <c r="P15" s="313">
        <f>IF('BIFUbC-petroleum-diesel'!P15&gt;0,'E-petroleum diesel'!P63/'BIFUbC-petroleum-diesel'!P15,1)</f>
        <v>0.65440375665252792</v>
      </c>
      <c r="Q15" s="313">
        <f>IF('BIFUbC-petroleum-diesel'!Q15&gt;0,'E-petroleum diesel'!Q63/'BIFUbC-petroleum-diesel'!Q15,1)</f>
        <v>0.65375681668484187</v>
      </c>
      <c r="R15" s="313">
        <f>IF('BIFUbC-petroleum-diesel'!R15&gt;0,'E-petroleum diesel'!R63/'BIFUbC-petroleum-diesel'!R15,1)</f>
        <v>0.65310767848666829</v>
      </c>
      <c r="S15" s="313">
        <f>IF('BIFUbC-petroleum-diesel'!S15&gt;0,'E-petroleum diesel'!S63/'BIFUbC-petroleum-diesel'!S15,1)</f>
        <v>0.65296615257742041</v>
      </c>
      <c r="T15" s="313">
        <f>IF('BIFUbC-petroleum-diesel'!T15&gt;0,'E-petroleum diesel'!T63/'BIFUbC-petroleum-diesel'!T15,1)</f>
        <v>0.65282453612708335</v>
      </c>
      <c r="U15" s="313">
        <f>IF('BIFUbC-petroleum-diesel'!U15&gt;0,'E-petroleum diesel'!U63/'BIFUbC-petroleum-diesel'!U15,1)</f>
        <v>0.65268282905535779</v>
      </c>
      <c r="V15" s="313">
        <f>IF('BIFUbC-petroleum-diesel'!V15&gt;0,'E-petroleum diesel'!V63/'BIFUbC-petroleum-diesel'!V15,1)</f>
        <v>0.65254103128185181</v>
      </c>
      <c r="W15" s="313">
        <f>IF('BIFUbC-petroleum-diesel'!W15&gt;0,'E-petroleum diesel'!W63/'BIFUbC-petroleum-diesel'!W15,1)</f>
        <v>0.65239914272608202</v>
      </c>
      <c r="X15" s="313">
        <f>IF('BIFUbC-petroleum-diesel'!X15&gt;0,'E-petroleum diesel'!X63/'BIFUbC-petroleum-diesel'!X15,1)</f>
        <v>0.6522571633074723</v>
      </c>
      <c r="Y15" s="313">
        <f>IF('BIFUbC-petroleum-diesel'!Y15&gt;0,'E-petroleum diesel'!Y63/'BIFUbC-petroleum-diesel'!Y15,1)</f>
        <v>0.6521150929453543</v>
      </c>
      <c r="Z15" s="313">
        <f>IF('BIFUbC-petroleum-diesel'!Z15&gt;0,'E-petroleum diesel'!Z63/'BIFUbC-petroleum-diesel'!Z15,1)</f>
        <v>0.65197293155896696</v>
      </c>
      <c r="AA15" s="313">
        <f>IF('BIFUbC-petroleum-diesel'!AA15&gt;0,'E-petroleum diesel'!AA63/'BIFUbC-petroleum-diesel'!AA15,1)</f>
        <v>0.65183067906745706</v>
      </c>
      <c r="AB15" s="313">
        <f>IF('BIFUbC-petroleum-diesel'!AB15&gt;0,'E-petroleum diesel'!AB63/'BIFUbC-petroleum-diesel'!AB15,1)</f>
        <v>0.65168833538987792</v>
      </c>
      <c r="AC15" s="313">
        <f>IF('BIFUbC-petroleum-diesel'!AC15&gt;0,'E-petroleum diesel'!AC63/'BIFUbC-petroleum-diesel'!AC15,1)</f>
        <v>0.65154590044519056</v>
      </c>
      <c r="AD15" s="313">
        <f>IF('BIFUbC-petroleum-diesel'!AD15&gt;0,'E-petroleum diesel'!AD63/'BIFUbC-petroleum-diesel'!AD15,1)</f>
        <v>0.65140337415226224</v>
      </c>
      <c r="AE15" s="313">
        <f>IF('BIFUbC-petroleum-diesel'!AE15&gt;0,'E-petroleum diesel'!AE63/'BIFUbC-petroleum-diesel'!AE15,1)</f>
        <v>0.65126075642986814</v>
      </c>
      <c r="AF15" s="313">
        <f>IF('BIFUbC-petroleum-diesel'!AF15&gt;0,'E-petroleum diesel'!AF63/'BIFUbC-petroleum-diesel'!AF15,1)</f>
        <v>0.65111804719668875</v>
      </c>
      <c r="AG15" s="313">
        <f>IF('BIFUbC-petroleum-diesel'!AG15&gt;0,'E-petroleum diesel'!AG63/'BIFUbC-petroleum-diesel'!AG15,1)</f>
        <v>0.65097524637131221</v>
      </c>
      <c r="AH15" s="313">
        <f>IF('BIFUbC-petroleum-diesel'!AH15&gt;0,'E-petroleum diesel'!AH63/'BIFUbC-petroleum-diesel'!AH15,1)</f>
        <v>0.65083235387223271</v>
      </c>
      <c r="AI15" s="313">
        <f>IF('BIFUbC-petroleum-diesel'!AI15&gt;0,'E-petroleum diesel'!AI63/'BIFUbC-petroleum-diesel'!AI15,1)</f>
        <v>0.6506893696178504</v>
      </c>
      <c r="AJ15" s="313">
        <f>IF('BIFUbC-petroleum-diesel'!AJ15&gt;0,'E-petroleum diesel'!AJ63/'BIFUbC-petroleum-diesel'!AJ15,1)</f>
        <v>0.6505462935264722</v>
      </c>
      <c r="AK15" s="313">
        <f>IF('BIFUbC-petroleum-diesel'!AK15&gt;0,'E-petroleum diesel'!AK63/'BIFUbC-petroleum-diesel'!AK15,1)</f>
        <v>0.65040312551631052</v>
      </c>
      <c r="AL15" s="313">
        <f>IF('BIFUbC-petroleum-diesel'!AL15&gt;0,'E-petroleum diesel'!AL63/'BIFUbC-petroleum-diesel'!AL15,1)</f>
        <v>0.65025986550548398</v>
      </c>
      <c r="AM15" s="313">
        <f>IF('BIFUbC-petroleum-diesel'!AM15&gt;0,'E-petroleum diesel'!AM63/'BIFUbC-petroleum-diesel'!AM15,1)</f>
        <v>0.65011651341201682</v>
      </c>
      <c r="AN15" s="313">
        <f>IF('BIFUbC-petroleum-diesel'!AN15&gt;0,'E-petroleum diesel'!AN63/'BIFUbC-petroleum-diesel'!AN15,1)</f>
        <v>0.64997306915383901</v>
      </c>
      <c r="AO15" s="313">
        <f>IF('BIFUbC-petroleum-diesel'!AO15&gt;0,'E-petroleum diesel'!AO63/'BIFUbC-petroleum-diesel'!AO15,1)</f>
        <v>0.64982953264878562</v>
      </c>
      <c r="AP15" s="313">
        <f>IF('BIFUbC-petroleum-diesel'!AP15&gt;0,'E-petroleum diesel'!AP63/'BIFUbC-petroleum-diesel'!AP15,1)</f>
        <v>0.64968590381459779</v>
      </c>
      <c r="AQ15" s="313">
        <f>IF('BIFUbC-petroleum-diesel'!AQ15&gt;0,'E-petroleum diesel'!AQ63/'BIFUbC-petroleum-diesel'!AQ15,1)</f>
        <v>0.64895831319547903</v>
      </c>
    </row>
    <row r="16" spans="1:43" x14ac:dyDescent="0.2">
      <c r="A16" s="313" t="s">
        <v>138</v>
      </c>
      <c r="B16" s="313">
        <f>IF('BIFUbC-petroleum-diesel'!B16&gt;0,'E-petroleum diesel'!B64/'BIFUbC-petroleum-diesel'!B16,1)</f>
        <v>1</v>
      </c>
      <c r="C16" s="313">
        <f>IF('BIFUbC-petroleum-diesel'!C16&gt;0,'E-petroleum diesel'!C64/'BIFUbC-petroleum-diesel'!C16,1)</f>
        <v>1</v>
      </c>
      <c r="D16" s="313">
        <f>IF('BIFUbC-petroleum-diesel'!D16&gt;0,'E-petroleum diesel'!D64/'BIFUbC-petroleum-diesel'!D16,1)</f>
        <v>1</v>
      </c>
      <c r="E16" s="313">
        <f>IF('BIFUbC-petroleum-diesel'!E16&gt;0,'E-petroleum diesel'!E64/'BIFUbC-petroleum-diesel'!E16,1)</f>
        <v>1</v>
      </c>
      <c r="F16" s="313">
        <f>IF('BIFUbC-petroleum-diesel'!F16&gt;0,'E-petroleum diesel'!F64/'BIFUbC-petroleum-diesel'!F16,1)</f>
        <v>1</v>
      </c>
      <c r="G16" s="313">
        <f>IF('BIFUbC-petroleum-diesel'!G16&gt;0,'E-petroleum diesel'!G64/'BIFUbC-petroleum-diesel'!G16,1)</f>
        <v>1</v>
      </c>
      <c r="H16" s="313">
        <f>IF('BIFUbC-petroleum-diesel'!H16&gt;0,'E-petroleum diesel'!H64/'BIFUbC-petroleum-diesel'!H16,1)</f>
        <v>1</v>
      </c>
      <c r="I16" s="313">
        <f>IF('BIFUbC-petroleum-diesel'!I16&gt;0,'E-petroleum diesel'!I64/'BIFUbC-petroleum-diesel'!I16,1)</f>
        <v>1</v>
      </c>
      <c r="J16" s="313">
        <f>IF('BIFUbC-petroleum-diesel'!J16&gt;0,'E-petroleum diesel'!J64/'BIFUbC-petroleum-diesel'!J16,1)</f>
        <v>1</v>
      </c>
      <c r="K16" s="313">
        <f>IF('BIFUbC-petroleum-diesel'!K16&gt;0,'E-petroleum diesel'!K64/'BIFUbC-petroleum-diesel'!K16,1)</f>
        <v>1</v>
      </c>
      <c r="L16" s="313">
        <f>IF('BIFUbC-petroleum-diesel'!L16&gt;0,'E-petroleum diesel'!L64/'BIFUbC-petroleum-diesel'!L16,1)</f>
        <v>1</v>
      </c>
      <c r="M16" s="313">
        <f>IF('BIFUbC-petroleum-diesel'!M16&gt;0,'E-petroleum diesel'!M64/'BIFUbC-petroleum-diesel'!M16,1)</f>
        <v>1</v>
      </c>
      <c r="N16" s="313">
        <f>IF('BIFUbC-petroleum-diesel'!N16&gt;0,'E-petroleum diesel'!N64/'BIFUbC-petroleum-diesel'!N16,1)</f>
        <v>1</v>
      </c>
      <c r="O16" s="313">
        <f>IF('BIFUbC-petroleum-diesel'!O16&gt;0,'E-petroleum diesel'!O64/'BIFUbC-petroleum-diesel'!O16,1)</f>
        <v>1</v>
      </c>
      <c r="P16" s="313">
        <f>IF('BIFUbC-petroleum-diesel'!P16&gt;0,'E-petroleum diesel'!P64/'BIFUbC-petroleum-diesel'!P16,1)</f>
        <v>1</v>
      </c>
      <c r="Q16" s="313">
        <f>IF('BIFUbC-petroleum-diesel'!Q16&gt;0,'E-petroleum diesel'!Q64/'BIFUbC-petroleum-diesel'!Q16,1)</f>
        <v>1</v>
      </c>
      <c r="R16" s="313">
        <f>IF('BIFUbC-petroleum-diesel'!R16&gt;0,'E-petroleum diesel'!R64/'BIFUbC-petroleum-diesel'!R16,1)</f>
        <v>1</v>
      </c>
      <c r="S16" s="313">
        <f>IF('BIFUbC-petroleum-diesel'!S16&gt;0,'E-petroleum diesel'!S64/'BIFUbC-petroleum-diesel'!S16,1)</f>
        <v>1</v>
      </c>
      <c r="T16" s="313">
        <f>IF('BIFUbC-petroleum-diesel'!T16&gt;0,'E-petroleum diesel'!T64/'BIFUbC-petroleum-diesel'!T16,1)</f>
        <v>1</v>
      </c>
      <c r="U16" s="313">
        <f>IF('BIFUbC-petroleum-diesel'!U16&gt;0,'E-petroleum diesel'!U64/'BIFUbC-petroleum-diesel'!U16,1)</f>
        <v>1</v>
      </c>
      <c r="V16" s="313">
        <f>IF('BIFUbC-petroleum-diesel'!V16&gt;0,'E-petroleum diesel'!V64/'BIFUbC-petroleum-diesel'!V16,1)</f>
        <v>1</v>
      </c>
      <c r="W16" s="313">
        <f>IF('BIFUbC-petroleum-diesel'!W16&gt;0,'E-petroleum diesel'!W64/'BIFUbC-petroleum-diesel'!W16,1)</f>
        <v>1</v>
      </c>
      <c r="X16" s="313">
        <f>IF('BIFUbC-petroleum-diesel'!X16&gt;0,'E-petroleum diesel'!X64/'BIFUbC-petroleum-diesel'!X16,1)</f>
        <v>1</v>
      </c>
      <c r="Y16" s="313">
        <f>IF('BIFUbC-petroleum-diesel'!Y16&gt;0,'E-petroleum diesel'!Y64/'BIFUbC-petroleum-diesel'!Y16,1)</f>
        <v>1</v>
      </c>
      <c r="Z16" s="313">
        <f>IF('BIFUbC-petroleum-diesel'!Z16&gt;0,'E-petroleum diesel'!Z64/'BIFUbC-petroleum-diesel'!Z16,1)</f>
        <v>1</v>
      </c>
      <c r="AA16" s="313">
        <f>IF('BIFUbC-petroleum-diesel'!AA16&gt;0,'E-petroleum diesel'!AA64/'BIFUbC-petroleum-diesel'!AA16,1)</f>
        <v>1</v>
      </c>
      <c r="AB16" s="313">
        <f>IF('BIFUbC-petroleum-diesel'!AB16&gt;0,'E-petroleum diesel'!AB64/'BIFUbC-petroleum-diesel'!AB16,1)</f>
        <v>1</v>
      </c>
      <c r="AC16" s="313">
        <f>IF('BIFUbC-petroleum-diesel'!AC16&gt;0,'E-petroleum diesel'!AC64/'BIFUbC-petroleum-diesel'!AC16,1)</f>
        <v>1</v>
      </c>
      <c r="AD16" s="313">
        <f>IF('BIFUbC-petroleum-diesel'!AD16&gt;0,'E-petroleum diesel'!AD64/'BIFUbC-petroleum-diesel'!AD16,1)</f>
        <v>1</v>
      </c>
      <c r="AE16" s="313">
        <f>IF('BIFUbC-petroleum-diesel'!AE16&gt;0,'E-petroleum diesel'!AE64/'BIFUbC-petroleum-diesel'!AE16,1)</f>
        <v>1</v>
      </c>
      <c r="AF16" s="313">
        <f>IF('BIFUbC-petroleum-diesel'!AF16&gt;0,'E-petroleum diesel'!AF64/'BIFUbC-petroleum-diesel'!AF16,1)</f>
        <v>1</v>
      </c>
      <c r="AG16" s="313">
        <f>IF('BIFUbC-petroleum-diesel'!AG16&gt;0,'E-petroleum diesel'!AG64/'BIFUbC-petroleum-diesel'!AG16,1)</f>
        <v>1</v>
      </c>
      <c r="AH16" s="313">
        <f>IF('BIFUbC-petroleum-diesel'!AH16&gt;0,'E-petroleum diesel'!AH64/'BIFUbC-petroleum-diesel'!AH16,1)</f>
        <v>1</v>
      </c>
      <c r="AI16" s="313">
        <f>IF('BIFUbC-petroleum-diesel'!AI16&gt;0,'E-petroleum diesel'!AI64/'BIFUbC-petroleum-diesel'!AI16,1)</f>
        <v>1</v>
      </c>
      <c r="AJ16" s="313">
        <f>IF('BIFUbC-petroleum-diesel'!AJ16&gt;0,'E-petroleum diesel'!AJ64/'BIFUbC-petroleum-diesel'!AJ16,1)</f>
        <v>1</v>
      </c>
      <c r="AK16" s="313">
        <f>IF('BIFUbC-petroleum-diesel'!AK16&gt;0,'E-petroleum diesel'!AK64/'BIFUbC-petroleum-diesel'!AK16,1)</f>
        <v>1</v>
      </c>
      <c r="AL16" s="313">
        <f>IF('BIFUbC-petroleum-diesel'!AL16&gt;0,'E-petroleum diesel'!AL64/'BIFUbC-petroleum-diesel'!AL16,1)</f>
        <v>1</v>
      </c>
      <c r="AM16" s="313">
        <f>IF('BIFUbC-petroleum-diesel'!AM16&gt;0,'E-petroleum diesel'!AM64/'BIFUbC-petroleum-diesel'!AM16,1)</f>
        <v>1</v>
      </c>
      <c r="AN16" s="313">
        <f>IF('BIFUbC-petroleum-diesel'!AN16&gt;0,'E-petroleum diesel'!AN64/'BIFUbC-petroleum-diesel'!AN16,1)</f>
        <v>1</v>
      </c>
      <c r="AO16" s="313">
        <f>IF('BIFUbC-petroleum-diesel'!AO16&gt;0,'E-petroleum diesel'!AO64/'BIFUbC-petroleum-diesel'!AO16,1)</f>
        <v>1</v>
      </c>
      <c r="AP16" s="313">
        <f>IF('BIFUbC-petroleum-diesel'!AP16&gt;0,'E-petroleum diesel'!AP64/'BIFUbC-petroleum-diesel'!AP16,1)</f>
        <v>1</v>
      </c>
      <c r="AQ16" s="313">
        <f>IF('BIFUbC-petroleum-diesel'!AQ16&gt;0,'E-petroleum diesel'!AQ64/'BIFUbC-petroleum-diesel'!AQ16,1)</f>
        <v>1</v>
      </c>
    </row>
    <row r="17" spans="1:43" x14ac:dyDescent="0.2">
      <c r="A17" s="313" t="s">
        <v>139</v>
      </c>
      <c r="B17" s="313">
        <f>IF('BIFUbC-petroleum-diesel'!B17&gt;0,'E-petroleum diesel'!B65/'BIFUbC-petroleum-diesel'!B17,1)</f>
        <v>1</v>
      </c>
      <c r="C17" s="313">
        <f>IF('BIFUbC-petroleum-diesel'!C17&gt;0,'E-petroleum diesel'!C65/'BIFUbC-petroleum-diesel'!C17,1)</f>
        <v>1</v>
      </c>
      <c r="D17" s="313">
        <f>IF('BIFUbC-petroleum-diesel'!D17&gt;0,'E-petroleum diesel'!D65/'BIFUbC-petroleum-diesel'!D17,1)</f>
        <v>1</v>
      </c>
      <c r="E17" s="313">
        <f>IF('BIFUbC-petroleum-diesel'!E17&gt;0,'E-petroleum diesel'!E65/'BIFUbC-petroleum-diesel'!E17,1)</f>
        <v>1</v>
      </c>
      <c r="F17" s="313">
        <f>IF('BIFUbC-petroleum-diesel'!F17&gt;0,'E-petroleum diesel'!F65/'BIFUbC-petroleum-diesel'!F17,1)</f>
        <v>1</v>
      </c>
      <c r="G17" s="313">
        <f>IF('BIFUbC-petroleum-diesel'!G17&gt;0,'E-petroleum diesel'!G65/'BIFUbC-petroleum-diesel'!G17,1)</f>
        <v>1</v>
      </c>
      <c r="H17" s="313">
        <f>IF('BIFUbC-petroleum-diesel'!H17&gt;0,'E-petroleum diesel'!H65/'BIFUbC-petroleum-diesel'!H17,1)</f>
        <v>1</v>
      </c>
      <c r="I17" s="313">
        <f>IF('BIFUbC-petroleum-diesel'!I17&gt;0,'E-petroleum diesel'!I65/'BIFUbC-petroleum-diesel'!I17,1)</f>
        <v>1</v>
      </c>
      <c r="J17" s="313">
        <f>IF('BIFUbC-petroleum-diesel'!J17&gt;0,'E-petroleum diesel'!J65/'BIFUbC-petroleum-diesel'!J17,1)</f>
        <v>1</v>
      </c>
      <c r="K17" s="313">
        <f>IF('BIFUbC-petroleum-diesel'!K17&gt;0,'E-petroleum diesel'!K65/'BIFUbC-petroleum-diesel'!K17,1)</f>
        <v>1</v>
      </c>
      <c r="L17" s="313">
        <f>IF('BIFUbC-petroleum-diesel'!L17&gt;0,'E-petroleum diesel'!L65/'BIFUbC-petroleum-diesel'!L17,1)</f>
        <v>1</v>
      </c>
      <c r="M17" s="313">
        <f>IF('BIFUbC-petroleum-diesel'!M17&gt;0,'E-petroleum diesel'!M65/'BIFUbC-petroleum-diesel'!M17,1)</f>
        <v>1</v>
      </c>
      <c r="N17" s="313">
        <f>IF('BIFUbC-petroleum-diesel'!N17&gt;0,'E-petroleum diesel'!N65/'BIFUbC-petroleum-diesel'!N17,1)</f>
        <v>1</v>
      </c>
      <c r="O17" s="313">
        <f>IF('BIFUbC-petroleum-diesel'!O17&gt;0,'E-petroleum diesel'!O65/'BIFUbC-petroleum-diesel'!O17,1)</f>
        <v>1</v>
      </c>
      <c r="P17" s="313">
        <f>IF('BIFUbC-petroleum-diesel'!P17&gt;0,'E-petroleum diesel'!P65/'BIFUbC-petroleum-diesel'!P17,1)</f>
        <v>1</v>
      </c>
      <c r="Q17" s="313">
        <f>IF('BIFUbC-petroleum-diesel'!Q17&gt;0,'E-petroleum diesel'!Q65/'BIFUbC-petroleum-diesel'!Q17,1)</f>
        <v>1</v>
      </c>
      <c r="R17" s="313">
        <f>IF('BIFUbC-petroleum-diesel'!R17&gt;0,'E-petroleum diesel'!R65/'BIFUbC-petroleum-diesel'!R17,1)</f>
        <v>1</v>
      </c>
      <c r="S17" s="313">
        <f>IF('BIFUbC-petroleum-diesel'!S17&gt;0,'E-petroleum diesel'!S65/'BIFUbC-petroleum-diesel'!S17,1)</f>
        <v>1</v>
      </c>
      <c r="T17" s="313">
        <f>IF('BIFUbC-petroleum-diesel'!T17&gt;0,'E-petroleum diesel'!T65/'BIFUbC-petroleum-diesel'!T17,1)</f>
        <v>1</v>
      </c>
      <c r="U17" s="313">
        <f>IF('BIFUbC-petroleum-diesel'!U17&gt;0,'E-petroleum diesel'!U65/'BIFUbC-petroleum-diesel'!U17,1)</f>
        <v>1</v>
      </c>
      <c r="V17" s="313">
        <f>IF('BIFUbC-petroleum-diesel'!V17&gt;0,'E-petroleum diesel'!V65/'BIFUbC-petroleum-diesel'!V17,1)</f>
        <v>1</v>
      </c>
      <c r="W17" s="313">
        <f>IF('BIFUbC-petroleum-diesel'!W17&gt;0,'E-petroleum diesel'!W65/'BIFUbC-petroleum-diesel'!W17,1)</f>
        <v>1</v>
      </c>
      <c r="X17" s="313">
        <f>IF('BIFUbC-petroleum-diesel'!X17&gt;0,'E-petroleum diesel'!X65/'BIFUbC-petroleum-diesel'!X17,1)</f>
        <v>1</v>
      </c>
      <c r="Y17" s="313">
        <f>IF('BIFUbC-petroleum-diesel'!Y17&gt;0,'E-petroleum diesel'!Y65/'BIFUbC-petroleum-diesel'!Y17,1)</f>
        <v>1</v>
      </c>
      <c r="Z17" s="313">
        <f>IF('BIFUbC-petroleum-diesel'!Z17&gt;0,'E-petroleum diesel'!Z65/'BIFUbC-petroleum-diesel'!Z17,1)</f>
        <v>1</v>
      </c>
      <c r="AA17" s="313">
        <f>IF('BIFUbC-petroleum-diesel'!AA17&gt;0,'E-petroleum diesel'!AA65/'BIFUbC-petroleum-diesel'!AA17,1)</f>
        <v>1</v>
      </c>
      <c r="AB17" s="313">
        <f>IF('BIFUbC-petroleum-diesel'!AB17&gt;0,'E-petroleum diesel'!AB65/'BIFUbC-petroleum-diesel'!AB17,1)</f>
        <v>1</v>
      </c>
      <c r="AC17" s="313">
        <f>IF('BIFUbC-petroleum-diesel'!AC17&gt;0,'E-petroleum diesel'!AC65/'BIFUbC-petroleum-diesel'!AC17,1)</f>
        <v>1</v>
      </c>
      <c r="AD17" s="313">
        <f>IF('BIFUbC-petroleum-diesel'!AD17&gt;0,'E-petroleum diesel'!AD65/'BIFUbC-petroleum-diesel'!AD17,1)</f>
        <v>1</v>
      </c>
      <c r="AE17" s="313">
        <f>IF('BIFUbC-petroleum-diesel'!AE17&gt;0,'E-petroleum diesel'!AE65/'BIFUbC-petroleum-diesel'!AE17,1)</f>
        <v>1</v>
      </c>
      <c r="AF17" s="313">
        <f>IF('BIFUbC-petroleum-diesel'!AF17&gt;0,'E-petroleum diesel'!AF65/'BIFUbC-petroleum-diesel'!AF17,1)</f>
        <v>1</v>
      </c>
      <c r="AG17" s="313">
        <f>IF('BIFUbC-petroleum-diesel'!AG17&gt;0,'E-petroleum diesel'!AG65/'BIFUbC-petroleum-diesel'!AG17,1)</f>
        <v>1</v>
      </c>
      <c r="AH17" s="313">
        <f>IF('BIFUbC-petroleum-diesel'!AH17&gt;0,'E-petroleum diesel'!AH65/'BIFUbC-petroleum-diesel'!AH17,1)</f>
        <v>1</v>
      </c>
      <c r="AI17" s="313">
        <f>IF('BIFUbC-petroleum-diesel'!AI17&gt;0,'E-petroleum diesel'!AI65/'BIFUbC-petroleum-diesel'!AI17,1)</f>
        <v>1</v>
      </c>
      <c r="AJ17" s="313">
        <f>IF('BIFUbC-petroleum-diesel'!AJ17&gt;0,'E-petroleum diesel'!AJ65/'BIFUbC-petroleum-diesel'!AJ17,1)</f>
        <v>1</v>
      </c>
      <c r="AK17" s="313">
        <f>IF('BIFUbC-petroleum-diesel'!AK17&gt;0,'E-petroleum diesel'!AK65/'BIFUbC-petroleum-diesel'!AK17,1)</f>
        <v>1</v>
      </c>
      <c r="AL17" s="313">
        <f>IF('BIFUbC-petroleum-diesel'!AL17&gt;0,'E-petroleum diesel'!AL65/'BIFUbC-petroleum-diesel'!AL17,1)</f>
        <v>1</v>
      </c>
      <c r="AM17" s="313">
        <f>IF('BIFUbC-petroleum-diesel'!AM17&gt;0,'E-petroleum diesel'!AM65/'BIFUbC-petroleum-diesel'!AM17,1)</f>
        <v>1</v>
      </c>
      <c r="AN17" s="313">
        <f>IF('BIFUbC-petroleum-diesel'!AN17&gt;0,'E-petroleum diesel'!AN65/'BIFUbC-petroleum-diesel'!AN17,1)</f>
        <v>1</v>
      </c>
      <c r="AO17" s="313">
        <f>IF('BIFUbC-petroleum-diesel'!AO17&gt;0,'E-petroleum diesel'!AO65/'BIFUbC-petroleum-diesel'!AO17,1)</f>
        <v>1</v>
      </c>
      <c r="AP17" s="313">
        <f>IF('BIFUbC-petroleum-diesel'!AP17&gt;0,'E-petroleum diesel'!AP65/'BIFUbC-petroleum-diesel'!AP17,1)</f>
        <v>1</v>
      </c>
      <c r="AQ17" s="313">
        <f>IF('BIFUbC-petroleum-diesel'!AQ17&gt;0,'E-petroleum diesel'!AQ65/'BIFUbC-petroleum-diesel'!AQ17,1)</f>
        <v>1</v>
      </c>
    </row>
    <row r="18" spans="1:43" x14ac:dyDescent="0.2">
      <c r="A18" s="313" t="s">
        <v>140</v>
      </c>
      <c r="B18" s="313">
        <f>IF('BIFUbC-petroleum-diesel'!B18&gt;0,'E-petroleum diesel'!B66/'BIFUbC-petroleum-diesel'!B18,1)</f>
        <v>1</v>
      </c>
      <c r="C18" s="313">
        <f>IF('BIFUbC-petroleum-diesel'!C18&gt;0,'E-petroleum diesel'!C66/'BIFUbC-petroleum-diesel'!C18,1)</f>
        <v>1</v>
      </c>
      <c r="D18" s="313">
        <f>IF('BIFUbC-petroleum-diesel'!D18&gt;0,'E-petroleum diesel'!D66/'BIFUbC-petroleum-diesel'!D18,1)</f>
        <v>1</v>
      </c>
      <c r="E18" s="313">
        <f>IF('BIFUbC-petroleum-diesel'!E18&gt;0,'E-petroleum diesel'!E66/'BIFUbC-petroleum-diesel'!E18,1)</f>
        <v>1</v>
      </c>
      <c r="F18" s="313">
        <f>IF('BIFUbC-petroleum-diesel'!F18&gt;0,'E-petroleum diesel'!F66/'BIFUbC-petroleum-diesel'!F18,1)</f>
        <v>1</v>
      </c>
      <c r="G18" s="313">
        <f>IF('BIFUbC-petroleum-diesel'!G18&gt;0,'E-petroleum diesel'!G66/'BIFUbC-petroleum-diesel'!G18,1)</f>
        <v>1</v>
      </c>
      <c r="H18" s="313">
        <f>IF('BIFUbC-petroleum-diesel'!H18&gt;0,'E-petroleum diesel'!H66/'BIFUbC-petroleum-diesel'!H18,1)</f>
        <v>1</v>
      </c>
      <c r="I18" s="313">
        <f>IF('BIFUbC-petroleum-diesel'!I18&gt;0,'E-petroleum diesel'!I66/'BIFUbC-petroleum-diesel'!I18,1)</f>
        <v>1</v>
      </c>
      <c r="J18" s="313">
        <f>IF('BIFUbC-petroleum-diesel'!J18&gt;0,'E-petroleum diesel'!J66/'BIFUbC-petroleum-diesel'!J18,1)</f>
        <v>1</v>
      </c>
      <c r="K18" s="313">
        <f>IF('BIFUbC-petroleum-diesel'!K18&gt;0,'E-petroleum diesel'!K66/'BIFUbC-petroleum-diesel'!K18,1)</f>
        <v>1</v>
      </c>
      <c r="L18" s="313">
        <f>IF('BIFUbC-petroleum-diesel'!L18&gt;0,'E-petroleum diesel'!L66/'BIFUbC-petroleum-diesel'!L18,1)</f>
        <v>1</v>
      </c>
      <c r="M18" s="313">
        <f>IF('BIFUbC-petroleum-diesel'!M18&gt;0,'E-petroleum diesel'!M66/'BIFUbC-petroleum-diesel'!M18,1)</f>
        <v>1</v>
      </c>
      <c r="N18" s="313">
        <f>IF('BIFUbC-petroleum-diesel'!N18&gt;0,'E-petroleum diesel'!N66/'BIFUbC-petroleum-diesel'!N18,1)</f>
        <v>1</v>
      </c>
      <c r="O18" s="313">
        <f>IF('BIFUbC-petroleum-diesel'!O18&gt;0,'E-petroleum diesel'!O66/'BIFUbC-petroleum-diesel'!O18,1)</f>
        <v>1</v>
      </c>
      <c r="P18" s="313">
        <f>IF('BIFUbC-petroleum-diesel'!P18&gt;0,'E-petroleum diesel'!P66/'BIFUbC-petroleum-diesel'!P18,1)</f>
        <v>1</v>
      </c>
      <c r="Q18" s="313">
        <f>IF('BIFUbC-petroleum-diesel'!Q18&gt;0,'E-petroleum diesel'!Q66/'BIFUbC-petroleum-diesel'!Q18,1)</f>
        <v>1</v>
      </c>
      <c r="R18" s="313">
        <f>IF('BIFUbC-petroleum-diesel'!R18&gt;0,'E-petroleum diesel'!R66/'BIFUbC-petroleum-diesel'!R18,1)</f>
        <v>1</v>
      </c>
      <c r="S18" s="313">
        <f>IF('BIFUbC-petroleum-diesel'!S18&gt;0,'E-petroleum diesel'!S66/'BIFUbC-petroleum-diesel'!S18,1)</f>
        <v>1</v>
      </c>
      <c r="T18" s="313">
        <f>IF('BIFUbC-petroleum-diesel'!T18&gt;0,'E-petroleum diesel'!T66/'BIFUbC-petroleum-diesel'!T18,1)</f>
        <v>1</v>
      </c>
      <c r="U18" s="313">
        <f>IF('BIFUbC-petroleum-diesel'!U18&gt;0,'E-petroleum diesel'!U66/'BIFUbC-petroleum-diesel'!U18,1)</f>
        <v>1</v>
      </c>
      <c r="V18" s="313">
        <f>IF('BIFUbC-petroleum-diesel'!V18&gt;0,'E-petroleum diesel'!V66/'BIFUbC-petroleum-diesel'!V18,1)</f>
        <v>1</v>
      </c>
      <c r="W18" s="313">
        <f>IF('BIFUbC-petroleum-diesel'!W18&gt;0,'E-petroleum diesel'!W66/'BIFUbC-petroleum-diesel'!W18,1)</f>
        <v>1</v>
      </c>
      <c r="X18" s="313">
        <f>IF('BIFUbC-petroleum-diesel'!X18&gt;0,'E-petroleum diesel'!X66/'BIFUbC-petroleum-diesel'!X18,1)</f>
        <v>1</v>
      </c>
      <c r="Y18" s="313">
        <f>IF('BIFUbC-petroleum-diesel'!Y18&gt;0,'E-petroleum diesel'!Y66/'BIFUbC-petroleum-diesel'!Y18,1)</f>
        <v>1</v>
      </c>
      <c r="Z18" s="313">
        <f>IF('BIFUbC-petroleum-diesel'!Z18&gt;0,'E-petroleum diesel'!Z66/'BIFUbC-petroleum-diesel'!Z18,1)</f>
        <v>1</v>
      </c>
      <c r="AA18" s="313">
        <f>IF('BIFUbC-petroleum-diesel'!AA18&gt;0,'E-petroleum diesel'!AA66/'BIFUbC-petroleum-diesel'!AA18,1)</f>
        <v>1</v>
      </c>
      <c r="AB18" s="313">
        <f>IF('BIFUbC-petroleum-diesel'!AB18&gt;0,'E-petroleum diesel'!AB66/'BIFUbC-petroleum-diesel'!AB18,1)</f>
        <v>1</v>
      </c>
      <c r="AC18" s="313">
        <f>IF('BIFUbC-petroleum-diesel'!AC18&gt;0,'E-petroleum diesel'!AC66/'BIFUbC-petroleum-diesel'!AC18,1)</f>
        <v>1</v>
      </c>
      <c r="AD18" s="313">
        <f>IF('BIFUbC-petroleum-diesel'!AD18&gt;0,'E-petroleum diesel'!AD66/'BIFUbC-petroleum-diesel'!AD18,1)</f>
        <v>1</v>
      </c>
      <c r="AE18" s="313">
        <f>IF('BIFUbC-petroleum-diesel'!AE18&gt;0,'E-petroleum diesel'!AE66/'BIFUbC-petroleum-diesel'!AE18,1)</f>
        <v>1</v>
      </c>
      <c r="AF18" s="313">
        <f>IF('BIFUbC-petroleum-diesel'!AF18&gt;0,'E-petroleum diesel'!AF66/'BIFUbC-petroleum-diesel'!AF18,1)</f>
        <v>1</v>
      </c>
      <c r="AG18" s="313">
        <f>IF('BIFUbC-petroleum-diesel'!AG18&gt;0,'E-petroleum diesel'!AG66/'BIFUbC-petroleum-diesel'!AG18,1)</f>
        <v>1</v>
      </c>
      <c r="AH18" s="313">
        <f>IF('BIFUbC-petroleum-diesel'!AH18&gt;0,'E-petroleum diesel'!AH66/'BIFUbC-petroleum-diesel'!AH18,1)</f>
        <v>1</v>
      </c>
      <c r="AI18" s="313">
        <f>IF('BIFUbC-petroleum-diesel'!AI18&gt;0,'E-petroleum diesel'!AI66/'BIFUbC-petroleum-diesel'!AI18,1)</f>
        <v>1</v>
      </c>
      <c r="AJ18" s="313">
        <f>IF('BIFUbC-petroleum-diesel'!AJ18&gt;0,'E-petroleum diesel'!AJ66/'BIFUbC-petroleum-diesel'!AJ18,1)</f>
        <v>1</v>
      </c>
      <c r="AK18" s="313">
        <f>IF('BIFUbC-petroleum-diesel'!AK18&gt;0,'E-petroleum diesel'!AK66/'BIFUbC-petroleum-diesel'!AK18,1)</f>
        <v>1</v>
      </c>
      <c r="AL18" s="313">
        <f>IF('BIFUbC-petroleum-diesel'!AL18&gt;0,'E-petroleum diesel'!AL66/'BIFUbC-petroleum-diesel'!AL18,1)</f>
        <v>1</v>
      </c>
      <c r="AM18" s="313">
        <f>IF('BIFUbC-petroleum-diesel'!AM18&gt;0,'E-petroleum diesel'!AM66/'BIFUbC-petroleum-diesel'!AM18,1)</f>
        <v>1</v>
      </c>
      <c r="AN18" s="313">
        <f>IF('BIFUbC-petroleum-diesel'!AN18&gt;0,'E-petroleum diesel'!AN66/'BIFUbC-petroleum-diesel'!AN18,1)</f>
        <v>1</v>
      </c>
      <c r="AO18" s="313">
        <f>IF('BIFUbC-petroleum-diesel'!AO18&gt;0,'E-petroleum diesel'!AO66/'BIFUbC-petroleum-diesel'!AO18,1)</f>
        <v>1</v>
      </c>
      <c r="AP18" s="313">
        <f>IF('BIFUbC-petroleum-diesel'!AP18&gt;0,'E-petroleum diesel'!AP66/'BIFUbC-petroleum-diesel'!AP18,1)</f>
        <v>1</v>
      </c>
      <c r="AQ18" s="313">
        <f>IF('BIFUbC-petroleum-diesel'!AQ18&gt;0,'E-petroleum diesel'!AQ66/'BIFUbC-petroleum-diesel'!AQ18,1)</f>
        <v>1</v>
      </c>
    </row>
    <row r="19" spans="1:43" x14ac:dyDescent="0.2">
      <c r="A19" s="313" t="s">
        <v>141</v>
      </c>
      <c r="B19" s="313">
        <f>IF('BIFUbC-petroleum-diesel'!B19&gt;0,'E-petroleum diesel'!B67/'BIFUbC-petroleum-diesel'!B19,1)</f>
        <v>1</v>
      </c>
      <c r="C19" s="313">
        <f>IF('BIFUbC-petroleum-diesel'!C19&gt;0,'E-petroleum diesel'!C67/'BIFUbC-petroleum-diesel'!C19,1)</f>
        <v>1</v>
      </c>
      <c r="D19" s="313">
        <f>IF('BIFUbC-petroleum-diesel'!D19&gt;0,'E-petroleum diesel'!D67/'BIFUbC-petroleum-diesel'!D19,1)</f>
        <v>1</v>
      </c>
      <c r="E19" s="313">
        <f>IF('BIFUbC-petroleum-diesel'!E19&gt;0,'E-petroleum diesel'!E67/'BIFUbC-petroleum-diesel'!E19,1)</f>
        <v>1</v>
      </c>
      <c r="F19" s="313">
        <f>IF('BIFUbC-petroleum-diesel'!F19&gt;0,'E-petroleum diesel'!F67/'BIFUbC-petroleum-diesel'!F19,1)</f>
        <v>1</v>
      </c>
      <c r="G19" s="313">
        <f>IF('BIFUbC-petroleum-diesel'!G19&gt;0,'E-petroleum diesel'!G67/'BIFUbC-petroleum-diesel'!G19,1)</f>
        <v>1</v>
      </c>
      <c r="H19" s="313">
        <f>IF('BIFUbC-petroleum-diesel'!H19&gt;0,'E-petroleum diesel'!H67/'BIFUbC-petroleum-diesel'!H19,1)</f>
        <v>1</v>
      </c>
      <c r="I19" s="313">
        <f>IF('BIFUbC-petroleum-diesel'!I19&gt;0,'E-petroleum diesel'!I67/'BIFUbC-petroleum-diesel'!I19,1)</f>
        <v>1</v>
      </c>
      <c r="J19" s="313">
        <f>IF('BIFUbC-petroleum-diesel'!J19&gt;0,'E-petroleum diesel'!J67/'BIFUbC-petroleum-diesel'!J19,1)</f>
        <v>1</v>
      </c>
      <c r="K19" s="313">
        <f>IF('BIFUbC-petroleum-diesel'!K19&gt;0,'E-petroleum diesel'!K67/'BIFUbC-petroleum-diesel'!K19,1)</f>
        <v>1</v>
      </c>
      <c r="L19" s="313">
        <f>IF('BIFUbC-petroleum-diesel'!L19&gt;0,'E-petroleum diesel'!L67/'BIFUbC-petroleum-diesel'!L19,1)</f>
        <v>1</v>
      </c>
      <c r="M19" s="313">
        <f>IF('BIFUbC-petroleum-diesel'!M19&gt;0,'E-petroleum diesel'!M67/'BIFUbC-petroleum-diesel'!M19,1)</f>
        <v>1</v>
      </c>
      <c r="N19" s="313">
        <f>IF('BIFUbC-petroleum-diesel'!N19&gt;0,'E-petroleum diesel'!N67/'BIFUbC-petroleum-diesel'!N19,1)</f>
        <v>1</v>
      </c>
      <c r="O19" s="313">
        <f>IF('BIFUbC-petroleum-diesel'!O19&gt;0,'E-petroleum diesel'!O67/'BIFUbC-petroleum-diesel'!O19,1)</f>
        <v>1</v>
      </c>
      <c r="P19" s="313">
        <f>IF('BIFUbC-petroleum-diesel'!P19&gt;0,'E-petroleum diesel'!P67/'BIFUbC-petroleum-diesel'!P19,1)</f>
        <v>1</v>
      </c>
      <c r="Q19" s="313">
        <f>IF('BIFUbC-petroleum-diesel'!Q19&gt;0,'E-petroleum diesel'!Q67/'BIFUbC-petroleum-diesel'!Q19,1)</f>
        <v>1</v>
      </c>
      <c r="R19" s="313">
        <f>IF('BIFUbC-petroleum-diesel'!R19&gt;0,'E-petroleum diesel'!R67/'BIFUbC-petroleum-diesel'!R19,1)</f>
        <v>1</v>
      </c>
      <c r="S19" s="313">
        <f>IF('BIFUbC-petroleum-diesel'!S19&gt;0,'E-petroleum diesel'!S67/'BIFUbC-petroleum-diesel'!S19,1)</f>
        <v>1</v>
      </c>
      <c r="T19" s="313">
        <f>IF('BIFUbC-petroleum-diesel'!T19&gt;0,'E-petroleum diesel'!T67/'BIFUbC-petroleum-diesel'!T19,1)</f>
        <v>1</v>
      </c>
      <c r="U19" s="313">
        <f>IF('BIFUbC-petroleum-diesel'!U19&gt;0,'E-petroleum diesel'!U67/'BIFUbC-petroleum-diesel'!U19,1)</f>
        <v>1</v>
      </c>
      <c r="V19" s="313">
        <f>IF('BIFUbC-petroleum-diesel'!V19&gt;0,'E-petroleum diesel'!V67/'BIFUbC-petroleum-diesel'!V19,1)</f>
        <v>1</v>
      </c>
      <c r="W19" s="313">
        <f>IF('BIFUbC-petroleum-diesel'!W19&gt;0,'E-petroleum diesel'!W67/'BIFUbC-petroleum-diesel'!W19,1)</f>
        <v>1</v>
      </c>
      <c r="X19" s="313">
        <f>IF('BIFUbC-petroleum-diesel'!X19&gt;0,'E-petroleum diesel'!X67/'BIFUbC-petroleum-diesel'!X19,1)</f>
        <v>1</v>
      </c>
      <c r="Y19" s="313">
        <f>IF('BIFUbC-petroleum-diesel'!Y19&gt;0,'E-petroleum diesel'!Y67/'BIFUbC-petroleum-diesel'!Y19,1)</f>
        <v>1</v>
      </c>
      <c r="Z19" s="313">
        <f>IF('BIFUbC-petroleum-diesel'!Z19&gt;0,'E-petroleum diesel'!Z67/'BIFUbC-petroleum-diesel'!Z19,1)</f>
        <v>1</v>
      </c>
      <c r="AA19" s="313">
        <f>IF('BIFUbC-petroleum-diesel'!AA19&gt;0,'E-petroleum diesel'!AA67/'BIFUbC-petroleum-diesel'!AA19,1)</f>
        <v>1</v>
      </c>
      <c r="AB19" s="313">
        <f>IF('BIFUbC-petroleum-diesel'!AB19&gt;0,'E-petroleum diesel'!AB67/'BIFUbC-petroleum-diesel'!AB19,1)</f>
        <v>1</v>
      </c>
      <c r="AC19" s="313">
        <f>IF('BIFUbC-petroleum-diesel'!AC19&gt;0,'E-petroleum diesel'!AC67/'BIFUbC-petroleum-diesel'!AC19,1)</f>
        <v>1</v>
      </c>
      <c r="AD19" s="313">
        <f>IF('BIFUbC-petroleum-diesel'!AD19&gt;0,'E-petroleum diesel'!AD67/'BIFUbC-petroleum-diesel'!AD19,1)</f>
        <v>1</v>
      </c>
      <c r="AE19" s="313">
        <f>IF('BIFUbC-petroleum-diesel'!AE19&gt;0,'E-petroleum diesel'!AE67/'BIFUbC-petroleum-diesel'!AE19,1)</f>
        <v>1</v>
      </c>
      <c r="AF19" s="313">
        <f>IF('BIFUbC-petroleum-diesel'!AF19&gt;0,'E-petroleum diesel'!AF67/'BIFUbC-petroleum-diesel'!AF19,1)</f>
        <v>1</v>
      </c>
      <c r="AG19" s="313">
        <f>IF('BIFUbC-petroleum-diesel'!AG19&gt;0,'E-petroleum diesel'!AG67/'BIFUbC-petroleum-diesel'!AG19,1)</f>
        <v>1</v>
      </c>
      <c r="AH19" s="313">
        <f>IF('BIFUbC-petroleum-diesel'!AH19&gt;0,'E-petroleum diesel'!AH67/'BIFUbC-petroleum-diesel'!AH19,1)</f>
        <v>1</v>
      </c>
      <c r="AI19" s="313">
        <f>IF('BIFUbC-petroleum-diesel'!AI19&gt;0,'E-petroleum diesel'!AI67/'BIFUbC-petroleum-diesel'!AI19,1)</f>
        <v>1</v>
      </c>
      <c r="AJ19" s="313">
        <f>IF('BIFUbC-petroleum-diesel'!AJ19&gt;0,'E-petroleum diesel'!AJ67/'BIFUbC-petroleum-diesel'!AJ19,1)</f>
        <v>1</v>
      </c>
      <c r="AK19" s="313">
        <f>IF('BIFUbC-petroleum-diesel'!AK19&gt;0,'E-petroleum diesel'!AK67/'BIFUbC-petroleum-diesel'!AK19,1)</f>
        <v>1</v>
      </c>
      <c r="AL19" s="313">
        <f>IF('BIFUbC-petroleum-diesel'!AL19&gt;0,'E-petroleum diesel'!AL67/'BIFUbC-petroleum-diesel'!AL19,1)</f>
        <v>1</v>
      </c>
      <c r="AM19" s="313">
        <f>IF('BIFUbC-petroleum-diesel'!AM19&gt;0,'E-petroleum diesel'!AM67/'BIFUbC-petroleum-diesel'!AM19,1)</f>
        <v>1</v>
      </c>
      <c r="AN19" s="313">
        <f>IF('BIFUbC-petroleum-diesel'!AN19&gt;0,'E-petroleum diesel'!AN67/'BIFUbC-petroleum-diesel'!AN19,1)</f>
        <v>1</v>
      </c>
      <c r="AO19" s="313">
        <f>IF('BIFUbC-petroleum-diesel'!AO19&gt;0,'E-petroleum diesel'!AO67/'BIFUbC-petroleum-diesel'!AO19,1)</f>
        <v>1</v>
      </c>
      <c r="AP19" s="313">
        <f>IF('BIFUbC-petroleum-diesel'!AP19&gt;0,'E-petroleum diesel'!AP67/'BIFUbC-petroleum-diesel'!AP19,1)</f>
        <v>1</v>
      </c>
      <c r="AQ19" s="313">
        <f>IF('BIFUbC-petroleum-diesel'!AQ19&gt;0,'E-petroleum diesel'!AQ67/'BIFUbC-petroleum-diesel'!AQ19,1)</f>
        <v>1</v>
      </c>
    </row>
    <row r="20" spans="1:43" x14ac:dyDescent="0.2">
      <c r="A20" s="313" t="s">
        <v>142</v>
      </c>
      <c r="B20" s="313">
        <f>IF('BIFUbC-petroleum-diesel'!B20&gt;0,'E-petroleum diesel'!B68/'BIFUbC-petroleum-diesel'!B20,1)</f>
        <v>1</v>
      </c>
      <c r="C20" s="313">
        <f>IF('BIFUbC-petroleum-diesel'!C20&gt;0,'E-petroleum diesel'!C68/'BIFUbC-petroleum-diesel'!C20,1)</f>
        <v>1</v>
      </c>
      <c r="D20" s="313">
        <f>IF('BIFUbC-petroleum-diesel'!D20&gt;0,'E-petroleum diesel'!D68/'BIFUbC-petroleum-diesel'!D20,1)</f>
        <v>1</v>
      </c>
      <c r="E20" s="313">
        <f>IF('BIFUbC-petroleum-diesel'!E20&gt;0,'E-petroleum diesel'!E68/'BIFUbC-petroleum-diesel'!E20,1)</f>
        <v>1</v>
      </c>
      <c r="F20" s="313">
        <f>IF('BIFUbC-petroleum-diesel'!F20&gt;0,'E-petroleum diesel'!F68/'BIFUbC-petroleum-diesel'!F20,1)</f>
        <v>1</v>
      </c>
      <c r="G20" s="313">
        <f>IF('BIFUbC-petroleum-diesel'!G20&gt;0,'E-petroleum diesel'!G68/'BIFUbC-petroleum-diesel'!G20,1)</f>
        <v>1</v>
      </c>
      <c r="H20" s="313">
        <f>IF('BIFUbC-petroleum-diesel'!H20&gt;0,'E-petroleum diesel'!H68/'BIFUbC-petroleum-diesel'!H20,1)</f>
        <v>1</v>
      </c>
      <c r="I20" s="313">
        <f>IF('BIFUbC-petroleum-diesel'!I20&gt;0,'E-petroleum diesel'!I68/'BIFUbC-petroleum-diesel'!I20,1)</f>
        <v>1</v>
      </c>
      <c r="J20" s="313">
        <f>IF('BIFUbC-petroleum-diesel'!J20&gt;0,'E-petroleum diesel'!J68/'BIFUbC-petroleum-diesel'!J20,1)</f>
        <v>1</v>
      </c>
      <c r="K20" s="313">
        <f>IF('BIFUbC-petroleum-diesel'!K20&gt;0,'E-petroleum diesel'!K68/'BIFUbC-petroleum-diesel'!K20,1)</f>
        <v>1</v>
      </c>
      <c r="L20" s="313">
        <f>IF('BIFUbC-petroleum-diesel'!L20&gt;0,'E-petroleum diesel'!L68/'BIFUbC-petroleum-diesel'!L20,1)</f>
        <v>1</v>
      </c>
      <c r="M20" s="313">
        <f>IF('BIFUbC-petroleum-diesel'!M20&gt;0,'E-petroleum diesel'!M68/'BIFUbC-petroleum-diesel'!M20,1)</f>
        <v>1</v>
      </c>
      <c r="N20" s="313">
        <f>IF('BIFUbC-petroleum-diesel'!N20&gt;0,'E-petroleum diesel'!N68/'BIFUbC-petroleum-diesel'!N20,1)</f>
        <v>1</v>
      </c>
      <c r="O20" s="313">
        <f>IF('BIFUbC-petroleum-diesel'!O20&gt;0,'E-petroleum diesel'!O68/'BIFUbC-petroleum-diesel'!O20,1)</f>
        <v>1</v>
      </c>
      <c r="P20" s="313">
        <f>IF('BIFUbC-petroleum-diesel'!P20&gt;0,'E-petroleum diesel'!P68/'BIFUbC-petroleum-diesel'!P20,1)</f>
        <v>1</v>
      </c>
      <c r="Q20" s="313">
        <f>IF('BIFUbC-petroleum-diesel'!Q20&gt;0,'E-petroleum diesel'!Q68/'BIFUbC-petroleum-diesel'!Q20,1)</f>
        <v>1</v>
      </c>
      <c r="R20" s="313">
        <f>IF('BIFUbC-petroleum-diesel'!R20&gt;0,'E-petroleum diesel'!R68/'BIFUbC-petroleum-diesel'!R20,1)</f>
        <v>1</v>
      </c>
      <c r="S20" s="313">
        <f>IF('BIFUbC-petroleum-diesel'!S20&gt;0,'E-petroleum diesel'!S68/'BIFUbC-petroleum-diesel'!S20,1)</f>
        <v>1</v>
      </c>
      <c r="T20" s="313">
        <f>IF('BIFUbC-petroleum-diesel'!T20&gt;0,'E-petroleum diesel'!T68/'BIFUbC-petroleum-diesel'!T20,1)</f>
        <v>1</v>
      </c>
      <c r="U20" s="313">
        <f>IF('BIFUbC-petroleum-diesel'!U20&gt;0,'E-petroleum diesel'!U68/'BIFUbC-petroleum-diesel'!U20,1)</f>
        <v>1</v>
      </c>
      <c r="V20" s="313">
        <f>IF('BIFUbC-petroleum-diesel'!V20&gt;0,'E-petroleum diesel'!V68/'BIFUbC-petroleum-diesel'!V20,1)</f>
        <v>1</v>
      </c>
      <c r="W20" s="313">
        <f>IF('BIFUbC-petroleum-diesel'!W20&gt;0,'E-petroleum diesel'!W68/'BIFUbC-petroleum-diesel'!W20,1)</f>
        <v>1</v>
      </c>
      <c r="X20" s="313">
        <f>IF('BIFUbC-petroleum-diesel'!X20&gt;0,'E-petroleum diesel'!X68/'BIFUbC-petroleum-diesel'!X20,1)</f>
        <v>1</v>
      </c>
      <c r="Y20" s="313">
        <f>IF('BIFUbC-petroleum-diesel'!Y20&gt;0,'E-petroleum diesel'!Y68/'BIFUbC-petroleum-diesel'!Y20,1)</f>
        <v>1</v>
      </c>
      <c r="Z20" s="313">
        <f>IF('BIFUbC-petroleum-diesel'!Z20&gt;0,'E-petroleum diesel'!Z68/'BIFUbC-petroleum-diesel'!Z20,1)</f>
        <v>1</v>
      </c>
      <c r="AA20" s="313">
        <f>IF('BIFUbC-petroleum-diesel'!AA20&gt;0,'E-petroleum diesel'!AA68/'BIFUbC-petroleum-diesel'!AA20,1)</f>
        <v>1</v>
      </c>
      <c r="AB20" s="313">
        <f>IF('BIFUbC-petroleum-diesel'!AB20&gt;0,'E-petroleum diesel'!AB68/'BIFUbC-petroleum-diesel'!AB20,1)</f>
        <v>1</v>
      </c>
      <c r="AC20" s="313">
        <f>IF('BIFUbC-petroleum-diesel'!AC20&gt;0,'E-petroleum diesel'!AC68/'BIFUbC-petroleum-diesel'!AC20,1)</f>
        <v>1</v>
      </c>
      <c r="AD20" s="313">
        <f>IF('BIFUbC-petroleum-diesel'!AD20&gt;0,'E-petroleum diesel'!AD68/'BIFUbC-petroleum-diesel'!AD20,1)</f>
        <v>1</v>
      </c>
      <c r="AE20" s="313">
        <f>IF('BIFUbC-petroleum-diesel'!AE20&gt;0,'E-petroleum diesel'!AE68/'BIFUbC-petroleum-diesel'!AE20,1)</f>
        <v>1</v>
      </c>
      <c r="AF20" s="313">
        <f>IF('BIFUbC-petroleum-diesel'!AF20&gt;0,'E-petroleum diesel'!AF68/'BIFUbC-petroleum-diesel'!AF20,1)</f>
        <v>1</v>
      </c>
      <c r="AG20" s="313">
        <f>IF('BIFUbC-petroleum-diesel'!AG20&gt;0,'E-petroleum diesel'!AG68/'BIFUbC-petroleum-diesel'!AG20,1)</f>
        <v>1</v>
      </c>
      <c r="AH20" s="313">
        <f>IF('BIFUbC-petroleum-diesel'!AH20&gt;0,'E-petroleum diesel'!AH68/'BIFUbC-petroleum-diesel'!AH20,1)</f>
        <v>1</v>
      </c>
      <c r="AI20" s="313">
        <f>IF('BIFUbC-petroleum-diesel'!AI20&gt;0,'E-petroleum diesel'!AI68/'BIFUbC-petroleum-diesel'!AI20,1)</f>
        <v>1</v>
      </c>
      <c r="AJ20" s="313">
        <f>IF('BIFUbC-petroleum-diesel'!AJ20&gt;0,'E-petroleum diesel'!AJ68/'BIFUbC-petroleum-diesel'!AJ20,1)</f>
        <v>1</v>
      </c>
      <c r="AK20" s="313">
        <f>IF('BIFUbC-petroleum-diesel'!AK20&gt;0,'E-petroleum diesel'!AK68/'BIFUbC-petroleum-diesel'!AK20,1)</f>
        <v>1</v>
      </c>
      <c r="AL20" s="313">
        <f>IF('BIFUbC-petroleum-diesel'!AL20&gt;0,'E-petroleum diesel'!AL68/'BIFUbC-petroleum-diesel'!AL20,1)</f>
        <v>1</v>
      </c>
      <c r="AM20" s="313">
        <f>IF('BIFUbC-petroleum-diesel'!AM20&gt;0,'E-petroleum diesel'!AM68/'BIFUbC-petroleum-diesel'!AM20,1)</f>
        <v>1</v>
      </c>
      <c r="AN20" s="313">
        <f>IF('BIFUbC-petroleum-diesel'!AN20&gt;0,'E-petroleum diesel'!AN68/'BIFUbC-petroleum-diesel'!AN20,1)</f>
        <v>1</v>
      </c>
      <c r="AO20" s="313">
        <f>IF('BIFUbC-petroleum-diesel'!AO20&gt;0,'E-petroleum diesel'!AO68/'BIFUbC-petroleum-diesel'!AO20,1)</f>
        <v>1</v>
      </c>
      <c r="AP20" s="313">
        <f>IF('BIFUbC-petroleum-diesel'!AP20&gt;0,'E-petroleum diesel'!AP68/'BIFUbC-petroleum-diesel'!AP20,1)</f>
        <v>1</v>
      </c>
      <c r="AQ20" s="313">
        <f>IF('BIFUbC-petroleum-diesel'!AQ20&gt;0,'E-petroleum diesel'!AQ68/'BIFUbC-petroleum-diesel'!AQ20,1)</f>
        <v>1</v>
      </c>
    </row>
    <row r="21" spans="1:43" x14ac:dyDescent="0.2">
      <c r="A21" s="313" t="s">
        <v>143</v>
      </c>
      <c r="B21" s="313">
        <f>IF('BIFUbC-petroleum-diesel'!B21&gt;0,'E-petroleum diesel'!B69/'BIFUbC-petroleum-diesel'!B21,1)</f>
        <v>1</v>
      </c>
      <c r="C21" s="313">
        <f>IF('BIFUbC-petroleum-diesel'!C21&gt;0,'E-petroleum diesel'!C69/'BIFUbC-petroleum-diesel'!C21,1)</f>
        <v>1</v>
      </c>
      <c r="D21" s="313">
        <f>IF('BIFUbC-petroleum-diesel'!D21&gt;0,'E-petroleum diesel'!D69/'BIFUbC-petroleum-diesel'!D21,1)</f>
        <v>1</v>
      </c>
      <c r="E21" s="313">
        <f>IF('BIFUbC-petroleum-diesel'!E21&gt;0,'E-petroleum diesel'!E69/'BIFUbC-petroleum-diesel'!E21,1)</f>
        <v>1</v>
      </c>
      <c r="F21" s="313">
        <f>IF('BIFUbC-petroleum-diesel'!F21&gt;0,'E-petroleum diesel'!F69/'BIFUbC-petroleum-diesel'!F21,1)</f>
        <v>1</v>
      </c>
      <c r="G21" s="313">
        <f>IF('BIFUbC-petroleum-diesel'!G21&gt;0,'E-petroleum diesel'!G69/'BIFUbC-petroleum-diesel'!G21,1)</f>
        <v>1</v>
      </c>
      <c r="H21" s="313">
        <f>IF('BIFUbC-petroleum-diesel'!H21&gt;0,'E-petroleum diesel'!H69/'BIFUbC-petroleum-diesel'!H21,1)</f>
        <v>1</v>
      </c>
      <c r="I21" s="313">
        <f>IF('BIFUbC-petroleum-diesel'!I21&gt;0,'E-petroleum diesel'!I69/'BIFUbC-petroleum-diesel'!I21,1)</f>
        <v>1</v>
      </c>
      <c r="J21" s="313">
        <f>IF('BIFUbC-petroleum-diesel'!J21&gt;0,'E-petroleum diesel'!J69/'BIFUbC-petroleum-diesel'!J21,1)</f>
        <v>1</v>
      </c>
      <c r="K21" s="313">
        <f>IF('BIFUbC-petroleum-diesel'!K21&gt;0,'E-petroleum diesel'!K69/'BIFUbC-petroleum-diesel'!K21,1)</f>
        <v>1</v>
      </c>
      <c r="L21" s="313">
        <f>IF('BIFUbC-petroleum-diesel'!L21&gt;0,'E-petroleum diesel'!L69/'BIFUbC-petroleum-diesel'!L21,1)</f>
        <v>1</v>
      </c>
      <c r="M21" s="313">
        <f>IF('BIFUbC-petroleum-diesel'!M21&gt;0,'E-petroleum diesel'!M69/'BIFUbC-petroleum-diesel'!M21,1)</f>
        <v>1</v>
      </c>
      <c r="N21" s="313">
        <f>IF('BIFUbC-petroleum-diesel'!N21&gt;0,'E-petroleum diesel'!N69/'BIFUbC-petroleum-diesel'!N21,1)</f>
        <v>1</v>
      </c>
      <c r="O21" s="313">
        <f>IF('BIFUbC-petroleum-diesel'!O21&gt;0,'E-petroleum diesel'!O69/'BIFUbC-petroleum-diesel'!O21,1)</f>
        <v>1</v>
      </c>
      <c r="P21" s="313">
        <f>IF('BIFUbC-petroleum-diesel'!P21&gt;0,'E-petroleum diesel'!P69/'BIFUbC-petroleum-diesel'!P21,1)</f>
        <v>1</v>
      </c>
      <c r="Q21" s="313">
        <f>IF('BIFUbC-petroleum-diesel'!Q21&gt;0,'E-petroleum diesel'!Q69/'BIFUbC-petroleum-diesel'!Q21,1)</f>
        <v>1</v>
      </c>
      <c r="R21" s="313">
        <f>IF('BIFUbC-petroleum-diesel'!R21&gt;0,'E-petroleum diesel'!R69/'BIFUbC-petroleum-diesel'!R21,1)</f>
        <v>1</v>
      </c>
      <c r="S21" s="313">
        <f>IF('BIFUbC-petroleum-diesel'!S21&gt;0,'E-petroleum diesel'!S69/'BIFUbC-petroleum-diesel'!S21,1)</f>
        <v>1</v>
      </c>
      <c r="T21" s="313">
        <f>IF('BIFUbC-petroleum-diesel'!T21&gt;0,'E-petroleum diesel'!T69/'BIFUbC-petroleum-diesel'!T21,1)</f>
        <v>1</v>
      </c>
      <c r="U21" s="313">
        <f>IF('BIFUbC-petroleum-diesel'!U21&gt;0,'E-petroleum diesel'!U69/'BIFUbC-petroleum-diesel'!U21,1)</f>
        <v>1</v>
      </c>
      <c r="V21" s="313">
        <f>IF('BIFUbC-petroleum-diesel'!V21&gt;0,'E-petroleum diesel'!V69/'BIFUbC-petroleum-diesel'!V21,1)</f>
        <v>1</v>
      </c>
      <c r="W21" s="313">
        <f>IF('BIFUbC-petroleum-diesel'!W21&gt;0,'E-petroleum diesel'!W69/'BIFUbC-petroleum-diesel'!W21,1)</f>
        <v>1</v>
      </c>
      <c r="X21" s="313">
        <f>IF('BIFUbC-petroleum-diesel'!X21&gt;0,'E-petroleum diesel'!X69/'BIFUbC-petroleum-diesel'!X21,1)</f>
        <v>1</v>
      </c>
      <c r="Y21" s="313">
        <f>IF('BIFUbC-petroleum-diesel'!Y21&gt;0,'E-petroleum diesel'!Y69/'BIFUbC-petroleum-diesel'!Y21,1)</f>
        <v>1</v>
      </c>
      <c r="Z21" s="313">
        <f>IF('BIFUbC-petroleum-diesel'!Z21&gt;0,'E-petroleum diesel'!Z69/'BIFUbC-petroleum-diesel'!Z21,1)</f>
        <v>1</v>
      </c>
      <c r="AA21" s="313">
        <f>IF('BIFUbC-petroleum-diesel'!AA21&gt;0,'E-petroleum diesel'!AA69/'BIFUbC-petroleum-diesel'!AA21,1)</f>
        <v>1</v>
      </c>
      <c r="AB21" s="313">
        <f>IF('BIFUbC-petroleum-diesel'!AB21&gt;0,'E-petroleum diesel'!AB69/'BIFUbC-petroleum-diesel'!AB21,1)</f>
        <v>1</v>
      </c>
      <c r="AC21" s="313">
        <f>IF('BIFUbC-petroleum-diesel'!AC21&gt;0,'E-petroleum diesel'!AC69/'BIFUbC-petroleum-diesel'!AC21,1)</f>
        <v>1</v>
      </c>
      <c r="AD21" s="313">
        <f>IF('BIFUbC-petroleum-diesel'!AD21&gt;0,'E-petroleum diesel'!AD69/'BIFUbC-petroleum-diesel'!AD21,1)</f>
        <v>1</v>
      </c>
      <c r="AE21" s="313">
        <f>IF('BIFUbC-petroleum-diesel'!AE21&gt;0,'E-petroleum diesel'!AE69/'BIFUbC-petroleum-diesel'!AE21,1)</f>
        <v>1</v>
      </c>
      <c r="AF21" s="313">
        <f>IF('BIFUbC-petroleum-diesel'!AF21&gt;0,'E-petroleum diesel'!AF69/'BIFUbC-petroleum-diesel'!AF21,1)</f>
        <v>1</v>
      </c>
      <c r="AG21" s="313">
        <f>IF('BIFUbC-petroleum-diesel'!AG21&gt;0,'E-petroleum diesel'!AG69/'BIFUbC-petroleum-diesel'!AG21,1)</f>
        <v>1</v>
      </c>
      <c r="AH21" s="313">
        <f>IF('BIFUbC-petroleum-diesel'!AH21&gt;0,'E-petroleum diesel'!AH69/'BIFUbC-petroleum-diesel'!AH21,1)</f>
        <v>1</v>
      </c>
      <c r="AI21" s="313">
        <f>IF('BIFUbC-petroleum-diesel'!AI21&gt;0,'E-petroleum diesel'!AI69/'BIFUbC-petroleum-diesel'!AI21,1)</f>
        <v>1</v>
      </c>
      <c r="AJ21" s="313">
        <f>IF('BIFUbC-petroleum-diesel'!AJ21&gt;0,'E-petroleum diesel'!AJ69/'BIFUbC-petroleum-diesel'!AJ21,1)</f>
        <v>1</v>
      </c>
      <c r="AK21" s="313">
        <f>IF('BIFUbC-petroleum-diesel'!AK21&gt;0,'E-petroleum diesel'!AK69/'BIFUbC-petroleum-diesel'!AK21,1)</f>
        <v>1</v>
      </c>
      <c r="AL21" s="313">
        <f>IF('BIFUbC-petroleum-diesel'!AL21&gt;0,'E-petroleum diesel'!AL69/'BIFUbC-petroleum-diesel'!AL21,1)</f>
        <v>1</v>
      </c>
      <c r="AM21" s="313">
        <f>IF('BIFUbC-petroleum-diesel'!AM21&gt;0,'E-petroleum diesel'!AM69/'BIFUbC-petroleum-diesel'!AM21,1)</f>
        <v>1</v>
      </c>
      <c r="AN21" s="313">
        <f>IF('BIFUbC-petroleum-diesel'!AN21&gt;0,'E-petroleum diesel'!AN69/'BIFUbC-petroleum-diesel'!AN21,1)</f>
        <v>1</v>
      </c>
      <c r="AO21" s="313">
        <f>IF('BIFUbC-petroleum-diesel'!AO21&gt;0,'E-petroleum diesel'!AO69/'BIFUbC-petroleum-diesel'!AO21,1)</f>
        <v>1</v>
      </c>
      <c r="AP21" s="313">
        <f>IF('BIFUbC-petroleum-diesel'!AP21&gt;0,'E-petroleum diesel'!AP69/'BIFUbC-petroleum-diesel'!AP21,1)</f>
        <v>1</v>
      </c>
      <c r="AQ21" s="313">
        <f>IF('BIFUbC-petroleum-diesel'!AQ21&gt;0,'E-petroleum diesel'!AQ69/'BIFUbC-petroleum-diesel'!AQ21,1)</f>
        <v>1</v>
      </c>
    </row>
    <row r="22" spans="1:43" x14ac:dyDescent="0.2">
      <c r="A22" s="313" t="s">
        <v>144</v>
      </c>
      <c r="B22" s="313">
        <f>IF('BIFUbC-petroleum-diesel'!B22&gt;0,'E-petroleum diesel'!B70/'BIFUbC-petroleum-diesel'!B22,1)</f>
        <v>1</v>
      </c>
      <c r="C22" s="313">
        <f>IF('BIFUbC-petroleum-diesel'!C22&gt;0,'E-petroleum diesel'!C70/'BIFUbC-petroleum-diesel'!C22,1)</f>
        <v>1</v>
      </c>
      <c r="D22" s="313">
        <f>IF('BIFUbC-petroleum-diesel'!D22&gt;0,'E-petroleum diesel'!D70/'BIFUbC-petroleum-diesel'!D22,1)</f>
        <v>1</v>
      </c>
      <c r="E22" s="313">
        <f>IF('BIFUbC-petroleum-diesel'!E22&gt;0,'E-petroleum diesel'!E70/'BIFUbC-petroleum-diesel'!E22,1)</f>
        <v>1</v>
      </c>
      <c r="F22" s="313">
        <f>IF('BIFUbC-petroleum-diesel'!F22&gt;0,'E-petroleum diesel'!F70/'BIFUbC-petroleum-diesel'!F22,1)</f>
        <v>1</v>
      </c>
      <c r="G22" s="313">
        <f>IF('BIFUbC-petroleum-diesel'!G22&gt;0,'E-petroleum diesel'!G70/'BIFUbC-petroleum-diesel'!G22,1)</f>
        <v>1</v>
      </c>
      <c r="H22" s="313">
        <f>IF('BIFUbC-petroleum-diesel'!H22&gt;0,'E-petroleum diesel'!H70/'BIFUbC-petroleum-diesel'!H22,1)</f>
        <v>1</v>
      </c>
      <c r="I22" s="313">
        <f>IF('BIFUbC-petroleum-diesel'!I22&gt;0,'E-petroleum diesel'!I70/'BIFUbC-petroleum-diesel'!I22,1)</f>
        <v>1</v>
      </c>
      <c r="J22" s="313">
        <f>IF('BIFUbC-petroleum-diesel'!J22&gt;0,'E-petroleum diesel'!J70/'BIFUbC-petroleum-diesel'!J22,1)</f>
        <v>1</v>
      </c>
      <c r="K22" s="313">
        <f>IF('BIFUbC-petroleum-diesel'!K22&gt;0,'E-petroleum diesel'!K70/'BIFUbC-petroleum-diesel'!K22,1)</f>
        <v>1</v>
      </c>
      <c r="L22" s="313">
        <f>IF('BIFUbC-petroleum-diesel'!L22&gt;0,'E-petroleum diesel'!L70/'BIFUbC-petroleum-diesel'!L22,1)</f>
        <v>1</v>
      </c>
      <c r="M22" s="313">
        <f>IF('BIFUbC-petroleum-diesel'!M22&gt;0,'E-petroleum diesel'!M70/'BIFUbC-petroleum-diesel'!M22,1)</f>
        <v>1</v>
      </c>
      <c r="N22" s="313">
        <f>IF('BIFUbC-petroleum-diesel'!N22&gt;0,'E-petroleum diesel'!N70/'BIFUbC-petroleum-diesel'!N22,1)</f>
        <v>1</v>
      </c>
      <c r="O22" s="313">
        <f>IF('BIFUbC-petroleum-diesel'!O22&gt;0,'E-petroleum diesel'!O70/'BIFUbC-petroleum-diesel'!O22,1)</f>
        <v>1</v>
      </c>
      <c r="P22" s="313">
        <f>IF('BIFUbC-petroleum-diesel'!P22&gt;0,'E-petroleum diesel'!P70/'BIFUbC-petroleum-diesel'!P22,1)</f>
        <v>1</v>
      </c>
      <c r="Q22" s="313">
        <f>IF('BIFUbC-petroleum-diesel'!Q22&gt;0,'E-petroleum diesel'!Q70/'BIFUbC-petroleum-diesel'!Q22,1)</f>
        <v>1</v>
      </c>
      <c r="R22" s="313">
        <f>IF('BIFUbC-petroleum-diesel'!R22&gt;0,'E-petroleum diesel'!R70/'BIFUbC-petroleum-diesel'!R22,1)</f>
        <v>1</v>
      </c>
      <c r="S22" s="313">
        <f>IF('BIFUbC-petroleum-diesel'!S22&gt;0,'E-petroleum diesel'!S70/'BIFUbC-petroleum-diesel'!S22,1)</f>
        <v>1</v>
      </c>
      <c r="T22" s="313">
        <f>IF('BIFUbC-petroleum-diesel'!T22&gt;0,'E-petroleum diesel'!T70/'BIFUbC-petroleum-diesel'!T22,1)</f>
        <v>1</v>
      </c>
      <c r="U22" s="313">
        <f>IF('BIFUbC-petroleum-diesel'!U22&gt;0,'E-petroleum diesel'!U70/'BIFUbC-petroleum-diesel'!U22,1)</f>
        <v>1</v>
      </c>
      <c r="V22" s="313">
        <f>IF('BIFUbC-petroleum-diesel'!V22&gt;0,'E-petroleum diesel'!V70/'BIFUbC-petroleum-diesel'!V22,1)</f>
        <v>1</v>
      </c>
      <c r="W22" s="313">
        <f>IF('BIFUbC-petroleum-diesel'!W22&gt;0,'E-petroleum diesel'!W70/'BIFUbC-petroleum-diesel'!W22,1)</f>
        <v>1</v>
      </c>
      <c r="X22" s="313">
        <f>IF('BIFUbC-petroleum-diesel'!X22&gt;0,'E-petroleum diesel'!X70/'BIFUbC-petroleum-diesel'!X22,1)</f>
        <v>1</v>
      </c>
      <c r="Y22" s="313">
        <f>IF('BIFUbC-petroleum-diesel'!Y22&gt;0,'E-petroleum diesel'!Y70/'BIFUbC-petroleum-diesel'!Y22,1)</f>
        <v>1</v>
      </c>
      <c r="Z22" s="313">
        <f>IF('BIFUbC-petroleum-diesel'!Z22&gt;0,'E-petroleum diesel'!Z70/'BIFUbC-petroleum-diesel'!Z22,1)</f>
        <v>1</v>
      </c>
      <c r="AA22" s="313">
        <f>IF('BIFUbC-petroleum-diesel'!AA22&gt;0,'E-petroleum diesel'!AA70/'BIFUbC-petroleum-diesel'!AA22,1)</f>
        <v>1</v>
      </c>
      <c r="AB22" s="313">
        <f>IF('BIFUbC-petroleum-diesel'!AB22&gt;0,'E-petroleum diesel'!AB70/'BIFUbC-petroleum-diesel'!AB22,1)</f>
        <v>1</v>
      </c>
      <c r="AC22" s="313">
        <f>IF('BIFUbC-petroleum-diesel'!AC22&gt;0,'E-petroleum diesel'!AC70/'BIFUbC-petroleum-diesel'!AC22,1)</f>
        <v>1</v>
      </c>
      <c r="AD22" s="313">
        <f>IF('BIFUbC-petroleum-diesel'!AD22&gt;0,'E-petroleum diesel'!AD70/'BIFUbC-petroleum-diesel'!AD22,1)</f>
        <v>1</v>
      </c>
      <c r="AE22" s="313">
        <f>IF('BIFUbC-petroleum-diesel'!AE22&gt;0,'E-petroleum diesel'!AE70/'BIFUbC-petroleum-diesel'!AE22,1)</f>
        <v>1</v>
      </c>
      <c r="AF22" s="313">
        <f>IF('BIFUbC-petroleum-diesel'!AF22&gt;0,'E-petroleum diesel'!AF70/'BIFUbC-petroleum-diesel'!AF22,1)</f>
        <v>1</v>
      </c>
      <c r="AG22" s="313">
        <f>IF('BIFUbC-petroleum-diesel'!AG22&gt;0,'E-petroleum diesel'!AG70/'BIFUbC-petroleum-diesel'!AG22,1)</f>
        <v>1</v>
      </c>
      <c r="AH22" s="313">
        <f>IF('BIFUbC-petroleum-diesel'!AH22&gt;0,'E-petroleum diesel'!AH70/'BIFUbC-petroleum-diesel'!AH22,1)</f>
        <v>1</v>
      </c>
      <c r="AI22" s="313">
        <f>IF('BIFUbC-petroleum-diesel'!AI22&gt;0,'E-petroleum diesel'!AI70/'BIFUbC-petroleum-diesel'!AI22,1)</f>
        <v>1</v>
      </c>
      <c r="AJ22" s="313">
        <f>IF('BIFUbC-petroleum-diesel'!AJ22&gt;0,'E-petroleum diesel'!AJ70/'BIFUbC-petroleum-diesel'!AJ22,1)</f>
        <v>1</v>
      </c>
      <c r="AK22" s="313">
        <f>IF('BIFUbC-petroleum-diesel'!AK22&gt;0,'E-petroleum diesel'!AK70/'BIFUbC-petroleum-diesel'!AK22,1)</f>
        <v>1</v>
      </c>
      <c r="AL22" s="313">
        <f>IF('BIFUbC-petroleum-diesel'!AL22&gt;0,'E-petroleum diesel'!AL70/'BIFUbC-petroleum-diesel'!AL22,1)</f>
        <v>1</v>
      </c>
      <c r="AM22" s="313">
        <f>IF('BIFUbC-petroleum-diesel'!AM22&gt;0,'E-petroleum diesel'!AM70/'BIFUbC-petroleum-diesel'!AM22,1)</f>
        <v>1</v>
      </c>
      <c r="AN22" s="313">
        <f>IF('BIFUbC-petroleum-diesel'!AN22&gt;0,'E-petroleum diesel'!AN70/'BIFUbC-petroleum-diesel'!AN22,1)</f>
        <v>1</v>
      </c>
      <c r="AO22" s="313">
        <f>IF('BIFUbC-petroleum-diesel'!AO22&gt;0,'E-petroleum diesel'!AO70/'BIFUbC-petroleum-diesel'!AO22,1)</f>
        <v>1</v>
      </c>
      <c r="AP22" s="313">
        <f>IF('BIFUbC-petroleum-diesel'!AP22&gt;0,'E-petroleum diesel'!AP70/'BIFUbC-petroleum-diesel'!AP22,1)</f>
        <v>1</v>
      </c>
      <c r="AQ22" s="313">
        <f>IF('BIFUbC-petroleum-diesel'!AQ22&gt;0,'E-petroleum diesel'!AQ70/'BIFUbC-petroleum-diesel'!AQ22,1)</f>
        <v>1</v>
      </c>
    </row>
    <row r="23" spans="1:43" x14ac:dyDescent="0.2">
      <c r="A23" s="313" t="s">
        <v>145</v>
      </c>
      <c r="B23" s="313">
        <f>IF('BIFUbC-petroleum-diesel'!B23&gt;0,'E-petroleum diesel'!B71/'BIFUbC-petroleum-diesel'!B23,1)</f>
        <v>0.98185609427010279</v>
      </c>
      <c r="C23" s="313">
        <f>IF('BIFUbC-petroleum-diesel'!C23&gt;0,'E-petroleum diesel'!C71/'BIFUbC-petroleum-diesel'!C23,1)</f>
        <v>0.96268817699209985</v>
      </c>
      <c r="D23" s="313">
        <f>IF('BIFUbC-petroleum-diesel'!D23&gt;0,'E-petroleum diesel'!D71/'BIFUbC-petroleum-diesel'!D23,1)</f>
        <v>0.96237697375064468</v>
      </c>
      <c r="E23" s="313">
        <f>IF('BIFUbC-petroleum-diesel'!E23&gt;0,'E-petroleum diesel'!E71/'BIFUbC-petroleum-diesel'!E23,1)</f>
        <v>0.96206186352768674</v>
      </c>
      <c r="F23" s="313">
        <f>IF('BIFUbC-petroleum-diesel'!F23&gt;0,'E-petroleum diesel'!F71/'BIFUbC-petroleum-diesel'!F23,1)</f>
        <v>0.96174278069528563</v>
      </c>
      <c r="G23" s="313">
        <f>IF('BIFUbC-petroleum-diesel'!G23&gt;0,'E-petroleum diesel'!G71/'BIFUbC-petroleum-diesel'!G23,1)</f>
        <v>0.96141965824269693</v>
      </c>
      <c r="H23" s="313">
        <f>IF('BIFUbC-petroleum-diesel'!H23&gt;0,'E-petroleum diesel'!H71/'BIFUbC-petroleum-diesel'!H23,1)</f>
        <v>0.96109242774128756</v>
      </c>
      <c r="I23" s="313">
        <f>IF('BIFUbC-petroleum-diesel'!I23&gt;0,'E-petroleum diesel'!I71/'BIFUbC-petroleum-diesel'!I23,1)</f>
        <v>0.9607873574448883</v>
      </c>
      <c r="J23" s="313">
        <f>IF('BIFUbC-petroleum-diesel'!J23&gt;0,'E-petroleum diesel'!J71/'BIFUbC-petroleum-diesel'!J23,1)</f>
        <v>0.96047871408829399</v>
      </c>
      <c r="K23" s="313">
        <f>IF('BIFUbC-petroleum-diesel'!K23&gt;0,'E-petroleum diesel'!K71/'BIFUbC-petroleum-diesel'!K23,1)</f>
        <v>0.9601664421218864</v>
      </c>
      <c r="L23" s="313">
        <f>IF('BIFUbC-petroleum-diesel'!L23&gt;0,'E-petroleum diesel'!L71/'BIFUbC-petroleum-diesel'!L23,1)</f>
        <v>0.95985048492174119</v>
      </c>
      <c r="M23" s="313">
        <f>IF('BIFUbC-petroleum-diesel'!M23&gt;0,'E-petroleum diesel'!M71/'BIFUbC-petroleum-diesel'!M23,1)</f>
        <v>0.95953078476482867</v>
      </c>
      <c r="N23" s="313">
        <f>IF('BIFUbC-petroleum-diesel'!N23&gt;0,'E-petroleum diesel'!N71/'BIFUbC-petroleum-diesel'!N23,1)</f>
        <v>0.95927017910230095</v>
      </c>
      <c r="O23" s="313">
        <f>IF('BIFUbC-petroleum-diesel'!O23&gt;0,'E-petroleum diesel'!O71/'BIFUbC-petroleum-diesel'!O23,1)</f>
        <v>0.95900703981073354</v>
      </c>
      <c r="P23" s="313">
        <f>IF('BIFUbC-petroleum-diesel'!P23&gt;0,'E-petroleum diesel'!P71/'BIFUbC-petroleum-diesel'!P23,1)</f>
        <v>0.95874133383381299</v>
      </c>
      <c r="Q23" s="313">
        <f>IF('BIFUbC-petroleum-diesel'!Q23&gt;0,'E-petroleum diesel'!Q71/'BIFUbC-petroleum-diesel'!Q23,1)</f>
        <v>0.95847302757261443</v>
      </c>
      <c r="R23" s="313">
        <f>IF('BIFUbC-petroleum-diesel'!R23&gt;0,'E-petroleum diesel'!R71/'BIFUbC-petroleum-diesel'!R23,1)</f>
        <v>0.95820208687484465</v>
      </c>
      <c r="S23" s="313">
        <f>IF('BIFUbC-petroleum-diesel'!S23&gt;0,'E-petroleum diesel'!S71/'BIFUbC-petroleum-diesel'!S23,1)</f>
        <v>0.95809954855779189</v>
      </c>
      <c r="T23" s="313">
        <f>IF('BIFUbC-petroleum-diesel'!T23&gt;0,'E-petroleum diesel'!T71/'BIFUbC-petroleum-diesel'!T23,1)</f>
        <v>0.95799663091076126</v>
      </c>
      <c r="U23" s="313">
        <f>IF('BIFUbC-petroleum-diesel'!U23&gt;0,'E-petroleum diesel'!U71/'BIFUbC-petroleum-diesel'!U23,1)</f>
        <v>0.95789333205278826</v>
      </c>
      <c r="V23" s="313">
        <f>IF('BIFUbC-petroleum-diesel'!V23&gt;0,'E-petroleum diesel'!V71/'BIFUbC-petroleum-diesel'!V23,1)</f>
        <v>0.95778965009118833</v>
      </c>
      <c r="W23" s="313">
        <f>IF('BIFUbC-petroleum-diesel'!W23&gt;0,'E-petroleum diesel'!W71/'BIFUbC-petroleum-diesel'!W23,1)</f>
        <v>0.95768558312146901</v>
      </c>
      <c r="X23" s="313">
        <f>IF('BIFUbC-petroleum-diesel'!X23&gt;0,'E-petroleum diesel'!X71/'BIFUbC-petroleum-diesel'!X23,1)</f>
        <v>0.95758112922724059</v>
      </c>
      <c r="Y23" s="313">
        <f>IF('BIFUbC-petroleum-diesel'!Y23&gt;0,'E-petroleum diesel'!Y71/'BIFUbC-petroleum-diesel'!Y23,1)</f>
        <v>0.9574762864801275</v>
      </c>
      <c r="Z23" s="313">
        <f>IF('BIFUbC-petroleum-diesel'!Z23&gt;0,'E-petroleum diesel'!Z71/'BIFUbC-petroleum-diesel'!Z23,1)</f>
        <v>0.95737105293967695</v>
      </c>
      <c r="AA23" s="313">
        <f>IF('BIFUbC-petroleum-diesel'!AA23&gt;0,'E-petroleum diesel'!AA71/'BIFUbC-petroleum-diesel'!AA23,1)</f>
        <v>0.95726542665326741</v>
      </c>
      <c r="AB23" s="313">
        <f>IF('BIFUbC-petroleum-diesel'!AB23&gt;0,'E-petroleum diesel'!AB71/'BIFUbC-petroleum-diesel'!AB23,1)</f>
        <v>0.95715940565601776</v>
      </c>
      <c r="AC23" s="313">
        <f>IF('BIFUbC-petroleum-diesel'!AC23&gt;0,'E-petroleum diesel'!AC71/'BIFUbC-petroleum-diesel'!AC23,1)</f>
        <v>0.9570529879706936</v>
      </c>
      <c r="AD23" s="313">
        <f>IF('BIFUbC-petroleum-diesel'!AD23&gt;0,'E-petroleum diesel'!AD71/'BIFUbC-petroleum-diesel'!AD23,1)</f>
        <v>0.95694617160761375</v>
      </c>
      <c r="AE23" s="313">
        <f>IF('BIFUbC-petroleum-diesel'!AE23&gt;0,'E-petroleum diesel'!AE71/'BIFUbC-petroleum-diesel'!AE23,1)</f>
        <v>0.9568389545645557</v>
      </c>
      <c r="AF23" s="313">
        <f>IF('BIFUbC-petroleum-diesel'!AF23&gt;0,'E-petroleum diesel'!AF71/'BIFUbC-petroleum-diesel'!AF23,1)</f>
        <v>0.95673133482666017</v>
      </c>
      <c r="AG23" s="313">
        <f>IF('BIFUbC-petroleum-diesel'!AG23&gt;0,'E-petroleum diesel'!AG71/'BIFUbC-petroleum-diesel'!AG23,1)</f>
        <v>0.95662331036633519</v>
      </c>
      <c r="AH23" s="313">
        <f>IF('BIFUbC-petroleum-diesel'!AH23&gt;0,'E-petroleum diesel'!AH71/'BIFUbC-petroleum-diesel'!AH23,1)</f>
        <v>0.95651487914315891</v>
      </c>
      <c r="AI23" s="313">
        <f>IF('BIFUbC-petroleum-diesel'!AI23&gt;0,'E-petroleum diesel'!AI71/'BIFUbC-petroleum-diesel'!AI23,1)</f>
        <v>0.95640603910378119</v>
      </c>
      <c r="AJ23" s="313">
        <f>IF('BIFUbC-petroleum-diesel'!AJ23&gt;0,'E-petroleum diesel'!AJ71/'BIFUbC-petroleum-diesel'!AJ23,1)</f>
        <v>0.95629678818182562</v>
      </c>
      <c r="AK23" s="313">
        <f>IF('BIFUbC-petroleum-diesel'!AK23&gt;0,'E-petroleum diesel'!AK71/'BIFUbC-petroleum-diesel'!AK23,1)</f>
        <v>0.95618712429778929</v>
      </c>
      <c r="AL23" s="313">
        <f>IF('BIFUbC-petroleum-diesel'!AL23&gt;0,'E-petroleum diesel'!AL71/'BIFUbC-petroleum-diesel'!AL23,1)</f>
        <v>0.95607704535894222</v>
      </c>
      <c r="AM23" s="313">
        <f>IF('BIFUbC-petroleum-diesel'!AM23&gt;0,'E-petroleum diesel'!AM71/'BIFUbC-petroleum-diesel'!AM23,1)</f>
        <v>0.95596654925922597</v>
      </c>
      <c r="AN23" s="313">
        <f>IF('BIFUbC-petroleum-diesel'!AN23&gt;0,'E-petroleum diesel'!AN71/'BIFUbC-petroleum-diesel'!AN23,1)</f>
        <v>0.95585563387915129</v>
      </c>
      <c r="AO23" s="313">
        <f>IF('BIFUbC-petroleum-diesel'!AO23&gt;0,'E-petroleum diesel'!AO71/'BIFUbC-petroleum-diesel'!AO23,1)</f>
        <v>0.95574429708569453</v>
      </c>
      <c r="AP23" s="313">
        <f>IF('BIFUbC-petroleum-diesel'!AP23&gt;0,'E-petroleum diesel'!AP71/'BIFUbC-petroleum-diesel'!AP23,1)</f>
        <v>0.95563253673219362</v>
      </c>
      <c r="AQ23" s="313">
        <f>IF('BIFUbC-petroleum-diesel'!AQ23&gt;0,'E-petroleum diesel'!AQ71/'BIFUbC-petroleum-diesel'!AQ23,1)</f>
        <v>0.95529996413196072</v>
      </c>
    </row>
    <row r="24" spans="1:43" x14ac:dyDescent="0.2">
      <c r="A24" s="313" t="s">
        <v>146</v>
      </c>
      <c r="B24" s="313">
        <f>IF('BIFUbC-petroleum-diesel'!B24&gt;0,'E-petroleum diesel'!B72/'BIFUbC-petroleum-diesel'!B24,1)</f>
        <v>1</v>
      </c>
      <c r="C24" s="313">
        <f>IF('BIFUbC-petroleum-diesel'!C24&gt;0,'E-petroleum diesel'!C72/'BIFUbC-petroleum-diesel'!C24,1)</f>
        <v>0.16547351534115273</v>
      </c>
      <c r="D24" s="313">
        <f>IF('BIFUbC-petroleum-diesel'!D24&gt;0,'E-petroleum diesel'!D72/'BIFUbC-petroleum-diesel'!D24,1)</f>
        <v>0.16465468912079315</v>
      </c>
      <c r="E24" s="313">
        <f>IF('BIFUbC-petroleum-diesel'!E24&gt;0,'E-petroleum diesel'!E72/'BIFUbC-petroleum-diesel'!E24,1)</f>
        <v>0.1638355415637528</v>
      </c>
      <c r="F24" s="313">
        <f>IF('BIFUbC-petroleum-diesel'!F24&gt;0,'E-petroleum diesel'!F72/'BIFUbC-petroleum-diesel'!F24,1)</f>
        <v>0.16301607551016065</v>
      </c>
      <c r="G24" s="313">
        <f>IF('BIFUbC-petroleum-diesel'!G24&gt;0,'E-petroleum diesel'!G72/'BIFUbC-petroleum-diesel'!G24,1)</f>
        <v>0.1621962938142463</v>
      </c>
      <c r="H24" s="313">
        <f>IF('BIFUbC-petroleum-diesel'!H24&gt;0,'E-petroleum diesel'!H72/'BIFUbC-petroleum-diesel'!H24,1)</f>
        <v>0.16137619934436503</v>
      </c>
      <c r="I24" s="313">
        <f>IF('BIFUbC-petroleum-diesel'!I24&gt;0,'E-petroleum diesel'!I72/'BIFUbC-petroleum-diesel'!I24,1)</f>
        <v>0.16065317614955638</v>
      </c>
      <c r="J24" s="313">
        <f>IF('BIFUbC-petroleum-diesel'!J24&gt;0,'E-petroleum diesel'!J72/'BIFUbC-petroleum-diesel'!J24,1)</f>
        <v>0.15993003096833086</v>
      </c>
      <c r="K24" s="313">
        <f>IF('BIFUbC-petroleum-diesel'!K24&gt;0,'E-petroleum diesel'!K72/'BIFUbC-petroleum-diesel'!K24,1)</f>
        <v>0.15920676639495138</v>
      </c>
      <c r="L24" s="313">
        <f>IF('BIFUbC-petroleum-diesel'!L24&gt;0,'E-petroleum diesel'!L72/'BIFUbC-petroleum-diesel'!L24,1)</f>
        <v>0.15848338503359127</v>
      </c>
      <c r="M24" s="313">
        <f>IF('BIFUbC-petroleum-diesel'!M24&gt;0,'E-petroleum diesel'!M72/'BIFUbC-petroleum-diesel'!M24,1)</f>
        <v>0.15775988949834219</v>
      </c>
      <c r="N24" s="313">
        <f>IF('BIFUbC-petroleum-diesel'!N24&gt;0,'E-petroleum diesel'!N72/'BIFUbC-petroleum-diesel'!N24,1)</f>
        <v>0.15713938572265421</v>
      </c>
      <c r="O24" s="313">
        <f>IF('BIFUbC-petroleum-diesel'!O24&gt;0,'E-petroleum diesel'!O72/'BIFUbC-petroleum-diesel'!O24,1)</f>
        <v>0.15651868041021741</v>
      </c>
      <c r="P24" s="313">
        <f>IF('BIFUbC-petroleum-diesel'!P24&gt;0,'E-petroleum diesel'!P72/'BIFUbC-petroleum-diesel'!P24,1)</f>
        <v>0.15589777469160751</v>
      </c>
      <c r="Q24" s="313">
        <f>IF('BIFUbC-petroleum-diesel'!Q24&gt;0,'E-petroleum diesel'!Q72/'BIFUbC-petroleum-diesel'!Q24,1)</f>
        <v>0.15527666970175216</v>
      </c>
      <c r="R24" s="313">
        <f>IF('BIFUbC-petroleum-diesel'!R24&gt;0,'E-petroleum diesel'!R72/'BIFUbC-petroleum-diesel'!R24,1)</f>
        <v>0.15465536657993723</v>
      </c>
      <c r="S24" s="313">
        <f>IF('BIFUbC-petroleum-diesel'!S24&gt;0,'E-petroleum diesel'!S72/'BIFUbC-petroleum-diesel'!S24,1)</f>
        <v>0.15447412943238456</v>
      </c>
      <c r="T24" s="313">
        <f>IF('BIFUbC-petroleum-diesel'!T24&gt;0,'E-petroleum diesel'!T72/'BIFUbC-petroleum-diesel'!T24,1)</f>
        <v>0.15429291566582651</v>
      </c>
      <c r="U24" s="313">
        <f>IF('BIFUbC-petroleum-diesel'!U24&gt;0,'E-petroleum diesel'!U72/'BIFUbC-petroleum-diesel'!U24,1)</f>
        <v>0.15411172536030937</v>
      </c>
      <c r="V24" s="313">
        <f>IF('BIFUbC-petroleum-diesel'!V24&gt;0,'E-petroleum diesel'!V72/'BIFUbC-petroleum-diesel'!V24,1)</f>
        <v>0.1539305585959313</v>
      </c>
      <c r="W24" s="313">
        <f>IF('BIFUbC-petroleum-diesel'!W24&gt;0,'E-petroleum diesel'!W72/'BIFUbC-petroleum-diesel'!W24,1)</f>
        <v>0.15374941545284218</v>
      </c>
      <c r="X24" s="313">
        <f>IF('BIFUbC-petroleum-diesel'!X24&gt;0,'E-petroleum diesel'!X72/'BIFUbC-petroleum-diesel'!X24,1)</f>
        <v>0.15356829601124347</v>
      </c>
      <c r="Y24" s="313">
        <f>IF('BIFUbC-petroleum-diesel'!Y24&gt;0,'E-petroleum diesel'!Y72/'BIFUbC-petroleum-diesel'!Y24,1)</f>
        <v>0.1533872003513885</v>
      </c>
      <c r="Z24" s="313">
        <f>IF('BIFUbC-petroleum-diesel'!Z24&gt;0,'E-petroleum diesel'!Z72/'BIFUbC-petroleum-diesel'!Z24,1)</f>
        <v>0.15320612855358212</v>
      </c>
      <c r="AA24" s="313">
        <f>IF('BIFUbC-petroleum-diesel'!AA24&gt;0,'E-petroleum diesel'!AA72/'BIFUbC-petroleum-diesel'!AA24,1)</f>
        <v>0.15302508069818077</v>
      </c>
      <c r="AB24" s="313">
        <f>IF('BIFUbC-petroleum-diesel'!AB24&gt;0,'E-petroleum diesel'!AB72/'BIFUbC-petroleum-diesel'!AB24,1)</f>
        <v>0.15284405686559258</v>
      </c>
      <c r="AC24" s="313">
        <f>IF('BIFUbC-petroleum-diesel'!AC24&gt;0,'E-petroleum diesel'!AC72/'BIFUbC-petroleum-diesel'!AC24,1)</f>
        <v>0.15266305713627698</v>
      </c>
      <c r="AD24" s="313">
        <f>IF('BIFUbC-petroleum-diesel'!AD24&gt;0,'E-petroleum diesel'!AD72/'BIFUbC-petroleum-diesel'!AD24,1)</f>
        <v>0.15248208159074497</v>
      </c>
      <c r="AE24" s="313">
        <f>IF('BIFUbC-petroleum-diesel'!AE24&gt;0,'E-petroleum diesel'!AE72/'BIFUbC-petroleum-diesel'!AE24,1)</f>
        <v>0.15230113030955908</v>
      </c>
      <c r="AF24" s="313">
        <f>IF('BIFUbC-petroleum-diesel'!AF24&gt;0,'E-petroleum diesel'!AF72/'BIFUbC-petroleum-diesel'!AF24,1)</f>
        <v>0.15212020337333304</v>
      </c>
      <c r="AG24" s="313">
        <f>IF('BIFUbC-petroleum-diesel'!AG24&gt;0,'E-petroleum diesel'!AG72/'BIFUbC-petroleum-diesel'!AG24,1)</f>
        <v>0.15193930086273208</v>
      </c>
      <c r="AH24" s="313">
        <f>IF('BIFUbC-petroleum-diesel'!AH24&gt;0,'E-petroleum diesel'!AH72/'BIFUbC-petroleum-diesel'!AH24,1)</f>
        <v>0.15175842285847257</v>
      </c>
      <c r="AI24" s="313">
        <f>IF('BIFUbC-petroleum-diesel'!AI24&gt;0,'E-petroleum diesel'!AI72/'BIFUbC-petroleum-diesel'!AI24,1)</f>
        <v>0.15157756944132228</v>
      </c>
      <c r="AJ24" s="313">
        <f>IF('BIFUbC-petroleum-diesel'!AJ24&gt;0,'E-petroleum diesel'!AJ72/'BIFUbC-petroleum-diesel'!AJ24,1)</f>
        <v>0.15139674069210024</v>
      </c>
      <c r="AK24" s="313">
        <f>IF('BIFUbC-petroleum-diesel'!AK24&gt;0,'E-petroleum diesel'!AK72/'BIFUbC-petroleum-diesel'!AK24,1)</f>
        <v>0.15121593669167641</v>
      </c>
      <c r="AL24" s="313">
        <f>IF('BIFUbC-petroleum-diesel'!AL24&gt;0,'E-petroleum diesel'!AL72/'BIFUbC-petroleum-diesel'!AL24,1)</f>
        <v>0.15103515752097213</v>
      </c>
      <c r="AM24" s="313">
        <f>IF('BIFUbC-petroleum-diesel'!AM24&gt;0,'E-petroleum diesel'!AM72/'BIFUbC-petroleum-diesel'!AM24,1)</f>
        <v>0.15085440326095975</v>
      </c>
      <c r="AN24" s="313">
        <f>IF('BIFUbC-petroleum-diesel'!AN24&gt;0,'E-petroleum diesel'!AN72/'BIFUbC-petroleum-diesel'!AN24,1)</f>
        <v>0.15067367399266263</v>
      </c>
      <c r="AO24" s="313">
        <f>IF('BIFUbC-petroleum-diesel'!AO24&gt;0,'E-petroleum diesel'!AO72/'BIFUbC-petroleum-diesel'!AO24,1)</f>
        <v>0.15049296979715521</v>
      </c>
      <c r="AP24" s="313">
        <f>IF('BIFUbC-petroleum-diesel'!AP24&gt;0,'E-petroleum diesel'!AP72/'BIFUbC-petroleum-diesel'!AP24,1)</f>
        <v>0.15031229075556279</v>
      </c>
      <c r="AQ24" s="313">
        <f>IF('BIFUbC-petroleum-diesel'!AQ24&gt;0,'E-petroleum diesel'!AQ72/'BIFUbC-petroleum-diesel'!AQ24,1)</f>
        <v>0.14947681418932379</v>
      </c>
    </row>
    <row r="25" spans="1:43" x14ac:dyDescent="0.2">
      <c r="A25" s="313" t="s">
        <v>147</v>
      </c>
      <c r="B25" s="313">
        <f>IF('BIFUbC-petroleum-diesel'!B25&gt;0,'E-petroleum diesel'!B73/'BIFUbC-petroleum-diesel'!B25,1)</f>
        <v>1</v>
      </c>
      <c r="C25" s="313">
        <f>IF('BIFUbC-petroleum-diesel'!C25&gt;0,'E-petroleum diesel'!C73/'BIFUbC-petroleum-diesel'!C25,1)</f>
        <v>1</v>
      </c>
      <c r="D25" s="313">
        <f>IF('BIFUbC-petroleum-diesel'!D25&gt;0,'E-petroleum diesel'!D73/'BIFUbC-petroleum-diesel'!D25,1)</f>
        <v>1</v>
      </c>
      <c r="E25" s="313">
        <f>IF('BIFUbC-petroleum-diesel'!E25&gt;0,'E-petroleum diesel'!E73/'BIFUbC-petroleum-diesel'!E25,1)</f>
        <v>1</v>
      </c>
      <c r="F25" s="313">
        <f>IF('BIFUbC-petroleum-diesel'!F25&gt;0,'E-petroleum diesel'!F73/'BIFUbC-petroleum-diesel'!F25,1)</f>
        <v>1</v>
      </c>
      <c r="G25" s="313">
        <f>IF('BIFUbC-petroleum-diesel'!G25&gt;0,'E-petroleum diesel'!G73/'BIFUbC-petroleum-diesel'!G25,1)</f>
        <v>1</v>
      </c>
      <c r="H25" s="313">
        <f>IF('BIFUbC-petroleum-diesel'!H25&gt;0,'E-petroleum diesel'!H73/'BIFUbC-petroleum-diesel'!H25,1)</f>
        <v>1</v>
      </c>
      <c r="I25" s="313">
        <f>IF('BIFUbC-petroleum-diesel'!I25&gt;0,'E-petroleum diesel'!I73/'BIFUbC-petroleum-diesel'!I25,1)</f>
        <v>1</v>
      </c>
      <c r="J25" s="313">
        <f>IF('BIFUbC-petroleum-diesel'!J25&gt;0,'E-petroleum diesel'!J73/'BIFUbC-petroleum-diesel'!J25,1)</f>
        <v>1</v>
      </c>
      <c r="K25" s="313">
        <f>IF('BIFUbC-petroleum-diesel'!K25&gt;0,'E-petroleum diesel'!K73/'BIFUbC-petroleum-diesel'!K25,1)</f>
        <v>1</v>
      </c>
      <c r="L25" s="313">
        <f>IF('BIFUbC-petroleum-diesel'!L25&gt;0,'E-petroleum diesel'!L73/'BIFUbC-petroleum-diesel'!L25,1)</f>
        <v>1</v>
      </c>
      <c r="M25" s="313">
        <f>IF('BIFUbC-petroleum-diesel'!M25&gt;0,'E-petroleum diesel'!M73/'BIFUbC-petroleum-diesel'!M25,1)</f>
        <v>1</v>
      </c>
      <c r="N25" s="313">
        <f>IF('BIFUbC-petroleum-diesel'!N25&gt;0,'E-petroleum diesel'!N73/'BIFUbC-petroleum-diesel'!N25,1)</f>
        <v>1</v>
      </c>
      <c r="O25" s="313">
        <f>IF('BIFUbC-petroleum-diesel'!O25&gt;0,'E-petroleum diesel'!O73/'BIFUbC-petroleum-diesel'!O25,1)</f>
        <v>1</v>
      </c>
      <c r="P25" s="313">
        <f>IF('BIFUbC-petroleum-diesel'!P25&gt;0,'E-petroleum diesel'!P73/'BIFUbC-petroleum-diesel'!P25,1)</f>
        <v>1</v>
      </c>
      <c r="Q25" s="313">
        <f>IF('BIFUbC-petroleum-diesel'!Q25&gt;0,'E-petroleum diesel'!Q73/'BIFUbC-petroleum-diesel'!Q25,1)</f>
        <v>1</v>
      </c>
      <c r="R25" s="313">
        <f>IF('BIFUbC-petroleum-diesel'!R25&gt;0,'E-petroleum diesel'!R73/'BIFUbC-petroleum-diesel'!R25,1)</f>
        <v>1</v>
      </c>
      <c r="S25" s="313">
        <f>IF('BIFUbC-petroleum-diesel'!S25&gt;0,'E-petroleum diesel'!S73/'BIFUbC-petroleum-diesel'!S25,1)</f>
        <v>1</v>
      </c>
      <c r="T25" s="313">
        <f>IF('BIFUbC-petroleum-diesel'!T25&gt;0,'E-petroleum diesel'!T73/'BIFUbC-petroleum-diesel'!T25,1)</f>
        <v>1</v>
      </c>
      <c r="U25" s="313">
        <f>IF('BIFUbC-petroleum-diesel'!U25&gt;0,'E-petroleum diesel'!U73/'BIFUbC-petroleum-diesel'!U25,1)</f>
        <v>1</v>
      </c>
      <c r="V25" s="313">
        <f>IF('BIFUbC-petroleum-diesel'!V25&gt;0,'E-petroleum diesel'!V73/'BIFUbC-petroleum-diesel'!V25,1)</f>
        <v>1</v>
      </c>
      <c r="W25" s="313">
        <f>IF('BIFUbC-petroleum-diesel'!W25&gt;0,'E-petroleum diesel'!W73/'BIFUbC-petroleum-diesel'!W25,1)</f>
        <v>1</v>
      </c>
      <c r="X25" s="313">
        <f>IF('BIFUbC-petroleum-diesel'!X25&gt;0,'E-petroleum diesel'!X73/'BIFUbC-petroleum-diesel'!X25,1)</f>
        <v>1</v>
      </c>
      <c r="Y25" s="313">
        <f>IF('BIFUbC-petroleum-diesel'!Y25&gt;0,'E-petroleum diesel'!Y73/'BIFUbC-petroleum-diesel'!Y25,1)</f>
        <v>1</v>
      </c>
      <c r="Z25" s="313">
        <f>IF('BIFUbC-petroleum-diesel'!Z25&gt;0,'E-petroleum diesel'!Z73/'BIFUbC-petroleum-diesel'!Z25,1)</f>
        <v>1</v>
      </c>
      <c r="AA25" s="313">
        <f>IF('BIFUbC-petroleum-diesel'!AA25&gt;0,'E-petroleum diesel'!AA73/'BIFUbC-petroleum-diesel'!AA25,1)</f>
        <v>1</v>
      </c>
      <c r="AB25" s="313">
        <f>IF('BIFUbC-petroleum-diesel'!AB25&gt;0,'E-petroleum diesel'!AB73/'BIFUbC-petroleum-diesel'!AB25,1)</f>
        <v>1</v>
      </c>
      <c r="AC25" s="313">
        <f>IF('BIFUbC-petroleum-diesel'!AC25&gt;0,'E-petroleum diesel'!AC73/'BIFUbC-petroleum-diesel'!AC25,1)</f>
        <v>1</v>
      </c>
      <c r="AD25" s="313">
        <f>IF('BIFUbC-petroleum-diesel'!AD25&gt;0,'E-petroleum diesel'!AD73/'BIFUbC-petroleum-diesel'!AD25,1)</f>
        <v>1</v>
      </c>
      <c r="AE25" s="313">
        <f>IF('BIFUbC-petroleum-diesel'!AE25&gt;0,'E-petroleum diesel'!AE73/'BIFUbC-petroleum-diesel'!AE25,1)</f>
        <v>1</v>
      </c>
      <c r="AF25" s="313">
        <f>IF('BIFUbC-petroleum-diesel'!AF25&gt;0,'E-petroleum diesel'!AF73/'BIFUbC-petroleum-diesel'!AF25,1)</f>
        <v>1</v>
      </c>
      <c r="AG25" s="313">
        <f>IF('BIFUbC-petroleum-diesel'!AG25&gt;0,'E-petroleum diesel'!AG73/'BIFUbC-petroleum-diesel'!AG25,1)</f>
        <v>1</v>
      </c>
      <c r="AH25" s="313">
        <f>IF('BIFUbC-petroleum-diesel'!AH25&gt;0,'E-petroleum diesel'!AH73/'BIFUbC-petroleum-diesel'!AH25,1)</f>
        <v>1</v>
      </c>
      <c r="AI25" s="313">
        <f>IF('BIFUbC-petroleum-diesel'!AI25&gt;0,'E-petroleum diesel'!AI73/'BIFUbC-petroleum-diesel'!AI25,1)</f>
        <v>1</v>
      </c>
      <c r="AJ25" s="313">
        <f>IF('BIFUbC-petroleum-diesel'!AJ25&gt;0,'E-petroleum diesel'!AJ73/'BIFUbC-petroleum-diesel'!AJ25,1)</f>
        <v>1</v>
      </c>
      <c r="AK25" s="313">
        <f>IF('BIFUbC-petroleum-diesel'!AK25&gt;0,'E-petroleum diesel'!AK73/'BIFUbC-petroleum-diesel'!AK25,1)</f>
        <v>1</v>
      </c>
      <c r="AL25" s="313">
        <f>IF('BIFUbC-petroleum-diesel'!AL25&gt;0,'E-petroleum diesel'!AL73/'BIFUbC-petroleum-diesel'!AL25,1)</f>
        <v>1</v>
      </c>
      <c r="AM25" s="313">
        <f>IF('BIFUbC-petroleum-diesel'!AM25&gt;0,'E-petroleum diesel'!AM73/'BIFUbC-petroleum-diesel'!AM25,1)</f>
        <v>1</v>
      </c>
      <c r="AN25" s="313">
        <f>IF('BIFUbC-petroleum-diesel'!AN25&gt;0,'E-petroleum diesel'!AN73/'BIFUbC-petroleum-diesel'!AN25,1)</f>
        <v>1</v>
      </c>
      <c r="AO25" s="313">
        <f>IF('BIFUbC-petroleum-diesel'!AO25&gt;0,'E-petroleum diesel'!AO73/'BIFUbC-petroleum-diesel'!AO25,1)</f>
        <v>1</v>
      </c>
      <c r="AP25" s="313">
        <f>IF('BIFUbC-petroleum-diesel'!AP25&gt;0,'E-petroleum diesel'!AP73/'BIFUbC-petroleum-diesel'!AP25,1)</f>
        <v>1</v>
      </c>
      <c r="AQ25" s="313">
        <f>IF('BIFUbC-petroleum-diesel'!AQ25&gt;0,'E-petroleum diesel'!AQ73/'BIFUbC-petroleum-diesel'!AQ25,1)</f>
        <v>1</v>
      </c>
    </row>
    <row r="26" spans="1:43" x14ac:dyDescent="0.2">
      <c r="A26" s="313" t="s">
        <v>148</v>
      </c>
      <c r="B26" s="313">
        <f>IF('BIFUbC-petroleum-diesel'!B26&gt;0,'E-petroleum diesel'!B74/'BIFUbC-petroleum-diesel'!B26,1)</f>
        <v>1</v>
      </c>
      <c r="C26" s="313">
        <f>IF('BIFUbC-petroleum-diesel'!C26&gt;0,'E-petroleum diesel'!C74/'BIFUbC-petroleum-diesel'!C26,1)</f>
        <v>1</v>
      </c>
      <c r="D26" s="313">
        <f>IF('BIFUbC-petroleum-diesel'!D26&gt;0,'E-petroleum diesel'!D74/'BIFUbC-petroleum-diesel'!D26,1)</f>
        <v>1</v>
      </c>
      <c r="E26" s="313">
        <f>IF('BIFUbC-petroleum-diesel'!E26&gt;0,'E-petroleum diesel'!E74/'BIFUbC-petroleum-diesel'!E26,1)</f>
        <v>1</v>
      </c>
      <c r="F26" s="313">
        <f>IF('BIFUbC-petroleum-diesel'!F26&gt;0,'E-petroleum diesel'!F74/'BIFUbC-petroleum-diesel'!F26,1)</f>
        <v>1</v>
      </c>
      <c r="G26" s="313">
        <f>IF('BIFUbC-petroleum-diesel'!G26&gt;0,'E-petroleum diesel'!G74/'BIFUbC-petroleum-diesel'!G26,1)</f>
        <v>1</v>
      </c>
      <c r="H26" s="313">
        <f>IF('BIFUbC-petroleum-diesel'!H26&gt;0,'E-petroleum diesel'!H74/'BIFUbC-petroleum-diesel'!H26,1)</f>
        <v>1</v>
      </c>
      <c r="I26" s="313">
        <f>IF('BIFUbC-petroleum-diesel'!I26&gt;0,'E-petroleum diesel'!I74/'BIFUbC-petroleum-diesel'!I26,1)</f>
        <v>1</v>
      </c>
      <c r="J26" s="313">
        <f>IF('BIFUbC-petroleum-diesel'!J26&gt;0,'E-petroleum diesel'!J74/'BIFUbC-petroleum-diesel'!J26,1)</f>
        <v>1</v>
      </c>
      <c r="K26" s="313">
        <f>IF('BIFUbC-petroleum-diesel'!K26&gt;0,'E-petroleum diesel'!K74/'BIFUbC-petroleum-diesel'!K26,1)</f>
        <v>1</v>
      </c>
      <c r="L26" s="313">
        <f>IF('BIFUbC-petroleum-diesel'!L26&gt;0,'E-petroleum diesel'!L74/'BIFUbC-petroleum-diesel'!L26,1)</f>
        <v>1</v>
      </c>
      <c r="M26" s="313">
        <f>IF('BIFUbC-petroleum-diesel'!M26&gt;0,'E-petroleum diesel'!M74/'BIFUbC-petroleum-diesel'!M26,1)</f>
        <v>1</v>
      </c>
      <c r="N26" s="313">
        <f>IF('BIFUbC-petroleum-diesel'!N26&gt;0,'E-petroleum diesel'!N74/'BIFUbC-petroleum-diesel'!N26,1)</f>
        <v>1</v>
      </c>
      <c r="O26" s="313">
        <f>IF('BIFUbC-petroleum-diesel'!O26&gt;0,'E-petroleum diesel'!O74/'BIFUbC-petroleum-diesel'!O26,1)</f>
        <v>1</v>
      </c>
      <c r="P26" s="313">
        <f>IF('BIFUbC-petroleum-diesel'!P26&gt;0,'E-petroleum diesel'!P74/'BIFUbC-petroleum-diesel'!P26,1)</f>
        <v>1</v>
      </c>
      <c r="Q26" s="313">
        <f>IF('BIFUbC-petroleum-diesel'!Q26&gt;0,'E-petroleum diesel'!Q74/'BIFUbC-petroleum-diesel'!Q26,1)</f>
        <v>1</v>
      </c>
      <c r="R26" s="313">
        <f>IF('BIFUbC-petroleum-diesel'!R26&gt;0,'E-petroleum diesel'!R74/'BIFUbC-petroleum-diesel'!R26,1)</f>
        <v>1</v>
      </c>
      <c r="S26" s="313">
        <f>IF('BIFUbC-petroleum-diesel'!S26&gt;0,'E-petroleum diesel'!S74/'BIFUbC-petroleum-diesel'!S26,1)</f>
        <v>1</v>
      </c>
      <c r="T26" s="313">
        <f>IF('BIFUbC-petroleum-diesel'!T26&gt;0,'E-petroleum diesel'!T74/'BIFUbC-petroleum-diesel'!T26,1)</f>
        <v>1</v>
      </c>
      <c r="U26" s="313">
        <f>IF('BIFUbC-petroleum-diesel'!U26&gt;0,'E-petroleum diesel'!U74/'BIFUbC-petroleum-diesel'!U26,1)</f>
        <v>1</v>
      </c>
      <c r="V26" s="313">
        <f>IF('BIFUbC-petroleum-diesel'!V26&gt;0,'E-petroleum diesel'!V74/'BIFUbC-petroleum-diesel'!V26,1)</f>
        <v>1</v>
      </c>
      <c r="W26" s="313">
        <f>IF('BIFUbC-petroleum-diesel'!W26&gt;0,'E-petroleum diesel'!W74/'BIFUbC-petroleum-diesel'!W26,1)</f>
        <v>1</v>
      </c>
      <c r="X26" s="313">
        <f>IF('BIFUbC-petroleum-diesel'!X26&gt;0,'E-petroleum diesel'!X74/'BIFUbC-petroleum-diesel'!X26,1)</f>
        <v>1</v>
      </c>
      <c r="Y26" s="313">
        <f>IF('BIFUbC-petroleum-diesel'!Y26&gt;0,'E-petroleum diesel'!Y74/'BIFUbC-petroleum-diesel'!Y26,1)</f>
        <v>1</v>
      </c>
      <c r="Z26" s="313">
        <f>IF('BIFUbC-petroleum-diesel'!Z26&gt;0,'E-petroleum diesel'!Z74/'BIFUbC-petroleum-diesel'!Z26,1)</f>
        <v>1</v>
      </c>
      <c r="AA26" s="313">
        <f>IF('BIFUbC-petroleum-diesel'!AA26&gt;0,'E-petroleum diesel'!AA74/'BIFUbC-petroleum-diesel'!AA26,1)</f>
        <v>1</v>
      </c>
      <c r="AB26" s="313">
        <f>IF('BIFUbC-petroleum-diesel'!AB26&gt;0,'E-petroleum diesel'!AB74/'BIFUbC-petroleum-diesel'!AB26,1)</f>
        <v>1</v>
      </c>
      <c r="AC26" s="313">
        <f>IF('BIFUbC-petroleum-diesel'!AC26&gt;0,'E-petroleum diesel'!AC74/'BIFUbC-petroleum-diesel'!AC26,1)</f>
        <v>1</v>
      </c>
      <c r="AD26" s="313">
        <f>IF('BIFUbC-petroleum-diesel'!AD26&gt;0,'E-petroleum diesel'!AD74/'BIFUbC-petroleum-diesel'!AD26,1)</f>
        <v>1</v>
      </c>
      <c r="AE26" s="313">
        <f>IF('BIFUbC-petroleum-diesel'!AE26&gt;0,'E-petroleum diesel'!AE74/'BIFUbC-petroleum-diesel'!AE26,1)</f>
        <v>1</v>
      </c>
      <c r="AF26" s="313">
        <f>IF('BIFUbC-petroleum-diesel'!AF26&gt;0,'E-petroleum diesel'!AF74/'BIFUbC-petroleum-diesel'!AF26,1)</f>
        <v>1</v>
      </c>
      <c r="AG26" s="313">
        <f>IF('BIFUbC-petroleum-diesel'!AG26&gt;0,'E-petroleum diesel'!AG74/'BIFUbC-petroleum-diesel'!AG26,1)</f>
        <v>1</v>
      </c>
      <c r="AH26" s="313">
        <f>IF('BIFUbC-petroleum-diesel'!AH26&gt;0,'E-petroleum diesel'!AH74/'BIFUbC-petroleum-diesel'!AH26,1)</f>
        <v>1</v>
      </c>
      <c r="AI26" s="313">
        <f>IF('BIFUbC-petroleum-diesel'!AI26&gt;0,'E-petroleum diesel'!AI74/'BIFUbC-petroleum-diesel'!AI26,1)</f>
        <v>1</v>
      </c>
      <c r="AJ26" s="313">
        <f>IF('BIFUbC-petroleum-diesel'!AJ26&gt;0,'E-petroleum diesel'!AJ74/'BIFUbC-petroleum-diesel'!AJ26,1)</f>
        <v>1</v>
      </c>
      <c r="AK26" s="313">
        <f>IF('BIFUbC-petroleum-diesel'!AK26&gt;0,'E-petroleum diesel'!AK74/'BIFUbC-petroleum-diesel'!AK26,1)</f>
        <v>1</v>
      </c>
      <c r="AL26" s="313">
        <f>IF('BIFUbC-petroleum-diesel'!AL26&gt;0,'E-petroleum diesel'!AL74/'BIFUbC-petroleum-diesel'!AL26,1)</f>
        <v>1</v>
      </c>
      <c r="AM26" s="313">
        <f>IF('BIFUbC-petroleum-diesel'!AM26&gt;0,'E-petroleum diesel'!AM74/'BIFUbC-petroleum-diesel'!AM26,1)</f>
        <v>1</v>
      </c>
      <c r="AN26" s="313">
        <f>IF('BIFUbC-petroleum-diesel'!AN26&gt;0,'E-petroleum diesel'!AN74/'BIFUbC-petroleum-diesel'!AN26,1)</f>
        <v>1</v>
      </c>
      <c r="AO26" s="313">
        <f>IF('BIFUbC-petroleum-diesel'!AO26&gt;0,'E-petroleum diesel'!AO74/'BIFUbC-petroleum-diesel'!AO26,1)</f>
        <v>1</v>
      </c>
      <c r="AP26" s="313">
        <f>IF('BIFUbC-petroleum-diesel'!AP26&gt;0,'E-petroleum diesel'!AP74/'BIFUbC-petroleum-diesel'!AP26,1)</f>
        <v>1</v>
      </c>
      <c r="AQ26" s="313">
        <f>IF('BIFUbC-petroleum-diesel'!AQ26&gt;0,'E-petroleum diesel'!AQ74/'BIFUbC-petroleum-diesel'!AQ26,1)</f>
        <v>1</v>
      </c>
    </row>
  </sheetData>
  <phoneticPr fontId="3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FD789-7F97-4890-8A4E-A48C4D704380}">
  <sheetPr codeName="Sheet49"/>
  <dimension ref="A1:AQ26"/>
  <sheetViews>
    <sheetView topLeftCell="T1" workbookViewId="0">
      <selection activeCell="B2" sqref="B2:AQ26"/>
    </sheetView>
  </sheetViews>
  <sheetFormatPr defaultColWidth="9" defaultRowHeight="12.75" x14ac:dyDescent="0.2"/>
  <cols>
    <col min="1" max="1" width="26.625" style="313" customWidth="1"/>
    <col min="2" max="16384" width="9" style="313"/>
  </cols>
  <sheetData>
    <row r="1" spans="1:43" x14ac:dyDescent="0.2">
      <c r="A1" s="313" t="s">
        <v>427</v>
      </c>
      <c r="B1" s="313">
        <v>2019</v>
      </c>
      <c r="C1" s="313">
        <v>2020</v>
      </c>
      <c r="D1" s="313">
        <v>2021</v>
      </c>
      <c r="E1" s="313">
        <v>2022</v>
      </c>
      <c r="F1" s="313">
        <v>2023</v>
      </c>
      <c r="G1" s="313">
        <v>2024</v>
      </c>
      <c r="H1" s="313">
        <v>2025</v>
      </c>
      <c r="I1" s="313">
        <v>2026</v>
      </c>
      <c r="J1" s="313">
        <v>2027</v>
      </c>
      <c r="K1" s="313">
        <v>2028</v>
      </c>
      <c r="L1" s="313">
        <v>2029</v>
      </c>
      <c r="M1" s="313">
        <v>2030</v>
      </c>
      <c r="N1" s="313">
        <v>2031</v>
      </c>
      <c r="O1" s="313">
        <v>2032</v>
      </c>
      <c r="P1" s="313">
        <v>2033</v>
      </c>
      <c r="Q1" s="313">
        <v>2034</v>
      </c>
      <c r="R1" s="313">
        <v>2035</v>
      </c>
      <c r="S1" s="313">
        <v>2036</v>
      </c>
      <c r="T1" s="313">
        <v>2037</v>
      </c>
      <c r="U1" s="313">
        <v>2038</v>
      </c>
      <c r="V1" s="313">
        <v>2039</v>
      </c>
      <c r="W1" s="313">
        <v>2040</v>
      </c>
      <c r="X1" s="313">
        <v>2041</v>
      </c>
      <c r="Y1" s="313">
        <v>2042</v>
      </c>
      <c r="Z1" s="313">
        <v>2043</v>
      </c>
      <c r="AA1" s="313">
        <v>2044</v>
      </c>
      <c r="AB1" s="313">
        <v>2045</v>
      </c>
      <c r="AC1" s="313">
        <v>2046</v>
      </c>
      <c r="AD1" s="313">
        <v>2047</v>
      </c>
      <c r="AE1" s="313">
        <v>2048</v>
      </c>
      <c r="AF1" s="313">
        <v>2049</v>
      </c>
      <c r="AG1" s="313">
        <v>2050</v>
      </c>
      <c r="AH1" s="313">
        <v>2051</v>
      </c>
      <c r="AI1" s="313">
        <v>2052</v>
      </c>
      <c r="AJ1" s="313">
        <v>2053</v>
      </c>
      <c r="AK1" s="313">
        <v>2054</v>
      </c>
      <c r="AL1" s="313">
        <v>2055</v>
      </c>
      <c r="AM1" s="313">
        <v>2056</v>
      </c>
      <c r="AN1" s="313">
        <v>2057</v>
      </c>
      <c r="AO1" s="313">
        <v>2058</v>
      </c>
      <c r="AP1" s="313">
        <v>2059</v>
      </c>
      <c r="AQ1" s="313">
        <v>2060</v>
      </c>
    </row>
    <row r="2" spans="1:43" x14ac:dyDescent="0.2">
      <c r="A2" s="313" t="s">
        <v>124</v>
      </c>
      <c r="B2" s="313">
        <f>IF('BIFUbC-crude-oil'!B2&gt;0,'E-crude oil'!B50/'BIFUbC-crude-oil'!B2,1)</f>
        <v>1</v>
      </c>
      <c r="C2" s="313">
        <f>IF('BIFUbC-crude-oil'!C2&gt;0,'E-crude oil'!C50/'BIFUbC-crude-oil'!C2,1)</f>
        <v>1</v>
      </c>
      <c r="D2" s="313">
        <f>IF('BIFUbC-crude-oil'!D2&gt;0,'E-crude oil'!D50/'BIFUbC-crude-oil'!D2,1)</f>
        <v>1</v>
      </c>
      <c r="E2" s="313">
        <f>IF('BIFUbC-crude-oil'!E2&gt;0,'E-crude oil'!E50/'BIFUbC-crude-oil'!E2,1)</f>
        <v>1</v>
      </c>
      <c r="F2" s="313">
        <f>IF('BIFUbC-crude-oil'!F2&gt;0,'E-crude oil'!F50/'BIFUbC-crude-oil'!F2,1)</f>
        <v>1</v>
      </c>
      <c r="G2" s="313">
        <f>IF('BIFUbC-crude-oil'!G2&gt;0,'E-crude oil'!G50/'BIFUbC-crude-oil'!G2,1)</f>
        <v>1</v>
      </c>
      <c r="H2" s="313">
        <f>IF('BIFUbC-crude-oil'!H2&gt;0,'E-crude oil'!H50/'BIFUbC-crude-oil'!H2,1)</f>
        <v>1</v>
      </c>
      <c r="I2" s="313">
        <f>IF('BIFUbC-crude-oil'!I2&gt;0,'E-crude oil'!I50/'BIFUbC-crude-oil'!I2,1)</f>
        <v>1</v>
      </c>
      <c r="J2" s="313">
        <f>IF('BIFUbC-crude-oil'!J2&gt;0,'E-crude oil'!J50/'BIFUbC-crude-oil'!J2,1)</f>
        <v>1</v>
      </c>
      <c r="K2" s="313">
        <f>IF('BIFUbC-crude-oil'!K2&gt;0,'E-crude oil'!K50/'BIFUbC-crude-oil'!K2,1)</f>
        <v>1</v>
      </c>
      <c r="L2" s="313">
        <f>IF('BIFUbC-crude-oil'!L2&gt;0,'E-crude oil'!L50/'BIFUbC-crude-oil'!L2,1)</f>
        <v>1</v>
      </c>
      <c r="M2" s="313">
        <f>IF('BIFUbC-crude-oil'!M2&gt;0,'E-crude oil'!M50/'BIFUbC-crude-oil'!M2,1)</f>
        <v>1</v>
      </c>
      <c r="N2" s="313">
        <f>IF('BIFUbC-crude-oil'!N2&gt;0,'E-crude oil'!N50/'BIFUbC-crude-oil'!N2,1)</f>
        <v>1</v>
      </c>
      <c r="O2" s="313">
        <f>IF('BIFUbC-crude-oil'!O2&gt;0,'E-crude oil'!O50/'BIFUbC-crude-oil'!O2,1)</f>
        <v>1</v>
      </c>
      <c r="P2" s="313">
        <f>IF('BIFUbC-crude-oil'!P2&gt;0,'E-crude oil'!P50/'BIFUbC-crude-oil'!P2,1)</f>
        <v>1</v>
      </c>
      <c r="Q2" s="313">
        <f>IF('BIFUbC-crude-oil'!Q2&gt;0,'E-crude oil'!Q50/'BIFUbC-crude-oil'!Q2,1)</f>
        <v>1</v>
      </c>
      <c r="R2" s="313">
        <f>IF('BIFUbC-crude-oil'!R2&gt;0,'E-crude oil'!R50/'BIFUbC-crude-oil'!R2,1)</f>
        <v>1</v>
      </c>
      <c r="S2" s="313">
        <f>IF('BIFUbC-crude-oil'!S2&gt;0,'E-crude oil'!S50/'BIFUbC-crude-oil'!S2,1)</f>
        <v>1</v>
      </c>
      <c r="T2" s="313">
        <f>IF('BIFUbC-crude-oil'!T2&gt;0,'E-crude oil'!T50/'BIFUbC-crude-oil'!T2,1)</f>
        <v>1</v>
      </c>
      <c r="U2" s="313">
        <f>IF('BIFUbC-crude-oil'!U2&gt;0,'E-crude oil'!U50/'BIFUbC-crude-oil'!U2,1)</f>
        <v>1</v>
      </c>
      <c r="V2" s="313">
        <f>IF('BIFUbC-crude-oil'!V2&gt;0,'E-crude oil'!V50/'BIFUbC-crude-oil'!V2,1)</f>
        <v>1</v>
      </c>
      <c r="W2" s="313">
        <f>IF('BIFUbC-crude-oil'!W2&gt;0,'E-crude oil'!W50/'BIFUbC-crude-oil'!W2,1)</f>
        <v>1</v>
      </c>
      <c r="X2" s="313">
        <f>IF('BIFUbC-crude-oil'!X2&gt;0,'E-crude oil'!X50/'BIFUbC-crude-oil'!X2,1)</f>
        <v>1</v>
      </c>
      <c r="Y2" s="313">
        <f>IF('BIFUbC-crude-oil'!Y2&gt;0,'E-crude oil'!Y50/'BIFUbC-crude-oil'!Y2,1)</f>
        <v>1</v>
      </c>
      <c r="Z2" s="313">
        <f>IF('BIFUbC-crude-oil'!Z2&gt;0,'E-crude oil'!Z50/'BIFUbC-crude-oil'!Z2,1)</f>
        <v>1</v>
      </c>
      <c r="AA2" s="313">
        <f>IF('BIFUbC-crude-oil'!AA2&gt;0,'E-crude oil'!AA50/'BIFUbC-crude-oil'!AA2,1)</f>
        <v>1</v>
      </c>
      <c r="AB2" s="313">
        <f>IF('BIFUbC-crude-oil'!AB2&gt;0,'E-crude oil'!AB50/'BIFUbC-crude-oil'!AB2,1)</f>
        <v>1</v>
      </c>
      <c r="AC2" s="313">
        <f>IF('BIFUbC-crude-oil'!AC2&gt;0,'E-crude oil'!AC50/'BIFUbC-crude-oil'!AC2,1)</f>
        <v>1</v>
      </c>
      <c r="AD2" s="313">
        <f>IF('BIFUbC-crude-oil'!AD2&gt;0,'E-crude oil'!AD50/'BIFUbC-crude-oil'!AD2,1)</f>
        <v>1</v>
      </c>
      <c r="AE2" s="313">
        <f>IF('BIFUbC-crude-oil'!AE2&gt;0,'E-crude oil'!AE50/'BIFUbC-crude-oil'!AE2,1)</f>
        <v>1</v>
      </c>
      <c r="AF2" s="313">
        <f>IF('BIFUbC-crude-oil'!AF2&gt;0,'E-crude oil'!AF50/'BIFUbC-crude-oil'!AF2,1)</f>
        <v>1</v>
      </c>
      <c r="AG2" s="313">
        <f>IF('BIFUbC-crude-oil'!AG2&gt;0,'E-crude oil'!AG50/'BIFUbC-crude-oil'!AG2,1)</f>
        <v>1</v>
      </c>
      <c r="AH2" s="313">
        <f>IF('BIFUbC-crude-oil'!AH2&gt;0,'E-crude oil'!AH50/'BIFUbC-crude-oil'!AH2,1)</f>
        <v>1</v>
      </c>
      <c r="AI2" s="313">
        <f>IF('BIFUbC-crude-oil'!AI2&gt;0,'E-crude oil'!AI50/'BIFUbC-crude-oil'!AI2,1)</f>
        <v>1</v>
      </c>
      <c r="AJ2" s="313">
        <f>IF('BIFUbC-crude-oil'!AJ2&gt;0,'E-crude oil'!AJ50/'BIFUbC-crude-oil'!AJ2,1)</f>
        <v>1</v>
      </c>
      <c r="AK2" s="313">
        <f>IF('BIFUbC-crude-oil'!AK2&gt;0,'E-crude oil'!AK50/'BIFUbC-crude-oil'!AK2,1)</f>
        <v>1</v>
      </c>
      <c r="AL2" s="313">
        <f>IF('BIFUbC-crude-oil'!AL2&gt;0,'E-crude oil'!AL50/'BIFUbC-crude-oil'!AL2,1)</f>
        <v>1</v>
      </c>
      <c r="AM2" s="313">
        <f>IF('BIFUbC-crude-oil'!AM2&gt;0,'E-crude oil'!AM50/'BIFUbC-crude-oil'!AM2,1)</f>
        <v>1</v>
      </c>
      <c r="AN2" s="313">
        <f>IF('BIFUbC-crude-oil'!AN2&gt;0,'E-crude oil'!AN50/'BIFUbC-crude-oil'!AN2,1)</f>
        <v>1</v>
      </c>
      <c r="AO2" s="313">
        <f>IF('BIFUbC-crude-oil'!AO2&gt;0,'E-crude oil'!AO50/'BIFUbC-crude-oil'!AO2,1)</f>
        <v>1</v>
      </c>
      <c r="AP2" s="313">
        <f>IF('BIFUbC-crude-oil'!AP2&gt;0,'E-crude oil'!AP50/'BIFUbC-crude-oil'!AP2,1)</f>
        <v>1</v>
      </c>
      <c r="AQ2" s="313">
        <f>IF('BIFUbC-crude-oil'!AQ2&gt;0,'E-crude oil'!AQ50/'BIFUbC-crude-oil'!AQ2,1)</f>
        <v>1</v>
      </c>
    </row>
    <row r="3" spans="1:43" x14ac:dyDescent="0.2">
      <c r="A3" s="313" t="s">
        <v>125</v>
      </c>
      <c r="B3" s="313">
        <f>IF('BIFUbC-crude-oil'!B3&gt;0,'E-crude oil'!B51/'BIFUbC-crude-oil'!B3,1)</f>
        <v>1</v>
      </c>
      <c r="C3" s="313">
        <f>IF('BIFUbC-crude-oil'!C3&gt;0,'E-crude oil'!C51/'BIFUbC-crude-oil'!C3,1)</f>
        <v>1</v>
      </c>
      <c r="D3" s="313">
        <f>IF('BIFUbC-crude-oil'!D3&gt;0,'E-crude oil'!D51/'BIFUbC-crude-oil'!D3,1)</f>
        <v>1</v>
      </c>
      <c r="E3" s="313">
        <f>IF('BIFUbC-crude-oil'!E3&gt;0,'E-crude oil'!E51/'BIFUbC-crude-oil'!E3,1)</f>
        <v>1</v>
      </c>
      <c r="F3" s="313">
        <f>IF('BIFUbC-crude-oil'!F3&gt;0,'E-crude oil'!F51/'BIFUbC-crude-oil'!F3,1)</f>
        <v>1</v>
      </c>
      <c r="G3" s="313">
        <f>IF('BIFUbC-crude-oil'!G3&gt;0,'E-crude oil'!G51/'BIFUbC-crude-oil'!G3,1)</f>
        <v>1</v>
      </c>
      <c r="H3" s="313">
        <f>IF('BIFUbC-crude-oil'!H3&gt;0,'E-crude oil'!H51/'BIFUbC-crude-oil'!H3,1)</f>
        <v>1</v>
      </c>
      <c r="I3" s="313">
        <f>IF('BIFUbC-crude-oil'!I3&gt;0,'E-crude oil'!I51/'BIFUbC-crude-oil'!I3,1)</f>
        <v>1</v>
      </c>
      <c r="J3" s="313">
        <f>IF('BIFUbC-crude-oil'!J3&gt;0,'E-crude oil'!J51/'BIFUbC-crude-oil'!J3,1)</f>
        <v>1</v>
      </c>
      <c r="K3" s="313">
        <f>IF('BIFUbC-crude-oil'!K3&gt;0,'E-crude oil'!K51/'BIFUbC-crude-oil'!K3,1)</f>
        <v>1</v>
      </c>
      <c r="L3" s="313">
        <f>IF('BIFUbC-crude-oil'!L3&gt;0,'E-crude oil'!L51/'BIFUbC-crude-oil'!L3,1)</f>
        <v>1</v>
      </c>
      <c r="M3" s="313">
        <f>IF('BIFUbC-crude-oil'!M3&gt;0,'E-crude oil'!M51/'BIFUbC-crude-oil'!M3,1)</f>
        <v>1</v>
      </c>
      <c r="N3" s="313">
        <f>IF('BIFUbC-crude-oil'!N3&gt;0,'E-crude oil'!N51/'BIFUbC-crude-oil'!N3,1)</f>
        <v>1</v>
      </c>
      <c r="O3" s="313">
        <f>IF('BIFUbC-crude-oil'!O3&gt;0,'E-crude oil'!O51/'BIFUbC-crude-oil'!O3,1)</f>
        <v>1</v>
      </c>
      <c r="P3" s="313">
        <f>IF('BIFUbC-crude-oil'!P3&gt;0,'E-crude oil'!P51/'BIFUbC-crude-oil'!P3,1)</f>
        <v>1</v>
      </c>
      <c r="Q3" s="313">
        <f>IF('BIFUbC-crude-oil'!Q3&gt;0,'E-crude oil'!Q51/'BIFUbC-crude-oil'!Q3,1)</f>
        <v>1</v>
      </c>
      <c r="R3" s="313">
        <f>IF('BIFUbC-crude-oil'!R3&gt;0,'E-crude oil'!R51/'BIFUbC-crude-oil'!R3,1)</f>
        <v>1</v>
      </c>
      <c r="S3" s="313">
        <f>IF('BIFUbC-crude-oil'!S3&gt;0,'E-crude oil'!S51/'BIFUbC-crude-oil'!S3,1)</f>
        <v>1</v>
      </c>
      <c r="T3" s="313">
        <f>IF('BIFUbC-crude-oil'!T3&gt;0,'E-crude oil'!T51/'BIFUbC-crude-oil'!T3,1)</f>
        <v>1</v>
      </c>
      <c r="U3" s="313">
        <f>IF('BIFUbC-crude-oil'!U3&gt;0,'E-crude oil'!U51/'BIFUbC-crude-oil'!U3,1)</f>
        <v>1</v>
      </c>
      <c r="V3" s="313">
        <f>IF('BIFUbC-crude-oil'!V3&gt;0,'E-crude oil'!V51/'BIFUbC-crude-oil'!V3,1)</f>
        <v>1</v>
      </c>
      <c r="W3" s="313">
        <f>IF('BIFUbC-crude-oil'!W3&gt;0,'E-crude oil'!W51/'BIFUbC-crude-oil'!W3,1)</f>
        <v>1</v>
      </c>
      <c r="X3" s="313">
        <f>IF('BIFUbC-crude-oil'!X3&gt;0,'E-crude oil'!X51/'BIFUbC-crude-oil'!X3,1)</f>
        <v>1</v>
      </c>
      <c r="Y3" s="313">
        <f>IF('BIFUbC-crude-oil'!Y3&gt;0,'E-crude oil'!Y51/'BIFUbC-crude-oil'!Y3,1)</f>
        <v>1</v>
      </c>
      <c r="Z3" s="313">
        <f>IF('BIFUbC-crude-oil'!Z3&gt;0,'E-crude oil'!Z51/'BIFUbC-crude-oil'!Z3,1)</f>
        <v>1</v>
      </c>
      <c r="AA3" s="313">
        <f>IF('BIFUbC-crude-oil'!AA3&gt;0,'E-crude oil'!AA51/'BIFUbC-crude-oil'!AA3,1)</f>
        <v>1</v>
      </c>
      <c r="AB3" s="313">
        <f>IF('BIFUbC-crude-oil'!AB3&gt;0,'E-crude oil'!AB51/'BIFUbC-crude-oil'!AB3,1)</f>
        <v>1</v>
      </c>
      <c r="AC3" s="313">
        <f>IF('BIFUbC-crude-oil'!AC3&gt;0,'E-crude oil'!AC51/'BIFUbC-crude-oil'!AC3,1)</f>
        <v>1</v>
      </c>
      <c r="AD3" s="313">
        <f>IF('BIFUbC-crude-oil'!AD3&gt;0,'E-crude oil'!AD51/'BIFUbC-crude-oil'!AD3,1)</f>
        <v>1</v>
      </c>
      <c r="AE3" s="313">
        <f>IF('BIFUbC-crude-oil'!AE3&gt;0,'E-crude oil'!AE51/'BIFUbC-crude-oil'!AE3,1)</f>
        <v>1</v>
      </c>
      <c r="AF3" s="313">
        <f>IF('BIFUbC-crude-oil'!AF3&gt;0,'E-crude oil'!AF51/'BIFUbC-crude-oil'!AF3,1)</f>
        <v>1</v>
      </c>
      <c r="AG3" s="313">
        <f>IF('BIFUbC-crude-oil'!AG3&gt;0,'E-crude oil'!AG51/'BIFUbC-crude-oil'!AG3,1)</f>
        <v>1</v>
      </c>
      <c r="AH3" s="313">
        <f>IF('BIFUbC-crude-oil'!AH3&gt;0,'E-crude oil'!AH51/'BIFUbC-crude-oil'!AH3,1)</f>
        <v>1</v>
      </c>
      <c r="AI3" s="313">
        <f>IF('BIFUbC-crude-oil'!AI3&gt;0,'E-crude oil'!AI51/'BIFUbC-crude-oil'!AI3,1)</f>
        <v>1</v>
      </c>
      <c r="AJ3" s="313">
        <f>IF('BIFUbC-crude-oil'!AJ3&gt;0,'E-crude oil'!AJ51/'BIFUbC-crude-oil'!AJ3,1)</f>
        <v>1</v>
      </c>
      <c r="AK3" s="313">
        <f>IF('BIFUbC-crude-oil'!AK3&gt;0,'E-crude oil'!AK51/'BIFUbC-crude-oil'!AK3,1)</f>
        <v>1</v>
      </c>
      <c r="AL3" s="313">
        <f>IF('BIFUbC-crude-oil'!AL3&gt;0,'E-crude oil'!AL51/'BIFUbC-crude-oil'!AL3,1)</f>
        <v>1</v>
      </c>
      <c r="AM3" s="313">
        <f>IF('BIFUbC-crude-oil'!AM3&gt;0,'E-crude oil'!AM51/'BIFUbC-crude-oil'!AM3,1)</f>
        <v>1</v>
      </c>
      <c r="AN3" s="313">
        <f>IF('BIFUbC-crude-oil'!AN3&gt;0,'E-crude oil'!AN51/'BIFUbC-crude-oil'!AN3,1)</f>
        <v>1</v>
      </c>
      <c r="AO3" s="313">
        <f>IF('BIFUbC-crude-oil'!AO3&gt;0,'E-crude oil'!AO51/'BIFUbC-crude-oil'!AO3,1)</f>
        <v>1</v>
      </c>
      <c r="AP3" s="313">
        <f>IF('BIFUbC-crude-oil'!AP3&gt;0,'E-crude oil'!AP51/'BIFUbC-crude-oil'!AP3,1)</f>
        <v>1</v>
      </c>
      <c r="AQ3" s="313">
        <f>IF('BIFUbC-crude-oil'!AQ3&gt;0,'E-crude oil'!AQ51/'BIFUbC-crude-oil'!AQ3,1)</f>
        <v>1</v>
      </c>
    </row>
    <row r="4" spans="1:43" x14ac:dyDescent="0.2">
      <c r="A4" s="313" t="s">
        <v>126</v>
      </c>
      <c r="B4" s="313">
        <f>IF('BIFUbC-crude-oil'!B4&gt;0,'E-crude oil'!B52/'BIFUbC-crude-oil'!B4,1)</f>
        <v>1</v>
      </c>
      <c r="C4" s="313">
        <f>IF('BIFUbC-crude-oil'!C4&gt;0,'E-crude oil'!C52/'BIFUbC-crude-oil'!C4,1)</f>
        <v>1</v>
      </c>
      <c r="D4" s="313">
        <f>IF('BIFUbC-crude-oil'!D4&gt;0,'E-crude oil'!D52/'BIFUbC-crude-oil'!D4,1)</f>
        <v>1</v>
      </c>
      <c r="E4" s="313">
        <f>IF('BIFUbC-crude-oil'!E4&gt;0,'E-crude oil'!E52/'BIFUbC-crude-oil'!E4,1)</f>
        <v>1</v>
      </c>
      <c r="F4" s="313">
        <f>IF('BIFUbC-crude-oil'!F4&gt;0,'E-crude oil'!F52/'BIFUbC-crude-oil'!F4,1)</f>
        <v>1</v>
      </c>
      <c r="G4" s="313">
        <f>IF('BIFUbC-crude-oil'!G4&gt;0,'E-crude oil'!G52/'BIFUbC-crude-oil'!G4,1)</f>
        <v>1</v>
      </c>
      <c r="H4" s="313">
        <f>IF('BIFUbC-crude-oil'!H4&gt;0,'E-crude oil'!H52/'BIFUbC-crude-oil'!H4,1)</f>
        <v>1</v>
      </c>
      <c r="I4" s="313">
        <f>IF('BIFUbC-crude-oil'!I4&gt;0,'E-crude oil'!I52/'BIFUbC-crude-oil'!I4,1)</f>
        <v>1</v>
      </c>
      <c r="J4" s="313">
        <f>IF('BIFUbC-crude-oil'!J4&gt;0,'E-crude oil'!J52/'BIFUbC-crude-oil'!J4,1)</f>
        <v>1</v>
      </c>
      <c r="K4" s="313">
        <f>IF('BIFUbC-crude-oil'!K4&gt;0,'E-crude oil'!K52/'BIFUbC-crude-oil'!K4,1)</f>
        <v>1</v>
      </c>
      <c r="L4" s="313">
        <f>IF('BIFUbC-crude-oil'!L4&gt;0,'E-crude oil'!L52/'BIFUbC-crude-oil'!L4,1)</f>
        <v>1</v>
      </c>
      <c r="M4" s="313">
        <f>IF('BIFUbC-crude-oil'!M4&gt;0,'E-crude oil'!M52/'BIFUbC-crude-oil'!M4,1)</f>
        <v>1</v>
      </c>
      <c r="N4" s="313">
        <f>IF('BIFUbC-crude-oil'!N4&gt;0,'E-crude oil'!N52/'BIFUbC-crude-oil'!N4,1)</f>
        <v>1</v>
      </c>
      <c r="O4" s="313">
        <f>IF('BIFUbC-crude-oil'!O4&gt;0,'E-crude oil'!O52/'BIFUbC-crude-oil'!O4,1)</f>
        <v>1</v>
      </c>
      <c r="P4" s="313">
        <f>IF('BIFUbC-crude-oil'!P4&gt;0,'E-crude oil'!P52/'BIFUbC-crude-oil'!P4,1)</f>
        <v>1</v>
      </c>
      <c r="Q4" s="313">
        <f>IF('BIFUbC-crude-oil'!Q4&gt;0,'E-crude oil'!Q52/'BIFUbC-crude-oil'!Q4,1)</f>
        <v>1</v>
      </c>
      <c r="R4" s="313">
        <f>IF('BIFUbC-crude-oil'!R4&gt;0,'E-crude oil'!R52/'BIFUbC-crude-oil'!R4,1)</f>
        <v>1</v>
      </c>
      <c r="S4" s="313">
        <f>IF('BIFUbC-crude-oil'!S4&gt;0,'E-crude oil'!S52/'BIFUbC-crude-oil'!S4,1)</f>
        <v>1</v>
      </c>
      <c r="T4" s="313">
        <f>IF('BIFUbC-crude-oil'!T4&gt;0,'E-crude oil'!T52/'BIFUbC-crude-oil'!T4,1)</f>
        <v>1</v>
      </c>
      <c r="U4" s="313">
        <f>IF('BIFUbC-crude-oil'!U4&gt;0,'E-crude oil'!U52/'BIFUbC-crude-oil'!U4,1)</f>
        <v>1</v>
      </c>
      <c r="V4" s="313">
        <f>IF('BIFUbC-crude-oil'!V4&gt;0,'E-crude oil'!V52/'BIFUbC-crude-oil'!V4,1)</f>
        <v>1</v>
      </c>
      <c r="W4" s="313">
        <f>IF('BIFUbC-crude-oil'!W4&gt;0,'E-crude oil'!W52/'BIFUbC-crude-oil'!W4,1)</f>
        <v>1</v>
      </c>
      <c r="X4" s="313">
        <f>IF('BIFUbC-crude-oil'!X4&gt;0,'E-crude oil'!X52/'BIFUbC-crude-oil'!X4,1)</f>
        <v>1</v>
      </c>
      <c r="Y4" s="313">
        <f>IF('BIFUbC-crude-oil'!Y4&gt;0,'E-crude oil'!Y52/'BIFUbC-crude-oil'!Y4,1)</f>
        <v>1</v>
      </c>
      <c r="Z4" s="313">
        <f>IF('BIFUbC-crude-oil'!Z4&gt;0,'E-crude oil'!Z52/'BIFUbC-crude-oil'!Z4,1)</f>
        <v>1</v>
      </c>
      <c r="AA4" s="313">
        <f>IF('BIFUbC-crude-oil'!AA4&gt;0,'E-crude oil'!AA52/'BIFUbC-crude-oil'!AA4,1)</f>
        <v>1</v>
      </c>
      <c r="AB4" s="313">
        <f>IF('BIFUbC-crude-oil'!AB4&gt;0,'E-crude oil'!AB52/'BIFUbC-crude-oil'!AB4,1)</f>
        <v>1</v>
      </c>
      <c r="AC4" s="313">
        <f>IF('BIFUbC-crude-oil'!AC4&gt;0,'E-crude oil'!AC52/'BIFUbC-crude-oil'!AC4,1)</f>
        <v>1</v>
      </c>
      <c r="AD4" s="313">
        <f>IF('BIFUbC-crude-oil'!AD4&gt;0,'E-crude oil'!AD52/'BIFUbC-crude-oil'!AD4,1)</f>
        <v>1</v>
      </c>
      <c r="AE4" s="313">
        <f>IF('BIFUbC-crude-oil'!AE4&gt;0,'E-crude oil'!AE52/'BIFUbC-crude-oil'!AE4,1)</f>
        <v>1</v>
      </c>
      <c r="AF4" s="313">
        <f>IF('BIFUbC-crude-oil'!AF4&gt;0,'E-crude oil'!AF52/'BIFUbC-crude-oil'!AF4,1)</f>
        <v>1</v>
      </c>
      <c r="AG4" s="313">
        <f>IF('BIFUbC-crude-oil'!AG4&gt;0,'E-crude oil'!AG52/'BIFUbC-crude-oil'!AG4,1)</f>
        <v>1</v>
      </c>
      <c r="AH4" s="313">
        <f>IF('BIFUbC-crude-oil'!AH4&gt;0,'E-crude oil'!AH52/'BIFUbC-crude-oil'!AH4,1)</f>
        <v>1</v>
      </c>
      <c r="AI4" s="313">
        <f>IF('BIFUbC-crude-oil'!AI4&gt;0,'E-crude oil'!AI52/'BIFUbC-crude-oil'!AI4,1)</f>
        <v>1</v>
      </c>
      <c r="AJ4" s="313">
        <f>IF('BIFUbC-crude-oil'!AJ4&gt;0,'E-crude oil'!AJ52/'BIFUbC-crude-oil'!AJ4,1)</f>
        <v>1</v>
      </c>
      <c r="AK4" s="313">
        <f>IF('BIFUbC-crude-oil'!AK4&gt;0,'E-crude oil'!AK52/'BIFUbC-crude-oil'!AK4,1)</f>
        <v>1</v>
      </c>
      <c r="AL4" s="313">
        <f>IF('BIFUbC-crude-oil'!AL4&gt;0,'E-crude oil'!AL52/'BIFUbC-crude-oil'!AL4,1)</f>
        <v>1</v>
      </c>
      <c r="AM4" s="313">
        <f>IF('BIFUbC-crude-oil'!AM4&gt;0,'E-crude oil'!AM52/'BIFUbC-crude-oil'!AM4,1)</f>
        <v>1</v>
      </c>
      <c r="AN4" s="313">
        <f>IF('BIFUbC-crude-oil'!AN4&gt;0,'E-crude oil'!AN52/'BIFUbC-crude-oil'!AN4,1)</f>
        <v>1</v>
      </c>
      <c r="AO4" s="313">
        <f>IF('BIFUbC-crude-oil'!AO4&gt;0,'E-crude oil'!AO52/'BIFUbC-crude-oil'!AO4,1)</f>
        <v>1</v>
      </c>
      <c r="AP4" s="313">
        <f>IF('BIFUbC-crude-oil'!AP4&gt;0,'E-crude oil'!AP52/'BIFUbC-crude-oil'!AP4,1)</f>
        <v>1</v>
      </c>
      <c r="AQ4" s="313">
        <f>IF('BIFUbC-crude-oil'!AQ4&gt;0,'E-crude oil'!AQ52/'BIFUbC-crude-oil'!AQ4,1)</f>
        <v>1</v>
      </c>
    </row>
    <row r="5" spans="1:43" x14ac:dyDescent="0.2">
      <c r="A5" s="313" t="s">
        <v>127</v>
      </c>
      <c r="B5" s="313">
        <f>IF('BIFUbC-crude-oil'!B5&gt;0,'E-crude oil'!B53/'BIFUbC-crude-oil'!B5,1)</f>
        <v>1</v>
      </c>
      <c r="C5" s="313">
        <f>IF('BIFUbC-crude-oil'!C5&gt;0,'E-crude oil'!C53/'BIFUbC-crude-oil'!C5,1)</f>
        <v>1</v>
      </c>
      <c r="D5" s="313">
        <f>IF('BIFUbC-crude-oil'!D5&gt;0,'E-crude oil'!D53/'BIFUbC-crude-oil'!D5,1)</f>
        <v>1</v>
      </c>
      <c r="E5" s="313">
        <f>IF('BIFUbC-crude-oil'!E5&gt;0,'E-crude oil'!E53/'BIFUbC-crude-oil'!E5,1)</f>
        <v>1</v>
      </c>
      <c r="F5" s="313">
        <f>IF('BIFUbC-crude-oil'!F5&gt;0,'E-crude oil'!F53/'BIFUbC-crude-oil'!F5,1)</f>
        <v>1</v>
      </c>
      <c r="G5" s="313">
        <f>IF('BIFUbC-crude-oil'!G5&gt;0,'E-crude oil'!G53/'BIFUbC-crude-oil'!G5,1)</f>
        <v>1</v>
      </c>
      <c r="H5" s="313">
        <f>IF('BIFUbC-crude-oil'!H5&gt;0,'E-crude oil'!H53/'BIFUbC-crude-oil'!H5,1)</f>
        <v>1</v>
      </c>
      <c r="I5" s="313">
        <f>IF('BIFUbC-crude-oil'!I5&gt;0,'E-crude oil'!I53/'BIFUbC-crude-oil'!I5,1)</f>
        <v>1</v>
      </c>
      <c r="J5" s="313">
        <f>IF('BIFUbC-crude-oil'!J5&gt;0,'E-crude oil'!J53/'BIFUbC-crude-oil'!J5,1)</f>
        <v>1</v>
      </c>
      <c r="K5" s="313">
        <f>IF('BIFUbC-crude-oil'!K5&gt;0,'E-crude oil'!K53/'BIFUbC-crude-oil'!K5,1)</f>
        <v>1</v>
      </c>
      <c r="L5" s="313">
        <f>IF('BIFUbC-crude-oil'!L5&gt;0,'E-crude oil'!L53/'BIFUbC-crude-oil'!L5,1)</f>
        <v>1</v>
      </c>
      <c r="M5" s="313">
        <f>IF('BIFUbC-crude-oil'!M5&gt;0,'E-crude oil'!M53/'BIFUbC-crude-oil'!M5,1)</f>
        <v>1</v>
      </c>
      <c r="N5" s="313">
        <f>IF('BIFUbC-crude-oil'!N5&gt;0,'E-crude oil'!N53/'BIFUbC-crude-oil'!N5,1)</f>
        <v>1</v>
      </c>
      <c r="O5" s="313">
        <f>IF('BIFUbC-crude-oil'!O5&gt;0,'E-crude oil'!O53/'BIFUbC-crude-oil'!O5,1)</f>
        <v>1</v>
      </c>
      <c r="P5" s="313">
        <f>IF('BIFUbC-crude-oil'!P5&gt;0,'E-crude oil'!P53/'BIFUbC-crude-oil'!P5,1)</f>
        <v>1</v>
      </c>
      <c r="Q5" s="313">
        <f>IF('BIFUbC-crude-oil'!Q5&gt;0,'E-crude oil'!Q53/'BIFUbC-crude-oil'!Q5,1)</f>
        <v>1</v>
      </c>
      <c r="R5" s="313">
        <f>IF('BIFUbC-crude-oil'!R5&gt;0,'E-crude oil'!R53/'BIFUbC-crude-oil'!R5,1)</f>
        <v>1</v>
      </c>
      <c r="S5" s="313">
        <f>IF('BIFUbC-crude-oil'!S5&gt;0,'E-crude oil'!S53/'BIFUbC-crude-oil'!S5,1)</f>
        <v>1</v>
      </c>
      <c r="T5" s="313">
        <f>IF('BIFUbC-crude-oil'!T5&gt;0,'E-crude oil'!T53/'BIFUbC-crude-oil'!T5,1)</f>
        <v>1</v>
      </c>
      <c r="U5" s="313">
        <f>IF('BIFUbC-crude-oil'!U5&gt;0,'E-crude oil'!U53/'BIFUbC-crude-oil'!U5,1)</f>
        <v>1</v>
      </c>
      <c r="V5" s="313">
        <f>IF('BIFUbC-crude-oil'!V5&gt;0,'E-crude oil'!V53/'BIFUbC-crude-oil'!V5,1)</f>
        <v>1</v>
      </c>
      <c r="W5" s="313">
        <f>IF('BIFUbC-crude-oil'!W5&gt;0,'E-crude oil'!W53/'BIFUbC-crude-oil'!W5,1)</f>
        <v>1</v>
      </c>
      <c r="X5" s="313">
        <f>IF('BIFUbC-crude-oil'!X5&gt;0,'E-crude oil'!X53/'BIFUbC-crude-oil'!X5,1)</f>
        <v>1</v>
      </c>
      <c r="Y5" s="313">
        <f>IF('BIFUbC-crude-oil'!Y5&gt;0,'E-crude oil'!Y53/'BIFUbC-crude-oil'!Y5,1)</f>
        <v>1</v>
      </c>
      <c r="Z5" s="313">
        <f>IF('BIFUbC-crude-oil'!Z5&gt;0,'E-crude oil'!Z53/'BIFUbC-crude-oil'!Z5,1)</f>
        <v>1</v>
      </c>
      <c r="AA5" s="313">
        <f>IF('BIFUbC-crude-oil'!AA5&gt;0,'E-crude oil'!AA53/'BIFUbC-crude-oil'!AA5,1)</f>
        <v>1</v>
      </c>
      <c r="AB5" s="313">
        <f>IF('BIFUbC-crude-oil'!AB5&gt;0,'E-crude oil'!AB53/'BIFUbC-crude-oil'!AB5,1)</f>
        <v>1</v>
      </c>
      <c r="AC5" s="313">
        <f>IF('BIFUbC-crude-oil'!AC5&gt;0,'E-crude oil'!AC53/'BIFUbC-crude-oil'!AC5,1)</f>
        <v>1</v>
      </c>
      <c r="AD5" s="313">
        <f>IF('BIFUbC-crude-oil'!AD5&gt;0,'E-crude oil'!AD53/'BIFUbC-crude-oil'!AD5,1)</f>
        <v>1</v>
      </c>
      <c r="AE5" s="313">
        <f>IF('BIFUbC-crude-oil'!AE5&gt;0,'E-crude oil'!AE53/'BIFUbC-crude-oil'!AE5,1)</f>
        <v>1</v>
      </c>
      <c r="AF5" s="313">
        <f>IF('BIFUbC-crude-oil'!AF5&gt;0,'E-crude oil'!AF53/'BIFUbC-crude-oil'!AF5,1)</f>
        <v>1</v>
      </c>
      <c r="AG5" s="313">
        <f>IF('BIFUbC-crude-oil'!AG5&gt;0,'E-crude oil'!AG53/'BIFUbC-crude-oil'!AG5,1)</f>
        <v>1</v>
      </c>
      <c r="AH5" s="313">
        <f>IF('BIFUbC-crude-oil'!AH5&gt;0,'E-crude oil'!AH53/'BIFUbC-crude-oil'!AH5,1)</f>
        <v>1</v>
      </c>
      <c r="AI5" s="313">
        <f>IF('BIFUbC-crude-oil'!AI5&gt;0,'E-crude oil'!AI53/'BIFUbC-crude-oil'!AI5,1)</f>
        <v>1</v>
      </c>
      <c r="AJ5" s="313">
        <f>IF('BIFUbC-crude-oil'!AJ5&gt;0,'E-crude oil'!AJ53/'BIFUbC-crude-oil'!AJ5,1)</f>
        <v>1</v>
      </c>
      <c r="AK5" s="313">
        <f>IF('BIFUbC-crude-oil'!AK5&gt;0,'E-crude oil'!AK53/'BIFUbC-crude-oil'!AK5,1)</f>
        <v>1</v>
      </c>
      <c r="AL5" s="313">
        <f>IF('BIFUbC-crude-oil'!AL5&gt;0,'E-crude oil'!AL53/'BIFUbC-crude-oil'!AL5,1)</f>
        <v>1</v>
      </c>
      <c r="AM5" s="313">
        <f>IF('BIFUbC-crude-oil'!AM5&gt;0,'E-crude oil'!AM53/'BIFUbC-crude-oil'!AM5,1)</f>
        <v>1</v>
      </c>
      <c r="AN5" s="313">
        <f>IF('BIFUbC-crude-oil'!AN5&gt;0,'E-crude oil'!AN53/'BIFUbC-crude-oil'!AN5,1)</f>
        <v>1</v>
      </c>
      <c r="AO5" s="313">
        <f>IF('BIFUbC-crude-oil'!AO5&gt;0,'E-crude oil'!AO53/'BIFUbC-crude-oil'!AO5,1)</f>
        <v>1</v>
      </c>
      <c r="AP5" s="313">
        <f>IF('BIFUbC-crude-oil'!AP5&gt;0,'E-crude oil'!AP53/'BIFUbC-crude-oil'!AP5,1)</f>
        <v>1</v>
      </c>
      <c r="AQ5" s="313">
        <f>IF('BIFUbC-crude-oil'!AQ5&gt;0,'E-crude oil'!AQ53/'BIFUbC-crude-oil'!AQ5,1)</f>
        <v>1</v>
      </c>
    </row>
    <row r="6" spans="1:43" x14ac:dyDescent="0.2">
      <c r="A6" s="313" t="s">
        <v>128</v>
      </c>
      <c r="B6" s="313">
        <f>IF('BIFUbC-crude-oil'!B6&gt;0,'E-crude oil'!B54/'BIFUbC-crude-oil'!B6,1)</f>
        <v>1</v>
      </c>
      <c r="C6" s="313">
        <f>IF('BIFUbC-crude-oil'!C6&gt;0,'E-crude oil'!C54/'BIFUbC-crude-oil'!C6,1)</f>
        <v>1</v>
      </c>
      <c r="D6" s="313">
        <f>IF('BIFUbC-crude-oil'!D6&gt;0,'E-crude oil'!D54/'BIFUbC-crude-oil'!D6,1)</f>
        <v>1</v>
      </c>
      <c r="E6" s="313">
        <f>IF('BIFUbC-crude-oil'!E6&gt;0,'E-crude oil'!E54/'BIFUbC-crude-oil'!E6,1)</f>
        <v>1</v>
      </c>
      <c r="F6" s="313">
        <f>IF('BIFUbC-crude-oil'!F6&gt;0,'E-crude oil'!F54/'BIFUbC-crude-oil'!F6,1)</f>
        <v>1</v>
      </c>
      <c r="G6" s="313">
        <f>IF('BIFUbC-crude-oil'!G6&gt;0,'E-crude oil'!G54/'BIFUbC-crude-oil'!G6,1)</f>
        <v>1</v>
      </c>
      <c r="H6" s="313">
        <f>IF('BIFUbC-crude-oil'!H6&gt;0,'E-crude oil'!H54/'BIFUbC-crude-oil'!H6,1)</f>
        <v>1</v>
      </c>
      <c r="I6" s="313">
        <f>IF('BIFUbC-crude-oil'!I6&gt;0,'E-crude oil'!I54/'BIFUbC-crude-oil'!I6,1)</f>
        <v>1</v>
      </c>
      <c r="J6" s="313">
        <f>IF('BIFUbC-crude-oil'!J6&gt;0,'E-crude oil'!J54/'BIFUbC-crude-oil'!J6,1)</f>
        <v>1</v>
      </c>
      <c r="K6" s="313">
        <f>IF('BIFUbC-crude-oil'!K6&gt;0,'E-crude oil'!K54/'BIFUbC-crude-oil'!K6,1)</f>
        <v>1</v>
      </c>
      <c r="L6" s="313">
        <f>IF('BIFUbC-crude-oil'!L6&gt;0,'E-crude oil'!L54/'BIFUbC-crude-oil'!L6,1)</f>
        <v>1</v>
      </c>
      <c r="M6" s="313">
        <f>IF('BIFUbC-crude-oil'!M6&gt;0,'E-crude oil'!M54/'BIFUbC-crude-oil'!M6,1)</f>
        <v>1</v>
      </c>
      <c r="N6" s="313">
        <f>IF('BIFUbC-crude-oil'!N6&gt;0,'E-crude oil'!N54/'BIFUbC-crude-oil'!N6,1)</f>
        <v>1</v>
      </c>
      <c r="O6" s="313">
        <f>IF('BIFUbC-crude-oil'!O6&gt;0,'E-crude oil'!O54/'BIFUbC-crude-oil'!O6,1)</f>
        <v>1</v>
      </c>
      <c r="P6" s="313">
        <f>IF('BIFUbC-crude-oil'!P6&gt;0,'E-crude oil'!P54/'BIFUbC-crude-oil'!P6,1)</f>
        <v>1</v>
      </c>
      <c r="Q6" s="313">
        <f>IF('BIFUbC-crude-oil'!Q6&gt;0,'E-crude oil'!Q54/'BIFUbC-crude-oil'!Q6,1)</f>
        <v>1</v>
      </c>
      <c r="R6" s="313">
        <f>IF('BIFUbC-crude-oil'!R6&gt;0,'E-crude oil'!R54/'BIFUbC-crude-oil'!R6,1)</f>
        <v>1</v>
      </c>
      <c r="S6" s="313">
        <f>IF('BIFUbC-crude-oil'!S6&gt;0,'E-crude oil'!S54/'BIFUbC-crude-oil'!S6,1)</f>
        <v>1</v>
      </c>
      <c r="T6" s="313">
        <f>IF('BIFUbC-crude-oil'!T6&gt;0,'E-crude oil'!T54/'BIFUbC-crude-oil'!T6,1)</f>
        <v>1</v>
      </c>
      <c r="U6" s="313">
        <f>IF('BIFUbC-crude-oil'!U6&gt;0,'E-crude oil'!U54/'BIFUbC-crude-oil'!U6,1)</f>
        <v>1</v>
      </c>
      <c r="V6" s="313">
        <f>IF('BIFUbC-crude-oil'!V6&gt;0,'E-crude oil'!V54/'BIFUbC-crude-oil'!V6,1)</f>
        <v>1</v>
      </c>
      <c r="W6" s="313">
        <f>IF('BIFUbC-crude-oil'!W6&gt;0,'E-crude oil'!W54/'BIFUbC-crude-oil'!W6,1)</f>
        <v>1</v>
      </c>
      <c r="X6" s="313">
        <f>IF('BIFUbC-crude-oil'!X6&gt;0,'E-crude oil'!X54/'BIFUbC-crude-oil'!X6,1)</f>
        <v>1</v>
      </c>
      <c r="Y6" s="313">
        <f>IF('BIFUbC-crude-oil'!Y6&gt;0,'E-crude oil'!Y54/'BIFUbC-crude-oil'!Y6,1)</f>
        <v>1</v>
      </c>
      <c r="Z6" s="313">
        <f>IF('BIFUbC-crude-oil'!Z6&gt;0,'E-crude oil'!Z54/'BIFUbC-crude-oil'!Z6,1)</f>
        <v>1</v>
      </c>
      <c r="AA6" s="313">
        <f>IF('BIFUbC-crude-oil'!AA6&gt;0,'E-crude oil'!AA54/'BIFUbC-crude-oil'!AA6,1)</f>
        <v>1</v>
      </c>
      <c r="AB6" s="313">
        <f>IF('BIFUbC-crude-oil'!AB6&gt;0,'E-crude oil'!AB54/'BIFUbC-crude-oil'!AB6,1)</f>
        <v>1</v>
      </c>
      <c r="AC6" s="313">
        <f>IF('BIFUbC-crude-oil'!AC6&gt;0,'E-crude oil'!AC54/'BIFUbC-crude-oil'!AC6,1)</f>
        <v>1</v>
      </c>
      <c r="AD6" s="313">
        <f>IF('BIFUbC-crude-oil'!AD6&gt;0,'E-crude oil'!AD54/'BIFUbC-crude-oil'!AD6,1)</f>
        <v>1</v>
      </c>
      <c r="AE6" s="313">
        <f>IF('BIFUbC-crude-oil'!AE6&gt;0,'E-crude oil'!AE54/'BIFUbC-crude-oil'!AE6,1)</f>
        <v>1</v>
      </c>
      <c r="AF6" s="313">
        <f>IF('BIFUbC-crude-oil'!AF6&gt;0,'E-crude oil'!AF54/'BIFUbC-crude-oil'!AF6,1)</f>
        <v>1</v>
      </c>
      <c r="AG6" s="313">
        <f>IF('BIFUbC-crude-oil'!AG6&gt;0,'E-crude oil'!AG54/'BIFUbC-crude-oil'!AG6,1)</f>
        <v>1</v>
      </c>
      <c r="AH6" s="313">
        <f>IF('BIFUbC-crude-oil'!AH6&gt;0,'E-crude oil'!AH54/'BIFUbC-crude-oil'!AH6,1)</f>
        <v>1</v>
      </c>
      <c r="AI6" s="313">
        <f>IF('BIFUbC-crude-oil'!AI6&gt;0,'E-crude oil'!AI54/'BIFUbC-crude-oil'!AI6,1)</f>
        <v>1</v>
      </c>
      <c r="AJ6" s="313">
        <f>IF('BIFUbC-crude-oil'!AJ6&gt;0,'E-crude oil'!AJ54/'BIFUbC-crude-oil'!AJ6,1)</f>
        <v>1</v>
      </c>
      <c r="AK6" s="313">
        <f>IF('BIFUbC-crude-oil'!AK6&gt;0,'E-crude oil'!AK54/'BIFUbC-crude-oil'!AK6,1)</f>
        <v>1</v>
      </c>
      <c r="AL6" s="313">
        <f>IF('BIFUbC-crude-oil'!AL6&gt;0,'E-crude oil'!AL54/'BIFUbC-crude-oil'!AL6,1)</f>
        <v>1</v>
      </c>
      <c r="AM6" s="313">
        <f>IF('BIFUbC-crude-oil'!AM6&gt;0,'E-crude oil'!AM54/'BIFUbC-crude-oil'!AM6,1)</f>
        <v>1</v>
      </c>
      <c r="AN6" s="313">
        <f>IF('BIFUbC-crude-oil'!AN6&gt;0,'E-crude oil'!AN54/'BIFUbC-crude-oil'!AN6,1)</f>
        <v>1</v>
      </c>
      <c r="AO6" s="313">
        <f>IF('BIFUbC-crude-oil'!AO6&gt;0,'E-crude oil'!AO54/'BIFUbC-crude-oil'!AO6,1)</f>
        <v>1</v>
      </c>
      <c r="AP6" s="313">
        <f>IF('BIFUbC-crude-oil'!AP6&gt;0,'E-crude oil'!AP54/'BIFUbC-crude-oil'!AP6,1)</f>
        <v>1</v>
      </c>
      <c r="AQ6" s="313">
        <f>IF('BIFUbC-crude-oil'!AQ6&gt;0,'E-crude oil'!AQ54/'BIFUbC-crude-oil'!AQ6,1)</f>
        <v>1</v>
      </c>
    </row>
    <row r="7" spans="1:43" x14ac:dyDescent="0.2">
      <c r="A7" s="313" t="s">
        <v>129</v>
      </c>
      <c r="B7" s="313">
        <f>IF('BIFUbC-crude-oil'!B7&gt;0,'E-crude oil'!B55/'BIFUbC-crude-oil'!B7,1)</f>
        <v>1</v>
      </c>
      <c r="C7" s="313">
        <f>IF('BIFUbC-crude-oil'!C7&gt;0,'E-crude oil'!C55/'BIFUbC-crude-oil'!C7,1)</f>
        <v>1</v>
      </c>
      <c r="D7" s="313">
        <f>IF('BIFUbC-crude-oil'!D7&gt;0,'E-crude oil'!D55/'BIFUbC-crude-oil'!D7,1)</f>
        <v>1</v>
      </c>
      <c r="E7" s="313">
        <f>IF('BIFUbC-crude-oil'!E7&gt;0,'E-crude oil'!E55/'BIFUbC-crude-oil'!E7,1)</f>
        <v>1</v>
      </c>
      <c r="F7" s="313">
        <f>IF('BIFUbC-crude-oil'!F7&gt;0,'E-crude oil'!F55/'BIFUbC-crude-oil'!F7,1)</f>
        <v>1</v>
      </c>
      <c r="G7" s="313">
        <f>IF('BIFUbC-crude-oil'!G7&gt;0,'E-crude oil'!G55/'BIFUbC-crude-oil'!G7,1)</f>
        <v>1</v>
      </c>
      <c r="H7" s="313">
        <f>IF('BIFUbC-crude-oil'!H7&gt;0,'E-crude oil'!H55/'BIFUbC-crude-oil'!H7,1)</f>
        <v>1</v>
      </c>
      <c r="I7" s="313">
        <f>IF('BIFUbC-crude-oil'!I7&gt;0,'E-crude oil'!I55/'BIFUbC-crude-oil'!I7,1)</f>
        <v>1</v>
      </c>
      <c r="J7" s="313">
        <f>IF('BIFUbC-crude-oil'!J7&gt;0,'E-crude oil'!J55/'BIFUbC-crude-oil'!J7,1)</f>
        <v>1</v>
      </c>
      <c r="K7" s="313">
        <f>IF('BIFUbC-crude-oil'!K7&gt;0,'E-crude oil'!K55/'BIFUbC-crude-oil'!K7,1)</f>
        <v>1</v>
      </c>
      <c r="L7" s="313">
        <f>IF('BIFUbC-crude-oil'!L7&gt;0,'E-crude oil'!L55/'BIFUbC-crude-oil'!L7,1)</f>
        <v>1</v>
      </c>
      <c r="M7" s="313">
        <f>IF('BIFUbC-crude-oil'!M7&gt;0,'E-crude oil'!M55/'BIFUbC-crude-oil'!M7,1)</f>
        <v>1</v>
      </c>
      <c r="N7" s="313">
        <f>IF('BIFUbC-crude-oil'!N7&gt;0,'E-crude oil'!N55/'BIFUbC-crude-oil'!N7,1)</f>
        <v>1</v>
      </c>
      <c r="O7" s="313">
        <f>IF('BIFUbC-crude-oil'!O7&gt;0,'E-crude oil'!O55/'BIFUbC-crude-oil'!O7,1)</f>
        <v>1</v>
      </c>
      <c r="P7" s="313">
        <f>IF('BIFUbC-crude-oil'!P7&gt;0,'E-crude oil'!P55/'BIFUbC-crude-oil'!P7,1)</f>
        <v>1</v>
      </c>
      <c r="Q7" s="313">
        <f>IF('BIFUbC-crude-oil'!Q7&gt;0,'E-crude oil'!Q55/'BIFUbC-crude-oil'!Q7,1)</f>
        <v>1</v>
      </c>
      <c r="R7" s="313">
        <f>IF('BIFUbC-crude-oil'!R7&gt;0,'E-crude oil'!R55/'BIFUbC-crude-oil'!R7,1)</f>
        <v>1</v>
      </c>
      <c r="S7" s="313">
        <f>IF('BIFUbC-crude-oil'!S7&gt;0,'E-crude oil'!S55/'BIFUbC-crude-oil'!S7,1)</f>
        <v>1</v>
      </c>
      <c r="T7" s="313">
        <f>IF('BIFUbC-crude-oil'!T7&gt;0,'E-crude oil'!T55/'BIFUbC-crude-oil'!T7,1)</f>
        <v>1</v>
      </c>
      <c r="U7" s="313">
        <f>IF('BIFUbC-crude-oil'!U7&gt;0,'E-crude oil'!U55/'BIFUbC-crude-oil'!U7,1)</f>
        <v>1</v>
      </c>
      <c r="V7" s="313">
        <f>IF('BIFUbC-crude-oil'!V7&gt;0,'E-crude oil'!V55/'BIFUbC-crude-oil'!V7,1)</f>
        <v>1</v>
      </c>
      <c r="W7" s="313">
        <f>IF('BIFUbC-crude-oil'!W7&gt;0,'E-crude oil'!W55/'BIFUbC-crude-oil'!W7,1)</f>
        <v>1</v>
      </c>
      <c r="X7" s="313">
        <f>IF('BIFUbC-crude-oil'!X7&gt;0,'E-crude oil'!X55/'BIFUbC-crude-oil'!X7,1)</f>
        <v>1</v>
      </c>
      <c r="Y7" s="313">
        <f>IF('BIFUbC-crude-oil'!Y7&gt;0,'E-crude oil'!Y55/'BIFUbC-crude-oil'!Y7,1)</f>
        <v>1</v>
      </c>
      <c r="Z7" s="313">
        <f>IF('BIFUbC-crude-oil'!Z7&gt;0,'E-crude oil'!Z55/'BIFUbC-crude-oil'!Z7,1)</f>
        <v>1</v>
      </c>
      <c r="AA7" s="313">
        <f>IF('BIFUbC-crude-oil'!AA7&gt;0,'E-crude oil'!AA55/'BIFUbC-crude-oil'!AA7,1)</f>
        <v>1</v>
      </c>
      <c r="AB7" s="313">
        <f>IF('BIFUbC-crude-oil'!AB7&gt;0,'E-crude oil'!AB55/'BIFUbC-crude-oil'!AB7,1)</f>
        <v>1</v>
      </c>
      <c r="AC7" s="313">
        <f>IF('BIFUbC-crude-oil'!AC7&gt;0,'E-crude oil'!AC55/'BIFUbC-crude-oil'!AC7,1)</f>
        <v>1</v>
      </c>
      <c r="AD7" s="313">
        <f>IF('BIFUbC-crude-oil'!AD7&gt;0,'E-crude oil'!AD55/'BIFUbC-crude-oil'!AD7,1)</f>
        <v>1</v>
      </c>
      <c r="AE7" s="313">
        <f>IF('BIFUbC-crude-oil'!AE7&gt;0,'E-crude oil'!AE55/'BIFUbC-crude-oil'!AE7,1)</f>
        <v>1</v>
      </c>
      <c r="AF7" s="313">
        <f>IF('BIFUbC-crude-oil'!AF7&gt;0,'E-crude oil'!AF55/'BIFUbC-crude-oil'!AF7,1)</f>
        <v>1</v>
      </c>
      <c r="AG7" s="313">
        <f>IF('BIFUbC-crude-oil'!AG7&gt;0,'E-crude oil'!AG55/'BIFUbC-crude-oil'!AG7,1)</f>
        <v>1</v>
      </c>
      <c r="AH7" s="313">
        <f>IF('BIFUbC-crude-oil'!AH7&gt;0,'E-crude oil'!AH55/'BIFUbC-crude-oil'!AH7,1)</f>
        <v>1</v>
      </c>
      <c r="AI7" s="313">
        <f>IF('BIFUbC-crude-oil'!AI7&gt;0,'E-crude oil'!AI55/'BIFUbC-crude-oil'!AI7,1)</f>
        <v>1</v>
      </c>
      <c r="AJ7" s="313">
        <f>IF('BIFUbC-crude-oil'!AJ7&gt;0,'E-crude oil'!AJ55/'BIFUbC-crude-oil'!AJ7,1)</f>
        <v>1</v>
      </c>
      <c r="AK7" s="313">
        <f>IF('BIFUbC-crude-oil'!AK7&gt;0,'E-crude oil'!AK55/'BIFUbC-crude-oil'!AK7,1)</f>
        <v>1</v>
      </c>
      <c r="AL7" s="313">
        <f>IF('BIFUbC-crude-oil'!AL7&gt;0,'E-crude oil'!AL55/'BIFUbC-crude-oil'!AL7,1)</f>
        <v>1</v>
      </c>
      <c r="AM7" s="313">
        <f>IF('BIFUbC-crude-oil'!AM7&gt;0,'E-crude oil'!AM55/'BIFUbC-crude-oil'!AM7,1)</f>
        <v>1</v>
      </c>
      <c r="AN7" s="313">
        <f>IF('BIFUbC-crude-oil'!AN7&gt;0,'E-crude oil'!AN55/'BIFUbC-crude-oil'!AN7,1)</f>
        <v>1</v>
      </c>
      <c r="AO7" s="313">
        <f>IF('BIFUbC-crude-oil'!AO7&gt;0,'E-crude oil'!AO55/'BIFUbC-crude-oil'!AO7,1)</f>
        <v>1</v>
      </c>
      <c r="AP7" s="313">
        <f>IF('BIFUbC-crude-oil'!AP7&gt;0,'E-crude oil'!AP55/'BIFUbC-crude-oil'!AP7,1)</f>
        <v>1</v>
      </c>
      <c r="AQ7" s="313">
        <f>IF('BIFUbC-crude-oil'!AQ7&gt;0,'E-crude oil'!AQ55/'BIFUbC-crude-oil'!AQ7,1)</f>
        <v>1</v>
      </c>
    </row>
    <row r="8" spans="1:43" x14ac:dyDescent="0.2">
      <c r="A8" s="313" t="s">
        <v>130</v>
      </c>
      <c r="B8" s="313">
        <f>IF('BIFUbC-crude-oil'!B8&gt;0,'E-crude oil'!B56/'BIFUbC-crude-oil'!B8,1)</f>
        <v>1</v>
      </c>
      <c r="C8" s="313">
        <f>IF('BIFUbC-crude-oil'!C8&gt;0,'E-crude oil'!C56/'BIFUbC-crude-oil'!C8,1)</f>
        <v>1</v>
      </c>
      <c r="D8" s="313">
        <f>IF('BIFUbC-crude-oil'!D8&gt;0,'E-crude oil'!D56/'BIFUbC-crude-oil'!D8,1)</f>
        <v>1</v>
      </c>
      <c r="E8" s="313">
        <f>IF('BIFUbC-crude-oil'!E8&gt;0,'E-crude oil'!E56/'BIFUbC-crude-oil'!E8,1)</f>
        <v>1</v>
      </c>
      <c r="F8" s="313">
        <f>IF('BIFUbC-crude-oil'!F8&gt;0,'E-crude oil'!F56/'BIFUbC-crude-oil'!F8,1)</f>
        <v>1</v>
      </c>
      <c r="G8" s="313">
        <f>IF('BIFUbC-crude-oil'!G8&gt;0,'E-crude oil'!G56/'BIFUbC-crude-oil'!G8,1)</f>
        <v>1</v>
      </c>
      <c r="H8" s="313">
        <f>IF('BIFUbC-crude-oil'!H8&gt;0,'E-crude oil'!H56/'BIFUbC-crude-oil'!H8,1)</f>
        <v>1</v>
      </c>
      <c r="I8" s="313">
        <f>IF('BIFUbC-crude-oil'!I8&gt;0,'E-crude oil'!I56/'BIFUbC-crude-oil'!I8,1)</f>
        <v>1</v>
      </c>
      <c r="J8" s="313">
        <f>IF('BIFUbC-crude-oil'!J8&gt;0,'E-crude oil'!J56/'BIFUbC-crude-oil'!J8,1)</f>
        <v>1</v>
      </c>
      <c r="K8" s="313">
        <f>IF('BIFUbC-crude-oil'!K8&gt;0,'E-crude oil'!K56/'BIFUbC-crude-oil'!K8,1)</f>
        <v>1</v>
      </c>
      <c r="L8" s="313">
        <f>IF('BIFUbC-crude-oil'!L8&gt;0,'E-crude oil'!L56/'BIFUbC-crude-oil'!L8,1)</f>
        <v>1</v>
      </c>
      <c r="M8" s="313">
        <f>IF('BIFUbC-crude-oil'!M8&gt;0,'E-crude oil'!M56/'BIFUbC-crude-oil'!M8,1)</f>
        <v>1</v>
      </c>
      <c r="N8" s="313">
        <f>IF('BIFUbC-crude-oil'!N8&gt;0,'E-crude oil'!N56/'BIFUbC-crude-oil'!N8,1)</f>
        <v>1</v>
      </c>
      <c r="O8" s="313">
        <f>IF('BIFUbC-crude-oil'!O8&gt;0,'E-crude oil'!O56/'BIFUbC-crude-oil'!O8,1)</f>
        <v>1</v>
      </c>
      <c r="P8" s="313">
        <f>IF('BIFUbC-crude-oil'!P8&gt;0,'E-crude oil'!P56/'BIFUbC-crude-oil'!P8,1)</f>
        <v>1</v>
      </c>
      <c r="Q8" s="313">
        <f>IF('BIFUbC-crude-oil'!Q8&gt;0,'E-crude oil'!Q56/'BIFUbC-crude-oil'!Q8,1)</f>
        <v>1</v>
      </c>
      <c r="R8" s="313">
        <f>IF('BIFUbC-crude-oil'!R8&gt;0,'E-crude oil'!R56/'BIFUbC-crude-oil'!R8,1)</f>
        <v>1</v>
      </c>
      <c r="S8" s="313">
        <f>IF('BIFUbC-crude-oil'!S8&gt;0,'E-crude oil'!S56/'BIFUbC-crude-oil'!S8,1)</f>
        <v>1</v>
      </c>
      <c r="T8" s="313">
        <f>IF('BIFUbC-crude-oil'!T8&gt;0,'E-crude oil'!T56/'BIFUbC-crude-oil'!T8,1)</f>
        <v>1</v>
      </c>
      <c r="U8" s="313">
        <f>IF('BIFUbC-crude-oil'!U8&gt;0,'E-crude oil'!U56/'BIFUbC-crude-oil'!U8,1)</f>
        <v>1</v>
      </c>
      <c r="V8" s="313">
        <f>IF('BIFUbC-crude-oil'!V8&gt;0,'E-crude oil'!V56/'BIFUbC-crude-oil'!V8,1)</f>
        <v>1</v>
      </c>
      <c r="W8" s="313">
        <f>IF('BIFUbC-crude-oil'!W8&gt;0,'E-crude oil'!W56/'BIFUbC-crude-oil'!W8,1)</f>
        <v>1</v>
      </c>
      <c r="X8" s="313">
        <f>IF('BIFUbC-crude-oil'!X8&gt;0,'E-crude oil'!X56/'BIFUbC-crude-oil'!X8,1)</f>
        <v>1</v>
      </c>
      <c r="Y8" s="313">
        <f>IF('BIFUbC-crude-oil'!Y8&gt;0,'E-crude oil'!Y56/'BIFUbC-crude-oil'!Y8,1)</f>
        <v>1</v>
      </c>
      <c r="Z8" s="313">
        <f>IF('BIFUbC-crude-oil'!Z8&gt;0,'E-crude oil'!Z56/'BIFUbC-crude-oil'!Z8,1)</f>
        <v>1</v>
      </c>
      <c r="AA8" s="313">
        <f>IF('BIFUbC-crude-oil'!AA8&gt;0,'E-crude oil'!AA56/'BIFUbC-crude-oil'!AA8,1)</f>
        <v>1</v>
      </c>
      <c r="AB8" s="313">
        <f>IF('BIFUbC-crude-oil'!AB8&gt;0,'E-crude oil'!AB56/'BIFUbC-crude-oil'!AB8,1)</f>
        <v>1</v>
      </c>
      <c r="AC8" s="313">
        <f>IF('BIFUbC-crude-oil'!AC8&gt;0,'E-crude oil'!AC56/'BIFUbC-crude-oil'!AC8,1)</f>
        <v>1</v>
      </c>
      <c r="AD8" s="313">
        <f>IF('BIFUbC-crude-oil'!AD8&gt;0,'E-crude oil'!AD56/'BIFUbC-crude-oil'!AD8,1)</f>
        <v>1</v>
      </c>
      <c r="AE8" s="313">
        <f>IF('BIFUbC-crude-oil'!AE8&gt;0,'E-crude oil'!AE56/'BIFUbC-crude-oil'!AE8,1)</f>
        <v>1</v>
      </c>
      <c r="AF8" s="313">
        <f>IF('BIFUbC-crude-oil'!AF8&gt;0,'E-crude oil'!AF56/'BIFUbC-crude-oil'!AF8,1)</f>
        <v>1</v>
      </c>
      <c r="AG8" s="313">
        <f>IF('BIFUbC-crude-oil'!AG8&gt;0,'E-crude oil'!AG56/'BIFUbC-crude-oil'!AG8,1)</f>
        <v>1</v>
      </c>
      <c r="AH8" s="313">
        <f>IF('BIFUbC-crude-oil'!AH8&gt;0,'E-crude oil'!AH56/'BIFUbC-crude-oil'!AH8,1)</f>
        <v>1</v>
      </c>
      <c r="AI8" s="313">
        <f>IF('BIFUbC-crude-oil'!AI8&gt;0,'E-crude oil'!AI56/'BIFUbC-crude-oil'!AI8,1)</f>
        <v>1</v>
      </c>
      <c r="AJ8" s="313">
        <f>IF('BIFUbC-crude-oil'!AJ8&gt;0,'E-crude oil'!AJ56/'BIFUbC-crude-oil'!AJ8,1)</f>
        <v>1</v>
      </c>
      <c r="AK8" s="313">
        <f>IF('BIFUbC-crude-oil'!AK8&gt;0,'E-crude oil'!AK56/'BIFUbC-crude-oil'!AK8,1)</f>
        <v>1</v>
      </c>
      <c r="AL8" s="313">
        <f>IF('BIFUbC-crude-oil'!AL8&gt;0,'E-crude oil'!AL56/'BIFUbC-crude-oil'!AL8,1)</f>
        <v>1</v>
      </c>
      <c r="AM8" s="313">
        <f>IF('BIFUbC-crude-oil'!AM8&gt;0,'E-crude oil'!AM56/'BIFUbC-crude-oil'!AM8,1)</f>
        <v>1</v>
      </c>
      <c r="AN8" s="313">
        <f>IF('BIFUbC-crude-oil'!AN8&gt;0,'E-crude oil'!AN56/'BIFUbC-crude-oil'!AN8,1)</f>
        <v>1</v>
      </c>
      <c r="AO8" s="313">
        <f>IF('BIFUbC-crude-oil'!AO8&gt;0,'E-crude oil'!AO56/'BIFUbC-crude-oil'!AO8,1)</f>
        <v>1</v>
      </c>
      <c r="AP8" s="313">
        <f>IF('BIFUbC-crude-oil'!AP8&gt;0,'E-crude oil'!AP56/'BIFUbC-crude-oil'!AP8,1)</f>
        <v>1</v>
      </c>
      <c r="AQ8" s="313">
        <f>IF('BIFUbC-crude-oil'!AQ8&gt;0,'E-crude oil'!AQ56/'BIFUbC-crude-oil'!AQ8,1)</f>
        <v>1</v>
      </c>
    </row>
    <row r="9" spans="1:43" x14ac:dyDescent="0.2">
      <c r="A9" s="313" t="s">
        <v>131</v>
      </c>
      <c r="B9" s="313">
        <f>IF('BIFUbC-crude-oil'!B9&gt;0,'E-crude oil'!B57/'BIFUbC-crude-oil'!B9,1)</f>
        <v>1</v>
      </c>
      <c r="C9" s="313">
        <f>IF('BIFUbC-crude-oil'!C9&gt;0,'E-crude oil'!C57/'BIFUbC-crude-oil'!C9,1)</f>
        <v>1</v>
      </c>
      <c r="D9" s="313">
        <f>IF('BIFUbC-crude-oil'!D9&gt;0,'E-crude oil'!D57/'BIFUbC-crude-oil'!D9,1)</f>
        <v>1</v>
      </c>
      <c r="E9" s="313">
        <f>IF('BIFUbC-crude-oil'!E9&gt;0,'E-crude oil'!E57/'BIFUbC-crude-oil'!E9,1)</f>
        <v>1</v>
      </c>
      <c r="F9" s="313">
        <f>IF('BIFUbC-crude-oil'!F9&gt;0,'E-crude oil'!F57/'BIFUbC-crude-oil'!F9,1)</f>
        <v>1</v>
      </c>
      <c r="G9" s="313">
        <f>IF('BIFUbC-crude-oil'!G9&gt;0,'E-crude oil'!G57/'BIFUbC-crude-oil'!G9,1)</f>
        <v>1</v>
      </c>
      <c r="H9" s="313">
        <f>IF('BIFUbC-crude-oil'!H9&gt;0,'E-crude oil'!H57/'BIFUbC-crude-oil'!H9,1)</f>
        <v>1</v>
      </c>
      <c r="I9" s="313">
        <f>IF('BIFUbC-crude-oil'!I9&gt;0,'E-crude oil'!I57/'BIFUbC-crude-oil'!I9,1)</f>
        <v>1</v>
      </c>
      <c r="J9" s="313">
        <f>IF('BIFUbC-crude-oil'!J9&gt;0,'E-crude oil'!J57/'BIFUbC-crude-oil'!J9,1)</f>
        <v>1</v>
      </c>
      <c r="K9" s="313">
        <f>IF('BIFUbC-crude-oil'!K9&gt;0,'E-crude oil'!K57/'BIFUbC-crude-oil'!K9,1)</f>
        <v>1</v>
      </c>
      <c r="L9" s="313">
        <f>IF('BIFUbC-crude-oil'!L9&gt;0,'E-crude oil'!L57/'BIFUbC-crude-oil'!L9,1)</f>
        <v>1</v>
      </c>
      <c r="M9" s="313">
        <f>IF('BIFUbC-crude-oil'!M9&gt;0,'E-crude oil'!M57/'BIFUbC-crude-oil'!M9,1)</f>
        <v>1</v>
      </c>
      <c r="N9" s="313">
        <f>IF('BIFUbC-crude-oil'!N9&gt;0,'E-crude oil'!N57/'BIFUbC-crude-oil'!N9,1)</f>
        <v>1</v>
      </c>
      <c r="O9" s="313">
        <f>IF('BIFUbC-crude-oil'!O9&gt;0,'E-crude oil'!O57/'BIFUbC-crude-oil'!O9,1)</f>
        <v>1</v>
      </c>
      <c r="P9" s="313">
        <f>IF('BIFUbC-crude-oil'!P9&gt;0,'E-crude oil'!P57/'BIFUbC-crude-oil'!P9,1)</f>
        <v>1</v>
      </c>
      <c r="Q9" s="313">
        <f>IF('BIFUbC-crude-oil'!Q9&gt;0,'E-crude oil'!Q57/'BIFUbC-crude-oil'!Q9,1)</f>
        <v>1</v>
      </c>
      <c r="R9" s="313">
        <f>IF('BIFUbC-crude-oil'!R9&gt;0,'E-crude oil'!R57/'BIFUbC-crude-oil'!R9,1)</f>
        <v>1</v>
      </c>
      <c r="S9" s="313">
        <f>IF('BIFUbC-crude-oil'!S9&gt;0,'E-crude oil'!S57/'BIFUbC-crude-oil'!S9,1)</f>
        <v>1</v>
      </c>
      <c r="T9" s="313">
        <f>IF('BIFUbC-crude-oil'!T9&gt;0,'E-crude oil'!T57/'BIFUbC-crude-oil'!T9,1)</f>
        <v>1</v>
      </c>
      <c r="U9" s="313">
        <f>IF('BIFUbC-crude-oil'!U9&gt;0,'E-crude oil'!U57/'BIFUbC-crude-oil'!U9,1)</f>
        <v>1</v>
      </c>
      <c r="V9" s="313">
        <f>IF('BIFUbC-crude-oil'!V9&gt;0,'E-crude oil'!V57/'BIFUbC-crude-oil'!V9,1)</f>
        <v>1</v>
      </c>
      <c r="W9" s="313">
        <f>IF('BIFUbC-crude-oil'!W9&gt;0,'E-crude oil'!W57/'BIFUbC-crude-oil'!W9,1)</f>
        <v>1</v>
      </c>
      <c r="X9" s="313">
        <f>IF('BIFUbC-crude-oil'!X9&gt;0,'E-crude oil'!X57/'BIFUbC-crude-oil'!X9,1)</f>
        <v>1</v>
      </c>
      <c r="Y9" s="313">
        <f>IF('BIFUbC-crude-oil'!Y9&gt;0,'E-crude oil'!Y57/'BIFUbC-crude-oil'!Y9,1)</f>
        <v>1</v>
      </c>
      <c r="Z9" s="313">
        <f>IF('BIFUbC-crude-oil'!Z9&gt;0,'E-crude oil'!Z57/'BIFUbC-crude-oil'!Z9,1)</f>
        <v>1</v>
      </c>
      <c r="AA9" s="313">
        <f>IF('BIFUbC-crude-oil'!AA9&gt;0,'E-crude oil'!AA57/'BIFUbC-crude-oil'!AA9,1)</f>
        <v>1</v>
      </c>
      <c r="AB9" s="313">
        <f>IF('BIFUbC-crude-oil'!AB9&gt;0,'E-crude oil'!AB57/'BIFUbC-crude-oil'!AB9,1)</f>
        <v>1</v>
      </c>
      <c r="AC9" s="313">
        <f>IF('BIFUbC-crude-oil'!AC9&gt;0,'E-crude oil'!AC57/'BIFUbC-crude-oil'!AC9,1)</f>
        <v>1</v>
      </c>
      <c r="AD9" s="313">
        <f>IF('BIFUbC-crude-oil'!AD9&gt;0,'E-crude oil'!AD57/'BIFUbC-crude-oil'!AD9,1)</f>
        <v>1</v>
      </c>
      <c r="AE9" s="313">
        <f>IF('BIFUbC-crude-oil'!AE9&gt;0,'E-crude oil'!AE57/'BIFUbC-crude-oil'!AE9,1)</f>
        <v>1</v>
      </c>
      <c r="AF9" s="313">
        <f>IF('BIFUbC-crude-oil'!AF9&gt;0,'E-crude oil'!AF57/'BIFUbC-crude-oil'!AF9,1)</f>
        <v>1</v>
      </c>
      <c r="AG9" s="313">
        <f>IF('BIFUbC-crude-oil'!AG9&gt;0,'E-crude oil'!AG57/'BIFUbC-crude-oil'!AG9,1)</f>
        <v>1</v>
      </c>
      <c r="AH9" s="313">
        <f>IF('BIFUbC-crude-oil'!AH9&gt;0,'E-crude oil'!AH57/'BIFUbC-crude-oil'!AH9,1)</f>
        <v>1</v>
      </c>
      <c r="AI9" s="313">
        <f>IF('BIFUbC-crude-oil'!AI9&gt;0,'E-crude oil'!AI57/'BIFUbC-crude-oil'!AI9,1)</f>
        <v>1</v>
      </c>
      <c r="AJ9" s="313">
        <f>IF('BIFUbC-crude-oil'!AJ9&gt;0,'E-crude oil'!AJ57/'BIFUbC-crude-oil'!AJ9,1)</f>
        <v>1</v>
      </c>
      <c r="AK9" s="313">
        <f>IF('BIFUbC-crude-oil'!AK9&gt;0,'E-crude oil'!AK57/'BIFUbC-crude-oil'!AK9,1)</f>
        <v>1</v>
      </c>
      <c r="AL9" s="313">
        <f>IF('BIFUbC-crude-oil'!AL9&gt;0,'E-crude oil'!AL57/'BIFUbC-crude-oil'!AL9,1)</f>
        <v>1</v>
      </c>
      <c r="AM9" s="313">
        <f>IF('BIFUbC-crude-oil'!AM9&gt;0,'E-crude oil'!AM57/'BIFUbC-crude-oil'!AM9,1)</f>
        <v>1</v>
      </c>
      <c r="AN9" s="313">
        <f>IF('BIFUbC-crude-oil'!AN9&gt;0,'E-crude oil'!AN57/'BIFUbC-crude-oil'!AN9,1)</f>
        <v>1</v>
      </c>
      <c r="AO9" s="313">
        <f>IF('BIFUbC-crude-oil'!AO9&gt;0,'E-crude oil'!AO57/'BIFUbC-crude-oil'!AO9,1)</f>
        <v>1</v>
      </c>
      <c r="AP9" s="313">
        <f>IF('BIFUbC-crude-oil'!AP9&gt;0,'E-crude oil'!AP57/'BIFUbC-crude-oil'!AP9,1)</f>
        <v>1</v>
      </c>
      <c r="AQ9" s="313">
        <f>IF('BIFUbC-crude-oil'!AQ9&gt;0,'E-crude oil'!AQ57/'BIFUbC-crude-oil'!AQ9,1)</f>
        <v>1</v>
      </c>
    </row>
    <row r="10" spans="1:43" x14ac:dyDescent="0.2">
      <c r="A10" s="313" t="s">
        <v>132</v>
      </c>
      <c r="B10" s="313">
        <f>IF('BIFUbC-crude-oil'!B10&gt;0,'E-crude oil'!B58/'BIFUbC-crude-oil'!B10,1)</f>
        <v>8.3572474587694217E-4</v>
      </c>
      <c r="C10" s="313">
        <f>IF('BIFUbC-crude-oil'!C10&gt;0,'E-crude oil'!C58/'BIFUbC-crude-oil'!C10,1)</f>
        <v>7.564112549362169E-4</v>
      </c>
      <c r="D10" s="313">
        <f>IF('BIFUbC-crude-oil'!D10&gt;0,'E-crude oil'!D58/'BIFUbC-crude-oil'!D10,1)</f>
        <v>7.5341774233182561E-4</v>
      </c>
      <c r="E10" s="313">
        <f>IF('BIFUbC-crude-oil'!E10&gt;0,'E-crude oil'!E58/'BIFUbC-crude-oil'!E10,1)</f>
        <v>7.50424988696494E-4</v>
      </c>
      <c r="F10" s="313">
        <f>IF('BIFUbC-crude-oil'!F10&gt;0,'E-crude oil'!F58/'BIFUbC-crude-oil'!F10,1)</f>
        <v>7.4743299404402171E-4</v>
      </c>
      <c r="G10" s="313">
        <f>IF('BIFUbC-crude-oil'!G10&gt;0,'E-crude oil'!G58/'BIFUbC-crude-oil'!G10,1)</f>
        <v>7.4444175838820497E-4</v>
      </c>
      <c r="H10" s="313">
        <f>IF('BIFUbC-crude-oil'!H10&gt;0,'E-crude oil'!H58/'BIFUbC-crude-oil'!H10,1)</f>
        <v>7.4145128174283735E-4</v>
      </c>
      <c r="I10" s="313">
        <f>IF('BIFUbC-crude-oil'!I10&gt;0,'E-crude oil'!I58/'BIFUbC-crude-oil'!I10,1)</f>
        <v>7.3897309804431895E-4</v>
      </c>
      <c r="J10" s="313">
        <f>IF('BIFUbC-crude-oil'!J10&gt;0,'E-crude oil'!J58/'BIFUbC-crude-oil'!J10,1)</f>
        <v>7.3649554419663056E-4</v>
      </c>
      <c r="K10" s="313">
        <f>IF('BIFUbC-crude-oil'!K10&gt;0,'E-crude oil'!K58/'BIFUbC-crude-oil'!K10,1)</f>
        <v>7.3401862020923349E-4</v>
      </c>
      <c r="L10" s="313">
        <f>IF('BIFUbC-crude-oil'!L10&gt;0,'E-crude oil'!L58/'BIFUbC-crude-oil'!L10,1)</f>
        <v>7.3154232609158707E-4</v>
      </c>
      <c r="M10" s="313">
        <f>IF('BIFUbC-crude-oil'!M10&gt;0,'E-crude oil'!M58/'BIFUbC-crude-oil'!M10,1)</f>
        <v>7.2906666185314738E-4</v>
      </c>
      <c r="N10" s="313">
        <f>IF('BIFUbC-crude-oil'!N10&gt;0,'E-crude oil'!N58/'BIFUbC-crude-oil'!N10,1)</f>
        <v>7.2697791782094941E-4</v>
      </c>
      <c r="O10" s="313">
        <f>IF('BIFUbC-crude-oil'!O10&gt;0,'E-crude oil'!O58/'BIFUbC-crude-oil'!O10,1)</f>
        <v>7.2488955262600772E-4</v>
      </c>
      <c r="P10" s="313">
        <f>IF('BIFUbC-crude-oil'!P10&gt;0,'E-crude oil'!P58/'BIFUbC-crude-oil'!P10,1)</f>
        <v>7.2280156627312791E-4</v>
      </c>
      <c r="Q10" s="313">
        <f>IF('BIFUbC-crude-oil'!Q10&gt;0,'E-crude oil'!Q58/'BIFUbC-crude-oil'!Q10,1)</f>
        <v>7.2071395876711377E-4</v>
      </c>
      <c r="R10" s="313">
        <f>IF('BIFUbC-crude-oil'!R10&gt;0,'E-crude oil'!R58/'BIFUbC-crude-oil'!R10,1)</f>
        <v>7.1862673011276938E-4</v>
      </c>
      <c r="S10" s="313">
        <f>IF('BIFUbC-crude-oil'!S10&gt;0,'E-crude oil'!S58/'BIFUbC-crude-oil'!S10,1)</f>
        <v>7.1806130012264221E-4</v>
      </c>
      <c r="T10" s="313">
        <f>IF('BIFUbC-crude-oil'!T10&gt;0,'E-crude oil'!T58/'BIFUbC-crude-oil'!T10,1)</f>
        <v>7.1749592593429719E-4</v>
      </c>
      <c r="U10" s="313">
        <f>IF('BIFUbC-crude-oil'!U10&gt;0,'E-crude oil'!U58/'BIFUbC-crude-oil'!U10,1)</f>
        <v>7.1693060754792501E-4</v>
      </c>
      <c r="V10" s="313">
        <f>IF('BIFUbC-crude-oil'!V10&gt;0,'E-crude oil'!V58/'BIFUbC-crude-oil'!V10,1)</f>
        <v>7.1636534496371564E-4</v>
      </c>
      <c r="W10" s="313">
        <f>IF('BIFUbC-crude-oil'!W10&gt;0,'E-crude oil'!W58/'BIFUbC-crude-oil'!W10,1)</f>
        <v>7.158001381818601E-4</v>
      </c>
      <c r="X10" s="313">
        <f>IF('BIFUbC-crude-oil'!X10&gt;0,'E-crude oil'!X58/'BIFUbC-crude-oil'!X10,1)</f>
        <v>7.1523498720254858E-4</v>
      </c>
      <c r="Y10" s="313">
        <f>IF('BIFUbC-crude-oil'!Y10&gt;0,'E-crude oil'!Y58/'BIFUbC-crude-oil'!Y10,1)</f>
        <v>7.1466989202597134E-4</v>
      </c>
      <c r="Z10" s="313">
        <f>IF('BIFUbC-crude-oil'!Z10&gt;0,'E-crude oil'!Z58/'BIFUbC-crude-oil'!Z10,1)</f>
        <v>7.1410485265231899E-4</v>
      </c>
      <c r="AA10" s="313">
        <f>IF('BIFUbC-crude-oil'!AA10&gt;0,'E-crude oil'!AA58/'BIFUbC-crude-oil'!AA10,1)</f>
        <v>7.1353986908178214E-4</v>
      </c>
      <c r="AB10" s="313">
        <f>IF('BIFUbC-crude-oil'!AB10&gt;0,'E-crude oil'!AB58/'BIFUbC-crude-oil'!AB10,1)</f>
        <v>7.1297494131455084E-4</v>
      </c>
      <c r="AC10" s="313">
        <f>IF('BIFUbC-crude-oil'!AC10&gt;0,'E-crude oil'!AC58/'BIFUbC-crude-oil'!AC10,1)</f>
        <v>7.1241006935081569E-4</v>
      </c>
      <c r="AD10" s="313">
        <f>IF('BIFUbC-crude-oil'!AD10&gt;0,'E-crude oil'!AD58/'BIFUbC-crude-oil'!AD10,1)</f>
        <v>7.1184525319076687E-4</v>
      </c>
      <c r="AE10" s="313">
        <f>IF('BIFUbC-crude-oil'!AE10&gt;0,'E-crude oil'!AE58/'BIFUbC-crude-oil'!AE10,1)</f>
        <v>7.1128049283459476E-4</v>
      </c>
      <c r="AF10" s="313">
        <f>IF('BIFUbC-crude-oil'!AF10&gt;0,'E-crude oil'!AF58/'BIFUbC-crude-oil'!AF10,1)</f>
        <v>7.1071578828248974E-4</v>
      </c>
      <c r="AG10" s="313">
        <f>IF('BIFUbC-crude-oil'!AG10&gt;0,'E-crude oil'!AG58/'BIFUbC-crude-oil'!AG10,1)</f>
        <v>7.101511395346421E-4</v>
      </c>
      <c r="AH10" s="313">
        <f>IF('BIFUbC-crude-oil'!AH10&gt;0,'E-crude oil'!AH58/'BIFUbC-crude-oil'!AH10,1)</f>
        <v>7.09586546591242E-4</v>
      </c>
      <c r="AI10" s="313">
        <f>IF('BIFUbC-crude-oil'!AI10&gt;0,'E-crude oil'!AI58/'BIFUbC-crude-oil'!AI10,1)</f>
        <v>7.0902200945247994E-4</v>
      </c>
      <c r="AJ10" s="313">
        <f>IF('BIFUbC-crude-oil'!AJ10&gt;0,'E-crude oil'!AJ58/'BIFUbC-crude-oil'!AJ10,1)</f>
        <v>7.0845752811854576E-4</v>
      </c>
      <c r="AK10" s="313">
        <f>IF('BIFUbC-crude-oil'!AK10&gt;0,'E-crude oil'!AK58/'BIFUbC-crude-oil'!AK10,1)</f>
        <v>7.0789310258962985E-4</v>
      </c>
      <c r="AL10" s="313">
        <f>IF('BIFUbC-crude-oil'!AL10&gt;0,'E-crude oil'!AL58/'BIFUbC-crude-oil'!AL10,1)</f>
        <v>7.0732873286592269E-4</v>
      </c>
      <c r="AM10" s="313">
        <f>IF('BIFUbC-crude-oil'!AM10&gt;0,'E-crude oil'!AM58/'BIFUbC-crude-oil'!AM10,1)</f>
        <v>7.0676441894761415E-4</v>
      </c>
      <c r="AN10" s="313">
        <f>IF('BIFUbC-crude-oil'!AN10&gt;0,'E-crude oil'!AN58/'BIFUbC-crude-oil'!AN10,1)</f>
        <v>7.0620016083489448E-4</v>
      </c>
      <c r="AO10" s="313">
        <f>IF('BIFUbC-crude-oil'!AO10&gt;0,'E-crude oil'!AO58/'BIFUbC-crude-oil'!AO10,1)</f>
        <v>7.0563595852795376E-4</v>
      </c>
      <c r="AP10" s="313">
        <f>IF('BIFUbC-crude-oil'!AP10&gt;0,'E-crude oil'!AP58/'BIFUbC-crude-oil'!AP10,1)</f>
        <v>7.0507181202698259E-4</v>
      </c>
      <c r="AQ10" s="313">
        <f>IF('BIFUbC-crude-oil'!AQ10&gt;0,'E-crude oil'!AQ58/'BIFUbC-crude-oil'!AQ10,1)</f>
        <v>7.020165928177894E-4</v>
      </c>
    </row>
    <row r="11" spans="1:43" x14ac:dyDescent="0.2">
      <c r="A11" s="313" t="s">
        <v>133</v>
      </c>
      <c r="B11" s="313">
        <f>IF('BIFUbC-crude-oil'!B11&gt;0,'E-crude oil'!B59/'BIFUbC-crude-oil'!B11,1)</f>
        <v>1</v>
      </c>
      <c r="C11" s="313">
        <f>IF('BIFUbC-crude-oil'!C11&gt;0,'E-crude oil'!C59/'BIFUbC-crude-oil'!C11,1)</f>
        <v>1</v>
      </c>
      <c r="D11" s="313">
        <f>IF('BIFUbC-crude-oil'!D11&gt;0,'E-crude oil'!D59/'BIFUbC-crude-oil'!D11,1)</f>
        <v>1</v>
      </c>
      <c r="E11" s="313">
        <f>IF('BIFUbC-crude-oil'!E11&gt;0,'E-crude oil'!E59/'BIFUbC-crude-oil'!E11,1)</f>
        <v>1</v>
      </c>
      <c r="F11" s="313">
        <f>IF('BIFUbC-crude-oil'!F11&gt;0,'E-crude oil'!F59/'BIFUbC-crude-oil'!F11,1)</f>
        <v>1</v>
      </c>
      <c r="G11" s="313">
        <f>IF('BIFUbC-crude-oil'!G11&gt;0,'E-crude oil'!G59/'BIFUbC-crude-oil'!G11,1)</f>
        <v>1</v>
      </c>
      <c r="H11" s="313">
        <f>IF('BIFUbC-crude-oil'!H11&gt;0,'E-crude oil'!H59/'BIFUbC-crude-oil'!H11,1)</f>
        <v>1</v>
      </c>
      <c r="I11" s="313">
        <f>IF('BIFUbC-crude-oil'!I11&gt;0,'E-crude oil'!I59/'BIFUbC-crude-oil'!I11,1)</f>
        <v>1</v>
      </c>
      <c r="J11" s="313">
        <f>IF('BIFUbC-crude-oil'!J11&gt;0,'E-crude oil'!J59/'BIFUbC-crude-oil'!J11,1)</f>
        <v>1</v>
      </c>
      <c r="K11" s="313">
        <f>IF('BIFUbC-crude-oil'!K11&gt;0,'E-crude oil'!K59/'BIFUbC-crude-oil'!K11,1)</f>
        <v>1</v>
      </c>
      <c r="L11" s="313">
        <f>IF('BIFUbC-crude-oil'!L11&gt;0,'E-crude oil'!L59/'BIFUbC-crude-oil'!L11,1)</f>
        <v>1</v>
      </c>
      <c r="M11" s="313">
        <f>IF('BIFUbC-crude-oil'!M11&gt;0,'E-crude oil'!M59/'BIFUbC-crude-oil'!M11,1)</f>
        <v>1</v>
      </c>
      <c r="N11" s="313">
        <f>IF('BIFUbC-crude-oil'!N11&gt;0,'E-crude oil'!N59/'BIFUbC-crude-oil'!N11,1)</f>
        <v>1</v>
      </c>
      <c r="O11" s="313">
        <f>IF('BIFUbC-crude-oil'!O11&gt;0,'E-crude oil'!O59/'BIFUbC-crude-oil'!O11,1)</f>
        <v>1</v>
      </c>
      <c r="P11" s="313">
        <f>IF('BIFUbC-crude-oil'!P11&gt;0,'E-crude oil'!P59/'BIFUbC-crude-oil'!P11,1)</f>
        <v>1</v>
      </c>
      <c r="Q11" s="313">
        <f>IF('BIFUbC-crude-oil'!Q11&gt;0,'E-crude oil'!Q59/'BIFUbC-crude-oil'!Q11,1)</f>
        <v>1</v>
      </c>
      <c r="R11" s="313">
        <f>IF('BIFUbC-crude-oil'!R11&gt;0,'E-crude oil'!R59/'BIFUbC-crude-oil'!R11,1)</f>
        <v>1</v>
      </c>
      <c r="S11" s="313">
        <f>IF('BIFUbC-crude-oil'!S11&gt;0,'E-crude oil'!S59/'BIFUbC-crude-oil'!S11,1)</f>
        <v>1</v>
      </c>
      <c r="T11" s="313">
        <f>IF('BIFUbC-crude-oil'!T11&gt;0,'E-crude oil'!T59/'BIFUbC-crude-oil'!T11,1)</f>
        <v>1</v>
      </c>
      <c r="U11" s="313">
        <f>IF('BIFUbC-crude-oil'!U11&gt;0,'E-crude oil'!U59/'BIFUbC-crude-oil'!U11,1)</f>
        <v>1</v>
      </c>
      <c r="V11" s="313">
        <f>IF('BIFUbC-crude-oil'!V11&gt;0,'E-crude oil'!V59/'BIFUbC-crude-oil'!V11,1)</f>
        <v>1</v>
      </c>
      <c r="W11" s="313">
        <f>IF('BIFUbC-crude-oil'!W11&gt;0,'E-crude oil'!W59/'BIFUbC-crude-oil'!W11,1)</f>
        <v>1</v>
      </c>
      <c r="X11" s="313">
        <f>IF('BIFUbC-crude-oil'!X11&gt;0,'E-crude oil'!X59/'BIFUbC-crude-oil'!X11,1)</f>
        <v>1</v>
      </c>
      <c r="Y11" s="313">
        <f>IF('BIFUbC-crude-oil'!Y11&gt;0,'E-crude oil'!Y59/'BIFUbC-crude-oil'!Y11,1)</f>
        <v>1</v>
      </c>
      <c r="Z11" s="313">
        <f>IF('BIFUbC-crude-oil'!Z11&gt;0,'E-crude oil'!Z59/'BIFUbC-crude-oil'!Z11,1)</f>
        <v>1</v>
      </c>
      <c r="AA11" s="313">
        <f>IF('BIFUbC-crude-oil'!AA11&gt;0,'E-crude oil'!AA59/'BIFUbC-crude-oil'!AA11,1)</f>
        <v>1</v>
      </c>
      <c r="AB11" s="313">
        <f>IF('BIFUbC-crude-oil'!AB11&gt;0,'E-crude oil'!AB59/'BIFUbC-crude-oil'!AB11,1)</f>
        <v>1</v>
      </c>
      <c r="AC11" s="313">
        <f>IF('BIFUbC-crude-oil'!AC11&gt;0,'E-crude oil'!AC59/'BIFUbC-crude-oil'!AC11,1)</f>
        <v>1</v>
      </c>
      <c r="AD11" s="313">
        <f>IF('BIFUbC-crude-oil'!AD11&gt;0,'E-crude oil'!AD59/'BIFUbC-crude-oil'!AD11,1)</f>
        <v>1</v>
      </c>
      <c r="AE11" s="313">
        <f>IF('BIFUbC-crude-oil'!AE11&gt;0,'E-crude oil'!AE59/'BIFUbC-crude-oil'!AE11,1)</f>
        <v>1</v>
      </c>
      <c r="AF11" s="313">
        <f>IF('BIFUbC-crude-oil'!AF11&gt;0,'E-crude oil'!AF59/'BIFUbC-crude-oil'!AF11,1)</f>
        <v>1</v>
      </c>
      <c r="AG11" s="313">
        <f>IF('BIFUbC-crude-oil'!AG11&gt;0,'E-crude oil'!AG59/'BIFUbC-crude-oil'!AG11,1)</f>
        <v>1</v>
      </c>
      <c r="AH11" s="313">
        <f>IF('BIFUbC-crude-oil'!AH11&gt;0,'E-crude oil'!AH59/'BIFUbC-crude-oil'!AH11,1)</f>
        <v>1</v>
      </c>
      <c r="AI11" s="313">
        <f>IF('BIFUbC-crude-oil'!AI11&gt;0,'E-crude oil'!AI59/'BIFUbC-crude-oil'!AI11,1)</f>
        <v>1</v>
      </c>
      <c r="AJ11" s="313">
        <f>IF('BIFUbC-crude-oil'!AJ11&gt;0,'E-crude oil'!AJ59/'BIFUbC-crude-oil'!AJ11,1)</f>
        <v>1</v>
      </c>
      <c r="AK11" s="313">
        <f>IF('BIFUbC-crude-oil'!AK11&gt;0,'E-crude oil'!AK59/'BIFUbC-crude-oil'!AK11,1)</f>
        <v>1</v>
      </c>
      <c r="AL11" s="313">
        <f>IF('BIFUbC-crude-oil'!AL11&gt;0,'E-crude oil'!AL59/'BIFUbC-crude-oil'!AL11,1)</f>
        <v>1</v>
      </c>
      <c r="AM11" s="313">
        <f>IF('BIFUbC-crude-oil'!AM11&gt;0,'E-crude oil'!AM59/'BIFUbC-crude-oil'!AM11,1)</f>
        <v>1</v>
      </c>
      <c r="AN11" s="313">
        <f>IF('BIFUbC-crude-oil'!AN11&gt;0,'E-crude oil'!AN59/'BIFUbC-crude-oil'!AN11,1)</f>
        <v>1</v>
      </c>
      <c r="AO11" s="313">
        <f>IF('BIFUbC-crude-oil'!AO11&gt;0,'E-crude oil'!AO59/'BIFUbC-crude-oil'!AO11,1)</f>
        <v>1</v>
      </c>
      <c r="AP11" s="313">
        <f>IF('BIFUbC-crude-oil'!AP11&gt;0,'E-crude oil'!AP59/'BIFUbC-crude-oil'!AP11,1)</f>
        <v>1</v>
      </c>
      <c r="AQ11" s="313">
        <f>IF('BIFUbC-crude-oil'!AQ11&gt;0,'E-crude oil'!AQ59/'BIFUbC-crude-oil'!AQ11,1)</f>
        <v>1</v>
      </c>
    </row>
    <row r="12" spans="1:43" x14ac:dyDescent="0.2">
      <c r="A12" s="313" t="s">
        <v>134</v>
      </c>
      <c r="B12" s="313">
        <f>IF('BIFUbC-crude-oil'!B12&gt;0,'E-crude oil'!B60/'BIFUbC-crude-oil'!B12,1)</f>
        <v>1</v>
      </c>
      <c r="C12" s="313">
        <f>IF('BIFUbC-crude-oil'!C12&gt;0,'E-crude oil'!C60/'BIFUbC-crude-oil'!C12,1)</f>
        <v>1</v>
      </c>
      <c r="D12" s="313">
        <f>IF('BIFUbC-crude-oil'!D12&gt;0,'E-crude oil'!D60/'BIFUbC-crude-oil'!D12,1)</f>
        <v>1</v>
      </c>
      <c r="E12" s="313">
        <f>IF('BIFUbC-crude-oil'!E12&gt;0,'E-crude oil'!E60/'BIFUbC-crude-oil'!E12,1)</f>
        <v>1</v>
      </c>
      <c r="F12" s="313">
        <f>IF('BIFUbC-crude-oil'!F12&gt;0,'E-crude oil'!F60/'BIFUbC-crude-oil'!F12,1)</f>
        <v>1</v>
      </c>
      <c r="G12" s="313">
        <f>IF('BIFUbC-crude-oil'!G12&gt;0,'E-crude oil'!G60/'BIFUbC-crude-oil'!G12,1)</f>
        <v>1</v>
      </c>
      <c r="H12" s="313">
        <f>IF('BIFUbC-crude-oil'!H12&gt;0,'E-crude oil'!H60/'BIFUbC-crude-oil'!H12,1)</f>
        <v>1</v>
      </c>
      <c r="I12" s="313">
        <f>IF('BIFUbC-crude-oil'!I12&gt;0,'E-crude oil'!I60/'BIFUbC-crude-oil'!I12,1)</f>
        <v>1</v>
      </c>
      <c r="J12" s="313">
        <f>IF('BIFUbC-crude-oil'!J12&gt;0,'E-crude oil'!J60/'BIFUbC-crude-oil'!J12,1)</f>
        <v>1</v>
      </c>
      <c r="K12" s="313">
        <f>IF('BIFUbC-crude-oil'!K12&gt;0,'E-crude oil'!K60/'BIFUbC-crude-oil'!K12,1)</f>
        <v>1</v>
      </c>
      <c r="L12" s="313">
        <f>IF('BIFUbC-crude-oil'!L12&gt;0,'E-crude oil'!L60/'BIFUbC-crude-oil'!L12,1)</f>
        <v>1</v>
      </c>
      <c r="M12" s="313">
        <f>IF('BIFUbC-crude-oil'!M12&gt;0,'E-crude oil'!M60/'BIFUbC-crude-oil'!M12,1)</f>
        <v>1</v>
      </c>
      <c r="N12" s="313">
        <f>IF('BIFUbC-crude-oil'!N12&gt;0,'E-crude oil'!N60/'BIFUbC-crude-oil'!N12,1)</f>
        <v>1</v>
      </c>
      <c r="O12" s="313">
        <f>IF('BIFUbC-crude-oil'!O12&gt;0,'E-crude oil'!O60/'BIFUbC-crude-oil'!O12,1)</f>
        <v>1</v>
      </c>
      <c r="P12" s="313">
        <f>IF('BIFUbC-crude-oil'!P12&gt;0,'E-crude oil'!P60/'BIFUbC-crude-oil'!P12,1)</f>
        <v>1</v>
      </c>
      <c r="Q12" s="313">
        <f>IF('BIFUbC-crude-oil'!Q12&gt;0,'E-crude oil'!Q60/'BIFUbC-crude-oil'!Q12,1)</f>
        <v>1</v>
      </c>
      <c r="R12" s="313">
        <f>IF('BIFUbC-crude-oil'!R12&gt;0,'E-crude oil'!R60/'BIFUbC-crude-oil'!R12,1)</f>
        <v>1</v>
      </c>
      <c r="S12" s="313">
        <f>IF('BIFUbC-crude-oil'!S12&gt;0,'E-crude oil'!S60/'BIFUbC-crude-oil'!S12,1)</f>
        <v>1</v>
      </c>
      <c r="T12" s="313">
        <f>IF('BIFUbC-crude-oil'!T12&gt;0,'E-crude oil'!T60/'BIFUbC-crude-oil'!T12,1)</f>
        <v>1</v>
      </c>
      <c r="U12" s="313">
        <f>IF('BIFUbC-crude-oil'!U12&gt;0,'E-crude oil'!U60/'BIFUbC-crude-oil'!U12,1)</f>
        <v>1</v>
      </c>
      <c r="V12" s="313">
        <f>IF('BIFUbC-crude-oil'!V12&gt;0,'E-crude oil'!V60/'BIFUbC-crude-oil'!V12,1)</f>
        <v>1</v>
      </c>
      <c r="W12" s="313">
        <f>IF('BIFUbC-crude-oil'!W12&gt;0,'E-crude oil'!W60/'BIFUbC-crude-oil'!W12,1)</f>
        <v>1</v>
      </c>
      <c r="X12" s="313">
        <f>IF('BIFUbC-crude-oil'!X12&gt;0,'E-crude oil'!X60/'BIFUbC-crude-oil'!X12,1)</f>
        <v>1</v>
      </c>
      <c r="Y12" s="313">
        <f>IF('BIFUbC-crude-oil'!Y12&gt;0,'E-crude oil'!Y60/'BIFUbC-crude-oil'!Y12,1)</f>
        <v>1</v>
      </c>
      <c r="Z12" s="313">
        <f>IF('BIFUbC-crude-oil'!Z12&gt;0,'E-crude oil'!Z60/'BIFUbC-crude-oil'!Z12,1)</f>
        <v>1</v>
      </c>
      <c r="AA12" s="313">
        <f>IF('BIFUbC-crude-oil'!AA12&gt;0,'E-crude oil'!AA60/'BIFUbC-crude-oil'!AA12,1)</f>
        <v>1</v>
      </c>
      <c r="AB12" s="313">
        <f>IF('BIFUbC-crude-oil'!AB12&gt;0,'E-crude oil'!AB60/'BIFUbC-crude-oil'!AB12,1)</f>
        <v>1</v>
      </c>
      <c r="AC12" s="313">
        <f>IF('BIFUbC-crude-oil'!AC12&gt;0,'E-crude oil'!AC60/'BIFUbC-crude-oil'!AC12,1)</f>
        <v>1</v>
      </c>
      <c r="AD12" s="313">
        <f>IF('BIFUbC-crude-oil'!AD12&gt;0,'E-crude oil'!AD60/'BIFUbC-crude-oil'!AD12,1)</f>
        <v>1</v>
      </c>
      <c r="AE12" s="313">
        <f>IF('BIFUbC-crude-oil'!AE12&gt;0,'E-crude oil'!AE60/'BIFUbC-crude-oil'!AE12,1)</f>
        <v>1</v>
      </c>
      <c r="AF12" s="313">
        <f>IF('BIFUbC-crude-oil'!AF12&gt;0,'E-crude oil'!AF60/'BIFUbC-crude-oil'!AF12,1)</f>
        <v>1</v>
      </c>
      <c r="AG12" s="313">
        <f>IF('BIFUbC-crude-oil'!AG12&gt;0,'E-crude oil'!AG60/'BIFUbC-crude-oil'!AG12,1)</f>
        <v>1</v>
      </c>
      <c r="AH12" s="313">
        <f>IF('BIFUbC-crude-oil'!AH12&gt;0,'E-crude oil'!AH60/'BIFUbC-crude-oil'!AH12,1)</f>
        <v>1</v>
      </c>
      <c r="AI12" s="313">
        <f>IF('BIFUbC-crude-oil'!AI12&gt;0,'E-crude oil'!AI60/'BIFUbC-crude-oil'!AI12,1)</f>
        <v>1</v>
      </c>
      <c r="AJ12" s="313">
        <f>IF('BIFUbC-crude-oil'!AJ12&gt;0,'E-crude oil'!AJ60/'BIFUbC-crude-oil'!AJ12,1)</f>
        <v>1</v>
      </c>
      <c r="AK12" s="313">
        <f>IF('BIFUbC-crude-oil'!AK12&gt;0,'E-crude oil'!AK60/'BIFUbC-crude-oil'!AK12,1)</f>
        <v>1</v>
      </c>
      <c r="AL12" s="313">
        <f>IF('BIFUbC-crude-oil'!AL12&gt;0,'E-crude oil'!AL60/'BIFUbC-crude-oil'!AL12,1)</f>
        <v>1</v>
      </c>
      <c r="AM12" s="313">
        <f>IF('BIFUbC-crude-oil'!AM12&gt;0,'E-crude oil'!AM60/'BIFUbC-crude-oil'!AM12,1)</f>
        <v>1</v>
      </c>
      <c r="AN12" s="313">
        <f>IF('BIFUbC-crude-oil'!AN12&gt;0,'E-crude oil'!AN60/'BIFUbC-crude-oil'!AN12,1)</f>
        <v>1</v>
      </c>
      <c r="AO12" s="313">
        <f>IF('BIFUbC-crude-oil'!AO12&gt;0,'E-crude oil'!AO60/'BIFUbC-crude-oil'!AO12,1)</f>
        <v>1</v>
      </c>
      <c r="AP12" s="313">
        <f>IF('BIFUbC-crude-oil'!AP12&gt;0,'E-crude oil'!AP60/'BIFUbC-crude-oil'!AP12,1)</f>
        <v>1</v>
      </c>
      <c r="AQ12" s="313">
        <f>IF('BIFUbC-crude-oil'!AQ12&gt;0,'E-crude oil'!AQ60/'BIFUbC-crude-oil'!AQ12,1)</f>
        <v>1</v>
      </c>
    </row>
    <row r="13" spans="1:43" x14ac:dyDescent="0.2">
      <c r="A13" s="313" t="s">
        <v>135</v>
      </c>
      <c r="B13" s="313">
        <f>IF('BIFUbC-crude-oil'!B13&gt;0,'E-crude oil'!B61/'BIFUbC-crude-oil'!B13,1)</f>
        <v>1</v>
      </c>
      <c r="C13" s="313">
        <f>IF('BIFUbC-crude-oil'!C13&gt;0,'E-crude oil'!C61/'BIFUbC-crude-oil'!C13,1)</f>
        <v>1</v>
      </c>
      <c r="D13" s="313">
        <f>IF('BIFUbC-crude-oil'!D13&gt;0,'E-crude oil'!D61/'BIFUbC-crude-oil'!D13,1)</f>
        <v>1</v>
      </c>
      <c r="E13" s="313">
        <f>IF('BIFUbC-crude-oil'!E13&gt;0,'E-crude oil'!E61/'BIFUbC-crude-oil'!E13,1)</f>
        <v>1</v>
      </c>
      <c r="F13" s="313">
        <f>IF('BIFUbC-crude-oil'!F13&gt;0,'E-crude oil'!F61/'BIFUbC-crude-oil'!F13,1)</f>
        <v>1</v>
      </c>
      <c r="G13" s="313">
        <f>IF('BIFUbC-crude-oil'!G13&gt;0,'E-crude oil'!G61/'BIFUbC-crude-oil'!G13,1)</f>
        <v>1</v>
      </c>
      <c r="H13" s="313">
        <f>IF('BIFUbC-crude-oil'!H13&gt;0,'E-crude oil'!H61/'BIFUbC-crude-oil'!H13,1)</f>
        <v>1</v>
      </c>
      <c r="I13" s="313">
        <f>IF('BIFUbC-crude-oil'!I13&gt;0,'E-crude oil'!I61/'BIFUbC-crude-oil'!I13,1)</f>
        <v>1</v>
      </c>
      <c r="J13" s="313">
        <f>IF('BIFUbC-crude-oil'!J13&gt;0,'E-crude oil'!J61/'BIFUbC-crude-oil'!J13,1)</f>
        <v>1</v>
      </c>
      <c r="K13" s="313">
        <f>IF('BIFUbC-crude-oil'!K13&gt;0,'E-crude oil'!K61/'BIFUbC-crude-oil'!K13,1)</f>
        <v>1</v>
      </c>
      <c r="L13" s="313">
        <f>IF('BIFUbC-crude-oil'!L13&gt;0,'E-crude oil'!L61/'BIFUbC-crude-oil'!L13,1)</f>
        <v>1</v>
      </c>
      <c r="M13" s="313">
        <f>IF('BIFUbC-crude-oil'!M13&gt;0,'E-crude oil'!M61/'BIFUbC-crude-oil'!M13,1)</f>
        <v>1</v>
      </c>
      <c r="N13" s="313">
        <f>IF('BIFUbC-crude-oil'!N13&gt;0,'E-crude oil'!N61/'BIFUbC-crude-oil'!N13,1)</f>
        <v>1</v>
      </c>
      <c r="O13" s="313">
        <f>IF('BIFUbC-crude-oil'!O13&gt;0,'E-crude oil'!O61/'BIFUbC-crude-oil'!O13,1)</f>
        <v>1</v>
      </c>
      <c r="P13" s="313">
        <f>IF('BIFUbC-crude-oil'!P13&gt;0,'E-crude oil'!P61/'BIFUbC-crude-oil'!P13,1)</f>
        <v>1</v>
      </c>
      <c r="Q13" s="313">
        <f>IF('BIFUbC-crude-oil'!Q13&gt;0,'E-crude oil'!Q61/'BIFUbC-crude-oil'!Q13,1)</f>
        <v>1</v>
      </c>
      <c r="R13" s="313">
        <f>IF('BIFUbC-crude-oil'!R13&gt;0,'E-crude oil'!R61/'BIFUbC-crude-oil'!R13,1)</f>
        <v>1</v>
      </c>
      <c r="S13" s="313">
        <f>IF('BIFUbC-crude-oil'!S13&gt;0,'E-crude oil'!S61/'BIFUbC-crude-oil'!S13,1)</f>
        <v>1</v>
      </c>
      <c r="T13" s="313">
        <f>IF('BIFUbC-crude-oil'!T13&gt;0,'E-crude oil'!T61/'BIFUbC-crude-oil'!T13,1)</f>
        <v>1</v>
      </c>
      <c r="U13" s="313">
        <f>IF('BIFUbC-crude-oil'!U13&gt;0,'E-crude oil'!U61/'BIFUbC-crude-oil'!U13,1)</f>
        <v>1</v>
      </c>
      <c r="V13" s="313">
        <f>IF('BIFUbC-crude-oil'!V13&gt;0,'E-crude oil'!V61/'BIFUbC-crude-oil'!V13,1)</f>
        <v>1</v>
      </c>
      <c r="W13" s="313">
        <f>IF('BIFUbC-crude-oil'!W13&gt;0,'E-crude oil'!W61/'BIFUbC-crude-oil'!W13,1)</f>
        <v>1</v>
      </c>
      <c r="X13" s="313">
        <f>IF('BIFUbC-crude-oil'!X13&gt;0,'E-crude oil'!X61/'BIFUbC-crude-oil'!X13,1)</f>
        <v>1</v>
      </c>
      <c r="Y13" s="313">
        <f>IF('BIFUbC-crude-oil'!Y13&gt;0,'E-crude oil'!Y61/'BIFUbC-crude-oil'!Y13,1)</f>
        <v>1</v>
      </c>
      <c r="Z13" s="313">
        <f>IF('BIFUbC-crude-oil'!Z13&gt;0,'E-crude oil'!Z61/'BIFUbC-crude-oil'!Z13,1)</f>
        <v>1</v>
      </c>
      <c r="AA13" s="313">
        <f>IF('BIFUbC-crude-oil'!AA13&gt;0,'E-crude oil'!AA61/'BIFUbC-crude-oil'!AA13,1)</f>
        <v>1</v>
      </c>
      <c r="AB13" s="313">
        <f>IF('BIFUbC-crude-oil'!AB13&gt;0,'E-crude oil'!AB61/'BIFUbC-crude-oil'!AB13,1)</f>
        <v>1</v>
      </c>
      <c r="AC13" s="313">
        <f>IF('BIFUbC-crude-oil'!AC13&gt;0,'E-crude oil'!AC61/'BIFUbC-crude-oil'!AC13,1)</f>
        <v>1</v>
      </c>
      <c r="AD13" s="313">
        <f>IF('BIFUbC-crude-oil'!AD13&gt;0,'E-crude oil'!AD61/'BIFUbC-crude-oil'!AD13,1)</f>
        <v>1</v>
      </c>
      <c r="AE13" s="313">
        <f>IF('BIFUbC-crude-oil'!AE13&gt;0,'E-crude oil'!AE61/'BIFUbC-crude-oil'!AE13,1)</f>
        <v>1</v>
      </c>
      <c r="AF13" s="313">
        <f>IF('BIFUbC-crude-oil'!AF13&gt;0,'E-crude oil'!AF61/'BIFUbC-crude-oil'!AF13,1)</f>
        <v>1</v>
      </c>
      <c r="AG13" s="313">
        <f>IF('BIFUbC-crude-oil'!AG13&gt;0,'E-crude oil'!AG61/'BIFUbC-crude-oil'!AG13,1)</f>
        <v>1</v>
      </c>
      <c r="AH13" s="313">
        <f>IF('BIFUbC-crude-oil'!AH13&gt;0,'E-crude oil'!AH61/'BIFUbC-crude-oil'!AH13,1)</f>
        <v>1</v>
      </c>
      <c r="AI13" s="313">
        <f>IF('BIFUbC-crude-oil'!AI13&gt;0,'E-crude oil'!AI61/'BIFUbC-crude-oil'!AI13,1)</f>
        <v>1</v>
      </c>
      <c r="AJ13" s="313">
        <f>IF('BIFUbC-crude-oil'!AJ13&gt;0,'E-crude oil'!AJ61/'BIFUbC-crude-oil'!AJ13,1)</f>
        <v>1</v>
      </c>
      <c r="AK13" s="313">
        <f>IF('BIFUbC-crude-oil'!AK13&gt;0,'E-crude oil'!AK61/'BIFUbC-crude-oil'!AK13,1)</f>
        <v>1</v>
      </c>
      <c r="AL13" s="313">
        <f>IF('BIFUbC-crude-oil'!AL13&gt;0,'E-crude oil'!AL61/'BIFUbC-crude-oil'!AL13,1)</f>
        <v>1</v>
      </c>
      <c r="AM13" s="313">
        <f>IF('BIFUbC-crude-oil'!AM13&gt;0,'E-crude oil'!AM61/'BIFUbC-crude-oil'!AM13,1)</f>
        <v>1</v>
      </c>
      <c r="AN13" s="313">
        <f>IF('BIFUbC-crude-oil'!AN13&gt;0,'E-crude oil'!AN61/'BIFUbC-crude-oil'!AN13,1)</f>
        <v>1</v>
      </c>
      <c r="AO13" s="313">
        <f>IF('BIFUbC-crude-oil'!AO13&gt;0,'E-crude oil'!AO61/'BIFUbC-crude-oil'!AO13,1)</f>
        <v>1</v>
      </c>
      <c r="AP13" s="313">
        <f>IF('BIFUbC-crude-oil'!AP13&gt;0,'E-crude oil'!AP61/'BIFUbC-crude-oil'!AP13,1)</f>
        <v>1</v>
      </c>
      <c r="AQ13" s="313">
        <f>IF('BIFUbC-crude-oil'!AQ13&gt;0,'E-crude oil'!AQ61/'BIFUbC-crude-oil'!AQ13,1)</f>
        <v>1</v>
      </c>
    </row>
    <row r="14" spans="1:43" x14ac:dyDescent="0.2">
      <c r="A14" s="313" t="s">
        <v>136</v>
      </c>
      <c r="B14" s="313">
        <f>IF('BIFUbC-crude-oil'!B14&gt;0,'E-crude oil'!B62/'BIFUbC-crude-oil'!B14,1)</f>
        <v>1</v>
      </c>
      <c r="C14" s="313">
        <f>IF('BIFUbC-crude-oil'!C14&gt;0,'E-crude oil'!C62/'BIFUbC-crude-oil'!C14,1)</f>
        <v>1</v>
      </c>
      <c r="D14" s="313">
        <f>IF('BIFUbC-crude-oil'!D14&gt;0,'E-crude oil'!D62/'BIFUbC-crude-oil'!D14,1)</f>
        <v>1</v>
      </c>
      <c r="E14" s="313">
        <f>IF('BIFUbC-crude-oil'!E14&gt;0,'E-crude oil'!E62/'BIFUbC-crude-oil'!E14,1)</f>
        <v>1</v>
      </c>
      <c r="F14" s="313">
        <f>IF('BIFUbC-crude-oil'!F14&gt;0,'E-crude oil'!F62/'BIFUbC-crude-oil'!F14,1)</f>
        <v>1</v>
      </c>
      <c r="G14" s="313">
        <f>IF('BIFUbC-crude-oil'!G14&gt;0,'E-crude oil'!G62/'BIFUbC-crude-oil'!G14,1)</f>
        <v>1</v>
      </c>
      <c r="H14" s="313">
        <f>IF('BIFUbC-crude-oil'!H14&gt;0,'E-crude oil'!H62/'BIFUbC-crude-oil'!H14,1)</f>
        <v>1</v>
      </c>
      <c r="I14" s="313">
        <f>IF('BIFUbC-crude-oil'!I14&gt;0,'E-crude oil'!I62/'BIFUbC-crude-oil'!I14,1)</f>
        <v>1</v>
      </c>
      <c r="J14" s="313">
        <f>IF('BIFUbC-crude-oil'!J14&gt;0,'E-crude oil'!J62/'BIFUbC-crude-oil'!J14,1)</f>
        <v>1</v>
      </c>
      <c r="K14" s="313">
        <f>IF('BIFUbC-crude-oil'!K14&gt;0,'E-crude oil'!K62/'BIFUbC-crude-oil'!K14,1)</f>
        <v>1</v>
      </c>
      <c r="L14" s="313">
        <f>IF('BIFUbC-crude-oil'!L14&gt;0,'E-crude oil'!L62/'BIFUbC-crude-oil'!L14,1)</f>
        <v>1</v>
      </c>
      <c r="M14" s="313">
        <f>IF('BIFUbC-crude-oil'!M14&gt;0,'E-crude oil'!M62/'BIFUbC-crude-oil'!M14,1)</f>
        <v>1</v>
      </c>
      <c r="N14" s="313">
        <f>IF('BIFUbC-crude-oil'!N14&gt;0,'E-crude oil'!N62/'BIFUbC-crude-oil'!N14,1)</f>
        <v>1</v>
      </c>
      <c r="O14" s="313">
        <f>IF('BIFUbC-crude-oil'!O14&gt;0,'E-crude oil'!O62/'BIFUbC-crude-oil'!O14,1)</f>
        <v>1</v>
      </c>
      <c r="P14" s="313">
        <f>IF('BIFUbC-crude-oil'!P14&gt;0,'E-crude oil'!P62/'BIFUbC-crude-oil'!P14,1)</f>
        <v>1</v>
      </c>
      <c r="Q14" s="313">
        <f>IF('BIFUbC-crude-oil'!Q14&gt;0,'E-crude oil'!Q62/'BIFUbC-crude-oil'!Q14,1)</f>
        <v>1</v>
      </c>
      <c r="R14" s="313">
        <f>IF('BIFUbC-crude-oil'!R14&gt;0,'E-crude oil'!R62/'BIFUbC-crude-oil'!R14,1)</f>
        <v>1</v>
      </c>
      <c r="S14" s="313">
        <f>IF('BIFUbC-crude-oil'!S14&gt;0,'E-crude oil'!S62/'BIFUbC-crude-oil'!S14,1)</f>
        <v>1</v>
      </c>
      <c r="T14" s="313">
        <f>IF('BIFUbC-crude-oil'!T14&gt;0,'E-crude oil'!T62/'BIFUbC-crude-oil'!T14,1)</f>
        <v>1</v>
      </c>
      <c r="U14" s="313">
        <f>IF('BIFUbC-crude-oil'!U14&gt;0,'E-crude oil'!U62/'BIFUbC-crude-oil'!U14,1)</f>
        <v>1</v>
      </c>
      <c r="V14" s="313">
        <f>IF('BIFUbC-crude-oil'!V14&gt;0,'E-crude oil'!V62/'BIFUbC-crude-oil'!V14,1)</f>
        <v>1</v>
      </c>
      <c r="W14" s="313">
        <f>IF('BIFUbC-crude-oil'!W14&gt;0,'E-crude oil'!W62/'BIFUbC-crude-oil'!W14,1)</f>
        <v>1</v>
      </c>
      <c r="X14" s="313">
        <f>IF('BIFUbC-crude-oil'!X14&gt;0,'E-crude oil'!X62/'BIFUbC-crude-oil'!X14,1)</f>
        <v>1</v>
      </c>
      <c r="Y14" s="313">
        <f>IF('BIFUbC-crude-oil'!Y14&gt;0,'E-crude oil'!Y62/'BIFUbC-crude-oil'!Y14,1)</f>
        <v>1</v>
      </c>
      <c r="Z14" s="313">
        <f>IF('BIFUbC-crude-oil'!Z14&gt;0,'E-crude oil'!Z62/'BIFUbC-crude-oil'!Z14,1)</f>
        <v>1</v>
      </c>
      <c r="AA14" s="313">
        <f>IF('BIFUbC-crude-oil'!AA14&gt;0,'E-crude oil'!AA62/'BIFUbC-crude-oil'!AA14,1)</f>
        <v>1</v>
      </c>
      <c r="AB14" s="313">
        <f>IF('BIFUbC-crude-oil'!AB14&gt;0,'E-crude oil'!AB62/'BIFUbC-crude-oil'!AB14,1)</f>
        <v>1</v>
      </c>
      <c r="AC14" s="313">
        <f>IF('BIFUbC-crude-oil'!AC14&gt;0,'E-crude oil'!AC62/'BIFUbC-crude-oil'!AC14,1)</f>
        <v>1</v>
      </c>
      <c r="AD14" s="313">
        <f>IF('BIFUbC-crude-oil'!AD14&gt;0,'E-crude oil'!AD62/'BIFUbC-crude-oil'!AD14,1)</f>
        <v>1</v>
      </c>
      <c r="AE14" s="313">
        <f>IF('BIFUbC-crude-oil'!AE14&gt;0,'E-crude oil'!AE62/'BIFUbC-crude-oil'!AE14,1)</f>
        <v>1</v>
      </c>
      <c r="AF14" s="313">
        <f>IF('BIFUbC-crude-oil'!AF14&gt;0,'E-crude oil'!AF62/'BIFUbC-crude-oil'!AF14,1)</f>
        <v>1</v>
      </c>
      <c r="AG14" s="313">
        <f>IF('BIFUbC-crude-oil'!AG14&gt;0,'E-crude oil'!AG62/'BIFUbC-crude-oil'!AG14,1)</f>
        <v>1</v>
      </c>
      <c r="AH14" s="313">
        <f>IF('BIFUbC-crude-oil'!AH14&gt;0,'E-crude oil'!AH62/'BIFUbC-crude-oil'!AH14,1)</f>
        <v>1</v>
      </c>
      <c r="AI14" s="313">
        <f>IF('BIFUbC-crude-oil'!AI14&gt;0,'E-crude oil'!AI62/'BIFUbC-crude-oil'!AI14,1)</f>
        <v>1</v>
      </c>
      <c r="AJ14" s="313">
        <f>IF('BIFUbC-crude-oil'!AJ14&gt;0,'E-crude oil'!AJ62/'BIFUbC-crude-oil'!AJ14,1)</f>
        <v>1</v>
      </c>
      <c r="AK14" s="313">
        <f>IF('BIFUbC-crude-oil'!AK14&gt;0,'E-crude oil'!AK62/'BIFUbC-crude-oil'!AK14,1)</f>
        <v>1</v>
      </c>
      <c r="AL14" s="313">
        <f>IF('BIFUbC-crude-oil'!AL14&gt;0,'E-crude oil'!AL62/'BIFUbC-crude-oil'!AL14,1)</f>
        <v>1</v>
      </c>
      <c r="AM14" s="313">
        <f>IF('BIFUbC-crude-oil'!AM14&gt;0,'E-crude oil'!AM62/'BIFUbC-crude-oil'!AM14,1)</f>
        <v>1</v>
      </c>
      <c r="AN14" s="313">
        <f>IF('BIFUbC-crude-oil'!AN14&gt;0,'E-crude oil'!AN62/'BIFUbC-crude-oil'!AN14,1)</f>
        <v>1</v>
      </c>
      <c r="AO14" s="313">
        <f>IF('BIFUbC-crude-oil'!AO14&gt;0,'E-crude oil'!AO62/'BIFUbC-crude-oil'!AO14,1)</f>
        <v>1</v>
      </c>
      <c r="AP14" s="313">
        <f>IF('BIFUbC-crude-oil'!AP14&gt;0,'E-crude oil'!AP62/'BIFUbC-crude-oil'!AP14,1)</f>
        <v>1</v>
      </c>
      <c r="AQ14" s="313">
        <f>IF('BIFUbC-crude-oil'!AQ14&gt;0,'E-crude oil'!AQ62/'BIFUbC-crude-oil'!AQ14,1)</f>
        <v>1</v>
      </c>
    </row>
    <row r="15" spans="1:43" x14ac:dyDescent="0.2">
      <c r="A15" s="313" t="s">
        <v>137</v>
      </c>
      <c r="B15" s="313">
        <f>IF('BIFUbC-crude-oil'!B15&gt;0,'E-crude oil'!B63/'BIFUbC-crude-oil'!B15,1)</f>
        <v>1</v>
      </c>
      <c r="C15" s="313">
        <f>IF('BIFUbC-crude-oil'!C15&gt;0,'E-crude oil'!C63/'BIFUbC-crude-oil'!C15,1)</f>
        <v>1</v>
      </c>
      <c r="D15" s="313">
        <f>IF('BIFUbC-crude-oil'!D15&gt;0,'E-crude oil'!D63/'BIFUbC-crude-oil'!D15,1)</f>
        <v>1</v>
      </c>
      <c r="E15" s="313">
        <f>IF('BIFUbC-crude-oil'!E15&gt;0,'E-crude oil'!E63/'BIFUbC-crude-oil'!E15,1)</f>
        <v>1</v>
      </c>
      <c r="F15" s="313">
        <f>IF('BIFUbC-crude-oil'!F15&gt;0,'E-crude oil'!F63/'BIFUbC-crude-oil'!F15,1)</f>
        <v>1</v>
      </c>
      <c r="G15" s="313">
        <f>IF('BIFUbC-crude-oil'!G15&gt;0,'E-crude oil'!G63/'BIFUbC-crude-oil'!G15,1)</f>
        <v>1</v>
      </c>
      <c r="H15" s="313">
        <f>IF('BIFUbC-crude-oil'!H15&gt;0,'E-crude oil'!H63/'BIFUbC-crude-oil'!H15,1)</f>
        <v>1</v>
      </c>
      <c r="I15" s="313">
        <f>IF('BIFUbC-crude-oil'!I15&gt;0,'E-crude oil'!I63/'BIFUbC-crude-oil'!I15,1)</f>
        <v>1</v>
      </c>
      <c r="J15" s="313">
        <f>IF('BIFUbC-crude-oil'!J15&gt;0,'E-crude oil'!J63/'BIFUbC-crude-oil'!J15,1)</f>
        <v>1</v>
      </c>
      <c r="K15" s="313">
        <f>IF('BIFUbC-crude-oil'!K15&gt;0,'E-crude oil'!K63/'BIFUbC-crude-oil'!K15,1)</f>
        <v>1</v>
      </c>
      <c r="L15" s="313">
        <f>IF('BIFUbC-crude-oil'!L15&gt;0,'E-crude oil'!L63/'BIFUbC-crude-oil'!L15,1)</f>
        <v>1</v>
      </c>
      <c r="M15" s="313">
        <f>IF('BIFUbC-crude-oil'!M15&gt;0,'E-crude oil'!M63/'BIFUbC-crude-oil'!M15,1)</f>
        <v>1</v>
      </c>
      <c r="N15" s="313">
        <f>IF('BIFUbC-crude-oil'!N15&gt;0,'E-crude oil'!N63/'BIFUbC-crude-oil'!N15,1)</f>
        <v>1</v>
      </c>
      <c r="O15" s="313">
        <f>IF('BIFUbC-crude-oil'!O15&gt;0,'E-crude oil'!O63/'BIFUbC-crude-oil'!O15,1)</f>
        <v>1</v>
      </c>
      <c r="P15" s="313">
        <f>IF('BIFUbC-crude-oil'!P15&gt;0,'E-crude oil'!P63/'BIFUbC-crude-oil'!P15,1)</f>
        <v>1</v>
      </c>
      <c r="Q15" s="313">
        <f>IF('BIFUbC-crude-oil'!Q15&gt;0,'E-crude oil'!Q63/'BIFUbC-crude-oil'!Q15,1)</f>
        <v>1</v>
      </c>
      <c r="R15" s="313">
        <f>IF('BIFUbC-crude-oil'!R15&gt;0,'E-crude oil'!R63/'BIFUbC-crude-oil'!R15,1)</f>
        <v>1</v>
      </c>
      <c r="S15" s="313">
        <f>IF('BIFUbC-crude-oil'!S15&gt;0,'E-crude oil'!S63/'BIFUbC-crude-oil'!S15,1)</f>
        <v>1</v>
      </c>
      <c r="T15" s="313">
        <f>IF('BIFUbC-crude-oil'!T15&gt;0,'E-crude oil'!T63/'BIFUbC-crude-oil'!T15,1)</f>
        <v>1</v>
      </c>
      <c r="U15" s="313">
        <f>IF('BIFUbC-crude-oil'!U15&gt;0,'E-crude oil'!U63/'BIFUbC-crude-oil'!U15,1)</f>
        <v>1</v>
      </c>
      <c r="V15" s="313">
        <f>IF('BIFUbC-crude-oil'!V15&gt;0,'E-crude oil'!V63/'BIFUbC-crude-oil'!V15,1)</f>
        <v>1</v>
      </c>
      <c r="W15" s="313">
        <f>IF('BIFUbC-crude-oil'!W15&gt;0,'E-crude oil'!W63/'BIFUbC-crude-oil'!W15,1)</f>
        <v>1</v>
      </c>
      <c r="X15" s="313">
        <f>IF('BIFUbC-crude-oil'!X15&gt;0,'E-crude oil'!X63/'BIFUbC-crude-oil'!X15,1)</f>
        <v>1</v>
      </c>
      <c r="Y15" s="313">
        <f>IF('BIFUbC-crude-oil'!Y15&gt;0,'E-crude oil'!Y63/'BIFUbC-crude-oil'!Y15,1)</f>
        <v>1</v>
      </c>
      <c r="Z15" s="313">
        <f>IF('BIFUbC-crude-oil'!Z15&gt;0,'E-crude oil'!Z63/'BIFUbC-crude-oil'!Z15,1)</f>
        <v>1</v>
      </c>
      <c r="AA15" s="313">
        <f>IF('BIFUbC-crude-oil'!AA15&gt;0,'E-crude oil'!AA63/'BIFUbC-crude-oil'!AA15,1)</f>
        <v>1</v>
      </c>
      <c r="AB15" s="313">
        <f>IF('BIFUbC-crude-oil'!AB15&gt;0,'E-crude oil'!AB63/'BIFUbC-crude-oil'!AB15,1)</f>
        <v>1</v>
      </c>
      <c r="AC15" s="313">
        <f>IF('BIFUbC-crude-oil'!AC15&gt;0,'E-crude oil'!AC63/'BIFUbC-crude-oil'!AC15,1)</f>
        <v>1</v>
      </c>
      <c r="AD15" s="313">
        <f>IF('BIFUbC-crude-oil'!AD15&gt;0,'E-crude oil'!AD63/'BIFUbC-crude-oil'!AD15,1)</f>
        <v>1</v>
      </c>
      <c r="AE15" s="313">
        <f>IF('BIFUbC-crude-oil'!AE15&gt;0,'E-crude oil'!AE63/'BIFUbC-crude-oil'!AE15,1)</f>
        <v>1</v>
      </c>
      <c r="AF15" s="313">
        <f>IF('BIFUbC-crude-oil'!AF15&gt;0,'E-crude oil'!AF63/'BIFUbC-crude-oil'!AF15,1)</f>
        <v>1</v>
      </c>
      <c r="AG15" s="313">
        <f>IF('BIFUbC-crude-oil'!AG15&gt;0,'E-crude oil'!AG63/'BIFUbC-crude-oil'!AG15,1)</f>
        <v>1</v>
      </c>
      <c r="AH15" s="313">
        <f>IF('BIFUbC-crude-oil'!AH15&gt;0,'E-crude oil'!AH63/'BIFUbC-crude-oil'!AH15,1)</f>
        <v>1</v>
      </c>
      <c r="AI15" s="313">
        <f>IF('BIFUbC-crude-oil'!AI15&gt;0,'E-crude oil'!AI63/'BIFUbC-crude-oil'!AI15,1)</f>
        <v>1</v>
      </c>
      <c r="AJ15" s="313">
        <f>IF('BIFUbC-crude-oil'!AJ15&gt;0,'E-crude oil'!AJ63/'BIFUbC-crude-oil'!AJ15,1)</f>
        <v>1</v>
      </c>
      <c r="AK15" s="313">
        <f>IF('BIFUbC-crude-oil'!AK15&gt;0,'E-crude oil'!AK63/'BIFUbC-crude-oil'!AK15,1)</f>
        <v>1</v>
      </c>
      <c r="AL15" s="313">
        <f>IF('BIFUbC-crude-oil'!AL15&gt;0,'E-crude oil'!AL63/'BIFUbC-crude-oil'!AL15,1)</f>
        <v>1</v>
      </c>
      <c r="AM15" s="313">
        <f>IF('BIFUbC-crude-oil'!AM15&gt;0,'E-crude oil'!AM63/'BIFUbC-crude-oil'!AM15,1)</f>
        <v>1</v>
      </c>
      <c r="AN15" s="313">
        <f>IF('BIFUbC-crude-oil'!AN15&gt;0,'E-crude oil'!AN63/'BIFUbC-crude-oil'!AN15,1)</f>
        <v>1</v>
      </c>
      <c r="AO15" s="313">
        <f>IF('BIFUbC-crude-oil'!AO15&gt;0,'E-crude oil'!AO63/'BIFUbC-crude-oil'!AO15,1)</f>
        <v>1</v>
      </c>
      <c r="AP15" s="313">
        <f>IF('BIFUbC-crude-oil'!AP15&gt;0,'E-crude oil'!AP63/'BIFUbC-crude-oil'!AP15,1)</f>
        <v>1</v>
      </c>
      <c r="AQ15" s="313">
        <f>IF('BIFUbC-crude-oil'!AQ15&gt;0,'E-crude oil'!AQ63/'BIFUbC-crude-oil'!AQ15,1)</f>
        <v>1</v>
      </c>
    </row>
    <row r="16" spans="1:43" x14ac:dyDescent="0.2">
      <c r="A16" s="313" t="s">
        <v>138</v>
      </c>
      <c r="B16" s="313">
        <f>IF('BIFUbC-crude-oil'!B16&gt;0,'E-crude oil'!B64/'BIFUbC-crude-oil'!B16,1)</f>
        <v>1</v>
      </c>
      <c r="C16" s="313">
        <f>IF('BIFUbC-crude-oil'!C16&gt;0,'E-crude oil'!C64/'BIFUbC-crude-oil'!C16,1)</f>
        <v>1</v>
      </c>
      <c r="D16" s="313">
        <f>IF('BIFUbC-crude-oil'!D16&gt;0,'E-crude oil'!D64/'BIFUbC-crude-oil'!D16,1)</f>
        <v>1</v>
      </c>
      <c r="E16" s="313">
        <f>IF('BIFUbC-crude-oil'!E16&gt;0,'E-crude oil'!E64/'BIFUbC-crude-oil'!E16,1)</f>
        <v>1</v>
      </c>
      <c r="F16" s="313">
        <f>IF('BIFUbC-crude-oil'!F16&gt;0,'E-crude oil'!F64/'BIFUbC-crude-oil'!F16,1)</f>
        <v>1</v>
      </c>
      <c r="G16" s="313">
        <f>IF('BIFUbC-crude-oil'!G16&gt;0,'E-crude oil'!G64/'BIFUbC-crude-oil'!G16,1)</f>
        <v>1</v>
      </c>
      <c r="H16" s="313">
        <f>IF('BIFUbC-crude-oil'!H16&gt;0,'E-crude oil'!H64/'BIFUbC-crude-oil'!H16,1)</f>
        <v>1</v>
      </c>
      <c r="I16" s="313">
        <f>IF('BIFUbC-crude-oil'!I16&gt;0,'E-crude oil'!I64/'BIFUbC-crude-oil'!I16,1)</f>
        <v>1</v>
      </c>
      <c r="J16" s="313">
        <f>IF('BIFUbC-crude-oil'!J16&gt;0,'E-crude oil'!J64/'BIFUbC-crude-oil'!J16,1)</f>
        <v>1</v>
      </c>
      <c r="K16" s="313">
        <f>IF('BIFUbC-crude-oil'!K16&gt;0,'E-crude oil'!K64/'BIFUbC-crude-oil'!K16,1)</f>
        <v>1</v>
      </c>
      <c r="L16" s="313">
        <f>IF('BIFUbC-crude-oil'!L16&gt;0,'E-crude oil'!L64/'BIFUbC-crude-oil'!L16,1)</f>
        <v>1</v>
      </c>
      <c r="M16" s="313">
        <f>IF('BIFUbC-crude-oil'!M16&gt;0,'E-crude oil'!M64/'BIFUbC-crude-oil'!M16,1)</f>
        <v>1</v>
      </c>
      <c r="N16" s="313">
        <f>IF('BIFUbC-crude-oil'!N16&gt;0,'E-crude oil'!N64/'BIFUbC-crude-oil'!N16,1)</f>
        <v>1</v>
      </c>
      <c r="O16" s="313">
        <f>IF('BIFUbC-crude-oil'!O16&gt;0,'E-crude oil'!O64/'BIFUbC-crude-oil'!O16,1)</f>
        <v>1</v>
      </c>
      <c r="P16" s="313">
        <f>IF('BIFUbC-crude-oil'!P16&gt;0,'E-crude oil'!P64/'BIFUbC-crude-oil'!P16,1)</f>
        <v>1</v>
      </c>
      <c r="Q16" s="313">
        <f>IF('BIFUbC-crude-oil'!Q16&gt;0,'E-crude oil'!Q64/'BIFUbC-crude-oil'!Q16,1)</f>
        <v>1</v>
      </c>
      <c r="R16" s="313">
        <f>IF('BIFUbC-crude-oil'!R16&gt;0,'E-crude oil'!R64/'BIFUbC-crude-oil'!R16,1)</f>
        <v>1</v>
      </c>
      <c r="S16" s="313">
        <f>IF('BIFUbC-crude-oil'!S16&gt;0,'E-crude oil'!S64/'BIFUbC-crude-oil'!S16,1)</f>
        <v>1</v>
      </c>
      <c r="T16" s="313">
        <f>IF('BIFUbC-crude-oil'!T16&gt;0,'E-crude oil'!T64/'BIFUbC-crude-oil'!T16,1)</f>
        <v>1</v>
      </c>
      <c r="U16" s="313">
        <f>IF('BIFUbC-crude-oil'!U16&gt;0,'E-crude oil'!U64/'BIFUbC-crude-oil'!U16,1)</f>
        <v>1</v>
      </c>
      <c r="V16" s="313">
        <f>IF('BIFUbC-crude-oil'!V16&gt;0,'E-crude oil'!V64/'BIFUbC-crude-oil'!V16,1)</f>
        <v>1</v>
      </c>
      <c r="W16" s="313">
        <f>IF('BIFUbC-crude-oil'!W16&gt;0,'E-crude oil'!W64/'BIFUbC-crude-oil'!W16,1)</f>
        <v>1</v>
      </c>
      <c r="X16" s="313">
        <f>IF('BIFUbC-crude-oil'!X16&gt;0,'E-crude oil'!X64/'BIFUbC-crude-oil'!X16,1)</f>
        <v>1</v>
      </c>
      <c r="Y16" s="313">
        <f>IF('BIFUbC-crude-oil'!Y16&gt;0,'E-crude oil'!Y64/'BIFUbC-crude-oil'!Y16,1)</f>
        <v>1</v>
      </c>
      <c r="Z16" s="313">
        <f>IF('BIFUbC-crude-oil'!Z16&gt;0,'E-crude oil'!Z64/'BIFUbC-crude-oil'!Z16,1)</f>
        <v>1</v>
      </c>
      <c r="AA16" s="313">
        <f>IF('BIFUbC-crude-oil'!AA16&gt;0,'E-crude oil'!AA64/'BIFUbC-crude-oil'!AA16,1)</f>
        <v>1</v>
      </c>
      <c r="AB16" s="313">
        <f>IF('BIFUbC-crude-oil'!AB16&gt;0,'E-crude oil'!AB64/'BIFUbC-crude-oil'!AB16,1)</f>
        <v>1</v>
      </c>
      <c r="AC16" s="313">
        <f>IF('BIFUbC-crude-oil'!AC16&gt;0,'E-crude oil'!AC64/'BIFUbC-crude-oil'!AC16,1)</f>
        <v>1</v>
      </c>
      <c r="AD16" s="313">
        <f>IF('BIFUbC-crude-oil'!AD16&gt;0,'E-crude oil'!AD64/'BIFUbC-crude-oil'!AD16,1)</f>
        <v>1</v>
      </c>
      <c r="AE16" s="313">
        <f>IF('BIFUbC-crude-oil'!AE16&gt;0,'E-crude oil'!AE64/'BIFUbC-crude-oil'!AE16,1)</f>
        <v>1</v>
      </c>
      <c r="AF16" s="313">
        <f>IF('BIFUbC-crude-oil'!AF16&gt;0,'E-crude oil'!AF64/'BIFUbC-crude-oil'!AF16,1)</f>
        <v>1</v>
      </c>
      <c r="AG16" s="313">
        <f>IF('BIFUbC-crude-oil'!AG16&gt;0,'E-crude oil'!AG64/'BIFUbC-crude-oil'!AG16,1)</f>
        <v>1</v>
      </c>
      <c r="AH16" s="313">
        <f>IF('BIFUbC-crude-oil'!AH16&gt;0,'E-crude oil'!AH64/'BIFUbC-crude-oil'!AH16,1)</f>
        <v>1</v>
      </c>
      <c r="AI16" s="313">
        <f>IF('BIFUbC-crude-oil'!AI16&gt;0,'E-crude oil'!AI64/'BIFUbC-crude-oil'!AI16,1)</f>
        <v>1</v>
      </c>
      <c r="AJ16" s="313">
        <f>IF('BIFUbC-crude-oil'!AJ16&gt;0,'E-crude oil'!AJ64/'BIFUbC-crude-oil'!AJ16,1)</f>
        <v>1</v>
      </c>
      <c r="AK16" s="313">
        <f>IF('BIFUbC-crude-oil'!AK16&gt;0,'E-crude oil'!AK64/'BIFUbC-crude-oil'!AK16,1)</f>
        <v>1</v>
      </c>
      <c r="AL16" s="313">
        <f>IF('BIFUbC-crude-oil'!AL16&gt;0,'E-crude oil'!AL64/'BIFUbC-crude-oil'!AL16,1)</f>
        <v>1</v>
      </c>
      <c r="AM16" s="313">
        <f>IF('BIFUbC-crude-oil'!AM16&gt;0,'E-crude oil'!AM64/'BIFUbC-crude-oil'!AM16,1)</f>
        <v>1</v>
      </c>
      <c r="AN16" s="313">
        <f>IF('BIFUbC-crude-oil'!AN16&gt;0,'E-crude oil'!AN64/'BIFUbC-crude-oil'!AN16,1)</f>
        <v>1</v>
      </c>
      <c r="AO16" s="313">
        <f>IF('BIFUbC-crude-oil'!AO16&gt;0,'E-crude oil'!AO64/'BIFUbC-crude-oil'!AO16,1)</f>
        <v>1</v>
      </c>
      <c r="AP16" s="313">
        <f>IF('BIFUbC-crude-oil'!AP16&gt;0,'E-crude oil'!AP64/'BIFUbC-crude-oil'!AP16,1)</f>
        <v>1</v>
      </c>
      <c r="AQ16" s="313">
        <f>IF('BIFUbC-crude-oil'!AQ16&gt;0,'E-crude oil'!AQ64/'BIFUbC-crude-oil'!AQ16,1)</f>
        <v>1</v>
      </c>
    </row>
    <row r="17" spans="1:43" x14ac:dyDescent="0.2">
      <c r="A17" s="313" t="s">
        <v>139</v>
      </c>
      <c r="B17" s="313">
        <f>IF('BIFUbC-crude-oil'!B17&gt;0,'E-crude oil'!B65/'BIFUbC-crude-oil'!B17,1)</f>
        <v>1</v>
      </c>
      <c r="C17" s="313">
        <f>IF('BIFUbC-crude-oil'!C17&gt;0,'E-crude oil'!C65/'BIFUbC-crude-oil'!C17,1)</f>
        <v>1</v>
      </c>
      <c r="D17" s="313">
        <f>IF('BIFUbC-crude-oil'!D17&gt;0,'E-crude oil'!D65/'BIFUbC-crude-oil'!D17,1)</f>
        <v>1</v>
      </c>
      <c r="E17" s="313">
        <f>IF('BIFUbC-crude-oil'!E17&gt;0,'E-crude oil'!E65/'BIFUbC-crude-oil'!E17,1)</f>
        <v>1</v>
      </c>
      <c r="F17" s="313">
        <f>IF('BIFUbC-crude-oil'!F17&gt;0,'E-crude oil'!F65/'BIFUbC-crude-oil'!F17,1)</f>
        <v>1</v>
      </c>
      <c r="G17" s="313">
        <f>IF('BIFUbC-crude-oil'!G17&gt;0,'E-crude oil'!G65/'BIFUbC-crude-oil'!G17,1)</f>
        <v>1</v>
      </c>
      <c r="H17" s="313">
        <f>IF('BIFUbC-crude-oil'!H17&gt;0,'E-crude oil'!H65/'BIFUbC-crude-oil'!H17,1)</f>
        <v>1</v>
      </c>
      <c r="I17" s="313">
        <f>IF('BIFUbC-crude-oil'!I17&gt;0,'E-crude oil'!I65/'BIFUbC-crude-oil'!I17,1)</f>
        <v>1</v>
      </c>
      <c r="J17" s="313">
        <f>IF('BIFUbC-crude-oil'!J17&gt;0,'E-crude oil'!J65/'BIFUbC-crude-oil'!J17,1)</f>
        <v>1</v>
      </c>
      <c r="K17" s="313">
        <f>IF('BIFUbC-crude-oil'!K17&gt;0,'E-crude oil'!K65/'BIFUbC-crude-oil'!K17,1)</f>
        <v>1</v>
      </c>
      <c r="L17" s="313">
        <f>IF('BIFUbC-crude-oil'!L17&gt;0,'E-crude oil'!L65/'BIFUbC-crude-oil'!L17,1)</f>
        <v>1</v>
      </c>
      <c r="M17" s="313">
        <f>IF('BIFUbC-crude-oil'!M17&gt;0,'E-crude oil'!M65/'BIFUbC-crude-oil'!M17,1)</f>
        <v>1</v>
      </c>
      <c r="N17" s="313">
        <f>IF('BIFUbC-crude-oil'!N17&gt;0,'E-crude oil'!N65/'BIFUbC-crude-oil'!N17,1)</f>
        <v>1</v>
      </c>
      <c r="O17" s="313">
        <f>IF('BIFUbC-crude-oil'!O17&gt;0,'E-crude oil'!O65/'BIFUbC-crude-oil'!O17,1)</f>
        <v>1</v>
      </c>
      <c r="P17" s="313">
        <f>IF('BIFUbC-crude-oil'!P17&gt;0,'E-crude oil'!P65/'BIFUbC-crude-oil'!P17,1)</f>
        <v>1</v>
      </c>
      <c r="Q17" s="313">
        <f>IF('BIFUbC-crude-oil'!Q17&gt;0,'E-crude oil'!Q65/'BIFUbC-crude-oil'!Q17,1)</f>
        <v>1</v>
      </c>
      <c r="R17" s="313">
        <f>IF('BIFUbC-crude-oil'!R17&gt;0,'E-crude oil'!R65/'BIFUbC-crude-oil'!R17,1)</f>
        <v>1</v>
      </c>
      <c r="S17" s="313">
        <f>IF('BIFUbC-crude-oil'!S17&gt;0,'E-crude oil'!S65/'BIFUbC-crude-oil'!S17,1)</f>
        <v>1</v>
      </c>
      <c r="T17" s="313">
        <f>IF('BIFUbC-crude-oil'!T17&gt;0,'E-crude oil'!T65/'BIFUbC-crude-oil'!T17,1)</f>
        <v>1</v>
      </c>
      <c r="U17" s="313">
        <f>IF('BIFUbC-crude-oil'!U17&gt;0,'E-crude oil'!U65/'BIFUbC-crude-oil'!U17,1)</f>
        <v>1</v>
      </c>
      <c r="V17" s="313">
        <f>IF('BIFUbC-crude-oil'!V17&gt;0,'E-crude oil'!V65/'BIFUbC-crude-oil'!V17,1)</f>
        <v>1</v>
      </c>
      <c r="W17" s="313">
        <f>IF('BIFUbC-crude-oil'!W17&gt;0,'E-crude oil'!W65/'BIFUbC-crude-oil'!W17,1)</f>
        <v>1</v>
      </c>
      <c r="X17" s="313">
        <f>IF('BIFUbC-crude-oil'!X17&gt;0,'E-crude oil'!X65/'BIFUbC-crude-oil'!X17,1)</f>
        <v>1</v>
      </c>
      <c r="Y17" s="313">
        <f>IF('BIFUbC-crude-oil'!Y17&gt;0,'E-crude oil'!Y65/'BIFUbC-crude-oil'!Y17,1)</f>
        <v>1</v>
      </c>
      <c r="Z17" s="313">
        <f>IF('BIFUbC-crude-oil'!Z17&gt;0,'E-crude oil'!Z65/'BIFUbC-crude-oil'!Z17,1)</f>
        <v>1</v>
      </c>
      <c r="AA17" s="313">
        <f>IF('BIFUbC-crude-oil'!AA17&gt;0,'E-crude oil'!AA65/'BIFUbC-crude-oil'!AA17,1)</f>
        <v>1</v>
      </c>
      <c r="AB17" s="313">
        <f>IF('BIFUbC-crude-oil'!AB17&gt;0,'E-crude oil'!AB65/'BIFUbC-crude-oil'!AB17,1)</f>
        <v>1</v>
      </c>
      <c r="AC17" s="313">
        <f>IF('BIFUbC-crude-oil'!AC17&gt;0,'E-crude oil'!AC65/'BIFUbC-crude-oil'!AC17,1)</f>
        <v>1</v>
      </c>
      <c r="AD17" s="313">
        <f>IF('BIFUbC-crude-oil'!AD17&gt;0,'E-crude oil'!AD65/'BIFUbC-crude-oil'!AD17,1)</f>
        <v>1</v>
      </c>
      <c r="AE17" s="313">
        <f>IF('BIFUbC-crude-oil'!AE17&gt;0,'E-crude oil'!AE65/'BIFUbC-crude-oil'!AE17,1)</f>
        <v>1</v>
      </c>
      <c r="AF17" s="313">
        <f>IF('BIFUbC-crude-oil'!AF17&gt;0,'E-crude oil'!AF65/'BIFUbC-crude-oil'!AF17,1)</f>
        <v>1</v>
      </c>
      <c r="AG17" s="313">
        <f>IF('BIFUbC-crude-oil'!AG17&gt;0,'E-crude oil'!AG65/'BIFUbC-crude-oil'!AG17,1)</f>
        <v>1</v>
      </c>
      <c r="AH17" s="313">
        <f>IF('BIFUbC-crude-oil'!AH17&gt;0,'E-crude oil'!AH65/'BIFUbC-crude-oil'!AH17,1)</f>
        <v>1</v>
      </c>
      <c r="AI17" s="313">
        <f>IF('BIFUbC-crude-oil'!AI17&gt;0,'E-crude oil'!AI65/'BIFUbC-crude-oil'!AI17,1)</f>
        <v>1</v>
      </c>
      <c r="AJ17" s="313">
        <f>IF('BIFUbC-crude-oil'!AJ17&gt;0,'E-crude oil'!AJ65/'BIFUbC-crude-oil'!AJ17,1)</f>
        <v>1</v>
      </c>
      <c r="AK17" s="313">
        <f>IF('BIFUbC-crude-oil'!AK17&gt;0,'E-crude oil'!AK65/'BIFUbC-crude-oil'!AK17,1)</f>
        <v>1</v>
      </c>
      <c r="AL17" s="313">
        <f>IF('BIFUbC-crude-oil'!AL17&gt;0,'E-crude oil'!AL65/'BIFUbC-crude-oil'!AL17,1)</f>
        <v>1</v>
      </c>
      <c r="AM17" s="313">
        <f>IF('BIFUbC-crude-oil'!AM17&gt;0,'E-crude oil'!AM65/'BIFUbC-crude-oil'!AM17,1)</f>
        <v>1</v>
      </c>
      <c r="AN17" s="313">
        <f>IF('BIFUbC-crude-oil'!AN17&gt;0,'E-crude oil'!AN65/'BIFUbC-crude-oil'!AN17,1)</f>
        <v>1</v>
      </c>
      <c r="AO17" s="313">
        <f>IF('BIFUbC-crude-oil'!AO17&gt;0,'E-crude oil'!AO65/'BIFUbC-crude-oil'!AO17,1)</f>
        <v>1</v>
      </c>
      <c r="AP17" s="313">
        <f>IF('BIFUbC-crude-oil'!AP17&gt;0,'E-crude oil'!AP65/'BIFUbC-crude-oil'!AP17,1)</f>
        <v>1</v>
      </c>
      <c r="AQ17" s="313">
        <f>IF('BIFUbC-crude-oil'!AQ17&gt;0,'E-crude oil'!AQ65/'BIFUbC-crude-oil'!AQ17,1)</f>
        <v>1</v>
      </c>
    </row>
    <row r="18" spans="1:43" x14ac:dyDescent="0.2">
      <c r="A18" s="313" t="s">
        <v>140</v>
      </c>
      <c r="B18" s="313">
        <f>IF('BIFUbC-crude-oil'!B18&gt;0,'E-crude oil'!B66/'BIFUbC-crude-oil'!B18,1)</f>
        <v>1</v>
      </c>
      <c r="C18" s="313">
        <f>IF('BIFUbC-crude-oil'!C18&gt;0,'E-crude oil'!C66/'BIFUbC-crude-oil'!C18,1)</f>
        <v>1</v>
      </c>
      <c r="D18" s="313">
        <f>IF('BIFUbC-crude-oil'!D18&gt;0,'E-crude oil'!D66/'BIFUbC-crude-oil'!D18,1)</f>
        <v>1</v>
      </c>
      <c r="E18" s="313">
        <f>IF('BIFUbC-crude-oil'!E18&gt;0,'E-crude oil'!E66/'BIFUbC-crude-oil'!E18,1)</f>
        <v>1</v>
      </c>
      <c r="F18" s="313">
        <f>IF('BIFUbC-crude-oil'!F18&gt;0,'E-crude oil'!F66/'BIFUbC-crude-oil'!F18,1)</f>
        <v>1</v>
      </c>
      <c r="G18" s="313">
        <f>IF('BIFUbC-crude-oil'!G18&gt;0,'E-crude oil'!G66/'BIFUbC-crude-oil'!G18,1)</f>
        <v>1</v>
      </c>
      <c r="H18" s="313">
        <f>IF('BIFUbC-crude-oil'!H18&gt;0,'E-crude oil'!H66/'BIFUbC-crude-oil'!H18,1)</f>
        <v>1</v>
      </c>
      <c r="I18" s="313">
        <f>IF('BIFUbC-crude-oil'!I18&gt;0,'E-crude oil'!I66/'BIFUbC-crude-oil'!I18,1)</f>
        <v>1</v>
      </c>
      <c r="J18" s="313">
        <f>IF('BIFUbC-crude-oil'!J18&gt;0,'E-crude oil'!J66/'BIFUbC-crude-oil'!J18,1)</f>
        <v>1</v>
      </c>
      <c r="K18" s="313">
        <f>IF('BIFUbC-crude-oil'!K18&gt;0,'E-crude oil'!K66/'BIFUbC-crude-oil'!K18,1)</f>
        <v>1</v>
      </c>
      <c r="L18" s="313">
        <f>IF('BIFUbC-crude-oil'!L18&gt;0,'E-crude oil'!L66/'BIFUbC-crude-oil'!L18,1)</f>
        <v>1</v>
      </c>
      <c r="M18" s="313">
        <f>IF('BIFUbC-crude-oil'!M18&gt;0,'E-crude oil'!M66/'BIFUbC-crude-oil'!M18,1)</f>
        <v>1</v>
      </c>
      <c r="N18" s="313">
        <f>IF('BIFUbC-crude-oil'!N18&gt;0,'E-crude oil'!N66/'BIFUbC-crude-oil'!N18,1)</f>
        <v>1</v>
      </c>
      <c r="O18" s="313">
        <f>IF('BIFUbC-crude-oil'!O18&gt;0,'E-crude oil'!O66/'BIFUbC-crude-oil'!O18,1)</f>
        <v>1</v>
      </c>
      <c r="P18" s="313">
        <f>IF('BIFUbC-crude-oil'!P18&gt;0,'E-crude oil'!P66/'BIFUbC-crude-oil'!P18,1)</f>
        <v>1</v>
      </c>
      <c r="Q18" s="313">
        <f>IF('BIFUbC-crude-oil'!Q18&gt;0,'E-crude oil'!Q66/'BIFUbC-crude-oil'!Q18,1)</f>
        <v>1</v>
      </c>
      <c r="R18" s="313">
        <f>IF('BIFUbC-crude-oil'!R18&gt;0,'E-crude oil'!R66/'BIFUbC-crude-oil'!R18,1)</f>
        <v>1</v>
      </c>
      <c r="S18" s="313">
        <f>IF('BIFUbC-crude-oil'!S18&gt;0,'E-crude oil'!S66/'BIFUbC-crude-oil'!S18,1)</f>
        <v>1</v>
      </c>
      <c r="T18" s="313">
        <f>IF('BIFUbC-crude-oil'!T18&gt;0,'E-crude oil'!T66/'BIFUbC-crude-oil'!T18,1)</f>
        <v>1</v>
      </c>
      <c r="U18" s="313">
        <f>IF('BIFUbC-crude-oil'!U18&gt;0,'E-crude oil'!U66/'BIFUbC-crude-oil'!U18,1)</f>
        <v>1</v>
      </c>
      <c r="V18" s="313">
        <f>IF('BIFUbC-crude-oil'!V18&gt;0,'E-crude oil'!V66/'BIFUbC-crude-oil'!V18,1)</f>
        <v>1</v>
      </c>
      <c r="W18" s="313">
        <f>IF('BIFUbC-crude-oil'!W18&gt;0,'E-crude oil'!W66/'BIFUbC-crude-oil'!W18,1)</f>
        <v>1</v>
      </c>
      <c r="X18" s="313">
        <f>IF('BIFUbC-crude-oil'!X18&gt;0,'E-crude oil'!X66/'BIFUbC-crude-oil'!X18,1)</f>
        <v>1</v>
      </c>
      <c r="Y18" s="313">
        <f>IF('BIFUbC-crude-oil'!Y18&gt;0,'E-crude oil'!Y66/'BIFUbC-crude-oil'!Y18,1)</f>
        <v>1</v>
      </c>
      <c r="Z18" s="313">
        <f>IF('BIFUbC-crude-oil'!Z18&gt;0,'E-crude oil'!Z66/'BIFUbC-crude-oil'!Z18,1)</f>
        <v>1</v>
      </c>
      <c r="AA18" s="313">
        <f>IF('BIFUbC-crude-oil'!AA18&gt;0,'E-crude oil'!AA66/'BIFUbC-crude-oil'!AA18,1)</f>
        <v>1</v>
      </c>
      <c r="AB18" s="313">
        <f>IF('BIFUbC-crude-oil'!AB18&gt;0,'E-crude oil'!AB66/'BIFUbC-crude-oil'!AB18,1)</f>
        <v>1</v>
      </c>
      <c r="AC18" s="313">
        <f>IF('BIFUbC-crude-oil'!AC18&gt;0,'E-crude oil'!AC66/'BIFUbC-crude-oil'!AC18,1)</f>
        <v>1</v>
      </c>
      <c r="AD18" s="313">
        <f>IF('BIFUbC-crude-oil'!AD18&gt;0,'E-crude oil'!AD66/'BIFUbC-crude-oil'!AD18,1)</f>
        <v>1</v>
      </c>
      <c r="AE18" s="313">
        <f>IF('BIFUbC-crude-oil'!AE18&gt;0,'E-crude oil'!AE66/'BIFUbC-crude-oil'!AE18,1)</f>
        <v>1</v>
      </c>
      <c r="AF18" s="313">
        <f>IF('BIFUbC-crude-oil'!AF18&gt;0,'E-crude oil'!AF66/'BIFUbC-crude-oil'!AF18,1)</f>
        <v>1</v>
      </c>
      <c r="AG18" s="313">
        <f>IF('BIFUbC-crude-oil'!AG18&gt;0,'E-crude oil'!AG66/'BIFUbC-crude-oil'!AG18,1)</f>
        <v>1</v>
      </c>
      <c r="AH18" s="313">
        <f>IF('BIFUbC-crude-oil'!AH18&gt;0,'E-crude oil'!AH66/'BIFUbC-crude-oil'!AH18,1)</f>
        <v>1</v>
      </c>
      <c r="AI18" s="313">
        <f>IF('BIFUbC-crude-oil'!AI18&gt;0,'E-crude oil'!AI66/'BIFUbC-crude-oil'!AI18,1)</f>
        <v>1</v>
      </c>
      <c r="AJ18" s="313">
        <f>IF('BIFUbC-crude-oil'!AJ18&gt;0,'E-crude oil'!AJ66/'BIFUbC-crude-oil'!AJ18,1)</f>
        <v>1</v>
      </c>
      <c r="AK18" s="313">
        <f>IF('BIFUbC-crude-oil'!AK18&gt;0,'E-crude oil'!AK66/'BIFUbC-crude-oil'!AK18,1)</f>
        <v>1</v>
      </c>
      <c r="AL18" s="313">
        <f>IF('BIFUbC-crude-oil'!AL18&gt;0,'E-crude oil'!AL66/'BIFUbC-crude-oil'!AL18,1)</f>
        <v>1</v>
      </c>
      <c r="AM18" s="313">
        <f>IF('BIFUbC-crude-oil'!AM18&gt;0,'E-crude oil'!AM66/'BIFUbC-crude-oil'!AM18,1)</f>
        <v>1</v>
      </c>
      <c r="AN18" s="313">
        <f>IF('BIFUbC-crude-oil'!AN18&gt;0,'E-crude oil'!AN66/'BIFUbC-crude-oil'!AN18,1)</f>
        <v>1</v>
      </c>
      <c r="AO18" s="313">
        <f>IF('BIFUbC-crude-oil'!AO18&gt;0,'E-crude oil'!AO66/'BIFUbC-crude-oil'!AO18,1)</f>
        <v>1</v>
      </c>
      <c r="AP18" s="313">
        <f>IF('BIFUbC-crude-oil'!AP18&gt;0,'E-crude oil'!AP66/'BIFUbC-crude-oil'!AP18,1)</f>
        <v>1</v>
      </c>
      <c r="AQ18" s="313">
        <f>IF('BIFUbC-crude-oil'!AQ18&gt;0,'E-crude oil'!AQ66/'BIFUbC-crude-oil'!AQ18,1)</f>
        <v>1</v>
      </c>
    </row>
    <row r="19" spans="1:43" x14ac:dyDescent="0.2">
      <c r="A19" s="313" t="s">
        <v>141</v>
      </c>
      <c r="B19" s="313">
        <f>IF('BIFUbC-crude-oil'!B19&gt;0,'E-crude oil'!B67/'BIFUbC-crude-oil'!B19,1)</f>
        <v>1</v>
      </c>
      <c r="C19" s="313">
        <f>IF('BIFUbC-crude-oil'!C19&gt;0,'E-crude oil'!C67/'BIFUbC-crude-oil'!C19,1)</f>
        <v>1</v>
      </c>
      <c r="D19" s="313">
        <f>IF('BIFUbC-crude-oil'!D19&gt;0,'E-crude oil'!D67/'BIFUbC-crude-oil'!D19,1)</f>
        <v>1</v>
      </c>
      <c r="E19" s="313">
        <f>IF('BIFUbC-crude-oil'!E19&gt;0,'E-crude oil'!E67/'BIFUbC-crude-oil'!E19,1)</f>
        <v>1</v>
      </c>
      <c r="F19" s="313">
        <f>IF('BIFUbC-crude-oil'!F19&gt;0,'E-crude oil'!F67/'BIFUbC-crude-oil'!F19,1)</f>
        <v>1</v>
      </c>
      <c r="G19" s="313">
        <f>IF('BIFUbC-crude-oil'!G19&gt;0,'E-crude oil'!G67/'BIFUbC-crude-oil'!G19,1)</f>
        <v>1</v>
      </c>
      <c r="H19" s="313">
        <f>IF('BIFUbC-crude-oil'!H19&gt;0,'E-crude oil'!H67/'BIFUbC-crude-oil'!H19,1)</f>
        <v>1</v>
      </c>
      <c r="I19" s="313">
        <f>IF('BIFUbC-crude-oil'!I19&gt;0,'E-crude oil'!I67/'BIFUbC-crude-oil'!I19,1)</f>
        <v>1</v>
      </c>
      <c r="J19" s="313">
        <f>IF('BIFUbC-crude-oil'!J19&gt;0,'E-crude oil'!J67/'BIFUbC-crude-oil'!J19,1)</f>
        <v>1</v>
      </c>
      <c r="K19" s="313">
        <f>IF('BIFUbC-crude-oil'!K19&gt;0,'E-crude oil'!K67/'BIFUbC-crude-oil'!K19,1)</f>
        <v>1</v>
      </c>
      <c r="L19" s="313">
        <f>IF('BIFUbC-crude-oil'!L19&gt;0,'E-crude oil'!L67/'BIFUbC-crude-oil'!L19,1)</f>
        <v>1</v>
      </c>
      <c r="M19" s="313">
        <f>IF('BIFUbC-crude-oil'!M19&gt;0,'E-crude oil'!M67/'BIFUbC-crude-oil'!M19,1)</f>
        <v>1</v>
      </c>
      <c r="N19" s="313">
        <f>IF('BIFUbC-crude-oil'!N19&gt;0,'E-crude oil'!N67/'BIFUbC-crude-oil'!N19,1)</f>
        <v>1</v>
      </c>
      <c r="O19" s="313">
        <f>IF('BIFUbC-crude-oil'!O19&gt;0,'E-crude oil'!O67/'BIFUbC-crude-oil'!O19,1)</f>
        <v>1</v>
      </c>
      <c r="P19" s="313">
        <f>IF('BIFUbC-crude-oil'!P19&gt;0,'E-crude oil'!P67/'BIFUbC-crude-oil'!P19,1)</f>
        <v>1</v>
      </c>
      <c r="Q19" s="313">
        <f>IF('BIFUbC-crude-oil'!Q19&gt;0,'E-crude oil'!Q67/'BIFUbC-crude-oil'!Q19,1)</f>
        <v>1</v>
      </c>
      <c r="R19" s="313">
        <f>IF('BIFUbC-crude-oil'!R19&gt;0,'E-crude oil'!R67/'BIFUbC-crude-oil'!R19,1)</f>
        <v>1</v>
      </c>
      <c r="S19" s="313">
        <f>IF('BIFUbC-crude-oil'!S19&gt;0,'E-crude oil'!S67/'BIFUbC-crude-oil'!S19,1)</f>
        <v>1</v>
      </c>
      <c r="T19" s="313">
        <f>IF('BIFUbC-crude-oil'!T19&gt;0,'E-crude oil'!T67/'BIFUbC-crude-oil'!T19,1)</f>
        <v>1</v>
      </c>
      <c r="U19" s="313">
        <f>IF('BIFUbC-crude-oil'!U19&gt;0,'E-crude oil'!U67/'BIFUbC-crude-oil'!U19,1)</f>
        <v>1</v>
      </c>
      <c r="V19" s="313">
        <f>IF('BIFUbC-crude-oil'!V19&gt;0,'E-crude oil'!V67/'BIFUbC-crude-oil'!V19,1)</f>
        <v>1</v>
      </c>
      <c r="W19" s="313">
        <f>IF('BIFUbC-crude-oil'!W19&gt;0,'E-crude oil'!W67/'BIFUbC-crude-oil'!W19,1)</f>
        <v>1</v>
      </c>
      <c r="X19" s="313">
        <f>IF('BIFUbC-crude-oil'!X19&gt;0,'E-crude oil'!X67/'BIFUbC-crude-oil'!X19,1)</f>
        <v>1</v>
      </c>
      <c r="Y19" s="313">
        <f>IF('BIFUbC-crude-oil'!Y19&gt;0,'E-crude oil'!Y67/'BIFUbC-crude-oil'!Y19,1)</f>
        <v>1</v>
      </c>
      <c r="Z19" s="313">
        <f>IF('BIFUbC-crude-oil'!Z19&gt;0,'E-crude oil'!Z67/'BIFUbC-crude-oil'!Z19,1)</f>
        <v>1</v>
      </c>
      <c r="AA19" s="313">
        <f>IF('BIFUbC-crude-oil'!AA19&gt;0,'E-crude oil'!AA67/'BIFUbC-crude-oil'!AA19,1)</f>
        <v>1</v>
      </c>
      <c r="AB19" s="313">
        <f>IF('BIFUbC-crude-oil'!AB19&gt;0,'E-crude oil'!AB67/'BIFUbC-crude-oil'!AB19,1)</f>
        <v>1</v>
      </c>
      <c r="AC19" s="313">
        <f>IF('BIFUbC-crude-oil'!AC19&gt;0,'E-crude oil'!AC67/'BIFUbC-crude-oil'!AC19,1)</f>
        <v>1</v>
      </c>
      <c r="AD19" s="313">
        <f>IF('BIFUbC-crude-oil'!AD19&gt;0,'E-crude oil'!AD67/'BIFUbC-crude-oil'!AD19,1)</f>
        <v>1</v>
      </c>
      <c r="AE19" s="313">
        <f>IF('BIFUbC-crude-oil'!AE19&gt;0,'E-crude oil'!AE67/'BIFUbC-crude-oil'!AE19,1)</f>
        <v>1</v>
      </c>
      <c r="AF19" s="313">
        <f>IF('BIFUbC-crude-oil'!AF19&gt;0,'E-crude oil'!AF67/'BIFUbC-crude-oil'!AF19,1)</f>
        <v>1</v>
      </c>
      <c r="AG19" s="313">
        <f>IF('BIFUbC-crude-oil'!AG19&gt;0,'E-crude oil'!AG67/'BIFUbC-crude-oil'!AG19,1)</f>
        <v>1</v>
      </c>
      <c r="AH19" s="313">
        <f>IF('BIFUbC-crude-oil'!AH19&gt;0,'E-crude oil'!AH67/'BIFUbC-crude-oil'!AH19,1)</f>
        <v>1</v>
      </c>
      <c r="AI19" s="313">
        <f>IF('BIFUbC-crude-oil'!AI19&gt;0,'E-crude oil'!AI67/'BIFUbC-crude-oil'!AI19,1)</f>
        <v>1</v>
      </c>
      <c r="AJ19" s="313">
        <f>IF('BIFUbC-crude-oil'!AJ19&gt;0,'E-crude oil'!AJ67/'BIFUbC-crude-oil'!AJ19,1)</f>
        <v>1</v>
      </c>
      <c r="AK19" s="313">
        <f>IF('BIFUbC-crude-oil'!AK19&gt;0,'E-crude oil'!AK67/'BIFUbC-crude-oil'!AK19,1)</f>
        <v>1</v>
      </c>
      <c r="AL19" s="313">
        <f>IF('BIFUbC-crude-oil'!AL19&gt;0,'E-crude oil'!AL67/'BIFUbC-crude-oil'!AL19,1)</f>
        <v>1</v>
      </c>
      <c r="AM19" s="313">
        <f>IF('BIFUbC-crude-oil'!AM19&gt;0,'E-crude oil'!AM67/'BIFUbC-crude-oil'!AM19,1)</f>
        <v>1</v>
      </c>
      <c r="AN19" s="313">
        <f>IF('BIFUbC-crude-oil'!AN19&gt;0,'E-crude oil'!AN67/'BIFUbC-crude-oil'!AN19,1)</f>
        <v>1</v>
      </c>
      <c r="AO19" s="313">
        <f>IF('BIFUbC-crude-oil'!AO19&gt;0,'E-crude oil'!AO67/'BIFUbC-crude-oil'!AO19,1)</f>
        <v>1</v>
      </c>
      <c r="AP19" s="313">
        <f>IF('BIFUbC-crude-oil'!AP19&gt;0,'E-crude oil'!AP67/'BIFUbC-crude-oil'!AP19,1)</f>
        <v>1</v>
      </c>
      <c r="AQ19" s="313">
        <f>IF('BIFUbC-crude-oil'!AQ19&gt;0,'E-crude oil'!AQ67/'BIFUbC-crude-oil'!AQ19,1)</f>
        <v>1</v>
      </c>
    </row>
    <row r="20" spans="1:43" x14ac:dyDescent="0.2">
      <c r="A20" s="313" t="s">
        <v>142</v>
      </c>
      <c r="B20" s="313">
        <f>IF('BIFUbC-crude-oil'!B20&gt;0,'E-crude oil'!B68/'BIFUbC-crude-oil'!B20,1)</f>
        <v>1</v>
      </c>
      <c r="C20" s="313">
        <f>IF('BIFUbC-crude-oil'!C20&gt;0,'E-crude oil'!C68/'BIFUbC-crude-oil'!C20,1)</f>
        <v>1</v>
      </c>
      <c r="D20" s="313">
        <f>IF('BIFUbC-crude-oil'!D20&gt;0,'E-crude oil'!D68/'BIFUbC-crude-oil'!D20,1)</f>
        <v>1</v>
      </c>
      <c r="E20" s="313">
        <f>IF('BIFUbC-crude-oil'!E20&gt;0,'E-crude oil'!E68/'BIFUbC-crude-oil'!E20,1)</f>
        <v>1</v>
      </c>
      <c r="F20" s="313">
        <f>IF('BIFUbC-crude-oil'!F20&gt;0,'E-crude oil'!F68/'BIFUbC-crude-oil'!F20,1)</f>
        <v>1</v>
      </c>
      <c r="G20" s="313">
        <f>IF('BIFUbC-crude-oil'!G20&gt;0,'E-crude oil'!G68/'BIFUbC-crude-oil'!G20,1)</f>
        <v>1</v>
      </c>
      <c r="H20" s="313">
        <f>IF('BIFUbC-crude-oil'!H20&gt;0,'E-crude oil'!H68/'BIFUbC-crude-oil'!H20,1)</f>
        <v>1</v>
      </c>
      <c r="I20" s="313">
        <f>IF('BIFUbC-crude-oil'!I20&gt;0,'E-crude oil'!I68/'BIFUbC-crude-oil'!I20,1)</f>
        <v>1</v>
      </c>
      <c r="J20" s="313">
        <f>IF('BIFUbC-crude-oil'!J20&gt;0,'E-crude oil'!J68/'BIFUbC-crude-oil'!J20,1)</f>
        <v>1</v>
      </c>
      <c r="K20" s="313">
        <f>IF('BIFUbC-crude-oil'!K20&gt;0,'E-crude oil'!K68/'BIFUbC-crude-oil'!K20,1)</f>
        <v>1</v>
      </c>
      <c r="L20" s="313">
        <f>IF('BIFUbC-crude-oil'!L20&gt;0,'E-crude oil'!L68/'BIFUbC-crude-oil'!L20,1)</f>
        <v>1</v>
      </c>
      <c r="M20" s="313">
        <f>IF('BIFUbC-crude-oil'!M20&gt;0,'E-crude oil'!M68/'BIFUbC-crude-oil'!M20,1)</f>
        <v>1</v>
      </c>
      <c r="N20" s="313">
        <f>IF('BIFUbC-crude-oil'!N20&gt;0,'E-crude oil'!N68/'BIFUbC-crude-oil'!N20,1)</f>
        <v>1</v>
      </c>
      <c r="O20" s="313">
        <f>IF('BIFUbC-crude-oil'!O20&gt;0,'E-crude oil'!O68/'BIFUbC-crude-oil'!O20,1)</f>
        <v>1</v>
      </c>
      <c r="P20" s="313">
        <f>IF('BIFUbC-crude-oil'!P20&gt;0,'E-crude oil'!P68/'BIFUbC-crude-oil'!P20,1)</f>
        <v>1</v>
      </c>
      <c r="Q20" s="313">
        <f>IF('BIFUbC-crude-oil'!Q20&gt;0,'E-crude oil'!Q68/'BIFUbC-crude-oil'!Q20,1)</f>
        <v>1</v>
      </c>
      <c r="R20" s="313">
        <f>IF('BIFUbC-crude-oil'!R20&gt;0,'E-crude oil'!R68/'BIFUbC-crude-oil'!R20,1)</f>
        <v>1</v>
      </c>
      <c r="S20" s="313">
        <f>IF('BIFUbC-crude-oil'!S20&gt;0,'E-crude oil'!S68/'BIFUbC-crude-oil'!S20,1)</f>
        <v>1</v>
      </c>
      <c r="T20" s="313">
        <f>IF('BIFUbC-crude-oil'!T20&gt;0,'E-crude oil'!T68/'BIFUbC-crude-oil'!T20,1)</f>
        <v>1</v>
      </c>
      <c r="U20" s="313">
        <f>IF('BIFUbC-crude-oil'!U20&gt;0,'E-crude oil'!U68/'BIFUbC-crude-oil'!U20,1)</f>
        <v>1</v>
      </c>
      <c r="V20" s="313">
        <f>IF('BIFUbC-crude-oil'!V20&gt;0,'E-crude oil'!V68/'BIFUbC-crude-oil'!V20,1)</f>
        <v>1</v>
      </c>
      <c r="W20" s="313">
        <f>IF('BIFUbC-crude-oil'!W20&gt;0,'E-crude oil'!W68/'BIFUbC-crude-oil'!W20,1)</f>
        <v>1</v>
      </c>
      <c r="X20" s="313">
        <f>IF('BIFUbC-crude-oil'!X20&gt;0,'E-crude oil'!X68/'BIFUbC-crude-oil'!X20,1)</f>
        <v>1</v>
      </c>
      <c r="Y20" s="313">
        <f>IF('BIFUbC-crude-oil'!Y20&gt;0,'E-crude oil'!Y68/'BIFUbC-crude-oil'!Y20,1)</f>
        <v>1</v>
      </c>
      <c r="Z20" s="313">
        <f>IF('BIFUbC-crude-oil'!Z20&gt;0,'E-crude oil'!Z68/'BIFUbC-crude-oil'!Z20,1)</f>
        <v>1</v>
      </c>
      <c r="AA20" s="313">
        <f>IF('BIFUbC-crude-oil'!AA20&gt;0,'E-crude oil'!AA68/'BIFUbC-crude-oil'!AA20,1)</f>
        <v>1</v>
      </c>
      <c r="AB20" s="313">
        <f>IF('BIFUbC-crude-oil'!AB20&gt;0,'E-crude oil'!AB68/'BIFUbC-crude-oil'!AB20,1)</f>
        <v>1</v>
      </c>
      <c r="AC20" s="313">
        <f>IF('BIFUbC-crude-oil'!AC20&gt;0,'E-crude oil'!AC68/'BIFUbC-crude-oil'!AC20,1)</f>
        <v>1</v>
      </c>
      <c r="AD20" s="313">
        <f>IF('BIFUbC-crude-oil'!AD20&gt;0,'E-crude oil'!AD68/'BIFUbC-crude-oil'!AD20,1)</f>
        <v>1</v>
      </c>
      <c r="AE20" s="313">
        <f>IF('BIFUbC-crude-oil'!AE20&gt;0,'E-crude oil'!AE68/'BIFUbC-crude-oil'!AE20,1)</f>
        <v>1</v>
      </c>
      <c r="AF20" s="313">
        <f>IF('BIFUbC-crude-oil'!AF20&gt;0,'E-crude oil'!AF68/'BIFUbC-crude-oil'!AF20,1)</f>
        <v>1</v>
      </c>
      <c r="AG20" s="313">
        <f>IF('BIFUbC-crude-oil'!AG20&gt;0,'E-crude oil'!AG68/'BIFUbC-crude-oil'!AG20,1)</f>
        <v>1</v>
      </c>
      <c r="AH20" s="313">
        <f>IF('BIFUbC-crude-oil'!AH20&gt;0,'E-crude oil'!AH68/'BIFUbC-crude-oil'!AH20,1)</f>
        <v>1</v>
      </c>
      <c r="AI20" s="313">
        <f>IF('BIFUbC-crude-oil'!AI20&gt;0,'E-crude oil'!AI68/'BIFUbC-crude-oil'!AI20,1)</f>
        <v>1</v>
      </c>
      <c r="AJ20" s="313">
        <f>IF('BIFUbC-crude-oil'!AJ20&gt;0,'E-crude oil'!AJ68/'BIFUbC-crude-oil'!AJ20,1)</f>
        <v>1</v>
      </c>
      <c r="AK20" s="313">
        <f>IF('BIFUbC-crude-oil'!AK20&gt;0,'E-crude oil'!AK68/'BIFUbC-crude-oil'!AK20,1)</f>
        <v>1</v>
      </c>
      <c r="AL20" s="313">
        <f>IF('BIFUbC-crude-oil'!AL20&gt;0,'E-crude oil'!AL68/'BIFUbC-crude-oil'!AL20,1)</f>
        <v>1</v>
      </c>
      <c r="AM20" s="313">
        <f>IF('BIFUbC-crude-oil'!AM20&gt;0,'E-crude oil'!AM68/'BIFUbC-crude-oil'!AM20,1)</f>
        <v>1</v>
      </c>
      <c r="AN20" s="313">
        <f>IF('BIFUbC-crude-oil'!AN20&gt;0,'E-crude oil'!AN68/'BIFUbC-crude-oil'!AN20,1)</f>
        <v>1</v>
      </c>
      <c r="AO20" s="313">
        <f>IF('BIFUbC-crude-oil'!AO20&gt;0,'E-crude oil'!AO68/'BIFUbC-crude-oil'!AO20,1)</f>
        <v>1</v>
      </c>
      <c r="AP20" s="313">
        <f>IF('BIFUbC-crude-oil'!AP20&gt;0,'E-crude oil'!AP68/'BIFUbC-crude-oil'!AP20,1)</f>
        <v>1</v>
      </c>
      <c r="AQ20" s="313">
        <f>IF('BIFUbC-crude-oil'!AQ20&gt;0,'E-crude oil'!AQ68/'BIFUbC-crude-oil'!AQ20,1)</f>
        <v>1</v>
      </c>
    </row>
    <row r="21" spans="1:43" x14ac:dyDescent="0.2">
      <c r="A21" s="313" t="s">
        <v>143</v>
      </c>
      <c r="B21" s="313">
        <f>IF('BIFUbC-crude-oil'!B21&gt;0,'E-crude oil'!B69/'BIFUbC-crude-oil'!B21,1)</f>
        <v>1</v>
      </c>
      <c r="C21" s="313">
        <f>IF('BIFUbC-crude-oil'!C21&gt;0,'E-crude oil'!C69/'BIFUbC-crude-oil'!C21,1)</f>
        <v>1</v>
      </c>
      <c r="D21" s="313">
        <f>IF('BIFUbC-crude-oil'!D21&gt;0,'E-crude oil'!D69/'BIFUbC-crude-oil'!D21,1)</f>
        <v>1</v>
      </c>
      <c r="E21" s="313">
        <f>IF('BIFUbC-crude-oil'!E21&gt;0,'E-crude oil'!E69/'BIFUbC-crude-oil'!E21,1)</f>
        <v>1</v>
      </c>
      <c r="F21" s="313">
        <f>IF('BIFUbC-crude-oil'!F21&gt;0,'E-crude oil'!F69/'BIFUbC-crude-oil'!F21,1)</f>
        <v>1</v>
      </c>
      <c r="G21" s="313">
        <f>IF('BIFUbC-crude-oil'!G21&gt;0,'E-crude oil'!G69/'BIFUbC-crude-oil'!G21,1)</f>
        <v>1</v>
      </c>
      <c r="H21" s="313">
        <f>IF('BIFUbC-crude-oil'!H21&gt;0,'E-crude oil'!H69/'BIFUbC-crude-oil'!H21,1)</f>
        <v>1</v>
      </c>
      <c r="I21" s="313">
        <f>IF('BIFUbC-crude-oil'!I21&gt;0,'E-crude oil'!I69/'BIFUbC-crude-oil'!I21,1)</f>
        <v>1</v>
      </c>
      <c r="J21" s="313">
        <f>IF('BIFUbC-crude-oil'!J21&gt;0,'E-crude oil'!J69/'BIFUbC-crude-oil'!J21,1)</f>
        <v>1</v>
      </c>
      <c r="K21" s="313">
        <f>IF('BIFUbC-crude-oil'!K21&gt;0,'E-crude oil'!K69/'BIFUbC-crude-oil'!K21,1)</f>
        <v>1</v>
      </c>
      <c r="L21" s="313">
        <f>IF('BIFUbC-crude-oil'!L21&gt;0,'E-crude oil'!L69/'BIFUbC-crude-oil'!L21,1)</f>
        <v>1</v>
      </c>
      <c r="M21" s="313">
        <f>IF('BIFUbC-crude-oil'!M21&gt;0,'E-crude oil'!M69/'BIFUbC-crude-oil'!M21,1)</f>
        <v>1</v>
      </c>
      <c r="N21" s="313">
        <f>IF('BIFUbC-crude-oil'!N21&gt;0,'E-crude oil'!N69/'BIFUbC-crude-oil'!N21,1)</f>
        <v>1</v>
      </c>
      <c r="O21" s="313">
        <f>IF('BIFUbC-crude-oil'!O21&gt;0,'E-crude oil'!O69/'BIFUbC-crude-oil'!O21,1)</f>
        <v>1</v>
      </c>
      <c r="P21" s="313">
        <f>IF('BIFUbC-crude-oil'!P21&gt;0,'E-crude oil'!P69/'BIFUbC-crude-oil'!P21,1)</f>
        <v>1</v>
      </c>
      <c r="Q21" s="313">
        <f>IF('BIFUbC-crude-oil'!Q21&gt;0,'E-crude oil'!Q69/'BIFUbC-crude-oil'!Q21,1)</f>
        <v>1</v>
      </c>
      <c r="R21" s="313">
        <f>IF('BIFUbC-crude-oil'!R21&gt;0,'E-crude oil'!R69/'BIFUbC-crude-oil'!R21,1)</f>
        <v>1</v>
      </c>
      <c r="S21" s="313">
        <f>IF('BIFUbC-crude-oil'!S21&gt;0,'E-crude oil'!S69/'BIFUbC-crude-oil'!S21,1)</f>
        <v>1</v>
      </c>
      <c r="T21" s="313">
        <f>IF('BIFUbC-crude-oil'!T21&gt;0,'E-crude oil'!T69/'BIFUbC-crude-oil'!T21,1)</f>
        <v>1</v>
      </c>
      <c r="U21" s="313">
        <f>IF('BIFUbC-crude-oil'!U21&gt;0,'E-crude oil'!U69/'BIFUbC-crude-oil'!U21,1)</f>
        <v>1</v>
      </c>
      <c r="V21" s="313">
        <f>IF('BIFUbC-crude-oil'!V21&gt;0,'E-crude oil'!V69/'BIFUbC-crude-oil'!V21,1)</f>
        <v>1</v>
      </c>
      <c r="W21" s="313">
        <f>IF('BIFUbC-crude-oil'!W21&gt;0,'E-crude oil'!W69/'BIFUbC-crude-oil'!W21,1)</f>
        <v>1</v>
      </c>
      <c r="X21" s="313">
        <f>IF('BIFUbC-crude-oil'!X21&gt;0,'E-crude oil'!X69/'BIFUbC-crude-oil'!X21,1)</f>
        <v>1</v>
      </c>
      <c r="Y21" s="313">
        <f>IF('BIFUbC-crude-oil'!Y21&gt;0,'E-crude oil'!Y69/'BIFUbC-crude-oil'!Y21,1)</f>
        <v>1</v>
      </c>
      <c r="Z21" s="313">
        <f>IF('BIFUbC-crude-oil'!Z21&gt;0,'E-crude oil'!Z69/'BIFUbC-crude-oil'!Z21,1)</f>
        <v>1</v>
      </c>
      <c r="AA21" s="313">
        <f>IF('BIFUbC-crude-oil'!AA21&gt;0,'E-crude oil'!AA69/'BIFUbC-crude-oil'!AA21,1)</f>
        <v>1</v>
      </c>
      <c r="AB21" s="313">
        <f>IF('BIFUbC-crude-oil'!AB21&gt;0,'E-crude oil'!AB69/'BIFUbC-crude-oil'!AB21,1)</f>
        <v>1</v>
      </c>
      <c r="AC21" s="313">
        <f>IF('BIFUbC-crude-oil'!AC21&gt;0,'E-crude oil'!AC69/'BIFUbC-crude-oil'!AC21,1)</f>
        <v>1</v>
      </c>
      <c r="AD21" s="313">
        <f>IF('BIFUbC-crude-oil'!AD21&gt;0,'E-crude oil'!AD69/'BIFUbC-crude-oil'!AD21,1)</f>
        <v>1</v>
      </c>
      <c r="AE21" s="313">
        <f>IF('BIFUbC-crude-oil'!AE21&gt;0,'E-crude oil'!AE69/'BIFUbC-crude-oil'!AE21,1)</f>
        <v>1</v>
      </c>
      <c r="AF21" s="313">
        <f>IF('BIFUbC-crude-oil'!AF21&gt;0,'E-crude oil'!AF69/'BIFUbC-crude-oil'!AF21,1)</f>
        <v>1</v>
      </c>
      <c r="AG21" s="313">
        <f>IF('BIFUbC-crude-oil'!AG21&gt;0,'E-crude oil'!AG69/'BIFUbC-crude-oil'!AG21,1)</f>
        <v>1</v>
      </c>
      <c r="AH21" s="313">
        <f>IF('BIFUbC-crude-oil'!AH21&gt;0,'E-crude oil'!AH69/'BIFUbC-crude-oil'!AH21,1)</f>
        <v>1</v>
      </c>
      <c r="AI21" s="313">
        <f>IF('BIFUbC-crude-oil'!AI21&gt;0,'E-crude oil'!AI69/'BIFUbC-crude-oil'!AI21,1)</f>
        <v>1</v>
      </c>
      <c r="AJ21" s="313">
        <f>IF('BIFUbC-crude-oil'!AJ21&gt;0,'E-crude oil'!AJ69/'BIFUbC-crude-oil'!AJ21,1)</f>
        <v>1</v>
      </c>
      <c r="AK21" s="313">
        <f>IF('BIFUbC-crude-oil'!AK21&gt;0,'E-crude oil'!AK69/'BIFUbC-crude-oil'!AK21,1)</f>
        <v>1</v>
      </c>
      <c r="AL21" s="313">
        <f>IF('BIFUbC-crude-oil'!AL21&gt;0,'E-crude oil'!AL69/'BIFUbC-crude-oil'!AL21,1)</f>
        <v>1</v>
      </c>
      <c r="AM21" s="313">
        <f>IF('BIFUbC-crude-oil'!AM21&gt;0,'E-crude oil'!AM69/'BIFUbC-crude-oil'!AM21,1)</f>
        <v>1</v>
      </c>
      <c r="AN21" s="313">
        <f>IF('BIFUbC-crude-oil'!AN21&gt;0,'E-crude oil'!AN69/'BIFUbC-crude-oil'!AN21,1)</f>
        <v>1</v>
      </c>
      <c r="AO21" s="313">
        <f>IF('BIFUbC-crude-oil'!AO21&gt;0,'E-crude oil'!AO69/'BIFUbC-crude-oil'!AO21,1)</f>
        <v>1</v>
      </c>
      <c r="AP21" s="313">
        <f>IF('BIFUbC-crude-oil'!AP21&gt;0,'E-crude oil'!AP69/'BIFUbC-crude-oil'!AP21,1)</f>
        <v>1</v>
      </c>
      <c r="AQ21" s="313">
        <f>IF('BIFUbC-crude-oil'!AQ21&gt;0,'E-crude oil'!AQ69/'BIFUbC-crude-oil'!AQ21,1)</f>
        <v>1</v>
      </c>
    </row>
    <row r="22" spans="1:43" x14ac:dyDescent="0.2">
      <c r="A22" s="313" t="s">
        <v>144</v>
      </c>
      <c r="B22" s="313">
        <f>IF('BIFUbC-crude-oil'!B22&gt;0,'E-crude oil'!B70/'BIFUbC-crude-oil'!B22,1)</f>
        <v>1</v>
      </c>
      <c r="C22" s="313">
        <f>IF('BIFUbC-crude-oil'!C22&gt;0,'E-crude oil'!C70/'BIFUbC-crude-oil'!C22,1)</f>
        <v>1</v>
      </c>
      <c r="D22" s="313">
        <f>IF('BIFUbC-crude-oil'!D22&gt;0,'E-crude oil'!D70/'BIFUbC-crude-oil'!D22,1)</f>
        <v>1</v>
      </c>
      <c r="E22" s="313">
        <f>IF('BIFUbC-crude-oil'!E22&gt;0,'E-crude oil'!E70/'BIFUbC-crude-oil'!E22,1)</f>
        <v>1</v>
      </c>
      <c r="F22" s="313">
        <f>IF('BIFUbC-crude-oil'!F22&gt;0,'E-crude oil'!F70/'BIFUbC-crude-oil'!F22,1)</f>
        <v>1</v>
      </c>
      <c r="G22" s="313">
        <f>IF('BIFUbC-crude-oil'!G22&gt;0,'E-crude oil'!G70/'BIFUbC-crude-oil'!G22,1)</f>
        <v>1</v>
      </c>
      <c r="H22" s="313">
        <f>IF('BIFUbC-crude-oil'!H22&gt;0,'E-crude oil'!H70/'BIFUbC-crude-oil'!H22,1)</f>
        <v>1</v>
      </c>
      <c r="I22" s="313">
        <f>IF('BIFUbC-crude-oil'!I22&gt;0,'E-crude oil'!I70/'BIFUbC-crude-oil'!I22,1)</f>
        <v>1</v>
      </c>
      <c r="J22" s="313">
        <f>IF('BIFUbC-crude-oil'!J22&gt;0,'E-crude oil'!J70/'BIFUbC-crude-oil'!J22,1)</f>
        <v>1</v>
      </c>
      <c r="K22" s="313">
        <f>IF('BIFUbC-crude-oil'!K22&gt;0,'E-crude oil'!K70/'BIFUbC-crude-oil'!K22,1)</f>
        <v>1</v>
      </c>
      <c r="L22" s="313">
        <f>IF('BIFUbC-crude-oil'!L22&gt;0,'E-crude oil'!L70/'BIFUbC-crude-oil'!L22,1)</f>
        <v>1</v>
      </c>
      <c r="M22" s="313">
        <f>IF('BIFUbC-crude-oil'!M22&gt;0,'E-crude oil'!M70/'BIFUbC-crude-oil'!M22,1)</f>
        <v>1</v>
      </c>
      <c r="N22" s="313">
        <f>IF('BIFUbC-crude-oil'!N22&gt;0,'E-crude oil'!N70/'BIFUbC-crude-oil'!N22,1)</f>
        <v>1</v>
      </c>
      <c r="O22" s="313">
        <f>IF('BIFUbC-crude-oil'!O22&gt;0,'E-crude oil'!O70/'BIFUbC-crude-oil'!O22,1)</f>
        <v>1</v>
      </c>
      <c r="P22" s="313">
        <f>IF('BIFUbC-crude-oil'!P22&gt;0,'E-crude oil'!P70/'BIFUbC-crude-oil'!P22,1)</f>
        <v>1</v>
      </c>
      <c r="Q22" s="313">
        <f>IF('BIFUbC-crude-oil'!Q22&gt;0,'E-crude oil'!Q70/'BIFUbC-crude-oil'!Q22,1)</f>
        <v>1</v>
      </c>
      <c r="R22" s="313">
        <f>IF('BIFUbC-crude-oil'!R22&gt;0,'E-crude oil'!R70/'BIFUbC-crude-oil'!R22,1)</f>
        <v>1</v>
      </c>
      <c r="S22" s="313">
        <f>IF('BIFUbC-crude-oil'!S22&gt;0,'E-crude oil'!S70/'BIFUbC-crude-oil'!S22,1)</f>
        <v>1</v>
      </c>
      <c r="T22" s="313">
        <f>IF('BIFUbC-crude-oil'!T22&gt;0,'E-crude oil'!T70/'BIFUbC-crude-oil'!T22,1)</f>
        <v>1</v>
      </c>
      <c r="U22" s="313">
        <f>IF('BIFUbC-crude-oil'!U22&gt;0,'E-crude oil'!U70/'BIFUbC-crude-oil'!U22,1)</f>
        <v>1</v>
      </c>
      <c r="V22" s="313">
        <f>IF('BIFUbC-crude-oil'!V22&gt;0,'E-crude oil'!V70/'BIFUbC-crude-oil'!V22,1)</f>
        <v>1</v>
      </c>
      <c r="W22" s="313">
        <f>IF('BIFUbC-crude-oil'!W22&gt;0,'E-crude oil'!W70/'BIFUbC-crude-oil'!W22,1)</f>
        <v>1</v>
      </c>
      <c r="X22" s="313">
        <f>IF('BIFUbC-crude-oil'!X22&gt;0,'E-crude oil'!X70/'BIFUbC-crude-oil'!X22,1)</f>
        <v>1</v>
      </c>
      <c r="Y22" s="313">
        <f>IF('BIFUbC-crude-oil'!Y22&gt;0,'E-crude oil'!Y70/'BIFUbC-crude-oil'!Y22,1)</f>
        <v>1</v>
      </c>
      <c r="Z22" s="313">
        <f>IF('BIFUbC-crude-oil'!Z22&gt;0,'E-crude oil'!Z70/'BIFUbC-crude-oil'!Z22,1)</f>
        <v>1</v>
      </c>
      <c r="AA22" s="313">
        <f>IF('BIFUbC-crude-oil'!AA22&gt;0,'E-crude oil'!AA70/'BIFUbC-crude-oil'!AA22,1)</f>
        <v>1</v>
      </c>
      <c r="AB22" s="313">
        <f>IF('BIFUbC-crude-oil'!AB22&gt;0,'E-crude oil'!AB70/'BIFUbC-crude-oil'!AB22,1)</f>
        <v>1</v>
      </c>
      <c r="AC22" s="313">
        <f>IF('BIFUbC-crude-oil'!AC22&gt;0,'E-crude oil'!AC70/'BIFUbC-crude-oil'!AC22,1)</f>
        <v>1</v>
      </c>
      <c r="AD22" s="313">
        <f>IF('BIFUbC-crude-oil'!AD22&gt;0,'E-crude oil'!AD70/'BIFUbC-crude-oil'!AD22,1)</f>
        <v>1</v>
      </c>
      <c r="AE22" s="313">
        <f>IF('BIFUbC-crude-oil'!AE22&gt;0,'E-crude oil'!AE70/'BIFUbC-crude-oil'!AE22,1)</f>
        <v>1</v>
      </c>
      <c r="AF22" s="313">
        <f>IF('BIFUbC-crude-oil'!AF22&gt;0,'E-crude oil'!AF70/'BIFUbC-crude-oil'!AF22,1)</f>
        <v>1</v>
      </c>
      <c r="AG22" s="313">
        <f>IF('BIFUbC-crude-oil'!AG22&gt;0,'E-crude oil'!AG70/'BIFUbC-crude-oil'!AG22,1)</f>
        <v>1</v>
      </c>
      <c r="AH22" s="313">
        <f>IF('BIFUbC-crude-oil'!AH22&gt;0,'E-crude oil'!AH70/'BIFUbC-crude-oil'!AH22,1)</f>
        <v>1</v>
      </c>
      <c r="AI22" s="313">
        <f>IF('BIFUbC-crude-oil'!AI22&gt;0,'E-crude oil'!AI70/'BIFUbC-crude-oil'!AI22,1)</f>
        <v>1</v>
      </c>
      <c r="AJ22" s="313">
        <f>IF('BIFUbC-crude-oil'!AJ22&gt;0,'E-crude oil'!AJ70/'BIFUbC-crude-oil'!AJ22,1)</f>
        <v>1</v>
      </c>
      <c r="AK22" s="313">
        <f>IF('BIFUbC-crude-oil'!AK22&gt;0,'E-crude oil'!AK70/'BIFUbC-crude-oil'!AK22,1)</f>
        <v>1</v>
      </c>
      <c r="AL22" s="313">
        <f>IF('BIFUbC-crude-oil'!AL22&gt;0,'E-crude oil'!AL70/'BIFUbC-crude-oil'!AL22,1)</f>
        <v>1</v>
      </c>
      <c r="AM22" s="313">
        <f>IF('BIFUbC-crude-oil'!AM22&gt;0,'E-crude oil'!AM70/'BIFUbC-crude-oil'!AM22,1)</f>
        <v>1</v>
      </c>
      <c r="AN22" s="313">
        <f>IF('BIFUbC-crude-oil'!AN22&gt;0,'E-crude oil'!AN70/'BIFUbC-crude-oil'!AN22,1)</f>
        <v>1</v>
      </c>
      <c r="AO22" s="313">
        <f>IF('BIFUbC-crude-oil'!AO22&gt;0,'E-crude oil'!AO70/'BIFUbC-crude-oil'!AO22,1)</f>
        <v>1</v>
      </c>
      <c r="AP22" s="313">
        <f>IF('BIFUbC-crude-oil'!AP22&gt;0,'E-crude oil'!AP70/'BIFUbC-crude-oil'!AP22,1)</f>
        <v>1</v>
      </c>
      <c r="AQ22" s="313">
        <f>IF('BIFUbC-crude-oil'!AQ22&gt;0,'E-crude oil'!AQ70/'BIFUbC-crude-oil'!AQ22,1)</f>
        <v>1</v>
      </c>
    </row>
    <row r="23" spans="1:43" x14ac:dyDescent="0.2">
      <c r="A23" s="313" t="s">
        <v>145</v>
      </c>
      <c r="B23" s="313">
        <f>IF('BIFUbC-crude-oil'!B23&gt;0,'E-crude oil'!B71/'BIFUbC-crude-oil'!B23,1)</f>
        <v>1</v>
      </c>
      <c r="C23" s="313">
        <f>IF('BIFUbC-crude-oil'!C23&gt;0,'E-crude oil'!C71/'BIFUbC-crude-oil'!C23,1)</f>
        <v>1</v>
      </c>
      <c r="D23" s="313">
        <f>IF('BIFUbC-crude-oil'!D23&gt;0,'E-crude oil'!D71/'BIFUbC-crude-oil'!D23,1)</f>
        <v>1</v>
      </c>
      <c r="E23" s="313">
        <f>IF('BIFUbC-crude-oil'!E23&gt;0,'E-crude oil'!E71/'BIFUbC-crude-oil'!E23,1)</f>
        <v>1</v>
      </c>
      <c r="F23" s="313">
        <f>IF('BIFUbC-crude-oil'!F23&gt;0,'E-crude oil'!F71/'BIFUbC-crude-oil'!F23,1)</f>
        <v>1</v>
      </c>
      <c r="G23" s="313">
        <f>IF('BIFUbC-crude-oil'!G23&gt;0,'E-crude oil'!G71/'BIFUbC-crude-oil'!G23,1)</f>
        <v>1</v>
      </c>
      <c r="H23" s="313">
        <f>IF('BIFUbC-crude-oil'!H23&gt;0,'E-crude oil'!H71/'BIFUbC-crude-oil'!H23,1)</f>
        <v>1</v>
      </c>
      <c r="I23" s="313">
        <f>IF('BIFUbC-crude-oil'!I23&gt;0,'E-crude oil'!I71/'BIFUbC-crude-oil'!I23,1)</f>
        <v>1</v>
      </c>
      <c r="J23" s="313">
        <f>IF('BIFUbC-crude-oil'!J23&gt;0,'E-crude oil'!J71/'BIFUbC-crude-oil'!J23,1)</f>
        <v>1</v>
      </c>
      <c r="K23" s="313">
        <f>IF('BIFUbC-crude-oil'!K23&gt;0,'E-crude oil'!K71/'BIFUbC-crude-oil'!K23,1)</f>
        <v>1</v>
      </c>
      <c r="L23" s="313">
        <f>IF('BIFUbC-crude-oil'!L23&gt;0,'E-crude oil'!L71/'BIFUbC-crude-oil'!L23,1)</f>
        <v>1</v>
      </c>
      <c r="M23" s="313">
        <f>IF('BIFUbC-crude-oil'!M23&gt;0,'E-crude oil'!M71/'BIFUbC-crude-oil'!M23,1)</f>
        <v>1</v>
      </c>
      <c r="N23" s="313">
        <f>IF('BIFUbC-crude-oil'!N23&gt;0,'E-crude oil'!N71/'BIFUbC-crude-oil'!N23,1)</f>
        <v>1</v>
      </c>
      <c r="O23" s="313">
        <f>IF('BIFUbC-crude-oil'!O23&gt;0,'E-crude oil'!O71/'BIFUbC-crude-oil'!O23,1)</f>
        <v>1</v>
      </c>
      <c r="P23" s="313">
        <f>IF('BIFUbC-crude-oil'!P23&gt;0,'E-crude oil'!P71/'BIFUbC-crude-oil'!P23,1)</f>
        <v>1</v>
      </c>
      <c r="Q23" s="313">
        <f>IF('BIFUbC-crude-oil'!Q23&gt;0,'E-crude oil'!Q71/'BIFUbC-crude-oil'!Q23,1)</f>
        <v>1</v>
      </c>
      <c r="R23" s="313">
        <f>IF('BIFUbC-crude-oil'!R23&gt;0,'E-crude oil'!R71/'BIFUbC-crude-oil'!R23,1)</f>
        <v>1</v>
      </c>
      <c r="S23" s="313">
        <f>IF('BIFUbC-crude-oil'!S23&gt;0,'E-crude oil'!S71/'BIFUbC-crude-oil'!S23,1)</f>
        <v>1</v>
      </c>
      <c r="T23" s="313">
        <f>IF('BIFUbC-crude-oil'!T23&gt;0,'E-crude oil'!T71/'BIFUbC-crude-oil'!T23,1)</f>
        <v>1</v>
      </c>
      <c r="U23" s="313">
        <f>IF('BIFUbC-crude-oil'!U23&gt;0,'E-crude oil'!U71/'BIFUbC-crude-oil'!U23,1)</f>
        <v>1</v>
      </c>
      <c r="V23" s="313">
        <f>IF('BIFUbC-crude-oil'!V23&gt;0,'E-crude oil'!V71/'BIFUbC-crude-oil'!V23,1)</f>
        <v>1</v>
      </c>
      <c r="W23" s="313">
        <f>IF('BIFUbC-crude-oil'!W23&gt;0,'E-crude oil'!W71/'BIFUbC-crude-oil'!W23,1)</f>
        <v>1</v>
      </c>
      <c r="X23" s="313">
        <f>IF('BIFUbC-crude-oil'!X23&gt;0,'E-crude oil'!X71/'BIFUbC-crude-oil'!X23,1)</f>
        <v>1</v>
      </c>
      <c r="Y23" s="313">
        <f>IF('BIFUbC-crude-oil'!Y23&gt;0,'E-crude oil'!Y71/'BIFUbC-crude-oil'!Y23,1)</f>
        <v>1</v>
      </c>
      <c r="Z23" s="313">
        <f>IF('BIFUbC-crude-oil'!Z23&gt;0,'E-crude oil'!Z71/'BIFUbC-crude-oil'!Z23,1)</f>
        <v>1</v>
      </c>
      <c r="AA23" s="313">
        <f>IF('BIFUbC-crude-oil'!AA23&gt;0,'E-crude oil'!AA71/'BIFUbC-crude-oil'!AA23,1)</f>
        <v>1</v>
      </c>
      <c r="AB23" s="313">
        <f>IF('BIFUbC-crude-oil'!AB23&gt;0,'E-crude oil'!AB71/'BIFUbC-crude-oil'!AB23,1)</f>
        <v>1</v>
      </c>
      <c r="AC23" s="313">
        <f>IF('BIFUbC-crude-oil'!AC23&gt;0,'E-crude oil'!AC71/'BIFUbC-crude-oil'!AC23,1)</f>
        <v>1</v>
      </c>
      <c r="AD23" s="313">
        <f>IF('BIFUbC-crude-oil'!AD23&gt;0,'E-crude oil'!AD71/'BIFUbC-crude-oil'!AD23,1)</f>
        <v>1</v>
      </c>
      <c r="AE23" s="313">
        <f>IF('BIFUbC-crude-oil'!AE23&gt;0,'E-crude oil'!AE71/'BIFUbC-crude-oil'!AE23,1)</f>
        <v>1</v>
      </c>
      <c r="AF23" s="313">
        <f>IF('BIFUbC-crude-oil'!AF23&gt;0,'E-crude oil'!AF71/'BIFUbC-crude-oil'!AF23,1)</f>
        <v>1</v>
      </c>
      <c r="AG23" s="313">
        <f>IF('BIFUbC-crude-oil'!AG23&gt;0,'E-crude oil'!AG71/'BIFUbC-crude-oil'!AG23,1)</f>
        <v>1</v>
      </c>
      <c r="AH23" s="313">
        <f>IF('BIFUbC-crude-oil'!AH23&gt;0,'E-crude oil'!AH71/'BIFUbC-crude-oil'!AH23,1)</f>
        <v>1</v>
      </c>
      <c r="AI23" s="313">
        <f>IF('BIFUbC-crude-oil'!AI23&gt;0,'E-crude oil'!AI71/'BIFUbC-crude-oil'!AI23,1)</f>
        <v>1</v>
      </c>
      <c r="AJ23" s="313">
        <f>IF('BIFUbC-crude-oil'!AJ23&gt;0,'E-crude oil'!AJ71/'BIFUbC-crude-oil'!AJ23,1)</f>
        <v>1</v>
      </c>
      <c r="AK23" s="313">
        <f>IF('BIFUbC-crude-oil'!AK23&gt;0,'E-crude oil'!AK71/'BIFUbC-crude-oil'!AK23,1)</f>
        <v>1</v>
      </c>
      <c r="AL23" s="313">
        <f>IF('BIFUbC-crude-oil'!AL23&gt;0,'E-crude oil'!AL71/'BIFUbC-crude-oil'!AL23,1)</f>
        <v>1</v>
      </c>
      <c r="AM23" s="313">
        <f>IF('BIFUbC-crude-oil'!AM23&gt;0,'E-crude oil'!AM71/'BIFUbC-crude-oil'!AM23,1)</f>
        <v>1</v>
      </c>
      <c r="AN23" s="313">
        <f>IF('BIFUbC-crude-oil'!AN23&gt;0,'E-crude oil'!AN71/'BIFUbC-crude-oil'!AN23,1)</f>
        <v>1</v>
      </c>
      <c r="AO23" s="313">
        <f>IF('BIFUbC-crude-oil'!AO23&gt;0,'E-crude oil'!AO71/'BIFUbC-crude-oil'!AO23,1)</f>
        <v>1</v>
      </c>
      <c r="AP23" s="313">
        <f>IF('BIFUbC-crude-oil'!AP23&gt;0,'E-crude oil'!AP71/'BIFUbC-crude-oil'!AP23,1)</f>
        <v>1</v>
      </c>
      <c r="AQ23" s="313">
        <f>IF('BIFUbC-crude-oil'!AQ23&gt;0,'E-crude oil'!AQ71/'BIFUbC-crude-oil'!AQ23,1)</f>
        <v>1</v>
      </c>
    </row>
    <row r="24" spans="1:43" x14ac:dyDescent="0.2">
      <c r="A24" s="313" t="s">
        <v>146</v>
      </c>
      <c r="B24" s="313">
        <f>IF('BIFUbC-crude-oil'!B24&gt;0,'E-crude oil'!B72/'BIFUbC-crude-oil'!B24,1)</f>
        <v>1</v>
      </c>
      <c r="C24" s="313">
        <f>IF('BIFUbC-crude-oil'!C24&gt;0,'E-crude oil'!C72/'BIFUbC-crude-oil'!C24,1)</f>
        <v>1</v>
      </c>
      <c r="D24" s="313">
        <f>IF('BIFUbC-crude-oil'!D24&gt;0,'E-crude oil'!D72/'BIFUbC-crude-oil'!D24,1)</f>
        <v>1</v>
      </c>
      <c r="E24" s="313">
        <f>IF('BIFUbC-crude-oil'!E24&gt;0,'E-crude oil'!E72/'BIFUbC-crude-oil'!E24,1)</f>
        <v>1</v>
      </c>
      <c r="F24" s="313">
        <f>IF('BIFUbC-crude-oil'!F24&gt;0,'E-crude oil'!F72/'BIFUbC-crude-oil'!F24,1)</f>
        <v>1</v>
      </c>
      <c r="G24" s="313">
        <f>IF('BIFUbC-crude-oil'!G24&gt;0,'E-crude oil'!G72/'BIFUbC-crude-oil'!G24,1)</f>
        <v>1</v>
      </c>
      <c r="H24" s="313">
        <f>IF('BIFUbC-crude-oil'!H24&gt;0,'E-crude oil'!H72/'BIFUbC-crude-oil'!H24,1)</f>
        <v>1</v>
      </c>
      <c r="I24" s="313">
        <f>IF('BIFUbC-crude-oil'!I24&gt;0,'E-crude oil'!I72/'BIFUbC-crude-oil'!I24,1)</f>
        <v>1</v>
      </c>
      <c r="J24" s="313">
        <f>IF('BIFUbC-crude-oil'!J24&gt;0,'E-crude oil'!J72/'BIFUbC-crude-oil'!J24,1)</f>
        <v>1</v>
      </c>
      <c r="K24" s="313">
        <f>IF('BIFUbC-crude-oil'!K24&gt;0,'E-crude oil'!K72/'BIFUbC-crude-oil'!K24,1)</f>
        <v>1</v>
      </c>
      <c r="L24" s="313">
        <f>IF('BIFUbC-crude-oil'!L24&gt;0,'E-crude oil'!L72/'BIFUbC-crude-oil'!L24,1)</f>
        <v>1</v>
      </c>
      <c r="M24" s="313">
        <f>IF('BIFUbC-crude-oil'!M24&gt;0,'E-crude oil'!M72/'BIFUbC-crude-oil'!M24,1)</f>
        <v>1</v>
      </c>
      <c r="N24" s="313">
        <f>IF('BIFUbC-crude-oil'!N24&gt;0,'E-crude oil'!N72/'BIFUbC-crude-oil'!N24,1)</f>
        <v>1</v>
      </c>
      <c r="O24" s="313">
        <f>IF('BIFUbC-crude-oil'!O24&gt;0,'E-crude oil'!O72/'BIFUbC-crude-oil'!O24,1)</f>
        <v>1</v>
      </c>
      <c r="P24" s="313">
        <f>IF('BIFUbC-crude-oil'!P24&gt;0,'E-crude oil'!P72/'BIFUbC-crude-oil'!P24,1)</f>
        <v>1</v>
      </c>
      <c r="Q24" s="313">
        <f>IF('BIFUbC-crude-oil'!Q24&gt;0,'E-crude oil'!Q72/'BIFUbC-crude-oil'!Q24,1)</f>
        <v>1</v>
      </c>
      <c r="R24" s="313">
        <f>IF('BIFUbC-crude-oil'!R24&gt;0,'E-crude oil'!R72/'BIFUbC-crude-oil'!R24,1)</f>
        <v>1</v>
      </c>
      <c r="S24" s="313">
        <f>IF('BIFUbC-crude-oil'!S24&gt;0,'E-crude oil'!S72/'BIFUbC-crude-oil'!S24,1)</f>
        <v>1</v>
      </c>
      <c r="T24" s="313">
        <f>IF('BIFUbC-crude-oil'!T24&gt;0,'E-crude oil'!T72/'BIFUbC-crude-oil'!T24,1)</f>
        <v>1</v>
      </c>
      <c r="U24" s="313">
        <f>IF('BIFUbC-crude-oil'!U24&gt;0,'E-crude oil'!U72/'BIFUbC-crude-oil'!U24,1)</f>
        <v>1</v>
      </c>
      <c r="V24" s="313">
        <f>IF('BIFUbC-crude-oil'!V24&gt;0,'E-crude oil'!V72/'BIFUbC-crude-oil'!V24,1)</f>
        <v>1</v>
      </c>
      <c r="W24" s="313">
        <f>IF('BIFUbC-crude-oil'!W24&gt;0,'E-crude oil'!W72/'BIFUbC-crude-oil'!W24,1)</f>
        <v>1</v>
      </c>
      <c r="X24" s="313">
        <f>IF('BIFUbC-crude-oil'!X24&gt;0,'E-crude oil'!X72/'BIFUbC-crude-oil'!X24,1)</f>
        <v>1</v>
      </c>
      <c r="Y24" s="313">
        <f>IF('BIFUbC-crude-oil'!Y24&gt;0,'E-crude oil'!Y72/'BIFUbC-crude-oil'!Y24,1)</f>
        <v>1</v>
      </c>
      <c r="Z24" s="313">
        <f>IF('BIFUbC-crude-oil'!Z24&gt;0,'E-crude oil'!Z72/'BIFUbC-crude-oil'!Z24,1)</f>
        <v>1</v>
      </c>
      <c r="AA24" s="313">
        <f>IF('BIFUbC-crude-oil'!AA24&gt;0,'E-crude oil'!AA72/'BIFUbC-crude-oil'!AA24,1)</f>
        <v>1</v>
      </c>
      <c r="AB24" s="313">
        <f>IF('BIFUbC-crude-oil'!AB24&gt;0,'E-crude oil'!AB72/'BIFUbC-crude-oil'!AB24,1)</f>
        <v>1</v>
      </c>
      <c r="AC24" s="313">
        <f>IF('BIFUbC-crude-oil'!AC24&gt;0,'E-crude oil'!AC72/'BIFUbC-crude-oil'!AC24,1)</f>
        <v>1</v>
      </c>
      <c r="AD24" s="313">
        <f>IF('BIFUbC-crude-oil'!AD24&gt;0,'E-crude oil'!AD72/'BIFUbC-crude-oil'!AD24,1)</f>
        <v>1</v>
      </c>
      <c r="AE24" s="313">
        <f>IF('BIFUbC-crude-oil'!AE24&gt;0,'E-crude oil'!AE72/'BIFUbC-crude-oil'!AE24,1)</f>
        <v>1</v>
      </c>
      <c r="AF24" s="313">
        <f>IF('BIFUbC-crude-oil'!AF24&gt;0,'E-crude oil'!AF72/'BIFUbC-crude-oil'!AF24,1)</f>
        <v>1</v>
      </c>
      <c r="AG24" s="313">
        <f>IF('BIFUbC-crude-oil'!AG24&gt;0,'E-crude oil'!AG72/'BIFUbC-crude-oil'!AG24,1)</f>
        <v>1</v>
      </c>
      <c r="AH24" s="313">
        <f>IF('BIFUbC-crude-oil'!AH24&gt;0,'E-crude oil'!AH72/'BIFUbC-crude-oil'!AH24,1)</f>
        <v>1</v>
      </c>
      <c r="AI24" s="313">
        <f>IF('BIFUbC-crude-oil'!AI24&gt;0,'E-crude oil'!AI72/'BIFUbC-crude-oil'!AI24,1)</f>
        <v>1</v>
      </c>
      <c r="AJ24" s="313">
        <f>IF('BIFUbC-crude-oil'!AJ24&gt;0,'E-crude oil'!AJ72/'BIFUbC-crude-oil'!AJ24,1)</f>
        <v>1</v>
      </c>
      <c r="AK24" s="313">
        <f>IF('BIFUbC-crude-oil'!AK24&gt;0,'E-crude oil'!AK72/'BIFUbC-crude-oil'!AK24,1)</f>
        <v>1</v>
      </c>
      <c r="AL24" s="313">
        <f>IF('BIFUbC-crude-oil'!AL24&gt;0,'E-crude oil'!AL72/'BIFUbC-crude-oil'!AL24,1)</f>
        <v>1</v>
      </c>
      <c r="AM24" s="313">
        <f>IF('BIFUbC-crude-oil'!AM24&gt;0,'E-crude oil'!AM72/'BIFUbC-crude-oil'!AM24,1)</f>
        <v>1</v>
      </c>
      <c r="AN24" s="313">
        <f>IF('BIFUbC-crude-oil'!AN24&gt;0,'E-crude oil'!AN72/'BIFUbC-crude-oil'!AN24,1)</f>
        <v>1</v>
      </c>
      <c r="AO24" s="313">
        <f>IF('BIFUbC-crude-oil'!AO24&gt;0,'E-crude oil'!AO72/'BIFUbC-crude-oil'!AO24,1)</f>
        <v>1</v>
      </c>
      <c r="AP24" s="313">
        <f>IF('BIFUbC-crude-oil'!AP24&gt;0,'E-crude oil'!AP72/'BIFUbC-crude-oil'!AP24,1)</f>
        <v>1</v>
      </c>
      <c r="AQ24" s="313">
        <f>IF('BIFUbC-crude-oil'!AQ24&gt;0,'E-crude oil'!AQ72/'BIFUbC-crude-oil'!AQ24,1)</f>
        <v>1</v>
      </c>
    </row>
    <row r="25" spans="1:43" x14ac:dyDescent="0.2">
      <c r="A25" s="313" t="s">
        <v>147</v>
      </c>
      <c r="B25" s="313">
        <f>IF('BIFUbC-crude-oil'!B25&gt;0,'E-crude oil'!B73/'BIFUbC-crude-oil'!B25,1)</f>
        <v>1</v>
      </c>
      <c r="C25" s="313">
        <f>IF('BIFUbC-crude-oil'!C25&gt;0,'E-crude oil'!C73/'BIFUbC-crude-oil'!C25,1)</f>
        <v>1</v>
      </c>
      <c r="D25" s="313">
        <f>IF('BIFUbC-crude-oil'!D25&gt;0,'E-crude oil'!D73/'BIFUbC-crude-oil'!D25,1)</f>
        <v>1</v>
      </c>
      <c r="E25" s="313">
        <f>IF('BIFUbC-crude-oil'!E25&gt;0,'E-crude oil'!E73/'BIFUbC-crude-oil'!E25,1)</f>
        <v>1</v>
      </c>
      <c r="F25" s="313">
        <f>IF('BIFUbC-crude-oil'!F25&gt;0,'E-crude oil'!F73/'BIFUbC-crude-oil'!F25,1)</f>
        <v>1</v>
      </c>
      <c r="G25" s="313">
        <f>IF('BIFUbC-crude-oil'!G25&gt;0,'E-crude oil'!G73/'BIFUbC-crude-oil'!G25,1)</f>
        <v>1</v>
      </c>
      <c r="H25" s="313">
        <f>IF('BIFUbC-crude-oil'!H25&gt;0,'E-crude oil'!H73/'BIFUbC-crude-oil'!H25,1)</f>
        <v>1</v>
      </c>
      <c r="I25" s="313">
        <f>IF('BIFUbC-crude-oil'!I25&gt;0,'E-crude oil'!I73/'BIFUbC-crude-oil'!I25,1)</f>
        <v>1</v>
      </c>
      <c r="J25" s="313">
        <f>IF('BIFUbC-crude-oil'!J25&gt;0,'E-crude oil'!J73/'BIFUbC-crude-oil'!J25,1)</f>
        <v>1</v>
      </c>
      <c r="K25" s="313">
        <f>IF('BIFUbC-crude-oil'!K25&gt;0,'E-crude oil'!K73/'BIFUbC-crude-oil'!K25,1)</f>
        <v>1</v>
      </c>
      <c r="L25" s="313">
        <f>IF('BIFUbC-crude-oil'!L25&gt;0,'E-crude oil'!L73/'BIFUbC-crude-oil'!L25,1)</f>
        <v>1</v>
      </c>
      <c r="M25" s="313">
        <f>IF('BIFUbC-crude-oil'!M25&gt;0,'E-crude oil'!M73/'BIFUbC-crude-oil'!M25,1)</f>
        <v>1</v>
      </c>
      <c r="N25" s="313">
        <f>IF('BIFUbC-crude-oil'!N25&gt;0,'E-crude oil'!N73/'BIFUbC-crude-oil'!N25,1)</f>
        <v>1</v>
      </c>
      <c r="O25" s="313">
        <f>IF('BIFUbC-crude-oil'!O25&gt;0,'E-crude oil'!O73/'BIFUbC-crude-oil'!O25,1)</f>
        <v>1</v>
      </c>
      <c r="P25" s="313">
        <f>IF('BIFUbC-crude-oil'!P25&gt;0,'E-crude oil'!P73/'BIFUbC-crude-oil'!P25,1)</f>
        <v>1</v>
      </c>
      <c r="Q25" s="313">
        <f>IF('BIFUbC-crude-oil'!Q25&gt;0,'E-crude oil'!Q73/'BIFUbC-crude-oil'!Q25,1)</f>
        <v>1</v>
      </c>
      <c r="R25" s="313">
        <f>IF('BIFUbC-crude-oil'!R25&gt;0,'E-crude oil'!R73/'BIFUbC-crude-oil'!R25,1)</f>
        <v>1</v>
      </c>
      <c r="S25" s="313">
        <f>IF('BIFUbC-crude-oil'!S25&gt;0,'E-crude oil'!S73/'BIFUbC-crude-oil'!S25,1)</f>
        <v>1</v>
      </c>
      <c r="T25" s="313">
        <f>IF('BIFUbC-crude-oil'!T25&gt;0,'E-crude oil'!T73/'BIFUbC-crude-oil'!T25,1)</f>
        <v>1</v>
      </c>
      <c r="U25" s="313">
        <f>IF('BIFUbC-crude-oil'!U25&gt;0,'E-crude oil'!U73/'BIFUbC-crude-oil'!U25,1)</f>
        <v>1</v>
      </c>
      <c r="V25" s="313">
        <f>IF('BIFUbC-crude-oil'!V25&gt;0,'E-crude oil'!V73/'BIFUbC-crude-oil'!V25,1)</f>
        <v>1</v>
      </c>
      <c r="W25" s="313">
        <f>IF('BIFUbC-crude-oil'!W25&gt;0,'E-crude oil'!W73/'BIFUbC-crude-oil'!W25,1)</f>
        <v>1</v>
      </c>
      <c r="X25" s="313">
        <f>IF('BIFUbC-crude-oil'!X25&gt;0,'E-crude oil'!X73/'BIFUbC-crude-oil'!X25,1)</f>
        <v>1</v>
      </c>
      <c r="Y25" s="313">
        <f>IF('BIFUbC-crude-oil'!Y25&gt;0,'E-crude oil'!Y73/'BIFUbC-crude-oil'!Y25,1)</f>
        <v>1</v>
      </c>
      <c r="Z25" s="313">
        <f>IF('BIFUbC-crude-oil'!Z25&gt;0,'E-crude oil'!Z73/'BIFUbC-crude-oil'!Z25,1)</f>
        <v>1</v>
      </c>
      <c r="AA25" s="313">
        <f>IF('BIFUbC-crude-oil'!AA25&gt;0,'E-crude oil'!AA73/'BIFUbC-crude-oil'!AA25,1)</f>
        <v>1</v>
      </c>
      <c r="AB25" s="313">
        <f>IF('BIFUbC-crude-oil'!AB25&gt;0,'E-crude oil'!AB73/'BIFUbC-crude-oil'!AB25,1)</f>
        <v>1</v>
      </c>
      <c r="AC25" s="313">
        <f>IF('BIFUbC-crude-oil'!AC25&gt;0,'E-crude oil'!AC73/'BIFUbC-crude-oil'!AC25,1)</f>
        <v>1</v>
      </c>
      <c r="AD25" s="313">
        <f>IF('BIFUbC-crude-oil'!AD25&gt;0,'E-crude oil'!AD73/'BIFUbC-crude-oil'!AD25,1)</f>
        <v>1</v>
      </c>
      <c r="AE25" s="313">
        <f>IF('BIFUbC-crude-oil'!AE25&gt;0,'E-crude oil'!AE73/'BIFUbC-crude-oil'!AE25,1)</f>
        <v>1</v>
      </c>
      <c r="AF25" s="313">
        <f>IF('BIFUbC-crude-oil'!AF25&gt;0,'E-crude oil'!AF73/'BIFUbC-crude-oil'!AF25,1)</f>
        <v>1</v>
      </c>
      <c r="AG25" s="313">
        <f>IF('BIFUbC-crude-oil'!AG25&gt;0,'E-crude oil'!AG73/'BIFUbC-crude-oil'!AG25,1)</f>
        <v>1</v>
      </c>
      <c r="AH25" s="313">
        <f>IF('BIFUbC-crude-oil'!AH25&gt;0,'E-crude oil'!AH73/'BIFUbC-crude-oil'!AH25,1)</f>
        <v>1</v>
      </c>
      <c r="AI25" s="313">
        <f>IF('BIFUbC-crude-oil'!AI25&gt;0,'E-crude oil'!AI73/'BIFUbC-crude-oil'!AI25,1)</f>
        <v>1</v>
      </c>
      <c r="AJ25" s="313">
        <f>IF('BIFUbC-crude-oil'!AJ25&gt;0,'E-crude oil'!AJ73/'BIFUbC-crude-oil'!AJ25,1)</f>
        <v>1</v>
      </c>
      <c r="AK25" s="313">
        <f>IF('BIFUbC-crude-oil'!AK25&gt;0,'E-crude oil'!AK73/'BIFUbC-crude-oil'!AK25,1)</f>
        <v>1</v>
      </c>
      <c r="AL25" s="313">
        <f>IF('BIFUbC-crude-oil'!AL25&gt;0,'E-crude oil'!AL73/'BIFUbC-crude-oil'!AL25,1)</f>
        <v>1</v>
      </c>
      <c r="AM25" s="313">
        <f>IF('BIFUbC-crude-oil'!AM25&gt;0,'E-crude oil'!AM73/'BIFUbC-crude-oil'!AM25,1)</f>
        <v>1</v>
      </c>
      <c r="AN25" s="313">
        <f>IF('BIFUbC-crude-oil'!AN25&gt;0,'E-crude oil'!AN73/'BIFUbC-crude-oil'!AN25,1)</f>
        <v>1</v>
      </c>
      <c r="AO25" s="313">
        <f>IF('BIFUbC-crude-oil'!AO25&gt;0,'E-crude oil'!AO73/'BIFUbC-crude-oil'!AO25,1)</f>
        <v>1</v>
      </c>
      <c r="AP25" s="313">
        <f>IF('BIFUbC-crude-oil'!AP25&gt;0,'E-crude oil'!AP73/'BIFUbC-crude-oil'!AP25,1)</f>
        <v>1</v>
      </c>
      <c r="AQ25" s="313">
        <f>IF('BIFUbC-crude-oil'!AQ25&gt;0,'E-crude oil'!AQ73/'BIFUbC-crude-oil'!AQ25,1)</f>
        <v>1</v>
      </c>
    </row>
    <row r="26" spans="1:43" x14ac:dyDescent="0.2">
      <c r="A26" s="313" t="s">
        <v>148</v>
      </c>
      <c r="B26" s="313">
        <f>IF('BIFUbC-crude-oil'!B26&gt;0,'E-crude oil'!B74/'BIFUbC-crude-oil'!B26,1)</f>
        <v>1</v>
      </c>
      <c r="C26" s="313">
        <f>IF('BIFUbC-crude-oil'!C26&gt;0,'E-crude oil'!C74/'BIFUbC-crude-oil'!C26,1)</f>
        <v>1</v>
      </c>
      <c r="D26" s="313">
        <f>IF('BIFUbC-crude-oil'!D26&gt;0,'E-crude oil'!D74/'BIFUbC-crude-oil'!D26,1)</f>
        <v>1</v>
      </c>
      <c r="E26" s="313">
        <f>IF('BIFUbC-crude-oil'!E26&gt;0,'E-crude oil'!E74/'BIFUbC-crude-oil'!E26,1)</f>
        <v>1</v>
      </c>
      <c r="F26" s="313">
        <f>IF('BIFUbC-crude-oil'!F26&gt;0,'E-crude oil'!F74/'BIFUbC-crude-oil'!F26,1)</f>
        <v>1</v>
      </c>
      <c r="G26" s="313">
        <f>IF('BIFUbC-crude-oil'!G26&gt;0,'E-crude oil'!G74/'BIFUbC-crude-oil'!G26,1)</f>
        <v>1</v>
      </c>
      <c r="H26" s="313">
        <f>IF('BIFUbC-crude-oil'!H26&gt;0,'E-crude oil'!H74/'BIFUbC-crude-oil'!H26,1)</f>
        <v>1</v>
      </c>
      <c r="I26" s="313">
        <f>IF('BIFUbC-crude-oil'!I26&gt;0,'E-crude oil'!I74/'BIFUbC-crude-oil'!I26,1)</f>
        <v>1</v>
      </c>
      <c r="J26" s="313">
        <f>IF('BIFUbC-crude-oil'!J26&gt;0,'E-crude oil'!J74/'BIFUbC-crude-oil'!J26,1)</f>
        <v>1</v>
      </c>
      <c r="K26" s="313">
        <f>IF('BIFUbC-crude-oil'!K26&gt;0,'E-crude oil'!K74/'BIFUbC-crude-oil'!K26,1)</f>
        <v>1</v>
      </c>
      <c r="L26" s="313">
        <f>IF('BIFUbC-crude-oil'!L26&gt;0,'E-crude oil'!L74/'BIFUbC-crude-oil'!L26,1)</f>
        <v>1</v>
      </c>
      <c r="M26" s="313">
        <f>IF('BIFUbC-crude-oil'!M26&gt;0,'E-crude oil'!M74/'BIFUbC-crude-oil'!M26,1)</f>
        <v>1</v>
      </c>
      <c r="N26" s="313">
        <f>IF('BIFUbC-crude-oil'!N26&gt;0,'E-crude oil'!N74/'BIFUbC-crude-oil'!N26,1)</f>
        <v>1</v>
      </c>
      <c r="O26" s="313">
        <f>IF('BIFUbC-crude-oil'!O26&gt;0,'E-crude oil'!O74/'BIFUbC-crude-oil'!O26,1)</f>
        <v>1</v>
      </c>
      <c r="P26" s="313">
        <f>IF('BIFUbC-crude-oil'!P26&gt;0,'E-crude oil'!P74/'BIFUbC-crude-oil'!P26,1)</f>
        <v>1</v>
      </c>
      <c r="Q26" s="313">
        <f>IF('BIFUbC-crude-oil'!Q26&gt;0,'E-crude oil'!Q74/'BIFUbC-crude-oil'!Q26,1)</f>
        <v>1</v>
      </c>
      <c r="R26" s="313">
        <f>IF('BIFUbC-crude-oil'!R26&gt;0,'E-crude oil'!R74/'BIFUbC-crude-oil'!R26,1)</f>
        <v>1</v>
      </c>
      <c r="S26" s="313">
        <f>IF('BIFUbC-crude-oil'!S26&gt;0,'E-crude oil'!S74/'BIFUbC-crude-oil'!S26,1)</f>
        <v>1</v>
      </c>
      <c r="T26" s="313">
        <f>IF('BIFUbC-crude-oil'!T26&gt;0,'E-crude oil'!T74/'BIFUbC-crude-oil'!T26,1)</f>
        <v>1</v>
      </c>
      <c r="U26" s="313">
        <f>IF('BIFUbC-crude-oil'!U26&gt;0,'E-crude oil'!U74/'BIFUbC-crude-oil'!U26,1)</f>
        <v>1</v>
      </c>
      <c r="V26" s="313">
        <f>IF('BIFUbC-crude-oil'!V26&gt;0,'E-crude oil'!V74/'BIFUbC-crude-oil'!V26,1)</f>
        <v>1</v>
      </c>
      <c r="W26" s="313">
        <f>IF('BIFUbC-crude-oil'!W26&gt;0,'E-crude oil'!W74/'BIFUbC-crude-oil'!W26,1)</f>
        <v>1</v>
      </c>
      <c r="X26" s="313">
        <f>IF('BIFUbC-crude-oil'!X26&gt;0,'E-crude oil'!X74/'BIFUbC-crude-oil'!X26,1)</f>
        <v>1</v>
      </c>
      <c r="Y26" s="313">
        <f>IF('BIFUbC-crude-oil'!Y26&gt;0,'E-crude oil'!Y74/'BIFUbC-crude-oil'!Y26,1)</f>
        <v>1</v>
      </c>
      <c r="Z26" s="313">
        <f>IF('BIFUbC-crude-oil'!Z26&gt;0,'E-crude oil'!Z74/'BIFUbC-crude-oil'!Z26,1)</f>
        <v>1</v>
      </c>
      <c r="AA26" s="313">
        <f>IF('BIFUbC-crude-oil'!AA26&gt;0,'E-crude oil'!AA74/'BIFUbC-crude-oil'!AA26,1)</f>
        <v>1</v>
      </c>
      <c r="AB26" s="313">
        <f>IF('BIFUbC-crude-oil'!AB26&gt;0,'E-crude oil'!AB74/'BIFUbC-crude-oil'!AB26,1)</f>
        <v>1</v>
      </c>
      <c r="AC26" s="313">
        <f>IF('BIFUbC-crude-oil'!AC26&gt;0,'E-crude oil'!AC74/'BIFUbC-crude-oil'!AC26,1)</f>
        <v>1</v>
      </c>
      <c r="AD26" s="313">
        <f>IF('BIFUbC-crude-oil'!AD26&gt;0,'E-crude oil'!AD74/'BIFUbC-crude-oil'!AD26,1)</f>
        <v>1</v>
      </c>
      <c r="AE26" s="313">
        <f>IF('BIFUbC-crude-oil'!AE26&gt;0,'E-crude oil'!AE74/'BIFUbC-crude-oil'!AE26,1)</f>
        <v>1</v>
      </c>
      <c r="AF26" s="313">
        <f>IF('BIFUbC-crude-oil'!AF26&gt;0,'E-crude oil'!AF74/'BIFUbC-crude-oil'!AF26,1)</f>
        <v>1</v>
      </c>
      <c r="AG26" s="313">
        <f>IF('BIFUbC-crude-oil'!AG26&gt;0,'E-crude oil'!AG74/'BIFUbC-crude-oil'!AG26,1)</f>
        <v>1</v>
      </c>
      <c r="AH26" s="313">
        <f>IF('BIFUbC-crude-oil'!AH26&gt;0,'E-crude oil'!AH74/'BIFUbC-crude-oil'!AH26,1)</f>
        <v>1</v>
      </c>
      <c r="AI26" s="313">
        <f>IF('BIFUbC-crude-oil'!AI26&gt;0,'E-crude oil'!AI74/'BIFUbC-crude-oil'!AI26,1)</f>
        <v>1</v>
      </c>
      <c r="AJ26" s="313">
        <f>IF('BIFUbC-crude-oil'!AJ26&gt;0,'E-crude oil'!AJ74/'BIFUbC-crude-oil'!AJ26,1)</f>
        <v>1</v>
      </c>
      <c r="AK26" s="313">
        <f>IF('BIFUbC-crude-oil'!AK26&gt;0,'E-crude oil'!AK74/'BIFUbC-crude-oil'!AK26,1)</f>
        <v>1</v>
      </c>
      <c r="AL26" s="313">
        <f>IF('BIFUbC-crude-oil'!AL26&gt;0,'E-crude oil'!AL74/'BIFUbC-crude-oil'!AL26,1)</f>
        <v>1</v>
      </c>
      <c r="AM26" s="313">
        <f>IF('BIFUbC-crude-oil'!AM26&gt;0,'E-crude oil'!AM74/'BIFUbC-crude-oil'!AM26,1)</f>
        <v>1</v>
      </c>
      <c r="AN26" s="313">
        <f>IF('BIFUbC-crude-oil'!AN26&gt;0,'E-crude oil'!AN74/'BIFUbC-crude-oil'!AN26,1)</f>
        <v>1</v>
      </c>
      <c r="AO26" s="313">
        <f>IF('BIFUbC-crude-oil'!AO26&gt;0,'E-crude oil'!AO74/'BIFUbC-crude-oil'!AO26,1)</f>
        <v>1</v>
      </c>
      <c r="AP26" s="313">
        <f>IF('BIFUbC-crude-oil'!AP26&gt;0,'E-crude oil'!AP74/'BIFUbC-crude-oil'!AP26,1)</f>
        <v>1</v>
      </c>
      <c r="AQ26" s="313">
        <f>IF('BIFUbC-crude-oil'!AQ26&gt;0,'E-crude oil'!AQ74/'BIFUbC-crude-oil'!AQ26,1)</f>
        <v>1</v>
      </c>
    </row>
  </sheetData>
  <phoneticPr fontId="3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416C5-758E-41D2-AFBB-58F6AC7EAA5B}">
  <sheetPr codeName="Sheet50"/>
  <dimension ref="A1:AQ26"/>
  <sheetViews>
    <sheetView topLeftCell="S1" workbookViewId="0">
      <selection activeCell="B2" sqref="B2:AQ26"/>
    </sheetView>
  </sheetViews>
  <sheetFormatPr defaultColWidth="9" defaultRowHeight="12.75" x14ac:dyDescent="0.2"/>
  <cols>
    <col min="1" max="1" width="26.625" style="313" customWidth="1"/>
    <col min="2" max="16384" width="9" style="313"/>
  </cols>
  <sheetData>
    <row r="1" spans="1:43" x14ac:dyDescent="0.2">
      <c r="A1" s="313" t="s">
        <v>427</v>
      </c>
      <c r="B1" s="313">
        <v>2019</v>
      </c>
      <c r="C1" s="313">
        <v>2020</v>
      </c>
      <c r="D1" s="313">
        <v>2021</v>
      </c>
      <c r="E1" s="313">
        <v>2022</v>
      </c>
      <c r="F1" s="313">
        <v>2023</v>
      </c>
      <c r="G1" s="313">
        <v>2024</v>
      </c>
      <c r="H1" s="313">
        <v>2025</v>
      </c>
      <c r="I1" s="313">
        <v>2026</v>
      </c>
      <c r="J1" s="313">
        <v>2027</v>
      </c>
      <c r="K1" s="313">
        <v>2028</v>
      </c>
      <c r="L1" s="313">
        <v>2029</v>
      </c>
      <c r="M1" s="313">
        <v>2030</v>
      </c>
      <c r="N1" s="313">
        <v>2031</v>
      </c>
      <c r="O1" s="313">
        <v>2032</v>
      </c>
      <c r="P1" s="313">
        <v>2033</v>
      </c>
      <c r="Q1" s="313">
        <v>2034</v>
      </c>
      <c r="R1" s="313">
        <v>2035</v>
      </c>
      <c r="S1" s="313">
        <v>2036</v>
      </c>
      <c r="T1" s="313">
        <v>2037</v>
      </c>
      <c r="U1" s="313">
        <v>2038</v>
      </c>
      <c r="V1" s="313">
        <v>2039</v>
      </c>
      <c r="W1" s="313">
        <v>2040</v>
      </c>
      <c r="X1" s="313">
        <v>2041</v>
      </c>
      <c r="Y1" s="313">
        <v>2042</v>
      </c>
      <c r="Z1" s="313">
        <v>2043</v>
      </c>
      <c r="AA1" s="313">
        <v>2044</v>
      </c>
      <c r="AB1" s="313">
        <v>2045</v>
      </c>
      <c r="AC1" s="313">
        <v>2046</v>
      </c>
      <c r="AD1" s="313">
        <v>2047</v>
      </c>
      <c r="AE1" s="313">
        <v>2048</v>
      </c>
      <c r="AF1" s="313">
        <v>2049</v>
      </c>
      <c r="AG1" s="313">
        <v>2050</v>
      </c>
      <c r="AH1" s="313">
        <v>2051</v>
      </c>
      <c r="AI1" s="313">
        <v>2052</v>
      </c>
      <c r="AJ1" s="313">
        <v>2053</v>
      </c>
      <c r="AK1" s="313">
        <v>2054</v>
      </c>
      <c r="AL1" s="313">
        <v>2055</v>
      </c>
      <c r="AM1" s="313">
        <v>2056</v>
      </c>
      <c r="AN1" s="313">
        <v>2057</v>
      </c>
      <c r="AO1" s="313">
        <v>2058</v>
      </c>
      <c r="AP1" s="313">
        <v>2059</v>
      </c>
      <c r="AQ1" s="313">
        <v>2060</v>
      </c>
    </row>
    <row r="2" spans="1:43" x14ac:dyDescent="0.2">
      <c r="A2" s="313" t="s">
        <v>124</v>
      </c>
      <c r="B2" s="313">
        <f>IF('BIFUbC-heavy-or-residual-oil'!B2&gt;0,'E-heavy fuel oil'!B50/'BIFUbC-heavy-or-residual-oil'!B2,1)</f>
        <v>1</v>
      </c>
      <c r="C2" s="313">
        <f>IF('BIFUbC-heavy-or-residual-oil'!C2&gt;0,'E-heavy fuel oil'!C50/'BIFUbC-heavy-or-residual-oil'!C2,1)</f>
        <v>1</v>
      </c>
      <c r="D2" s="313">
        <f>IF('BIFUbC-heavy-or-residual-oil'!D2&gt;0,'E-heavy fuel oil'!D50/'BIFUbC-heavy-or-residual-oil'!D2,1)</f>
        <v>1</v>
      </c>
      <c r="E2" s="313">
        <f>IF('BIFUbC-heavy-or-residual-oil'!E2&gt;0,'E-heavy fuel oil'!E50/'BIFUbC-heavy-or-residual-oil'!E2,1)</f>
        <v>1</v>
      </c>
      <c r="F2" s="313">
        <f>IF('BIFUbC-heavy-or-residual-oil'!F2&gt;0,'E-heavy fuel oil'!F50/'BIFUbC-heavy-or-residual-oil'!F2,1)</f>
        <v>1</v>
      </c>
      <c r="G2" s="313">
        <f>IF('BIFUbC-heavy-or-residual-oil'!G2&gt;0,'E-heavy fuel oil'!G50/'BIFUbC-heavy-or-residual-oil'!G2,1)</f>
        <v>1</v>
      </c>
      <c r="H2" s="313">
        <f>IF('BIFUbC-heavy-or-residual-oil'!H2&gt;0,'E-heavy fuel oil'!H50/'BIFUbC-heavy-or-residual-oil'!H2,1)</f>
        <v>1</v>
      </c>
      <c r="I2" s="313">
        <f>IF('BIFUbC-heavy-or-residual-oil'!I2&gt;0,'E-heavy fuel oil'!I50/'BIFUbC-heavy-or-residual-oil'!I2,1)</f>
        <v>1</v>
      </c>
      <c r="J2" s="313">
        <f>IF('BIFUbC-heavy-or-residual-oil'!J2&gt;0,'E-heavy fuel oil'!J50/'BIFUbC-heavy-or-residual-oil'!J2,1)</f>
        <v>1</v>
      </c>
      <c r="K2" s="313">
        <f>IF('BIFUbC-heavy-or-residual-oil'!K2&gt;0,'E-heavy fuel oil'!K50/'BIFUbC-heavy-or-residual-oil'!K2,1)</f>
        <v>1</v>
      </c>
      <c r="L2" s="313">
        <f>IF('BIFUbC-heavy-or-residual-oil'!L2&gt;0,'E-heavy fuel oil'!L50/'BIFUbC-heavy-or-residual-oil'!L2,1)</f>
        <v>1</v>
      </c>
      <c r="M2" s="313">
        <f>IF('BIFUbC-heavy-or-residual-oil'!M2&gt;0,'E-heavy fuel oil'!M50/'BIFUbC-heavy-or-residual-oil'!M2,1)</f>
        <v>1</v>
      </c>
      <c r="N2" s="313">
        <f>IF('BIFUbC-heavy-or-residual-oil'!N2&gt;0,'E-heavy fuel oil'!N50/'BIFUbC-heavy-or-residual-oil'!N2,1)</f>
        <v>1</v>
      </c>
      <c r="O2" s="313">
        <f>IF('BIFUbC-heavy-or-residual-oil'!O2&gt;0,'E-heavy fuel oil'!O50/'BIFUbC-heavy-or-residual-oil'!O2,1)</f>
        <v>1</v>
      </c>
      <c r="P2" s="313">
        <f>IF('BIFUbC-heavy-or-residual-oil'!P2&gt;0,'E-heavy fuel oil'!P50/'BIFUbC-heavy-or-residual-oil'!P2,1)</f>
        <v>1</v>
      </c>
      <c r="Q2" s="313">
        <f>IF('BIFUbC-heavy-or-residual-oil'!Q2&gt;0,'E-heavy fuel oil'!Q50/'BIFUbC-heavy-or-residual-oil'!Q2,1)</f>
        <v>1</v>
      </c>
      <c r="R2" s="313">
        <f>IF('BIFUbC-heavy-or-residual-oil'!R2&gt;0,'E-heavy fuel oil'!R50/'BIFUbC-heavy-or-residual-oil'!R2,1)</f>
        <v>1</v>
      </c>
      <c r="S2" s="313">
        <f>IF('BIFUbC-heavy-or-residual-oil'!S2&gt;0,'E-heavy fuel oil'!S50/'BIFUbC-heavy-or-residual-oil'!S2,1)</f>
        <v>1</v>
      </c>
      <c r="T2" s="313">
        <f>IF('BIFUbC-heavy-or-residual-oil'!T2&gt;0,'E-heavy fuel oil'!T50/'BIFUbC-heavy-or-residual-oil'!T2,1)</f>
        <v>1</v>
      </c>
      <c r="U2" s="313">
        <f>IF('BIFUbC-heavy-or-residual-oil'!U2&gt;0,'E-heavy fuel oil'!U50/'BIFUbC-heavy-or-residual-oil'!U2,1)</f>
        <v>1</v>
      </c>
      <c r="V2" s="313">
        <f>IF('BIFUbC-heavy-or-residual-oil'!V2&gt;0,'E-heavy fuel oil'!V50/'BIFUbC-heavy-or-residual-oil'!V2,1)</f>
        <v>1</v>
      </c>
      <c r="W2" s="313">
        <f>IF('BIFUbC-heavy-or-residual-oil'!W2&gt;0,'E-heavy fuel oil'!W50/'BIFUbC-heavy-or-residual-oil'!W2,1)</f>
        <v>1</v>
      </c>
      <c r="X2" s="313">
        <f>IF('BIFUbC-heavy-or-residual-oil'!X2&gt;0,'E-heavy fuel oil'!X50/'BIFUbC-heavy-or-residual-oil'!X2,1)</f>
        <v>1</v>
      </c>
      <c r="Y2" s="313">
        <f>IF('BIFUbC-heavy-or-residual-oil'!Y2&gt;0,'E-heavy fuel oil'!Y50/'BIFUbC-heavy-or-residual-oil'!Y2,1)</f>
        <v>1</v>
      </c>
      <c r="Z2" s="313">
        <f>IF('BIFUbC-heavy-or-residual-oil'!Z2&gt;0,'E-heavy fuel oil'!Z50/'BIFUbC-heavy-or-residual-oil'!Z2,1)</f>
        <v>1</v>
      </c>
      <c r="AA2" s="313">
        <f>IF('BIFUbC-heavy-or-residual-oil'!AA2&gt;0,'E-heavy fuel oil'!AA50/'BIFUbC-heavy-or-residual-oil'!AA2,1)</f>
        <v>1</v>
      </c>
      <c r="AB2" s="313">
        <f>IF('BIFUbC-heavy-or-residual-oil'!AB2&gt;0,'E-heavy fuel oil'!AB50/'BIFUbC-heavy-or-residual-oil'!AB2,1)</f>
        <v>1</v>
      </c>
      <c r="AC2" s="313">
        <f>IF('BIFUbC-heavy-or-residual-oil'!AC2&gt;0,'E-heavy fuel oil'!AC50/'BIFUbC-heavy-or-residual-oil'!AC2,1)</f>
        <v>1</v>
      </c>
      <c r="AD2" s="313">
        <f>IF('BIFUbC-heavy-or-residual-oil'!AD2&gt;0,'E-heavy fuel oil'!AD50/'BIFUbC-heavy-or-residual-oil'!AD2,1)</f>
        <v>1</v>
      </c>
      <c r="AE2" s="313">
        <f>IF('BIFUbC-heavy-or-residual-oil'!AE2&gt;0,'E-heavy fuel oil'!AE50/'BIFUbC-heavy-or-residual-oil'!AE2,1)</f>
        <v>1</v>
      </c>
      <c r="AF2" s="313">
        <f>IF('BIFUbC-heavy-or-residual-oil'!AF2&gt;0,'E-heavy fuel oil'!AF50/'BIFUbC-heavy-or-residual-oil'!AF2,1)</f>
        <v>1</v>
      </c>
      <c r="AG2" s="313">
        <f>IF('BIFUbC-heavy-or-residual-oil'!AG2&gt;0,'E-heavy fuel oil'!AG50/'BIFUbC-heavy-or-residual-oil'!AG2,1)</f>
        <v>1</v>
      </c>
      <c r="AH2" s="313">
        <f>IF('BIFUbC-heavy-or-residual-oil'!AH2&gt;0,'E-heavy fuel oil'!AH50/'BIFUbC-heavy-or-residual-oil'!AH2,1)</f>
        <v>1</v>
      </c>
      <c r="AI2" s="313">
        <f>IF('BIFUbC-heavy-or-residual-oil'!AI2&gt;0,'E-heavy fuel oil'!AI50/'BIFUbC-heavy-or-residual-oil'!AI2,1)</f>
        <v>1</v>
      </c>
      <c r="AJ2" s="313">
        <f>IF('BIFUbC-heavy-or-residual-oil'!AJ2&gt;0,'E-heavy fuel oil'!AJ50/'BIFUbC-heavy-or-residual-oil'!AJ2,1)</f>
        <v>1</v>
      </c>
      <c r="AK2" s="313">
        <f>IF('BIFUbC-heavy-or-residual-oil'!AK2&gt;0,'E-heavy fuel oil'!AK50/'BIFUbC-heavy-or-residual-oil'!AK2,1)</f>
        <v>1</v>
      </c>
      <c r="AL2" s="313">
        <f>IF('BIFUbC-heavy-or-residual-oil'!AL2&gt;0,'E-heavy fuel oil'!AL50/'BIFUbC-heavy-or-residual-oil'!AL2,1)</f>
        <v>1</v>
      </c>
      <c r="AM2" s="313">
        <f>IF('BIFUbC-heavy-or-residual-oil'!AM2&gt;0,'E-heavy fuel oil'!AM50/'BIFUbC-heavy-or-residual-oil'!AM2,1)</f>
        <v>1</v>
      </c>
      <c r="AN2" s="313">
        <f>IF('BIFUbC-heavy-or-residual-oil'!AN2&gt;0,'E-heavy fuel oil'!AN50/'BIFUbC-heavy-or-residual-oil'!AN2,1)</f>
        <v>1</v>
      </c>
      <c r="AO2" s="313">
        <f>IF('BIFUbC-heavy-or-residual-oil'!AO2&gt;0,'E-heavy fuel oil'!AO50/'BIFUbC-heavy-or-residual-oil'!AO2,1)</f>
        <v>1</v>
      </c>
      <c r="AP2" s="313">
        <f>IF('BIFUbC-heavy-or-residual-oil'!AP2&gt;0,'E-heavy fuel oil'!AP50/'BIFUbC-heavy-or-residual-oil'!AP2,1)</f>
        <v>1</v>
      </c>
      <c r="AQ2" s="313">
        <f>IF('BIFUbC-heavy-or-residual-oil'!AQ2&gt;0,'E-heavy fuel oil'!AQ50/'BIFUbC-heavy-or-residual-oil'!AQ2,1)</f>
        <v>1</v>
      </c>
    </row>
    <row r="3" spans="1:43" x14ac:dyDescent="0.2">
      <c r="A3" s="313" t="s">
        <v>125</v>
      </c>
      <c r="B3" s="313">
        <f>IF('BIFUbC-heavy-or-residual-oil'!B3&gt;0,'E-heavy fuel oil'!B51/'BIFUbC-heavy-or-residual-oil'!B3,1)</f>
        <v>1</v>
      </c>
      <c r="C3" s="313">
        <f>IF('BIFUbC-heavy-or-residual-oil'!C3&gt;0,'E-heavy fuel oil'!C51/'BIFUbC-heavy-or-residual-oil'!C3,1)</f>
        <v>1</v>
      </c>
      <c r="D3" s="313">
        <f>IF('BIFUbC-heavy-or-residual-oil'!D3&gt;0,'E-heavy fuel oil'!D51/'BIFUbC-heavy-or-residual-oil'!D3,1)</f>
        <v>1</v>
      </c>
      <c r="E3" s="313">
        <f>IF('BIFUbC-heavy-or-residual-oil'!E3&gt;0,'E-heavy fuel oil'!E51/'BIFUbC-heavy-or-residual-oil'!E3,1)</f>
        <v>1</v>
      </c>
      <c r="F3" s="313">
        <f>IF('BIFUbC-heavy-or-residual-oil'!F3&gt;0,'E-heavy fuel oil'!F51/'BIFUbC-heavy-or-residual-oil'!F3,1)</f>
        <v>1</v>
      </c>
      <c r="G3" s="313">
        <f>IF('BIFUbC-heavy-or-residual-oil'!G3&gt;0,'E-heavy fuel oil'!G51/'BIFUbC-heavy-or-residual-oil'!G3,1)</f>
        <v>1</v>
      </c>
      <c r="H3" s="313">
        <f>IF('BIFUbC-heavy-or-residual-oil'!H3&gt;0,'E-heavy fuel oil'!H51/'BIFUbC-heavy-or-residual-oil'!H3,1)</f>
        <v>1</v>
      </c>
      <c r="I3" s="313">
        <f>IF('BIFUbC-heavy-or-residual-oil'!I3&gt;0,'E-heavy fuel oil'!I51/'BIFUbC-heavy-or-residual-oil'!I3,1)</f>
        <v>1</v>
      </c>
      <c r="J3" s="313">
        <f>IF('BIFUbC-heavy-or-residual-oil'!J3&gt;0,'E-heavy fuel oil'!J51/'BIFUbC-heavy-or-residual-oil'!J3,1)</f>
        <v>1</v>
      </c>
      <c r="K3" s="313">
        <f>IF('BIFUbC-heavy-or-residual-oil'!K3&gt;0,'E-heavy fuel oil'!K51/'BIFUbC-heavy-or-residual-oil'!K3,1)</f>
        <v>1</v>
      </c>
      <c r="L3" s="313">
        <f>IF('BIFUbC-heavy-or-residual-oil'!L3&gt;0,'E-heavy fuel oil'!L51/'BIFUbC-heavy-or-residual-oil'!L3,1)</f>
        <v>1</v>
      </c>
      <c r="M3" s="313">
        <f>IF('BIFUbC-heavy-or-residual-oil'!M3&gt;0,'E-heavy fuel oil'!M51/'BIFUbC-heavy-or-residual-oil'!M3,1)</f>
        <v>1</v>
      </c>
      <c r="N3" s="313">
        <f>IF('BIFUbC-heavy-or-residual-oil'!N3&gt;0,'E-heavy fuel oil'!N51/'BIFUbC-heavy-or-residual-oil'!N3,1)</f>
        <v>1</v>
      </c>
      <c r="O3" s="313">
        <f>IF('BIFUbC-heavy-or-residual-oil'!O3&gt;0,'E-heavy fuel oil'!O51/'BIFUbC-heavy-or-residual-oil'!O3,1)</f>
        <v>1</v>
      </c>
      <c r="P3" s="313">
        <f>IF('BIFUbC-heavy-or-residual-oil'!P3&gt;0,'E-heavy fuel oil'!P51/'BIFUbC-heavy-or-residual-oil'!P3,1)</f>
        <v>1</v>
      </c>
      <c r="Q3" s="313">
        <f>IF('BIFUbC-heavy-or-residual-oil'!Q3&gt;0,'E-heavy fuel oil'!Q51/'BIFUbC-heavy-or-residual-oil'!Q3,1)</f>
        <v>1</v>
      </c>
      <c r="R3" s="313">
        <f>IF('BIFUbC-heavy-or-residual-oil'!R3&gt;0,'E-heavy fuel oil'!R51/'BIFUbC-heavy-or-residual-oil'!R3,1)</f>
        <v>1</v>
      </c>
      <c r="S3" s="313">
        <f>IF('BIFUbC-heavy-or-residual-oil'!S3&gt;0,'E-heavy fuel oil'!S51/'BIFUbC-heavy-or-residual-oil'!S3,1)</f>
        <v>1</v>
      </c>
      <c r="T3" s="313">
        <f>IF('BIFUbC-heavy-or-residual-oil'!T3&gt;0,'E-heavy fuel oil'!T51/'BIFUbC-heavy-or-residual-oil'!T3,1)</f>
        <v>1</v>
      </c>
      <c r="U3" s="313">
        <f>IF('BIFUbC-heavy-or-residual-oil'!U3&gt;0,'E-heavy fuel oil'!U51/'BIFUbC-heavy-or-residual-oil'!U3,1)</f>
        <v>1</v>
      </c>
      <c r="V3" s="313">
        <f>IF('BIFUbC-heavy-or-residual-oil'!V3&gt;0,'E-heavy fuel oil'!V51/'BIFUbC-heavy-or-residual-oil'!V3,1)</f>
        <v>1</v>
      </c>
      <c r="W3" s="313">
        <f>IF('BIFUbC-heavy-or-residual-oil'!W3&gt;0,'E-heavy fuel oil'!W51/'BIFUbC-heavy-or-residual-oil'!W3,1)</f>
        <v>1</v>
      </c>
      <c r="X3" s="313">
        <f>IF('BIFUbC-heavy-or-residual-oil'!X3&gt;0,'E-heavy fuel oil'!X51/'BIFUbC-heavy-or-residual-oil'!X3,1)</f>
        <v>1</v>
      </c>
      <c r="Y3" s="313">
        <f>IF('BIFUbC-heavy-or-residual-oil'!Y3&gt;0,'E-heavy fuel oil'!Y51/'BIFUbC-heavy-or-residual-oil'!Y3,1)</f>
        <v>1</v>
      </c>
      <c r="Z3" s="313">
        <f>IF('BIFUbC-heavy-or-residual-oil'!Z3&gt;0,'E-heavy fuel oil'!Z51/'BIFUbC-heavy-or-residual-oil'!Z3,1)</f>
        <v>1</v>
      </c>
      <c r="AA3" s="313">
        <f>IF('BIFUbC-heavy-or-residual-oil'!AA3&gt;0,'E-heavy fuel oil'!AA51/'BIFUbC-heavy-or-residual-oil'!AA3,1)</f>
        <v>1</v>
      </c>
      <c r="AB3" s="313">
        <f>IF('BIFUbC-heavy-or-residual-oil'!AB3&gt;0,'E-heavy fuel oil'!AB51/'BIFUbC-heavy-or-residual-oil'!AB3,1)</f>
        <v>1</v>
      </c>
      <c r="AC3" s="313">
        <f>IF('BIFUbC-heavy-or-residual-oil'!AC3&gt;0,'E-heavy fuel oil'!AC51/'BIFUbC-heavy-or-residual-oil'!AC3,1)</f>
        <v>1</v>
      </c>
      <c r="AD3" s="313">
        <f>IF('BIFUbC-heavy-or-residual-oil'!AD3&gt;0,'E-heavy fuel oil'!AD51/'BIFUbC-heavy-or-residual-oil'!AD3,1)</f>
        <v>1</v>
      </c>
      <c r="AE3" s="313">
        <f>IF('BIFUbC-heavy-or-residual-oil'!AE3&gt;0,'E-heavy fuel oil'!AE51/'BIFUbC-heavy-or-residual-oil'!AE3,1)</f>
        <v>1</v>
      </c>
      <c r="AF3" s="313">
        <f>IF('BIFUbC-heavy-or-residual-oil'!AF3&gt;0,'E-heavy fuel oil'!AF51/'BIFUbC-heavy-or-residual-oil'!AF3,1)</f>
        <v>1</v>
      </c>
      <c r="AG3" s="313">
        <f>IF('BIFUbC-heavy-or-residual-oil'!AG3&gt;0,'E-heavy fuel oil'!AG51/'BIFUbC-heavy-or-residual-oil'!AG3,1)</f>
        <v>1</v>
      </c>
      <c r="AH3" s="313">
        <f>IF('BIFUbC-heavy-or-residual-oil'!AH3&gt;0,'E-heavy fuel oil'!AH51/'BIFUbC-heavy-or-residual-oil'!AH3,1)</f>
        <v>1</v>
      </c>
      <c r="AI3" s="313">
        <f>IF('BIFUbC-heavy-or-residual-oil'!AI3&gt;0,'E-heavy fuel oil'!AI51/'BIFUbC-heavy-or-residual-oil'!AI3,1)</f>
        <v>1</v>
      </c>
      <c r="AJ3" s="313">
        <f>IF('BIFUbC-heavy-or-residual-oil'!AJ3&gt;0,'E-heavy fuel oil'!AJ51/'BIFUbC-heavy-or-residual-oil'!AJ3,1)</f>
        <v>1</v>
      </c>
      <c r="AK3" s="313">
        <f>IF('BIFUbC-heavy-or-residual-oil'!AK3&gt;0,'E-heavy fuel oil'!AK51/'BIFUbC-heavy-or-residual-oil'!AK3,1)</f>
        <v>1</v>
      </c>
      <c r="AL3" s="313">
        <f>IF('BIFUbC-heavy-or-residual-oil'!AL3&gt;0,'E-heavy fuel oil'!AL51/'BIFUbC-heavy-or-residual-oil'!AL3,1)</f>
        <v>1</v>
      </c>
      <c r="AM3" s="313">
        <f>IF('BIFUbC-heavy-or-residual-oil'!AM3&gt;0,'E-heavy fuel oil'!AM51/'BIFUbC-heavy-or-residual-oil'!AM3,1)</f>
        <v>1</v>
      </c>
      <c r="AN3" s="313">
        <f>IF('BIFUbC-heavy-or-residual-oil'!AN3&gt;0,'E-heavy fuel oil'!AN51/'BIFUbC-heavy-or-residual-oil'!AN3,1)</f>
        <v>1</v>
      </c>
      <c r="AO3" s="313">
        <f>IF('BIFUbC-heavy-or-residual-oil'!AO3&gt;0,'E-heavy fuel oil'!AO51/'BIFUbC-heavy-or-residual-oil'!AO3,1)</f>
        <v>1</v>
      </c>
      <c r="AP3" s="313">
        <f>IF('BIFUbC-heavy-or-residual-oil'!AP3&gt;0,'E-heavy fuel oil'!AP51/'BIFUbC-heavy-or-residual-oil'!AP3,1)</f>
        <v>1</v>
      </c>
      <c r="AQ3" s="313">
        <f>IF('BIFUbC-heavy-or-residual-oil'!AQ3&gt;0,'E-heavy fuel oil'!AQ51/'BIFUbC-heavy-or-residual-oil'!AQ3,1)</f>
        <v>1</v>
      </c>
    </row>
    <row r="4" spans="1:43" x14ac:dyDescent="0.2">
      <c r="A4" s="313" t="s">
        <v>126</v>
      </c>
      <c r="B4" s="313">
        <f>IF('BIFUbC-heavy-or-residual-oil'!B4&gt;0,'E-heavy fuel oil'!B52/'BIFUbC-heavy-or-residual-oil'!B4,1)</f>
        <v>1</v>
      </c>
      <c r="C4" s="313">
        <f>IF('BIFUbC-heavy-or-residual-oil'!C4&gt;0,'E-heavy fuel oil'!C52/'BIFUbC-heavy-or-residual-oil'!C4,1)</f>
        <v>1</v>
      </c>
      <c r="D4" s="313">
        <f>IF('BIFUbC-heavy-or-residual-oil'!D4&gt;0,'E-heavy fuel oil'!D52/'BIFUbC-heavy-or-residual-oil'!D4,1)</f>
        <v>1</v>
      </c>
      <c r="E4" s="313">
        <f>IF('BIFUbC-heavy-or-residual-oil'!E4&gt;0,'E-heavy fuel oil'!E52/'BIFUbC-heavy-or-residual-oil'!E4,1)</f>
        <v>1</v>
      </c>
      <c r="F4" s="313">
        <f>IF('BIFUbC-heavy-or-residual-oil'!F4&gt;0,'E-heavy fuel oil'!F52/'BIFUbC-heavy-or-residual-oil'!F4,1)</f>
        <v>1</v>
      </c>
      <c r="G4" s="313">
        <f>IF('BIFUbC-heavy-or-residual-oil'!G4&gt;0,'E-heavy fuel oil'!G52/'BIFUbC-heavy-or-residual-oil'!G4,1)</f>
        <v>1</v>
      </c>
      <c r="H4" s="313">
        <f>IF('BIFUbC-heavy-or-residual-oil'!H4&gt;0,'E-heavy fuel oil'!H52/'BIFUbC-heavy-or-residual-oil'!H4,1)</f>
        <v>1</v>
      </c>
      <c r="I4" s="313">
        <f>IF('BIFUbC-heavy-or-residual-oil'!I4&gt;0,'E-heavy fuel oil'!I52/'BIFUbC-heavy-or-residual-oil'!I4,1)</f>
        <v>1</v>
      </c>
      <c r="J4" s="313">
        <f>IF('BIFUbC-heavy-or-residual-oil'!J4&gt;0,'E-heavy fuel oil'!J52/'BIFUbC-heavy-or-residual-oil'!J4,1)</f>
        <v>1</v>
      </c>
      <c r="K4" s="313">
        <f>IF('BIFUbC-heavy-or-residual-oil'!K4&gt;0,'E-heavy fuel oil'!K52/'BIFUbC-heavy-or-residual-oil'!K4,1)</f>
        <v>1</v>
      </c>
      <c r="L4" s="313">
        <f>IF('BIFUbC-heavy-or-residual-oil'!L4&gt;0,'E-heavy fuel oil'!L52/'BIFUbC-heavy-or-residual-oil'!L4,1)</f>
        <v>1</v>
      </c>
      <c r="M4" s="313">
        <f>IF('BIFUbC-heavy-or-residual-oil'!M4&gt;0,'E-heavy fuel oil'!M52/'BIFUbC-heavy-or-residual-oil'!M4,1)</f>
        <v>1</v>
      </c>
      <c r="N4" s="313">
        <f>IF('BIFUbC-heavy-or-residual-oil'!N4&gt;0,'E-heavy fuel oil'!N52/'BIFUbC-heavy-or-residual-oil'!N4,1)</f>
        <v>1</v>
      </c>
      <c r="O4" s="313">
        <f>IF('BIFUbC-heavy-or-residual-oil'!O4&gt;0,'E-heavy fuel oil'!O52/'BIFUbC-heavy-or-residual-oil'!O4,1)</f>
        <v>1</v>
      </c>
      <c r="P4" s="313">
        <f>IF('BIFUbC-heavy-or-residual-oil'!P4&gt;0,'E-heavy fuel oil'!P52/'BIFUbC-heavy-or-residual-oil'!P4,1)</f>
        <v>1</v>
      </c>
      <c r="Q4" s="313">
        <f>IF('BIFUbC-heavy-or-residual-oil'!Q4&gt;0,'E-heavy fuel oil'!Q52/'BIFUbC-heavy-or-residual-oil'!Q4,1)</f>
        <v>1</v>
      </c>
      <c r="R4" s="313">
        <f>IF('BIFUbC-heavy-or-residual-oil'!R4&gt;0,'E-heavy fuel oil'!R52/'BIFUbC-heavy-or-residual-oil'!R4,1)</f>
        <v>1</v>
      </c>
      <c r="S4" s="313">
        <f>IF('BIFUbC-heavy-or-residual-oil'!S4&gt;0,'E-heavy fuel oil'!S52/'BIFUbC-heavy-or-residual-oil'!S4,1)</f>
        <v>1</v>
      </c>
      <c r="T4" s="313">
        <f>IF('BIFUbC-heavy-or-residual-oil'!T4&gt;0,'E-heavy fuel oil'!T52/'BIFUbC-heavy-or-residual-oil'!T4,1)</f>
        <v>1</v>
      </c>
      <c r="U4" s="313">
        <f>IF('BIFUbC-heavy-or-residual-oil'!U4&gt;0,'E-heavy fuel oil'!U52/'BIFUbC-heavy-or-residual-oil'!U4,1)</f>
        <v>1</v>
      </c>
      <c r="V4" s="313">
        <f>IF('BIFUbC-heavy-or-residual-oil'!V4&gt;0,'E-heavy fuel oil'!V52/'BIFUbC-heavy-or-residual-oil'!V4,1)</f>
        <v>1</v>
      </c>
      <c r="W4" s="313">
        <f>IF('BIFUbC-heavy-or-residual-oil'!W4&gt;0,'E-heavy fuel oil'!W52/'BIFUbC-heavy-or-residual-oil'!W4,1)</f>
        <v>1</v>
      </c>
      <c r="X4" s="313">
        <f>IF('BIFUbC-heavy-or-residual-oil'!X4&gt;0,'E-heavy fuel oil'!X52/'BIFUbC-heavy-or-residual-oil'!X4,1)</f>
        <v>1</v>
      </c>
      <c r="Y4" s="313">
        <f>IF('BIFUbC-heavy-or-residual-oil'!Y4&gt;0,'E-heavy fuel oil'!Y52/'BIFUbC-heavy-or-residual-oil'!Y4,1)</f>
        <v>1</v>
      </c>
      <c r="Z4" s="313">
        <f>IF('BIFUbC-heavy-or-residual-oil'!Z4&gt;0,'E-heavy fuel oil'!Z52/'BIFUbC-heavy-or-residual-oil'!Z4,1)</f>
        <v>1</v>
      </c>
      <c r="AA4" s="313">
        <f>IF('BIFUbC-heavy-or-residual-oil'!AA4&gt;0,'E-heavy fuel oil'!AA52/'BIFUbC-heavy-or-residual-oil'!AA4,1)</f>
        <v>1</v>
      </c>
      <c r="AB4" s="313">
        <f>IF('BIFUbC-heavy-or-residual-oil'!AB4&gt;0,'E-heavy fuel oil'!AB52/'BIFUbC-heavy-or-residual-oil'!AB4,1)</f>
        <v>1</v>
      </c>
      <c r="AC4" s="313">
        <f>IF('BIFUbC-heavy-or-residual-oil'!AC4&gt;0,'E-heavy fuel oil'!AC52/'BIFUbC-heavy-or-residual-oil'!AC4,1)</f>
        <v>1</v>
      </c>
      <c r="AD4" s="313">
        <f>IF('BIFUbC-heavy-or-residual-oil'!AD4&gt;0,'E-heavy fuel oil'!AD52/'BIFUbC-heavy-or-residual-oil'!AD4,1)</f>
        <v>1</v>
      </c>
      <c r="AE4" s="313">
        <f>IF('BIFUbC-heavy-or-residual-oil'!AE4&gt;0,'E-heavy fuel oil'!AE52/'BIFUbC-heavy-or-residual-oil'!AE4,1)</f>
        <v>1</v>
      </c>
      <c r="AF4" s="313">
        <f>IF('BIFUbC-heavy-or-residual-oil'!AF4&gt;0,'E-heavy fuel oil'!AF52/'BIFUbC-heavy-or-residual-oil'!AF4,1)</f>
        <v>1</v>
      </c>
      <c r="AG4" s="313">
        <f>IF('BIFUbC-heavy-or-residual-oil'!AG4&gt;0,'E-heavy fuel oil'!AG52/'BIFUbC-heavy-or-residual-oil'!AG4,1)</f>
        <v>1</v>
      </c>
      <c r="AH4" s="313">
        <f>IF('BIFUbC-heavy-or-residual-oil'!AH4&gt;0,'E-heavy fuel oil'!AH52/'BIFUbC-heavy-or-residual-oil'!AH4,1)</f>
        <v>1</v>
      </c>
      <c r="AI4" s="313">
        <f>IF('BIFUbC-heavy-or-residual-oil'!AI4&gt;0,'E-heavy fuel oil'!AI52/'BIFUbC-heavy-or-residual-oil'!AI4,1)</f>
        <v>1</v>
      </c>
      <c r="AJ4" s="313">
        <f>IF('BIFUbC-heavy-or-residual-oil'!AJ4&gt;0,'E-heavy fuel oil'!AJ52/'BIFUbC-heavy-or-residual-oil'!AJ4,1)</f>
        <v>1</v>
      </c>
      <c r="AK4" s="313">
        <f>IF('BIFUbC-heavy-or-residual-oil'!AK4&gt;0,'E-heavy fuel oil'!AK52/'BIFUbC-heavy-or-residual-oil'!AK4,1)</f>
        <v>1</v>
      </c>
      <c r="AL4" s="313">
        <f>IF('BIFUbC-heavy-or-residual-oil'!AL4&gt;0,'E-heavy fuel oil'!AL52/'BIFUbC-heavy-or-residual-oil'!AL4,1)</f>
        <v>1</v>
      </c>
      <c r="AM4" s="313">
        <f>IF('BIFUbC-heavy-or-residual-oil'!AM4&gt;0,'E-heavy fuel oil'!AM52/'BIFUbC-heavy-or-residual-oil'!AM4,1)</f>
        <v>1</v>
      </c>
      <c r="AN4" s="313">
        <f>IF('BIFUbC-heavy-or-residual-oil'!AN4&gt;0,'E-heavy fuel oil'!AN52/'BIFUbC-heavy-or-residual-oil'!AN4,1)</f>
        <v>1</v>
      </c>
      <c r="AO4" s="313">
        <f>IF('BIFUbC-heavy-or-residual-oil'!AO4&gt;0,'E-heavy fuel oil'!AO52/'BIFUbC-heavy-or-residual-oil'!AO4,1)</f>
        <v>1</v>
      </c>
      <c r="AP4" s="313">
        <f>IF('BIFUbC-heavy-or-residual-oil'!AP4&gt;0,'E-heavy fuel oil'!AP52/'BIFUbC-heavy-or-residual-oil'!AP4,1)</f>
        <v>1</v>
      </c>
      <c r="AQ4" s="313">
        <f>IF('BIFUbC-heavy-or-residual-oil'!AQ4&gt;0,'E-heavy fuel oil'!AQ52/'BIFUbC-heavy-or-residual-oil'!AQ4,1)</f>
        <v>1</v>
      </c>
    </row>
    <row r="5" spans="1:43" x14ac:dyDescent="0.2">
      <c r="A5" s="313" t="s">
        <v>127</v>
      </c>
      <c r="B5" s="313">
        <f>IF('BIFUbC-heavy-or-residual-oil'!B5&gt;0,'E-heavy fuel oil'!B53/'BIFUbC-heavy-or-residual-oil'!B5,1)</f>
        <v>1</v>
      </c>
      <c r="C5" s="313">
        <f>IF('BIFUbC-heavy-or-residual-oil'!C5&gt;0,'E-heavy fuel oil'!C53/'BIFUbC-heavy-or-residual-oil'!C5,1)</f>
        <v>1</v>
      </c>
      <c r="D5" s="313">
        <f>IF('BIFUbC-heavy-or-residual-oil'!D5&gt;0,'E-heavy fuel oil'!D53/'BIFUbC-heavy-or-residual-oil'!D5,1)</f>
        <v>1</v>
      </c>
      <c r="E5" s="313">
        <f>IF('BIFUbC-heavy-or-residual-oil'!E5&gt;0,'E-heavy fuel oil'!E53/'BIFUbC-heavy-or-residual-oil'!E5,1)</f>
        <v>1</v>
      </c>
      <c r="F5" s="313">
        <f>IF('BIFUbC-heavy-or-residual-oil'!F5&gt;0,'E-heavy fuel oil'!F53/'BIFUbC-heavy-or-residual-oil'!F5,1)</f>
        <v>1</v>
      </c>
      <c r="G5" s="313">
        <f>IF('BIFUbC-heavy-or-residual-oil'!G5&gt;0,'E-heavy fuel oil'!G53/'BIFUbC-heavy-or-residual-oil'!G5,1)</f>
        <v>1</v>
      </c>
      <c r="H5" s="313">
        <f>IF('BIFUbC-heavy-or-residual-oil'!H5&gt;0,'E-heavy fuel oil'!H53/'BIFUbC-heavy-or-residual-oil'!H5,1)</f>
        <v>1</v>
      </c>
      <c r="I5" s="313">
        <f>IF('BIFUbC-heavy-or-residual-oil'!I5&gt;0,'E-heavy fuel oil'!I53/'BIFUbC-heavy-or-residual-oil'!I5,1)</f>
        <v>1</v>
      </c>
      <c r="J5" s="313">
        <f>IF('BIFUbC-heavy-or-residual-oil'!J5&gt;0,'E-heavy fuel oil'!J53/'BIFUbC-heavy-or-residual-oil'!J5,1)</f>
        <v>1</v>
      </c>
      <c r="K5" s="313">
        <f>IF('BIFUbC-heavy-or-residual-oil'!K5&gt;0,'E-heavy fuel oil'!K53/'BIFUbC-heavy-or-residual-oil'!K5,1)</f>
        <v>1</v>
      </c>
      <c r="L5" s="313">
        <f>IF('BIFUbC-heavy-or-residual-oil'!L5&gt;0,'E-heavy fuel oil'!L53/'BIFUbC-heavy-or-residual-oil'!L5,1)</f>
        <v>1</v>
      </c>
      <c r="M5" s="313">
        <f>IF('BIFUbC-heavy-or-residual-oil'!M5&gt;0,'E-heavy fuel oil'!M53/'BIFUbC-heavy-or-residual-oil'!M5,1)</f>
        <v>1</v>
      </c>
      <c r="N5" s="313">
        <f>IF('BIFUbC-heavy-or-residual-oil'!N5&gt;0,'E-heavy fuel oil'!N53/'BIFUbC-heavy-or-residual-oil'!N5,1)</f>
        <v>1</v>
      </c>
      <c r="O5" s="313">
        <f>IF('BIFUbC-heavy-or-residual-oil'!O5&gt;0,'E-heavy fuel oil'!O53/'BIFUbC-heavy-or-residual-oil'!O5,1)</f>
        <v>1</v>
      </c>
      <c r="P5" s="313">
        <f>IF('BIFUbC-heavy-or-residual-oil'!P5&gt;0,'E-heavy fuel oil'!P53/'BIFUbC-heavy-or-residual-oil'!P5,1)</f>
        <v>1</v>
      </c>
      <c r="Q5" s="313">
        <f>IF('BIFUbC-heavy-or-residual-oil'!Q5&gt;0,'E-heavy fuel oil'!Q53/'BIFUbC-heavy-or-residual-oil'!Q5,1)</f>
        <v>1</v>
      </c>
      <c r="R5" s="313">
        <f>IF('BIFUbC-heavy-or-residual-oil'!R5&gt;0,'E-heavy fuel oil'!R53/'BIFUbC-heavy-or-residual-oil'!R5,1)</f>
        <v>1</v>
      </c>
      <c r="S5" s="313">
        <f>IF('BIFUbC-heavy-or-residual-oil'!S5&gt;0,'E-heavy fuel oil'!S53/'BIFUbC-heavy-or-residual-oil'!S5,1)</f>
        <v>1</v>
      </c>
      <c r="T5" s="313">
        <f>IF('BIFUbC-heavy-or-residual-oil'!T5&gt;0,'E-heavy fuel oil'!T53/'BIFUbC-heavy-or-residual-oil'!T5,1)</f>
        <v>1</v>
      </c>
      <c r="U5" s="313">
        <f>IF('BIFUbC-heavy-or-residual-oil'!U5&gt;0,'E-heavy fuel oil'!U53/'BIFUbC-heavy-or-residual-oil'!U5,1)</f>
        <v>1</v>
      </c>
      <c r="V5" s="313">
        <f>IF('BIFUbC-heavy-or-residual-oil'!V5&gt;0,'E-heavy fuel oil'!V53/'BIFUbC-heavy-or-residual-oil'!V5,1)</f>
        <v>1</v>
      </c>
      <c r="W5" s="313">
        <f>IF('BIFUbC-heavy-or-residual-oil'!W5&gt;0,'E-heavy fuel oil'!W53/'BIFUbC-heavy-or-residual-oil'!W5,1)</f>
        <v>1</v>
      </c>
      <c r="X5" s="313">
        <f>IF('BIFUbC-heavy-or-residual-oil'!X5&gt;0,'E-heavy fuel oil'!X53/'BIFUbC-heavy-or-residual-oil'!X5,1)</f>
        <v>1</v>
      </c>
      <c r="Y5" s="313">
        <f>IF('BIFUbC-heavy-or-residual-oil'!Y5&gt;0,'E-heavy fuel oil'!Y53/'BIFUbC-heavy-or-residual-oil'!Y5,1)</f>
        <v>1</v>
      </c>
      <c r="Z5" s="313">
        <f>IF('BIFUbC-heavy-or-residual-oil'!Z5&gt;0,'E-heavy fuel oil'!Z53/'BIFUbC-heavy-or-residual-oil'!Z5,1)</f>
        <v>1</v>
      </c>
      <c r="AA5" s="313">
        <f>IF('BIFUbC-heavy-or-residual-oil'!AA5&gt;0,'E-heavy fuel oil'!AA53/'BIFUbC-heavy-or-residual-oil'!AA5,1)</f>
        <v>1</v>
      </c>
      <c r="AB5" s="313">
        <f>IF('BIFUbC-heavy-or-residual-oil'!AB5&gt;0,'E-heavy fuel oil'!AB53/'BIFUbC-heavy-or-residual-oil'!AB5,1)</f>
        <v>1</v>
      </c>
      <c r="AC5" s="313">
        <f>IF('BIFUbC-heavy-or-residual-oil'!AC5&gt;0,'E-heavy fuel oil'!AC53/'BIFUbC-heavy-or-residual-oil'!AC5,1)</f>
        <v>1</v>
      </c>
      <c r="AD5" s="313">
        <f>IF('BIFUbC-heavy-or-residual-oil'!AD5&gt;0,'E-heavy fuel oil'!AD53/'BIFUbC-heavy-or-residual-oil'!AD5,1)</f>
        <v>1</v>
      </c>
      <c r="AE5" s="313">
        <f>IF('BIFUbC-heavy-or-residual-oil'!AE5&gt;0,'E-heavy fuel oil'!AE53/'BIFUbC-heavy-or-residual-oil'!AE5,1)</f>
        <v>1</v>
      </c>
      <c r="AF5" s="313">
        <f>IF('BIFUbC-heavy-or-residual-oil'!AF5&gt;0,'E-heavy fuel oil'!AF53/'BIFUbC-heavy-or-residual-oil'!AF5,1)</f>
        <v>1</v>
      </c>
      <c r="AG5" s="313">
        <f>IF('BIFUbC-heavy-or-residual-oil'!AG5&gt;0,'E-heavy fuel oil'!AG53/'BIFUbC-heavy-or-residual-oil'!AG5,1)</f>
        <v>1</v>
      </c>
      <c r="AH5" s="313">
        <f>IF('BIFUbC-heavy-or-residual-oil'!AH5&gt;0,'E-heavy fuel oil'!AH53/'BIFUbC-heavy-or-residual-oil'!AH5,1)</f>
        <v>1</v>
      </c>
      <c r="AI5" s="313">
        <f>IF('BIFUbC-heavy-or-residual-oil'!AI5&gt;0,'E-heavy fuel oil'!AI53/'BIFUbC-heavy-or-residual-oil'!AI5,1)</f>
        <v>1</v>
      </c>
      <c r="AJ5" s="313">
        <f>IF('BIFUbC-heavy-or-residual-oil'!AJ5&gt;0,'E-heavy fuel oil'!AJ53/'BIFUbC-heavy-or-residual-oil'!AJ5,1)</f>
        <v>1</v>
      </c>
      <c r="AK5" s="313">
        <f>IF('BIFUbC-heavy-or-residual-oil'!AK5&gt;0,'E-heavy fuel oil'!AK53/'BIFUbC-heavy-or-residual-oil'!AK5,1)</f>
        <v>1</v>
      </c>
      <c r="AL5" s="313">
        <f>IF('BIFUbC-heavy-or-residual-oil'!AL5&gt;0,'E-heavy fuel oil'!AL53/'BIFUbC-heavy-or-residual-oil'!AL5,1)</f>
        <v>1</v>
      </c>
      <c r="AM5" s="313">
        <f>IF('BIFUbC-heavy-or-residual-oil'!AM5&gt;0,'E-heavy fuel oil'!AM53/'BIFUbC-heavy-or-residual-oil'!AM5,1)</f>
        <v>1</v>
      </c>
      <c r="AN5" s="313">
        <f>IF('BIFUbC-heavy-or-residual-oil'!AN5&gt;0,'E-heavy fuel oil'!AN53/'BIFUbC-heavy-or-residual-oil'!AN5,1)</f>
        <v>1</v>
      </c>
      <c r="AO5" s="313">
        <f>IF('BIFUbC-heavy-or-residual-oil'!AO5&gt;0,'E-heavy fuel oil'!AO53/'BIFUbC-heavy-or-residual-oil'!AO5,1)</f>
        <v>1</v>
      </c>
      <c r="AP5" s="313">
        <f>IF('BIFUbC-heavy-or-residual-oil'!AP5&gt;0,'E-heavy fuel oil'!AP53/'BIFUbC-heavy-or-residual-oil'!AP5,1)</f>
        <v>1</v>
      </c>
      <c r="AQ5" s="313">
        <f>IF('BIFUbC-heavy-or-residual-oil'!AQ5&gt;0,'E-heavy fuel oil'!AQ53/'BIFUbC-heavy-or-residual-oil'!AQ5,1)</f>
        <v>1</v>
      </c>
    </row>
    <row r="6" spans="1:43" x14ac:dyDescent="0.2">
      <c r="A6" s="313" t="s">
        <v>128</v>
      </c>
      <c r="B6" s="313">
        <f>IF('BIFUbC-heavy-or-residual-oil'!B6&gt;0,'E-heavy fuel oil'!B54/'BIFUbC-heavy-or-residual-oil'!B6,1)</f>
        <v>0.93017857638950552</v>
      </c>
      <c r="C6" s="313">
        <f>IF('BIFUbC-heavy-or-residual-oil'!C6&gt;0,'E-heavy fuel oil'!C54/'BIFUbC-heavy-or-residual-oil'!C6,1)</f>
        <v>1</v>
      </c>
      <c r="D6" s="313">
        <f>IF('BIFUbC-heavy-or-residual-oil'!D6&gt;0,'E-heavy fuel oil'!D54/'BIFUbC-heavy-or-residual-oil'!D6,1)</f>
        <v>1</v>
      </c>
      <c r="E6" s="313">
        <f>IF('BIFUbC-heavy-or-residual-oil'!E6&gt;0,'E-heavy fuel oil'!E54/'BIFUbC-heavy-or-residual-oil'!E6,1)</f>
        <v>1</v>
      </c>
      <c r="F6" s="313">
        <f>IF('BIFUbC-heavy-or-residual-oil'!F6&gt;0,'E-heavy fuel oil'!F54/'BIFUbC-heavy-or-residual-oil'!F6,1)</f>
        <v>1</v>
      </c>
      <c r="G6" s="313">
        <f>IF('BIFUbC-heavy-or-residual-oil'!G6&gt;0,'E-heavy fuel oil'!G54/'BIFUbC-heavy-or-residual-oil'!G6,1)</f>
        <v>1</v>
      </c>
      <c r="H6" s="313">
        <f>IF('BIFUbC-heavy-or-residual-oil'!H6&gt;0,'E-heavy fuel oil'!H54/'BIFUbC-heavy-or-residual-oil'!H6,1)</f>
        <v>1</v>
      </c>
      <c r="I6" s="313">
        <f>IF('BIFUbC-heavy-or-residual-oil'!I6&gt;0,'E-heavy fuel oil'!I54/'BIFUbC-heavy-or-residual-oil'!I6,1)</f>
        <v>1</v>
      </c>
      <c r="J6" s="313">
        <f>IF('BIFUbC-heavy-or-residual-oil'!J6&gt;0,'E-heavy fuel oil'!J54/'BIFUbC-heavy-or-residual-oil'!J6,1)</f>
        <v>1</v>
      </c>
      <c r="K6" s="313">
        <f>IF('BIFUbC-heavy-or-residual-oil'!K6&gt;0,'E-heavy fuel oil'!K54/'BIFUbC-heavy-or-residual-oil'!K6,1)</f>
        <v>1</v>
      </c>
      <c r="L6" s="313">
        <f>IF('BIFUbC-heavy-or-residual-oil'!L6&gt;0,'E-heavy fuel oil'!L54/'BIFUbC-heavy-or-residual-oil'!L6,1)</f>
        <v>1</v>
      </c>
      <c r="M6" s="313">
        <f>IF('BIFUbC-heavy-or-residual-oil'!M6&gt;0,'E-heavy fuel oil'!M54/'BIFUbC-heavy-or-residual-oil'!M6,1)</f>
        <v>1</v>
      </c>
      <c r="N6" s="313">
        <f>IF('BIFUbC-heavy-or-residual-oil'!N6&gt;0,'E-heavy fuel oil'!N54/'BIFUbC-heavy-or-residual-oil'!N6,1)</f>
        <v>1</v>
      </c>
      <c r="O6" s="313">
        <f>IF('BIFUbC-heavy-or-residual-oil'!O6&gt;0,'E-heavy fuel oil'!O54/'BIFUbC-heavy-or-residual-oil'!O6,1)</f>
        <v>1</v>
      </c>
      <c r="P6" s="313">
        <f>IF('BIFUbC-heavy-or-residual-oil'!P6&gt;0,'E-heavy fuel oil'!P54/'BIFUbC-heavy-or-residual-oil'!P6,1)</f>
        <v>1</v>
      </c>
      <c r="Q6" s="313">
        <f>IF('BIFUbC-heavy-or-residual-oil'!Q6&gt;0,'E-heavy fuel oil'!Q54/'BIFUbC-heavy-or-residual-oil'!Q6,1)</f>
        <v>1</v>
      </c>
      <c r="R6" s="313">
        <f>IF('BIFUbC-heavy-or-residual-oil'!R6&gt;0,'E-heavy fuel oil'!R54/'BIFUbC-heavy-or-residual-oil'!R6,1)</f>
        <v>1</v>
      </c>
      <c r="S6" s="313">
        <f>IF('BIFUbC-heavy-or-residual-oil'!S6&gt;0,'E-heavy fuel oil'!S54/'BIFUbC-heavy-or-residual-oil'!S6,1)</f>
        <v>1</v>
      </c>
      <c r="T6" s="313">
        <f>IF('BIFUbC-heavy-or-residual-oil'!T6&gt;0,'E-heavy fuel oil'!T54/'BIFUbC-heavy-or-residual-oil'!T6,1)</f>
        <v>1</v>
      </c>
      <c r="U6" s="313">
        <f>IF('BIFUbC-heavy-or-residual-oil'!U6&gt;0,'E-heavy fuel oil'!U54/'BIFUbC-heavy-or-residual-oil'!U6,1)</f>
        <v>1</v>
      </c>
      <c r="V6" s="313">
        <f>IF('BIFUbC-heavy-or-residual-oil'!V6&gt;0,'E-heavy fuel oil'!V54/'BIFUbC-heavy-or-residual-oil'!V6,1)</f>
        <v>1</v>
      </c>
      <c r="W6" s="313">
        <f>IF('BIFUbC-heavy-or-residual-oil'!W6&gt;0,'E-heavy fuel oil'!W54/'BIFUbC-heavy-or-residual-oil'!W6,1)</f>
        <v>1</v>
      </c>
      <c r="X6" s="313">
        <f>IF('BIFUbC-heavy-or-residual-oil'!X6&gt;0,'E-heavy fuel oil'!X54/'BIFUbC-heavy-or-residual-oil'!X6,1)</f>
        <v>1</v>
      </c>
      <c r="Y6" s="313">
        <f>IF('BIFUbC-heavy-or-residual-oil'!Y6&gt;0,'E-heavy fuel oil'!Y54/'BIFUbC-heavy-or-residual-oil'!Y6,1)</f>
        <v>1</v>
      </c>
      <c r="Z6" s="313">
        <f>IF('BIFUbC-heavy-or-residual-oil'!Z6&gt;0,'E-heavy fuel oil'!Z54/'BIFUbC-heavy-or-residual-oil'!Z6,1)</f>
        <v>1</v>
      </c>
      <c r="AA6" s="313">
        <f>IF('BIFUbC-heavy-or-residual-oil'!AA6&gt;0,'E-heavy fuel oil'!AA54/'BIFUbC-heavy-or-residual-oil'!AA6,1)</f>
        <v>1</v>
      </c>
      <c r="AB6" s="313">
        <f>IF('BIFUbC-heavy-or-residual-oil'!AB6&gt;0,'E-heavy fuel oil'!AB54/'BIFUbC-heavy-or-residual-oil'!AB6,1)</f>
        <v>1</v>
      </c>
      <c r="AC6" s="313">
        <f>IF('BIFUbC-heavy-or-residual-oil'!AC6&gt;0,'E-heavy fuel oil'!AC54/'BIFUbC-heavy-or-residual-oil'!AC6,1)</f>
        <v>1</v>
      </c>
      <c r="AD6" s="313">
        <f>IF('BIFUbC-heavy-or-residual-oil'!AD6&gt;0,'E-heavy fuel oil'!AD54/'BIFUbC-heavy-or-residual-oil'!AD6,1)</f>
        <v>1</v>
      </c>
      <c r="AE6" s="313">
        <f>IF('BIFUbC-heavy-or-residual-oil'!AE6&gt;0,'E-heavy fuel oil'!AE54/'BIFUbC-heavy-or-residual-oil'!AE6,1)</f>
        <v>1</v>
      </c>
      <c r="AF6" s="313">
        <f>IF('BIFUbC-heavy-or-residual-oil'!AF6&gt;0,'E-heavy fuel oil'!AF54/'BIFUbC-heavy-or-residual-oil'!AF6,1)</f>
        <v>1</v>
      </c>
      <c r="AG6" s="313">
        <f>IF('BIFUbC-heavy-or-residual-oil'!AG6&gt;0,'E-heavy fuel oil'!AG54/'BIFUbC-heavy-or-residual-oil'!AG6,1)</f>
        <v>1</v>
      </c>
      <c r="AH6" s="313">
        <f>IF('BIFUbC-heavy-or-residual-oil'!AH6&gt;0,'E-heavy fuel oil'!AH54/'BIFUbC-heavy-or-residual-oil'!AH6,1)</f>
        <v>1</v>
      </c>
      <c r="AI6" s="313">
        <f>IF('BIFUbC-heavy-or-residual-oil'!AI6&gt;0,'E-heavy fuel oil'!AI54/'BIFUbC-heavy-or-residual-oil'!AI6,1)</f>
        <v>1</v>
      </c>
      <c r="AJ6" s="313">
        <f>IF('BIFUbC-heavy-or-residual-oil'!AJ6&gt;0,'E-heavy fuel oil'!AJ54/'BIFUbC-heavy-or-residual-oil'!AJ6,1)</f>
        <v>1</v>
      </c>
      <c r="AK6" s="313">
        <f>IF('BIFUbC-heavy-or-residual-oil'!AK6&gt;0,'E-heavy fuel oil'!AK54/'BIFUbC-heavy-or-residual-oil'!AK6,1)</f>
        <v>1</v>
      </c>
      <c r="AL6" s="313">
        <f>IF('BIFUbC-heavy-or-residual-oil'!AL6&gt;0,'E-heavy fuel oil'!AL54/'BIFUbC-heavy-or-residual-oil'!AL6,1)</f>
        <v>1</v>
      </c>
      <c r="AM6" s="313">
        <f>IF('BIFUbC-heavy-or-residual-oil'!AM6&gt;0,'E-heavy fuel oil'!AM54/'BIFUbC-heavy-or-residual-oil'!AM6,1)</f>
        <v>1</v>
      </c>
      <c r="AN6" s="313">
        <f>IF('BIFUbC-heavy-or-residual-oil'!AN6&gt;0,'E-heavy fuel oil'!AN54/'BIFUbC-heavy-or-residual-oil'!AN6,1)</f>
        <v>1</v>
      </c>
      <c r="AO6" s="313">
        <f>IF('BIFUbC-heavy-or-residual-oil'!AO6&gt;0,'E-heavy fuel oil'!AO54/'BIFUbC-heavy-or-residual-oil'!AO6,1)</f>
        <v>1</v>
      </c>
      <c r="AP6" s="313">
        <f>IF('BIFUbC-heavy-or-residual-oil'!AP6&gt;0,'E-heavy fuel oil'!AP54/'BIFUbC-heavy-or-residual-oil'!AP6,1)</f>
        <v>1</v>
      </c>
      <c r="AQ6" s="313">
        <f>IF('BIFUbC-heavy-or-residual-oil'!AQ6&gt;0,'E-heavy fuel oil'!AQ54/'BIFUbC-heavy-or-residual-oil'!AQ6,1)</f>
        <v>1</v>
      </c>
    </row>
    <row r="7" spans="1:43" x14ac:dyDescent="0.2">
      <c r="A7" s="313" t="s">
        <v>129</v>
      </c>
      <c r="B7" s="313">
        <f>IF('BIFUbC-heavy-or-residual-oil'!B7&gt;0,'E-heavy fuel oil'!B55/'BIFUbC-heavy-or-residual-oil'!B7,1)</f>
        <v>1</v>
      </c>
      <c r="C7" s="313">
        <f>IF('BIFUbC-heavy-or-residual-oil'!C7&gt;0,'E-heavy fuel oil'!C55/'BIFUbC-heavy-or-residual-oil'!C7,1)</f>
        <v>1</v>
      </c>
      <c r="D7" s="313">
        <f>IF('BIFUbC-heavy-or-residual-oil'!D7&gt;0,'E-heavy fuel oil'!D55/'BIFUbC-heavy-or-residual-oil'!D7,1)</f>
        <v>1</v>
      </c>
      <c r="E7" s="313">
        <f>IF('BIFUbC-heavy-or-residual-oil'!E7&gt;0,'E-heavy fuel oil'!E55/'BIFUbC-heavy-or-residual-oil'!E7,1)</f>
        <v>1</v>
      </c>
      <c r="F7" s="313">
        <f>IF('BIFUbC-heavy-or-residual-oil'!F7&gt;0,'E-heavy fuel oil'!F55/'BIFUbC-heavy-or-residual-oil'!F7,1)</f>
        <v>1</v>
      </c>
      <c r="G7" s="313">
        <f>IF('BIFUbC-heavy-or-residual-oil'!G7&gt;0,'E-heavy fuel oil'!G55/'BIFUbC-heavy-or-residual-oil'!G7,1)</f>
        <v>1</v>
      </c>
      <c r="H7" s="313">
        <f>IF('BIFUbC-heavy-or-residual-oil'!H7&gt;0,'E-heavy fuel oil'!H55/'BIFUbC-heavy-or-residual-oil'!H7,1)</f>
        <v>1</v>
      </c>
      <c r="I7" s="313">
        <f>IF('BIFUbC-heavy-or-residual-oil'!I7&gt;0,'E-heavy fuel oil'!I55/'BIFUbC-heavy-or-residual-oil'!I7,1)</f>
        <v>1</v>
      </c>
      <c r="J7" s="313">
        <f>IF('BIFUbC-heavy-or-residual-oil'!J7&gt;0,'E-heavy fuel oil'!J55/'BIFUbC-heavy-or-residual-oil'!J7,1)</f>
        <v>1</v>
      </c>
      <c r="K7" s="313">
        <f>IF('BIFUbC-heavy-or-residual-oil'!K7&gt;0,'E-heavy fuel oil'!K55/'BIFUbC-heavy-or-residual-oil'!K7,1)</f>
        <v>1</v>
      </c>
      <c r="L7" s="313">
        <f>IF('BIFUbC-heavy-or-residual-oil'!L7&gt;0,'E-heavy fuel oil'!L55/'BIFUbC-heavy-or-residual-oil'!L7,1)</f>
        <v>1</v>
      </c>
      <c r="M7" s="313">
        <f>IF('BIFUbC-heavy-or-residual-oil'!M7&gt;0,'E-heavy fuel oil'!M55/'BIFUbC-heavy-or-residual-oil'!M7,1)</f>
        <v>1</v>
      </c>
      <c r="N7" s="313">
        <f>IF('BIFUbC-heavy-or-residual-oil'!N7&gt;0,'E-heavy fuel oil'!N55/'BIFUbC-heavy-or-residual-oil'!N7,1)</f>
        <v>1</v>
      </c>
      <c r="O7" s="313">
        <f>IF('BIFUbC-heavy-or-residual-oil'!O7&gt;0,'E-heavy fuel oil'!O55/'BIFUbC-heavy-or-residual-oil'!O7,1)</f>
        <v>1</v>
      </c>
      <c r="P7" s="313">
        <f>IF('BIFUbC-heavy-or-residual-oil'!P7&gt;0,'E-heavy fuel oil'!P55/'BIFUbC-heavy-or-residual-oil'!P7,1)</f>
        <v>1</v>
      </c>
      <c r="Q7" s="313">
        <f>IF('BIFUbC-heavy-or-residual-oil'!Q7&gt;0,'E-heavy fuel oil'!Q55/'BIFUbC-heavy-or-residual-oil'!Q7,1)</f>
        <v>1</v>
      </c>
      <c r="R7" s="313">
        <f>IF('BIFUbC-heavy-or-residual-oil'!R7&gt;0,'E-heavy fuel oil'!R55/'BIFUbC-heavy-or-residual-oil'!R7,1)</f>
        <v>1</v>
      </c>
      <c r="S7" s="313">
        <f>IF('BIFUbC-heavy-or-residual-oil'!S7&gt;0,'E-heavy fuel oil'!S55/'BIFUbC-heavy-or-residual-oil'!S7,1)</f>
        <v>1</v>
      </c>
      <c r="T7" s="313">
        <f>IF('BIFUbC-heavy-or-residual-oil'!T7&gt;0,'E-heavy fuel oil'!T55/'BIFUbC-heavy-or-residual-oil'!T7,1)</f>
        <v>1</v>
      </c>
      <c r="U7" s="313">
        <f>IF('BIFUbC-heavy-or-residual-oil'!U7&gt;0,'E-heavy fuel oil'!U55/'BIFUbC-heavy-or-residual-oil'!U7,1)</f>
        <v>1</v>
      </c>
      <c r="V7" s="313">
        <f>IF('BIFUbC-heavy-or-residual-oil'!V7&gt;0,'E-heavy fuel oil'!V55/'BIFUbC-heavy-or-residual-oil'!V7,1)</f>
        <v>1</v>
      </c>
      <c r="W7" s="313">
        <f>IF('BIFUbC-heavy-or-residual-oil'!W7&gt;0,'E-heavy fuel oil'!W55/'BIFUbC-heavy-or-residual-oil'!W7,1)</f>
        <v>1</v>
      </c>
      <c r="X7" s="313">
        <f>IF('BIFUbC-heavy-or-residual-oil'!X7&gt;0,'E-heavy fuel oil'!X55/'BIFUbC-heavy-or-residual-oil'!X7,1)</f>
        <v>1</v>
      </c>
      <c r="Y7" s="313">
        <f>IF('BIFUbC-heavy-or-residual-oil'!Y7&gt;0,'E-heavy fuel oil'!Y55/'BIFUbC-heavy-or-residual-oil'!Y7,1)</f>
        <v>1</v>
      </c>
      <c r="Z7" s="313">
        <f>IF('BIFUbC-heavy-or-residual-oil'!Z7&gt;0,'E-heavy fuel oil'!Z55/'BIFUbC-heavy-or-residual-oil'!Z7,1)</f>
        <v>1</v>
      </c>
      <c r="AA7" s="313">
        <f>IF('BIFUbC-heavy-or-residual-oil'!AA7&gt;0,'E-heavy fuel oil'!AA55/'BIFUbC-heavy-or-residual-oil'!AA7,1)</f>
        <v>1</v>
      </c>
      <c r="AB7" s="313">
        <f>IF('BIFUbC-heavy-or-residual-oil'!AB7&gt;0,'E-heavy fuel oil'!AB55/'BIFUbC-heavy-or-residual-oil'!AB7,1)</f>
        <v>1</v>
      </c>
      <c r="AC7" s="313">
        <f>IF('BIFUbC-heavy-or-residual-oil'!AC7&gt;0,'E-heavy fuel oil'!AC55/'BIFUbC-heavy-or-residual-oil'!AC7,1)</f>
        <v>1</v>
      </c>
      <c r="AD7" s="313">
        <f>IF('BIFUbC-heavy-or-residual-oil'!AD7&gt;0,'E-heavy fuel oil'!AD55/'BIFUbC-heavy-or-residual-oil'!AD7,1)</f>
        <v>1</v>
      </c>
      <c r="AE7" s="313">
        <f>IF('BIFUbC-heavy-or-residual-oil'!AE7&gt;0,'E-heavy fuel oil'!AE55/'BIFUbC-heavy-or-residual-oil'!AE7,1)</f>
        <v>1</v>
      </c>
      <c r="AF7" s="313">
        <f>IF('BIFUbC-heavy-or-residual-oil'!AF7&gt;0,'E-heavy fuel oil'!AF55/'BIFUbC-heavy-or-residual-oil'!AF7,1)</f>
        <v>1</v>
      </c>
      <c r="AG7" s="313">
        <f>IF('BIFUbC-heavy-or-residual-oil'!AG7&gt;0,'E-heavy fuel oil'!AG55/'BIFUbC-heavy-or-residual-oil'!AG7,1)</f>
        <v>1</v>
      </c>
      <c r="AH7" s="313">
        <f>IF('BIFUbC-heavy-or-residual-oil'!AH7&gt;0,'E-heavy fuel oil'!AH55/'BIFUbC-heavy-or-residual-oil'!AH7,1)</f>
        <v>1</v>
      </c>
      <c r="AI7" s="313">
        <f>IF('BIFUbC-heavy-or-residual-oil'!AI7&gt;0,'E-heavy fuel oil'!AI55/'BIFUbC-heavy-or-residual-oil'!AI7,1)</f>
        <v>1</v>
      </c>
      <c r="AJ7" s="313">
        <f>IF('BIFUbC-heavy-or-residual-oil'!AJ7&gt;0,'E-heavy fuel oil'!AJ55/'BIFUbC-heavy-or-residual-oil'!AJ7,1)</f>
        <v>1</v>
      </c>
      <c r="AK7" s="313">
        <f>IF('BIFUbC-heavy-or-residual-oil'!AK7&gt;0,'E-heavy fuel oil'!AK55/'BIFUbC-heavy-or-residual-oil'!AK7,1)</f>
        <v>1</v>
      </c>
      <c r="AL7" s="313">
        <f>IF('BIFUbC-heavy-or-residual-oil'!AL7&gt;0,'E-heavy fuel oil'!AL55/'BIFUbC-heavy-or-residual-oil'!AL7,1)</f>
        <v>1</v>
      </c>
      <c r="AM7" s="313">
        <f>IF('BIFUbC-heavy-or-residual-oil'!AM7&gt;0,'E-heavy fuel oil'!AM55/'BIFUbC-heavy-or-residual-oil'!AM7,1)</f>
        <v>1</v>
      </c>
      <c r="AN7" s="313">
        <f>IF('BIFUbC-heavy-or-residual-oil'!AN7&gt;0,'E-heavy fuel oil'!AN55/'BIFUbC-heavy-or-residual-oil'!AN7,1)</f>
        <v>1</v>
      </c>
      <c r="AO7" s="313">
        <f>IF('BIFUbC-heavy-or-residual-oil'!AO7&gt;0,'E-heavy fuel oil'!AO55/'BIFUbC-heavy-or-residual-oil'!AO7,1)</f>
        <v>1</v>
      </c>
      <c r="AP7" s="313">
        <f>IF('BIFUbC-heavy-or-residual-oil'!AP7&gt;0,'E-heavy fuel oil'!AP55/'BIFUbC-heavy-or-residual-oil'!AP7,1)</f>
        <v>1</v>
      </c>
      <c r="AQ7" s="313">
        <f>IF('BIFUbC-heavy-or-residual-oil'!AQ7&gt;0,'E-heavy fuel oil'!AQ55/'BIFUbC-heavy-or-residual-oil'!AQ7,1)</f>
        <v>1</v>
      </c>
    </row>
    <row r="8" spans="1:43" x14ac:dyDescent="0.2">
      <c r="A8" s="313" t="s">
        <v>130</v>
      </c>
      <c r="B8" s="313">
        <f>IF('BIFUbC-heavy-or-residual-oil'!B8&gt;0,'E-heavy fuel oil'!B56/'BIFUbC-heavy-or-residual-oil'!B8,1)</f>
        <v>0.18507314591362389</v>
      </c>
      <c r="C8" s="313">
        <f>IF('BIFUbC-heavy-or-residual-oil'!C8&gt;0,'E-heavy fuel oil'!C56/'BIFUbC-heavy-or-residual-oil'!C8,1)</f>
        <v>0.10956185473941098</v>
      </c>
      <c r="D8" s="313">
        <f>IF('BIFUbC-heavy-or-residual-oil'!D8&gt;0,'E-heavy fuel oil'!D56/'BIFUbC-heavy-or-residual-oil'!D8,1)</f>
        <v>0.10898710257522456</v>
      </c>
      <c r="E8" s="313">
        <f>IF('BIFUbC-heavy-or-residual-oil'!E8&gt;0,'E-heavy fuel oil'!E56/'BIFUbC-heavy-or-residual-oil'!E8,1)</f>
        <v>0.10610118750619842</v>
      </c>
      <c r="F8" s="313">
        <f>IF('BIFUbC-heavy-or-residual-oil'!F8&gt;0,'E-heavy fuel oil'!F56/'BIFUbC-heavy-or-residual-oil'!F8,1)</f>
        <v>0.10505794626803182</v>
      </c>
      <c r="G8" s="313">
        <f>IF('BIFUbC-heavy-or-residual-oil'!G8&gt;0,'E-heavy fuel oil'!G56/'BIFUbC-heavy-or-residual-oil'!G8,1)</f>
        <v>0.10399791141734047</v>
      </c>
      <c r="H8" s="313">
        <f>IF('BIFUbC-heavy-or-residual-oil'!H8&gt;0,'E-heavy fuel oil'!H56/'BIFUbC-heavy-or-residual-oil'!H8,1)</f>
        <v>0.10293610276209295</v>
      </c>
      <c r="I8" s="313">
        <f>IF('BIFUbC-heavy-or-residual-oil'!I8&gt;0,'E-heavy fuel oil'!I56/'BIFUbC-heavy-or-residual-oil'!I8,1)</f>
        <v>0.10194613972196383</v>
      </c>
      <c r="J8" s="313">
        <f>IF('BIFUbC-heavy-or-residual-oil'!J8&gt;0,'E-heavy fuel oil'!J56/'BIFUbC-heavy-or-residual-oil'!J8,1)</f>
        <v>0.10096614577226509</v>
      </c>
      <c r="K8" s="313">
        <f>IF('BIFUbC-heavy-or-residual-oil'!K8&gt;0,'E-heavy fuel oil'!K56/'BIFUbC-heavy-or-residual-oil'!K8,1)</f>
        <v>9.9994182441848656E-2</v>
      </c>
      <c r="L8" s="313">
        <f>IF('BIFUbC-heavy-or-residual-oil'!L8&gt;0,'E-heavy fuel oil'!L56/'BIFUbC-heavy-or-residual-oil'!L8,1)</f>
        <v>9.9028409743065551E-2</v>
      </c>
      <c r="M8" s="313">
        <f>IF('BIFUbC-heavy-or-residual-oil'!M8&gt;0,'E-heavy fuel oil'!M56/'BIFUbC-heavy-or-residual-oil'!M8,1)</f>
        <v>9.8067082962906546E-2</v>
      </c>
      <c r="N8" s="313">
        <f>IF('BIFUbC-heavy-or-residual-oil'!N8&gt;0,'E-heavy fuel oil'!N56/'BIFUbC-heavy-or-residual-oil'!N8,1)</f>
        <v>9.7310940251437855E-2</v>
      </c>
      <c r="O8" s="313">
        <f>IF('BIFUbC-heavy-or-residual-oil'!O8&gt;0,'E-heavy fuel oil'!O56/'BIFUbC-heavy-or-residual-oil'!O8,1)</f>
        <v>9.6556477435713411E-2</v>
      </c>
      <c r="P8" s="313">
        <f>IF('BIFUbC-heavy-or-residual-oil'!P8&gt;0,'E-heavy fuel oil'!P56/'BIFUbC-heavy-or-residual-oil'!P8,1)</f>
        <v>9.5803753563454067E-2</v>
      </c>
      <c r="Q8" s="313">
        <f>IF('BIFUbC-heavy-or-residual-oil'!Q8&gt;0,'E-heavy fuel oil'!Q56/'BIFUbC-heavy-or-residual-oil'!Q8,1)</f>
        <v>9.5052826238875898E-2</v>
      </c>
      <c r="R8" s="313">
        <f>IF('BIFUbC-heavy-or-residual-oil'!R8&gt;0,'E-heavy fuel oil'!R56/'BIFUbC-heavy-or-residual-oil'!R8,1)</f>
        <v>9.4303751624011514E-2</v>
      </c>
      <c r="S8" s="313">
        <f>IF('BIFUbC-heavy-or-residual-oil'!S8&gt;0,'E-heavy fuel oil'!S56/'BIFUbC-heavy-or-residual-oil'!S8,1)</f>
        <v>9.3980720466075196E-2</v>
      </c>
      <c r="T8" s="313">
        <f>IF('BIFUbC-heavy-or-residual-oil'!T8&gt;0,'E-heavy fuel oil'!T56/'BIFUbC-heavy-or-residual-oil'!T8,1)</f>
        <v>9.3657811099678828E-2</v>
      </c>
      <c r="U8" s="313">
        <f>IF('BIFUbC-heavy-or-residual-oil'!U8&gt;0,'E-heavy fuel oil'!U56/'BIFUbC-heavy-or-residual-oil'!U8,1)</f>
        <v>9.3335127199695E-2</v>
      </c>
      <c r="V8" s="313">
        <f>IF('BIFUbC-heavy-or-residual-oil'!V8&gt;0,'E-heavy fuel oil'!V56/'BIFUbC-heavy-or-residual-oil'!V8,1)</f>
        <v>9.3012770149515409E-2</v>
      </c>
      <c r="W8" s="313">
        <f>IF('BIFUbC-heavy-or-residual-oil'!W8&gt;0,'E-heavy fuel oil'!W56/'BIFUbC-heavy-or-residual-oil'!W8,1)</f>
        <v>9.269083904364557E-2</v>
      </c>
      <c r="X8" s="313">
        <f>IF('BIFUbC-heavy-or-residual-oil'!X8&gt;0,'E-heavy fuel oil'!X56/'BIFUbC-heavy-or-residual-oil'!X8,1)</f>
        <v>9.2369430694441715E-2</v>
      </c>
      <c r="Y8" s="313">
        <f>IF('BIFUbC-heavy-or-residual-oil'!Y8&gt;0,'E-heavy fuel oil'!Y56/'BIFUbC-heavy-or-residual-oil'!Y8,1)</f>
        <v>9.2048639642838659E-2</v>
      </c>
      <c r="Z8" s="313">
        <f>IF('BIFUbC-heavy-or-residual-oil'!Z8&gt;0,'E-heavy fuel oil'!Z56/'BIFUbC-heavy-or-residual-oil'!Z8,1)</f>
        <v>9.1728558172915545E-2</v>
      </c>
      <c r="AA8" s="313">
        <f>IF('BIFUbC-heavy-or-residual-oil'!AA8&gt;0,'E-heavy fuel oil'!AA56/'BIFUbC-heavy-or-residual-oil'!AA8,1)</f>
        <v>9.1409276330149392E-2</v>
      </c>
      <c r="AB8" s="313">
        <f>IF('BIFUbC-heavy-or-residual-oil'!AB8&gt;0,'E-heavy fuel oil'!AB56/'BIFUbC-heavy-or-residual-oil'!AB8,1)</f>
        <v>9.109088194320672E-2</v>
      </c>
      <c r="AC8" s="313">
        <f>IF('BIFUbC-heavy-or-residual-oil'!AC8&gt;0,'E-heavy fuel oil'!AC56/'BIFUbC-heavy-or-residual-oil'!AC8,1)</f>
        <v>9.0773460649124268E-2</v>
      </c>
      <c r="AD8" s="313">
        <f>IF('BIFUbC-heavy-or-residual-oil'!AD8&gt;0,'E-heavy fuel oil'!AD56/'BIFUbC-heavy-or-residual-oil'!AD8,1)</f>
        <v>9.045709592173555E-2</v>
      </c>
      <c r="AE8" s="313">
        <f>IF('BIFUbC-heavy-or-residual-oil'!AE8&gt;0,'E-heavy fuel oil'!AE56/'BIFUbC-heavy-or-residual-oil'!AE8,1)</f>
        <v>9.0141869103195604E-2</v>
      </c>
      <c r="AF8" s="313">
        <f>IF('BIFUbC-heavy-or-residual-oil'!AF8&gt;0,'E-heavy fuel oil'!AF56/'BIFUbC-heavy-or-residual-oil'!AF8,1)</f>
        <v>8.9827859438468577E-2</v>
      </c>
      <c r="AG8" s="313">
        <f>IF('BIFUbC-heavy-or-residual-oil'!AG8&gt;0,'E-heavy fuel oil'!AG56/'BIFUbC-heavy-or-residual-oil'!AG8,1)</f>
        <v>8.9515144112635212E-2</v>
      </c>
      <c r="AH8" s="313">
        <f>IF('BIFUbC-heavy-or-residual-oil'!AH8&gt;0,'E-heavy fuel oil'!AH56/'BIFUbC-heavy-or-residual-oil'!AH8,1)</f>
        <v>8.9203798290889647E-2</v>
      </c>
      <c r="AI8" s="313">
        <f>IF('BIFUbC-heavy-or-residual-oil'!AI8&gt;0,'E-heavy fuel oil'!AI56/'BIFUbC-heavy-or-residual-oil'!AI8,1)</f>
        <v>8.8893895161093028E-2</v>
      </c>
      <c r="AJ8" s="313">
        <f>IF('BIFUbC-heavy-or-residual-oil'!AJ8&gt;0,'E-heavy fuel oil'!AJ56/'BIFUbC-heavy-or-residual-oil'!AJ8,1)</f>
        <v>8.8585505978757542E-2</v>
      </c>
      <c r="AK8" s="313">
        <f>IF('BIFUbC-heavy-or-residual-oil'!AK8&gt;0,'E-heavy fuel oil'!AK56/'BIFUbC-heavy-or-residual-oil'!AK8,1)</f>
        <v>8.827870011433793E-2</v>
      </c>
      <c r="AL8" s="313">
        <f>IF('BIFUbC-heavy-or-residual-oil'!AL8&gt;0,'E-heavy fuel oil'!AL56/'BIFUbC-heavy-or-residual-oil'!AL8,1)</f>
        <v>8.7973545102712547E-2</v>
      </c>
      <c r="AM8" s="313">
        <f>IF('BIFUbC-heavy-or-residual-oil'!AM8&gt;0,'E-heavy fuel oil'!AM56/'BIFUbC-heavy-or-residual-oil'!AM8,1)</f>
        <v>8.7670106694738709E-2</v>
      </c>
      <c r="AN8" s="313">
        <f>IF('BIFUbC-heavy-or-residual-oil'!AN8&gt;0,'E-heavy fuel oil'!AN56/'BIFUbC-heavy-or-residual-oil'!AN8,1)</f>
        <v>8.7368448910774846E-2</v>
      </c>
      <c r="AO8" s="313">
        <f>IF('BIFUbC-heavy-or-residual-oil'!AO8&gt;0,'E-heavy fuel oil'!AO56/'BIFUbC-heavy-or-residual-oil'!AO8,1)</f>
        <v>8.7068634096063094E-2</v>
      </c>
      <c r="AP8" s="313">
        <f>IF('BIFUbC-heavy-or-residual-oil'!AP8&gt;0,'E-heavy fuel oil'!AP56/'BIFUbC-heavy-or-residual-oil'!AP8,1)</f>
        <v>8.6770722977874901E-2</v>
      </c>
      <c r="AQ8" s="313">
        <f>IF('BIFUbC-heavy-or-residual-oil'!AQ8&gt;0,'E-heavy fuel oil'!AQ56/'BIFUbC-heavy-or-residual-oil'!AQ8,1)</f>
        <v>8.6066068372489493E-2</v>
      </c>
    </row>
    <row r="9" spans="1:43" x14ac:dyDescent="0.2">
      <c r="A9" s="313" t="s">
        <v>131</v>
      </c>
      <c r="B9" s="313">
        <f>IF('BIFUbC-heavy-or-residual-oil'!B9&gt;0,'E-heavy fuel oil'!B57/'BIFUbC-heavy-or-residual-oil'!B9,1)</f>
        <v>0.97393621944372677</v>
      </c>
      <c r="C9" s="313">
        <f>IF('BIFUbC-heavy-or-residual-oil'!C9&gt;0,'E-heavy fuel oil'!C57/'BIFUbC-heavy-or-residual-oil'!C9,1)</f>
        <v>0.96238337931855877</v>
      </c>
      <c r="D9" s="313">
        <f>IF('BIFUbC-heavy-or-residual-oil'!D9&gt;0,'E-heavy fuel oil'!D57/'BIFUbC-heavy-or-residual-oil'!D9,1)</f>
        <v>0.96100267068256839</v>
      </c>
      <c r="E9" s="313">
        <f>IF('BIFUbC-heavy-or-residual-oil'!E9&gt;0,'E-heavy fuel oil'!E57/'BIFUbC-heavy-or-residual-oil'!E9,1)</f>
        <v>0.96132868947782968</v>
      </c>
      <c r="F9" s="313">
        <f>IF('BIFUbC-heavy-or-residual-oil'!F9&gt;0,'E-heavy fuel oil'!F57/'BIFUbC-heavy-or-residual-oil'!F9,1)</f>
        <v>0.96144257046563097</v>
      </c>
      <c r="G9" s="313">
        <f>IF('BIFUbC-heavy-or-residual-oil'!G9&gt;0,'E-heavy fuel oil'!G57/'BIFUbC-heavy-or-residual-oil'!G9,1)</f>
        <v>0.96142030870298012</v>
      </c>
      <c r="H9" s="313">
        <f>IF('BIFUbC-heavy-or-residual-oil'!H9&gt;0,'E-heavy fuel oil'!H57/'BIFUbC-heavy-or-residual-oil'!H9,1)</f>
        <v>0.96131648899020816</v>
      </c>
      <c r="I9" s="313">
        <f>IF('BIFUbC-heavy-or-residual-oil'!I9&gt;0,'E-heavy fuel oil'!I57/'BIFUbC-heavy-or-residual-oil'!I9,1)</f>
        <v>0.96105863968519867</v>
      </c>
      <c r="J9" s="313">
        <f>IF('BIFUbC-heavy-or-residual-oil'!J9&gt;0,'E-heavy fuel oil'!J57/'BIFUbC-heavy-or-residual-oil'!J9,1)</f>
        <v>0.96079517553018512</v>
      </c>
      <c r="K9" s="313">
        <f>IF('BIFUbC-heavy-or-residual-oil'!K9&gt;0,'E-heavy fuel oil'!K57/'BIFUbC-heavy-or-residual-oil'!K9,1)</f>
        <v>0.96053437003576325</v>
      </c>
      <c r="L9" s="313">
        <f>IF('BIFUbC-heavy-or-residual-oil'!L9&gt;0,'E-heavy fuel oil'!L57/'BIFUbC-heavy-or-residual-oil'!L9,1)</f>
        <v>0.96028454492355386</v>
      </c>
      <c r="M9" s="313">
        <f>IF('BIFUbC-heavy-or-residual-oil'!M9&gt;0,'E-heavy fuel oil'!M57/'BIFUbC-heavy-or-residual-oil'!M9,1)</f>
        <v>0.9600541161720908</v>
      </c>
      <c r="N9" s="313">
        <f>IF('BIFUbC-heavy-or-residual-oil'!N9&gt;0,'E-heavy fuel oil'!N57/'BIFUbC-heavy-or-residual-oil'!N9,1)</f>
        <v>0.95977950655302435</v>
      </c>
      <c r="O9" s="313">
        <f>IF('BIFUbC-heavy-or-residual-oil'!O9&gt;0,'E-heavy fuel oil'!O57/'BIFUbC-heavy-or-residual-oil'!O9,1)</f>
        <v>0.95953392699174234</v>
      </c>
      <c r="P9" s="313">
        <f>IF('BIFUbC-heavy-or-residual-oil'!P9&gt;0,'E-heavy fuel oil'!P57/'BIFUbC-heavy-or-residual-oil'!P9,1)</f>
        <v>0.95931480171163341</v>
      </c>
      <c r="Q9" s="313">
        <f>IF('BIFUbC-heavy-or-residual-oil'!Q9&gt;0,'E-heavy fuel oil'!Q57/'BIFUbC-heavy-or-residual-oil'!Q9,1)</f>
        <v>0.95911967457078096</v>
      </c>
      <c r="R9" s="313">
        <f>IF('BIFUbC-heavy-or-residual-oil'!R9&gt;0,'E-heavy fuel oil'!R57/'BIFUbC-heavy-or-residual-oil'!R9,1)</f>
        <v>0.95894617251179437</v>
      </c>
      <c r="S9" s="313">
        <f>IF('BIFUbC-heavy-or-residual-oil'!S9&gt;0,'E-heavy fuel oil'!S57/'BIFUbC-heavy-or-residual-oil'!S9,1)</f>
        <v>0.95886699237933248</v>
      </c>
      <c r="T9" s="313">
        <f>IF('BIFUbC-heavy-or-residual-oil'!T9&gt;0,'E-heavy fuel oil'!T57/'BIFUbC-heavy-or-residual-oil'!T9,1)</f>
        <v>0.95880749800412912</v>
      </c>
      <c r="U9" s="313">
        <f>IF('BIFUbC-heavy-or-residual-oil'!U9&gt;0,'E-heavy fuel oil'!U57/'BIFUbC-heavy-or-residual-oil'!U9,1)</f>
        <v>0.9587662915466475</v>
      </c>
      <c r="V9" s="313">
        <f>IF('BIFUbC-heavy-or-residual-oil'!V9&gt;0,'E-heavy fuel oil'!V57/'BIFUbC-heavy-or-residual-oil'!V9,1)</f>
        <v>0.95874202483558246</v>
      </c>
      <c r="W9" s="313">
        <f>IF('BIFUbC-heavy-or-residual-oil'!W9&gt;0,'E-heavy fuel oil'!W57/'BIFUbC-heavy-or-residual-oil'!W9,1)</f>
        <v>0.95873338480605252</v>
      </c>
      <c r="X9" s="313">
        <f>IF('BIFUbC-heavy-or-residual-oil'!X9&gt;0,'E-heavy fuel oil'!X57/'BIFUbC-heavy-or-residual-oil'!X9,1)</f>
        <v>0.95864003656165753</v>
      </c>
      <c r="Y9" s="313">
        <f>IF('BIFUbC-heavy-or-residual-oil'!Y9&gt;0,'E-heavy fuel oil'!Y57/'BIFUbC-heavy-or-residual-oil'!Y9,1)</f>
        <v>0.95855920579308185</v>
      </c>
      <c r="Z9" s="313">
        <f>IF('BIFUbC-heavy-or-residual-oil'!Z9&gt;0,'E-heavy fuel oil'!Z57/'BIFUbC-heavy-or-residual-oil'!Z9,1)</f>
        <v>0.95848941505024154</v>
      </c>
      <c r="AA9" s="313">
        <f>IF('BIFUbC-heavy-or-residual-oil'!AA9&gt;0,'E-heavy fuel oil'!AA57/'BIFUbC-heavy-or-residual-oil'!AA9,1)</f>
        <v>0.95842920683226929</v>
      </c>
      <c r="AB9" s="313">
        <f>IF('BIFUbC-heavy-or-residual-oil'!AB9&gt;0,'E-heavy fuel oil'!AB57/'BIFUbC-heavy-or-residual-oil'!AB9,1)</f>
        <v>0.95837713494638588</v>
      </c>
      <c r="AC9" s="313">
        <f>IF('BIFUbC-heavy-or-residual-oil'!AC9&gt;0,'E-heavy fuel oil'!AC57/'BIFUbC-heavy-or-residual-oil'!AC9,1)</f>
        <v>0.95825992889118694</v>
      </c>
      <c r="AD9" s="313">
        <f>IF('BIFUbC-heavy-or-residual-oil'!AD9&gt;0,'E-heavy fuel oil'!AD57/'BIFUbC-heavy-or-residual-oil'!AD9,1)</f>
        <v>0.9581466279899723</v>
      </c>
      <c r="AE9" s="313">
        <f>IF('BIFUbC-heavy-or-residual-oil'!AE9&gt;0,'E-heavy fuel oil'!AE57/'BIFUbC-heavy-or-residual-oil'!AE9,1)</f>
        <v>0.95803570160734564</v>
      </c>
      <c r="AF9" s="313">
        <f>IF('BIFUbC-heavy-or-residual-oil'!AF9&gt;0,'E-heavy fuel oil'!AF57/'BIFUbC-heavy-or-residual-oil'!AF9,1)</f>
        <v>0.95792562930212322</v>
      </c>
      <c r="AG9" s="313">
        <f>IF('BIFUbC-heavy-or-residual-oil'!AG9&gt;0,'E-heavy fuel oil'!AG57/'BIFUbC-heavy-or-residual-oil'!AG9,1)</f>
        <v>0.95781489937262643</v>
      </c>
      <c r="AH9" s="313">
        <f>IF('BIFUbC-heavy-or-residual-oil'!AH9&gt;0,'E-heavy fuel oil'!AH57/'BIFUbC-heavy-or-residual-oil'!AH9,1)</f>
        <v>0.95769111900509873</v>
      </c>
      <c r="AI9" s="313">
        <f>IF('BIFUbC-heavy-or-residual-oil'!AI9&gt;0,'E-heavy fuel oil'!AI57/'BIFUbC-heavy-or-residual-oil'!AI9,1)</f>
        <v>0.95756342169270792</v>
      </c>
      <c r="AJ9" s="313">
        <f>IF('BIFUbC-heavy-or-residual-oil'!AJ9&gt;0,'E-heavy fuel oil'!AJ57/'BIFUbC-heavy-or-residual-oil'!AJ9,1)</f>
        <v>0.95743032533231864</v>
      </c>
      <c r="AK9" s="313">
        <f>IF('BIFUbC-heavy-or-residual-oil'!AK9&gt;0,'E-heavy fuel oil'!AK57/'BIFUbC-heavy-or-residual-oil'!AK9,1)</f>
        <v>0.95729036802317014</v>
      </c>
      <c r="AL9" s="313">
        <f>IF('BIFUbC-heavy-or-residual-oil'!AL9&gt;0,'E-heavy fuel oil'!AL57/'BIFUbC-heavy-or-residual-oil'!AL9,1)</f>
        <v>0.95714211369115387</v>
      </c>
      <c r="AM9" s="313">
        <f>IF('BIFUbC-heavy-or-residual-oil'!AM9&gt;0,'E-heavy fuel oil'!AM57/'BIFUbC-heavy-or-residual-oil'!AM9,1)</f>
        <v>0.9569610300314858</v>
      </c>
      <c r="AN9" s="313">
        <f>IF('BIFUbC-heavy-or-residual-oil'!AN9&gt;0,'E-heavy fuel oil'!AN57/'BIFUbC-heavy-or-residual-oil'!AN9,1)</f>
        <v>0.95676835553737594</v>
      </c>
      <c r="AO9" s="313">
        <f>IF('BIFUbC-heavy-or-residual-oil'!AO9&gt;0,'E-heavy fuel oil'!AO57/'BIFUbC-heavy-or-residual-oil'!AO9,1)</f>
        <v>0.95656281088170592</v>
      </c>
      <c r="AP9" s="313">
        <f>IF('BIFUbC-heavy-or-residual-oil'!AP9&gt;0,'E-heavy fuel oil'!AP57/'BIFUbC-heavy-or-residual-oil'!AP9,1)</f>
        <v>0.95634319125802314</v>
      </c>
      <c r="AQ9" s="313">
        <f>IF('BIFUbC-heavy-or-residual-oil'!AQ9&gt;0,'E-heavy fuel oil'!AQ57/'BIFUbC-heavy-or-residual-oil'!AQ9,1)</f>
        <v>0.95589194730799598</v>
      </c>
    </row>
    <row r="10" spans="1:43" x14ac:dyDescent="0.2">
      <c r="A10" s="313" t="s">
        <v>132</v>
      </c>
      <c r="B10" s="313">
        <f>IF('BIFUbC-heavy-or-residual-oil'!B10&gt;0,'E-heavy fuel oil'!B58/'BIFUbC-heavy-or-residual-oil'!B10,1)</f>
        <v>0.19768194896887781</v>
      </c>
      <c r="C10" s="313">
        <f>IF('BIFUbC-heavy-or-residual-oil'!C10&gt;0,'E-heavy fuel oil'!C58/'BIFUbC-heavy-or-residual-oil'!C10,1)</f>
        <v>0.16760867511218094</v>
      </c>
      <c r="D10" s="313">
        <f>IF('BIFUbC-heavy-or-residual-oil'!D10&gt;0,'E-heavy fuel oil'!D58/'BIFUbC-heavy-or-residual-oil'!D10,1)</f>
        <v>0.16705575439493961</v>
      </c>
      <c r="E10" s="313">
        <f>IF('BIFUbC-heavy-or-residual-oil'!E10&gt;0,'E-heavy fuel oil'!E58/'BIFUbC-heavy-or-residual-oil'!E10,1)</f>
        <v>0.16650224241212819</v>
      </c>
      <c r="F10" s="313">
        <f>IF('BIFUbC-heavy-or-residual-oil'!F10&gt;0,'E-heavy fuel oil'!F58/'BIFUbC-heavy-or-residual-oil'!F10,1)</f>
        <v>0.16594813827087598</v>
      </c>
      <c r="G10" s="313">
        <f>IF('BIFUbC-heavy-or-residual-oil'!G10&gt;0,'E-heavy fuel oil'!G58/'BIFUbC-heavy-or-residual-oil'!G10,1)</f>
        <v>0.16539344107654971</v>
      </c>
      <c r="H10" s="313">
        <f>IF('BIFUbC-heavy-or-residual-oil'!H10&gt;0,'E-heavy fuel oil'!H58/'BIFUbC-heavy-or-residual-oil'!H10,1)</f>
        <v>0.16483814993274948</v>
      </c>
      <c r="I10" s="313">
        <f>IF('BIFUbC-heavy-or-residual-oil'!I10&gt;0,'E-heavy fuel oil'!I58/'BIFUbC-heavy-or-residual-oil'!I10,1)</f>
        <v>0.16437742700965285</v>
      </c>
      <c r="J10" s="313">
        <f>IF('BIFUbC-heavy-or-residual-oil'!J10&gt;0,'E-heavy fuel oil'!J58/'BIFUbC-heavy-or-residual-oil'!J10,1)</f>
        <v>0.16391631506247611</v>
      </c>
      <c r="K10" s="313">
        <f>IF('BIFUbC-heavy-or-residual-oil'!K10&gt;0,'E-heavy fuel oil'!K58/'BIFUbC-heavy-or-residual-oil'!K10,1)</f>
        <v>0.16345481364480882</v>
      </c>
      <c r="L10" s="313">
        <f>IF('BIFUbC-heavy-or-residual-oil'!L10&gt;0,'E-heavy fuel oil'!L58/'BIFUbC-heavy-or-residual-oil'!L10,1)</f>
        <v>0.16299292230958881</v>
      </c>
      <c r="M10" s="313">
        <f>IF('BIFUbC-heavy-or-residual-oil'!M10&gt;0,'E-heavy fuel oil'!M58/'BIFUbC-heavy-or-residual-oil'!M10,1)</f>
        <v>0.16253064060910097</v>
      </c>
      <c r="N10" s="313">
        <f>IF('BIFUbC-heavy-or-residual-oil'!N10&gt;0,'E-heavy fuel oil'!N58/'BIFUbC-heavy-or-residual-oil'!N10,1)</f>
        <v>0.16214021309656379</v>
      </c>
      <c r="O10" s="313">
        <f>IF('BIFUbC-heavy-or-residual-oil'!O10&gt;0,'E-heavy fuel oil'!O58/'BIFUbC-heavy-or-residual-oil'!O10,1)</f>
        <v>0.1617494939255808</v>
      </c>
      <c r="P10" s="313">
        <f>IF('BIFUbC-heavy-or-residual-oil'!P10&gt;0,'E-heavy fuel oil'!P58/'BIFUbC-heavy-or-residual-oil'!P10,1)</f>
        <v>0.16135848278942461</v>
      </c>
      <c r="Q10" s="313">
        <f>IF('BIFUbC-heavy-or-residual-oil'!Q10&gt;0,'E-heavy fuel oil'!Q58/'BIFUbC-heavy-or-residual-oil'!Q10,1)</f>
        <v>0.1609671793809469</v>
      </c>
      <c r="R10" s="313">
        <f>IF('BIFUbC-heavy-or-residual-oil'!R10&gt;0,'E-heavy fuel oil'!R58/'BIFUbC-heavy-or-residual-oil'!R10,1)</f>
        <v>0.16057558339257785</v>
      </c>
      <c r="S10" s="313">
        <f>IF('BIFUbC-heavy-or-residual-oil'!S10&gt;0,'E-heavy fuel oil'!S58/'BIFUbC-heavy-or-residual-oil'!S10,1)</f>
        <v>0.16046943743632638</v>
      </c>
      <c r="T10" s="313">
        <f>IF('BIFUbC-heavy-or-residual-oil'!T10&gt;0,'E-heavy fuel oil'!T58/'BIFUbC-heavy-or-residual-oil'!T10,1)</f>
        <v>0.16036327523175545</v>
      </c>
      <c r="U10" s="313">
        <f>IF('BIFUbC-heavy-or-residual-oil'!U10&gt;0,'E-heavy fuel oil'!U58/'BIFUbC-heavy-or-residual-oil'!U10,1)</f>
        <v>0.16025709677672145</v>
      </c>
      <c r="V10" s="313">
        <f>IF('BIFUbC-heavy-or-residual-oil'!V10&gt;0,'E-heavy fuel oil'!V58/'BIFUbC-heavy-or-residual-oil'!V10,1)</f>
        <v>0.16015090206908067</v>
      </c>
      <c r="W10" s="313">
        <f>IF('BIFUbC-heavy-or-residual-oil'!W10&gt;0,'E-heavy fuel oil'!W58/'BIFUbC-heavy-or-residual-oil'!W10,1)</f>
        <v>0.16004469110668978</v>
      </c>
      <c r="X10" s="313">
        <f>IF('BIFUbC-heavy-or-residual-oil'!X10&gt;0,'E-heavy fuel oil'!X58/'BIFUbC-heavy-or-residual-oil'!X10,1)</f>
        <v>0.15993846388740554</v>
      </c>
      <c r="Y10" s="313">
        <f>IF('BIFUbC-heavy-or-residual-oil'!Y10&gt;0,'E-heavy fuel oil'!Y58/'BIFUbC-heavy-or-residual-oil'!Y10,1)</f>
        <v>0.15983222040908476</v>
      </c>
      <c r="Z10" s="313">
        <f>IF('BIFUbC-heavy-or-residual-oil'!Z10&gt;0,'E-heavy fuel oil'!Z58/'BIFUbC-heavy-or-residual-oil'!Z10,1)</f>
        <v>0.1597259606695845</v>
      </c>
      <c r="AA10" s="313">
        <f>IF('BIFUbC-heavy-or-residual-oil'!AA10&gt;0,'E-heavy fuel oil'!AA58/'BIFUbC-heavy-or-residual-oil'!AA10,1)</f>
        <v>0.15961968466676202</v>
      </c>
      <c r="AB10" s="313">
        <f>IF('BIFUbC-heavy-or-residual-oil'!AB10&gt;0,'E-heavy fuel oil'!AB58/'BIFUbC-heavy-or-residual-oil'!AB10,1)</f>
        <v>0.15951339239847459</v>
      </c>
      <c r="AC10" s="313">
        <f>IF('BIFUbC-heavy-or-residual-oil'!AC10&gt;0,'E-heavy fuel oil'!AC58/'BIFUbC-heavy-or-residual-oil'!AC10,1)</f>
        <v>0.15940708386257965</v>
      </c>
      <c r="AD10" s="313">
        <f>IF('BIFUbC-heavy-or-residual-oil'!AD10&gt;0,'E-heavy fuel oil'!AD58/'BIFUbC-heavy-or-residual-oil'!AD10,1)</f>
        <v>0.15930075905693489</v>
      </c>
      <c r="AE10" s="313">
        <f>IF('BIFUbC-heavy-or-residual-oil'!AE10&gt;0,'E-heavy fuel oil'!AE58/'BIFUbC-heavy-or-residual-oil'!AE10,1)</f>
        <v>0.1591944179793981</v>
      </c>
      <c r="AF10" s="313">
        <f>IF('BIFUbC-heavy-or-residual-oil'!AF10&gt;0,'E-heavy fuel oil'!AF58/'BIFUbC-heavy-or-residual-oil'!AF10,1)</f>
        <v>0.15908806062782713</v>
      </c>
      <c r="AG10" s="313">
        <f>IF('BIFUbC-heavy-or-residual-oil'!AG10&gt;0,'E-heavy fuel oil'!AG58/'BIFUbC-heavy-or-residual-oil'!AG10,1)</f>
        <v>0.15898168700008017</v>
      </c>
      <c r="AH10" s="313">
        <f>IF('BIFUbC-heavy-or-residual-oil'!AH10&gt;0,'E-heavy fuel oil'!AH58/'BIFUbC-heavy-or-residual-oil'!AH10,1)</f>
        <v>0.15887529709401532</v>
      </c>
      <c r="AI10" s="313">
        <f>IF('BIFUbC-heavy-or-residual-oil'!AI10&gt;0,'E-heavy fuel oil'!AI58/'BIFUbC-heavy-or-residual-oil'!AI10,1)</f>
        <v>0.15876889090749111</v>
      </c>
      <c r="AJ10" s="313">
        <f>IF('BIFUbC-heavy-or-residual-oil'!AJ10&gt;0,'E-heavy fuel oil'!AJ58/'BIFUbC-heavy-or-residual-oil'!AJ10,1)</f>
        <v>0.15866246843836596</v>
      </c>
      <c r="AK10" s="313">
        <f>IF('BIFUbC-heavy-or-residual-oil'!AK10&gt;0,'E-heavy fuel oil'!AK58/'BIFUbC-heavy-or-residual-oil'!AK10,1)</f>
        <v>0.15855602968449861</v>
      </c>
      <c r="AL10" s="313">
        <f>IF('BIFUbC-heavy-or-residual-oil'!AL10&gt;0,'E-heavy fuel oil'!AL58/'BIFUbC-heavy-or-residual-oil'!AL10,1)</f>
        <v>0.1584495746437479</v>
      </c>
      <c r="AM10" s="313">
        <f>IF('BIFUbC-heavy-or-residual-oil'!AM10&gt;0,'E-heavy fuel oil'!AM58/'BIFUbC-heavy-or-residual-oil'!AM10,1)</f>
        <v>0.15834310331397281</v>
      </c>
      <c r="AN10" s="313">
        <f>IF('BIFUbC-heavy-or-residual-oil'!AN10&gt;0,'E-heavy fuel oil'!AN58/'BIFUbC-heavy-or-residual-oil'!AN10,1)</f>
        <v>0.15823661569303246</v>
      </c>
      <c r="AO10" s="313">
        <f>IF('BIFUbC-heavy-or-residual-oil'!AO10&gt;0,'E-heavy fuel oil'!AO58/'BIFUbC-heavy-or-residual-oil'!AO10,1)</f>
        <v>0.15813011177878625</v>
      </c>
      <c r="AP10" s="313">
        <f>IF('BIFUbC-heavy-or-residual-oil'!AP10&gt;0,'E-heavy fuel oil'!AP58/'BIFUbC-heavy-or-residual-oil'!AP10,1)</f>
        <v>0.15802359156909351</v>
      </c>
      <c r="AQ10" s="313">
        <f>IF('BIFUbC-heavy-or-residual-oil'!AQ10&gt;0,'E-heavy fuel oil'!AQ58/'BIFUbC-heavy-or-residual-oil'!AQ10,1)</f>
        <v>0.15744624903099128</v>
      </c>
    </row>
    <row r="11" spans="1:43" x14ac:dyDescent="0.2">
      <c r="A11" s="313" t="s">
        <v>133</v>
      </c>
      <c r="B11" s="313">
        <f>IF('BIFUbC-heavy-or-residual-oil'!B11&gt;0,'E-heavy fuel oil'!B59/'BIFUbC-heavy-or-residual-oil'!B11,1)</f>
        <v>0.50728311949395444</v>
      </c>
      <c r="C11" s="313">
        <f>IF('BIFUbC-heavy-or-residual-oil'!C11&gt;0,'E-heavy fuel oil'!C59/'BIFUbC-heavy-or-residual-oil'!C11,1)</f>
        <v>0.42587368398165876</v>
      </c>
      <c r="D11" s="313">
        <f>IF('BIFUbC-heavy-or-residual-oil'!D11&gt;0,'E-heavy fuel oil'!D59/'BIFUbC-heavy-or-residual-oil'!D11,1)</f>
        <v>0.42466774394300016</v>
      </c>
      <c r="E11" s="313">
        <f>IF('BIFUbC-heavy-or-residual-oil'!E11&gt;0,'E-heavy fuel oil'!E59/'BIFUbC-heavy-or-residual-oil'!E11,1)</f>
        <v>0.42344315205159294</v>
      </c>
      <c r="F11" s="313">
        <f>IF('BIFUbC-heavy-or-residual-oil'!F11&gt;0,'E-heavy fuel oil'!F59/'BIFUbC-heavy-or-residual-oil'!F11,1)</f>
        <v>0.42221676446507461</v>
      </c>
      <c r="G11" s="313">
        <f>IF('BIFUbC-heavy-or-residual-oil'!G11&gt;0,'E-heavy fuel oil'!G59/'BIFUbC-heavy-or-residual-oil'!G11,1)</f>
        <v>0.42099511319223459</v>
      </c>
      <c r="H11" s="313">
        <f>IF('BIFUbC-heavy-or-residual-oil'!H11&gt;0,'E-heavy fuel oil'!H59/'BIFUbC-heavy-or-residual-oil'!H11,1)</f>
        <v>0.41977318273740666</v>
      </c>
      <c r="I11" s="313">
        <f>IF('BIFUbC-heavy-or-residual-oil'!I11&gt;0,'E-heavy fuel oil'!I59/'BIFUbC-heavy-or-residual-oil'!I11,1)</f>
        <v>0.41870421554906079</v>
      </c>
      <c r="J11" s="313">
        <f>IF('BIFUbC-heavy-or-residual-oil'!J11&gt;0,'E-heavy fuel oil'!J59/'BIFUbC-heavy-or-residual-oil'!J11,1)</f>
        <v>0.41763100784713691</v>
      </c>
      <c r="K11" s="313">
        <f>IF('BIFUbC-heavy-or-residual-oil'!K11&gt;0,'E-heavy fuel oil'!K59/'BIFUbC-heavy-or-residual-oil'!K11,1)</f>
        <v>0.41655363978596549</v>
      </c>
      <c r="L11" s="313">
        <f>IF('BIFUbC-heavy-or-residual-oil'!L11&gt;0,'E-heavy fuel oil'!L59/'BIFUbC-heavy-or-residual-oil'!L11,1)</f>
        <v>0.41547225870011717</v>
      </c>
      <c r="M11" s="313">
        <f>IF('BIFUbC-heavy-or-residual-oil'!M11&gt;0,'E-heavy fuel oil'!M59/'BIFUbC-heavy-or-residual-oil'!M11,1)</f>
        <v>0.4143870572724796</v>
      </c>
      <c r="N11" s="313">
        <f>IF('BIFUbC-heavy-or-residual-oil'!N11&gt;0,'E-heavy fuel oil'!N59/'BIFUbC-heavy-or-residual-oil'!N11,1)</f>
        <v>0.41350129565523552</v>
      </c>
      <c r="O11" s="313">
        <f>IF('BIFUbC-heavy-or-residual-oil'!O11&gt;0,'E-heavy fuel oil'!O59/'BIFUbC-heavy-or-residual-oil'!O11,1)</f>
        <v>0.41261264490670468</v>
      </c>
      <c r="P11" s="313">
        <f>IF('BIFUbC-heavy-or-residual-oil'!P11&gt;0,'E-heavy fuel oil'!P59/'BIFUbC-heavy-or-residual-oil'!P11,1)</f>
        <v>0.4117213365522443</v>
      </c>
      <c r="Q11" s="313">
        <f>IF('BIFUbC-heavy-or-residual-oil'!Q11&gt;0,'E-heavy fuel oil'!Q59/'BIFUbC-heavy-or-residual-oil'!Q11,1)</f>
        <v>0.41082760098998872</v>
      </c>
      <c r="R11" s="313">
        <f>IF('BIFUbC-heavy-or-residual-oil'!R11&gt;0,'E-heavy fuel oil'!R59/'BIFUbC-heavy-or-residual-oil'!R11,1)</f>
        <v>0.40993166092490174</v>
      </c>
      <c r="S11" s="313">
        <f>IF('BIFUbC-heavy-or-residual-oil'!S11&gt;0,'E-heavy fuel oil'!S59/'BIFUbC-heavy-or-residual-oil'!S11,1)</f>
        <v>0.40963508732765147</v>
      </c>
      <c r="T11" s="313">
        <f>IF('BIFUbC-heavy-or-residual-oil'!T11&gt;0,'E-heavy fuel oil'!T59/'BIFUbC-heavy-or-residual-oil'!T11,1)</f>
        <v>0.40933831807079463</v>
      </c>
      <c r="U11" s="313">
        <f>IF('BIFUbC-heavy-or-residual-oil'!U11&gt;0,'E-heavy fuel oil'!U59/'BIFUbC-heavy-or-residual-oil'!U11,1)</f>
        <v>0.40904135297378097</v>
      </c>
      <c r="V11" s="313">
        <f>IF('BIFUbC-heavy-or-residual-oil'!V11&gt;0,'E-heavy fuel oil'!V59/'BIFUbC-heavy-or-residual-oil'!V11,1)</f>
        <v>0.40874419188272892</v>
      </c>
      <c r="W11" s="313">
        <f>IF('BIFUbC-heavy-or-residual-oil'!W11&gt;0,'E-heavy fuel oil'!W59/'BIFUbC-heavy-or-residual-oil'!W11,1)</f>
        <v>0.40844683466792309</v>
      </c>
      <c r="X11" s="313">
        <f>IF('BIFUbC-heavy-or-residual-oil'!X11&gt;0,'E-heavy fuel oil'!X59/'BIFUbC-heavy-or-residual-oil'!X11,1)</f>
        <v>0.40814779977494164</v>
      </c>
      <c r="Y11" s="313">
        <f>IF('BIFUbC-heavy-or-residual-oil'!Y11&gt;0,'E-heavy fuel oil'!Y59/'BIFUbC-heavy-or-residual-oil'!Y11,1)</f>
        <v>0.40784840494212971</v>
      </c>
      <c r="Z11" s="313">
        <f>IF('BIFUbC-heavy-or-residual-oil'!Z11&gt;0,'E-heavy fuel oil'!Z59/'BIFUbC-heavy-or-residual-oil'!Z11,1)</f>
        <v>0.40754865184660927</v>
      </c>
      <c r="AA11" s="313">
        <f>IF('BIFUbC-heavy-or-residual-oil'!AA11&gt;0,'E-heavy fuel oil'!AA59/'BIFUbC-heavy-or-residual-oil'!AA11,1)</f>
        <v>0.40724854215753326</v>
      </c>
      <c r="AB11" s="313">
        <f>IF('BIFUbC-heavy-or-residual-oil'!AB11&gt;0,'E-heavy fuel oil'!AB59/'BIFUbC-heavy-or-residual-oil'!AB11,1)</f>
        <v>0.40694807753489759</v>
      </c>
      <c r="AC11" s="313">
        <f>IF('BIFUbC-heavy-or-residual-oil'!AC11&gt;0,'E-heavy fuel oil'!AC59/'BIFUbC-heavy-or-residual-oil'!AC11,1)</f>
        <v>0.40664260240031103</v>
      </c>
      <c r="AD11" s="313">
        <f>IF('BIFUbC-heavy-or-residual-oil'!AD11&gt;0,'E-heavy fuel oil'!AD59/'BIFUbC-heavy-or-residual-oil'!AD11,1)</f>
        <v>0.40633641968034523</v>
      </c>
      <c r="AE11" s="313">
        <f>IF('BIFUbC-heavy-or-residual-oil'!AE11&gt;0,'E-heavy fuel oil'!AE59/'BIFUbC-heavy-or-residual-oil'!AE11,1)</f>
        <v>0.40602952859821417</v>
      </c>
      <c r="AF11" s="313">
        <f>IF('BIFUbC-heavy-or-residual-oil'!AF11&gt;0,'E-heavy fuel oil'!AF59/'BIFUbC-heavy-or-residual-oil'!AF11,1)</f>
        <v>0.4057219283859857</v>
      </c>
      <c r="AG11" s="313">
        <f>IF('BIFUbC-heavy-or-residual-oil'!AG11&gt;0,'E-heavy fuel oil'!AG59/'BIFUbC-heavy-or-residual-oil'!AG11,1)</f>
        <v>0.40541361828337519</v>
      </c>
      <c r="AH11" s="313">
        <f>IF('BIFUbC-heavy-or-residual-oil'!AH11&gt;0,'E-heavy fuel oil'!AH59/'BIFUbC-heavy-or-residual-oil'!AH11,1)</f>
        <v>0.40510346925721574</v>
      </c>
      <c r="AI11" s="313">
        <f>IF('BIFUbC-heavy-or-residual-oil'!AI11&gt;0,'E-heavy fuel oil'!AI59/'BIFUbC-heavy-or-residual-oil'!AI11,1)</f>
        <v>0.40479244511633333</v>
      </c>
      <c r="AJ11" s="313">
        <f>IF('BIFUbC-heavy-or-residual-oil'!AJ11&gt;0,'E-heavy fuel oil'!AJ59/'BIFUbC-heavy-or-residual-oil'!AJ11,1)</f>
        <v>0.40448053812137785</v>
      </c>
      <c r="AK11" s="313">
        <f>IF('BIFUbC-heavy-or-residual-oil'!AK11&gt;0,'E-heavy fuel oil'!AK59/'BIFUbC-heavy-or-residual-oil'!AK11,1)</f>
        <v>0.40416774042600778</v>
      </c>
      <c r="AL11" s="313">
        <f>IF('BIFUbC-heavy-or-residual-oil'!AL11&gt;0,'E-heavy fuel oil'!AL59/'BIFUbC-heavy-or-residual-oil'!AL11,1)</f>
        <v>0.40385404407382425</v>
      </c>
      <c r="AM11" s="313">
        <f>IF('BIFUbC-heavy-or-residual-oil'!AM11&gt;0,'E-heavy fuel oil'!AM59/'BIFUbC-heavy-or-residual-oil'!AM11,1)</f>
        <v>0.40353828533398889</v>
      </c>
      <c r="AN11" s="313">
        <f>IF('BIFUbC-heavy-or-residual-oil'!AN11&gt;0,'E-heavy fuel oil'!AN59/'BIFUbC-heavy-or-residual-oil'!AN11,1)</f>
        <v>0.40322152435588315</v>
      </c>
      <c r="AO11" s="313">
        <f>IF('BIFUbC-heavy-or-residual-oil'!AO11&gt;0,'E-heavy fuel oil'!AO59/'BIFUbC-heavy-or-residual-oil'!AO11,1)</f>
        <v>0.40290375019626423</v>
      </c>
      <c r="AP11" s="313">
        <f>IF('BIFUbC-heavy-or-residual-oil'!AP11&gt;0,'E-heavy fuel oil'!AP59/'BIFUbC-heavy-or-residual-oil'!AP11,1)</f>
        <v>0.40258495172074643</v>
      </c>
      <c r="AQ11" s="313">
        <f>IF('BIFUbC-heavy-or-residual-oil'!AQ11&gt;0,'E-heavy fuel oil'!AQ59/'BIFUbC-heavy-or-residual-oil'!AQ11,1)</f>
        <v>0.40108371853287911</v>
      </c>
    </row>
    <row r="12" spans="1:43" x14ac:dyDescent="0.2">
      <c r="A12" s="313" t="s">
        <v>134</v>
      </c>
      <c r="B12" s="313">
        <f>IF('BIFUbC-heavy-or-residual-oil'!B12&gt;0,'E-heavy fuel oil'!B60/'BIFUbC-heavy-or-residual-oil'!B12,1)</f>
        <v>1</v>
      </c>
      <c r="C12" s="313">
        <f>IF('BIFUbC-heavy-or-residual-oil'!C12&gt;0,'E-heavy fuel oil'!C60/'BIFUbC-heavy-or-residual-oil'!C12,1)</f>
        <v>1</v>
      </c>
      <c r="D12" s="313">
        <f>IF('BIFUbC-heavy-or-residual-oil'!D12&gt;0,'E-heavy fuel oil'!D60/'BIFUbC-heavy-or-residual-oil'!D12,1)</f>
        <v>1</v>
      </c>
      <c r="E12" s="313">
        <f>IF('BIFUbC-heavy-or-residual-oil'!E12&gt;0,'E-heavy fuel oil'!E60/'BIFUbC-heavy-or-residual-oil'!E12,1)</f>
        <v>1</v>
      </c>
      <c r="F12" s="313">
        <f>IF('BIFUbC-heavy-or-residual-oil'!F12&gt;0,'E-heavy fuel oil'!F60/'BIFUbC-heavy-or-residual-oil'!F12,1)</f>
        <v>1</v>
      </c>
      <c r="G12" s="313">
        <f>IF('BIFUbC-heavy-or-residual-oil'!G12&gt;0,'E-heavy fuel oil'!G60/'BIFUbC-heavy-or-residual-oil'!G12,1)</f>
        <v>1</v>
      </c>
      <c r="H12" s="313">
        <f>IF('BIFUbC-heavy-or-residual-oil'!H12&gt;0,'E-heavy fuel oil'!H60/'BIFUbC-heavy-or-residual-oil'!H12,1)</f>
        <v>1</v>
      </c>
      <c r="I12" s="313">
        <f>IF('BIFUbC-heavy-or-residual-oil'!I12&gt;0,'E-heavy fuel oil'!I60/'BIFUbC-heavy-or-residual-oil'!I12,1)</f>
        <v>1</v>
      </c>
      <c r="J12" s="313">
        <f>IF('BIFUbC-heavy-or-residual-oil'!J12&gt;0,'E-heavy fuel oil'!J60/'BIFUbC-heavy-or-residual-oil'!J12,1)</f>
        <v>1</v>
      </c>
      <c r="K12" s="313">
        <f>IF('BIFUbC-heavy-or-residual-oil'!K12&gt;0,'E-heavy fuel oil'!K60/'BIFUbC-heavy-or-residual-oil'!K12,1)</f>
        <v>1</v>
      </c>
      <c r="L12" s="313">
        <f>IF('BIFUbC-heavy-or-residual-oil'!L12&gt;0,'E-heavy fuel oil'!L60/'BIFUbC-heavy-or-residual-oil'!L12,1)</f>
        <v>1</v>
      </c>
      <c r="M12" s="313">
        <f>IF('BIFUbC-heavy-or-residual-oil'!M12&gt;0,'E-heavy fuel oil'!M60/'BIFUbC-heavy-or-residual-oil'!M12,1)</f>
        <v>1</v>
      </c>
      <c r="N12" s="313">
        <f>IF('BIFUbC-heavy-or-residual-oil'!N12&gt;0,'E-heavy fuel oil'!N60/'BIFUbC-heavy-or-residual-oil'!N12,1)</f>
        <v>1</v>
      </c>
      <c r="O12" s="313">
        <f>IF('BIFUbC-heavy-or-residual-oil'!O12&gt;0,'E-heavy fuel oil'!O60/'BIFUbC-heavy-or-residual-oil'!O12,1)</f>
        <v>1</v>
      </c>
      <c r="P12" s="313">
        <f>IF('BIFUbC-heavy-or-residual-oil'!P12&gt;0,'E-heavy fuel oil'!P60/'BIFUbC-heavy-or-residual-oil'!P12,1)</f>
        <v>1</v>
      </c>
      <c r="Q12" s="313">
        <f>IF('BIFUbC-heavy-or-residual-oil'!Q12&gt;0,'E-heavy fuel oil'!Q60/'BIFUbC-heavy-or-residual-oil'!Q12,1)</f>
        <v>1</v>
      </c>
      <c r="R12" s="313">
        <f>IF('BIFUbC-heavy-or-residual-oil'!R12&gt;0,'E-heavy fuel oil'!R60/'BIFUbC-heavy-or-residual-oil'!R12,1)</f>
        <v>1</v>
      </c>
      <c r="S12" s="313">
        <f>IF('BIFUbC-heavy-or-residual-oil'!S12&gt;0,'E-heavy fuel oil'!S60/'BIFUbC-heavy-or-residual-oil'!S12,1)</f>
        <v>1</v>
      </c>
      <c r="T12" s="313">
        <f>IF('BIFUbC-heavy-or-residual-oil'!T12&gt;0,'E-heavy fuel oil'!T60/'BIFUbC-heavy-or-residual-oil'!T12,1)</f>
        <v>1</v>
      </c>
      <c r="U12" s="313">
        <f>IF('BIFUbC-heavy-or-residual-oil'!U12&gt;0,'E-heavy fuel oil'!U60/'BIFUbC-heavy-or-residual-oil'!U12,1)</f>
        <v>1</v>
      </c>
      <c r="V12" s="313">
        <f>IF('BIFUbC-heavy-or-residual-oil'!V12&gt;0,'E-heavy fuel oil'!V60/'BIFUbC-heavy-or-residual-oil'!V12,1)</f>
        <v>1</v>
      </c>
      <c r="W12" s="313">
        <f>IF('BIFUbC-heavy-or-residual-oil'!W12&gt;0,'E-heavy fuel oil'!W60/'BIFUbC-heavy-or-residual-oil'!W12,1)</f>
        <v>1</v>
      </c>
      <c r="X12" s="313">
        <f>IF('BIFUbC-heavy-or-residual-oil'!X12&gt;0,'E-heavy fuel oil'!X60/'BIFUbC-heavy-or-residual-oil'!X12,1)</f>
        <v>1</v>
      </c>
      <c r="Y12" s="313">
        <f>IF('BIFUbC-heavy-or-residual-oil'!Y12&gt;0,'E-heavy fuel oil'!Y60/'BIFUbC-heavy-or-residual-oil'!Y12,1)</f>
        <v>1</v>
      </c>
      <c r="Z12" s="313">
        <f>IF('BIFUbC-heavy-or-residual-oil'!Z12&gt;0,'E-heavy fuel oil'!Z60/'BIFUbC-heavy-or-residual-oil'!Z12,1)</f>
        <v>1</v>
      </c>
      <c r="AA12" s="313">
        <f>IF('BIFUbC-heavy-or-residual-oil'!AA12&gt;0,'E-heavy fuel oil'!AA60/'BIFUbC-heavy-or-residual-oil'!AA12,1)</f>
        <v>1</v>
      </c>
      <c r="AB12" s="313">
        <f>IF('BIFUbC-heavy-or-residual-oil'!AB12&gt;0,'E-heavy fuel oil'!AB60/'BIFUbC-heavy-or-residual-oil'!AB12,1)</f>
        <v>1</v>
      </c>
      <c r="AC12" s="313">
        <f>IF('BIFUbC-heavy-or-residual-oil'!AC12&gt;0,'E-heavy fuel oil'!AC60/'BIFUbC-heavy-or-residual-oil'!AC12,1)</f>
        <v>1</v>
      </c>
      <c r="AD12" s="313">
        <f>IF('BIFUbC-heavy-or-residual-oil'!AD12&gt;0,'E-heavy fuel oil'!AD60/'BIFUbC-heavy-or-residual-oil'!AD12,1)</f>
        <v>1</v>
      </c>
      <c r="AE12" s="313">
        <f>IF('BIFUbC-heavy-or-residual-oil'!AE12&gt;0,'E-heavy fuel oil'!AE60/'BIFUbC-heavy-or-residual-oil'!AE12,1)</f>
        <v>1</v>
      </c>
      <c r="AF12" s="313">
        <f>IF('BIFUbC-heavy-or-residual-oil'!AF12&gt;0,'E-heavy fuel oil'!AF60/'BIFUbC-heavy-or-residual-oil'!AF12,1)</f>
        <v>1</v>
      </c>
      <c r="AG12" s="313">
        <f>IF('BIFUbC-heavy-or-residual-oil'!AG12&gt;0,'E-heavy fuel oil'!AG60/'BIFUbC-heavy-or-residual-oil'!AG12,1)</f>
        <v>1</v>
      </c>
      <c r="AH12" s="313">
        <f>IF('BIFUbC-heavy-or-residual-oil'!AH12&gt;0,'E-heavy fuel oil'!AH60/'BIFUbC-heavy-or-residual-oil'!AH12,1)</f>
        <v>1</v>
      </c>
      <c r="AI12" s="313">
        <f>IF('BIFUbC-heavy-or-residual-oil'!AI12&gt;0,'E-heavy fuel oil'!AI60/'BIFUbC-heavy-or-residual-oil'!AI12,1)</f>
        <v>1</v>
      </c>
      <c r="AJ12" s="313">
        <f>IF('BIFUbC-heavy-or-residual-oil'!AJ12&gt;0,'E-heavy fuel oil'!AJ60/'BIFUbC-heavy-or-residual-oil'!AJ12,1)</f>
        <v>1</v>
      </c>
      <c r="AK12" s="313">
        <f>IF('BIFUbC-heavy-or-residual-oil'!AK12&gt;0,'E-heavy fuel oil'!AK60/'BIFUbC-heavy-or-residual-oil'!AK12,1)</f>
        <v>1</v>
      </c>
      <c r="AL12" s="313">
        <f>IF('BIFUbC-heavy-or-residual-oil'!AL12&gt;0,'E-heavy fuel oil'!AL60/'BIFUbC-heavy-or-residual-oil'!AL12,1)</f>
        <v>1</v>
      </c>
      <c r="AM12" s="313">
        <f>IF('BIFUbC-heavy-or-residual-oil'!AM12&gt;0,'E-heavy fuel oil'!AM60/'BIFUbC-heavy-or-residual-oil'!AM12,1)</f>
        <v>1</v>
      </c>
      <c r="AN12" s="313">
        <f>IF('BIFUbC-heavy-or-residual-oil'!AN12&gt;0,'E-heavy fuel oil'!AN60/'BIFUbC-heavy-or-residual-oil'!AN12,1)</f>
        <v>1</v>
      </c>
      <c r="AO12" s="313">
        <f>IF('BIFUbC-heavy-or-residual-oil'!AO12&gt;0,'E-heavy fuel oil'!AO60/'BIFUbC-heavy-or-residual-oil'!AO12,1)</f>
        <v>1</v>
      </c>
      <c r="AP12" s="313">
        <f>IF('BIFUbC-heavy-or-residual-oil'!AP12&gt;0,'E-heavy fuel oil'!AP60/'BIFUbC-heavy-or-residual-oil'!AP12,1)</f>
        <v>1</v>
      </c>
      <c r="AQ12" s="313">
        <f>IF('BIFUbC-heavy-or-residual-oil'!AQ12&gt;0,'E-heavy fuel oil'!AQ60/'BIFUbC-heavy-or-residual-oil'!AQ12,1)</f>
        <v>1</v>
      </c>
    </row>
    <row r="13" spans="1:43" x14ac:dyDescent="0.2">
      <c r="A13" s="313" t="s">
        <v>135</v>
      </c>
      <c r="B13" s="313">
        <f>IF('BIFUbC-heavy-or-residual-oil'!B13&gt;0,'E-heavy fuel oil'!B61/'BIFUbC-heavy-or-residual-oil'!B13,1)</f>
        <v>1</v>
      </c>
      <c r="C13" s="313">
        <f>IF('BIFUbC-heavy-or-residual-oil'!C13&gt;0,'E-heavy fuel oil'!C61/'BIFUbC-heavy-or-residual-oil'!C13,1)</f>
        <v>1</v>
      </c>
      <c r="D13" s="313">
        <f>IF('BIFUbC-heavy-or-residual-oil'!D13&gt;0,'E-heavy fuel oil'!D61/'BIFUbC-heavy-or-residual-oil'!D13,1)</f>
        <v>1</v>
      </c>
      <c r="E13" s="313">
        <f>IF('BIFUbC-heavy-or-residual-oil'!E13&gt;0,'E-heavy fuel oil'!E61/'BIFUbC-heavy-or-residual-oil'!E13,1)</f>
        <v>1</v>
      </c>
      <c r="F13" s="313">
        <f>IF('BIFUbC-heavy-or-residual-oil'!F13&gt;0,'E-heavy fuel oil'!F61/'BIFUbC-heavy-or-residual-oil'!F13,1)</f>
        <v>1</v>
      </c>
      <c r="G13" s="313">
        <f>IF('BIFUbC-heavy-or-residual-oil'!G13&gt;0,'E-heavy fuel oil'!G61/'BIFUbC-heavy-or-residual-oil'!G13,1)</f>
        <v>1</v>
      </c>
      <c r="H13" s="313">
        <f>IF('BIFUbC-heavy-or-residual-oil'!H13&gt;0,'E-heavy fuel oil'!H61/'BIFUbC-heavy-or-residual-oil'!H13,1)</f>
        <v>1</v>
      </c>
      <c r="I13" s="313">
        <f>IF('BIFUbC-heavy-or-residual-oil'!I13&gt;0,'E-heavy fuel oil'!I61/'BIFUbC-heavy-or-residual-oil'!I13,1)</f>
        <v>1</v>
      </c>
      <c r="J13" s="313">
        <f>IF('BIFUbC-heavy-or-residual-oil'!J13&gt;0,'E-heavy fuel oil'!J61/'BIFUbC-heavy-or-residual-oil'!J13,1)</f>
        <v>1</v>
      </c>
      <c r="K13" s="313">
        <f>IF('BIFUbC-heavy-or-residual-oil'!K13&gt;0,'E-heavy fuel oil'!K61/'BIFUbC-heavy-or-residual-oil'!K13,1)</f>
        <v>1</v>
      </c>
      <c r="L13" s="313">
        <f>IF('BIFUbC-heavy-or-residual-oil'!L13&gt;0,'E-heavy fuel oil'!L61/'BIFUbC-heavy-or-residual-oil'!L13,1)</f>
        <v>1</v>
      </c>
      <c r="M13" s="313">
        <f>IF('BIFUbC-heavy-or-residual-oil'!M13&gt;0,'E-heavy fuel oil'!M61/'BIFUbC-heavy-or-residual-oil'!M13,1)</f>
        <v>1</v>
      </c>
      <c r="N13" s="313">
        <f>IF('BIFUbC-heavy-or-residual-oil'!N13&gt;0,'E-heavy fuel oil'!N61/'BIFUbC-heavy-or-residual-oil'!N13,1)</f>
        <v>1</v>
      </c>
      <c r="O13" s="313">
        <f>IF('BIFUbC-heavy-or-residual-oil'!O13&gt;0,'E-heavy fuel oil'!O61/'BIFUbC-heavy-or-residual-oil'!O13,1)</f>
        <v>1</v>
      </c>
      <c r="P13" s="313">
        <f>IF('BIFUbC-heavy-or-residual-oil'!P13&gt;0,'E-heavy fuel oil'!P61/'BIFUbC-heavy-or-residual-oil'!P13,1)</f>
        <v>1</v>
      </c>
      <c r="Q13" s="313">
        <f>IF('BIFUbC-heavy-or-residual-oil'!Q13&gt;0,'E-heavy fuel oil'!Q61/'BIFUbC-heavy-or-residual-oil'!Q13,1)</f>
        <v>1</v>
      </c>
      <c r="R13" s="313">
        <f>IF('BIFUbC-heavy-or-residual-oil'!R13&gt;0,'E-heavy fuel oil'!R61/'BIFUbC-heavy-or-residual-oil'!R13,1)</f>
        <v>1</v>
      </c>
      <c r="S13" s="313">
        <f>IF('BIFUbC-heavy-or-residual-oil'!S13&gt;0,'E-heavy fuel oil'!S61/'BIFUbC-heavy-or-residual-oil'!S13,1)</f>
        <v>1</v>
      </c>
      <c r="T13" s="313">
        <f>IF('BIFUbC-heavy-or-residual-oil'!T13&gt;0,'E-heavy fuel oil'!T61/'BIFUbC-heavy-or-residual-oil'!T13,1)</f>
        <v>1</v>
      </c>
      <c r="U13" s="313">
        <f>IF('BIFUbC-heavy-or-residual-oil'!U13&gt;0,'E-heavy fuel oil'!U61/'BIFUbC-heavy-or-residual-oil'!U13,1)</f>
        <v>1</v>
      </c>
      <c r="V13" s="313">
        <f>IF('BIFUbC-heavy-or-residual-oil'!V13&gt;0,'E-heavy fuel oil'!V61/'BIFUbC-heavy-or-residual-oil'!V13,1)</f>
        <v>1</v>
      </c>
      <c r="W13" s="313">
        <f>IF('BIFUbC-heavy-or-residual-oil'!W13&gt;0,'E-heavy fuel oil'!W61/'BIFUbC-heavy-or-residual-oil'!W13,1)</f>
        <v>1</v>
      </c>
      <c r="X13" s="313">
        <f>IF('BIFUbC-heavy-or-residual-oil'!X13&gt;0,'E-heavy fuel oil'!X61/'BIFUbC-heavy-or-residual-oil'!X13,1)</f>
        <v>1</v>
      </c>
      <c r="Y13" s="313">
        <f>IF('BIFUbC-heavy-or-residual-oil'!Y13&gt;0,'E-heavy fuel oil'!Y61/'BIFUbC-heavy-or-residual-oil'!Y13,1)</f>
        <v>1</v>
      </c>
      <c r="Z13" s="313">
        <f>IF('BIFUbC-heavy-or-residual-oil'!Z13&gt;0,'E-heavy fuel oil'!Z61/'BIFUbC-heavy-or-residual-oil'!Z13,1)</f>
        <v>1</v>
      </c>
      <c r="AA13" s="313">
        <f>IF('BIFUbC-heavy-or-residual-oil'!AA13&gt;0,'E-heavy fuel oil'!AA61/'BIFUbC-heavy-or-residual-oil'!AA13,1)</f>
        <v>1</v>
      </c>
      <c r="AB13" s="313">
        <f>IF('BIFUbC-heavy-or-residual-oil'!AB13&gt;0,'E-heavy fuel oil'!AB61/'BIFUbC-heavy-or-residual-oil'!AB13,1)</f>
        <v>1</v>
      </c>
      <c r="AC13" s="313">
        <f>IF('BIFUbC-heavy-or-residual-oil'!AC13&gt;0,'E-heavy fuel oil'!AC61/'BIFUbC-heavy-or-residual-oil'!AC13,1)</f>
        <v>1</v>
      </c>
      <c r="AD13" s="313">
        <f>IF('BIFUbC-heavy-or-residual-oil'!AD13&gt;0,'E-heavy fuel oil'!AD61/'BIFUbC-heavy-or-residual-oil'!AD13,1)</f>
        <v>1</v>
      </c>
      <c r="AE13" s="313">
        <f>IF('BIFUbC-heavy-or-residual-oil'!AE13&gt;0,'E-heavy fuel oil'!AE61/'BIFUbC-heavy-or-residual-oil'!AE13,1)</f>
        <v>1</v>
      </c>
      <c r="AF13" s="313">
        <f>IF('BIFUbC-heavy-or-residual-oil'!AF13&gt;0,'E-heavy fuel oil'!AF61/'BIFUbC-heavy-or-residual-oil'!AF13,1)</f>
        <v>1</v>
      </c>
      <c r="AG13" s="313">
        <f>IF('BIFUbC-heavy-or-residual-oil'!AG13&gt;0,'E-heavy fuel oil'!AG61/'BIFUbC-heavy-or-residual-oil'!AG13,1)</f>
        <v>1</v>
      </c>
      <c r="AH13" s="313">
        <f>IF('BIFUbC-heavy-or-residual-oil'!AH13&gt;0,'E-heavy fuel oil'!AH61/'BIFUbC-heavy-or-residual-oil'!AH13,1)</f>
        <v>1</v>
      </c>
      <c r="AI13" s="313">
        <f>IF('BIFUbC-heavy-or-residual-oil'!AI13&gt;0,'E-heavy fuel oil'!AI61/'BIFUbC-heavy-or-residual-oil'!AI13,1)</f>
        <v>1</v>
      </c>
      <c r="AJ13" s="313">
        <f>IF('BIFUbC-heavy-or-residual-oil'!AJ13&gt;0,'E-heavy fuel oil'!AJ61/'BIFUbC-heavy-or-residual-oil'!AJ13,1)</f>
        <v>1</v>
      </c>
      <c r="AK13" s="313">
        <f>IF('BIFUbC-heavy-or-residual-oil'!AK13&gt;0,'E-heavy fuel oil'!AK61/'BIFUbC-heavy-or-residual-oil'!AK13,1)</f>
        <v>1</v>
      </c>
      <c r="AL13" s="313">
        <f>IF('BIFUbC-heavy-or-residual-oil'!AL13&gt;0,'E-heavy fuel oil'!AL61/'BIFUbC-heavy-or-residual-oil'!AL13,1)</f>
        <v>1</v>
      </c>
      <c r="AM13" s="313">
        <f>IF('BIFUbC-heavy-or-residual-oil'!AM13&gt;0,'E-heavy fuel oil'!AM61/'BIFUbC-heavy-or-residual-oil'!AM13,1)</f>
        <v>1</v>
      </c>
      <c r="AN13" s="313">
        <f>IF('BIFUbC-heavy-or-residual-oil'!AN13&gt;0,'E-heavy fuel oil'!AN61/'BIFUbC-heavy-or-residual-oil'!AN13,1)</f>
        <v>1</v>
      </c>
      <c r="AO13" s="313">
        <f>IF('BIFUbC-heavy-or-residual-oil'!AO13&gt;0,'E-heavy fuel oil'!AO61/'BIFUbC-heavy-or-residual-oil'!AO13,1)</f>
        <v>1</v>
      </c>
      <c r="AP13" s="313">
        <f>IF('BIFUbC-heavy-or-residual-oil'!AP13&gt;0,'E-heavy fuel oil'!AP61/'BIFUbC-heavy-or-residual-oil'!AP13,1)</f>
        <v>1</v>
      </c>
      <c r="AQ13" s="313">
        <f>IF('BIFUbC-heavy-or-residual-oil'!AQ13&gt;0,'E-heavy fuel oil'!AQ61/'BIFUbC-heavy-or-residual-oil'!AQ13,1)</f>
        <v>1</v>
      </c>
    </row>
    <row r="14" spans="1:43" x14ac:dyDescent="0.2">
      <c r="A14" s="313" t="s">
        <v>136</v>
      </c>
      <c r="B14" s="313">
        <f>IF('BIFUbC-heavy-or-residual-oil'!B14&gt;0,'E-heavy fuel oil'!B62/'BIFUbC-heavy-or-residual-oil'!B14,1)</f>
        <v>0.20188068615903831</v>
      </c>
      <c r="C14" s="313">
        <f>IF('BIFUbC-heavy-or-residual-oil'!C14&gt;0,'E-heavy fuel oil'!C62/'BIFUbC-heavy-or-residual-oil'!C14,1)</f>
        <v>0.16138153408709877</v>
      </c>
      <c r="D14" s="313">
        <f>IF('BIFUbC-heavy-or-residual-oil'!D14&gt;0,'E-heavy fuel oil'!D62/'BIFUbC-heavy-or-residual-oil'!D14,1)</f>
        <v>0.1608893693339262</v>
      </c>
      <c r="E14" s="313">
        <f>IF('BIFUbC-heavy-or-residual-oil'!E14&gt;0,'E-heavy fuel oil'!E62/'BIFUbC-heavy-or-residual-oil'!E14,1)</f>
        <v>0.16039710240360133</v>
      </c>
      <c r="F14" s="313">
        <f>IF('BIFUbC-heavy-or-residual-oil'!F14&gt;0,'E-heavy fuel oil'!F62/'BIFUbC-heavy-or-residual-oil'!F14,1)</f>
        <v>0.15990473318902645</v>
      </c>
      <c r="G14" s="313">
        <f>IF('BIFUbC-heavy-or-residual-oil'!G14&gt;0,'E-heavy fuel oil'!G62/'BIFUbC-heavy-or-residual-oil'!G14,1)</f>
        <v>0.159412261588149</v>
      </c>
      <c r="H14" s="313">
        <f>IF('BIFUbC-heavy-or-residual-oil'!H14&gt;0,'E-heavy fuel oil'!H62/'BIFUbC-heavy-or-residual-oil'!H14,1)</f>
        <v>0.15891968750392121</v>
      </c>
      <c r="I14" s="313">
        <f>IF('BIFUbC-heavy-or-residual-oil'!I14&gt;0,'E-heavy fuel oil'!I62/'BIFUbC-heavy-or-residual-oil'!I14,1)</f>
        <v>0.15846004506329114</v>
      </c>
      <c r="J14" s="313">
        <f>IF('BIFUbC-heavy-or-residual-oil'!J14&gt;0,'E-heavy fuel oil'!J62/'BIFUbC-heavy-or-residual-oil'!J14,1)</f>
        <v>0.15800026309597723</v>
      </c>
      <c r="K14" s="313">
        <f>IF('BIFUbC-heavy-or-residual-oil'!K14&gt;0,'E-heavy fuel oil'!K62/'BIFUbC-heavy-or-residual-oil'!K14,1)</f>
        <v>0.15754034164703704</v>
      </c>
      <c r="L14" s="313">
        <f>IF('BIFUbC-heavy-or-residual-oil'!L14&gt;0,'E-heavy fuel oil'!L62/'BIFUbC-heavy-or-residual-oil'!L14,1)</f>
        <v>0.1570802807768123</v>
      </c>
      <c r="M14" s="313">
        <f>IF('BIFUbC-heavy-or-residual-oil'!M14&gt;0,'E-heavy fuel oil'!M62/'BIFUbC-heavy-or-residual-oil'!M14,1)</f>
        <v>0.15662008056008525</v>
      </c>
      <c r="N14" s="313">
        <f>IF('BIFUbC-heavy-or-residual-oil'!N14&gt;0,'E-heavy fuel oil'!N62/'BIFUbC-heavy-or-residual-oil'!N14,1)</f>
        <v>0.15621388578975717</v>
      </c>
      <c r="O14" s="313">
        <f>IF('BIFUbC-heavy-or-residual-oil'!O14&gt;0,'E-heavy fuel oil'!O62/'BIFUbC-heavy-or-residual-oil'!O14,1)</f>
        <v>0.15580755673404337</v>
      </c>
      <c r="P14" s="313">
        <f>IF('BIFUbC-heavy-or-residual-oil'!P14&gt;0,'E-heavy fuel oil'!P62/'BIFUbC-heavy-or-residual-oil'!P14,1)</f>
        <v>0.15540109447692815</v>
      </c>
      <c r="Q14" s="313">
        <f>IF('BIFUbC-heavy-or-residual-oil'!Q14&gt;0,'E-heavy fuel oil'!Q62/'BIFUbC-heavy-or-residual-oil'!Q14,1)</f>
        <v>0.15499450014949948</v>
      </c>
      <c r="R14" s="313">
        <f>IF('BIFUbC-heavy-or-residual-oil'!R14&gt;0,'E-heavy fuel oil'!R62/'BIFUbC-heavy-or-residual-oil'!R14,1)</f>
        <v>0.15458777493274706</v>
      </c>
      <c r="S14" s="313">
        <f>IF('BIFUbC-heavy-or-residual-oil'!S14&gt;0,'E-heavy fuel oil'!S62/'BIFUbC-heavy-or-residual-oil'!S14,1)</f>
        <v>0.15449183607075781</v>
      </c>
      <c r="T14" s="313">
        <f>IF('BIFUbC-heavy-or-residual-oil'!T14&gt;0,'E-heavy fuel oil'!T62/'BIFUbC-heavy-or-residual-oil'!T14,1)</f>
        <v>0.15439592277708433</v>
      </c>
      <c r="U14" s="313">
        <f>IF('BIFUbC-heavy-or-residual-oil'!U14&gt;0,'E-heavy fuel oil'!U62/'BIFUbC-heavy-or-residual-oil'!U14,1)</f>
        <v>0.15430003627815297</v>
      </c>
      <c r="V14" s="313">
        <f>IF('BIFUbC-heavy-or-residual-oil'!V14&gt;0,'E-heavy fuel oil'!V62/'BIFUbC-heavy-or-residual-oil'!V14,1)</f>
        <v>0.15420417788985136</v>
      </c>
      <c r="W14" s="313">
        <f>IF('BIFUbC-heavy-or-residual-oil'!W14&gt;0,'E-heavy fuel oil'!W62/'BIFUbC-heavy-or-residual-oil'!W14,1)</f>
        <v>0.15410834902590329</v>
      </c>
      <c r="X14" s="313">
        <f>IF('BIFUbC-heavy-or-residual-oil'!X14&gt;0,'E-heavy fuel oil'!X62/'BIFUbC-heavy-or-residual-oil'!X14,1)</f>
        <v>0.15401274083019226</v>
      </c>
      <c r="Y14" s="313">
        <f>IF('BIFUbC-heavy-or-residual-oil'!Y14&gt;0,'E-heavy fuel oil'!Y62/'BIFUbC-heavy-or-residual-oil'!Y14,1)</f>
        <v>0.15391719538907006</v>
      </c>
      <c r="Z14" s="313">
        <f>IF('BIFUbC-heavy-or-residual-oil'!Z14&gt;0,'E-heavy fuel oil'!Z62/'BIFUbC-heavy-or-residual-oil'!Z14,1)</f>
        <v>0.1538217176887646</v>
      </c>
      <c r="AA14" s="313">
        <f>IF('BIFUbC-heavy-or-residual-oil'!AA14&gt;0,'E-heavy fuel oil'!AA62/'BIFUbC-heavy-or-residual-oil'!AA14,1)</f>
        <v>0.15372631328519401</v>
      </c>
      <c r="AB14" s="313">
        <f>IF('BIFUbC-heavy-or-residual-oil'!AB14&gt;0,'E-heavy fuel oil'!AB62/'BIFUbC-heavy-or-residual-oil'!AB14,1)</f>
        <v>0.15363098838788694</v>
      </c>
      <c r="AC14" s="313">
        <f>IF('BIFUbC-heavy-or-residual-oil'!AC14&gt;0,'E-heavy fuel oil'!AC62/'BIFUbC-heavy-or-residual-oil'!AC14,1)</f>
        <v>0.15353532569296743</v>
      </c>
      <c r="AD14" s="313">
        <f>IF('BIFUbC-heavy-or-residual-oil'!AD14&gt;0,'E-heavy fuel oil'!AD62/'BIFUbC-heavy-or-residual-oil'!AD14,1)</f>
        <v>0.15343969688571846</v>
      </c>
      <c r="AE14" s="313">
        <f>IF('BIFUbC-heavy-or-residual-oil'!AE14&gt;0,'E-heavy fuel oil'!AE62/'BIFUbC-heavy-or-residual-oil'!AE14,1)</f>
        <v>0.15334410422277736</v>
      </c>
      <c r="AF14" s="313">
        <f>IF('BIFUbC-heavy-or-residual-oil'!AF14&gt;0,'E-heavy fuel oil'!AF62/'BIFUbC-heavy-or-residual-oil'!AF14,1)</f>
        <v>0.1532485501857252</v>
      </c>
      <c r="AG14" s="313">
        <f>IF('BIFUbC-heavy-or-residual-oil'!AG14&gt;0,'E-heavy fuel oil'!AG62/'BIFUbC-heavy-or-residual-oil'!AG14,1)</f>
        <v>0.15315303750995699</v>
      </c>
      <c r="AH14" s="313">
        <f>IF('BIFUbC-heavy-or-residual-oil'!AH14&gt;0,'E-heavy fuel oil'!AH62/'BIFUbC-heavy-or-residual-oil'!AH14,1)</f>
        <v>0.15305720597549563</v>
      </c>
      <c r="AI14" s="313">
        <f>IF('BIFUbC-heavy-or-residual-oil'!AI14&gt;0,'E-heavy fuel oil'!AI62/'BIFUbC-heavy-or-residual-oil'!AI14,1)</f>
        <v>0.15296138017294847</v>
      </c>
      <c r="AJ14" s="313">
        <f>IF('BIFUbC-heavy-or-residual-oil'!AJ14&gt;0,'E-heavy fuel oil'!AJ62/'BIFUbC-heavy-or-residual-oil'!AJ14,1)</f>
        <v>0.15286556023062192</v>
      </c>
      <c r="AK14" s="313">
        <f>IF('BIFUbC-heavy-or-residual-oil'!AK14&gt;0,'E-heavy fuel oil'!AK62/'BIFUbC-heavy-or-residual-oil'!AK14,1)</f>
        <v>0.15276974628463913</v>
      </c>
      <c r="AL14" s="313">
        <f>IF('BIFUbC-heavy-or-residual-oil'!AL14&gt;0,'E-heavy fuel oil'!AL62/'BIFUbC-heavy-or-residual-oil'!AL14,1)</f>
        <v>0.15267393847959351</v>
      </c>
      <c r="AM14" s="313">
        <f>IF('BIFUbC-heavy-or-residual-oil'!AM14&gt;0,'E-heavy fuel oil'!AM62/'BIFUbC-heavy-or-residual-oil'!AM14,1)</f>
        <v>0.15257753103463936</v>
      </c>
      <c r="AN14" s="313">
        <f>IF('BIFUbC-heavy-or-residual-oil'!AN14&gt;0,'E-heavy fuel oil'!AN62/'BIFUbC-heavy-or-residual-oil'!AN14,1)</f>
        <v>0.15248108802033672</v>
      </c>
      <c r="AO14" s="313">
        <f>IF('BIFUbC-heavy-or-residual-oil'!AO14&gt;0,'E-heavy fuel oil'!AO62/'BIFUbC-heavy-or-residual-oil'!AO14,1)</f>
        <v>0.15238460844270496</v>
      </c>
      <c r="AP14" s="313">
        <f>IF('BIFUbC-heavy-or-residual-oil'!AP14&gt;0,'E-heavy fuel oil'!AP62/'BIFUbC-heavy-or-residual-oil'!AP14,1)</f>
        <v>0.15228809127307333</v>
      </c>
      <c r="AQ14" s="313">
        <f>IF('BIFUbC-heavy-or-residual-oil'!AQ14&gt;0,'E-heavy fuel oil'!AQ62/'BIFUbC-heavy-or-residual-oil'!AQ14,1)</f>
        <v>0.15185780103276986</v>
      </c>
    </row>
    <row r="15" spans="1:43" x14ac:dyDescent="0.2">
      <c r="A15" s="313" t="s">
        <v>137</v>
      </c>
      <c r="B15" s="313">
        <f>IF('BIFUbC-heavy-or-residual-oil'!B15&gt;0,'E-heavy fuel oil'!B63/'BIFUbC-heavy-or-residual-oil'!B15,1)</f>
        <v>1</v>
      </c>
      <c r="C15" s="313">
        <f>IF('BIFUbC-heavy-or-residual-oil'!C15&gt;0,'E-heavy fuel oil'!C63/'BIFUbC-heavy-or-residual-oil'!C15,1)</f>
        <v>1</v>
      </c>
      <c r="D15" s="313">
        <f>IF('BIFUbC-heavy-or-residual-oil'!D15&gt;0,'E-heavy fuel oil'!D63/'BIFUbC-heavy-or-residual-oil'!D15,1)</f>
        <v>1</v>
      </c>
      <c r="E15" s="313">
        <f>IF('BIFUbC-heavy-or-residual-oil'!E15&gt;0,'E-heavy fuel oil'!E63/'BIFUbC-heavy-or-residual-oil'!E15,1)</f>
        <v>1</v>
      </c>
      <c r="F15" s="313">
        <f>IF('BIFUbC-heavy-or-residual-oil'!F15&gt;0,'E-heavy fuel oil'!F63/'BIFUbC-heavy-or-residual-oil'!F15,1)</f>
        <v>1</v>
      </c>
      <c r="G15" s="313">
        <f>IF('BIFUbC-heavy-or-residual-oil'!G15&gt;0,'E-heavy fuel oil'!G63/'BIFUbC-heavy-or-residual-oil'!G15,1)</f>
        <v>1</v>
      </c>
      <c r="H15" s="313">
        <f>IF('BIFUbC-heavy-or-residual-oil'!H15&gt;0,'E-heavy fuel oil'!H63/'BIFUbC-heavy-or-residual-oil'!H15,1)</f>
        <v>1</v>
      </c>
      <c r="I15" s="313">
        <f>IF('BIFUbC-heavy-or-residual-oil'!I15&gt;0,'E-heavy fuel oil'!I63/'BIFUbC-heavy-or-residual-oil'!I15,1)</f>
        <v>1</v>
      </c>
      <c r="J15" s="313">
        <f>IF('BIFUbC-heavy-or-residual-oil'!J15&gt;0,'E-heavy fuel oil'!J63/'BIFUbC-heavy-or-residual-oil'!J15,1)</f>
        <v>1</v>
      </c>
      <c r="K15" s="313">
        <f>IF('BIFUbC-heavy-or-residual-oil'!K15&gt;0,'E-heavy fuel oil'!K63/'BIFUbC-heavy-or-residual-oil'!K15,1)</f>
        <v>1</v>
      </c>
      <c r="L15" s="313">
        <f>IF('BIFUbC-heavy-or-residual-oil'!L15&gt;0,'E-heavy fuel oil'!L63/'BIFUbC-heavy-or-residual-oil'!L15,1)</f>
        <v>1</v>
      </c>
      <c r="M15" s="313">
        <f>IF('BIFUbC-heavy-or-residual-oil'!M15&gt;0,'E-heavy fuel oil'!M63/'BIFUbC-heavy-or-residual-oil'!M15,1)</f>
        <v>1</v>
      </c>
      <c r="N15" s="313">
        <f>IF('BIFUbC-heavy-or-residual-oil'!N15&gt;0,'E-heavy fuel oil'!N63/'BIFUbC-heavy-or-residual-oil'!N15,1)</f>
        <v>1</v>
      </c>
      <c r="O15" s="313">
        <f>IF('BIFUbC-heavy-or-residual-oil'!O15&gt;0,'E-heavy fuel oil'!O63/'BIFUbC-heavy-or-residual-oil'!O15,1)</f>
        <v>1</v>
      </c>
      <c r="P15" s="313">
        <f>IF('BIFUbC-heavy-or-residual-oil'!P15&gt;0,'E-heavy fuel oil'!P63/'BIFUbC-heavy-or-residual-oil'!P15,1)</f>
        <v>1</v>
      </c>
      <c r="Q15" s="313">
        <f>IF('BIFUbC-heavy-or-residual-oil'!Q15&gt;0,'E-heavy fuel oil'!Q63/'BIFUbC-heavy-or-residual-oil'!Q15,1)</f>
        <v>1</v>
      </c>
      <c r="R15" s="313">
        <f>IF('BIFUbC-heavy-or-residual-oil'!R15&gt;0,'E-heavy fuel oil'!R63/'BIFUbC-heavy-or-residual-oil'!R15,1)</f>
        <v>1</v>
      </c>
      <c r="S15" s="313">
        <f>IF('BIFUbC-heavy-or-residual-oil'!S15&gt;0,'E-heavy fuel oil'!S63/'BIFUbC-heavy-or-residual-oil'!S15,1)</f>
        <v>1</v>
      </c>
      <c r="T15" s="313">
        <f>IF('BIFUbC-heavy-or-residual-oil'!T15&gt;0,'E-heavy fuel oil'!T63/'BIFUbC-heavy-or-residual-oil'!T15,1)</f>
        <v>1</v>
      </c>
      <c r="U15" s="313">
        <f>IF('BIFUbC-heavy-or-residual-oil'!U15&gt;0,'E-heavy fuel oil'!U63/'BIFUbC-heavy-or-residual-oil'!U15,1)</f>
        <v>1</v>
      </c>
      <c r="V15" s="313">
        <f>IF('BIFUbC-heavy-or-residual-oil'!V15&gt;0,'E-heavy fuel oil'!V63/'BIFUbC-heavy-or-residual-oil'!V15,1)</f>
        <v>1</v>
      </c>
      <c r="W15" s="313">
        <f>IF('BIFUbC-heavy-or-residual-oil'!W15&gt;0,'E-heavy fuel oil'!W63/'BIFUbC-heavy-or-residual-oil'!W15,1)</f>
        <v>1</v>
      </c>
      <c r="X15" s="313">
        <f>IF('BIFUbC-heavy-or-residual-oil'!X15&gt;0,'E-heavy fuel oil'!X63/'BIFUbC-heavy-or-residual-oil'!X15,1)</f>
        <v>1</v>
      </c>
      <c r="Y15" s="313">
        <f>IF('BIFUbC-heavy-or-residual-oil'!Y15&gt;0,'E-heavy fuel oil'!Y63/'BIFUbC-heavy-or-residual-oil'!Y15,1)</f>
        <v>1</v>
      </c>
      <c r="Z15" s="313">
        <f>IF('BIFUbC-heavy-or-residual-oil'!Z15&gt;0,'E-heavy fuel oil'!Z63/'BIFUbC-heavy-or-residual-oil'!Z15,1)</f>
        <v>1</v>
      </c>
      <c r="AA15" s="313">
        <f>IF('BIFUbC-heavy-or-residual-oil'!AA15&gt;0,'E-heavy fuel oil'!AA63/'BIFUbC-heavy-or-residual-oil'!AA15,1)</f>
        <v>1</v>
      </c>
      <c r="AB15" s="313">
        <f>IF('BIFUbC-heavy-or-residual-oil'!AB15&gt;0,'E-heavy fuel oil'!AB63/'BIFUbC-heavy-or-residual-oil'!AB15,1)</f>
        <v>1</v>
      </c>
      <c r="AC15" s="313">
        <f>IF('BIFUbC-heavy-or-residual-oil'!AC15&gt;0,'E-heavy fuel oil'!AC63/'BIFUbC-heavy-or-residual-oil'!AC15,1)</f>
        <v>1</v>
      </c>
      <c r="AD15" s="313">
        <f>IF('BIFUbC-heavy-or-residual-oil'!AD15&gt;0,'E-heavy fuel oil'!AD63/'BIFUbC-heavy-or-residual-oil'!AD15,1)</f>
        <v>1</v>
      </c>
      <c r="AE15" s="313">
        <f>IF('BIFUbC-heavy-or-residual-oil'!AE15&gt;0,'E-heavy fuel oil'!AE63/'BIFUbC-heavy-or-residual-oil'!AE15,1)</f>
        <v>1</v>
      </c>
      <c r="AF15" s="313">
        <f>IF('BIFUbC-heavy-or-residual-oil'!AF15&gt;0,'E-heavy fuel oil'!AF63/'BIFUbC-heavy-or-residual-oil'!AF15,1)</f>
        <v>1</v>
      </c>
      <c r="AG15" s="313">
        <f>IF('BIFUbC-heavy-or-residual-oil'!AG15&gt;0,'E-heavy fuel oil'!AG63/'BIFUbC-heavy-or-residual-oil'!AG15,1)</f>
        <v>1</v>
      </c>
      <c r="AH15" s="313">
        <f>IF('BIFUbC-heavy-or-residual-oil'!AH15&gt;0,'E-heavy fuel oil'!AH63/'BIFUbC-heavy-or-residual-oil'!AH15,1)</f>
        <v>1</v>
      </c>
      <c r="AI15" s="313">
        <f>IF('BIFUbC-heavy-or-residual-oil'!AI15&gt;0,'E-heavy fuel oil'!AI63/'BIFUbC-heavy-or-residual-oil'!AI15,1)</f>
        <v>1</v>
      </c>
      <c r="AJ15" s="313">
        <f>IF('BIFUbC-heavy-or-residual-oil'!AJ15&gt;0,'E-heavy fuel oil'!AJ63/'BIFUbC-heavy-or-residual-oil'!AJ15,1)</f>
        <v>1</v>
      </c>
      <c r="AK15" s="313">
        <f>IF('BIFUbC-heavy-or-residual-oil'!AK15&gt;0,'E-heavy fuel oil'!AK63/'BIFUbC-heavy-or-residual-oil'!AK15,1)</f>
        <v>1</v>
      </c>
      <c r="AL15" s="313">
        <f>IF('BIFUbC-heavy-or-residual-oil'!AL15&gt;0,'E-heavy fuel oil'!AL63/'BIFUbC-heavy-or-residual-oil'!AL15,1)</f>
        <v>1</v>
      </c>
      <c r="AM15" s="313">
        <f>IF('BIFUbC-heavy-or-residual-oil'!AM15&gt;0,'E-heavy fuel oil'!AM63/'BIFUbC-heavy-or-residual-oil'!AM15,1)</f>
        <v>1</v>
      </c>
      <c r="AN15" s="313">
        <f>IF('BIFUbC-heavy-or-residual-oil'!AN15&gt;0,'E-heavy fuel oil'!AN63/'BIFUbC-heavy-or-residual-oil'!AN15,1)</f>
        <v>1</v>
      </c>
      <c r="AO15" s="313">
        <f>IF('BIFUbC-heavy-or-residual-oil'!AO15&gt;0,'E-heavy fuel oil'!AO63/'BIFUbC-heavy-or-residual-oil'!AO15,1)</f>
        <v>1</v>
      </c>
      <c r="AP15" s="313">
        <f>IF('BIFUbC-heavy-or-residual-oil'!AP15&gt;0,'E-heavy fuel oil'!AP63/'BIFUbC-heavy-or-residual-oil'!AP15,1)</f>
        <v>1</v>
      </c>
      <c r="AQ15" s="313">
        <f>IF('BIFUbC-heavy-or-residual-oil'!AQ15&gt;0,'E-heavy fuel oil'!AQ63/'BIFUbC-heavy-or-residual-oil'!AQ15,1)</f>
        <v>1</v>
      </c>
    </row>
    <row r="16" spans="1:43" x14ac:dyDescent="0.2">
      <c r="A16" s="313" t="s">
        <v>138</v>
      </c>
      <c r="B16" s="313">
        <f>IF('BIFUbC-heavy-or-residual-oil'!B16&gt;0,'E-heavy fuel oil'!B64/'BIFUbC-heavy-or-residual-oil'!B16,1)</f>
        <v>0.26317782762142944</v>
      </c>
      <c r="C16" s="313">
        <f>IF('BIFUbC-heavy-or-residual-oil'!C16&gt;0,'E-heavy fuel oil'!C64/'BIFUbC-heavy-or-residual-oil'!C16,1)</f>
        <v>0.25224826945185558</v>
      </c>
      <c r="D16" s="313">
        <f>IF('BIFUbC-heavy-or-residual-oil'!D16&gt;0,'E-heavy fuel oil'!D64/'BIFUbC-heavy-or-residual-oil'!D16,1)</f>
        <v>0.25075885721203534</v>
      </c>
      <c r="E16" s="313">
        <f>IF('BIFUbC-heavy-or-residual-oil'!E16&gt;0,'E-heavy fuel oil'!E64/'BIFUbC-heavy-or-residual-oil'!E16,1)</f>
        <v>0.24926859134697701</v>
      </c>
      <c r="F16" s="313">
        <f>IF('BIFUbC-heavy-or-residual-oil'!F16&gt;0,'E-heavy fuel oil'!F64/'BIFUbC-heavy-or-residual-oil'!F16,1)</f>
        <v>0.24777754390040099</v>
      </c>
      <c r="G16" s="313">
        <f>IF('BIFUbC-heavy-or-residual-oil'!G16&gt;0,'E-heavy fuel oil'!G64/'BIFUbC-heavy-or-residual-oil'!G16,1)</f>
        <v>0.24628577750822628</v>
      </c>
      <c r="H16" s="313">
        <f>IF('BIFUbC-heavy-or-residual-oil'!H16&gt;0,'E-heavy fuel oil'!H64/'BIFUbC-heavy-or-residual-oil'!H16,1)</f>
        <v>0.24479334792996479</v>
      </c>
      <c r="I16" s="313">
        <f>IF('BIFUbC-heavy-or-residual-oil'!I16&gt;0,'E-heavy fuel oil'!I64/'BIFUbC-heavy-or-residual-oil'!I16,1)</f>
        <v>0.24334257043061169</v>
      </c>
      <c r="J16" s="313">
        <f>IF('BIFUbC-heavy-or-residual-oil'!J16&gt;0,'E-heavy fuel oil'!J64/'BIFUbC-heavy-or-residual-oil'!J16,1)</f>
        <v>0.24189124315850083</v>
      </c>
      <c r="K16" s="313">
        <f>IF('BIFUbC-heavy-or-residual-oil'!K16&gt;0,'E-heavy fuel oil'!K64/'BIFUbC-heavy-or-residual-oil'!K16,1)</f>
        <v>0.24043939150267857</v>
      </c>
      <c r="L16" s="313">
        <f>IF('BIFUbC-heavy-or-residual-oil'!L16&gt;0,'E-heavy fuel oil'!L64/'BIFUbC-heavy-or-residual-oil'!L16,1)</f>
        <v>0.2389870411363407</v>
      </c>
      <c r="M16" s="313">
        <f>IF('BIFUbC-heavy-or-residual-oil'!M16&gt;0,'E-heavy fuel oil'!M64/'BIFUbC-heavy-or-residual-oil'!M16,1)</f>
        <v>0.23753421800385047</v>
      </c>
      <c r="N16" s="313">
        <f>IF('BIFUbC-heavy-or-residual-oil'!N16&gt;0,'E-heavy fuel oil'!N64/'BIFUbC-heavy-or-residual-oil'!N16,1)</f>
        <v>0.23639522277912511</v>
      </c>
      <c r="O16" s="313">
        <f>IF('BIFUbC-heavy-or-residual-oil'!O16&gt;0,'E-heavy fuel oil'!O64/'BIFUbC-heavy-or-residual-oil'!O16,1)</f>
        <v>0.23525612423202683</v>
      </c>
      <c r="P16" s="313">
        <f>IF('BIFUbC-heavy-or-residual-oil'!P16&gt;0,'E-heavy fuel oil'!P64/'BIFUbC-heavy-or-residual-oil'!P16,1)</f>
        <v>0.23411693679730688</v>
      </c>
      <c r="Q16" s="313">
        <f>IF('BIFUbC-heavy-or-residual-oil'!Q16&gt;0,'E-heavy fuel oil'!Q64/'BIFUbC-heavy-or-residual-oil'!Q16,1)</f>
        <v>0.23297767499005739</v>
      </c>
      <c r="R16" s="313">
        <f>IF('BIFUbC-heavy-or-residual-oil'!R16&gt;0,'E-heavy fuel oil'!R64/'BIFUbC-heavy-or-residual-oil'!R16,1)</f>
        <v>0.23183835340650386</v>
      </c>
      <c r="S16" s="313">
        <f>IF('BIFUbC-heavy-or-residual-oil'!S16&gt;0,'E-heavy fuel oil'!S64/'BIFUbC-heavy-or-residual-oil'!S16,1)</f>
        <v>0.23137162412051865</v>
      </c>
      <c r="T16" s="313">
        <f>IF('BIFUbC-heavy-or-residual-oil'!T16&gt;0,'E-heavy fuel oil'!T64/'BIFUbC-heavy-or-residual-oil'!T16,1)</f>
        <v>0.23090469048142592</v>
      </c>
      <c r="U16" s="313">
        <f>IF('BIFUbC-heavy-or-residual-oil'!U16&gt;0,'E-heavy fuel oil'!U64/'BIFUbC-heavy-or-residual-oil'!U16,1)</f>
        <v>0.23043755294032478</v>
      </c>
      <c r="V16" s="313">
        <f>IF('BIFUbC-heavy-or-residual-oil'!V16&gt;0,'E-heavy fuel oil'!V64/'BIFUbC-heavy-or-residual-oil'!V16,1)</f>
        <v>0.22997021194667291</v>
      </c>
      <c r="W16" s="313">
        <f>IF('BIFUbC-heavy-or-residual-oil'!W16&gt;0,'E-heavy fuel oil'!W64/'BIFUbC-heavy-or-residual-oil'!W16,1)</f>
        <v>0.22950266794837501</v>
      </c>
      <c r="X16" s="313">
        <f>IF('BIFUbC-heavy-or-residual-oil'!X16&gt;0,'E-heavy fuel oil'!X64/'BIFUbC-heavy-or-residual-oil'!X16,1)</f>
        <v>0.22903479089022649</v>
      </c>
      <c r="Y16" s="313">
        <f>IF('BIFUbC-heavy-or-residual-oil'!Y16&gt;0,'E-heavy fuel oil'!Y64/'BIFUbC-heavy-or-residual-oil'!Y16,1)</f>
        <v>0.22856670074194702</v>
      </c>
      <c r="Z16" s="313">
        <f>IF('BIFUbC-heavy-or-residual-oil'!Z16&gt;0,'E-heavy fuel oil'!Z64/'BIFUbC-heavy-or-residual-oil'!Z16,1)</f>
        <v>0.22809839773397642</v>
      </c>
      <c r="AA16" s="313">
        <f>IF('BIFUbC-heavy-or-residual-oil'!AA16&gt;0,'E-heavy fuel oil'!AA64/'BIFUbC-heavy-or-residual-oil'!AA16,1)</f>
        <v>0.22762988209754376</v>
      </c>
      <c r="AB16" s="313">
        <f>IF('BIFUbC-heavy-or-residual-oil'!AB16&gt;0,'E-heavy fuel oil'!AB64/'BIFUbC-heavy-or-residual-oil'!AB16,1)</f>
        <v>0.22716115406466414</v>
      </c>
      <c r="AC16" s="313">
        <f>IF('BIFUbC-heavy-or-residual-oil'!AC16&gt;0,'E-heavy fuel oil'!AC64/'BIFUbC-heavy-or-residual-oil'!AC16,1)</f>
        <v>0.22669174402892681</v>
      </c>
      <c r="AD16" s="313">
        <f>IF('BIFUbC-heavy-or-residual-oil'!AD16&gt;0,'E-heavy fuel oil'!AD64/'BIFUbC-heavy-or-residual-oil'!AD16,1)</f>
        <v>0.22622207644003148</v>
      </c>
      <c r="AE16" s="313">
        <f>IF('BIFUbC-heavy-or-residual-oil'!AE16&gt;0,'E-heavy fuel oil'!AE64/'BIFUbC-heavy-or-residual-oil'!AE16,1)</f>
        <v>0.22575214909211799</v>
      </c>
      <c r="AF16" s="313">
        <f>IF('BIFUbC-heavy-or-residual-oil'!AF16&gt;0,'E-heavy fuel oil'!AF64/'BIFUbC-heavy-or-residual-oil'!AF16,1)</f>
        <v>0.22528195963859424</v>
      </c>
      <c r="AG16" s="313">
        <f>IF('BIFUbC-heavy-or-residual-oil'!AG16&gt;0,'E-heavy fuel oil'!AG64/'BIFUbC-heavy-or-residual-oil'!AG16,1)</f>
        <v>0.22481150558196714</v>
      </c>
      <c r="AH16" s="313">
        <f>IF('BIFUbC-heavy-or-residual-oil'!AH16&gt;0,'E-heavy fuel oil'!AH64/'BIFUbC-heavy-or-residual-oil'!AH16,1)</f>
        <v>0.2243403043476152</v>
      </c>
      <c r="AI16" s="313">
        <f>IF('BIFUbC-heavy-or-residual-oil'!AI16&gt;0,'E-heavy fuel oil'!AI64/'BIFUbC-heavy-or-residual-oil'!AI16,1)</f>
        <v>0.22386876727650715</v>
      </c>
      <c r="AJ16" s="313">
        <f>IF('BIFUbC-heavy-or-residual-oil'!AJ16&gt;0,'E-heavy fuel oil'!AJ64/'BIFUbC-heavy-or-residual-oil'!AJ16,1)</f>
        <v>0.22339688426019352</v>
      </c>
      <c r="AK16" s="313">
        <f>IF('BIFUbC-heavy-or-residual-oil'!AK16&gt;0,'E-heavy fuel oil'!AK64/'BIFUbC-heavy-or-residual-oil'!AK16,1)</f>
        <v>0.22292464413396315</v>
      </c>
      <c r="AL16" s="313">
        <f>IF('BIFUbC-heavy-or-residual-oil'!AL16&gt;0,'E-heavy fuel oil'!AL64/'BIFUbC-heavy-or-residual-oil'!AL16,1)</f>
        <v>0.22245203453926249</v>
      </c>
      <c r="AM16" s="313">
        <f>IF('BIFUbC-heavy-or-residual-oil'!AM16&gt;0,'E-heavy fuel oil'!AM64/'BIFUbC-heavy-or-residual-oil'!AM16,1)</f>
        <v>0.22197909838614055</v>
      </c>
      <c r="AN16" s="313">
        <f>IF('BIFUbC-heavy-or-residual-oil'!AN16&gt;0,'E-heavy fuel oil'!AN64/'BIFUbC-heavy-or-residual-oil'!AN16,1)</f>
        <v>0.22150576915828757</v>
      </c>
      <c r="AO16" s="313">
        <f>IF('BIFUbC-heavy-or-residual-oil'!AO16&gt;0,'E-heavy fuel oil'!AO64/'BIFUbC-heavy-or-residual-oil'!AO16,1)</f>
        <v>0.22103203026391888</v>
      </c>
      <c r="AP16" s="313">
        <f>IF('BIFUbC-heavy-or-residual-oil'!AP16&gt;0,'E-heavy fuel oil'!AP64/'BIFUbC-heavy-or-residual-oil'!AP16,1)</f>
        <v>0.22055786314394751</v>
      </c>
      <c r="AQ16" s="313">
        <f>IF('BIFUbC-heavy-or-residual-oil'!AQ16&gt;0,'E-heavy fuel oil'!AQ64/'BIFUbC-heavy-or-residual-oil'!AQ16,1)</f>
        <v>0.21961500175971393</v>
      </c>
    </row>
    <row r="17" spans="1:43" x14ac:dyDescent="0.2">
      <c r="A17" s="313" t="s">
        <v>139</v>
      </c>
      <c r="B17" s="313">
        <f>IF('BIFUbC-heavy-or-residual-oil'!B17&gt;0,'E-heavy fuel oil'!B65/'BIFUbC-heavy-or-residual-oil'!B17,1)</f>
        <v>1</v>
      </c>
      <c r="C17" s="313">
        <f>IF('BIFUbC-heavy-or-residual-oil'!C17&gt;0,'E-heavy fuel oil'!C65/'BIFUbC-heavy-or-residual-oil'!C17,1)</f>
        <v>1</v>
      </c>
      <c r="D17" s="313">
        <f>IF('BIFUbC-heavy-or-residual-oil'!D17&gt;0,'E-heavy fuel oil'!D65/'BIFUbC-heavy-or-residual-oil'!D17,1)</f>
        <v>1</v>
      </c>
      <c r="E17" s="313">
        <f>IF('BIFUbC-heavy-or-residual-oil'!E17&gt;0,'E-heavy fuel oil'!E65/'BIFUbC-heavy-or-residual-oil'!E17,1)</f>
        <v>1</v>
      </c>
      <c r="F17" s="313">
        <f>IF('BIFUbC-heavy-or-residual-oil'!F17&gt;0,'E-heavy fuel oil'!F65/'BIFUbC-heavy-or-residual-oil'!F17,1)</f>
        <v>1</v>
      </c>
      <c r="G17" s="313">
        <f>IF('BIFUbC-heavy-or-residual-oil'!G17&gt;0,'E-heavy fuel oil'!G65/'BIFUbC-heavy-or-residual-oil'!G17,1)</f>
        <v>1</v>
      </c>
      <c r="H17" s="313">
        <f>IF('BIFUbC-heavy-or-residual-oil'!H17&gt;0,'E-heavy fuel oil'!H65/'BIFUbC-heavy-or-residual-oil'!H17,1)</f>
        <v>1</v>
      </c>
      <c r="I17" s="313">
        <f>IF('BIFUbC-heavy-or-residual-oil'!I17&gt;0,'E-heavy fuel oil'!I65/'BIFUbC-heavy-or-residual-oil'!I17,1)</f>
        <v>1</v>
      </c>
      <c r="J17" s="313">
        <f>IF('BIFUbC-heavy-or-residual-oil'!J17&gt;0,'E-heavy fuel oil'!J65/'BIFUbC-heavy-or-residual-oil'!J17,1)</f>
        <v>1</v>
      </c>
      <c r="K17" s="313">
        <f>IF('BIFUbC-heavy-or-residual-oil'!K17&gt;0,'E-heavy fuel oil'!K65/'BIFUbC-heavy-or-residual-oil'!K17,1)</f>
        <v>1</v>
      </c>
      <c r="L17" s="313">
        <f>IF('BIFUbC-heavy-or-residual-oil'!L17&gt;0,'E-heavy fuel oil'!L65/'BIFUbC-heavy-or-residual-oil'!L17,1)</f>
        <v>1</v>
      </c>
      <c r="M17" s="313">
        <f>IF('BIFUbC-heavy-or-residual-oil'!M17&gt;0,'E-heavy fuel oil'!M65/'BIFUbC-heavy-or-residual-oil'!M17,1)</f>
        <v>1</v>
      </c>
      <c r="N17" s="313">
        <f>IF('BIFUbC-heavy-or-residual-oil'!N17&gt;0,'E-heavy fuel oil'!N65/'BIFUbC-heavy-or-residual-oil'!N17,1)</f>
        <v>1</v>
      </c>
      <c r="O17" s="313">
        <f>IF('BIFUbC-heavy-or-residual-oil'!O17&gt;0,'E-heavy fuel oil'!O65/'BIFUbC-heavy-or-residual-oil'!O17,1)</f>
        <v>1</v>
      </c>
      <c r="P17" s="313">
        <f>IF('BIFUbC-heavy-or-residual-oil'!P17&gt;0,'E-heavy fuel oil'!P65/'BIFUbC-heavy-or-residual-oil'!P17,1)</f>
        <v>1</v>
      </c>
      <c r="Q17" s="313">
        <f>IF('BIFUbC-heavy-or-residual-oil'!Q17&gt;0,'E-heavy fuel oil'!Q65/'BIFUbC-heavy-or-residual-oil'!Q17,1)</f>
        <v>1</v>
      </c>
      <c r="R17" s="313">
        <f>IF('BIFUbC-heavy-or-residual-oil'!R17&gt;0,'E-heavy fuel oil'!R65/'BIFUbC-heavy-or-residual-oil'!R17,1)</f>
        <v>1</v>
      </c>
      <c r="S17" s="313">
        <f>IF('BIFUbC-heavy-or-residual-oil'!S17&gt;0,'E-heavy fuel oil'!S65/'BIFUbC-heavy-or-residual-oil'!S17,1)</f>
        <v>1</v>
      </c>
      <c r="T17" s="313">
        <f>IF('BIFUbC-heavy-or-residual-oil'!T17&gt;0,'E-heavy fuel oil'!T65/'BIFUbC-heavy-or-residual-oil'!T17,1)</f>
        <v>1</v>
      </c>
      <c r="U17" s="313">
        <f>IF('BIFUbC-heavy-or-residual-oil'!U17&gt;0,'E-heavy fuel oil'!U65/'BIFUbC-heavy-or-residual-oil'!U17,1)</f>
        <v>1</v>
      </c>
      <c r="V17" s="313">
        <f>IF('BIFUbC-heavy-or-residual-oil'!V17&gt;0,'E-heavy fuel oil'!V65/'BIFUbC-heavy-or-residual-oil'!V17,1)</f>
        <v>1</v>
      </c>
      <c r="W17" s="313">
        <f>IF('BIFUbC-heavy-or-residual-oil'!W17&gt;0,'E-heavy fuel oil'!W65/'BIFUbC-heavy-or-residual-oil'!W17,1)</f>
        <v>1</v>
      </c>
      <c r="X17" s="313">
        <f>IF('BIFUbC-heavy-or-residual-oil'!X17&gt;0,'E-heavy fuel oil'!X65/'BIFUbC-heavy-or-residual-oil'!X17,1)</f>
        <v>1</v>
      </c>
      <c r="Y17" s="313">
        <f>IF('BIFUbC-heavy-or-residual-oil'!Y17&gt;0,'E-heavy fuel oil'!Y65/'BIFUbC-heavy-or-residual-oil'!Y17,1)</f>
        <v>1</v>
      </c>
      <c r="Z17" s="313">
        <f>IF('BIFUbC-heavy-or-residual-oil'!Z17&gt;0,'E-heavy fuel oil'!Z65/'BIFUbC-heavy-or-residual-oil'!Z17,1)</f>
        <v>1</v>
      </c>
      <c r="AA17" s="313">
        <f>IF('BIFUbC-heavy-or-residual-oil'!AA17&gt;0,'E-heavy fuel oil'!AA65/'BIFUbC-heavy-or-residual-oil'!AA17,1)</f>
        <v>1</v>
      </c>
      <c r="AB17" s="313">
        <f>IF('BIFUbC-heavy-or-residual-oil'!AB17&gt;0,'E-heavy fuel oil'!AB65/'BIFUbC-heavy-or-residual-oil'!AB17,1)</f>
        <v>1</v>
      </c>
      <c r="AC17" s="313">
        <f>IF('BIFUbC-heavy-or-residual-oil'!AC17&gt;0,'E-heavy fuel oil'!AC65/'BIFUbC-heavy-or-residual-oil'!AC17,1)</f>
        <v>1</v>
      </c>
      <c r="AD17" s="313">
        <f>IF('BIFUbC-heavy-or-residual-oil'!AD17&gt;0,'E-heavy fuel oil'!AD65/'BIFUbC-heavy-or-residual-oil'!AD17,1)</f>
        <v>1</v>
      </c>
      <c r="AE17" s="313">
        <f>IF('BIFUbC-heavy-or-residual-oil'!AE17&gt;0,'E-heavy fuel oil'!AE65/'BIFUbC-heavy-or-residual-oil'!AE17,1)</f>
        <v>1</v>
      </c>
      <c r="AF17" s="313">
        <f>IF('BIFUbC-heavy-or-residual-oil'!AF17&gt;0,'E-heavy fuel oil'!AF65/'BIFUbC-heavy-or-residual-oil'!AF17,1)</f>
        <v>1</v>
      </c>
      <c r="AG17" s="313">
        <f>IF('BIFUbC-heavy-or-residual-oil'!AG17&gt;0,'E-heavy fuel oil'!AG65/'BIFUbC-heavy-or-residual-oil'!AG17,1)</f>
        <v>1</v>
      </c>
      <c r="AH17" s="313">
        <f>IF('BIFUbC-heavy-or-residual-oil'!AH17&gt;0,'E-heavy fuel oil'!AH65/'BIFUbC-heavy-or-residual-oil'!AH17,1)</f>
        <v>1</v>
      </c>
      <c r="AI17" s="313">
        <f>IF('BIFUbC-heavy-or-residual-oil'!AI17&gt;0,'E-heavy fuel oil'!AI65/'BIFUbC-heavy-or-residual-oil'!AI17,1)</f>
        <v>1</v>
      </c>
      <c r="AJ17" s="313">
        <f>IF('BIFUbC-heavy-or-residual-oil'!AJ17&gt;0,'E-heavy fuel oil'!AJ65/'BIFUbC-heavy-or-residual-oil'!AJ17,1)</f>
        <v>1</v>
      </c>
      <c r="AK17" s="313">
        <f>IF('BIFUbC-heavy-or-residual-oil'!AK17&gt;0,'E-heavy fuel oil'!AK65/'BIFUbC-heavy-or-residual-oil'!AK17,1)</f>
        <v>1</v>
      </c>
      <c r="AL17" s="313">
        <f>IF('BIFUbC-heavy-or-residual-oil'!AL17&gt;0,'E-heavy fuel oil'!AL65/'BIFUbC-heavy-or-residual-oil'!AL17,1)</f>
        <v>1</v>
      </c>
      <c r="AM17" s="313">
        <f>IF('BIFUbC-heavy-or-residual-oil'!AM17&gt;0,'E-heavy fuel oil'!AM65/'BIFUbC-heavy-or-residual-oil'!AM17,1)</f>
        <v>1</v>
      </c>
      <c r="AN17" s="313">
        <f>IF('BIFUbC-heavy-or-residual-oil'!AN17&gt;0,'E-heavy fuel oil'!AN65/'BIFUbC-heavy-or-residual-oil'!AN17,1)</f>
        <v>1</v>
      </c>
      <c r="AO17" s="313">
        <f>IF('BIFUbC-heavy-or-residual-oil'!AO17&gt;0,'E-heavy fuel oil'!AO65/'BIFUbC-heavy-or-residual-oil'!AO17,1)</f>
        <v>1</v>
      </c>
      <c r="AP17" s="313">
        <f>IF('BIFUbC-heavy-or-residual-oil'!AP17&gt;0,'E-heavy fuel oil'!AP65/'BIFUbC-heavy-or-residual-oil'!AP17,1)</f>
        <v>1</v>
      </c>
      <c r="AQ17" s="313">
        <f>IF('BIFUbC-heavy-or-residual-oil'!AQ17&gt;0,'E-heavy fuel oil'!AQ65/'BIFUbC-heavy-or-residual-oil'!AQ17,1)</f>
        <v>1</v>
      </c>
    </row>
    <row r="18" spans="1:43" x14ac:dyDescent="0.2">
      <c r="A18" s="313" t="s">
        <v>140</v>
      </c>
      <c r="B18" s="313">
        <f>IF('BIFUbC-heavy-or-residual-oil'!B18&gt;0,'E-heavy fuel oil'!B66/'BIFUbC-heavy-or-residual-oil'!B18,1)</f>
        <v>1</v>
      </c>
      <c r="C18" s="313">
        <f>IF('BIFUbC-heavy-or-residual-oil'!C18&gt;0,'E-heavy fuel oil'!C66/'BIFUbC-heavy-or-residual-oil'!C18,1)</f>
        <v>1</v>
      </c>
      <c r="D18" s="313">
        <f>IF('BIFUbC-heavy-or-residual-oil'!D18&gt;0,'E-heavy fuel oil'!D66/'BIFUbC-heavy-or-residual-oil'!D18,1)</f>
        <v>1</v>
      </c>
      <c r="E18" s="313">
        <f>IF('BIFUbC-heavy-or-residual-oil'!E18&gt;0,'E-heavy fuel oil'!E66/'BIFUbC-heavy-or-residual-oil'!E18,1)</f>
        <v>1</v>
      </c>
      <c r="F18" s="313">
        <f>IF('BIFUbC-heavy-or-residual-oil'!F18&gt;0,'E-heavy fuel oil'!F66/'BIFUbC-heavy-or-residual-oil'!F18,1)</f>
        <v>1</v>
      </c>
      <c r="G18" s="313">
        <f>IF('BIFUbC-heavy-or-residual-oil'!G18&gt;0,'E-heavy fuel oil'!G66/'BIFUbC-heavy-or-residual-oil'!G18,1)</f>
        <v>1</v>
      </c>
      <c r="H18" s="313">
        <f>IF('BIFUbC-heavy-or-residual-oil'!H18&gt;0,'E-heavy fuel oil'!H66/'BIFUbC-heavy-or-residual-oil'!H18,1)</f>
        <v>1</v>
      </c>
      <c r="I18" s="313">
        <f>IF('BIFUbC-heavy-or-residual-oil'!I18&gt;0,'E-heavy fuel oil'!I66/'BIFUbC-heavy-or-residual-oil'!I18,1)</f>
        <v>1</v>
      </c>
      <c r="J18" s="313">
        <f>IF('BIFUbC-heavy-or-residual-oil'!J18&gt;0,'E-heavy fuel oil'!J66/'BIFUbC-heavy-or-residual-oil'!J18,1)</f>
        <v>1</v>
      </c>
      <c r="K18" s="313">
        <f>IF('BIFUbC-heavy-or-residual-oil'!K18&gt;0,'E-heavy fuel oil'!K66/'BIFUbC-heavy-or-residual-oil'!K18,1)</f>
        <v>1</v>
      </c>
      <c r="L18" s="313">
        <f>IF('BIFUbC-heavy-or-residual-oil'!L18&gt;0,'E-heavy fuel oil'!L66/'BIFUbC-heavy-or-residual-oil'!L18,1)</f>
        <v>1</v>
      </c>
      <c r="M18" s="313">
        <f>IF('BIFUbC-heavy-or-residual-oil'!M18&gt;0,'E-heavy fuel oil'!M66/'BIFUbC-heavy-or-residual-oil'!M18,1)</f>
        <v>1</v>
      </c>
      <c r="N18" s="313">
        <f>IF('BIFUbC-heavy-or-residual-oil'!N18&gt;0,'E-heavy fuel oil'!N66/'BIFUbC-heavy-or-residual-oil'!N18,1)</f>
        <v>1</v>
      </c>
      <c r="O18" s="313">
        <f>IF('BIFUbC-heavy-or-residual-oil'!O18&gt;0,'E-heavy fuel oil'!O66/'BIFUbC-heavy-or-residual-oil'!O18,1)</f>
        <v>1</v>
      </c>
      <c r="P18" s="313">
        <f>IF('BIFUbC-heavy-or-residual-oil'!P18&gt;0,'E-heavy fuel oil'!P66/'BIFUbC-heavy-or-residual-oil'!P18,1)</f>
        <v>1</v>
      </c>
      <c r="Q18" s="313">
        <f>IF('BIFUbC-heavy-or-residual-oil'!Q18&gt;0,'E-heavy fuel oil'!Q66/'BIFUbC-heavy-or-residual-oil'!Q18,1)</f>
        <v>1</v>
      </c>
      <c r="R18" s="313">
        <f>IF('BIFUbC-heavy-or-residual-oil'!R18&gt;0,'E-heavy fuel oil'!R66/'BIFUbC-heavy-or-residual-oil'!R18,1)</f>
        <v>1</v>
      </c>
      <c r="S18" s="313">
        <f>IF('BIFUbC-heavy-or-residual-oil'!S18&gt;0,'E-heavy fuel oil'!S66/'BIFUbC-heavy-or-residual-oil'!S18,1)</f>
        <v>1</v>
      </c>
      <c r="T18" s="313">
        <f>IF('BIFUbC-heavy-or-residual-oil'!T18&gt;0,'E-heavy fuel oil'!T66/'BIFUbC-heavy-or-residual-oil'!T18,1)</f>
        <v>1</v>
      </c>
      <c r="U18" s="313">
        <f>IF('BIFUbC-heavy-or-residual-oil'!U18&gt;0,'E-heavy fuel oil'!U66/'BIFUbC-heavy-or-residual-oil'!U18,1)</f>
        <v>1</v>
      </c>
      <c r="V18" s="313">
        <f>IF('BIFUbC-heavy-or-residual-oil'!V18&gt;0,'E-heavy fuel oil'!V66/'BIFUbC-heavy-or-residual-oil'!V18,1)</f>
        <v>1</v>
      </c>
      <c r="W18" s="313">
        <f>IF('BIFUbC-heavy-or-residual-oil'!W18&gt;0,'E-heavy fuel oil'!W66/'BIFUbC-heavy-or-residual-oil'!W18,1)</f>
        <v>1</v>
      </c>
      <c r="X18" s="313">
        <f>IF('BIFUbC-heavy-or-residual-oil'!X18&gt;0,'E-heavy fuel oil'!X66/'BIFUbC-heavy-or-residual-oil'!X18,1)</f>
        <v>1</v>
      </c>
      <c r="Y18" s="313">
        <f>IF('BIFUbC-heavy-or-residual-oil'!Y18&gt;0,'E-heavy fuel oil'!Y66/'BIFUbC-heavy-or-residual-oil'!Y18,1)</f>
        <v>1</v>
      </c>
      <c r="Z18" s="313">
        <f>IF('BIFUbC-heavy-or-residual-oil'!Z18&gt;0,'E-heavy fuel oil'!Z66/'BIFUbC-heavy-or-residual-oil'!Z18,1)</f>
        <v>1</v>
      </c>
      <c r="AA18" s="313">
        <f>IF('BIFUbC-heavy-or-residual-oil'!AA18&gt;0,'E-heavy fuel oil'!AA66/'BIFUbC-heavy-or-residual-oil'!AA18,1)</f>
        <v>1</v>
      </c>
      <c r="AB18" s="313">
        <f>IF('BIFUbC-heavy-or-residual-oil'!AB18&gt;0,'E-heavy fuel oil'!AB66/'BIFUbC-heavy-or-residual-oil'!AB18,1)</f>
        <v>1</v>
      </c>
      <c r="AC18" s="313">
        <f>IF('BIFUbC-heavy-or-residual-oil'!AC18&gt;0,'E-heavy fuel oil'!AC66/'BIFUbC-heavy-or-residual-oil'!AC18,1)</f>
        <v>1</v>
      </c>
      <c r="AD18" s="313">
        <f>IF('BIFUbC-heavy-or-residual-oil'!AD18&gt;0,'E-heavy fuel oil'!AD66/'BIFUbC-heavy-or-residual-oil'!AD18,1)</f>
        <v>1</v>
      </c>
      <c r="AE18" s="313">
        <f>IF('BIFUbC-heavy-or-residual-oil'!AE18&gt;0,'E-heavy fuel oil'!AE66/'BIFUbC-heavy-or-residual-oil'!AE18,1)</f>
        <v>1</v>
      </c>
      <c r="AF18" s="313">
        <f>IF('BIFUbC-heavy-or-residual-oil'!AF18&gt;0,'E-heavy fuel oil'!AF66/'BIFUbC-heavy-or-residual-oil'!AF18,1)</f>
        <v>1</v>
      </c>
      <c r="AG18" s="313">
        <f>IF('BIFUbC-heavy-or-residual-oil'!AG18&gt;0,'E-heavy fuel oil'!AG66/'BIFUbC-heavy-or-residual-oil'!AG18,1)</f>
        <v>1</v>
      </c>
      <c r="AH18" s="313">
        <f>IF('BIFUbC-heavy-or-residual-oil'!AH18&gt;0,'E-heavy fuel oil'!AH66/'BIFUbC-heavy-or-residual-oil'!AH18,1)</f>
        <v>1</v>
      </c>
      <c r="AI18" s="313">
        <f>IF('BIFUbC-heavy-or-residual-oil'!AI18&gt;0,'E-heavy fuel oil'!AI66/'BIFUbC-heavy-or-residual-oil'!AI18,1)</f>
        <v>1</v>
      </c>
      <c r="AJ18" s="313">
        <f>IF('BIFUbC-heavy-or-residual-oil'!AJ18&gt;0,'E-heavy fuel oil'!AJ66/'BIFUbC-heavy-or-residual-oil'!AJ18,1)</f>
        <v>1</v>
      </c>
      <c r="AK18" s="313">
        <f>IF('BIFUbC-heavy-or-residual-oil'!AK18&gt;0,'E-heavy fuel oil'!AK66/'BIFUbC-heavy-or-residual-oil'!AK18,1)</f>
        <v>1</v>
      </c>
      <c r="AL18" s="313">
        <f>IF('BIFUbC-heavy-or-residual-oil'!AL18&gt;0,'E-heavy fuel oil'!AL66/'BIFUbC-heavy-or-residual-oil'!AL18,1)</f>
        <v>1</v>
      </c>
      <c r="AM18" s="313">
        <f>IF('BIFUbC-heavy-or-residual-oil'!AM18&gt;0,'E-heavy fuel oil'!AM66/'BIFUbC-heavy-or-residual-oil'!AM18,1)</f>
        <v>1</v>
      </c>
      <c r="AN18" s="313">
        <f>IF('BIFUbC-heavy-or-residual-oil'!AN18&gt;0,'E-heavy fuel oil'!AN66/'BIFUbC-heavy-or-residual-oil'!AN18,1)</f>
        <v>1</v>
      </c>
      <c r="AO18" s="313">
        <f>IF('BIFUbC-heavy-or-residual-oil'!AO18&gt;0,'E-heavy fuel oil'!AO66/'BIFUbC-heavy-or-residual-oil'!AO18,1)</f>
        <v>1</v>
      </c>
      <c r="AP18" s="313">
        <f>IF('BIFUbC-heavy-or-residual-oil'!AP18&gt;0,'E-heavy fuel oil'!AP66/'BIFUbC-heavy-or-residual-oil'!AP18,1)</f>
        <v>1</v>
      </c>
      <c r="AQ18" s="313">
        <f>IF('BIFUbC-heavy-or-residual-oil'!AQ18&gt;0,'E-heavy fuel oil'!AQ66/'BIFUbC-heavy-or-residual-oil'!AQ18,1)</f>
        <v>1</v>
      </c>
    </row>
    <row r="19" spans="1:43" x14ac:dyDescent="0.2">
      <c r="A19" s="313" t="s">
        <v>141</v>
      </c>
      <c r="B19" s="313">
        <f>IF('BIFUbC-heavy-or-residual-oil'!B19&gt;0,'E-heavy fuel oil'!B67/'BIFUbC-heavy-or-residual-oil'!B19,1)</f>
        <v>1</v>
      </c>
      <c r="C19" s="313">
        <f>IF('BIFUbC-heavy-or-residual-oil'!C19&gt;0,'E-heavy fuel oil'!C67/'BIFUbC-heavy-or-residual-oil'!C19,1)</f>
        <v>1</v>
      </c>
      <c r="D19" s="313">
        <f>IF('BIFUbC-heavy-or-residual-oil'!D19&gt;0,'E-heavy fuel oil'!D67/'BIFUbC-heavy-or-residual-oil'!D19,1)</f>
        <v>1</v>
      </c>
      <c r="E19" s="313">
        <f>IF('BIFUbC-heavy-or-residual-oil'!E19&gt;0,'E-heavy fuel oil'!E67/'BIFUbC-heavy-or-residual-oil'!E19,1)</f>
        <v>1</v>
      </c>
      <c r="F19" s="313">
        <f>IF('BIFUbC-heavy-or-residual-oil'!F19&gt;0,'E-heavy fuel oil'!F67/'BIFUbC-heavy-or-residual-oil'!F19,1)</f>
        <v>1</v>
      </c>
      <c r="G19" s="313">
        <f>IF('BIFUbC-heavy-or-residual-oil'!G19&gt;0,'E-heavy fuel oil'!G67/'BIFUbC-heavy-or-residual-oil'!G19,1)</f>
        <v>1</v>
      </c>
      <c r="H19" s="313">
        <f>IF('BIFUbC-heavy-or-residual-oil'!H19&gt;0,'E-heavy fuel oil'!H67/'BIFUbC-heavy-or-residual-oil'!H19,1)</f>
        <v>1</v>
      </c>
      <c r="I19" s="313">
        <f>IF('BIFUbC-heavy-or-residual-oil'!I19&gt;0,'E-heavy fuel oil'!I67/'BIFUbC-heavy-or-residual-oil'!I19,1)</f>
        <v>1</v>
      </c>
      <c r="J19" s="313">
        <f>IF('BIFUbC-heavy-or-residual-oil'!J19&gt;0,'E-heavy fuel oil'!J67/'BIFUbC-heavy-or-residual-oil'!J19,1)</f>
        <v>1</v>
      </c>
      <c r="K19" s="313">
        <f>IF('BIFUbC-heavy-or-residual-oil'!K19&gt;0,'E-heavy fuel oil'!K67/'BIFUbC-heavy-or-residual-oil'!K19,1)</f>
        <v>1</v>
      </c>
      <c r="L19" s="313">
        <f>IF('BIFUbC-heavy-or-residual-oil'!L19&gt;0,'E-heavy fuel oil'!L67/'BIFUbC-heavy-or-residual-oil'!L19,1)</f>
        <v>1</v>
      </c>
      <c r="M19" s="313">
        <f>IF('BIFUbC-heavy-or-residual-oil'!M19&gt;0,'E-heavy fuel oil'!M67/'BIFUbC-heavy-or-residual-oil'!M19,1)</f>
        <v>1</v>
      </c>
      <c r="N19" s="313">
        <f>IF('BIFUbC-heavy-or-residual-oil'!N19&gt;0,'E-heavy fuel oil'!N67/'BIFUbC-heavy-or-residual-oil'!N19,1)</f>
        <v>1</v>
      </c>
      <c r="O19" s="313">
        <f>IF('BIFUbC-heavy-or-residual-oil'!O19&gt;0,'E-heavy fuel oil'!O67/'BIFUbC-heavy-or-residual-oil'!O19,1)</f>
        <v>1</v>
      </c>
      <c r="P19" s="313">
        <f>IF('BIFUbC-heavy-or-residual-oil'!P19&gt;0,'E-heavy fuel oil'!P67/'BIFUbC-heavy-or-residual-oil'!P19,1)</f>
        <v>1</v>
      </c>
      <c r="Q19" s="313">
        <f>IF('BIFUbC-heavy-or-residual-oil'!Q19&gt;0,'E-heavy fuel oil'!Q67/'BIFUbC-heavy-or-residual-oil'!Q19,1)</f>
        <v>1</v>
      </c>
      <c r="R19" s="313">
        <f>IF('BIFUbC-heavy-or-residual-oil'!R19&gt;0,'E-heavy fuel oil'!R67/'BIFUbC-heavy-or-residual-oil'!R19,1)</f>
        <v>1</v>
      </c>
      <c r="S19" s="313">
        <f>IF('BIFUbC-heavy-or-residual-oil'!S19&gt;0,'E-heavy fuel oil'!S67/'BIFUbC-heavy-or-residual-oil'!S19,1)</f>
        <v>1</v>
      </c>
      <c r="T19" s="313">
        <f>IF('BIFUbC-heavy-or-residual-oil'!T19&gt;0,'E-heavy fuel oil'!T67/'BIFUbC-heavy-or-residual-oil'!T19,1)</f>
        <v>1</v>
      </c>
      <c r="U19" s="313">
        <f>IF('BIFUbC-heavy-or-residual-oil'!U19&gt;0,'E-heavy fuel oil'!U67/'BIFUbC-heavy-or-residual-oil'!U19,1)</f>
        <v>1</v>
      </c>
      <c r="V19" s="313">
        <f>IF('BIFUbC-heavy-or-residual-oil'!V19&gt;0,'E-heavy fuel oil'!V67/'BIFUbC-heavy-or-residual-oil'!V19,1)</f>
        <v>1</v>
      </c>
      <c r="W19" s="313">
        <f>IF('BIFUbC-heavy-or-residual-oil'!W19&gt;0,'E-heavy fuel oil'!W67/'BIFUbC-heavy-or-residual-oil'!W19,1)</f>
        <v>1</v>
      </c>
      <c r="X19" s="313">
        <f>IF('BIFUbC-heavy-or-residual-oil'!X19&gt;0,'E-heavy fuel oil'!X67/'BIFUbC-heavy-or-residual-oil'!X19,1)</f>
        <v>1</v>
      </c>
      <c r="Y19" s="313">
        <f>IF('BIFUbC-heavy-or-residual-oil'!Y19&gt;0,'E-heavy fuel oil'!Y67/'BIFUbC-heavy-or-residual-oil'!Y19,1)</f>
        <v>1</v>
      </c>
      <c r="Z19" s="313">
        <f>IF('BIFUbC-heavy-or-residual-oil'!Z19&gt;0,'E-heavy fuel oil'!Z67/'BIFUbC-heavy-or-residual-oil'!Z19,1)</f>
        <v>1</v>
      </c>
      <c r="AA19" s="313">
        <f>IF('BIFUbC-heavy-or-residual-oil'!AA19&gt;0,'E-heavy fuel oil'!AA67/'BIFUbC-heavy-or-residual-oil'!AA19,1)</f>
        <v>1</v>
      </c>
      <c r="AB19" s="313">
        <f>IF('BIFUbC-heavy-or-residual-oil'!AB19&gt;0,'E-heavy fuel oil'!AB67/'BIFUbC-heavy-or-residual-oil'!AB19,1)</f>
        <v>1</v>
      </c>
      <c r="AC19" s="313">
        <f>IF('BIFUbC-heavy-or-residual-oil'!AC19&gt;0,'E-heavy fuel oil'!AC67/'BIFUbC-heavy-or-residual-oil'!AC19,1)</f>
        <v>1</v>
      </c>
      <c r="AD19" s="313">
        <f>IF('BIFUbC-heavy-or-residual-oil'!AD19&gt;0,'E-heavy fuel oil'!AD67/'BIFUbC-heavy-or-residual-oil'!AD19,1)</f>
        <v>1</v>
      </c>
      <c r="AE19" s="313">
        <f>IF('BIFUbC-heavy-or-residual-oil'!AE19&gt;0,'E-heavy fuel oil'!AE67/'BIFUbC-heavy-or-residual-oil'!AE19,1)</f>
        <v>1</v>
      </c>
      <c r="AF19" s="313">
        <f>IF('BIFUbC-heavy-or-residual-oil'!AF19&gt;0,'E-heavy fuel oil'!AF67/'BIFUbC-heavy-or-residual-oil'!AF19,1)</f>
        <v>1</v>
      </c>
      <c r="AG19" s="313">
        <f>IF('BIFUbC-heavy-or-residual-oil'!AG19&gt;0,'E-heavy fuel oil'!AG67/'BIFUbC-heavy-or-residual-oil'!AG19,1)</f>
        <v>1</v>
      </c>
      <c r="AH19" s="313">
        <f>IF('BIFUbC-heavy-or-residual-oil'!AH19&gt;0,'E-heavy fuel oil'!AH67/'BIFUbC-heavy-or-residual-oil'!AH19,1)</f>
        <v>1</v>
      </c>
      <c r="AI19" s="313">
        <f>IF('BIFUbC-heavy-or-residual-oil'!AI19&gt;0,'E-heavy fuel oil'!AI67/'BIFUbC-heavy-or-residual-oil'!AI19,1)</f>
        <v>1</v>
      </c>
      <c r="AJ19" s="313">
        <f>IF('BIFUbC-heavy-or-residual-oil'!AJ19&gt;0,'E-heavy fuel oil'!AJ67/'BIFUbC-heavy-or-residual-oil'!AJ19,1)</f>
        <v>1</v>
      </c>
      <c r="AK19" s="313">
        <f>IF('BIFUbC-heavy-or-residual-oil'!AK19&gt;0,'E-heavy fuel oil'!AK67/'BIFUbC-heavy-or-residual-oil'!AK19,1)</f>
        <v>1</v>
      </c>
      <c r="AL19" s="313">
        <f>IF('BIFUbC-heavy-or-residual-oil'!AL19&gt;0,'E-heavy fuel oil'!AL67/'BIFUbC-heavy-or-residual-oil'!AL19,1)</f>
        <v>1</v>
      </c>
      <c r="AM19" s="313">
        <f>IF('BIFUbC-heavy-or-residual-oil'!AM19&gt;0,'E-heavy fuel oil'!AM67/'BIFUbC-heavy-or-residual-oil'!AM19,1)</f>
        <v>1</v>
      </c>
      <c r="AN19" s="313">
        <f>IF('BIFUbC-heavy-or-residual-oil'!AN19&gt;0,'E-heavy fuel oil'!AN67/'BIFUbC-heavy-or-residual-oil'!AN19,1)</f>
        <v>1</v>
      </c>
      <c r="AO19" s="313">
        <f>IF('BIFUbC-heavy-or-residual-oil'!AO19&gt;0,'E-heavy fuel oil'!AO67/'BIFUbC-heavy-or-residual-oil'!AO19,1)</f>
        <v>1</v>
      </c>
      <c r="AP19" s="313">
        <f>IF('BIFUbC-heavy-or-residual-oil'!AP19&gt;0,'E-heavy fuel oil'!AP67/'BIFUbC-heavy-or-residual-oil'!AP19,1)</f>
        <v>1</v>
      </c>
      <c r="AQ19" s="313">
        <f>IF('BIFUbC-heavy-or-residual-oil'!AQ19&gt;0,'E-heavy fuel oil'!AQ67/'BIFUbC-heavy-or-residual-oil'!AQ19,1)</f>
        <v>1</v>
      </c>
    </row>
    <row r="20" spans="1:43" x14ac:dyDescent="0.2">
      <c r="A20" s="313" t="s">
        <v>142</v>
      </c>
      <c r="B20" s="313">
        <f>IF('BIFUbC-heavy-or-residual-oil'!B20&gt;0,'E-heavy fuel oil'!B68/'BIFUbC-heavy-or-residual-oil'!B20,1)</f>
        <v>1</v>
      </c>
      <c r="C20" s="313">
        <f>IF('BIFUbC-heavy-or-residual-oil'!C20&gt;0,'E-heavy fuel oil'!C68/'BIFUbC-heavy-or-residual-oil'!C20,1)</f>
        <v>1</v>
      </c>
      <c r="D20" s="313">
        <f>IF('BIFUbC-heavy-or-residual-oil'!D20&gt;0,'E-heavy fuel oil'!D68/'BIFUbC-heavy-or-residual-oil'!D20,1)</f>
        <v>1</v>
      </c>
      <c r="E20" s="313">
        <f>IF('BIFUbC-heavy-or-residual-oil'!E20&gt;0,'E-heavy fuel oil'!E68/'BIFUbC-heavy-or-residual-oil'!E20,1)</f>
        <v>1</v>
      </c>
      <c r="F20" s="313">
        <f>IF('BIFUbC-heavy-or-residual-oil'!F20&gt;0,'E-heavy fuel oil'!F68/'BIFUbC-heavy-or-residual-oil'!F20,1)</f>
        <v>1</v>
      </c>
      <c r="G20" s="313">
        <f>IF('BIFUbC-heavy-or-residual-oil'!G20&gt;0,'E-heavy fuel oil'!G68/'BIFUbC-heavy-or-residual-oil'!G20,1)</f>
        <v>1</v>
      </c>
      <c r="H20" s="313">
        <f>IF('BIFUbC-heavy-or-residual-oil'!H20&gt;0,'E-heavy fuel oil'!H68/'BIFUbC-heavy-or-residual-oil'!H20,1)</f>
        <v>1</v>
      </c>
      <c r="I20" s="313">
        <f>IF('BIFUbC-heavy-or-residual-oil'!I20&gt;0,'E-heavy fuel oil'!I68/'BIFUbC-heavy-or-residual-oil'!I20,1)</f>
        <v>1</v>
      </c>
      <c r="J20" s="313">
        <f>IF('BIFUbC-heavy-or-residual-oil'!J20&gt;0,'E-heavy fuel oil'!J68/'BIFUbC-heavy-or-residual-oil'!J20,1)</f>
        <v>1</v>
      </c>
      <c r="K20" s="313">
        <f>IF('BIFUbC-heavy-or-residual-oil'!K20&gt;0,'E-heavy fuel oil'!K68/'BIFUbC-heavy-or-residual-oil'!K20,1)</f>
        <v>1</v>
      </c>
      <c r="L20" s="313">
        <f>IF('BIFUbC-heavy-or-residual-oil'!L20&gt;0,'E-heavy fuel oil'!L68/'BIFUbC-heavy-or-residual-oil'!L20,1)</f>
        <v>1</v>
      </c>
      <c r="M20" s="313">
        <f>IF('BIFUbC-heavy-or-residual-oil'!M20&gt;0,'E-heavy fuel oil'!M68/'BIFUbC-heavy-or-residual-oil'!M20,1)</f>
        <v>1</v>
      </c>
      <c r="N20" s="313">
        <f>IF('BIFUbC-heavy-or-residual-oil'!N20&gt;0,'E-heavy fuel oil'!N68/'BIFUbC-heavy-or-residual-oil'!N20,1)</f>
        <v>1</v>
      </c>
      <c r="O20" s="313">
        <f>IF('BIFUbC-heavy-or-residual-oil'!O20&gt;0,'E-heavy fuel oil'!O68/'BIFUbC-heavy-or-residual-oil'!O20,1)</f>
        <v>1</v>
      </c>
      <c r="P20" s="313">
        <f>IF('BIFUbC-heavy-or-residual-oil'!P20&gt;0,'E-heavy fuel oil'!P68/'BIFUbC-heavy-or-residual-oil'!P20,1)</f>
        <v>1</v>
      </c>
      <c r="Q20" s="313">
        <f>IF('BIFUbC-heavy-or-residual-oil'!Q20&gt;0,'E-heavy fuel oil'!Q68/'BIFUbC-heavy-or-residual-oil'!Q20,1)</f>
        <v>1</v>
      </c>
      <c r="R20" s="313">
        <f>IF('BIFUbC-heavy-or-residual-oil'!R20&gt;0,'E-heavy fuel oil'!R68/'BIFUbC-heavy-or-residual-oil'!R20,1)</f>
        <v>1</v>
      </c>
      <c r="S20" s="313">
        <f>IF('BIFUbC-heavy-or-residual-oil'!S20&gt;0,'E-heavy fuel oil'!S68/'BIFUbC-heavy-or-residual-oil'!S20,1)</f>
        <v>1</v>
      </c>
      <c r="T20" s="313">
        <f>IF('BIFUbC-heavy-or-residual-oil'!T20&gt;0,'E-heavy fuel oil'!T68/'BIFUbC-heavy-or-residual-oil'!T20,1)</f>
        <v>1</v>
      </c>
      <c r="U20" s="313">
        <f>IF('BIFUbC-heavy-or-residual-oil'!U20&gt;0,'E-heavy fuel oil'!U68/'BIFUbC-heavy-or-residual-oil'!U20,1)</f>
        <v>1</v>
      </c>
      <c r="V20" s="313">
        <f>IF('BIFUbC-heavy-or-residual-oil'!V20&gt;0,'E-heavy fuel oil'!V68/'BIFUbC-heavy-or-residual-oil'!V20,1)</f>
        <v>1</v>
      </c>
      <c r="W20" s="313">
        <f>IF('BIFUbC-heavy-or-residual-oil'!W20&gt;0,'E-heavy fuel oil'!W68/'BIFUbC-heavy-or-residual-oil'!W20,1)</f>
        <v>1</v>
      </c>
      <c r="X20" s="313">
        <f>IF('BIFUbC-heavy-or-residual-oil'!X20&gt;0,'E-heavy fuel oil'!X68/'BIFUbC-heavy-or-residual-oil'!X20,1)</f>
        <v>1</v>
      </c>
      <c r="Y20" s="313">
        <f>IF('BIFUbC-heavy-or-residual-oil'!Y20&gt;0,'E-heavy fuel oil'!Y68/'BIFUbC-heavy-or-residual-oil'!Y20,1)</f>
        <v>1</v>
      </c>
      <c r="Z20" s="313">
        <f>IF('BIFUbC-heavy-or-residual-oil'!Z20&gt;0,'E-heavy fuel oil'!Z68/'BIFUbC-heavy-or-residual-oil'!Z20,1)</f>
        <v>1</v>
      </c>
      <c r="AA20" s="313">
        <f>IF('BIFUbC-heavy-or-residual-oil'!AA20&gt;0,'E-heavy fuel oil'!AA68/'BIFUbC-heavy-or-residual-oil'!AA20,1)</f>
        <v>1</v>
      </c>
      <c r="AB20" s="313">
        <f>IF('BIFUbC-heavy-or-residual-oil'!AB20&gt;0,'E-heavy fuel oil'!AB68/'BIFUbC-heavy-or-residual-oil'!AB20,1)</f>
        <v>1</v>
      </c>
      <c r="AC20" s="313">
        <f>IF('BIFUbC-heavy-or-residual-oil'!AC20&gt;0,'E-heavy fuel oil'!AC68/'BIFUbC-heavy-or-residual-oil'!AC20,1)</f>
        <v>1</v>
      </c>
      <c r="AD20" s="313">
        <f>IF('BIFUbC-heavy-or-residual-oil'!AD20&gt;0,'E-heavy fuel oil'!AD68/'BIFUbC-heavy-or-residual-oil'!AD20,1)</f>
        <v>1</v>
      </c>
      <c r="AE20" s="313">
        <f>IF('BIFUbC-heavy-or-residual-oil'!AE20&gt;0,'E-heavy fuel oil'!AE68/'BIFUbC-heavy-or-residual-oil'!AE20,1)</f>
        <v>1</v>
      </c>
      <c r="AF20" s="313">
        <f>IF('BIFUbC-heavy-or-residual-oil'!AF20&gt;0,'E-heavy fuel oil'!AF68/'BIFUbC-heavy-or-residual-oil'!AF20,1)</f>
        <v>1</v>
      </c>
      <c r="AG20" s="313">
        <f>IF('BIFUbC-heavy-or-residual-oil'!AG20&gt;0,'E-heavy fuel oil'!AG68/'BIFUbC-heavy-or-residual-oil'!AG20,1)</f>
        <v>1</v>
      </c>
      <c r="AH20" s="313">
        <f>IF('BIFUbC-heavy-or-residual-oil'!AH20&gt;0,'E-heavy fuel oil'!AH68/'BIFUbC-heavy-or-residual-oil'!AH20,1)</f>
        <v>1</v>
      </c>
      <c r="AI20" s="313">
        <f>IF('BIFUbC-heavy-or-residual-oil'!AI20&gt;0,'E-heavy fuel oil'!AI68/'BIFUbC-heavy-or-residual-oil'!AI20,1)</f>
        <v>1</v>
      </c>
      <c r="AJ20" s="313">
        <f>IF('BIFUbC-heavy-or-residual-oil'!AJ20&gt;0,'E-heavy fuel oil'!AJ68/'BIFUbC-heavy-or-residual-oil'!AJ20,1)</f>
        <v>1</v>
      </c>
      <c r="AK20" s="313">
        <f>IF('BIFUbC-heavy-or-residual-oil'!AK20&gt;0,'E-heavy fuel oil'!AK68/'BIFUbC-heavy-or-residual-oil'!AK20,1)</f>
        <v>1</v>
      </c>
      <c r="AL20" s="313">
        <f>IF('BIFUbC-heavy-or-residual-oil'!AL20&gt;0,'E-heavy fuel oil'!AL68/'BIFUbC-heavy-or-residual-oil'!AL20,1)</f>
        <v>1</v>
      </c>
      <c r="AM20" s="313">
        <f>IF('BIFUbC-heavy-or-residual-oil'!AM20&gt;0,'E-heavy fuel oil'!AM68/'BIFUbC-heavy-or-residual-oil'!AM20,1)</f>
        <v>1</v>
      </c>
      <c r="AN20" s="313">
        <f>IF('BIFUbC-heavy-or-residual-oil'!AN20&gt;0,'E-heavy fuel oil'!AN68/'BIFUbC-heavy-or-residual-oil'!AN20,1)</f>
        <v>1</v>
      </c>
      <c r="AO20" s="313">
        <f>IF('BIFUbC-heavy-or-residual-oil'!AO20&gt;0,'E-heavy fuel oil'!AO68/'BIFUbC-heavy-or-residual-oil'!AO20,1)</f>
        <v>1</v>
      </c>
      <c r="AP20" s="313">
        <f>IF('BIFUbC-heavy-or-residual-oil'!AP20&gt;0,'E-heavy fuel oil'!AP68/'BIFUbC-heavy-or-residual-oil'!AP20,1)</f>
        <v>1</v>
      </c>
      <c r="AQ20" s="313">
        <f>IF('BIFUbC-heavy-or-residual-oil'!AQ20&gt;0,'E-heavy fuel oil'!AQ68/'BIFUbC-heavy-or-residual-oil'!AQ20,1)</f>
        <v>1</v>
      </c>
    </row>
    <row r="21" spans="1:43" x14ac:dyDescent="0.2">
      <c r="A21" s="313" t="s">
        <v>143</v>
      </c>
      <c r="B21" s="313">
        <f>IF('BIFUbC-heavy-or-residual-oil'!B21&gt;0,'E-heavy fuel oil'!B69/'BIFUbC-heavy-or-residual-oil'!B21,1)</f>
        <v>1</v>
      </c>
      <c r="C21" s="313">
        <f>IF('BIFUbC-heavy-or-residual-oil'!C21&gt;0,'E-heavy fuel oil'!C69/'BIFUbC-heavy-or-residual-oil'!C21,1)</f>
        <v>1</v>
      </c>
      <c r="D21" s="313">
        <f>IF('BIFUbC-heavy-or-residual-oil'!D21&gt;0,'E-heavy fuel oil'!D69/'BIFUbC-heavy-or-residual-oil'!D21,1)</f>
        <v>1</v>
      </c>
      <c r="E21" s="313">
        <f>IF('BIFUbC-heavy-or-residual-oil'!E21&gt;0,'E-heavy fuel oil'!E69/'BIFUbC-heavy-or-residual-oil'!E21,1)</f>
        <v>1</v>
      </c>
      <c r="F21" s="313">
        <f>IF('BIFUbC-heavy-or-residual-oil'!F21&gt;0,'E-heavy fuel oil'!F69/'BIFUbC-heavy-or-residual-oil'!F21,1)</f>
        <v>1</v>
      </c>
      <c r="G21" s="313">
        <f>IF('BIFUbC-heavy-or-residual-oil'!G21&gt;0,'E-heavy fuel oil'!G69/'BIFUbC-heavy-or-residual-oil'!G21,1)</f>
        <v>1</v>
      </c>
      <c r="H21" s="313">
        <f>IF('BIFUbC-heavy-or-residual-oil'!H21&gt;0,'E-heavy fuel oil'!H69/'BIFUbC-heavy-or-residual-oil'!H21,1)</f>
        <v>1</v>
      </c>
      <c r="I21" s="313">
        <f>IF('BIFUbC-heavy-or-residual-oil'!I21&gt;0,'E-heavy fuel oil'!I69/'BIFUbC-heavy-or-residual-oil'!I21,1)</f>
        <v>1</v>
      </c>
      <c r="J21" s="313">
        <f>IF('BIFUbC-heavy-or-residual-oil'!J21&gt;0,'E-heavy fuel oil'!J69/'BIFUbC-heavy-or-residual-oil'!J21,1)</f>
        <v>1</v>
      </c>
      <c r="K21" s="313">
        <f>IF('BIFUbC-heavy-or-residual-oil'!K21&gt;0,'E-heavy fuel oil'!K69/'BIFUbC-heavy-or-residual-oil'!K21,1)</f>
        <v>1</v>
      </c>
      <c r="L21" s="313">
        <f>IF('BIFUbC-heavy-or-residual-oil'!L21&gt;0,'E-heavy fuel oil'!L69/'BIFUbC-heavy-or-residual-oil'!L21,1)</f>
        <v>1</v>
      </c>
      <c r="M21" s="313">
        <f>IF('BIFUbC-heavy-or-residual-oil'!M21&gt;0,'E-heavy fuel oil'!M69/'BIFUbC-heavy-or-residual-oil'!M21,1)</f>
        <v>1</v>
      </c>
      <c r="N21" s="313">
        <f>IF('BIFUbC-heavy-or-residual-oil'!N21&gt;0,'E-heavy fuel oil'!N69/'BIFUbC-heavy-or-residual-oil'!N21,1)</f>
        <v>1</v>
      </c>
      <c r="O21" s="313">
        <f>IF('BIFUbC-heavy-or-residual-oil'!O21&gt;0,'E-heavy fuel oil'!O69/'BIFUbC-heavy-or-residual-oil'!O21,1)</f>
        <v>1</v>
      </c>
      <c r="P21" s="313">
        <f>IF('BIFUbC-heavy-or-residual-oil'!P21&gt;0,'E-heavy fuel oil'!P69/'BIFUbC-heavy-or-residual-oil'!P21,1)</f>
        <v>1</v>
      </c>
      <c r="Q21" s="313">
        <f>IF('BIFUbC-heavy-or-residual-oil'!Q21&gt;0,'E-heavy fuel oil'!Q69/'BIFUbC-heavy-or-residual-oil'!Q21,1)</f>
        <v>1</v>
      </c>
      <c r="R21" s="313">
        <f>IF('BIFUbC-heavy-or-residual-oil'!R21&gt;0,'E-heavy fuel oil'!R69/'BIFUbC-heavy-or-residual-oil'!R21,1)</f>
        <v>1</v>
      </c>
      <c r="S21" s="313">
        <f>IF('BIFUbC-heavy-or-residual-oil'!S21&gt;0,'E-heavy fuel oil'!S69/'BIFUbC-heavy-or-residual-oil'!S21,1)</f>
        <v>1</v>
      </c>
      <c r="T21" s="313">
        <f>IF('BIFUbC-heavy-or-residual-oil'!T21&gt;0,'E-heavy fuel oil'!T69/'BIFUbC-heavy-or-residual-oil'!T21,1)</f>
        <v>1</v>
      </c>
      <c r="U21" s="313">
        <f>IF('BIFUbC-heavy-or-residual-oil'!U21&gt;0,'E-heavy fuel oil'!U69/'BIFUbC-heavy-or-residual-oil'!U21,1)</f>
        <v>1</v>
      </c>
      <c r="V21" s="313">
        <f>IF('BIFUbC-heavy-or-residual-oil'!V21&gt;0,'E-heavy fuel oil'!V69/'BIFUbC-heavy-or-residual-oil'!V21,1)</f>
        <v>1</v>
      </c>
      <c r="W21" s="313">
        <f>IF('BIFUbC-heavy-or-residual-oil'!W21&gt;0,'E-heavy fuel oil'!W69/'BIFUbC-heavy-or-residual-oil'!W21,1)</f>
        <v>1</v>
      </c>
      <c r="X21" s="313">
        <f>IF('BIFUbC-heavy-or-residual-oil'!X21&gt;0,'E-heavy fuel oil'!X69/'BIFUbC-heavy-or-residual-oil'!X21,1)</f>
        <v>1</v>
      </c>
      <c r="Y21" s="313">
        <f>IF('BIFUbC-heavy-or-residual-oil'!Y21&gt;0,'E-heavy fuel oil'!Y69/'BIFUbC-heavy-or-residual-oil'!Y21,1)</f>
        <v>1</v>
      </c>
      <c r="Z21" s="313">
        <f>IF('BIFUbC-heavy-or-residual-oil'!Z21&gt;0,'E-heavy fuel oil'!Z69/'BIFUbC-heavy-or-residual-oil'!Z21,1)</f>
        <v>1</v>
      </c>
      <c r="AA21" s="313">
        <f>IF('BIFUbC-heavy-or-residual-oil'!AA21&gt;0,'E-heavy fuel oil'!AA69/'BIFUbC-heavy-or-residual-oil'!AA21,1)</f>
        <v>1</v>
      </c>
      <c r="AB21" s="313">
        <f>IF('BIFUbC-heavy-or-residual-oil'!AB21&gt;0,'E-heavy fuel oil'!AB69/'BIFUbC-heavy-or-residual-oil'!AB21,1)</f>
        <v>1</v>
      </c>
      <c r="AC21" s="313">
        <f>IF('BIFUbC-heavy-or-residual-oil'!AC21&gt;0,'E-heavy fuel oil'!AC69/'BIFUbC-heavy-or-residual-oil'!AC21,1)</f>
        <v>1</v>
      </c>
      <c r="AD21" s="313">
        <f>IF('BIFUbC-heavy-or-residual-oil'!AD21&gt;0,'E-heavy fuel oil'!AD69/'BIFUbC-heavy-or-residual-oil'!AD21,1)</f>
        <v>1</v>
      </c>
      <c r="AE21" s="313">
        <f>IF('BIFUbC-heavy-or-residual-oil'!AE21&gt;0,'E-heavy fuel oil'!AE69/'BIFUbC-heavy-or-residual-oil'!AE21,1)</f>
        <v>1</v>
      </c>
      <c r="AF21" s="313">
        <f>IF('BIFUbC-heavy-or-residual-oil'!AF21&gt;0,'E-heavy fuel oil'!AF69/'BIFUbC-heavy-or-residual-oil'!AF21,1)</f>
        <v>1</v>
      </c>
      <c r="AG21" s="313">
        <f>IF('BIFUbC-heavy-or-residual-oil'!AG21&gt;0,'E-heavy fuel oil'!AG69/'BIFUbC-heavy-or-residual-oil'!AG21,1)</f>
        <v>1</v>
      </c>
      <c r="AH21" s="313">
        <f>IF('BIFUbC-heavy-or-residual-oil'!AH21&gt;0,'E-heavy fuel oil'!AH69/'BIFUbC-heavy-or-residual-oil'!AH21,1)</f>
        <v>1</v>
      </c>
      <c r="AI21" s="313">
        <f>IF('BIFUbC-heavy-or-residual-oil'!AI21&gt;0,'E-heavy fuel oil'!AI69/'BIFUbC-heavy-or-residual-oil'!AI21,1)</f>
        <v>1</v>
      </c>
      <c r="AJ21" s="313">
        <f>IF('BIFUbC-heavy-or-residual-oil'!AJ21&gt;0,'E-heavy fuel oil'!AJ69/'BIFUbC-heavy-or-residual-oil'!AJ21,1)</f>
        <v>1</v>
      </c>
      <c r="AK21" s="313">
        <f>IF('BIFUbC-heavy-or-residual-oil'!AK21&gt;0,'E-heavy fuel oil'!AK69/'BIFUbC-heavy-or-residual-oil'!AK21,1)</f>
        <v>1</v>
      </c>
      <c r="AL21" s="313">
        <f>IF('BIFUbC-heavy-or-residual-oil'!AL21&gt;0,'E-heavy fuel oil'!AL69/'BIFUbC-heavy-or-residual-oil'!AL21,1)</f>
        <v>1</v>
      </c>
      <c r="AM21" s="313">
        <f>IF('BIFUbC-heavy-or-residual-oil'!AM21&gt;0,'E-heavy fuel oil'!AM69/'BIFUbC-heavy-or-residual-oil'!AM21,1)</f>
        <v>1</v>
      </c>
      <c r="AN21" s="313">
        <f>IF('BIFUbC-heavy-or-residual-oil'!AN21&gt;0,'E-heavy fuel oil'!AN69/'BIFUbC-heavy-or-residual-oil'!AN21,1)</f>
        <v>1</v>
      </c>
      <c r="AO21" s="313">
        <f>IF('BIFUbC-heavy-or-residual-oil'!AO21&gt;0,'E-heavy fuel oil'!AO69/'BIFUbC-heavy-or-residual-oil'!AO21,1)</f>
        <v>1</v>
      </c>
      <c r="AP21" s="313">
        <f>IF('BIFUbC-heavy-or-residual-oil'!AP21&gt;0,'E-heavy fuel oil'!AP69/'BIFUbC-heavy-or-residual-oil'!AP21,1)</f>
        <v>1</v>
      </c>
      <c r="AQ21" s="313">
        <f>IF('BIFUbC-heavy-or-residual-oil'!AQ21&gt;0,'E-heavy fuel oil'!AQ69/'BIFUbC-heavy-or-residual-oil'!AQ21,1)</f>
        <v>1</v>
      </c>
    </row>
    <row r="22" spans="1:43" x14ac:dyDescent="0.2">
      <c r="A22" s="313" t="s">
        <v>144</v>
      </c>
      <c r="B22" s="313">
        <f>IF('BIFUbC-heavy-or-residual-oil'!B22&gt;0,'E-heavy fuel oil'!B70/'BIFUbC-heavy-or-residual-oil'!B22,1)</f>
        <v>1</v>
      </c>
      <c r="C22" s="313">
        <f>IF('BIFUbC-heavy-or-residual-oil'!C22&gt;0,'E-heavy fuel oil'!C70/'BIFUbC-heavy-or-residual-oil'!C22,1)</f>
        <v>1</v>
      </c>
      <c r="D22" s="313">
        <f>IF('BIFUbC-heavy-or-residual-oil'!D22&gt;0,'E-heavy fuel oil'!D70/'BIFUbC-heavy-or-residual-oil'!D22,1)</f>
        <v>1</v>
      </c>
      <c r="E22" s="313">
        <f>IF('BIFUbC-heavy-or-residual-oil'!E22&gt;0,'E-heavy fuel oil'!E70/'BIFUbC-heavy-or-residual-oil'!E22,1)</f>
        <v>1</v>
      </c>
      <c r="F22" s="313">
        <f>IF('BIFUbC-heavy-or-residual-oil'!F22&gt;0,'E-heavy fuel oil'!F70/'BIFUbC-heavy-or-residual-oil'!F22,1)</f>
        <v>1</v>
      </c>
      <c r="G22" s="313">
        <f>IF('BIFUbC-heavy-or-residual-oil'!G22&gt;0,'E-heavy fuel oil'!G70/'BIFUbC-heavy-or-residual-oil'!G22,1)</f>
        <v>1</v>
      </c>
      <c r="H22" s="313">
        <f>IF('BIFUbC-heavy-or-residual-oil'!H22&gt;0,'E-heavy fuel oil'!H70/'BIFUbC-heavy-or-residual-oil'!H22,1)</f>
        <v>1</v>
      </c>
      <c r="I22" s="313">
        <f>IF('BIFUbC-heavy-or-residual-oil'!I22&gt;0,'E-heavy fuel oil'!I70/'BIFUbC-heavy-or-residual-oil'!I22,1)</f>
        <v>1</v>
      </c>
      <c r="J22" s="313">
        <f>IF('BIFUbC-heavy-or-residual-oil'!J22&gt;0,'E-heavy fuel oil'!J70/'BIFUbC-heavy-or-residual-oil'!J22,1)</f>
        <v>1</v>
      </c>
      <c r="K22" s="313">
        <f>IF('BIFUbC-heavy-or-residual-oil'!K22&gt;0,'E-heavy fuel oil'!K70/'BIFUbC-heavy-or-residual-oil'!K22,1)</f>
        <v>1</v>
      </c>
      <c r="L22" s="313">
        <f>IF('BIFUbC-heavy-or-residual-oil'!L22&gt;0,'E-heavy fuel oil'!L70/'BIFUbC-heavy-or-residual-oil'!L22,1)</f>
        <v>1</v>
      </c>
      <c r="M22" s="313">
        <f>IF('BIFUbC-heavy-or-residual-oil'!M22&gt;0,'E-heavy fuel oil'!M70/'BIFUbC-heavy-or-residual-oil'!M22,1)</f>
        <v>1</v>
      </c>
      <c r="N22" s="313">
        <f>IF('BIFUbC-heavy-or-residual-oil'!N22&gt;0,'E-heavy fuel oil'!N70/'BIFUbC-heavy-or-residual-oil'!N22,1)</f>
        <v>1</v>
      </c>
      <c r="O22" s="313">
        <f>IF('BIFUbC-heavy-or-residual-oil'!O22&gt;0,'E-heavy fuel oil'!O70/'BIFUbC-heavy-or-residual-oil'!O22,1)</f>
        <v>1</v>
      </c>
      <c r="P22" s="313">
        <f>IF('BIFUbC-heavy-or-residual-oil'!P22&gt;0,'E-heavy fuel oil'!P70/'BIFUbC-heavy-or-residual-oil'!P22,1)</f>
        <v>1</v>
      </c>
      <c r="Q22" s="313">
        <f>IF('BIFUbC-heavy-or-residual-oil'!Q22&gt;0,'E-heavy fuel oil'!Q70/'BIFUbC-heavy-or-residual-oil'!Q22,1)</f>
        <v>1</v>
      </c>
      <c r="R22" s="313">
        <f>IF('BIFUbC-heavy-or-residual-oil'!R22&gt;0,'E-heavy fuel oil'!R70/'BIFUbC-heavy-or-residual-oil'!R22,1)</f>
        <v>1</v>
      </c>
      <c r="S22" s="313">
        <f>IF('BIFUbC-heavy-or-residual-oil'!S22&gt;0,'E-heavy fuel oil'!S70/'BIFUbC-heavy-or-residual-oil'!S22,1)</f>
        <v>1</v>
      </c>
      <c r="T22" s="313">
        <f>IF('BIFUbC-heavy-or-residual-oil'!T22&gt;0,'E-heavy fuel oil'!T70/'BIFUbC-heavy-or-residual-oil'!T22,1)</f>
        <v>1</v>
      </c>
      <c r="U22" s="313">
        <f>IF('BIFUbC-heavy-or-residual-oil'!U22&gt;0,'E-heavy fuel oil'!U70/'BIFUbC-heavy-or-residual-oil'!U22,1)</f>
        <v>1</v>
      </c>
      <c r="V22" s="313">
        <f>IF('BIFUbC-heavy-or-residual-oil'!V22&gt;0,'E-heavy fuel oil'!V70/'BIFUbC-heavy-or-residual-oil'!V22,1)</f>
        <v>1</v>
      </c>
      <c r="W22" s="313">
        <f>IF('BIFUbC-heavy-or-residual-oil'!W22&gt;0,'E-heavy fuel oil'!W70/'BIFUbC-heavy-or-residual-oil'!W22,1)</f>
        <v>1</v>
      </c>
      <c r="X22" s="313">
        <f>IF('BIFUbC-heavy-or-residual-oil'!X22&gt;0,'E-heavy fuel oil'!X70/'BIFUbC-heavy-or-residual-oil'!X22,1)</f>
        <v>1</v>
      </c>
      <c r="Y22" s="313">
        <f>IF('BIFUbC-heavy-or-residual-oil'!Y22&gt;0,'E-heavy fuel oil'!Y70/'BIFUbC-heavy-or-residual-oil'!Y22,1)</f>
        <v>1</v>
      </c>
      <c r="Z22" s="313">
        <f>IF('BIFUbC-heavy-or-residual-oil'!Z22&gt;0,'E-heavy fuel oil'!Z70/'BIFUbC-heavy-or-residual-oil'!Z22,1)</f>
        <v>1</v>
      </c>
      <c r="AA22" s="313">
        <f>IF('BIFUbC-heavy-or-residual-oil'!AA22&gt;0,'E-heavy fuel oil'!AA70/'BIFUbC-heavy-or-residual-oil'!AA22,1)</f>
        <v>1</v>
      </c>
      <c r="AB22" s="313">
        <f>IF('BIFUbC-heavy-or-residual-oil'!AB22&gt;0,'E-heavy fuel oil'!AB70/'BIFUbC-heavy-or-residual-oil'!AB22,1)</f>
        <v>1</v>
      </c>
      <c r="AC22" s="313">
        <f>IF('BIFUbC-heavy-or-residual-oil'!AC22&gt;0,'E-heavy fuel oil'!AC70/'BIFUbC-heavy-or-residual-oil'!AC22,1)</f>
        <v>1</v>
      </c>
      <c r="AD22" s="313">
        <f>IF('BIFUbC-heavy-or-residual-oil'!AD22&gt;0,'E-heavy fuel oil'!AD70/'BIFUbC-heavy-or-residual-oil'!AD22,1)</f>
        <v>1</v>
      </c>
      <c r="AE22" s="313">
        <f>IF('BIFUbC-heavy-or-residual-oil'!AE22&gt;0,'E-heavy fuel oil'!AE70/'BIFUbC-heavy-or-residual-oil'!AE22,1)</f>
        <v>1</v>
      </c>
      <c r="AF22" s="313">
        <f>IF('BIFUbC-heavy-or-residual-oil'!AF22&gt;0,'E-heavy fuel oil'!AF70/'BIFUbC-heavy-or-residual-oil'!AF22,1)</f>
        <v>1</v>
      </c>
      <c r="AG22" s="313">
        <f>IF('BIFUbC-heavy-or-residual-oil'!AG22&gt;0,'E-heavy fuel oil'!AG70/'BIFUbC-heavy-or-residual-oil'!AG22,1)</f>
        <v>1</v>
      </c>
      <c r="AH22" s="313">
        <f>IF('BIFUbC-heavy-or-residual-oil'!AH22&gt;0,'E-heavy fuel oil'!AH70/'BIFUbC-heavy-or-residual-oil'!AH22,1)</f>
        <v>1</v>
      </c>
      <c r="AI22" s="313">
        <f>IF('BIFUbC-heavy-or-residual-oil'!AI22&gt;0,'E-heavy fuel oil'!AI70/'BIFUbC-heavy-or-residual-oil'!AI22,1)</f>
        <v>1</v>
      </c>
      <c r="AJ22" s="313">
        <f>IF('BIFUbC-heavy-or-residual-oil'!AJ22&gt;0,'E-heavy fuel oil'!AJ70/'BIFUbC-heavy-or-residual-oil'!AJ22,1)</f>
        <v>1</v>
      </c>
      <c r="AK22" s="313">
        <f>IF('BIFUbC-heavy-or-residual-oil'!AK22&gt;0,'E-heavy fuel oil'!AK70/'BIFUbC-heavy-or-residual-oil'!AK22,1)</f>
        <v>1</v>
      </c>
      <c r="AL22" s="313">
        <f>IF('BIFUbC-heavy-or-residual-oil'!AL22&gt;0,'E-heavy fuel oil'!AL70/'BIFUbC-heavy-or-residual-oil'!AL22,1)</f>
        <v>1</v>
      </c>
      <c r="AM22" s="313">
        <f>IF('BIFUbC-heavy-or-residual-oil'!AM22&gt;0,'E-heavy fuel oil'!AM70/'BIFUbC-heavy-or-residual-oil'!AM22,1)</f>
        <v>1</v>
      </c>
      <c r="AN22" s="313">
        <f>IF('BIFUbC-heavy-or-residual-oil'!AN22&gt;0,'E-heavy fuel oil'!AN70/'BIFUbC-heavy-or-residual-oil'!AN22,1)</f>
        <v>1</v>
      </c>
      <c r="AO22" s="313">
        <f>IF('BIFUbC-heavy-or-residual-oil'!AO22&gt;0,'E-heavy fuel oil'!AO70/'BIFUbC-heavy-or-residual-oil'!AO22,1)</f>
        <v>1</v>
      </c>
      <c r="AP22" s="313">
        <f>IF('BIFUbC-heavy-or-residual-oil'!AP22&gt;0,'E-heavy fuel oil'!AP70/'BIFUbC-heavy-or-residual-oil'!AP22,1)</f>
        <v>1</v>
      </c>
      <c r="AQ22" s="313">
        <f>IF('BIFUbC-heavy-or-residual-oil'!AQ22&gt;0,'E-heavy fuel oil'!AQ70/'BIFUbC-heavy-or-residual-oil'!AQ22,1)</f>
        <v>1</v>
      </c>
    </row>
    <row r="23" spans="1:43" x14ac:dyDescent="0.2">
      <c r="A23" s="313" t="s">
        <v>145</v>
      </c>
      <c r="B23" s="313">
        <f>IF('BIFUbC-heavy-or-residual-oil'!B23&gt;0,'E-heavy fuel oil'!B71/'BIFUbC-heavy-or-residual-oil'!B23,1)</f>
        <v>1</v>
      </c>
      <c r="C23" s="313">
        <f>IF('BIFUbC-heavy-or-residual-oil'!C23&gt;0,'E-heavy fuel oil'!C71/'BIFUbC-heavy-or-residual-oil'!C23,1)</f>
        <v>1</v>
      </c>
      <c r="D23" s="313">
        <f>IF('BIFUbC-heavy-or-residual-oil'!D23&gt;0,'E-heavy fuel oil'!D71/'BIFUbC-heavy-or-residual-oil'!D23,1)</f>
        <v>1</v>
      </c>
      <c r="E23" s="313">
        <f>IF('BIFUbC-heavy-or-residual-oil'!E23&gt;0,'E-heavy fuel oil'!E71/'BIFUbC-heavy-or-residual-oil'!E23,1)</f>
        <v>1</v>
      </c>
      <c r="F23" s="313">
        <f>IF('BIFUbC-heavy-or-residual-oil'!F23&gt;0,'E-heavy fuel oil'!F71/'BIFUbC-heavy-or-residual-oil'!F23,1)</f>
        <v>1</v>
      </c>
      <c r="G23" s="313">
        <f>IF('BIFUbC-heavy-or-residual-oil'!G23&gt;0,'E-heavy fuel oil'!G71/'BIFUbC-heavy-or-residual-oil'!G23,1)</f>
        <v>1</v>
      </c>
      <c r="H23" s="313">
        <f>IF('BIFUbC-heavy-or-residual-oil'!H23&gt;0,'E-heavy fuel oil'!H71/'BIFUbC-heavy-or-residual-oil'!H23,1)</f>
        <v>1</v>
      </c>
      <c r="I23" s="313">
        <f>IF('BIFUbC-heavy-or-residual-oil'!I23&gt;0,'E-heavy fuel oil'!I71/'BIFUbC-heavy-or-residual-oil'!I23,1)</f>
        <v>1</v>
      </c>
      <c r="J23" s="313">
        <f>IF('BIFUbC-heavy-or-residual-oil'!J23&gt;0,'E-heavy fuel oil'!J71/'BIFUbC-heavy-or-residual-oil'!J23,1)</f>
        <v>1</v>
      </c>
      <c r="K23" s="313">
        <f>IF('BIFUbC-heavy-or-residual-oil'!K23&gt;0,'E-heavy fuel oil'!K71/'BIFUbC-heavy-or-residual-oil'!K23,1)</f>
        <v>1</v>
      </c>
      <c r="L23" s="313">
        <f>IF('BIFUbC-heavy-or-residual-oil'!L23&gt;0,'E-heavy fuel oil'!L71/'BIFUbC-heavy-or-residual-oil'!L23,1)</f>
        <v>1</v>
      </c>
      <c r="M23" s="313">
        <f>IF('BIFUbC-heavy-or-residual-oil'!M23&gt;0,'E-heavy fuel oil'!M71/'BIFUbC-heavy-or-residual-oil'!M23,1)</f>
        <v>1</v>
      </c>
      <c r="N23" s="313">
        <f>IF('BIFUbC-heavy-or-residual-oil'!N23&gt;0,'E-heavy fuel oil'!N71/'BIFUbC-heavy-or-residual-oil'!N23,1)</f>
        <v>1</v>
      </c>
      <c r="O23" s="313">
        <f>IF('BIFUbC-heavy-or-residual-oil'!O23&gt;0,'E-heavy fuel oil'!O71/'BIFUbC-heavy-or-residual-oil'!O23,1)</f>
        <v>1</v>
      </c>
      <c r="P23" s="313">
        <f>IF('BIFUbC-heavy-or-residual-oil'!P23&gt;0,'E-heavy fuel oil'!P71/'BIFUbC-heavy-or-residual-oil'!P23,1)</f>
        <v>1</v>
      </c>
      <c r="Q23" s="313">
        <f>IF('BIFUbC-heavy-or-residual-oil'!Q23&gt;0,'E-heavy fuel oil'!Q71/'BIFUbC-heavy-or-residual-oil'!Q23,1)</f>
        <v>1</v>
      </c>
      <c r="R23" s="313">
        <f>IF('BIFUbC-heavy-or-residual-oil'!R23&gt;0,'E-heavy fuel oil'!R71/'BIFUbC-heavy-or-residual-oil'!R23,1)</f>
        <v>1</v>
      </c>
      <c r="S23" s="313">
        <f>IF('BIFUbC-heavy-or-residual-oil'!S23&gt;0,'E-heavy fuel oil'!S71/'BIFUbC-heavy-or-residual-oil'!S23,1)</f>
        <v>1</v>
      </c>
      <c r="T23" s="313">
        <f>IF('BIFUbC-heavy-or-residual-oil'!T23&gt;0,'E-heavy fuel oil'!T71/'BIFUbC-heavy-or-residual-oil'!T23,1)</f>
        <v>1</v>
      </c>
      <c r="U23" s="313">
        <f>IF('BIFUbC-heavy-or-residual-oil'!U23&gt;0,'E-heavy fuel oil'!U71/'BIFUbC-heavy-or-residual-oil'!U23,1)</f>
        <v>1</v>
      </c>
      <c r="V23" s="313">
        <f>IF('BIFUbC-heavy-or-residual-oil'!V23&gt;0,'E-heavy fuel oil'!V71/'BIFUbC-heavy-or-residual-oil'!V23,1)</f>
        <v>1</v>
      </c>
      <c r="W23" s="313">
        <f>IF('BIFUbC-heavy-or-residual-oil'!W23&gt;0,'E-heavy fuel oil'!W71/'BIFUbC-heavy-or-residual-oil'!W23,1)</f>
        <v>1</v>
      </c>
      <c r="X23" s="313">
        <f>IF('BIFUbC-heavy-or-residual-oil'!X23&gt;0,'E-heavy fuel oil'!X71/'BIFUbC-heavy-or-residual-oil'!X23,1)</f>
        <v>1</v>
      </c>
      <c r="Y23" s="313">
        <f>IF('BIFUbC-heavy-or-residual-oil'!Y23&gt;0,'E-heavy fuel oil'!Y71/'BIFUbC-heavy-or-residual-oil'!Y23,1)</f>
        <v>1</v>
      </c>
      <c r="Z23" s="313">
        <f>IF('BIFUbC-heavy-or-residual-oil'!Z23&gt;0,'E-heavy fuel oil'!Z71/'BIFUbC-heavy-or-residual-oil'!Z23,1)</f>
        <v>1</v>
      </c>
      <c r="AA23" s="313">
        <f>IF('BIFUbC-heavy-or-residual-oil'!AA23&gt;0,'E-heavy fuel oil'!AA71/'BIFUbC-heavy-or-residual-oil'!AA23,1)</f>
        <v>1</v>
      </c>
      <c r="AB23" s="313">
        <f>IF('BIFUbC-heavy-or-residual-oil'!AB23&gt;0,'E-heavy fuel oil'!AB71/'BIFUbC-heavy-or-residual-oil'!AB23,1)</f>
        <v>1</v>
      </c>
      <c r="AC23" s="313">
        <f>IF('BIFUbC-heavy-or-residual-oil'!AC23&gt;0,'E-heavy fuel oil'!AC71/'BIFUbC-heavy-or-residual-oil'!AC23,1)</f>
        <v>1</v>
      </c>
      <c r="AD23" s="313">
        <f>IF('BIFUbC-heavy-or-residual-oil'!AD23&gt;0,'E-heavy fuel oil'!AD71/'BIFUbC-heavy-or-residual-oil'!AD23,1)</f>
        <v>1</v>
      </c>
      <c r="AE23" s="313">
        <f>IF('BIFUbC-heavy-or-residual-oil'!AE23&gt;0,'E-heavy fuel oil'!AE71/'BIFUbC-heavy-or-residual-oil'!AE23,1)</f>
        <v>1</v>
      </c>
      <c r="AF23" s="313">
        <f>IF('BIFUbC-heavy-or-residual-oil'!AF23&gt;0,'E-heavy fuel oil'!AF71/'BIFUbC-heavy-or-residual-oil'!AF23,1)</f>
        <v>1</v>
      </c>
      <c r="AG23" s="313">
        <f>IF('BIFUbC-heavy-or-residual-oil'!AG23&gt;0,'E-heavy fuel oil'!AG71/'BIFUbC-heavy-or-residual-oil'!AG23,1)</f>
        <v>1</v>
      </c>
      <c r="AH23" s="313">
        <f>IF('BIFUbC-heavy-or-residual-oil'!AH23&gt;0,'E-heavy fuel oil'!AH71/'BIFUbC-heavy-or-residual-oil'!AH23,1)</f>
        <v>1</v>
      </c>
      <c r="AI23" s="313">
        <f>IF('BIFUbC-heavy-or-residual-oil'!AI23&gt;0,'E-heavy fuel oil'!AI71/'BIFUbC-heavy-or-residual-oil'!AI23,1)</f>
        <v>1</v>
      </c>
      <c r="AJ23" s="313">
        <f>IF('BIFUbC-heavy-or-residual-oil'!AJ23&gt;0,'E-heavy fuel oil'!AJ71/'BIFUbC-heavy-or-residual-oil'!AJ23,1)</f>
        <v>1</v>
      </c>
      <c r="AK23" s="313">
        <f>IF('BIFUbC-heavy-or-residual-oil'!AK23&gt;0,'E-heavy fuel oil'!AK71/'BIFUbC-heavy-or-residual-oil'!AK23,1)</f>
        <v>1</v>
      </c>
      <c r="AL23" s="313">
        <f>IF('BIFUbC-heavy-or-residual-oil'!AL23&gt;0,'E-heavy fuel oil'!AL71/'BIFUbC-heavy-or-residual-oil'!AL23,1)</f>
        <v>1</v>
      </c>
      <c r="AM23" s="313">
        <f>IF('BIFUbC-heavy-or-residual-oil'!AM23&gt;0,'E-heavy fuel oil'!AM71/'BIFUbC-heavy-or-residual-oil'!AM23,1)</f>
        <v>1</v>
      </c>
      <c r="AN23" s="313">
        <f>IF('BIFUbC-heavy-or-residual-oil'!AN23&gt;0,'E-heavy fuel oil'!AN71/'BIFUbC-heavy-or-residual-oil'!AN23,1)</f>
        <v>1</v>
      </c>
      <c r="AO23" s="313">
        <f>IF('BIFUbC-heavy-or-residual-oil'!AO23&gt;0,'E-heavy fuel oil'!AO71/'BIFUbC-heavy-or-residual-oil'!AO23,1)</f>
        <v>1</v>
      </c>
      <c r="AP23" s="313">
        <f>IF('BIFUbC-heavy-or-residual-oil'!AP23&gt;0,'E-heavy fuel oil'!AP71/'BIFUbC-heavy-or-residual-oil'!AP23,1)</f>
        <v>1</v>
      </c>
      <c r="AQ23" s="313">
        <f>IF('BIFUbC-heavy-or-residual-oil'!AQ23&gt;0,'E-heavy fuel oil'!AQ71/'BIFUbC-heavy-or-residual-oil'!AQ23,1)</f>
        <v>1</v>
      </c>
    </row>
    <row r="24" spans="1:43" x14ac:dyDescent="0.2">
      <c r="A24" s="313" t="s">
        <v>146</v>
      </c>
      <c r="B24" s="313">
        <f>IF('BIFUbC-heavy-or-residual-oil'!B24&gt;0,'E-heavy fuel oil'!B72/'BIFUbC-heavy-or-residual-oil'!B24,1)</f>
        <v>1</v>
      </c>
      <c r="C24" s="313">
        <f>IF('BIFUbC-heavy-or-residual-oil'!C24&gt;0,'E-heavy fuel oil'!C72/'BIFUbC-heavy-or-residual-oil'!C24,1)</f>
        <v>1.3848358447422619E-3</v>
      </c>
      <c r="D24" s="313">
        <f>IF('BIFUbC-heavy-or-residual-oil'!D24&gt;0,'E-heavy fuel oil'!D72/'BIFUbC-heavy-or-residual-oil'!D24,1)</f>
        <v>1.376643707406384E-3</v>
      </c>
      <c r="E24" s="313">
        <f>IF('BIFUbC-heavy-or-residual-oil'!E24&gt;0,'E-heavy fuel oil'!E72/'BIFUbC-heavy-or-residual-oil'!E24,1)</f>
        <v>1.3684642750747455E-3</v>
      </c>
      <c r="F24" s="313">
        <f>IF('BIFUbC-heavy-or-residual-oil'!F24&gt;0,'E-heavy fuel oil'!F72/'BIFUbC-heavy-or-residual-oil'!F24,1)</f>
        <v>1.3602975483750304E-3</v>
      </c>
      <c r="G24" s="313">
        <f>IF('BIFUbC-heavy-or-residual-oil'!G24&gt;0,'E-heavy fuel oil'!G72/'BIFUbC-heavy-or-residual-oil'!G24,1)</f>
        <v>1.3521435279339623E-3</v>
      </c>
      <c r="H24" s="313">
        <f>IF('BIFUbC-heavy-or-residual-oil'!H24&gt;0,'E-heavy fuel oil'!H72/'BIFUbC-heavy-or-residual-oil'!H24,1)</f>
        <v>1.3440022143773047E-3</v>
      </c>
      <c r="I24" s="313">
        <f>IF('BIFUbC-heavy-or-residual-oil'!I24&gt;0,'E-heavy fuel oil'!I72/'BIFUbC-heavy-or-residual-oil'!I24,1)</f>
        <v>1.336837641409279E-3</v>
      </c>
      <c r="J24" s="313">
        <f>IF('BIFUbC-heavy-or-residual-oil'!J24&gt;0,'E-heavy fuel oil'!J72/'BIFUbC-heavy-or-residual-oil'!J24,1)</f>
        <v>1.3296840928834147E-3</v>
      </c>
      <c r="K24" s="313">
        <f>IF('BIFUbC-heavy-or-residual-oil'!K24&gt;0,'E-heavy fuel oil'!K72/'BIFUbC-heavy-or-residual-oil'!K24,1)</f>
        <v>1.3225415692757392E-3</v>
      </c>
      <c r="L24" s="313">
        <f>IF('BIFUbC-heavy-or-residual-oil'!L24&gt;0,'E-heavy fuel oil'!L72/'BIFUbC-heavy-or-residual-oil'!L24,1)</f>
        <v>1.3154100710615565E-3</v>
      </c>
      <c r="M24" s="313">
        <f>IF('BIFUbC-heavy-or-residual-oil'!M24&gt;0,'E-heavy fuel oil'!M72/'BIFUbC-heavy-or-residual-oil'!M24,1)</f>
        <v>1.3082895987154466E-3</v>
      </c>
      <c r="N24" s="313">
        <f>IF('BIFUbC-heavy-or-residual-oil'!N24&gt;0,'E-heavy fuel oil'!N72/'BIFUbC-heavy-or-residual-oil'!N24,1)</f>
        <v>1.3021924040656217E-3</v>
      </c>
      <c r="O24" s="313">
        <f>IF('BIFUbC-heavy-or-residual-oil'!O24&gt;0,'E-heavy fuel oil'!O72/'BIFUbC-heavy-or-residual-oil'!O24,1)</f>
        <v>1.2961021298802577E-3</v>
      </c>
      <c r="P24" s="313">
        <f>IF('BIFUbC-heavy-or-residual-oil'!P24&gt;0,'E-heavy fuel oil'!P72/'BIFUbC-heavy-or-residual-oil'!P24,1)</f>
        <v>1.290018776413932E-3</v>
      </c>
      <c r="Q24" s="313">
        <f>IF('BIFUbC-heavy-or-residual-oil'!Q24&gt;0,'E-heavy fuel oil'!Q72/'BIFUbC-heavy-or-residual-oil'!Q24,1)</f>
        <v>1.2839423439209385E-3</v>
      </c>
      <c r="R24" s="313">
        <f>IF('BIFUbC-heavy-or-residual-oil'!R24&gt;0,'E-heavy fuel oil'!R72/'BIFUbC-heavy-or-residual-oil'!R24,1)</f>
        <v>1.2778728326552854E-3</v>
      </c>
      <c r="S24" s="313">
        <f>IF('BIFUbC-heavy-or-residual-oil'!S24&gt;0,'E-heavy fuel oil'!S72/'BIFUbC-heavy-or-residual-oil'!S24,1)</f>
        <v>1.2761039932620525E-3</v>
      </c>
      <c r="T24" s="313">
        <f>IF('BIFUbC-heavy-or-residual-oil'!T24&gt;0,'E-heavy fuel oil'!T72/'BIFUbC-heavy-or-residual-oil'!T24,1)</f>
        <v>1.2743361337891541E-3</v>
      </c>
      <c r="U24" s="313">
        <f>IF('BIFUbC-heavy-or-residual-oil'!U24&gt;0,'E-heavy fuel oil'!U72/'BIFUbC-heavy-or-residual-oil'!U24,1)</f>
        <v>1.2725692542470311E-3</v>
      </c>
      <c r="V24" s="313">
        <f>IF('BIFUbC-heavy-or-residual-oil'!V24&gt;0,'E-heavy fuel oil'!V72/'BIFUbC-heavy-or-residual-oil'!V24,1)</f>
        <v>1.2708033546461185E-3</v>
      </c>
      <c r="W24" s="313">
        <f>IF('BIFUbC-heavy-or-residual-oil'!W24&gt;0,'E-heavy fuel oil'!W72/'BIFUbC-heavy-or-residual-oil'!W24,1)</f>
        <v>1.2690384349968459E-3</v>
      </c>
      <c r="X24" s="313">
        <f>IF('BIFUbC-heavy-or-residual-oil'!X24&gt;0,'E-heavy fuel oil'!X72/'BIFUbC-heavy-or-residual-oil'!X24,1)</f>
        <v>1.2672744953096363E-3</v>
      </c>
      <c r="Y24" s="313">
        <f>IF('BIFUbC-heavy-or-residual-oil'!Y24&gt;0,'E-heavy fuel oil'!Y72/'BIFUbC-heavy-or-residual-oil'!Y24,1)</f>
        <v>1.2655115355949078E-3</v>
      </c>
      <c r="Z24" s="313">
        <f>IF('BIFUbC-heavy-or-residual-oil'!Z24&gt;0,'E-heavy fuel oil'!Z72/'BIFUbC-heavy-or-residual-oil'!Z24,1)</f>
        <v>1.2637495558630726E-3</v>
      </c>
      <c r="AA24" s="313">
        <f>IF('BIFUbC-heavy-or-residual-oil'!AA24&gt;0,'E-heavy fuel oil'!AA72/'BIFUbC-heavy-or-residual-oil'!AA24,1)</f>
        <v>1.2619885561245365E-3</v>
      </c>
      <c r="AB24" s="313">
        <f>IF('BIFUbC-heavy-or-residual-oil'!AB24&gt;0,'E-heavy fuel oil'!AB72/'BIFUbC-heavy-or-residual-oil'!AB24,1)</f>
        <v>1.2602285363897006E-3</v>
      </c>
      <c r="AC24" s="313">
        <f>IF('BIFUbC-heavy-or-residual-oil'!AC24&gt;0,'E-heavy fuel oil'!AC72/'BIFUbC-heavy-or-residual-oil'!AC24,1)</f>
        <v>1.2584694966689598E-3</v>
      </c>
      <c r="AD24" s="313">
        <f>IF('BIFUbC-heavy-or-residual-oil'!AD24&gt;0,'E-heavy fuel oil'!AD72/'BIFUbC-heavy-or-residual-oil'!AD24,1)</f>
        <v>1.2567114369727024E-3</v>
      </c>
      <c r="AE24" s="313">
        <f>IF('BIFUbC-heavy-or-residual-oil'!AE24&gt;0,'E-heavy fuel oil'!AE72/'BIFUbC-heavy-or-residual-oil'!AE24,1)</f>
        <v>1.2549543573113129E-3</v>
      </c>
      <c r="AF24" s="313">
        <f>IF('BIFUbC-heavy-or-residual-oil'!AF24&gt;0,'E-heavy fuel oil'!AF72/'BIFUbC-heavy-or-residual-oil'!AF24,1)</f>
        <v>1.2531982576951689E-3</v>
      </c>
      <c r="AG24" s="313">
        <f>IF('BIFUbC-heavy-or-residual-oil'!AG24&gt;0,'E-heavy fuel oil'!AG72/'BIFUbC-heavy-or-residual-oil'!AG24,1)</f>
        <v>1.2514431381346418E-3</v>
      </c>
      <c r="AH24" s="313">
        <f>IF('BIFUbC-heavy-or-residual-oil'!AH24&gt;0,'E-heavy fuel oil'!AH72/'BIFUbC-heavy-or-residual-oil'!AH24,1)</f>
        <v>1.249688998640098E-3</v>
      </c>
      <c r="AI24" s="313">
        <f>IF('BIFUbC-heavy-or-residual-oil'!AI24&gt;0,'E-heavy fuel oil'!AI72/'BIFUbC-heavy-or-residual-oil'!AI24,1)</f>
        <v>1.2479358392218976E-3</v>
      </c>
      <c r="AJ24" s="313">
        <f>IF('BIFUbC-heavy-or-residual-oil'!AJ24&gt;0,'E-heavy fuel oil'!AJ72/'BIFUbC-heavy-or-residual-oil'!AJ24,1)</f>
        <v>1.2461836598903961E-3</v>
      </c>
      <c r="AK24" s="313">
        <f>IF('BIFUbC-heavy-or-residual-oil'!AK24&gt;0,'E-heavy fuel oil'!AK72/'BIFUbC-heavy-or-residual-oil'!AK24,1)</f>
        <v>1.2444324606559417E-3</v>
      </c>
      <c r="AL24" s="313">
        <f>IF('BIFUbC-heavy-or-residual-oil'!AL24&gt;0,'E-heavy fuel oil'!AL72/'BIFUbC-heavy-or-residual-oil'!AL24,1)</f>
        <v>1.2426822415288784E-3</v>
      </c>
      <c r="AM24" s="313">
        <f>IF('BIFUbC-heavy-or-residual-oil'!AM24&gt;0,'E-heavy fuel oil'!AM72/'BIFUbC-heavy-or-residual-oil'!AM24,1)</f>
        <v>1.2409330025195434E-3</v>
      </c>
      <c r="AN24" s="313">
        <f>IF('BIFUbC-heavy-or-residual-oil'!AN24&gt;0,'E-heavy fuel oil'!AN72/'BIFUbC-heavy-or-residual-oil'!AN24,1)</f>
        <v>1.2391847436382683E-3</v>
      </c>
      <c r="AO24" s="313">
        <f>IF('BIFUbC-heavy-or-residual-oil'!AO24&gt;0,'E-heavy fuel oil'!AO72/'BIFUbC-heavy-or-residual-oil'!AO24,1)</f>
        <v>1.2374374648953797E-3</v>
      </c>
      <c r="AP24" s="313">
        <f>IF('BIFUbC-heavy-or-residual-oil'!AP24&gt;0,'E-heavy fuel oil'!AP72/'BIFUbC-heavy-or-residual-oil'!AP24,1)</f>
        <v>1.2356911663011971E-3</v>
      </c>
      <c r="AQ24" s="313">
        <f>IF('BIFUbC-heavy-or-residual-oil'!AQ24&gt;0,'E-heavy fuel oil'!AQ72/'BIFUbC-heavy-or-residual-oil'!AQ24,1)</f>
        <v>1.2276256887673454E-3</v>
      </c>
    </row>
    <row r="25" spans="1:43" x14ac:dyDescent="0.2">
      <c r="A25" s="313" t="s">
        <v>147</v>
      </c>
      <c r="B25" s="313">
        <f>IF('BIFUbC-heavy-or-residual-oil'!B25&gt;0,'E-heavy fuel oil'!B73/'BIFUbC-heavy-or-residual-oil'!B25,1)</f>
        <v>1</v>
      </c>
      <c r="C25" s="313">
        <f>IF('BIFUbC-heavy-or-residual-oil'!C25&gt;0,'E-heavy fuel oil'!C73/'BIFUbC-heavy-or-residual-oil'!C25,1)</f>
        <v>1</v>
      </c>
      <c r="D25" s="313">
        <f>IF('BIFUbC-heavy-or-residual-oil'!D25&gt;0,'E-heavy fuel oil'!D73/'BIFUbC-heavy-or-residual-oil'!D25,1)</f>
        <v>1</v>
      </c>
      <c r="E25" s="313">
        <f>IF('BIFUbC-heavy-or-residual-oil'!E25&gt;0,'E-heavy fuel oil'!E73/'BIFUbC-heavy-or-residual-oil'!E25,1)</f>
        <v>1</v>
      </c>
      <c r="F25" s="313">
        <f>IF('BIFUbC-heavy-or-residual-oil'!F25&gt;0,'E-heavy fuel oil'!F73/'BIFUbC-heavy-or-residual-oil'!F25,1)</f>
        <v>1</v>
      </c>
      <c r="G25" s="313">
        <f>IF('BIFUbC-heavy-or-residual-oil'!G25&gt;0,'E-heavy fuel oil'!G73/'BIFUbC-heavy-or-residual-oil'!G25,1)</f>
        <v>1</v>
      </c>
      <c r="H25" s="313">
        <f>IF('BIFUbC-heavy-or-residual-oil'!H25&gt;0,'E-heavy fuel oil'!H73/'BIFUbC-heavy-or-residual-oil'!H25,1)</f>
        <v>1</v>
      </c>
      <c r="I25" s="313">
        <f>IF('BIFUbC-heavy-or-residual-oil'!I25&gt;0,'E-heavy fuel oil'!I73/'BIFUbC-heavy-or-residual-oil'!I25,1)</f>
        <v>1</v>
      </c>
      <c r="J25" s="313">
        <f>IF('BIFUbC-heavy-or-residual-oil'!J25&gt;0,'E-heavy fuel oil'!J73/'BIFUbC-heavy-or-residual-oil'!J25,1)</f>
        <v>1</v>
      </c>
      <c r="K25" s="313">
        <f>IF('BIFUbC-heavy-or-residual-oil'!K25&gt;0,'E-heavy fuel oil'!K73/'BIFUbC-heavy-or-residual-oil'!K25,1)</f>
        <v>1</v>
      </c>
      <c r="L25" s="313">
        <f>IF('BIFUbC-heavy-or-residual-oil'!L25&gt;0,'E-heavy fuel oil'!L73/'BIFUbC-heavy-or-residual-oil'!L25,1)</f>
        <v>1</v>
      </c>
      <c r="M25" s="313">
        <f>IF('BIFUbC-heavy-or-residual-oil'!M25&gt;0,'E-heavy fuel oil'!M73/'BIFUbC-heavy-or-residual-oil'!M25,1)</f>
        <v>1</v>
      </c>
      <c r="N25" s="313">
        <f>IF('BIFUbC-heavy-or-residual-oil'!N25&gt;0,'E-heavy fuel oil'!N73/'BIFUbC-heavy-or-residual-oil'!N25,1)</f>
        <v>1</v>
      </c>
      <c r="O25" s="313">
        <f>IF('BIFUbC-heavy-or-residual-oil'!O25&gt;0,'E-heavy fuel oil'!O73/'BIFUbC-heavy-or-residual-oil'!O25,1)</f>
        <v>1</v>
      </c>
      <c r="P25" s="313">
        <f>IF('BIFUbC-heavy-or-residual-oil'!P25&gt;0,'E-heavy fuel oil'!P73/'BIFUbC-heavy-or-residual-oil'!P25,1)</f>
        <v>1</v>
      </c>
      <c r="Q25" s="313">
        <f>IF('BIFUbC-heavy-or-residual-oil'!Q25&gt;0,'E-heavy fuel oil'!Q73/'BIFUbC-heavy-or-residual-oil'!Q25,1)</f>
        <v>1</v>
      </c>
      <c r="R25" s="313">
        <f>IF('BIFUbC-heavy-or-residual-oil'!R25&gt;0,'E-heavy fuel oil'!R73/'BIFUbC-heavy-or-residual-oil'!R25,1)</f>
        <v>1</v>
      </c>
      <c r="S25" s="313">
        <f>IF('BIFUbC-heavy-or-residual-oil'!S25&gt;0,'E-heavy fuel oil'!S73/'BIFUbC-heavy-or-residual-oil'!S25,1)</f>
        <v>1</v>
      </c>
      <c r="T25" s="313">
        <f>IF('BIFUbC-heavy-or-residual-oil'!T25&gt;0,'E-heavy fuel oil'!T73/'BIFUbC-heavy-or-residual-oil'!T25,1)</f>
        <v>1</v>
      </c>
      <c r="U25" s="313">
        <f>IF('BIFUbC-heavy-or-residual-oil'!U25&gt;0,'E-heavy fuel oil'!U73/'BIFUbC-heavy-or-residual-oil'!U25,1)</f>
        <v>1</v>
      </c>
      <c r="V25" s="313">
        <f>IF('BIFUbC-heavy-or-residual-oil'!V25&gt;0,'E-heavy fuel oil'!V73/'BIFUbC-heavy-or-residual-oil'!V25,1)</f>
        <v>1</v>
      </c>
      <c r="W25" s="313">
        <f>IF('BIFUbC-heavy-or-residual-oil'!W25&gt;0,'E-heavy fuel oil'!W73/'BIFUbC-heavy-or-residual-oil'!W25,1)</f>
        <v>1</v>
      </c>
      <c r="X25" s="313">
        <f>IF('BIFUbC-heavy-or-residual-oil'!X25&gt;0,'E-heavy fuel oil'!X73/'BIFUbC-heavy-or-residual-oil'!X25,1)</f>
        <v>1</v>
      </c>
      <c r="Y25" s="313">
        <f>IF('BIFUbC-heavy-or-residual-oil'!Y25&gt;0,'E-heavy fuel oil'!Y73/'BIFUbC-heavy-or-residual-oil'!Y25,1)</f>
        <v>1</v>
      </c>
      <c r="Z25" s="313">
        <f>IF('BIFUbC-heavy-or-residual-oil'!Z25&gt;0,'E-heavy fuel oil'!Z73/'BIFUbC-heavy-or-residual-oil'!Z25,1)</f>
        <v>1</v>
      </c>
      <c r="AA25" s="313">
        <f>IF('BIFUbC-heavy-or-residual-oil'!AA25&gt;0,'E-heavy fuel oil'!AA73/'BIFUbC-heavy-or-residual-oil'!AA25,1)</f>
        <v>1</v>
      </c>
      <c r="AB25" s="313">
        <f>IF('BIFUbC-heavy-or-residual-oil'!AB25&gt;0,'E-heavy fuel oil'!AB73/'BIFUbC-heavy-or-residual-oil'!AB25,1)</f>
        <v>1</v>
      </c>
      <c r="AC25" s="313">
        <f>IF('BIFUbC-heavy-or-residual-oil'!AC25&gt;0,'E-heavy fuel oil'!AC73/'BIFUbC-heavy-or-residual-oil'!AC25,1)</f>
        <v>1</v>
      </c>
      <c r="AD25" s="313">
        <f>IF('BIFUbC-heavy-or-residual-oil'!AD25&gt;0,'E-heavy fuel oil'!AD73/'BIFUbC-heavy-or-residual-oil'!AD25,1)</f>
        <v>1</v>
      </c>
      <c r="AE25" s="313">
        <f>IF('BIFUbC-heavy-or-residual-oil'!AE25&gt;0,'E-heavy fuel oil'!AE73/'BIFUbC-heavy-or-residual-oil'!AE25,1)</f>
        <v>1</v>
      </c>
      <c r="AF25" s="313">
        <f>IF('BIFUbC-heavy-or-residual-oil'!AF25&gt;0,'E-heavy fuel oil'!AF73/'BIFUbC-heavy-or-residual-oil'!AF25,1)</f>
        <v>1</v>
      </c>
      <c r="AG25" s="313">
        <f>IF('BIFUbC-heavy-or-residual-oil'!AG25&gt;0,'E-heavy fuel oil'!AG73/'BIFUbC-heavy-or-residual-oil'!AG25,1)</f>
        <v>1</v>
      </c>
      <c r="AH25" s="313">
        <f>IF('BIFUbC-heavy-or-residual-oil'!AH25&gt;0,'E-heavy fuel oil'!AH73/'BIFUbC-heavy-or-residual-oil'!AH25,1)</f>
        <v>1</v>
      </c>
      <c r="AI25" s="313">
        <f>IF('BIFUbC-heavy-or-residual-oil'!AI25&gt;0,'E-heavy fuel oil'!AI73/'BIFUbC-heavy-or-residual-oil'!AI25,1)</f>
        <v>1</v>
      </c>
      <c r="AJ25" s="313">
        <f>IF('BIFUbC-heavy-or-residual-oil'!AJ25&gt;0,'E-heavy fuel oil'!AJ73/'BIFUbC-heavy-or-residual-oil'!AJ25,1)</f>
        <v>1</v>
      </c>
      <c r="AK25" s="313">
        <f>IF('BIFUbC-heavy-or-residual-oil'!AK25&gt;0,'E-heavy fuel oil'!AK73/'BIFUbC-heavy-or-residual-oil'!AK25,1)</f>
        <v>1</v>
      </c>
      <c r="AL25" s="313">
        <f>IF('BIFUbC-heavy-or-residual-oil'!AL25&gt;0,'E-heavy fuel oil'!AL73/'BIFUbC-heavy-or-residual-oil'!AL25,1)</f>
        <v>1</v>
      </c>
      <c r="AM25" s="313">
        <f>IF('BIFUbC-heavy-or-residual-oil'!AM25&gt;0,'E-heavy fuel oil'!AM73/'BIFUbC-heavy-or-residual-oil'!AM25,1)</f>
        <v>1</v>
      </c>
      <c r="AN25" s="313">
        <f>IF('BIFUbC-heavy-or-residual-oil'!AN25&gt;0,'E-heavy fuel oil'!AN73/'BIFUbC-heavy-or-residual-oil'!AN25,1)</f>
        <v>1</v>
      </c>
      <c r="AO25" s="313">
        <f>IF('BIFUbC-heavy-or-residual-oil'!AO25&gt;0,'E-heavy fuel oil'!AO73/'BIFUbC-heavy-or-residual-oil'!AO25,1)</f>
        <v>1</v>
      </c>
      <c r="AP25" s="313">
        <f>IF('BIFUbC-heavy-or-residual-oil'!AP25&gt;0,'E-heavy fuel oil'!AP73/'BIFUbC-heavy-or-residual-oil'!AP25,1)</f>
        <v>1</v>
      </c>
      <c r="AQ25" s="313">
        <f>IF('BIFUbC-heavy-or-residual-oil'!AQ25&gt;0,'E-heavy fuel oil'!AQ73/'BIFUbC-heavy-or-residual-oil'!AQ25,1)</f>
        <v>1</v>
      </c>
    </row>
    <row r="26" spans="1:43" x14ac:dyDescent="0.2">
      <c r="A26" s="313" t="s">
        <v>148</v>
      </c>
      <c r="B26" s="313">
        <f>IF('BIFUbC-heavy-or-residual-oil'!B26&gt;0,'E-heavy fuel oil'!B74/'BIFUbC-heavy-or-residual-oil'!B26,1)</f>
        <v>4.232359913577969E-2</v>
      </c>
      <c r="C26" s="313">
        <f>IF('BIFUbC-heavy-or-residual-oil'!C26&gt;0,'E-heavy fuel oil'!C74/'BIFUbC-heavy-or-residual-oil'!C26,1)</f>
        <v>4.2674647434748518E-2</v>
      </c>
      <c r="D26" s="313">
        <f>IF('BIFUbC-heavy-or-residual-oil'!D26&gt;0,'E-heavy fuel oil'!D74/'BIFUbC-heavy-or-residual-oil'!D26,1)</f>
        <v>4.2365688221506687E-2</v>
      </c>
      <c r="E26" s="313">
        <f>IF('BIFUbC-heavy-or-residual-oil'!E26&gt;0,'E-heavy fuel oil'!E74/'BIFUbC-heavy-or-residual-oil'!E26,1)</f>
        <v>4.2056738973079218E-2</v>
      </c>
      <c r="F26" s="313">
        <f>IF('BIFUbC-heavy-or-residual-oil'!F26&gt;0,'E-heavy fuel oil'!F74/'BIFUbC-heavy-or-residual-oil'!F26,1)</f>
        <v>4.1747799901831174E-2</v>
      </c>
      <c r="G26" s="313">
        <f>IF('BIFUbC-heavy-or-residual-oil'!G26&gt;0,'E-heavy fuel oil'!G74/'BIFUbC-heavy-or-residual-oil'!G26,1)</f>
        <v>4.1438871220388293E-2</v>
      </c>
      <c r="H26" s="313">
        <f>IF('BIFUbC-heavy-or-residual-oil'!H26&gt;0,'E-heavy fuel oil'!H74/'BIFUbC-heavy-or-residual-oil'!H26,1)</f>
        <v>4.1129953141637074E-2</v>
      </c>
      <c r="I26" s="313">
        <f>IF('BIFUbC-heavy-or-residual-oil'!I26&gt;0,'E-heavy fuel oil'!I74/'BIFUbC-heavy-or-residual-oil'!I26,1)</f>
        <v>4.0858159748577046E-2</v>
      </c>
      <c r="J26" s="313">
        <f>IF('BIFUbC-heavy-or-residual-oil'!J26&gt;0,'E-heavy fuel oil'!J74/'BIFUbC-heavy-or-residual-oil'!J26,1)</f>
        <v>4.0586394294897785E-2</v>
      </c>
      <c r="K26" s="313">
        <f>IF('BIFUbC-heavy-or-residual-oil'!K26&gt;0,'E-heavy fuel oil'!K74/'BIFUbC-heavy-or-residual-oil'!K26,1)</f>
        <v>4.0314656959114292E-2</v>
      </c>
      <c r="L26" s="313">
        <f>IF('BIFUbC-heavy-or-residual-oil'!L26&gt;0,'E-heavy fuel oil'!L74/'BIFUbC-heavy-or-residual-oil'!L26,1)</f>
        <v>4.0042947919911809E-2</v>
      </c>
      <c r="M26" s="313">
        <f>IF('BIFUbC-heavy-or-residual-oil'!M26&gt;0,'E-heavy fuel oil'!M74/'BIFUbC-heavy-or-residual-oil'!M26,1)</f>
        <v>3.9771267356145834E-2</v>
      </c>
      <c r="N26" s="313">
        <f>IF('BIFUbC-heavy-or-residual-oil'!N26&gt;0,'E-heavy fuel oil'!N74/'BIFUbC-heavy-or-residual-oil'!N26,1)</f>
        <v>3.9537851596240382E-2</v>
      </c>
      <c r="O26" s="313">
        <f>IF('BIFUbC-heavy-or-residual-oil'!O26&gt;0,'E-heavy fuel oil'!O74/'BIFUbC-heavy-or-residual-oil'!O26,1)</f>
        <v>3.9304437078655594E-2</v>
      </c>
      <c r="P26" s="313">
        <f>IF('BIFUbC-heavy-or-residual-oil'!P26&gt;0,'E-heavy fuel oil'!P74/'BIFUbC-heavy-or-residual-oil'!P26,1)</f>
        <v>3.9071023887957405E-2</v>
      </c>
      <c r="Q26" s="313">
        <f>IF('BIFUbC-heavy-or-residual-oil'!Q26&gt;0,'E-heavy fuel oil'!Q74/'BIFUbC-heavy-or-residual-oil'!Q26,1)</f>
        <v>3.883761210879294E-2</v>
      </c>
      <c r="R26" s="313">
        <f>IF('BIFUbC-heavy-or-residual-oil'!R26&gt;0,'E-heavy fuel oil'!R74/'BIFUbC-heavy-or-residual-oil'!R26,1)</f>
        <v>3.860420182589068E-2</v>
      </c>
      <c r="S26" s="313">
        <f>IF('BIFUbC-heavy-or-residual-oil'!S26&gt;0,'E-heavy fuel oil'!S74/'BIFUbC-heavy-or-residual-oil'!S26,1)</f>
        <v>3.8536672358487026E-2</v>
      </c>
      <c r="T26" s="313">
        <f>IF('BIFUbC-heavy-or-residual-oil'!T26&gt;0,'E-heavy fuel oil'!T74/'BIFUbC-heavy-or-residual-oil'!T26,1)</f>
        <v>3.8469149609182018E-2</v>
      </c>
      <c r="U26" s="313">
        <f>IF('BIFUbC-heavy-or-residual-oil'!U26&gt;0,'E-heavy fuel oil'!U74/'BIFUbC-heavy-or-residual-oil'!U26,1)</f>
        <v>3.8401633582805419E-2</v>
      </c>
      <c r="V26" s="313">
        <f>IF('BIFUbC-heavy-or-residual-oil'!V26&gt;0,'E-heavy fuel oil'!V74/'BIFUbC-heavy-or-residual-oil'!V26,1)</f>
        <v>3.8334124284187726E-2</v>
      </c>
      <c r="W26" s="313">
        <f>IF('BIFUbC-heavy-or-residual-oil'!W26&gt;0,'E-heavy fuel oil'!W74/'BIFUbC-heavy-or-residual-oil'!W26,1)</f>
        <v>3.8266621718160122E-2</v>
      </c>
      <c r="X26" s="313">
        <f>IF('BIFUbC-heavy-or-residual-oil'!X26&gt;0,'E-heavy fuel oil'!X74/'BIFUbC-heavy-or-residual-oil'!X26,1)</f>
        <v>3.8199125889554389E-2</v>
      </c>
      <c r="Y26" s="313">
        <f>IF('BIFUbC-heavy-or-residual-oil'!Y26&gt;0,'E-heavy fuel oil'!Y74/'BIFUbC-heavy-or-residual-oil'!Y26,1)</f>
        <v>3.8131636803203077E-2</v>
      </c>
      <c r="Z26" s="313">
        <f>IF('BIFUbC-heavy-or-residual-oil'!Z26&gt;0,'E-heavy fuel oil'!Z74/'BIFUbC-heavy-or-residual-oil'!Z26,1)</f>
        <v>3.8064154463939334E-2</v>
      </c>
      <c r="AA26" s="313">
        <f>IF('BIFUbC-heavy-or-residual-oil'!AA26&gt;0,'E-heavy fuel oil'!AA74/'BIFUbC-heavy-or-residual-oil'!AA26,1)</f>
        <v>3.799667887659703E-2</v>
      </c>
      <c r="AB26" s="313">
        <f>IF('BIFUbC-heavy-or-residual-oil'!AB26&gt;0,'E-heavy fuel oil'!AB74/'BIFUbC-heavy-or-residual-oil'!AB26,1)</f>
        <v>3.7929210046010707E-2</v>
      </c>
      <c r="AC26" s="313">
        <f>IF('BIFUbC-heavy-or-residual-oil'!AC26&gt;0,'E-heavy fuel oil'!AC74/'BIFUbC-heavy-or-residual-oil'!AC26,1)</f>
        <v>3.7861747977015546E-2</v>
      </c>
      <c r="AD26" s="313">
        <f>IF('BIFUbC-heavy-or-residual-oil'!AD26&gt;0,'E-heavy fuel oil'!AD74/'BIFUbC-heavy-or-residual-oil'!AD26,1)</f>
        <v>3.7794292674447422E-2</v>
      </c>
      <c r="AE26" s="313">
        <f>IF('BIFUbC-heavy-or-residual-oil'!AE26&gt;0,'E-heavy fuel oil'!AE74/'BIFUbC-heavy-or-residual-oil'!AE26,1)</f>
        <v>3.772684414314291E-2</v>
      </c>
      <c r="AF26" s="313">
        <f>IF('BIFUbC-heavy-or-residual-oil'!AF26&gt;0,'E-heavy fuel oil'!AF74/'BIFUbC-heavy-or-residual-oil'!AF26,1)</f>
        <v>3.7659402387939196E-2</v>
      </c>
      <c r="AG26" s="313">
        <f>IF('BIFUbC-heavy-or-residual-oil'!AG26&gt;0,'E-heavy fuel oil'!AG74/'BIFUbC-heavy-or-residual-oil'!AG26,1)</f>
        <v>3.7591967413674168E-2</v>
      </c>
      <c r="AH26" s="313">
        <f>IF('BIFUbC-heavy-or-residual-oil'!AH26&gt;0,'E-heavy fuel oil'!AH74/'BIFUbC-heavy-or-residual-oil'!AH26,1)</f>
        <v>3.7524539225186386E-2</v>
      </c>
      <c r="AI26" s="313">
        <f>IF('BIFUbC-heavy-or-residual-oil'!AI26&gt;0,'E-heavy fuel oil'!AI74/'BIFUbC-heavy-or-residual-oil'!AI26,1)</f>
        <v>3.7457117827315076E-2</v>
      </c>
      <c r="AJ26" s="313">
        <f>IF('BIFUbC-heavy-or-residual-oil'!AJ26&gt;0,'E-heavy fuel oil'!AJ74/'BIFUbC-heavy-or-residual-oil'!AJ26,1)</f>
        <v>3.7389703224900157E-2</v>
      </c>
      <c r="AK26" s="313">
        <f>IF('BIFUbC-heavy-or-residual-oil'!AK26&gt;0,'E-heavy fuel oil'!AK74/'BIFUbC-heavy-or-residual-oil'!AK26,1)</f>
        <v>3.7322295422782176E-2</v>
      </c>
      <c r="AL26" s="313">
        <f>IF('BIFUbC-heavy-or-residual-oil'!AL26&gt;0,'E-heavy fuel oil'!AL74/'BIFUbC-heavy-or-residual-oil'!AL26,1)</f>
        <v>3.7254894425802335E-2</v>
      </c>
      <c r="AM26" s="313">
        <f>IF('BIFUbC-heavy-or-residual-oil'!AM26&gt;0,'E-heavy fuel oil'!AM74/'BIFUbC-heavy-or-residual-oil'!AM26,1)</f>
        <v>3.7187500238802552E-2</v>
      </c>
      <c r="AN26" s="313">
        <f>IF('BIFUbC-heavy-or-residual-oil'!AN26&gt;0,'E-heavy fuel oil'!AN74/'BIFUbC-heavy-or-residual-oil'!AN26,1)</f>
        <v>3.7120112866625428E-2</v>
      </c>
      <c r="AO26" s="313">
        <f>IF('BIFUbC-heavy-or-residual-oil'!AO26&gt;0,'E-heavy fuel oil'!AO74/'BIFUbC-heavy-or-residual-oil'!AO26,1)</f>
        <v>3.7052732314114142E-2</v>
      </c>
      <c r="AP26" s="313">
        <f>IF('BIFUbC-heavy-or-residual-oil'!AP26&gt;0,'E-heavy fuel oil'!AP74/'BIFUbC-heavy-or-residual-oil'!AP26,1)</f>
        <v>3.698535858611262E-2</v>
      </c>
      <c r="AQ26" s="313">
        <f>IF('BIFUbC-heavy-or-residual-oil'!AQ26&gt;0,'E-heavy fuel oil'!AQ74/'BIFUbC-heavy-or-residual-oil'!AQ26,1)</f>
        <v>3.6670509732335987E-2</v>
      </c>
    </row>
  </sheetData>
  <phoneticPr fontId="3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F153C-B7C2-403C-A70C-32F180F5C060}">
  <sheetPr codeName="Sheet51"/>
  <dimension ref="A1:AQ26"/>
  <sheetViews>
    <sheetView topLeftCell="T1" workbookViewId="0">
      <selection activeCell="B2" sqref="B2:AQ26"/>
    </sheetView>
  </sheetViews>
  <sheetFormatPr defaultColWidth="9" defaultRowHeight="12.75" x14ac:dyDescent="0.2"/>
  <cols>
    <col min="1" max="1" width="26.625" style="313" customWidth="1"/>
    <col min="2" max="16384" width="9" style="313"/>
  </cols>
  <sheetData>
    <row r="1" spans="1:43" x14ac:dyDescent="0.2">
      <c r="A1" s="313" t="s">
        <v>427</v>
      </c>
      <c r="B1" s="313">
        <v>2019</v>
      </c>
      <c r="C1" s="313">
        <v>2020</v>
      </c>
      <c r="D1" s="313">
        <v>2021</v>
      </c>
      <c r="E1" s="313">
        <v>2022</v>
      </c>
      <c r="F1" s="313">
        <v>2023</v>
      </c>
      <c r="G1" s="313">
        <v>2024</v>
      </c>
      <c r="H1" s="313">
        <v>2025</v>
      </c>
      <c r="I1" s="313">
        <v>2026</v>
      </c>
      <c r="J1" s="313">
        <v>2027</v>
      </c>
      <c r="K1" s="313">
        <v>2028</v>
      </c>
      <c r="L1" s="313">
        <v>2029</v>
      </c>
      <c r="M1" s="313">
        <v>2030</v>
      </c>
      <c r="N1" s="313">
        <v>2031</v>
      </c>
      <c r="O1" s="313">
        <v>2032</v>
      </c>
      <c r="P1" s="313">
        <v>2033</v>
      </c>
      <c r="Q1" s="313">
        <v>2034</v>
      </c>
      <c r="R1" s="313">
        <v>2035</v>
      </c>
      <c r="S1" s="313">
        <v>2036</v>
      </c>
      <c r="T1" s="313">
        <v>2037</v>
      </c>
      <c r="U1" s="313">
        <v>2038</v>
      </c>
      <c r="V1" s="313">
        <v>2039</v>
      </c>
      <c r="W1" s="313">
        <v>2040</v>
      </c>
      <c r="X1" s="313">
        <v>2041</v>
      </c>
      <c r="Y1" s="313">
        <v>2042</v>
      </c>
      <c r="Z1" s="313">
        <v>2043</v>
      </c>
      <c r="AA1" s="313">
        <v>2044</v>
      </c>
      <c r="AB1" s="313">
        <v>2045</v>
      </c>
      <c r="AC1" s="313">
        <v>2046</v>
      </c>
      <c r="AD1" s="313">
        <v>2047</v>
      </c>
      <c r="AE1" s="313">
        <v>2048</v>
      </c>
      <c r="AF1" s="313">
        <v>2049</v>
      </c>
      <c r="AG1" s="313">
        <v>2050</v>
      </c>
      <c r="AH1" s="313">
        <v>2051</v>
      </c>
      <c r="AI1" s="313">
        <v>2052</v>
      </c>
      <c r="AJ1" s="313">
        <v>2053</v>
      </c>
      <c r="AK1" s="313">
        <v>2054</v>
      </c>
      <c r="AL1" s="313">
        <v>2055</v>
      </c>
      <c r="AM1" s="313">
        <v>2056</v>
      </c>
      <c r="AN1" s="313">
        <v>2057</v>
      </c>
      <c r="AO1" s="313">
        <v>2058</v>
      </c>
      <c r="AP1" s="313">
        <v>2059</v>
      </c>
      <c r="AQ1" s="313">
        <v>2060</v>
      </c>
    </row>
    <row r="2" spans="1:43" x14ac:dyDescent="0.2">
      <c r="A2" s="313" t="s">
        <v>124</v>
      </c>
      <c r="B2" s="313">
        <f>IF('BIFUbC-natural-gas'!B2&gt;0,'E-natural gas'!B50/'BIFUbC-natural-gas'!B2,1)</f>
        <v>1</v>
      </c>
      <c r="C2" s="313">
        <f>IF('BIFUbC-natural-gas'!C2&gt;0,'E-natural gas'!C50/'BIFUbC-natural-gas'!C2,1)</f>
        <v>1</v>
      </c>
      <c r="D2" s="313">
        <f>IF('BIFUbC-natural-gas'!D2&gt;0,'E-natural gas'!D50/'BIFUbC-natural-gas'!D2,1)</f>
        <v>1</v>
      </c>
      <c r="E2" s="313">
        <f>IF('BIFUbC-natural-gas'!E2&gt;0,'E-natural gas'!E50/'BIFUbC-natural-gas'!E2,1)</f>
        <v>1</v>
      </c>
      <c r="F2" s="313">
        <f>IF('BIFUbC-natural-gas'!F2&gt;0,'E-natural gas'!F50/'BIFUbC-natural-gas'!F2,1)</f>
        <v>1</v>
      </c>
      <c r="G2" s="313">
        <f>IF('BIFUbC-natural-gas'!G2&gt;0,'E-natural gas'!G50/'BIFUbC-natural-gas'!G2,1)</f>
        <v>1</v>
      </c>
      <c r="H2" s="313">
        <f>IF('BIFUbC-natural-gas'!H2&gt;0,'E-natural gas'!H50/'BIFUbC-natural-gas'!H2,1)</f>
        <v>1</v>
      </c>
      <c r="I2" s="313">
        <f>IF('BIFUbC-natural-gas'!I2&gt;0,'E-natural gas'!I50/'BIFUbC-natural-gas'!I2,1)</f>
        <v>1</v>
      </c>
      <c r="J2" s="313">
        <f>IF('BIFUbC-natural-gas'!J2&gt;0,'E-natural gas'!J50/'BIFUbC-natural-gas'!J2,1)</f>
        <v>1</v>
      </c>
      <c r="K2" s="313">
        <f>IF('BIFUbC-natural-gas'!K2&gt;0,'E-natural gas'!K50/'BIFUbC-natural-gas'!K2,1)</f>
        <v>1</v>
      </c>
      <c r="L2" s="313">
        <f>IF('BIFUbC-natural-gas'!L2&gt;0,'E-natural gas'!L50/'BIFUbC-natural-gas'!L2,1)</f>
        <v>1</v>
      </c>
      <c r="M2" s="313">
        <f>IF('BIFUbC-natural-gas'!M2&gt;0,'E-natural gas'!M50/'BIFUbC-natural-gas'!M2,1)</f>
        <v>1</v>
      </c>
      <c r="N2" s="313">
        <f>IF('BIFUbC-natural-gas'!N2&gt;0,'E-natural gas'!N50/'BIFUbC-natural-gas'!N2,1)</f>
        <v>1</v>
      </c>
      <c r="O2" s="313">
        <f>IF('BIFUbC-natural-gas'!O2&gt;0,'E-natural gas'!O50/'BIFUbC-natural-gas'!O2,1)</f>
        <v>1</v>
      </c>
      <c r="P2" s="313">
        <f>IF('BIFUbC-natural-gas'!P2&gt;0,'E-natural gas'!P50/'BIFUbC-natural-gas'!P2,1)</f>
        <v>1</v>
      </c>
      <c r="Q2" s="313">
        <f>IF('BIFUbC-natural-gas'!Q2&gt;0,'E-natural gas'!Q50/'BIFUbC-natural-gas'!Q2,1)</f>
        <v>1</v>
      </c>
      <c r="R2" s="313">
        <f>IF('BIFUbC-natural-gas'!R2&gt;0,'E-natural gas'!R50/'BIFUbC-natural-gas'!R2,1)</f>
        <v>1</v>
      </c>
      <c r="S2" s="313">
        <f>IF('BIFUbC-natural-gas'!S2&gt;0,'E-natural gas'!S50/'BIFUbC-natural-gas'!S2,1)</f>
        <v>1</v>
      </c>
      <c r="T2" s="313">
        <f>IF('BIFUbC-natural-gas'!T2&gt;0,'E-natural gas'!T50/'BIFUbC-natural-gas'!T2,1)</f>
        <v>1</v>
      </c>
      <c r="U2" s="313">
        <f>IF('BIFUbC-natural-gas'!U2&gt;0,'E-natural gas'!U50/'BIFUbC-natural-gas'!U2,1)</f>
        <v>1</v>
      </c>
      <c r="V2" s="313">
        <f>IF('BIFUbC-natural-gas'!V2&gt;0,'E-natural gas'!V50/'BIFUbC-natural-gas'!V2,1)</f>
        <v>1</v>
      </c>
      <c r="W2" s="313">
        <f>IF('BIFUbC-natural-gas'!W2&gt;0,'E-natural gas'!W50/'BIFUbC-natural-gas'!W2,1)</f>
        <v>1</v>
      </c>
      <c r="X2" s="313">
        <f>IF('BIFUbC-natural-gas'!X2&gt;0,'E-natural gas'!X50/'BIFUbC-natural-gas'!X2,1)</f>
        <v>1</v>
      </c>
      <c r="Y2" s="313">
        <f>IF('BIFUbC-natural-gas'!Y2&gt;0,'E-natural gas'!Y50/'BIFUbC-natural-gas'!Y2,1)</f>
        <v>1</v>
      </c>
      <c r="Z2" s="313">
        <f>IF('BIFUbC-natural-gas'!Z2&gt;0,'E-natural gas'!Z50/'BIFUbC-natural-gas'!Z2,1)</f>
        <v>1</v>
      </c>
      <c r="AA2" s="313">
        <f>IF('BIFUbC-natural-gas'!AA2&gt;0,'E-natural gas'!AA50/'BIFUbC-natural-gas'!AA2,1)</f>
        <v>1</v>
      </c>
      <c r="AB2" s="313">
        <f>IF('BIFUbC-natural-gas'!AB2&gt;0,'E-natural gas'!AB50/'BIFUbC-natural-gas'!AB2,1)</f>
        <v>1</v>
      </c>
      <c r="AC2" s="313">
        <f>IF('BIFUbC-natural-gas'!AC2&gt;0,'E-natural gas'!AC50/'BIFUbC-natural-gas'!AC2,1)</f>
        <v>1</v>
      </c>
      <c r="AD2" s="313">
        <f>IF('BIFUbC-natural-gas'!AD2&gt;0,'E-natural gas'!AD50/'BIFUbC-natural-gas'!AD2,1)</f>
        <v>1</v>
      </c>
      <c r="AE2" s="313">
        <f>IF('BIFUbC-natural-gas'!AE2&gt;0,'E-natural gas'!AE50/'BIFUbC-natural-gas'!AE2,1)</f>
        <v>1</v>
      </c>
      <c r="AF2" s="313">
        <f>IF('BIFUbC-natural-gas'!AF2&gt;0,'E-natural gas'!AF50/'BIFUbC-natural-gas'!AF2,1)</f>
        <v>1</v>
      </c>
      <c r="AG2" s="313">
        <f>IF('BIFUbC-natural-gas'!AG2&gt;0,'E-natural gas'!AG50/'BIFUbC-natural-gas'!AG2,1)</f>
        <v>1</v>
      </c>
      <c r="AH2" s="313">
        <f>IF('BIFUbC-natural-gas'!AH2&gt;0,'E-natural gas'!AH50/'BIFUbC-natural-gas'!AH2,1)</f>
        <v>1</v>
      </c>
      <c r="AI2" s="313">
        <f>IF('BIFUbC-natural-gas'!AI2&gt;0,'E-natural gas'!AI50/'BIFUbC-natural-gas'!AI2,1)</f>
        <v>1</v>
      </c>
      <c r="AJ2" s="313">
        <f>IF('BIFUbC-natural-gas'!AJ2&gt;0,'E-natural gas'!AJ50/'BIFUbC-natural-gas'!AJ2,1)</f>
        <v>1</v>
      </c>
      <c r="AK2" s="313">
        <f>IF('BIFUbC-natural-gas'!AK2&gt;0,'E-natural gas'!AK50/'BIFUbC-natural-gas'!AK2,1)</f>
        <v>1</v>
      </c>
      <c r="AL2" s="313">
        <f>IF('BIFUbC-natural-gas'!AL2&gt;0,'E-natural gas'!AL50/'BIFUbC-natural-gas'!AL2,1)</f>
        <v>1</v>
      </c>
      <c r="AM2" s="313">
        <f>IF('BIFUbC-natural-gas'!AM2&gt;0,'E-natural gas'!AM50/'BIFUbC-natural-gas'!AM2,1)</f>
        <v>1</v>
      </c>
      <c r="AN2" s="313">
        <f>IF('BIFUbC-natural-gas'!AN2&gt;0,'E-natural gas'!AN50/'BIFUbC-natural-gas'!AN2,1)</f>
        <v>1</v>
      </c>
      <c r="AO2" s="313">
        <f>IF('BIFUbC-natural-gas'!AO2&gt;0,'E-natural gas'!AO50/'BIFUbC-natural-gas'!AO2,1)</f>
        <v>1</v>
      </c>
      <c r="AP2" s="313">
        <f>IF('BIFUbC-natural-gas'!AP2&gt;0,'E-natural gas'!AP50/'BIFUbC-natural-gas'!AP2,1)</f>
        <v>1</v>
      </c>
      <c r="AQ2" s="313">
        <f>IF('BIFUbC-natural-gas'!AQ2&gt;0,'E-natural gas'!AQ50/'BIFUbC-natural-gas'!AQ2,1)</f>
        <v>1</v>
      </c>
    </row>
    <row r="3" spans="1:43" x14ac:dyDescent="0.2">
      <c r="A3" s="313" t="s">
        <v>125</v>
      </c>
      <c r="B3" s="313">
        <f>IF('BIFUbC-natural-gas'!B3&gt;0,'E-natural gas'!B51/'BIFUbC-natural-gas'!B3,1)</f>
        <v>1</v>
      </c>
      <c r="C3" s="313">
        <f>IF('BIFUbC-natural-gas'!C3&gt;0,'E-natural gas'!C51/'BIFUbC-natural-gas'!C3,1)</f>
        <v>1</v>
      </c>
      <c r="D3" s="313">
        <f>IF('BIFUbC-natural-gas'!D3&gt;0,'E-natural gas'!D51/'BIFUbC-natural-gas'!D3,1)</f>
        <v>1</v>
      </c>
      <c r="E3" s="313">
        <f>IF('BIFUbC-natural-gas'!E3&gt;0,'E-natural gas'!E51/'BIFUbC-natural-gas'!E3,1)</f>
        <v>1</v>
      </c>
      <c r="F3" s="313">
        <f>IF('BIFUbC-natural-gas'!F3&gt;0,'E-natural gas'!F51/'BIFUbC-natural-gas'!F3,1)</f>
        <v>1</v>
      </c>
      <c r="G3" s="313">
        <f>IF('BIFUbC-natural-gas'!G3&gt;0,'E-natural gas'!G51/'BIFUbC-natural-gas'!G3,1)</f>
        <v>1</v>
      </c>
      <c r="H3" s="313">
        <f>IF('BIFUbC-natural-gas'!H3&gt;0,'E-natural gas'!H51/'BIFUbC-natural-gas'!H3,1)</f>
        <v>1</v>
      </c>
      <c r="I3" s="313">
        <f>IF('BIFUbC-natural-gas'!I3&gt;0,'E-natural gas'!I51/'BIFUbC-natural-gas'!I3,1)</f>
        <v>1</v>
      </c>
      <c r="J3" s="313">
        <f>IF('BIFUbC-natural-gas'!J3&gt;0,'E-natural gas'!J51/'BIFUbC-natural-gas'!J3,1)</f>
        <v>1</v>
      </c>
      <c r="K3" s="313">
        <f>IF('BIFUbC-natural-gas'!K3&gt;0,'E-natural gas'!K51/'BIFUbC-natural-gas'!K3,1)</f>
        <v>1</v>
      </c>
      <c r="L3" s="313">
        <f>IF('BIFUbC-natural-gas'!L3&gt;0,'E-natural gas'!L51/'BIFUbC-natural-gas'!L3,1)</f>
        <v>1</v>
      </c>
      <c r="M3" s="313">
        <f>IF('BIFUbC-natural-gas'!M3&gt;0,'E-natural gas'!M51/'BIFUbC-natural-gas'!M3,1)</f>
        <v>1</v>
      </c>
      <c r="N3" s="313">
        <f>IF('BIFUbC-natural-gas'!N3&gt;0,'E-natural gas'!N51/'BIFUbC-natural-gas'!N3,1)</f>
        <v>1</v>
      </c>
      <c r="O3" s="313">
        <f>IF('BIFUbC-natural-gas'!O3&gt;0,'E-natural gas'!O51/'BIFUbC-natural-gas'!O3,1)</f>
        <v>1</v>
      </c>
      <c r="P3" s="313">
        <f>IF('BIFUbC-natural-gas'!P3&gt;0,'E-natural gas'!P51/'BIFUbC-natural-gas'!P3,1)</f>
        <v>1</v>
      </c>
      <c r="Q3" s="313">
        <f>IF('BIFUbC-natural-gas'!Q3&gt;0,'E-natural gas'!Q51/'BIFUbC-natural-gas'!Q3,1)</f>
        <v>1</v>
      </c>
      <c r="R3" s="313">
        <f>IF('BIFUbC-natural-gas'!R3&gt;0,'E-natural gas'!R51/'BIFUbC-natural-gas'!R3,1)</f>
        <v>1</v>
      </c>
      <c r="S3" s="313">
        <f>IF('BIFUbC-natural-gas'!S3&gt;0,'E-natural gas'!S51/'BIFUbC-natural-gas'!S3,1)</f>
        <v>1</v>
      </c>
      <c r="T3" s="313">
        <f>IF('BIFUbC-natural-gas'!T3&gt;0,'E-natural gas'!T51/'BIFUbC-natural-gas'!T3,1)</f>
        <v>1</v>
      </c>
      <c r="U3" s="313">
        <f>IF('BIFUbC-natural-gas'!U3&gt;0,'E-natural gas'!U51/'BIFUbC-natural-gas'!U3,1)</f>
        <v>1</v>
      </c>
      <c r="V3" s="313">
        <f>IF('BIFUbC-natural-gas'!V3&gt;0,'E-natural gas'!V51/'BIFUbC-natural-gas'!V3,1)</f>
        <v>1</v>
      </c>
      <c r="W3" s="313">
        <f>IF('BIFUbC-natural-gas'!W3&gt;0,'E-natural gas'!W51/'BIFUbC-natural-gas'!W3,1)</f>
        <v>1</v>
      </c>
      <c r="X3" s="313">
        <f>IF('BIFUbC-natural-gas'!X3&gt;0,'E-natural gas'!X51/'BIFUbC-natural-gas'!X3,1)</f>
        <v>1</v>
      </c>
      <c r="Y3" s="313">
        <f>IF('BIFUbC-natural-gas'!Y3&gt;0,'E-natural gas'!Y51/'BIFUbC-natural-gas'!Y3,1)</f>
        <v>1</v>
      </c>
      <c r="Z3" s="313">
        <f>IF('BIFUbC-natural-gas'!Z3&gt;0,'E-natural gas'!Z51/'BIFUbC-natural-gas'!Z3,1)</f>
        <v>1</v>
      </c>
      <c r="AA3" s="313">
        <f>IF('BIFUbC-natural-gas'!AA3&gt;0,'E-natural gas'!AA51/'BIFUbC-natural-gas'!AA3,1)</f>
        <v>1</v>
      </c>
      <c r="AB3" s="313">
        <f>IF('BIFUbC-natural-gas'!AB3&gt;0,'E-natural gas'!AB51/'BIFUbC-natural-gas'!AB3,1)</f>
        <v>1</v>
      </c>
      <c r="AC3" s="313">
        <f>IF('BIFUbC-natural-gas'!AC3&gt;0,'E-natural gas'!AC51/'BIFUbC-natural-gas'!AC3,1)</f>
        <v>1</v>
      </c>
      <c r="AD3" s="313">
        <f>IF('BIFUbC-natural-gas'!AD3&gt;0,'E-natural gas'!AD51/'BIFUbC-natural-gas'!AD3,1)</f>
        <v>1</v>
      </c>
      <c r="AE3" s="313">
        <f>IF('BIFUbC-natural-gas'!AE3&gt;0,'E-natural gas'!AE51/'BIFUbC-natural-gas'!AE3,1)</f>
        <v>1</v>
      </c>
      <c r="AF3" s="313">
        <f>IF('BIFUbC-natural-gas'!AF3&gt;0,'E-natural gas'!AF51/'BIFUbC-natural-gas'!AF3,1)</f>
        <v>1</v>
      </c>
      <c r="AG3" s="313">
        <f>IF('BIFUbC-natural-gas'!AG3&gt;0,'E-natural gas'!AG51/'BIFUbC-natural-gas'!AG3,1)</f>
        <v>1</v>
      </c>
      <c r="AH3" s="313">
        <f>IF('BIFUbC-natural-gas'!AH3&gt;0,'E-natural gas'!AH51/'BIFUbC-natural-gas'!AH3,1)</f>
        <v>1</v>
      </c>
      <c r="AI3" s="313">
        <f>IF('BIFUbC-natural-gas'!AI3&gt;0,'E-natural gas'!AI51/'BIFUbC-natural-gas'!AI3,1)</f>
        <v>1</v>
      </c>
      <c r="AJ3" s="313">
        <f>IF('BIFUbC-natural-gas'!AJ3&gt;0,'E-natural gas'!AJ51/'BIFUbC-natural-gas'!AJ3,1)</f>
        <v>1</v>
      </c>
      <c r="AK3" s="313">
        <f>IF('BIFUbC-natural-gas'!AK3&gt;0,'E-natural gas'!AK51/'BIFUbC-natural-gas'!AK3,1)</f>
        <v>1</v>
      </c>
      <c r="AL3" s="313">
        <f>IF('BIFUbC-natural-gas'!AL3&gt;0,'E-natural gas'!AL51/'BIFUbC-natural-gas'!AL3,1)</f>
        <v>1</v>
      </c>
      <c r="AM3" s="313">
        <f>IF('BIFUbC-natural-gas'!AM3&gt;0,'E-natural gas'!AM51/'BIFUbC-natural-gas'!AM3,1)</f>
        <v>1</v>
      </c>
      <c r="AN3" s="313">
        <f>IF('BIFUbC-natural-gas'!AN3&gt;0,'E-natural gas'!AN51/'BIFUbC-natural-gas'!AN3,1)</f>
        <v>1</v>
      </c>
      <c r="AO3" s="313">
        <f>IF('BIFUbC-natural-gas'!AO3&gt;0,'E-natural gas'!AO51/'BIFUbC-natural-gas'!AO3,1)</f>
        <v>1</v>
      </c>
      <c r="AP3" s="313">
        <f>IF('BIFUbC-natural-gas'!AP3&gt;0,'E-natural gas'!AP51/'BIFUbC-natural-gas'!AP3,1)</f>
        <v>1</v>
      </c>
      <c r="AQ3" s="313">
        <f>IF('BIFUbC-natural-gas'!AQ3&gt;0,'E-natural gas'!AQ51/'BIFUbC-natural-gas'!AQ3,1)</f>
        <v>1</v>
      </c>
    </row>
    <row r="4" spans="1:43" x14ac:dyDescent="0.2">
      <c r="A4" s="313" t="s">
        <v>126</v>
      </c>
      <c r="B4" s="313">
        <f>IF('BIFUbC-natural-gas'!B4&gt;0,'E-natural gas'!B52/'BIFUbC-natural-gas'!B4,1)</f>
        <v>1</v>
      </c>
      <c r="C4" s="313">
        <f>IF('BIFUbC-natural-gas'!C4&gt;0,'E-natural gas'!C52/'BIFUbC-natural-gas'!C4,1)</f>
        <v>1</v>
      </c>
      <c r="D4" s="313">
        <f>IF('BIFUbC-natural-gas'!D4&gt;0,'E-natural gas'!D52/'BIFUbC-natural-gas'!D4,1)</f>
        <v>1</v>
      </c>
      <c r="E4" s="313">
        <f>IF('BIFUbC-natural-gas'!E4&gt;0,'E-natural gas'!E52/'BIFUbC-natural-gas'!E4,1)</f>
        <v>1</v>
      </c>
      <c r="F4" s="313">
        <f>IF('BIFUbC-natural-gas'!F4&gt;0,'E-natural gas'!F52/'BIFUbC-natural-gas'!F4,1)</f>
        <v>1</v>
      </c>
      <c r="G4" s="313">
        <f>IF('BIFUbC-natural-gas'!G4&gt;0,'E-natural gas'!G52/'BIFUbC-natural-gas'!G4,1)</f>
        <v>1</v>
      </c>
      <c r="H4" s="313">
        <f>IF('BIFUbC-natural-gas'!H4&gt;0,'E-natural gas'!H52/'BIFUbC-natural-gas'!H4,1)</f>
        <v>1</v>
      </c>
      <c r="I4" s="313">
        <f>IF('BIFUbC-natural-gas'!I4&gt;0,'E-natural gas'!I52/'BIFUbC-natural-gas'!I4,1)</f>
        <v>1</v>
      </c>
      <c r="J4" s="313">
        <f>IF('BIFUbC-natural-gas'!J4&gt;0,'E-natural gas'!J52/'BIFUbC-natural-gas'!J4,1)</f>
        <v>1</v>
      </c>
      <c r="K4" s="313">
        <f>IF('BIFUbC-natural-gas'!K4&gt;0,'E-natural gas'!K52/'BIFUbC-natural-gas'!K4,1)</f>
        <v>1</v>
      </c>
      <c r="L4" s="313">
        <f>IF('BIFUbC-natural-gas'!L4&gt;0,'E-natural gas'!L52/'BIFUbC-natural-gas'!L4,1)</f>
        <v>1</v>
      </c>
      <c r="M4" s="313">
        <f>IF('BIFUbC-natural-gas'!M4&gt;0,'E-natural gas'!M52/'BIFUbC-natural-gas'!M4,1)</f>
        <v>1</v>
      </c>
      <c r="N4" s="313">
        <f>IF('BIFUbC-natural-gas'!N4&gt;0,'E-natural gas'!N52/'BIFUbC-natural-gas'!N4,1)</f>
        <v>1</v>
      </c>
      <c r="O4" s="313">
        <f>IF('BIFUbC-natural-gas'!O4&gt;0,'E-natural gas'!O52/'BIFUbC-natural-gas'!O4,1)</f>
        <v>1</v>
      </c>
      <c r="P4" s="313">
        <f>IF('BIFUbC-natural-gas'!P4&gt;0,'E-natural gas'!P52/'BIFUbC-natural-gas'!P4,1)</f>
        <v>1</v>
      </c>
      <c r="Q4" s="313">
        <f>IF('BIFUbC-natural-gas'!Q4&gt;0,'E-natural gas'!Q52/'BIFUbC-natural-gas'!Q4,1)</f>
        <v>1</v>
      </c>
      <c r="R4" s="313">
        <f>IF('BIFUbC-natural-gas'!R4&gt;0,'E-natural gas'!R52/'BIFUbC-natural-gas'!R4,1)</f>
        <v>1</v>
      </c>
      <c r="S4" s="313">
        <f>IF('BIFUbC-natural-gas'!S4&gt;0,'E-natural gas'!S52/'BIFUbC-natural-gas'!S4,1)</f>
        <v>1</v>
      </c>
      <c r="T4" s="313">
        <f>IF('BIFUbC-natural-gas'!T4&gt;0,'E-natural gas'!T52/'BIFUbC-natural-gas'!T4,1)</f>
        <v>1</v>
      </c>
      <c r="U4" s="313">
        <f>IF('BIFUbC-natural-gas'!U4&gt;0,'E-natural gas'!U52/'BIFUbC-natural-gas'!U4,1)</f>
        <v>1</v>
      </c>
      <c r="V4" s="313">
        <f>IF('BIFUbC-natural-gas'!V4&gt;0,'E-natural gas'!V52/'BIFUbC-natural-gas'!V4,1)</f>
        <v>1</v>
      </c>
      <c r="W4" s="313">
        <f>IF('BIFUbC-natural-gas'!W4&gt;0,'E-natural gas'!W52/'BIFUbC-natural-gas'!W4,1)</f>
        <v>1</v>
      </c>
      <c r="X4" s="313">
        <f>IF('BIFUbC-natural-gas'!X4&gt;0,'E-natural gas'!X52/'BIFUbC-natural-gas'!X4,1)</f>
        <v>1</v>
      </c>
      <c r="Y4" s="313">
        <f>IF('BIFUbC-natural-gas'!Y4&gt;0,'E-natural gas'!Y52/'BIFUbC-natural-gas'!Y4,1)</f>
        <v>1</v>
      </c>
      <c r="Z4" s="313">
        <f>IF('BIFUbC-natural-gas'!Z4&gt;0,'E-natural gas'!Z52/'BIFUbC-natural-gas'!Z4,1)</f>
        <v>1</v>
      </c>
      <c r="AA4" s="313">
        <f>IF('BIFUbC-natural-gas'!AA4&gt;0,'E-natural gas'!AA52/'BIFUbC-natural-gas'!AA4,1)</f>
        <v>1</v>
      </c>
      <c r="AB4" s="313">
        <f>IF('BIFUbC-natural-gas'!AB4&gt;0,'E-natural gas'!AB52/'BIFUbC-natural-gas'!AB4,1)</f>
        <v>1</v>
      </c>
      <c r="AC4" s="313">
        <f>IF('BIFUbC-natural-gas'!AC4&gt;0,'E-natural gas'!AC52/'BIFUbC-natural-gas'!AC4,1)</f>
        <v>1</v>
      </c>
      <c r="AD4" s="313">
        <f>IF('BIFUbC-natural-gas'!AD4&gt;0,'E-natural gas'!AD52/'BIFUbC-natural-gas'!AD4,1)</f>
        <v>1</v>
      </c>
      <c r="AE4" s="313">
        <f>IF('BIFUbC-natural-gas'!AE4&gt;0,'E-natural gas'!AE52/'BIFUbC-natural-gas'!AE4,1)</f>
        <v>1</v>
      </c>
      <c r="AF4" s="313">
        <f>IF('BIFUbC-natural-gas'!AF4&gt;0,'E-natural gas'!AF52/'BIFUbC-natural-gas'!AF4,1)</f>
        <v>1</v>
      </c>
      <c r="AG4" s="313">
        <f>IF('BIFUbC-natural-gas'!AG4&gt;0,'E-natural gas'!AG52/'BIFUbC-natural-gas'!AG4,1)</f>
        <v>1</v>
      </c>
      <c r="AH4" s="313">
        <f>IF('BIFUbC-natural-gas'!AH4&gt;0,'E-natural gas'!AH52/'BIFUbC-natural-gas'!AH4,1)</f>
        <v>1</v>
      </c>
      <c r="AI4" s="313">
        <f>IF('BIFUbC-natural-gas'!AI4&gt;0,'E-natural gas'!AI52/'BIFUbC-natural-gas'!AI4,1)</f>
        <v>1</v>
      </c>
      <c r="AJ4" s="313">
        <f>IF('BIFUbC-natural-gas'!AJ4&gt;0,'E-natural gas'!AJ52/'BIFUbC-natural-gas'!AJ4,1)</f>
        <v>1</v>
      </c>
      <c r="AK4" s="313">
        <f>IF('BIFUbC-natural-gas'!AK4&gt;0,'E-natural gas'!AK52/'BIFUbC-natural-gas'!AK4,1)</f>
        <v>1</v>
      </c>
      <c r="AL4" s="313">
        <f>IF('BIFUbC-natural-gas'!AL4&gt;0,'E-natural gas'!AL52/'BIFUbC-natural-gas'!AL4,1)</f>
        <v>1</v>
      </c>
      <c r="AM4" s="313">
        <f>IF('BIFUbC-natural-gas'!AM4&gt;0,'E-natural gas'!AM52/'BIFUbC-natural-gas'!AM4,1)</f>
        <v>1</v>
      </c>
      <c r="AN4" s="313">
        <f>IF('BIFUbC-natural-gas'!AN4&gt;0,'E-natural gas'!AN52/'BIFUbC-natural-gas'!AN4,1)</f>
        <v>1</v>
      </c>
      <c r="AO4" s="313">
        <f>IF('BIFUbC-natural-gas'!AO4&gt;0,'E-natural gas'!AO52/'BIFUbC-natural-gas'!AO4,1)</f>
        <v>1</v>
      </c>
      <c r="AP4" s="313">
        <f>IF('BIFUbC-natural-gas'!AP4&gt;0,'E-natural gas'!AP52/'BIFUbC-natural-gas'!AP4,1)</f>
        <v>1</v>
      </c>
      <c r="AQ4" s="313">
        <f>IF('BIFUbC-natural-gas'!AQ4&gt;0,'E-natural gas'!AQ52/'BIFUbC-natural-gas'!AQ4,1)</f>
        <v>1</v>
      </c>
    </row>
    <row r="5" spans="1:43" x14ac:dyDescent="0.2">
      <c r="A5" s="313" t="s">
        <v>127</v>
      </c>
      <c r="B5" s="313">
        <f>IF('BIFUbC-natural-gas'!B5&gt;0,'E-natural gas'!B53/'BIFUbC-natural-gas'!B5,1)</f>
        <v>1</v>
      </c>
      <c r="C5" s="313">
        <f>IF('BIFUbC-natural-gas'!C5&gt;0,'E-natural gas'!C53/'BIFUbC-natural-gas'!C5,1)</f>
        <v>1</v>
      </c>
      <c r="D5" s="313">
        <f>IF('BIFUbC-natural-gas'!D5&gt;0,'E-natural gas'!D53/'BIFUbC-natural-gas'!D5,1)</f>
        <v>1</v>
      </c>
      <c r="E5" s="313">
        <f>IF('BIFUbC-natural-gas'!E5&gt;0,'E-natural gas'!E53/'BIFUbC-natural-gas'!E5,1)</f>
        <v>1</v>
      </c>
      <c r="F5" s="313">
        <f>IF('BIFUbC-natural-gas'!F5&gt;0,'E-natural gas'!F53/'BIFUbC-natural-gas'!F5,1)</f>
        <v>1</v>
      </c>
      <c r="G5" s="313">
        <f>IF('BIFUbC-natural-gas'!G5&gt;0,'E-natural gas'!G53/'BIFUbC-natural-gas'!G5,1)</f>
        <v>1</v>
      </c>
      <c r="H5" s="313">
        <f>IF('BIFUbC-natural-gas'!H5&gt;0,'E-natural gas'!H53/'BIFUbC-natural-gas'!H5,1)</f>
        <v>1</v>
      </c>
      <c r="I5" s="313">
        <f>IF('BIFUbC-natural-gas'!I5&gt;0,'E-natural gas'!I53/'BIFUbC-natural-gas'!I5,1)</f>
        <v>1</v>
      </c>
      <c r="J5" s="313">
        <f>IF('BIFUbC-natural-gas'!J5&gt;0,'E-natural gas'!J53/'BIFUbC-natural-gas'!J5,1)</f>
        <v>1</v>
      </c>
      <c r="K5" s="313">
        <f>IF('BIFUbC-natural-gas'!K5&gt;0,'E-natural gas'!K53/'BIFUbC-natural-gas'!K5,1)</f>
        <v>1</v>
      </c>
      <c r="L5" s="313">
        <f>IF('BIFUbC-natural-gas'!L5&gt;0,'E-natural gas'!L53/'BIFUbC-natural-gas'!L5,1)</f>
        <v>1</v>
      </c>
      <c r="M5" s="313">
        <f>IF('BIFUbC-natural-gas'!M5&gt;0,'E-natural gas'!M53/'BIFUbC-natural-gas'!M5,1)</f>
        <v>1</v>
      </c>
      <c r="N5" s="313">
        <f>IF('BIFUbC-natural-gas'!N5&gt;0,'E-natural gas'!N53/'BIFUbC-natural-gas'!N5,1)</f>
        <v>1</v>
      </c>
      <c r="O5" s="313">
        <f>IF('BIFUbC-natural-gas'!O5&gt;0,'E-natural gas'!O53/'BIFUbC-natural-gas'!O5,1)</f>
        <v>1</v>
      </c>
      <c r="P5" s="313">
        <f>IF('BIFUbC-natural-gas'!P5&gt;0,'E-natural gas'!P53/'BIFUbC-natural-gas'!P5,1)</f>
        <v>1</v>
      </c>
      <c r="Q5" s="313">
        <f>IF('BIFUbC-natural-gas'!Q5&gt;0,'E-natural gas'!Q53/'BIFUbC-natural-gas'!Q5,1)</f>
        <v>1</v>
      </c>
      <c r="R5" s="313">
        <f>IF('BIFUbC-natural-gas'!R5&gt;0,'E-natural gas'!R53/'BIFUbC-natural-gas'!R5,1)</f>
        <v>1</v>
      </c>
      <c r="S5" s="313">
        <f>IF('BIFUbC-natural-gas'!S5&gt;0,'E-natural gas'!S53/'BIFUbC-natural-gas'!S5,1)</f>
        <v>1</v>
      </c>
      <c r="T5" s="313">
        <f>IF('BIFUbC-natural-gas'!T5&gt;0,'E-natural gas'!T53/'BIFUbC-natural-gas'!T5,1)</f>
        <v>1</v>
      </c>
      <c r="U5" s="313">
        <f>IF('BIFUbC-natural-gas'!U5&gt;0,'E-natural gas'!U53/'BIFUbC-natural-gas'!U5,1)</f>
        <v>1</v>
      </c>
      <c r="V5" s="313">
        <f>IF('BIFUbC-natural-gas'!V5&gt;0,'E-natural gas'!V53/'BIFUbC-natural-gas'!V5,1)</f>
        <v>1</v>
      </c>
      <c r="W5" s="313">
        <f>IF('BIFUbC-natural-gas'!W5&gt;0,'E-natural gas'!W53/'BIFUbC-natural-gas'!W5,1)</f>
        <v>1</v>
      </c>
      <c r="X5" s="313">
        <f>IF('BIFUbC-natural-gas'!X5&gt;0,'E-natural gas'!X53/'BIFUbC-natural-gas'!X5,1)</f>
        <v>1</v>
      </c>
      <c r="Y5" s="313">
        <f>IF('BIFUbC-natural-gas'!Y5&gt;0,'E-natural gas'!Y53/'BIFUbC-natural-gas'!Y5,1)</f>
        <v>1</v>
      </c>
      <c r="Z5" s="313">
        <f>IF('BIFUbC-natural-gas'!Z5&gt;0,'E-natural gas'!Z53/'BIFUbC-natural-gas'!Z5,1)</f>
        <v>1</v>
      </c>
      <c r="AA5" s="313">
        <f>IF('BIFUbC-natural-gas'!AA5&gt;0,'E-natural gas'!AA53/'BIFUbC-natural-gas'!AA5,1)</f>
        <v>1</v>
      </c>
      <c r="AB5" s="313">
        <f>IF('BIFUbC-natural-gas'!AB5&gt;0,'E-natural gas'!AB53/'BIFUbC-natural-gas'!AB5,1)</f>
        <v>1</v>
      </c>
      <c r="AC5" s="313">
        <f>IF('BIFUbC-natural-gas'!AC5&gt;0,'E-natural gas'!AC53/'BIFUbC-natural-gas'!AC5,1)</f>
        <v>1</v>
      </c>
      <c r="AD5" s="313">
        <f>IF('BIFUbC-natural-gas'!AD5&gt;0,'E-natural gas'!AD53/'BIFUbC-natural-gas'!AD5,1)</f>
        <v>1</v>
      </c>
      <c r="AE5" s="313">
        <f>IF('BIFUbC-natural-gas'!AE5&gt;0,'E-natural gas'!AE53/'BIFUbC-natural-gas'!AE5,1)</f>
        <v>1</v>
      </c>
      <c r="AF5" s="313">
        <f>IF('BIFUbC-natural-gas'!AF5&gt;0,'E-natural gas'!AF53/'BIFUbC-natural-gas'!AF5,1)</f>
        <v>1</v>
      </c>
      <c r="AG5" s="313">
        <f>IF('BIFUbC-natural-gas'!AG5&gt;0,'E-natural gas'!AG53/'BIFUbC-natural-gas'!AG5,1)</f>
        <v>1</v>
      </c>
      <c r="AH5" s="313">
        <f>IF('BIFUbC-natural-gas'!AH5&gt;0,'E-natural gas'!AH53/'BIFUbC-natural-gas'!AH5,1)</f>
        <v>1</v>
      </c>
      <c r="AI5" s="313">
        <f>IF('BIFUbC-natural-gas'!AI5&gt;0,'E-natural gas'!AI53/'BIFUbC-natural-gas'!AI5,1)</f>
        <v>1</v>
      </c>
      <c r="AJ5" s="313">
        <f>IF('BIFUbC-natural-gas'!AJ5&gt;0,'E-natural gas'!AJ53/'BIFUbC-natural-gas'!AJ5,1)</f>
        <v>1</v>
      </c>
      <c r="AK5" s="313">
        <f>IF('BIFUbC-natural-gas'!AK5&gt;0,'E-natural gas'!AK53/'BIFUbC-natural-gas'!AK5,1)</f>
        <v>1</v>
      </c>
      <c r="AL5" s="313">
        <f>IF('BIFUbC-natural-gas'!AL5&gt;0,'E-natural gas'!AL53/'BIFUbC-natural-gas'!AL5,1)</f>
        <v>1</v>
      </c>
      <c r="AM5" s="313">
        <f>IF('BIFUbC-natural-gas'!AM5&gt;0,'E-natural gas'!AM53/'BIFUbC-natural-gas'!AM5,1)</f>
        <v>1</v>
      </c>
      <c r="AN5" s="313">
        <f>IF('BIFUbC-natural-gas'!AN5&gt;0,'E-natural gas'!AN53/'BIFUbC-natural-gas'!AN5,1)</f>
        <v>1</v>
      </c>
      <c r="AO5" s="313">
        <f>IF('BIFUbC-natural-gas'!AO5&gt;0,'E-natural gas'!AO53/'BIFUbC-natural-gas'!AO5,1)</f>
        <v>1</v>
      </c>
      <c r="AP5" s="313">
        <f>IF('BIFUbC-natural-gas'!AP5&gt;0,'E-natural gas'!AP53/'BIFUbC-natural-gas'!AP5,1)</f>
        <v>1</v>
      </c>
      <c r="AQ5" s="313">
        <f>IF('BIFUbC-natural-gas'!AQ5&gt;0,'E-natural gas'!AQ53/'BIFUbC-natural-gas'!AQ5,1)</f>
        <v>1</v>
      </c>
    </row>
    <row r="6" spans="1:43" x14ac:dyDescent="0.2">
      <c r="A6" s="313" t="s">
        <v>128</v>
      </c>
      <c r="B6" s="313">
        <f>IF('BIFUbC-natural-gas'!B6&gt;0,'E-natural gas'!B54/'BIFUbC-natural-gas'!B6,1)</f>
        <v>1</v>
      </c>
      <c r="C6" s="313">
        <f>IF('BIFUbC-natural-gas'!C6&gt;0,'E-natural gas'!C54/'BIFUbC-natural-gas'!C6,1)</f>
        <v>1</v>
      </c>
      <c r="D6" s="313">
        <f>IF('BIFUbC-natural-gas'!D6&gt;0,'E-natural gas'!D54/'BIFUbC-natural-gas'!D6,1)</f>
        <v>1</v>
      </c>
      <c r="E6" s="313">
        <f>IF('BIFUbC-natural-gas'!E6&gt;0,'E-natural gas'!E54/'BIFUbC-natural-gas'!E6,1)</f>
        <v>1</v>
      </c>
      <c r="F6" s="313">
        <f>IF('BIFUbC-natural-gas'!F6&gt;0,'E-natural gas'!F54/'BIFUbC-natural-gas'!F6,1)</f>
        <v>1</v>
      </c>
      <c r="G6" s="313">
        <f>IF('BIFUbC-natural-gas'!G6&gt;0,'E-natural gas'!G54/'BIFUbC-natural-gas'!G6,1)</f>
        <v>1</v>
      </c>
      <c r="H6" s="313">
        <f>IF('BIFUbC-natural-gas'!H6&gt;0,'E-natural gas'!H54/'BIFUbC-natural-gas'!H6,1)</f>
        <v>1</v>
      </c>
      <c r="I6" s="313">
        <f>IF('BIFUbC-natural-gas'!I6&gt;0,'E-natural gas'!I54/'BIFUbC-natural-gas'!I6,1)</f>
        <v>1</v>
      </c>
      <c r="J6" s="313">
        <f>IF('BIFUbC-natural-gas'!J6&gt;0,'E-natural gas'!J54/'BIFUbC-natural-gas'!J6,1)</f>
        <v>1</v>
      </c>
      <c r="K6" s="313">
        <f>IF('BIFUbC-natural-gas'!K6&gt;0,'E-natural gas'!K54/'BIFUbC-natural-gas'!K6,1)</f>
        <v>1</v>
      </c>
      <c r="L6" s="313">
        <f>IF('BIFUbC-natural-gas'!L6&gt;0,'E-natural gas'!L54/'BIFUbC-natural-gas'!L6,1)</f>
        <v>1</v>
      </c>
      <c r="M6" s="313">
        <f>IF('BIFUbC-natural-gas'!M6&gt;0,'E-natural gas'!M54/'BIFUbC-natural-gas'!M6,1)</f>
        <v>1</v>
      </c>
      <c r="N6" s="313">
        <f>IF('BIFUbC-natural-gas'!N6&gt;0,'E-natural gas'!N54/'BIFUbC-natural-gas'!N6,1)</f>
        <v>1</v>
      </c>
      <c r="O6" s="313">
        <f>IF('BIFUbC-natural-gas'!O6&gt;0,'E-natural gas'!O54/'BIFUbC-natural-gas'!O6,1)</f>
        <v>1</v>
      </c>
      <c r="P6" s="313">
        <f>IF('BIFUbC-natural-gas'!P6&gt;0,'E-natural gas'!P54/'BIFUbC-natural-gas'!P6,1)</f>
        <v>1</v>
      </c>
      <c r="Q6" s="313">
        <f>IF('BIFUbC-natural-gas'!Q6&gt;0,'E-natural gas'!Q54/'BIFUbC-natural-gas'!Q6,1)</f>
        <v>1</v>
      </c>
      <c r="R6" s="313">
        <f>IF('BIFUbC-natural-gas'!R6&gt;0,'E-natural gas'!R54/'BIFUbC-natural-gas'!R6,1)</f>
        <v>1</v>
      </c>
      <c r="S6" s="313">
        <f>IF('BIFUbC-natural-gas'!S6&gt;0,'E-natural gas'!S54/'BIFUbC-natural-gas'!S6,1)</f>
        <v>1</v>
      </c>
      <c r="T6" s="313">
        <f>IF('BIFUbC-natural-gas'!T6&gt;0,'E-natural gas'!T54/'BIFUbC-natural-gas'!T6,1)</f>
        <v>1</v>
      </c>
      <c r="U6" s="313">
        <f>IF('BIFUbC-natural-gas'!U6&gt;0,'E-natural gas'!U54/'BIFUbC-natural-gas'!U6,1)</f>
        <v>1</v>
      </c>
      <c r="V6" s="313">
        <f>IF('BIFUbC-natural-gas'!V6&gt;0,'E-natural gas'!V54/'BIFUbC-natural-gas'!V6,1)</f>
        <v>1</v>
      </c>
      <c r="W6" s="313">
        <f>IF('BIFUbC-natural-gas'!W6&gt;0,'E-natural gas'!W54/'BIFUbC-natural-gas'!W6,1)</f>
        <v>1</v>
      </c>
      <c r="X6" s="313">
        <f>IF('BIFUbC-natural-gas'!X6&gt;0,'E-natural gas'!X54/'BIFUbC-natural-gas'!X6,1)</f>
        <v>1</v>
      </c>
      <c r="Y6" s="313">
        <f>IF('BIFUbC-natural-gas'!Y6&gt;0,'E-natural gas'!Y54/'BIFUbC-natural-gas'!Y6,1)</f>
        <v>1</v>
      </c>
      <c r="Z6" s="313">
        <f>IF('BIFUbC-natural-gas'!Z6&gt;0,'E-natural gas'!Z54/'BIFUbC-natural-gas'!Z6,1)</f>
        <v>1</v>
      </c>
      <c r="AA6" s="313">
        <f>IF('BIFUbC-natural-gas'!AA6&gt;0,'E-natural gas'!AA54/'BIFUbC-natural-gas'!AA6,1)</f>
        <v>1</v>
      </c>
      <c r="AB6" s="313">
        <f>IF('BIFUbC-natural-gas'!AB6&gt;0,'E-natural gas'!AB54/'BIFUbC-natural-gas'!AB6,1)</f>
        <v>1</v>
      </c>
      <c r="AC6" s="313">
        <f>IF('BIFUbC-natural-gas'!AC6&gt;0,'E-natural gas'!AC54/'BIFUbC-natural-gas'!AC6,1)</f>
        <v>1</v>
      </c>
      <c r="AD6" s="313">
        <f>IF('BIFUbC-natural-gas'!AD6&gt;0,'E-natural gas'!AD54/'BIFUbC-natural-gas'!AD6,1)</f>
        <v>1</v>
      </c>
      <c r="AE6" s="313">
        <f>IF('BIFUbC-natural-gas'!AE6&gt;0,'E-natural gas'!AE54/'BIFUbC-natural-gas'!AE6,1)</f>
        <v>1</v>
      </c>
      <c r="AF6" s="313">
        <f>IF('BIFUbC-natural-gas'!AF6&gt;0,'E-natural gas'!AF54/'BIFUbC-natural-gas'!AF6,1)</f>
        <v>1</v>
      </c>
      <c r="AG6" s="313">
        <f>IF('BIFUbC-natural-gas'!AG6&gt;0,'E-natural gas'!AG54/'BIFUbC-natural-gas'!AG6,1)</f>
        <v>1</v>
      </c>
      <c r="AH6" s="313">
        <f>IF('BIFUbC-natural-gas'!AH6&gt;0,'E-natural gas'!AH54/'BIFUbC-natural-gas'!AH6,1)</f>
        <v>1</v>
      </c>
      <c r="AI6" s="313">
        <f>IF('BIFUbC-natural-gas'!AI6&gt;0,'E-natural gas'!AI54/'BIFUbC-natural-gas'!AI6,1)</f>
        <v>1</v>
      </c>
      <c r="AJ6" s="313">
        <f>IF('BIFUbC-natural-gas'!AJ6&gt;0,'E-natural gas'!AJ54/'BIFUbC-natural-gas'!AJ6,1)</f>
        <v>1</v>
      </c>
      <c r="AK6" s="313">
        <f>IF('BIFUbC-natural-gas'!AK6&gt;0,'E-natural gas'!AK54/'BIFUbC-natural-gas'!AK6,1)</f>
        <v>1</v>
      </c>
      <c r="AL6" s="313">
        <f>IF('BIFUbC-natural-gas'!AL6&gt;0,'E-natural gas'!AL54/'BIFUbC-natural-gas'!AL6,1)</f>
        <v>1</v>
      </c>
      <c r="AM6" s="313">
        <f>IF('BIFUbC-natural-gas'!AM6&gt;0,'E-natural gas'!AM54/'BIFUbC-natural-gas'!AM6,1)</f>
        <v>1</v>
      </c>
      <c r="AN6" s="313">
        <f>IF('BIFUbC-natural-gas'!AN6&gt;0,'E-natural gas'!AN54/'BIFUbC-natural-gas'!AN6,1)</f>
        <v>1</v>
      </c>
      <c r="AO6" s="313">
        <f>IF('BIFUbC-natural-gas'!AO6&gt;0,'E-natural gas'!AO54/'BIFUbC-natural-gas'!AO6,1)</f>
        <v>1</v>
      </c>
      <c r="AP6" s="313">
        <f>IF('BIFUbC-natural-gas'!AP6&gt;0,'E-natural gas'!AP54/'BIFUbC-natural-gas'!AP6,1)</f>
        <v>1</v>
      </c>
      <c r="AQ6" s="313">
        <f>IF('BIFUbC-natural-gas'!AQ6&gt;0,'E-natural gas'!AQ54/'BIFUbC-natural-gas'!AQ6,1)</f>
        <v>1</v>
      </c>
    </row>
    <row r="7" spans="1:43" x14ac:dyDescent="0.2">
      <c r="A7" s="313" t="s">
        <v>129</v>
      </c>
      <c r="B7" s="313">
        <f>IF('BIFUbC-natural-gas'!B7&gt;0,'E-natural gas'!B55/'BIFUbC-natural-gas'!B7,1)</f>
        <v>1</v>
      </c>
      <c r="C7" s="313">
        <f>IF('BIFUbC-natural-gas'!C7&gt;0,'E-natural gas'!C55/'BIFUbC-natural-gas'!C7,1)</f>
        <v>1</v>
      </c>
      <c r="D7" s="313">
        <f>IF('BIFUbC-natural-gas'!D7&gt;0,'E-natural gas'!D55/'BIFUbC-natural-gas'!D7,1)</f>
        <v>1</v>
      </c>
      <c r="E7" s="313">
        <f>IF('BIFUbC-natural-gas'!E7&gt;0,'E-natural gas'!E55/'BIFUbC-natural-gas'!E7,1)</f>
        <v>1</v>
      </c>
      <c r="F7" s="313">
        <f>IF('BIFUbC-natural-gas'!F7&gt;0,'E-natural gas'!F55/'BIFUbC-natural-gas'!F7,1)</f>
        <v>1</v>
      </c>
      <c r="G7" s="313">
        <f>IF('BIFUbC-natural-gas'!G7&gt;0,'E-natural gas'!G55/'BIFUbC-natural-gas'!G7,1)</f>
        <v>1</v>
      </c>
      <c r="H7" s="313">
        <f>IF('BIFUbC-natural-gas'!H7&gt;0,'E-natural gas'!H55/'BIFUbC-natural-gas'!H7,1)</f>
        <v>1</v>
      </c>
      <c r="I7" s="313">
        <f>IF('BIFUbC-natural-gas'!I7&gt;0,'E-natural gas'!I55/'BIFUbC-natural-gas'!I7,1)</f>
        <v>1</v>
      </c>
      <c r="J7" s="313">
        <f>IF('BIFUbC-natural-gas'!J7&gt;0,'E-natural gas'!J55/'BIFUbC-natural-gas'!J7,1)</f>
        <v>1</v>
      </c>
      <c r="K7" s="313">
        <f>IF('BIFUbC-natural-gas'!K7&gt;0,'E-natural gas'!K55/'BIFUbC-natural-gas'!K7,1)</f>
        <v>1</v>
      </c>
      <c r="L7" s="313">
        <f>IF('BIFUbC-natural-gas'!L7&gt;0,'E-natural gas'!L55/'BIFUbC-natural-gas'!L7,1)</f>
        <v>1</v>
      </c>
      <c r="M7" s="313">
        <f>IF('BIFUbC-natural-gas'!M7&gt;0,'E-natural gas'!M55/'BIFUbC-natural-gas'!M7,1)</f>
        <v>1</v>
      </c>
      <c r="N7" s="313">
        <f>IF('BIFUbC-natural-gas'!N7&gt;0,'E-natural gas'!N55/'BIFUbC-natural-gas'!N7,1)</f>
        <v>1</v>
      </c>
      <c r="O7" s="313">
        <f>IF('BIFUbC-natural-gas'!O7&gt;0,'E-natural gas'!O55/'BIFUbC-natural-gas'!O7,1)</f>
        <v>1</v>
      </c>
      <c r="P7" s="313">
        <f>IF('BIFUbC-natural-gas'!P7&gt;0,'E-natural gas'!P55/'BIFUbC-natural-gas'!P7,1)</f>
        <v>1</v>
      </c>
      <c r="Q7" s="313">
        <f>IF('BIFUbC-natural-gas'!Q7&gt;0,'E-natural gas'!Q55/'BIFUbC-natural-gas'!Q7,1)</f>
        <v>1</v>
      </c>
      <c r="R7" s="313">
        <f>IF('BIFUbC-natural-gas'!R7&gt;0,'E-natural gas'!R55/'BIFUbC-natural-gas'!R7,1)</f>
        <v>1</v>
      </c>
      <c r="S7" s="313">
        <f>IF('BIFUbC-natural-gas'!S7&gt;0,'E-natural gas'!S55/'BIFUbC-natural-gas'!S7,1)</f>
        <v>1</v>
      </c>
      <c r="T7" s="313">
        <f>IF('BIFUbC-natural-gas'!T7&gt;0,'E-natural gas'!T55/'BIFUbC-natural-gas'!T7,1)</f>
        <v>1</v>
      </c>
      <c r="U7" s="313">
        <f>IF('BIFUbC-natural-gas'!U7&gt;0,'E-natural gas'!U55/'BIFUbC-natural-gas'!U7,1)</f>
        <v>1</v>
      </c>
      <c r="V7" s="313">
        <f>IF('BIFUbC-natural-gas'!V7&gt;0,'E-natural gas'!V55/'BIFUbC-natural-gas'!V7,1)</f>
        <v>1</v>
      </c>
      <c r="W7" s="313">
        <f>IF('BIFUbC-natural-gas'!W7&gt;0,'E-natural gas'!W55/'BIFUbC-natural-gas'!W7,1)</f>
        <v>1</v>
      </c>
      <c r="X7" s="313">
        <f>IF('BIFUbC-natural-gas'!X7&gt;0,'E-natural gas'!X55/'BIFUbC-natural-gas'!X7,1)</f>
        <v>1</v>
      </c>
      <c r="Y7" s="313">
        <f>IF('BIFUbC-natural-gas'!Y7&gt;0,'E-natural gas'!Y55/'BIFUbC-natural-gas'!Y7,1)</f>
        <v>1</v>
      </c>
      <c r="Z7" s="313">
        <f>IF('BIFUbC-natural-gas'!Z7&gt;0,'E-natural gas'!Z55/'BIFUbC-natural-gas'!Z7,1)</f>
        <v>1</v>
      </c>
      <c r="AA7" s="313">
        <f>IF('BIFUbC-natural-gas'!AA7&gt;0,'E-natural gas'!AA55/'BIFUbC-natural-gas'!AA7,1)</f>
        <v>1</v>
      </c>
      <c r="AB7" s="313">
        <f>IF('BIFUbC-natural-gas'!AB7&gt;0,'E-natural gas'!AB55/'BIFUbC-natural-gas'!AB7,1)</f>
        <v>1</v>
      </c>
      <c r="AC7" s="313">
        <f>IF('BIFUbC-natural-gas'!AC7&gt;0,'E-natural gas'!AC55/'BIFUbC-natural-gas'!AC7,1)</f>
        <v>1</v>
      </c>
      <c r="AD7" s="313">
        <f>IF('BIFUbC-natural-gas'!AD7&gt;0,'E-natural gas'!AD55/'BIFUbC-natural-gas'!AD7,1)</f>
        <v>1</v>
      </c>
      <c r="AE7" s="313">
        <f>IF('BIFUbC-natural-gas'!AE7&gt;0,'E-natural gas'!AE55/'BIFUbC-natural-gas'!AE7,1)</f>
        <v>1</v>
      </c>
      <c r="AF7" s="313">
        <f>IF('BIFUbC-natural-gas'!AF7&gt;0,'E-natural gas'!AF55/'BIFUbC-natural-gas'!AF7,1)</f>
        <v>1</v>
      </c>
      <c r="AG7" s="313">
        <f>IF('BIFUbC-natural-gas'!AG7&gt;0,'E-natural gas'!AG55/'BIFUbC-natural-gas'!AG7,1)</f>
        <v>1</v>
      </c>
      <c r="AH7" s="313">
        <f>IF('BIFUbC-natural-gas'!AH7&gt;0,'E-natural gas'!AH55/'BIFUbC-natural-gas'!AH7,1)</f>
        <v>1</v>
      </c>
      <c r="AI7" s="313">
        <f>IF('BIFUbC-natural-gas'!AI7&gt;0,'E-natural gas'!AI55/'BIFUbC-natural-gas'!AI7,1)</f>
        <v>1</v>
      </c>
      <c r="AJ7" s="313">
        <f>IF('BIFUbC-natural-gas'!AJ7&gt;0,'E-natural gas'!AJ55/'BIFUbC-natural-gas'!AJ7,1)</f>
        <v>1</v>
      </c>
      <c r="AK7" s="313">
        <f>IF('BIFUbC-natural-gas'!AK7&gt;0,'E-natural gas'!AK55/'BIFUbC-natural-gas'!AK7,1)</f>
        <v>1</v>
      </c>
      <c r="AL7" s="313">
        <f>IF('BIFUbC-natural-gas'!AL7&gt;0,'E-natural gas'!AL55/'BIFUbC-natural-gas'!AL7,1)</f>
        <v>1</v>
      </c>
      <c r="AM7" s="313">
        <f>IF('BIFUbC-natural-gas'!AM7&gt;0,'E-natural gas'!AM55/'BIFUbC-natural-gas'!AM7,1)</f>
        <v>1</v>
      </c>
      <c r="AN7" s="313">
        <f>IF('BIFUbC-natural-gas'!AN7&gt;0,'E-natural gas'!AN55/'BIFUbC-natural-gas'!AN7,1)</f>
        <v>1</v>
      </c>
      <c r="AO7" s="313">
        <f>IF('BIFUbC-natural-gas'!AO7&gt;0,'E-natural gas'!AO55/'BIFUbC-natural-gas'!AO7,1)</f>
        <v>1</v>
      </c>
      <c r="AP7" s="313">
        <f>IF('BIFUbC-natural-gas'!AP7&gt;0,'E-natural gas'!AP55/'BIFUbC-natural-gas'!AP7,1)</f>
        <v>1</v>
      </c>
      <c r="AQ7" s="313">
        <f>IF('BIFUbC-natural-gas'!AQ7&gt;0,'E-natural gas'!AQ55/'BIFUbC-natural-gas'!AQ7,1)</f>
        <v>1</v>
      </c>
    </row>
    <row r="8" spans="1:43" x14ac:dyDescent="0.2">
      <c r="A8" s="313" t="s">
        <v>130</v>
      </c>
      <c r="B8" s="313">
        <f>IF('BIFUbC-natural-gas'!B8&gt;0,'E-natural gas'!B56/'BIFUbC-natural-gas'!B8,1)</f>
        <v>1</v>
      </c>
      <c r="C8" s="313">
        <f>IF('BIFUbC-natural-gas'!C8&gt;0,'E-natural gas'!C56/'BIFUbC-natural-gas'!C8,1)</f>
        <v>1</v>
      </c>
      <c r="D8" s="313">
        <f>IF('BIFUbC-natural-gas'!D8&gt;0,'E-natural gas'!D56/'BIFUbC-natural-gas'!D8,1)</f>
        <v>1</v>
      </c>
      <c r="E8" s="313">
        <f>IF('BIFUbC-natural-gas'!E8&gt;0,'E-natural gas'!E56/'BIFUbC-natural-gas'!E8,1)</f>
        <v>1</v>
      </c>
      <c r="F8" s="313">
        <f>IF('BIFUbC-natural-gas'!F8&gt;0,'E-natural gas'!F56/'BIFUbC-natural-gas'!F8,1)</f>
        <v>1</v>
      </c>
      <c r="G8" s="313">
        <f>IF('BIFUbC-natural-gas'!G8&gt;0,'E-natural gas'!G56/'BIFUbC-natural-gas'!G8,1)</f>
        <v>1</v>
      </c>
      <c r="H8" s="313">
        <f>IF('BIFUbC-natural-gas'!H8&gt;0,'E-natural gas'!H56/'BIFUbC-natural-gas'!H8,1)</f>
        <v>1</v>
      </c>
      <c r="I8" s="313">
        <f>IF('BIFUbC-natural-gas'!I8&gt;0,'E-natural gas'!I56/'BIFUbC-natural-gas'!I8,1)</f>
        <v>1</v>
      </c>
      <c r="J8" s="313">
        <f>IF('BIFUbC-natural-gas'!J8&gt;0,'E-natural gas'!J56/'BIFUbC-natural-gas'!J8,1)</f>
        <v>1</v>
      </c>
      <c r="K8" s="313">
        <f>IF('BIFUbC-natural-gas'!K8&gt;0,'E-natural gas'!K56/'BIFUbC-natural-gas'!K8,1)</f>
        <v>1</v>
      </c>
      <c r="L8" s="313">
        <f>IF('BIFUbC-natural-gas'!L8&gt;0,'E-natural gas'!L56/'BIFUbC-natural-gas'!L8,1)</f>
        <v>1</v>
      </c>
      <c r="M8" s="313">
        <f>IF('BIFUbC-natural-gas'!M8&gt;0,'E-natural gas'!M56/'BIFUbC-natural-gas'!M8,1)</f>
        <v>1</v>
      </c>
      <c r="N8" s="313">
        <f>IF('BIFUbC-natural-gas'!N8&gt;0,'E-natural gas'!N56/'BIFUbC-natural-gas'!N8,1)</f>
        <v>1</v>
      </c>
      <c r="O8" s="313">
        <f>IF('BIFUbC-natural-gas'!O8&gt;0,'E-natural gas'!O56/'BIFUbC-natural-gas'!O8,1)</f>
        <v>1</v>
      </c>
      <c r="P8" s="313">
        <f>IF('BIFUbC-natural-gas'!P8&gt;0,'E-natural gas'!P56/'BIFUbC-natural-gas'!P8,1)</f>
        <v>1</v>
      </c>
      <c r="Q8" s="313">
        <f>IF('BIFUbC-natural-gas'!Q8&gt;0,'E-natural gas'!Q56/'BIFUbC-natural-gas'!Q8,1)</f>
        <v>1</v>
      </c>
      <c r="R8" s="313">
        <f>IF('BIFUbC-natural-gas'!R8&gt;0,'E-natural gas'!R56/'BIFUbC-natural-gas'!R8,1)</f>
        <v>1</v>
      </c>
      <c r="S8" s="313">
        <f>IF('BIFUbC-natural-gas'!S8&gt;0,'E-natural gas'!S56/'BIFUbC-natural-gas'!S8,1)</f>
        <v>1</v>
      </c>
      <c r="T8" s="313">
        <f>IF('BIFUbC-natural-gas'!T8&gt;0,'E-natural gas'!T56/'BIFUbC-natural-gas'!T8,1)</f>
        <v>1</v>
      </c>
      <c r="U8" s="313">
        <f>IF('BIFUbC-natural-gas'!U8&gt;0,'E-natural gas'!U56/'BIFUbC-natural-gas'!U8,1)</f>
        <v>1</v>
      </c>
      <c r="V8" s="313">
        <f>IF('BIFUbC-natural-gas'!V8&gt;0,'E-natural gas'!V56/'BIFUbC-natural-gas'!V8,1)</f>
        <v>1</v>
      </c>
      <c r="W8" s="313">
        <f>IF('BIFUbC-natural-gas'!W8&gt;0,'E-natural gas'!W56/'BIFUbC-natural-gas'!W8,1)</f>
        <v>1</v>
      </c>
      <c r="X8" s="313">
        <f>IF('BIFUbC-natural-gas'!X8&gt;0,'E-natural gas'!X56/'BIFUbC-natural-gas'!X8,1)</f>
        <v>1</v>
      </c>
      <c r="Y8" s="313">
        <f>IF('BIFUbC-natural-gas'!Y8&gt;0,'E-natural gas'!Y56/'BIFUbC-natural-gas'!Y8,1)</f>
        <v>1</v>
      </c>
      <c r="Z8" s="313">
        <f>IF('BIFUbC-natural-gas'!Z8&gt;0,'E-natural gas'!Z56/'BIFUbC-natural-gas'!Z8,1)</f>
        <v>1</v>
      </c>
      <c r="AA8" s="313">
        <f>IF('BIFUbC-natural-gas'!AA8&gt;0,'E-natural gas'!AA56/'BIFUbC-natural-gas'!AA8,1)</f>
        <v>1</v>
      </c>
      <c r="AB8" s="313">
        <f>IF('BIFUbC-natural-gas'!AB8&gt;0,'E-natural gas'!AB56/'BIFUbC-natural-gas'!AB8,1)</f>
        <v>1</v>
      </c>
      <c r="AC8" s="313">
        <f>IF('BIFUbC-natural-gas'!AC8&gt;0,'E-natural gas'!AC56/'BIFUbC-natural-gas'!AC8,1)</f>
        <v>1</v>
      </c>
      <c r="AD8" s="313">
        <f>IF('BIFUbC-natural-gas'!AD8&gt;0,'E-natural gas'!AD56/'BIFUbC-natural-gas'!AD8,1)</f>
        <v>1</v>
      </c>
      <c r="AE8" s="313">
        <f>IF('BIFUbC-natural-gas'!AE8&gt;0,'E-natural gas'!AE56/'BIFUbC-natural-gas'!AE8,1)</f>
        <v>1</v>
      </c>
      <c r="AF8" s="313">
        <f>IF('BIFUbC-natural-gas'!AF8&gt;0,'E-natural gas'!AF56/'BIFUbC-natural-gas'!AF8,1)</f>
        <v>1</v>
      </c>
      <c r="AG8" s="313">
        <f>IF('BIFUbC-natural-gas'!AG8&gt;0,'E-natural gas'!AG56/'BIFUbC-natural-gas'!AG8,1)</f>
        <v>1</v>
      </c>
      <c r="AH8" s="313">
        <f>IF('BIFUbC-natural-gas'!AH8&gt;0,'E-natural gas'!AH56/'BIFUbC-natural-gas'!AH8,1)</f>
        <v>1</v>
      </c>
      <c r="AI8" s="313">
        <f>IF('BIFUbC-natural-gas'!AI8&gt;0,'E-natural gas'!AI56/'BIFUbC-natural-gas'!AI8,1)</f>
        <v>1</v>
      </c>
      <c r="AJ8" s="313">
        <f>IF('BIFUbC-natural-gas'!AJ8&gt;0,'E-natural gas'!AJ56/'BIFUbC-natural-gas'!AJ8,1)</f>
        <v>1</v>
      </c>
      <c r="AK8" s="313">
        <f>IF('BIFUbC-natural-gas'!AK8&gt;0,'E-natural gas'!AK56/'BIFUbC-natural-gas'!AK8,1)</f>
        <v>1</v>
      </c>
      <c r="AL8" s="313">
        <f>IF('BIFUbC-natural-gas'!AL8&gt;0,'E-natural gas'!AL56/'BIFUbC-natural-gas'!AL8,1)</f>
        <v>1</v>
      </c>
      <c r="AM8" s="313">
        <f>IF('BIFUbC-natural-gas'!AM8&gt;0,'E-natural gas'!AM56/'BIFUbC-natural-gas'!AM8,1)</f>
        <v>1</v>
      </c>
      <c r="AN8" s="313">
        <f>IF('BIFUbC-natural-gas'!AN8&gt;0,'E-natural gas'!AN56/'BIFUbC-natural-gas'!AN8,1)</f>
        <v>1</v>
      </c>
      <c r="AO8" s="313">
        <f>IF('BIFUbC-natural-gas'!AO8&gt;0,'E-natural gas'!AO56/'BIFUbC-natural-gas'!AO8,1)</f>
        <v>1</v>
      </c>
      <c r="AP8" s="313">
        <f>IF('BIFUbC-natural-gas'!AP8&gt;0,'E-natural gas'!AP56/'BIFUbC-natural-gas'!AP8,1)</f>
        <v>1</v>
      </c>
      <c r="AQ8" s="313">
        <f>IF('BIFUbC-natural-gas'!AQ8&gt;0,'E-natural gas'!AQ56/'BIFUbC-natural-gas'!AQ8,1)</f>
        <v>1</v>
      </c>
    </row>
    <row r="9" spans="1:43" x14ac:dyDescent="0.2">
      <c r="A9" s="313" t="s">
        <v>131</v>
      </c>
      <c r="B9" s="313">
        <f>IF('BIFUbC-natural-gas'!B9&gt;0,'E-natural gas'!B57/'BIFUbC-natural-gas'!B9,1)</f>
        <v>1</v>
      </c>
      <c r="C9" s="313">
        <f>IF('BIFUbC-natural-gas'!C9&gt;0,'E-natural gas'!C57/'BIFUbC-natural-gas'!C9,1)</f>
        <v>1</v>
      </c>
      <c r="D9" s="313">
        <f>IF('BIFUbC-natural-gas'!D9&gt;0,'E-natural gas'!D57/'BIFUbC-natural-gas'!D9,1)</f>
        <v>1</v>
      </c>
      <c r="E9" s="313">
        <f>IF('BIFUbC-natural-gas'!E9&gt;0,'E-natural gas'!E57/'BIFUbC-natural-gas'!E9,1)</f>
        <v>1</v>
      </c>
      <c r="F9" s="313">
        <f>IF('BIFUbC-natural-gas'!F9&gt;0,'E-natural gas'!F57/'BIFUbC-natural-gas'!F9,1)</f>
        <v>1</v>
      </c>
      <c r="G9" s="313">
        <f>IF('BIFUbC-natural-gas'!G9&gt;0,'E-natural gas'!G57/'BIFUbC-natural-gas'!G9,1)</f>
        <v>1</v>
      </c>
      <c r="H9" s="313">
        <f>IF('BIFUbC-natural-gas'!H9&gt;0,'E-natural gas'!H57/'BIFUbC-natural-gas'!H9,1)</f>
        <v>1</v>
      </c>
      <c r="I9" s="313">
        <f>IF('BIFUbC-natural-gas'!I9&gt;0,'E-natural gas'!I57/'BIFUbC-natural-gas'!I9,1)</f>
        <v>1</v>
      </c>
      <c r="J9" s="313">
        <f>IF('BIFUbC-natural-gas'!J9&gt;0,'E-natural gas'!J57/'BIFUbC-natural-gas'!J9,1)</f>
        <v>1</v>
      </c>
      <c r="K9" s="313">
        <f>IF('BIFUbC-natural-gas'!K9&gt;0,'E-natural gas'!K57/'BIFUbC-natural-gas'!K9,1)</f>
        <v>1</v>
      </c>
      <c r="L9" s="313">
        <f>IF('BIFUbC-natural-gas'!L9&gt;0,'E-natural gas'!L57/'BIFUbC-natural-gas'!L9,1)</f>
        <v>1</v>
      </c>
      <c r="M9" s="313">
        <f>IF('BIFUbC-natural-gas'!M9&gt;0,'E-natural gas'!M57/'BIFUbC-natural-gas'!M9,1)</f>
        <v>1</v>
      </c>
      <c r="N9" s="313">
        <f>IF('BIFUbC-natural-gas'!N9&gt;0,'E-natural gas'!N57/'BIFUbC-natural-gas'!N9,1)</f>
        <v>1</v>
      </c>
      <c r="O9" s="313">
        <f>IF('BIFUbC-natural-gas'!O9&gt;0,'E-natural gas'!O57/'BIFUbC-natural-gas'!O9,1)</f>
        <v>1</v>
      </c>
      <c r="P9" s="313">
        <f>IF('BIFUbC-natural-gas'!P9&gt;0,'E-natural gas'!P57/'BIFUbC-natural-gas'!P9,1)</f>
        <v>1</v>
      </c>
      <c r="Q9" s="313">
        <f>IF('BIFUbC-natural-gas'!Q9&gt;0,'E-natural gas'!Q57/'BIFUbC-natural-gas'!Q9,1)</f>
        <v>1</v>
      </c>
      <c r="R9" s="313">
        <f>IF('BIFUbC-natural-gas'!R9&gt;0,'E-natural gas'!R57/'BIFUbC-natural-gas'!R9,1)</f>
        <v>1</v>
      </c>
      <c r="S9" s="313">
        <f>IF('BIFUbC-natural-gas'!S9&gt;0,'E-natural gas'!S57/'BIFUbC-natural-gas'!S9,1)</f>
        <v>1</v>
      </c>
      <c r="T9" s="313">
        <f>IF('BIFUbC-natural-gas'!T9&gt;0,'E-natural gas'!T57/'BIFUbC-natural-gas'!T9,1)</f>
        <v>1</v>
      </c>
      <c r="U9" s="313">
        <f>IF('BIFUbC-natural-gas'!U9&gt;0,'E-natural gas'!U57/'BIFUbC-natural-gas'!U9,1)</f>
        <v>1</v>
      </c>
      <c r="V9" s="313">
        <f>IF('BIFUbC-natural-gas'!V9&gt;0,'E-natural gas'!V57/'BIFUbC-natural-gas'!V9,1)</f>
        <v>1</v>
      </c>
      <c r="W9" s="313">
        <f>IF('BIFUbC-natural-gas'!W9&gt;0,'E-natural gas'!W57/'BIFUbC-natural-gas'!W9,1)</f>
        <v>1</v>
      </c>
      <c r="X9" s="313">
        <f>IF('BIFUbC-natural-gas'!X9&gt;0,'E-natural gas'!X57/'BIFUbC-natural-gas'!X9,1)</f>
        <v>1</v>
      </c>
      <c r="Y9" s="313">
        <f>IF('BIFUbC-natural-gas'!Y9&gt;0,'E-natural gas'!Y57/'BIFUbC-natural-gas'!Y9,1)</f>
        <v>1</v>
      </c>
      <c r="Z9" s="313">
        <f>IF('BIFUbC-natural-gas'!Z9&gt;0,'E-natural gas'!Z57/'BIFUbC-natural-gas'!Z9,1)</f>
        <v>1</v>
      </c>
      <c r="AA9" s="313">
        <f>IF('BIFUbC-natural-gas'!AA9&gt;0,'E-natural gas'!AA57/'BIFUbC-natural-gas'!AA9,1)</f>
        <v>1</v>
      </c>
      <c r="AB9" s="313">
        <f>IF('BIFUbC-natural-gas'!AB9&gt;0,'E-natural gas'!AB57/'BIFUbC-natural-gas'!AB9,1)</f>
        <v>1</v>
      </c>
      <c r="AC9" s="313">
        <f>IF('BIFUbC-natural-gas'!AC9&gt;0,'E-natural gas'!AC57/'BIFUbC-natural-gas'!AC9,1)</f>
        <v>1</v>
      </c>
      <c r="AD9" s="313">
        <f>IF('BIFUbC-natural-gas'!AD9&gt;0,'E-natural gas'!AD57/'BIFUbC-natural-gas'!AD9,1)</f>
        <v>1</v>
      </c>
      <c r="AE9" s="313">
        <f>IF('BIFUbC-natural-gas'!AE9&gt;0,'E-natural gas'!AE57/'BIFUbC-natural-gas'!AE9,1)</f>
        <v>1</v>
      </c>
      <c r="AF9" s="313">
        <f>IF('BIFUbC-natural-gas'!AF9&gt;0,'E-natural gas'!AF57/'BIFUbC-natural-gas'!AF9,1)</f>
        <v>1</v>
      </c>
      <c r="AG9" s="313">
        <f>IF('BIFUbC-natural-gas'!AG9&gt;0,'E-natural gas'!AG57/'BIFUbC-natural-gas'!AG9,1)</f>
        <v>1</v>
      </c>
      <c r="AH9" s="313">
        <f>IF('BIFUbC-natural-gas'!AH9&gt;0,'E-natural gas'!AH57/'BIFUbC-natural-gas'!AH9,1)</f>
        <v>1</v>
      </c>
      <c r="AI9" s="313">
        <f>IF('BIFUbC-natural-gas'!AI9&gt;0,'E-natural gas'!AI57/'BIFUbC-natural-gas'!AI9,1)</f>
        <v>1</v>
      </c>
      <c r="AJ9" s="313">
        <f>IF('BIFUbC-natural-gas'!AJ9&gt;0,'E-natural gas'!AJ57/'BIFUbC-natural-gas'!AJ9,1)</f>
        <v>1</v>
      </c>
      <c r="AK9" s="313">
        <f>IF('BIFUbC-natural-gas'!AK9&gt;0,'E-natural gas'!AK57/'BIFUbC-natural-gas'!AK9,1)</f>
        <v>1</v>
      </c>
      <c r="AL9" s="313">
        <f>IF('BIFUbC-natural-gas'!AL9&gt;0,'E-natural gas'!AL57/'BIFUbC-natural-gas'!AL9,1)</f>
        <v>1</v>
      </c>
      <c r="AM9" s="313">
        <f>IF('BIFUbC-natural-gas'!AM9&gt;0,'E-natural gas'!AM57/'BIFUbC-natural-gas'!AM9,1)</f>
        <v>1</v>
      </c>
      <c r="AN9" s="313">
        <f>IF('BIFUbC-natural-gas'!AN9&gt;0,'E-natural gas'!AN57/'BIFUbC-natural-gas'!AN9,1)</f>
        <v>1</v>
      </c>
      <c r="AO9" s="313">
        <f>IF('BIFUbC-natural-gas'!AO9&gt;0,'E-natural gas'!AO57/'BIFUbC-natural-gas'!AO9,1)</f>
        <v>1</v>
      </c>
      <c r="AP9" s="313">
        <f>IF('BIFUbC-natural-gas'!AP9&gt;0,'E-natural gas'!AP57/'BIFUbC-natural-gas'!AP9,1)</f>
        <v>1</v>
      </c>
      <c r="AQ9" s="313">
        <f>IF('BIFUbC-natural-gas'!AQ9&gt;0,'E-natural gas'!AQ57/'BIFUbC-natural-gas'!AQ9,1)</f>
        <v>1</v>
      </c>
    </row>
    <row r="10" spans="1:43" x14ac:dyDescent="0.2">
      <c r="A10" s="313" t="s">
        <v>132</v>
      </c>
      <c r="B10" s="313">
        <f>IF('BIFUbC-natural-gas'!B10&gt;0,'E-natural gas'!B58/'BIFUbC-natural-gas'!B10,1)</f>
        <v>0.82018022016894554</v>
      </c>
      <c r="C10" s="313">
        <f>IF('BIFUbC-natural-gas'!C10&gt;0,'E-natural gas'!C58/'BIFUbC-natural-gas'!C10,1)</f>
        <v>0.77841611608865124</v>
      </c>
      <c r="D10" s="313">
        <f>IF('BIFUbC-natural-gas'!D10&gt;0,'E-natural gas'!D58/'BIFUbC-natural-gas'!D10,1)</f>
        <v>0.77773087816595898</v>
      </c>
      <c r="E10" s="313">
        <f>IF('BIFUbC-natural-gas'!E10&gt;0,'E-natural gas'!E58/'BIFUbC-natural-gas'!E10,1)</f>
        <v>0.77704156845928984</v>
      </c>
      <c r="F10" s="313">
        <f>IF('BIFUbC-natural-gas'!F10&gt;0,'E-natural gas'!F58/'BIFUbC-natural-gas'!F10,1)</f>
        <v>0.77634815063809237</v>
      </c>
      <c r="G10" s="313">
        <f>IF('BIFUbC-natural-gas'!G10&gt;0,'E-natural gas'!G58/'BIFUbC-natural-gas'!G10,1)</f>
        <v>0.77565058793835118</v>
      </c>
      <c r="H10" s="313">
        <f>IF('BIFUbC-natural-gas'!H10&gt;0,'E-natural gas'!H58/'BIFUbC-natural-gas'!H10,1)</f>
        <v>0.77494884315610268</v>
      </c>
      <c r="I10" s="313">
        <f>IF('BIFUbC-natural-gas'!I10&gt;0,'E-natural gas'!I58/'BIFUbC-natural-gas'!I10,1)</f>
        <v>0.77436398117801319</v>
      </c>
      <c r="J10" s="313">
        <f>IF('BIFUbC-natural-gas'!J10&gt;0,'E-natural gas'!J58/'BIFUbC-natural-gas'!J10,1)</f>
        <v>0.77377622413961755</v>
      </c>
      <c r="K10" s="313">
        <f>IF('BIFUbC-natural-gas'!K10&gt;0,'E-natural gas'!K58/'BIFUbC-natural-gas'!K10,1)</f>
        <v>0.77318555055147353</v>
      </c>
      <c r="L10" s="313">
        <f>IF('BIFUbC-natural-gas'!L10&gt;0,'E-natural gas'!L58/'BIFUbC-natural-gas'!L10,1)</f>
        <v>0.77259193871096188</v>
      </c>
      <c r="M10" s="313">
        <f>IF('BIFUbC-natural-gas'!M10&gt;0,'E-natural gas'!M58/'BIFUbC-natural-gas'!M10,1)</f>
        <v>0.7719953666996362</v>
      </c>
      <c r="N10" s="313">
        <f>IF('BIFUbC-natural-gas'!N10&gt;0,'E-natural gas'!N58/'BIFUbC-natural-gas'!N10,1)</f>
        <v>0.77148959503642311</v>
      </c>
      <c r="O10" s="313">
        <f>IF('BIFUbC-natural-gas'!O10&gt;0,'E-natural gas'!O58/'BIFUbC-natural-gas'!O10,1)</f>
        <v>0.77098166899985221</v>
      </c>
      <c r="P10" s="313">
        <f>IF('BIFUbC-natural-gas'!P10&gt;0,'E-natural gas'!P58/'BIFUbC-natural-gas'!P10,1)</f>
        <v>0.77047157482187445</v>
      </c>
      <c r="Q10" s="313">
        <f>IF('BIFUbC-natural-gas'!Q10&gt;0,'E-natural gas'!Q58/'BIFUbC-natural-gas'!Q10,1)</f>
        <v>0.76995929861688284</v>
      </c>
      <c r="R10" s="313">
        <f>IF('BIFUbC-natural-gas'!R10&gt;0,'E-natural gas'!R58/'BIFUbC-natural-gas'!R10,1)</f>
        <v>0.76944482638045597</v>
      </c>
      <c r="S10" s="313">
        <f>IF('BIFUbC-natural-gas'!S10&gt;0,'E-natural gas'!S58/'BIFUbC-natural-gas'!S10,1)</f>
        <v>0.76930505991343123</v>
      </c>
      <c r="T10" s="313">
        <f>IF('BIFUbC-natural-gas'!T10&gt;0,'E-natural gas'!T58/'BIFUbC-natural-gas'!T10,1)</f>
        <v>0.76916513786297036</v>
      </c>
      <c r="U10" s="313">
        <f>IF('BIFUbC-natural-gas'!U10&gt;0,'E-natural gas'!U58/'BIFUbC-natural-gas'!U10,1)</f>
        <v>0.76902505997123816</v>
      </c>
      <c r="V10" s="313">
        <f>IF('BIFUbC-natural-gas'!V10&gt;0,'E-natural gas'!V58/'BIFUbC-natural-gas'!V10,1)</f>
        <v>0.76888482597982988</v>
      </c>
      <c r="W10" s="313">
        <f>IF('BIFUbC-natural-gas'!W10&gt;0,'E-natural gas'!W58/'BIFUbC-natural-gas'!W10,1)</f>
        <v>0.76874443562977013</v>
      </c>
      <c r="X10" s="313">
        <f>IF('BIFUbC-natural-gas'!X10&gt;0,'E-natural gas'!X58/'BIFUbC-natural-gas'!X10,1)</f>
        <v>0.76860388866151019</v>
      </c>
      <c r="Y10" s="313">
        <f>IF('BIFUbC-natural-gas'!Y10&gt;0,'E-natural gas'!Y58/'BIFUbC-natural-gas'!Y10,1)</f>
        <v>0.76846318481492726</v>
      </c>
      <c r="Z10" s="313">
        <f>IF('BIFUbC-natural-gas'!Z10&gt;0,'E-natural gas'!Z58/'BIFUbC-natural-gas'!Z10,1)</f>
        <v>0.76832232382932297</v>
      </c>
      <c r="AA10" s="313">
        <f>IF('BIFUbC-natural-gas'!AA10&gt;0,'E-natural gas'!AA58/'BIFUbC-natural-gas'!AA10,1)</f>
        <v>0.768181305443421</v>
      </c>
      <c r="AB10" s="313">
        <f>IF('BIFUbC-natural-gas'!AB10&gt;0,'E-natural gas'!AB58/'BIFUbC-natural-gas'!AB10,1)</f>
        <v>0.76804012939536603</v>
      </c>
      <c r="AC10" s="313">
        <f>IF('BIFUbC-natural-gas'!AC10&gt;0,'E-natural gas'!AC58/'BIFUbC-natural-gas'!AC10,1)</f>
        <v>0.7678987954227221</v>
      </c>
      <c r="AD10" s="313">
        <f>IF('BIFUbC-natural-gas'!AD10&gt;0,'E-natural gas'!AD58/'BIFUbC-natural-gas'!AD10,1)</f>
        <v>0.76775730326247105</v>
      </c>
      <c r="AE10" s="313">
        <f>IF('BIFUbC-natural-gas'!AE10&gt;0,'E-natural gas'!AE58/'BIFUbC-natural-gas'!AE10,1)</f>
        <v>0.76761565265101073</v>
      </c>
      <c r="AF10" s="313">
        <f>IF('BIFUbC-natural-gas'!AF10&gt;0,'E-natural gas'!AF58/'BIFUbC-natural-gas'!AF10,1)</f>
        <v>0.76747384332415314</v>
      </c>
      <c r="AG10" s="313">
        <f>IF('BIFUbC-natural-gas'!AG10&gt;0,'E-natural gas'!AG58/'BIFUbC-natural-gas'!AG10,1)</f>
        <v>0.76733187501712374</v>
      </c>
      <c r="AH10" s="313">
        <f>IF('BIFUbC-natural-gas'!AH10&gt;0,'E-natural gas'!AH58/'BIFUbC-natural-gas'!AH10,1)</f>
        <v>0.76718974746455837</v>
      </c>
      <c r="AI10" s="313">
        <f>IF('BIFUbC-natural-gas'!AI10&gt;0,'E-natural gas'!AI58/'BIFUbC-natural-gas'!AI10,1)</f>
        <v>0.7670474604005032</v>
      </c>
      <c r="AJ10" s="313">
        <f>IF('BIFUbC-natural-gas'!AJ10&gt;0,'E-natural gas'!AJ58/'BIFUbC-natural-gas'!AJ10,1)</f>
        <v>0.76690501355841167</v>
      </c>
      <c r="AK10" s="313">
        <f>IF('BIFUbC-natural-gas'!AK10&gt;0,'E-natural gas'!AK58/'BIFUbC-natural-gas'!AK10,1)</f>
        <v>0.76676240667114415</v>
      </c>
      <c r="AL10" s="313">
        <f>IF('BIFUbC-natural-gas'!AL10&gt;0,'E-natural gas'!AL58/'BIFUbC-natural-gas'!AL10,1)</f>
        <v>0.7666196394709649</v>
      </c>
      <c r="AM10" s="313">
        <f>IF('BIFUbC-natural-gas'!AM10&gt;0,'E-natural gas'!AM58/'BIFUbC-natural-gas'!AM10,1)</f>
        <v>0.76647671168954179</v>
      </c>
      <c r="AN10" s="313">
        <f>IF('BIFUbC-natural-gas'!AN10&gt;0,'E-natural gas'!AN58/'BIFUbC-natural-gas'!AN10,1)</f>
        <v>0.7663336230579435</v>
      </c>
      <c r="AO10" s="313">
        <f>IF('BIFUbC-natural-gas'!AO10&gt;0,'E-natural gas'!AO58/'BIFUbC-natural-gas'!AO10,1)</f>
        <v>0.76619037330663864</v>
      </c>
      <c r="AP10" s="313">
        <f>IF('BIFUbC-natural-gas'!AP10&gt;0,'E-natural gas'!AP58/'BIFUbC-natural-gas'!AP10,1)</f>
        <v>0.76604696216549351</v>
      </c>
      <c r="AQ10" s="313">
        <f>IF('BIFUbC-natural-gas'!AQ10&gt;0,'E-natural gas'!AQ58/'BIFUbC-natural-gas'!AQ10,1)</f>
        <v>0.76526723417768017</v>
      </c>
    </row>
    <row r="11" spans="1:43" x14ac:dyDescent="0.2">
      <c r="A11" s="313" t="s">
        <v>133</v>
      </c>
      <c r="B11" s="313">
        <f>IF('BIFUbC-natural-gas'!B11&gt;0,'E-natural gas'!B59/'BIFUbC-natural-gas'!B11,1)</f>
        <v>0.74807855799258893</v>
      </c>
      <c r="C11" s="313">
        <f>IF('BIFUbC-natural-gas'!C11&gt;0,'E-natural gas'!C59/'BIFUbC-natural-gas'!C11,1)</f>
        <v>0.75531397913314169</v>
      </c>
      <c r="D11" s="313">
        <f>IF('BIFUbC-natural-gas'!D11&gt;0,'E-natural gas'!D59/'BIFUbC-natural-gas'!D11,1)</f>
        <v>0.75482232407644345</v>
      </c>
      <c r="E11" s="313">
        <f>IF('BIFUbC-natural-gas'!E11&gt;0,'E-natural gas'!E59/'BIFUbC-natural-gas'!E11,1)</f>
        <v>0.75349822261234545</v>
      </c>
      <c r="F11" s="313">
        <f>IF('BIFUbC-natural-gas'!F11&gt;0,'E-natural gas'!F59/'BIFUbC-natural-gas'!F11,1)</f>
        <v>0.75219317437430389</v>
      </c>
      <c r="G11" s="313">
        <f>IF('BIFUbC-natural-gas'!G11&gt;0,'E-natural gas'!G59/'BIFUbC-natural-gas'!G11,1)</f>
        <v>0.75125266767029852</v>
      </c>
      <c r="H11" s="313">
        <f>IF('BIFUbC-natural-gas'!H11&gt;0,'E-natural gas'!H59/'BIFUbC-natural-gas'!H11,1)</f>
        <v>0.75044105700101227</v>
      </c>
      <c r="I11" s="313">
        <f>IF('BIFUbC-natural-gas'!I11&gt;0,'E-natural gas'!I59/'BIFUbC-natural-gas'!I11,1)</f>
        <v>0.7498399453145419</v>
      </c>
      <c r="J11" s="313">
        <f>IF('BIFUbC-natural-gas'!J11&gt;0,'E-natural gas'!J59/'BIFUbC-natural-gas'!J11,1)</f>
        <v>0.74913497766290738</v>
      </c>
      <c r="K11" s="313">
        <f>IF('BIFUbC-natural-gas'!K11&gt;0,'E-natural gas'!K59/'BIFUbC-natural-gas'!K11,1)</f>
        <v>0.7483348585665216</v>
      </c>
      <c r="L11" s="313">
        <f>IF('BIFUbC-natural-gas'!L11&gt;0,'E-natural gas'!L59/'BIFUbC-natural-gas'!L11,1)</f>
        <v>0.74745100735563086</v>
      </c>
      <c r="M11" s="313">
        <f>IF('BIFUbC-natural-gas'!M11&gt;0,'E-natural gas'!M59/'BIFUbC-natural-gas'!M11,1)</f>
        <v>0.74649665266626364</v>
      </c>
      <c r="N11" s="313">
        <f>IF('BIFUbC-natural-gas'!N11&gt;0,'E-natural gas'!N59/'BIFUbC-natural-gas'!N11,1)</f>
        <v>0.74577673134106715</v>
      </c>
      <c r="O11" s="313">
        <f>IF('BIFUbC-natural-gas'!O11&gt;0,'E-natural gas'!O59/'BIFUbC-natural-gas'!O11,1)</f>
        <v>0.74500621819598911</v>
      </c>
      <c r="P11" s="313">
        <f>IF('BIFUbC-natural-gas'!P11&gt;0,'E-natural gas'!P59/'BIFUbC-natural-gas'!P11,1)</f>
        <v>0.74419762717882165</v>
      </c>
      <c r="Q11" s="313">
        <f>IF('BIFUbC-natural-gas'!Q11&gt;0,'E-natural gas'!Q59/'BIFUbC-natural-gas'!Q11,1)</f>
        <v>0.74336350508701798</v>
      </c>
      <c r="R11" s="313">
        <f>IF('BIFUbC-natural-gas'!R11&gt;0,'E-natural gas'!R59/'BIFUbC-natural-gas'!R11,1)</f>
        <v>0.74251612286158797</v>
      </c>
      <c r="S11" s="313">
        <f>IF('BIFUbC-natural-gas'!S11&gt;0,'E-natural gas'!S59/'BIFUbC-natural-gas'!S11,1)</f>
        <v>0.74222780587408177</v>
      </c>
      <c r="T11" s="313">
        <f>IF('BIFUbC-natural-gas'!T11&gt;0,'E-natural gas'!T59/'BIFUbC-natural-gas'!T11,1)</f>
        <v>0.74193813059232538</v>
      </c>
      <c r="U11" s="313">
        <f>IF('BIFUbC-natural-gas'!U11&gt;0,'E-natural gas'!U59/'BIFUbC-natural-gas'!U11,1)</f>
        <v>0.7416471478399207</v>
      </c>
      <c r="V11" s="313">
        <f>IF('BIFUbC-natural-gas'!V11&gt;0,'E-natural gas'!V59/'BIFUbC-natural-gas'!V11,1)</f>
        <v>0.74135490834619733</v>
      </c>
      <c r="W11" s="313">
        <f>IF('BIFUbC-natural-gas'!W11&gt;0,'E-natural gas'!W59/'BIFUbC-natural-gas'!W11,1)</f>
        <v>0.7410614626889539</v>
      </c>
      <c r="X11" s="313">
        <f>IF('BIFUbC-natural-gas'!X11&gt;0,'E-natural gas'!X59/'BIFUbC-natural-gas'!X11,1)</f>
        <v>0.74080883222468008</v>
      </c>
      <c r="Y11" s="313">
        <f>IF('BIFUbC-natural-gas'!Y11&gt;0,'E-natural gas'!Y59/'BIFUbC-natural-gas'!Y11,1)</f>
        <v>0.74055421193976223</v>
      </c>
      <c r="Z11" s="313">
        <f>IF('BIFUbC-natural-gas'!Z11&gt;0,'E-natural gas'!Z59/'BIFUbC-natural-gas'!Z11,1)</f>
        <v>0.74029765250864465</v>
      </c>
      <c r="AA11" s="313">
        <f>IF('BIFUbC-natural-gas'!AA11&gt;0,'E-natural gas'!AA59/'BIFUbC-natural-gas'!AA11,1)</f>
        <v>0.74003920502222142</v>
      </c>
      <c r="AB11" s="313">
        <f>IF('BIFUbC-natural-gas'!AB11&gt;0,'E-natural gas'!AB59/'BIFUbC-natural-gas'!AB11,1)</f>
        <v>0.73977892092177044</v>
      </c>
      <c r="AC11" s="313">
        <f>IF('BIFUbC-natural-gas'!AC11&gt;0,'E-natural gas'!AC59/'BIFUbC-natural-gas'!AC11,1)</f>
        <v>0.73954970802415398</v>
      </c>
      <c r="AD11" s="313">
        <f>IF('BIFUbC-natural-gas'!AD11&gt;0,'E-natural gas'!AD59/'BIFUbC-natural-gas'!AD11,1)</f>
        <v>0.73931836916412008</v>
      </c>
      <c r="AE11" s="313">
        <f>IF('BIFUbC-natural-gas'!AE11&gt;0,'E-natural gas'!AE59/'BIFUbC-natural-gas'!AE11,1)</f>
        <v>0.73908494148183623</v>
      </c>
      <c r="AF11" s="313">
        <f>IF('BIFUbC-natural-gas'!AF11&gt;0,'E-natural gas'!AF59/'BIFUbC-natural-gas'!AF11,1)</f>
        <v>0.73884946293484777</v>
      </c>
      <c r="AG11" s="313">
        <f>IF('BIFUbC-natural-gas'!AG11&gt;0,'E-natural gas'!AG59/'BIFUbC-natural-gas'!AG11,1)</f>
        <v>0.73861197224401731</v>
      </c>
      <c r="AH11" s="313">
        <f>IF('BIFUbC-natural-gas'!AH11&gt;0,'E-natural gas'!AH59/'BIFUbC-natural-gas'!AH11,1)</f>
        <v>0.73840523087868715</v>
      </c>
      <c r="AI11" s="313">
        <f>IF('BIFUbC-natural-gas'!AI11&gt;0,'E-natural gas'!AI59/'BIFUbC-natural-gas'!AI11,1)</f>
        <v>0.73819674823430914</v>
      </c>
      <c r="AJ11" s="313">
        <f>IF('BIFUbC-natural-gas'!AJ11&gt;0,'E-natural gas'!AJ59/'BIFUbC-natural-gas'!AJ11,1)</f>
        <v>0.73798655228598597</v>
      </c>
      <c r="AK11" s="313">
        <f>IF('BIFUbC-natural-gas'!AK11&gt;0,'E-natural gas'!AK59/'BIFUbC-natural-gas'!AK11,1)</f>
        <v>0.73777467193224511</v>
      </c>
      <c r="AL11" s="313">
        <f>IF('BIFUbC-natural-gas'!AL11&gt;0,'E-natural gas'!AL59/'BIFUbC-natural-gas'!AL11,1)</f>
        <v>0.73756113696214531</v>
      </c>
      <c r="AM11" s="313">
        <f>IF('BIFUbC-natural-gas'!AM11&gt;0,'E-natural gas'!AM59/'BIFUbC-natural-gas'!AM11,1)</f>
        <v>0.73735154011926562</v>
      </c>
      <c r="AN11" s="313">
        <f>IF('BIFUbC-natural-gas'!AN11&gt;0,'E-natural gas'!AN59/'BIFUbC-natural-gas'!AN11,1)</f>
        <v>0.7371403903422783</v>
      </c>
      <c r="AO11" s="313">
        <f>IF('BIFUbC-natural-gas'!AO11&gt;0,'E-natural gas'!AO59/'BIFUbC-natural-gas'!AO11,1)</f>
        <v>0.73692771809057067</v>
      </c>
      <c r="AP11" s="313">
        <f>IF('BIFUbC-natural-gas'!AP11&gt;0,'E-natural gas'!AP59/'BIFUbC-natural-gas'!AP11,1)</f>
        <v>0.7367135546444602</v>
      </c>
      <c r="AQ11" s="313">
        <f>IF('BIFUbC-natural-gas'!AQ11&gt;0,'E-natural gas'!AQ59/'BIFUbC-natural-gas'!AQ11,1)</f>
        <v>0.73554052097329425</v>
      </c>
    </row>
    <row r="12" spans="1:43" x14ac:dyDescent="0.2">
      <c r="A12" s="313" t="s">
        <v>134</v>
      </c>
      <c r="B12" s="313">
        <f>IF('BIFUbC-natural-gas'!B12&gt;0,'E-natural gas'!B60/'BIFUbC-natural-gas'!B12,1)</f>
        <v>1</v>
      </c>
      <c r="C12" s="313">
        <f>IF('BIFUbC-natural-gas'!C12&gt;0,'E-natural gas'!C60/'BIFUbC-natural-gas'!C12,1)</f>
        <v>1</v>
      </c>
      <c r="D12" s="313">
        <f>IF('BIFUbC-natural-gas'!D12&gt;0,'E-natural gas'!D60/'BIFUbC-natural-gas'!D12,1)</f>
        <v>1</v>
      </c>
      <c r="E12" s="313">
        <f>IF('BIFUbC-natural-gas'!E12&gt;0,'E-natural gas'!E60/'BIFUbC-natural-gas'!E12,1)</f>
        <v>1</v>
      </c>
      <c r="F12" s="313">
        <f>IF('BIFUbC-natural-gas'!F12&gt;0,'E-natural gas'!F60/'BIFUbC-natural-gas'!F12,1)</f>
        <v>1</v>
      </c>
      <c r="G12" s="313">
        <f>IF('BIFUbC-natural-gas'!G12&gt;0,'E-natural gas'!G60/'BIFUbC-natural-gas'!G12,1)</f>
        <v>1</v>
      </c>
      <c r="H12" s="313">
        <f>IF('BIFUbC-natural-gas'!H12&gt;0,'E-natural gas'!H60/'BIFUbC-natural-gas'!H12,1)</f>
        <v>1</v>
      </c>
      <c r="I12" s="313">
        <f>IF('BIFUbC-natural-gas'!I12&gt;0,'E-natural gas'!I60/'BIFUbC-natural-gas'!I12,1)</f>
        <v>1</v>
      </c>
      <c r="J12" s="313">
        <f>IF('BIFUbC-natural-gas'!J12&gt;0,'E-natural gas'!J60/'BIFUbC-natural-gas'!J12,1)</f>
        <v>1</v>
      </c>
      <c r="K12" s="313">
        <f>IF('BIFUbC-natural-gas'!K12&gt;0,'E-natural gas'!K60/'BIFUbC-natural-gas'!K12,1)</f>
        <v>1</v>
      </c>
      <c r="L12" s="313">
        <f>IF('BIFUbC-natural-gas'!L12&gt;0,'E-natural gas'!L60/'BIFUbC-natural-gas'!L12,1)</f>
        <v>1</v>
      </c>
      <c r="M12" s="313">
        <f>IF('BIFUbC-natural-gas'!M12&gt;0,'E-natural gas'!M60/'BIFUbC-natural-gas'!M12,1)</f>
        <v>1</v>
      </c>
      <c r="N12" s="313">
        <f>IF('BIFUbC-natural-gas'!N12&gt;0,'E-natural gas'!N60/'BIFUbC-natural-gas'!N12,1)</f>
        <v>1</v>
      </c>
      <c r="O12" s="313">
        <f>IF('BIFUbC-natural-gas'!O12&gt;0,'E-natural gas'!O60/'BIFUbC-natural-gas'!O12,1)</f>
        <v>1</v>
      </c>
      <c r="P12" s="313">
        <f>IF('BIFUbC-natural-gas'!P12&gt;0,'E-natural gas'!P60/'BIFUbC-natural-gas'!P12,1)</f>
        <v>1</v>
      </c>
      <c r="Q12" s="313">
        <f>IF('BIFUbC-natural-gas'!Q12&gt;0,'E-natural gas'!Q60/'BIFUbC-natural-gas'!Q12,1)</f>
        <v>1</v>
      </c>
      <c r="R12" s="313">
        <f>IF('BIFUbC-natural-gas'!R12&gt;0,'E-natural gas'!R60/'BIFUbC-natural-gas'!R12,1)</f>
        <v>1</v>
      </c>
      <c r="S12" s="313">
        <f>IF('BIFUbC-natural-gas'!S12&gt;0,'E-natural gas'!S60/'BIFUbC-natural-gas'!S12,1)</f>
        <v>1</v>
      </c>
      <c r="T12" s="313">
        <f>IF('BIFUbC-natural-gas'!T12&gt;0,'E-natural gas'!T60/'BIFUbC-natural-gas'!T12,1)</f>
        <v>1</v>
      </c>
      <c r="U12" s="313">
        <f>IF('BIFUbC-natural-gas'!U12&gt;0,'E-natural gas'!U60/'BIFUbC-natural-gas'!U12,1)</f>
        <v>1</v>
      </c>
      <c r="V12" s="313">
        <f>IF('BIFUbC-natural-gas'!V12&gt;0,'E-natural gas'!V60/'BIFUbC-natural-gas'!V12,1)</f>
        <v>1</v>
      </c>
      <c r="W12" s="313">
        <f>IF('BIFUbC-natural-gas'!W12&gt;0,'E-natural gas'!W60/'BIFUbC-natural-gas'!W12,1)</f>
        <v>1</v>
      </c>
      <c r="X12" s="313">
        <f>IF('BIFUbC-natural-gas'!X12&gt;0,'E-natural gas'!X60/'BIFUbC-natural-gas'!X12,1)</f>
        <v>1</v>
      </c>
      <c r="Y12" s="313">
        <f>IF('BIFUbC-natural-gas'!Y12&gt;0,'E-natural gas'!Y60/'BIFUbC-natural-gas'!Y12,1)</f>
        <v>1</v>
      </c>
      <c r="Z12" s="313">
        <f>IF('BIFUbC-natural-gas'!Z12&gt;0,'E-natural gas'!Z60/'BIFUbC-natural-gas'!Z12,1)</f>
        <v>1</v>
      </c>
      <c r="AA12" s="313">
        <f>IF('BIFUbC-natural-gas'!AA12&gt;0,'E-natural gas'!AA60/'BIFUbC-natural-gas'!AA12,1)</f>
        <v>1</v>
      </c>
      <c r="AB12" s="313">
        <f>IF('BIFUbC-natural-gas'!AB12&gt;0,'E-natural gas'!AB60/'BIFUbC-natural-gas'!AB12,1)</f>
        <v>1</v>
      </c>
      <c r="AC12" s="313">
        <f>IF('BIFUbC-natural-gas'!AC12&gt;0,'E-natural gas'!AC60/'BIFUbC-natural-gas'!AC12,1)</f>
        <v>1</v>
      </c>
      <c r="AD12" s="313">
        <f>IF('BIFUbC-natural-gas'!AD12&gt;0,'E-natural gas'!AD60/'BIFUbC-natural-gas'!AD12,1)</f>
        <v>1</v>
      </c>
      <c r="AE12" s="313">
        <f>IF('BIFUbC-natural-gas'!AE12&gt;0,'E-natural gas'!AE60/'BIFUbC-natural-gas'!AE12,1)</f>
        <v>1</v>
      </c>
      <c r="AF12" s="313">
        <f>IF('BIFUbC-natural-gas'!AF12&gt;0,'E-natural gas'!AF60/'BIFUbC-natural-gas'!AF12,1)</f>
        <v>1</v>
      </c>
      <c r="AG12" s="313">
        <f>IF('BIFUbC-natural-gas'!AG12&gt;0,'E-natural gas'!AG60/'BIFUbC-natural-gas'!AG12,1)</f>
        <v>1</v>
      </c>
      <c r="AH12" s="313">
        <f>IF('BIFUbC-natural-gas'!AH12&gt;0,'E-natural gas'!AH60/'BIFUbC-natural-gas'!AH12,1)</f>
        <v>1</v>
      </c>
      <c r="AI12" s="313">
        <f>IF('BIFUbC-natural-gas'!AI12&gt;0,'E-natural gas'!AI60/'BIFUbC-natural-gas'!AI12,1)</f>
        <v>1</v>
      </c>
      <c r="AJ12" s="313">
        <f>IF('BIFUbC-natural-gas'!AJ12&gt;0,'E-natural gas'!AJ60/'BIFUbC-natural-gas'!AJ12,1)</f>
        <v>1</v>
      </c>
      <c r="AK12" s="313">
        <f>IF('BIFUbC-natural-gas'!AK12&gt;0,'E-natural gas'!AK60/'BIFUbC-natural-gas'!AK12,1)</f>
        <v>1</v>
      </c>
      <c r="AL12" s="313">
        <f>IF('BIFUbC-natural-gas'!AL12&gt;0,'E-natural gas'!AL60/'BIFUbC-natural-gas'!AL12,1)</f>
        <v>1</v>
      </c>
      <c r="AM12" s="313">
        <f>IF('BIFUbC-natural-gas'!AM12&gt;0,'E-natural gas'!AM60/'BIFUbC-natural-gas'!AM12,1)</f>
        <v>1</v>
      </c>
      <c r="AN12" s="313">
        <f>IF('BIFUbC-natural-gas'!AN12&gt;0,'E-natural gas'!AN60/'BIFUbC-natural-gas'!AN12,1)</f>
        <v>1</v>
      </c>
      <c r="AO12" s="313">
        <f>IF('BIFUbC-natural-gas'!AO12&gt;0,'E-natural gas'!AO60/'BIFUbC-natural-gas'!AO12,1)</f>
        <v>1</v>
      </c>
      <c r="AP12" s="313">
        <f>IF('BIFUbC-natural-gas'!AP12&gt;0,'E-natural gas'!AP60/'BIFUbC-natural-gas'!AP12,1)</f>
        <v>1</v>
      </c>
      <c r="AQ12" s="313">
        <f>IF('BIFUbC-natural-gas'!AQ12&gt;0,'E-natural gas'!AQ60/'BIFUbC-natural-gas'!AQ12,1)</f>
        <v>1</v>
      </c>
    </row>
    <row r="13" spans="1:43" x14ac:dyDescent="0.2">
      <c r="A13" s="313" t="s">
        <v>135</v>
      </c>
      <c r="B13" s="313">
        <f>IF('BIFUbC-natural-gas'!B13&gt;0,'E-natural gas'!B61/'BIFUbC-natural-gas'!B13,1)</f>
        <v>1</v>
      </c>
      <c r="C13" s="313">
        <f>IF('BIFUbC-natural-gas'!C13&gt;0,'E-natural gas'!C61/'BIFUbC-natural-gas'!C13,1)</f>
        <v>1</v>
      </c>
      <c r="D13" s="313">
        <f>IF('BIFUbC-natural-gas'!D13&gt;0,'E-natural gas'!D61/'BIFUbC-natural-gas'!D13,1)</f>
        <v>1</v>
      </c>
      <c r="E13" s="313">
        <f>IF('BIFUbC-natural-gas'!E13&gt;0,'E-natural gas'!E61/'BIFUbC-natural-gas'!E13,1)</f>
        <v>1</v>
      </c>
      <c r="F13" s="313">
        <f>IF('BIFUbC-natural-gas'!F13&gt;0,'E-natural gas'!F61/'BIFUbC-natural-gas'!F13,1)</f>
        <v>1</v>
      </c>
      <c r="G13" s="313">
        <f>IF('BIFUbC-natural-gas'!G13&gt;0,'E-natural gas'!G61/'BIFUbC-natural-gas'!G13,1)</f>
        <v>1</v>
      </c>
      <c r="H13" s="313">
        <f>IF('BIFUbC-natural-gas'!H13&gt;0,'E-natural gas'!H61/'BIFUbC-natural-gas'!H13,1)</f>
        <v>1</v>
      </c>
      <c r="I13" s="313">
        <f>IF('BIFUbC-natural-gas'!I13&gt;0,'E-natural gas'!I61/'BIFUbC-natural-gas'!I13,1)</f>
        <v>1</v>
      </c>
      <c r="J13" s="313">
        <f>IF('BIFUbC-natural-gas'!J13&gt;0,'E-natural gas'!J61/'BIFUbC-natural-gas'!J13,1)</f>
        <v>1</v>
      </c>
      <c r="K13" s="313">
        <f>IF('BIFUbC-natural-gas'!K13&gt;0,'E-natural gas'!K61/'BIFUbC-natural-gas'!K13,1)</f>
        <v>1</v>
      </c>
      <c r="L13" s="313">
        <f>IF('BIFUbC-natural-gas'!L13&gt;0,'E-natural gas'!L61/'BIFUbC-natural-gas'!L13,1)</f>
        <v>1</v>
      </c>
      <c r="M13" s="313">
        <f>IF('BIFUbC-natural-gas'!M13&gt;0,'E-natural gas'!M61/'BIFUbC-natural-gas'!M13,1)</f>
        <v>1</v>
      </c>
      <c r="N13" s="313">
        <f>IF('BIFUbC-natural-gas'!N13&gt;0,'E-natural gas'!N61/'BIFUbC-natural-gas'!N13,1)</f>
        <v>1</v>
      </c>
      <c r="O13" s="313">
        <f>IF('BIFUbC-natural-gas'!O13&gt;0,'E-natural gas'!O61/'BIFUbC-natural-gas'!O13,1)</f>
        <v>1</v>
      </c>
      <c r="P13" s="313">
        <f>IF('BIFUbC-natural-gas'!P13&gt;0,'E-natural gas'!P61/'BIFUbC-natural-gas'!P13,1)</f>
        <v>1</v>
      </c>
      <c r="Q13" s="313">
        <f>IF('BIFUbC-natural-gas'!Q13&gt;0,'E-natural gas'!Q61/'BIFUbC-natural-gas'!Q13,1)</f>
        <v>1</v>
      </c>
      <c r="R13" s="313">
        <f>IF('BIFUbC-natural-gas'!R13&gt;0,'E-natural gas'!R61/'BIFUbC-natural-gas'!R13,1)</f>
        <v>1</v>
      </c>
      <c r="S13" s="313">
        <f>IF('BIFUbC-natural-gas'!S13&gt;0,'E-natural gas'!S61/'BIFUbC-natural-gas'!S13,1)</f>
        <v>1</v>
      </c>
      <c r="T13" s="313">
        <f>IF('BIFUbC-natural-gas'!T13&gt;0,'E-natural gas'!T61/'BIFUbC-natural-gas'!T13,1)</f>
        <v>1</v>
      </c>
      <c r="U13" s="313">
        <f>IF('BIFUbC-natural-gas'!U13&gt;0,'E-natural gas'!U61/'BIFUbC-natural-gas'!U13,1)</f>
        <v>1</v>
      </c>
      <c r="V13" s="313">
        <f>IF('BIFUbC-natural-gas'!V13&gt;0,'E-natural gas'!V61/'BIFUbC-natural-gas'!V13,1)</f>
        <v>1</v>
      </c>
      <c r="W13" s="313">
        <f>IF('BIFUbC-natural-gas'!W13&gt;0,'E-natural gas'!W61/'BIFUbC-natural-gas'!W13,1)</f>
        <v>1</v>
      </c>
      <c r="X13" s="313">
        <f>IF('BIFUbC-natural-gas'!X13&gt;0,'E-natural gas'!X61/'BIFUbC-natural-gas'!X13,1)</f>
        <v>1</v>
      </c>
      <c r="Y13" s="313">
        <f>IF('BIFUbC-natural-gas'!Y13&gt;0,'E-natural gas'!Y61/'BIFUbC-natural-gas'!Y13,1)</f>
        <v>1</v>
      </c>
      <c r="Z13" s="313">
        <f>IF('BIFUbC-natural-gas'!Z13&gt;0,'E-natural gas'!Z61/'BIFUbC-natural-gas'!Z13,1)</f>
        <v>1</v>
      </c>
      <c r="AA13" s="313">
        <f>IF('BIFUbC-natural-gas'!AA13&gt;0,'E-natural gas'!AA61/'BIFUbC-natural-gas'!AA13,1)</f>
        <v>1</v>
      </c>
      <c r="AB13" s="313">
        <f>IF('BIFUbC-natural-gas'!AB13&gt;0,'E-natural gas'!AB61/'BIFUbC-natural-gas'!AB13,1)</f>
        <v>1</v>
      </c>
      <c r="AC13" s="313">
        <f>IF('BIFUbC-natural-gas'!AC13&gt;0,'E-natural gas'!AC61/'BIFUbC-natural-gas'!AC13,1)</f>
        <v>1</v>
      </c>
      <c r="AD13" s="313">
        <f>IF('BIFUbC-natural-gas'!AD13&gt;0,'E-natural gas'!AD61/'BIFUbC-natural-gas'!AD13,1)</f>
        <v>1</v>
      </c>
      <c r="AE13" s="313">
        <f>IF('BIFUbC-natural-gas'!AE13&gt;0,'E-natural gas'!AE61/'BIFUbC-natural-gas'!AE13,1)</f>
        <v>1</v>
      </c>
      <c r="AF13" s="313">
        <f>IF('BIFUbC-natural-gas'!AF13&gt;0,'E-natural gas'!AF61/'BIFUbC-natural-gas'!AF13,1)</f>
        <v>1</v>
      </c>
      <c r="AG13" s="313">
        <f>IF('BIFUbC-natural-gas'!AG13&gt;0,'E-natural gas'!AG61/'BIFUbC-natural-gas'!AG13,1)</f>
        <v>1</v>
      </c>
      <c r="AH13" s="313">
        <f>IF('BIFUbC-natural-gas'!AH13&gt;0,'E-natural gas'!AH61/'BIFUbC-natural-gas'!AH13,1)</f>
        <v>1</v>
      </c>
      <c r="AI13" s="313">
        <f>IF('BIFUbC-natural-gas'!AI13&gt;0,'E-natural gas'!AI61/'BIFUbC-natural-gas'!AI13,1)</f>
        <v>1</v>
      </c>
      <c r="AJ13" s="313">
        <f>IF('BIFUbC-natural-gas'!AJ13&gt;0,'E-natural gas'!AJ61/'BIFUbC-natural-gas'!AJ13,1)</f>
        <v>1</v>
      </c>
      <c r="AK13" s="313">
        <f>IF('BIFUbC-natural-gas'!AK13&gt;0,'E-natural gas'!AK61/'BIFUbC-natural-gas'!AK13,1)</f>
        <v>1</v>
      </c>
      <c r="AL13" s="313">
        <f>IF('BIFUbC-natural-gas'!AL13&gt;0,'E-natural gas'!AL61/'BIFUbC-natural-gas'!AL13,1)</f>
        <v>1</v>
      </c>
      <c r="AM13" s="313">
        <f>IF('BIFUbC-natural-gas'!AM13&gt;0,'E-natural gas'!AM61/'BIFUbC-natural-gas'!AM13,1)</f>
        <v>1</v>
      </c>
      <c r="AN13" s="313">
        <f>IF('BIFUbC-natural-gas'!AN13&gt;0,'E-natural gas'!AN61/'BIFUbC-natural-gas'!AN13,1)</f>
        <v>1</v>
      </c>
      <c r="AO13" s="313">
        <f>IF('BIFUbC-natural-gas'!AO13&gt;0,'E-natural gas'!AO61/'BIFUbC-natural-gas'!AO13,1)</f>
        <v>1</v>
      </c>
      <c r="AP13" s="313">
        <f>IF('BIFUbC-natural-gas'!AP13&gt;0,'E-natural gas'!AP61/'BIFUbC-natural-gas'!AP13,1)</f>
        <v>1</v>
      </c>
      <c r="AQ13" s="313">
        <f>IF('BIFUbC-natural-gas'!AQ13&gt;0,'E-natural gas'!AQ61/'BIFUbC-natural-gas'!AQ13,1)</f>
        <v>1</v>
      </c>
    </row>
    <row r="14" spans="1:43" x14ac:dyDescent="0.2">
      <c r="A14" s="313" t="s">
        <v>136</v>
      </c>
      <c r="B14" s="313">
        <f>IF('BIFUbC-natural-gas'!B14&gt;0,'E-natural gas'!B62/'BIFUbC-natural-gas'!B14,1)</f>
        <v>1</v>
      </c>
      <c r="C14" s="313">
        <f>IF('BIFUbC-natural-gas'!C14&gt;0,'E-natural gas'!C62/'BIFUbC-natural-gas'!C14,1)</f>
        <v>1</v>
      </c>
      <c r="D14" s="313">
        <f>IF('BIFUbC-natural-gas'!D14&gt;0,'E-natural gas'!D62/'BIFUbC-natural-gas'!D14,1)</f>
        <v>1</v>
      </c>
      <c r="E14" s="313">
        <f>IF('BIFUbC-natural-gas'!E14&gt;0,'E-natural gas'!E62/'BIFUbC-natural-gas'!E14,1)</f>
        <v>1</v>
      </c>
      <c r="F14" s="313">
        <f>IF('BIFUbC-natural-gas'!F14&gt;0,'E-natural gas'!F62/'BIFUbC-natural-gas'!F14,1)</f>
        <v>1</v>
      </c>
      <c r="G14" s="313">
        <f>IF('BIFUbC-natural-gas'!G14&gt;0,'E-natural gas'!G62/'BIFUbC-natural-gas'!G14,1)</f>
        <v>1</v>
      </c>
      <c r="H14" s="313">
        <f>IF('BIFUbC-natural-gas'!H14&gt;0,'E-natural gas'!H62/'BIFUbC-natural-gas'!H14,1)</f>
        <v>1</v>
      </c>
      <c r="I14" s="313">
        <f>IF('BIFUbC-natural-gas'!I14&gt;0,'E-natural gas'!I62/'BIFUbC-natural-gas'!I14,1)</f>
        <v>1</v>
      </c>
      <c r="J14" s="313">
        <f>IF('BIFUbC-natural-gas'!J14&gt;0,'E-natural gas'!J62/'BIFUbC-natural-gas'!J14,1)</f>
        <v>1</v>
      </c>
      <c r="K14" s="313">
        <f>IF('BIFUbC-natural-gas'!K14&gt;0,'E-natural gas'!K62/'BIFUbC-natural-gas'!K14,1)</f>
        <v>1</v>
      </c>
      <c r="L14" s="313">
        <f>IF('BIFUbC-natural-gas'!L14&gt;0,'E-natural gas'!L62/'BIFUbC-natural-gas'!L14,1)</f>
        <v>1</v>
      </c>
      <c r="M14" s="313">
        <f>IF('BIFUbC-natural-gas'!M14&gt;0,'E-natural gas'!M62/'BIFUbC-natural-gas'!M14,1)</f>
        <v>1</v>
      </c>
      <c r="N14" s="313">
        <f>IF('BIFUbC-natural-gas'!N14&gt;0,'E-natural gas'!N62/'BIFUbC-natural-gas'!N14,1)</f>
        <v>1</v>
      </c>
      <c r="O14" s="313">
        <f>IF('BIFUbC-natural-gas'!O14&gt;0,'E-natural gas'!O62/'BIFUbC-natural-gas'!O14,1)</f>
        <v>1</v>
      </c>
      <c r="P14" s="313">
        <f>IF('BIFUbC-natural-gas'!P14&gt;0,'E-natural gas'!P62/'BIFUbC-natural-gas'!P14,1)</f>
        <v>1</v>
      </c>
      <c r="Q14" s="313">
        <f>IF('BIFUbC-natural-gas'!Q14&gt;0,'E-natural gas'!Q62/'BIFUbC-natural-gas'!Q14,1)</f>
        <v>1</v>
      </c>
      <c r="R14" s="313">
        <f>IF('BIFUbC-natural-gas'!R14&gt;0,'E-natural gas'!R62/'BIFUbC-natural-gas'!R14,1)</f>
        <v>1</v>
      </c>
      <c r="S14" s="313">
        <f>IF('BIFUbC-natural-gas'!S14&gt;0,'E-natural gas'!S62/'BIFUbC-natural-gas'!S14,1)</f>
        <v>1</v>
      </c>
      <c r="T14" s="313">
        <f>IF('BIFUbC-natural-gas'!T14&gt;0,'E-natural gas'!T62/'BIFUbC-natural-gas'!T14,1)</f>
        <v>1</v>
      </c>
      <c r="U14" s="313">
        <f>IF('BIFUbC-natural-gas'!U14&gt;0,'E-natural gas'!U62/'BIFUbC-natural-gas'!U14,1)</f>
        <v>1</v>
      </c>
      <c r="V14" s="313">
        <f>IF('BIFUbC-natural-gas'!V14&gt;0,'E-natural gas'!V62/'BIFUbC-natural-gas'!V14,1)</f>
        <v>1</v>
      </c>
      <c r="W14" s="313">
        <f>IF('BIFUbC-natural-gas'!W14&gt;0,'E-natural gas'!W62/'BIFUbC-natural-gas'!W14,1)</f>
        <v>1</v>
      </c>
      <c r="X14" s="313">
        <f>IF('BIFUbC-natural-gas'!X14&gt;0,'E-natural gas'!X62/'BIFUbC-natural-gas'!X14,1)</f>
        <v>1</v>
      </c>
      <c r="Y14" s="313">
        <f>IF('BIFUbC-natural-gas'!Y14&gt;0,'E-natural gas'!Y62/'BIFUbC-natural-gas'!Y14,1)</f>
        <v>1</v>
      </c>
      <c r="Z14" s="313">
        <f>IF('BIFUbC-natural-gas'!Z14&gt;0,'E-natural gas'!Z62/'BIFUbC-natural-gas'!Z14,1)</f>
        <v>1</v>
      </c>
      <c r="AA14" s="313">
        <f>IF('BIFUbC-natural-gas'!AA14&gt;0,'E-natural gas'!AA62/'BIFUbC-natural-gas'!AA14,1)</f>
        <v>1</v>
      </c>
      <c r="AB14" s="313">
        <f>IF('BIFUbC-natural-gas'!AB14&gt;0,'E-natural gas'!AB62/'BIFUbC-natural-gas'!AB14,1)</f>
        <v>1</v>
      </c>
      <c r="AC14" s="313">
        <f>IF('BIFUbC-natural-gas'!AC14&gt;0,'E-natural gas'!AC62/'BIFUbC-natural-gas'!AC14,1)</f>
        <v>1</v>
      </c>
      <c r="AD14" s="313">
        <f>IF('BIFUbC-natural-gas'!AD14&gt;0,'E-natural gas'!AD62/'BIFUbC-natural-gas'!AD14,1)</f>
        <v>1</v>
      </c>
      <c r="AE14" s="313">
        <f>IF('BIFUbC-natural-gas'!AE14&gt;0,'E-natural gas'!AE62/'BIFUbC-natural-gas'!AE14,1)</f>
        <v>1</v>
      </c>
      <c r="AF14" s="313">
        <f>IF('BIFUbC-natural-gas'!AF14&gt;0,'E-natural gas'!AF62/'BIFUbC-natural-gas'!AF14,1)</f>
        <v>1</v>
      </c>
      <c r="AG14" s="313">
        <f>IF('BIFUbC-natural-gas'!AG14&gt;0,'E-natural gas'!AG62/'BIFUbC-natural-gas'!AG14,1)</f>
        <v>1</v>
      </c>
      <c r="AH14" s="313">
        <f>IF('BIFUbC-natural-gas'!AH14&gt;0,'E-natural gas'!AH62/'BIFUbC-natural-gas'!AH14,1)</f>
        <v>1</v>
      </c>
      <c r="AI14" s="313">
        <f>IF('BIFUbC-natural-gas'!AI14&gt;0,'E-natural gas'!AI62/'BIFUbC-natural-gas'!AI14,1)</f>
        <v>1</v>
      </c>
      <c r="AJ14" s="313">
        <f>IF('BIFUbC-natural-gas'!AJ14&gt;0,'E-natural gas'!AJ62/'BIFUbC-natural-gas'!AJ14,1)</f>
        <v>1</v>
      </c>
      <c r="AK14" s="313">
        <f>IF('BIFUbC-natural-gas'!AK14&gt;0,'E-natural gas'!AK62/'BIFUbC-natural-gas'!AK14,1)</f>
        <v>1</v>
      </c>
      <c r="AL14" s="313">
        <f>IF('BIFUbC-natural-gas'!AL14&gt;0,'E-natural gas'!AL62/'BIFUbC-natural-gas'!AL14,1)</f>
        <v>1</v>
      </c>
      <c r="AM14" s="313">
        <f>IF('BIFUbC-natural-gas'!AM14&gt;0,'E-natural gas'!AM62/'BIFUbC-natural-gas'!AM14,1)</f>
        <v>1</v>
      </c>
      <c r="AN14" s="313">
        <f>IF('BIFUbC-natural-gas'!AN14&gt;0,'E-natural gas'!AN62/'BIFUbC-natural-gas'!AN14,1)</f>
        <v>1</v>
      </c>
      <c r="AO14" s="313">
        <f>IF('BIFUbC-natural-gas'!AO14&gt;0,'E-natural gas'!AO62/'BIFUbC-natural-gas'!AO14,1)</f>
        <v>1</v>
      </c>
      <c r="AP14" s="313">
        <f>IF('BIFUbC-natural-gas'!AP14&gt;0,'E-natural gas'!AP62/'BIFUbC-natural-gas'!AP14,1)</f>
        <v>1</v>
      </c>
      <c r="AQ14" s="313">
        <f>IF('BIFUbC-natural-gas'!AQ14&gt;0,'E-natural gas'!AQ62/'BIFUbC-natural-gas'!AQ14,1)</f>
        <v>1</v>
      </c>
    </row>
    <row r="15" spans="1:43" x14ac:dyDescent="0.2">
      <c r="A15" s="313" t="s">
        <v>137</v>
      </c>
      <c r="B15" s="313">
        <f>IF('BIFUbC-natural-gas'!B15&gt;0,'E-natural gas'!B63/'BIFUbC-natural-gas'!B15,1)</f>
        <v>1</v>
      </c>
      <c r="C15" s="313">
        <f>IF('BIFUbC-natural-gas'!C15&gt;0,'E-natural gas'!C63/'BIFUbC-natural-gas'!C15,1)</f>
        <v>1</v>
      </c>
      <c r="D15" s="313">
        <f>IF('BIFUbC-natural-gas'!D15&gt;0,'E-natural gas'!D63/'BIFUbC-natural-gas'!D15,1)</f>
        <v>1</v>
      </c>
      <c r="E15" s="313">
        <f>IF('BIFUbC-natural-gas'!E15&gt;0,'E-natural gas'!E63/'BIFUbC-natural-gas'!E15,1)</f>
        <v>1</v>
      </c>
      <c r="F15" s="313">
        <f>IF('BIFUbC-natural-gas'!F15&gt;0,'E-natural gas'!F63/'BIFUbC-natural-gas'!F15,1)</f>
        <v>1</v>
      </c>
      <c r="G15" s="313">
        <f>IF('BIFUbC-natural-gas'!G15&gt;0,'E-natural gas'!G63/'BIFUbC-natural-gas'!G15,1)</f>
        <v>1</v>
      </c>
      <c r="H15" s="313">
        <f>IF('BIFUbC-natural-gas'!H15&gt;0,'E-natural gas'!H63/'BIFUbC-natural-gas'!H15,1)</f>
        <v>1</v>
      </c>
      <c r="I15" s="313">
        <f>IF('BIFUbC-natural-gas'!I15&gt;0,'E-natural gas'!I63/'BIFUbC-natural-gas'!I15,1)</f>
        <v>1</v>
      </c>
      <c r="J15" s="313">
        <f>IF('BIFUbC-natural-gas'!J15&gt;0,'E-natural gas'!J63/'BIFUbC-natural-gas'!J15,1)</f>
        <v>1</v>
      </c>
      <c r="K15" s="313">
        <f>IF('BIFUbC-natural-gas'!K15&gt;0,'E-natural gas'!K63/'BIFUbC-natural-gas'!K15,1)</f>
        <v>1</v>
      </c>
      <c r="L15" s="313">
        <f>IF('BIFUbC-natural-gas'!L15&gt;0,'E-natural gas'!L63/'BIFUbC-natural-gas'!L15,1)</f>
        <v>1</v>
      </c>
      <c r="M15" s="313">
        <f>IF('BIFUbC-natural-gas'!M15&gt;0,'E-natural gas'!M63/'BIFUbC-natural-gas'!M15,1)</f>
        <v>1</v>
      </c>
      <c r="N15" s="313">
        <f>IF('BIFUbC-natural-gas'!N15&gt;0,'E-natural gas'!N63/'BIFUbC-natural-gas'!N15,1)</f>
        <v>1</v>
      </c>
      <c r="O15" s="313">
        <f>IF('BIFUbC-natural-gas'!O15&gt;0,'E-natural gas'!O63/'BIFUbC-natural-gas'!O15,1)</f>
        <v>1</v>
      </c>
      <c r="P15" s="313">
        <f>IF('BIFUbC-natural-gas'!P15&gt;0,'E-natural gas'!P63/'BIFUbC-natural-gas'!P15,1)</f>
        <v>1</v>
      </c>
      <c r="Q15" s="313">
        <f>IF('BIFUbC-natural-gas'!Q15&gt;0,'E-natural gas'!Q63/'BIFUbC-natural-gas'!Q15,1)</f>
        <v>1</v>
      </c>
      <c r="R15" s="313">
        <f>IF('BIFUbC-natural-gas'!R15&gt;0,'E-natural gas'!R63/'BIFUbC-natural-gas'!R15,1)</f>
        <v>1</v>
      </c>
      <c r="S15" s="313">
        <f>IF('BIFUbC-natural-gas'!S15&gt;0,'E-natural gas'!S63/'BIFUbC-natural-gas'!S15,1)</f>
        <v>1</v>
      </c>
      <c r="T15" s="313">
        <f>IF('BIFUbC-natural-gas'!T15&gt;0,'E-natural gas'!T63/'BIFUbC-natural-gas'!T15,1)</f>
        <v>1</v>
      </c>
      <c r="U15" s="313">
        <f>IF('BIFUbC-natural-gas'!U15&gt;0,'E-natural gas'!U63/'BIFUbC-natural-gas'!U15,1)</f>
        <v>1</v>
      </c>
      <c r="V15" s="313">
        <f>IF('BIFUbC-natural-gas'!V15&gt;0,'E-natural gas'!V63/'BIFUbC-natural-gas'!V15,1)</f>
        <v>1</v>
      </c>
      <c r="W15" s="313">
        <f>IF('BIFUbC-natural-gas'!W15&gt;0,'E-natural gas'!W63/'BIFUbC-natural-gas'!W15,1)</f>
        <v>1</v>
      </c>
      <c r="X15" s="313">
        <f>IF('BIFUbC-natural-gas'!X15&gt;0,'E-natural gas'!X63/'BIFUbC-natural-gas'!X15,1)</f>
        <v>1</v>
      </c>
      <c r="Y15" s="313">
        <f>IF('BIFUbC-natural-gas'!Y15&gt;0,'E-natural gas'!Y63/'BIFUbC-natural-gas'!Y15,1)</f>
        <v>1</v>
      </c>
      <c r="Z15" s="313">
        <f>IF('BIFUbC-natural-gas'!Z15&gt;0,'E-natural gas'!Z63/'BIFUbC-natural-gas'!Z15,1)</f>
        <v>1</v>
      </c>
      <c r="AA15" s="313">
        <f>IF('BIFUbC-natural-gas'!AA15&gt;0,'E-natural gas'!AA63/'BIFUbC-natural-gas'!AA15,1)</f>
        <v>1</v>
      </c>
      <c r="AB15" s="313">
        <f>IF('BIFUbC-natural-gas'!AB15&gt;0,'E-natural gas'!AB63/'BIFUbC-natural-gas'!AB15,1)</f>
        <v>1</v>
      </c>
      <c r="AC15" s="313">
        <f>IF('BIFUbC-natural-gas'!AC15&gt;0,'E-natural gas'!AC63/'BIFUbC-natural-gas'!AC15,1)</f>
        <v>1</v>
      </c>
      <c r="AD15" s="313">
        <f>IF('BIFUbC-natural-gas'!AD15&gt;0,'E-natural gas'!AD63/'BIFUbC-natural-gas'!AD15,1)</f>
        <v>1</v>
      </c>
      <c r="AE15" s="313">
        <f>IF('BIFUbC-natural-gas'!AE15&gt;0,'E-natural gas'!AE63/'BIFUbC-natural-gas'!AE15,1)</f>
        <v>1</v>
      </c>
      <c r="AF15" s="313">
        <f>IF('BIFUbC-natural-gas'!AF15&gt;0,'E-natural gas'!AF63/'BIFUbC-natural-gas'!AF15,1)</f>
        <v>1</v>
      </c>
      <c r="AG15" s="313">
        <f>IF('BIFUbC-natural-gas'!AG15&gt;0,'E-natural gas'!AG63/'BIFUbC-natural-gas'!AG15,1)</f>
        <v>1</v>
      </c>
      <c r="AH15" s="313">
        <f>IF('BIFUbC-natural-gas'!AH15&gt;0,'E-natural gas'!AH63/'BIFUbC-natural-gas'!AH15,1)</f>
        <v>1</v>
      </c>
      <c r="AI15" s="313">
        <f>IF('BIFUbC-natural-gas'!AI15&gt;0,'E-natural gas'!AI63/'BIFUbC-natural-gas'!AI15,1)</f>
        <v>1</v>
      </c>
      <c r="AJ15" s="313">
        <f>IF('BIFUbC-natural-gas'!AJ15&gt;0,'E-natural gas'!AJ63/'BIFUbC-natural-gas'!AJ15,1)</f>
        <v>1</v>
      </c>
      <c r="AK15" s="313">
        <f>IF('BIFUbC-natural-gas'!AK15&gt;0,'E-natural gas'!AK63/'BIFUbC-natural-gas'!AK15,1)</f>
        <v>1</v>
      </c>
      <c r="AL15" s="313">
        <f>IF('BIFUbC-natural-gas'!AL15&gt;0,'E-natural gas'!AL63/'BIFUbC-natural-gas'!AL15,1)</f>
        <v>1</v>
      </c>
      <c r="AM15" s="313">
        <f>IF('BIFUbC-natural-gas'!AM15&gt;0,'E-natural gas'!AM63/'BIFUbC-natural-gas'!AM15,1)</f>
        <v>1</v>
      </c>
      <c r="AN15" s="313">
        <f>IF('BIFUbC-natural-gas'!AN15&gt;0,'E-natural gas'!AN63/'BIFUbC-natural-gas'!AN15,1)</f>
        <v>1</v>
      </c>
      <c r="AO15" s="313">
        <f>IF('BIFUbC-natural-gas'!AO15&gt;0,'E-natural gas'!AO63/'BIFUbC-natural-gas'!AO15,1)</f>
        <v>1</v>
      </c>
      <c r="AP15" s="313">
        <f>IF('BIFUbC-natural-gas'!AP15&gt;0,'E-natural gas'!AP63/'BIFUbC-natural-gas'!AP15,1)</f>
        <v>1</v>
      </c>
      <c r="AQ15" s="313">
        <f>IF('BIFUbC-natural-gas'!AQ15&gt;0,'E-natural gas'!AQ63/'BIFUbC-natural-gas'!AQ15,1)</f>
        <v>1</v>
      </c>
    </row>
    <row r="16" spans="1:43" x14ac:dyDescent="0.2">
      <c r="A16" s="313" t="s">
        <v>138</v>
      </c>
      <c r="B16" s="313">
        <f>IF('BIFUbC-natural-gas'!B16&gt;0,'E-natural gas'!B64/'BIFUbC-natural-gas'!B16,1)</f>
        <v>1</v>
      </c>
      <c r="C16" s="313">
        <f>IF('BIFUbC-natural-gas'!C16&gt;0,'E-natural gas'!C64/'BIFUbC-natural-gas'!C16,1)</f>
        <v>1</v>
      </c>
      <c r="D16" s="313">
        <f>IF('BIFUbC-natural-gas'!D16&gt;0,'E-natural gas'!D64/'BIFUbC-natural-gas'!D16,1)</f>
        <v>1</v>
      </c>
      <c r="E16" s="313">
        <f>IF('BIFUbC-natural-gas'!E16&gt;0,'E-natural gas'!E64/'BIFUbC-natural-gas'!E16,1)</f>
        <v>1</v>
      </c>
      <c r="F16" s="313">
        <f>IF('BIFUbC-natural-gas'!F16&gt;0,'E-natural gas'!F64/'BIFUbC-natural-gas'!F16,1)</f>
        <v>1</v>
      </c>
      <c r="G16" s="313">
        <f>IF('BIFUbC-natural-gas'!G16&gt;0,'E-natural gas'!G64/'BIFUbC-natural-gas'!G16,1)</f>
        <v>1</v>
      </c>
      <c r="H16" s="313">
        <f>IF('BIFUbC-natural-gas'!H16&gt;0,'E-natural gas'!H64/'BIFUbC-natural-gas'!H16,1)</f>
        <v>1</v>
      </c>
      <c r="I16" s="313">
        <f>IF('BIFUbC-natural-gas'!I16&gt;0,'E-natural gas'!I64/'BIFUbC-natural-gas'!I16,1)</f>
        <v>1</v>
      </c>
      <c r="J16" s="313">
        <f>IF('BIFUbC-natural-gas'!J16&gt;0,'E-natural gas'!J64/'BIFUbC-natural-gas'!J16,1)</f>
        <v>1</v>
      </c>
      <c r="K16" s="313">
        <f>IF('BIFUbC-natural-gas'!K16&gt;0,'E-natural gas'!K64/'BIFUbC-natural-gas'!K16,1)</f>
        <v>1</v>
      </c>
      <c r="L16" s="313">
        <f>IF('BIFUbC-natural-gas'!L16&gt;0,'E-natural gas'!L64/'BIFUbC-natural-gas'!L16,1)</f>
        <v>1</v>
      </c>
      <c r="M16" s="313">
        <f>IF('BIFUbC-natural-gas'!M16&gt;0,'E-natural gas'!M64/'BIFUbC-natural-gas'!M16,1)</f>
        <v>1</v>
      </c>
      <c r="N16" s="313">
        <f>IF('BIFUbC-natural-gas'!N16&gt;0,'E-natural gas'!N64/'BIFUbC-natural-gas'!N16,1)</f>
        <v>1</v>
      </c>
      <c r="O16" s="313">
        <f>IF('BIFUbC-natural-gas'!O16&gt;0,'E-natural gas'!O64/'BIFUbC-natural-gas'!O16,1)</f>
        <v>1</v>
      </c>
      <c r="P16" s="313">
        <f>IF('BIFUbC-natural-gas'!P16&gt;0,'E-natural gas'!P64/'BIFUbC-natural-gas'!P16,1)</f>
        <v>1</v>
      </c>
      <c r="Q16" s="313">
        <f>IF('BIFUbC-natural-gas'!Q16&gt;0,'E-natural gas'!Q64/'BIFUbC-natural-gas'!Q16,1)</f>
        <v>1</v>
      </c>
      <c r="R16" s="313">
        <f>IF('BIFUbC-natural-gas'!R16&gt;0,'E-natural gas'!R64/'BIFUbC-natural-gas'!R16,1)</f>
        <v>1</v>
      </c>
      <c r="S16" s="313">
        <f>IF('BIFUbC-natural-gas'!S16&gt;0,'E-natural gas'!S64/'BIFUbC-natural-gas'!S16,1)</f>
        <v>1</v>
      </c>
      <c r="T16" s="313">
        <f>IF('BIFUbC-natural-gas'!T16&gt;0,'E-natural gas'!T64/'BIFUbC-natural-gas'!T16,1)</f>
        <v>1</v>
      </c>
      <c r="U16" s="313">
        <f>IF('BIFUbC-natural-gas'!U16&gt;0,'E-natural gas'!U64/'BIFUbC-natural-gas'!U16,1)</f>
        <v>1</v>
      </c>
      <c r="V16" s="313">
        <f>IF('BIFUbC-natural-gas'!V16&gt;0,'E-natural gas'!V64/'BIFUbC-natural-gas'!V16,1)</f>
        <v>1</v>
      </c>
      <c r="W16" s="313">
        <f>IF('BIFUbC-natural-gas'!W16&gt;0,'E-natural gas'!W64/'BIFUbC-natural-gas'!W16,1)</f>
        <v>1</v>
      </c>
      <c r="X16" s="313">
        <f>IF('BIFUbC-natural-gas'!X16&gt;0,'E-natural gas'!X64/'BIFUbC-natural-gas'!X16,1)</f>
        <v>1</v>
      </c>
      <c r="Y16" s="313">
        <f>IF('BIFUbC-natural-gas'!Y16&gt;0,'E-natural gas'!Y64/'BIFUbC-natural-gas'!Y16,1)</f>
        <v>1</v>
      </c>
      <c r="Z16" s="313">
        <f>IF('BIFUbC-natural-gas'!Z16&gt;0,'E-natural gas'!Z64/'BIFUbC-natural-gas'!Z16,1)</f>
        <v>1</v>
      </c>
      <c r="AA16" s="313">
        <f>IF('BIFUbC-natural-gas'!AA16&gt;0,'E-natural gas'!AA64/'BIFUbC-natural-gas'!AA16,1)</f>
        <v>1</v>
      </c>
      <c r="AB16" s="313">
        <f>IF('BIFUbC-natural-gas'!AB16&gt;0,'E-natural gas'!AB64/'BIFUbC-natural-gas'!AB16,1)</f>
        <v>1</v>
      </c>
      <c r="AC16" s="313">
        <f>IF('BIFUbC-natural-gas'!AC16&gt;0,'E-natural gas'!AC64/'BIFUbC-natural-gas'!AC16,1)</f>
        <v>1</v>
      </c>
      <c r="AD16" s="313">
        <f>IF('BIFUbC-natural-gas'!AD16&gt;0,'E-natural gas'!AD64/'BIFUbC-natural-gas'!AD16,1)</f>
        <v>1</v>
      </c>
      <c r="AE16" s="313">
        <f>IF('BIFUbC-natural-gas'!AE16&gt;0,'E-natural gas'!AE64/'BIFUbC-natural-gas'!AE16,1)</f>
        <v>1</v>
      </c>
      <c r="AF16" s="313">
        <f>IF('BIFUbC-natural-gas'!AF16&gt;0,'E-natural gas'!AF64/'BIFUbC-natural-gas'!AF16,1)</f>
        <v>1</v>
      </c>
      <c r="AG16" s="313">
        <f>IF('BIFUbC-natural-gas'!AG16&gt;0,'E-natural gas'!AG64/'BIFUbC-natural-gas'!AG16,1)</f>
        <v>1</v>
      </c>
      <c r="AH16" s="313">
        <f>IF('BIFUbC-natural-gas'!AH16&gt;0,'E-natural gas'!AH64/'BIFUbC-natural-gas'!AH16,1)</f>
        <v>1</v>
      </c>
      <c r="AI16" s="313">
        <f>IF('BIFUbC-natural-gas'!AI16&gt;0,'E-natural gas'!AI64/'BIFUbC-natural-gas'!AI16,1)</f>
        <v>1</v>
      </c>
      <c r="AJ16" s="313">
        <f>IF('BIFUbC-natural-gas'!AJ16&gt;0,'E-natural gas'!AJ64/'BIFUbC-natural-gas'!AJ16,1)</f>
        <v>1</v>
      </c>
      <c r="AK16" s="313">
        <f>IF('BIFUbC-natural-gas'!AK16&gt;0,'E-natural gas'!AK64/'BIFUbC-natural-gas'!AK16,1)</f>
        <v>1</v>
      </c>
      <c r="AL16" s="313">
        <f>IF('BIFUbC-natural-gas'!AL16&gt;0,'E-natural gas'!AL64/'BIFUbC-natural-gas'!AL16,1)</f>
        <v>1</v>
      </c>
      <c r="AM16" s="313">
        <f>IF('BIFUbC-natural-gas'!AM16&gt;0,'E-natural gas'!AM64/'BIFUbC-natural-gas'!AM16,1)</f>
        <v>1</v>
      </c>
      <c r="AN16" s="313">
        <f>IF('BIFUbC-natural-gas'!AN16&gt;0,'E-natural gas'!AN64/'BIFUbC-natural-gas'!AN16,1)</f>
        <v>1</v>
      </c>
      <c r="AO16" s="313">
        <f>IF('BIFUbC-natural-gas'!AO16&gt;0,'E-natural gas'!AO64/'BIFUbC-natural-gas'!AO16,1)</f>
        <v>1</v>
      </c>
      <c r="AP16" s="313">
        <f>IF('BIFUbC-natural-gas'!AP16&gt;0,'E-natural gas'!AP64/'BIFUbC-natural-gas'!AP16,1)</f>
        <v>1</v>
      </c>
      <c r="AQ16" s="313">
        <f>IF('BIFUbC-natural-gas'!AQ16&gt;0,'E-natural gas'!AQ64/'BIFUbC-natural-gas'!AQ16,1)</f>
        <v>1</v>
      </c>
    </row>
    <row r="17" spans="1:43" x14ac:dyDescent="0.2">
      <c r="A17" s="313" t="s">
        <v>139</v>
      </c>
      <c r="B17" s="313">
        <f>IF('BIFUbC-natural-gas'!B17&gt;0,'E-natural gas'!B65/'BIFUbC-natural-gas'!B17,1)</f>
        <v>1</v>
      </c>
      <c r="C17" s="313">
        <f>IF('BIFUbC-natural-gas'!C17&gt;0,'E-natural gas'!C65/'BIFUbC-natural-gas'!C17,1)</f>
        <v>1</v>
      </c>
      <c r="D17" s="313">
        <f>IF('BIFUbC-natural-gas'!D17&gt;0,'E-natural gas'!D65/'BIFUbC-natural-gas'!D17,1)</f>
        <v>1</v>
      </c>
      <c r="E17" s="313">
        <f>IF('BIFUbC-natural-gas'!E17&gt;0,'E-natural gas'!E65/'BIFUbC-natural-gas'!E17,1)</f>
        <v>1</v>
      </c>
      <c r="F17" s="313">
        <f>IF('BIFUbC-natural-gas'!F17&gt;0,'E-natural gas'!F65/'BIFUbC-natural-gas'!F17,1)</f>
        <v>1</v>
      </c>
      <c r="G17" s="313">
        <f>IF('BIFUbC-natural-gas'!G17&gt;0,'E-natural gas'!G65/'BIFUbC-natural-gas'!G17,1)</f>
        <v>1</v>
      </c>
      <c r="H17" s="313">
        <f>IF('BIFUbC-natural-gas'!H17&gt;0,'E-natural gas'!H65/'BIFUbC-natural-gas'!H17,1)</f>
        <v>1</v>
      </c>
      <c r="I17" s="313">
        <f>IF('BIFUbC-natural-gas'!I17&gt;0,'E-natural gas'!I65/'BIFUbC-natural-gas'!I17,1)</f>
        <v>1</v>
      </c>
      <c r="J17" s="313">
        <f>IF('BIFUbC-natural-gas'!J17&gt;0,'E-natural gas'!J65/'BIFUbC-natural-gas'!J17,1)</f>
        <v>1</v>
      </c>
      <c r="K17" s="313">
        <f>IF('BIFUbC-natural-gas'!K17&gt;0,'E-natural gas'!K65/'BIFUbC-natural-gas'!K17,1)</f>
        <v>1</v>
      </c>
      <c r="L17" s="313">
        <f>IF('BIFUbC-natural-gas'!L17&gt;0,'E-natural gas'!L65/'BIFUbC-natural-gas'!L17,1)</f>
        <v>1</v>
      </c>
      <c r="M17" s="313">
        <f>IF('BIFUbC-natural-gas'!M17&gt;0,'E-natural gas'!M65/'BIFUbC-natural-gas'!M17,1)</f>
        <v>1</v>
      </c>
      <c r="N17" s="313">
        <f>IF('BIFUbC-natural-gas'!N17&gt;0,'E-natural gas'!N65/'BIFUbC-natural-gas'!N17,1)</f>
        <v>1</v>
      </c>
      <c r="O17" s="313">
        <f>IF('BIFUbC-natural-gas'!O17&gt;0,'E-natural gas'!O65/'BIFUbC-natural-gas'!O17,1)</f>
        <v>1</v>
      </c>
      <c r="P17" s="313">
        <f>IF('BIFUbC-natural-gas'!P17&gt;0,'E-natural gas'!P65/'BIFUbC-natural-gas'!P17,1)</f>
        <v>1</v>
      </c>
      <c r="Q17" s="313">
        <f>IF('BIFUbC-natural-gas'!Q17&gt;0,'E-natural gas'!Q65/'BIFUbC-natural-gas'!Q17,1)</f>
        <v>1</v>
      </c>
      <c r="R17" s="313">
        <f>IF('BIFUbC-natural-gas'!R17&gt;0,'E-natural gas'!R65/'BIFUbC-natural-gas'!R17,1)</f>
        <v>1</v>
      </c>
      <c r="S17" s="313">
        <f>IF('BIFUbC-natural-gas'!S17&gt;0,'E-natural gas'!S65/'BIFUbC-natural-gas'!S17,1)</f>
        <v>1</v>
      </c>
      <c r="T17" s="313">
        <f>IF('BIFUbC-natural-gas'!T17&gt;0,'E-natural gas'!T65/'BIFUbC-natural-gas'!T17,1)</f>
        <v>1</v>
      </c>
      <c r="U17" s="313">
        <f>IF('BIFUbC-natural-gas'!U17&gt;0,'E-natural gas'!U65/'BIFUbC-natural-gas'!U17,1)</f>
        <v>1</v>
      </c>
      <c r="V17" s="313">
        <f>IF('BIFUbC-natural-gas'!V17&gt;0,'E-natural gas'!V65/'BIFUbC-natural-gas'!V17,1)</f>
        <v>1</v>
      </c>
      <c r="W17" s="313">
        <f>IF('BIFUbC-natural-gas'!W17&gt;0,'E-natural gas'!W65/'BIFUbC-natural-gas'!W17,1)</f>
        <v>1</v>
      </c>
      <c r="X17" s="313">
        <f>IF('BIFUbC-natural-gas'!X17&gt;0,'E-natural gas'!X65/'BIFUbC-natural-gas'!X17,1)</f>
        <v>1</v>
      </c>
      <c r="Y17" s="313">
        <f>IF('BIFUbC-natural-gas'!Y17&gt;0,'E-natural gas'!Y65/'BIFUbC-natural-gas'!Y17,1)</f>
        <v>1</v>
      </c>
      <c r="Z17" s="313">
        <f>IF('BIFUbC-natural-gas'!Z17&gt;0,'E-natural gas'!Z65/'BIFUbC-natural-gas'!Z17,1)</f>
        <v>1</v>
      </c>
      <c r="AA17" s="313">
        <f>IF('BIFUbC-natural-gas'!AA17&gt;0,'E-natural gas'!AA65/'BIFUbC-natural-gas'!AA17,1)</f>
        <v>1</v>
      </c>
      <c r="AB17" s="313">
        <f>IF('BIFUbC-natural-gas'!AB17&gt;0,'E-natural gas'!AB65/'BIFUbC-natural-gas'!AB17,1)</f>
        <v>1</v>
      </c>
      <c r="AC17" s="313">
        <f>IF('BIFUbC-natural-gas'!AC17&gt;0,'E-natural gas'!AC65/'BIFUbC-natural-gas'!AC17,1)</f>
        <v>1</v>
      </c>
      <c r="AD17" s="313">
        <f>IF('BIFUbC-natural-gas'!AD17&gt;0,'E-natural gas'!AD65/'BIFUbC-natural-gas'!AD17,1)</f>
        <v>1</v>
      </c>
      <c r="AE17" s="313">
        <f>IF('BIFUbC-natural-gas'!AE17&gt;0,'E-natural gas'!AE65/'BIFUbC-natural-gas'!AE17,1)</f>
        <v>1</v>
      </c>
      <c r="AF17" s="313">
        <f>IF('BIFUbC-natural-gas'!AF17&gt;0,'E-natural gas'!AF65/'BIFUbC-natural-gas'!AF17,1)</f>
        <v>1</v>
      </c>
      <c r="AG17" s="313">
        <f>IF('BIFUbC-natural-gas'!AG17&gt;0,'E-natural gas'!AG65/'BIFUbC-natural-gas'!AG17,1)</f>
        <v>1</v>
      </c>
      <c r="AH17" s="313">
        <f>IF('BIFUbC-natural-gas'!AH17&gt;0,'E-natural gas'!AH65/'BIFUbC-natural-gas'!AH17,1)</f>
        <v>1</v>
      </c>
      <c r="AI17" s="313">
        <f>IF('BIFUbC-natural-gas'!AI17&gt;0,'E-natural gas'!AI65/'BIFUbC-natural-gas'!AI17,1)</f>
        <v>1</v>
      </c>
      <c r="AJ17" s="313">
        <f>IF('BIFUbC-natural-gas'!AJ17&gt;0,'E-natural gas'!AJ65/'BIFUbC-natural-gas'!AJ17,1)</f>
        <v>1</v>
      </c>
      <c r="AK17" s="313">
        <f>IF('BIFUbC-natural-gas'!AK17&gt;0,'E-natural gas'!AK65/'BIFUbC-natural-gas'!AK17,1)</f>
        <v>1</v>
      </c>
      <c r="AL17" s="313">
        <f>IF('BIFUbC-natural-gas'!AL17&gt;0,'E-natural gas'!AL65/'BIFUbC-natural-gas'!AL17,1)</f>
        <v>1</v>
      </c>
      <c r="AM17" s="313">
        <f>IF('BIFUbC-natural-gas'!AM17&gt;0,'E-natural gas'!AM65/'BIFUbC-natural-gas'!AM17,1)</f>
        <v>1</v>
      </c>
      <c r="AN17" s="313">
        <f>IF('BIFUbC-natural-gas'!AN17&gt;0,'E-natural gas'!AN65/'BIFUbC-natural-gas'!AN17,1)</f>
        <v>1</v>
      </c>
      <c r="AO17" s="313">
        <f>IF('BIFUbC-natural-gas'!AO17&gt;0,'E-natural gas'!AO65/'BIFUbC-natural-gas'!AO17,1)</f>
        <v>1</v>
      </c>
      <c r="AP17" s="313">
        <f>IF('BIFUbC-natural-gas'!AP17&gt;0,'E-natural gas'!AP65/'BIFUbC-natural-gas'!AP17,1)</f>
        <v>1</v>
      </c>
      <c r="AQ17" s="313">
        <f>IF('BIFUbC-natural-gas'!AQ17&gt;0,'E-natural gas'!AQ65/'BIFUbC-natural-gas'!AQ17,1)</f>
        <v>1</v>
      </c>
    </row>
    <row r="18" spans="1:43" x14ac:dyDescent="0.2">
      <c r="A18" s="313" t="s">
        <v>140</v>
      </c>
      <c r="B18" s="313">
        <f>IF('BIFUbC-natural-gas'!B18&gt;0,'E-natural gas'!B66/'BIFUbC-natural-gas'!B18,1)</f>
        <v>1</v>
      </c>
      <c r="C18" s="313">
        <f>IF('BIFUbC-natural-gas'!C18&gt;0,'E-natural gas'!C66/'BIFUbC-natural-gas'!C18,1)</f>
        <v>1</v>
      </c>
      <c r="D18" s="313">
        <f>IF('BIFUbC-natural-gas'!D18&gt;0,'E-natural gas'!D66/'BIFUbC-natural-gas'!D18,1)</f>
        <v>1</v>
      </c>
      <c r="E18" s="313">
        <f>IF('BIFUbC-natural-gas'!E18&gt;0,'E-natural gas'!E66/'BIFUbC-natural-gas'!E18,1)</f>
        <v>1</v>
      </c>
      <c r="F18" s="313">
        <f>IF('BIFUbC-natural-gas'!F18&gt;0,'E-natural gas'!F66/'BIFUbC-natural-gas'!F18,1)</f>
        <v>1</v>
      </c>
      <c r="G18" s="313">
        <f>IF('BIFUbC-natural-gas'!G18&gt;0,'E-natural gas'!G66/'BIFUbC-natural-gas'!G18,1)</f>
        <v>1</v>
      </c>
      <c r="H18" s="313">
        <f>IF('BIFUbC-natural-gas'!H18&gt;0,'E-natural gas'!H66/'BIFUbC-natural-gas'!H18,1)</f>
        <v>1</v>
      </c>
      <c r="I18" s="313">
        <f>IF('BIFUbC-natural-gas'!I18&gt;0,'E-natural gas'!I66/'BIFUbC-natural-gas'!I18,1)</f>
        <v>1</v>
      </c>
      <c r="J18" s="313">
        <f>IF('BIFUbC-natural-gas'!J18&gt;0,'E-natural gas'!J66/'BIFUbC-natural-gas'!J18,1)</f>
        <v>1</v>
      </c>
      <c r="K18" s="313">
        <f>IF('BIFUbC-natural-gas'!K18&gt;0,'E-natural gas'!K66/'BIFUbC-natural-gas'!K18,1)</f>
        <v>1</v>
      </c>
      <c r="L18" s="313">
        <f>IF('BIFUbC-natural-gas'!L18&gt;0,'E-natural gas'!L66/'BIFUbC-natural-gas'!L18,1)</f>
        <v>1</v>
      </c>
      <c r="M18" s="313">
        <f>IF('BIFUbC-natural-gas'!M18&gt;0,'E-natural gas'!M66/'BIFUbC-natural-gas'!M18,1)</f>
        <v>1</v>
      </c>
      <c r="N18" s="313">
        <f>IF('BIFUbC-natural-gas'!N18&gt;0,'E-natural gas'!N66/'BIFUbC-natural-gas'!N18,1)</f>
        <v>1</v>
      </c>
      <c r="O18" s="313">
        <f>IF('BIFUbC-natural-gas'!O18&gt;0,'E-natural gas'!O66/'BIFUbC-natural-gas'!O18,1)</f>
        <v>1</v>
      </c>
      <c r="P18" s="313">
        <f>IF('BIFUbC-natural-gas'!P18&gt;0,'E-natural gas'!P66/'BIFUbC-natural-gas'!P18,1)</f>
        <v>1</v>
      </c>
      <c r="Q18" s="313">
        <f>IF('BIFUbC-natural-gas'!Q18&gt;0,'E-natural gas'!Q66/'BIFUbC-natural-gas'!Q18,1)</f>
        <v>1</v>
      </c>
      <c r="R18" s="313">
        <f>IF('BIFUbC-natural-gas'!R18&gt;0,'E-natural gas'!R66/'BIFUbC-natural-gas'!R18,1)</f>
        <v>1</v>
      </c>
      <c r="S18" s="313">
        <f>IF('BIFUbC-natural-gas'!S18&gt;0,'E-natural gas'!S66/'BIFUbC-natural-gas'!S18,1)</f>
        <v>1</v>
      </c>
      <c r="T18" s="313">
        <f>IF('BIFUbC-natural-gas'!T18&gt;0,'E-natural gas'!T66/'BIFUbC-natural-gas'!T18,1)</f>
        <v>1</v>
      </c>
      <c r="U18" s="313">
        <f>IF('BIFUbC-natural-gas'!U18&gt;0,'E-natural gas'!U66/'BIFUbC-natural-gas'!U18,1)</f>
        <v>1</v>
      </c>
      <c r="V18" s="313">
        <f>IF('BIFUbC-natural-gas'!V18&gt;0,'E-natural gas'!V66/'BIFUbC-natural-gas'!V18,1)</f>
        <v>1</v>
      </c>
      <c r="W18" s="313">
        <f>IF('BIFUbC-natural-gas'!W18&gt;0,'E-natural gas'!W66/'BIFUbC-natural-gas'!W18,1)</f>
        <v>1</v>
      </c>
      <c r="X18" s="313">
        <f>IF('BIFUbC-natural-gas'!X18&gt;0,'E-natural gas'!X66/'BIFUbC-natural-gas'!X18,1)</f>
        <v>1</v>
      </c>
      <c r="Y18" s="313">
        <f>IF('BIFUbC-natural-gas'!Y18&gt;0,'E-natural gas'!Y66/'BIFUbC-natural-gas'!Y18,1)</f>
        <v>1</v>
      </c>
      <c r="Z18" s="313">
        <f>IF('BIFUbC-natural-gas'!Z18&gt;0,'E-natural gas'!Z66/'BIFUbC-natural-gas'!Z18,1)</f>
        <v>1</v>
      </c>
      <c r="AA18" s="313">
        <f>IF('BIFUbC-natural-gas'!AA18&gt;0,'E-natural gas'!AA66/'BIFUbC-natural-gas'!AA18,1)</f>
        <v>1</v>
      </c>
      <c r="AB18" s="313">
        <f>IF('BIFUbC-natural-gas'!AB18&gt;0,'E-natural gas'!AB66/'BIFUbC-natural-gas'!AB18,1)</f>
        <v>1</v>
      </c>
      <c r="AC18" s="313">
        <f>IF('BIFUbC-natural-gas'!AC18&gt;0,'E-natural gas'!AC66/'BIFUbC-natural-gas'!AC18,1)</f>
        <v>1</v>
      </c>
      <c r="AD18" s="313">
        <f>IF('BIFUbC-natural-gas'!AD18&gt;0,'E-natural gas'!AD66/'BIFUbC-natural-gas'!AD18,1)</f>
        <v>1</v>
      </c>
      <c r="AE18" s="313">
        <f>IF('BIFUbC-natural-gas'!AE18&gt;0,'E-natural gas'!AE66/'BIFUbC-natural-gas'!AE18,1)</f>
        <v>1</v>
      </c>
      <c r="AF18" s="313">
        <f>IF('BIFUbC-natural-gas'!AF18&gt;0,'E-natural gas'!AF66/'BIFUbC-natural-gas'!AF18,1)</f>
        <v>1</v>
      </c>
      <c r="AG18" s="313">
        <f>IF('BIFUbC-natural-gas'!AG18&gt;0,'E-natural gas'!AG66/'BIFUbC-natural-gas'!AG18,1)</f>
        <v>1</v>
      </c>
      <c r="AH18" s="313">
        <f>IF('BIFUbC-natural-gas'!AH18&gt;0,'E-natural gas'!AH66/'BIFUbC-natural-gas'!AH18,1)</f>
        <v>1</v>
      </c>
      <c r="AI18" s="313">
        <f>IF('BIFUbC-natural-gas'!AI18&gt;0,'E-natural gas'!AI66/'BIFUbC-natural-gas'!AI18,1)</f>
        <v>1</v>
      </c>
      <c r="AJ18" s="313">
        <f>IF('BIFUbC-natural-gas'!AJ18&gt;0,'E-natural gas'!AJ66/'BIFUbC-natural-gas'!AJ18,1)</f>
        <v>1</v>
      </c>
      <c r="AK18" s="313">
        <f>IF('BIFUbC-natural-gas'!AK18&gt;0,'E-natural gas'!AK66/'BIFUbC-natural-gas'!AK18,1)</f>
        <v>1</v>
      </c>
      <c r="AL18" s="313">
        <f>IF('BIFUbC-natural-gas'!AL18&gt;0,'E-natural gas'!AL66/'BIFUbC-natural-gas'!AL18,1)</f>
        <v>1</v>
      </c>
      <c r="AM18" s="313">
        <f>IF('BIFUbC-natural-gas'!AM18&gt;0,'E-natural gas'!AM66/'BIFUbC-natural-gas'!AM18,1)</f>
        <v>1</v>
      </c>
      <c r="AN18" s="313">
        <f>IF('BIFUbC-natural-gas'!AN18&gt;0,'E-natural gas'!AN66/'BIFUbC-natural-gas'!AN18,1)</f>
        <v>1</v>
      </c>
      <c r="AO18" s="313">
        <f>IF('BIFUbC-natural-gas'!AO18&gt;0,'E-natural gas'!AO66/'BIFUbC-natural-gas'!AO18,1)</f>
        <v>1</v>
      </c>
      <c r="AP18" s="313">
        <f>IF('BIFUbC-natural-gas'!AP18&gt;0,'E-natural gas'!AP66/'BIFUbC-natural-gas'!AP18,1)</f>
        <v>1</v>
      </c>
      <c r="AQ18" s="313">
        <f>IF('BIFUbC-natural-gas'!AQ18&gt;0,'E-natural gas'!AQ66/'BIFUbC-natural-gas'!AQ18,1)</f>
        <v>1</v>
      </c>
    </row>
    <row r="19" spans="1:43" x14ac:dyDescent="0.2">
      <c r="A19" s="313" t="s">
        <v>141</v>
      </c>
      <c r="B19" s="313">
        <f>IF('BIFUbC-natural-gas'!B19&gt;0,'E-natural gas'!B67/'BIFUbC-natural-gas'!B19,1)</f>
        <v>1</v>
      </c>
      <c r="C19" s="313">
        <f>IF('BIFUbC-natural-gas'!C19&gt;0,'E-natural gas'!C67/'BIFUbC-natural-gas'!C19,1)</f>
        <v>1</v>
      </c>
      <c r="D19" s="313">
        <f>IF('BIFUbC-natural-gas'!D19&gt;0,'E-natural gas'!D67/'BIFUbC-natural-gas'!D19,1)</f>
        <v>1</v>
      </c>
      <c r="E19" s="313">
        <f>IF('BIFUbC-natural-gas'!E19&gt;0,'E-natural gas'!E67/'BIFUbC-natural-gas'!E19,1)</f>
        <v>1</v>
      </c>
      <c r="F19" s="313">
        <f>IF('BIFUbC-natural-gas'!F19&gt;0,'E-natural gas'!F67/'BIFUbC-natural-gas'!F19,1)</f>
        <v>1</v>
      </c>
      <c r="G19" s="313">
        <f>IF('BIFUbC-natural-gas'!G19&gt;0,'E-natural gas'!G67/'BIFUbC-natural-gas'!G19,1)</f>
        <v>1</v>
      </c>
      <c r="H19" s="313">
        <f>IF('BIFUbC-natural-gas'!H19&gt;0,'E-natural gas'!H67/'BIFUbC-natural-gas'!H19,1)</f>
        <v>1</v>
      </c>
      <c r="I19" s="313">
        <f>IF('BIFUbC-natural-gas'!I19&gt;0,'E-natural gas'!I67/'BIFUbC-natural-gas'!I19,1)</f>
        <v>1</v>
      </c>
      <c r="J19" s="313">
        <f>IF('BIFUbC-natural-gas'!J19&gt;0,'E-natural gas'!J67/'BIFUbC-natural-gas'!J19,1)</f>
        <v>1</v>
      </c>
      <c r="K19" s="313">
        <f>IF('BIFUbC-natural-gas'!K19&gt;0,'E-natural gas'!K67/'BIFUbC-natural-gas'!K19,1)</f>
        <v>1</v>
      </c>
      <c r="L19" s="313">
        <f>IF('BIFUbC-natural-gas'!L19&gt;0,'E-natural gas'!L67/'BIFUbC-natural-gas'!L19,1)</f>
        <v>1</v>
      </c>
      <c r="M19" s="313">
        <f>IF('BIFUbC-natural-gas'!M19&gt;0,'E-natural gas'!M67/'BIFUbC-natural-gas'!M19,1)</f>
        <v>1</v>
      </c>
      <c r="N19" s="313">
        <f>IF('BIFUbC-natural-gas'!N19&gt;0,'E-natural gas'!N67/'BIFUbC-natural-gas'!N19,1)</f>
        <v>1</v>
      </c>
      <c r="O19" s="313">
        <f>IF('BIFUbC-natural-gas'!O19&gt;0,'E-natural gas'!O67/'BIFUbC-natural-gas'!O19,1)</f>
        <v>1</v>
      </c>
      <c r="P19" s="313">
        <f>IF('BIFUbC-natural-gas'!P19&gt;0,'E-natural gas'!P67/'BIFUbC-natural-gas'!P19,1)</f>
        <v>1</v>
      </c>
      <c r="Q19" s="313">
        <f>IF('BIFUbC-natural-gas'!Q19&gt;0,'E-natural gas'!Q67/'BIFUbC-natural-gas'!Q19,1)</f>
        <v>1</v>
      </c>
      <c r="R19" s="313">
        <f>IF('BIFUbC-natural-gas'!R19&gt;0,'E-natural gas'!R67/'BIFUbC-natural-gas'!R19,1)</f>
        <v>1</v>
      </c>
      <c r="S19" s="313">
        <f>IF('BIFUbC-natural-gas'!S19&gt;0,'E-natural gas'!S67/'BIFUbC-natural-gas'!S19,1)</f>
        <v>1</v>
      </c>
      <c r="T19" s="313">
        <f>IF('BIFUbC-natural-gas'!T19&gt;0,'E-natural gas'!T67/'BIFUbC-natural-gas'!T19,1)</f>
        <v>1</v>
      </c>
      <c r="U19" s="313">
        <f>IF('BIFUbC-natural-gas'!U19&gt;0,'E-natural gas'!U67/'BIFUbC-natural-gas'!U19,1)</f>
        <v>1</v>
      </c>
      <c r="V19" s="313">
        <f>IF('BIFUbC-natural-gas'!V19&gt;0,'E-natural gas'!V67/'BIFUbC-natural-gas'!V19,1)</f>
        <v>1</v>
      </c>
      <c r="W19" s="313">
        <f>IF('BIFUbC-natural-gas'!W19&gt;0,'E-natural gas'!W67/'BIFUbC-natural-gas'!W19,1)</f>
        <v>1</v>
      </c>
      <c r="X19" s="313">
        <f>IF('BIFUbC-natural-gas'!X19&gt;0,'E-natural gas'!X67/'BIFUbC-natural-gas'!X19,1)</f>
        <v>1</v>
      </c>
      <c r="Y19" s="313">
        <f>IF('BIFUbC-natural-gas'!Y19&gt;0,'E-natural gas'!Y67/'BIFUbC-natural-gas'!Y19,1)</f>
        <v>1</v>
      </c>
      <c r="Z19" s="313">
        <f>IF('BIFUbC-natural-gas'!Z19&gt;0,'E-natural gas'!Z67/'BIFUbC-natural-gas'!Z19,1)</f>
        <v>1</v>
      </c>
      <c r="AA19" s="313">
        <f>IF('BIFUbC-natural-gas'!AA19&gt;0,'E-natural gas'!AA67/'BIFUbC-natural-gas'!AA19,1)</f>
        <v>1</v>
      </c>
      <c r="AB19" s="313">
        <f>IF('BIFUbC-natural-gas'!AB19&gt;0,'E-natural gas'!AB67/'BIFUbC-natural-gas'!AB19,1)</f>
        <v>1</v>
      </c>
      <c r="AC19" s="313">
        <f>IF('BIFUbC-natural-gas'!AC19&gt;0,'E-natural gas'!AC67/'BIFUbC-natural-gas'!AC19,1)</f>
        <v>1</v>
      </c>
      <c r="AD19" s="313">
        <f>IF('BIFUbC-natural-gas'!AD19&gt;0,'E-natural gas'!AD67/'BIFUbC-natural-gas'!AD19,1)</f>
        <v>1</v>
      </c>
      <c r="AE19" s="313">
        <f>IF('BIFUbC-natural-gas'!AE19&gt;0,'E-natural gas'!AE67/'BIFUbC-natural-gas'!AE19,1)</f>
        <v>1</v>
      </c>
      <c r="AF19" s="313">
        <f>IF('BIFUbC-natural-gas'!AF19&gt;0,'E-natural gas'!AF67/'BIFUbC-natural-gas'!AF19,1)</f>
        <v>1</v>
      </c>
      <c r="AG19" s="313">
        <f>IF('BIFUbC-natural-gas'!AG19&gt;0,'E-natural gas'!AG67/'BIFUbC-natural-gas'!AG19,1)</f>
        <v>1</v>
      </c>
      <c r="AH19" s="313">
        <f>IF('BIFUbC-natural-gas'!AH19&gt;0,'E-natural gas'!AH67/'BIFUbC-natural-gas'!AH19,1)</f>
        <v>1</v>
      </c>
      <c r="AI19" s="313">
        <f>IF('BIFUbC-natural-gas'!AI19&gt;0,'E-natural gas'!AI67/'BIFUbC-natural-gas'!AI19,1)</f>
        <v>1</v>
      </c>
      <c r="AJ19" s="313">
        <f>IF('BIFUbC-natural-gas'!AJ19&gt;0,'E-natural gas'!AJ67/'BIFUbC-natural-gas'!AJ19,1)</f>
        <v>1</v>
      </c>
      <c r="AK19" s="313">
        <f>IF('BIFUbC-natural-gas'!AK19&gt;0,'E-natural gas'!AK67/'BIFUbC-natural-gas'!AK19,1)</f>
        <v>1</v>
      </c>
      <c r="AL19" s="313">
        <f>IF('BIFUbC-natural-gas'!AL19&gt;0,'E-natural gas'!AL67/'BIFUbC-natural-gas'!AL19,1)</f>
        <v>1</v>
      </c>
      <c r="AM19" s="313">
        <f>IF('BIFUbC-natural-gas'!AM19&gt;0,'E-natural gas'!AM67/'BIFUbC-natural-gas'!AM19,1)</f>
        <v>1</v>
      </c>
      <c r="AN19" s="313">
        <f>IF('BIFUbC-natural-gas'!AN19&gt;0,'E-natural gas'!AN67/'BIFUbC-natural-gas'!AN19,1)</f>
        <v>1</v>
      </c>
      <c r="AO19" s="313">
        <f>IF('BIFUbC-natural-gas'!AO19&gt;0,'E-natural gas'!AO67/'BIFUbC-natural-gas'!AO19,1)</f>
        <v>1</v>
      </c>
      <c r="AP19" s="313">
        <f>IF('BIFUbC-natural-gas'!AP19&gt;0,'E-natural gas'!AP67/'BIFUbC-natural-gas'!AP19,1)</f>
        <v>1</v>
      </c>
      <c r="AQ19" s="313">
        <f>IF('BIFUbC-natural-gas'!AQ19&gt;0,'E-natural gas'!AQ67/'BIFUbC-natural-gas'!AQ19,1)</f>
        <v>1</v>
      </c>
    </row>
    <row r="20" spans="1:43" x14ac:dyDescent="0.2">
      <c r="A20" s="313" t="s">
        <v>142</v>
      </c>
      <c r="B20" s="313">
        <f>IF('BIFUbC-natural-gas'!B20&gt;0,'E-natural gas'!B68/'BIFUbC-natural-gas'!B20,1)</f>
        <v>1</v>
      </c>
      <c r="C20" s="313">
        <f>IF('BIFUbC-natural-gas'!C20&gt;0,'E-natural gas'!C68/'BIFUbC-natural-gas'!C20,1)</f>
        <v>1</v>
      </c>
      <c r="D20" s="313">
        <f>IF('BIFUbC-natural-gas'!D20&gt;0,'E-natural gas'!D68/'BIFUbC-natural-gas'!D20,1)</f>
        <v>1</v>
      </c>
      <c r="E20" s="313">
        <f>IF('BIFUbC-natural-gas'!E20&gt;0,'E-natural gas'!E68/'BIFUbC-natural-gas'!E20,1)</f>
        <v>1</v>
      </c>
      <c r="F20" s="313">
        <f>IF('BIFUbC-natural-gas'!F20&gt;0,'E-natural gas'!F68/'BIFUbC-natural-gas'!F20,1)</f>
        <v>1</v>
      </c>
      <c r="G20" s="313">
        <f>IF('BIFUbC-natural-gas'!G20&gt;0,'E-natural gas'!G68/'BIFUbC-natural-gas'!G20,1)</f>
        <v>1</v>
      </c>
      <c r="H20" s="313">
        <f>IF('BIFUbC-natural-gas'!H20&gt;0,'E-natural gas'!H68/'BIFUbC-natural-gas'!H20,1)</f>
        <v>1</v>
      </c>
      <c r="I20" s="313">
        <f>IF('BIFUbC-natural-gas'!I20&gt;0,'E-natural gas'!I68/'BIFUbC-natural-gas'!I20,1)</f>
        <v>1</v>
      </c>
      <c r="J20" s="313">
        <f>IF('BIFUbC-natural-gas'!J20&gt;0,'E-natural gas'!J68/'BIFUbC-natural-gas'!J20,1)</f>
        <v>1</v>
      </c>
      <c r="K20" s="313">
        <f>IF('BIFUbC-natural-gas'!K20&gt;0,'E-natural gas'!K68/'BIFUbC-natural-gas'!K20,1)</f>
        <v>1</v>
      </c>
      <c r="L20" s="313">
        <f>IF('BIFUbC-natural-gas'!L20&gt;0,'E-natural gas'!L68/'BIFUbC-natural-gas'!L20,1)</f>
        <v>1</v>
      </c>
      <c r="M20" s="313">
        <f>IF('BIFUbC-natural-gas'!M20&gt;0,'E-natural gas'!M68/'BIFUbC-natural-gas'!M20,1)</f>
        <v>1</v>
      </c>
      <c r="N20" s="313">
        <f>IF('BIFUbC-natural-gas'!N20&gt;0,'E-natural gas'!N68/'BIFUbC-natural-gas'!N20,1)</f>
        <v>1</v>
      </c>
      <c r="O20" s="313">
        <f>IF('BIFUbC-natural-gas'!O20&gt;0,'E-natural gas'!O68/'BIFUbC-natural-gas'!O20,1)</f>
        <v>1</v>
      </c>
      <c r="P20" s="313">
        <f>IF('BIFUbC-natural-gas'!P20&gt;0,'E-natural gas'!P68/'BIFUbC-natural-gas'!P20,1)</f>
        <v>1</v>
      </c>
      <c r="Q20" s="313">
        <f>IF('BIFUbC-natural-gas'!Q20&gt;0,'E-natural gas'!Q68/'BIFUbC-natural-gas'!Q20,1)</f>
        <v>1</v>
      </c>
      <c r="R20" s="313">
        <f>IF('BIFUbC-natural-gas'!R20&gt;0,'E-natural gas'!R68/'BIFUbC-natural-gas'!R20,1)</f>
        <v>1</v>
      </c>
      <c r="S20" s="313">
        <f>IF('BIFUbC-natural-gas'!S20&gt;0,'E-natural gas'!S68/'BIFUbC-natural-gas'!S20,1)</f>
        <v>1</v>
      </c>
      <c r="T20" s="313">
        <f>IF('BIFUbC-natural-gas'!T20&gt;0,'E-natural gas'!T68/'BIFUbC-natural-gas'!T20,1)</f>
        <v>1</v>
      </c>
      <c r="U20" s="313">
        <f>IF('BIFUbC-natural-gas'!U20&gt;0,'E-natural gas'!U68/'BIFUbC-natural-gas'!U20,1)</f>
        <v>1</v>
      </c>
      <c r="V20" s="313">
        <f>IF('BIFUbC-natural-gas'!V20&gt;0,'E-natural gas'!V68/'BIFUbC-natural-gas'!V20,1)</f>
        <v>1</v>
      </c>
      <c r="W20" s="313">
        <f>IF('BIFUbC-natural-gas'!W20&gt;0,'E-natural gas'!W68/'BIFUbC-natural-gas'!W20,1)</f>
        <v>1</v>
      </c>
      <c r="X20" s="313">
        <f>IF('BIFUbC-natural-gas'!X20&gt;0,'E-natural gas'!X68/'BIFUbC-natural-gas'!X20,1)</f>
        <v>1</v>
      </c>
      <c r="Y20" s="313">
        <f>IF('BIFUbC-natural-gas'!Y20&gt;0,'E-natural gas'!Y68/'BIFUbC-natural-gas'!Y20,1)</f>
        <v>1</v>
      </c>
      <c r="Z20" s="313">
        <f>IF('BIFUbC-natural-gas'!Z20&gt;0,'E-natural gas'!Z68/'BIFUbC-natural-gas'!Z20,1)</f>
        <v>1</v>
      </c>
      <c r="AA20" s="313">
        <f>IF('BIFUbC-natural-gas'!AA20&gt;0,'E-natural gas'!AA68/'BIFUbC-natural-gas'!AA20,1)</f>
        <v>1</v>
      </c>
      <c r="AB20" s="313">
        <f>IF('BIFUbC-natural-gas'!AB20&gt;0,'E-natural gas'!AB68/'BIFUbC-natural-gas'!AB20,1)</f>
        <v>1</v>
      </c>
      <c r="AC20" s="313">
        <f>IF('BIFUbC-natural-gas'!AC20&gt;0,'E-natural gas'!AC68/'BIFUbC-natural-gas'!AC20,1)</f>
        <v>1</v>
      </c>
      <c r="AD20" s="313">
        <f>IF('BIFUbC-natural-gas'!AD20&gt;0,'E-natural gas'!AD68/'BIFUbC-natural-gas'!AD20,1)</f>
        <v>1</v>
      </c>
      <c r="AE20" s="313">
        <f>IF('BIFUbC-natural-gas'!AE20&gt;0,'E-natural gas'!AE68/'BIFUbC-natural-gas'!AE20,1)</f>
        <v>1</v>
      </c>
      <c r="AF20" s="313">
        <f>IF('BIFUbC-natural-gas'!AF20&gt;0,'E-natural gas'!AF68/'BIFUbC-natural-gas'!AF20,1)</f>
        <v>1</v>
      </c>
      <c r="AG20" s="313">
        <f>IF('BIFUbC-natural-gas'!AG20&gt;0,'E-natural gas'!AG68/'BIFUbC-natural-gas'!AG20,1)</f>
        <v>1</v>
      </c>
      <c r="AH20" s="313">
        <f>IF('BIFUbC-natural-gas'!AH20&gt;0,'E-natural gas'!AH68/'BIFUbC-natural-gas'!AH20,1)</f>
        <v>1</v>
      </c>
      <c r="AI20" s="313">
        <f>IF('BIFUbC-natural-gas'!AI20&gt;0,'E-natural gas'!AI68/'BIFUbC-natural-gas'!AI20,1)</f>
        <v>1</v>
      </c>
      <c r="AJ20" s="313">
        <f>IF('BIFUbC-natural-gas'!AJ20&gt;0,'E-natural gas'!AJ68/'BIFUbC-natural-gas'!AJ20,1)</f>
        <v>1</v>
      </c>
      <c r="AK20" s="313">
        <f>IF('BIFUbC-natural-gas'!AK20&gt;0,'E-natural gas'!AK68/'BIFUbC-natural-gas'!AK20,1)</f>
        <v>1</v>
      </c>
      <c r="AL20" s="313">
        <f>IF('BIFUbC-natural-gas'!AL20&gt;0,'E-natural gas'!AL68/'BIFUbC-natural-gas'!AL20,1)</f>
        <v>1</v>
      </c>
      <c r="AM20" s="313">
        <f>IF('BIFUbC-natural-gas'!AM20&gt;0,'E-natural gas'!AM68/'BIFUbC-natural-gas'!AM20,1)</f>
        <v>1</v>
      </c>
      <c r="AN20" s="313">
        <f>IF('BIFUbC-natural-gas'!AN20&gt;0,'E-natural gas'!AN68/'BIFUbC-natural-gas'!AN20,1)</f>
        <v>1</v>
      </c>
      <c r="AO20" s="313">
        <f>IF('BIFUbC-natural-gas'!AO20&gt;0,'E-natural gas'!AO68/'BIFUbC-natural-gas'!AO20,1)</f>
        <v>1</v>
      </c>
      <c r="AP20" s="313">
        <f>IF('BIFUbC-natural-gas'!AP20&gt;0,'E-natural gas'!AP68/'BIFUbC-natural-gas'!AP20,1)</f>
        <v>1</v>
      </c>
      <c r="AQ20" s="313">
        <f>IF('BIFUbC-natural-gas'!AQ20&gt;0,'E-natural gas'!AQ68/'BIFUbC-natural-gas'!AQ20,1)</f>
        <v>1</v>
      </c>
    </row>
    <row r="21" spans="1:43" x14ac:dyDescent="0.2">
      <c r="A21" s="313" t="s">
        <v>143</v>
      </c>
      <c r="B21" s="313">
        <f>IF('BIFUbC-natural-gas'!B21&gt;0,'E-natural gas'!B69/'BIFUbC-natural-gas'!B21,1)</f>
        <v>1</v>
      </c>
      <c r="C21" s="313">
        <f>IF('BIFUbC-natural-gas'!C21&gt;0,'E-natural gas'!C69/'BIFUbC-natural-gas'!C21,1)</f>
        <v>1</v>
      </c>
      <c r="D21" s="313">
        <f>IF('BIFUbC-natural-gas'!D21&gt;0,'E-natural gas'!D69/'BIFUbC-natural-gas'!D21,1)</f>
        <v>1</v>
      </c>
      <c r="E21" s="313">
        <f>IF('BIFUbC-natural-gas'!E21&gt;0,'E-natural gas'!E69/'BIFUbC-natural-gas'!E21,1)</f>
        <v>1</v>
      </c>
      <c r="F21" s="313">
        <f>IF('BIFUbC-natural-gas'!F21&gt;0,'E-natural gas'!F69/'BIFUbC-natural-gas'!F21,1)</f>
        <v>1</v>
      </c>
      <c r="G21" s="313">
        <f>IF('BIFUbC-natural-gas'!G21&gt;0,'E-natural gas'!G69/'BIFUbC-natural-gas'!G21,1)</f>
        <v>1</v>
      </c>
      <c r="H21" s="313">
        <f>IF('BIFUbC-natural-gas'!H21&gt;0,'E-natural gas'!H69/'BIFUbC-natural-gas'!H21,1)</f>
        <v>1</v>
      </c>
      <c r="I21" s="313">
        <f>IF('BIFUbC-natural-gas'!I21&gt;0,'E-natural gas'!I69/'BIFUbC-natural-gas'!I21,1)</f>
        <v>1</v>
      </c>
      <c r="J21" s="313">
        <f>IF('BIFUbC-natural-gas'!J21&gt;0,'E-natural gas'!J69/'BIFUbC-natural-gas'!J21,1)</f>
        <v>1</v>
      </c>
      <c r="K21" s="313">
        <f>IF('BIFUbC-natural-gas'!K21&gt;0,'E-natural gas'!K69/'BIFUbC-natural-gas'!K21,1)</f>
        <v>1</v>
      </c>
      <c r="L21" s="313">
        <f>IF('BIFUbC-natural-gas'!L21&gt;0,'E-natural gas'!L69/'BIFUbC-natural-gas'!L21,1)</f>
        <v>1</v>
      </c>
      <c r="M21" s="313">
        <f>IF('BIFUbC-natural-gas'!M21&gt;0,'E-natural gas'!M69/'BIFUbC-natural-gas'!M21,1)</f>
        <v>1</v>
      </c>
      <c r="N21" s="313">
        <f>IF('BIFUbC-natural-gas'!N21&gt;0,'E-natural gas'!N69/'BIFUbC-natural-gas'!N21,1)</f>
        <v>1</v>
      </c>
      <c r="O21" s="313">
        <f>IF('BIFUbC-natural-gas'!O21&gt;0,'E-natural gas'!O69/'BIFUbC-natural-gas'!O21,1)</f>
        <v>1</v>
      </c>
      <c r="P21" s="313">
        <f>IF('BIFUbC-natural-gas'!P21&gt;0,'E-natural gas'!P69/'BIFUbC-natural-gas'!P21,1)</f>
        <v>1</v>
      </c>
      <c r="Q21" s="313">
        <f>IF('BIFUbC-natural-gas'!Q21&gt;0,'E-natural gas'!Q69/'BIFUbC-natural-gas'!Q21,1)</f>
        <v>1</v>
      </c>
      <c r="R21" s="313">
        <f>IF('BIFUbC-natural-gas'!R21&gt;0,'E-natural gas'!R69/'BIFUbC-natural-gas'!R21,1)</f>
        <v>1</v>
      </c>
      <c r="S21" s="313">
        <f>IF('BIFUbC-natural-gas'!S21&gt;0,'E-natural gas'!S69/'BIFUbC-natural-gas'!S21,1)</f>
        <v>1</v>
      </c>
      <c r="T21" s="313">
        <f>IF('BIFUbC-natural-gas'!T21&gt;0,'E-natural gas'!T69/'BIFUbC-natural-gas'!T21,1)</f>
        <v>1</v>
      </c>
      <c r="U21" s="313">
        <f>IF('BIFUbC-natural-gas'!U21&gt;0,'E-natural gas'!U69/'BIFUbC-natural-gas'!U21,1)</f>
        <v>1</v>
      </c>
      <c r="V21" s="313">
        <f>IF('BIFUbC-natural-gas'!V21&gt;0,'E-natural gas'!V69/'BIFUbC-natural-gas'!V21,1)</f>
        <v>1</v>
      </c>
      <c r="W21" s="313">
        <f>IF('BIFUbC-natural-gas'!W21&gt;0,'E-natural gas'!W69/'BIFUbC-natural-gas'!W21,1)</f>
        <v>1</v>
      </c>
      <c r="X21" s="313">
        <f>IF('BIFUbC-natural-gas'!X21&gt;0,'E-natural gas'!X69/'BIFUbC-natural-gas'!X21,1)</f>
        <v>1</v>
      </c>
      <c r="Y21" s="313">
        <f>IF('BIFUbC-natural-gas'!Y21&gt;0,'E-natural gas'!Y69/'BIFUbC-natural-gas'!Y21,1)</f>
        <v>1</v>
      </c>
      <c r="Z21" s="313">
        <f>IF('BIFUbC-natural-gas'!Z21&gt;0,'E-natural gas'!Z69/'BIFUbC-natural-gas'!Z21,1)</f>
        <v>1</v>
      </c>
      <c r="AA21" s="313">
        <f>IF('BIFUbC-natural-gas'!AA21&gt;0,'E-natural gas'!AA69/'BIFUbC-natural-gas'!AA21,1)</f>
        <v>1</v>
      </c>
      <c r="AB21" s="313">
        <f>IF('BIFUbC-natural-gas'!AB21&gt;0,'E-natural gas'!AB69/'BIFUbC-natural-gas'!AB21,1)</f>
        <v>1</v>
      </c>
      <c r="AC21" s="313">
        <f>IF('BIFUbC-natural-gas'!AC21&gt;0,'E-natural gas'!AC69/'BIFUbC-natural-gas'!AC21,1)</f>
        <v>1</v>
      </c>
      <c r="AD21" s="313">
        <f>IF('BIFUbC-natural-gas'!AD21&gt;0,'E-natural gas'!AD69/'BIFUbC-natural-gas'!AD21,1)</f>
        <v>1</v>
      </c>
      <c r="AE21" s="313">
        <f>IF('BIFUbC-natural-gas'!AE21&gt;0,'E-natural gas'!AE69/'BIFUbC-natural-gas'!AE21,1)</f>
        <v>1</v>
      </c>
      <c r="AF21" s="313">
        <f>IF('BIFUbC-natural-gas'!AF21&gt;0,'E-natural gas'!AF69/'BIFUbC-natural-gas'!AF21,1)</f>
        <v>1</v>
      </c>
      <c r="AG21" s="313">
        <f>IF('BIFUbC-natural-gas'!AG21&gt;0,'E-natural gas'!AG69/'BIFUbC-natural-gas'!AG21,1)</f>
        <v>1</v>
      </c>
      <c r="AH21" s="313">
        <f>IF('BIFUbC-natural-gas'!AH21&gt;0,'E-natural gas'!AH69/'BIFUbC-natural-gas'!AH21,1)</f>
        <v>1</v>
      </c>
      <c r="AI21" s="313">
        <f>IF('BIFUbC-natural-gas'!AI21&gt;0,'E-natural gas'!AI69/'BIFUbC-natural-gas'!AI21,1)</f>
        <v>1</v>
      </c>
      <c r="AJ21" s="313">
        <f>IF('BIFUbC-natural-gas'!AJ21&gt;0,'E-natural gas'!AJ69/'BIFUbC-natural-gas'!AJ21,1)</f>
        <v>1</v>
      </c>
      <c r="AK21" s="313">
        <f>IF('BIFUbC-natural-gas'!AK21&gt;0,'E-natural gas'!AK69/'BIFUbC-natural-gas'!AK21,1)</f>
        <v>1</v>
      </c>
      <c r="AL21" s="313">
        <f>IF('BIFUbC-natural-gas'!AL21&gt;0,'E-natural gas'!AL69/'BIFUbC-natural-gas'!AL21,1)</f>
        <v>1</v>
      </c>
      <c r="AM21" s="313">
        <f>IF('BIFUbC-natural-gas'!AM21&gt;0,'E-natural gas'!AM69/'BIFUbC-natural-gas'!AM21,1)</f>
        <v>1</v>
      </c>
      <c r="AN21" s="313">
        <f>IF('BIFUbC-natural-gas'!AN21&gt;0,'E-natural gas'!AN69/'BIFUbC-natural-gas'!AN21,1)</f>
        <v>1</v>
      </c>
      <c r="AO21" s="313">
        <f>IF('BIFUbC-natural-gas'!AO21&gt;0,'E-natural gas'!AO69/'BIFUbC-natural-gas'!AO21,1)</f>
        <v>1</v>
      </c>
      <c r="AP21" s="313">
        <f>IF('BIFUbC-natural-gas'!AP21&gt;0,'E-natural gas'!AP69/'BIFUbC-natural-gas'!AP21,1)</f>
        <v>1</v>
      </c>
      <c r="AQ21" s="313">
        <f>IF('BIFUbC-natural-gas'!AQ21&gt;0,'E-natural gas'!AQ69/'BIFUbC-natural-gas'!AQ21,1)</f>
        <v>1</v>
      </c>
    </row>
    <row r="22" spans="1:43" x14ac:dyDescent="0.2">
      <c r="A22" s="313" t="s">
        <v>144</v>
      </c>
      <c r="B22" s="313">
        <f>IF('BIFUbC-natural-gas'!B22&gt;0,'E-natural gas'!B70/'BIFUbC-natural-gas'!B22,1)</f>
        <v>1</v>
      </c>
      <c r="C22" s="313">
        <f>IF('BIFUbC-natural-gas'!C22&gt;0,'E-natural gas'!C70/'BIFUbC-natural-gas'!C22,1)</f>
        <v>1</v>
      </c>
      <c r="D22" s="313">
        <f>IF('BIFUbC-natural-gas'!D22&gt;0,'E-natural gas'!D70/'BIFUbC-natural-gas'!D22,1)</f>
        <v>1</v>
      </c>
      <c r="E22" s="313">
        <f>IF('BIFUbC-natural-gas'!E22&gt;0,'E-natural gas'!E70/'BIFUbC-natural-gas'!E22,1)</f>
        <v>1</v>
      </c>
      <c r="F22" s="313">
        <f>IF('BIFUbC-natural-gas'!F22&gt;0,'E-natural gas'!F70/'BIFUbC-natural-gas'!F22,1)</f>
        <v>1</v>
      </c>
      <c r="G22" s="313">
        <f>IF('BIFUbC-natural-gas'!G22&gt;0,'E-natural gas'!G70/'BIFUbC-natural-gas'!G22,1)</f>
        <v>1</v>
      </c>
      <c r="H22" s="313">
        <f>IF('BIFUbC-natural-gas'!H22&gt;0,'E-natural gas'!H70/'BIFUbC-natural-gas'!H22,1)</f>
        <v>1</v>
      </c>
      <c r="I22" s="313">
        <f>IF('BIFUbC-natural-gas'!I22&gt;0,'E-natural gas'!I70/'BIFUbC-natural-gas'!I22,1)</f>
        <v>1</v>
      </c>
      <c r="J22" s="313">
        <f>IF('BIFUbC-natural-gas'!J22&gt;0,'E-natural gas'!J70/'BIFUbC-natural-gas'!J22,1)</f>
        <v>1</v>
      </c>
      <c r="K22" s="313">
        <f>IF('BIFUbC-natural-gas'!K22&gt;0,'E-natural gas'!K70/'BIFUbC-natural-gas'!K22,1)</f>
        <v>1</v>
      </c>
      <c r="L22" s="313">
        <f>IF('BIFUbC-natural-gas'!L22&gt;0,'E-natural gas'!L70/'BIFUbC-natural-gas'!L22,1)</f>
        <v>1</v>
      </c>
      <c r="M22" s="313">
        <f>IF('BIFUbC-natural-gas'!M22&gt;0,'E-natural gas'!M70/'BIFUbC-natural-gas'!M22,1)</f>
        <v>1</v>
      </c>
      <c r="N22" s="313">
        <f>IF('BIFUbC-natural-gas'!N22&gt;0,'E-natural gas'!N70/'BIFUbC-natural-gas'!N22,1)</f>
        <v>1</v>
      </c>
      <c r="O22" s="313">
        <f>IF('BIFUbC-natural-gas'!O22&gt;0,'E-natural gas'!O70/'BIFUbC-natural-gas'!O22,1)</f>
        <v>1</v>
      </c>
      <c r="P22" s="313">
        <f>IF('BIFUbC-natural-gas'!P22&gt;0,'E-natural gas'!P70/'BIFUbC-natural-gas'!P22,1)</f>
        <v>1</v>
      </c>
      <c r="Q22" s="313">
        <f>IF('BIFUbC-natural-gas'!Q22&gt;0,'E-natural gas'!Q70/'BIFUbC-natural-gas'!Q22,1)</f>
        <v>1</v>
      </c>
      <c r="R22" s="313">
        <f>IF('BIFUbC-natural-gas'!R22&gt;0,'E-natural gas'!R70/'BIFUbC-natural-gas'!R22,1)</f>
        <v>1</v>
      </c>
      <c r="S22" s="313">
        <f>IF('BIFUbC-natural-gas'!S22&gt;0,'E-natural gas'!S70/'BIFUbC-natural-gas'!S22,1)</f>
        <v>1</v>
      </c>
      <c r="T22" s="313">
        <f>IF('BIFUbC-natural-gas'!T22&gt;0,'E-natural gas'!T70/'BIFUbC-natural-gas'!T22,1)</f>
        <v>1</v>
      </c>
      <c r="U22" s="313">
        <f>IF('BIFUbC-natural-gas'!U22&gt;0,'E-natural gas'!U70/'BIFUbC-natural-gas'!U22,1)</f>
        <v>1</v>
      </c>
      <c r="V22" s="313">
        <f>IF('BIFUbC-natural-gas'!V22&gt;0,'E-natural gas'!V70/'BIFUbC-natural-gas'!V22,1)</f>
        <v>1</v>
      </c>
      <c r="W22" s="313">
        <f>IF('BIFUbC-natural-gas'!W22&gt;0,'E-natural gas'!W70/'BIFUbC-natural-gas'!W22,1)</f>
        <v>1</v>
      </c>
      <c r="X22" s="313">
        <f>IF('BIFUbC-natural-gas'!X22&gt;0,'E-natural gas'!X70/'BIFUbC-natural-gas'!X22,1)</f>
        <v>1</v>
      </c>
      <c r="Y22" s="313">
        <f>IF('BIFUbC-natural-gas'!Y22&gt;0,'E-natural gas'!Y70/'BIFUbC-natural-gas'!Y22,1)</f>
        <v>1</v>
      </c>
      <c r="Z22" s="313">
        <f>IF('BIFUbC-natural-gas'!Z22&gt;0,'E-natural gas'!Z70/'BIFUbC-natural-gas'!Z22,1)</f>
        <v>1</v>
      </c>
      <c r="AA22" s="313">
        <f>IF('BIFUbC-natural-gas'!AA22&gt;0,'E-natural gas'!AA70/'BIFUbC-natural-gas'!AA22,1)</f>
        <v>1</v>
      </c>
      <c r="AB22" s="313">
        <f>IF('BIFUbC-natural-gas'!AB22&gt;0,'E-natural gas'!AB70/'BIFUbC-natural-gas'!AB22,1)</f>
        <v>1</v>
      </c>
      <c r="AC22" s="313">
        <f>IF('BIFUbC-natural-gas'!AC22&gt;0,'E-natural gas'!AC70/'BIFUbC-natural-gas'!AC22,1)</f>
        <v>1</v>
      </c>
      <c r="AD22" s="313">
        <f>IF('BIFUbC-natural-gas'!AD22&gt;0,'E-natural gas'!AD70/'BIFUbC-natural-gas'!AD22,1)</f>
        <v>1</v>
      </c>
      <c r="AE22" s="313">
        <f>IF('BIFUbC-natural-gas'!AE22&gt;0,'E-natural gas'!AE70/'BIFUbC-natural-gas'!AE22,1)</f>
        <v>1</v>
      </c>
      <c r="AF22" s="313">
        <f>IF('BIFUbC-natural-gas'!AF22&gt;0,'E-natural gas'!AF70/'BIFUbC-natural-gas'!AF22,1)</f>
        <v>1</v>
      </c>
      <c r="AG22" s="313">
        <f>IF('BIFUbC-natural-gas'!AG22&gt;0,'E-natural gas'!AG70/'BIFUbC-natural-gas'!AG22,1)</f>
        <v>1</v>
      </c>
      <c r="AH22" s="313">
        <f>IF('BIFUbC-natural-gas'!AH22&gt;0,'E-natural gas'!AH70/'BIFUbC-natural-gas'!AH22,1)</f>
        <v>1</v>
      </c>
      <c r="AI22" s="313">
        <f>IF('BIFUbC-natural-gas'!AI22&gt;0,'E-natural gas'!AI70/'BIFUbC-natural-gas'!AI22,1)</f>
        <v>1</v>
      </c>
      <c r="AJ22" s="313">
        <f>IF('BIFUbC-natural-gas'!AJ22&gt;0,'E-natural gas'!AJ70/'BIFUbC-natural-gas'!AJ22,1)</f>
        <v>1</v>
      </c>
      <c r="AK22" s="313">
        <f>IF('BIFUbC-natural-gas'!AK22&gt;0,'E-natural gas'!AK70/'BIFUbC-natural-gas'!AK22,1)</f>
        <v>1</v>
      </c>
      <c r="AL22" s="313">
        <f>IF('BIFUbC-natural-gas'!AL22&gt;0,'E-natural gas'!AL70/'BIFUbC-natural-gas'!AL22,1)</f>
        <v>1</v>
      </c>
      <c r="AM22" s="313">
        <f>IF('BIFUbC-natural-gas'!AM22&gt;0,'E-natural gas'!AM70/'BIFUbC-natural-gas'!AM22,1)</f>
        <v>1</v>
      </c>
      <c r="AN22" s="313">
        <f>IF('BIFUbC-natural-gas'!AN22&gt;0,'E-natural gas'!AN70/'BIFUbC-natural-gas'!AN22,1)</f>
        <v>1</v>
      </c>
      <c r="AO22" s="313">
        <f>IF('BIFUbC-natural-gas'!AO22&gt;0,'E-natural gas'!AO70/'BIFUbC-natural-gas'!AO22,1)</f>
        <v>1</v>
      </c>
      <c r="AP22" s="313">
        <f>IF('BIFUbC-natural-gas'!AP22&gt;0,'E-natural gas'!AP70/'BIFUbC-natural-gas'!AP22,1)</f>
        <v>1</v>
      </c>
      <c r="AQ22" s="313">
        <f>IF('BIFUbC-natural-gas'!AQ22&gt;0,'E-natural gas'!AQ70/'BIFUbC-natural-gas'!AQ22,1)</f>
        <v>1</v>
      </c>
    </row>
    <row r="23" spans="1:43" x14ac:dyDescent="0.2">
      <c r="A23" s="313" t="s">
        <v>145</v>
      </c>
      <c r="B23" s="313">
        <f>IF('BIFUbC-natural-gas'!B23&gt;0,'E-natural gas'!B71/'BIFUbC-natural-gas'!B23,1)</f>
        <v>1</v>
      </c>
      <c r="C23" s="313">
        <f>IF('BIFUbC-natural-gas'!C23&gt;0,'E-natural gas'!C71/'BIFUbC-natural-gas'!C23,1)</f>
        <v>1</v>
      </c>
      <c r="D23" s="313">
        <f>IF('BIFUbC-natural-gas'!D23&gt;0,'E-natural gas'!D71/'BIFUbC-natural-gas'!D23,1)</f>
        <v>1</v>
      </c>
      <c r="E23" s="313">
        <f>IF('BIFUbC-natural-gas'!E23&gt;0,'E-natural gas'!E71/'BIFUbC-natural-gas'!E23,1)</f>
        <v>1</v>
      </c>
      <c r="F23" s="313">
        <f>IF('BIFUbC-natural-gas'!F23&gt;0,'E-natural gas'!F71/'BIFUbC-natural-gas'!F23,1)</f>
        <v>1</v>
      </c>
      <c r="G23" s="313">
        <f>IF('BIFUbC-natural-gas'!G23&gt;0,'E-natural gas'!G71/'BIFUbC-natural-gas'!G23,1)</f>
        <v>1</v>
      </c>
      <c r="H23" s="313">
        <f>IF('BIFUbC-natural-gas'!H23&gt;0,'E-natural gas'!H71/'BIFUbC-natural-gas'!H23,1)</f>
        <v>1</v>
      </c>
      <c r="I23" s="313">
        <f>IF('BIFUbC-natural-gas'!I23&gt;0,'E-natural gas'!I71/'BIFUbC-natural-gas'!I23,1)</f>
        <v>1</v>
      </c>
      <c r="J23" s="313">
        <f>IF('BIFUbC-natural-gas'!J23&gt;0,'E-natural gas'!J71/'BIFUbC-natural-gas'!J23,1)</f>
        <v>1</v>
      </c>
      <c r="K23" s="313">
        <f>IF('BIFUbC-natural-gas'!K23&gt;0,'E-natural gas'!K71/'BIFUbC-natural-gas'!K23,1)</f>
        <v>1</v>
      </c>
      <c r="L23" s="313">
        <f>IF('BIFUbC-natural-gas'!L23&gt;0,'E-natural gas'!L71/'BIFUbC-natural-gas'!L23,1)</f>
        <v>1</v>
      </c>
      <c r="M23" s="313">
        <f>IF('BIFUbC-natural-gas'!M23&gt;0,'E-natural gas'!M71/'BIFUbC-natural-gas'!M23,1)</f>
        <v>1</v>
      </c>
      <c r="N23" s="313">
        <f>IF('BIFUbC-natural-gas'!N23&gt;0,'E-natural gas'!N71/'BIFUbC-natural-gas'!N23,1)</f>
        <v>1</v>
      </c>
      <c r="O23" s="313">
        <f>IF('BIFUbC-natural-gas'!O23&gt;0,'E-natural gas'!O71/'BIFUbC-natural-gas'!O23,1)</f>
        <v>1</v>
      </c>
      <c r="P23" s="313">
        <f>IF('BIFUbC-natural-gas'!P23&gt;0,'E-natural gas'!P71/'BIFUbC-natural-gas'!P23,1)</f>
        <v>1</v>
      </c>
      <c r="Q23" s="313">
        <f>IF('BIFUbC-natural-gas'!Q23&gt;0,'E-natural gas'!Q71/'BIFUbC-natural-gas'!Q23,1)</f>
        <v>1</v>
      </c>
      <c r="R23" s="313">
        <f>IF('BIFUbC-natural-gas'!R23&gt;0,'E-natural gas'!R71/'BIFUbC-natural-gas'!R23,1)</f>
        <v>1</v>
      </c>
      <c r="S23" s="313">
        <f>IF('BIFUbC-natural-gas'!S23&gt;0,'E-natural gas'!S71/'BIFUbC-natural-gas'!S23,1)</f>
        <v>1</v>
      </c>
      <c r="T23" s="313">
        <f>IF('BIFUbC-natural-gas'!T23&gt;0,'E-natural gas'!T71/'BIFUbC-natural-gas'!T23,1)</f>
        <v>1</v>
      </c>
      <c r="U23" s="313">
        <f>IF('BIFUbC-natural-gas'!U23&gt;0,'E-natural gas'!U71/'BIFUbC-natural-gas'!U23,1)</f>
        <v>1</v>
      </c>
      <c r="V23" s="313">
        <f>IF('BIFUbC-natural-gas'!V23&gt;0,'E-natural gas'!V71/'BIFUbC-natural-gas'!V23,1)</f>
        <v>1</v>
      </c>
      <c r="W23" s="313">
        <f>IF('BIFUbC-natural-gas'!W23&gt;0,'E-natural gas'!W71/'BIFUbC-natural-gas'!W23,1)</f>
        <v>1</v>
      </c>
      <c r="X23" s="313">
        <f>IF('BIFUbC-natural-gas'!X23&gt;0,'E-natural gas'!X71/'BIFUbC-natural-gas'!X23,1)</f>
        <v>1</v>
      </c>
      <c r="Y23" s="313">
        <f>IF('BIFUbC-natural-gas'!Y23&gt;0,'E-natural gas'!Y71/'BIFUbC-natural-gas'!Y23,1)</f>
        <v>1</v>
      </c>
      <c r="Z23" s="313">
        <f>IF('BIFUbC-natural-gas'!Z23&gt;0,'E-natural gas'!Z71/'BIFUbC-natural-gas'!Z23,1)</f>
        <v>1</v>
      </c>
      <c r="AA23" s="313">
        <f>IF('BIFUbC-natural-gas'!AA23&gt;0,'E-natural gas'!AA71/'BIFUbC-natural-gas'!AA23,1)</f>
        <v>1</v>
      </c>
      <c r="AB23" s="313">
        <f>IF('BIFUbC-natural-gas'!AB23&gt;0,'E-natural gas'!AB71/'BIFUbC-natural-gas'!AB23,1)</f>
        <v>1</v>
      </c>
      <c r="AC23" s="313">
        <f>IF('BIFUbC-natural-gas'!AC23&gt;0,'E-natural gas'!AC71/'BIFUbC-natural-gas'!AC23,1)</f>
        <v>1</v>
      </c>
      <c r="AD23" s="313">
        <f>IF('BIFUbC-natural-gas'!AD23&gt;0,'E-natural gas'!AD71/'BIFUbC-natural-gas'!AD23,1)</f>
        <v>1</v>
      </c>
      <c r="AE23" s="313">
        <f>IF('BIFUbC-natural-gas'!AE23&gt;0,'E-natural gas'!AE71/'BIFUbC-natural-gas'!AE23,1)</f>
        <v>1</v>
      </c>
      <c r="AF23" s="313">
        <f>IF('BIFUbC-natural-gas'!AF23&gt;0,'E-natural gas'!AF71/'BIFUbC-natural-gas'!AF23,1)</f>
        <v>1</v>
      </c>
      <c r="AG23" s="313">
        <f>IF('BIFUbC-natural-gas'!AG23&gt;0,'E-natural gas'!AG71/'BIFUbC-natural-gas'!AG23,1)</f>
        <v>1</v>
      </c>
      <c r="AH23" s="313">
        <f>IF('BIFUbC-natural-gas'!AH23&gt;0,'E-natural gas'!AH71/'BIFUbC-natural-gas'!AH23,1)</f>
        <v>1</v>
      </c>
      <c r="AI23" s="313">
        <f>IF('BIFUbC-natural-gas'!AI23&gt;0,'E-natural gas'!AI71/'BIFUbC-natural-gas'!AI23,1)</f>
        <v>1</v>
      </c>
      <c r="AJ23" s="313">
        <f>IF('BIFUbC-natural-gas'!AJ23&gt;0,'E-natural gas'!AJ71/'BIFUbC-natural-gas'!AJ23,1)</f>
        <v>1</v>
      </c>
      <c r="AK23" s="313">
        <f>IF('BIFUbC-natural-gas'!AK23&gt;0,'E-natural gas'!AK71/'BIFUbC-natural-gas'!AK23,1)</f>
        <v>1</v>
      </c>
      <c r="AL23" s="313">
        <f>IF('BIFUbC-natural-gas'!AL23&gt;0,'E-natural gas'!AL71/'BIFUbC-natural-gas'!AL23,1)</f>
        <v>1</v>
      </c>
      <c r="AM23" s="313">
        <f>IF('BIFUbC-natural-gas'!AM23&gt;0,'E-natural gas'!AM71/'BIFUbC-natural-gas'!AM23,1)</f>
        <v>1</v>
      </c>
      <c r="AN23" s="313">
        <f>IF('BIFUbC-natural-gas'!AN23&gt;0,'E-natural gas'!AN71/'BIFUbC-natural-gas'!AN23,1)</f>
        <v>1</v>
      </c>
      <c r="AO23" s="313">
        <f>IF('BIFUbC-natural-gas'!AO23&gt;0,'E-natural gas'!AO71/'BIFUbC-natural-gas'!AO23,1)</f>
        <v>1</v>
      </c>
      <c r="AP23" s="313">
        <f>IF('BIFUbC-natural-gas'!AP23&gt;0,'E-natural gas'!AP71/'BIFUbC-natural-gas'!AP23,1)</f>
        <v>1</v>
      </c>
      <c r="AQ23" s="313">
        <f>IF('BIFUbC-natural-gas'!AQ23&gt;0,'E-natural gas'!AQ71/'BIFUbC-natural-gas'!AQ23,1)</f>
        <v>1</v>
      </c>
    </row>
    <row r="24" spans="1:43" x14ac:dyDescent="0.2">
      <c r="A24" s="313" t="s">
        <v>146</v>
      </c>
      <c r="B24" s="313">
        <f>IF('BIFUbC-natural-gas'!B24&gt;0,'E-natural gas'!B72/'BIFUbC-natural-gas'!B24,1)</f>
        <v>0.72083258142380047</v>
      </c>
      <c r="C24" s="313">
        <f>IF('BIFUbC-natural-gas'!C24&gt;0,'E-natural gas'!C72/'BIFUbC-natural-gas'!C24,1)</f>
        <v>0.39339904053094626</v>
      </c>
      <c r="D24" s="313">
        <f>IF('BIFUbC-natural-gas'!D24&gt;0,'E-natural gas'!D72/'BIFUbC-natural-gas'!D24,1)</f>
        <v>0.39198211554337953</v>
      </c>
      <c r="E24" s="313">
        <f>IF('BIFUbC-natural-gas'!E24&gt;0,'E-natural gas'!E72/'BIFUbC-natural-gas'!E24,1)</f>
        <v>0.39056079191184501</v>
      </c>
      <c r="F24" s="313">
        <f>IF('BIFUbC-natural-gas'!F24&gt;0,'E-natural gas'!F72/'BIFUbC-natural-gas'!F24,1)</f>
        <v>0.38913505439973006</v>
      </c>
      <c r="G24" s="313">
        <f>IF('BIFUbC-natural-gas'!G24&gt;0,'E-natural gas'!G72/'BIFUbC-natural-gas'!G24,1)</f>
        <v>0.38770488772502976</v>
      </c>
      <c r="H24" s="313">
        <f>IF('BIFUbC-natural-gas'!H24&gt;0,'E-natural gas'!H72/'BIFUbC-natural-gas'!H24,1)</f>
        <v>0.38627027656037738</v>
      </c>
      <c r="I24" s="313">
        <f>IF('BIFUbC-natural-gas'!I24&gt;0,'E-natural gas'!I72/'BIFUbC-natural-gas'!I24,1)</f>
        <v>0.38500222728863331</v>
      </c>
      <c r="J24" s="313">
        <f>IF('BIFUbC-natural-gas'!J24&gt;0,'E-natural gas'!J72/'BIFUbC-natural-gas'!J24,1)</f>
        <v>0.38373090884064365</v>
      </c>
      <c r="K24" s="313">
        <f>IF('BIFUbC-natural-gas'!K24&gt;0,'E-natural gas'!K72/'BIFUbC-natural-gas'!K24,1)</f>
        <v>0.38245631318943513</v>
      </c>
      <c r="L24" s="313">
        <f>IF('BIFUbC-natural-gas'!L24&gt;0,'E-natural gas'!L72/'BIFUbC-natural-gas'!L24,1)</f>
        <v>0.38117843230492648</v>
      </c>
      <c r="M24" s="313">
        <f>IF('BIFUbC-natural-gas'!M24&gt;0,'E-natural gas'!M72/'BIFUbC-natural-gas'!M24,1)</f>
        <v>0.37989725815415604</v>
      </c>
      <c r="N24" s="313">
        <f>IF('BIFUbC-natural-gas'!N24&gt;0,'E-natural gas'!N72/'BIFUbC-natural-gas'!N24,1)</f>
        <v>0.37879599151484911</v>
      </c>
      <c r="O24" s="313">
        <f>IF('BIFUbC-natural-gas'!O24&gt;0,'E-natural gas'!O72/'BIFUbC-natural-gas'!O24,1)</f>
        <v>0.37769207648139519</v>
      </c>
      <c r="P24" s="313">
        <f>IF('BIFUbC-natural-gas'!P24&gt;0,'E-natural gas'!P72/'BIFUbC-natural-gas'!P24,1)</f>
        <v>0.3765855056809555</v>
      </c>
      <c r="Q24" s="313">
        <f>IF('BIFUbC-natural-gas'!Q24&gt;0,'E-natural gas'!Q72/'BIFUbC-natural-gas'!Q24,1)</f>
        <v>0.37547627172076548</v>
      </c>
      <c r="R24" s="313">
        <f>IF('BIFUbC-natural-gas'!R24&gt;0,'E-natural gas'!R72/'BIFUbC-natural-gas'!R24,1)</f>
        <v>0.37436436718810862</v>
      </c>
      <c r="S24" s="313">
        <f>IF('BIFUbC-natural-gas'!S24&gt;0,'E-natural gas'!S72/'BIFUbC-natural-gas'!S24,1)</f>
        <v>0.37403958163694134</v>
      </c>
      <c r="T24" s="313">
        <f>IF('BIFUbC-natural-gas'!T24&gt;0,'E-natural gas'!T72/'BIFUbC-natural-gas'!T24,1)</f>
        <v>0.37371464005930899</v>
      </c>
      <c r="U24" s="313">
        <f>IF('BIFUbC-natural-gas'!U24&gt;0,'E-natural gas'!U72/'BIFUbC-natural-gas'!U24,1)</f>
        <v>0.37338954249453787</v>
      </c>
      <c r="V24" s="313">
        <f>IF('BIFUbC-natural-gas'!V24&gt;0,'E-natural gas'!V72/'BIFUbC-natural-gas'!V24,1)</f>
        <v>0.37306428898230709</v>
      </c>
      <c r="W24" s="313">
        <f>IF('BIFUbC-natural-gas'!W24&gt;0,'E-natural gas'!W72/'BIFUbC-natural-gas'!W24,1)</f>
        <v>0.37273887956264956</v>
      </c>
      <c r="X24" s="313">
        <f>IF('BIFUbC-natural-gas'!X24&gt;0,'E-natural gas'!X72/'BIFUbC-natural-gas'!X24,1)</f>
        <v>0.37241331427595281</v>
      </c>
      <c r="Y24" s="313">
        <f>IF('BIFUbC-natural-gas'!Y24&gt;0,'E-natural gas'!Y72/'BIFUbC-natural-gas'!Y24,1)</f>
        <v>0.37208759316295997</v>
      </c>
      <c r="Z24" s="313">
        <f>IF('BIFUbC-natural-gas'!Z24&gt;0,'E-natural gas'!Z72/'BIFUbC-natural-gas'!Z24,1)</f>
        <v>0.37176171626477034</v>
      </c>
      <c r="AA24" s="313">
        <f>IF('BIFUbC-natural-gas'!AA24&gt;0,'E-natural gas'!AA72/'BIFUbC-natural-gas'!AA24,1)</f>
        <v>0.37143568362284007</v>
      </c>
      <c r="AB24" s="313">
        <f>IF('BIFUbC-natural-gas'!AB24&gt;0,'E-natural gas'!AB72/'BIFUbC-natural-gas'!AB24,1)</f>
        <v>0.3711094952789834</v>
      </c>
      <c r="AC24" s="313">
        <f>IF('BIFUbC-natural-gas'!AC24&gt;0,'E-natural gas'!AC72/'BIFUbC-natural-gas'!AC24,1)</f>
        <v>0.37078315127537315</v>
      </c>
      <c r="AD24" s="313">
        <f>IF('BIFUbC-natural-gas'!AD24&gt;0,'E-natural gas'!AD72/'BIFUbC-natural-gas'!AD24,1)</f>
        <v>0.37045665165454156</v>
      </c>
      <c r="AE24" s="313">
        <f>IF('BIFUbC-natural-gas'!AE24&gt;0,'E-natural gas'!AE72/'BIFUbC-natural-gas'!AE24,1)</f>
        <v>0.37012999645938133</v>
      </c>
      <c r="AF24" s="313">
        <f>IF('BIFUbC-natural-gas'!AF24&gt;0,'E-natural gas'!AF72/'BIFUbC-natural-gas'!AF24,1)</f>
        <v>0.36980318573314597</v>
      </c>
      <c r="AG24" s="313">
        <f>IF('BIFUbC-natural-gas'!AG24&gt;0,'E-natural gas'!AG72/'BIFUbC-natural-gas'!AG24,1)</f>
        <v>0.36947621951945125</v>
      </c>
      <c r="AH24" s="313">
        <f>IF('BIFUbC-natural-gas'!AH24&gt;0,'E-natural gas'!AH72/'BIFUbC-natural-gas'!AH24,1)</f>
        <v>0.36914909786227523</v>
      </c>
      <c r="AI24" s="313">
        <f>IF('BIFUbC-natural-gas'!AI24&gt;0,'E-natural gas'!AI72/'BIFUbC-natural-gas'!AI24,1)</f>
        <v>0.36882182080595977</v>
      </c>
      <c r="AJ24" s="313">
        <f>IF('BIFUbC-natural-gas'!AJ24&gt;0,'E-natural gas'!AJ72/'BIFUbC-natural-gas'!AJ24,1)</f>
        <v>0.36849438839521115</v>
      </c>
      <c r="AK24" s="313">
        <f>IF('BIFUbC-natural-gas'!AK24&gt;0,'E-natural gas'!AK72/'BIFUbC-natural-gas'!AK24,1)</f>
        <v>0.36816680067510049</v>
      </c>
      <c r="AL24" s="313">
        <f>IF('BIFUbC-natural-gas'!AL24&gt;0,'E-natural gas'!AL72/'BIFUbC-natural-gas'!AL24,1)</f>
        <v>0.36783905769106517</v>
      </c>
      <c r="AM24" s="313">
        <f>IF('BIFUbC-natural-gas'!AM24&gt;0,'E-natural gas'!AM72/'BIFUbC-natural-gas'!AM24,1)</f>
        <v>0.36751115948890928</v>
      </c>
      <c r="AN24" s="313">
        <f>IF('BIFUbC-natural-gas'!AN24&gt;0,'E-natural gas'!AN72/'BIFUbC-natural-gas'!AN24,1)</f>
        <v>0.36718310611480454</v>
      </c>
      <c r="AO24" s="313">
        <f>IF('BIFUbC-natural-gas'!AO24&gt;0,'E-natural gas'!AO72/'BIFUbC-natural-gas'!AO24,1)</f>
        <v>0.36685489761529089</v>
      </c>
      <c r="AP24" s="313">
        <f>IF('BIFUbC-natural-gas'!AP24&gt;0,'E-natural gas'!AP72/'BIFUbC-natural-gas'!AP24,1)</f>
        <v>0.36652653403727797</v>
      </c>
      <c r="AQ24" s="313">
        <f>IF('BIFUbC-natural-gas'!AQ24&gt;0,'E-natural gas'!AQ72/'BIFUbC-natural-gas'!AQ24,1)</f>
        <v>0.36500553484883386</v>
      </c>
    </row>
    <row r="25" spans="1:43" x14ac:dyDescent="0.2">
      <c r="A25" s="313" t="s">
        <v>147</v>
      </c>
      <c r="B25" s="313">
        <f>IF('BIFUbC-natural-gas'!B25&gt;0,'E-natural gas'!B73/'BIFUbC-natural-gas'!B25,1)</f>
        <v>1</v>
      </c>
      <c r="C25" s="313">
        <f>IF('BIFUbC-natural-gas'!C25&gt;0,'E-natural gas'!C73/'BIFUbC-natural-gas'!C25,1)</f>
        <v>1</v>
      </c>
      <c r="D25" s="313">
        <f>IF('BIFUbC-natural-gas'!D25&gt;0,'E-natural gas'!D73/'BIFUbC-natural-gas'!D25,1)</f>
        <v>1</v>
      </c>
      <c r="E25" s="313">
        <f>IF('BIFUbC-natural-gas'!E25&gt;0,'E-natural gas'!E73/'BIFUbC-natural-gas'!E25,1)</f>
        <v>1</v>
      </c>
      <c r="F25" s="313">
        <f>IF('BIFUbC-natural-gas'!F25&gt;0,'E-natural gas'!F73/'BIFUbC-natural-gas'!F25,1)</f>
        <v>1</v>
      </c>
      <c r="G25" s="313">
        <f>IF('BIFUbC-natural-gas'!G25&gt;0,'E-natural gas'!G73/'BIFUbC-natural-gas'!G25,1)</f>
        <v>1</v>
      </c>
      <c r="H25" s="313">
        <f>IF('BIFUbC-natural-gas'!H25&gt;0,'E-natural gas'!H73/'BIFUbC-natural-gas'!H25,1)</f>
        <v>1</v>
      </c>
      <c r="I25" s="313">
        <f>IF('BIFUbC-natural-gas'!I25&gt;0,'E-natural gas'!I73/'BIFUbC-natural-gas'!I25,1)</f>
        <v>1</v>
      </c>
      <c r="J25" s="313">
        <f>IF('BIFUbC-natural-gas'!J25&gt;0,'E-natural gas'!J73/'BIFUbC-natural-gas'!J25,1)</f>
        <v>1</v>
      </c>
      <c r="K25" s="313">
        <f>IF('BIFUbC-natural-gas'!K25&gt;0,'E-natural gas'!K73/'BIFUbC-natural-gas'!K25,1)</f>
        <v>1</v>
      </c>
      <c r="L25" s="313">
        <f>IF('BIFUbC-natural-gas'!L25&gt;0,'E-natural gas'!L73/'BIFUbC-natural-gas'!L25,1)</f>
        <v>1</v>
      </c>
      <c r="M25" s="313">
        <f>IF('BIFUbC-natural-gas'!M25&gt;0,'E-natural gas'!M73/'BIFUbC-natural-gas'!M25,1)</f>
        <v>1</v>
      </c>
      <c r="N25" s="313">
        <f>IF('BIFUbC-natural-gas'!N25&gt;0,'E-natural gas'!N73/'BIFUbC-natural-gas'!N25,1)</f>
        <v>1</v>
      </c>
      <c r="O25" s="313">
        <f>IF('BIFUbC-natural-gas'!O25&gt;0,'E-natural gas'!O73/'BIFUbC-natural-gas'!O25,1)</f>
        <v>1</v>
      </c>
      <c r="P25" s="313">
        <f>IF('BIFUbC-natural-gas'!P25&gt;0,'E-natural gas'!P73/'BIFUbC-natural-gas'!P25,1)</f>
        <v>1</v>
      </c>
      <c r="Q25" s="313">
        <f>IF('BIFUbC-natural-gas'!Q25&gt;0,'E-natural gas'!Q73/'BIFUbC-natural-gas'!Q25,1)</f>
        <v>1</v>
      </c>
      <c r="R25" s="313">
        <f>IF('BIFUbC-natural-gas'!R25&gt;0,'E-natural gas'!R73/'BIFUbC-natural-gas'!R25,1)</f>
        <v>1</v>
      </c>
      <c r="S25" s="313">
        <f>IF('BIFUbC-natural-gas'!S25&gt;0,'E-natural gas'!S73/'BIFUbC-natural-gas'!S25,1)</f>
        <v>1</v>
      </c>
      <c r="T25" s="313">
        <f>IF('BIFUbC-natural-gas'!T25&gt;0,'E-natural gas'!T73/'BIFUbC-natural-gas'!T25,1)</f>
        <v>1</v>
      </c>
      <c r="U25" s="313">
        <f>IF('BIFUbC-natural-gas'!U25&gt;0,'E-natural gas'!U73/'BIFUbC-natural-gas'!U25,1)</f>
        <v>1</v>
      </c>
      <c r="V25" s="313">
        <f>IF('BIFUbC-natural-gas'!V25&gt;0,'E-natural gas'!V73/'BIFUbC-natural-gas'!V25,1)</f>
        <v>1</v>
      </c>
      <c r="W25" s="313">
        <f>IF('BIFUbC-natural-gas'!W25&gt;0,'E-natural gas'!W73/'BIFUbC-natural-gas'!W25,1)</f>
        <v>1</v>
      </c>
      <c r="X25" s="313">
        <f>IF('BIFUbC-natural-gas'!X25&gt;0,'E-natural gas'!X73/'BIFUbC-natural-gas'!X25,1)</f>
        <v>1</v>
      </c>
      <c r="Y25" s="313">
        <f>IF('BIFUbC-natural-gas'!Y25&gt;0,'E-natural gas'!Y73/'BIFUbC-natural-gas'!Y25,1)</f>
        <v>1</v>
      </c>
      <c r="Z25" s="313">
        <f>IF('BIFUbC-natural-gas'!Z25&gt;0,'E-natural gas'!Z73/'BIFUbC-natural-gas'!Z25,1)</f>
        <v>1</v>
      </c>
      <c r="AA25" s="313">
        <f>IF('BIFUbC-natural-gas'!AA25&gt;0,'E-natural gas'!AA73/'BIFUbC-natural-gas'!AA25,1)</f>
        <v>1</v>
      </c>
      <c r="AB25" s="313">
        <f>IF('BIFUbC-natural-gas'!AB25&gt;0,'E-natural gas'!AB73/'BIFUbC-natural-gas'!AB25,1)</f>
        <v>1</v>
      </c>
      <c r="AC25" s="313">
        <f>IF('BIFUbC-natural-gas'!AC25&gt;0,'E-natural gas'!AC73/'BIFUbC-natural-gas'!AC25,1)</f>
        <v>1</v>
      </c>
      <c r="AD25" s="313">
        <f>IF('BIFUbC-natural-gas'!AD25&gt;0,'E-natural gas'!AD73/'BIFUbC-natural-gas'!AD25,1)</f>
        <v>1</v>
      </c>
      <c r="AE25" s="313">
        <f>IF('BIFUbC-natural-gas'!AE25&gt;0,'E-natural gas'!AE73/'BIFUbC-natural-gas'!AE25,1)</f>
        <v>1</v>
      </c>
      <c r="AF25" s="313">
        <f>IF('BIFUbC-natural-gas'!AF25&gt;0,'E-natural gas'!AF73/'BIFUbC-natural-gas'!AF25,1)</f>
        <v>1</v>
      </c>
      <c r="AG25" s="313">
        <f>IF('BIFUbC-natural-gas'!AG25&gt;0,'E-natural gas'!AG73/'BIFUbC-natural-gas'!AG25,1)</f>
        <v>1</v>
      </c>
      <c r="AH25" s="313">
        <f>IF('BIFUbC-natural-gas'!AH25&gt;0,'E-natural gas'!AH73/'BIFUbC-natural-gas'!AH25,1)</f>
        <v>1</v>
      </c>
      <c r="AI25" s="313">
        <f>IF('BIFUbC-natural-gas'!AI25&gt;0,'E-natural gas'!AI73/'BIFUbC-natural-gas'!AI25,1)</f>
        <v>1</v>
      </c>
      <c r="AJ25" s="313">
        <f>IF('BIFUbC-natural-gas'!AJ25&gt;0,'E-natural gas'!AJ73/'BIFUbC-natural-gas'!AJ25,1)</f>
        <v>1</v>
      </c>
      <c r="AK25" s="313">
        <f>IF('BIFUbC-natural-gas'!AK25&gt;0,'E-natural gas'!AK73/'BIFUbC-natural-gas'!AK25,1)</f>
        <v>1</v>
      </c>
      <c r="AL25" s="313">
        <f>IF('BIFUbC-natural-gas'!AL25&gt;0,'E-natural gas'!AL73/'BIFUbC-natural-gas'!AL25,1)</f>
        <v>1</v>
      </c>
      <c r="AM25" s="313">
        <f>IF('BIFUbC-natural-gas'!AM25&gt;0,'E-natural gas'!AM73/'BIFUbC-natural-gas'!AM25,1)</f>
        <v>1</v>
      </c>
      <c r="AN25" s="313">
        <f>IF('BIFUbC-natural-gas'!AN25&gt;0,'E-natural gas'!AN73/'BIFUbC-natural-gas'!AN25,1)</f>
        <v>1</v>
      </c>
      <c r="AO25" s="313">
        <f>IF('BIFUbC-natural-gas'!AO25&gt;0,'E-natural gas'!AO73/'BIFUbC-natural-gas'!AO25,1)</f>
        <v>1</v>
      </c>
      <c r="AP25" s="313">
        <f>IF('BIFUbC-natural-gas'!AP25&gt;0,'E-natural gas'!AP73/'BIFUbC-natural-gas'!AP25,1)</f>
        <v>1</v>
      </c>
      <c r="AQ25" s="313">
        <f>IF('BIFUbC-natural-gas'!AQ25&gt;0,'E-natural gas'!AQ73/'BIFUbC-natural-gas'!AQ25,1)</f>
        <v>1</v>
      </c>
    </row>
    <row r="26" spans="1:43" x14ac:dyDescent="0.2">
      <c r="A26" s="313" t="s">
        <v>148</v>
      </c>
      <c r="B26" s="313">
        <f>IF('BIFUbC-natural-gas'!B26&gt;0,'E-natural gas'!B74/'BIFUbC-natural-gas'!B26,1)</f>
        <v>1</v>
      </c>
      <c r="C26" s="313">
        <f>IF('BIFUbC-natural-gas'!C26&gt;0,'E-natural gas'!C74/'BIFUbC-natural-gas'!C26,1)</f>
        <v>1</v>
      </c>
      <c r="D26" s="313">
        <f>IF('BIFUbC-natural-gas'!D26&gt;0,'E-natural gas'!D74/'BIFUbC-natural-gas'!D26,1)</f>
        <v>1</v>
      </c>
      <c r="E26" s="313">
        <f>IF('BIFUbC-natural-gas'!E26&gt;0,'E-natural gas'!E74/'BIFUbC-natural-gas'!E26,1)</f>
        <v>1</v>
      </c>
      <c r="F26" s="313">
        <f>IF('BIFUbC-natural-gas'!F26&gt;0,'E-natural gas'!F74/'BIFUbC-natural-gas'!F26,1)</f>
        <v>1</v>
      </c>
      <c r="G26" s="313">
        <f>IF('BIFUbC-natural-gas'!G26&gt;0,'E-natural gas'!G74/'BIFUbC-natural-gas'!G26,1)</f>
        <v>1</v>
      </c>
      <c r="H26" s="313">
        <f>IF('BIFUbC-natural-gas'!H26&gt;0,'E-natural gas'!H74/'BIFUbC-natural-gas'!H26,1)</f>
        <v>1</v>
      </c>
      <c r="I26" s="313">
        <f>IF('BIFUbC-natural-gas'!I26&gt;0,'E-natural gas'!I74/'BIFUbC-natural-gas'!I26,1)</f>
        <v>1</v>
      </c>
      <c r="J26" s="313">
        <f>IF('BIFUbC-natural-gas'!J26&gt;0,'E-natural gas'!J74/'BIFUbC-natural-gas'!J26,1)</f>
        <v>1</v>
      </c>
      <c r="K26" s="313">
        <f>IF('BIFUbC-natural-gas'!K26&gt;0,'E-natural gas'!K74/'BIFUbC-natural-gas'!K26,1)</f>
        <v>1</v>
      </c>
      <c r="L26" s="313">
        <f>IF('BIFUbC-natural-gas'!L26&gt;0,'E-natural gas'!L74/'BIFUbC-natural-gas'!L26,1)</f>
        <v>1</v>
      </c>
      <c r="M26" s="313">
        <f>IF('BIFUbC-natural-gas'!M26&gt;0,'E-natural gas'!M74/'BIFUbC-natural-gas'!M26,1)</f>
        <v>1</v>
      </c>
      <c r="N26" s="313">
        <f>IF('BIFUbC-natural-gas'!N26&gt;0,'E-natural gas'!N74/'BIFUbC-natural-gas'!N26,1)</f>
        <v>1</v>
      </c>
      <c r="O26" s="313">
        <f>IF('BIFUbC-natural-gas'!O26&gt;0,'E-natural gas'!O74/'BIFUbC-natural-gas'!O26,1)</f>
        <v>1</v>
      </c>
      <c r="P26" s="313">
        <f>IF('BIFUbC-natural-gas'!P26&gt;0,'E-natural gas'!P74/'BIFUbC-natural-gas'!P26,1)</f>
        <v>1</v>
      </c>
      <c r="Q26" s="313">
        <f>IF('BIFUbC-natural-gas'!Q26&gt;0,'E-natural gas'!Q74/'BIFUbC-natural-gas'!Q26,1)</f>
        <v>1</v>
      </c>
      <c r="R26" s="313">
        <f>IF('BIFUbC-natural-gas'!R26&gt;0,'E-natural gas'!R74/'BIFUbC-natural-gas'!R26,1)</f>
        <v>1</v>
      </c>
      <c r="S26" s="313">
        <f>IF('BIFUbC-natural-gas'!S26&gt;0,'E-natural gas'!S74/'BIFUbC-natural-gas'!S26,1)</f>
        <v>1</v>
      </c>
      <c r="T26" s="313">
        <f>IF('BIFUbC-natural-gas'!T26&gt;0,'E-natural gas'!T74/'BIFUbC-natural-gas'!T26,1)</f>
        <v>1</v>
      </c>
      <c r="U26" s="313">
        <f>IF('BIFUbC-natural-gas'!U26&gt;0,'E-natural gas'!U74/'BIFUbC-natural-gas'!U26,1)</f>
        <v>1</v>
      </c>
      <c r="V26" s="313">
        <f>IF('BIFUbC-natural-gas'!V26&gt;0,'E-natural gas'!V74/'BIFUbC-natural-gas'!V26,1)</f>
        <v>1</v>
      </c>
      <c r="W26" s="313">
        <f>IF('BIFUbC-natural-gas'!W26&gt;0,'E-natural gas'!W74/'BIFUbC-natural-gas'!W26,1)</f>
        <v>1</v>
      </c>
      <c r="X26" s="313">
        <f>IF('BIFUbC-natural-gas'!X26&gt;0,'E-natural gas'!X74/'BIFUbC-natural-gas'!X26,1)</f>
        <v>1</v>
      </c>
      <c r="Y26" s="313">
        <f>IF('BIFUbC-natural-gas'!Y26&gt;0,'E-natural gas'!Y74/'BIFUbC-natural-gas'!Y26,1)</f>
        <v>1</v>
      </c>
      <c r="Z26" s="313">
        <f>IF('BIFUbC-natural-gas'!Z26&gt;0,'E-natural gas'!Z74/'BIFUbC-natural-gas'!Z26,1)</f>
        <v>1</v>
      </c>
      <c r="AA26" s="313">
        <f>IF('BIFUbC-natural-gas'!AA26&gt;0,'E-natural gas'!AA74/'BIFUbC-natural-gas'!AA26,1)</f>
        <v>1</v>
      </c>
      <c r="AB26" s="313">
        <f>IF('BIFUbC-natural-gas'!AB26&gt;0,'E-natural gas'!AB74/'BIFUbC-natural-gas'!AB26,1)</f>
        <v>1</v>
      </c>
      <c r="AC26" s="313">
        <f>IF('BIFUbC-natural-gas'!AC26&gt;0,'E-natural gas'!AC74/'BIFUbC-natural-gas'!AC26,1)</f>
        <v>1</v>
      </c>
      <c r="AD26" s="313">
        <f>IF('BIFUbC-natural-gas'!AD26&gt;0,'E-natural gas'!AD74/'BIFUbC-natural-gas'!AD26,1)</f>
        <v>1</v>
      </c>
      <c r="AE26" s="313">
        <f>IF('BIFUbC-natural-gas'!AE26&gt;0,'E-natural gas'!AE74/'BIFUbC-natural-gas'!AE26,1)</f>
        <v>1</v>
      </c>
      <c r="AF26" s="313">
        <f>IF('BIFUbC-natural-gas'!AF26&gt;0,'E-natural gas'!AF74/'BIFUbC-natural-gas'!AF26,1)</f>
        <v>1</v>
      </c>
      <c r="AG26" s="313">
        <f>IF('BIFUbC-natural-gas'!AG26&gt;0,'E-natural gas'!AG74/'BIFUbC-natural-gas'!AG26,1)</f>
        <v>1</v>
      </c>
      <c r="AH26" s="313">
        <f>IF('BIFUbC-natural-gas'!AH26&gt;0,'E-natural gas'!AH74/'BIFUbC-natural-gas'!AH26,1)</f>
        <v>1</v>
      </c>
      <c r="AI26" s="313">
        <f>IF('BIFUbC-natural-gas'!AI26&gt;0,'E-natural gas'!AI74/'BIFUbC-natural-gas'!AI26,1)</f>
        <v>1</v>
      </c>
      <c r="AJ26" s="313">
        <f>IF('BIFUbC-natural-gas'!AJ26&gt;0,'E-natural gas'!AJ74/'BIFUbC-natural-gas'!AJ26,1)</f>
        <v>1</v>
      </c>
      <c r="AK26" s="313">
        <f>IF('BIFUbC-natural-gas'!AK26&gt;0,'E-natural gas'!AK74/'BIFUbC-natural-gas'!AK26,1)</f>
        <v>1</v>
      </c>
      <c r="AL26" s="313">
        <f>IF('BIFUbC-natural-gas'!AL26&gt;0,'E-natural gas'!AL74/'BIFUbC-natural-gas'!AL26,1)</f>
        <v>1</v>
      </c>
      <c r="AM26" s="313">
        <f>IF('BIFUbC-natural-gas'!AM26&gt;0,'E-natural gas'!AM74/'BIFUbC-natural-gas'!AM26,1)</f>
        <v>1</v>
      </c>
      <c r="AN26" s="313">
        <f>IF('BIFUbC-natural-gas'!AN26&gt;0,'E-natural gas'!AN74/'BIFUbC-natural-gas'!AN26,1)</f>
        <v>1</v>
      </c>
      <c r="AO26" s="313">
        <f>IF('BIFUbC-natural-gas'!AO26&gt;0,'E-natural gas'!AO74/'BIFUbC-natural-gas'!AO26,1)</f>
        <v>1</v>
      </c>
      <c r="AP26" s="313">
        <f>IF('BIFUbC-natural-gas'!AP26&gt;0,'E-natural gas'!AP74/'BIFUbC-natural-gas'!AP26,1)</f>
        <v>1</v>
      </c>
      <c r="AQ26" s="313">
        <f>IF('BIFUbC-natural-gas'!AQ26&gt;0,'E-natural gas'!AQ74/'BIFUbC-natural-gas'!AQ26,1)</f>
        <v>1</v>
      </c>
    </row>
  </sheetData>
  <phoneticPr fontId="3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EBDB-CEF2-4735-8CD7-8CDE7C49A678}">
  <sheetPr codeName="Sheet52"/>
  <dimension ref="A1:AQ26"/>
  <sheetViews>
    <sheetView topLeftCell="S1" workbookViewId="0">
      <selection activeCell="B2" sqref="B2:AQ26"/>
    </sheetView>
  </sheetViews>
  <sheetFormatPr defaultColWidth="9" defaultRowHeight="12.75" x14ac:dyDescent="0.2"/>
  <cols>
    <col min="1" max="1" width="26.625" style="313" customWidth="1"/>
    <col min="2" max="16384" width="9" style="313"/>
  </cols>
  <sheetData>
    <row r="1" spans="1:43" x14ac:dyDescent="0.2">
      <c r="A1" s="313" t="s">
        <v>427</v>
      </c>
      <c r="B1" s="313">
        <v>2019</v>
      </c>
      <c r="C1" s="313">
        <v>2020</v>
      </c>
      <c r="D1" s="313">
        <v>2021</v>
      </c>
      <c r="E1" s="313">
        <v>2022</v>
      </c>
      <c r="F1" s="313">
        <v>2023</v>
      </c>
      <c r="G1" s="313">
        <v>2024</v>
      </c>
      <c r="H1" s="313">
        <v>2025</v>
      </c>
      <c r="I1" s="313">
        <v>2026</v>
      </c>
      <c r="J1" s="313">
        <v>2027</v>
      </c>
      <c r="K1" s="313">
        <v>2028</v>
      </c>
      <c r="L1" s="313">
        <v>2029</v>
      </c>
      <c r="M1" s="313">
        <v>2030</v>
      </c>
      <c r="N1" s="313">
        <v>2031</v>
      </c>
      <c r="O1" s="313">
        <v>2032</v>
      </c>
      <c r="P1" s="313">
        <v>2033</v>
      </c>
      <c r="Q1" s="313">
        <v>2034</v>
      </c>
      <c r="R1" s="313">
        <v>2035</v>
      </c>
      <c r="S1" s="313">
        <v>2036</v>
      </c>
      <c r="T1" s="313">
        <v>2037</v>
      </c>
      <c r="U1" s="313">
        <v>2038</v>
      </c>
      <c r="V1" s="313">
        <v>2039</v>
      </c>
      <c r="W1" s="313">
        <v>2040</v>
      </c>
      <c r="X1" s="313">
        <v>2041</v>
      </c>
      <c r="Y1" s="313">
        <v>2042</v>
      </c>
      <c r="Z1" s="313">
        <v>2043</v>
      </c>
      <c r="AA1" s="313">
        <v>2044</v>
      </c>
      <c r="AB1" s="313">
        <v>2045</v>
      </c>
      <c r="AC1" s="313">
        <v>2046</v>
      </c>
      <c r="AD1" s="313">
        <v>2047</v>
      </c>
      <c r="AE1" s="313">
        <v>2048</v>
      </c>
      <c r="AF1" s="313">
        <v>2049</v>
      </c>
      <c r="AG1" s="313">
        <v>2050</v>
      </c>
      <c r="AH1" s="313">
        <v>2051</v>
      </c>
      <c r="AI1" s="313">
        <v>2052</v>
      </c>
      <c r="AJ1" s="313">
        <v>2053</v>
      </c>
      <c r="AK1" s="313">
        <v>2054</v>
      </c>
      <c r="AL1" s="313">
        <v>2055</v>
      </c>
      <c r="AM1" s="313">
        <v>2056</v>
      </c>
      <c r="AN1" s="313">
        <v>2057</v>
      </c>
      <c r="AO1" s="313">
        <v>2058</v>
      </c>
      <c r="AP1" s="313">
        <v>2059</v>
      </c>
      <c r="AQ1" s="313">
        <v>2060</v>
      </c>
    </row>
    <row r="2" spans="1:43" x14ac:dyDescent="0.2">
      <c r="A2" s="313" t="s">
        <v>124</v>
      </c>
      <c r="B2" s="313">
        <f>IF('BIFUbC-electricity'!B2&gt;0,'E-electricity'!B50/'BIFUbC-electricity'!B2,1)</f>
        <v>1</v>
      </c>
      <c r="C2" s="313">
        <f>IF('BIFUbC-electricity'!C2&gt;0,'E-electricity'!C50/'BIFUbC-electricity'!C2,1)</f>
        <v>1</v>
      </c>
      <c r="D2" s="313">
        <f>IF('BIFUbC-electricity'!D2&gt;0,'E-electricity'!D50/'BIFUbC-electricity'!D2,1)</f>
        <v>1</v>
      </c>
      <c r="E2" s="313">
        <f>IF('BIFUbC-electricity'!E2&gt;0,'E-electricity'!E50/'BIFUbC-electricity'!E2,1)</f>
        <v>1</v>
      </c>
      <c r="F2" s="313">
        <f>IF('BIFUbC-electricity'!F2&gt;0,'E-electricity'!F50/'BIFUbC-electricity'!F2,1)</f>
        <v>1</v>
      </c>
      <c r="G2" s="313">
        <f>IF('BIFUbC-electricity'!G2&gt;0,'E-electricity'!G50/'BIFUbC-electricity'!G2,1)</f>
        <v>1</v>
      </c>
      <c r="H2" s="313">
        <f>IF('BIFUbC-electricity'!H2&gt;0,'E-electricity'!H50/'BIFUbC-electricity'!H2,1)</f>
        <v>1</v>
      </c>
      <c r="I2" s="313">
        <f>IF('BIFUbC-electricity'!I2&gt;0,'E-electricity'!I50/'BIFUbC-electricity'!I2,1)</f>
        <v>1</v>
      </c>
      <c r="J2" s="313">
        <f>IF('BIFUbC-electricity'!J2&gt;0,'E-electricity'!J50/'BIFUbC-electricity'!J2,1)</f>
        <v>1</v>
      </c>
      <c r="K2" s="313">
        <f>IF('BIFUbC-electricity'!K2&gt;0,'E-electricity'!K50/'BIFUbC-electricity'!K2,1)</f>
        <v>1</v>
      </c>
      <c r="L2" s="313">
        <f>IF('BIFUbC-electricity'!L2&gt;0,'E-electricity'!L50/'BIFUbC-electricity'!L2,1)</f>
        <v>1</v>
      </c>
      <c r="M2" s="313">
        <f>IF('BIFUbC-electricity'!M2&gt;0,'E-electricity'!M50/'BIFUbC-electricity'!M2,1)</f>
        <v>1</v>
      </c>
      <c r="N2" s="313">
        <f>IF('BIFUbC-electricity'!N2&gt;0,'E-electricity'!N50/'BIFUbC-electricity'!N2,1)</f>
        <v>1</v>
      </c>
      <c r="O2" s="313">
        <f>IF('BIFUbC-electricity'!O2&gt;0,'E-electricity'!O50/'BIFUbC-electricity'!O2,1)</f>
        <v>1</v>
      </c>
      <c r="P2" s="313">
        <f>IF('BIFUbC-electricity'!P2&gt;0,'E-electricity'!P50/'BIFUbC-electricity'!P2,1)</f>
        <v>1</v>
      </c>
      <c r="Q2" s="313">
        <f>IF('BIFUbC-electricity'!Q2&gt;0,'E-electricity'!Q50/'BIFUbC-electricity'!Q2,1)</f>
        <v>1</v>
      </c>
      <c r="R2" s="313">
        <f>IF('BIFUbC-electricity'!R2&gt;0,'E-electricity'!R50/'BIFUbC-electricity'!R2,1)</f>
        <v>1</v>
      </c>
      <c r="S2" s="313">
        <f>IF('BIFUbC-electricity'!S2&gt;0,'E-electricity'!S50/'BIFUbC-electricity'!S2,1)</f>
        <v>1</v>
      </c>
      <c r="T2" s="313">
        <f>IF('BIFUbC-electricity'!T2&gt;0,'E-electricity'!T50/'BIFUbC-electricity'!T2,1)</f>
        <v>1</v>
      </c>
      <c r="U2" s="313">
        <f>IF('BIFUbC-electricity'!U2&gt;0,'E-electricity'!U50/'BIFUbC-electricity'!U2,1)</f>
        <v>1</v>
      </c>
      <c r="V2" s="313">
        <f>IF('BIFUbC-electricity'!V2&gt;0,'E-electricity'!V50/'BIFUbC-electricity'!V2,1)</f>
        <v>1</v>
      </c>
      <c r="W2" s="313">
        <f>IF('BIFUbC-electricity'!W2&gt;0,'E-electricity'!W50/'BIFUbC-electricity'!W2,1)</f>
        <v>1</v>
      </c>
      <c r="X2" s="313">
        <f>IF('BIFUbC-electricity'!X2&gt;0,'E-electricity'!X50/'BIFUbC-electricity'!X2,1)</f>
        <v>1</v>
      </c>
      <c r="Y2" s="313">
        <f>IF('BIFUbC-electricity'!Y2&gt;0,'E-electricity'!Y50/'BIFUbC-electricity'!Y2,1)</f>
        <v>1</v>
      </c>
      <c r="Z2" s="313">
        <f>IF('BIFUbC-electricity'!Z2&gt;0,'E-electricity'!Z50/'BIFUbC-electricity'!Z2,1)</f>
        <v>1</v>
      </c>
      <c r="AA2" s="313">
        <f>IF('BIFUbC-electricity'!AA2&gt;0,'E-electricity'!AA50/'BIFUbC-electricity'!AA2,1)</f>
        <v>1</v>
      </c>
      <c r="AB2" s="313">
        <f>IF('BIFUbC-electricity'!AB2&gt;0,'E-electricity'!AB50/'BIFUbC-electricity'!AB2,1)</f>
        <v>1</v>
      </c>
      <c r="AC2" s="313">
        <f>IF('BIFUbC-electricity'!AC2&gt;0,'E-electricity'!AC50/'BIFUbC-electricity'!AC2,1)</f>
        <v>1</v>
      </c>
      <c r="AD2" s="313">
        <f>IF('BIFUbC-electricity'!AD2&gt;0,'E-electricity'!AD50/'BIFUbC-electricity'!AD2,1)</f>
        <v>1</v>
      </c>
      <c r="AE2" s="313">
        <f>IF('BIFUbC-electricity'!AE2&gt;0,'E-electricity'!AE50/'BIFUbC-electricity'!AE2,1)</f>
        <v>1</v>
      </c>
      <c r="AF2" s="313">
        <f>IF('BIFUbC-electricity'!AF2&gt;0,'E-electricity'!AF50/'BIFUbC-electricity'!AF2,1)</f>
        <v>1</v>
      </c>
      <c r="AG2" s="313">
        <f>IF('BIFUbC-electricity'!AG2&gt;0,'E-electricity'!AG50/'BIFUbC-electricity'!AG2,1)</f>
        <v>1</v>
      </c>
      <c r="AH2" s="313">
        <f>IF('BIFUbC-electricity'!AH2&gt;0,'E-electricity'!AH50/'BIFUbC-electricity'!AH2,1)</f>
        <v>1</v>
      </c>
      <c r="AI2" s="313">
        <f>IF('BIFUbC-electricity'!AI2&gt;0,'E-electricity'!AI50/'BIFUbC-electricity'!AI2,1)</f>
        <v>1</v>
      </c>
      <c r="AJ2" s="313">
        <f>IF('BIFUbC-electricity'!AJ2&gt;0,'E-electricity'!AJ50/'BIFUbC-electricity'!AJ2,1)</f>
        <v>1</v>
      </c>
      <c r="AK2" s="313">
        <f>IF('BIFUbC-electricity'!AK2&gt;0,'E-electricity'!AK50/'BIFUbC-electricity'!AK2,1)</f>
        <v>1</v>
      </c>
      <c r="AL2" s="313">
        <f>IF('BIFUbC-electricity'!AL2&gt;0,'E-electricity'!AL50/'BIFUbC-electricity'!AL2,1)</f>
        <v>1</v>
      </c>
      <c r="AM2" s="313">
        <f>IF('BIFUbC-electricity'!AM2&gt;0,'E-electricity'!AM50/'BIFUbC-electricity'!AM2,1)</f>
        <v>1</v>
      </c>
      <c r="AN2" s="313">
        <f>IF('BIFUbC-electricity'!AN2&gt;0,'E-electricity'!AN50/'BIFUbC-electricity'!AN2,1)</f>
        <v>1</v>
      </c>
      <c r="AO2" s="313">
        <f>IF('BIFUbC-electricity'!AO2&gt;0,'E-electricity'!AO50/'BIFUbC-electricity'!AO2,1)</f>
        <v>1</v>
      </c>
      <c r="AP2" s="313">
        <f>IF('BIFUbC-electricity'!AP2&gt;0,'E-electricity'!AP50/'BIFUbC-electricity'!AP2,1)</f>
        <v>1</v>
      </c>
      <c r="AQ2" s="313">
        <f>IF('BIFUbC-electricity'!AQ2&gt;0,'E-electricity'!AQ50/'BIFUbC-electricity'!AQ2,1)</f>
        <v>1</v>
      </c>
    </row>
    <row r="3" spans="1:43" x14ac:dyDescent="0.2">
      <c r="A3" s="313" t="s">
        <v>125</v>
      </c>
      <c r="B3" s="313">
        <f>IF('BIFUbC-electricity'!B3&gt;0,'E-electricity'!B51/'BIFUbC-electricity'!B3,1)</f>
        <v>1</v>
      </c>
      <c r="C3" s="313">
        <f>IF('BIFUbC-electricity'!C3&gt;0,'E-electricity'!C51/'BIFUbC-electricity'!C3,1)</f>
        <v>1</v>
      </c>
      <c r="D3" s="313">
        <f>IF('BIFUbC-electricity'!D3&gt;0,'E-electricity'!D51/'BIFUbC-electricity'!D3,1)</f>
        <v>1</v>
      </c>
      <c r="E3" s="313">
        <f>IF('BIFUbC-electricity'!E3&gt;0,'E-electricity'!E51/'BIFUbC-electricity'!E3,1)</f>
        <v>1</v>
      </c>
      <c r="F3" s="313">
        <f>IF('BIFUbC-electricity'!F3&gt;0,'E-electricity'!F51/'BIFUbC-electricity'!F3,1)</f>
        <v>1</v>
      </c>
      <c r="G3" s="313">
        <f>IF('BIFUbC-electricity'!G3&gt;0,'E-electricity'!G51/'BIFUbC-electricity'!G3,1)</f>
        <v>1</v>
      </c>
      <c r="H3" s="313">
        <f>IF('BIFUbC-electricity'!H3&gt;0,'E-electricity'!H51/'BIFUbC-electricity'!H3,1)</f>
        <v>1</v>
      </c>
      <c r="I3" s="313">
        <f>IF('BIFUbC-electricity'!I3&gt;0,'E-electricity'!I51/'BIFUbC-electricity'!I3,1)</f>
        <v>1</v>
      </c>
      <c r="J3" s="313">
        <f>IF('BIFUbC-electricity'!J3&gt;0,'E-electricity'!J51/'BIFUbC-electricity'!J3,1)</f>
        <v>1</v>
      </c>
      <c r="K3" s="313">
        <f>IF('BIFUbC-electricity'!K3&gt;0,'E-electricity'!K51/'BIFUbC-electricity'!K3,1)</f>
        <v>1</v>
      </c>
      <c r="L3" s="313">
        <f>IF('BIFUbC-electricity'!L3&gt;0,'E-electricity'!L51/'BIFUbC-electricity'!L3,1)</f>
        <v>1</v>
      </c>
      <c r="M3" s="313">
        <f>IF('BIFUbC-electricity'!M3&gt;0,'E-electricity'!M51/'BIFUbC-electricity'!M3,1)</f>
        <v>1</v>
      </c>
      <c r="N3" s="313">
        <f>IF('BIFUbC-electricity'!N3&gt;0,'E-electricity'!N51/'BIFUbC-electricity'!N3,1)</f>
        <v>1</v>
      </c>
      <c r="O3" s="313">
        <f>IF('BIFUbC-electricity'!O3&gt;0,'E-electricity'!O51/'BIFUbC-electricity'!O3,1)</f>
        <v>1</v>
      </c>
      <c r="P3" s="313">
        <f>IF('BIFUbC-electricity'!P3&gt;0,'E-electricity'!P51/'BIFUbC-electricity'!P3,1)</f>
        <v>1</v>
      </c>
      <c r="Q3" s="313">
        <f>IF('BIFUbC-electricity'!Q3&gt;0,'E-electricity'!Q51/'BIFUbC-electricity'!Q3,1)</f>
        <v>1</v>
      </c>
      <c r="R3" s="313">
        <f>IF('BIFUbC-electricity'!R3&gt;0,'E-electricity'!R51/'BIFUbC-electricity'!R3,1)</f>
        <v>1</v>
      </c>
      <c r="S3" s="313">
        <f>IF('BIFUbC-electricity'!S3&gt;0,'E-electricity'!S51/'BIFUbC-electricity'!S3,1)</f>
        <v>1</v>
      </c>
      <c r="T3" s="313">
        <f>IF('BIFUbC-electricity'!T3&gt;0,'E-electricity'!T51/'BIFUbC-electricity'!T3,1)</f>
        <v>1</v>
      </c>
      <c r="U3" s="313">
        <f>IF('BIFUbC-electricity'!U3&gt;0,'E-electricity'!U51/'BIFUbC-electricity'!U3,1)</f>
        <v>1</v>
      </c>
      <c r="V3" s="313">
        <f>IF('BIFUbC-electricity'!V3&gt;0,'E-electricity'!V51/'BIFUbC-electricity'!V3,1)</f>
        <v>1</v>
      </c>
      <c r="W3" s="313">
        <f>IF('BIFUbC-electricity'!W3&gt;0,'E-electricity'!W51/'BIFUbC-electricity'!W3,1)</f>
        <v>1</v>
      </c>
      <c r="X3" s="313">
        <f>IF('BIFUbC-electricity'!X3&gt;0,'E-electricity'!X51/'BIFUbC-electricity'!X3,1)</f>
        <v>1</v>
      </c>
      <c r="Y3" s="313">
        <f>IF('BIFUbC-electricity'!Y3&gt;0,'E-electricity'!Y51/'BIFUbC-electricity'!Y3,1)</f>
        <v>1</v>
      </c>
      <c r="Z3" s="313">
        <f>IF('BIFUbC-electricity'!Z3&gt;0,'E-electricity'!Z51/'BIFUbC-electricity'!Z3,1)</f>
        <v>1</v>
      </c>
      <c r="AA3" s="313">
        <f>IF('BIFUbC-electricity'!AA3&gt;0,'E-electricity'!AA51/'BIFUbC-electricity'!AA3,1)</f>
        <v>1</v>
      </c>
      <c r="AB3" s="313">
        <f>IF('BIFUbC-electricity'!AB3&gt;0,'E-electricity'!AB51/'BIFUbC-electricity'!AB3,1)</f>
        <v>1</v>
      </c>
      <c r="AC3" s="313">
        <f>IF('BIFUbC-electricity'!AC3&gt;0,'E-electricity'!AC51/'BIFUbC-electricity'!AC3,1)</f>
        <v>1</v>
      </c>
      <c r="AD3" s="313">
        <f>IF('BIFUbC-electricity'!AD3&gt;0,'E-electricity'!AD51/'BIFUbC-electricity'!AD3,1)</f>
        <v>1</v>
      </c>
      <c r="AE3" s="313">
        <f>IF('BIFUbC-electricity'!AE3&gt;0,'E-electricity'!AE51/'BIFUbC-electricity'!AE3,1)</f>
        <v>1</v>
      </c>
      <c r="AF3" s="313">
        <f>IF('BIFUbC-electricity'!AF3&gt;0,'E-electricity'!AF51/'BIFUbC-electricity'!AF3,1)</f>
        <v>1</v>
      </c>
      <c r="AG3" s="313">
        <f>IF('BIFUbC-electricity'!AG3&gt;0,'E-electricity'!AG51/'BIFUbC-electricity'!AG3,1)</f>
        <v>1</v>
      </c>
      <c r="AH3" s="313">
        <f>IF('BIFUbC-electricity'!AH3&gt;0,'E-electricity'!AH51/'BIFUbC-electricity'!AH3,1)</f>
        <v>1</v>
      </c>
      <c r="AI3" s="313">
        <f>IF('BIFUbC-electricity'!AI3&gt;0,'E-electricity'!AI51/'BIFUbC-electricity'!AI3,1)</f>
        <v>1</v>
      </c>
      <c r="AJ3" s="313">
        <f>IF('BIFUbC-electricity'!AJ3&gt;0,'E-electricity'!AJ51/'BIFUbC-electricity'!AJ3,1)</f>
        <v>1</v>
      </c>
      <c r="AK3" s="313">
        <f>IF('BIFUbC-electricity'!AK3&gt;0,'E-electricity'!AK51/'BIFUbC-electricity'!AK3,1)</f>
        <v>1</v>
      </c>
      <c r="AL3" s="313">
        <f>IF('BIFUbC-electricity'!AL3&gt;0,'E-electricity'!AL51/'BIFUbC-electricity'!AL3,1)</f>
        <v>1</v>
      </c>
      <c r="AM3" s="313">
        <f>IF('BIFUbC-electricity'!AM3&gt;0,'E-electricity'!AM51/'BIFUbC-electricity'!AM3,1)</f>
        <v>1</v>
      </c>
      <c r="AN3" s="313">
        <f>IF('BIFUbC-electricity'!AN3&gt;0,'E-electricity'!AN51/'BIFUbC-electricity'!AN3,1)</f>
        <v>1</v>
      </c>
      <c r="AO3" s="313">
        <f>IF('BIFUbC-electricity'!AO3&gt;0,'E-electricity'!AO51/'BIFUbC-electricity'!AO3,1)</f>
        <v>1</v>
      </c>
      <c r="AP3" s="313">
        <f>IF('BIFUbC-electricity'!AP3&gt;0,'E-electricity'!AP51/'BIFUbC-electricity'!AP3,1)</f>
        <v>1</v>
      </c>
      <c r="AQ3" s="313">
        <f>IF('BIFUbC-electricity'!AQ3&gt;0,'E-electricity'!AQ51/'BIFUbC-electricity'!AQ3,1)</f>
        <v>1</v>
      </c>
    </row>
    <row r="4" spans="1:43" x14ac:dyDescent="0.2">
      <c r="A4" s="313" t="s">
        <v>126</v>
      </c>
      <c r="B4" s="313">
        <f>IF('BIFUbC-electricity'!B4&gt;0,'E-electricity'!B52/'BIFUbC-electricity'!B4,1)</f>
        <v>1</v>
      </c>
      <c r="C4" s="313">
        <f>IF('BIFUbC-electricity'!C4&gt;0,'E-electricity'!C52/'BIFUbC-electricity'!C4,1)</f>
        <v>1</v>
      </c>
      <c r="D4" s="313">
        <f>IF('BIFUbC-electricity'!D4&gt;0,'E-electricity'!D52/'BIFUbC-electricity'!D4,1)</f>
        <v>1</v>
      </c>
      <c r="E4" s="313">
        <f>IF('BIFUbC-electricity'!E4&gt;0,'E-electricity'!E52/'BIFUbC-electricity'!E4,1)</f>
        <v>1</v>
      </c>
      <c r="F4" s="313">
        <f>IF('BIFUbC-electricity'!F4&gt;0,'E-electricity'!F52/'BIFUbC-electricity'!F4,1)</f>
        <v>1</v>
      </c>
      <c r="G4" s="313">
        <f>IF('BIFUbC-electricity'!G4&gt;0,'E-electricity'!G52/'BIFUbC-electricity'!G4,1)</f>
        <v>1</v>
      </c>
      <c r="H4" s="313">
        <f>IF('BIFUbC-electricity'!H4&gt;0,'E-electricity'!H52/'BIFUbC-electricity'!H4,1)</f>
        <v>1</v>
      </c>
      <c r="I4" s="313">
        <f>IF('BIFUbC-electricity'!I4&gt;0,'E-electricity'!I52/'BIFUbC-electricity'!I4,1)</f>
        <v>1</v>
      </c>
      <c r="J4" s="313">
        <f>IF('BIFUbC-electricity'!J4&gt;0,'E-electricity'!J52/'BIFUbC-electricity'!J4,1)</f>
        <v>1</v>
      </c>
      <c r="K4" s="313">
        <f>IF('BIFUbC-electricity'!K4&gt;0,'E-electricity'!K52/'BIFUbC-electricity'!K4,1)</f>
        <v>1</v>
      </c>
      <c r="L4" s="313">
        <f>IF('BIFUbC-electricity'!L4&gt;0,'E-electricity'!L52/'BIFUbC-electricity'!L4,1)</f>
        <v>1</v>
      </c>
      <c r="M4" s="313">
        <f>IF('BIFUbC-electricity'!M4&gt;0,'E-electricity'!M52/'BIFUbC-electricity'!M4,1)</f>
        <v>1</v>
      </c>
      <c r="N4" s="313">
        <f>IF('BIFUbC-electricity'!N4&gt;0,'E-electricity'!N52/'BIFUbC-electricity'!N4,1)</f>
        <v>1</v>
      </c>
      <c r="O4" s="313">
        <f>IF('BIFUbC-electricity'!O4&gt;0,'E-electricity'!O52/'BIFUbC-electricity'!O4,1)</f>
        <v>1</v>
      </c>
      <c r="P4" s="313">
        <f>IF('BIFUbC-electricity'!P4&gt;0,'E-electricity'!P52/'BIFUbC-electricity'!P4,1)</f>
        <v>1</v>
      </c>
      <c r="Q4" s="313">
        <f>IF('BIFUbC-electricity'!Q4&gt;0,'E-electricity'!Q52/'BIFUbC-electricity'!Q4,1)</f>
        <v>1</v>
      </c>
      <c r="R4" s="313">
        <f>IF('BIFUbC-electricity'!R4&gt;0,'E-electricity'!R52/'BIFUbC-electricity'!R4,1)</f>
        <v>1</v>
      </c>
      <c r="S4" s="313">
        <f>IF('BIFUbC-electricity'!S4&gt;0,'E-electricity'!S52/'BIFUbC-electricity'!S4,1)</f>
        <v>1</v>
      </c>
      <c r="T4" s="313">
        <f>IF('BIFUbC-electricity'!T4&gt;0,'E-electricity'!T52/'BIFUbC-electricity'!T4,1)</f>
        <v>1</v>
      </c>
      <c r="U4" s="313">
        <f>IF('BIFUbC-electricity'!U4&gt;0,'E-electricity'!U52/'BIFUbC-electricity'!U4,1)</f>
        <v>1</v>
      </c>
      <c r="V4" s="313">
        <f>IF('BIFUbC-electricity'!V4&gt;0,'E-electricity'!V52/'BIFUbC-electricity'!V4,1)</f>
        <v>1</v>
      </c>
      <c r="W4" s="313">
        <f>IF('BIFUbC-electricity'!W4&gt;0,'E-electricity'!W52/'BIFUbC-electricity'!W4,1)</f>
        <v>1</v>
      </c>
      <c r="X4" s="313">
        <f>IF('BIFUbC-electricity'!X4&gt;0,'E-electricity'!X52/'BIFUbC-electricity'!X4,1)</f>
        <v>1</v>
      </c>
      <c r="Y4" s="313">
        <f>IF('BIFUbC-electricity'!Y4&gt;0,'E-electricity'!Y52/'BIFUbC-electricity'!Y4,1)</f>
        <v>1</v>
      </c>
      <c r="Z4" s="313">
        <f>IF('BIFUbC-electricity'!Z4&gt;0,'E-electricity'!Z52/'BIFUbC-electricity'!Z4,1)</f>
        <v>1</v>
      </c>
      <c r="AA4" s="313">
        <f>IF('BIFUbC-electricity'!AA4&gt;0,'E-electricity'!AA52/'BIFUbC-electricity'!AA4,1)</f>
        <v>1</v>
      </c>
      <c r="AB4" s="313">
        <f>IF('BIFUbC-electricity'!AB4&gt;0,'E-electricity'!AB52/'BIFUbC-electricity'!AB4,1)</f>
        <v>1</v>
      </c>
      <c r="AC4" s="313">
        <f>IF('BIFUbC-electricity'!AC4&gt;0,'E-electricity'!AC52/'BIFUbC-electricity'!AC4,1)</f>
        <v>1</v>
      </c>
      <c r="AD4" s="313">
        <f>IF('BIFUbC-electricity'!AD4&gt;0,'E-electricity'!AD52/'BIFUbC-electricity'!AD4,1)</f>
        <v>1</v>
      </c>
      <c r="AE4" s="313">
        <f>IF('BIFUbC-electricity'!AE4&gt;0,'E-electricity'!AE52/'BIFUbC-electricity'!AE4,1)</f>
        <v>1</v>
      </c>
      <c r="AF4" s="313">
        <f>IF('BIFUbC-electricity'!AF4&gt;0,'E-electricity'!AF52/'BIFUbC-electricity'!AF4,1)</f>
        <v>1</v>
      </c>
      <c r="AG4" s="313">
        <f>IF('BIFUbC-electricity'!AG4&gt;0,'E-electricity'!AG52/'BIFUbC-electricity'!AG4,1)</f>
        <v>1</v>
      </c>
      <c r="AH4" s="313">
        <f>IF('BIFUbC-electricity'!AH4&gt;0,'E-electricity'!AH52/'BIFUbC-electricity'!AH4,1)</f>
        <v>1</v>
      </c>
      <c r="AI4" s="313">
        <f>IF('BIFUbC-electricity'!AI4&gt;0,'E-electricity'!AI52/'BIFUbC-electricity'!AI4,1)</f>
        <v>1</v>
      </c>
      <c r="AJ4" s="313">
        <f>IF('BIFUbC-electricity'!AJ4&gt;0,'E-electricity'!AJ52/'BIFUbC-electricity'!AJ4,1)</f>
        <v>1</v>
      </c>
      <c r="AK4" s="313">
        <f>IF('BIFUbC-electricity'!AK4&gt;0,'E-electricity'!AK52/'BIFUbC-electricity'!AK4,1)</f>
        <v>1</v>
      </c>
      <c r="AL4" s="313">
        <f>IF('BIFUbC-electricity'!AL4&gt;0,'E-electricity'!AL52/'BIFUbC-electricity'!AL4,1)</f>
        <v>1</v>
      </c>
      <c r="AM4" s="313">
        <f>IF('BIFUbC-electricity'!AM4&gt;0,'E-electricity'!AM52/'BIFUbC-electricity'!AM4,1)</f>
        <v>1</v>
      </c>
      <c r="AN4" s="313">
        <f>IF('BIFUbC-electricity'!AN4&gt;0,'E-electricity'!AN52/'BIFUbC-electricity'!AN4,1)</f>
        <v>1</v>
      </c>
      <c r="AO4" s="313">
        <f>IF('BIFUbC-electricity'!AO4&gt;0,'E-electricity'!AO52/'BIFUbC-electricity'!AO4,1)</f>
        <v>1</v>
      </c>
      <c r="AP4" s="313">
        <f>IF('BIFUbC-electricity'!AP4&gt;0,'E-electricity'!AP52/'BIFUbC-electricity'!AP4,1)</f>
        <v>1</v>
      </c>
      <c r="AQ4" s="313">
        <f>IF('BIFUbC-electricity'!AQ4&gt;0,'E-electricity'!AQ52/'BIFUbC-electricity'!AQ4,1)</f>
        <v>1</v>
      </c>
    </row>
    <row r="5" spans="1:43" x14ac:dyDescent="0.2">
      <c r="A5" s="313" t="s">
        <v>127</v>
      </c>
      <c r="B5" s="313">
        <f>IF('BIFUbC-electricity'!B5&gt;0,'E-electricity'!B53/'BIFUbC-electricity'!B5,1)</f>
        <v>1</v>
      </c>
      <c r="C5" s="313">
        <f>IF('BIFUbC-electricity'!C5&gt;0,'E-electricity'!C53/'BIFUbC-electricity'!C5,1)</f>
        <v>1</v>
      </c>
      <c r="D5" s="313">
        <f>IF('BIFUbC-electricity'!D5&gt;0,'E-electricity'!D53/'BIFUbC-electricity'!D5,1)</f>
        <v>1</v>
      </c>
      <c r="E5" s="313">
        <f>IF('BIFUbC-electricity'!E5&gt;0,'E-electricity'!E53/'BIFUbC-electricity'!E5,1)</f>
        <v>1</v>
      </c>
      <c r="F5" s="313">
        <f>IF('BIFUbC-electricity'!F5&gt;0,'E-electricity'!F53/'BIFUbC-electricity'!F5,1)</f>
        <v>1</v>
      </c>
      <c r="G5" s="313">
        <f>IF('BIFUbC-electricity'!G5&gt;0,'E-electricity'!G53/'BIFUbC-electricity'!G5,1)</f>
        <v>1</v>
      </c>
      <c r="H5" s="313">
        <f>IF('BIFUbC-electricity'!H5&gt;0,'E-electricity'!H53/'BIFUbC-electricity'!H5,1)</f>
        <v>1</v>
      </c>
      <c r="I5" s="313">
        <f>IF('BIFUbC-electricity'!I5&gt;0,'E-electricity'!I53/'BIFUbC-electricity'!I5,1)</f>
        <v>1</v>
      </c>
      <c r="J5" s="313">
        <f>IF('BIFUbC-electricity'!J5&gt;0,'E-electricity'!J53/'BIFUbC-electricity'!J5,1)</f>
        <v>1</v>
      </c>
      <c r="K5" s="313">
        <f>IF('BIFUbC-electricity'!K5&gt;0,'E-electricity'!K53/'BIFUbC-electricity'!K5,1)</f>
        <v>1</v>
      </c>
      <c r="L5" s="313">
        <f>IF('BIFUbC-electricity'!L5&gt;0,'E-electricity'!L53/'BIFUbC-electricity'!L5,1)</f>
        <v>1</v>
      </c>
      <c r="M5" s="313">
        <f>IF('BIFUbC-electricity'!M5&gt;0,'E-electricity'!M53/'BIFUbC-electricity'!M5,1)</f>
        <v>1</v>
      </c>
      <c r="N5" s="313">
        <f>IF('BIFUbC-electricity'!N5&gt;0,'E-electricity'!N53/'BIFUbC-electricity'!N5,1)</f>
        <v>1</v>
      </c>
      <c r="O5" s="313">
        <f>IF('BIFUbC-electricity'!O5&gt;0,'E-electricity'!O53/'BIFUbC-electricity'!O5,1)</f>
        <v>1</v>
      </c>
      <c r="P5" s="313">
        <f>IF('BIFUbC-electricity'!P5&gt;0,'E-electricity'!P53/'BIFUbC-electricity'!P5,1)</f>
        <v>1</v>
      </c>
      <c r="Q5" s="313">
        <f>IF('BIFUbC-electricity'!Q5&gt;0,'E-electricity'!Q53/'BIFUbC-electricity'!Q5,1)</f>
        <v>1</v>
      </c>
      <c r="R5" s="313">
        <f>IF('BIFUbC-electricity'!R5&gt;0,'E-electricity'!R53/'BIFUbC-electricity'!R5,1)</f>
        <v>1</v>
      </c>
      <c r="S5" s="313">
        <f>IF('BIFUbC-electricity'!S5&gt;0,'E-electricity'!S53/'BIFUbC-electricity'!S5,1)</f>
        <v>1</v>
      </c>
      <c r="T5" s="313">
        <f>IF('BIFUbC-electricity'!T5&gt;0,'E-electricity'!T53/'BIFUbC-electricity'!T5,1)</f>
        <v>1</v>
      </c>
      <c r="U5" s="313">
        <f>IF('BIFUbC-electricity'!U5&gt;0,'E-electricity'!U53/'BIFUbC-electricity'!U5,1)</f>
        <v>1</v>
      </c>
      <c r="V5" s="313">
        <f>IF('BIFUbC-electricity'!V5&gt;0,'E-electricity'!V53/'BIFUbC-electricity'!V5,1)</f>
        <v>1</v>
      </c>
      <c r="W5" s="313">
        <f>IF('BIFUbC-electricity'!W5&gt;0,'E-electricity'!W53/'BIFUbC-electricity'!W5,1)</f>
        <v>1</v>
      </c>
      <c r="X5" s="313">
        <f>IF('BIFUbC-electricity'!X5&gt;0,'E-electricity'!X53/'BIFUbC-electricity'!X5,1)</f>
        <v>1</v>
      </c>
      <c r="Y5" s="313">
        <f>IF('BIFUbC-electricity'!Y5&gt;0,'E-electricity'!Y53/'BIFUbC-electricity'!Y5,1)</f>
        <v>1</v>
      </c>
      <c r="Z5" s="313">
        <f>IF('BIFUbC-electricity'!Z5&gt;0,'E-electricity'!Z53/'BIFUbC-electricity'!Z5,1)</f>
        <v>1</v>
      </c>
      <c r="AA5" s="313">
        <f>IF('BIFUbC-electricity'!AA5&gt;0,'E-electricity'!AA53/'BIFUbC-electricity'!AA5,1)</f>
        <v>1</v>
      </c>
      <c r="AB5" s="313">
        <f>IF('BIFUbC-electricity'!AB5&gt;0,'E-electricity'!AB53/'BIFUbC-electricity'!AB5,1)</f>
        <v>1</v>
      </c>
      <c r="AC5" s="313">
        <f>IF('BIFUbC-electricity'!AC5&gt;0,'E-electricity'!AC53/'BIFUbC-electricity'!AC5,1)</f>
        <v>1</v>
      </c>
      <c r="AD5" s="313">
        <f>IF('BIFUbC-electricity'!AD5&gt;0,'E-electricity'!AD53/'BIFUbC-electricity'!AD5,1)</f>
        <v>1</v>
      </c>
      <c r="AE5" s="313">
        <f>IF('BIFUbC-electricity'!AE5&gt;0,'E-electricity'!AE53/'BIFUbC-electricity'!AE5,1)</f>
        <v>1</v>
      </c>
      <c r="AF5" s="313">
        <f>IF('BIFUbC-electricity'!AF5&gt;0,'E-electricity'!AF53/'BIFUbC-electricity'!AF5,1)</f>
        <v>1</v>
      </c>
      <c r="AG5" s="313">
        <f>IF('BIFUbC-electricity'!AG5&gt;0,'E-electricity'!AG53/'BIFUbC-electricity'!AG5,1)</f>
        <v>1</v>
      </c>
      <c r="AH5" s="313">
        <f>IF('BIFUbC-electricity'!AH5&gt;0,'E-electricity'!AH53/'BIFUbC-electricity'!AH5,1)</f>
        <v>1</v>
      </c>
      <c r="AI5" s="313">
        <f>IF('BIFUbC-electricity'!AI5&gt;0,'E-electricity'!AI53/'BIFUbC-electricity'!AI5,1)</f>
        <v>1</v>
      </c>
      <c r="AJ5" s="313">
        <f>IF('BIFUbC-electricity'!AJ5&gt;0,'E-electricity'!AJ53/'BIFUbC-electricity'!AJ5,1)</f>
        <v>1</v>
      </c>
      <c r="AK5" s="313">
        <f>IF('BIFUbC-electricity'!AK5&gt;0,'E-electricity'!AK53/'BIFUbC-electricity'!AK5,1)</f>
        <v>1</v>
      </c>
      <c r="AL5" s="313">
        <f>IF('BIFUbC-electricity'!AL5&gt;0,'E-electricity'!AL53/'BIFUbC-electricity'!AL5,1)</f>
        <v>1</v>
      </c>
      <c r="AM5" s="313">
        <f>IF('BIFUbC-electricity'!AM5&gt;0,'E-electricity'!AM53/'BIFUbC-electricity'!AM5,1)</f>
        <v>1</v>
      </c>
      <c r="AN5" s="313">
        <f>IF('BIFUbC-electricity'!AN5&gt;0,'E-electricity'!AN53/'BIFUbC-electricity'!AN5,1)</f>
        <v>1</v>
      </c>
      <c r="AO5" s="313">
        <f>IF('BIFUbC-electricity'!AO5&gt;0,'E-electricity'!AO53/'BIFUbC-electricity'!AO5,1)</f>
        <v>1</v>
      </c>
      <c r="AP5" s="313">
        <f>IF('BIFUbC-electricity'!AP5&gt;0,'E-electricity'!AP53/'BIFUbC-electricity'!AP5,1)</f>
        <v>1</v>
      </c>
      <c r="AQ5" s="313">
        <f>IF('BIFUbC-electricity'!AQ5&gt;0,'E-electricity'!AQ53/'BIFUbC-electricity'!AQ5,1)</f>
        <v>1</v>
      </c>
    </row>
    <row r="6" spans="1:43" x14ac:dyDescent="0.2">
      <c r="A6" s="313" t="s">
        <v>128</v>
      </c>
      <c r="B6" s="313">
        <f>IF('BIFUbC-electricity'!B6&gt;0,'E-electricity'!B54/'BIFUbC-electricity'!B6,1)</f>
        <v>1</v>
      </c>
      <c r="C6" s="313">
        <f>IF('BIFUbC-electricity'!C6&gt;0,'E-electricity'!C54/'BIFUbC-electricity'!C6,1)</f>
        <v>1</v>
      </c>
      <c r="D6" s="313">
        <f>IF('BIFUbC-electricity'!D6&gt;0,'E-electricity'!D54/'BIFUbC-electricity'!D6,1)</f>
        <v>1</v>
      </c>
      <c r="E6" s="313">
        <f>IF('BIFUbC-electricity'!E6&gt;0,'E-electricity'!E54/'BIFUbC-electricity'!E6,1)</f>
        <v>1</v>
      </c>
      <c r="F6" s="313">
        <f>IF('BIFUbC-electricity'!F6&gt;0,'E-electricity'!F54/'BIFUbC-electricity'!F6,1)</f>
        <v>1</v>
      </c>
      <c r="G6" s="313">
        <f>IF('BIFUbC-electricity'!G6&gt;0,'E-electricity'!G54/'BIFUbC-electricity'!G6,1)</f>
        <v>1</v>
      </c>
      <c r="H6" s="313">
        <f>IF('BIFUbC-electricity'!H6&gt;0,'E-electricity'!H54/'BIFUbC-electricity'!H6,1)</f>
        <v>1</v>
      </c>
      <c r="I6" s="313">
        <f>IF('BIFUbC-electricity'!I6&gt;0,'E-electricity'!I54/'BIFUbC-electricity'!I6,1)</f>
        <v>1</v>
      </c>
      <c r="J6" s="313">
        <f>IF('BIFUbC-electricity'!J6&gt;0,'E-electricity'!J54/'BIFUbC-electricity'!J6,1)</f>
        <v>1</v>
      </c>
      <c r="K6" s="313">
        <f>IF('BIFUbC-electricity'!K6&gt;0,'E-electricity'!K54/'BIFUbC-electricity'!K6,1)</f>
        <v>1</v>
      </c>
      <c r="L6" s="313">
        <f>IF('BIFUbC-electricity'!L6&gt;0,'E-electricity'!L54/'BIFUbC-electricity'!L6,1)</f>
        <v>1</v>
      </c>
      <c r="M6" s="313">
        <f>IF('BIFUbC-electricity'!M6&gt;0,'E-electricity'!M54/'BIFUbC-electricity'!M6,1)</f>
        <v>1</v>
      </c>
      <c r="N6" s="313">
        <f>IF('BIFUbC-electricity'!N6&gt;0,'E-electricity'!N54/'BIFUbC-electricity'!N6,1)</f>
        <v>1</v>
      </c>
      <c r="O6" s="313">
        <f>IF('BIFUbC-electricity'!O6&gt;0,'E-electricity'!O54/'BIFUbC-electricity'!O6,1)</f>
        <v>1</v>
      </c>
      <c r="P6" s="313">
        <f>IF('BIFUbC-electricity'!P6&gt;0,'E-electricity'!P54/'BIFUbC-electricity'!P6,1)</f>
        <v>1</v>
      </c>
      <c r="Q6" s="313">
        <f>IF('BIFUbC-electricity'!Q6&gt;0,'E-electricity'!Q54/'BIFUbC-electricity'!Q6,1)</f>
        <v>1</v>
      </c>
      <c r="R6" s="313">
        <f>IF('BIFUbC-electricity'!R6&gt;0,'E-electricity'!R54/'BIFUbC-electricity'!R6,1)</f>
        <v>1</v>
      </c>
      <c r="S6" s="313">
        <f>IF('BIFUbC-electricity'!S6&gt;0,'E-electricity'!S54/'BIFUbC-electricity'!S6,1)</f>
        <v>1</v>
      </c>
      <c r="T6" s="313">
        <f>IF('BIFUbC-electricity'!T6&gt;0,'E-electricity'!T54/'BIFUbC-electricity'!T6,1)</f>
        <v>1</v>
      </c>
      <c r="U6" s="313">
        <f>IF('BIFUbC-electricity'!U6&gt;0,'E-electricity'!U54/'BIFUbC-electricity'!U6,1)</f>
        <v>1</v>
      </c>
      <c r="V6" s="313">
        <f>IF('BIFUbC-electricity'!V6&gt;0,'E-electricity'!V54/'BIFUbC-electricity'!V6,1)</f>
        <v>1</v>
      </c>
      <c r="W6" s="313">
        <f>IF('BIFUbC-electricity'!W6&gt;0,'E-electricity'!W54/'BIFUbC-electricity'!W6,1)</f>
        <v>1</v>
      </c>
      <c r="X6" s="313">
        <f>IF('BIFUbC-electricity'!X6&gt;0,'E-electricity'!X54/'BIFUbC-electricity'!X6,1)</f>
        <v>1</v>
      </c>
      <c r="Y6" s="313">
        <f>IF('BIFUbC-electricity'!Y6&gt;0,'E-electricity'!Y54/'BIFUbC-electricity'!Y6,1)</f>
        <v>1</v>
      </c>
      <c r="Z6" s="313">
        <f>IF('BIFUbC-electricity'!Z6&gt;0,'E-electricity'!Z54/'BIFUbC-electricity'!Z6,1)</f>
        <v>1</v>
      </c>
      <c r="AA6" s="313">
        <f>IF('BIFUbC-electricity'!AA6&gt;0,'E-electricity'!AA54/'BIFUbC-electricity'!AA6,1)</f>
        <v>1</v>
      </c>
      <c r="AB6" s="313">
        <f>IF('BIFUbC-electricity'!AB6&gt;0,'E-electricity'!AB54/'BIFUbC-electricity'!AB6,1)</f>
        <v>1</v>
      </c>
      <c r="AC6" s="313">
        <f>IF('BIFUbC-electricity'!AC6&gt;0,'E-electricity'!AC54/'BIFUbC-electricity'!AC6,1)</f>
        <v>1</v>
      </c>
      <c r="AD6" s="313">
        <f>IF('BIFUbC-electricity'!AD6&gt;0,'E-electricity'!AD54/'BIFUbC-electricity'!AD6,1)</f>
        <v>1</v>
      </c>
      <c r="AE6" s="313">
        <f>IF('BIFUbC-electricity'!AE6&gt;0,'E-electricity'!AE54/'BIFUbC-electricity'!AE6,1)</f>
        <v>1</v>
      </c>
      <c r="AF6" s="313">
        <f>IF('BIFUbC-electricity'!AF6&gt;0,'E-electricity'!AF54/'BIFUbC-electricity'!AF6,1)</f>
        <v>1</v>
      </c>
      <c r="AG6" s="313">
        <f>IF('BIFUbC-electricity'!AG6&gt;0,'E-electricity'!AG54/'BIFUbC-electricity'!AG6,1)</f>
        <v>1</v>
      </c>
      <c r="AH6" s="313">
        <f>IF('BIFUbC-electricity'!AH6&gt;0,'E-electricity'!AH54/'BIFUbC-electricity'!AH6,1)</f>
        <v>1</v>
      </c>
      <c r="AI6" s="313">
        <f>IF('BIFUbC-electricity'!AI6&gt;0,'E-electricity'!AI54/'BIFUbC-electricity'!AI6,1)</f>
        <v>1</v>
      </c>
      <c r="AJ6" s="313">
        <f>IF('BIFUbC-electricity'!AJ6&gt;0,'E-electricity'!AJ54/'BIFUbC-electricity'!AJ6,1)</f>
        <v>1</v>
      </c>
      <c r="AK6" s="313">
        <f>IF('BIFUbC-electricity'!AK6&gt;0,'E-electricity'!AK54/'BIFUbC-electricity'!AK6,1)</f>
        <v>1</v>
      </c>
      <c r="AL6" s="313">
        <f>IF('BIFUbC-electricity'!AL6&gt;0,'E-electricity'!AL54/'BIFUbC-electricity'!AL6,1)</f>
        <v>1</v>
      </c>
      <c r="AM6" s="313">
        <f>IF('BIFUbC-electricity'!AM6&gt;0,'E-electricity'!AM54/'BIFUbC-electricity'!AM6,1)</f>
        <v>1</v>
      </c>
      <c r="AN6" s="313">
        <f>IF('BIFUbC-electricity'!AN6&gt;0,'E-electricity'!AN54/'BIFUbC-electricity'!AN6,1)</f>
        <v>1</v>
      </c>
      <c r="AO6" s="313">
        <f>IF('BIFUbC-electricity'!AO6&gt;0,'E-electricity'!AO54/'BIFUbC-electricity'!AO6,1)</f>
        <v>1</v>
      </c>
      <c r="AP6" s="313">
        <f>IF('BIFUbC-electricity'!AP6&gt;0,'E-electricity'!AP54/'BIFUbC-electricity'!AP6,1)</f>
        <v>1</v>
      </c>
      <c r="AQ6" s="313">
        <f>IF('BIFUbC-electricity'!AQ6&gt;0,'E-electricity'!AQ54/'BIFUbC-electricity'!AQ6,1)</f>
        <v>1</v>
      </c>
    </row>
    <row r="7" spans="1:43" x14ac:dyDescent="0.2">
      <c r="A7" s="313" t="s">
        <v>129</v>
      </c>
      <c r="B7" s="313">
        <f>IF('BIFUbC-electricity'!B7&gt;0,'E-electricity'!B55/'BIFUbC-electricity'!B7,1)</f>
        <v>1</v>
      </c>
      <c r="C7" s="313">
        <f>IF('BIFUbC-electricity'!C7&gt;0,'E-electricity'!C55/'BIFUbC-electricity'!C7,1)</f>
        <v>1</v>
      </c>
      <c r="D7" s="313">
        <f>IF('BIFUbC-electricity'!D7&gt;0,'E-electricity'!D55/'BIFUbC-electricity'!D7,1)</f>
        <v>1</v>
      </c>
      <c r="E7" s="313">
        <f>IF('BIFUbC-electricity'!E7&gt;0,'E-electricity'!E55/'BIFUbC-electricity'!E7,1)</f>
        <v>1</v>
      </c>
      <c r="F7" s="313">
        <f>IF('BIFUbC-electricity'!F7&gt;0,'E-electricity'!F55/'BIFUbC-electricity'!F7,1)</f>
        <v>1</v>
      </c>
      <c r="G7" s="313">
        <f>IF('BIFUbC-electricity'!G7&gt;0,'E-electricity'!G55/'BIFUbC-electricity'!G7,1)</f>
        <v>1</v>
      </c>
      <c r="H7" s="313">
        <f>IF('BIFUbC-electricity'!H7&gt;0,'E-electricity'!H55/'BIFUbC-electricity'!H7,1)</f>
        <v>1</v>
      </c>
      <c r="I7" s="313">
        <f>IF('BIFUbC-electricity'!I7&gt;0,'E-electricity'!I55/'BIFUbC-electricity'!I7,1)</f>
        <v>1</v>
      </c>
      <c r="J7" s="313">
        <f>IF('BIFUbC-electricity'!J7&gt;0,'E-electricity'!J55/'BIFUbC-electricity'!J7,1)</f>
        <v>1</v>
      </c>
      <c r="K7" s="313">
        <f>IF('BIFUbC-electricity'!K7&gt;0,'E-electricity'!K55/'BIFUbC-electricity'!K7,1)</f>
        <v>1</v>
      </c>
      <c r="L7" s="313">
        <f>IF('BIFUbC-electricity'!L7&gt;0,'E-electricity'!L55/'BIFUbC-electricity'!L7,1)</f>
        <v>1</v>
      </c>
      <c r="M7" s="313">
        <f>IF('BIFUbC-electricity'!M7&gt;0,'E-electricity'!M55/'BIFUbC-electricity'!M7,1)</f>
        <v>1</v>
      </c>
      <c r="N7" s="313">
        <f>IF('BIFUbC-electricity'!N7&gt;0,'E-electricity'!N55/'BIFUbC-electricity'!N7,1)</f>
        <v>1</v>
      </c>
      <c r="O7" s="313">
        <f>IF('BIFUbC-electricity'!O7&gt;0,'E-electricity'!O55/'BIFUbC-electricity'!O7,1)</f>
        <v>1</v>
      </c>
      <c r="P7" s="313">
        <f>IF('BIFUbC-electricity'!P7&gt;0,'E-electricity'!P55/'BIFUbC-electricity'!P7,1)</f>
        <v>1</v>
      </c>
      <c r="Q7" s="313">
        <f>IF('BIFUbC-electricity'!Q7&gt;0,'E-electricity'!Q55/'BIFUbC-electricity'!Q7,1)</f>
        <v>1</v>
      </c>
      <c r="R7" s="313">
        <f>IF('BIFUbC-electricity'!R7&gt;0,'E-electricity'!R55/'BIFUbC-electricity'!R7,1)</f>
        <v>1</v>
      </c>
      <c r="S7" s="313">
        <f>IF('BIFUbC-electricity'!S7&gt;0,'E-electricity'!S55/'BIFUbC-electricity'!S7,1)</f>
        <v>1</v>
      </c>
      <c r="T7" s="313">
        <f>IF('BIFUbC-electricity'!T7&gt;0,'E-electricity'!T55/'BIFUbC-electricity'!T7,1)</f>
        <v>1</v>
      </c>
      <c r="U7" s="313">
        <f>IF('BIFUbC-electricity'!U7&gt;0,'E-electricity'!U55/'BIFUbC-electricity'!U7,1)</f>
        <v>1</v>
      </c>
      <c r="V7" s="313">
        <f>IF('BIFUbC-electricity'!V7&gt;0,'E-electricity'!V55/'BIFUbC-electricity'!V7,1)</f>
        <v>1</v>
      </c>
      <c r="W7" s="313">
        <f>IF('BIFUbC-electricity'!W7&gt;0,'E-electricity'!W55/'BIFUbC-electricity'!W7,1)</f>
        <v>1</v>
      </c>
      <c r="X7" s="313">
        <f>IF('BIFUbC-electricity'!X7&gt;0,'E-electricity'!X55/'BIFUbC-electricity'!X7,1)</f>
        <v>1</v>
      </c>
      <c r="Y7" s="313">
        <f>IF('BIFUbC-electricity'!Y7&gt;0,'E-electricity'!Y55/'BIFUbC-electricity'!Y7,1)</f>
        <v>1</v>
      </c>
      <c r="Z7" s="313">
        <f>IF('BIFUbC-electricity'!Z7&gt;0,'E-electricity'!Z55/'BIFUbC-electricity'!Z7,1)</f>
        <v>1</v>
      </c>
      <c r="AA7" s="313">
        <f>IF('BIFUbC-electricity'!AA7&gt;0,'E-electricity'!AA55/'BIFUbC-electricity'!AA7,1)</f>
        <v>1</v>
      </c>
      <c r="AB7" s="313">
        <f>IF('BIFUbC-electricity'!AB7&gt;0,'E-electricity'!AB55/'BIFUbC-electricity'!AB7,1)</f>
        <v>1</v>
      </c>
      <c r="AC7" s="313">
        <f>IF('BIFUbC-electricity'!AC7&gt;0,'E-electricity'!AC55/'BIFUbC-electricity'!AC7,1)</f>
        <v>1</v>
      </c>
      <c r="AD7" s="313">
        <f>IF('BIFUbC-electricity'!AD7&gt;0,'E-electricity'!AD55/'BIFUbC-electricity'!AD7,1)</f>
        <v>1</v>
      </c>
      <c r="AE7" s="313">
        <f>IF('BIFUbC-electricity'!AE7&gt;0,'E-electricity'!AE55/'BIFUbC-electricity'!AE7,1)</f>
        <v>1</v>
      </c>
      <c r="AF7" s="313">
        <f>IF('BIFUbC-electricity'!AF7&gt;0,'E-electricity'!AF55/'BIFUbC-electricity'!AF7,1)</f>
        <v>1</v>
      </c>
      <c r="AG7" s="313">
        <f>IF('BIFUbC-electricity'!AG7&gt;0,'E-electricity'!AG55/'BIFUbC-electricity'!AG7,1)</f>
        <v>1</v>
      </c>
      <c r="AH7" s="313">
        <f>IF('BIFUbC-electricity'!AH7&gt;0,'E-electricity'!AH55/'BIFUbC-electricity'!AH7,1)</f>
        <v>1</v>
      </c>
      <c r="AI7" s="313">
        <f>IF('BIFUbC-electricity'!AI7&gt;0,'E-electricity'!AI55/'BIFUbC-electricity'!AI7,1)</f>
        <v>1</v>
      </c>
      <c r="AJ7" s="313">
        <f>IF('BIFUbC-electricity'!AJ7&gt;0,'E-electricity'!AJ55/'BIFUbC-electricity'!AJ7,1)</f>
        <v>1</v>
      </c>
      <c r="AK7" s="313">
        <f>IF('BIFUbC-electricity'!AK7&gt;0,'E-electricity'!AK55/'BIFUbC-electricity'!AK7,1)</f>
        <v>1</v>
      </c>
      <c r="AL7" s="313">
        <f>IF('BIFUbC-electricity'!AL7&gt;0,'E-electricity'!AL55/'BIFUbC-electricity'!AL7,1)</f>
        <v>1</v>
      </c>
      <c r="AM7" s="313">
        <f>IF('BIFUbC-electricity'!AM7&gt;0,'E-electricity'!AM55/'BIFUbC-electricity'!AM7,1)</f>
        <v>1</v>
      </c>
      <c r="AN7" s="313">
        <f>IF('BIFUbC-electricity'!AN7&gt;0,'E-electricity'!AN55/'BIFUbC-electricity'!AN7,1)</f>
        <v>1</v>
      </c>
      <c r="AO7" s="313">
        <f>IF('BIFUbC-electricity'!AO7&gt;0,'E-electricity'!AO55/'BIFUbC-electricity'!AO7,1)</f>
        <v>1</v>
      </c>
      <c r="AP7" s="313">
        <f>IF('BIFUbC-electricity'!AP7&gt;0,'E-electricity'!AP55/'BIFUbC-electricity'!AP7,1)</f>
        <v>1</v>
      </c>
      <c r="AQ7" s="313">
        <f>IF('BIFUbC-electricity'!AQ7&gt;0,'E-electricity'!AQ55/'BIFUbC-electricity'!AQ7,1)</f>
        <v>1</v>
      </c>
    </row>
    <row r="8" spans="1:43" x14ac:dyDescent="0.2">
      <c r="A8" s="313" t="s">
        <v>130</v>
      </c>
      <c r="B8" s="313">
        <f>IF('BIFUbC-electricity'!B8&gt;0,'E-electricity'!B56/'BIFUbC-electricity'!B8,1)</f>
        <v>1</v>
      </c>
      <c r="C8" s="313">
        <f>IF('BIFUbC-electricity'!C8&gt;0,'E-electricity'!C56/'BIFUbC-electricity'!C8,1)</f>
        <v>1</v>
      </c>
      <c r="D8" s="313">
        <f>IF('BIFUbC-electricity'!D8&gt;0,'E-electricity'!D56/'BIFUbC-electricity'!D8,1)</f>
        <v>1</v>
      </c>
      <c r="E8" s="313">
        <f>IF('BIFUbC-electricity'!E8&gt;0,'E-electricity'!E56/'BIFUbC-electricity'!E8,1)</f>
        <v>1</v>
      </c>
      <c r="F8" s="313">
        <f>IF('BIFUbC-electricity'!F8&gt;0,'E-electricity'!F56/'BIFUbC-electricity'!F8,1)</f>
        <v>1</v>
      </c>
      <c r="G8" s="313">
        <f>IF('BIFUbC-electricity'!G8&gt;0,'E-electricity'!G56/'BIFUbC-electricity'!G8,1)</f>
        <v>1</v>
      </c>
      <c r="H8" s="313">
        <f>IF('BIFUbC-electricity'!H8&gt;0,'E-electricity'!H56/'BIFUbC-electricity'!H8,1)</f>
        <v>1</v>
      </c>
      <c r="I8" s="313">
        <f>IF('BIFUbC-electricity'!I8&gt;0,'E-electricity'!I56/'BIFUbC-electricity'!I8,1)</f>
        <v>1</v>
      </c>
      <c r="J8" s="313">
        <f>IF('BIFUbC-electricity'!J8&gt;0,'E-electricity'!J56/'BIFUbC-electricity'!J8,1)</f>
        <v>1</v>
      </c>
      <c r="K8" s="313">
        <f>IF('BIFUbC-electricity'!K8&gt;0,'E-electricity'!K56/'BIFUbC-electricity'!K8,1)</f>
        <v>1</v>
      </c>
      <c r="L8" s="313">
        <f>IF('BIFUbC-electricity'!L8&gt;0,'E-electricity'!L56/'BIFUbC-electricity'!L8,1)</f>
        <v>1</v>
      </c>
      <c r="M8" s="313">
        <f>IF('BIFUbC-electricity'!M8&gt;0,'E-electricity'!M56/'BIFUbC-electricity'!M8,1)</f>
        <v>1</v>
      </c>
      <c r="N8" s="313">
        <f>IF('BIFUbC-electricity'!N8&gt;0,'E-electricity'!N56/'BIFUbC-electricity'!N8,1)</f>
        <v>1</v>
      </c>
      <c r="O8" s="313">
        <f>IF('BIFUbC-electricity'!O8&gt;0,'E-electricity'!O56/'BIFUbC-electricity'!O8,1)</f>
        <v>1</v>
      </c>
      <c r="P8" s="313">
        <f>IF('BIFUbC-electricity'!P8&gt;0,'E-electricity'!P56/'BIFUbC-electricity'!P8,1)</f>
        <v>1</v>
      </c>
      <c r="Q8" s="313">
        <f>IF('BIFUbC-electricity'!Q8&gt;0,'E-electricity'!Q56/'BIFUbC-electricity'!Q8,1)</f>
        <v>1</v>
      </c>
      <c r="R8" s="313">
        <f>IF('BIFUbC-electricity'!R8&gt;0,'E-electricity'!R56/'BIFUbC-electricity'!R8,1)</f>
        <v>1</v>
      </c>
      <c r="S8" s="313">
        <f>IF('BIFUbC-electricity'!S8&gt;0,'E-electricity'!S56/'BIFUbC-electricity'!S8,1)</f>
        <v>1</v>
      </c>
      <c r="T8" s="313">
        <f>IF('BIFUbC-electricity'!T8&gt;0,'E-electricity'!T56/'BIFUbC-electricity'!T8,1)</f>
        <v>1</v>
      </c>
      <c r="U8" s="313">
        <f>IF('BIFUbC-electricity'!U8&gt;0,'E-electricity'!U56/'BIFUbC-electricity'!U8,1)</f>
        <v>1</v>
      </c>
      <c r="V8" s="313">
        <f>IF('BIFUbC-electricity'!V8&gt;0,'E-electricity'!V56/'BIFUbC-electricity'!V8,1)</f>
        <v>1</v>
      </c>
      <c r="W8" s="313">
        <f>IF('BIFUbC-electricity'!W8&gt;0,'E-electricity'!W56/'BIFUbC-electricity'!W8,1)</f>
        <v>1</v>
      </c>
      <c r="X8" s="313">
        <f>IF('BIFUbC-electricity'!X8&gt;0,'E-electricity'!X56/'BIFUbC-electricity'!X8,1)</f>
        <v>1</v>
      </c>
      <c r="Y8" s="313">
        <f>IF('BIFUbC-electricity'!Y8&gt;0,'E-electricity'!Y56/'BIFUbC-electricity'!Y8,1)</f>
        <v>1</v>
      </c>
      <c r="Z8" s="313">
        <f>IF('BIFUbC-electricity'!Z8&gt;0,'E-electricity'!Z56/'BIFUbC-electricity'!Z8,1)</f>
        <v>1</v>
      </c>
      <c r="AA8" s="313">
        <f>IF('BIFUbC-electricity'!AA8&gt;0,'E-electricity'!AA56/'BIFUbC-electricity'!AA8,1)</f>
        <v>1</v>
      </c>
      <c r="AB8" s="313">
        <f>IF('BIFUbC-electricity'!AB8&gt;0,'E-electricity'!AB56/'BIFUbC-electricity'!AB8,1)</f>
        <v>1</v>
      </c>
      <c r="AC8" s="313">
        <f>IF('BIFUbC-electricity'!AC8&gt;0,'E-electricity'!AC56/'BIFUbC-electricity'!AC8,1)</f>
        <v>1</v>
      </c>
      <c r="AD8" s="313">
        <f>IF('BIFUbC-electricity'!AD8&gt;0,'E-electricity'!AD56/'BIFUbC-electricity'!AD8,1)</f>
        <v>1</v>
      </c>
      <c r="AE8" s="313">
        <f>IF('BIFUbC-electricity'!AE8&gt;0,'E-electricity'!AE56/'BIFUbC-electricity'!AE8,1)</f>
        <v>1</v>
      </c>
      <c r="AF8" s="313">
        <f>IF('BIFUbC-electricity'!AF8&gt;0,'E-electricity'!AF56/'BIFUbC-electricity'!AF8,1)</f>
        <v>1</v>
      </c>
      <c r="AG8" s="313">
        <f>IF('BIFUbC-electricity'!AG8&gt;0,'E-electricity'!AG56/'BIFUbC-electricity'!AG8,1)</f>
        <v>1</v>
      </c>
      <c r="AH8" s="313">
        <f>IF('BIFUbC-electricity'!AH8&gt;0,'E-electricity'!AH56/'BIFUbC-electricity'!AH8,1)</f>
        <v>1</v>
      </c>
      <c r="AI8" s="313">
        <f>IF('BIFUbC-electricity'!AI8&gt;0,'E-electricity'!AI56/'BIFUbC-electricity'!AI8,1)</f>
        <v>1</v>
      </c>
      <c r="AJ8" s="313">
        <f>IF('BIFUbC-electricity'!AJ8&gt;0,'E-electricity'!AJ56/'BIFUbC-electricity'!AJ8,1)</f>
        <v>1</v>
      </c>
      <c r="AK8" s="313">
        <f>IF('BIFUbC-electricity'!AK8&gt;0,'E-electricity'!AK56/'BIFUbC-electricity'!AK8,1)</f>
        <v>1</v>
      </c>
      <c r="AL8" s="313">
        <f>IF('BIFUbC-electricity'!AL8&gt;0,'E-electricity'!AL56/'BIFUbC-electricity'!AL8,1)</f>
        <v>1</v>
      </c>
      <c r="AM8" s="313">
        <f>IF('BIFUbC-electricity'!AM8&gt;0,'E-electricity'!AM56/'BIFUbC-electricity'!AM8,1)</f>
        <v>1</v>
      </c>
      <c r="AN8" s="313">
        <f>IF('BIFUbC-electricity'!AN8&gt;0,'E-electricity'!AN56/'BIFUbC-electricity'!AN8,1)</f>
        <v>1</v>
      </c>
      <c r="AO8" s="313">
        <f>IF('BIFUbC-electricity'!AO8&gt;0,'E-electricity'!AO56/'BIFUbC-electricity'!AO8,1)</f>
        <v>1</v>
      </c>
      <c r="AP8" s="313">
        <f>IF('BIFUbC-electricity'!AP8&gt;0,'E-electricity'!AP56/'BIFUbC-electricity'!AP8,1)</f>
        <v>1</v>
      </c>
      <c r="AQ8" s="313">
        <f>IF('BIFUbC-electricity'!AQ8&gt;0,'E-electricity'!AQ56/'BIFUbC-electricity'!AQ8,1)</f>
        <v>1</v>
      </c>
    </row>
    <row r="9" spans="1:43" x14ac:dyDescent="0.2">
      <c r="A9" s="313" t="s">
        <v>131</v>
      </c>
      <c r="B9" s="313">
        <f>IF('BIFUbC-electricity'!B9&gt;0,'E-electricity'!B57/'BIFUbC-electricity'!B9,1)</f>
        <v>1</v>
      </c>
      <c r="C9" s="313">
        <f>IF('BIFUbC-electricity'!C9&gt;0,'E-electricity'!C57/'BIFUbC-electricity'!C9,1)</f>
        <v>1</v>
      </c>
      <c r="D9" s="313">
        <f>IF('BIFUbC-electricity'!D9&gt;0,'E-electricity'!D57/'BIFUbC-electricity'!D9,1)</f>
        <v>1</v>
      </c>
      <c r="E9" s="313">
        <f>IF('BIFUbC-electricity'!E9&gt;0,'E-electricity'!E57/'BIFUbC-electricity'!E9,1)</f>
        <v>1</v>
      </c>
      <c r="F9" s="313">
        <f>IF('BIFUbC-electricity'!F9&gt;0,'E-electricity'!F57/'BIFUbC-electricity'!F9,1)</f>
        <v>1</v>
      </c>
      <c r="G9" s="313">
        <f>IF('BIFUbC-electricity'!G9&gt;0,'E-electricity'!G57/'BIFUbC-electricity'!G9,1)</f>
        <v>1</v>
      </c>
      <c r="H9" s="313">
        <f>IF('BIFUbC-electricity'!H9&gt;0,'E-electricity'!H57/'BIFUbC-electricity'!H9,1)</f>
        <v>1</v>
      </c>
      <c r="I9" s="313">
        <f>IF('BIFUbC-electricity'!I9&gt;0,'E-electricity'!I57/'BIFUbC-electricity'!I9,1)</f>
        <v>1</v>
      </c>
      <c r="J9" s="313">
        <f>IF('BIFUbC-electricity'!J9&gt;0,'E-electricity'!J57/'BIFUbC-electricity'!J9,1)</f>
        <v>1</v>
      </c>
      <c r="K9" s="313">
        <f>IF('BIFUbC-electricity'!K9&gt;0,'E-electricity'!K57/'BIFUbC-electricity'!K9,1)</f>
        <v>1</v>
      </c>
      <c r="L9" s="313">
        <f>IF('BIFUbC-electricity'!L9&gt;0,'E-electricity'!L57/'BIFUbC-electricity'!L9,1)</f>
        <v>1</v>
      </c>
      <c r="M9" s="313">
        <f>IF('BIFUbC-electricity'!M9&gt;0,'E-electricity'!M57/'BIFUbC-electricity'!M9,1)</f>
        <v>1</v>
      </c>
      <c r="N9" s="313">
        <f>IF('BIFUbC-electricity'!N9&gt;0,'E-electricity'!N57/'BIFUbC-electricity'!N9,1)</f>
        <v>1</v>
      </c>
      <c r="O9" s="313">
        <f>IF('BIFUbC-electricity'!O9&gt;0,'E-electricity'!O57/'BIFUbC-electricity'!O9,1)</f>
        <v>1</v>
      </c>
      <c r="P9" s="313">
        <f>IF('BIFUbC-electricity'!P9&gt;0,'E-electricity'!P57/'BIFUbC-electricity'!P9,1)</f>
        <v>1</v>
      </c>
      <c r="Q9" s="313">
        <f>IF('BIFUbC-electricity'!Q9&gt;0,'E-electricity'!Q57/'BIFUbC-electricity'!Q9,1)</f>
        <v>1</v>
      </c>
      <c r="R9" s="313">
        <f>IF('BIFUbC-electricity'!R9&gt;0,'E-electricity'!R57/'BIFUbC-electricity'!R9,1)</f>
        <v>1</v>
      </c>
      <c r="S9" s="313">
        <f>IF('BIFUbC-electricity'!S9&gt;0,'E-electricity'!S57/'BIFUbC-electricity'!S9,1)</f>
        <v>1</v>
      </c>
      <c r="T9" s="313">
        <f>IF('BIFUbC-electricity'!T9&gt;0,'E-electricity'!T57/'BIFUbC-electricity'!T9,1)</f>
        <v>1</v>
      </c>
      <c r="U9" s="313">
        <f>IF('BIFUbC-electricity'!U9&gt;0,'E-electricity'!U57/'BIFUbC-electricity'!U9,1)</f>
        <v>1</v>
      </c>
      <c r="V9" s="313">
        <f>IF('BIFUbC-electricity'!V9&gt;0,'E-electricity'!V57/'BIFUbC-electricity'!V9,1)</f>
        <v>1</v>
      </c>
      <c r="W9" s="313">
        <f>IF('BIFUbC-electricity'!W9&gt;0,'E-electricity'!W57/'BIFUbC-electricity'!W9,1)</f>
        <v>1</v>
      </c>
      <c r="X9" s="313">
        <f>IF('BIFUbC-electricity'!X9&gt;0,'E-electricity'!X57/'BIFUbC-electricity'!X9,1)</f>
        <v>1</v>
      </c>
      <c r="Y9" s="313">
        <f>IF('BIFUbC-electricity'!Y9&gt;0,'E-electricity'!Y57/'BIFUbC-electricity'!Y9,1)</f>
        <v>1</v>
      </c>
      <c r="Z9" s="313">
        <f>IF('BIFUbC-electricity'!Z9&gt;0,'E-electricity'!Z57/'BIFUbC-electricity'!Z9,1)</f>
        <v>1</v>
      </c>
      <c r="AA9" s="313">
        <f>IF('BIFUbC-electricity'!AA9&gt;0,'E-electricity'!AA57/'BIFUbC-electricity'!AA9,1)</f>
        <v>1</v>
      </c>
      <c r="AB9" s="313">
        <f>IF('BIFUbC-electricity'!AB9&gt;0,'E-electricity'!AB57/'BIFUbC-electricity'!AB9,1)</f>
        <v>1</v>
      </c>
      <c r="AC9" s="313">
        <f>IF('BIFUbC-electricity'!AC9&gt;0,'E-electricity'!AC57/'BIFUbC-electricity'!AC9,1)</f>
        <v>1</v>
      </c>
      <c r="AD9" s="313">
        <f>IF('BIFUbC-electricity'!AD9&gt;0,'E-electricity'!AD57/'BIFUbC-electricity'!AD9,1)</f>
        <v>1</v>
      </c>
      <c r="AE9" s="313">
        <f>IF('BIFUbC-electricity'!AE9&gt;0,'E-electricity'!AE57/'BIFUbC-electricity'!AE9,1)</f>
        <v>1</v>
      </c>
      <c r="AF9" s="313">
        <f>IF('BIFUbC-electricity'!AF9&gt;0,'E-electricity'!AF57/'BIFUbC-electricity'!AF9,1)</f>
        <v>1</v>
      </c>
      <c r="AG9" s="313">
        <f>IF('BIFUbC-electricity'!AG9&gt;0,'E-electricity'!AG57/'BIFUbC-electricity'!AG9,1)</f>
        <v>1</v>
      </c>
      <c r="AH9" s="313">
        <f>IF('BIFUbC-electricity'!AH9&gt;0,'E-electricity'!AH57/'BIFUbC-electricity'!AH9,1)</f>
        <v>1</v>
      </c>
      <c r="AI9" s="313">
        <f>IF('BIFUbC-electricity'!AI9&gt;0,'E-electricity'!AI57/'BIFUbC-electricity'!AI9,1)</f>
        <v>1</v>
      </c>
      <c r="AJ9" s="313">
        <f>IF('BIFUbC-electricity'!AJ9&gt;0,'E-electricity'!AJ57/'BIFUbC-electricity'!AJ9,1)</f>
        <v>1</v>
      </c>
      <c r="AK9" s="313">
        <f>IF('BIFUbC-electricity'!AK9&gt;0,'E-electricity'!AK57/'BIFUbC-electricity'!AK9,1)</f>
        <v>1</v>
      </c>
      <c r="AL9" s="313">
        <f>IF('BIFUbC-electricity'!AL9&gt;0,'E-electricity'!AL57/'BIFUbC-electricity'!AL9,1)</f>
        <v>1</v>
      </c>
      <c r="AM9" s="313">
        <f>IF('BIFUbC-electricity'!AM9&gt;0,'E-electricity'!AM57/'BIFUbC-electricity'!AM9,1)</f>
        <v>1</v>
      </c>
      <c r="AN9" s="313">
        <f>IF('BIFUbC-electricity'!AN9&gt;0,'E-electricity'!AN57/'BIFUbC-electricity'!AN9,1)</f>
        <v>1</v>
      </c>
      <c r="AO9" s="313">
        <f>IF('BIFUbC-electricity'!AO9&gt;0,'E-electricity'!AO57/'BIFUbC-electricity'!AO9,1)</f>
        <v>1</v>
      </c>
      <c r="AP9" s="313">
        <f>IF('BIFUbC-electricity'!AP9&gt;0,'E-electricity'!AP57/'BIFUbC-electricity'!AP9,1)</f>
        <v>1</v>
      </c>
      <c r="AQ9" s="313">
        <f>IF('BIFUbC-electricity'!AQ9&gt;0,'E-electricity'!AQ57/'BIFUbC-electricity'!AQ9,1)</f>
        <v>1</v>
      </c>
    </row>
    <row r="10" spans="1:43" x14ac:dyDescent="0.2">
      <c r="A10" s="313" t="s">
        <v>132</v>
      </c>
      <c r="B10" s="313">
        <f>IF('BIFUbC-electricity'!B10&gt;0,'E-electricity'!B58/'BIFUbC-electricity'!B10,1)</f>
        <v>1</v>
      </c>
      <c r="C10" s="313">
        <f>IF('BIFUbC-electricity'!C10&gt;0,'E-electricity'!C58/'BIFUbC-electricity'!C10,1)</f>
        <v>1</v>
      </c>
      <c r="D10" s="313">
        <f>IF('BIFUbC-electricity'!D10&gt;0,'E-electricity'!D58/'BIFUbC-electricity'!D10,1)</f>
        <v>1</v>
      </c>
      <c r="E10" s="313">
        <f>IF('BIFUbC-electricity'!E10&gt;0,'E-electricity'!E58/'BIFUbC-electricity'!E10,1)</f>
        <v>1</v>
      </c>
      <c r="F10" s="313">
        <f>IF('BIFUbC-electricity'!F10&gt;0,'E-electricity'!F58/'BIFUbC-electricity'!F10,1)</f>
        <v>1</v>
      </c>
      <c r="G10" s="313">
        <f>IF('BIFUbC-electricity'!G10&gt;0,'E-electricity'!G58/'BIFUbC-electricity'!G10,1)</f>
        <v>1</v>
      </c>
      <c r="H10" s="313">
        <f>IF('BIFUbC-electricity'!H10&gt;0,'E-electricity'!H58/'BIFUbC-electricity'!H10,1)</f>
        <v>1</v>
      </c>
      <c r="I10" s="313">
        <f>IF('BIFUbC-electricity'!I10&gt;0,'E-electricity'!I58/'BIFUbC-electricity'!I10,1)</f>
        <v>1</v>
      </c>
      <c r="J10" s="313">
        <f>IF('BIFUbC-electricity'!J10&gt;0,'E-electricity'!J58/'BIFUbC-electricity'!J10,1)</f>
        <v>1</v>
      </c>
      <c r="K10" s="313">
        <f>IF('BIFUbC-electricity'!K10&gt;0,'E-electricity'!K58/'BIFUbC-electricity'!K10,1)</f>
        <v>1</v>
      </c>
      <c r="L10" s="313">
        <f>IF('BIFUbC-electricity'!L10&gt;0,'E-electricity'!L58/'BIFUbC-electricity'!L10,1)</f>
        <v>1</v>
      </c>
      <c r="M10" s="313">
        <f>IF('BIFUbC-electricity'!M10&gt;0,'E-electricity'!M58/'BIFUbC-electricity'!M10,1)</f>
        <v>1</v>
      </c>
      <c r="N10" s="313">
        <f>IF('BIFUbC-electricity'!N10&gt;0,'E-electricity'!N58/'BIFUbC-electricity'!N10,1)</f>
        <v>1</v>
      </c>
      <c r="O10" s="313">
        <f>IF('BIFUbC-electricity'!O10&gt;0,'E-electricity'!O58/'BIFUbC-electricity'!O10,1)</f>
        <v>1</v>
      </c>
      <c r="P10" s="313">
        <f>IF('BIFUbC-electricity'!P10&gt;0,'E-electricity'!P58/'BIFUbC-electricity'!P10,1)</f>
        <v>1</v>
      </c>
      <c r="Q10" s="313">
        <f>IF('BIFUbC-electricity'!Q10&gt;0,'E-electricity'!Q58/'BIFUbC-electricity'!Q10,1)</f>
        <v>1</v>
      </c>
      <c r="R10" s="313">
        <f>IF('BIFUbC-electricity'!R10&gt;0,'E-electricity'!R58/'BIFUbC-electricity'!R10,1)</f>
        <v>1</v>
      </c>
      <c r="S10" s="313">
        <f>IF('BIFUbC-electricity'!S10&gt;0,'E-electricity'!S58/'BIFUbC-electricity'!S10,1)</f>
        <v>1</v>
      </c>
      <c r="T10" s="313">
        <f>IF('BIFUbC-electricity'!T10&gt;0,'E-electricity'!T58/'BIFUbC-electricity'!T10,1)</f>
        <v>1</v>
      </c>
      <c r="U10" s="313">
        <f>IF('BIFUbC-electricity'!U10&gt;0,'E-electricity'!U58/'BIFUbC-electricity'!U10,1)</f>
        <v>1</v>
      </c>
      <c r="V10" s="313">
        <f>IF('BIFUbC-electricity'!V10&gt;0,'E-electricity'!V58/'BIFUbC-electricity'!V10,1)</f>
        <v>1</v>
      </c>
      <c r="W10" s="313">
        <f>IF('BIFUbC-electricity'!W10&gt;0,'E-electricity'!W58/'BIFUbC-electricity'!W10,1)</f>
        <v>1</v>
      </c>
      <c r="X10" s="313">
        <f>IF('BIFUbC-electricity'!X10&gt;0,'E-electricity'!X58/'BIFUbC-electricity'!X10,1)</f>
        <v>1</v>
      </c>
      <c r="Y10" s="313">
        <f>IF('BIFUbC-electricity'!Y10&gt;0,'E-electricity'!Y58/'BIFUbC-electricity'!Y10,1)</f>
        <v>1</v>
      </c>
      <c r="Z10" s="313">
        <f>IF('BIFUbC-electricity'!Z10&gt;0,'E-electricity'!Z58/'BIFUbC-electricity'!Z10,1)</f>
        <v>1</v>
      </c>
      <c r="AA10" s="313">
        <f>IF('BIFUbC-electricity'!AA10&gt;0,'E-electricity'!AA58/'BIFUbC-electricity'!AA10,1)</f>
        <v>1</v>
      </c>
      <c r="AB10" s="313">
        <f>IF('BIFUbC-electricity'!AB10&gt;0,'E-electricity'!AB58/'BIFUbC-electricity'!AB10,1)</f>
        <v>1</v>
      </c>
      <c r="AC10" s="313">
        <f>IF('BIFUbC-electricity'!AC10&gt;0,'E-electricity'!AC58/'BIFUbC-electricity'!AC10,1)</f>
        <v>1</v>
      </c>
      <c r="AD10" s="313">
        <f>IF('BIFUbC-electricity'!AD10&gt;0,'E-electricity'!AD58/'BIFUbC-electricity'!AD10,1)</f>
        <v>1</v>
      </c>
      <c r="AE10" s="313">
        <f>IF('BIFUbC-electricity'!AE10&gt;0,'E-electricity'!AE58/'BIFUbC-electricity'!AE10,1)</f>
        <v>1</v>
      </c>
      <c r="AF10" s="313">
        <f>IF('BIFUbC-electricity'!AF10&gt;0,'E-electricity'!AF58/'BIFUbC-electricity'!AF10,1)</f>
        <v>1</v>
      </c>
      <c r="AG10" s="313">
        <f>IF('BIFUbC-electricity'!AG10&gt;0,'E-electricity'!AG58/'BIFUbC-electricity'!AG10,1)</f>
        <v>1</v>
      </c>
      <c r="AH10" s="313">
        <f>IF('BIFUbC-electricity'!AH10&gt;0,'E-electricity'!AH58/'BIFUbC-electricity'!AH10,1)</f>
        <v>1</v>
      </c>
      <c r="AI10" s="313">
        <f>IF('BIFUbC-electricity'!AI10&gt;0,'E-electricity'!AI58/'BIFUbC-electricity'!AI10,1)</f>
        <v>1</v>
      </c>
      <c r="AJ10" s="313">
        <f>IF('BIFUbC-electricity'!AJ10&gt;0,'E-electricity'!AJ58/'BIFUbC-electricity'!AJ10,1)</f>
        <v>1</v>
      </c>
      <c r="AK10" s="313">
        <f>IF('BIFUbC-electricity'!AK10&gt;0,'E-electricity'!AK58/'BIFUbC-electricity'!AK10,1)</f>
        <v>1</v>
      </c>
      <c r="AL10" s="313">
        <f>IF('BIFUbC-electricity'!AL10&gt;0,'E-electricity'!AL58/'BIFUbC-electricity'!AL10,1)</f>
        <v>1</v>
      </c>
      <c r="AM10" s="313">
        <f>IF('BIFUbC-electricity'!AM10&gt;0,'E-electricity'!AM58/'BIFUbC-electricity'!AM10,1)</f>
        <v>1</v>
      </c>
      <c r="AN10" s="313">
        <f>IF('BIFUbC-electricity'!AN10&gt;0,'E-electricity'!AN58/'BIFUbC-electricity'!AN10,1)</f>
        <v>1</v>
      </c>
      <c r="AO10" s="313">
        <f>IF('BIFUbC-electricity'!AO10&gt;0,'E-electricity'!AO58/'BIFUbC-electricity'!AO10,1)</f>
        <v>1</v>
      </c>
      <c r="AP10" s="313">
        <f>IF('BIFUbC-electricity'!AP10&gt;0,'E-electricity'!AP58/'BIFUbC-electricity'!AP10,1)</f>
        <v>1</v>
      </c>
      <c r="AQ10" s="313">
        <f>IF('BIFUbC-electricity'!AQ10&gt;0,'E-electricity'!AQ58/'BIFUbC-electricity'!AQ10,1)</f>
        <v>1</v>
      </c>
    </row>
    <row r="11" spans="1:43" x14ac:dyDescent="0.2">
      <c r="A11" s="313" t="s">
        <v>133</v>
      </c>
      <c r="B11" s="313">
        <f>IF('BIFUbC-electricity'!B11&gt;0,'E-electricity'!B59/'BIFUbC-electricity'!B11,1)</f>
        <v>1</v>
      </c>
      <c r="C11" s="313">
        <f>IF('BIFUbC-electricity'!C11&gt;0,'E-electricity'!C59/'BIFUbC-electricity'!C11,1)</f>
        <v>1</v>
      </c>
      <c r="D11" s="313">
        <f>IF('BIFUbC-electricity'!D11&gt;0,'E-electricity'!D59/'BIFUbC-electricity'!D11,1)</f>
        <v>1</v>
      </c>
      <c r="E11" s="313">
        <f>IF('BIFUbC-electricity'!E11&gt;0,'E-electricity'!E59/'BIFUbC-electricity'!E11,1)</f>
        <v>1</v>
      </c>
      <c r="F11" s="313">
        <f>IF('BIFUbC-electricity'!F11&gt;0,'E-electricity'!F59/'BIFUbC-electricity'!F11,1)</f>
        <v>1</v>
      </c>
      <c r="G11" s="313">
        <f>IF('BIFUbC-electricity'!G11&gt;0,'E-electricity'!G59/'BIFUbC-electricity'!G11,1)</f>
        <v>1</v>
      </c>
      <c r="H11" s="313">
        <f>IF('BIFUbC-electricity'!H11&gt;0,'E-electricity'!H59/'BIFUbC-electricity'!H11,1)</f>
        <v>1</v>
      </c>
      <c r="I11" s="313">
        <f>IF('BIFUbC-electricity'!I11&gt;0,'E-electricity'!I59/'BIFUbC-electricity'!I11,1)</f>
        <v>1</v>
      </c>
      <c r="J11" s="313">
        <f>IF('BIFUbC-electricity'!J11&gt;0,'E-electricity'!J59/'BIFUbC-electricity'!J11,1)</f>
        <v>1</v>
      </c>
      <c r="K11" s="313">
        <f>IF('BIFUbC-electricity'!K11&gt;0,'E-electricity'!K59/'BIFUbC-electricity'!K11,1)</f>
        <v>1</v>
      </c>
      <c r="L11" s="313">
        <f>IF('BIFUbC-electricity'!L11&gt;0,'E-electricity'!L59/'BIFUbC-electricity'!L11,1)</f>
        <v>1</v>
      </c>
      <c r="M11" s="313">
        <f>IF('BIFUbC-electricity'!M11&gt;0,'E-electricity'!M59/'BIFUbC-electricity'!M11,1)</f>
        <v>1</v>
      </c>
      <c r="N11" s="313">
        <f>IF('BIFUbC-electricity'!N11&gt;0,'E-electricity'!N59/'BIFUbC-electricity'!N11,1)</f>
        <v>1</v>
      </c>
      <c r="O11" s="313">
        <f>IF('BIFUbC-electricity'!O11&gt;0,'E-electricity'!O59/'BIFUbC-electricity'!O11,1)</f>
        <v>1</v>
      </c>
      <c r="P11" s="313">
        <f>IF('BIFUbC-electricity'!P11&gt;0,'E-electricity'!P59/'BIFUbC-electricity'!P11,1)</f>
        <v>1</v>
      </c>
      <c r="Q11" s="313">
        <f>IF('BIFUbC-electricity'!Q11&gt;0,'E-electricity'!Q59/'BIFUbC-electricity'!Q11,1)</f>
        <v>1</v>
      </c>
      <c r="R11" s="313">
        <f>IF('BIFUbC-electricity'!R11&gt;0,'E-electricity'!R59/'BIFUbC-electricity'!R11,1)</f>
        <v>1</v>
      </c>
      <c r="S11" s="313">
        <f>IF('BIFUbC-electricity'!S11&gt;0,'E-electricity'!S59/'BIFUbC-electricity'!S11,1)</f>
        <v>1</v>
      </c>
      <c r="T11" s="313">
        <f>IF('BIFUbC-electricity'!T11&gt;0,'E-electricity'!T59/'BIFUbC-electricity'!T11,1)</f>
        <v>1</v>
      </c>
      <c r="U11" s="313">
        <f>IF('BIFUbC-electricity'!U11&gt;0,'E-electricity'!U59/'BIFUbC-electricity'!U11,1)</f>
        <v>1</v>
      </c>
      <c r="V11" s="313">
        <f>IF('BIFUbC-electricity'!V11&gt;0,'E-electricity'!V59/'BIFUbC-electricity'!V11,1)</f>
        <v>1</v>
      </c>
      <c r="W11" s="313">
        <f>IF('BIFUbC-electricity'!W11&gt;0,'E-electricity'!W59/'BIFUbC-electricity'!W11,1)</f>
        <v>1</v>
      </c>
      <c r="X11" s="313">
        <f>IF('BIFUbC-electricity'!X11&gt;0,'E-electricity'!X59/'BIFUbC-electricity'!X11,1)</f>
        <v>1</v>
      </c>
      <c r="Y11" s="313">
        <f>IF('BIFUbC-electricity'!Y11&gt;0,'E-electricity'!Y59/'BIFUbC-electricity'!Y11,1)</f>
        <v>1</v>
      </c>
      <c r="Z11" s="313">
        <f>IF('BIFUbC-electricity'!Z11&gt;0,'E-electricity'!Z59/'BIFUbC-electricity'!Z11,1)</f>
        <v>1</v>
      </c>
      <c r="AA11" s="313">
        <f>IF('BIFUbC-electricity'!AA11&gt;0,'E-electricity'!AA59/'BIFUbC-electricity'!AA11,1)</f>
        <v>1</v>
      </c>
      <c r="AB11" s="313">
        <f>IF('BIFUbC-electricity'!AB11&gt;0,'E-electricity'!AB59/'BIFUbC-electricity'!AB11,1)</f>
        <v>1</v>
      </c>
      <c r="AC11" s="313">
        <f>IF('BIFUbC-electricity'!AC11&gt;0,'E-electricity'!AC59/'BIFUbC-electricity'!AC11,1)</f>
        <v>1</v>
      </c>
      <c r="AD11" s="313">
        <f>IF('BIFUbC-electricity'!AD11&gt;0,'E-electricity'!AD59/'BIFUbC-electricity'!AD11,1)</f>
        <v>1</v>
      </c>
      <c r="AE11" s="313">
        <f>IF('BIFUbC-electricity'!AE11&gt;0,'E-electricity'!AE59/'BIFUbC-electricity'!AE11,1)</f>
        <v>1</v>
      </c>
      <c r="AF11" s="313">
        <f>IF('BIFUbC-electricity'!AF11&gt;0,'E-electricity'!AF59/'BIFUbC-electricity'!AF11,1)</f>
        <v>1</v>
      </c>
      <c r="AG11" s="313">
        <f>IF('BIFUbC-electricity'!AG11&gt;0,'E-electricity'!AG59/'BIFUbC-electricity'!AG11,1)</f>
        <v>1</v>
      </c>
      <c r="AH11" s="313">
        <f>IF('BIFUbC-electricity'!AH11&gt;0,'E-electricity'!AH59/'BIFUbC-electricity'!AH11,1)</f>
        <v>1</v>
      </c>
      <c r="AI11" s="313">
        <f>IF('BIFUbC-electricity'!AI11&gt;0,'E-electricity'!AI59/'BIFUbC-electricity'!AI11,1)</f>
        <v>1</v>
      </c>
      <c r="AJ11" s="313">
        <f>IF('BIFUbC-electricity'!AJ11&gt;0,'E-electricity'!AJ59/'BIFUbC-electricity'!AJ11,1)</f>
        <v>1</v>
      </c>
      <c r="AK11" s="313">
        <f>IF('BIFUbC-electricity'!AK11&gt;0,'E-electricity'!AK59/'BIFUbC-electricity'!AK11,1)</f>
        <v>1</v>
      </c>
      <c r="AL11" s="313">
        <f>IF('BIFUbC-electricity'!AL11&gt;0,'E-electricity'!AL59/'BIFUbC-electricity'!AL11,1)</f>
        <v>1</v>
      </c>
      <c r="AM11" s="313">
        <f>IF('BIFUbC-electricity'!AM11&gt;0,'E-electricity'!AM59/'BIFUbC-electricity'!AM11,1)</f>
        <v>1</v>
      </c>
      <c r="AN11" s="313">
        <f>IF('BIFUbC-electricity'!AN11&gt;0,'E-electricity'!AN59/'BIFUbC-electricity'!AN11,1)</f>
        <v>1</v>
      </c>
      <c r="AO11" s="313">
        <f>IF('BIFUbC-electricity'!AO11&gt;0,'E-electricity'!AO59/'BIFUbC-electricity'!AO11,1)</f>
        <v>1</v>
      </c>
      <c r="AP11" s="313">
        <f>IF('BIFUbC-electricity'!AP11&gt;0,'E-electricity'!AP59/'BIFUbC-electricity'!AP11,1)</f>
        <v>1</v>
      </c>
      <c r="AQ11" s="313">
        <f>IF('BIFUbC-electricity'!AQ11&gt;0,'E-electricity'!AQ59/'BIFUbC-electricity'!AQ11,1)</f>
        <v>1</v>
      </c>
    </row>
    <row r="12" spans="1:43" x14ac:dyDescent="0.2">
      <c r="A12" s="313" t="s">
        <v>134</v>
      </c>
      <c r="B12" s="313">
        <f>IF('BIFUbC-electricity'!B12&gt;0,'E-electricity'!B60/'BIFUbC-electricity'!B12,1)</f>
        <v>1</v>
      </c>
      <c r="C12" s="313">
        <f>IF('BIFUbC-electricity'!C12&gt;0,'E-electricity'!C60/'BIFUbC-electricity'!C12,1)</f>
        <v>1</v>
      </c>
      <c r="D12" s="313">
        <f>IF('BIFUbC-electricity'!D12&gt;0,'E-electricity'!D60/'BIFUbC-electricity'!D12,1)</f>
        <v>1</v>
      </c>
      <c r="E12" s="313">
        <f>IF('BIFUbC-electricity'!E12&gt;0,'E-electricity'!E60/'BIFUbC-electricity'!E12,1)</f>
        <v>1</v>
      </c>
      <c r="F12" s="313">
        <f>IF('BIFUbC-electricity'!F12&gt;0,'E-electricity'!F60/'BIFUbC-electricity'!F12,1)</f>
        <v>1</v>
      </c>
      <c r="G12" s="313">
        <f>IF('BIFUbC-electricity'!G12&gt;0,'E-electricity'!G60/'BIFUbC-electricity'!G12,1)</f>
        <v>1</v>
      </c>
      <c r="H12" s="313">
        <f>IF('BIFUbC-electricity'!H12&gt;0,'E-electricity'!H60/'BIFUbC-electricity'!H12,1)</f>
        <v>1</v>
      </c>
      <c r="I12" s="313">
        <f>IF('BIFUbC-electricity'!I12&gt;0,'E-electricity'!I60/'BIFUbC-electricity'!I12,1)</f>
        <v>1</v>
      </c>
      <c r="J12" s="313">
        <f>IF('BIFUbC-electricity'!J12&gt;0,'E-electricity'!J60/'BIFUbC-electricity'!J12,1)</f>
        <v>1</v>
      </c>
      <c r="K12" s="313">
        <f>IF('BIFUbC-electricity'!K12&gt;0,'E-electricity'!K60/'BIFUbC-electricity'!K12,1)</f>
        <v>1</v>
      </c>
      <c r="L12" s="313">
        <f>IF('BIFUbC-electricity'!L12&gt;0,'E-electricity'!L60/'BIFUbC-electricity'!L12,1)</f>
        <v>1</v>
      </c>
      <c r="M12" s="313">
        <f>IF('BIFUbC-electricity'!M12&gt;0,'E-electricity'!M60/'BIFUbC-electricity'!M12,1)</f>
        <v>1</v>
      </c>
      <c r="N12" s="313">
        <f>IF('BIFUbC-electricity'!N12&gt;0,'E-electricity'!N60/'BIFUbC-electricity'!N12,1)</f>
        <v>1</v>
      </c>
      <c r="O12" s="313">
        <f>IF('BIFUbC-electricity'!O12&gt;0,'E-electricity'!O60/'BIFUbC-electricity'!O12,1)</f>
        <v>1</v>
      </c>
      <c r="P12" s="313">
        <f>IF('BIFUbC-electricity'!P12&gt;0,'E-electricity'!P60/'BIFUbC-electricity'!P12,1)</f>
        <v>1</v>
      </c>
      <c r="Q12" s="313">
        <f>IF('BIFUbC-electricity'!Q12&gt;0,'E-electricity'!Q60/'BIFUbC-electricity'!Q12,1)</f>
        <v>1</v>
      </c>
      <c r="R12" s="313">
        <f>IF('BIFUbC-electricity'!R12&gt;0,'E-electricity'!R60/'BIFUbC-electricity'!R12,1)</f>
        <v>1</v>
      </c>
      <c r="S12" s="313">
        <f>IF('BIFUbC-electricity'!S12&gt;0,'E-electricity'!S60/'BIFUbC-electricity'!S12,1)</f>
        <v>1</v>
      </c>
      <c r="T12" s="313">
        <f>IF('BIFUbC-electricity'!T12&gt;0,'E-electricity'!T60/'BIFUbC-electricity'!T12,1)</f>
        <v>1</v>
      </c>
      <c r="U12" s="313">
        <f>IF('BIFUbC-electricity'!U12&gt;0,'E-electricity'!U60/'BIFUbC-electricity'!U12,1)</f>
        <v>1</v>
      </c>
      <c r="V12" s="313">
        <f>IF('BIFUbC-electricity'!V12&gt;0,'E-electricity'!V60/'BIFUbC-electricity'!V12,1)</f>
        <v>1</v>
      </c>
      <c r="W12" s="313">
        <f>IF('BIFUbC-electricity'!W12&gt;0,'E-electricity'!W60/'BIFUbC-electricity'!W12,1)</f>
        <v>1</v>
      </c>
      <c r="X12" s="313">
        <f>IF('BIFUbC-electricity'!X12&gt;0,'E-electricity'!X60/'BIFUbC-electricity'!X12,1)</f>
        <v>1</v>
      </c>
      <c r="Y12" s="313">
        <f>IF('BIFUbC-electricity'!Y12&gt;0,'E-electricity'!Y60/'BIFUbC-electricity'!Y12,1)</f>
        <v>1</v>
      </c>
      <c r="Z12" s="313">
        <f>IF('BIFUbC-electricity'!Z12&gt;0,'E-electricity'!Z60/'BIFUbC-electricity'!Z12,1)</f>
        <v>1</v>
      </c>
      <c r="AA12" s="313">
        <f>IF('BIFUbC-electricity'!AA12&gt;0,'E-electricity'!AA60/'BIFUbC-electricity'!AA12,1)</f>
        <v>1</v>
      </c>
      <c r="AB12" s="313">
        <f>IF('BIFUbC-electricity'!AB12&gt;0,'E-electricity'!AB60/'BIFUbC-electricity'!AB12,1)</f>
        <v>1</v>
      </c>
      <c r="AC12" s="313">
        <f>IF('BIFUbC-electricity'!AC12&gt;0,'E-electricity'!AC60/'BIFUbC-electricity'!AC12,1)</f>
        <v>1</v>
      </c>
      <c r="AD12" s="313">
        <f>IF('BIFUbC-electricity'!AD12&gt;0,'E-electricity'!AD60/'BIFUbC-electricity'!AD12,1)</f>
        <v>1</v>
      </c>
      <c r="AE12" s="313">
        <f>IF('BIFUbC-electricity'!AE12&gt;0,'E-electricity'!AE60/'BIFUbC-electricity'!AE12,1)</f>
        <v>1</v>
      </c>
      <c r="AF12" s="313">
        <f>IF('BIFUbC-electricity'!AF12&gt;0,'E-electricity'!AF60/'BIFUbC-electricity'!AF12,1)</f>
        <v>1</v>
      </c>
      <c r="AG12" s="313">
        <f>IF('BIFUbC-electricity'!AG12&gt;0,'E-electricity'!AG60/'BIFUbC-electricity'!AG12,1)</f>
        <v>1</v>
      </c>
      <c r="AH12" s="313">
        <f>IF('BIFUbC-electricity'!AH12&gt;0,'E-electricity'!AH60/'BIFUbC-electricity'!AH12,1)</f>
        <v>1</v>
      </c>
      <c r="AI12" s="313">
        <f>IF('BIFUbC-electricity'!AI12&gt;0,'E-electricity'!AI60/'BIFUbC-electricity'!AI12,1)</f>
        <v>1</v>
      </c>
      <c r="AJ12" s="313">
        <f>IF('BIFUbC-electricity'!AJ12&gt;0,'E-electricity'!AJ60/'BIFUbC-electricity'!AJ12,1)</f>
        <v>1</v>
      </c>
      <c r="AK12" s="313">
        <f>IF('BIFUbC-electricity'!AK12&gt;0,'E-electricity'!AK60/'BIFUbC-electricity'!AK12,1)</f>
        <v>1</v>
      </c>
      <c r="AL12" s="313">
        <f>IF('BIFUbC-electricity'!AL12&gt;0,'E-electricity'!AL60/'BIFUbC-electricity'!AL12,1)</f>
        <v>1</v>
      </c>
      <c r="AM12" s="313">
        <f>IF('BIFUbC-electricity'!AM12&gt;0,'E-electricity'!AM60/'BIFUbC-electricity'!AM12,1)</f>
        <v>1</v>
      </c>
      <c r="AN12" s="313">
        <f>IF('BIFUbC-electricity'!AN12&gt;0,'E-electricity'!AN60/'BIFUbC-electricity'!AN12,1)</f>
        <v>1</v>
      </c>
      <c r="AO12" s="313">
        <f>IF('BIFUbC-electricity'!AO12&gt;0,'E-electricity'!AO60/'BIFUbC-electricity'!AO12,1)</f>
        <v>1</v>
      </c>
      <c r="AP12" s="313">
        <f>IF('BIFUbC-electricity'!AP12&gt;0,'E-electricity'!AP60/'BIFUbC-electricity'!AP12,1)</f>
        <v>1</v>
      </c>
      <c r="AQ12" s="313">
        <f>IF('BIFUbC-electricity'!AQ12&gt;0,'E-electricity'!AQ60/'BIFUbC-electricity'!AQ12,1)</f>
        <v>1</v>
      </c>
    </row>
    <row r="13" spans="1:43" x14ac:dyDescent="0.2">
      <c r="A13" s="313" t="s">
        <v>135</v>
      </c>
      <c r="B13" s="313">
        <f>IF('BIFUbC-electricity'!B13&gt;0,'E-electricity'!B61/'BIFUbC-electricity'!B13,1)</f>
        <v>1</v>
      </c>
      <c r="C13" s="313">
        <f>IF('BIFUbC-electricity'!C13&gt;0,'E-electricity'!C61/'BIFUbC-electricity'!C13,1)</f>
        <v>1</v>
      </c>
      <c r="D13" s="313">
        <f>IF('BIFUbC-electricity'!D13&gt;0,'E-electricity'!D61/'BIFUbC-electricity'!D13,1)</f>
        <v>1</v>
      </c>
      <c r="E13" s="313">
        <f>IF('BIFUbC-electricity'!E13&gt;0,'E-electricity'!E61/'BIFUbC-electricity'!E13,1)</f>
        <v>1</v>
      </c>
      <c r="F13" s="313">
        <f>IF('BIFUbC-electricity'!F13&gt;0,'E-electricity'!F61/'BIFUbC-electricity'!F13,1)</f>
        <v>1</v>
      </c>
      <c r="G13" s="313">
        <f>IF('BIFUbC-electricity'!G13&gt;0,'E-electricity'!G61/'BIFUbC-electricity'!G13,1)</f>
        <v>1</v>
      </c>
      <c r="H13" s="313">
        <f>IF('BIFUbC-electricity'!H13&gt;0,'E-electricity'!H61/'BIFUbC-electricity'!H13,1)</f>
        <v>1</v>
      </c>
      <c r="I13" s="313">
        <f>IF('BIFUbC-electricity'!I13&gt;0,'E-electricity'!I61/'BIFUbC-electricity'!I13,1)</f>
        <v>1</v>
      </c>
      <c r="J13" s="313">
        <f>IF('BIFUbC-electricity'!J13&gt;0,'E-electricity'!J61/'BIFUbC-electricity'!J13,1)</f>
        <v>1</v>
      </c>
      <c r="K13" s="313">
        <f>IF('BIFUbC-electricity'!K13&gt;0,'E-electricity'!K61/'BIFUbC-electricity'!K13,1)</f>
        <v>1</v>
      </c>
      <c r="L13" s="313">
        <f>IF('BIFUbC-electricity'!L13&gt;0,'E-electricity'!L61/'BIFUbC-electricity'!L13,1)</f>
        <v>1</v>
      </c>
      <c r="M13" s="313">
        <f>IF('BIFUbC-electricity'!M13&gt;0,'E-electricity'!M61/'BIFUbC-electricity'!M13,1)</f>
        <v>1</v>
      </c>
      <c r="N13" s="313">
        <f>IF('BIFUbC-electricity'!N13&gt;0,'E-electricity'!N61/'BIFUbC-electricity'!N13,1)</f>
        <v>1</v>
      </c>
      <c r="O13" s="313">
        <f>IF('BIFUbC-electricity'!O13&gt;0,'E-electricity'!O61/'BIFUbC-electricity'!O13,1)</f>
        <v>1</v>
      </c>
      <c r="P13" s="313">
        <f>IF('BIFUbC-electricity'!P13&gt;0,'E-electricity'!P61/'BIFUbC-electricity'!P13,1)</f>
        <v>1</v>
      </c>
      <c r="Q13" s="313">
        <f>IF('BIFUbC-electricity'!Q13&gt;0,'E-electricity'!Q61/'BIFUbC-electricity'!Q13,1)</f>
        <v>1</v>
      </c>
      <c r="R13" s="313">
        <f>IF('BIFUbC-electricity'!R13&gt;0,'E-electricity'!R61/'BIFUbC-electricity'!R13,1)</f>
        <v>1</v>
      </c>
      <c r="S13" s="313">
        <f>IF('BIFUbC-electricity'!S13&gt;0,'E-electricity'!S61/'BIFUbC-electricity'!S13,1)</f>
        <v>1</v>
      </c>
      <c r="T13" s="313">
        <f>IF('BIFUbC-electricity'!T13&gt;0,'E-electricity'!T61/'BIFUbC-electricity'!T13,1)</f>
        <v>1</v>
      </c>
      <c r="U13" s="313">
        <f>IF('BIFUbC-electricity'!U13&gt;0,'E-electricity'!U61/'BIFUbC-electricity'!U13,1)</f>
        <v>1</v>
      </c>
      <c r="V13" s="313">
        <f>IF('BIFUbC-electricity'!V13&gt;0,'E-electricity'!V61/'BIFUbC-electricity'!V13,1)</f>
        <v>1</v>
      </c>
      <c r="W13" s="313">
        <f>IF('BIFUbC-electricity'!W13&gt;0,'E-electricity'!W61/'BIFUbC-electricity'!W13,1)</f>
        <v>1</v>
      </c>
      <c r="X13" s="313">
        <f>IF('BIFUbC-electricity'!X13&gt;0,'E-electricity'!X61/'BIFUbC-electricity'!X13,1)</f>
        <v>1</v>
      </c>
      <c r="Y13" s="313">
        <f>IF('BIFUbC-electricity'!Y13&gt;0,'E-electricity'!Y61/'BIFUbC-electricity'!Y13,1)</f>
        <v>1</v>
      </c>
      <c r="Z13" s="313">
        <f>IF('BIFUbC-electricity'!Z13&gt;0,'E-electricity'!Z61/'BIFUbC-electricity'!Z13,1)</f>
        <v>1</v>
      </c>
      <c r="AA13" s="313">
        <f>IF('BIFUbC-electricity'!AA13&gt;0,'E-electricity'!AA61/'BIFUbC-electricity'!AA13,1)</f>
        <v>1</v>
      </c>
      <c r="AB13" s="313">
        <f>IF('BIFUbC-electricity'!AB13&gt;0,'E-electricity'!AB61/'BIFUbC-electricity'!AB13,1)</f>
        <v>1</v>
      </c>
      <c r="AC13" s="313">
        <f>IF('BIFUbC-electricity'!AC13&gt;0,'E-electricity'!AC61/'BIFUbC-electricity'!AC13,1)</f>
        <v>1</v>
      </c>
      <c r="AD13" s="313">
        <f>IF('BIFUbC-electricity'!AD13&gt;0,'E-electricity'!AD61/'BIFUbC-electricity'!AD13,1)</f>
        <v>1</v>
      </c>
      <c r="AE13" s="313">
        <f>IF('BIFUbC-electricity'!AE13&gt;0,'E-electricity'!AE61/'BIFUbC-electricity'!AE13,1)</f>
        <v>1</v>
      </c>
      <c r="AF13" s="313">
        <f>IF('BIFUbC-electricity'!AF13&gt;0,'E-electricity'!AF61/'BIFUbC-electricity'!AF13,1)</f>
        <v>1</v>
      </c>
      <c r="AG13" s="313">
        <f>IF('BIFUbC-electricity'!AG13&gt;0,'E-electricity'!AG61/'BIFUbC-electricity'!AG13,1)</f>
        <v>1</v>
      </c>
      <c r="AH13" s="313">
        <f>IF('BIFUbC-electricity'!AH13&gt;0,'E-electricity'!AH61/'BIFUbC-electricity'!AH13,1)</f>
        <v>1</v>
      </c>
      <c r="AI13" s="313">
        <f>IF('BIFUbC-electricity'!AI13&gt;0,'E-electricity'!AI61/'BIFUbC-electricity'!AI13,1)</f>
        <v>1</v>
      </c>
      <c r="AJ13" s="313">
        <f>IF('BIFUbC-electricity'!AJ13&gt;0,'E-electricity'!AJ61/'BIFUbC-electricity'!AJ13,1)</f>
        <v>1</v>
      </c>
      <c r="AK13" s="313">
        <f>IF('BIFUbC-electricity'!AK13&gt;0,'E-electricity'!AK61/'BIFUbC-electricity'!AK13,1)</f>
        <v>1</v>
      </c>
      <c r="AL13" s="313">
        <f>IF('BIFUbC-electricity'!AL13&gt;0,'E-electricity'!AL61/'BIFUbC-electricity'!AL13,1)</f>
        <v>1</v>
      </c>
      <c r="AM13" s="313">
        <f>IF('BIFUbC-electricity'!AM13&gt;0,'E-electricity'!AM61/'BIFUbC-electricity'!AM13,1)</f>
        <v>1</v>
      </c>
      <c r="AN13" s="313">
        <f>IF('BIFUbC-electricity'!AN13&gt;0,'E-electricity'!AN61/'BIFUbC-electricity'!AN13,1)</f>
        <v>1</v>
      </c>
      <c r="AO13" s="313">
        <f>IF('BIFUbC-electricity'!AO13&gt;0,'E-electricity'!AO61/'BIFUbC-electricity'!AO13,1)</f>
        <v>1</v>
      </c>
      <c r="AP13" s="313">
        <f>IF('BIFUbC-electricity'!AP13&gt;0,'E-electricity'!AP61/'BIFUbC-electricity'!AP13,1)</f>
        <v>1</v>
      </c>
      <c r="AQ13" s="313">
        <f>IF('BIFUbC-electricity'!AQ13&gt;0,'E-electricity'!AQ61/'BIFUbC-electricity'!AQ13,1)</f>
        <v>1</v>
      </c>
    </row>
    <row r="14" spans="1:43" x14ac:dyDescent="0.2">
      <c r="A14" s="313" t="s">
        <v>136</v>
      </c>
      <c r="B14" s="313">
        <f>IF('BIFUbC-electricity'!B14&gt;0,'E-electricity'!B62/'BIFUbC-electricity'!B14,1)</f>
        <v>1</v>
      </c>
      <c r="C14" s="313">
        <f>IF('BIFUbC-electricity'!C14&gt;0,'E-electricity'!C62/'BIFUbC-electricity'!C14,1)</f>
        <v>1</v>
      </c>
      <c r="D14" s="313">
        <f>IF('BIFUbC-electricity'!D14&gt;0,'E-electricity'!D62/'BIFUbC-electricity'!D14,1)</f>
        <v>1</v>
      </c>
      <c r="E14" s="313">
        <f>IF('BIFUbC-electricity'!E14&gt;0,'E-electricity'!E62/'BIFUbC-electricity'!E14,1)</f>
        <v>1</v>
      </c>
      <c r="F14" s="313">
        <f>IF('BIFUbC-electricity'!F14&gt;0,'E-electricity'!F62/'BIFUbC-electricity'!F14,1)</f>
        <v>1</v>
      </c>
      <c r="G14" s="313">
        <f>IF('BIFUbC-electricity'!G14&gt;0,'E-electricity'!G62/'BIFUbC-electricity'!G14,1)</f>
        <v>1</v>
      </c>
      <c r="H14" s="313">
        <f>IF('BIFUbC-electricity'!H14&gt;0,'E-electricity'!H62/'BIFUbC-electricity'!H14,1)</f>
        <v>1</v>
      </c>
      <c r="I14" s="313">
        <f>IF('BIFUbC-electricity'!I14&gt;0,'E-electricity'!I62/'BIFUbC-electricity'!I14,1)</f>
        <v>1</v>
      </c>
      <c r="J14" s="313">
        <f>IF('BIFUbC-electricity'!J14&gt;0,'E-electricity'!J62/'BIFUbC-electricity'!J14,1)</f>
        <v>1</v>
      </c>
      <c r="K14" s="313">
        <f>IF('BIFUbC-electricity'!K14&gt;0,'E-electricity'!K62/'BIFUbC-electricity'!K14,1)</f>
        <v>1</v>
      </c>
      <c r="L14" s="313">
        <f>IF('BIFUbC-electricity'!L14&gt;0,'E-electricity'!L62/'BIFUbC-electricity'!L14,1)</f>
        <v>1</v>
      </c>
      <c r="M14" s="313">
        <f>IF('BIFUbC-electricity'!M14&gt;0,'E-electricity'!M62/'BIFUbC-electricity'!M14,1)</f>
        <v>1</v>
      </c>
      <c r="N14" s="313">
        <f>IF('BIFUbC-electricity'!N14&gt;0,'E-electricity'!N62/'BIFUbC-electricity'!N14,1)</f>
        <v>1</v>
      </c>
      <c r="O14" s="313">
        <f>IF('BIFUbC-electricity'!O14&gt;0,'E-electricity'!O62/'BIFUbC-electricity'!O14,1)</f>
        <v>1</v>
      </c>
      <c r="P14" s="313">
        <f>IF('BIFUbC-electricity'!P14&gt;0,'E-electricity'!P62/'BIFUbC-electricity'!P14,1)</f>
        <v>1</v>
      </c>
      <c r="Q14" s="313">
        <f>IF('BIFUbC-electricity'!Q14&gt;0,'E-electricity'!Q62/'BIFUbC-electricity'!Q14,1)</f>
        <v>1</v>
      </c>
      <c r="R14" s="313">
        <f>IF('BIFUbC-electricity'!R14&gt;0,'E-electricity'!R62/'BIFUbC-electricity'!R14,1)</f>
        <v>1</v>
      </c>
      <c r="S14" s="313">
        <f>IF('BIFUbC-electricity'!S14&gt;0,'E-electricity'!S62/'BIFUbC-electricity'!S14,1)</f>
        <v>1</v>
      </c>
      <c r="T14" s="313">
        <f>IF('BIFUbC-electricity'!T14&gt;0,'E-electricity'!T62/'BIFUbC-electricity'!T14,1)</f>
        <v>1</v>
      </c>
      <c r="U14" s="313">
        <f>IF('BIFUbC-electricity'!U14&gt;0,'E-electricity'!U62/'BIFUbC-electricity'!U14,1)</f>
        <v>1</v>
      </c>
      <c r="V14" s="313">
        <f>IF('BIFUbC-electricity'!V14&gt;0,'E-electricity'!V62/'BIFUbC-electricity'!V14,1)</f>
        <v>1</v>
      </c>
      <c r="W14" s="313">
        <f>IF('BIFUbC-electricity'!W14&gt;0,'E-electricity'!W62/'BIFUbC-electricity'!W14,1)</f>
        <v>1</v>
      </c>
      <c r="X14" s="313">
        <f>IF('BIFUbC-electricity'!X14&gt;0,'E-electricity'!X62/'BIFUbC-electricity'!X14,1)</f>
        <v>1</v>
      </c>
      <c r="Y14" s="313">
        <f>IF('BIFUbC-electricity'!Y14&gt;0,'E-electricity'!Y62/'BIFUbC-electricity'!Y14,1)</f>
        <v>1</v>
      </c>
      <c r="Z14" s="313">
        <f>IF('BIFUbC-electricity'!Z14&gt;0,'E-electricity'!Z62/'BIFUbC-electricity'!Z14,1)</f>
        <v>1</v>
      </c>
      <c r="AA14" s="313">
        <f>IF('BIFUbC-electricity'!AA14&gt;0,'E-electricity'!AA62/'BIFUbC-electricity'!AA14,1)</f>
        <v>1</v>
      </c>
      <c r="AB14" s="313">
        <f>IF('BIFUbC-electricity'!AB14&gt;0,'E-electricity'!AB62/'BIFUbC-electricity'!AB14,1)</f>
        <v>1</v>
      </c>
      <c r="AC14" s="313">
        <f>IF('BIFUbC-electricity'!AC14&gt;0,'E-electricity'!AC62/'BIFUbC-electricity'!AC14,1)</f>
        <v>1</v>
      </c>
      <c r="AD14" s="313">
        <f>IF('BIFUbC-electricity'!AD14&gt;0,'E-electricity'!AD62/'BIFUbC-electricity'!AD14,1)</f>
        <v>1</v>
      </c>
      <c r="AE14" s="313">
        <f>IF('BIFUbC-electricity'!AE14&gt;0,'E-electricity'!AE62/'BIFUbC-electricity'!AE14,1)</f>
        <v>1</v>
      </c>
      <c r="AF14" s="313">
        <f>IF('BIFUbC-electricity'!AF14&gt;0,'E-electricity'!AF62/'BIFUbC-electricity'!AF14,1)</f>
        <v>1</v>
      </c>
      <c r="AG14" s="313">
        <f>IF('BIFUbC-electricity'!AG14&gt;0,'E-electricity'!AG62/'BIFUbC-electricity'!AG14,1)</f>
        <v>1</v>
      </c>
      <c r="AH14" s="313">
        <f>IF('BIFUbC-electricity'!AH14&gt;0,'E-electricity'!AH62/'BIFUbC-electricity'!AH14,1)</f>
        <v>1</v>
      </c>
      <c r="AI14" s="313">
        <f>IF('BIFUbC-electricity'!AI14&gt;0,'E-electricity'!AI62/'BIFUbC-electricity'!AI14,1)</f>
        <v>1</v>
      </c>
      <c r="AJ14" s="313">
        <f>IF('BIFUbC-electricity'!AJ14&gt;0,'E-electricity'!AJ62/'BIFUbC-electricity'!AJ14,1)</f>
        <v>1</v>
      </c>
      <c r="AK14" s="313">
        <f>IF('BIFUbC-electricity'!AK14&gt;0,'E-electricity'!AK62/'BIFUbC-electricity'!AK14,1)</f>
        <v>1</v>
      </c>
      <c r="AL14" s="313">
        <f>IF('BIFUbC-electricity'!AL14&gt;0,'E-electricity'!AL62/'BIFUbC-electricity'!AL14,1)</f>
        <v>1</v>
      </c>
      <c r="AM14" s="313">
        <f>IF('BIFUbC-electricity'!AM14&gt;0,'E-electricity'!AM62/'BIFUbC-electricity'!AM14,1)</f>
        <v>1</v>
      </c>
      <c r="AN14" s="313">
        <f>IF('BIFUbC-electricity'!AN14&gt;0,'E-electricity'!AN62/'BIFUbC-electricity'!AN14,1)</f>
        <v>1</v>
      </c>
      <c r="AO14" s="313">
        <f>IF('BIFUbC-electricity'!AO14&gt;0,'E-electricity'!AO62/'BIFUbC-electricity'!AO14,1)</f>
        <v>1</v>
      </c>
      <c r="AP14" s="313">
        <f>IF('BIFUbC-electricity'!AP14&gt;0,'E-electricity'!AP62/'BIFUbC-electricity'!AP14,1)</f>
        <v>1</v>
      </c>
      <c r="AQ14" s="313">
        <f>IF('BIFUbC-electricity'!AQ14&gt;0,'E-electricity'!AQ62/'BIFUbC-electricity'!AQ14,1)</f>
        <v>1</v>
      </c>
    </row>
    <row r="15" spans="1:43" x14ac:dyDescent="0.2">
      <c r="A15" s="313" t="s">
        <v>137</v>
      </c>
      <c r="B15" s="313">
        <f>IF('BIFUbC-electricity'!B15&gt;0,'E-electricity'!B63/'BIFUbC-electricity'!B15,1)</f>
        <v>1</v>
      </c>
      <c r="C15" s="313">
        <f>IF('BIFUbC-electricity'!C15&gt;0,'E-electricity'!C63/'BIFUbC-electricity'!C15,1)</f>
        <v>1</v>
      </c>
      <c r="D15" s="313">
        <f>IF('BIFUbC-electricity'!D15&gt;0,'E-electricity'!D63/'BIFUbC-electricity'!D15,1)</f>
        <v>1</v>
      </c>
      <c r="E15" s="313">
        <f>IF('BIFUbC-electricity'!E15&gt;0,'E-electricity'!E63/'BIFUbC-electricity'!E15,1)</f>
        <v>1</v>
      </c>
      <c r="F15" s="313">
        <f>IF('BIFUbC-electricity'!F15&gt;0,'E-electricity'!F63/'BIFUbC-electricity'!F15,1)</f>
        <v>1</v>
      </c>
      <c r="G15" s="313">
        <f>IF('BIFUbC-electricity'!G15&gt;0,'E-electricity'!G63/'BIFUbC-electricity'!G15,1)</f>
        <v>1</v>
      </c>
      <c r="H15" s="313">
        <f>IF('BIFUbC-electricity'!H15&gt;0,'E-electricity'!H63/'BIFUbC-electricity'!H15,1)</f>
        <v>1</v>
      </c>
      <c r="I15" s="313">
        <f>IF('BIFUbC-electricity'!I15&gt;0,'E-electricity'!I63/'BIFUbC-electricity'!I15,1)</f>
        <v>1</v>
      </c>
      <c r="J15" s="313">
        <f>IF('BIFUbC-electricity'!J15&gt;0,'E-electricity'!J63/'BIFUbC-electricity'!J15,1)</f>
        <v>1</v>
      </c>
      <c r="K15" s="313">
        <f>IF('BIFUbC-electricity'!K15&gt;0,'E-electricity'!K63/'BIFUbC-electricity'!K15,1)</f>
        <v>1</v>
      </c>
      <c r="L15" s="313">
        <f>IF('BIFUbC-electricity'!L15&gt;0,'E-electricity'!L63/'BIFUbC-electricity'!L15,1)</f>
        <v>1</v>
      </c>
      <c r="M15" s="313">
        <f>IF('BIFUbC-electricity'!M15&gt;0,'E-electricity'!M63/'BIFUbC-electricity'!M15,1)</f>
        <v>1</v>
      </c>
      <c r="N15" s="313">
        <f>IF('BIFUbC-electricity'!N15&gt;0,'E-electricity'!N63/'BIFUbC-electricity'!N15,1)</f>
        <v>1</v>
      </c>
      <c r="O15" s="313">
        <f>IF('BIFUbC-electricity'!O15&gt;0,'E-electricity'!O63/'BIFUbC-electricity'!O15,1)</f>
        <v>1</v>
      </c>
      <c r="P15" s="313">
        <f>IF('BIFUbC-electricity'!P15&gt;0,'E-electricity'!P63/'BIFUbC-electricity'!P15,1)</f>
        <v>1</v>
      </c>
      <c r="Q15" s="313">
        <f>IF('BIFUbC-electricity'!Q15&gt;0,'E-electricity'!Q63/'BIFUbC-electricity'!Q15,1)</f>
        <v>1</v>
      </c>
      <c r="R15" s="313">
        <f>IF('BIFUbC-electricity'!R15&gt;0,'E-electricity'!R63/'BIFUbC-electricity'!R15,1)</f>
        <v>1</v>
      </c>
      <c r="S15" s="313">
        <f>IF('BIFUbC-electricity'!S15&gt;0,'E-electricity'!S63/'BIFUbC-electricity'!S15,1)</f>
        <v>1</v>
      </c>
      <c r="T15" s="313">
        <f>IF('BIFUbC-electricity'!T15&gt;0,'E-electricity'!T63/'BIFUbC-electricity'!T15,1)</f>
        <v>1</v>
      </c>
      <c r="U15" s="313">
        <f>IF('BIFUbC-electricity'!U15&gt;0,'E-electricity'!U63/'BIFUbC-electricity'!U15,1)</f>
        <v>1</v>
      </c>
      <c r="V15" s="313">
        <f>IF('BIFUbC-electricity'!V15&gt;0,'E-electricity'!V63/'BIFUbC-electricity'!V15,1)</f>
        <v>1</v>
      </c>
      <c r="W15" s="313">
        <f>IF('BIFUbC-electricity'!W15&gt;0,'E-electricity'!W63/'BIFUbC-electricity'!W15,1)</f>
        <v>1</v>
      </c>
      <c r="X15" s="313">
        <f>IF('BIFUbC-electricity'!X15&gt;0,'E-electricity'!X63/'BIFUbC-electricity'!X15,1)</f>
        <v>1</v>
      </c>
      <c r="Y15" s="313">
        <f>IF('BIFUbC-electricity'!Y15&gt;0,'E-electricity'!Y63/'BIFUbC-electricity'!Y15,1)</f>
        <v>1</v>
      </c>
      <c r="Z15" s="313">
        <f>IF('BIFUbC-electricity'!Z15&gt;0,'E-electricity'!Z63/'BIFUbC-electricity'!Z15,1)</f>
        <v>1</v>
      </c>
      <c r="AA15" s="313">
        <f>IF('BIFUbC-electricity'!AA15&gt;0,'E-electricity'!AA63/'BIFUbC-electricity'!AA15,1)</f>
        <v>1</v>
      </c>
      <c r="AB15" s="313">
        <f>IF('BIFUbC-electricity'!AB15&gt;0,'E-electricity'!AB63/'BIFUbC-electricity'!AB15,1)</f>
        <v>1</v>
      </c>
      <c r="AC15" s="313">
        <f>IF('BIFUbC-electricity'!AC15&gt;0,'E-electricity'!AC63/'BIFUbC-electricity'!AC15,1)</f>
        <v>1</v>
      </c>
      <c r="AD15" s="313">
        <f>IF('BIFUbC-electricity'!AD15&gt;0,'E-electricity'!AD63/'BIFUbC-electricity'!AD15,1)</f>
        <v>1</v>
      </c>
      <c r="AE15" s="313">
        <f>IF('BIFUbC-electricity'!AE15&gt;0,'E-electricity'!AE63/'BIFUbC-electricity'!AE15,1)</f>
        <v>1</v>
      </c>
      <c r="AF15" s="313">
        <f>IF('BIFUbC-electricity'!AF15&gt;0,'E-electricity'!AF63/'BIFUbC-electricity'!AF15,1)</f>
        <v>1</v>
      </c>
      <c r="AG15" s="313">
        <f>IF('BIFUbC-electricity'!AG15&gt;0,'E-electricity'!AG63/'BIFUbC-electricity'!AG15,1)</f>
        <v>1</v>
      </c>
      <c r="AH15" s="313">
        <f>IF('BIFUbC-electricity'!AH15&gt;0,'E-electricity'!AH63/'BIFUbC-electricity'!AH15,1)</f>
        <v>1</v>
      </c>
      <c r="AI15" s="313">
        <f>IF('BIFUbC-electricity'!AI15&gt;0,'E-electricity'!AI63/'BIFUbC-electricity'!AI15,1)</f>
        <v>1</v>
      </c>
      <c r="AJ15" s="313">
        <f>IF('BIFUbC-electricity'!AJ15&gt;0,'E-electricity'!AJ63/'BIFUbC-electricity'!AJ15,1)</f>
        <v>1</v>
      </c>
      <c r="AK15" s="313">
        <f>IF('BIFUbC-electricity'!AK15&gt;0,'E-electricity'!AK63/'BIFUbC-electricity'!AK15,1)</f>
        <v>1</v>
      </c>
      <c r="AL15" s="313">
        <f>IF('BIFUbC-electricity'!AL15&gt;0,'E-electricity'!AL63/'BIFUbC-electricity'!AL15,1)</f>
        <v>1</v>
      </c>
      <c r="AM15" s="313">
        <f>IF('BIFUbC-electricity'!AM15&gt;0,'E-electricity'!AM63/'BIFUbC-electricity'!AM15,1)</f>
        <v>1</v>
      </c>
      <c r="AN15" s="313">
        <f>IF('BIFUbC-electricity'!AN15&gt;0,'E-electricity'!AN63/'BIFUbC-electricity'!AN15,1)</f>
        <v>1</v>
      </c>
      <c r="AO15" s="313">
        <f>IF('BIFUbC-electricity'!AO15&gt;0,'E-electricity'!AO63/'BIFUbC-electricity'!AO15,1)</f>
        <v>1</v>
      </c>
      <c r="AP15" s="313">
        <f>IF('BIFUbC-electricity'!AP15&gt;0,'E-electricity'!AP63/'BIFUbC-electricity'!AP15,1)</f>
        <v>1</v>
      </c>
      <c r="AQ15" s="313">
        <f>IF('BIFUbC-electricity'!AQ15&gt;0,'E-electricity'!AQ63/'BIFUbC-electricity'!AQ15,1)</f>
        <v>1</v>
      </c>
    </row>
    <row r="16" spans="1:43" x14ac:dyDescent="0.2">
      <c r="A16" s="313" t="s">
        <v>138</v>
      </c>
      <c r="B16" s="313">
        <f>IF('BIFUbC-electricity'!B16&gt;0,'E-electricity'!B64/'BIFUbC-electricity'!B16,1)</f>
        <v>1</v>
      </c>
      <c r="C16" s="313">
        <f>IF('BIFUbC-electricity'!C16&gt;0,'E-electricity'!C64/'BIFUbC-electricity'!C16,1)</f>
        <v>1</v>
      </c>
      <c r="D16" s="313">
        <f>IF('BIFUbC-electricity'!D16&gt;0,'E-electricity'!D64/'BIFUbC-electricity'!D16,1)</f>
        <v>1</v>
      </c>
      <c r="E16" s="313">
        <f>IF('BIFUbC-electricity'!E16&gt;0,'E-electricity'!E64/'BIFUbC-electricity'!E16,1)</f>
        <v>1</v>
      </c>
      <c r="F16" s="313">
        <f>IF('BIFUbC-electricity'!F16&gt;0,'E-electricity'!F64/'BIFUbC-electricity'!F16,1)</f>
        <v>1</v>
      </c>
      <c r="G16" s="313">
        <f>IF('BIFUbC-electricity'!G16&gt;0,'E-electricity'!G64/'BIFUbC-electricity'!G16,1)</f>
        <v>1</v>
      </c>
      <c r="H16" s="313">
        <f>IF('BIFUbC-electricity'!H16&gt;0,'E-electricity'!H64/'BIFUbC-electricity'!H16,1)</f>
        <v>1</v>
      </c>
      <c r="I16" s="313">
        <f>IF('BIFUbC-electricity'!I16&gt;0,'E-electricity'!I64/'BIFUbC-electricity'!I16,1)</f>
        <v>1</v>
      </c>
      <c r="J16" s="313">
        <f>IF('BIFUbC-electricity'!J16&gt;0,'E-electricity'!J64/'BIFUbC-electricity'!J16,1)</f>
        <v>1</v>
      </c>
      <c r="K16" s="313">
        <f>IF('BIFUbC-electricity'!K16&gt;0,'E-electricity'!K64/'BIFUbC-electricity'!K16,1)</f>
        <v>1</v>
      </c>
      <c r="L16" s="313">
        <f>IF('BIFUbC-electricity'!L16&gt;0,'E-electricity'!L64/'BIFUbC-electricity'!L16,1)</f>
        <v>1</v>
      </c>
      <c r="M16" s="313">
        <f>IF('BIFUbC-electricity'!M16&gt;0,'E-electricity'!M64/'BIFUbC-electricity'!M16,1)</f>
        <v>1</v>
      </c>
      <c r="N16" s="313">
        <f>IF('BIFUbC-electricity'!N16&gt;0,'E-electricity'!N64/'BIFUbC-electricity'!N16,1)</f>
        <v>1</v>
      </c>
      <c r="O16" s="313">
        <f>IF('BIFUbC-electricity'!O16&gt;0,'E-electricity'!O64/'BIFUbC-electricity'!O16,1)</f>
        <v>1</v>
      </c>
      <c r="P16" s="313">
        <f>IF('BIFUbC-electricity'!P16&gt;0,'E-electricity'!P64/'BIFUbC-electricity'!P16,1)</f>
        <v>1</v>
      </c>
      <c r="Q16" s="313">
        <f>IF('BIFUbC-electricity'!Q16&gt;0,'E-electricity'!Q64/'BIFUbC-electricity'!Q16,1)</f>
        <v>1</v>
      </c>
      <c r="R16" s="313">
        <f>IF('BIFUbC-electricity'!R16&gt;0,'E-electricity'!R64/'BIFUbC-electricity'!R16,1)</f>
        <v>1</v>
      </c>
      <c r="S16" s="313">
        <f>IF('BIFUbC-electricity'!S16&gt;0,'E-electricity'!S64/'BIFUbC-electricity'!S16,1)</f>
        <v>1</v>
      </c>
      <c r="T16" s="313">
        <f>IF('BIFUbC-electricity'!T16&gt;0,'E-electricity'!T64/'BIFUbC-electricity'!T16,1)</f>
        <v>1</v>
      </c>
      <c r="U16" s="313">
        <f>IF('BIFUbC-electricity'!U16&gt;0,'E-electricity'!U64/'BIFUbC-electricity'!U16,1)</f>
        <v>1</v>
      </c>
      <c r="V16" s="313">
        <f>IF('BIFUbC-electricity'!V16&gt;0,'E-electricity'!V64/'BIFUbC-electricity'!V16,1)</f>
        <v>1</v>
      </c>
      <c r="W16" s="313">
        <f>IF('BIFUbC-electricity'!W16&gt;0,'E-electricity'!W64/'BIFUbC-electricity'!W16,1)</f>
        <v>1</v>
      </c>
      <c r="X16" s="313">
        <f>IF('BIFUbC-electricity'!X16&gt;0,'E-electricity'!X64/'BIFUbC-electricity'!X16,1)</f>
        <v>1</v>
      </c>
      <c r="Y16" s="313">
        <f>IF('BIFUbC-electricity'!Y16&gt;0,'E-electricity'!Y64/'BIFUbC-electricity'!Y16,1)</f>
        <v>1</v>
      </c>
      <c r="Z16" s="313">
        <f>IF('BIFUbC-electricity'!Z16&gt;0,'E-electricity'!Z64/'BIFUbC-electricity'!Z16,1)</f>
        <v>1</v>
      </c>
      <c r="AA16" s="313">
        <f>IF('BIFUbC-electricity'!AA16&gt;0,'E-electricity'!AA64/'BIFUbC-electricity'!AA16,1)</f>
        <v>1</v>
      </c>
      <c r="AB16" s="313">
        <f>IF('BIFUbC-electricity'!AB16&gt;0,'E-electricity'!AB64/'BIFUbC-electricity'!AB16,1)</f>
        <v>1</v>
      </c>
      <c r="AC16" s="313">
        <f>IF('BIFUbC-electricity'!AC16&gt;0,'E-electricity'!AC64/'BIFUbC-electricity'!AC16,1)</f>
        <v>1</v>
      </c>
      <c r="AD16" s="313">
        <f>IF('BIFUbC-electricity'!AD16&gt;0,'E-electricity'!AD64/'BIFUbC-electricity'!AD16,1)</f>
        <v>1</v>
      </c>
      <c r="AE16" s="313">
        <f>IF('BIFUbC-electricity'!AE16&gt;0,'E-electricity'!AE64/'BIFUbC-electricity'!AE16,1)</f>
        <v>1</v>
      </c>
      <c r="AF16" s="313">
        <f>IF('BIFUbC-electricity'!AF16&gt;0,'E-electricity'!AF64/'BIFUbC-electricity'!AF16,1)</f>
        <v>1</v>
      </c>
      <c r="AG16" s="313">
        <f>IF('BIFUbC-electricity'!AG16&gt;0,'E-electricity'!AG64/'BIFUbC-electricity'!AG16,1)</f>
        <v>1</v>
      </c>
      <c r="AH16" s="313">
        <f>IF('BIFUbC-electricity'!AH16&gt;0,'E-electricity'!AH64/'BIFUbC-electricity'!AH16,1)</f>
        <v>1</v>
      </c>
      <c r="AI16" s="313">
        <f>IF('BIFUbC-electricity'!AI16&gt;0,'E-electricity'!AI64/'BIFUbC-electricity'!AI16,1)</f>
        <v>1</v>
      </c>
      <c r="AJ16" s="313">
        <f>IF('BIFUbC-electricity'!AJ16&gt;0,'E-electricity'!AJ64/'BIFUbC-electricity'!AJ16,1)</f>
        <v>1</v>
      </c>
      <c r="AK16" s="313">
        <f>IF('BIFUbC-electricity'!AK16&gt;0,'E-electricity'!AK64/'BIFUbC-electricity'!AK16,1)</f>
        <v>1</v>
      </c>
      <c r="AL16" s="313">
        <f>IF('BIFUbC-electricity'!AL16&gt;0,'E-electricity'!AL64/'BIFUbC-electricity'!AL16,1)</f>
        <v>1</v>
      </c>
      <c r="AM16" s="313">
        <f>IF('BIFUbC-electricity'!AM16&gt;0,'E-electricity'!AM64/'BIFUbC-electricity'!AM16,1)</f>
        <v>1</v>
      </c>
      <c r="AN16" s="313">
        <f>IF('BIFUbC-electricity'!AN16&gt;0,'E-electricity'!AN64/'BIFUbC-electricity'!AN16,1)</f>
        <v>1</v>
      </c>
      <c r="AO16" s="313">
        <f>IF('BIFUbC-electricity'!AO16&gt;0,'E-electricity'!AO64/'BIFUbC-electricity'!AO16,1)</f>
        <v>1</v>
      </c>
      <c r="AP16" s="313">
        <f>IF('BIFUbC-electricity'!AP16&gt;0,'E-electricity'!AP64/'BIFUbC-electricity'!AP16,1)</f>
        <v>1</v>
      </c>
      <c r="AQ16" s="313">
        <f>IF('BIFUbC-electricity'!AQ16&gt;0,'E-electricity'!AQ64/'BIFUbC-electricity'!AQ16,1)</f>
        <v>1</v>
      </c>
    </row>
    <row r="17" spans="1:43" x14ac:dyDescent="0.2">
      <c r="A17" s="313" t="s">
        <v>139</v>
      </c>
      <c r="B17" s="313">
        <f>IF('BIFUbC-electricity'!B17&gt;0,'E-electricity'!B65/'BIFUbC-electricity'!B17,1)</f>
        <v>1</v>
      </c>
      <c r="C17" s="313">
        <f>IF('BIFUbC-electricity'!C17&gt;0,'E-electricity'!C65/'BIFUbC-electricity'!C17,1)</f>
        <v>1</v>
      </c>
      <c r="D17" s="313">
        <f>IF('BIFUbC-electricity'!D17&gt;0,'E-electricity'!D65/'BIFUbC-electricity'!D17,1)</f>
        <v>1</v>
      </c>
      <c r="E17" s="313">
        <f>IF('BIFUbC-electricity'!E17&gt;0,'E-electricity'!E65/'BIFUbC-electricity'!E17,1)</f>
        <v>1</v>
      </c>
      <c r="F17" s="313">
        <f>IF('BIFUbC-electricity'!F17&gt;0,'E-electricity'!F65/'BIFUbC-electricity'!F17,1)</f>
        <v>1</v>
      </c>
      <c r="G17" s="313">
        <f>IF('BIFUbC-electricity'!G17&gt;0,'E-electricity'!G65/'BIFUbC-electricity'!G17,1)</f>
        <v>1</v>
      </c>
      <c r="H17" s="313">
        <f>IF('BIFUbC-electricity'!H17&gt;0,'E-electricity'!H65/'BIFUbC-electricity'!H17,1)</f>
        <v>1</v>
      </c>
      <c r="I17" s="313">
        <f>IF('BIFUbC-electricity'!I17&gt;0,'E-electricity'!I65/'BIFUbC-electricity'!I17,1)</f>
        <v>1</v>
      </c>
      <c r="J17" s="313">
        <f>IF('BIFUbC-electricity'!J17&gt;0,'E-electricity'!J65/'BIFUbC-electricity'!J17,1)</f>
        <v>1</v>
      </c>
      <c r="K17" s="313">
        <f>IF('BIFUbC-electricity'!K17&gt;0,'E-electricity'!K65/'BIFUbC-electricity'!K17,1)</f>
        <v>1</v>
      </c>
      <c r="L17" s="313">
        <f>IF('BIFUbC-electricity'!L17&gt;0,'E-electricity'!L65/'BIFUbC-electricity'!L17,1)</f>
        <v>1</v>
      </c>
      <c r="M17" s="313">
        <f>IF('BIFUbC-electricity'!M17&gt;0,'E-electricity'!M65/'BIFUbC-electricity'!M17,1)</f>
        <v>1</v>
      </c>
      <c r="N17" s="313">
        <f>IF('BIFUbC-electricity'!N17&gt;0,'E-electricity'!N65/'BIFUbC-electricity'!N17,1)</f>
        <v>1</v>
      </c>
      <c r="O17" s="313">
        <f>IF('BIFUbC-electricity'!O17&gt;0,'E-electricity'!O65/'BIFUbC-electricity'!O17,1)</f>
        <v>1</v>
      </c>
      <c r="P17" s="313">
        <f>IF('BIFUbC-electricity'!P17&gt;0,'E-electricity'!P65/'BIFUbC-electricity'!P17,1)</f>
        <v>1</v>
      </c>
      <c r="Q17" s="313">
        <f>IF('BIFUbC-electricity'!Q17&gt;0,'E-electricity'!Q65/'BIFUbC-electricity'!Q17,1)</f>
        <v>1</v>
      </c>
      <c r="R17" s="313">
        <f>IF('BIFUbC-electricity'!R17&gt;0,'E-electricity'!R65/'BIFUbC-electricity'!R17,1)</f>
        <v>1</v>
      </c>
      <c r="S17" s="313">
        <f>IF('BIFUbC-electricity'!S17&gt;0,'E-electricity'!S65/'BIFUbC-electricity'!S17,1)</f>
        <v>1</v>
      </c>
      <c r="T17" s="313">
        <f>IF('BIFUbC-electricity'!T17&gt;0,'E-electricity'!T65/'BIFUbC-electricity'!T17,1)</f>
        <v>1</v>
      </c>
      <c r="U17" s="313">
        <f>IF('BIFUbC-electricity'!U17&gt;0,'E-electricity'!U65/'BIFUbC-electricity'!U17,1)</f>
        <v>1</v>
      </c>
      <c r="V17" s="313">
        <f>IF('BIFUbC-electricity'!V17&gt;0,'E-electricity'!V65/'BIFUbC-electricity'!V17,1)</f>
        <v>1</v>
      </c>
      <c r="W17" s="313">
        <f>IF('BIFUbC-electricity'!W17&gt;0,'E-electricity'!W65/'BIFUbC-electricity'!W17,1)</f>
        <v>1</v>
      </c>
      <c r="X17" s="313">
        <f>IF('BIFUbC-electricity'!X17&gt;0,'E-electricity'!X65/'BIFUbC-electricity'!X17,1)</f>
        <v>1</v>
      </c>
      <c r="Y17" s="313">
        <f>IF('BIFUbC-electricity'!Y17&gt;0,'E-electricity'!Y65/'BIFUbC-electricity'!Y17,1)</f>
        <v>1</v>
      </c>
      <c r="Z17" s="313">
        <f>IF('BIFUbC-electricity'!Z17&gt;0,'E-electricity'!Z65/'BIFUbC-electricity'!Z17,1)</f>
        <v>1</v>
      </c>
      <c r="AA17" s="313">
        <f>IF('BIFUbC-electricity'!AA17&gt;0,'E-electricity'!AA65/'BIFUbC-electricity'!AA17,1)</f>
        <v>1</v>
      </c>
      <c r="AB17" s="313">
        <f>IF('BIFUbC-electricity'!AB17&gt;0,'E-electricity'!AB65/'BIFUbC-electricity'!AB17,1)</f>
        <v>1</v>
      </c>
      <c r="AC17" s="313">
        <f>IF('BIFUbC-electricity'!AC17&gt;0,'E-electricity'!AC65/'BIFUbC-electricity'!AC17,1)</f>
        <v>1</v>
      </c>
      <c r="AD17" s="313">
        <f>IF('BIFUbC-electricity'!AD17&gt;0,'E-electricity'!AD65/'BIFUbC-electricity'!AD17,1)</f>
        <v>1</v>
      </c>
      <c r="AE17" s="313">
        <f>IF('BIFUbC-electricity'!AE17&gt;0,'E-electricity'!AE65/'BIFUbC-electricity'!AE17,1)</f>
        <v>1</v>
      </c>
      <c r="AF17" s="313">
        <f>IF('BIFUbC-electricity'!AF17&gt;0,'E-electricity'!AF65/'BIFUbC-electricity'!AF17,1)</f>
        <v>1</v>
      </c>
      <c r="AG17" s="313">
        <f>IF('BIFUbC-electricity'!AG17&gt;0,'E-electricity'!AG65/'BIFUbC-electricity'!AG17,1)</f>
        <v>1</v>
      </c>
      <c r="AH17" s="313">
        <f>IF('BIFUbC-electricity'!AH17&gt;0,'E-electricity'!AH65/'BIFUbC-electricity'!AH17,1)</f>
        <v>1</v>
      </c>
      <c r="AI17" s="313">
        <f>IF('BIFUbC-electricity'!AI17&gt;0,'E-electricity'!AI65/'BIFUbC-electricity'!AI17,1)</f>
        <v>1</v>
      </c>
      <c r="AJ17" s="313">
        <f>IF('BIFUbC-electricity'!AJ17&gt;0,'E-electricity'!AJ65/'BIFUbC-electricity'!AJ17,1)</f>
        <v>1</v>
      </c>
      <c r="AK17" s="313">
        <f>IF('BIFUbC-electricity'!AK17&gt;0,'E-electricity'!AK65/'BIFUbC-electricity'!AK17,1)</f>
        <v>1</v>
      </c>
      <c r="AL17" s="313">
        <f>IF('BIFUbC-electricity'!AL17&gt;0,'E-electricity'!AL65/'BIFUbC-electricity'!AL17,1)</f>
        <v>1</v>
      </c>
      <c r="AM17" s="313">
        <f>IF('BIFUbC-electricity'!AM17&gt;0,'E-electricity'!AM65/'BIFUbC-electricity'!AM17,1)</f>
        <v>1</v>
      </c>
      <c r="AN17" s="313">
        <f>IF('BIFUbC-electricity'!AN17&gt;0,'E-electricity'!AN65/'BIFUbC-electricity'!AN17,1)</f>
        <v>1</v>
      </c>
      <c r="AO17" s="313">
        <f>IF('BIFUbC-electricity'!AO17&gt;0,'E-electricity'!AO65/'BIFUbC-electricity'!AO17,1)</f>
        <v>1</v>
      </c>
      <c r="AP17" s="313">
        <f>IF('BIFUbC-electricity'!AP17&gt;0,'E-electricity'!AP65/'BIFUbC-electricity'!AP17,1)</f>
        <v>1</v>
      </c>
      <c r="AQ17" s="313">
        <f>IF('BIFUbC-electricity'!AQ17&gt;0,'E-electricity'!AQ65/'BIFUbC-electricity'!AQ17,1)</f>
        <v>1</v>
      </c>
    </row>
    <row r="18" spans="1:43" x14ac:dyDescent="0.2">
      <c r="A18" s="313" t="s">
        <v>140</v>
      </c>
      <c r="B18" s="313">
        <f>IF('BIFUbC-electricity'!B18&gt;0,'E-electricity'!B66/'BIFUbC-electricity'!B18,1)</f>
        <v>1</v>
      </c>
      <c r="C18" s="313">
        <f>IF('BIFUbC-electricity'!C18&gt;0,'E-electricity'!C66/'BIFUbC-electricity'!C18,1)</f>
        <v>1</v>
      </c>
      <c r="D18" s="313">
        <f>IF('BIFUbC-electricity'!D18&gt;0,'E-electricity'!D66/'BIFUbC-electricity'!D18,1)</f>
        <v>1</v>
      </c>
      <c r="E18" s="313">
        <f>IF('BIFUbC-electricity'!E18&gt;0,'E-electricity'!E66/'BIFUbC-electricity'!E18,1)</f>
        <v>1</v>
      </c>
      <c r="F18" s="313">
        <f>IF('BIFUbC-electricity'!F18&gt;0,'E-electricity'!F66/'BIFUbC-electricity'!F18,1)</f>
        <v>1</v>
      </c>
      <c r="G18" s="313">
        <f>IF('BIFUbC-electricity'!G18&gt;0,'E-electricity'!G66/'BIFUbC-electricity'!G18,1)</f>
        <v>1</v>
      </c>
      <c r="H18" s="313">
        <f>IF('BIFUbC-electricity'!H18&gt;0,'E-electricity'!H66/'BIFUbC-electricity'!H18,1)</f>
        <v>1</v>
      </c>
      <c r="I18" s="313">
        <f>IF('BIFUbC-electricity'!I18&gt;0,'E-electricity'!I66/'BIFUbC-electricity'!I18,1)</f>
        <v>1</v>
      </c>
      <c r="J18" s="313">
        <f>IF('BIFUbC-electricity'!J18&gt;0,'E-electricity'!J66/'BIFUbC-electricity'!J18,1)</f>
        <v>1</v>
      </c>
      <c r="K18" s="313">
        <f>IF('BIFUbC-electricity'!K18&gt;0,'E-electricity'!K66/'BIFUbC-electricity'!K18,1)</f>
        <v>1</v>
      </c>
      <c r="L18" s="313">
        <f>IF('BIFUbC-electricity'!L18&gt;0,'E-electricity'!L66/'BIFUbC-electricity'!L18,1)</f>
        <v>1</v>
      </c>
      <c r="M18" s="313">
        <f>IF('BIFUbC-electricity'!M18&gt;0,'E-electricity'!M66/'BIFUbC-electricity'!M18,1)</f>
        <v>1</v>
      </c>
      <c r="N18" s="313">
        <f>IF('BIFUbC-electricity'!N18&gt;0,'E-electricity'!N66/'BIFUbC-electricity'!N18,1)</f>
        <v>1</v>
      </c>
      <c r="O18" s="313">
        <f>IF('BIFUbC-electricity'!O18&gt;0,'E-electricity'!O66/'BIFUbC-electricity'!O18,1)</f>
        <v>1</v>
      </c>
      <c r="P18" s="313">
        <f>IF('BIFUbC-electricity'!P18&gt;0,'E-electricity'!P66/'BIFUbC-electricity'!P18,1)</f>
        <v>1</v>
      </c>
      <c r="Q18" s="313">
        <f>IF('BIFUbC-electricity'!Q18&gt;0,'E-electricity'!Q66/'BIFUbC-electricity'!Q18,1)</f>
        <v>1</v>
      </c>
      <c r="R18" s="313">
        <f>IF('BIFUbC-electricity'!R18&gt;0,'E-electricity'!R66/'BIFUbC-electricity'!R18,1)</f>
        <v>1</v>
      </c>
      <c r="S18" s="313">
        <f>IF('BIFUbC-electricity'!S18&gt;0,'E-electricity'!S66/'BIFUbC-electricity'!S18,1)</f>
        <v>1</v>
      </c>
      <c r="T18" s="313">
        <f>IF('BIFUbC-electricity'!T18&gt;0,'E-electricity'!T66/'BIFUbC-electricity'!T18,1)</f>
        <v>1</v>
      </c>
      <c r="U18" s="313">
        <f>IF('BIFUbC-electricity'!U18&gt;0,'E-electricity'!U66/'BIFUbC-electricity'!U18,1)</f>
        <v>1</v>
      </c>
      <c r="V18" s="313">
        <f>IF('BIFUbC-electricity'!V18&gt;0,'E-electricity'!V66/'BIFUbC-electricity'!V18,1)</f>
        <v>1</v>
      </c>
      <c r="W18" s="313">
        <f>IF('BIFUbC-electricity'!W18&gt;0,'E-electricity'!W66/'BIFUbC-electricity'!W18,1)</f>
        <v>1</v>
      </c>
      <c r="X18" s="313">
        <f>IF('BIFUbC-electricity'!X18&gt;0,'E-electricity'!X66/'BIFUbC-electricity'!X18,1)</f>
        <v>1</v>
      </c>
      <c r="Y18" s="313">
        <f>IF('BIFUbC-electricity'!Y18&gt;0,'E-electricity'!Y66/'BIFUbC-electricity'!Y18,1)</f>
        <v>1</v>
      </c>
      <c r="Z18" s="313">
        <f>IF('BIFUbC-electricity'!Z18&gt;0,'E-electricity'!Z66/'BIFUbC-electricity'!Z18,1)</f>
        <v>1</v>
      </c>
      <c r="AA18" s="313">
        <f>IF('BIFUbC-electricity'!AA18&gt;0,'E-electricity'!AA66/'BIFUbC-electricity'!AA18,1)</f>
        <v>1</v>
      </c>
      <c r="AB18" s="313">
        <f>IF('BIFUbC-electricity'!AB18&gt;0,'E-electricity'!AB66/'BIFUbC-electricity'!AB18,1)</f>
        <v>1</v>
      </c>
      <c r="AC18" s="313">
        <f>IF('BIFUbC-electricity'!AC18&gt;0,'E-electricity'!AC66/'BIFUbC-electricity'!AC18,1)</f>
        <v>1</v>
      </c>
      <c r="AD18" s="313">
        <f>IF('BIFUbC-electricity'!AD18&gt;0,'E-electricity'!AD66/'BIFUbC-electricity'!AD18,1)</f>
        <v>1</v>
      </c>
      <c r="AE18" s="313">
        <f>IF('BIFUbC-electricity'!AE18&gt;0,'E-electricity'!AE66/'BIFUbC-electricity'!AE18,1)</f>
        <v>1</v>
      </c>
      <c r="AF18" s="313">
        <f>IF('BIFUbC-electricity'!AF18&gt;0,'E-electricity'!AF66/'BIFUbC-electricity'!AF18,1)</f>
        <v>1</v>
      </c>
      <c r="AG18" s="313">
        <f>IF('BIFUbC-electricity'!AG18&gt;0,'E-electricity'!AG66/'BIFUbC-electricity'!AG18,1)</f>
        <v>1</v>
      </c>
      <c r="AH18" s="313">
        <f>IF('BIFUbC-electricity'!AH18&gt;0,'E-electricity'!AH66/'BIFUbC-electricity'!AH18,1)</f>
        <v>1</v>
      </c>
      <c r="AI18" s="313">
        <f>IF('BIFUbC-electricity'!AI18&gt;0,'E-electricity'!AI66/'BIFUbC-electricity'!AI18,1)</f>
        <v>1</v>
      </c>
      <c r="AJ18" s="313">
        <f>IF('BIFUbC-electricity'!AJ18&gt;0,'E-electricity'!AJ66/'BIFUbC-electricity'!AJ18,1)</f>
        <v>1</v>
      </c>
      <c r="AK18" s="313">
        <f>IF('BIFUbC-electricity'!AK18&gt;0,'E-electricity'!AK66/'BIFUbC-electricity'!AK18,1)</f>
        <v>1</v>
      </c>
      <c r="AL18" s="313">
        <f>IF('BIFUbC-electricity'!AL18&gt;0,'E-electricity'!AL66/'BIFUbC-electricity'!AL18,1)</f>
        <v>1</v>
      </c>
      <c r="AM18" s="313">
        <f>IF('BIFUbC-electricity'!AM18&gt;0,'E-electricity'!AM66/'BIFUbC-electricity'!AM18,1)</f>
        <v>1</v>
      </c>
      <c r="AN18" s="313">
        <f>IF('BIFUbC-electricity'!AN18&gt;0,'E-electricity'!AN66/'BIFUbC-electricity'!AN18,1)</f>
        <v>1</v>
      </c>
      <c r="AO18" s="313">
        <f>IF('BIFUbC-electricity'!AO18&gt;0,'E-electricity'!AO66/'BIFUbC-electricity'!AO18,1)</f>
        <v>1</v>
      </c>
      <c r="AP18" s="313">
        <f>IF('BIFUbC-electricity'!AP18&gt;0,'E-electricity'!AP66/'BIFUbC-electricity'!AP18,1)</f>
        <v>1</v>
      </c>
      <c r="AQ18" s="313">
        <f>IF('BIFUbC-electricity'!AQ18&gt;0,'E-electricity'!AQ66/'BIFUbC-electricity'!AQ18,1)</f>
        <v>1</v>
      </c>
    </row>
    <row r="19" spans="1:43" x14ac:dyDescent="0.2">
      <c r="A19" s="313" t="s">
        <v>141</v>
      </c>
      <c r="B19" s="313">
        <f>IF('BIFUbC-electricity'!B19&gt;0,'E-electricity'!B67/'BIFUbC-electricity'!B19,1)</f>
        <v>1</v>
      </c>
      <c r="C19" s="313">
        <f>IF('BIFUbC-electricity'!C19&gt;0,'E-electricity'!C67/'BIFUbC-electricity'!C19,1)</f>
        <v>1</v>
      </c>
      <c r="D19" s="313">
        <f>IF('BIFUbC-electricity'!D19&gt;0,'E-electricity'!D67/'BIFUbC-electricity'!D19,1)</f>
        <v>1</v>
      </c>
      <c r="E19" s="313">
        <f>IF('BIFUbC-electricity'!E19&gt;0,'E-electricity'!E67/'BIFUbC-electricity'!E19,1)</f>
        <v>1</v>
      </c>
      <c r="F19" s="313">
        <f>IF('BIFUbC-electricity'!F19&gt;0,'E-electricity'!F67/'BIFUbC-electricity'!F19,1)</f>
        <v>1</v>
      </c>
      <c r="G19" s="313">
        <f>IF('BIFUbC-electricity'!G19&gt;0,'E-electricity'!G67/'BIFUbC-electricity'!G19,1)</f>
        <v>1</v>
      </c>
      <c r="H19" s="313">
        <f>IF('BIFUbC-electricity'!H19&gt;0,'E-electricity'!H67/'BIFUbC-electricity'!H19,1)</f>
        <v>1</v>
      </c>
      <c r="I19" s="313">
        <f>IF('BIFUbC-electricity'!I19&gt;0,'E-electricity'!I67/'BIFUbC-electricity'!I19,1)</f>
        <v>1</v>
      </c>
      <c r="J19" s="313">
        <f>IF('BIFUbC-electricity'!J19&gt;0,'E-electricity'!J67/'BIFUbC-electricity'!J19,1)</f>
        <v>1</v>
      </c>
      <c r="K19" s="313">
        <f>IF('BIFUbC-electricity'!K19&gt;0,'E-electricity'!K67/'BIFUbC-electricity'!K19,1)</f>
        <v>1</v>
      </c>
      <c r="L19" s="313">
        <f>IF('BIFUbC-electricity'!L19&gt;0,'E-electricity'!L67/'BIFUbC-electricity'!L19,1)</f>
        <v>1</v>
      </c>
      <c r="M19" s="313">
        <f>IF('BIFUbC-electricity'!M19&gt;0,'E-electricity'!M67/'BIFUbC-electricity'!M19,1)</f>
        <v>1</v>
      </c>
      <c r="N19" s="313">
        <f>IF('BIFUbC-electricity'!N19&gt;0,'E-electricity'!N67/'BIFUbC-electricity'!N19,1)</f>
        <v>1</v>
      </c>
      <c r="O19" s="313">
        <f>IF('BIFUbC-electricity'!O19&gt;0,'E-electricity'!O67/'BIFUbC-electricity'!O19,1)</f>
        <v>1</v>
      </c>
      <c r="P19" s="313">
        <f>IF('BIFUbC-electricity'!P19&gt;0,'E-electricity'!P67/'BIFUbC-electricity'!P19,1)</f>
        <v>1</v>
      </c>
      <c r="Q19" s="313">
        <f>IF('BIFUbC-electricity'!Q19&gt;0,'E-electricity'!Q67/'BIFUbC-electricity'!Q19,1)</f>
        <v>1</v>
      </c>
      <c r="R19" s="313">
        <f>IF('BIFUbC-electricity'!R19&gt;0,'E-electricity'!R67/'BIFUbC-electricity'!R19,1)</f>
        <v>1</v>
      </c>
      <c r="S19" s="313">
        <f>IF('BIFUbC-electricity'!S19&gt;0,'E-electricity'!S67/'BIFUbC-electricity'!S19,1)</f>
        <v>1</v>
      </c>
      <c r="T19" s="313">
        <f>IF('BIFUbC-electricity'!T19&gt;0,'E-electricity'!T67/'BIFUbC-electricity'!T19,1)</f>
        <v>1</v>
      </c>
      <c r="U19" s="313">
        <f>IF('BIFUbC-electricity'!U19&gt;0,'E-electricity'!U67/'BIFUbC-electricity'!U19,1)</f>
        <v>1</v>
      </c>
      <c r="V19" s="313">
        <f>IF('BIFUbC-electricity'!V19&gt;0,'E-electricity'!V67/'BIFUbC-electricity'!V19,1)</f>
        <v>1</v>
      </c>
      <c r="W19" s="313">
        <f>IF('BIFUbC-electricity'!W19&gt;0,'E-electricity'!W67/'BIFUbC-electricity'!W19,1)</f>
        <v>1</v>
      </c>
      <c r="X19" s="313">
        <f>IF('BIFUbC-electricity'!X19&gt;0,'E-electricity'!X67/'BIFUbC-electricity'!X19,1)</f>
        <v>1</v>
      </c>
      <c r="Y19" s="313">
        <f>IF('BIFUbC-electricity'!Y19&gt;0,'E-electricity'!Y67/'BIFUbC-electricity'!Y19,1)</f>
        <v>1</v>
      </c>
      <c r="Z19" s="313">
        <f>IF('BIFUbC-electricity'!Z19&gt;0,'E-electricity'!Z67/'BIFUbC-electricity'!Z19,1)</f>
        <v>1</v>
      </c>
      <c r="AA19" s="313">
        <f>IF('BIFUbC-electricity'!AA19&gt;0,'E-electricity'!AA67/'BIFUbC-electricity'!AA19,1)</f>
        <v>1</v>
      </c>
      <c r="AB19" s="313">
        <f>IF('BIFUbC-electricity'!AB19&gt;0,'E-electricity'!AB67/'BIFUbC-electricity'!AB19,1)</f>
        <v>1</v>
      </c>
      <c r="AC19" s="313">
        <f>IF('BIFUbC-electricity'!AC19&gt;0,'E-electricity'!AC67/'BIFUbC-electricity'!AC19,1)</f>
        <v>1</v>
      </c>
      <c r="AD19" s="313">
        <f>IF('BIFUbC-electricity'!AD19&gt;0,'E-electricity'!AD67/'BIFUbC-electricity'!AD19,1)</f>
        <v>1</v>
      </c>
      <c r="AE19" s="313">
        <f>IF('BIFUbC-electricity'!AE19&gt;0,'E-electricity'!AE67/'BIFUbC-electricity'!AE19,1)</f>
        <v>1</v>
      </c>
      <c r="AF19" s="313">
        <f>IF('BIFUbC-electricity'!AF19&gt;0,'E-electricity'!AF67/'BIFUbC-electricity'!AF19,1)</f>
        <v>1</v>
      </c>
      <c r="AG19" s="313">
        <f>IF('BIFUbC-electricity'!AG19&gt;0,'E-electricity'!AG67/'BIFUbC-electricity'!AG19,1)</f>
        <v>1</v>
      </c>
      <c r="AH19" s="313">
        <f>IF('BIFUbC-electricity'!AH19&gt;0,'E-electricity'!AH67/'BIFUbC-electricity'!AH19,1)</f>
        <v>1</v>
      </c>
      <c r="AI19" s="313">
        <f>IF('BIFUbC-electricity'!AI19&gt;0,'E-electricity'!AI67/'BIFUbC-electricity'!AI19,1)</f>
        <v>1</v>
      </c>
      <c r="AJ19" s="313">
        <f>IF('BIFUbC-electricity'!AJ19&gt;0,'E-electricity'!AJ67/'BIFUbC-electricity'!AJ19,1)</f>
        <v>1</v>
      </c>
      <c r="AK19" s="313">
        <f>IF('BIFUbC-electricity'!AK19&gt;0,'E-electricity'!AK67/'BIFUbC-electricity'!AK19,1)</f>
        <v>1</v>
      </c>
      <c r="AL19" s="313">
        <f>IF('BIFUbC-electricity'!AL19&gt;0,'E-electricity'!AL67/'BIFUbC-electricity'!AL19,1)</f>
        <v>1</v>
      </c>
      <c r="AM19" s="313">
        <f>IF('BIFUbC-electricity'!AM19&gt;0,'E-electricity'!AM67/'BIFUbC-electricity'!AM19,1)</f>
        <v>1</v>
      </c>
      <c r="AN19" s="313">
        <f>IF('BIFUbC-electricity'!AN19&gt;0,'E-electricity'!AN67/'BIFUbC-electricity'!AN19,1)</f>
        <v>1</v>
      </c>
      <c r="AO19" s="313">
        <f>IF('BIFUbC-electricity'!AO19&gt;0,'E-electricity'!AO67/'BIFUbC-electricity'!AO19,1)</f>
        <v>1</v>
      </c>
      <c r="AP19" s="313">
        <f>IF('BIFUbC-electricity'!AP19&gt;0,'E-electricity'!AP67/'BIFUbC-electricity'!AP19,1)</f>
        <v>1</v>
      </c>
      <c r="AQ19" s="313">
        <f>IF('BIFUbC-electricity'!AQ19&gt;0,'E-electricity'!AQ67/'BIFUbC-electricity'!AQ19,1)</f>
        <v>1</v>
      </c>
    </row>
    <row r="20" spans="1:43" x14ac:dyDescent="0.2">
      <c r="A20" s="313" t="s">
        <v>142</v>
      </c>
      <c r="B20" s="313">
        <f>IF('BIFUbC-electricity'!B20&gt;0,'E-electricity'!B68/'BIFUbC-electricity'!B20,1)</f>
        <v>1</v>
      </c>
      <c r="C20" s="313">
        <f>IF('BIFUbC-electricity'!C20&gt;0,'E-electricity'!C68/'BIFUbC-electricity'!C20,1)</f>
        <v>1</v>
      </c>
      <c r="D20" s="313">
        <f>IF('BIFUbC-electricity'!D20&gt;0,'E-electricity'!D68/'BIFUbC-electricity'!D20,1)</f>
        <v>1</v>
      </c>
      <c r="E20" s="313">
        <f>IF('BIFUbC-electricity'!E20&gt;0,'E-electricity'!E68/'BIFUbC-electricity'!E20,1)</f>
        <v>1</v>
      </c>
      <c r="F20" s="313">
        <f>IF('BIFUbC-electricity'!F20&gt;0,'E-electricity'!F68/'BIFUbC-electricity'!F20,1)</f>
        <v>1</v>
      </c>
      <c r="G20" s="313">
        <f>IF('BIFUbC-electricity'!G20&gt;0,'E-electricity'!G68/'BIFUbC-electricity'!G20,1)</f>
        <v>1</v>
      </c>
      <c r="H20" s="313">
        <f>IF('BIFUbC-electricity'!H20&gt;0,'E-electricity'!H68/'BIFUbC-electricity'!H20,1)</f>
        <v>1</v>
      </c>
      <c r="I20" s="313">
        <f>IF('BIFUbC-electricity'!I20&gt;0,'E-electricity'!I68/'BIFUbC-electricity'!I20,1)</f>
        <v>1</v>
      </c>
      <c r="J20" s="313">
        <f>IF('BIFUbC-electricity'!J20&gt;0,'E-electricity'!J68/'BIFUbC-electricity'!J20,1)</f>
        <v>1</v>
      </c>
      <c r="K20" s="313">
        <f>IF('BIFUbC-electricity'!K20&gt;0,'E-electricity'!K68/'BIFUbC-electricity'!K20,1)</f>
        <v>1</v>
      </c>
      <c r="L20" s="313">
        <f>IF('BIFUbC-electricity'!L20&gt;0,'E-electricity'!L68/'BIFUbC-electricity'!L20,1)</f>
        <v>1</v>
      </c>
      <c r="M20" s="313">
        <f>IF('BIFUbC-electricity'!M20&gt;0,'E-electricity'!M68/'BIFUbC-electricity'!M20,1)</f>
        <v>1</v>
      </c>
      <c r="N20" s="313">
        <f>IF('BIFUbC-electricity'!N20&gt;0,'E-electricity'!N68/'BIFUbC-electricity'!N20,1)</f>
        <v>1</v>
      </c>
      <c r="O20" s="313">
        <f>IF('BIFUbC-electricity'!O20&gt;0,'E-electricity'!O68/'BIFUbC-electricity'!O20,1)</f>
        <v>1</v>
      </c>
      <c r="P20" s="313">
        <f>IF('BIFUbC-electricity'!P20&gt;0,'E-electricity'!P68/'BIFUbC-electricity'!P20,1)</f>
        <v>1</v>
      </c>
      <c r="Q20" s="313">
        <f>IF('BIFUbC-electricity'!Q20&gt;0,'E-electricity'!Q68/'BIFUbC-electricity'!Q20,1)</f>
        <v>1</v>
      </c>
      <c r="R20" s="313">
        <f>IF('BIFUbC-electricity'!R20&gt;0,'E-electricity'!R68/'BIFUbC-electricity'!R20,1)</f>
        <v>1</v>
      </c>
      <c r="S20" s="313">
        <f>IF('BIFUbC-electricity'!S20&gt;0,'E-electricity'!S68/'BIFUbC-electricity'!S20,1)</f>
        <v>1</v>
      </c>
      <c r="T20" s="313">
        <f>IF('BIFUbC-electricity'!T20&gt;0,'E-electricity'!T68/'BIFUbC-electricity'!T20,1)</f>
        <v>1</v>
      </c>
      <c r="U20" s="313">
        <f>IF('BIFUbC-electricity'!U20&gt;0,'E-electricity'!U68/'BIFUbC-electricity'!U20,1)</f>
        <v>1</v>
      </c>
      <c r="V20" s="313">
        <f>IF('BIFUbC-electricity'!V20&gt;0,'E-electricity'!V68/'BIFUbC-electricity'!V20,1)</f>
        <v>1</v>
      </c>
      <c r="W20" s="313">
        <f>IF('BIFUbC-electricity'!W20&gt;0,'E-electricity'!W68/'BIFUbC-electricity'!W20,1)</f>
        <v>1</v>
      </c>
      <c r="X20" s="313">
        <f>IF('BIFUbC-electricity'!X20&gt;0,'E-electricity'!X68/'BIFUbC-electricity'!X20,1)</f>
        <v>1</v>
      </c>
      <c r="Y20" s="313">
        <f>IF('BIFUbC-electricity'!Y20&gt;0,'E-electricity'!Y68/'BIFUbC-electricity'!Y20,1)</f>
        <v>1</v>
      </c>
      <c r="Z20" s="313">
        <f>IF('BIFUbC-electricity'!Z20&gt;0,'E-electricity'!Z68/'BIFUbC-electricity'!Z20,1)</f>
        <v>1</v>
      </c>
      <c r="AA20" s="313">
        <f>IF('BIFUbC-electricity'!AA20&gt;0,'E-electricity'!AA68/'BIFUbC-electricity'!AA20,1)</f>
        <v>1</v>
      </c>
      <c r="AB20" s="313">
        <f>IF('BIFUbC-electricity'!AB20&gt;0,'E-electricity'!AB68/'BIFUbC-electricity'!AB20,1)</f>
        <v>1</v>
      </c>
      <c r="AC20" s="313">
        <f>IF('BIFUbC-electricity'!AC20&gt;0,'E-electricity'!AC68/'BIFUbC-electricity'!AC20,1)</f>
        <v>1</v>
      </c>
      <c r="AD20" s="313">
        <f>IF('BIFUbC-electricity'!AD20&gt;0,'E-electricity'!AD68/'BIFUbC-electricity'!AD20,1)</f>
        <v>1</v>
      </c>
      <c r="AE20" s="313">
        <f>IF('BIFUbC-electricity'!AE20&gt;0,'E-electricity'!AE68/'BIFUbC-electricity'!AE20,1)</f>
        <v>1</v>
      </c>
      <c r="AF20" s="313">
        <f>IF('BIFUbC-electricity'!AF20&gt;0,'E-electricity'!AF68/'BIFUbC-electricity'!AF20,1)</f>
        <v>1</v>
      </c>
      <c r="AG20" s="313">
        <f>IF('BIFUbC-electricity'!AG20&gt;0,'E-electricity'!AG68/'BIFUbC-electricity'!AG20,1)</f>
        <v>1</v>
      </c>
      <c r="AH20" s="313">
        <f>IF('BIFUbC-electricity'!AH20&gt;0,'E-electricity'!AH68/'BIFUbC-electricity'!AH20,1)</f>
        <v>1</v>
      </c>
      <c r="AI20" s="313">
        <f>IF('BIFUbC-electricity'!AI20&gt;0,'E-electricity'!AI68/'BIFUbC-electricity'!AI20,1)</f>
        <v>1</v>
      </c>
      <c r="AJ20" s="313">
        <f>IF('BIFUbC-electricity'!AJ20&gt;0,'E-electricity'!AJ68/'BIFUbC-electricity'!AJ20,1)</f>
        <v>1</v>
      </c>
      <c r="AK20" s="313">
        <f>IF('BIFUbC-electricity'!AK20&gt;0,'E-electricity'!AK68/'BIFUbC-electricity'!AK20,1)</f>
        <v>1</v>
      </c>
      <c r="AL20" s="313">
        <f>IF('BIFUbC-electricity'!AL20&gt;0,'E-electricity'!AL68/'BIFUbC-electricity'!AL20,1)</f>
        <v>1</v>
      </c>
      <c r="AM20" s="313">
        <f>IF('BIFUbC-electricity'!AM20&gt;0,'E-electricity'!AM68/'BIFUbC-electricity'!AM20,1)</f>
        <v>1</v>
      </c>
      <c r="AN20" s="313">
        <f>IF('BIFUbC-electricity'!AN20&gt;0,'E-electricity'!AN68/'BIFUbC-electricity'!AN20,1)</f>
        <v>1</v>
      </c>
      <c r="AO20" s="313">
        <f>IF('BIFUbC-electricity'!AO20&gt;0,'E-electricity'!AO68/'BIFUbC-electricity'!AO20,1)</f>
        <v>1</v>
      </c>
      <c r="AP20" s="313">
        <f>IF('BIFUbC-electricity'!AP20&gt;0,'E-electricity'!AP68/'BIFUbC-electricity'!AP20,1)</f>
        <v>1</v>
      </c>
      <c r="AQ20" s="313">
        <f>IF('BIFUbC-electricity'!AQ20&gt;0,'E-electricity'!AQ68/'BIFUbC-electricity'!AQ20,1)</f>
        <v>1</v>
      </c>
    </row>
    <row r="21" spans="1:43" x14ac:dyDescent="0.2">
      <c r="A21" s="313" t="s">
        <v>143</v>
      </c>
      <c r="B21" s="313">
        <f>IF('BIFUbC-electricity'!B21&gt;0,'E-electricity'!B69/'BIFUbC-electricity'!B21,1)</f>
        <v>1</v>
      </c>
      <c r="C21" s="313">
        <f>IF('BIFUbC-electricity'!C21&gt;0,'E-electricity'!C69/'BIFUbC-electricity'!C21,1)</f>
        <v>1</v>
      </c>
      <c r="D21" s="313">
        <f>IF('BIFUbC-electricity'!D21&gt;0,'E-electricity'!D69/'BIFUbC-electricity'!D21,1)</f>
        <v>1</v>
      </c>
      <c r="E21" s="313">
        <f>IF('BIFUbC-electricity'!E21&gt;0,'E-electricity'!E69/'BIFUbC-electricity'!E21,1)</f>
        <v>1</v>
      </c>
      <c r="F21" s="313">
        <f>IF('BIFUbC-electricity'!F21&gt;0,'E-electricity'!F69/'BIFUbC-electricity'!F21,1)</f>
        <v>1</v>
      </c>
      <c r="G21" s="313">
        <f>IF('BIFUbC-electricity'!G21&gt;0,'E-electricity'!G69/'BIFUbC-electricity'!G21,1)</f>
        <v>1</v>
      </c>
      <c r="H21" s="313">
        <f>IF('BIFUbC-electricity'!H21&gt;0,'E-electricity'!H69/'BIFUbC-electricity'!H21,1)</f>
        <v>1</v>
      </c>
      <c r="I21" s="313">
        <f>IF('BIFUbC-electricity'!I21&gt;0,'E-electricity'!I69/'BIFUbC-electricity'!I21,1)</f>
        <v>1</v>
      </c>
      <c r="J21" s="313">
        <f>IF('BIFUbC-electricity'!J21&gt;0,'E-electricity'!J69/'BIFUbC-electricity'!J21,1)</f>
        <v>1</v>
      </c>
      <c r="K21" s="313">
        <f>IF('BIFUbC-electricity'!K21&gt;0,'E-electricity'!K69/'BIFUbC-electricity'!K21,1)</f>
        <v>1</v>
      </c>
      <c r="L21" s="313">
        <f>IF('BIFUbC-electricity'!L21&gt;0,'E-electricity'!L69/'BIFUbC-electricity'!L21,1)</f>
        <v>1</v>
      </c>
      <c r="M21" s="313">
        <f>IF('BIFUbC-electricity'!M21&gt;0,'E-electricity'!M69/'BIFUbC-electricity'!M21,1)</f>
        <v>1</v>
      </c>
      <c r="N21" s="313">
        <f>IF('BIFUbC-electricity'!N21&gt;0,'E-electricity'!N69/'BIFUbC-electricity'!N21,1)</f>
        <v>1</v>
      </c>
      <c r="O21" s="313">
        <f>IF('BIFUbC-electricity'!O21&gt;0,'E-electricity'!O69/'BIFUbC-electricity'!O21,1)</f>
        <v>1</v>
      </c>
      <c r="P21" s="313">
        <f>IF('BIFUbC-electricity'!P21&gt;0,'E-electricity'!P69/'BIFUbC-electricity'!P21,1)</f>
        <v>1</v>
      </c>
      <c r="Q21" s="313">
        <f>IF('BIFUbC-electricity'!Q21&gt;0,'E-electricity'!Q69/'BIFUbC-electricity'!Q21,1)</f>
        <v>1</v>
      </c>
      <c r="R21" s="313">
        <f>IF('BIFUbC-electricity'!R21&gt;0,'E-electricity'!R69/'BIFUbC-electricity'!R21,1)</f>
        <v>1</v>
      </c>
      <c r="S21" s="313">
        <f>IF('BIFUbC-electricity'!S21&gt;0,'E-electricity'!S69/'BIFUbC-electricity'!S21,1)</f>
        <v>1</v>
      </c>
      <c r="T21" s="313">
        <f>IF('BIFUbC-electricity'!T21&gt;0,'E-electricity'!T69/'BIFUbC-electricity'!T21,1)</f>
        <v>1</v>
      </c>
      <c r="U21" s="313">
        <f>IF('BIFUbC-electricity'!U21&gt;0,'E-electricity'!U69/'BIFUbC-electricity'!U21,1)</f>
        <v>1</v>
      </c>
      <c r="V21" s="313">
        <f>IF('BIFUbC-electricity'!V21&gt;0,'E-electricity'!V69/'BIFUbC-electricity'!V21,1)</f>
        <v>1</v>
      </c>
      <c r="W21" s="313">
        <f>IF('BIFUbC-electricity'!W21&gt;0,'E-electricity'!W69/'BIFUbC-electricity'!W21,1)</f>
        <v>1</v>
      </c>
      <c r="X21" s="313">
        <f>IF('BIFUbC-electricity'!X21&gt;0,'E-electricity'!X69/'BIFUbC-electricity'!X21,1)</f>
        <v>1</v>
      </c>
      <c r="Y21" s="313">
        <f>IF('BIFUbC-electricity'!Y21&gt;0,'E-electricity'!Y69/'BIFUbC-electricity'!Y21,1)</f>
        <v>1</v>
      </c>
      <c r="Z21" s="313">
        <f>IF('BIFUbC-electricity'!Z21&gt;0,'E-electricity'!Z69/'BIFUbC-electricity'!Z21,1)</f>
        <v>1</v>
      </c>
      <c r="AA21" s="313">
        <f>IF('BIFUbC-electricity'!AA21&gt;0,'E-electricity'!AA69/'BIFUbC-electricity'!AA21,1)</f>
        <v>1</v>
      </c>
      <c r="AB21" s="313">
        <f>IF('BIFUbC-electricity'!AB21&gt;0,'E-electricity'!AB69/'BIFUbC-electricity'!AB21,1)</f>
        <v>1</v>
      </c>
      <c r="AC21" s="313">
        <f>IF('BIFUbC-electricity'!AC21&gt;0,'E-electricity'!AC69/'BIFUbC-electricity'!AC21,1)</f>
        <v>1</v>
      </c>
      <c r="AD21" s="313">
        <f>IF('BIFUbC-electricity'!AD21&gt;0,'E-electricity'!AD69/'BIFUbC-electricity'!AD21,1)</f>
        <v>1</v>
      </c>
      <c r="AE21" s="313">
        <f>IF('BIFUbC-electricity'!AE21&gt;0,'E-electricity'!AE69/'BIFUbC-electricity'!AE21,1)</f>
        <v>1</v>
      </c>
      <c r="AF21" s="313">
        <f>IF('BIFUbC-electricity'!AF21&gt;0,'E-electricity'!AF69/'BIFUbC-electricity'!AF21,1)</f>
        <v>1</v>
      </c>
      <c r="AG21" s="313">
        <f>IF('BIFUbC-electricity'!AG21&gt;0,'E-electricity'!AG69/'BIFUbC-electricity'!AG21,1)</f>
        <v>1</v>
      </c>
      <c r="AH21" s="313">
        <f>IF('BIFUbC-electricity'!AH21&gt;0,'E-electricity'!AH69/'BIFUbC-electricity'!AH21,1)</f>
        <v>1</v>
      </c>
      <c r="AI21" s="313">
        <f>IF('BIFUbC-electricity'!AI21&gt;0,'E-electricity'!AI69/'BIFUbC-electricity'!AI21,1)</f>
        <v>1</v>
      </c>
      <c r="AJ21" s="313">
        <f>IF('BIFUbC-electricity'!AJ21&gt;0,'E-electricity'!AJ69/'BIFUbC-electricity'!AJ21,1)</f>
        <v>1</v>
      </c>
      <c r="AK21" s="313">
        <f>IF('BIFUbC-electricity'!AK21&gt;0,'E-electricity'!AK69/'BIFUbC-electricity'!AK21,1)</f>
        <v>1</v>
      </c>
      <c r="AL21" s="313">
        <f>IF('BIFUbC-electricity'!AL21&gt;0,'E-electricity'!AL69/'BIFUbC-electricity'!AL21,1)</f>
        <v>1</v>
      </c>
      <c r="AM21" s="313">
        <f>IF('BIFUbC-electricity'!AM21&gt;0,'E-electricity'!AM69/'BIFUbC-electricity'!AM21,1)</f>
        <v>1</v>
      </c>
      <c r="AN21" s="313">
        <f>IF('BIFUbC-electricity'!AN21&gt;0,'E-electricity'!AN69/'BIFUbC-electricity'!AN21,1)</f>
        <v>1</v>
      </c>
      <c r="AO21" s="313">
        <f>IF('BIFUbC-electricity'!AO21&gt;0,'E-electricity'!AO69/'BIFUbC-electricity'!AO21,1)</f>
        <v>1</v>
      </c>
      <c r="AP21" s="313">
        <f>IF('BIFUbC-electricity'!AP21&gt;0,'E-electricity'!AP69/'BIFUbC-electricity'!AP21,1)</f>
        <v>1</v>
      </c>
      <c r="AQ21" s="313">
        <f>IF('BIFUbC-electricity'!AQ21&gt;0,'E-electricity'!AQ69/'BIFUbC-electricity'!AQ21,1)</f>
        <v>1</v>
      </c>
    </row>
    <row r="22" spans="1:43" x14ac:dyDescent="0.2">
      <c r="A22" s="313" t="s">
        <v>144</v>
      </c>
      <c r="B22" s="313">
        <f>IF('BIFUbC-electricity'!B22&gt;0,'E-electricity'!B70/'BIFUbC-electricity'!B22,1)</f>
        <v>1</v>
      </c>
      <c r="C22" s="313">
        <f>IF('BIFUbC-electricity'!C22&gt;0,'E-electricity'!C70/'BIFUbC-electricity'!C22,1)</f>
        <v>1</v>
      </c>
      <c r="D22" s="313">
        <f>IF('BIFUbC-electricity'!D22&gt;0,'E-electricity'!D70/'BIFUbC-electricity'!D22,1)</f>
        <v>1</v>
      </c>
      <c r="E22" s="313">
        <f>IF('BIFUbC-electricity'!E22&gt;0,'E-electricity'!E70/'BIFUbC-electricity'!E22,1)</f>
        <v>1</v>
      </c>
      <c r="F22" s="313">
        <f>IF('BIFUbC-electricity'!F22&gt;0,'E-electricity'!F70/'BIFUbC-electricity'!F22,1)</f>
        <v>1</v>
      </c>
      <c r="G22" s="313">
        <f>IF('BIFUbC-electricity'!G22&gt;0,'E-electricity'!G70/'BIFUbC-electricity'!G22,1)</f>
        <v>1</v>
      </c>
      <c r="H22" s="313">
        <f>IF('BIFUbC-electricity'!H22&gt;0,'E-electricity'!H70/'BIFUbC-electricity'!H22,1)</f>
        <v>1</v>
      </c>
      <c r="I22" s="313">
        <f>IF('BIFUbC-electricity'!I22&gt;0,'E-electricity'!I70/'BIFUbC-electricity'!I22,1)</f>
        <v>1</v>
      </c>
      <c r="J22" s="313">
        <f>IF('BIFUbC-electricity'!J22&gt;0,'E-electricity'!J70/'BIFUbC-electricity'!J22,1)</f>
        <v>1</v>
      </c>
      <c r="K22" s="313">
        <f>IF('BIFUbC-electricity'!K22&gt;0,'E-electricity'!K70/'BIFUbC-electricity'!K22,1)</f>
        <v>1</v>
      </c>
      <c r="L22" s="313">
        <f>IF('BIFUbC-electricity'!L22&gt;0,'E-electricity'!L70/'BIFUbC-electricity'!L22,1)</f>
        <v>1</v>
      </c>
      <c r="M22" s="313">
        <f>IF('BIFUbC-electricity'!M22&gt;0,'E-electricity'!M70/'BIFUbC-electricity'!M22,1)</f>
        <v>1</v>
      </c>
      <c r="N22" s="313">
        <f>IF('BIFUbC-electricity'!N22&gt;0,'E-electricity'!N70/'BIFUbC-electricity'!N22,1)</f>
        <v>1</v>
      </c>
      <c r="O22" s="313">
        <f>IF('BIFUbC-electricity'!O22&gt;0,'E-electricity'!O70/'BIFUbC-electricity'!O22,1)</f>
        <v>1</v>
      </c>
      <c r="P22" s="313">
        <f>IF('BIFUbC-electricity'!P22&gt;0,'E-electricity'!P70/'BIFUbC-electricity'!P22,1)</f>
        <v>1</v>
      </c>
      <c r="Q22" s="313">
        <f>IF('BIFUbC-electricity'!Q22&gt;0,'E-electricity'!Q70/'BIFUbC-electricity'!Q22,1)</f>
        <v>1</v>
      </c>
      <c r="R22" s="313">
        <f>IF('BIFUbC-electricity'!R22&gt;0,'E-electricity'!R70/'BIFUbC-electricity'!R22,1)</f>
        <v>1</v>
      </c>
      <c r="S22" s="313">
        <f>IF('BIFUbC-electricity'!S22&gt;0,'E-electricity'!S70/'BIFUbC-electricity'!S22,1)</f>
        <v>1</v>
      </c>
      <c r="T22" s="313">
        <f>IF('BIFUbC-electricity'!T22&gt;0,'E-electricity'!T70/'BIFUbC-electricity'!T22,1)</f>
        <v>1</v>
      </c>
      <c r="U22" s="313">
        <f>IF('BIFUbC-electricity'!U22&gt;0,'E-electricity'!U70/'BIFUbC-electricity'!U22,1)</f>
        <v>1</v>
      </c>
      <c r="V22" s="313">
        <f>IF('BIFUbC-electricity'!V22&gt;0,'E-electricity'!V70/'BIFUbC-electricity'!V22,1)</f>
        <v>1</v>
      </c>
      <c r="W22" s="313">
        <f>IF('BIFUbC-electricity'!W22&gt;0,'E-electricity'!W70/'BIFUbC-electricity'!W22,1)</f>
        <v>1</v>
      </c>
      <c r="X22" s="313">
        <f>IF('BIFUbC-electricity'!X22&gt;0,'E-electricity'!X70/'BIFUbC-electricity'!X22,1)</f>
        <v>1</v>
      </c>
      <c r="Y22" s="313">
        <f>IF('BIFUbC-electricity'!Y22&gt;0,'E-electricity'!Y70/'BIFUbC-electricity'!Y22,1)</f>
        <v>1</v>
      </c>
      <c r="Z22" s="313">
        <f>IF('BIFUbC-electricity'!Z22&gt;0,'E-electricity'!Z70/'BIFUbC-electricity'!Z22,1)</f>
        <v>1</v>
      </c>
      <c r="AA22" s="313">
        <f>IF('BIFUbC-electricity'!AA22&gt;0,'E-electricity'!AA70/'BIFUbC-electricity'!AA22,1)</f>
        <v>1</v>
      </c>
      <c r="AB22" s="313">
        <f>IF('BIFUbC-electricity'!AB22&gt;0,'E-electricity'!AB70/'BIFUbC-electricity'!AB22,1)</f>
        <v>1</v>
      </c>
      <c r="AC22" s="313">
        <f>IF('BIFUbC-electricity'!AC22&gt;0,'E-electricity'!AC70/'BIFUbC-electricity'!AC22,1)</f>
        <v>1</v>
      </c>
      <c r="AD22" s="313">
        <f>IF('BIFUbC-electricity'!AD22&gt;0,'E-electricity'!AD70/'BIFUbC-electricity'!AD22,1)</f>
        <v>1</v>
      </c>
      <c r="AE22" s="313">
        <f>IF('BIFUbC-electricity'!AE22&gt;0,'E-electricity'!AE70/'BIFUbC-electricity'!AE22,1)</f>
        <v>1</v>
      </c>
      <c r="AF22" s="313">
        <f>IF('BIFUbC-electricity'!AF22&gt;0,'E-electricity'!AF70/'BIFUbC-electricity'!AF22,1)</f>
        <v>1</v>
      </c>
      <c r="AG22" s="313">
        <f>IF('BIFUbC-electricity'!AG22&gt;0,'E-electricity'!AG70/'BIFUbC-electricity'!AG22,1)</f>
        <v>1</v>
      </c>
      <c r="AH22" s="313">
        <f>IF('BIFUbC-electricity'!AH22&gt;0,'E-electricity'!AH70/'BIFUbC-electricity'!AH22,1)</f>
        <v>1</v>
      </c>
      <c r="AI22" s="313">
        <f>IF('BIFUbC-electricity'!AI22&gt;0,'E-electricity'!AI70/'BIFUbC-electricity'!AI22,1)</f>
        <v>1</v>
      </c>
      <c r="AJ22" s="313">
        <f>IF('BIFUbC-electricity'!AJ22&gt;0,'E-electricity'!AJ70/'BIFUbC-electricity'!AJ22,1)</f>
        <v>1</v>
      </c>
      <c r="AK22" s="313">
        <f>IF('BIFUbC-electricity'!AK22&gt;0,'E-electricity'!AK70/'BIFUbC-electricity'!AK22,1)</f>
        <v>1</v>
      </c>
      <c r="AL22" s="313">
        <f>IF('BIFUbC-electricity'!AL22&gt;0,'E-electricity'!AL70/'BIFUbC-electricity'!AL22,1)</f>
        <v>1</v>
      </c>
      <c r="AM22" s="313">
        <f>IF('BIFUbC-electricity'!AM22&gt;0,'E-electricity'!AM70/'BIFUbC-electricity'!AM22,1)</f>
        <v>1</v>
      </c>
      <c r="AN22" s="313">
        <f>IF('BIFUbC-electricity'!AN22&gt;0,'E-electricity'!AN70/'BIFUbC-electricity'!AN22,1)</f>
        <v>1</v>
      </c>
      <c r="AO22" s="313">
        <f>IF('BIFUbC-electricity'!AO22&gt;0,'E-electricity'!AO70/'BIFUbC-electricity'!AO22,1)</f>
        <v>1</v>
      </c>
      <c r="AP22" s="313">
        <f>IF('BIFUbC-electricity'!AP22&gt;0,'E-electricity'!AP70/'BIFUbC-electricity'!AP22,1)</f>
        <v>1</v>
      </c>
      <c r="AQ22" s="313">
        <f>IF('BIFUbC-electricity'!AQ22&gt;0,'E-electricity'!AQ70/'BIFUbC-electricity'!AQ22,1)</f>
        <v>1</v>
      </c>
    </row>
    <row r="23" spans="1:43" x14ac:dyDescent="0.2">
      <c r="A23" s="313" t="s">
        <v>145</v>
      </c>
      <c r="B23" s="313">
        <f>IF('BIFUbC-electricity'!B23&gt;0,'E-electricity'!B71/'BIFUbC-electricity'!B23,1)</f>
        <v>1</v>
      </c>
      <c r="C23" s="313">
        <f>IF('BIFUbC-electricity'!C23&gt;0,'E-electricity'!C71/'BIFUbC-electricity'!C23,1)</f>
        <v>1</v>
      </c>
      <c r="D23" s="313">
        <f>IF('BIFUbC-electricity'!D23&gt;0,'E-electricity'!D71/'BIFUbC-electricity'!D23,1)</f>
        <v>1</v>
      </c>
      <c r="E23" s="313">
        <f>IF('BIFUbC-electricity'!E23&gt;0,'E-electricity'!E71/'BIFUbC-electricity'!E23,1)</f>
        <v>1</v>
      </c>
      <c r="F23" s="313">
        <f>IF('BIFUbC-electricity'!F23&gt;0,'E-electricity'!F71/'BIFUbC-electricity'!F23,1)</f>
        <v>1</v>
      </c>
      <c r="G23" s="313">
        <f>IF('BIFUbC-electricity'!G23&gt;0,'E-electricity'!G71/'BIFUbC-electricity'!G23,1)</f>
        <v>1</v>
      </c>
      <c r="H23" s="313">
        <f>IF('BIFUbC-electricity'!H23&gt;0,'E-electricity'!H71/'BIFUbC-electricity'!H23,1)</f>
        <v>1</v>
      </c>
      <c r="I23" s="313">
        <f>IF('BIFUbC-electricity'!I23&gt;0,'E-electricity'!I71/'BIFUbC-electricity'!I23,1)</f>
        <v>1</v>
      </c>
      <c r="J23" s="313">
        <f>IF('BIFUbC-electricity'!J23&gt;0,'E-electricity'!J71/'BIFUbC-electricity'!J23,1)</f>
        <v>1</v>
      </c>
      <c r="K23" s="313">
        <f>IF('BIFUbC-electricity'!K23&gt;0,'E-electricity'!K71/'BIFUbC-electricity'!K23,1)</f>
        <v>1</v>
      </c>
      <c r="L23" s="313">
        <f>IF('BIFUbC-electricity'!L23&gt;0,'E-electricity'!L71/'BIFUbC-electricity'!L23,1)</f>
        <v>1</v>
      </c>
      <c r="M23" s="313">
        <f>IF('BIFUbC-electricity'!M23&gt;0,'E-electricity'!M71/'BIFUbC-electricity'!M23,1)</f>
        <v>1</v>
      </c>
      <c r="N23" s="313">
        <f>IF('BIFUbC-electricity'!N23&gt;0,'E-electricity'!N71/'BIFUbC-electricity'!N23,1)</f>
        <v>1</v>
      </c>
      <c r="O23" s="313">
        <f>IF('BIFUbC-electricity'!O23&gt;0,'E-electricity'!O71/'BIFUbC-electricity'!O23,1)</f>
        <v>1</v>
      </c>
      <c r="P23" s="313">
        <f>IF('BIFUbC-electricity'!P23&gt;0,'E-electricity'!P71/'BIFUbC-electricity'!P23,1)</f>
        <v>1</v>
      </c>
      <c r="Q23" s="313">
        <f>IF('BIFUbC-electricity'!Q23&gt;0,'E-electricity'!Q71/'BIFUbC-electricity'!Q23,1)</f>
        <v>1</v>
      </c>
      <c r="R23" s="313">
        <f>IF('BIFUbC-electricity'!R23&gt;0,'E-electricity'!R71/'BIFUbC-electricity'!R23,1)</f>
        <v>1</v>
      </c>
      <c r="S23" s="313">
        <f>IF('BIFUbC-electricity'!S23&gt;0,'E-electricity'!S71/'BIFUbC-electricity'!S23,1)</f>
        <v>1</v>
      </c>
      <c r="T23" s="313">
        <f>IF('BIFUbC-electricity'!T23&gt;0,'E-electricity'!T71/'BIFUbC-electricity'!T23,1)</f>
        <v>1</v>
      </c>
      <c r="U23" s="313">
        <f>IF('BIFUbC-electricity'!U23&gt;0,'E-electricity'!U71/'BIFUbC-electricity'!U23,1)</f>
        <v>1</v>
      </c>
      <c r="V23" s="313">
        <f>IF('BIFUbC-electricity'!V23&gt;0,'E-electricity'!V71/'BIFUbC-electricity'!V23,1)</f>
        <v>1</v>
      </c>
      <c r="W23" s="313">
        <f>IF('BIFUbC-electricity'!W23&gt;0,'E-electricity'!W71/'BIFUbC-electricity'!W23,1)</f>
        <v>1</v>
      </c>
      <c r="X23" s="313">
        <f>IF('BIFUbC-electricity'!X23&gt;0,'E-electricity'!X71/'BIFUbC-electricity'!X23,1)</f>
        <v>1</v>
      </c>
      <c r="Y23" s="313">
        <f>IF('BIFUbC-electricity'!Y23&gt;0,'E-electricity'!Y71/'BIFUbC-electricity'!Y23,1)</f>
        <v>1</v>
      </c>
      <c r="Z23" s="313">
        <f>IF('BIFUbC-electricity'!Z23&gt;0,'E-electricity'!Z71/'BIFUbC-electricity'!Z23,1)</f>
        <v>1</v>
      </c>
      <c r="AA23" s="313">
        <f>IF('BIFUbC-electricity'!AA23&gt;0,'E-electricity'!AA71/'BIFUbC-electricity'!AA23,1)</f>
        <v>1</v>
      </c>
      <c r="AB23" s="313">
        <f>IF('BIFUbC-electricity'!AB23&gt;0,'E-electricity'!AB71/'BIFUbC-electricity'!AB23,1)</f>
        <v>1</v>
      </c>
      <c r="AC23" s="313">
        <f>IF('BIFUbC-electricity'!AC23&gt;0,'E-electricity'!AC71/'BIFUbC-electricity'!AC23,1)</f>
        <v>1</v>
      </c>
      <c r="AD23" s="313">
        <f>IF('BIFUbC-electricity'!AD23&gt;0,'E-electricity'!AD71/'BIFUbC-electricity'!AD23,1)</f>
        <v>1</v>
      </c>
      <c r="AE23" s="313">
        <f>IF('BIFUbC-electricity'!AE23&gt;0,'E-electricity'!AE71/'BIFUbC-electricity'!AE23,1)</f>
        <v>1</v>
      </c>
      <c r="AF23" s="313">
        <f>IF('BIFUbC-electricity'!AF23&gt;0,'E-electricity'!AF71/'BIFUbC-electricity'!AF23,1)</f>
        <v>1</v>
      </c>
      <c r="AG23" s="313">
        <f>IF('BIFUbC-electricity'!AG23&gt;0,'E-electricity'!AG71/'BIFUbC-electricity'!AG23,1)</f>
        <v>1</v>
      </c>
      <c r="AH23" s="313">
        <f>IF('BIFUbC-electricity'!AH23&gt;0,'E-electricity'!AH71/'BIFUbC-electricity'!AH23,1)</f>
        <v>1</v>
      </c>
      <c r="AI23" s="313">
        <f>IF('BIFUbC-electricity'!AI23&gt;0,'E-electricity'!AI71/'BIFUbC-electricity'!AI23,1)</f>
        <v>1</v>
      </c>
      <c r="AJ23" s="313">
        <f>IF('BIFUbC-electricity'!AJ23&gt;0,'E-electricity'!AJ71/'BIFUbC-electricity'!AJ23,1)</f>
        <v>1</v>
      </c>
      <c r="AK23" s="313">
        <f>IF('BIFUbC-electricity'!AK23&gt;0,'E-electricity'!AK71/'BIFUbC-electricity'!AK23,1)</f>
        <v>1</v>
      </c>
      <c r="AL23" s="313">
        <f>IF('BIFUbC-electricity'!AL23&gt;0,'E-electricity'!AL71/'BIFUbC-electricity'!AL23,1)</f>
        <v>1</v>
      </c>
      <c r="AM23" s="313">
        <f>IF('BIFUbC-electricity'!AM23&gt;0,'E-electricity'!AM71/'BIFUbC-electricity'!AM23,1)</f>
        <v>1</v>
      </c>
      <c r="AN23" s="313">
        <f>IF('BIFUbC-electricity'!AN23&gt;0,'E-electricity'!AN71/'BIFUbC-electricity'!AN23,1)</f>
        <v>1</v>
      </c>
      <c r="AO23" s="313">
        <f>IF('BIFUbC-electricity'!AO23&gt;0,'E-electricity'!AO71/'BIFUbC-electricity'!AO23,1)</f>
        <v>1</v>
      </c>
      <c r="AP23" s="313">
        <f>IF('BIFUbC-electricity'!AP23&gt;0,'E-electricity'!AP71/'BIFUbC-electricity'!AP23,1)</f>
        <v>1</v>
      </c>
      <c r="AQ23" s="313">
        <f>IF('BIFUbC-electricity'!AQ23&gt;0,'E-electricity'!AQ71/'BIFUbC-electricity'!AQ23,1)</f>
        <v>1</v>
      </c>
    </row>
    <row r="24" spans="1:43" x14ac:dyDescent="0.2">
      <c r="A24" s="313" t="s">
        <v>146</v>
      </c>
      <c r="B24" s="313">
        <f>IF('BIFUbC-electricity'!B24&gt;0,'E-electricity'!B72/'BIFUbC-electricity'!B24,1)</f>
        <v>1</v>
      </c>
      <c r="C24" s="313">
        <f>IF('BIFUbC-electricity'!C24&gt;0,'E-electricity'!C72/'BIFUbC-electricity'!C24,1)</f>
        <v>1</v>
      </c>
      <c r="D24" s="313">
        <f>IF('BIFUbC-electricity'!D24&gt;0,'E-electricity'!D72/'BIFUbC-electricity'!D24,1)</f>
        <v>1</v>
      </c>
      <c r="E24" s="313">
        <f>IF('BIFUbC-electricity'!E24&gt;0,'E-electricity'!E72/'BIFUbC-electricity'!E24,1)</f>
        <v>1</v>
      </c>
      <c r="F24" s="313">
        <f>IF('BIFUbC-electricity'!F24&gt;0,'E-electricity'!F72/'BIFUbC-electricity'!F24,1)</f>
        <v>1</v>
      </c>
      <c r="G24" s="313">
        <f>IF('BIFUbC-electricity'!G24&gt;0,'E-electricity'!G72/'BIFUbC-electricity'!G24,1)</f>
        <v>1</v>
      </c>
      <c r="H24" s="313">
        <f>IF('BIFUbC-electricity'!H24&gt;0,'E-electricity'!H72/'BIFUbC-electricity'!H24,1)</f>
        <v>1</v>
      </c>
      <c r="I24" s="313">
        <f>IF('BIFUbC-electricity'!I24&gt;0,'E-electricity'!I72/'BIFUbC-electricity'!I24,1)</f>
        <v>1</v>
      </c>
      <c r="J24" s="313">
        <f>IF('BIFUbC-electricity'!J24&gt;0,'E-electricity'!J72/'BIFUbC-electricity'!J24,1)</f>
        <v>1</v>
      </c>
      <c r="K24" s="313">
        <f>IF('BIFUbC-electricity'!K24&gt;0,'E-electricity'!K72/'BIFUbC-electricity'!K24,1)</f>
        <v>1</v>
      </c>
      <c r="L24" s="313">
        <f>IF('BIFUbC-electricity'!L24&gt;0,'E-electricity'!L72/'BIFUbC-electricity'!L24,1)</f>
        <v>1</v>
      </c>
      <c r="M24" s="313">
        <f>IF('BIFUbC-electricity'!M24&gt;0,'E-electricity'!M72/'BIFUbC-electricity'!M24,1)</f>
        <v>1</v>
      </c>
      <c r="N24" s="313">
        <f>IF('BIFUbC-electricity'!N24&gt;0,'E-electricity'!N72/'BIFUbC-electricity'!N24,1)</f>
        <v>1</v>
      </c>
      <c r="O24" s="313">
        <f>IF('BIFUbC-electricity'!O24&gt;0,'E-electricity'!O72/'BIFUbC-electricity'!O24,1)</f>
        <v>1</v>
      </c>
      <c r="P24" s="313">
        <f>IF('BIFUbC-electricity'!P24&gt;0,'E-electricity'!P72/'BIFUbC-electricity'!P24,1)</f>
        <v>1</v>
      </c>
      <c r="Q24" s="313">
        <f>IF('BIFUbC-electricity'!Q24&gt;0,'E-electricity'!Q72/'BIFUbC-electricity'!Q24,1)</f>
        <v>1</v>
      </c>
      <c r="R24" s="313">
        <f>IF('BIFUbC-electricity'!R24&gt;0,'E-electricity'!R72/'BIFUbC-electricity'!R24,1)</f>
        <v>1</v>
      </c>
      <c r="S24" s="313">
        <f>IF('BIFUbC-electricity'!S24&gt;0,'E-electricity'!S72/'BIFUbC-electricity'!S24,1)</f>
        <v>1</v>
      </c>
      <c r="T24" s="313">
        <f>IF('BIFUbC-electricity'!T24&gt;0,'E-electricity'!T72/'BIFUbC-electricity'!T24,1)</f>
        <v>1</v>
      </c>
      <c r="U24" s="313">
        <f>IF('BIFUbC-electricity'!U24&gt;0,'E-electricity'!U72/'BIFUbC-electricity'!U24,1)</f>
        <v>1</v>
      </c>
      <c r="V24" s="313">
        <f>IF('BIFUbC-electricity'!V24&gt;0,'E-electricity'!V72/'BIFUbC-electricity'!V24,1)</f>
        <v>1</v>
      </c>
      <c r="W24" s="313">
        <f>IF('BIFUbC-electricity'!W24&gt;0,'E-electricity'!W72/'BIFUbC-electricity'!W24,1)</f>
        <v>1</v>
      </c>
      <c r="X24" s="313">
        <f>IF('BIFUbC-electricity'!X24&gt;0,'E-electricity'!X72/'BIFUbC-electricity'!X24,1)</f>
        <v>1</v>
      </c>
      <c r="Y24" s="313">
        <f>IF('BIFUbC-electricity'!Y24&gt;0,'E-electricity'!Y72/'BIFUbC-electricity'!Y24,1)</f>
        <v>1</v>
      </c>
      <c r="Z24" s="313">
        <f>IF('BIFUbC-electricity'!Z24&gt;0,'E-electricity'!Z72/'BIFUbC-electricity'!Z24,1)</f>
        <v>1</v>
      </c>
      <c r="AA24" s="313">
        <f>IF('BIFUbC-electricity'!AA24&gt;0,'E-electricity'!AA72/'BIFUbC-electricity'!AA24,1)</f>
        <v>1</v>
      </c>
      <c r="AB24" s="313">
        <f>IF('BIFUbC-electricity'!AB24&gt;0,'E-electricity'!AB72/'BIFUbC-electricity'!AB24,1)</f>
        <v>1</v>
      </c>
      <c r="AC24" s="313">
        <f>IF('BIFUbC-electricity'!AC24&gt;0,'E-electricity'!AC72/'BIFUbC-electricity'!AC24,1)</f>
        <v>1</v>
      </c>
      <c r="AD24" s="313">
        <f>IF('BIFUbC-electricity'!AD24&gt;0,'E-electricity'!AD72/'BIFUbC-electricity'!AD24,1)</f>
        <v>1</v>
      </c>
      <c r="AE24" s="313">
        <f>IF('BIFUbC-electricity'!AE24&gt;0,'E-electricity'!AE72/'BIFUbC-electricity'!AE24,1)</f>
        <v>1</v>
      </c>
      <c r="AF24" s="313">
        <f>IF('BIFUbC-electricity'!AF24&gt;0,'E-electricity'!AF72/'BIFUbC-electricity'!AF24,1)</f>
        <v>1</v>
      </c>
      <c r="AG24" s="313">
        <f>IF('BIFUbC-electricity'!AG24&gt;0,'E-electricity'!AG72/'BIFUbC-electricity'!AG24,1)</f>
        <v>1</v>
      </c>
      <c r="AH24" s="313">
        <f>IF('BIFUbC-electricity'!AH24&gt;0,'E-electricity'!AH72/'BIFUbC-electricity'!AH24,1)</f>
        <v>1</v>
      </c>
      <c r="AI24" s="313">
        <f>IF('BIFUbC-electricity'!AI24&gt;0,'E-electricity'!AI72/'BIFUbC-electricity'!AI24,1)</f>
        <v>1</v>
      </c>
      <c r="AJ24" s="313">
        <f>IF('BIFUbC-electricity'!AJ24&gt;0,'E-electricity'!AJ72/'BIFUbC-electricity'!AJ24,1)</f>
        <v>1</v>
      </c>
      <c r="AK24" s="313">
        <f>IF('BIFUbC-electricity'!AK24&gt;0,'E-electricity'!AK72/'BIFUbC-electricity'!AK24,1)</f>
        <v>1</v>
      </c>
      <c r="AL24" s="313">
        <f>IF('BIFUbC-electricity'!AL24&gt;0,'E-electricity'!AL72/'BIFUbC-electricity'!AL24,1)</f>
        <v>1</v>
      </c>
      <c r="AM24" s="313">
        <f>IF('BIFUbC-electricity'!AM24&gt;0,'E-electricity'!AM72/'BIFUbC-electricity'!AM24,1)</f>
        <v>1</v>
      </c>
      <c r="AN24" s="313">
        <f>IF('BIFUbC-electricity'!AN24&gt;0,'E-electricity'!AN72/'BIFUbC-electricity'!AN24,1)</f>
        <v>1</v>
      </c>
      <c r="AO24" s="313">
        <f>IF('BIFUbC-electricity'!AO24&gt;0,'E-electricity'!AO72/'BIFUbC-electricity'!AO24,1)</f>
        <v>1</v>
      </c>
      <c r="AP24" s="313">
        <f>IF('BIFUbC-electricity'!AP24&gt;0,'E-electricity'!AP72/'BIFUbC-electricity'!AP24,1)</f>
        <v>1</v>
      </c>
      <c r="AQ24" s="313">
        <f>IF('BIFUbC-electricity'!AQ24&gt;0,'E-electricity'!AQ72/'BIFUbC-electricity'!AQ24,1)</f>
        <v>1</v>
      </c>
    </row>
    <row r="25" spans="1:43" x14ac:dyDescent="0.2">
      <c r="A25" s="313" t="s">
        <v>147</v>
      </c>
      <c r="B25" s="313">
        <f>IF('BIFUbC-electricity'!B25&gt;0,'E-electricity'!B73/'BIFUbC-electricity'!B25,1)</f>
        <v>1</v>
      </c>
      <c r="C25" s="313">
        <f>IF('BIFUbC-electricity'!C25&gt;0,'E-electricity'!C73/'BIFUbC-electricity'!C25,1)</f>
        <v>1</v>
      </c>
      <c r="D25" s="313">
        <f>IF('BIFUbC-electricity'!D25&gt;0,'E-electricity'!D73/'BIFUbC-electricity'!D25,1)</f>
        <v>1</v>
      </c>
      <c r="E25" s="313">
        <f>IF('BIFUbC-electricity'!E25&gt;0,'E-electricity'!E73/'BIFUbC-electricity'!E25,1)</f>
        <v>1</v>
      </c>
      <c r="F25" s="313">
        <f>IF('BIFUbC-electricity'!F25&gt;0,'E-electricity'!F73/'BIFUbC-electricity'!F25,1)</f>
        <v>1</v>
      </c>
      <c r="G25" s="313">
        <f>IF('BIFUbC-electricity'!G25&gt;0,'E-electricity'!G73/'BIFUbC-electricity'!G25,1)</f>
        <v>1</v>
      </c>
      <c r="H25" s="313">
        <f>IF('BIFUbC-electricity'!H25&gt;0,'E-electricity'!H73/'BIFUbC-electricity'!H25,1)</f>
        <v>1</v>
      </c>
      <c r="I25" s="313">
        <f>IF('BIFUbC-electricity'!I25&gt;0,'E-electricity'!I73/'BIFUbC-electricity'!I25,1)</f>
        <v>1</v>
      </c>
      <c r="J25" s="313">
        <f>IF('BIFUbC-electricity'!J25&gt;0,'E-electricity'!J73/'BIFUbC-electricity'!J25,1)</f>
        <v>1</v>
      </c>
      <c r="K25" s="313">
        <f>IF('BIFUbC-electricity'!K25&gt;0,'E-electricity'!K73/'BIFUbC-electricity'!K25,1)</f>
        <v>1</v>
      </c>
      <c r="L25" s="313">
        <f>IF('BIFUbC-electricity'!L25&gt;0,'E-electricity'!L73/'BIFUbC-electricity'!L25,1)</f>
        <v>1</v>
      </c>
      <c r="M25" s="313">
        <f>IF('BIFUbC-electricity'!M25&gt;0,'E-electricity'!M73/'BIFUbC-electricity'!M25,1)</f>
        <v>1</v>
      </c>
      <c r="N25" s="313">
        <f>IF('BIFUbC-electricity'!N25&gt;0,'E-electricity'!N73/'BIFUbC-electricity'!N25,1)</f>
        <v>1</v>
      </c>
      <c r="O25" s="313">
        <f>IF('BIFUbC-electricity'!O25&gt;0,'E-electricity'!O73/'BIFUbC-electricity'!O25,1)</f>
        <v>1</v>
      </c>
      <c r="P25" s="313">
        <f>IF('BIFUbC-electricity'!P25&gt;0,'E-electricity'!P73/'BIFUbC-electricity'!P25,1)</f>
        <v>1</v>
      </c>
      <c r="Q25" s="313">
        <f>IF('BIFUbC-electricity'!Q25&gt;0,'E-electricity'!Q73/'BIFUbC-electricity'!Q25,1)</f>
        <v>1</v>
      </c>
      <c r="R25" s="313">
        <f>IF('BIFUbC-electricity'!R25&gt;0,'E-electricity'!R73/'BIFUbC-electricity'!R25,1)</f>
        <v>1</v>
      </c>
      <c r="S25" s="313">
        <f>IF('BIFUbC-electricity'!S25&gt;0,'E-electricity'!S73/'BIFUbC-electricity'!S25,1)</f>
        <v>1</v>
      </c>
      <c r="T25" s="313">
        <f>IF('BIFUbC-electricity'!T25&gt;0,'E-electricity'!T73/'BIFUbC-electricity'!T25,1)</f>
        <v>1</v>
      </c>
      <c r="U25" s="313">
        <f>IF('BIFUbC-electricity'!U25&gt;0,'E-electricity'!U73/'BIFUbC-electricity'!U25,1)</f>
        <v>1</v>
      </c>
      <c r="V25" s="313">
        <f>IF('BIFUbC-electricity'!V25&gt;0,'E-electricity'!V73/'BIFUbC-electricity'!V25,1)</f>
        <v>1</v>
      </c>
      <c r="W25" s="313">
        <f>IF('BIFUbC-electricity'!W25&gt;0,'E-electricity'!W73/'BIFUbC-electricity'!W25,1)</f>
        <v>1</v>
      </c>
      <c r="X25" s="313">
        <f>IF('BIFUbC-electricity'!X25&gt;0,'E-electricity'!X73/'BIFUbC-electricity'!X25,1)</f>
        <v>1</v>
      </c>
      <c r="Y25" s="313">
        <f>IF('BIFUbC-electricity'!Y25&gt;0,'E-electricity'!Y73/'BIFUbC-electricity'!Y25,1)</f>
        <v>1</v>
      </c>
      <c r="Z25" s="313">
        <f>IF('BIFUbC-electricity'!Z25&gt;0,'E-electricity'!Z73/'BIFUbC-electricity'!Z25,1)</f>
        <v>1</v>
      </c>
      <c r="AA25" s="313">
        <f>IF('BIFUbC-electricity'!AA25&gt;0,'E-electricity'!AA73/'BIFUbC-electricity'!AA25,1)</f>
        <v>1</v>
      </c>
      <c r="AB25" s="313">
        <f>IF('BIFUbC-electricity'!AB25&gt;0,'E-electricity'!AB73/'BIFUbC-electricity'!AB25,1)</f>
        <v>1</v>
      </c>
      <c r="AC25" s="313">
        <f>IF('BIFUbC-electricity'!AC25&gt;0,'E-electricity'!AC73/'BIFUbC-electricity'!AC25,1)</f>
        <v>1</v>
      </c>
      <c r="AD25" s="313">
        <f>IF('BIFUbC-electricity'!AD25&gt;0,'E-electricity'!AD73/'BIFUbC-electricity'!AD25,1)</f>
        <v>1</v>
      </c>
      <c r="AE25" s="313">
        <f>IF('BIFUbC-electricity'!AE25&gt;0,'E-electricity'!AE73/'BIFUbC-electricity'!AE25,1)</f>
        <v>1</v>
      </c>
      <c r="AF25" s="313">
        <f>IF('BIFUbC-electricity'!AF25&gt;0,'E-electricity'!AF73/'BIFUbC-electricity'!AF25,1)</f>
        <v>1</v>
      </c>
      <c r="AG25" s="313">
        <f>IF('BIFUbC-electricity'!AG25&gt;0,'E-electricity'!AG73/'BIFUbC-electricity'!AG25,1)</f>
        <v>1</v>
      </c>
      <c r="AH25" s="313">
        <f>IF('BIFUbC-electricity'!AH25&gt;0,'E-electricity'!AH73/'BIFUbC-electricity'!AH25,1)</f>
        <v>1</v>
      </c>
      <c r="AI25" s="313">
        <f>IF('BIFUbC-electricity'!AI25&gt;0,'E-electricity'!AI73/'BIFUbC-electricity'!AI25,1)</f>
        <v>1</v>
      </c>
      <c r="AJ25" s="313">
        <f>IF('BIFUbC-electricity'!AJ25&gt;0,'E-electricity'!AJ73/'BIFUbC-electricity'!AJ25,1)</f>
        <v>1</v>
      </c>
      <c r="AK25" s="313">
        <f>IF('BIFUbC-electricity'!AK25&gt;0,'E-electricity'!AK73/'BIFUbC-electricity'!AK25,1)</f>
        <v>1</v>
      </c>
      <c r="AL25" s="313">
        <f>IF('BIFUbC-electricity'!AL25&gt;0,'E-electricity'!AL73/'BIFUbC-electricity'!AL25,1)</f>
        <v>1</v>
      </c>
      <c r="AM25" s="313">
        <f>IF('BIFUbC-electricity'!AM25&gt;0,'E-electricity'!AM73/'BIFUbC-electricity'!AM25,1)</f>
        <v>1</v>
      </c>
      <c r="AN25" s="313">
        <f>IF('BIFUbC-electricity'!AN25&gt;0,'E-electricity'!AN73/'BIFUbC-electricity'!AN25,1)</f>
        <v>1</v>
      </c>
      <c r="AO25" s="313">
        <f>IF('BIFUbC-electricity'!AO25&gt;0,'E-electricity'!AO73/'BIFUbC-electricity'!AO25,1)</f>
        <v>1</v>
      </c>
      <c r="AP25" s="313">
        <f>IF('BIFUbC-electricity'!AP25&gt;0,'E-electricity'!AP73/'BIFUbC-electricity'!AP25,1)</f>
        <v>1</v>
      </c>
      <c r="AQ25" s="313">
        <f>IF('BIFUbC-electricity'!AQ25&gt;0,'E-electricity'!AQ73/'BIFUbC-electricity'!AQ25,1)</f>
        <v>1</v>
      </c>
    </row>
    <row r="26" spans="1:43" x14ac:dyDescent="0.2">
      <c r="A26" s="313" t="s">
        <v>148</v>
      </c>
      <c r="B26" s="313">
        <f>IF('BIFUbC-electricity'!B26&gt;0,'E-electricity'!B74/'BIFUbC-electricity'!B26,1)</f>
        <v>1</v>
      </c>
      <c r="C26" s="313">
        <f>IF('BIFUbC-electricity'!C26&gt;0,'E-electricity'!C74/'BIFUbC-electricity'!C26,1)</f>
        <v>1</v>
      </c>
      <c r="D26" s="313">
        <f>IF('BIFUbC-electricity'!D26&gt;0,'E-electricity'!D74/'BIFUbC-electricity'!D26,1)</f>
        <v>1</v>
      </c>
      <c r="E26" s="313">
        <f>IF('BIFUbC-electricity'!E26&gt;0,'E-electricity'!E74/'BIFUbC-electricity'!E26,1)</f>
        <v>1</v>
      </c>
      <c r="F26" s="313">
        <f>IF('BIFUbC-electricity'!F26&gt;0,'E-electricity'!F74/'BIFUbC-electricity'!F26,1)</f>
        <v>1</v>
      </c>
      <c r="G26" s="313">
        <f>IF('BIFUbC-electricity'!G26&gt;0,'E-electricity'!G74/'BIFUbC-electricity'!G26,1)</f>
        <v>1</v>
      </c>
      <c r="H26" s="313">
        <f>IF('BIFUbC-electricity'!H26&gt;0,'E-electricity'!H74/'BIFUbC-electricity'!H26,1)</f>
        <v>1</v>
      </c>
      <c r="I26" s="313">
        <f>IF('BIFUbC-electricity'!I26&gt;0,'E-electricity'!I74/'BIFUbC-electricity'!I26,1)</f>
        <v>1</v>
      </c>
      <c r="J26" s="313">
        <f>IF('BIFUbC-electricity'!J26&gt;0,'E-electricity'!J74/'BIFUbC-electricity'!J26,1)</f>
        <v>1</v>
      </c>
      <c r="K26" s="313">
        <f>IF('BIFUbC-electricity'!K26&gt;0,'E-electricity'!K74/'BIFUbC-electricity'!K26,1)</f>
        <v>1</v>
      </c>
      <c r="L26" s="313">
        <f>IF('BIFUbC-electricity'!L26&gt;0,'E-electricity'!L74/'BIFUbC-electricity'!L26,1)</f>
        <v>1</v>
      </c>
      <c r="M26" s="313">
        <f>IF('BIFUbC-electricity'!M26&gt;0,'E-electricity'!M74/'BIFUbC-electricity'!M26,1)</f>
        <v>1</v>
      </c>
      <c r="N26" s="313">
        <f>IF('BIFUbC-electricity'!N26&gt;0,'E-electricity'!N74/'BIFUbC-electricity'!N26,1)</f>
        <v>1</v>
      </c>
      <c r="O26" s="313">
        <f>IF('BIFUbC-electricity'!O26&gt;0,'E-electricity'!O74/'BIFUbC-electricity'!O26,1)</f>
        <v>1</v>
      </c>
      <c r="P26" s="313">
        <f>IF('BIFUbC-electricity'!P26&gt;0,'E-electricity'!P74/'BIFUbC-electricity'!P26,1)</f>
        <v>1</v>
      </c>
      <c r="Q26" s="313">
        <f>IF('BIFUbC-electricity'!Q26&gt;0,'E-electricity'!Q74/'BIFUbC-electricity'!Q26,1)</f>
        <v>1</v>
      </c>
      <c r="R26" s="313">
        <f>IF('BIFUbC-electricity'!R26&gt;0,'E-electricity'!R74/'BIFUbC-electricity'!R26,1)</f>
        <v>1</v>
      </c>
      <c r="S26" s="313">
        <f>IF('BIFUbC-electricity'!S26&gt;0,'E-electricity'!S74/'BIFUbC-electricity'!S26,1)</f>
        <v>1</v>
      </c>
      <c r="T26" s="313">
        <f>IF('BIFUbC-electricity'!T26&gt;0,'E-electricity'!T74/'BIFUbC-electricity'!T26,1)</f>
        <v>1</v>
      </c>
      <c r="U26" s="313">
        <f>IF('BIFUbC-electricity'!U26&gt;0,'E-electricity'!U74/'BIFUbC-electricity'!U26,1)</f>
        <v>1</v>
      </c>
      <c r="V26" s="313">
        <f>IF('BIFUbC-electricity'!V26&gt;0,'E-electricity'!V74/'BIFUbC-electricity'!V26,1)</f>
        <v>1</v>
      </c>
      <c r="W26" s="313">
        <f>IF('BIFUbC-electricity'!W26&gt;0,'E-electricity'!W74/'BIFUbC-electricity'!W26,1)</f>
        <v>1</v>
      </c>
      <c r="X26" s="313">
        <f>IF('BIFUbC-electricity'!X26&gt;0,'E-electricity'!X74/'BIFUbC-electricity'!X26,1)</f>
        <v>1</v>
      </c>
      <c r="Y26" s="313">
        <f>IF('BIFUbC-electricity'!Y26&gt;0,'E-electricity'!Y74/'BIFUbC-electricity'!Y26,1)</f>
        <v>1</v>
      </c>
      <c r="Z26" s="313">
        <f>IF('BIFUbC-electricity'!Z26&gt;0,'E-electricity'!Z74/'BIFUbC-electricity'!Z26,1)</f>
        <v>1</v>
      </c>
      <c r="AA26" s="313">
        <f>IF('BIFUbC-electricity'!AA26&gt;0,'E-electricity'!AA74/'BIFUbC-electricity'!AA26,1)</f>
        <v>1</v>
      </c>
      <c r="AB26" s="313">
        <f>IF('BIFUbC-electricity'!AB26&gt;0,'E-electricity'!AB74/'BIFUbC-electricity'!AB26,1)</f>
        <v>1</v>
      </c>
      <c r="AC26" s="313">
        <f>IF('BIFUbC-electricity'!AC26&gt;0,'E-electricity'!AC74/'BIFUbC-electricity'!AC26,1)</f>
        <v>1</v>
      </c>
      <c r="AD26" s="313">
        <f>IF('BIFUbC-electricity'!AD26&gt;0,'E-electricity'!AD74/'BIFUbC-electricity'!AD26,1)</f>
        <v>1</v>
      </c>
      <c r="AE26" s="313">
        <f>IF('BIFUbC-electricity'!AE26&gt;0,'E-electricity'!AE74/'BIFUbC-electricity'!AE26,1)</f>
        <v>1</v>
      </c>
      <c r="AF26" s="313">
        <f>IF('BIFUbC-electricity'!AF26&gt;0,'E-electricity'!AF74/'BIFUbC-electricity'!AF26,1)</f>
        <v>1</v>
      </c>
      <c r="AG26" s="313">
        <f>IF('BIFUbC-electricity'!AG26&gt;0,'E-electricity'!AG74/'BIFUbC-electricity'!AG26,1)</f>
        <v>1</v>
      </c>
      <c r="AH26" s="313">
        <f>IF('BIFUbC-electricity'!AH26&gt;0,'E-electricity'!AH74/'BIFUbC-electricity'!AH26,1)</f>
        <v>1</v>
      </c>
      <c r="AI26" s="313">
        <f>IF('BIFUbC-electricity'!AI26&gt;0,'E-electricity'!AI74/'BIFUbC-electricity'!AI26,1)</f>
        <v>1</v>
      </c>
      <c r="AJ26" s="313">
        <f>IF('BIFUbC-electricity'!AJ26&gt;0,'E-electricity'!AJ74/'BIFUbC-electricity'!AJ26,1)</f>
        <v>1</v>
      </c>
      <c r="AK26" s="313">
        <f>IF('BIFUbC-electricity'!AK26&gt;0,'E-electricity'!AK74/'BIFUbC-electricity'!AK26,1)</f>
        <v>1</v>
      </c>
      <c r="AL26" s="313">
        <f>IF('BIFUbC-electricity'!AL26&gt;0,'E-electricity'!AL74/'BIFUbC-electricity'!AL26,1)</f>
        <v>1</v>
      </c>
      <c r="AM26" s="313">
        <f>IF('BIFUbC-electricity'!AM26&gt;0,'E-electricity'!AM74/'BIFUbC-electricity'!AM26,1)</f>
        <v>1</v>
      </c>
      <c r="AN26" s="313">
        <f>IF('BIFUbC-electricity'!AN26&gt;0,'E-electricity'!AN74/'BIFUbC-electricity'!AN26,1)</f>
        <v>1</v>
      </c>
      <c r="AO26" s="313">
        <f>IF('BIFUbC-electricity'!AO26&gt;0,'E-electricity'!AO74/'BIFUbC-electricity'!AO26,1)</f>
        <v>1</v>
      </c>
      <c r="AP26" s="313">
        <f>IF('BIFUbC-electricity'!AP26&gt;0,'E-electricity'!AP74/'BIFUbC-electricity'!AP26,1)</f>
        <v>1</v>
      </c>
      <c r="AQ26" s="313">
        <f>IF('BIFUbC-electricity'!AQ26&gt;0,'E-electricity'!AQ74/'BIFUbC-electricity'!AQ26,1)</f>
        <v>1</v>
      </c>
    </row>
  </sheetData>
  <phoneticPr fontId="3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52F71-F10D-4E32-B99F-AE34161D815B}">
  <sheetPr codeName="Sheet53"/>
  <dimension ref="A1:AQ26"/>
  <sheetViews>
    <sheetView topLeftCell="S1" workbookViewId="0">
      <selection activeCell="B2" sqref="B2:AQ26"/>
    </sheetView>
  </sheetViews>
  <sheetFormatPr defaultColWidth="9" defaultRowHeight="12.75" x14ac:dyDescent="0.2"/>
  <cols>
    <col min="1" max="1" width="26.625" style="313" customWidth="1"/>
    <col min="2" max="16384" width="9" style="313"/>
  </cols>
  <sheetData>
    <row r="1" spans="1:43" x14ac:dyDescent="0.2">
      <c r="A1" s="313" t="s">
        <v>427</v>
      </c>
      <c r="B1" s="313">
        <v>2019</v>
      </c>
      <c r="C1" s="313">
        <v>2020</v>
      </c>
      <c r="D1" s="313">
        <v>2021</v>
      </c>
      <c r="E1" s="313">
        <v>2022</v>
      </c>
      <c r="F1" s="313">
        <v>2023</v>
      </c>
      <c r="G1" s="313">
        <v>2024</v>
      </c>
      <c r="H1" s="313">
        <v>2025</v>
      </c>
      <c r="I1" s="313">
        <v>2026</v>
      </c>
      <c r="J1" s="313">
        <v>2027</v>
      </c>
      <c r="K1" s="313">
        <v>2028</v>
      </c>
      <c r="L1" s="313">
        <v>2029</v>
      </c>
      <c r="M1" s="313">
        <v>2030</v>
      </c>
      <c r="N1" s="313">
        <v>2031</v>
      </c>
      <c r="O1" s="313">
        <v>2032</v>
      </c>
      <c r="P1" s="313">
        <v>2033</v>
      </c>
      <c r="Q1" s="313">
        <v>2034</v>
      </c>
      <c r="R1" s="313">
        <v>2035</v>
      </c>
      <c r="S1" s="313">
        <v>2036</v>
      </c>
      <c r="T1" s="313">
        <v>2037</v>
      </c>
      <c r="U1" s="313">
        <v>2038</v>
      </c>
      <c r="V1" s="313">
        <v>2039</v>
      </c>
      <c r="W1" s="313">
        <v>2040</v>
      </c>
      <c r="X1" s="313">
        <v>2041</v>
      </c>
      <c r="Y1" s="313">
        <v>2042</v>
      </c>
      <c r="Z1" s="313">
        <v>2043</v>
      </c>
      <c r="AA1" s="313">
        <v>2044</v>
      </c>
      <c r="AB1" s="313">
        <v>2045</v>
      </c>
      <c r="AC1" s="313">
        <v>2046</v>
      </c>
      <c r="AD1" s="313">
        <v>2047</v>
      </c>
      <c r="AE1" s="313">
        <v>2048</v>
      </c>
      <c r="AF1" s="313">
        <v>2049</v>
      </c>
      <c r="AG1" s="313">
        <v>2050</v>
      </c>
      <c r="AH1" s="313">
        <v>2051</v>
      </c>
      <c r="AI1" s="313">
        <v>2052</v>
      </c>
      <c r="AJ1" s="313">
        <v>2053</v>
      </c>
      <c r="AK1" s="313">
        <v>2054</v>
      </c>
      <c r="AL1" s="313">
        <v>2055</v>
      </c>
      <c r="AM1" s="313">
        <v>2056</v>
      </c>
      <c r="AN1" s="313">
        <v>2057</v>
      </c>
      <c r="AO1" s="313">
        <v>2058</v>
      </c>
      <c r="AP1" s="313">
        <v>2059</v>
      </c>
      <c r="AQ1" s="313">
        <v>2060</v>
      </c>
    </row>
    <row r="2" spans="1:43" x14ac:dyDescent="0.2">
      <c r="A2" s="313" t="s">
        <v>124</v>
      </c>
      <c r="B2" s="313">
        <f>IF('BIFUbC-heat'!B2&gt;0,'E-heat'!B50/'BIFUbC-heat'!B2,1)</f>
        <v>1</v>
      </c>
      <c r="C2" s="313">
        <f>IF('BIFUbC-heat'!C2&gt;0,'E-heat'!C50/'BIFUbC-heat'!C2,1)</f>
        <v>1</v>
      </c>
      <c r="D2" s="313">
        <f>IF('BIFUbC-heat'!D2&gt;0,'E-heat'!D50/'BIFUbC-heat'!D2,1)</f>
        <v>1</v>
      </c>
      <c r="E2" s="313">
        <f>IF('BIFUbC-heat'!E2&gt;0,'E-heat'!E50/'BIFUbC-heat'!E2,1)</f>
        <v>1</v>
      </c>
      <c r="F2" s="313">
        <f>IF('BIFUbC-heat'!F2&gt;0,'E-heat'!F50/'BIFUbC-heat'!F2,1)</f>
        <v>1</v>
      </c>
      <c r="G2" s="313">
        <f>IF('BIFUbC-heat'!G2&gt;0,'E-heat'!G50/'BIFUbC-heat'!G2,1)</f>
        <v>1</v>
      </c>
      <c r="H2" s="313">
        <f>IF('BIFUbC-heat'!H2&gt;0,'E-heat'!H50/'BIFUbC-heat'!H2,1)</f>
        <v>1</v>
      </c>
      <c r="I2" s="313">
        <f>IF('BIFUbC-heat'!I2&gt;0,'E-heat'!I50/'BIFUbC-heat'!I2,1)</f>
        <v>1</v>
      </c>
      <c r="J2" s="313">
        <f>IF('BIFUbC-heat'!J2&gt;0,'E-heat'!J50/'BIFUbC-heat'!J2,1)</f>
        <v>1</v>
      </c>
      <c r="K2" s="313">
        <f>IF('BIFUbC-heat'!K2&gt;0,'E-heat'!K50/'BIFUbC-heat'!K2,1)</f>
        <v>1</v>
      </c>
      <c r="L2" s="313">
        <f>IF('BIFUbC-heat'!L2&gt;0,'E-heat'!L50/'BIFUbC-heat'!L2,1)</f>
        <v>1</v>
      </c>
      <c r="M2" s="313">
        <f>IF('BIFUbC-heat'!M2&gt;0,'E-heat'!M50/'BIFUbC-heat'!M2,1)</f>
        <v>1</v>
      </c>
      <c r="N2" s="313">
        <f>IF('BIFUbC-heat'!N2&gt;0,'E-heat'!N50/'BIFUbC-heat'!N2,1)</f>
        <v>1</v>
      </c>
      <c r="O2" s="313">
        <f>IF('BIFUbC-heat'!O2&gt;0,'E-heat'!O50/'BIFUbC-heat'!O2,1)</f>
        <v>1</v>
      </c>
      <c r="P2" s="313">
        <f>IF('BIFUbC-heat'!P2&gt;0,'E-heat'!P50/'BIFUbC-heat'!P2,1)</f>
        <v>1</v>
      </c>
      <c r="Q2" s="313">
        <f>IF('BIFUbC-heat'!Q2&gt;0,'E-heat'!Q50/'BIFUbC-heat'!Q2,1)</f>
        <v>1</v>
      </c>
      <c r="R2" s="313">
        <f>IF('BIFUbC-heat'!R2&gt;0,'E-heat'!R50/'BIFUbC-heat'!R2,1)</f>
        <v>1</v>
      </c>
      <c r="S2" s="313">
        <f>IF('BIFUbC-heat'!S2&gt;0,'E-heat'!S50/'BIFUbC-heat'!S2,1)</f>
        <v>1</v>
      </c>
      <c r="T2" s="313">
        <f>IF('BIFUbC-heat'!T2&gt;0,'E-heat'!T50/'BIFUbC-heat'!T2,1)</f>
        <v>1</v>
      </c>
      <c r="U2" s="313">
        <f>IF('BIFUbC-heat'!U2&gt;0,'E-heat'!U50/'BIFUbC-heat'!U2,1)</f>
        <v>1</v>
      </c>
      <c r="V2" s="313">
        <f>IF('BIFUbC-heat'!V2&gt;0,'E-heat'!V50/'BIFUbC-heat'!V2,1)</f>
        <v>1</v>
      </c>
      <c r="W2" s="313">
        <f>IF('BIFUbC-heat'!W2&gt;0,'E-heat'!W50/'BIFUbC-heat'!W2,1)</f>
        <v>1</v>
      </c>
      <c r="X2" s="313">
        <f>IF('BIFUbC-heat'!X2&gt;0,'E-heat'!X50/'BIFUbC-heat'!X2,1)</f>
        <v>1</v>
      </c>
      <c r="Y2" s="313">
        <f>IF('BIFUbC-heat'!Y2&gt;0,'E-heat'!Y50/'BIFUbC-heat'!Y2,1)</f>
        <v>1</v>
      </c>
      <c r="Z2" s="313">
        <f>IF('BIFUbC-heat'!Z2&gt;0,'E-heat'!Z50/'BIFUbC-heat'!Z2,1)</f>
        <v>1</v>
      </c>
      <c r="AA2" s="313">
        <f>IF('BIFUbC-heat'!AA2&gt;0,'E-heat'!AA50/'BIFUbC-heat'!AA2,1)</f>
        <v>1</v>
      </c>
      <c r="AB2" s="313">
        <f>IF('BIFUbC-heat'!AB2&gt;0,'E-heat'!AB50/'BIFUbC-heat'!AB2,1)</f>
        <v>1</v>
      </c>
      <c r="AC2" s="313">
        <f>IF('BIFUbC-heat'!AC2&gt;0,'E-heat'!AC50/'BIFUbC-heat'!AC2,1)</f>
        <v>1</v>
      </c>
      <c r="AD2" s="313">
        <f>IF('BIFUbC-heat'!AD2&gt;0,'E-heat'!AD50/'BIFUbC-heat'!AD2,1)</f>
        <v>1</v>
      </c>
      <c r="AE2" s="313">
        <f>IF('BIFUbC-heat'!AE2&gt;0,'E-heat'!AE50/'BIFUbC-heat'!AE2,1)</f>
        <v>1</v>
      </c>
      <c r="AF2" s="313">
        <f>IF('BIFUbC-heat'!AF2&gt;0,'E-heat'!AF50/'BIFUbC-heat'!AF2,1)</f>
        <v>1</v>
      </c>
      <c r="AG2" s="313">
        <f>IF('BIFUbC-heat'!AG2&gt;0,'E-heat'!AG50/'BIFUbC-heat'!AG2,1)</f>
        <v>1</v>
      </c>
      <c r="AH2" s="313">
        <f>IF('BIFUbC-heat'!AH2&gt;0,'E-heat'!AH50/'BIFUbC-heat'!AH2,1)</f>
        <v>1</v>
      </c>
      <c r="AI2" s="313">
        <f>IF('BIFUbC-heat'!AI2&gt;0,'E-heat'!AI50/'BIFUbC-heat'!AI2,1)</f>
        <v>1</v>
      </c>
      <c r="AJ2" s="313">
        <f>IF('BIFUbC-heat'!AJ2&gt;0,'E-heat'!AJ50/'BIFUbC-heat'!AJ2,1)</f>
        <v>1</v>
      </c>
      <c r="AK2" s="313">
        <f>IF('BIFUbC-heat'!AK2&gt;0,'E-heat'!AK50/'BIFUbC-heat'!AK2,1)</f>
        <v>1</v>
      </c>
      <c r="AL2" s="313">
        <f>IF('BIFUbC-heat'!AL2&gt;0,'E-heat'!AL50/'BIFUbC-heat'!AL2,1)</f>
        <v>1</v>
      </c>
      <c r="AM2" s="313">
        <f>IF('BIFUbC-heat'!AM2&gt;0,'E-heat'!AM50/'BIFUbC-heat'!AM2,1)</f>
        <v>1</v>
      </c>
      <c r="AN2" s="313">
        <f>IF('BIFUbC-heat'!AN2&gt;0,'E-heat'!AN50/'BIFUbC-heat'!AN2,1)</f>
        <v>1</v>
      </c>
      <c r="AO2" s="313">
        <f>IF('BIFUbC-heat'!AO2&gt;0,'E-heat'!AO50/'BIFUbC-heat'!AO2,1)</f>
        <v>1</v>
      </c>
      <c r="AP2" s="313">
        <f>IF('BIFUbC-heat'!AP2&gt;0,'E-heat'!AP50/'BIFUbC-heat'!AP2,1)</f>
        <v>1</v>
      </c>
      <c r="AQ2" s="313">
        <f>IF('BIFUbC-heat'!AQ2&gt;0,'E-heat'!AQ50/'BIFUbC-heat'!AQ2,1)</f>
        <v>1</v>
      </c>
    </row>
    <row r="3" spans="1:43" x14ac:dyDescent="0.2">
      <c r="A3" s="313" t="s">
        <v>125</v>
      </c>
      <c r="B3" s="313">
        <f>IF('BIFUbC-heat'!B3&gt;0,'E-heat'!B51/'BIFUbC-heat'!B3,1)</f>
        <v>1</v>
      </c>
      <c r="C3" s="313">
        <f>IF('BIFUbC-heat'!C3&gt;0,'E-heat'!C51/'BIFUbC-heat'!C3,1)</f>
        <v>1</v>
      </c>
      <c r="D3" s="313">
        <f>IF('BIFUbC-heat'!D3&gt;0,'E-heat'!D51/'BIFUbC-heat'!D3,1)</f>
        <v>1</v>
      </c>
      <c r="E3" s="313">
        <f>IF('BIFUbC-heat'!E3&gt;0,'E-heat'!E51/'BIFUbC-heat'!E3,1)</f>
        <v>1</v>
      </c>
      <c r="F3" s="313">
        <f>IF('BIFUbC-heat'!F3&gt;0,'E-heat'!F51/'BIFUbC-heat'!F3,1)</f>
        <v>1</v>
      </c>
      <c r="G3" s="313">
        <f>IF('BIFUbC-heat'!G3&gt;0,'E-heat'!G51/'BIFUbC-heat'!G3,1)</f>
        <v>1</v>
      </c>
      <c r="H3" s="313">
        <f>IF('BIFUbC-heat'!H3&gt;0,'E-heat'!H51/'BIFUbC-heat'!H3,1)</f>
        <v>1</v>
      </c>
      <c r="I3" s="313">
        <f>IF('BIFUbC-heat'!I3&gt;0,'E-heat'!I51/'BIFUbC-heat'!I3,1)</f>
        <v>1</v>
      </c>
      <c r="J3" s="313">
        <f>IF('BIFUbC-heat'!J3&gt;0,'E-heat'!J51/'BIFUbC-heat'!J3,1)</f>
        <v>1</v>
      </c>
      <c r="K3" s="313">
        <f>IF('BIFUbC-heat'!K3&gt;0,'E-heat'!K51/'BIFUbC-heat'!K3,1)</f>
        <v>1</v>
      </c>
      <c r="L3" s="313">
        <f>IF('BIFUbC-heat'!L3&gt;0,'E-heat'!L51/'BIFUbC-heat'!L3,1)</f>
        <v>1</v>
      </c>
      <c r="M3" s="313">
        <f>IF('BIFUbC-heat'!M3&gt;0,'E-heat'!M51/'BIFUbC-heat'!M3,1)</f>
        <v>1</v>
      </c>
      <c r="N3" s="313">
        <f>IF('BIFUbC-heat'!N3&gt;0,'E-heat'!N51/'BIFUbC-heat'!N3,1)</f>
        <v>1</v>
      </c>
      <c r="O3" s="313">
        <f>IF('BIFUbC-heat'!O3&gt;0,'E-heat'!O51/'BIFUbC-heat'!O3,1)</f>
        <v>1</v>
      </c>
      <c r="P3" s="313">
        <f>IF('BIFUbC-heat'!P3&gt;0,'E-heat'!P51/'BIFUbC-heat'!P3,1)</f>
        <v>1</v>
      </c>
      <c r="Q3" s="313">
        <f>IF('BIFUbC-heat'!Q3&gt;0,'E-heat'!Q51/'BIFUbC-heat'!Q3,1)</f>
        <v>1</v>
      </c>
      <c r="R3" s="313">
        <f>IF('BIFUbC-heat'!R3&gt;0,'E-heat'!R51/'BIFUbC-heat'!R3,1)</f>
        <v>1</v>
      </c>
      <c r="S3" s="313">
        <f>IF('BIFUbC-heat'!S3&gt;0,'E-heat'!S51/'BIFUbC-heat'!S3,1)</f>
        <v>1</v>
      </c>
      <c r="T3" s="313">
        <f>IF('BIFUbC-heat'!T3&gt;0,'E-heat'!T51/'BIFUbC-heat'!T3,1)</f>
        <v>1</v>
      </c>
      <c r="U3" s="313">
        <f>IF('BIFUbC-heat'!U3&gt;0,'E-heat'!U51/'BIFUbC-heat'!U3,1)</f>
        <v>1</v>
      </c>
      <c r="V3" s="313">
        <f>IF('BIFUbC-heat'!V3&gt;0,'E-heat'!V51/'BIFUbC-heat'!V3,1)</f>
        <v>1</v>
      </c>
      <c r="W3" s="313">
        <f>IF('BIFUbC-heat'!W3&gt;0,'E-heat'!W51/'BIFUbC-heat'!W3,1)</f>
        <v>1</v>
      </c>
      <c r="X3" s="313">
        <f>IF('BIFUbC-heat'!X3&gt;0,'E-heat'!X51/'BIFUbC-heat'!X3,1)</f>
        <v>1</v>
      </c>
      <c r="Y3" s="313">
        <f>IF('BIFUbC-heat'!Y3&gt;0,'E-heat'!Y51/'BIFUbC-heat'!Y3,1)</f>
        <v>1</v>
      </c>
      <c r="Z3" s="313">
        <f>IF('BIFUbC-heat'!Z3&gt;0,'E-heat'!Z51/'BIFUbC-heat'!Z3,1)</f>
        <v>1</v>
      </c>
      <c r="AA3" s="313">
        <f>IF('BIFUbC-heat'!AA3&gt;0,'E-heat'!AA51/'BIFUbC-heat'!AA3,1)</f>
        <v>1</v>
      </c>
      <c r="AB3" s="313">
        <f>IF('BIFUbC-heat'!AB3&gt;0,'E-heat'!AB51/'BIFUbC-heat'!AB3,1)</f>
        <v>1</v>
      </c>
      <c r="AC3" s="313">
        <f>IF('BIFUbC-heat'!AC3&gt;0,'E-heat'!AC51/'BIFUbC-heat'!AC3,1)</f>
        <v>1</v>
      </c>
      <c r="AD3" s="313">
        <f>IF('BIFUbC-heat'!AD3&gt;0,'E-heat'!AD51/'BIFUbC-heat'!AD3,1)</f>
        <v>1</v>
      </c>
      <c r="AE3" s="313">
        <f>IF('BIFUbC-heat'!AE3&gt;0,'E-heat'!AE51/'BIFUbC-heat'!AE3,1)</f>
        <v>1</v>
      </c>
      <c r="AF3" s="313">
        <f>IF('BIFUbC-heat'!AF3&gt;0,'E-heat'!AF51/'BIFUbC-heat'!AF3,1)</f>
        <v>1</v>
      </c>
      <c r="AG3" s="313">
        <f>IF('BIFUbC-heat'!AG3&gt;0,'E-heat'!AG51/'BIFUbC-heat'!AG3,1)</f>
        <v>1</v>
      </c>
      <c r="AH3" s="313">
        <f>IF('BIFUbC-heat'!AH3&gt;0,'E-heat'!AH51/'BIFUbC-heat'!AH3,1)</f>
        <v>1</v>
      </c>
      <c r="AI3" s="313">
        <f>IF('BIFUbC-heat'!AI3&gt;0,'E-heat'!AI51/'BIFUbC-heat'!AI3,1)</f>
        <v>1</v>
      </c>
      <c r="AJ3" s="313">
        <f>IF('BIFUbC-heat'!AJ3&gt;0,'E-heat'!AJ51/'BIFUbC-heat'!AJ3,1)</f>
        <v>1</v>
      </c>
      <c r="AK3" s="313">
        <f>IF('BIFUbC-heat'!AK3&gt;0,'E-heat'!AK51/'BIFUbC-heat'!AK3,1)</f>
        <v>1</v>
      </c>
      <c r="AL3" s="313">
        <f>IF('BIFUbC-heat'!AL3&gt;0,'E-heat'!AL51/'BIFUbC-heat'!AL3,1)</f>
        <v>1</v>
      </c>
      <c r="AM3" s="313">
        <f>IF('BIFUbC-heat'!AM3&gt;0,'E-heat'!AM51/'BIFUbC-heat'!AM3,1)</f>
        <v>1</v>
      </c>
      <c r="AN3" s="313">
        <f>IF('BIFUbC-heat'!AN3&gt;0,'E-heat'!AN51/'BIFUbC-heat'!AN3,1)</f>
        <v>1</v>
      </c>
      <c r="AO3" s="313">
        <f>IF('BIFUbC-heat'!AO3&gt;0,'E-heat'!AO51/'BIFUbC-heat'!AO3,1)</f>
        <v>1</v>
      </c>
      <c r="AP3" s="313">
        <f>IF('BIFUbC-heat'!AP3&gt;0,'E-heat'!AP51/'BIFUbC-heat'!AP3,1)</f>
        <v>1</v>
      </c>
      <c r="AQ3" s="313">
        <f>IF('BIFUbC-heat'!AQ3&gt;0,'E-heat'!AQ51/'BIFUbC-heat'!AQ3,1)</f>
        <v>1</v>
      </c>
    </row>
    <row r="4" spans="1:43" x14ac:dyDescent="0.2">
      <c r="A4" s="313" t="s">
        <v>126</v>
      </c>
      <c r="B4" s="313">
        <f>IF('BIFUbC-heat'!B4&gt;0,'E-heat'!B52/'BIFUbC-heat'!B4,1)</f>
        <v>1</v>
      </c>
      <c r="C4" s="313">
        <f>IF('BIFUbC-heat'!C4&gt;0,'E-heat'!C52/'BIFUbC-heat'!C4,1)</f>
        <v>1</v>
      </c>
      <c r="D4" s="313">
        <f>IF('BIFUbC-heat'!D4&gt;0,'E-heat'!D52/'BIFUbC-heat'!D4,1)</f>
        <v>1</v>
      </c>
      <c r="E4" s="313">
        <f>IF('BIFUbC-heat'!E4&gt;0,'E-heat'!E52/'BIFUbC-heat'!E4,1)</f>
        <v>1</v>
      </c>
      <c r="F4" s="313">
        <f>IF('BIFUbC-heat'!F4&gt;0,'E-heat'!F52/'BIFUbC-heat'!F4,1)</f>
        <v>1</v>
      </c>
      <c r="G4" s="313">
        <f>IF('BIFUbC-heat'!G4&gt;0,'E-heat'!G52/'BIFUbC-heat'!G4,1)</f>
        <v>1</v>
      </c>
      <c r="H4" s="313">
        <f>IF('BIFUbC-heat'!H4&gt;0,'E-heat'!H52/'BIFUbC-heat'!H4,1)</f>
        <v>1</v>
      </c>
      <c r="I4" s="313">
        <f>IF('BIFUbC-heat'!I4&gt;0,'E-heat'!I52/'BIFUbC-heat'!I4,1)</f>
        <v>1</v>
      </c>
      <c r="J4" s="313">
        <f>IF('BIFUbC-heat'!J4&gt;0,'E-heat'!J52/'BIFUbC-heat'!J4,1)</f>
        <v>1</v>
      </c>
      <c r="K4" s="313">
        <f>IF('BIFUbC-heat'!K4&gt;0,'E-heat'!K52/'BIFUbC-heat'!K4,1)</f>
        <v>1</v>
      </c>
      <c r="L4" s="313">
        <f>IF('BIFUbC-heat'!L4&gt;0,'E-heat'!L52/'BIFUbC-heat'!L4,1)</f>
        <v>1</v>
      </c>
      <c r="M4" s="313">
        <f>IF('BIFUbC-heat'!M4&gt;0,'E-heat'!M52/'BIFUbC-heat'!M4,1)</f>
        <v>1</v>
      </c>
      <c r="N4" s="313">
        <f>IF('BIFUbC-heat'!N4&gt;0,'E-heat'!N52/'BIFUbC-heat'!N4,1)</f>
        <v>1</v>
      </c>
      <c r="O4" s="313">
        <f>IF('BIFUbC-heat'!O4&gt;0,'E-heat'!O52/'BIFUbC-heat'!O4,1)</f>
        <v>1</v>
      </c>
      <c r="P4" s="313">
        <f>IF('BIFUbC-heat'!P4&gt;0,'E-heat'!P52/'BIFUbC-heat'!P4,1)</f>
        <v>1</v>
      </c>
      <c r="Q4" s="313">
        <f>IF('BIFUbC-heat'!Q4&gt;0,'E-heat'!Q52/'BIFUbC-heat'!Q4,1)</f>
        <v>1</v>
      </c>
      <c r="R4" s="313">
        <f>IF('BIFUbC-heat'!R4&gt;0,'E-heat'!R52/'BIFUbC-heat'!R4,1)</f>
        <v>1</v>
      </c>
      <c r="S4" s="313">
        <f>IF('BIFUbC-heat'!S4&gt;0,'E-heat'!S52/'BIFUbC-heat'!S4,1)</f>
        <v>1</v>
      </c>
      <c r="T4" s="313">
        <f>IF('BIFUbC-heat'!T4&gt;0,'E-heat'!T52/'BIFUbC-heat'!T4,1)</f>
        <v>1</v>
      </c>
      <c r="U4" s="313">
        <f>IF('BIFUbC-heat'!U4&gt;0,'E-heat'!U52/'BIFUbC-heat'!U4,1)</f>
        <v>1</v>
      </c>
      <c r="V4" s="313">
        <f>IF('BIFUbC-heat'!V4&gt;0,'E-heat'!V52/'BIFUbC-heat'!V4,1)</f>
        <v>1</v>
      </c>
      <c r="W4" s="313">
        <f>IF('BIFUbC-heat'!W4&gt;0,'E-heat'!W52/'BIFUbC-heat'!W4,1)</f>
        <v>1</v>
      </c>
      <c r="X4" s="313">
        <f>IF('BIFUbC-heat'!X4&gt;0,'E-heat'!X52/'BIFUbC-heat'!X4,1)</f>
        <v>1</v>
      </c>
      <c r="Y4" s="313">
        <f>IF('BIFUbC-heat'!Y4&gt;0,'E-heat'!Y52/'BIFUbC-heat'!Y4,1)</f>
        <v>1</v>
      </c>
      <c r="Z4" s="313">
        <f>IF('BIFUbC-heat'!Z4&gt;0,'E-heat'!Z52/'BIFUbC-heat'!Z4,1)</f>
        <v>1</v>
      </c>
      <c r="AA4" s="313">
        <f>IF('BIFUbC-heat'!AA4&gt;0,'E-heat'!AA52/'BIFUbC-heat'!AA4,1)</f>
        <v>1</v>
      </c>
      <c r="AB4" s="313">
        <f>IF('BIFUbC-heat'!AB4&gt;0,'E-heat'!AB52/'BIFUbC-heat'!AB4,1)</f>
        <v>1</v>
      </c>
      <c r="AC4" s="313">
        <f>IF('BIFUbC-heat'!AC4&gt;0,'E-heat'!AC52/'BIFUbC-heat'!AC4,1)</f>
        <v>1</v>
      </c>
      <c r="AD4" s="313">
        <f>IF('BIFUbC-heat'!AD4&gt;0,'E-heat'!AD52/'BIFUbC-heat'!AD4,1)</f>
        <v>1</v>
      </c>
      <c r="AE4" s="313">
        <f>IF('BIFUbC-heat'!AE4&gt;0,'E-heat'!AE52/'BIFUbC-heat'!AE4,1)</f>
        <v>1</v>
      </c>
      <c r="AF4" s="313">
        <f>IF('BIFUbC-heat'!AF4&gt;0,'E-heat'!AF52/'BIFUbC-heat'!AF4,1)</f>
        <v>1</v>
      </c>
      <c r="AG4" s="313">
        <f>IF('BIFUbC-heat'!AG4&gt;0,'E-heat'!AG52/'BIFUbC-heat'!AG4,1)</f>
        <v>1</v>
      </c>
      <c r="AH4" s="313">
        <f>IF('BIFUbC-heat'!AH4&gt;0,'E-heat'!AH52/'BIFUbC-heat'!AH4,1)</f>
        <v>1</v>
      </c>
      <c r="AI4" s="313">
        <f>IF('BIFUbC-heat'!AI4&gt;0,'E-heat'!AI52/'BIFUbC-heat'!AI4,1)</f>
        <v>1</v>
      </c>
      <c r="AJ4" s="313">
        <f>IF('BIFUbC-heat'!AJ4&gt;0,'E-heat'!AJ52/'BIFUbC-heat'!AJ4,1)</f>
        <v>1</v>
      </c>
      <c r="AK4" s="313">
        <f>IF('BIFUbC-heat'!AK4&gt;0,'E-heat'!AK52/'BIFUbC-heat'!AK4,1)</f>
        <v>1</v>
      </c>
      <c r="AL4" s="313">
        <f>IF('BIFUbC-heat'!AL4&gt;0,'E-heat'!AL52/'BIFUbC-heat'!AL4,1)</f>
        <v>1</v>
      </c>
      <c r="AM4" s="313">
        <f>IF('BIFUbC-heat'!AM4&gt;0,'E-heat'!AM52/'BIFUbC-heat'!AM4,1)</f>
        <v>1</v>
      </c>
      <c r="AN4" s="313">
        <f>IF('BIFUbC-heat'!AN4&gt;0,'E-heat'!AN52/'BIFUbC-heat'!AN4,1)</f>
        <v>1</v>
      </c>
      <c r="AO4" s="313">
        <f>IF('BIFUbC-heat'!AO4&gt;0,'E-heat'!AO52/'BIFUbC-heat'!AO4,1)</f>
        <v>1</v>
      </c>
      <c r="AP4" s="313">
        <f>IF('BIFUbC-heat'!AP4&gt;0,'E-heat'!AP52/'BIFUbC-heat'!AP4,1)</f>
        <v>1</v>
      </c>
      <c r="AQ4" s="313">
        <f>IF('BIFUbC-heat'!AQ4&gt;0,'E-heat'!AQ52/'BIFUbC-heat'!AQ4,1)</f>
        <v>1</v>
      </c>
    </row>
    <row r="5" spans="1:43" x14ac:dyDescent="0.2">
      <c r="A5" s="313" t="s">
        <v>127</v>
      </c>
      <c r="B5" s="313">
        <f>IF('BIFUbC-heat'!B5&gt;0,'E-heat'!B53/'BIFUbC-heat'!B5,1)</f>
        <v>1</v>
      </c>
      <c r="C5" s="313">
        <f>IF('BIFUbC-heat'!C5&gt;0,'E-heat'!C53/'BIFUbC-heat'!C5,1)</f>
        <v>1</v>
      </c>
      <c r="D5" s="313">
        <f>IF('BIFUbC-heat'!D5&gt;0,'E-heat'!D53/'BIFUbC-heat'!D5,1)</f>
        <v>1</v>
      </c>
      <c r="E5" s="313">
        <f>IF('BIFUbC-heat'!E5&gt;0,'E-heat'!E53/'BIFUbC-heat'!E5,1)</f>
        <v>1</v>
      </c>
      <c r="F5" s="313">
        <f>IF('BIFUbC-heat'!F5&gt;0,'E-heat'!F53/'BIFUbC-heat'!F5,1)</f>
        <v>1</v>
      </c>
      <c r="G5" s="313">
        <f>IF('BIFUbC-heat'!G5&gt;0,'E-heat'!G53/'BIFUbC-heat'!G5,1)</f>
        <v>1</v>
      </c>
      <c r="H5" s="313">
        <f>IF('BIFUbC-heat'!H5&gt;0,'E-heat'!H53/'BIFUbC-heat'!H5,1)</f>
        <v>1</v>
      </c>
      <c r="I5" s="313">
        <f>IF('BIFUbC-heat'!I5&gt;0,'E-heat'!I53/'BIFUbC-heat'!I5,1)</f>
        <v>1</v>
      </c>
      <c r="J5" s="313">
        <f>IF('BIFUbC-heat'!J5&gt;0,'E-heat'!J53/'BIFUbC-heat'!J5,1)</f>
        <v>1</v>
      </c>
      <c r="K5" s="313">
        <f>IF('BIFUbC-heat'!K5&gt;0,'E-heat'!K53/'BIFUbC-heat'!K5,1)</f>
        <v>1</v>
      </c>
      <c r="L5" s="313">
        <f>IF('BIFUbC-heat'!L5&gt;0,'E-heat'!L53/'BIFUbC-heat'!L5,1)</f>
        <v>1</v>
      </c>
      <c r="M5" s="313">
        <f>IF('BIFUbC-heat'!M5&gt;0,'E-heat'!M53/'BIFUbC-heat'!M5,1)</f>
        <v>1</v>
      </c>
      <c r="N5" s="313">
        <f>IF('BIFUbC-heat'!N5&gt;0,'E-heat'!N53/'BIFUbC-heat'!N5,1)</f>
        <v>1</v>
      </c>
      <c r="O5" s="313">
        <f>IF('BIFUbC-heat'!O5&gt;0,'E-heat'!O53/'BIFUbC-heat'!O5,1)</f>
        <v>1</v>
      </c>
      <c r="P5" s="313">
        <f>IF('BIFUbC-heat'!P5&gt;0,'E-heat'!P53/'BIFUbC-heat'!P5,1)</f>
        <v>1</v>
      </c>
      <c r="Q5" s="313">
        <f>IF('BIFUbC-heat'!Q5&gt;0,'E-heat'!Q53/'BIFUbC-heat'!Q5,1)</f>
        <v>1</v>
      </c>
      <c r="R5" s="313">
        <f>IF('BIFUbC-heat'!R5&gt;0,'E-heat'!R53/'BIFUbC-heat'!R5,1)</f>
        <v>1</v>
      </c>
      <c r="S5" s="313">
        <f>IF('BIFUbC-heat'!S5&gt;0,'E-heat'!S53/'BIFUbC-heat'!S5,1)</f>
        <v>1</v>
      </c>
      <c r="T5" s="313">
        <f>IF('BIFUbC-heat'!T5&gt;0,'E-heat'!T53/'BIFUbC-heat'!T5,1)</f>
        <v>1</v>
      </c>
      <c r="U5" s="313">
        <f>IF('BIFUbC-heat'!U5&gt;0,'E-heat'!U53/'BIFUbC-heat'!U5,1)</f>
        <v>1</v>
      </c>
      <c r="V5" s="313">
        <f>IF('BIFUbC-heat'!V5&gt;0,'E-heat'!V53/'BIFUbC-heat'!V5,1)</f>
        <v>1</v>
      </c>
      <c r="W5" s="313">
        <f>IF('BIFUbC-heat'!W5&gt;0,'E-heat'!W53/'BIFUbC-heat'!W5,1)</f>
        <v>1</v>
      </c>
      <c r="X5" s="313">
        <f>IF('BIFUbC-heat'!X5&gt;0,'E-heat'!X53/'BIFUbC-heat'!X5,1)</f>
        <v>1</v>
      </c>
      <c r="Y5" s="313">
        <f>IF('BIFUbC-heat'!Y5&gt;0,'E-heat'!Y53/'BIFUbC-heat'!Y5,1)</f>
        <v>1</v>
      </c>
      <c r="Z5" s="313">
        <f>IF('BIFUbC-heat'!Z5&gt;0,'E-heat'!Z53/'BIFUbC-heat'!Z5,1)</f>
        <v>1</v>
      </c>
      <c r="AA5" s="313">
        <f>IF('BIFUbC-heat'!AA5&gt;0,'E-heat'!AA53/'BIFUbC-heat'!AA5,1)</f>
        <v>1</v>
      </c>
      <c r="AB5" s="313">
        <f>IF('BIFUbC-heat'!AB5&gt;0,'E-heat'!AB53/'BIFUbC-heat'!AB5,1)</f>
        <v>1</v>
      </c>
      <c r="AC5" s="313">
        <f>IF('BIFUbC-heat'!AC5&gt;0,'E-heat'!AC53/'BIFUbC-heat'!AC5,1)</f>
        <v>1</v>
      </c>
      <c r="AD5" s="313">
        <f>IF('BIFUbC-heat'!AD5&gt;0,'E-heat'!AD53/'BIFUbC-heat'!AD5,1)</f>
        <v>1</v>
      </c>
      <c r="AE5" s="313">
        <f>IF('BIFUbC-heat'!AE5&gt;0,'E-heat'!AE53/'BIFUbC-heat'!AE5,1)</f>
        <v>1</v>
      </c>
      <c r="AF5" s="313">
        <f>IF('BIFUbC-heat'!AF5&gt;0,'E-heat'!AF53/'BIFUbC-heat'!AF5,1)</f>
        <v>1</v>
      </c>
      <c r="AG5" s="313">
        <f>IF('BIFUbC-heat'!AG5&gt;0,'E-heat'!AG53/'BIFUbC-heat'!AG5,1)</f>
        <v>1</v>
      </c>
      <c r="AH5" s="313">
        <f>IF('BIFUbC-heat'!AH5&gt;0,'E-heat'!AH53/'BIFUbC-heat'!AH5,1)</f>
        <v>1</v>
      </c>
      <c r="AI5" s="313">
        <f>IF('BIFUbC-heat'!AI5&gt;0,'E-heat'!AI53/'BIFUbC-heat'!AI5,1)</f>
        <v>1</v>
      </c>
      <c r="AJ5" s="313">
        <f>IF('BIFUbC-heat'!AJ5&gt;0,'E-heat'!AJ53/'BIFUbC-heat'!AJ5,1)</f>
        <v>1</v>
      </c>
      <c r="AK5" s="313">
        <f>IF('BIFUbC-heat'!AK5&gt;0,'E-heat'!AK53/'BIFUbC-heat'!AK5,1)</f>
        <v>1</v>
      </c>
      <c r="AL5" s="313">
        <f>IF('BIFUbC-heat'!AL5&gt;0,'E-heat'!AL53/'BIFUbC-heat'!AL5,1)</f>
        <v>1</v>
      </c>
      <c r="AM5" s="313">
        <f>IF('BIFUbC-heat'!AM5&gt;0,'E-heat'!AM53/'BIFUbC-heat'!AM5,1)</f>
        <v>1</v>
      </c>
      <c r="AN5" s="313">
        <f>IF('BIFUbC-heat'!AN5&gt;0,'E-heat'!AN53/'BIFUbC-heat'!AN5,1)</f>
        <v>1</v>
      </c>
      <c r="AO5" s="313">
        <f>IF('BIFUbC-heat'!AO5&gt;0,'E-heat'!AO53/'BIFUbC-heat'!AO5,1)</f>
        <v>1</v>
      </c>
      <c r="AP5" s="313">
        <f>IF('BIFUbC-heat'!AP5&gt;0,'E-heat'!AP53/'BIFUbC-heat'!AP5,1)</f>
        <v>1</v>
      </c>
      <c r="AQ5" s="313">
        <f>IF('BIFUbC-heat'!AQ5&gt;0,'E-heat'!AQ53/'BIFUbC-heat'!AQ5,1)</f>
        <v>1</v>
      </c>
    </row>
    <row r="6" spans="1:43" x14ac:dyDescent="0.2">
      <c r="A6" s="313" t="s">
        <v>128</v>
      </c>
      <c r="B6" s="313">
        <f>IF('BIFUbC-heat'!B6&gt;0,'E-heat'!B54/'BIFUbC-heat'!B6,1)</f>
        <v>1</v>
      </c>
      <c r="C6" s="313">
        <f>IF('BIFUbC-heat'!C6&gt;0,'E-heat'!C54/'BIFUbC-heat'!C6,1)</f>
        <v>1</v>
      </c>
      <c r="D6" s="313">
        <f>IF('BIFUbC-heat'!D6&gt;0,'E-heat'!D54/'BIFUbC-heat'!D6,1)</f>
        <v>1</v>
      </c>
      <c r="E6" s="313">
        <f>IF('BIFUbC-heat'!E6&gt;0,'E-heat'!E54/'BIFUbC-heat'!E6,1)</f>
        <v>1</v>
      </c>
      <c r="F6" s="313">
        <f>IF('BIFUbC-heat'!F6&gt;0,'E-heat'!F54/'BIFUbC-heat'!F6,1)</f>
        <v>1</v>
      </c>
      <c r="G6" s="313">
        <f>IF('BIFUbC-heat'!G6&gt;0,'E-heat'!G54/'BIFUbC-heat'!G6,1)</f>
        <v>1</v>
      </c>
      <c r="H6" s="313">
        <f>IF('BIFUbC-heat'!H6&gt;0,'E-heat'!H54/'BIFUbC-heat'!H6,1)</f>
        <v>1</v>
      </c>
      <c r="I6" s="313">
        <f>IF('BIFUbC-heat'!I6&gt;0,'E-heat'!I54/'BIFUbC-heat'!I6,1)</f>
        <v>1</v>
      </c>
      <c r="J6" s="313">
        <f>IF('BIFUbC-heat'!J6&gt;0,'E-heat'!J54/'BIFUbC-heat'!J6,1)</f>
        <v>1</v>
      </c>
      <c r="K6" s="313">
        <f>IF('BIFUbC-heat'!K6&gt;0,'E-heat'!K54/'BIFUbC-heat'!K6,1)</f>
        <v>1</v>
      </c>
      <c r="L6" s="313">
        <f>IF('BIFUbC-heat'!L6&gt;0,'E-heat'!L54/'BIFUbC-heat'!L6,1)</f>
        <v>1</v>
      </c>
      <c r="M6" s="313">
        <f>IF('BIFUbC-heat'!M6&gt;0,'E-heat'!M54/'BIFUbC-heat'!M6,1)</f>
        <v>1</v>
      </c>
      <c r="N6" s="313">
        <f>IF('BIFUbC-heat'!N6&gt;0,'E-heat'!N54/'BIFUbC-heat'!N6,1)</f>
        <v>1</v>
      </c>
      <c r="O6" s="313">
        <f>IF('BIFUbC-heat'!O6&gt;0,'E-heat'!O54/'BIFUbC-heat'!O6,1)</f>
        <v>1</v>
      </c>
      <c r="P6" s="313">
        <f>IF('BIFUbC-heat'!P6&gt;0,'E-heat'!P54/'BIFUbC-heat'!P6,1)</f>
        <v>1</v>
      </c>
      <c r="Q6" s="313">
        <f>IF('BIFUbC-heat'!Q6&gt;0,'E-heat'!Q54/'BIFUbC-heat'!Q6,1)</f>
        <v>1</v>
      </c>
      <c r="R6" s="313">
        <f>IF('BIFUbC-heat'!R6&gt;0,'E-heat'!R54/'BIFUbC-heat'!R6,1)</f>
        <v>1</v>
      </c>
      <c r="S6" s="313">
        <f>IF('BIFUbC-heat'!S6&gt;0,'E-heat'!S54/'BIFUbC-heat'!S6,1)</f>
        <v>1</v>
      </c>
      <c r="T6" s="313">
        <f>IF('BIFUbC-heat'!T6&gt;0,'E-heat'!T54/'BIFUbC-heat'!T6,1)</f>
        <v>1</v>
      </c>
      <c r="U6" s="313">
        <f>IF('BIFUbC-heat'!U6&gt;0,'E-heat'!U54/'BIFUbC-heat'!U6,1)</f>
        <v>1</v>
      </c>
      <c r="V6" s="313">
        <f>IF('BIFUbC-heat'!V6&gt;0,'E-heat'!V54/'BIFUbC-heat'!V6,1)</f>
        <v>1</v>
      </c>
      <c r="W6" s="313">
        <f>IF('BIFUbC-heat'!W6&gt;0,'E-heat'!W54/'BIFUbC-heat'!W6,1)</f>
        <v>1</v>
      </c>
      <c r="X6" s="313">
        <f>IF('BIFUbC-heat'!X6&gt;0,'E-heat'!X54/'BIFUbC-heat'!X6,1)</f>
        <v>1</v>
      </c>
      <c r="Y6" s="313">
        <f>IF('BIFUbC-heat'!Y6&gt;0,'E-heat'!Y54/'BIFUbC-heat'!Y6,1)</f>
        <v>1</v>
      </c>
      <c r="Z6" s="313">
        <f>IF('BIFUbC-heat'!Z6&gt;0,'E-heat'!Z54/'BIFUbC-heat'!Z6,1)</f>
        <v>1</v>
      </c>
      <c r="AA6" s="313">
        <f>IF('BIFUbC-heat'!AA6&gt;0,'E-heat'!AA54/'BIFUbC-heat'!AA6,1)</f>
        <v>1</v>
      </c>
      <c r="AB6" s="313">
        <f>IF('BIFUbC-heat'!AB6&gt;0,'E-heat'!AB54/'BIFUbC-heat'!AB6,1)</f>
        <v>1</v>
      </c>
      <c r="AC6" s="313">
        <f>IF('BIFUbC-heat'!AC6&gt;0,'E-heat'!AC54/'BIFUbC-heat'!AC6,1)</f>
        <v>1</v>
      </c>
      <c r="AD6" s="313">
        <f>IF('BIFUbC-heat'!AD6&gt;0,'E-heat'!AD54/'BIFUbC-heat'!AD6,1)</f>
        <v>1</v>
      </c>
      <c r="AE6" s="313">
        <f>IF('BIFUbC-heat'!AE6&gt;0,'E-heat'!AE54/'BIFUbC-heat'!AE6,1)</f>
        <v>1</v>
      </c>
      <c r="AF6" s="313">
        <f>IF('BIFUbC-heat'!AF6&gt;0,'E-heat'!AF54/'BIFUbC-heat'!AF6,1)</f>
        <v>1</v>
      </c>
      <c r="AG6" s="313">
        <f>IF('BIFUbC-heat'!AG6&gt;0,'E-heat'!AG54/'BIFUbC-heat'!AG6,1)</f>
        <v>1</v>
      </c>
      <c r="AH6" s="313">
        <f>IF('BIFUbC-heat'!AH6&gt;0,'E-heat'!AH54/'BIFUbC-heat'!AH6,1)</f>
        <v>1</v>
      </c>
      <c r="AI6" s="313">
        <f>IF('BIFUbC-heat'!AI6&gt;0,'E-heat'!AI54/'BIFUbC-heat'!AI6,1)</f>
        <v>1</v>
      </c>
      <c r="AJ6" s="313">
        <f>IF('BIFUbC-heat'!AJ6&gt;0,'E-heat'!AJ54/'BIFUbC-heat'!AJ6,1)</f>
        <v>1</v>
      </c>
      <c r="AK6" s="313">
        <f>IF('BIFUbC-heat'!AK6&gt;0,'E-heat'!AK54/'BIFUbC-heat'!AK6,1)</f>
        <v>1</v>
      </c>
      <c r="AL6" s="313">
        <f>IF('BIFUbC-heat'!AL6&gt;0,'E-heat'!AL54/'BIFUbC-heat'!AL6,1)</f>
        <v>1</v>
      </c>
      <c r="AM6" s="313">
        <f>IF('BIFUbC-heat'!AM6&gt;0,'E-heat'!AM54/'BIFUbC-heat'!AM6,1)</f>
        <v>1</v>
      </c>
      <c r="AN6" s="313">
        <f>IF('BIFUbC-heat'!AN6&gt;0,'E-heat'!AN54/'BIFUbC-heat'!AN6,1)</f>
        <v>1</v>
      </c>
      <c r="AO6" s="313">
        <f>IF('BIFUbC-heat'!AO6&gt;0,'E-heat'!AO54/'BIFUbC-heat'!AO6,1)</f>
        <v>1</v>
      </c>
      <c r="AP6" s="313">
        <f>IF('BIFUbC-heat'!AP6&gt;0,'E-heat'!AP54/'BIFUbC-heat'!AP6,1)</f>
        <v>1</v>
      </c>
      <c r="AQ6" s="313">
        <f>IF('BIFUbC-heat'!AQ6&gt;0,'E-heat'!AQ54/'BIFUbC-heat'!AQ6,1)</f>
        <v>1</v>
      </c>
    </row>
    <row r="7" spans="1:43" x14ac:dyDescent="0.2">
      <c r="A7" s="313" t="s">
        <v>129</v>
      </c>
      <c r="B7" s="313">
        <f>IF('BIFUbC-heat'!B7&gt;0,'E-heat'!B55/'BIFUbC-heat'!B7,1)</f>
        <v>1</v>
      </c>
      <c r="C7" s="313">
        <f>IF('BIFUbC-heat'!C7&gt;0,'E-heat'!C55/'BIFUbC-heat'!C7,1)</f>
        <v>1</v>
      </c>
      <c r="D7" s="313">
        <f>IF('BIFUbC-heat'!D7&gt;0,'E-heat'!D55/'BIFUbC-heat'!D7,1)</f>
        <v>1</v>
      </c>
      <c r="E7" s="313">
        <f>IF('BIFUbC-heat'!E7&gt;0,'E-heat'!E55/'BIFUbC-heat'!E7,1)</f>
        <v>1</v>
      </c>
      <c r="F7" s="313">
        <f>IF('BIFUbC-heat'!F7&gt;0,'E-heat'!F55/'BIFUbC-heat'!F7,1)</f>
        <v>1</v>
      </c>
      <c r="G7" s="313">
        <f>IF('BIFUbC-heat'!G7&gt;0,'E-heat'!G55/'BIFUbC-heat'!G7,1)</f>
        <v>1</v>
      </c>
      <c r="H7" s="313">
        <f>IF('BIFUbC-heat'!H7&gt;0,'E-heat'!H55/'BIFUbC-heat'!H7,1)</f>
        <v>1</v>
      </c>
      <c r="I7" s="313">
        <f>IF('BIFUbC-heat'!I7&gt;0,'E-heat'!I55/'BIFUbC-heat'!I7,1)</f>
        <v>1</v>
      </c>
      <c r="J7" s="313">
        <f>IF('BIFUbC-heat'!J7&gt;0,'E-heat'!J55/'BIFUbC-heat'!J7,1)</f>
        <v>1</v>
      </c>
      <c r="K7" s="313">
        <f>IF('BIFUbC-heat'!K7&gt;0,'E-heat'!K55/'BIFUbC-heat'!K7,1)</f>
        <v>1</v>
      </c>
      <c r="L7" s="313">
        <f>IF('BIFUbC-heat'!L7&gt;0,'E-heat'!L55/'BIFUbC-heat'!L7,1)</f>
        <v>1</v>
      </c>
      <c r="M7" s="313">
        <f>IF('BIFUbC-heat'!M7&gt;0,'E-heat'!M55/'BIFUbC-heat'!M7,1)</f>
        <v>1</v>
      </c>
      <c r="N7" s="313">
        <f>IF('BIFUbC-heat'!N7&gt;0,'E-heat'!N55/'BIFUbC-heat'!N7,1)</f>
        <v>1</v>
      </c>
      <c r="O7" s="313">
        <f>IF('BIFUbC-heat'!O7&gt;0,'E-heat'!O55/'BIFUbC-heat'!O7,1)</f>
        <v>1</v>
      </c>
      <c r="P7" s="313">
        <f>IF('BIFUbC-heat'!P7&gt;0,'E-heat'!P55/'BIFUbC-heat'!P7,1)</f>
        <v>1</v>
      </c>
      <c r="Q7" s="313">
        <f>IF('BIFUbC-heat'!Q7&gt;0,'E-heat'!Q55/'BIFUbC-heat'!Q7,1)</f>
        <v>1</v>
      </c>
      <c r="R7" s="313">
        <f>IF('BIFUbC-heat'!R7&gt;0,'E-heat'!R55/'BIFUbC-heat'!R7,1)</f>
        <v>1</v>
      </c>
      <c r="S7" s="313">
        <f>IF('BIFUbC-heat'!S7&gt;0,'E-heat'!S55/'BIFUbC-heat'!S7,1)</f>
        <v>1</v>
      </c>
      <c r="T7" s="313">
        <f>IF('BIFUbC-heat'!T7&gt;0,'E-heat'!T55/'BIFUbC-heat'!T7,1)</f>
        <v>1</v>
      </c>
      <c r="U7" s="313">
        <f>IF('BIFUbC-heat'!U7&gt;0,'E-heat'!U55/'BIFUbC-heat'!U7,1)</f>
        <v>1</v>
      </c>
      <c r="V7" s="313">
        <f>IF('BIFUbC-heat'!V7&gt;0,'E-heat'!V55/'BIFUbC-heat'!V7,1)</f>
        <v>1</v>
      </c>
      <c r="W7" s="313">
        <f>IF('BIFUbC-heat'!W7&gt;0,'E-heat'!W55/'BIFUbC-heat'!W7,1)</f>
        <v>1</v>
      </c>
      <c r="X7" s="313">
        <f>IF('BIFUbC-heat'!X7&gt;0,'E-heat'!X55/'BIFUbC-heat'!X7,1)</f>
        <v>1</v>
      </c>
      <c r="Y7" s="313">
        <f>IF('BIFUbC-heat'!Y7&gt;0,'E-heat'!Y55/'BIFUbC-heat'!Y7,1)</f>
        <v>1</v>
      </c>
      <c r="Z7" s="313">
        <f>IF('BIFUbC-heat'!Z7&gt;0,'E-heat'!Z55/'BIFUbC-heat'!Z7,1)</f>
        <v>1</v>
      </c>
      <c r="AA7" s="313">
        <f>IF('BIFUbC-heat'!AA7&gt;0,'E-heat'!AA55/'BIFUbC-heat'!AA7,1)</f>
        <v>1</v>
      </c>
      <c r="AB7" s="313">
        <f>IF('BIFUbC-heat'!AB7&gt;0,'E-heat'!AB55/'BIFUbC-heat'!AB7,1)</f>
        <v>1</v>
      </c>
      <c r="AC7" s="313">
        <f>IF('BIFUbC-heat'!AC7&gt;0,'E-heat'!AC55/'BIFUbC-heat'!AC7,1)</f>
        <v>1</v>
      </c>
      <c r="AD7" s="313">
        <f>IF('BIFUbC-heat'!AD7&gt;0,'E-heat'!AD55/'BIFUbC-heat'!AD7,1)</f>
        <v>1</v>
      </c>
      <c r="AE7" s="313">
        <f>IF('BIFUbC-heat'!AE7&gt;0,'E-heat'!AE55/'BIFUbC-heat'!AE7,1)</f>
        <v>1</v>
      </c>
      <c r="AF7" s="313">
        <f>IF('BIFUbC-heat'!AF7&gt;0,'E-heat'!AF55/'BIFUbC-heat'!AF7,1)</f>
        <v>1</v>
      </c>
      <c r="AG7" s="313">
        <f>IF('BIFUbC-heat'!AG7&gt;0,'E-heat'!AG55/'BIFUbC-heat'!AG7,1)</f>
        <v>1</v>
      </c>
      <c r="AH7" s="313">
        <f>IF('BIFUbC-heat'!AH7&gt;0,'E-heat'!AH55/'BIFUbC-heat'!AH7,1)</f>
        <v>1</v>
      </c>
      <c r="AI7" s="313">
        <f>IF('BIFUbC-heat'!AI7&gt;0,'E-heat'!AI55/'BIFUbC-heat'!AI7,1)</f>
        <v>1</v>
      </c>
      <c r="AJ7" s="313">
        <f>IF('BIFUbC-heat'!AJ7&gt;0,'E-heat'!AJ55/'BIFUbC-heat'!AJ7,1)</f>
        <v>1</v>
      </c>
      <c r="AK7" s="313">
        <f>IF('BIFUbC-heat'!AK7&gt;0,'E-heat'!AK55/'BIFUbC-heat'!AK7,1)</f>
        <v>1</v>
      </c>
      <c r="AL7" s="313">
        <f>IF('BIFUbC-heat'!AL7&gt;0,'E-heat'!AL55/'BIFUbC-heat'!AL7,1)</f>
        <v>1</v>
      </c>
      <c r="AM7" s="313">
        <f>IF('BIFUbC-heat'!AM7&gt;0,'E-heat'!AM55/'BIFUbC-heat'!AM7,1)</f>
        <v>1</v>
      </c>
      <c r="AN7" s="313">
        <f>IF('BIFUbC-heat'!AN7&gt;0,'E-heat'!AN55/'BIFUbC-heat'!AN7,1)</f>
        <v>1</v>
      </c>
      <c r="AO7" s="313">
        <f>IF('BIFUbC-heat'!AO7&gt;0,'E-heat'!AO55/'BIFUbC-heat'!AO7,1)</f>
        <v>1</v>
      </c>
      <c r="AP7" s="313">
        <f>IF('BIFUbC-heat'!AP7&gt;0,'E-heat'!AP55/'BIFUbC-heat'!AP7,1)</f>
        <v>1</v>
      </c>
      <c r="AQ7" s="313">
        <f>IF('BIFUbC-heat'!AQ7&gt;0,'E-heat'!AQ55/'BIFUbC-heat'!AQ7,1)</f>
        <v>1</v>
      </c>
    </row>
    <row r="8" spans="1:43" x14ac:dyDescent="0.2">
      <c r="A8" s="313" t="s">
        <v>130</v>
      </c>
      <c r="B8" s="313">
        <f>IF('BIFUbC-heat'!B8&gt;0,'E-heat'!B56/'BIFUbC-heat'!B8,1)</f>
        <v>1</v>
      </c>
      <c r="C8" s="313">
        <f>IF('BIFUbC-heat'!C8&gt;0,'E-heat'!C56/'BIFUbC-heat'!C8,1)</f>
        <v>1</v>
      </c>
      <c r="D8" s="313">
        <f>IF('BIFUbC-heat'!D8&gt;0,'E-heat'!D56/'BIFUbC-heat'!D8,1)</f>
        <v>1</v>
      </c>
      <c r="E8" s="313">
        <f>IF('BIFUbC-heat'!E8&gt;0,'E-heat'!E56/'BIFUbC-heat'!E8,1)</f>
        <v>1</v>
      </c>
      <c r="F8" s="313">
        <f>IF('BIFUbC-heat'!F8&gt;0,'E-heat'!F56/'BIFUbC-heat'!F8,1)</f>
        <v>1</v>
      </c>
      <c r="G8" s="313">
        <f>IF('BIFUbC-heat'!G8&gt;0,'E-heat'!G56/'BIFUbC-heat'!G8,1)</f>
        <v>1</v>
      </c>
      <c r="H8" s="313">
        <f>IF('BIFUbC-heat'!H8&gt;0,'E-heat'!H56/'BIFUbC-heat'!H8,1)</f>
        <v>1</v>
      </c>
      <c r="I8" s="313">
        <f>IF('BIFUbC-heat'!I8&gt;0,'E-heat'!I56/'BIFUbC-heat'!I8,1)</f>
        <v>1</v>
      </c>
      <c r="J8" s="313">
        <f>IF('BIFUbC-heat'!J8&gt;0,'E-heat'!J56/'BIFUbC-heat'!J8,1)</f>
        <v>1</v>
      </c>
      <c r="K8" s="313">
        <f>IF('BIFUbC-heat'!K8&gt;0,'E-heat'!K56/'BIFUbC-heat'!K8,1)</f>
        <v>1</v>
      </c>
      <c r="L8" s="313">
        <f>IF('BIFUbC-heat'!L8&gt;0,'E-heat'!L56/'BIFUbC-heat'!L8,1)</f>
        <v>1</v>
      </c>
      <c r="M8" s="313">
        <f>IF('BIFUbC-heat'!M8&gt;0,'E-heat'!M56/'BIFUbC-heat'!M8,1)</f>
        <v>1</v>
      </c>
      <c r="N8" s="313">
        <f>IF('BIFUbC-heat'!N8&gt;0,'E-heat'!N56/'BIFUbC-heat'!N8,1)</f>
        <v>1</v>
      </c>
      <c r="O8" s="313">
        <f>IF('BIFUbC-heat'!O8&gt;0,'E-heat'!O56/'BIFUbC-heat'!O8,1)</f>
        <v>1</v>
      </c>
      <c r="P8" s="313">
        <f>IF('BIFUbC-heat'!P8&gt;0,'E-heat'!P56/'BIFUbC-heat'!P8,1)</f>
        <v>1</v>
      </c>
      <c r="Q8" s="313">
        <f>IF('BIFUbC-heat'!Q8&gt;0,'E-heat'!Q56/'BIFUbC-heat'!Q8,1)</f>
        <v>1</v>
      </c>
      <c r="R8" s="313">
        <f>IF('BIFUbC-heat'!R8&gt;0,'E-heat'!R56/'BIFUbC-heat'!R8,1)</f>
        <v>1</v>
      </c>
      <c r="S8" s="313">
        <f>IF('BIFUbC-heat'!S8&gt;0,'E-heat'!S56/'BIFUbC-heat'!S8,1)</f>
        <v>1</v>
      </c>
      <c r="T8" s="313">
        <f>IF('BIFUbC-heat'!T8&gt;0,'E-heat'!T56/'BIFUbC-heat'!T8,1)</f>
        <v>1</v>
      </c>
      <c r="U8" s="313">
        <f>IF('BIFUbC-heat'!U8&gt;0,'E-heat'!U56/'BIFUbC-heat'!U8,1)</f>
        <v>1</v>
      </c>
      <c r="V8" s="313">
        <f>IF('BIFUbC-heat'!V8&gt;0,'E-heat'!V56/'BIFUbC-heat'!V8,1)</f>
        <v>1</v>
      </c>
      <c r="W8" s="313">
        <f>IF('BIFUbC-heat'!W8&gt;0,'E-heat'!W56/'BIFUbC-heat'!W8,1)</f>
        <v>1</v>
      </c>
      <c r="X8" s="313">
        <f>IF('BIFUbC-heat'!X8&gt;0,'E-heat'!X56/'BIFUbC-heat'!X8,1)</f>
        <v>1</v>
      </c>
      <c r="Y8" s="313">
        <f>IF('BIFUbC-heat'!Y8&gt;0,'E-heat'!Y56/'BIFUbC-heat'!Y8,1)</f>
        <v>1</v>
      </c>
      <c r="Z8" s="313">
        <f>IF('BIFUbC-heat'!Z8&gt;0,'E-heat'!Z56/'BIFUbC-heat'!Z8,1)</f>
        <v>1</v>
      </c>
      <c r="AA8" s="313">
        <f>IF('BIFUbC-heat'!AA8&gt;0,'E-heat'!AA56/'BIFUbC-heat'!AA8,1)</f>
        <v>1</v>
      </c>
      <c r="AB8" s="313">
        <f>IF('BIFUbC-heat'!AB8&gt;0,'E-heat'!AB56/'BIFUbC-heat'!AB8,1)</f>
        <v>1</v>
      </c>
      <c r="AC8" s="313">
        <f>IF('BIFUbC-heat'!AC8&gt;0,'E-heat'!AC56/'BIFUbC-heat'!AC8,1)</f>
        <v>1</v>
      </c>
      <c r="AD8" s="313">
        <f>IF('BIFUbC-heat'!AD8&gt;0,'E-heat'!AD56/'BIFUbC-heat'!AD8,1)</f>
        <v>1</v>
      </c>
      <c r="AE8" s="313">
        <f>IF('BIFUbC-heat'!AE8&gt;0,'E-heat'!AE56/'BIFUbC-heat'!AE8,1)</f>
        <v>1</v>
      </c>
      <c r="AF8" s="313">
        <f>IF('BIFUbC-heat'!AF8&gt;0,'E-heat'!AF56/'BIFUbC-heat'!AF8,1)</f>
        <v>1</v>
      </c>
      <c r="AG8" s="313">
        <f>IF('BIFUbC-heat'!AG8&gt;0,'E-heat'!AG56/'BIFUbC-heat'!AG8,1)</f>
        <v>1</v>
      </c>
      <c r="AH8" s="313">
        <f>IF('BIFUbC-heat'!AH8&gt;0,'E-heat'!AH56/'BIFUbC-heat'!AH8,1)</f>
        <v>1</v>
      </c>
      <c r="AI8" s="313">
        <f>IF('BIFUbC-heat'!AI8&gt;0,'E-heat'!AI56/'BIFUbC-heat'!AI8,1)</f>
        <v>1</v>
      </c>
      <c r="AJ8" s="313">
        <f>IF('BIFUbC-heat'!AJ8&gt;0,'E-heat'!AJ56/'BIFUbC-heat'!AJ8,1)</f>
        <v>1</v>
      </c>
      <c r="AK8" s="313">
        <f>IF('BIFUbC-heat'!AK8&gt;0,'E-heat'!AK56/'BIFUbC-heat'!AK8,1)</f>
        <v>1</v>
      </c>
      <c r="AL8" s="313">
        <f>IF('BIFUbC-heat'!AL8&gt;0,'E-heat'!AL56/'BIFUbC-heat'!AL8,1)</f>
        <v>1</v>
      </c>
      <c r="AM8" s="313">
        <f>IF('BIFUbC-heat'!AM8&gt;0,'E-heat'!AM56/'BIFUbC-heat'!AM8,1)</f>
        <v>1</v>
      </c>
      <c r="AN8" s="313">
        <f>IF('BIFUbC-heat'!AN8&gt;0,'E-heat'!AN56/'BIFUbC-heat'!AN8,1)</f>
        <v>1</v>
      </c>
      <c r="AO8" s="313">
        <f>IF('BIFUbC-heat'!AO8&gt;0,'E-heat'!AO56/'BIFUbC-heat'!AO8,1)</f>
        <v>1</v>
      </c>
      <c r="AP8" s="313">
        <f>IF('BIFUbC-heat'!AP8&gt;0,'E-heat'!AP56/'BIFUbC-heat'!AP8,1)</f>
        <v>1</v>
      </c>
      <c r="AQ8" s="313">
        <f>IF('BIFUbC-heat'!AQ8&gt;0,'E-heat'!AQ56/'BIFUbC-heat'!AQ8,1)</f>
        <v>1</v>
      </c>
    </row>
    <row r="9" spans="1:43" x14ac:dyDescent="0.2">
      <c r="A9" s="313" t="s">
        <v>131</v>
      </c>
      <c r="B9" s="313">
        <f>IF('BIFUbC-heat'!B9&gt;0,'E-heat'!B57/'BIFUbC-heat'!B9,1)</f>
        <v>1</v>
      </c>
      <c r="C9" s="313">
        <f>IF('BIFUbC-heat'!C9&gt;0,'E-heat'!C57/'BIFUbC-heat'!C9,1)</f>
        <v>1</v>
      </c>
      <c r="D9" s="313">
        <f>IF('BIFUbC-heat'!D9&gt;0,'E-heat'!D57/'BIFUbC-heat'!D9,1)</f>
        <v>1</v>
      </c>
      <c r="E9" s="313">
        <f>IF('BIFUbC-heat'!E9&gt;0,'E-heat'!E57/'BIFUbC-heat'!E9,1)</f>
        <v>1</v>
      </c>
      <c r="F9" s="313">
        <f>IF('BIFUbC-heat'!F9&gt;0,'E-heat'!F57/'BIFUbC-heat'!F9,1)</f>
        <v>1</v>
      </c>
      <c r="G9" s="313">
        <f>IF('BIFUbC-heat'!G9&gt;0,'E-heat'!G57/'BIFUbC-heat'!G9,1)</f>
        <v>1</v>
      </c>
      <c r="H9" s="313">
        <f>IF('BIFUbC-heat'!H9&gt;0,'E-heat'!H57/'BIFUbC-heat'!H9,1)</f>
        <v>1</v>
      </c>
      <c r="I9" s="313">
        <f>IF('BIFUbC-heat'!I9&gt;0,'E-heat'!I57/'BIFUbC-heat'!I9,1)</f>
        <v>1</v>
      </c>
      <c r="J9" s="313">
        <f>IF('BIFUbC-heat'!J9&gt;0,'E-heat'!J57/'BIFUbC-heat'!J9,1)</f>
        <v>1</v>
      </c>
      <c r="K9" s="313">
        <f>IF('BIFUbC-heat'!K9&gt;0,'E-heat'!K57/'BIFUbC-heat'!K9,1)</f>
        <v>1</v>
      </c>
      <c r="L9" s="313">
        <f>IF('BIFUbC-heat'!L9&gt;0,'E-heat'!L57/'BIFUbC-heat'!L9,1)</f>
        <v>1</v>
      </c>
      <c r="M9" s="313">
        <f>IF('BIFUbC-heat'!M9&gt;0,'E-heat'!M57/'BIFUbC-heat'!M9,1)</f>
        <v>1</v>
      </c>
      <c r="N9" s="313">
        <f>IF('BIFUbC-heat'!N9&gt;0,'E-heat'!N57/'BIFUbC-heat'!N9,1)</f>
        <v>1</v>
      </c>
      <c r="O9" s="313">
        <f>IF('BIFUbC-heat'!O9&gt;0,'E-heat'!O57/'BIFUbC-heat'!O9,1)</f>
        <v>1</v>
      </c>
      <c r="P9" s="313">
        <f>IF('BIFUbC-heat'!P9&gt;0,'E-heat'!P57/'BIFUbC-heat'!P9,1)</f>
        <v>1</v>
      </c>
      <c r="Q9" s="313">
        <f>IF('BIFUbC-heat'!Q9&gt;0,'E-heat'!Q57/'BIFUbC-heat'!Q9,1)</f>
        <v>1</v>
      </c>
      <c r="R9" s="313">
        <f>IF('BIFUbC-heat'!R9&gt;0,'E-heat'!R57/'BIFUbC-heat'!R9,1)</f>
        <v>1</v>
      </c>
      <c r="S9" s="313">
        <f>IF('BIFUbC-heat'!S9&gt;0,'E-heat'!S57/'BIFUbC-heat'!S9,1)</f>
        <v>1</v>
      </c>
      <c r="T9" s="313">
        <f>IF('BIFUbC-heat'!T9&gt;0,'E-heat'!T57/'BIFUbC-heat'!T9,1)</f>
        <v>1</v>
      </c>
      <c r="U9" s="313">
        <f>IF('BIFUbC-heat'!U9&gt;0,'E-heat'!U57/'BIFUbC-heat'!U9,1)</f>
        <v>1</v>
      </c>
      <c r="V9" s="313">
        <f>IF('BIFUbC-heat'!V9&gt;0,'E-heat'!V57/'BIFUbC-heat'!V9,1)</f>
        <v>1</v>
      </c>
      <c r="W9" s="313">
        <f>IF('BIFUbC-heat'!W9&gt;0,'E-heat'!W57/'BIFUbC-heat'!W9,1)</f>
        <v>1</v>
      </c>
      <c r="X9" s="313">
        <f>IF('BIFUbC-heat'!X9&gt;0,'E-heat'!X57/'BIFUbC-heat'!X9,1)</f>
        <v>1</v>
      </c>
      <c r="Y9" s="313">
        <f>IF('BIFUbC-heat'!Y9&gt;0,'E-heat'!Y57/'BIFUbC-heat'!Y9,1)</f>
        <v>1</v>
      </c>
      <c r="Z9" s="313">
        <f>IF('BIFUbC-heat'!Z9&gt;0,'E-heat'!Z57/'BIFUbC-heat'!Z9,1)</f>
        <v>1</v>
      </c>
      <c r="AA9" s="313">
        <f>IF('BIFUbC-heat'!AA9&gt;0,'E-heat'!AA57/'BIFUbC-heat'!AA9,1)</f>
        <v>1</v>
      </c>
      <c r="AB9" s="313">
        <f>IF('BIFUbC-heat'!AB9&gt;0,'E-heat'!AB57/'BIFUbC-heat'!AB9,1)</f>
        <v>1</v>
      </c>
      <c r="AC9" s="313">
        <f>IF('BIFUbC-heat'!AC9&gt;0,'E-heat'!AC57/'BIFUbC-heat'!AC9,1)</f>
        <v>1</v>
      </c>
      <c r="AD9" s="313">
        <f>IF('BIFUbC-heat'!AD9&gt;0,'E-heat'!AD57/'BIFUbC-heat'!AD9,1)</f>
        <v>1</v>
      </c>
      <c r="AE9" s="313">
        <f>IF('BIFUbC-heat'!AE9&gt;0,'E-heat'!AE57/'BIFUbC-heat'!AE9,1)</f>
        <v>1</v>
      </c>
      <c r="AF9" s="313">
        <f>IF('BIFUbC-heat'!AF9&gt;0,'E-heat'!AF57/'BIFUbC-heat'!AF9,1)</f>
        <v>1</v>
      </c>
      <c r="AG9" s="313">
        <f>IF('BIFUbC-heat'!AG9&gt;0,'E-heat'!AG57/'BIFUbC-heat'!AG9,1)</f>
        <v>1</v>
      </c>
      <c r="AH9" s="313">
        <f>IF('BIFUbC-heat'!AH9&gt;0,'E-heat'!AH57/'BIFUbC-heat'!AH9,1)</f>
        <v>1</v>
      </c>
      <c r="AI9" s="313">
        <f>IF('BIFUbC-heat'!AI9&gt;0,'E-heat'!AI57/'BIFUbC-heat'!AI9,1)</f>
        <v>1</v>
      </c>
      <c r="AJ9" s="313">
        <f>IF('BIFUbC-heat'!AJ9&gt;0,'E-heat'!AJ57/'BIFUbC-heat'!AJ9,1)</f>
        <v>1</v>
      </c>
      <c r="AK9" s="313">
        <f>IF('BIFUbC-heat'!AK9&gt;0,'E-heat'!AK57/'BIFUbC-heat'!AK9,1)</f>
        <v>1</v>
      </c>
      <c r="AL9" s="313">
        <f>IF('BIFUbC-heat'!AL9&gt;0,'E-heat'!AL57/'BIFUbC-heat'!AL9,1)</f>
        <v>1</v>
      </c>
      <c r="AM9" s="313">
        <f>IF('BIFUbC-heat'!AM9&gt;0,'E-heat'!AM57/'BIFUbC-heat'!AM9,1)</f>
        <v>1</v>
      </c>
      <c r="AN9" s="313">
        <f>IF('BIFUbC-heat'!AN9&gt;0,'E-heat'!AN57/'BIFUbC-heat'!AN9,1)</f>
        <v>1</v>
      </c>
      <c r="AO9" s="313">
        <f>IF('BIFUbC-heat'!AO9&gt;0,'E-heat'!AO57/'BIFUbC-heat'!AO9,1)</f>
        <v>1</v>
      </c>
      <c r="AP9" s="313">
        <f>IF('BIFUbC-heat'!AP9&gt;0,'E-heat'!AP57/'BIFUbC-heat'!AP9,1)</f>
        <v>1</v>
      </c>
      <c r="AQ9" s="313">
        <f>IF('BIFUbC-heat'!AQ9&gt;0,'E-heat'!AQ57/'BIFUbC-heat'!AQ9,1)</f>
        <v>1</v>
      </c>
    </row>
    <row r="10" spans="1:43" x14ac:dyDescent="0.2">
      <c r="A10" s="313" t="s">
        <v>132</v>
      </c>
      <c r="B10" s="313">
        <f>IF('BIFUbC-heat'!B10&gt;0,'E-heat'!B58/'BIFUbC-heat'!B10,1)</f>
        <v>1</v>
      </c>
      <c r="C10" s="313">
        <f>IF('BIFUbC-heat'!C10&gt;0,'E-heat'!C58/'BIFUbC-heat'!C10,1)</f>
        <v>1</v>
      </c>
      <c r="D10" s="313">
        <f>IF('BIFUbC-heat'!D10&gt;0,'E-heat'!D58/'BIFUbC-heat'!D10,1)</f>
        <v>1</v>
      </c>
      <c r="E10" s="313">
        <f>IF('BIFUbC-heat'!E10&gt;0,'E-heat'!E58/'BIFUbC-heat'!E10,1)</f>
        <v>1</v>
      </c>
      <c r="F10" s="313">
        <f>IF('BIFUbC-heat'!F10&gt;0,'E-heat'!F58/'BIFUbC-heat'!F10,1)</f>
        <v>1</v>
      </c>
      <c r="G10" s="313">
        <f>IF('BIFUbC-heat'!G10&gt;0,'E-heat'!G58/'BIFUbC-heat'!G10,1)</f>
        <v>1</v>
      </c>
      <c r="H10" s="313">
        <f>IF('BIFUbC-heat'!H10&gt;0,'E-heat'!H58/'BIFUbC-heat'!H10,1)</f>
        <v>1</v>
      </c>
      <c r="I10" s="313">
        <f>IF('BIFUbC-heat'!I10&gt;0,'E-heat'!I58/'BIFUbC-heat'!I10,1)</f>
        <v>1</v>
      </c>
      <c r="J10" s="313">
        <f>IF('BIFUbC-heat'!J10&gt;0,'E-heat'!J58/'BIFUbC-heat'!J10,1)</f>
        <v>1</v>
      </c>
      <c r="K10" s="313">
        <f>IF('BIFUbC-heat'!K10&gt;0,'E-heat'!K58/'BIFUbC-heat'!K10,1)</f>
        <v>1</v>
      </c>
      <c r="L10" s="313">
        <f>IF('BIFUbC-heat'!L10&gt;0,'E-heat'!L58/'BIFUbC-heat'!L10,1)</f>
        <v>1</v>
      </c>
      <c r="M10" s="313">
        <f>IF('BIFUbC-heat'!M10&gt;0,'E-heat'!M58/'BIFUbC-heat'!M10,1)</f>
        <v>1</v>
      </c>
      <c r="N10" s="313">
        <f>IF('BIFUbC-heat'!N10&gt;0,'E-heat'!N58/'BIFUbC-heat'!N10,1)</f>
        <v>1</v>
      </c>
      <c r="O10" s="313">
        <f>IF('BIFUbC-heat'!O10&gt;0,'E-heat'!O58/'BIFUbC-heat'!O10,1)</f>
        <v>1</v>
      </c>
      <c r="P10" s="313">
        <f>IF('BIFUbC-heat'!P10&gt;0,'E-heat'!P58/'BIFUbC-heat'!P10,1)</f>
        <v>1</v>
      </c>
      <c r="Q10" s="313">
        <f>IF('BIFUbC-heat'!Q10&gt;0,'E-heat'!Q58/'BIFUbC-heat'!Q10,1)</f>
        <v>1</v>
      </c>
      <c r="R10" s="313">
        <f>IF('BIFUbC-heat'!R10&gt;0,'E-heat'!R58/'BIFUbC-heat'!R10,1)</f>
        <v>1</v>
      </c>
      <c r="S10" s="313">
        <f>IF('BIFUbC-heat'!S10&gt;0,'E-heat'!S58/'BIFUbC-heat'!S10,1)</f>
        <v>1</v>
      </c>
      <c r="T10" s="313">
        <f>IF('BIFUbC-heat'!T10&gt;0,'E-heat'!T58/'BIFUbC-heat'!T10,1)</f>
        <v>1</v>
      </c>
      <c r="U10" s="313">
        <f>IF('BIFUbC-heat'!U10&gt;0,'E-heat'!U58/'BIFUbC-heat'!U10,1)</f>
        <v>1</v>
      </c>
      <c r="V10" s="313">
        <f>IF('BIFUbC-heat'!V10&gt;0,'E-heat'!V58/'BIFUbC-heat'!V10,1)</f>
        <v>1</v>
      </c>
      <c r="W10" s="313">
        <f>IF('BIFUbC-heat'!W10&gt;0,'E-heat'!W58/'BIFUbC-heat'!W10,1)</f>
        <v>1</v>
      </c>
      <c r="X10" s="313">
        <f>IF('BIFUbC-heat'!X10&gt;0,'E-heat'!X58/'BIFUbC-heat'!X10,1)</f>
        <v>1</v>
      </c>
      <c r="Y10" s="313">
        <f>IF('BIFUbC-heat'!Y10&gt;0,'E-heat'!Y58/'BIFUbC-heat'!Y10,1)</f>
        <v>1</v>
      </c>
      <c r="Z10" s="313">
        <f>IF('BIFUbC-heat'!Z10&gt;0,'E-heat'!Z58/'BIFUbC-heat'!Z10,1)</f>
        <v>1</v>
      </c>
      <c r="AA10" s="313">
        <f>IF('BIFUbC-heat'!AA10&gt;0,'E-heat'!AA58/'BIFUbC-heat'!AA10,1)</f>
        <v>1</v>
      </c>
      <c r="AB10" s="313">
        <f>IF('BIFUbC-heat'!AB10&gt;0,'E-heat'!AB58/'BIFUbC-heat'!AB10,1)</f>
        <v>1</v>
      </c>
      <c r="AC10" s="313">
        <f>IF('BIFUbC-heat'!AC10&gt;0,'E-heat'!AC58/'BIFUbC-heat'!AC10,1)</f>
        <v>1</v>
      </c>
      <c r="AD10" s="313">
        <f>IF('BIFUbC-heat'!AD10&gt;0,'E-heat'!AD58/'BIFUbC-heat'!AD10,1)</f>
        <v>1</v>
      </c>
      <c r="AE10" s="313">
        <f>IF('BIFUbC-heat'!AE10&gt;0,'E-heat'!AE58/'BIFUbC-heat'!AE10,1)</f>
        <v>1</v>
      </c>
      <c r="AF10" s="313">
        <f>IF('BIFUbC-heat'!AF10&gt;0,'E-heat'!AF58/'BIFUbC-heat'!AF10,1)</f>
        <v>1</v>
      </c>
      <c r="AG10" s="313">
        <f>IF('BIFUbC-heat'!AG10&gt;0,'E-heat'!AG58/'BIFUbC-heat'!AG10,1)</f>
        <v>1</v>
      </c>
      <c r="AH10" s="313">
        <f>IF('BIFUbC-heat'!AH10&gt;0,'E-heat'!AH58/'BIFUbC-heat'!AH10,1)</f>
        <v>1</v>
      </c>
      <c r="AI10" s="313">
        <f>IF('BIFUbC-heat'!AI10&gt;0,'E-heat'!AI58/'BIFUbC-heat'!AI10,1)</f>
        <v>1</v>
      </c>
      <c r="AJ10" s="313">
        <f>IF('BIFUbC-heat'!AJ10&gt;0,'E-heat'!AJ58/'BIFUbC-heat'!AJ10,1)</f>
        <v>1</v>
      </c>
      <c r="AK10" s="313">
        <f>IF('BIFUbC-heat'!AK10&gt;0,'E-heat'!AK58/'BIFUbC-heat'!AK10,1)</f>
        <v>1</v>
      </c>
      <c r="AL10" s="313">
        <f>IF('BIFUbC-heat'!AL10&gt;0,'E-heat'!AL58/'BIFUbC-heat'!AL10,1)</f>
        <v>1</v>
      </c>
      <c r="AM10" s="313">
        <f>IF('BIFUbC-heat'!AM10&gt;0,'E-heat'!AM58/'BIFUbC-heat'!AM10,1)</f>
        <v>1</v>
      </c>
      <c r="AN10" s="313">
        <f>IF('BIFUbC-heat'!AN10&gt;0,'E-heat'!AN58/'BIFUbC-heat'!AN10,1)</f>
        <v>1</v>
      </c>
      <c r="AO10" s="313">
        <f>IF('BIFUbC-heat'!AO10&gt;0,'E-heat'!AO58/'BIFUbC-heat'!AO10,1)</f>
        <v>1</v>
      </c>
      <c r="AP10" s="313">
        <f>IF('BIFUbC-heat'!AP10&gt;0,'E-heat'!AP58/'BIFUbC-heat'!AP10,1)</f>
        <v>1</v>
      </c>
      <c r="AQ10" s="313">
        <f>IF('BIFUbC-heat'!AQ10&gt;0,'E-heat'!AQ58/'BIFUbC-heat'!AQ10,1)</f>
        <v>1</v>
      </c>
    </row>
    <row r="11" spans="1:43" x14ac:dyDescent="0.2">
      <c r="A11" s="313" t="s">
        <v>133</v>
      </c>
      <c r="B11" s="313">
        <f>IF('BIFUbC-heat'!B11&gt;0,'E-heat'!B59/'BIFUbC-heat'!B11,1)</f>
        <v>1</v>
      </c>
      <c r="C11" s="313">
        <f>IF('BIFUbC-heat'!C11&gt;0,'E-heat'!C59/'BIFUbC-heat'!C11,1)</f>
        <v>1</v>
      </c>
      <c r="D11" s="313">
        <f>IF('BIFUbC-heat'!D11&gt;0,'E-heat'!D59/'BIFUbC-heat'!D11,1)</f>
        <v>1</v>
      </c>
      <c r="E11" s="313">
        <f>IF('BIFUbC-heat'!E11&gt;0,'E-heat'!E59/'BIFUbC-heat'!E11,1)</f>
        <v>1</v>
      </c>
      <c r="F11" s="313">
        <f>IF('BIFUbC-heat'!F11&gt;0,'E-heat'!F59/'BIFUbC-heat'!F11,1)</f>
        <v>1</v>
      </c>
      <c r="G11" s="313">
        <f>IF('BIFUbC-heat'!G11&gt;0,'E-heat'!G59/'BIFUbC-heat'!G11,1)</f>
        <v>1</v>
      </c>
      <c r="H11" s="313">
        <f>IF('BIFUbC-heat'!H11&gt;0,'E-heat'!H59/'BIFUbC-heat'!H11,1)</f>
        <v>1</v>
      </c>
      <c r="I11" s="313">
        <f>IF('BIFUbC-heat'!I11&gt;0,'E-heat'!I59/'BIFUbC-heat'!I11,1)</f>
        <v>1</v>
      </c>
      <c r="J11" s="313">
        <f>IF('BIFUbC-heat'!J11&gt;0,'E-heat'!J59/'BIFUbC-heat'!J11,1)</f>
        <v>1</v>
      </c>
      <c r="K11" s="313">
        <f>IF('BIFUbC-heat'!K11&gt;0,'E-heat'!K59/'BIFUbC-heat'!K11,1)</f>
        <v>1</v>
      </c>
      <c r="L11" s="313">
        <f>IF('BIFUbC-heat'!L11&gt;0,'E-heat'!L59/'BIFUbC-heat'!L11,1)</f>
        <v>1</v>
      </c>
      <c r="M11" s="313">
        <f>IF('BIFUbC-heat'!M11&gt;0,'E-heat'!M59/'BIFUbC-heat'!M11,1)</f>
        <v>1</v>
      </c>
      <c r="N11" s="313">
        <f>IF('BIFUbC-heat'!N11&gt;0,'E-heat'!N59/'BIFUbC-heat'!N11,1)</f>
        <v>1</v>
      </c>
      <c r="O11" s="313">
        <f>IF('BIFUbC-heat'!O11&gt;0,'E-heat'!O59/'BIFUbC-heat'!O11,1)</f>
        <v>1</v>
      </c>
      <c r="P11" s="313">
        <f>IF('BIFUbC-heat'!P11&gt;0,'E-heat'!P59/'BIFUbC-heat'!P11,1)</f>
        <v>1</v>
      </c>
      <c r="Q11" s="313">
        <f>IF('BIFUbC-heat'!Q11&gt;0,'E-heat'!Q59/'BIFUbC-heat'!Q11,1)</f>
        <v>1</v>
      </c>
      <c r="R11" s="313">
        <f>IF('BIFUbC-heat'!R11&gt;0,'E-heat'!R59/'BIFUbC-heat'!R11,1)</f>
        <v>1</v>
      </c>
      <c r="S11" s="313">
        <f>IF('BIFUbC-heat'!S11&gt;0,'E-heat'!S59/'BIFUbC-heat'!S11,1)</f>
        <v>1</v>
      </c>
      <c r="T11" s="313">
        <f>IF('BIFUbC-heat'!T11&gt;0,'E-heat'!T59/'BIFUbC-heat'!T11,1)</f>
        <v>1</v>
      </c>
      <c r="U11" s="313">
        <f>IF('BIFUbC-heat'!U11&gt;0,'E-heat'!U59/'BIFUbC-heat'!U11,1)</f>
        <v>1</v>
      </c>
      <c r="V11" s="313">
        <f>IF('BIFUbC-heat'!V11&gt;0,'E-heat'!V59/'BIFUbC-heat'!V11,1)</f>
        <v>1</v>
      </c>
      <c r="W11" s="313">
        <f>IF('BIFUbC-heat'!W11&gt;0,'E-heat'!W59/'BIFUbC-heat'!W11,1)</f>
        <v>1</v>
      </c>
      <c r="X11" s="313">
        <f>IF('BIFUbC-heat'!X11&gt;0,'E-heat'!X59/'BIFUbC-heat'!X11,1)</f>
        <v>1</v>
      </c>
      <c r="Y11" s="313">
        <f>IF('BIFUbC-heat'!Y11&gt;0,'E-heat'!Y59/'BIFUbC-heat'!Y11,1)</f>
        <v>1</v>
      </c>
      <c r="Z11" s="313">
        <f>IF('BIFUbC-heat'!Z11&gt;0,'E-heat'!Z59/'BIFUbC-heat'!Z11,1)</f>
        <v>1</v>
      </c>
      <c r="AA11" s="313">
        <f>IF('BIFUbC-heat'!AA11&gt;0,'E-heat'!AA59/'BIFUbC-heat'!AA11,1)</f>
        <v>1</v>
      </c>
      <c r="AB11" s="313">
        <f>IF('BIFUbC-heat'!AB11&gt;0,'E-heat'!AB59/'BIFUbC-heat'!AB11,1)</f>
        <v>1</v>
      </c>
      <c r="AC11" s="313">
        <f>IF('BIFUbC-heat'!AC11&gt;0,'E-heat'!AC59/'BIFUbC-heat'!AC11,1)</f>
        <v>1</v>
      </c>
      <c r="AD11" s="313">
        <f>IF('BIFUbC-heat'!AD11&gt;0,'E-heat'!AD59/'BIFUbC-heat'!AD11,1)</f>
        <v>1</v>
      </c>
      <c r="AE11" s="313">
        <f>IF('BIFUbC-heat'!AE11&gt;0,'E-heat'!AE59/'BIFUbC-heat'!AE11,1)</f>
        <v>1</v>
      </c>
      <c r="AF11" s="313">
        <f>IF('BIFUbC-heat'!AF11&gt;0,'E-heat'!AF59/'BIFUbC-heat'!AF11,1)</f>
        <v>1</v>
      </c>
      <c r="AG11" s="313">
        <f>IF('BIFUbC-heat'!AG11&gt;0,'E-heat'!AG59/'BIFUbC-heat'!AG11,1)</f>
        <v>1</v>
      </c>
      <c r="AH11" s="313">
        <f>IF('BIFUbC-heat'!AH11&gt;0,'E-heat'!AH59/'BIFUbC-heat'!AH11,1)</f>
        <v>1</v>
      </c>
      <c r="AI11" s="313">
        <f>IF('BIFUbC-heat'!AI11&gt;0,'E-heat'!AI59/'BIFUbC-heat'!AI11,1)</f>
        <v>1</v>
      </c>
      <c r="AJ11" s="313">
        <f>IF('BIFUbC-heat'!AJ11&gt;0,'E-heat'!AJ59/'BIFUbC-heat'!AJ11,1)</f>
        <v>1</v>
      </c>
      <c r="AK11" s="313">
        <f>IF('BIFUbC-heat'!AK11&gt;0,'E-heat'!AK59/'BIFUbC-heat'!AK11,1)</f>
        <v>1</v>
      </c>
      <c r="AL11" s="313">
        <f>IF('BIFUbC-heat'!AL11&gt;0,'E-heat'!AL59/'BIFUbC-heat'!AL11,1)</f>
        <v>1</v>
      </c>
      <c r="AM11" s="313">
        <f>IF('BIFUbC-heat'!AM11&gt;0,'E-heat'!AM59/'BIFUbC-heat'!AM11,1)</f>
        <v>1</v>
      </c>
      <c r="AN11" s="313">
        <f>IF('BIFUbC-heat'!AN11&gt;0,'E-heat'!AN59/'BIFUbC-heat'!AN11,1)</f>
        <v>1</v>
      </c>
      <c r="AO11" s="313">
        <f>IF('BIFUbC-heat'!AO11&gt;0,'E-heat'!AO59/'BIFUbC-heat'!AO11,1)</f>
        <v>1</v>
      </c>
      <c r="AP11" s="313">
        <f>IF('BIFUbC-heat'!AP11&gt;0,'E-heat'!AP59/'BIFUbC-heat'!AP11,1)</f>
        <v>1</v>
      </c>
      <c r="AQ11" s="313">
        <f>IF('BIFUbC-heat'!AQ11&gt;0,'E-heat'!AQ59/'BIFUbC-heat'!AQ11,1)</f>
        <v>1</v>
      </c>
    </row>
    <row r="12" spans="1:43" x14ac:dyDescent="0.2">
      <c r="A12" s="313" t="s">
        <v>134</v>
      </c>
      <c r="B12" s="313">
        <f>IF('BIFUbC-heat'!B12&gt;0,'E-heat'!B60/'BIFUbC-heat'!B12,1)</f>
        <v>1</v>
      </c>
      <c r="C12" s="313">
        <f>IF('BIFUbC-heat'!C12&gt;0,'E-heat'!C60/'BIFUbC-heat'!C12,1)</f>
        <v>1</v>
      </c>
      <c r="D12" s="313">
        <f>IF('BIFUbC-heat'!D12&gt;0,'E-heat'!D60/'BIFUbC-heat'!D12,1)</f>
        <v>1</v>
      </c>
      <c r="E12" s="313">
        <f>IF('BIFUbC-heat'!E12&gt;0,'E-heat'!E60/'BIFUbC-heat'!E12,1)</f>
        <v>1</v>
      </c>
      <c r="F12" s="313">
        <f>IF('BIFUbC-heat'!F12&gt;0,'E-heat'!F60/'BIFUbC-heat'!F12,1)</f>
        <v>1</v>
      </c>
      <c r="G12" s="313">
        <f>IF('BIFUbC-heat'!G12&gt;0,'E-heat'!G60/'BIFUbC-heat'!G12,1)</f>
        <v>1</v>
      </c>
      <c r="H12" s="313">
        <f>IF('BIFUbC-heat'!H12&gt;0,'E-heat'!H60/'BIFUbC-heat'!H12,1)</f>
        <v>1</v>
      </c>
      <c r="I12" s="313">
        <f>IF('BIFUbC-heat'!I12&gt;0,'E-heat'!I60/'BIFUbC-heat'!I12,1)</f>
        <v>1</v>
      </c>
      <c r="J12" s="313">
        <f>IF('BIFUbC-heat'!J12&gt;0,'E-heat'!J60/'BIFUbC-heat'!J12,1)</f>
        <v>1</v>
      </c>
      <c r="K12" s="313">
        <f>IF('BIFUbC-heat'!K12&gt;0,'E-heat'!K60/'BIFUbC-heat'!K12,1)</f>
        <v>1</v>
      </c>
      <c r="L12" s="313">
        <f>IF('BIFUbC-heat'!L12&gt;0,'E-heat'!L60/'BIFUbC-heat'!L12,1)</f>
        <v>1</v>
      </c>
      <c r="M12" s="313">
        <f>IF('BIFUbC-heat'!M12&gt;0,'E-heat'!M60/'BIFUbC-heat'!M12,1)</f>
        <v>1</v>
      </c>
      <c r="N12" s="313">
        <f>IF('BIFUbC-heat'!N12&gt;0,'E-heat'!N60/'BIFUbC-heat'!N12,1)</f>
        <v>1</v>
      </c>
      <c r="O12" s="313">
        <f>IF('BIFUbC-heat'!O12&gt;0,'E-heat'!O60/'BIFUbC-heat'!O12,1)</f>
        <v>1</v>
      </c>
      <c r="P12" s="313">
        <f>IF('BIFUbC-heat'!P12&gt;0,'E-heat'!P60/'BIFUbC-heat'!P12,1)</f>
        <v>1</v>
      </c>
      <c r="Q12" s="313">
        <f>IF('BIFUbC-heat'!Q12&gt;0,'E-heat'!Q60/'BIFUbC-heat'!Q12,1)</f>
        <v>1</v>
      </c>
      <c r="R12" s="313">
        <f>IF('BIFUbC-heat'!R12&gt;0,'E-heat'!R60/'BIFUbC-heat'!R12,1)</f>
        <v>1</v>
      </c>
      <c r="S12" s="313">
        <f>IF('BIFUbC-heat'!S12&gt;0,'E-heat'!S60/'BIFUbC-heat'!S12,1)</f>
        <v>1</v>
      </c>
      <c r="T12" s="313">
        <f>IF('BIFUbC-heat'!T12&gt;0,'E-heat'!T60/'BIFUbC-heat'!T12,1)</f>
        <v>1</v>
      </c>
      <c r="U12" s="313">
        <f>IF('BIFUbC-heat'!U12&gt;0,'E-heat'!U60/'BIFUbC-heat'!U12,1)</f>
        <v>1</v>
      </c>
      <c r="V12" s="313">
        <f>IF('BIFUbC-heat'!V12&gt;0,'E-heat'!V60/'BIFUbC-heat'!V12,1)</f>
        <v>1</v>
      </c>
      <c r="W12" s="313">
        <f>IF('BIFUbC-heat'!W12&gt;0,'E-heat'!W60/'BIFUbC-heat'!W12,1)</f>
        <v>1</v>
      </c>
      <c r="X12" s="313">
        <f>IF('BIFUbC-heat'!X12&gt;0,'E-heat'!X60/'BIFUbC-heat'!X12,1)</f>
        <v>1</v>
      </c>
      <c r="Y12" s="313">
        <f>IF('BIFUbC-heat'!Y12&gt;0,'E-heat'!Y60/'BIFUbC-heat'!Y12,1)</f>
        <v>1</v>
      </c>
      <c r="Z12" s="313">
        <f>IF('BIFUbC-heat'!Z12&gt;0,'E-heat'!Z60/'BIFUbC-heat'!Z12,1)</f>
        <v>1</v>
      </c>
      <c r="AA12" s="313">
        <f>IF('BIFUbC-heat'!AA12&gt;0,'E-heat'!AA60/'BIFUbC-heat'!AA12,1)</f>
        <v>1</v>
      </c>
      <c r="AB12" s="313">
        <f>IF('BIFUbC-heat'!AB12&gt;0,'E-heat'!AB60/'BIFUbC-heat'!AB12,1)</f>
        <v>1</v>
      </c>
      <c r="AC12" s="313">
        <f>IF('BIFUbC-heat'!AC12&gt;0,'E-heat'!AC60/'BIFUbC-heat'!AC12,1)</f>
        <v>1</v>
      </c>
      <c r="AD12" s="313">
        <f>IF('BIFUbC-heat'!AD12&gt;0,'E-heat'!AD60/'BIFUbC-heat'!AD12,1)</f>
        <v>1</v>
      </c>
      <c r="AE12" s="313">
        <f>IF('BIFUbC-heat'!AE12&gt;0,'E-heat'!AE60/'BIFUbC-heat'!AE12,1)</f>
        <v>1</v>
      </c>
      <c r="AF12" s="313">
        <f>IF('BIFUbC-heat'!AF12&gt;0,'E-heat'!AF60/'BIFUbC-heat'!AF12,1)</f>
        <v>1</v>
      </c>
      <c r="AG12" s="313">
        <f>IF('BIFUbC-heat'!AG12&gt;0,'E-heat'!AG60/'BIFUbC-heat'!AG12,1)</f>
        <v>1</v>
      </c>
      <c r="AH12" s="313">
        <f>IF('BIFUbC-heat'!AH12&gt;0,'E-heat'!AH60/'BIFUbC-heat'!AH12,1)</f>
        <v>1</v>
      </c>
      <c r="AI12" s="313">
        <f>IF('BIFUbC-heat'!AI12&gt;0,'E-heat'!AI60/'BIFUbC-heat'!AI12,1)</f>
        <v>1</v>
      </c>
      <c r="AJ12" s="313">
        <f>IF('BIFUbC-heat'!AJ12&gt;0,'E-heat'!AJ60/'BIFUbC-heat'!AJ12,1)</f>
        <v>1</v>
      </c>
      <c r="AK12" s="313">
        <f>IF('BIFUbC-heat'!AK12&gt;0,'E-heat'!AK60/'BIFUbC-heat'!AK12,1)</f>
        <v>1</v>
      </c>
      <c r="AL12" s="313">
        <f>IF('BIFUbC-heat'!AL12&gt;0,'E-heat'!AL60/'BIFUbC-heat'!AL12,1)</f>
        <v>1</v>
      </c>
      <c r="AM12" s="313">
        <f>IF('BIFUbC-heat'!AM12&gt;0,'E-heat'!AM60/'BIFUbC-heat'!AM12,1)</f>
        <v>1</v>
      </c>
      <c r="AN12" s="313">
        <f>IF('BIFUbC-heat'!AN12&gt;0,'E-heat'!AN60/'BIFUbC-heat'!AN12,1)</f>
        <v>1</v>
      </c>
      <c r="AO12" s="313">
        <f>IF('BIFUbC-heat'!AO12&gt;0,'E-heat'!AO60/'BIFUbC-heat'!AO12,1)</f>
        <v>1</v>
      </c>
      <c r="AP12" s="313">
        <f>IF('BIFUbC-heat'!AP12&gt;0,'E-heat'!AP60/'BIFUbC-heat'!AP12,1)</f>
        <v>1</v>
      </c>
      <c r="AQ12" s="313">
        <f>IF('BIFUbC-heat'!AQ12&gt;0,'E-heat'!AQ60/'BIFUbC-heat'!AQ12,1)</f>
        <v>1</v>
      </c>
    </row>
    <row r="13" spans="1:43" x14ac:dyDescent="0.2">
      <c r="A13" s="313" t="s">
        <v>135</v>
      </c>
      <c r="B13" s="313">
        <f>IF('BIFUbC-heat'!B13&gt;0,'E-heat'!B61/'BIFUbC-heat'!B13,1)</f>
        <v>1</v>
      </c>
      <c r="C13" s="313">
        <f>IF('BIFUbC-heat'!C13&gt;0,'E-heat'!C61/'BIFUbC-heat'!C13,1)</f>
        <v>1</v>
      </c>
      <c r="D13" s="313">
        <f>IF('BIFUbC-heat'!D13&gt;0,'E-heat'!D61/'BIFUbC-heat'!D13,1)</f>
        <v>1</v>
      </c>
      <c r="E13" s="313">
        <f>IF('BIFUbC-heat'!E13&gt;0,'E-heat'!E61/'BIFUbC-heat'!E13,1)</f>
        <v>1</v>
      </c>
      <c r="F13" s="313">
        <f>IF('BIFUbC-heat'!F13&gt;0,'E-heat'!F61/'BIFUbC-heat'!F13,1)</f>
        <v>1</v>
      </c>
      <c r="G13" s="313">
        <f>IF('BIFUbC-heat'!G13&gt;0,'E-heat'!G61/'BIFUbC-heat'!G13,1)</f>
        <v>1</v>
      </c>
      <c r="H13" s="313">
        <f>IF('BIFUbC-heat'!H13&gt;0,'E-heat'!H61/'BIFUbC-heat'!H13,1)</f>
        <v>1</v>
      </c>
      <c r="I13" s="313">
        <f>IF('BIFUbC-heat'!I13&gt;0,'E-heat'!I61/'BIFUbC-heat'!I13,1)</f>
        <v>1</v>
      </c>
      <c r="J13" s="313">
        <f>IF('BIFUbC-heat'!J13&gt;0,'E-heat'!J61/'BIFUbC-heat'!J13,1)</f>
        <v>1</v>
      </c>
      <c r="K13" s="313">
        <f>IF('BIFUbC-heat'!K13&gt;0,'E-heat'!K61/'BIFUbC-heat'!K13,1)</f>
        <v>1</v>
      </c>
      <c r="L13" s="313">
        <f>IF('BIFUbC-heat'!L13&gt;0,'E-heat'!L61/'BIFUbC-heat'!L13,1)</f>
        <v>1</v>
      </c>
      <c r="M13" s="313">
        <f>IF('BIFUbC-heat'!M13&gt;0,'E-heat'!M61/'BIFUbC-heat'!M13,1)</f>
        <v>1</v>
      </c>
      <c r="N13" s="313">
        <f>IF('BIFUbC-heat'!N13&gt;0,'E-heat'!N61/'BIFUbC-heat'!N13,1)</f>
        <v>1</v>
      </c>
      <c r="O13" s="313">
        <f>IF('BIFUbC-heat'!O13&gt;0,'E-heat'!O61/'BIFUbC-heat'!O13,1)</f>
        <v>1</v>
      </c>
      <c r="P13" s="313">
        <f>IF('BIFUbC-heat'!P13&gt;0,'E-heat'!P61/'BIFUbC-heat'!P13,1)</f>
        <v>1</v>
      </c>
      <c r="Q13" s="313">
        <f>IF('BIFUbC-heat'!Q13&gt;0,'E-heat'!Q61/'BIFUbC-heat'!Q13,1)</f>
        <v>1</v>
      </c>
      <c r="R13" s="313">
        <f>IF('BIFUbC-heat'!R13&gt;0,'E-heat'!R61/'BIFUbC-heat'!R13,1)</f>
        <v>1</v>
      </c>
      <c r="S13" s="313">
        <f>IF('BIFUbC-heat'!S13&gt;0,'E-heat'!S61/'BIFUbC-heat'!S13,1)</f>
        <v>1</v>
      </c>
      <c r="T13" s="313">
        <f>IF('BIFUbC-heat'!T13&gt;0,'E-heat'!T61/'BIFUbC-heat'!T13,1)</f>
        <v>1</v>
      </c>
      <c r="U13" s="313">
        <f>IF('BIFUbC-heat'!U13&gt;0,'E-heat'!U61/'BIFUbC-heat'!U13,1)</f>
        <v>1</v>
      </c>
      <c r="V13" s="313">
        <f>IF('BIFUbC-heat'!V13&gt;0,'E-heat'!V61/'BIFUbC-heat'!V13,1)</f>
        <v>1</v>
      </c>
      <c r="W13" s="313">
        <f>IF('BIFUbC-heat'!W13&gt;0,'E-heat'!W61/'BIFUbC-heat'!W13,1)</f>
        <v>1</v>
      </c>
      <c r="X13" s="313">
        <f>IF('BIFUbC-heat'!X13&gt;0,'E-heat'!X61/'BIFUbC-heat'!X13,1)</f>
        <v>1</v>
      </c>
      <c r="Y13" s="313">
        <f>IF('BIFUbC-heat'!Y13&gt;0,'E-heat'!Y61/'BIFUbC-heat'!Y13,1)</f>
        <v>1</v>
      </c>
      <c r="Z13" s="313">
        <f>IF('BIFUbC-heat'!Z13&gt;0,'E-heat'!Z61/'BIFUbC-heat'!Z13,1)</f>
        <v>1</v>
      </c>
      <c r="AA13" s="313">
        <f>IF('BIFUbC-heat'!AA13&gt;0,'E-heat'!AA61/'BIFUbC-heat'!AA13,1)</f>
        <v>1</v>
      </c>
      <c r="AB13" s="313">
        <f>IF('BIFUbC-heat'!AB13&gt;0,'E-heat'!AB61/'BIFUbC-heat'!AB13,1)</f>
        <v>1</v>
      </c>
      <c r="AC13" s="313">
        <f>IF('BIFUbC-heat'!AC13&gt;0,'E-heat'!AC61/'BIFUbC-heat'!AC13,1)</f>
        <v>1</v>
      </c>
      <c r="AD13" s="313">
        <f>IF('BIFUbC-heat'!AD13&gt;0,'E-heat'!AD61/'BIFUbC-heat'!AD13,1)</f>
        <v>1</v>
      </c>
      <c r="AE13" s="313">
        <f>IF('BIFUbC-heat'!AE13&gt;0,'E-heat'!AE61/'BIFUbC-heat'!AE13,1)</f>
        <v>1</v>
      </c>
      <c r="AF13" s="313">
        <f>IF('BIFUbC-heat'!AF13&gt;0,'E-heat'!AF61/'BIFUbC-heat'!AF13,1)</f>
        <v>1</v>
      </c>
      <c r="AG13" s="313">
        <f>IF('BIFUbC-heat'!AG13&gt;0,'E-heat'!AG61/'BIFUbC-heat'!AG13,1)</f>
        <v>1</v>
      </c>
      <c r="AH13" s="313">
        <f>IF('BIFUbC-heat'!AH13&gt;0,'E-heat'!AH61/'BIFUbC-heat'!AH13,1)</f>
        <v>1</v>
      </c>
      <c r="AI13" s="313">
        <f>IF('BIFUbC-heat'!AI13&gt;0,'E-heat'!AI61/'BIFUbC-heat'!AI13,1)</f>
        <v>1</v>
      </c>
      <c r="AJ13" s="313">
        <f>IF('BIFUbC-heat'!AJ13&gt;0,'E-heat'!AJ61/'BIFUbC-heat'!AJ13,1)</f>
        <v>1</v>
      </c>
      <c r="AK13" s="313">
        <f>IF('BIFUbC-heat'!AK13&gt;0,'E-heat'!AK61/'BIFUbC-heat'!AK13,1)</f>
        <v>1</v>
      </c>
      <c r="AL13" s="313">
        <f>IF('BIFUbC-heat'!AL13&gt;0,'E-heat'!AL61/'BIFUbC-heat'!AL13,1)</f>
        <v>1</v>
      </c>
      <c r="AM13" s="313">
        <f>IF('BIFUbC-heat'!AM13&gt;0,'E-heat'!AM61/'BIFUbC-heat'!AM13,1)</f>
        <v>1</v>
      </c>
      <c r="AN13" s="313">
        <f>IF('BIFUbC-heat'!AN13&gt;0,'E-heat'!AN61/'BIFUbC-heat'!AN13,1)</f>
        <v>1</v>
      </c>
      <c r="AO13" s="313">
        <f>IF('BIFUbC-heat'!AO13&gt;0,'E-heat'!AO61/'BIFUbC-heat'!AO13,1)</f>
        <v>1</v>
      </c>
      <c r="AP13" s="313">
        <f>IF('BIFUbC-heat'!AP13&gt;0,'E-heat'!AP61/'BIFUbC-heat'!AP13,1)</f>
        <v>1</v>
      </c>
      <c r="AQ13" s="313">
        <f>IF('BIFUbC-heat'!AQ13&gt;0,'E-heat'!AQ61/'BIFUbC-heat'!AQ13,1)</f>
        <v>1</v>
      </c>
    </row>
    <row r="14" spans="1:43" x14ac:dyDescent="0.2">
      <c r="A14" s="313" t="s">
        <v>136</v>
      </c>
      <c r="B14" s="313">
        <f>IF('BIFUbC-heat'!B14&gt;0,'E-heat'!B62/'BIFUbC-heat'!B14,1)</f>
        <v>1</v>
      </c>
      <c r="C14" s="313">
        <f>IF('BIFUbC-heat'!C14&gt;0,'E-heat'!C62/'BIFUbC-heat'!C14,1)</f>
        <v>1</v>
      </c>
      <c r="D14" s="313">
        <f>IF('BIFUbC-heat'!D14&gt;0,'E-heat'!D62/'BIFUbC-heat'!D14,1)</f>
        <v>1</v>
      </c>
      <c r="E14" s="313">
        <f>IF('BIFUbC-heat'!E14&gt;0,'E-heat'!E62/'BIFUbC-heat'!E14,1)</f>
        <v>1</v>
      </c>
      <c r="F14" s="313">
        <f>IF('BIFUbC-heat'!F14&gt;0,'E-heat'!F62/'BIFUbC-heat'!F14,1)</f>
        <v>1</v>
      </c>
      <c r="G14" s="313">
        <f>IF('BIFUbC-heat'!G14&gt;0,'E-heat'!G62/'BIFUbC-heat'!G14,1)</f>
        <v>1</v>
      </c>
      <c r="H14" s="313">
        <f>IF('BIFUbC-heat'!H14&gt;0,'E-heat'!H62/'BIFUbC-heat'!H14,1)</f>
        <v>1</v>
      </c>
      <c r="I14" s="313">
        <f>IF('BIFUbC-heat'!I14&gt;0,'E-heat'!I62/'BIFUbC-heat'!I14,1)</f>
        <v>1</v>
      </c>
      <c r="J14" s="313">
        <f>IF('BIFUbC-heat'!J14&gt;0,'E-heat'!J62/'BIFUbC-heat'!J14,1)</f>
        <v>1</v>
      </c>
      <c r="K14" s="313">
        <f>IF('BIFUbC-heat'!K14&gt;0,'E-heat'!K62/'BIFUbC-heat'!K14,1)</f>
        <v>1</v>
      </c>
      <c r="L14" s="313">
        <f>IF('BIFUbC-heat'!L14&gt;0,'E-heat'!L62/'BIFUbC-heat'!L14,1)</f>
        <v>1</v>
      </c>
      <c r="M14" s="313">
        <f>IF('BIFUbC-heat'!M14&gt;0,'E-heat'!M62/'BIFUbC-heat'!M14,1)</f>
        <v>1</v>
      </c>
      <c r="N14" s="313">
        <f>IF('BIFUbC-heat'!N14&gt;0,'E-heat'!N62/'BIFUbC-heat'!N14,1)</f>
        <v>1</v>
      </c>
      <c r="O14" s="313">
        <f>IF('BIFUbC-heat'!O14&gt;0,'E-heat'!O62/'BIFUbC-heat'!O14,1)</f>
        <v>1</v>
      </c>
      <c r="P14" s="313">
        <f>IF('BIFUbC-heat'!P14&gt;0,'E-heat'!P62/'BIFUbC-heat'!P14,1)</f>
        <v>1</v>
      </c>
      <c r="Q14" s="313">
        <f>IF('BIFUbC-heat'!Q14&gt;0,'E-heat'!Q62/'BIFUbC-heat'!Q14,1)</f>
        <v>1</v>
      </c>
      <c r="R14" s="313">
        <f>IF('BIFUbC-heat'!R14&gt;0,'E-heat'!R62/'BIFUbC-heat'!R14,1)</f>
        <v>1</v>
      </c>
      <c r="S14" s="313">
        <f>IF('BIFUbC-heat'!S14&gt;0,'E-heat'!S62/'BIFUbC-heat'!S14,1)</f>
        <v>1</v>
      </c>
      <c r="T14" s="313">
        <f>IF('BIFUbC-heat'!T14&gt;0,'E-heat'!T62/'BIFUbC-heat'!T14,1)</f>
        <v>1</v>
      </c>
      <c r="U14" s="313">
        <f>IF('BIFUbC-heat'!U14&gt;0,'E-heat'!U62/'BIFUbC-heat'!U14,1)</f>
        <v>1</v>
      </c>
      <c r="V14" s="313">
        <f>IF('BIFUbC-heat'!V14&gt;0,'E-heat'!V62/'BIFUbC-heat'!V14,1)</f>
        <v>1</v>
      </c>
      <c r="W14" s="313">
        <f>IF('BIFUbC-heat'!W14&gt;0,'E-heat'!W62/'BIFUbC-heat'!W14,1)</f>
        <v>1</v>
      </c>
      <c r="X14" s="313">
        <f>IF('BIFUbC-heat'!X14&gt;0,'E-heat'!X62/'BIFUbC-heat'!X14,1)</f>
        <v>1</v>
      </c>
      <c r="Y14" s="313">
        <f>IF('BIFUbC-heat'!Y14&gt;0,'E-heat'!Y62/'BIFUbC-heat'!Y14,1)</f>
        <v>1</v>
      </c>
      <c r="Z14" s="313">
        <f>IF('BIFUbC-heat'!Z14&gt;0,'E-heat'!Z62/'BIFUbC-heat'!Z14,1)</f>
        <v>1</v>
      </c>
      <c r="AA14" s="313">
        <f>IF('BIFUbC-heat'!AA14&gt;0,'E-heat'!AA62/'BIFUbC-heat'!AA14,1)</f>
        <v>1</v>
      </c>
      <c r="AB14" s="313">
        <f>IF('BIFUbC-heat'!AB14&gt;0,'E-heat'!AB62/'BIFUbC-heat'!AB14,1)</f>
        <v>1</v>
      </c>
      <c r="AC14" s="313">
        <f>IF('BIFUbC-heat'!AC14&gt;0,'E-heat'!AC62/'BIFUbC-heat'!AC14,1)</f>
        <v>1</v>
      </c>
      <c r="AD14" s="313">
        <f>IF('BIFUbC-heat'!AD14&gt;0,'E-heat'!AD62/'BIFUbC-heat'!AD14,1)</f>
        <v>1</v>
      </c>
      <c r="AE14" s="313">
        <f>IF('BIFUbC-heat'!AE14&gt;0,'E-heat'!AE62/'BIFUbC-heat'!AE14,1)</f>
        <v>1</v>
      </c>
      <c r="AF14" s="313">
        <f>IF('BIFUbC-heat'!AF14&gt;0,'E-heat'!AF62/'BIFUbC-heat'!AF14,1)</f>
        <v>1</v>
      </c>
      <c r="AG14" s="313">
        <f>IF('BIFUbC-heat'!AG14&gt;0,'E-heat'!AG62/'BIFUbC-heat'!AG14,1)</f>
        <v>1</v>
      </c>
      <c r="AH14" s="313">
        <f>IF('BIFUbC-heat'!AH14&gt;0,'E-heat'!AH62/'BIFUbC-heat'!AH14,1)</f>
        <v>1</v>
      </c>
      <c r="AI14" s="313">
        <f>IF('BIFUbC-heat'!AI14&gt;0,'E-heat'!AI62/'BIFUbC-heat'!AI14,1)</f>
        <v>1</v>
      </c>
      <c r="AJ14" s="313">
        <f>IF('BIFUbC-heat'!AJ14&gt;0,'E-heat'!AJ62/'BIFUbC-heat'!AJ14,1)</f>
        <v>1</v>
      </c>
      <c r="AK14" s="313">
        <f>IF('BIFUbC-heat'!AK14&gt;0,'E-heat'!AK62/'BIFUbC-heat'!AK14,1)</f>
        <v>1</v>
      </c>
      <c r="AL14" s="313">
        <f>IF('BIFUbC-heat'!AL14&gt;0,'E-heat'!AL62/'BIFUbC-heat'!AL14,1)</f>
        <v>1</v>
      </c>
      <c r="AM14" s="313">
        <f>IF('BIFUbC-heat'!AM14&gt;0,'E-heat'!AM62/'BIFUbC-heat'!AM14,1)</f>
        <v>1</v>
      </c>
      <c r="AN14" s="313">
        <f>IF('BIFUbC-heat'!AN14&gt;0,'E-heat'!AN62/'BIFUbC-heat'!AN14,1)</f>
        <v>1</v>
      </c>
      <c r="AO14" s="313">
        <f>IF('BIFUbC-heat'!AO14&gt;0,'E-heat'!AO62/'BIFUbC-heat'!AO14,1)</f>
        <v>1</v>
      </c>
      <c r="AP14" s="313">
        <f>IF('BIFUbC-heat'!AP14&gt;0,'E-heat'!AP62/'BIFUbC-heat'!AP14,1)</f>
        <v>1</v>
      </c>
      <c r="AQ14" s="313">
        <f>IF('BIFUbC-heat'!AQ14&gt;0,'E-heat'!AQ62/'BIFUbC-heat'!AQ14,1)</f>
        <v>1</v>
      </c>
    </row>
    <row r="15" spans="1:43" x14ac:dyDescent="0.2">
      <c r="A15" s="313" t="s">
        <v>137</v>
      </c>
      <c r="B15" s="313">
        <f>IF('BIFUbC-heat'!B15&gt;0,'E-heat'!B63/'BIFUbC-heat'!B15,1)</f>
        <v>1</v>
      </c>
      <c r="C15" s="313">
        <f>IF('BIFUbC-heat'!C15&gt;0,'E-heat'!C63/'BIFUbC-heat'!C15,1)</f>
        <v>1</v>
      </c>
      <c r="D15" s="313">
        <f>IF('BIFUbC-heat'!D15&gt;0,'E-heat'!D63/'BIFUbC-heat'!D15,1)</f>
        <v>1</v>
      </c>
      <c r="E15" s="313">
        <f>IF('BIFUbC-heat'!E15&gt;0,'E-heat'!E63/'BIFUbC-heat'!E15,1)</f>
        <v>1</v>
      </c>
      <c r="F15" s="313">
        <f>IF('BIFUbC-heat'!F15&gt;0,'E-heat'!F63/'BIFUbC-heat'!F15,1)</f>
        <v>1</v>
      </c>
      <c r="G15" s="313">
        <f>IF('BIFUbC-heat'!G15&gt;0,'E-heat'!G63/'BIFUbC-heat'!G15,1)</f>
        <v>1</v>
      </c>
      <c r="H15" s="313">
        <f>IF('BIFUbC-heat'!H15&gt;0,'E-heat'!H63/'BIFUbC-heat'!H15,1)</f>
        <v>1</v>
      </c>
      <c r="I15" s="313">
        <f>IF('BIFUbC-heat'!I15&gt;0,'E-heat'!I63/'BIFUbC-heat'!I15,1)</f>
        <v>1</v>
      </c>
      <c r="J15" s="313">
        <f>IF('BIFUbC-heat'!J15&gt;0,'E-heat'!J63/'BIFUbC-heat'!J15,1)</f>
        <v>1</v>
      </c>
      <c r="K15" s="313">
        <f>IF('BIFUbC-heat'!K15&gt;0,'E-heat'!K63/'BIFUbC-heat'!K15,1)</f>
        <v>1</v>
      </c>
      <c r="L15" s="313">
        <f>IF('BIFUbC-heat'!L15&gt;0,'E-heat'!L63/'BIFUbC-heat'!L15,1)</f>
        <v>1</v>
      </c>
      <c r="M15" s="313">
        <f>IF('BIFUbC-heat'!M15&gt;0,'E-heat'!M63/'BIFUbC-heat'!M15,1)</f>
        <v>1</v>
      </c>
      <c r="N15" s="313">
        <f>IF('BIFUbC-heat'!N15&gt;0,'E-heat'!N63/'BIFUbC-heat'!N15,1)</f>
        <v>1</v>
      </c>
      <c r="O15" s="313">
        <f>IF('BIFUbC-heat'!O15&gt;0,'E-heat'!O63/'BIFUbC-heat'!O15,1)</f>
        <v>1</v>
      </c>
      <c r="P15" s="313">
        <f>IF('BIFUbC-heat'!P15&gt;0,'E-heat'!P63/'BIFUbC-heat'!P15,1)</f>
        <v>1</v>
      </c>
      <c r="Q15" s="313">
        <f>IF('BIFUbC-heat'!Q15&gt;0,'E-heat'!Q63/'BIFUbC-heat'!Q15,1)</f>
        <v>1</v>
      </c>
      <c r="R15" s="313">
        <f>IF('BIFUbC-heat'!R15&gt;0,'E-heat'!R63/'BIFUbC-heat'!R15,1)</f>
        <v>1</v>
      </c>
      <c r="S15" s="313">
        <f>IF('BIFUbC-heat'!S15&gt;0,'E-heat'!S63/'BIFUbC-heat'!S15,1)</f>
        <v>1</v>
      </c>
      <c r="T15" s="313">
        <f>IF('BIFUbC-heat'!T15&gt;0,'E-heat'!T63/'BIFUbC-heat'!T15,1)</f>
        <v>1</v>
      </c>
      <c r="U15" s="313">
        <f>IF('BIFUbC-heat'!U15&gt;0,'E-heat'!U63/'BIFUbC-heat'!U15,1)</f>
        <v>1</v>
      </c>
      <c r="V15" s="313">
        <f>IF('BIFUbC-heat'!V15&gt;0,'E-heat'!V63/'BIFUbC-heat'!V15,1)</f>
        <v>1</v>
      </c>
      <c r="W15" s="313">
        <f>IF('BIFUbC-heat'!W15&gt;0,'E-heat'!W63/'BIFUbC-heat'!W15,1)</f>
        <v>1</v>
      </c>
      <c r="X15" s="313">
        <f>IF('BIFUbC-heat'!X15&gt;0,'E-heat'!X63/'BIFUbC-heat'!X15,1)</f>
        <v>1</v>
      </c>
      <c r="Y15" s="313">
        <f>IF('BIFUbC-heat'!Y15&gt;0,'E-heat'!Y63/'BIFUbC-heat'!Y15,1)</f>
        <v>1</v>
      </c>
      <c r="Z15" s="313">
        <f>IF('BIFUbC-heat'!Z15&gt;0,'E-heat'!Z63/'BIFUbC-heat'!Z15,1)</f>
        <v>1</v>
      </c>
      <c r="AA15" s="313">
        <f>IF('BIFUbC-heat'!AA15&gt;0,'E-heat'!AA63/'BIFUbC-heat'!AA15,1)</f>
        <v>1</v>
      </c>
      <c r="AB15" s="313">
        <f>IF('BIFUbC-heat'!AB15&gt;0,'E-heat'!AB63/'BIFUbC-heat'!AB15,1)</f>
        <v>1</v>
      </c>
      <c r="AC15" s="313">
        <f>IF('BIFUbC-heat'!AC15&gt;0,'E-heat'!AC63/'BIFUbC-heat'!AC15,1)</f>
        <v>1</v>
      </c>
      <c r="AD15" s="313">
        <f>IF('BIFUbC-heat'!AD15&gt;0,'E-heat'!AD63/'BIFUbC-heat'!AD15,1)</f>
        <v>1</v>
      </c>
      <c r="AE15" s="313">
        <f>IF('BIFUbC-heat'!AE15&gt;0,'E-heat'!AE63/'BIFUbC-heat'!AE15,1)</f>
        <v>1</v>
      </c>
      <c r="AF15" s="313">
        <f>IF('BIFUbC-heat'!AF15&gt;0,'E-heat'!AF63/'BIFUbC-heat'!AF15,1)</f>
        <v>1</v>
      </c>
      <c r="AG15" s="313">
        <f>IF('BIFUbC-heat'!AG15&gt;0,'E-heat'!AG63/'BIFUbC-heat'!AG15,1)</f>
        <v>1</v>
      </c>
      <c r="AH15" s="313">
        <f>IF('BIFUbC-heat'!AH15&gt;0,'E-heat'!AH63/'BIFUbC-heat'!AH15,1)</f>
        <v>1</v>
      </c>
      <c r="AI15" s="313">
        <f>IF('BIFUbC-heat'!AI15&gt;0,'E-heat'!AI63/'BIFUbC-heat'!AI15,1)</f>
        <v>1</v>
      </c>
      <c r="AJ15" s="313">
        <f>IF('BIFUbC-heat'!AJ15&gt;0,'E-heat'!AJ63/'BIFUbC-heat'!AJ15,1)</f>
        <v>1</v>
      </c>
      <c r="AK15" s="313">
        <f>IF('BIFUbC-heat'!AK15&gt;0,'E-heat'!AK63/'BIFUbC-heat'!AK15,1)</f>
        <v>1</v>
      </c>
      <c r="AL15" s="313">
        <f>IF('BIFUbC-heat'!AL15&gt;0,'E-heat'!AL63/'BIFUbC-heat'!AL15,1)</f>
        <v>1</v>
      </c>
      <c r="AM15" s="313">
        <f>IF('BIFUbC-heat'!AM15&gt;0,'E-heat'!AM63/'BIFUbC-heat'!AM15,1)</f>
        <v>1</v>
      </c>
      <c r="AN15" s="313">
        <f>IF('BIFUbC-heat'!AN15&gt;0,'E-heat'!AN63/'BIFUbC-heat'!AN15,1)</f>
        <v>1</v>
      </c>
      <c r="AO15" s="313">
        <f>IF('BIFUbC-heat'!AO15&gt;0,'E-heat'!AO63/'BIFUbC-heat'!AO15,1)</f>
        <v>1</v>
      </c>
      <c r="AP15" s="313">
        <f>IF('BIFUbC-heat'!AP15&gt;0,'E-heat'!AP63/'BIFUbC-heat'!AP15,1)</f>
        <v>1</v>
      </c>
      <c r="AQ15" s="313">
        <f>IF('BIFUbC-heat'!AQ15&gt;0,'E-heat'!AQ63/'BIFUbC-heat'!AQ15,1)</f>
        <v>1</v>
      </c>
    </row>
    <row r="16" spans="1:43" x14ac:dyDescent="0.2">
      <c r="A16" s="313" t="s">
        <v>138</v>
      </c>
      <c r="B16" s="313">
        <f>IF('BIFUbC-heat'!B16&gt;0,'E-heat'!B64/'BIFUbC-heat'!B16,1)</f>
        <v>1</v>
      </c>
      <c r="C16" s="313">
        <f>IF('BIFUbC-heat'!C16&gt;0,'E-heat'!C64/'BIFUbC-heat'!C16,1)</f>
        <v>1</v>
      </c>
      <c r="D16" s="313">
        <f>IF('BIFUbC-heat'!D16&gt;0,'E-heat'!D64/'BIFUbC-heat'!D16,1)</f>
        <v>1</v>
      </c>
      <c r="E16" s="313">
        <f>IF('BIFUbC-heat'!E16&gt;0,'E-heat'!E64/'BIFUbC-heat'!E16,1)</f>
        <v>1</v>
      </c>
      <c r="F16" s="313">
        <f>IF('BIFUbC-heat'!F16&gt;0,'E-heat'!F64/'BIFUbC-heat'!F16,1)</f>
        <v>1</v>
      </c>
      <c r="G16" s="313">
        <f>IF('BIFUbC-heat'!G16&gt;0,'E-heat'!G64/'BIFUbC-heat'!G16,1)</f>
        <v>1</v>
      </c>
      <c r="H16" s="313">
        <f>IF('BIFUbC-heat'!H16&gt;0,'E-heat'!H64/'BIFUbC-heat'!H16,1)</f>
        <v>1</v>
      </c>
      <c r="I16" s="313">
        <f>IF('BIFUbC-heat'!I16&gt;0,'E-heat'!I64/'BIFUbC-heat'!I16,1)</f>
        <v>1</v>
      </c>
      <c r="J16" s="313">
        <f>IF('BIFUbC-heat'!J16&gt;0,'E-heat'!J64/'BIFUbC-heat'!J16,1)</f>
        <v>1</v>
      </c>
      <c r="K16" s="313">
        <f>IF('BIFUbC-heat'!K16&gt;0,'E-heat'!K64/'BIFUbC-heat'!K16,1)</f>
        <v>1</v>
      </c>
      <c r="L16" s="313">
        <f>IF('BIFUbC-heat'!L16&gt;0,'E-heat'!L64/'BIFUbC-heat'!L16,1)</f>
        <v>1</v>
      </c>
      <c r="M16" s="313">
        <f>IF('BIFUbC-heat'!M16&gt;0,'E-heat'!M64/'BIFUbC-heat'!M16,1)</f>
        <v>1</v>
      </c>
      <c r="N16" s="313">
        <f>IF('BIFUbC-heat'!N16&gt;0,'E-heat'!N64/'BIFUbC-heat'!N16,1)</f>
        <v>1</v>
      </c>
      <c r="O16" s="313">
        <f>IF('BIFUbC-heat'!O16&gt;0,'E-heat'!O64/'BIFUbC-heat'!O16,1)</f>
        <v>1</v>
      </c>
      <c r="P16" s="313">
        <f>IF('BIFUbC-heat'!P16&gt;0,'E-heat'!P64/'BIFUbC-heat'!P16,1)</f>
        <v>1</v>
      </c>
      <c r="Q16" s="313">
        <f>IF('BIFUbC-heat'!Q16&gt;0,'E-heat'!Q64/'BIFUbC-heat'!Q16,1)</f>
        <v>1</v>
      </c>
      <c r="R16" s="313">
        <f>IF('BIFUbC-heat'!R16&gt;0,'E-heat'!R64/'BIFUbC-heat'!R16,1)</f>
        <v>1</v>
      </c>
      <c r="S16" s="313">
        <f>IF('BIFUbC-heat'!S16&gt;0,'E-heat'!S64/'BIFUbC-heat'!S16,1)</f>
        <v>1</v>
      </c>
      <c r="T16" s="313">
        <f>IF('BIFUbC-heat'!T16&gt;0,'E-heat'!T64/'BIFUbC-heat'!T16,1)</f>
        <v>1</v>
      </c>
      <c r="U16" s="313">
        <f>IF('BIFUbC-heat'!U16&gt;0,'E-heat'!U64/'BIFUbC-heat'!U16,1)</f>
        <v>1</v>
      </c>
      <c r="V16" s="313">
        <f>IF('BIFUbC-heat'!V16&gt;0,'E-heat'!V64/'BIFUbC-heat'!V16,1)</f>
        <v>1</v>
      </c>
      <c r="W16" s="313">
        <f>IF('BIFUbC-heat'!W16&gt;0,'E-heat'!W64/'BIFUbC-heat'!W16,1)</f>
        <v>1</v>
      </c>
      <c r="X16" s="313">
        <f>IF('BIFUbC-heat'!X16&gt;0,'E-heat'!X64/'BIFUbC-heat'!X16,1)</f>
        <v>1</v>
      </c>
      <c r="Y16" s="313">
        <f>IF('BIFUbC-heat'!Y16&gt;0,'E-heat'!Y64/'BIFUbC-heat'!Y16,1)</f>
        <v>1</v>
      </c>
      <c r="Z16" s="313">
        <f>IF('BIFUbC-heat'!Z16&gt;0,'E-heat'!Z64/'BIFUbC-heat'!Z16,1)</f>
        <v>1</v>
      </c>
      <c r="AA16" s="313">
        <f>IF('BIFUbC-heat'!AA16&gt;0,'E-heat'!AA64/'BIFUbC-heat'!AA16,1)</f>
        <v>1</v>
      </c>
      <c r="AB16" s="313">
        <f>IF('BIFUbC-heat'!AB16&gt;0,'E-heat'!AB64/'BIFUbC-heat'!AB16,1)</f>
        <v>1</v>
      </c>
      <c r="AC16" s="313">
        <f>IF('BIFUbC-heat'!AC16&gt;0,'E-heat'!AC64/'BIFUbC-heat'!AC16,1)</f>
        <v>1</v>
      </c>
      <c r="AD16" s="313">
        <f>IF('BIFUbC-heat'!AD16&gt;0,'E-heat'!AD64/'BIFUbC-heat'!AD16,1)</f>
        <v>1</v>
      </c>
      <c r="AE16" s="313">
        <f>IF('BIFUbC-heat'!AE16&gt;0,'E-heat'!AE64/'BIFUbC-heat'!AE16,1)</f>
        <v>1</v>
      </c>
      <c r="AF16" s="313">
        <f>IF('BIFUbC-heat'!AF16&gt;0,'E-heat'!AF64/'BIFUbC-heat'!AF16,1)</f>
        <v>1</v>
      </c>
      <c r="AG16" s="313">
        <f>IF('BIFUbC-heat'!AG16&gt;0,'E-heat'!AG64/'BIFUbC-heat'!AG16,1)</f>
        <v>1</v>
      </c>
      <c r="AH16" s="313">
        <f>IF('BIFUbC-heat'!AH16&gt;0,'E-heat'!AH64/'BIFUbC-heat'!AH16,1)</f>
        <v>1</v>
      </c>
      <c r="AI16" s="313">
        <f>IF('BIFUbC-heat'!AI16&gt;0,'E-heat'!AI64/'BIFUbC-heat'!AI16,1)</f>
        <v>1</v>
      </c>
      <c r="AJ16" s="313">
        <f>IF('BIFUbC-heat'!AJ16&gt;0,'E-heat'!AJ64/'BIFUbC-heat'!AJ16,1)</f>
        <v>1</v>
      </c>
      <c r="AK16" s="313">
        <f>IF('BIFUbC-heat'!AK16&gt;0,'E-heat'!AK64/'BIFUbC-heat'!AK16,1)</f>
        <v>1</v>
      </c>
      <c r="AL16" s="313">
        <f>IF('BIFUbC-heat'!AL16&gt;0,'E-heat'!AL64/'BIFUbC-heat'!AL16,1)</f>
        <v>1</v>
      </c>
      <c r="AM16" s="313">
        <f>IF('BIFUbC-heat'!AM16&gt;0,'E-heat'!AM64/'BIFUbC-heat'!AM16,1)</f>
        <v>1</v>
      </c>
      <c r="AN16" s="313">
        <f>IF('BIFUbC-heat'!AN16&gt;0,'E-heat'!AN64/'BIFUbC-heat'!AN16,1)</f>
        <v>1</v>
      </c>
      <c r="AO16" s="313">
        <f>IF('BIFUbC-heat'!AO16&gt;0,'E-heat'!AO64/'BIFUbC-heat'!AO16,1)</f>
        <v>1</v>
      </c>
      <c r="AP16" s="313">
        <f>IF('BIFUbC-heat'!AP16&gt;0,'E-heat'!AP64/'BIFUbC-heat'!AP16,1)</f>
        <v>1</v>
      </c>
      <c r="AQ16" s="313">
        <f>IF('BIFUbC-heat'!AQ16&gt;0,'E-heat'!AQ64/'BIFUbC-heat'!AQ16,1)</f>
        <v>1</v>
      </c>
    </row>
    <row r="17" spans="1:43" x14ac:dyDescent="0.2">
      <c r="A17" s="313" t="s">
        <v>139</v>
      </c>
      <c r="B17" s="313">
        <f>IF('BIFUbC-heat'!B17&gt;0,'E-heat'!B65/'BIFUbC-heat'!B17,1)</f>
        <v>1</v>
      </c>
      <c r="C17" s="313">
        <f>IF('BIFUbC-heat'!C17&gt;0,'E-heat'!C65/'BIFUbC-heat'!C17,1)</f>
        <v>1</v>
      </c>
      <c r="D17" s="313">
        <f>IF('BIFUbC-heat'!D17&gt;0,'E-heat'!D65/'BIFUbC-heat'!D17,1)</f>
        <v>1</v>
      </c>
      <c r="E17" s="313">
        <f>IF('BIFUbC-heat'!E17&gt;0,'E-heat'!E65/'BIFUbC-heat'!E17,1)</f>
        <v>1</v>
      </c>
      <c r="F17" s="313">
        <f>IF('BIFUbC-heat'!F17&gt;0,'E-heat'!F65/'BIFUbC-heat'!F17,1)</f>
        <v>1</v>
      </c>
      <c r="G17" s="313">
        <f>IF('BIFUbC-heat'!G17&gt;0,'E-heat'!G65/'BIFUbC-heat'!G17,1)</f>
        <v>1</v>
      </c>
      <c r="H17" s="313">
        <f>IF('BIFUbC-heat'!H17&gt;0,'E-heat'!H65/'BIFUbC-heat'!H17,1)</f>
        <v>1</v>
      </c>
      <c r="I17" s="313">
        <f>IF('BIFUbC-heat'!I17&gt;0,'E-heat'!I65/'BIFUbC-heat'!I17,1)</f>
        <v>1</v>
      </c>
      <c r="J17" s="313">
        <f>IF('BIFUbC-heat'!J17&gt;0,'E-heat'!J65/'BIFUbC-heat'!J17,1)</f>
        <v>1</v>
      </c>
      <c r="K17" s="313">
        <f>IF('BIFUbC-heat'!K17&gt;0,'E-heat'!K65/'BIFUbC-heat'!K17,1)</f>
        <v>1</v>
      </c>
      <c r="L17" s="313">
        <f>IF('BIFUbC-heat'!L17&gt;0,'E-heat'!L65/'BIFUbC-heat'!L17,1)</f>
        <v>1</v>
      </c>
      <c r="M17" s="313">
        <f>IF('BIFUbC-heat'!M17&gt;0,'E-heat'!M65/'BIFUbC-heat'!M17,1)</f>
        <v>1</v>
      </c>
      <c r="N17" s="313">
        <f>IF('BIFUbC-heat'!N17&gt;0,'E-heat'!N65/'BIFUbC-heat'!N17,1)</f>
        <v>1</v>
      </c>
      <c r="O17" s="313">
        <f>IF('BIFUbC-heat'!O17&gt;0,'E-heat'!O65/'BIFUbC-heat'!O17,1)</f>
        <v>1</v>
      </c>
      <c r="P17" s="313">
        <f>IF('BIFUbC-heat'!P17&gt;0,'E-heat'!P65/'BIFUbC-heat'!P17,1)</f>
        <v>1</v>
      </c>
      <c r="Q17" s="313">
        <f>IF('BIFUbC-heat'!Q17&gt;0,'E-heat'!Q65/'BIFUbC-heat'!Q17,1)</f>
        <v>1</v>
      </c>
      <c r="R17" s="313">
        <f>IF('BIFUbC-heat'!R17&gt;0,'E-heat'!R65/'BIFUbC-heat'!R17,1)</f>
        <v>1</v>
      </c>
      <c r="S17" s="313">
        <f>IF('BIFUbC-heat'!S17&gt;0,'E-heat'!S65/'BIFUbC-heat'!S17,1)</f>
        <v>1</v>
      </c>
      <c r="T17" s="313">
        <f>IF('BIFUbC-heat'!T17&gt;0,'E-heat'!T65/'BIFUbC-heat'!T17,1)</f>
        <v>1</v>
      </c>
      <c r="U17" s="313">
        <f>IF('BIFUbC-heat'!U17&gt;0,'E-heat'!U65/'BIFUbC-heat'!U17,1)</f>
        <v>1</v>
      </c>
      <c r="V17" s="313">
        <f>IF('BIFUbC-heat'!V17&gt;0,'E-heat'!V65/'BIFUbC-heat'!V17,1)</f>
        <v>1</v>
      </c>
      <c r="W17" s="313">
        <f>IF('BIFUbC-heat'!W17&gt;0,'E-heat'!W65/'BIFUbC-heat'!W17,1)</f>
        <v>1</v>
      </c>
      <c r="X17" s="313">
        <f>IF('BIFUbC-heat'!X17&gt;0,'E-heat'!X65/'BIFUbC-heat'!X17,1)</f>
        <v>1</v>
      </c>
      <c r="Y17" s="313">
        <f>IF('BIFUbC-heat'!Y17&gt;0,'E-heat'!Y65/'BIFUbC-heat'!Y17,1)</f>
        <v>1</v>
      </c>
      <c r="Z17" s="313">
        <f>IF('BIFUbC-heat'!Z17&gt;0,'E-heat'!Z65/'BIFUbC-heat'!Z17,1)</f>
        <v>1</v>
      </c>
      <c r="AA17" s="313">
        <f>IF('BIFUbC-heat'!AA17&gt;0,'E-heat'!AA65/'BIFUbC-heat'!AA17,1)</f>
        <v>1</v>
      </c>
      <c r="AB17" s="313">
        <f>IF('BIFUbC-heat'!AB17&gt;0,'E-heat'!AB65/'BIFUbC-heat'!AB17,1)</f>
        <v>1</v>
      </c>
      <c r="AC17" s="313">
        <f>IF('BIFUbC-heat'!AC17&gt;0,'E-heat'!AC65/'BIFUbC-heat'!AC17,1)</f>
        <v>1</v>
      </c>
      <c r="AD17" s="313">
        <f>IF('BIFUbC-heat'!AD17&gt;0,'E-heat'!AD65/'BIFUbC-heat'!AD17,1)</f>
        <v>1</v>
      </c>
      <c r="AE17" s="313">
        <f>IF('BIFUbC-heat'!AE17&gt;0,'E-heat'!AE65/'BIFUbC-heat'!AE17,1)</f>
        <v>1</v>
      </c>
      <c r="AF17" s="313">
        <f>IF('BIFUbC-heat'!AF17&gt;0,'E-heat'!AF65/'BIFUbC-heat'!AF17,1)</f>
        <v>1</v>
      </c>
      <c r="AG17" s="313">
        <f>IF('BIFUbC-heat'!AG17&gt;0,'E-heat'!AG65/'BIFUbC-heat'!AG17,1)</f>
        <v>1</v>
      </c>
      <c r="AH17" s="313">
        <f>IF('BIFUbC-heat'!AH17&gt;0,'E-heat'!AH65/'BIFUbC-heat'!AH17,1)</f>
        <v>1</v>
      </c>
      <c r="AI17" s="313">
        <f>IF('BIFUbC-heat'!AI17&gt;0,'E-heat'!AI65/'BIFUbC-heat'!AI17,1)</f>
        <v>1</v>
      </c>
      <c r="AJ17" s="313">
        <f>IF('BIFUbC-heat'!AJ17&gt;0,'E-heat'!AJ65/'BIFUbC-heat'!AJ17,1)</f>
        <v>1</v>
      </c>
      <c r="AK17" s="313">
        <f>IF('BIFUbC-heat'!AK17&gt;0,'E-heat'!AK65/'BIFUbC-heat'!AK17,1)</f>
        <v>1</v>
      </c>
      <c r="AL17" s="313">
        <f>IF('BIFUbC-heat'!AL17&gt;0,'E-heat'!AL65/'BIFUbC-heat'!AL17,1)</f>
        <v>1</v>
      </c>
      <c r="AM17" s="313">
        <f>IF('BIFUbC-heat'!AM17&gt;0,'E-heat'!AM65/'BIFUbC-heat'!AM17,1)</f>
        <v>1</v>
      </c>
      <c r="AN17" s="313">
        <f>IF('BIFUbC-heat'!AN17&gt;0,'E-heat'!AN65/'BIFUbC-heat'!AN17,1)</f>
        <v>1</v>
      </c>
      <c r="AO17" s="313">
        <f>IF('BIFUbC-heat'!AO17&gt;0,'E-heat'!AO65/'BIFUbC-heat'!AO17,1)</f>
        <v>1</v>
      </c>
      <c r="AP17" s="313">
        <f>IF('BIFUbC-heat'!AP17&gt;0,'E-heat'!AP65/'BIFUbC-heat'!AP17,1)</f>
        <v>1</v>
      </c>
      <c r="AQ17" s="313">
        <f>IF('BIFUbC-heat'!AQ17&gt;0,'E-heat'!AQ65/'BIFUbC-heat'!AQ17,1)</f>
        <v>1</v>
      </c>
    </row>
    <row r="18" spans="1:43" x14ac:dyDescent="0.2">
      <c r="A18" s="313" t="s">
        <v>140</v>
      </c>
      <c r="B18" s="313">
        <f>IF('BIFUbC-heat'!B18&gt;0,'E-heat'!B66/'BIFUbC-heat'!B18,1)</f>
        <v>1</v>
      </c>
      <c r="C18" s="313">
        <f>IF('BIFUbC-heat'!C18&gt;0,'E-heat'!C66/'BIFUbC-heat'!C18,1)</f>
        <v>1</v>
      </c>
      <c r="D18" s="313">
        <f>IF('BIFUbC-heat'!D18&gt;0,'E-heat'!D66/'BIFUbC-heat'!D18,1)</f>
        <v>1</v>
      </c>
      <c r="E18" s="313">
        <f>IF('BIFUbC-heat'!E18&gt;0,'E-heat'!E66/'BIFUbC-heat'!E18,1)</f>
        <v>1</v>
      </c>
      <c r="F18" s="313">
        <f>IF('BIFUbC-heat'!F18&gt;0,'E-heat'!F66/'BIFUbC-heat'!F18,1)</f>
        <v>1</v>
      </c>
      <c r="G18" s="313">
        <f>IF('BIFUbC-heat'!G18&gt;0,'E-heat'!G66/'BIFUbC-heat'!G18,1)</f>
        <v>1</v>
      </c>
      <c r="H18" s="313">
        <f>IF('BIFUbC-heat'!H18&gt;0,'E-heat'!H66/'BIFUbC-heat'!H18,1)</f>
        <v>1</v>
      </c>
      <c r="I18" s="313">
        <f>IF('BIFUbC-heat'!I18&gt;0,'E-heat'!I66/'BIFUbC-heat'!I18,1)</f>
        <v>1</v>
      </c>
      <c r="J18" s="313">
        <f>IF('BIFUbC-heat'!J18&gt;0,'E-heat'!J66/'BIFUbC-heat'!J18,1)</f>
        <v>1</v>
      </c>
      <c r="K18" s="313">
        <f>IF('BIFUbC-heat'!K18&gt;0,'E-heat'!K66/'BIFUbC-heat'!K18,1)</f>
        <v>1</v>
      </c>
      <c r="L18" s="313">
        <f>IF('BIFUbC-heat'!L18&gt;0,'E-heat'!L66/'BIFUbC-heat'!L18,1)</f>
        <v>1</v>
      </c>
      <c r="M18" s="313">
        <f>IF('BIFUbC-heat'!M18&gt;0,'E-heat'!M66/'BIFUbC-heat'!M18,1)</f>
        <v>1</v>
      </c>
      <c r="N18" s="313">
        <f>IF('BIFUbC-heat'!N18&gt;0,'E-heat'!N66/'BIFUbC-heat'!N18,1)</f>
        <v>1</v>
      </c>
      <c r="O18" s="313">
        <f>IF('BIFUbC-heat'!O18&gt;0,'E-heat'!O66/'BIFUbC-heat'!O18,1)</f>
        <v>1</v>
      </c>
      <c r="P18" s="313">
        <f>IF('BIFUbC-heat'!P18&gt;0,'E-heat'!P66/'BIFUbC-heat'!P18,1)</f>
        <v>1</v>
      </c>
      <c r="Q18" s="313">
        <f>IF('BIFUbC-heat'!Q18&gt;0,'E-heat'!Q66/'BIFUbC-heat'!Q18,1)</f>
        <v>1</v>
      </c>
      <c r="R18" s="313">
        <f>IF('BIFUbC-heat'!R18&gt;0,'E-heat'!R66/'BIFUbC-heat'!R18,1)</f>
        <v>1</v>
      </c>
      <c r="S18" s="313">
        <f>IF('BIFUbC-heat'!S18&gt;0,'E-heat'!S66/'BIFUbC-heat'!S18,1)</f>
        <v>1</v>
      </c>
      <c r="T18" s="313">
        <f>IF('BIFUbC-heat'!T18&gt;0,'E-heat'!T66/'BIFUbC-heat'!T18,1)</f>
        <v>1</v>
      </c>
      <c r="U18" s="313">
        <f>IF('BIFUbC-heat'!U18&gt;0,'E-heat'!U66/'BIFUbC-heat'!U18,1)</f>
        <v>1</v>
      </c>
      <c r="V18" s="313">
        <f>IF('BIFUbC-heat'!V18&gt;0,'E-heat'!V66/'BIFUbC-heat'!V18,1)</f>
        <v>1</v>
      </c>
      <c r="W18" s="313">
        <f>IF('BIFUbC-heat'!W18&gt;0,'E-heat'!W66/'BIFUbC-heat'!W18,1)</f>
        <v>1</v>
      </c>
      <c r="X18" s="313">
        <f>IF('BIFUbC-heat'!X18&gt;0,'E-heat'!X66/'BIFUbC-heat'!X18,1)</f>
        <v>1</v>
      </c>
      <c r="Y18" s="313">
        <f>IF('BIFUbC-heat'!Y18&gt;0,'E-heat'!Y66/'BIFUbC-heat'!Y18,1)</f>
        <v>1</v>
      </c>
      <c r="Z18" s="313">
        <f>IF('BIFUbC-heat'!Z18&gt;0,'E-heat'!Z66/'BIFUbC-heat'!Z18,1)</f>
        <v>1</v>
      </c>
      <c r="AA18" s="313">
        <f>IF('BIFUbC-heat'!AA18&gt;0,'E-heat'!AA66/'BIFUbC-heat'!AA18,1)</f>
        <v>1</v>
      </c>
      <c r="AB18" s="313">
        <f>IF('BIFUbC-heat'!AB18&gt;0,'E-heat'!AB66/'BIFUbC-heat'!AB18,1)</f>
        <v>1</v>
      </c>
      <c r="AC18" s="313">
        <f>IF('BIFUbC-heat'!AC18&gt;0,'E-heat'!AC66/'BIFUbC-heat'!AC18,1)</f>
        <v>1</v>
      </c>
      <c r="AD18" s="313">
        <f>IF('BIFUbC-heat'!AD18&gt;0,'E-heat'!AD66/'BIFUbC-heat'!AD18,1)</f>
        <v>1</v>
      </c>
      <c r="AE18" s="313">
        <f>IF('BIFUbC-heat'!AE18&gt;0,'E-heat'!AE66/'BIFUbC-heat'!AE18,1)</f>
        <v>1</v>
      </c>
      <c r="AF18" s="313">
        <f>IF('BIFUbC-heat'!AF18&gt;0,'E-heat'!AF66/'BIFUbC-heat'!AF18,1)</f>
        <v>1</v>
      </c>
      <c r="AG18" s="313">
        <f>IF('BIFUbC-heat'!AG18&gt;0,'E-heat'!AG66/'BIFUbC-heat'!AG18,1)</f>
        <v>1</v>
      </c>
      <c r="AH18" s="313">
        <f>IF('BIFUbC-heat'!AH18&gt;0,'E-heat'!AH66/'BIFUbC-heat'!AH18,1)</f>
        <v>1</v>
      </c>
      <c r="AI18" s="313">
        <f>IF('BIFUbC-heat'!AI18&gt;0,'E-heat'!AI66/'BIFUbC-heat'!AI18,1)</f>
        <v>1</v>
      </c>
      <c r="AJ18" s="313">
        <f>IF('BIFUbC-heat'!AJ18&gt;0,'E-heat'!AJ66/'BIFUbC-heat'!AJ18,1)</f>
        <v>1</v>
      </c>
      <c r="AK18" s="313">
        <f>IF('BIFUbC-heat'!AK18&gt;0,'E-heat'!AK66/'BIFUbC-heat'!AK18,1)</f>
        <v>1</v>
      </c>
      <c r="AL18" s="313">
        <f>IF('BIFUbC-heat'!AL18&gt;0,'E-heat'!AL66/'BIFUbC-heat'!AL18,1)</f>
        <v>1</v>
      </c>
      <c r="AM18" s="313">
        <f>IF('BIFUbC-heat'!AM18&gt;0,'E-heat'!AM66/'BIFUbC-heat'!AM18,1)</f>
        <v>1</v>
      </c>
      <c r="AN18" s="313">
        <f>IF('BIFUbC-heat'!AN18&gt;0,'E-heat'!AN66/'BIFUbC-heat'!AN18,1)</f>
        <v>1</v>
      </c>
      <c r="AO18" s="313">
        <f>IF('BIFUbC-heat'!AO18&gt;0,'E-heat'!AO66/'BIFUbC-heat'!AO18,1)</f>
        <v>1</v>
      </c>
      <c r="AP18" s="313">
        <f>IF('BIFUbC-heat'!AP18&gt;0,'E-heat'!AP66/'BIFUbC-heat'!AP18,1)</f>
        <v>1</v>
      </c>
      <c r="AQ18" s="313">
        <f>IF('BIFUbC-heat'!AQ18&gt;0,'E-heat'!AQ66/'BIFUbC-heat'!AQ18,1)</f>
        <v>1</v>
      </c>
    </row>
    <row r="19" spans="1:43" x14ac:dyDescent="0.2">
      <c r="A19" s="313" t="s">
        <v>141</v>
      </c>
      <c r="B19" s="313">
        <f>IF('BIFUbC-heat'!B19&gt;0,'E-heat'!B67/'BIFUbC-heat'!B19,1)</f>
        <v>1</v>
      </c>
      <c r="C19" s="313">
        <f>IF('BIFUbC-heat'!C19&gt;0,'E-heat'!C67/'BIFUbC-heat'!C19,1)</f>
        <v>1</v>
      </c>
      <c r="D19" s="313">
        <f>IF('BIFUbC-heat'!D19&gt;0,'E-heat'!D67/'BIFUbC-heat'!D19,1)</f>
        <v>1</v>
      </c>
      <c r="E19" s="313">
        <f>IF('BIFUbC-heat'!E19&gt;0,'E-heat'!E67/'BIFUbC-heat'!E19,1)</f>
        <v>1</v>
      </c>
      <c r="F19" s="313">
        <f>IF('BIFUbC-heat'!F19&gt;0,'E-heat'!F67/'BIFUbC-heat'!F19,1)</f>
        <v>1</v>
      </c>
      <c r="G19" s="313">
        <f>IF('BIFUbC-heat'!G19&gt;0,'E-heat'!G67/'BIFUbC-heat'!G19,1)</f>
        <v>1</v>
      </c>
      <c r="H19" s="313">
        <f>IF('BIFUbC-heat'!H19&gt;0,'E-heat'!H67/'BIFUbC-heat'!H19,1)</f>
        <v>1</v>
      </c>
      <c r="I19" s="313">
        <f>IF('BIFUbC-heat'!I19&gt;0,'E-heat'!I67/'BIFUbC-heat'!I19,1)</f>
        <v>1</v>
      </c>
      <c r="J19" s="313">
        <f>IF('BIFUbC-heat'!J19&gt;0,'E-heat'!J67/'BIFUbC-heat'!J19,1)</f>
        <v>1</v>
      </c>
      <c r="K19" s="313">
        <f>IF('BIFUbC-heat'!K19&gt;0,'E-heat'!K67/'BIFUbC-heat'!K19,1)</f>
        <v>1</v>
      </c>
      <c r="L19" s="313">
        <f>IF('BIFUbC-heat'!L19&gt;0,'E-heat'!L67/'BIFUbC-heat'!L19,1)</f>
        <v>1</v>
      </c>
      <c r="M19" s="313">
        <f>IF('BIFUbC-heat'!M19&gt;0,'E-heat'!M67/'BIFUbC-heat'!M19,1)</f>
        <v>1</v>
      </c>
      <c r="N19" s="313">
        <f>IF('BIFUbC-heat'!N19&gt;0,'E-heat'!N67/'BIFUbC-heat'!N19,1)</f>
        <v>1</v>
      </c>
      <c r="O19" s="313">
        <f>IF('BIFUbC-heat'!O19&gt;0,'E-heat'!O67/'BIFUbC-heat'!O19,1)</f>
        <v>1</v>
      </c>
      <c r="P19" s="313">
        <f>IF('BIFUbC-heat'!P19&gt;0,'E-heat'!P67/'BIFUbC-heat'!P19,1)</f>
        <v>1</v>
      </c>
      <c r="Q19" s="313">
        <f>IF('BIFUbC-heat'!Q19&gt;0,'E-heat'!Q67/'BIFUbC-heat'!Q19,1)</f>
        <v>1</v>
      </c>
      <c r="R19" s="313">
        <f>IF('BIFUbC-heat'!R19&gt;0,'E-heat'!R67/'BIFUbC-heat'!R19,1)</f>
        <v>1</v>
      </c>
      <c r="S19" s="313">
        <f>IF('BIFUbC-heat'!S19&gt;0,'E-heat'!S67/'BIFUbC-heat'!S19,1)</f>
        <v>1</v>
      </c>
      <c r="T19" s="313">
        <f>IF('BIFUbC-heat'!T19&gt;0,'E-heat'!T67/'BIFUbC-heat'!T19,1)</f>
        <v>1</v>
      </c>
      <c r="U19" s="313">
        <f>IF('BIFUbC-heat'!U19&gt;0,'E-heat'!U67/'BIFUbC-heat'!U19,1)</f>
        <v>1</v>
      </c>
      <c r="V19" s="313">
        <f>IF('BIFUbC-heat'!V19&gt;0,'E-heat'!V67/'BIFUbC-heat'!V19,1)</f>
        <v>1</v>
      </c>
      <c r="W19" s="313">
        <f>IF('BIFUbC-heat'!W19&gt;0,'E-heat'!W67/'BIFUbC-heat'!W19,1)</f>
        <v>1</v>
      </c>
      <c r="X19" s="313">
        <f>IF('BIFUbC-heat'!X19&gt;0,'E-heat'!X67/'BIFUbC-heat'!X19,1)</f>
        <v>1</v>
      </c>
      <c r="Y19" s="313">
        <f>IF('BIFUbC-heat'!Y19&gt;0,'E-heat'!Y67/'BIFUbC-heat'!Y19,1)</f>
        <v>1</v>
      </c>
      <c r="Z19" s="313">
        <f>IF('BIFUbC-heat'!Z19&gt;0,'E-heat'!Z67/'BIFUbC-heat'!Z19,1)</f>
        <v>1</v>
      </c>
      <c r="AA19" s="313">
        <f>IF('BIFUbC-heat'!AA19&gt;0,'E-heat'!AA67/'BIFUbC-heat'!AA19,1)</f>
        <v>1</v>
      </c>
      <c r="AB19" s="313">
        <f>IF('BIFUbC-heat'!AB19&gt;0,'E-heat'!AB67/'BIFUbC-heat'!AB19,1)</f>
        <v>1</v>
      </c>
      <c r="AC19" s="313">
        <f>IF('BIFUbC-heat'!AC19&gt;0,'E-heat'!AC67/'BIFUbC-heat'!AC19,1)</f>
        <v>1</v>
      </c>
      <c r="AD19" s="313">
        <f>IF('BIFUbC-heat'!AD19&gt;0,'E-heat'!AD67/'BIFUbC-heat'!AD19,1)</f>
        <v>1</v>
      </c>
      <c r="AE19" s="313">
        <f>IF('BIFUbC-heat'!AE19&gt;0,'E-heat'!AE67/'BIFUbC-heat'!AE19,1)</f>
        <v>1</v>
      </c>
      <c r="AF19" s="313">
        <f>IF('BIFUbC-heat'!AF19&gt;0,'E-heat'!AF67/'BIFUbC-heat'!AF19,1)</f>
        <v>1</v>
      </c>
      <c r="AG19" s="313">
        <f>IF('BIFUbC-heat'!AG19&gt;0,'E-heat'!AG67/'BIFUbC-heat'!AG19,1)</f>
        <v>1</v>
      </c>
      <c r="AH19" s="313">
        <f>IF('BIFUbC-heat'!AH19&gt;0,'E-heat'!AH67/'BIFUbC-heat'!AH19,1)</f>
        <v>1</v>
      </c>
      <c r="AI19" s="313">
        <f>IF('BIFUbC-heat'!AI19&gt;0,'E-heat'!AI67/'BIFUbC-heat'!AI19,1)</f>
        <v>1</v>
      </c>
      <c r="AJ19" s="313">
        <f>IF('BIFUbC-heat'!AJ19&gt;0,'E-heat'!AJ67/'BIFUbC-heat'!AJ19,1)</f>
        <v>1</v>
      </c>
      <c r="AK19" s="313">
        <f>IF('BIFUbC-heat'!AK19&gt;0,'E-heat'!AK67/'BIFUbC-heat'!AK19,1)</f>
        <v>1</v>
      </c>
      <c r="AL19" s="313">
        <f>IF('BIFUbC-heat'!AL19&gt;0,'E-heat'!AL67/'BIFUbC-heat'!AL19,1)</f>
        <v>1</v>
      </c>
      <c r="AM19" s="313">
        <f>IF('BIFUbC-heat'!AM19&gt;0,'E-heat'!AM67/'BIFUbC-heat'!AM19,1)</f>
        <v>1</v>
      </c>
      <c r="AN19" s="313">
        <f>IF('BIFUbC-heat'!AN19&gt;0,'E-heat'!AN67/'BIFUbC-heat'!AN19,1)</f>
        <v>1</v>
      </c>
      <c r="AO19" s="313">
        <f>IF('BIFUbC-heat'!AO19&gt;0,'E-heat'!AO67/'BIFUbC-heat'!AO19,1)</f>
        <v>1</v>
      </c>
      <c r="AP19" s="313">
        <f>IF('BIFUbC-heat'!AP19&gt;0,'E-heat'!AP67/'BIFUbC-heat'!AP19,1)</f>
        <v>1</v>
      </c>
      <c r="AQ19" s="313">
        <f>IF('BIFUbC-heat'!AQ19&gt;0,'E-heat'!AQ67/'BIFUbC-heat'!AQ19,1)</f>
        <v>1</v>
      </c>
    </row>
    <row r="20" spans="1:43" x14ac:dyDescent="0.2">
      <c r="A20" s="313" t="s">
        <v>142</v>
      </c>
      <c r="B20" s="313">
        <f>IF('BIFUbC-heat'!B20&gt;0,'E-heat'!B68/'BIFUbC-heat'!B20,1)</f>
        <v>1</v>
      </c>
      <c r="C20" s="313">
        <f>IF('BIFUbC-heat'!C20&gt;0,'E-heat'!C68/'BIFUbC-heat'!C20,1)</f>
        <v>1</v>
      </c>
      <c r="D20" s="313">
        <f>IF('BIFUbC-heat'!D20&gt;0,'E-heat'!D68/'BIFUbC-heat'!D20,1)</f>
        <v>1</v>
      </c>
      <c r="E20" s="313">
        <f>IF('BIFUbC-heat'!E20&gt;0,'E-heat'!E68/'BIFUbC-heat'!E20,1)</f>
        <v>1</v>
      </c>
      <c r="F20" s="313">
        <f>IF('BIFUbC-heat'!F20&gt;0,'E-heat'!F68/'BIFUbC-heat'!F20,1)</f>
        <v>1</v>
      </c>
      <c r="G20" s="313">
        <f>IF('BIFUbC-heat'!G20&gt;0,'E-heat'!G68/'BIFUbC-heat'!G20,1)</f>
        <v>1</v>
      </c>
      <c r="H20" s="313">
        <f>IF('BIFUbC-heat'!H20&gt;0,'E-heat'!H68/'BIFUbC-heat'!H20,1)</f>
        <v>1</v>
      </c>
      <c r="I20" s="313">
        <f>IF('BIFUbC-heat'!I20&gt;0,'E-heat'!I68/'BIFUbC-heat'!I20,1)</f>
        <v>1</v>
      </c>
      <c r="J20" s="313">
        <f>IF('BIFUbC-heat'!J20&gt;0,'E-heat'!J68/'BIFUbC-heat'!J20,1)</f>
        <v>1</v>
      </c>
      <c r="K20" s="313">
        <f>IF('BIFUbC-heat'!K20&gt;0,'E-heat'!K68/'BIFUbC-heat'!K20,1)</f>
        <v>1</v>
      </c>
      <c r="L20" s="313">
        <f>IF('BIFUbC-heat'!L20&gt;0,'E-heat'!L68/'BIFUbC-heat'!L20,1)</f>
        <v>1</v>
      </c>
      <c r="M20" s="313">
        <f>IF('BIFUbC-heat'!M20&gt;0,'E-heat'!M68/'BIFUbC-heat'!M20,1)</f>
        <v>1</v>
      </c>
      <c r="N20" s="313">
        <f>IF('BIFUbC-heat'!N20&gt;0,'E-heat'!N68/'BIFUbC-heat'!N20,1)</f>
        <v>1</v>
      </c>
      <c r="O20" s="313">
        <f>IF('BIFUbC-heat'!O20&gt;0,'E-heat'!O68/'BIFUbC-heat'!O20,1)</f>
        <v>1</v>
      </c>
      <c r="P20" s="313">
        <f>IF('BIFUbC-heat'!P20&gt;0,'E-heat'!P68/'BIFUbC-heat'!P20,1)</f>
        <v>1</v>
      </c>
      <c r="Q20" s="313">
        <f>IF('BIFUbC-heat'!Q20&gt;0,'E-heat'!Q68/'BIFUbC-heat'!Q20,1)</f>
        <v>1</v>
      </c>
      <c r="R20" s="313">
        <f>IF('BIFUbC-heat'!R20&gt;0,'E-heat'!R68/'BIFUbC-heat'!R20,1)</f>
        <v>1</v>
      </c>
      <c r="S20" s="313">
        <f>IF('BIFUbC-heat'!S20&gt;0,'E-heat'!S68/'BIFUbC-heat'!S20,1)</f>
        <v>1</v>
      </c>
      <c r="T20" s="313">
        <f>IF('BIFUbC-heat'!T20&gt;0,'E-heat'!T68/'BIFUbC-heat'!T20,1)</f>
        <v>1</v>
      </c>
      <c r="U20" s="313">
        <f>IF('BIFUbC-heat'!U20&gt;0,'E-heat'!U68/'BIFUbC-heat'!U20,1)</f>
        <v>1</v>
      </c>
      <c r="V20" s="313">
        <f>IF('BIFUbC-heat'!V20&gt;0,'E-heat'!V68/'BIFUbC-heat'!V20,1)</f>
        <v>1</v>
      </c>
      <c r="W20" s="313">
        <f>IF('BIFUbC-heat'!W20&gt;0,'E-heat'!W68/'BIFUbC-heat'!W20,1)</f>
        <v>1</v>
      </c>
      <c r="X20" s="313">
        <f>IF('BIFUbC-heat'!X20&gt;0,'E-heat'!X68/'BIFUbC-heat'!X20,1)</f>
        <v>1</v>
      </c>
      <c r="Y20" s="313">
        <f>IF('BIFUbC-heat'!Y20&gt;0,'E-heat'!Y68/'BIFUbC-heat'!Y20,1)</f>
        <v>1</v>
      </c>
      <c r="Z20" s="313">
        <f>IF('BIFUbC-heat'!Z20&gt;0,'E-heat'!Z68/'BIFUbC-heat'!Z20,1)</f>
        <v>1</v>
      </c>
      <c r="AA20" s="313">
        <f>IF('BIFUbC-heat'!AA20&gt;0,'E-heat'!AA68/'BIFUbC-heat'!AA20,1)</f>
        <v>1</v>
      </c>
      <c r="AB20" s="313">
        <f>IF('BIFUbC-heat'!AB20&gt;0,'E-heat'!AB68/'BIFUbC-heat'!AB20,1)</f>
        <v>1</v>
      </c>
      <c r="AC20" s="313">
        <f>IF('BIFUbC-heat'!AC20&gt;0,'E-heat'!AC68/'BIFUbC-heat'!AC20,1)</f>
        <v>1</v>
      </c>
      <c r="AD20" s="313">
        <f>IF('BIFUbC-heat'!AD20&gt;0,'E-heat'!AD68/'BIFUbC-heat'!AD20,1)</f>
        <v>1</v>
      </c>
      <c r="AE20" s="313">
        <f>IF('BIFUbC-heat'!AE20&gt;0,'E-heat'!AE68/'BIFUbC-heat'!AE20,1)</f>
        <v>1</v>
      </c>
      <c r="AF20" s="313">
        <f>IF('BIFUbC-heat'!AF20&gt;0,'E-heat'!AF68/'BIFUbC-heat'!AF20,1)</f>
        <v>1</v>
      </c>
      <c r="AG20" s="313">
        <f>IF('BIFUbC-heat'!AG20&gt;0,'E-heat'!AG68/'BIFUbC-heat'!AG20,1)</f>
        <v>1</v>
      </c>
      <c r="AH20" s="313">
        <f>IF('BIFUbC-heat'!AH20&gt;0,'E-heat'!AH68/'BIFUbC-heat'!AH20,1)</f>
        <v>1</v>
      </c>
      <c r="AI20" s="313">
        <f>IF('BIFUbC-heat'!AI20&gt;0,'E-heat'!AI68/'BIFUbC-heat'!AI20,1)</f>
        <v>1</v>
      </c>
      <c r="AJ20" s="313">
        <f>IF('BIFUbC-heat'!AJ20&gt;0,'E-heat'!AJ68/'BIFUbC-heat'!AJ20,1)</f>
        <v>1</v>
      </c>
      <c r="AK20" s="313">
        <f>IF('BIFUbC-heat'!AK20&gt;0,'E-heat'!AK68/'BIFUbC-heat'!AK20,1)</f>
        <v>1</v>
      </c>
      <c r="AL20" s="313">
        <f>IF('BIFUbC-heat'!AL20&gt;0,'E-heat'!AL68/'BIFUbC-heat'!AL20,1)</f>
        <v>1</v>
      </c>
      <c r="AM20" s="313">
        <f>IF('BIFUbC-heat'!AM20&gt;0,'E-heat'!AM68/'BIFUbC-heat'!AM20,1)</f>
        <v>1</v>
      </c>
      <c r="AN20" s="313">
        <f>IF('BIFUbC-heat'!AN20&gt;0,'E-heat'!AN68/'BIFUbC-heat'!AN20,1)</f>
        <v>1</v>
      </c>
      <c r="AO20" s="313">
        <f>IF('BIFUbC-heat'!AO20&gt;0,'E-heat'!AO68/'BIFUbC-heat'!AO20,1)</f>
        <v>1</v>
      </c>
      <c r="AP20" s="313">
        <f>IF('BIFUbC-heat'!AP20&gt;0,'E-heat'!AP68/'BIFUbC-heat'!AP20,1)</f>
        <v>1</v>
      </c>
      <c r="AQ20" s="313">
        <f>IF('BIFUbC-heat'!AQ20&gt;0,'E-heat'!AQ68/'BIFUbC-heat'!AQ20,1)</f>
        <v>1</v>
      </c>
    </row>
    <row r="21" spans="1:43" x14ac:dyDescent="0.2">
      <c r="A21" s="313" t="s">
        <v>143</v>
      </c>
      <c r="B21" s="313">
        <f>IF('BIFUbC-heat'!B21&gt;0,'E-heat'!B69/'BIFUbC-heat'!B21,1)</f>
        <v>1</v>
      </c>
      <c r="C21" s="313">
        <f>IF('BIFUbC-heat'!C21&gt;0,'E-heat'!C69/'BIFUbC-heat'!C21,1)</f>
        <v>1</v>
      </c>
      <c r="D21" s="313">
        <f>IF('BIFUbC-heat'!D21&gt;0,'E-heat'!D69/'BIFUbC-heat'!D21,1)</f>
        <v>1</v>
      </c>
      <c r="E21" s="313">
        <f>IF('BIFUbC-heat'!E21&gt;0,'E-heat'!E69/'BIFUbC-heat'!E21,1)</f>
        <v>1</v>
      </c>
      <c r="F21" s="313">
        <f>IF('BIFUbC-heat'!F21&gt;0,'E-heat'!F69/'BIFUbC-heat'!F21,1)</f>
        <v>1</v>
      </c>
      <c r="G21" s="313">
        <f>IF('BIFUbC-heat'!G21&gt;0,'E-heat'!G69/'BIFUbC-heat'!G21,1)</f>
        <v>1</v>
      </c>
      <c r="H21" s="313">
        <f>IF('BIFUbC-heat'!H21&gt;0,'E-heat'!H69/'BIFUbC-heat'!H21,1)</f>
        <v>1</v>
      </c>
      <c r="I21" s="313">
        <f>IF('BIFUbC-heat'!I21&gt;0,'E-heat'!I69/'BIFUbC-heat'!I21,1)</f>
        <v>1</v>
      </c>
      <c r="J21" s="313">
        <f>IF('BIFUbC-heat'!J21&gt;0,'E-heat'!J69/'BIFUbC-heat'!J21,1)</f>
        <v>1</v>
      </c>
      <c r="K21" s="313">
        <f>IF('BIFUbC-heat'!K21&gt;0,'E-heat'!K69/'BIFUbC-heat'!K21,1)</f>
        <v>1</v>
      </c>
      <c r="L21" s="313">
        <f>IF('BIFUbC-heat'!L21&gt;0,'E-heat'!L69/'BIFUbC-heat'!L21,1)</f>
        <v>1</v>
      </c>
      <c r="M21" s="313">
        <f>IF('BIFUbC-heat'!M21&gt;0,'E-heat'!M69/'BIFUbC-heat'!M21,1)</f>
        <v>1</v>
      </c>
      <c r="N21" s="313">
        <f>IF('BIFUbC-heat'!N21&gt;0,'E-heat'!N69/'BIFUbC-heat'!N21,1)</f>
        <v>1</v>
      </c>
      <c r="O21" s="313">
        <f>IF('BIFUbC-heat'!O21&gt;0,'E-heat'!O69/'BIFUbC-heat'!O21,1)</f>
        <v>1</v>
      </c>
      <c r="P21" s="313">
        <f>IF('BIFUbC-heat'!P21&gt;0,'E-heat'!P69/'BIFUbC-heat'!P21,1)</f>
        <v>1</v>
      </c>
      <c r="Q21" s="313">
        <f>IF('BIFUbC-heat'!Q21&gt;0,'E-heat'!Q69/'BIFUbC-heat'!Q21,1)</f>
        <v>1</v>
      </c>
      <c r="R21" s="313">
        <f>IF('BIFUbC-heat'!R21&gt;0,'E-heat'!R69/'BIFUbC-heat'!R21,1)</f>
        <v>1</v>
      </c>
      <c r="S21" s="313">
        <f>IF('BIFUbC-heat'!S21&gt;0,'E-heat'!S69/'BIFUbC-heat'!S21,1)</f>
        <v>1</v>
      </c>
      <c r="T21" s="313">
        <f>IF('BIFUbC-heat'!T21&gt;0,'E-heat'!T69/'BIFUbC-heat'!T21,1)</f>
        <v>1</v>
      </c>
      <c r="U21" s="313">
        <f>IF('BIFUbC-heat'!U21&gt;0,'E-heat'!U69/'BIFUbC-heat'!U21,1)</f>
        <v>1</v>
      </c>
      <c r="V21" s="313">
        <f>IF('BIFUbC-heat'!V21&gt;0,'E-heat'!V69/'BIFUbC-heat'!V21,1)</f>
        <v>1</v>
      </c>
      <c r="W21" s="313">
        <f>IF('BIFUbC-heat'!W21&gt;0,'E-heat'!W69/'BIFUbC-heat'!W21,1)</f>
        <v>1</v>
      </c>
      <c r="X21" s="313">
        <f>IF('BIFUbC-heat'!X21&gt;0,'E-heat'!X69/'BIFUbC-heat'!X21,1)</f>
        <v>1</v>
      </c>
      <c r="Y21" s="313">
        <f>IF('BIFUbC-heat'!Y21&gt;0,'E-heat'!Y69/'BIFUbC-heat'!Y21,1)</f>
        <v>1</v>
      </c>
      <c r="Z21" s="313">
        <f>IF('BIFUbC-heat'!Z21&gt;0,'E-heat'!Z69/'BIFUbC-heat'!Z21,1)</f>
        <v>1</v>
      </c>
      <c r="AA21" s="313">
        <f>IF('BIFUbC-heat'!AA21&gt;0,'E-heat'!AA69/'BIFUbC-heat'!AA21,1)</f>
        <v>1</v>
      </c>
      <c r="AB21" s="313">
        <f>IF('BIFUbC-heat'!AB21&gt;0,'E-heat'!AB69/'BIFUbC-heat'!AB21,1)</f>
        <v>1</v>
      </c>
      <c r="AC21" s="313">
        <f>IF('BIFUbC-heat'!AC21&gt;0,'E-heat'!AC69/'BIFUbC-heat'!AC21,1)</f>
        <v>1</v>
      </c>
      <c r="AD21" s="313">
        <f>IF('BIFUbC-heat'!AD21&gt;0,'E-heat'!AD69/'BIFUbC-heat'!AD21,1)</f>
        <v>1</v>
      </c>
      <c r="AE21" s="313">
        <f>IF('BIFUbC-heat'!AE21&gt;0,'E-heat'!AE69/'BIFUbC-heat'!AE21,1)</f>
        <v>1</v>
      </c>
      <c r="AF21" s="313">
        <f>IF('BIFUbC-heat'!AF21&gt;0,'E-heat'!AF69/'BIFUbC-heat'!AF21,1)</f>
        <v>1</v>
      </c>
      <c r="AG21" s="313">
        <f>IF('BIFUbC-heat'!AG21&gt;0,'E-heat'!AG69/'BIFUbC-heat'!AG21,1)</f>
        <v>1</v>
      </c>
      <c r="AH21" s="313">
        <f>IF('BIFUbC-heat'!AH21&gt;0,'E-heat'!AH69/'BIFUbC-heat'!AH21,1)</f>
        <v>1</v>
      </c>
      <c r="AI21" s="313">
        <f>IF('BIFUbC-heat'!AI21&gt;0,'E-heat'!AI69/'BIFUbC-heat'!AI21,1)</f>
        <v>1</v>
      </c>
      <c r="AJ21" s="313">
        <f>IF('BIFUbC-heat'!AJ21&gt;0,'E-heat'!AJ69/'BIFUbC-heat'!AJ21,1)</f>
        <v>1</v>
      </c>
      <c r="AK21" s="313">
        <f>IF('BIFUbC-heat'!AK21&gt;0,'E-heat'!AK69/'BIFUbC-heat'!AK21,1)</f>
        <v>1</v>
      </c>
      <c r="AL21" s="313">
        <f>IF('BIFUbC-heat'!AL21&gt;0,'E-heat'!AL69/'BIFUbC-heat'!AL21,1)</f>
        <v>1</v>
      </c>
      <c r="AM21" s="313">
        <f>IF('BIFUbC-heat'!AM21&gt;0,'E-heat'!AM69/'BIFUbC-heat'!AM21,1)</f>
        <v>1</v>
      </c>
      <c r="AN21" s="313">
        <f>IF('BIFUbC-heat'!AN21&gt;0,'E-heat'!AN69/'BIFUbC-heat'!AN21,1)</f>
        <v>1</v>
      </c>
      <c r="AO21" s="313">
        <f>IF('BIFUbC-heat'!AO21&gt;0,'E-heat'!AO69/'BIFUbC-heat'!AO21,1)</f>
        <v>1</v>
      </c>
      <c r="AP21" s="313">
        <f>IF('BIFUbC-heat'!AP21&gt;0,'E-heat'!AP69/'BIFUbC-heat'!AP21,1)</f>
        <v>1</v>
      </c>
      <c r="AQ21" s="313">
        <f>IF('BIFUbC-heat'!AQ21&gt;0,'E-heat'!AQ69/'BIFUbC-heat'!AQ21,1)</f>
        <v>1</v>
      </c>
    </row>
    <row r="22" spans="1:43" x14ac:dyDescent="0.2">
      <c r="A22" s="313" t="s">
        <v>144</v>
      </c>
      <c r="B22" s="313">
        <f>IF('BIFUbC-heat'!B22&gt;0,'E-heat'!B70/'BIFUbC-heat'!B22,1)</f>
        <v>1</v>
      </c>
      <c r="C22" s="313">
        <f>IF('BIFUbC-heat'!C22&gt;0,'E-heat'!C70/'BIFUbC-heat'!C22,1)</f>
        <v>1</v>
      </c>
      <c r="D22" s="313">
        <f>IF('BIFUbC-heat'!D22&gt;0,'E-heat'!D70/'BIFUbC-heat'!D22,1)</f>
        <v>1</v>
      </c>
      <c r="E22" s="313">
        <f>IF('BIFUbC-heat'!E22&gt;0,'E-heat'!E70/'BIFUbC-heat'!E22,1)</f>
        <v>1</v>
      </c>
      <c r="F22" s="313">
        <f>IF('BIFUbC-heat'!F22&gt;0,'E-heat'!F70/'BIFUbC-heat'!F22,1)</f>
        <v>1</v>
      </c>
      <c r="G22" s="313">
        <f>IF('BIFUbC-heat'!G22&gt;0,'E-heat'!G70/'BIFUbC-heat'!G22,1)</f>
        <v>1</v>
      </c>
      <c r="H22" s="313">
        <f>IF('BIFUbC-heat'!H22&gt;0,'E-heat'!H70/'BIFUbC-heat'!H22,1)</f>
        <v>1</v>
      </c>
      <c r="I22" s="313">
        <f>IF('BIFUbC-heat'!I22&gt;0,'E-heat'!I70/'BIFUbC-heat'!I22,1)</f>
        <v>1</v>
      </c>
      <c r="J22" s="313">
        <f>IF('BIFUbC-heat'!J22&gt;0,'E-heat'!J70/'BIFUbC-heat'!J22,1)</f>
        <v>1</v>
      </c>
      <c r="K22" s="313">
        <f>IF('BIFUbC-heat'!K22&gt;0,'E-heat'!K70/'BIFUbC-heat'!K22,1)</f>
        <v>1</v>
      </c>
      <c r="L22" s="313">
        <f>IF('BIFUbC-heat'!L22&gt;0,'E-heat'!L70/'BIFUbC-heat'!L22,1)</f>
        <v>1</v>
      </c>
      <c r="M22" s="313">
        <f>IF('BIFUbC-heat'!M22&gt;0,'E-heat'!M70/'BIFUbC-heat'!M22,1)</f>
        <v>1</v>
      </c>
      <c r="N22" s="313">
        <f>IF('BIFUbC-heat'!N22&gt;0,'E-heat'!N70/'BIFUbC-heat'!N22,1)</f>
        <v>1</v>
      </c>
      <c r="O22" s="313">
        <f>IF('BIFUbC-heat'!O22&gt;0,'E-heat'!O70/'BIFUbC-heat'!O22,1)</f>
        <v>1</v>
      </c>
      <c r="P22" s="313">
        <f>IF('BIFUbC-heat'!P22&gt;0,'E-heat'!P70/'BIFUbC-heat'!P22,1)</f>
        <v>1</v>
      </c>
      <c r="Q22" s="313">
        <f>IF('BIFUbC-heat'!Q22&gt;0,'E-heat'!Q70/'BIFUbC-heat'!Q22,1)</f>
        <v>1</v>
      </c>
      <c r="R22" s="313">
        <f>IF('BIFUbC-heat'!R22&gt;0,'E-heat'!R70/'BIFUbC-heat'!R22,1)</f>
        <v>1</v>
      </c>
      <c r="S22" s="313">
        <f>IF('BIFUbC-heat'!S22&gt;0,'E-heat'!S70/'BIFUbC-heat'!S22,1)</f>
        <v>1</v>
      </c>
      <c r="T22" s="313">
        <f>IF('BIFUbC-heat'!T22&gt;0,'E-heat'!T70/'BIFUbC-heat'!T22,1)</f>
        <v>1</v>
      </c>
      <c r="U22" s="313">
        <f>IF('BIFUbC-heat'!U22&gt;0,'E-heat'!U70/'BIFUbC-heat'!U22,1)</f>
        <v>1</v>
      </c>
      <c r="V22" s="313">
        <f>IF('BIFUbC-heat'!V22&gt;0,'E-heat'!V70/'BIFUbC-heat'!V22,1)</f>
        <v>1</v>
      </c>
      <c r="W22" s="313">
        <f>IF('BIFUbC-heat'!W22&gt;0,'E-heat'!W70/'BIFUbC-heat'!W22,1)</f>
        <v>1</v>
      </c>
      <c r="X22" s="313">
        <f>IF('BIFUbC-heat'!X22&gt;0,'E-heat'!X70/'BIFUbC-heat'!X22,1)</f>
        <v>1</v>
      </c>
      <c r="Y22" s="313">
        <f>IF('BIFUbC-heat'!Y22&gt;0,'E-heat'!Y70/'BIFUbC-heat'!Y22,1)</f>
        <v>1</v>
      </c>
      <c r="Z22" s="313">
        <f>IF('BIFUbC-heat'!Z22&gt;0,'E-heat'!Z70/'BIFUbC-heat'!Z22,1)</f>
        <v>1</v>
      </c>
      <c r="AA22" s="313">
        <f>IF('BIFUbC-heat'!AA22&gt;0,'E-heat'!AA70/'BIFUbC-heat'!AA22,1)</f>
        <v>1</v>
      </c>
      <c r="AB22" s="313">
        <f>IF('BIFUbC-heat'!AB22&gt;0,'E-heat'!AB70/'BIFUbC-heat'!AB22,1)</f>
        <v>1</v>
      </c>
      <c r="AC22" s="313">
        <f>IF('BIFUbC-heat'!AC22&gt;0,'E-heat'!AC70/'BIFUbC-heat'!AC22,1)</f>
        <v>1</v>
      </c>
      <c r="AD22" s="313">
        <f>IF('BIFUbC-heat'!AD22&gt;0,'E-heat'!AD70/'BIFUbC-heat'!AD22,1)</f>
        <v>1</v>
      </c>
      <c r="AE22" s="313">
        <f>IF('BIFUbC-heat'!AE22&gt;0,'E-heat'!AE70/'BIFUbC-heat'!AE22,1)</f>
        <v>1</v>
      </c>
      <c r="AF22" s="313">
        <f>IF('BIFUbC-heat'!AF22&gt;0,'E-heat'!AF70/'BIFUbC-heat'!AF22,1)</f>
        <v>1</v>
      </c>
      <c r="AG22" s="313">
        <f>IF('BIFUbC-heat'!AG22&gt;0,'E-heat'!AG70/'BIFUbC-heat'!AG22,1)</f>
        <v>1</v>
      </c>
      <c r="AH22" s="313">
        <f>IF('BIFUbC-heat'!AH22&gt;0,'E-heat'!AH70/'BIFUbC-heat'!AH22,1)</f>
        <v>1</v>
      </c>
      <c r="AI22" s="313">
        <f>IF('BIFUbC-heat'!AI22&gt;0,'E-heat'!AI70/'BIFUbC-heat'!AI22,1)</f>
        <v>1</v>
      </c>
      <c r="AJ22" s="313">
        <f>IF('BIFUbC-heat'!AJ22&gt;0,'E-heat'!AJ70/'BIFUbC-heat'!AJ22,1)</f>
        <v>1</v>
      </c>
      <c r="AK22" s="313">
        <f>IF('BIFUbC-heat'!AK22&gt;0,'E-heat'!AK70/'BIFUbC-heat'!AK22,1)</f>
        <v>1</v>
      </c>
      <c r="AL22" s="313">
        <f>IF('BIFUbC-heat'!AL22&gt;0,'E-heat'!AL70/'BIFUbC-heat'!AL22,1)</f>
        <v>1</v>
      </c>
      <c r="AM22" s="313">
        <f>IF('BIFUbC-heat'!AM22&gt;0,'E-heat'!AM70/'BIFUbC-heat'!AM22,1)</f>
        <v>1</v>
      </c>
      <c r="AN22" s="313">
        <f>IF('BIFUbC-heat'!AN22&gt;0,'E-heat'!AN70/'BIFUbC-heat'!AN22,1)</f>
        <v>1</v>
      </c>
      <c r="AO22" s="313">
        <f>IF('BIFUbC-heat'!AO22&gt;0,'E-heat'!AO70/'BIFUbC-heat'!AO22,1)</f>
        <v>1</v>
      </c>
      <c r="AP22" s="313">
        <f>IF('BIFUbC-heat'!AP22&gt;0,'E-heat'!AP70/'BIFUbC-heat'!AP22,1)</f>
        <v>1</v>
      </c>
      <c r="AQ22" s="313">
        <f>IF('BIFUbC-heat'!AQ22&gt;0,'E-heat'!AQ70/'BIFUbC-heat'!AQ22,1)</f>
        <v>1</v>
      </c>
    </row>
    <row r="23" spans="1:43" x14ac:dyDescent="0.2">
      <c r="A23" s="313" t="s">
        <v>145</v>
      </c>
      <c r="B23" s="313">
        <f>IF('BIFUbC-heat'!B23&gt;0,'E-heat'!B71/'BIFUbC-heat'!B23,1)</f>
        <v>1</v>
      </c>
      <c r="C23" s="313">
        <f>IF('BIFUbC-heat'!C23&gt;0,'E-heat'!C71/'BIFUbC-heat'!C23,1)</f>
        <v>1</v>
      </c>
      <c r="D23" s="313">
        <f>IF('BIFUbC-heat'!D23&gt;0,'E-heat'!D71/'BIFUbC-heat'!D23,1)</f>
        <v>1</v>
      </c>
      <c r="E23" s="313">
        <f>IF('BIFUbC-heat'!E23&gt;0,'E-heat'!E71/'BIFUbC-heat'!E23,1)</f>
        <v>1</v>
      </c>
      <c r="F23" s="313">
        <f>IF('BIFUbC-heat'!F23&gt;0,'E-heat'!F71/'BIFUbC-heat'!F23,1)</f>
        <v>1</v>
      </c>
      <c r="G23" s="313">
        <f>IF('BIFUbC-heat'!G23&gt;0,'E-heat'!G71/'BIFUbC-heat'!G23,1)</f>
        <v>1</v>
      </c>
      <c r="H23" s="313">
        <f>IF('BIFUbC-heat'!H23&gt;0,'E-heat'!H71/'BIFUbC-heat'!H23,1)</f>
        <v>1</v>
      </c>
      <c r="I23" s="313">
        <f>IF('BIFUbC-heat'!I23&gt;0,'E-heat'!I71/'BIFUbC-heat'!I23,1)</f>
        <v>1</v>
      </c>
      <c r="J23" s="313">
        <f>IF('BIFUbC-heat'!J23&gt;0,'E-heat'!J71/'BIFUbC-heat'!J23,1)</f>
        <v>1</v>
      </c>
      <c r="K23" s="313">
        <f>IF('BIFUbC-heat'!K23&gt;0,'E-heat'!K71/'BIFUbC-heat'!K23,1)</f>
        <v>1</v>
      </c>
      <c r="L23" s="313">
        <f>IF('BIFUbC-heat'!L23&gt;0,'E-heat'!L71/'BIFUbC-heat'!L23,1)</f>
        <v>1</v>
      </c>
      <c r="M23" s="313">
        <f>IF('BIFUbC-heat'!M23&gt;0,'E-heat'!M71/'BIFUbC-heat'!M23,1)</f>
        <v>1</v>
      </c>
      <c r="N23" s="313">
        <f>IF('BIFUbC-heat'!N23&gt;0,'E-heat'!N71/'BIFUbC-heat'!N23,1)</f>
        <v>1</v>
      </c>
      <c r="O23" s="313">
        <f>IF('BIFUbC-heat'!O23&gt;0,'E-heat'!O71/'BIFUbC-heat'!O23,1)</f>
        <v>1</v>
      </c>
      <c r="P23" s="313">
        <f>IF('BIFUbC-heat'!P23&gt;0,'E-heat'!P71/'BIFUbC-heat'!P23,1)</f>
        <v>1</v>
      </c>
      <c r="Q23" s="313">
        <f>IF('BIFUbC-heat'!Q23&gt;0,'E-heat'!Q71/'BIFUbC-heat'!Q23,1)</f>
        <v>1</v>
      </c>
      <c r="R23" s="313">
        <f>IF('BIFUbC-heat'!R23&gt;0,'E-heat'!R71/'BIFUbC-heat'!R23,1)</f>
        <v>1</v>
      </c>
      <c r="S23" s="313">
        <f>IF('BIFUbC-heat'!S23&gt;0,'E-heat'!S71/'BIFUbC-heat'!S23,1)</f>
        <v>1</v>
      </c>
      <c r="T23" s="313">
        <f>IF('BIFUbC-heat'!T23&gt;0,'E-heat'!T71/'BIFUbC-heat'!T23,1)</f>
        <v>1</v>
      </c>
      <c r="U23" s="313">
        <f>IF('BIFUbC-heat'!U23&gt;0,'E-heat'!U71/'BIFUbC-heat'!U23,1)</f>
        <v>1</v>
      </c>
      <c r="V23" s="313">
        <f>IF('BIFUbC-heat'!V23&gt;0,'E-heat'!V71/'BIFUbC-heat'!V23,1)</f>
        <v>1</v>
      </c>
      <c r="W23" s="313">
        <f>IF('BIFUbC-heat'!W23&gt;0,'E-heat'!W71/'BIFUbC-heat'!W23,1)</f>
        <v>1</v>
      </c>
      <c r="X23" s="313">
        <f>IF('BIFUbC-heat'!X23&gt;0,'E-heat'!X71/'BIFUbC-heat'!X23,1)</f>
        <v>1</v>
      </c>
      <c r="Y23" s="313">
        <f>IF('BIFUbC-heat'!Y23&gt;0,'E-heat'!Y71/'BIFUbC-heat'!Y23,1)</f>
        <v>1</v>
      </c>
      <c r="Z23" s="313">
        <f>IF('BIFUbC-heat'!Z23&gt;0,'E-heat'!Z71/'BIFUbC-heat'!Z23,1)</f>
        <v>1</v>
      </c>
      <c r="AA23" s="313">
        <f>IF('BIFUbC-heat'!AA23&gt;0,'E-heat'!AA71/'BIFUbC-heat'!AA23,1)</f>
        <v>1</v>
      </c>
      <c r="AB23" s="313">
        <f>IF('BIFUbC-heat'!AB23&gt;0,'E-heat'!AB71/'BIFUbC-heat'!AB23,1)</f>
        <v>1</v>
      </c>
      <c r="AC23" s="313">
        <f>IF('BIFUbC-heat'!AC23&gt;0,'E-heat'!AC71/'BIFUbC-heat'!AC23,1)</f>
        <v>1</v>
      </c>
      <c r="AD23" s="313">
        <f>IF('BIFUbC-heat'!AD23&gt;0,'E-heat'!AD71/'BIFUbC-heat'!AD23,1)</f>
        <v>1</v>
      </c>
      <c r="AE23" s="313">
        <f>IF('BIFUbC-heat'!AE23&gt;0,'E-heat'!AE71/'BIFUbC-heat'!AE23,1)</f>
        <v>1</v>
      </c>
      <c r="AF23" s="313">
        <f>IF('BIFUbC-heat'!AF23&gt;0,'E-heat'!AF71/'BIFUbC-heat'!AF23,1)</f>
        <v>1</v>
      </c>
      <c r="AG23" s="313">
        <f>IF('BIFUbC-heat'!AG23&gt;0,'E-heat'!AG71/'BIFUbC-heat'!AG23,1)</f>
        <v>1</v>
      </c>
      <c r="AH23" s="313">
        <f>IF('BIFUbC-heat'!AH23&gt;0,'E-heat'!AH71/'BIFUbC-heat'!AH23,1)</f>
        <v>1</v>
      </c>
      <c r="AI23" s="313">
        <f>IF('BIFUbC-heat'!AI23&gt;0,'E-heat'!AI71/'BIFUbC-heat'!AI23,1)</f>
        <v>1</v>
      </c>
      <c r="AJ23" s="313">
        <f>IF('BIFUbC-heat'!AJ23&gt;0,'E-heat'!AJ71/'BIFUbC-heat'!AJ23,1)</f>
        <v>1</v>
      </c>
      <c r="AK23" s="313">
        <f>IF('BIFUbC-heat'!AK23&gt;0,'E-heat'!AK71/'BIFUbC-heat'!AK23,1)</f>
        <v>1</v>
      </c>
      <c r="AL23" s="313">
        <f>IF('BIFUbC-heat'!AL23&gt;0,'E-heat'!AL71/'BIFUbC-heat'!AL23,1)</f>
        <v>1</v>
      </c>
      <c r="AM23" s="313">
        <f>IF('BIFUbC-heat'!AM23&gt;0,'E-heat'!AM71/'BIFUbC-heat'!AM23,1)</f>
        <v>1</v>
      </c>
      <c r="AN23" s="313">
        <f>IF('BIFUbC-heat'!AN23&gt;0,'E-heat'!AN71/'BIFUbC-heat'!AN23,1)</f>
        <v>1</v>
      </c>
      <c r="AO23" s="313">
        <f>IF('BIFUbC-heat'!AO23&gt;0,'E-heat'!AO71/'BIFUbC-heat'!AO23,1)</f>
        <v>1</v>
      </c>
      <c r="AP23" s="313">
        <f>IF('BIFUbC-heat'!AP23&gt;0,'E-heat'!AP71/'BIFUbC-heat'!AP23,1)</f>
        <v>1</v>
      </c>
      <c r="AQ23" s="313">
        <f>IF('BIFUbC-heat'!AQ23&gt;0,'E-heat'!AQ71/'BIFUbC-heat'!AQ23,1)</f>
        <v>1</v>
      </c>
    </row>
    <row r="24" spans="1:43" x14ac:dyDescent="0.2">
      <c r="A24" s="313" t="s">
        <v>146</v>
      </c>
      <c r="B24" s="313">
        <f>IF('BIFUbC-heat'!B24&gt;0,'E-heat'!B72/'BIFUbC-heat'!B24,1)</f>
        <v>1</v>
      </c>
      <c r="C24" s="313">
        <f>IF('BIFUbC-heat'!C24&gt;0,'E-heat'!C72/'BIFUbC-heat'!C24,1)</f>
        <v>1</v>
      </c>
      <c r="D24" s="313">
        <f>IF('BIFUbC-heat'!D24&gt;0,'E-heat'!D72/'BIFUbC-heat'!D24,1)</f>
        <v>1</v>
      </c>
      <c r="E24" s="313">
        <f>IF('BIFUbC-heat'!E24&gt;0,'E-heat'!E72/'BIFUbC-heat'!E24,1)</f>
        <v>1</v>
      </c>
      <c r="F24" s="313">
        <f>IF('BIFUbC-heat'!F24&gt;0,'E-heat'!F72/'BIFUbC-heat'!F24,1)</f>
        <v>1</v>
      </c>
      <c r="G24" s="313">
        <f>IF('BIFUbC-heat'!G24&gt;0,'E-heat'!G72/'BIFUbC-heat'!G24,1)</f>
        <v>1</v>
      </c>
      <c r="H24" s="313">
        <f>IF('BIFUbC-heat'!H24&gt;0,'E-heat'!H72/'BIFUbC-heat'!H24,1)</f>
        <v>1</v>
      </c>
      <c r="I24" s="313">
        <f>IF('BIFUbC-heat'!I24&gt;0,'E-heat'!I72/'BIFUbC-heat'!I24,1)</f>
        <v>1</v>
      </c>
      <c r="J24" s="313">
        <f>IF('BIFUbC-heat'!J24&gt;0,'E-heat'!J72/'BIFUbC-heat'!J24,1)</f>
        <v>1</v>
      </c>
      <c r="K24" s="313">
        <f>IF('BIFUbC-heat'!K24&gt;0,'E-heat'!K72/'BIFUbC-heat'!K24,1)</f>
        <v>1</v>
      </c>
      <c r="L24" s="313">
        <f>IF('BIFUbC-heat'!L24&gt;0,'E-heat'!L72/'BIFUbC-heat'!L24,1)</f>
        <v>1</v>
      </c>
      <c r="M24" s="313">
        <f>IF('BIFUbC-heat'!M24&gt;0,'E-heat'!M72/'BIFUbC-heat'!M24,1)</f>
        <v>1</v>
      </c>
      <c r="N24" s="313">
        <f>IF('BIFUbC-heat'!N24&gt;0,'E-heat'!N72/'BIFUbC-heat'!N24,1)</f>
        <v>1</v>
      </c>
      <c r="O24" s="313">
        <f>IF('BIFUbC-heat'!O24&gt;0,'E-heat'!O72/'BIFUbC-heat'!O24,1)</f>
        <v>1</v>
      </c>
      <c r="P24" s="313">
        <f>IF('BIFUbC-heat'!P24&gt;0,'E-heat'!P72/'BIFUbC-heat'!P24,1)</f>
        <v>1</v>
      </c>
      <c r="Q24" s="313">
        <f>IF('BIFUbC-heat'!Q24&gt;0,'E-heat'!Q72/'BIFUbC-heat'!Q24,1)</f>
        <v>1</v>
      </c>
      <c r="R24" s="313">
        <f>IF('BIFUbC-heat'!R24&gt;0,'E-heat'!R72/'BIFUbC-heat'!R24,1)</f>
        <v>1</v>
      </c>
      <c r="S24" s="313">
        <f>IF('BIFUbC-heat'!S24&gt;0,'E-heat'!S72/'BIFUbC-heat'!S24,1)</f>
        <v>1</v>
      </c>
      <c r="T24" s="313">
        <f>IF('BIFUbC-heat'!T24&gt;0,'E-heat'!T72/'BIFUbC-heat'!T24,1)</f>
        <v>1</v>
      </c>
      <c r="U24" s="313">
        <f>IF('BIFUbC-heat'!U24&gt;0,'E-heat'!U72/'BIFUbC-heat'!U24,1)</f>
        <v>1</v>
      </c>
      <c r="V24" s="313">
        <f>IF('BIFUbC-heat'!V24&gt;0,'E-heat'!V72/'BIFUbC-heat'!V24,1)</f>
        <v>1</v>
      </c>
      <c r="W24" s="313">
        <f>IF('BIFUbC-heat'!W24&gt;0,'E-heat'!W72/'BIFUbC-heat'!W24,1)</f>
        <v>1</v>
      </c>
      <c r="X24" s="313">
        <f>IF('BIFUbC-heat'!X24&gt;0,'E-heat'!X72/'BIFUbC-heat'!X24,1)</f>
        <v>1</v>
      </c>
      <c r="Y24" s="313">
        <f>IF('BIFUbC-heat'!Y24&gt;0,'E-heat'!Y72/'BIFUbC-heat'!Y24,1)</f>
        <v>1</v>
      </c>
      <c r="Z24" s="313">
        <f>IF('BIFUbC-heat'!Z24&gt;0,'E-heat'!Z72/'BIFUbC-heat'!Z24,1)</f>
        <v>1</v>
      </c>
      <c r="AA24" s="313">
        <f>IF('BIFUbC-heat'!AA24&gt;0,'E-heat'!AA72/'BIFUbC-heat'!AA24,1)</f>
        <v>1</v>
      </c>
      <c r="AB24" s="313">
        <f>IF('BIFUbC-heat'!AB24&gt;0,'E-heat'!AB72/'BIFUbC-heat'!AB24,1)</f>
        <v>1</v>
      </c>
      <c r="AC24" s="313">
        <f>IF('BIFUbC-heat'!AC24&gt;0,'E-heat'!AC72/'BIFUbC-heat'!AC24,1)</f>
        <v>1</v>
      </c>
      <c r="AD24" s="313">
        <f>IF('BIFUbC-heat'!AD24&gt;0,'E-heat'!AD72/'BIFUbC-heat'!AD24,1)</f>
        <v>1</v>
      </c>
      <c r="AE24" s="313">
        <f>IF('BIFUbC-heat'!AE24&gt;0,'E-heat'!AE72/'BIFUbC-heat'!AE24,1)</f>
        <v>1</v>
      </c>
      <c r="AF24" s="313">
        <f>IF('BIFUbC-heat'!AF24&gt;0,'E-heat'!AF72/'BIFUbC-heat'!AF24,1)</f>
        <v>1</v>
      </c>
      <c r="AG24" s="313">
        <f>IF('BIFUbC-heat'!AG24&gt;0,'E-heat'!AG72/'BIFUbC-heat'!AG24,1)</f>
        <v>1</v>
      </c>
      <c r="AH24" s="313">
        <f>IF('BIFUbC-heat'!AH24&gt;0,'E-heat'!AH72/'BIFUbC-heat'!AH24,1)</f>
        <v>1</v>
      </c>
      <c r="AI24" s="313">
        <f>IF('BIFUbC-heat'!AI24&gt;0,'E-heat'!AI72/'BIFUbC-heat'!AI24,1)</f>
        <v>1</v>
      </c>
      <c r="AJ24" s="313">
        <f>IF('BIFUbC-heat'!AJ24&gt;0,'E-heat'!AJ72/'BIFUbC-heat'!AJ24,1)</f>
        <v>1</v>
      </c>
      <c r="AK24" s="313">
        <f>IF('BIFUbC-heat'!AK24&gt;0,'E-heat'!AK72/'BIFUbC-heat'!AK24,1)</f>
        <v>1</v>
      </c>
      <c r="AL24" s="313">
        <f>IF('BIFUbC-heat'!AL24&gt;0,'E-heat'!AL72/'BIFUbC-heat'!AL24,1)</f>
        <v>1</v>
      </c>
      <c r="AM24" s="313">
        <f>IF('BIFUbC-heat'!AM24&gt;0,'E-heat'!AM72/'BIFUbC-heat'!AM24,1)</f>
        <v>1</v>
      </c>
      <c r="AN24" s="313">
        <f>IF('BIFUbC-heat'!AN24&gt;0,'E-heat'!AN72/'BIFUbC-heat'!AN24,1)</f>
        <v>1</v>
      </c>
      <c r="AO24" s="313">
        <f>IF('BIFUbC-heat'!AO24&gt;0,'E-heat'!AO72/'BIFUbC-heat'!AO24,1)</f>
        <v>1</v>
      </c>
      <c r="AP24" s="313">
        <f>IF('BIFUbC-heat'!AP24&gt;0,'E-heat'!AP72/'BIFUbC-heat'!AP24,1)</f>
        <v>1</v>
      </c>
      <c r="AQ24" s="313">
        <f>IF('BIFUbC-heat'!AQ24&gt;0,'E-heat'!AQ72/'BIFUbC-heat'!AQ24,1)</f>
        <v>1</v>
      </c>
    </row>
    <row r="25" spans="1:43" x14ac:dyDescent="0.2">
      <c r="A25" s="313" t="s">
        <v>147</v>
      </c>
      <c r="B25" s="313">
        <f>IF('BIFUbC-heat'!B25&gt;0,'E-heat'!B73/'BIFUbC-heat'!B25,1)</f>
        <v>1</v>
      </c>
      <c r="C25" s="313">
        <f>IF('BIFUbC-heat'!C25&gt;0,'E-heat'!C73/'BIFUbC-heat'!C25,1)</f>
        <v>1</v>
      </c>
      <c r="D25" s="313">
        <f>IF('BIFUbC-heat'!D25&gt;0,'E-heat'!D73/'BIFUbC-heat'!D25,1)</f>
        <v>1</v>
      </c>
      <c r="E25" s="313">
        <f>IF('BIFUbC-heat'!E25&gt;0,'E-heat'!E73/'BIFUbC-heat'!E25,1)</f>
        <v>1</v>
      </c>
      <c r="F25" s="313">
        <f>IF('BIFUbC-heat'!F25&gt;0,'E-heat'!F73/'BIFUbC-heat'!F25,1)</f>
        <v>1</v>
      </c>
      <c r="G25" s="313">
        <f>IF('BIFUbC-heat'!G25&gt;0,'E-heat'!G73/'BIFUbC-heat'!G25,1)</f>
        <v>1</v>
      </c>
      <c r="H25" s="313">
        <f>IF('BIFUbC-heat'!H25&gt;0,'E-heat'!H73/'BIFUbC-heat'!H25,1)</f>
        <v>1</v>
      </c>
      <c r="I25" s="313">
        <f>IF('BIFUbC-heat'!I25&gt;0,'E-heat'!I73/'BIFUbC-heat'!I25,1)</f>
        <v>1</v>
      </c>
      <c r="J25" s="313">
        <f>IF('BIFUbC-heat'!J25&gt;0,'E-heat'!J73/'BIFUbC-heat'!J25,1)</f>
        <v>1</v>
      </c>
      <c r="K25" s="313">
        <f>IF('BIFUbC-heat'!K25&gt;0,'E-heat'!K73/'BIFUbC-heat'!K25,1)</f>
        <v>1</v>
      </c>
      <c r="L25" s="313">
        <f>IF('BIFUbC-heat'!L25&gt;0,'E-heat'!L73/'BIFUbC-heat'!L25,1)</f>
        <v>1</v>
      </c>
      <c r="M25" s="313">
        <f>IF('BIFUbC-heat'!M25&gt;0,'E-heat'!M73/'BIFUbC-heat'!M25,1)</f>
        <v>1</v>
      </c>
      <c r="N25" s="313">
        <f>IF('BIFUbC-heat'!N25&gt;0,'E-heat'!N73/'BIFUbC-heat'!N25,1)</f>
        <v>1</v>
      </c>
      <c r="O25" s="313">
        <f>IF('BIFUbC-heat'!O25&gt;0,'E-heat'!O73/'BIFUbC-heat'!O25,1)</f>
        <v>1</v>
      </c>
      <c r="P25" s="313">
        <f>IF('BIFUbC-heat'!P25&gt;0,'E-heat'!P73/'BIFUbC-heat'!P25,1)</f>
        <v>1</v>
      </c>
      <c r="Q25" s="313">
        <f>IF('BIFUbC-heat'!Q25&gt;0,'E-heat'!Q73/'BIFUbC-heat'!Q25,1)</f>
        <v>1</v>
      </c>
      <c r="R25" s="313">
        <f>IF('BIFUbC-heat'!R25&gt;0,'E-heat'!R73/'BIFUbC-heat'!R25,1)</f>
        <v>1</v>
      </c>
      <c r="S25" s="313">
        <f>IF('BIFUbC-heat'!S25&gt;0,'E-heat'!S73/'BIFUbC-heat'!S25,1)</f>
        <v>1</v>
      </c>
      <c r="T25" s="313">
        <f>IF('BIFUbC-heat'!T25&gt;0,'E-heat'!T73/'BIFUbC-heat'!T25,1)</f>
        <v>1</v>
      </c>
      <c r="U25" s="313">
        <f>IF('BIFUbC-heat'!U25&gt;0,'E-heat'!U73/'BIFUbC-heat'!U25,1)</f>
        <v>1</v>
      </c>
      <c r="V25" s="313">
        <f>IF('BIFUbC-heat'!V25&gt;0,'E-heat'!V73/'BIFUbC-heat'!V25,1)</f>
        <v>1</v>
      </c>
      <c r="W25" s="313">
        <f>IF('BIFUbC-heat'!W25&gt;0,'E-heat'!W73/'BIFUbC-heat'!W25,1)</f>
        <v>1</v>
      </c>
      <c r="X25" s="313">
        <f>IF('BIFUbC-heat'!X25&gt;0,'E-heat'!X73/'BIFUbC-heat'!X25,1)</f>
        <v>1</v>
      </c>
      <c r="Y25" s="313">
        <f>IF('BIFUbC-heat'!Y25&gt;0,'E-heat'!Y73/'BIFUbC-heat'!Y25,1)</f>
        <v>1</v>
      </c>
      <c r="Z25" s="313">
        <f>IF('BIFUbC-heat'!Z25&gt;0,'E-heat'!Z73/'BIFUbC-heat'!Z25,1)</f>
        <v>1</v>
      </c>
      <c r="AA25" s="313">
        <f>IF('BIFUbC-heat'!AA25&gt;0,'E-heat'!AA73/'BIFUbC-heat'!AA25,1)</f>
        <v>1</v>
      </c>
      <c r="AB25" s="313">
        <f>IF('BIFUbC-heat'!AB25&gt;0,'E-heat'!AB73/'BIFUbC-heat'!AB25,1)</f>
        <v>1</v>
      </c>
      <c r="AC25" s="313">
        <f>IF('BIFUbC-heat'!AC25&gt;0,'E-heat'!AC73/'BIFUbC-heat'!AC25,1)</f>
        <v>1</v>
      </c>
      <c r="AD25" s="313">
        <f>IF('BIFUbC-heat'!AD25&gt;0,'E-heat'!AD73/'BIFUbC-heat'!AD25,1)</f>
        <v>1</v>
      </c>
      <c r="AE25" s="313">
        <f>IF('BIFUbC-heat'!AE25&gt;0,'E-heat'!AE73/'BIFUbC-heat'!AE25,1)</f>
        <v>1</v>
      </c>
      <c r="AF25" s="313">
        <f>IF('BIFUbC-heat'!AF25&gt;0,'E-heat'!AF73/'BIFUbC-heat'!AF25,1)</f>
        <v>1</v>
      </c>
      <c r="AG25" s="313">
        <f>IF('BIFUbC-heat'!AG25&gt;0,'E-heat'!AG73/'BIFUbC-heat'!AG25,1)</f>
        <v>1</v>
      </c>
      <c r="AH25" s="313">
        <f>IF('BIFUbC-heat'!AH25&gt;0,'E-heat'!AH73/'BIFUbC-heat'!AH25,1)</f>
        <v>1</v>
      </c>
      <c r="AI25" s="313">
        <f>IF('BIFUbC-heat'!AI25&gt;0,'E-heat'!AI73/'BIFUbC-heat'!AI25,1)</f>
        <v>1</v>
      </c>
      <c r="AJ25" s="313">
        <f>IF('BIFUbC-heat'!AJ25&gt;0,'E-heat'!AJ73/'BIFUbC-heat'!AJ25,1)</f>
        <v>1</v>
      </c>
      <c r="AK25" s="313">
        <f>IF('BIFUbC-heat'!AK25&gt;0,'E-heat'!AK73/'BIFUbC-heat'!AK25,1)</f>
        <v>1</v>
      </c>
      <c r="AL25" s="313">
        <f>IF('BIFUbC-heat'!AL25&gt;0,'E-heat'!AL73/'BIFUbC-heat'!AL25,1)</f>
        <v>1</v>
      </c>
      <c r="AM25" s="313">
        <f>IF('BIFUbC-heat'!AM25&gt;0,'E-heat'!AM73/'BIFUbC-heat'!AM25,1)</f>
        <v>1</v>
      </c>
      <c r="AN25" s="313">
        <f>IF('BIFUbC-heat'!AN25&gt;0,'E-heat'!AN73/'BIFUbC-heat'!AN25,1)</f>
        <v>1</v>
      </c>
      <c r="AO25" s="313">
        <f>IF('BIFUbC-heat'!AO25&gt;0,'E-heat'!AO73/'BIFUbC-heat'!AO25,1)</f>
        <v>1</v>
      </c>
      <c r="AP25" s="313">
        <f>IF('BIFUbC-heat'!AP25&gt;0,'E-heat'!AP73/'BIFUbC-heat'!AP25,1)</f>
        <v>1</v>
      </c>
      <c r="AQ25" s="313">
        <f>IF('BIFUbC-heat'!AQ25&gt;0,'E-heat'!AQ73/'BIFUbC-heat'!AQ25,1)</f>
        <v>1</v>
      </c>
    </row>
    <row r="26" spans="1:43" x14ac:dyDescent="0.2">
      <c r="A26" s="313" t="s">
        <v>148</v>
      </c>
      <c r="B26" s="313">
        <f>IF('BIFUbC-heat'!B26&gt;0,'E-heat'!B74/'BIFUbC-heat'!B26,1)</f>
        <v>1</v>
      </c>
      <c r="C26" s="313">
        <f>IF('BIFUbC-heat'!C26&gt;0,'E-heat'!C74/'BIFUbC-heat'!C26,1)</f>
        <v>1</v>
      </c>
      <c r="D26" s="313">
        <f>IF('BIFUbC-heat'!D26&gt;0,'E-heat'!D74/'BIFUbC-heat'!D26,1)</f>
        <v>1</v>
      </c>
      <c r="E26" s="313">
        <f>IF('BIFUbC-heat'!E26&gt;0,'E-heat'!E74/'BIFUbC-heat'!E26,1)</f>
        <v>1</v>
      </c>
      <c r="F26" s="313">
        <f>IF('BIFUbC-heat'!F26&gt;0,'E-heat'!F74/'BIFUbC-heat'!F26,1)</f>
        <v>1</v>
      </c>
      <c r="G26" s="313">
        <f>IF('BIFUbC-heat'!G26&gt;0,'E-heat'!G74/'BIFUbC-heat'!G26,1)</f>
        <v>1</v>
      </c>
      <c r="H26" s="313">
        <f>IF('BIFUbC-heat'!H26&gt;0,'E-heat'!H74/'BIFUbC-heat'!H26,1)</f>
        <v>1</v>
      </c>
      <c r="I26" s="313">
        <f>IF('BIFUbC-heat'!I26&gt;0,'E-heat'!I74/'BIFUbC-heat'!I26,1)</f>
        <v>1</v>
      </c>
      <c r="J26" s="313">
        <f>IF('BIFUbC-heat'!J26&gt;0,'E-heat'!J74/'BIFUbC-heat'!J26,1)</f>
        <v>1</v>
      </c>
      <c r="K26" s="313">
        <f>IF('BIFUbC-heat'!K26&gt;0,'E-heat'!K74/'BIFUbC-heat'!K26,1)</f>
        <v>1</v>
      </c>
      <c r="L26" s="313">
        <f>IF('BIFUbC-heat'!L26&gt;0,'E-heat'!L74/'BIFUbC-heat'!L26,1)</f>
        <v>1</v>
      </c>
      <c r="M26" s="313">
        <f>IF('BIFUbC-heat'!M26&gt;0,'E-heat'!M74/'BIFUbC-heat'!M26,1)</f>
        <v>1</v>
      </c>
      <c r="N26" s="313">
        <f>IF('BIFUbC-heat'!N26&gt;0,'E-heat'!N74/'BIFUbC-heat'!N26,1)</f>
        <v>1</v>
      </c>
      <c r="O26" s="313">
        <f>IF('BIFUbC-heat'!O26&gt;0,'E-heat'!O74/'BIFUbC-heat'!O26,1)</f>
        <v>1</v>
      </c>
      <c r="P26" s="313">
        <f>IF('BIFUbC-heat'!P26&gt;0,'E-heat'!P74/'BIFUbC-heat'!P26,1)</f>
        <v>1</v>
      </c>
      <c r="Q26" s="313">
        <f>IF('BIFUbC-heat'!Q26&gt;0,'E-heat'!Q74/'BIFUbC-heat'!Q26,1)</f>
        <v>1</v>
      </c>
      <c r="R26" s="313">
        <f>IF('BIFUbC-heat'!R26&gt;0,'E-heat'!R74/'BIFUbC-heat'!R26,1)</f>
        <v>1</v>
      </c>
      <c r="S26" s="313">
        <f>IF('BIFUbC-heat'!S26&gt;0,'E-heat'!S74/'BIFUbC-heat'!S26,1)</f>
        <v>1</v>
      </c>
      <c r="T26" s="313">
        <f>IF('BIFUbC-heat'!T26&gt;0,'E-heat'!T74/'BIFUbC-heat'!T26,1)</f>
        <v>1</v>
      </c>
      <c r="U26" s="313">
        <f>IF('BIFUbC-heat'!U26&gt;0,'E-heat'!U74/'BIFUbC-heat'!U26,1)</f>
        <v>1</v>
      </c>
      <c r="V26" s="313">
        <f>IF('BIFUbC-heat'!V26&gt;0,'E-heat'!V74/'BIFUbC-heat'!V26,1)</f>
        <v>1</v>
      </c>
      <c r="W26" s="313">
        <f>IF('BIFUbC-heat'!W26&gt;0,'E-heat'!W74/'BIFUbC-heat'!W26,1)</f>
        <v>1</v>
      </c>
      <c r="X26" s="313">
        <f>IF('BIFUbC-heat'!X26&gt;0,'E-heat'!X74/'BIFUbC-heat'!X26,1)</f>
        <v>1</v>
      </c>
      <c r="Y26" s="313">
        <f>IF('BIFUbC-heat'!Y26&gt;0,'E-heat'!Y74/'BIFUbC-heat'!Y26,1)</f>
        <v>1</v>
      </c>
      <c r="Z26" s="313">
        <f>IF('BIFUbC-heat'!Z26&gt;0,'E-heat'!Z74/'BIFUbC-heat'!Z26,1)</f>
        <v>1</v>
      </c>
      <c r="AA26" s="313">
        <f>IF('BIFUbC-heat'!AA26&gt;0,'E-heat'!AA74/'BIFUbC-heat'!AA26,1)</f>
        <v>1</v>
      </c>
      <c r="AB26" s="313">
        <f>IF('BIFUbC-heat'!AB26&gt;0,'E-heat'!AB74/'BIFUbC-heat'!AB26,1)</f>
        <v>1</v>
      </c>
      <c r="AC26" s="313">
        <f>IF('BIFUbC-heat'!AC26&gt;0,'E-heat'!AC74/'BIFUbC-heat'!AC26,1)</f>
        <v>1</v>
      </c>
      <c r="AD26" s="313">
        <f>IF('BIFUbC-heat'!AD26&gt;0,'E-heat'!AD74/'BIFUbC-heat'!AD26,1)</f>
        <v>1</v>
      </c>
      <c r="AE26" s="313">
        <f>IF('BIFUbC-heat'!AE26&gt;0,'E-heat'!AE74/'BIFUbC-heat'!AE26,1)</f>
        <v>1</v>
      </c>
      <c r="AF26" s="313">
        <f>IF('BIFUbC-heat'!AF26&gt;0,'E-heat'!AF74/'BIFUbC-heat'!AF26,1)</f>
        <v>1</v>
      </c>
      <c r="AG26" s="313">
        <f>IF('BIFUbC-heat'!AG26&gt;0,'E-heat'!AG74/'BIFUbC-heat'!AG26,1)</f>
        <v>1</v>
      </c>
      <c r="AH26" s="313">
        <f>IF('BIFUbC-heat'!AH26&gt;0,'E-heat'!AH74/'BIFUbC-heat'!AH26,1)</f>
        <v>1</v>
      </c>
      <c r="AI26" s="313">
        <f>IF('BIFUbC-heat'!AI26&gt;0,'E-heat'!AI74/'BIFUbC-heat'!AI26,1)</f>
        <v>1</v>
      </c>
      <c r="AJ26" s="313">
        <f>IF('BIFUbC-heat'!AJ26&gt;0,'E-heat'!AJ74/'BIFUbC-heat'!AJ26,1)</f>
        <v>1</v>
      </c>
      <c r="AK26" s="313">
        <f>IF('BIFUbC-heat'!AK26&gt;0,'E-heat'!AK74/'BIFUbC-heat'!AK26,1)</f>
        <v>1</v>
      </c>
      <c r="AL26" s="313">
        <f>IF('BIFUbC-heat'!AL26&gt;0,'E-heat'!AL74/'BIFUbC-heat'!AL26,1)</f>
        <v>1</v>
      </c>
      <c r="AM26" s="313">
        <f>IF('BIFUbC-heat'!AM26&gt;0,'E-heat'!AM74/'BIFUbC-heat'!AM26,1)</f>
        <v>1</v>
      </c>
      <c r="AN26" s="313">
        <f>IF('BIFUbC-heat'!AN26&gt;0,'E-heat'!AN74/'BIFUbC-heat'!AN26,1)</f>
        <v>1</v>
      </c>
      <c r="AO26" s="313">
        <f>IF('BIFUbC-heat'!AO26&gt;0,'E-heat'!AO74/'BIFUbC-heat'!AO26,1)</f>
        <v>1</v>
      </c>
      <c r="AP26" s="313">
        <f>IF('BIFUbC-heat'!AP26&gt;0,'E-heat'!AP74/'BIFUbC-heat'!AP26,1)</f>
        <v>1</v>
      </c>
      <c r="AQ26" s="313">
        <f>IF('BIFUbC-heat'!AQ26&gt;0,'E-heat'!AQ74/'BIFUbC-heat'!AQ26,1)</f>
        <v>1</v>
      </c>
    </row>
  </sheetData>
  <phoneticPr fontId="3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F9CF3-B7A7-4682-8FB3-B2E4F6204A9C}">
  <sheetPr codeName="Sheet54"/>
  <dimension ref="A1:AQ26"/>
  <sheetViews>
    <sheetView workbookViewId="0">
      <selection activeCell="B2" sqref="B2:AQ26"/>
    </sheetView>
  </sheetViews>
  <sheetFormatPr defaultColWidth="9" defaultRowHeight="12.75" x14ac:dyDescent="0.2"/>
  <cols>
    <col min="1" max="1" width="26.625" style="313" customWidth="1"/>
    <col min="2" max="16384" width="9" style="313"/>
  </cols>
  <sheetData>
    <row r="1" spans="1:43" x14ac:dyDescent="0.2">
      <c r="A1" s="313" t="s">
        <v>427</v>
      </c>
      <c r="B1" s="313">
        <v>2019</v>
      </c>
      <c r="C1" s="313">
        <v>2020</v>
      </c>
      <c r="D1" s="313">
        <v>2021</v>
      </c>
      <c r="E1" s="313">
        <v>2022</v>
      </c>
      <c r="F1" s="313">
        <v>2023</v>
      </c>
      <c r="G1" s="313">
        <v>2024</v>
      </c>
      <c r="H1" s="313">
        <v>2025</v>
      </c>
      <c r="I1" s="313">
        <v>2026</v>
      </c>
      <c r="J1" s="313">
        <v>2027</v>
      </c>
      <c r="K1" s="313">
        <v>2028</v>
      </c>
      <c r="L1" s="313">
        <v>2029</v>
      </c>
      <c r="M1" s="313">
        <v>2030</v>
      </c>
      <c r="N1" s="313">
        <v>2031</v>
      </c>
      <c r="O1" s="313">
        <v>2032</v>
      </c>
      <c r="P1" s="313">
        <v>2033</v>
      </c>
      <c r="Q1" s="313">
        <v>2034</v>
      </c>
      <c r="R1" s="313">
        <v>2035</v>
      </c>
      <c r="S1" s="313">
        <v>2036</v>
      </c>
      <c r="T1" s="313">
        <v>2037</v>
      </c>
      <c r="U1" s="313">
        <v>2038</v>
      </c>
      <c r="V1" s="313">
        <v>2039</v>
      </c>
      <c r="W1" s="313">
        <v>2040</v>
      </c>
      <c r="X1" s="313">
        <v>2041</v>
      </c>
      <c r="Y1" s="313">
        <v>2042</v>
      </c>
      <c r="Z1" s="313">
        <v>2043</v>
      </c>
      <c r="AA1" s="313">
        <v>2044</v>
      </c>
      <c r="AB1" s="313">
        <v>2045</v>
      </c>
      <c r="AC1" s="313">
        <v>2046</v>
      </c>
      <c r="AD1" s="313">
        <v>2047</v>
      </c>
      <c r="AE1" s="313">
        <v>2048</v>
      </c>
      <c r="AF1" s="313">
        <v>2049</v>
      </c>
      <c r="AG1" s="313">
        <v>2050</v>
      </c>
      <c r="AH1" s="313">
        <v>2051</v>
      </c>
      <c r="AI1" s="313">
        <v>2052</v>
      </c>
      <c r="AJ1" s="313">
        <v>2053</v>
      </c>
      <c r="AK1" s="313">
        <v>2054</v>
      </c>
      <c r="AL1" s="313">
        <v>2055</v>
      </c>
      <c r="AM1" s="313">
        <v>2056</v>
      </c>
      <c r="AN1" s="313">
        <v>2057</v>
      </c>
      <c r="AO1" s="313">
        <v>2058</v>
      </c>
      <c r="AP1" s="313">
        <v>2059</v>
      </c>
      <c r="AQ1" s="313">
        <v>2060</v>
      </c>
    </row>
    <row r="2" spans="1:43" x14ac:dyDescent="0.2">
      <c r="A2" s="313" t="s">
        <v>124</v>
      </c>
      <c r="B2" s="313">
        <f>IF('BIFUbC-biomass'!B2&gt;0,'E-biomass'!B50/'BIFUbC-biomass'!B2,1)</f>
        <v>1</v>
      </c>
      <c r="C2" s="313">
        <f>IF('BIFUbC-biomass'!C2&gt;0,'E-biomass'!C50/'BIFUbC-biomass'!C2,1)</f>
        <v>1</v>
      </c>
      <c r="D2" s="313">
        <f>IF('BIFUbC-biomass'!D2&gt;0,'E-biomass'!D50/'BIFUbC-biomass'!D2,1)</f>
        <v>1</v>
      </c>
      <c r="E2" s="313">
        <f>IF('BIFUbC-biomass'!E2&gt;0,'E-biomass'!E50/'BIFUbC-biomass'!E2,1)</f>
        <v>1</v>
      </c>
      <c r="F2" s="313">
        <f>IF('BIFUbC-biomass'!F2&gt;0,'E-biomass'!F50/'BIFUbC-biomass'!F2,1)</f>
        <v>1</v>
      </c>
      <c r="G2" s="313">
        <f>IF('BIFUbC-biomass'!G2&gt;0,'E-biomass'!G50/'BIFUbC-biomass'!G2,1)</f>
        <v>1</v>
      </c>
      <c r="H2" s="313">
        <f>IF('BIFUbC-biomass'!H2&gt;0,'E-biomass'!H50/'BIFUbC-biomass'!H2,1)</f>
        <v>1</v>
      </c>
      <c r="I2" s="313">
        <f>IF('BIFUbC-biomass'!I2&gt;0,'E-biomass'!I50/'BIFUbC-biomass'!I2,1)</f>
        <v>1</v>
      </c>
      <c r="J2" s="313">
        <f>IF('BIFUbC-biomass'!J2&gt;0,'E-biomass'!J50/'BIFUbC-biomass'!J2,1)</f>
        <v>1</v>
      </c>
      <c r="K2" s="313">
        <f>IF('BIFUbC-biomass'!K2&gt;0,'E-biomass'!K50/'BIFUbC-biomass'!K2,1)</f>
        <v>1</v>
      </c>
      <c r="L2" s="313">
        <f>IF('BIFUbC-biomass'!L2&gt;0,'E-biomass'!L50/'BIFUbC-biomass'!L2,1)</f>
        <v>1</v>
      </c>
      <c r="M2" s="313">
        <f>IF('BIFUbC-biomass'!M2&gt;0,'E-biomass'!M50/'BIFUbC-biomass'!M2,1)</f>
        <v>1</v>
      </c>
      <c r="N2" s="313">
        <f>IF('BIFUbC-biomass'!N2&gt;0,'E-biomass'!N50/'BIFUbC-biomass'!N2,1)</f>
        <v>1</v>
      </c>
      <c r="O2" s="313">
        <f>IF('BIFUbC-biomass'!O2&gt;0,'E-biomass'!O50/'BIFUbC-biomass'!O2,1)</f>
        <v>1</v>
      </c>
      <c r="P2" s="313">
        <f>IF('BIFUbC-biomass'!P2&gt;0,'E-biomass'!P50/'BIFUbC-biomass'!P2,1)</f>
        <v>1</v>
      </c>
      <c r="Q2" s="313">
        <f>IF('BIFUbC-biomass'!Q2&gt;0,'E-biomass'!Q50/'BIFUbC-biomass'!Q2,1)</f>
        <v>1</v>
      </c>
      <c r="R2" s="313">
        <f>IF('BIFUbC-biomass'!R2&gt;0,'E-biomass'!R50/'BIFUbC-biomass'!R2,1)</f>
        <v>1</v>
      </c>
      <c r="S2" s="313">
        <f>IF('BIFUbC-biomass'!S2&gt;0,'E-biomass'!S50/'BIFUbC-biomass'!S2,1)</f>
        <v>1</v>
      </c>
      <c r="T2" s="313">
        <f>IF('BIFUbC-biomass'!T2&gt;0,'E-biomass'!T50/'BIFUbC-biomass'!T2,1)</f>
        <v>1</v>
      </c>
      <c r="U2" s="313">
        <f>IF('BIFUbC-biomass'!U2&gt;0,'E-biomass'!U50/'BIFUbC-biomass'!U2,1)</f>
        <v>1</v>
      </c>
      <c r="V2" s="313">
        <f>IF('BIFUbC-biomass'!V2&gt;0,'E-biomass'!V50/'BIFUbC-biomass'!V2,1)</f>
        <v>1</v>
      </c>
      <c r="W2" s="313">
        <f>IF('BIFUbC-biomass'!W2&gt;0,'E-biomass'!W50/'BIFUbC-biomass'!W2,1)</f>
        <v>1</v>
      </c>
      <c r="X2" s="313">
        <f>IF('BIFUbC-biomass'!X2&gt;0,'E-biomass'!X50/'BIFUbC-biomass'!X2,1)</f>
        <v>1</v>
      </c>
      <c r="Y2" s="313">
        <f>IF('BIFUbC-biomass'!Y2&gt;0,'E-biomass'!Y50/'BIFUbC-biomass'!Y2,1)</f>
        <v>1</v>
      </c>
      <c r="Z2" s="313">
        <f>IF('BIFUbC-biomass'!Z2&gt;0,'E-biomass'!Z50/'BIFUbC-biomass'!Z2,1)</f>
        <v>1</v>
      </c>
      <c r="AA2" s="313">
        <f>IF('BIFUbC-biomass'!AA2&gt;0,'E-biomass'!AA50/'BIFUbC-biomass'!AA2,1)</f>
        <v>1</v>
      </c>
      <c r="AB2" s="313">
        <f>IF('BIFUbC-biomass'!AB2&gt;0,'E-biomass'!AB50/'BIFUbC-biomass'!AB2,1)</f>
        <v>1</v>
      </c>
      <c r="AC2" s="313">
        <f>IF('BIFUbC-biomass'!AC2&gt;0,'E-biomass'!AC50/'BIFUbC-biomass'!AC2,1)</f>
        <v>1</v>
      </c>
      <c r="AD2" s="313">
        <f>IF('BIFUbC-biomass'!AD2&gt;0,'E-biomass'!AD50/'BIFUbC-biomass'!AD2,1)</f>
        <v>1</v>
      </c>
      <c r="AE2" s="313">
        <f>IF('BIFUbC-biomass'!AE2&gt;0,'E-biomass'!AE50/'BIFUbC-biomass'!AE2,1)</f>
        <v>1</v>
      </c>
      <c r="AF2" s="313">
        <f>IF('BIFUbC-biomass'!AF2&gt;0,'E-biomass'!AF50/'BIFUbC-biomass'!AF2,1)</f>
        <v>1</v>
      </c>
      <c r="AG2" s="313">
        <f>IF('BIFUbC-biomass'!AG2&gt;0,'E-biomass'!AG50/'BIFUbC-biomass'!AG2,1)</f>
        <v>1</v>
      </c>
      <c r="AH2" s="313">
        <f>IF('BIFUbC-biomass'!AH2&gt;0,'E-biomass'!AH50/'BIFUbC-biomass'!AH2,1)</f>
        <v>1</v>
      </c>
      <c r="AI2" s="313">
        <f>IF('BIFUbC-biomass'!AI2&gt;0,'E-biomass'!AI50/'BIFUbC-biomass'!AI2,1)</f>
        <v>1</v>
      </c>
      <c r="AJ2" s="313">
        <f>IF('BIFUbC-biomass'!AJ2&gt;0,'E-biomass'!AJ50/'BIFUbC-biomass'!AJ2,1)</f>
        <v>1</v>
      </c>
      <c r="AK2" s="313">
        <f>IF('BIFUbC-biomass'!AK2&gt;0,'E-biomass'!AK50/'BIFUbC-biomass'!AK2,1)</f>
        <v>1</v>
      </c>
      <c r="AL2" s="313">
        <f>IF('BIFUbC-biomass'!AL2&gt;0,'E-biomass'!AL50/'BIFUbC-biomass'!AL2,1)</f>
        <v>1</v>
      </c>
      <c r="AM2" s="313">
        <f>IF('BIFUbC-biomass'!AM2&gt;0,'E-biomass'!AM50/'BIFUbC-biomass'!AM2,1)</f>
        <v>1</v>
      </c>
      <c r="AN2" s="313">
        <f>IF('BIFUbC-biomass'!AN2&gt;0,'E-biomass'!AN50/'BIFUbC-biomass'!AN2,1)</f>
        <v>1</v>
      </c>
      <c r="AO2" s="313">
        <f>IF('BIFUbC-biomass'!AO2&gt;0,'E-biomass'!AO50/'BIFUbC-biomass'!AO2,1)</f>
        <v>1</v>
      </c>
      <c r="AP2" s="313">
        <f>IF('BIFUbC-biomass'!AP2&gt;0,'E-biomass'!AP50/'BIFUbC-biomass'!AP2,1)</f>
        <v>1</v>
      </c>
      <c r="AQ2" s="313">
        <f>IF('BIFUbC-biomass'!AQ2&gt;0,'E-biomass'!AQ50/'BIFUbC-biomass'!AQ2,1)</f>
        <v>1</v>
      </c>
    </row>
    <row r="3" spans="1:43" x14ac:dyDescent="0.2">
      <c r="A3" s="313" t="s">
        <v>125</v>
      </c>
      <c r="B3" s="313">
        <f>IF('BIFUbC-biomass'!B3&gt;0,'E-biomass'!B51/'BIFUbC-biomass'!B3,1)</f>
        <v>1</v>
      </c>
      <c r="C3" s="313">
        <f>IF('BIFUbC-biomass'!C3&gt;0,'E-biomass'!C51/'BIFUbC-biomass'!C3,1)</f>
        <v>1</v>
      </c>
      <c r="D3" s="313">
        <f>IF('BIFUbC-biomass'!D3&gt;0,'E-biomass'!D51/'BIFUbC-biomass'!D3,1)</f>
        <v>1</v>
      </c>
      <c r="E3" s="313">
        <f>IF('BIFUbC-biomass'!E3&gt;0,'E-biomass'!E51/'BIFUbC-biomass'!E3,1)</f>
        <v>1</v>
      </c>
      <c r="F3" s="313">
        <f>IF('BIFUbC-biomass'!F3&gt;0,'E-biomass'!F51/'BIFUbC-biomass'!F3,1)</f>
        <v>1</v>
      </c>
      <c r="G3" s="313">
        <f>IF('BIFUbC-biomass'!G3&gt;0,'E-biomass'!G51/'BIFUbC-biomass'!G3,1)</f>
        <v>1</v>
      </c>
      <c r="H3" s="313">
        <f>IF('BIFUbC-biomass'!H3&gt;0,'E-biomass'!H51/'BIFUbC-biomass'!H3,1)</f>
        <v>1</v>
      </c>
      <c r="I3" s="313">
        <f>IF('BIFUbC-biomass'!I3&gt;0,'E-biomass'!I51/'BIFUbC-biomass'!I3,1)</f>
        <v>1</v>
      </c>
      <c r="J3" s="313">
        <f>IF('BIFUbC-biomass'!J3&gt;0,'E-biomass'!J51/'BIFUbC-biomass'!J3,1)</f>
        <v>1</v>
      </c>
      <c r="K3" s="313">
        <f>IF('BIFUbC-biomass'!K3&gt;0,'E-biomass'!K51/'BIFUbC-biomass'!K3,1)</f>
        <v>1</v>
      </c>
      <c r="L3" s="313">
        <f>IF('BIFUbC-biomass'!L3&gt;0,'E-biomass'!L51/'BIFUbC-biomass'!L3,1)</f>
        <v>1</v>
      </c>
      <c r="M3" s="313">
        <f>IF('BIFUbC-biomass'!M3&gt;0,'E-biomass'!M51/'BIFUbC-biomass'!M3,1)</f>
        <v>1</v>
      </c>
      <c r="N3" s="313">
        <f>IF('BIFUbC-biomass'!N3&gt;0,'E-biomass'!N51/'BIFUbC-biomass'!N3,1)</f>
        <v>1</v>
      </c>
      <c r="O3" s="313">
        <f>IF('BIFUbC-biomass'!O3&gt;0,'E-biomass'!O51/'BIFUbC-biomass'!O3,1)</f>
        <v>1</v>
      </c>
      <c r="P3" s="313">
        <f>IF('BIFUbC-biomass'!P3&gt;0,'E-biomass'!P51/'BIFUbC-biomass'!P3,1)</f>
        <v>1</v>
      </c>
      <c r="Q3" s="313">
        <f>IF('BIFUbC-biomass'!Q3&gt;0,'E-biomass'!Q51/'BIFUbC-biomass'!Q3,1)</f>
        <v>1</v>
      </c>
      <c r="R3" s="313">
        <f>IF('BIFUbC-biomass'!R3&gt;0,'E-biomass'!R51/'BIFUbC-biomass'!R3,1)</f>
        <v>1</v>
      </c>
      <c r="S3" s="313">
        <f>IF('BIFUbC-biomass'!S3&gt;0,'E-biomass'!S51/'BIFUbC-biomass'!S3,1)</f>
        <v>1</v>
      </c>
      <c r="T3" s="313">
        <f>IF('BIFUbC-biomass'!T3&gt;0,'E-biomass'!T51/'BIFUbC-biomass'!T3,1)</f>
        <v>1</v>
      </c>
      <c r="U3" s="313">
        <f>IF('BIFUbC-biomass'!U3&gt;0,'E-biomass'!U51/'BIFUbC-biomass'!U3,1)</f>
        <v>1</v>
      </c>
      <c r="V3" s="313">
        <f>IF('BIFUbC-biomass'!V3&gt;0,'E-biomass'!V51/'BIFUbC-biomass'!V3,1)</f>
        <v>1</v>
      </c>
      <c r="W3" s="313">
        <f>IF('BIFUbC-biomass'!W3&gt;0,'E-biomass'!W51/'BIFUbC-biomass'!W3,1)</f>
        <v>1</v>
      </c>
      <c r="X3" s="313">
        <f>IF('BIFUbC-biomass'!X3&gt;0,'E-biomass'!X51/'BIFUbC-biomass'!X3,1)</f>
        <v>1</v>
      </c>
      <c r="Y3" s="313">
        <f>IF('BIFUbC-biomass'!Y3&gt;0,'E-biomass'!Y51/'BIFUbC-biomass'!Y3,1)</f>
        <v>1</v>
      </c>
      <c r="Z3" s="313">
        <f>IF('BIFUbC-biomass'!Z3&gt;0,'E-biomass'!Z51/'BIFUbC-biomass'!Z3,1)</f>
        <v>1</v>
      </c>
      <c r="AA3" s="313">
        <f>IF('BIFUbC-biomass'!AA3&gt;0,'E-biomass'!AA51/'BIFUbC-biomass'!AA3,1)</f>
        <v>1</v>
      </c>
      <c r="AB3" s="313">
        <f>IF('BIFUbC-biomass'!AB3&gt;0,'E-biomass'!AB51/'BIFUbC-biomass'!AB3,1)</f>
        <v>1</v>
      </c>
      <c r="AC3" s="313">
        <f>IF('BIFUbC-biomass'!AC3&gt;0,'E-biomass'!AC51/'BIFUbC-biomass'!AC3,1)</f>
        <v>1</v>
      </c>
      <c r="AD3" s="313">
        <f>IF('BIFUbC-biomass'!AD3&gt;0,'E-biomass'!AD51/'BIFUbC-biomass'!AD3,1)</f>
        <v>1</v>
      </c>
      <c r="AE3" s="313">
        <f>IF('BIFUbC-biomass'!AE3&gt;0,'E-biomass'!AE51/'BIFUbC-biomass'!AE3,1)</f>
        <v>1</v>
      </c>
      <c r="AF3" s="313">
        <f>IF('BIFUbC-biomass'!AF3&gt;0,'E-biomass'!AF51/'BIFUbC-biomass'!AF3,1)</f>
        <v>1</v>
      </c>
      <c r="AG3" s="313">
        <f>IF('BIFUbC-biomass'!AG3&gt;0,'E-biomass'!AG51/'BIFUbC-biomass'!AG3,1)</f>
        <v>1</v>
      </c>
      <c r="AH3" s="313">
        <f>IF('BIFUbC-biomass'!AH3&gt;0,'E-biomass'!AH51/'BIFUbC-biomass'!AH3,1)</f>
        <v>1</v>
      </c>
      <c r="AI3" s="313">
        <f>IF('BIFUbC-biomass'!AI3&gt;0,'E-biomass'!AI51/'BIFUbC-biomass'!AI3,1)</f>
        <v>1</v>
      </c>
      <c r="AJ3" s="313">
        <f>IF('BIFUbC-biomass'!AJ3&gt;0,'E-biomass'!AJ51/'BIFUbC-biomass'!AJ3,1)</f>
        <v>1</v>
      </c>
      <c r="AK3" s="313">
        <f>IF('BIFUbC-biomass'!AK3&gt;0,'E-biomass'!AK51/'BIFUbC-biomass'!AK3,1)</f>
        <v>1</v>
      </c>
      <c r="AL3" s="313">
        <f>IF('BIFUbC-biomass'!AL3&gt;0,'E-biomass'!AL51/'BIFUbC-biomass'!AL3,1)</f>
        <v>1</v>
      </c>
      <c r="AM3" s="313">
        <f>IF('BIFUbC-biomass'!AM3&gt;0,'E-biomass'!AM51/'BIFUbC-biomass'!AM3,1)</f>
        <v>1</v>
      </c>
      <c r="AN3" s="313">
        <f>IF('BIFUbC-biomass'!AN3&gt;0,'E-biomass'!AN51/'BIFUbC-biomass'!AN3,1)</f>
        <v>1</v>
      </c>
      <c r="AO3" s="313">
        <f>IF('BIFUbC-biomass'!AO3&gt;0,'E-biomass'!AO51/'BIFUbC-biomass'!AO3,1)</f>
        <v>1</v>
      </c>
      <c r="AP3" s="313">
        <f>IF('BIFUbC-biomass'!AP3&gt;0,'E-biomass'!AP51/'BIFUbC-biomass'!AP3,1)</f>
        <v>1</v>
      </c>
      <c r="AQ3" s="313">
        <f>IF('BIFUbC-biomass'!AQ3&gt;0,'E-biomass'!AQ51/'BIFUbC-biomass'!AQ3,1)</f>
        <v>1</v>
      </c>
    </row>
    <row r="4" spans="1:43" x14ac:dyDescent="0.2">
      <c r="A4" s="313" t="s">
        <v>126</v>
      </c>
      <c r="B4" s="313">
        <f>IF('BIFUbC-biomass'!B4&gt;0,'E-biomass'!B52/'BIFUbC-biomass'!B4,1)</f>
        <v>1</v>
      </c>
      <c r="C4" s="313">
        <f>IF('BIFUbC-biomass'!C4&gt;0,'E-biomass'!C52/'BIFUbC-biomass'!C4,1)</f>
        <v>1</v>
      </c>
      <c r="D4" s="313">
        <f>IF('BIFUbC-biomass'!D4&gt;0,'E-biomass'!D52/'BIFUbC-biomass'!D4,1)</f>
        <v>1</v>
      </c>
      <c r="E4" s="313">
        <f>IF('BIFUbC-biomass'!E4&gt;0,'E-biomass'!E52/'BIFUbC-biomass'!E4,1)</f>
        <v>1</v>
      </c>
      <c r="F4" s="313">
        <f>IF('BIFUbC-biomass'!F4&gt;0,'E-biomass'!F52/'BIFUbC-biomass'!F4,1)</f>
        <v>1</v>
      </c>
      <c r="G4" s="313">
        <f>IF('BIFUbC-biomass'!G4&gt;0,'E-biomass'!G52/'BIFUbC-biomass'!G4,1)</f>
        <v>1</v>
      </c>
      <c r="H4" s="313">
        <f>IF('BIFUbC-biomass'!H4&gt;0,'E-biomass'!H52/'BIFUbC-biomass'!H4,1)</f>
        <v>1</v>
      </c>
      <c r="I4" s="313">
        <f>IF('BIFUbC-biomass'!I4&gt;0,'E-biomass'!I52/'BIFUbC-biomass'!I4,1)</f>
        <v>1</v>
      </c>
      <c r="J4" s="313">
        <f>IF('BIFUbC-biomass'!J4&gt;0,'E-biomass'!J52/'BIFUbC-biomass'!J4,1)</f>
        <v>1</v>
      </c>
      <c r="K4" s="313">
        <f>IF('BIFUbC-biomass'!K4&gt;0,'E-biomass'!K52/'BIFUbC-biomass'!K4,1)</f>
        <v>1</v>
      </c>
      <c r="L4" s="313">
        <f>IF('BIFUbC-biomass'!L4&gt;0,'E-biomass'!L52/'BIFUbC-biomass'!L4,1)</f>
        <v>1</v>
      </c>
      <c r="M4" s="313">
        <f>IF('BIFUbC-biomass'!M4&gt;0,'E-biomass'!M52/'BIFUbC-biomass'!M4,1)</f>
        <v>1</v>
      </c>
      <c r="N4" s="313">
        <f>IF('BIFUbC-biomass'!N4&gt;0,'E-biomass'!N52/'BIFUbC-biomass'!N4,1)</f>
        <v>1</v>
      </c>
      <c r="O4" s="313">
        <f>IF('BIFUbC-biomass'!O4&gt;0,'E-biomass'!O52/'BIFUbC-biomass'!O4,1)</f>
        <v>1</v>
      </c>
      <c r="P4" s="313">
        <f>IF('BIFUbC-biomass'!P4&gt;0,'E-biomass'!P52/'BIFUbC-biomass'!P4,1)</f>
        <v>1</v>
      </c>
      <c r="Q4" s="313">
        <f>IF('BIFUbC-biomass'!Q4&gt;0,'E-biomass'!Q52/'BIFUbC-biomass'!Q4,1)</f>
        <v>1</v>
      </c>
      <c r="R4" s="313">
        <f>IF('BIFUbC-biomass'!R4&gt;0,'E-biomass'!R52/'BIFUbC-biomass'!R4,1)</f>
        <v>1</v>
      </c>
      <c r="S4" s="313">
        <f>IF('BIFUbC-biomass'!S4&gt;0,'E-biomass'!S52/'BIFUbC-biomass'!S4,1)</f>
        <v>1</v>
      </c>
      <c r="T4" s="313">
        <f>IF('BIFUbC-biomass'!T4&gt;0,'E-biomass'!T52/'BIFUbC-biomass'!T4,1)</f>
        <v>1</v>
      </c>
      <c r="U4" s="313">
        <f>IF('BIFUbC-biomass'!U4&gt;0,'E-biomass'!U52/'BIFUbC-biomass'!U4,1)</f>
        <v>1</v>
      </c>
      <c r="V4" s="313">
        <f>IF('BIFUbC-biomass'!V4&gt;0,'E-biomass'!V52/'BIFUbC-biomass'!V4,1)</f>
        <v>1</v>
      </c>
      <c r="W4" s="313">
        <f>IF('BIFUbC-biomass'!W4&gt;0,'E-biomass'!W52/'BIFUbC-biomass'!W4,1)</f>
        <v>1</v>
      </c>
      <c r="X4" s="313">
        <f>IF('BIFUbC-biomass'!X4&gt;0,'E-biomass'!X52/'BIFUbC-biomass'!X4,1)</f>
        <v>1</v>
      </c>
      <c r="Y4" s="313">
        <f>IF('BIFUbC-biomass'!Y4&gt;0,'E-biomass'!Y52/'BIFUbC-biomass'!Y4,1)</f>
        <v>1</v>
      </c>
      <c r="Z4" s="313">
        <f>IF('BIFUbC-biomass'!Z4&gt;0,'E-biomass'!Z52/'BIFUbC-biomass'!Z4,1)</f>
        <v>1</v>
      </c>
      <c r="AA4" s="313">
        <f>IF('BIFUbC-biomass'!AA4&gt;0,'E-biomass'!AA52/'BIFUbC-biomass'!AA4,1)</f>
        <v>1</v>
      </c>
      <c r="AB4" s="313">
        <f>IF('BIFUbC-biomass'!AB4&gt;0,'E-biomass'!AB52/'BIFUbC-biomass'!AB4,1)</f>
        <v>1</v>
      </c>
      <c r="AC4" s="313">
        <f>IF('BIFUbC-biomass'!AC4&gt;0,'E-biomass'!AC52/'BIFUbC-biomass'!AC4,1)</f>
        <v>1</v>
      </c>
      <c r="AD4" s="313">
        <f>IF('BIFUbC-biomass'!AD4&gt;0,'E-biomass'!AD52/'BIFUbC-biomass'!AD4,1)</f>
        <v>1</v>
      </c>
      <c r="AE4" s="313">
        <f>IF('BIFUbC-biomass'!AE4&gt;0,'E-biomass'!AE52/'BIFUbC-biomass'!AE4,1)</f>
        <v>1</v>
      </c>
      <c r="AF4" s="313">
        <f>IF('BIFUbC-biomass'!AF4&gt;0,'E-biomass'!AF52/'BIFUbC-biomass'!AF4,1)</f>
        <v>1</v>
      </c>
      <c r="AG4" s="313">
        <f>IF('BIFUbC-biomass'!AG4&gt;0,'E-biomass'!AG52/'BIFUbC-biomass'!AG4,1)</f>
        <v>1</v>
      </c>
      <c r="AH4" s="313">
        <f>IF('BIFUbC-biomass'!AH4&gt;0,'E-biomass'!AH52/'BIFUbC-biomass'!AH4,1)</f>
        <v>1</v>
      </c>
      <c r="AI4" s="313">
        <f>IF('BIFUbC-biomass'!AI4&gt;0,'E-biomass'!AI52/'BIFUbC-biomass'!AI4,1)</f>
        <v>1</v>
      </c>
      <c r="AJ4" s="313">
        <f>IF('BIFUbC-biomass'!AJ4&gt;0,'E-biomass'!AJ52/'BIFUbC-biomass'!AJ4,1)</f>
        <v>1</v>
      </c>
      <c r="AK4" s="313">
        <f>IF('BIFUbC-biomass'!AK4&gt;0,'E-biomass'!AK52/'BIFUbC-biomass'!AK4,1)</f>
        <v>1</v>
      </c>
      <c r="AL4" s="313">
        <f>IF('BIFUbC-biomass'!AL4&gt;0,'E-biomass'!AL52/'BIFUbC-biomass'!AL4,1)</f>
        <v>1</v>
      </c>
      <c r="AM4" s="313">
        <f>IF('BIFUbC-biomass'!AM4&gt;0,'E-biomass'!AM52/'BIFUbC-biomass'!AM4,1)</f>
        <v>1</v>
      </c>
      <c r="AN4" s="313">
        <f>IF('BIFUbC-biomass'!AN4&gt;0,'E-biomass'!AN52/'BIFUbC-biomass'!AN4,1)</f>
        <v>1</v>
      </c>
      <c r="AO4" s="313">
        <f>IF('BIFUbC-biomass'!AO4&gt;0,'E-biomass'!AO52/'BIFUbC-biomass'!AO4,1)</f>
        <v>1</v>
      </c>
      <c r="AP4" s="313">
        <f>IF('BIFUbC-biomass'!AP4&gt;0,'E-biomass'!AP52/'BIFUbC-biomass'!AP4,1)</f>
        <v>1</v>
      </c>
      <c r="AQ4" s="313">
        <f>IF('BIFUbC-biomass'!AQ4&gt;0,'E-biomass'!AQ52/'BIFUbC-biomass'!AQ4,1)</f>
        <v>1</v>
      </c>
    </row>
    <row r="5" spans="1:43" x14ac:dyDescent="0.2">
      <c r="A5" s="313" t="s">
        <v>127</v>
      </c>
      <c r="B5" s="313">
        <f>IF('BIFUbC-biomass'!B5&gt;0,'E-biomass'!B53/'BIFUbC-biomass'!B5,1)</f>
        <v>1</v>
      </c>
      <c r="C5" s="313">
        <f>IF('BIFUbC-biomass'!C5&gt;0,'E-biomass'!C53/'BIFUbC-biomass'!C5,1)</f>
        <v>1</v>
      </c>
      <c r="D5" s="313">
        <f>IF('BIFUbC-biomass'!D5&gt;0,'E-biomass'!D53/'BIFUbC-biomass'!D5,1)</f>
        <v>1</v>
      </c>
      <c r="E5" s="313">
        <f>IF('BIFUbC-biomass'!E5&gt;0,'E-biomass'!E53/'BIFUbC-biomass'!E5,1)</f>
        <v>1</v>
      </c>
      <c r="F5" s="313">
        <f>IF('BIFUbC-biomass'!F5&gt;0,'E-biomass'!F53/'BIFUbC-biomass'!F5,1)</f>
        <v>1</v>
      </c>
      <c r="G5" s="313">
        <f>IF('BIFUbC-biomass'!G5&gt;0,'E-biomass'!G53/'BIFUbC-biomass'!G5,1)</f>
        <v>1</v>
      </c>
      <c r="H5" s="313">
        <f>IF('BIFUbC-biomass'!H5&gt;0,'E-biomass'!H53/'BIFUbC-biomass'!H5,1)</f>
        <v>1</v>
      </c>
      <c r="I5" s="313">
        <f>IF('BIFUbC-biomass'!I5&gt;0,'E-biomass'!I53/'BIFUbC-biomass'!I5,1)</f>
        <v>1</v>
      </c>
      <c r="J5" s="313">
        <f>IF('BIFUbC-biomass'!J5&gt;0,'E-biomass'!J53/'BIFUbC-biomass'!J5,1)</f>
        <v>1</v>
      </c>
      <c r="K5" s="313">
        <f>IF('BIFUbC-biomass'!K5&gt;0,'E-biomass'!K53/'BIFUbC-biomass'!K5,1)</f>
        <v>1</v>
      </c>
      <c r="L5" s="313">
        <f>IF('BIFUbC-biomass'!L5&gt;0,'E-biomass'!L53/'BIFUbC-biomass'!L5,1)</f>
        <v>1</v>
      </c>
      <c r="M5" s="313">
        <f>IF('BIFUbC-biomass'!M5&gt;0,'E-biomass'!M53/'BIFUbC-biomass'!M5,1)</f>
        <v>1</v>
      </c>
      <c r="N5" s="313">
        <f>IF('BIFUbC-biomass'!N5&gt;0,'E-biomass'!N53/'BIFUbC-biomass'!N5,1)</f>
        <v>1</v>
      </c>
      <c r="O5" s="313">
        <f>IF('BIFUbC-biomass'!O5&gt;0,'E-biomass'!O53/'BIFUbC-biomass'!O5,1)</f>
        <v>1</v>
      </c>
      <c r="P5" s="313">
        <f>IF('BIFUbC-biomass'!P5&gt;0,'E-biomass'!P53/'BIFUbC-biomass'!P5,1)</f>
        <v>1</v>
      </c>
      <c r="Q5" s="313">
        <f>IF('BIFUbC-biomass'!Q5&gt;0,'E-biomass'!Q53/'BIFUbC-biomass'!Q5,1)</f>
        <v>1</v>
      </c>
      <c r="R5" s="313">
        <f>IF('BIFUbC-biomass'!R5&gt;0,'E-biomass'!R53/'BIFUbC-biomass'!R5,1)</f>
        <v>1</v>
      </c>
      <c r="S5" s="313">
        <f>IF('BIFUbC-biomass'!S5&gt;0,'E-biomass'!S53/'BIFUbC-biomass'!S5,1)</f>
        <v>1</v>
      </c>
      <c r="T5" s="313">
        <f>IF('BIFUbC-biomass'!T5&gt;0,'E-biomass'!T53/'BIFUbC-biomass'!T5,1)</f>
        <v>1</v>
      </c>
      <c r="U5" s="313">
        <f>IF('BIFUbC-biomass'!U5&gt;0,'E-biomass'!U53/'BIFUbC-biomass'!U5,1)</f>
        <v>1</v>
      </c>
      <c r="V5" s="313">
        <f>IF('BIFUbC-biomass'!V5&gt;0,'E-biomass'!V53/'BIFUbC-biomass'!V5,1)</f>
        <v>1</v>
      </c>
      <c r="W5" s="313">
        <f>IF('BIFUbC-biomass'!W5&gt;0,'E-biomass'!W53/'BIFUbC-biomass'!W5,1)</f>
        <v>1</v>
      </c>
      <c r="X5" s="313">
        <f>IF('BIFUbC-biomass'!X5&gt;0,'E-biomass'!X53/'BIFUbC-biomass'!X5,1)</f>
        <v>1</v>
      </c>
      <c r="Y5" s="313">
        <f>IF('BIFUbC-biomass'!Y5&gt;0,'E-biomass'!Y53/'BIFUbC-biomass'!Y5,1)</f>
        <v>1</v>
      </c>
      <c r="Z5" s="313">
        <f>IF('BIFUbC-biomass'!Z5&gt;0,'E-biomass'!Z53/'BIFUbC-biomass'!Z5,1)</f>
        <v>1</v>
      </c>
      <c r="AA5" s="313">
        <f>IF('BIFUbC-biomass'!AA5&gt;0,'E-biomass'!AA53/'BIFUbC-biomass'!AA5,1)</f>
        <v>1</v>
      </c>
      <c r="AB5" s="313">
        <f>IF('BIFUbC-biomass'!AB5&gt;0,'E-biomass'!AB53/'BIFUbC-biomass'!AB5,1)</f>
        <v>1</v>
      </c>
      <c r="AC5" s="313">
        <f>IF('BIFUbC-biomass'!AC5&gt;0,'E-biomass'!AC53/'BIFUbC-biomass'!AC5,1)</f>
        <v>1</v>
      </c>
      <c r="AD5" s="313">
        <f>IF('BIFUbC-biomass'!AD5&gt;0,'E-biomass'!AD53/'BIFUbC-biomass'!AD5,1)</f>
        <v>1</v>
      </c>
      <c r="AE5" s="313">
        <f>IF('BIFUbC-biomass'!AE5&gt;0,'E-biomass'!AE53/'BIFUbC-biomass'!AE5,1)</f>
        <v>1</v>
      </c>
      <c r="AF5" s="313">
        <f>IF('BIFUbC-biomass'!AF5&gt;0,'E-biomass'!AF53/'BIFUbC-biomass'!AF5,1)</f>
        <v>1</v>
      </c>
      <c r="AG5" s="313">
        <f>IF('BIFUbC-biomass'!AG5&gt;0,'E-biomass'!AG53/'BIFUbC-biomass'!AG5,1)</f>
        <v>1</v>
      </c>
      <c r="AH5" s="313">
        <f>IF('BIFUbC-biomass'!AH5&gt;0,'E-biomass'!AH53/'BIFUbC-biomass'!AH5,1)</f>
        <v>1</v>
      </c>
      <c r="AI5" s="313">
        <f>IF('BIFUbC-biomass'!AI5&gt;0,'E-biomass'!AI53/'BIFUbC-biomass'!AI5,1)</f>
        <v>1</v>
      </c>
      <c r="AJ5" s="313">
        <f>IF('BIFUbC-biomass'!AJ5&gt;0,'E-biomass'!AJ53/'BIFUbC-biomass'!AJ5,1)</f>
        <v>1</v>
      </c>
      <c r="AK5" s="313">
        <f>IF('BIFUbC-biomass'!AK5&gt;0,'E-biomass'!AK53/'BIFUbC-biomass'!AK5,1)</f>
        <v>1</v>
      </c>
      <c r="AL5" s="313">
        <f>IF('BIFUbC-biomass'!AL5&gt;0,'E-biomass'!AL53/'BIFUbC-biomass'!AL5,1)</f>
        <v>1</v>
      </c>
      <c r="AM5" s="313">
        <f>IF('BIFUbC-biomass'!AM5&gt;0,'E-biomass'!AM53/'BIFUbC-biomass'!AM5,1)</f>
        <v>1</v>
      </c>
      <c r="AN5" s="313">
        <f>IF('BIFUbC-biomass'!AN5&gt;0,'E-biomass'!AN53/'BIFUbC-biomass'!AN5,1)</f>
        <v>1</v>
      </c>
      <c r="AO5" s="313">
        <f>IF('BIFUbC-biomass'!AO5&gt;0,'E-biomass'!AO53/'BIFUbC-biomass'!AO5,1)</f>
        <v>1</v>
      </c>
      <c r="AP5" s="313">
        <f>IF('BIFUbC-biomass'!AP5&gt;0,'E-biomass'!AP53/'BIFUbC-biomass'!AP5,1)</f>
        <v>1</v>
      </c>
      <c r="AQ5" s="313">
        <f>IF('BIFUbC-biomass'!AQ5&gt;0,'E-biomass'!AQ53/'BIFUbC-biomass'!AQ5,1)</f>
        <v>1</v>
      </c>
    </row>
    <row r="6" spans="1:43" x14ac:dyDescent="0.2">
      <c r="A6" s="313" t="s">
        <v>128</v>
      </c>
      <c r="B6" s="313">
        <f>IF('BIFUbC-biomass'!B6&gt;0,'E-biomass'!B54/'BIFUbC-biomass'!B6,1)</f>
        <v>1</v>
      </c>
      <c r="C6" s="313">
        <f>IF('BIFUbC-biomass'!C6&gt;0,'E-biomass'!C54/'BIFUbC-biomass'!C6,1)</f>
        <v>0.85314782538494316</v>
      </c>
      <c r="D6" s="313">
        <f>IF('BIFUbC-biomass'!D6&gt;0,'E-biomass'!D54/'BIFUbC-biomass'!D6,1)</f>
        <v>0.85260886192638308</v>
      </c>
      <c r="E6" s="313">
        <f>IF('BIFUbC-biomass'!E6&gt;0,'E-biomass'!E54/'BIFUbC-biomass'!E6,1)</f>
        <v>0.85277990061882525</v>
      </c>
      <c r="F6" s="313">
        <f>IF('BIFUbC-biomass'!F6&gt;0,'E-biomass'!F54/'BIFUbC-biomass'!F6,1)</f>
        <v>0.85224362613827809</v>
      </c>
      <c r="G6" s="313">
        <f>IF('BIFUbC-biomass'!G6&gt;0,'E-biomass'!G54/'BIFUbC-biomass'!G6,1)</f>
        <v>0.8520788513037133</v>
      </c>
      <c r="H6" s="313">
        <f>IF('BIFUbC-biomass'!H6&gt;0,'E-biomass'!H54/'BIFUbC-biomass'!H6,1)</f>
        <v>0.85203544800807329</v>
      </c>
      <c r="I6" s="313">
        <f>IF('BIFUbC-biomass'!I6&gt;0,'E-biomass'!I54/'BIFUbC-biomass'!I6,1)</f>
        <v>0.85198975096772678</v>
      </c>
      <c r="J6" s="313">
        <f>IF('BIFUbC-biomass'!J6&gt;0,'E-biomass'!J54/'BIFUbC-biomass'!J6,1)</f>
        <v>0.85182927576730028</v>
      </c>
      <c r="K6" s="313">
        <f>IF('BIFUbC-biomass'!K6&gt;0,'E-biomass'!K54/'BIFUbC-biomass'!K6,1)</f>
        <v>0.85158382566190582</v>
      </c>
      <c r="L6" s="313">
        <f>IF('BIFUbC-biomass'!L6&gt;0,'E-biomass'!L54/'BIFUbC-biomass'!L6,1)</f>
        <v>0.85128527174768986</v>
      </c>
      <c r="M6" s="313">
        <f>IF('BIFUbC-biomass'!M6&gt;0,'E-biomass'!M54/'BIFUbC-biomass'!M6,1)</f>
        <v>0.85096722692546845</v>
      </c>
      <c r="N6" s="313">
        <f>IF('BIFUbC-biomass'!N6&gt;0,'E-biomass'!N54/'BIFUbC-biomass'!N6,1)</f>
        <v>0.85077201385063761</v>
      </c>
      <c r="O6" s="313">
        <f>IF('BIFUbC-biomass'!O6&gt;0,'E-biomass'!O54/'BIFUbC-biomass'!O6,1)</f>
        <v>0.85059342285053763</v>
      </c>
      <c r="P6" s="313">
        <f>IF('BIFUbC-biomass'!P6&gt;0,'E-biomass'!P54/'BIFUbC-biomass'!P6,1)</f>
        <v>0.85043165384777175</v>
      </c>
      <c r="Q6" s="313">
        <f>IF('BIFUbC-biomass'!Q6&gt;0,'E-biomass'!Q54/'BIFUbC-biomass'!Q6,1)</f>
        <v>0.85028691808659917</v>
      </c>
      <c r="R6" s="313">
        <f>IF('BIFUbC-biomass'!R6&gt;0,'E-biomass'!R54/'BIFUbC-biomass'!R6,1)</f>
        <v>0.85015943855174292</v>
      </c>
      <c r="S6" s="313">
        <f>IF('BIFUbC-biomass'!S6&gt;0,'E-biomass'!S54/'BIFUbC-biomass'!S6,1)</f>
        <v>0.85049578192617448</v>
      </c>
      <c r="T6" s="313">
        <f>IF('BIFUbC-biomass'!T6&gt;0,'E-biomass'!T54/'BIFUbC-biomass'!T6,1)</f>
        <v>0.85084860660631578</v>
      </c>
      <c r="U6" s="313">
        <f>IF('BIFUbC-biomass'!U6&gt;0,'E-biomass'!U54/'BIFUbC-biomass'!U6,1)</f>
        <v>0.85121540079879632</v>
      </c>
      <c r="V6" s="313">
        <f>IF('BIFUbC-biomass'!V6&gt;0,'E-biomass'!V54/'BIFUbC-biomass'!V6,1)</f>
        <v>0.85159355161390893</v>
      </c>
      <c r="W6" s="313">
        <f>IF('BIFUbC-biomass'!W6&gt;0,'E-biomass'!W54/'BIFUbC-biomass'!W6,1)</f>
        <v>0.85198034053175908</v>
      </c>
      <c r="X6" s="313">
        <f>IF('BIFUbC-biomass'!X6&gt;0,'E-biomass'!X54/'BIFUbC-biomass'!X6,1)</f>
        <v>0.85237294012096376</v>
      </c>
      <c r="Y6" s="313">
        <f>IF('BIFUbC-biomass'!Y6&gt;0,'E-biomass'!Y54/'BIFUbC-biomass'!Y6,1)</f>
        <v>0.8527684120433654</v>
      </c>
      <c r="Z6" s="313">
        <f>IF('BIFUbC-biomass'!Z6&gt;0,'E-biomass'!Z54/'BIFUbC-biomass'!Z6,1)</f>
        <v>0.85316370637286476</v>
      </c>
      <c r="AA6" s="313">
        <f>IF('BIFUbC-biomass'!AA6&gt;0,'E-biomass'!AA54/'BIFUbC-biomass'!AA6,1)</f>
        <v>0.85355566224995416</v>
      </c>
      <c r="AB6" s="313">
        <f>IF('BIFUbC-biomass'!AB6&gt;0,'E-biomass'!AB54/'BIFUbC-biomass'!AB6,1)</f>
        <v>0.85394100988621047</v>
      </c>
      <c r="AC6" s="313">
        <f>IF('BIFUbC-biomass'!AC6&gt;0,'E-biomass'!AC54/'BIFUbC-biomass'!AC6,1)</f>
        <v>0.85431637392534154</v>
      </c>
      <c r="AD6" s="313">
        <f>IF('BIFUbC-biomass'!AD6&gt;0,'E-biomass'!AD54/'BIFUbC-biomass'!AD6,1)</f>
        <v>0.85467827815983011</v>
      </c>
      <c r="AE6" s="313">
        <f>IF('BIFUbC-biomass'!AE6&gt;0,'E-biomass'!AE54/'BIFUbC-biomass'!AE6,1)</f>
        <v>0.85502315159532294</v>
      </c>
      <c r="AF6" s="313">
        <f>IF('BIFUbC-biomass'!AF6&gt;0,'E-biomass'!AF54/'BIFUbC-biomass'!AF6,1)</f>
        <v>0.85534733584917744</v>
      </c>
      <c r="AG6" s="313">
        <f>IF('BIFUbC-biomass'!AG6&gt;0,'E-biomass'!AG54/'BIFUbC-biomass'!AG6,1)</f>
        <v>0.85564709386552507</v>
      </c>
      <c r="AH6" s="313">
        <f>IF('BIFUbC-biomass'!AH6&gt;0,'E-biomass'!AH54/'BIFUbC-biomass'!AH6,1)</f>
        <v>0.85591861992728069</v>
      </c>
      <c r="AI6" s="313">
        <f>IF('BIFUbC-biomass'!AI6&gt;0,'E-biomass'!AI54/'BIFUbC-biomass'!AI6,1)</f>
        <v>0.85615805094613917</v>
      </c>
      <c r="AJ6" s="313">
        <f>IF('BIFUbC-biomass'!AJ6&gt;0,'E-biomass'!AJ54/'BIFUbC-biomass'!AJ6,1)</f>
        <v>0.85636147901497095</v>
      </c>
      <c r="AK6" s="313">
        <f>IF('BIFUbC-biomass'!AK6&gt;0,'E-biomass'!AK54/'BIFUbC-biomass'!AK6,1)</f>
        <v>0.85652496521334798</v>
      </c>
      <c r="AL6" s="313">
        <f>IF('BIFUbC-biomass'!AL6&gt;0,'E-biomass'!AL54/'BIFUbC-biomass'!AL6,1)</f>
        <v>0.85664455466609113</v>
      </c>
      <c r="AM6" s="313">
        <f>IF('BIFUbC-biomass'!AM6&gt;0,'E-biomass'!AM54/'BIFUbC-biomass'!AM6,1)</f>
        <v>0.85671629286649709</v>
      </c>
      <c r="AN6" s="313">
        <f>IF('BIFUbC-biomass'!AN6&gt;0,'E-biomass'!AN54/'BIFUbC-biomass'!AN6,1)</f>
        <v>0.85673624328978359</v>
      </c>
      <c r="AO6" s="313">
        <f>IF('BIFUbC-biomass'!AO6&gt;0,'E-biomass'!AO54/'BIFUbC-biomass'!AO6,1)</f>
        <v>0.85670050633750627</v>
      </c>
      <c r="AP6" s="313">
        <f>IF('BIFUbC-biomass'!AP6&gt;0,'E-biomass'!AP54/'BIFUbC-biomass'!AP6,1)</f>
        <v>0.85660523966923641</v>
      </c>
      <c r="AQ6" s="313">
        <f>IF('BIFUbC-biomass'!AQ6&gt;0,'E-biomass'!AQ54/'BIFUbC-biomass'!AQ6,1)</f>
        <v>0.85580825403103788</v>
      </c>
    </row>
    <row r="7" spans="1:43" x14ac:dyDescent="0.2">
      <c r="A7" s="313" t="s">
        <v>129</v>
      </c>
      <c r="B7" s="313">
        <f>IF('BIFUbC-biomass'!B7&gt;0,'E-biomass'!B55/'BIFUbC-biomass'!B7,1)</f>
        <v>1</v>
      </c>
      <c r="C7" s="313">
        <f>IF('BIFUbC-biomass'!C7&gt;0,'E-biomass'!C55/'BIFUbC-biomass'!C7,1)</f>
        <v>1</v>
      </c>
      <c r="D7" s="313">
        <f>IF('BIFUbC-biomass'!D7&gt;0,'E-biomass'!D55/'BIFUbC-biomass'!D7,1)</f>
        <v>1</v>
      </c>
      <c r="E7" s="313">
        <f>IF('BIFUbC-biomass'!E7&gt;0,'E-biomass'!E55/'BIFUbC-biomass'!E7,1)</f>
        <v>1</v>
      </c>
      <c r="F7" s="313">
        <f>IF('BIFUbC-biomass'!F7&gt;0,'E-biomass'!F55/'BIFUbC-biomass'!F7,1)</f>
        <v>1</v>
      </c>
      <c r="G7" s="313">
        <f>IF('BIFUbC-biomass'!G7&gt;0,'E-biomass'!G55/'BIFUbC-biomass'!G7,1)</f>
        <v>1</v>
      </c>
      <c r="H7" s="313">
        <f>IF('BIFUbC-biomass'!H7&gt;0,'E-biomass'!H55/'BIFUbC-biomass'!H7,1)</f>
        <v>1</v>
      </c>
      <c r="I7" s="313">
        <f>IF('BIFUbC-biomass'!I7&gt;0,'E-biomass'!I55/'BIFUbC-biomass'!I7,1)</f>
        <v>1</v>
      </c>
      <c r="J7" s="313">
        <f>IF('BIFUbC-biomass'!J7&gt;0,'E-biomass'!J55/'BIFUbC-biomass'!J7,1)</f>
        <v>1</v>
      </c>
      <c r="K7" s="313">
        <f>IF('BIFUbC-biomass'!K7&gt;0,'E-biomass'!K55/'BIFUbC-biomass'!K7,1)</f>
        <v>1</v>
      </c>
      <c r="L7" s="313">
        <f>IF('BIFUbC-biomass'!L7&gt;0,'E-biomass'!L55/'BIFUbC-biomass'!L7,1)</f>
        <v>1</v>
      </c>
      <c r="M7" s="313">
        <f>IF('BIFUbC-biomass'!M7&gt;0,'E-biomass'!M55/'BIFUbC-biomass'!M7,1)</f>
        <v>1</v>
      </c>
      <c r="N7" s="313">
        <f>IF('BIFUbC-biomass'!N7&gt;0,'E-biomass'!N55/'BIFUbC-biomass'!N7,1)</f>
        <v>1</v>
      </c>
      <c r="O7" s="313">
        <f>IF('BIFUbC-biomass'!O7&gt;0,'E-biomass'!O55/'BIFUbC-biomass'!O7,1)</f>
        <v>1</v>
      </c>
      <c r="P7" s="313">
        <f>IF('BIFUbC-biomass'!P7&gt;0,'E-biomass'!P55/'BIFUbC-biomass'!P7,1)</f>
        <v>1</v>
      </c>
      <c r="Q7" s="313">
        <f>IF('BIFUbC-biomass'!Q7&gt;0,'E-biomass'!Q55/'BIFUbC-biomass'!Q7,1)</f>
        <v>1</v>
      </c>
      <c r="R7" s="313">
        <f>IF('BIFUbC-biomass'!R7&gt;0,'E-biomass'!R55/'BIFUbC-biomass'!R7,1)</f>
        <v>1</v>
      </c>
      <c r="S7" s="313">
        <f>IF('BIFUbC-biomass'!S7&gt;0,'E-biomass'!S55/'BIFUbC-biomass'!S7,1)</f>
        <v>1</v>
      </c>
      <c r="T7" s="313">
        <f>IF('BIFUbC-biomass'!T7&gt;0,'E-biomass'!T55/'BIFUbC-biomass'!T7,1)</f>
        <v>1</v>
      </c>
      <c r="U7" s="313">
        <f>IF('BIFUbC-biomass'!U7&gt;0,'E-biomass'!U55/'BIFUbC-biomass'!U7,1)</f>
        <v>1</v>
      </c>
      <c r="V7" s="313">
        <f>IF('BIFUbC-biomass'!V7&gt;0,'E-biomass'!V55/'BIFUbC-biomass'!V7,1)</f>
        <v>1</v>
      </c>
      <c r="W7" s="313">
        <f>IF('BIFUbC-biomass'!W7&gt;0,'E-biomass'!W55/'BIFUbC-biomass'!W7,1)</f>
        <v>1</v>
      </c>
      <c r="X7" s="313">
        <f>IF('BIFUbC-biomass'!X7&gt;0,'E-biomass'!X55/'BIFUbC-biomass'!X7,1)</f>
        <v>1</v>
      </c>
      <c r="Y7" s="313">
        <f>IF('BIFUbC-biomass'!Y7&gt;0,'E-biomass'!Y55/'BIFUbC-biomass'!Y7,1)</f>
        <v>1</v>
      </c>
      <c r="Z7" s="313">
        <f>IF('BIFUbC-biomass'!Z7&gt;0,'E-biomass'!Z55/'BIFUbC-biomass'!Z7,1)</f>
        <v>1</v>
      </c>
      <c r="AA7" s="313">
        <f>IF('BIFUbC-biomass'!AA7&gt;0,'E-biomass'!AA55/'BIFUbC-biomass'!AA7,1)</f>
        <v>1</v>
      </c>
      <c r="AB7" s="313">
        <f>IF('BIFUbC-biomass'!AB7&gt;0,'E-biomass'!AB55/'BIFUbC-biomass'!AB7,1)</f>
        <v>1</v>
      </c>
      <c r="AC7" s="313">
        <f>IF('BIFUbC-biomass'!AC7&gt;0,'E-biomass'!AC55/'BIFUbC-biomass'!AC7,1)</f>
        <v>1</v>
      </c>
      <c r="AD7" s="313">
        <f>IF('BIFUbC-biomass'!AD7&gt;0,'E-biomass'!AD55/'BIFUbC-biomass'!AD7,1)</f>
        <v>1</v>
      </c>
      <c r="AE7" s="313">
        <f>IF('BIFUbC-biomass'!AE7&gt;0,'E-biomass'!AE55/'BIFUbC-biomass'!AE7,1)</f>
        <v>1</v>
      </c>
      <c r="AF7" s="313">
        <f>IF('BIFUbC-biomass'!AF7&gt;0,'E-biomass'!AF55/'BIFUbC-biomass'!AF7,1)</f>
        <v>1</v>
      </c>
      <c r="AG7" s="313">
        <f>IF('BIFUbC-biomass'!AG7&gt;0,'E-biomass'!AG55/'BIFUbC-biomass'!AG7,1)</f>
        <v>1</v>
      </c>
      <c r="AH7" s="313">
        <f>IF('BIFUbC-biomass'!AH7&gt;0,'E-biomass'!AH55/'BIFUbC-biomass'!AH7,1)</f>
        <v>1</v>
      </c>
      <c r="AI7" s="313">
        <f>IF('BIFUbC-biomass'!AI7&gt;0,'E-biomass'!AI55/'BIFUbC-biomass'!AI7,1)</f>
        <v>1</v>
      </c>
      <c r="AJ7" s="313">
        <f>IF('BIFUbC-biomass'!AJ7&gt;0,'E-biomass'!AJ55/'BIFUbC-biomass'!AJ7,1)</f>
        <v>1</v>
      </c>
      <c r="AK7" s="313">
        <f>IF('BIFUbC-biomass'!AK7&gt;0,'E-biomass'!AK55/'BIFUbC-biomass'!AK7,1)</f>
        <v>1</v>
      </c>
      <c r="AL7" s="313">
        <f>IF('BIFUbC-biomass'!AL7&gt;0,'E-biomass'!AL55/'BIFUbC-biomass'!AL7,1)</f>
        <v>1</v>
      </c>
      <c r="AM7" s="313">
        <f>IF('BIFUbC-biomass'!AM7&gt;0,'E-biomass'!AM55/'BIFUbC-biomass'!AM7,1)</f>
        <v>1</v>
      </c>
      <c r="AN7" s="313">
        <f>IF('BIFUbC-biomass'!AN7&gt;0,'E-biomass'!AN55/'BIFUbC-biomass'!AN7,1)</f>
        <v>1</v>
      </c>
      <c r="AO7" s="313">
        <f>IF('BIFUbC-biomass'!AO7&gt;0,'E-biomass'!AO55/'BIFUbC-biomass'!AO7,1)</f>
        <v>1</v>
      </c>
      <c r="AP7" s="313">
        <f>IF('BIFUbC-biomass'!AP7&gt;0,'E-biomass'!AP55/'BIFUbC-biomass'!AP7,1)</f>
        <v>1</v>
      </c>
      <c r="AQ7" s="313">
        <f>IF('BIFUbC-biomass'!AQ7&gt;0,'E-biomass'!AQ55/'BIFUbC-biomass'!AQ7,1)</f>
        <v>1</v>
      </c>
    </row>
    <row r="8" spans="1:43" x14ac:dyDescent="0.2">
      <c r="A8" s="313" t="s">
        <v>130</v>
      </c>
      <c r="B8" s="313">
        <f>IF('BIFUbC-biomass'!B8&gt;0,'E-biomass'!B56/'BIFUbC-biomass'!B8,1)</f>
        <v>1</v>
      </c>
      <c r="C8" s="313">
        <f>IF('BIFUbC-biomass'!C8&gt;0,'E-biomass'!C56/'BIFUbC-biomass'!C8,1)</f>
        <v>1</v>
      </c>
      <c r="D8" s="313">
        <f>IF('BIFUbC-biomass'!D8&gt;0,'E-biomass'!D56/'BIFUbC-biomass'!D8,1)</f>
        <v>1</v>
      </c>
      <c r="E8" s="313">
        <f>IF('BIFUbC-biomass'!E8&gt;0,'E-biomass'!E56/'BIFUbC-biomass'!E8,1)</f>
        <v>1</v>
      </c>
      <c r="F8" s="313">
        <f>IF('BIFUbC-biomass'!F8&gt;0,'E-biomass'!F56/'BIFUbC-biomass'!F8,1)</f>
        <v>1</v>
      </c>
      <c r="G8" s="313">
        <f>IF('BIFUbC-biomass'!G8&gt;0,'E-biomass'!G56/'BIFUbC-biomass'!G8,1)</f>
        <v>1</v>
      </c>
      <c r="H8" s="313">
        <f>IF('BIFUbC-biomass'!H8&gt;0,'E-biomass'!H56/'BIFUbC-biomass'!H8,1)</f>
        <v>1</v>
      </c>
      <c r="I8" s="313">
        <f>IF('BIFUbC-biomass'!I8&gt;0,'E-biomass'!I56/'BIFUbC-biomass'!I8,1)</f>
        <v>1</v>
      </c>
      <c r="J8" s="313">
        <f>IF('BIFUbC-biomass'!J8&gt;0,'E-biomass'!J56/'BIFUbC-biomass'!J8,1)</f>
        <v>1</v>
      </c>
      <c r="K8" s="313">
        <f>IF('BIFUbC-biomass'!K8&gt;0,'E-biomass'!K56/'BIFUbC-biomass'!K8,1)</f>
        <v>1</v>
      </c>
      <c r="L8" s="313">
        <f>IF('BIFUbC-biomass'!L8&gt;0,'E-biomass'!L56/'BIFUbC-biomass'!L8,1)</f>
        <v>1</v>
      </c>
      <c r="M8" s="313">
        <f>IF('BIFUbC-biomass'!M8&gt;0,'E-biomass'!M56/'BIFUbC-biomass'!M8,1)</f>
        <v>1</v>
      </c>
      <c r="N8" s="313">
        <f>IF('BIFUbC-biomass'!N8&gt;0,'E-biomass'!N56/'BIFUbC-biomass'!N8,1)</f>
        <v>1</v>
      </c>
      <c r="O8" s="313">
        <f>IF('BIFUbC-biomass'!O8&gt;0,'E-biomass'!O56/'BIFUbC-biomass'!O8,1)</f>
        <v>1</v>
      </c>
      <c r="P8" s="313">
        <f>IF('BIFUbC-biomass'!P8&gt;0,'E-biomass'!P56/'BIFUbC-biomass'!P8,1)</f>
        <v>1</v>
      </c>
      <c r="Q8" s="313">
        <f>IF('BIFUbC-biomass'!Q8&gt;0,'E-biomass'!Q56/'BIFUbC-biomass'!Q8,1)</f>
        <v>1</v>
      </c>
      <c r="R8" s="313">
        <f>IF('BIFUbC-biomass'!R8&gt;0,'E-biomass'!R56/'BIFUbC-biomass'!R8,1)</f>
        <v>1</v>
      </c>
      <c r="S8" s="313">
        <f>IF('BIFUbC-biomass'!S8&gt;0,'E-biomass'!S56/'BIFUbC-biomass'!S8,1)</f>
        <v>1</v>
      </c>
      <c r="T8" s="313">
        <f>IF('BIFUbC-biomass'!T8&gt;0,'E-biomass'!T56/'BIFUbC-biomass'!T8,1)</f>
        <v>1</v>
      </c>
      <c r="U8" s="313">
        <f>IF('BIFUbC-biomass'!U8&gt;0,'E-biomass'!U56/'BIFUbC-biomass'!U8,1)</f>
        <v>1</v>
      </c>
      <c r="V8" s="313">
        <f>IF('BIFUbC-biomass'!V8&gt;0,'E-biomass'!V56/'BIFUbC-biomass'!V8,1)</f>
        <v>1</v>
      </c>
      <c r="W8" s="313">
        <f>IF('BIFUbC-biomass'!W8&gt;0,'E-biomass'!W56/'BIFUbC-biomass'!W8,1)</f>
        <v>1</v>
      </c>
      <c r="X8" s="313">
        <f>IF('BIFUbC-biomass'!X8&gt;0,'E-biomass'!X56/'BIFUbC-biomass'!X8,1)</f>
        <v>1</v>
      </c>
      <c r="Y8" s="313">
        <f>IF('BIFUbC-biomass'!Y8&gt;0,'E-biomass'!Y56/'BIFUbC-biomass'!Y8,1)</f>
        <v>1</v>
      </c>
      <c r="Z8" s="313">
        <f>IF('BIFUbC-biomass'!Z8&gt;0,'E-biomass'!Z56/'BIFUbC-biomass'!Z8,1)</f>
        <v>1</v>
      </c>
      <c r="AA8" s="313">
        <f>IF('BIFUbC-biomass'!AA8&gt;0,'E-biomass'!AA56/'BIFUbC-biomass'!AA8,1)</f>
        <v>1</v>
      </c>
      <c r="AB8" s="313">
        <f>IF('BIFUbC-biomass'!AB8&gt;0,'E-biomass'!AB56/'BIFUbC-biomass'!AB8,1)</f>
        <v>1</v>
      </c>
      <c r="AC8" s="313">
        <f>IF('BIFUbC-biomass'!AC8&gt;0,'E-biomass'!AC56/'BIFUbC-biomass'!AC8,1)</f>
        <v>1</v>
      </c>
      <c r="AD8" s="313">
        <f>IF('BIFUbC-biomass'!AD8&gt;0,'E-biomass'!AD56/'BIFUbC-biomass'!AD8,1)</f>
        <v>1</v>
      </c>
      <c r="AE8" s="313">
        <f>IF('BIFUbC-biomass'!AE8&gt;0,'E-biomass'!AE56/'BIFUbC-biomass'!AE8,1)</f>
        <v>1</v>
      </c>
      <c r="AF8" s="313">
        <f>IF('BIFUbC-biomass'!AF8&gt;0,'E-biomass'!AF56/'BIFUbC-biomass'!AF8,1)</f>
        <v>1</v>
      </c>
      <c r="AG8" s="313">
        <f>IF('BIFUbC-biomass'!AG8&gt;0,'E-biomass'!AG56/'BIFUbC-biomass'!AG8,1)</f>
        <v>1</v>
      </c>
      <c r="AH8" s="313">
        <f>IF('BIFUbC-biomass'!AH8&gt;0,'E-biomass'!AH56/'BIFUbC-biomass'!AH8,1)</f>
        <v>1</v>
      </c>
      <c r="AI8" s="313">
        <f>IF('BIFUbC-biomass'!AI8&gt;0,'E-biomass'!AI56/'BIFUbC-biomass'!AI8,1)</f>
        <v>1</v>
      </c>
      <c r="AJ8" s="313">
        <f>IF('BIFUbC-biomass'!AJ8&gt;0,'E-biomass'!AJ56/'BIFUbC-biomass'!AJ8,1)</f>
        <v>1</v>
      </c>
      <c r="AK8" s="313">
        <f>IF('BIFUbC-biomass'!AK8&gt;0,'E-biomass'!AK56/'BIFUbC-biomass'!AK8,1)</f>
        <v>1</v>
      </c>
      <c r="AL8" s="313">
        <f>IF('BIFUbC-biomass'!AL8&gt;0,'E-biomass'!AL56/'BIFUbC-biomass'!AL8,1)</f>
        <v>1</v>
      </c>
      <c r="AM8" s="313">
        <f>IF('BIFUbC-biomass'!AM8&gt;0,'E-biomass'!AM56/'BIFUbC-biomass'!AM8,1)</f>
        <v>1</v>
      </c>
      <c r="AN8" s="313">
        <f>IF('BIFUbC-biomass'!AN8&gt;0,'E-biomass'!AN56/'BIFUbC-biomass'!AN8,1)</f>
        <v>1</v>
      </c>
      <c r="AO8" s="313">
        <f>IF('BIFUbC-biomass'!AO8&gt;0,'E-biomass'!AO56/'BIFUbC-biomass'!AO8,1)</f>
        <v>1</v>
      </c>
      <c r="AP8" s="313">
        <f>IF('BIFUbC-biomass'!AP8&gt;0,'E-biomass'!AP56/'BIFUbC-biomass'!AP8,1)</f>
        <v>1</v>
      </c>
      <c r="AQ8" s="313">
        <f>IF('BIFUbC-biomass'!AQ8&gt;0,'E-biomass'!AQ56/'BIFUbC-biomass'!AQ8,1)</f>
        <v>1</v>
      </c>
    </row>
    <row r="9" spans="1:43" x14ac:dyDescent="0.2">
      <c r="A9" s="313" t="s">
        <v>131</v>
      </c>
      <c r="B9" s="313">
        <f>IF('BIFUbC-biomass'!B9&gt;0,'E-biomass'!B57/'BIFUbC-biomass'!B9,1)</f>
        <v>1</v>
      </c>
      <c r="C9" s="313">
        <f>IF('BIFUbC-biomass'!C9&gt;0,'E-biomass'!C57/'BIFUbC-biomass'!C9,1)</f>
        <v>1</v>
      </c>
      <c r="D9" s="313">
        <f>IF('BIFUbC-biomass'!D9&gt;0,'E-biomass'!D57/'BIFUbC-biomass'!D9,1)</f>
        <v>1</v>
      </c>
      <c r="E9" s="313">
        <f>IF('BIFUbC-biomass'!E9&gt;0,'E-biomass'!E57/'BIFUbC-biomass'!E9,1)</f>
        <v>1</v>
      </c>
      <c r="F9" s="313">
        <f>IF('BIFUbC-biomass'!F9&gt;0,'E-biomass'!F57/'BIFUbC-biomass'!F9,1)</f>
        <v>1</v>
      </c>
      <c r="G9" s="313">
        <f>IF('BIFUbC-biomass'!G9&gt;0,'E-biomass'!G57/'BIFUbC-biomass'!G9,1)</f>
        <v>1</v>
      </c>
      <c r="H9" s="313">
        <f>IF('BIFUbC-biomass'!H9&gt;0,'E-biomass'!H57/'BIFUbC-biomass'!H9,1)</f>
        <v>1</v>
      </c>
      <c r="I9" s="313">
        <f>IF('BIFUbC-biomass'!I9&gt;0,'E-biomass'!I57/'BIFUbC-biomass'!I9,1)</f>
        <v>1</v>
      </c>
      <c r="J9" s="313">
        <f>IF('BIFUbC-biomass'!J9&gt;0,'E-biomass'!J57/'BIFUbC-biomass'!J9,1)</f>
        <v>1</v>
      </c>
      <c r="K9" s="313">
        <f>IF('BIFUbC-biomass'!K9&gt;0,'E-biomass'!K57/'BIFUbC-biomass'!K9,1)</f>
        <v>1</v>
      </c>
      <c r="L9" s="313">
        <f>IF('BIFUbC-biomass'!L9&gt;0,'E-biomass'!L57/'BIFUbC-biomass'!L9,1)</f>
        <v>1</v>
      </c>
      <c r="M9" s="313">
        <f>IF('BIFUbC-biomass'!M9&gt;0,'E-biomass'!M57/'BIFUbC-biomass'!M9,1)</f>
        <v>1</v>
      </c>
      <c r="N9" s="313">
        <f>IF('BIFUbC-biomass'!N9&gt;0,'E-biomass'!N57/'BIFUbC-biomass'!N9,1)</f>
        <v>1</v>
      </c>
      <c r="O9" s="313">
        <f>IF('BIFUbC-biomass'!O9&gt;0,'E-biomass'!O57/'BIFUbC-biomass'!O9,1)</f>
        <v>1</v>
      </c>
      <c r="P9" s="313">
        <f>IF('BIFUbC-biomass'!P9&gt;0,'E-biomass'!P57/'BIFUbC-biomass'!P9,1)</f>
        <v>1</v>
      </c>
      <c r="Q9" s="313">
        <f>IF('BIFUbC-biomass'!Q9&gt;0,'E-biomass'!Q57/'BIFUbC-biomass'!Q9,1)</f>
        <v>1</v>
      </c>
      <c r="R9" s="313">
        <f>IF('BIFUbC-biomass'!R9&gt;0,'E-biomass'!R57/'BIFUbC-biomass'!R9,1)</f>
        <v>1</v>
      </c>
      <c r="S9" s="313">
        <f>IF('BIFUbC-biomass'!S9&gt;0,'E-biomass'!S57/'BIFUbC-biomass'!S9,1)</f>
        <v>1</v>
      </c>
      <c r="T9" s="313">
        <f>IF('BIFUbC-biomass'!T9&gt;0,'E-biomass'!T57/'BIFUbC-biomass'!T9,1)</f>
        <v>1</v>
      </c>
      <c r="U9" s="313">
        <f>IF('BIFUbC-biomass'!U9&gt;0,'E-biomass'!U57/'BIFUbC-biomass'!U9,1)</f>
        <v>1</v>
      </c>
      <c r="V9" s="313">
        <f>IF('BIFUbC-biomass'!V9&gt;0,'E-biomass'!V57/'BIFUbC-biomass'!V9,1)</f>
        <v>1</v>
      </c>
      <c r="W9" s="313">
        <f>IF('BIFUbC-biomass'!W9&gt;0,'E-biomass'!W57/'BIFUbC-biomass'!W9,1)</f>
        <v>1</v>
      </c>
      <c r="X9" s="313">
        <f>IF('BIFUbC-biomass'!X9&gt;0,'E-biomass'!X57/'BIFUbC-biomass'!X9,1)</f>
        <v>1</v>
      </c>
      <c r="Y9" s="313">
        <f>IF('BIFUbC-biomass'!Y9&gt;0,'E-biomass'!Y57/'BIFUbC-biomass'!Y9,1)</f>
        <v>1</v>
      </c>
      <c r="Z9" s="313">
        <f>IF('BIFUbC-biomass'!Z9&gt;0,'E-biomass'!Z57/'BIFUbC-biomass'!Z9,1)</f>
        <v>1</v>
      </c>
      <c r="AA9" s="313">
        <f>IF('BIFUbC-biomass'!AA9&gt;0,'E-biomass'!AA57/'BIFUbC-biomass'!AA9,1)</f>
        <v>1</v>
      </c>
      <c r="AB9" s="313">
        <f>IF('BIFUbC-biomass'!AB9&gt;0,'E-biomass'!AB57/'BIFUbC-biomass'!AB9,1)</f>
        <v>1</v>
      </c>
      <c r="AC9" s="313">
        <f>IF('BIFUbC-biomass'!AC9&gt;0,'E-biomass'!AC57/'BIFUbC-biomass'!AC9,1)</f>
        <v>1</v>
      </c>
      <c r="AD9" s="313">
        <f>IF('BIFUbC-biomass'!AD9&gt;0,'E-biomass'!AD57/'BIFUbC-biomass'!AD9,1)</f>
        <v>1</v>
      </c>
      <c r="AE9" s="313">
        <f>IF('BIFUbC-biomass'!AE9&gt;0,'E-biomass'!AE57/'BIFUbC-biomass'!AE9,1)</f>
        <v>1</v>
      </c>
      <c r="AF9" s="313">
        <f>IF('BIFUbC-biomass'!AF9&gt;0,'E-biomass'!AF57/'BIFUbC-biomass'!AF9,1)</f>
        <v>1</v>
      </c>
      <c r="AG9" s="313">
        <f>IF('BIFUbC-biomass'!AG9&gt;0,'E-biomass'!AG57/'BIFUbC-biomass'!AG9,1)</f>
        <v>1</v>
      </c>
      <c r="AH9" s="313">
        <f>IF('BIFUbC-biomass'!AH9&gt;0,'E-biomass'!AH57/'BIFUbC-biomass'!AH9,1)</f>
        <v>1</v>
      </c>
      <c r="AI9" s="313">
        <f>IF('BIFUbC-biomass'!AI9&gt;0,'E-biomass'!AI57/'BIFUbC-biomass'!AI9,1)</f>
        <v>1</v>
      </c>
      <c r="AJ9" s="313">
        <f>IF('BIFUbC-biomass'!AJ9&gt;0,'E-biomass'!AJ57/'BIFUbC-biomass'!AJ9,1)</f>
        <v>1</v>
      </c>
      <c r="AK9" s="313">
        <f>IF('BIFUbC-biomass'!AK9&gt;0,'E-biomass'!AK57/'BIFUbC-biomass'!AK9,1)</f>
        <v>1</v>
      </c>
      <c r="AL9" s="313">
        <f>IF('BIFUbC-biomass'!AL9&gt;0,'E-biomass'!AL57/'BIFUbC-biomass'!AL9,1)</f>
        <v>1</v>
      </c>
      <c r="AM9" s="313">
        <f>IF('BIFUbC-biomass'!AM9&gt;0,'E-biomass'!AM57/'BIFUbC-biomass'!AM9,1)</f>
        <v>1</v>
      </c>
      <c r="AN9" s="313">
        <f>IF('BIFUbC-biomass'!AN9&gt;0,'E-biomass'!AN57/'BIFUbC-biomass'!AN9,1)</f>
        <v>1</v>
      </c>
      <c r="AO9" s="313">
        <f>IF('BIFUbC-biomass'!AO9&gt;0,'E-biomass'!AO57/'BIFUbC-biomass'!AO9,1)</f>
        <v>1</v>
      </c>
      <c r="AP9" s="313">
        <f>IF('BIFUbC-biomass'!AP9&gt;0,'E-biomass'!AP57/'BIFUbC-biomass'!AP9,1)</f>
        <v>1</v>
      </c>
      <c r="AQ9" s="313">
        <f>IF('BIFUbC-biomass'!AQ9&gt;0,'E-biomass'!AQ57/'BIFUbC-biomass'!AQ9,1)</f>
        <v>1</v>
      </c>
    </row>
    <row r="10" spans="1:43" x14ac:dyDescent="0.2">
      <c r="A10" s="313" t="s">
        <v>132</v>
      </c>
      <c r="B10" s="313">
        <f>IF('BIFUbC-biomass'!B10&gt;0,'E-biomass'!B58/'BIFUbC-biomass'!B10,1)</f>
        <v>4.2441780350006904E-2</v>
      </c>
      <c r="C10" s="313">
        <f>IF('BIFUbC-biomass'!C10&gt;0,'E-biomass'!C58/'BIFUbC-biomass'!C10,1)</f>
        <v>9.0205001000206467E-2</v>
      </c>
      <c r="D10" s="313">
        <f>IF('BIFUbC-biomass'!D10&gt;0,'E-biomass'!D58/'BIFUbC-biomass'!D10,1)</f>
        <v>8.9879853978094795E-2</v>
      </c>
      <c r="E10" s="313">
        <f>IF('BIFUbC-biomass'!E10&gt;0,'E-biomass'!E58/'BIFUbC-biomass'!E10,1)</f>
        <v>8.9554558942618129E-2</v>
      </c>
      <c r="F10" s="313">
        <f>IF('BIFUbC-biomass'!F10&gt;0,'E-biomass'!F58/'BIFUbC-biomass'!F10,1)</f>
        <v>8.9229115825590177E-2</v>
      </c>
      <c r="G10" s="313">
        <f>IF('BIFUbC-biomass'!G10&gt;0,'E-biomass'!G58/'BIFUbC-biomass'!G10,1)</f>
        <v>8.8903524558809496E-2</v>
      </c>
      <c r="H10" s="313">
        <f>IF('BIFUbC-biomass'!H10&gt;0,'E-biomass'!H58/'BIFUbC-biomass'!H10,1)</f>
        <v>8.8577785074059709E-2</v>
      </c>
      <c r="I10" s="313">
        <f>IF('BIFUbC-biomass'!I10&gt;0,'E-biomass'!I58/'BIFUbC-biomass'!I10,1)</f>
        <v>8.8307672350137631E-2</v>
      </c>
      <c r="J10" s="313">
        <f>IF('BIFUbC-biomass'!J10&gt;0,'E-biomass'!J58/'BIFUbC-biomass'!J10,1)</f>
        <v>8.8037469528267978E-2</v>
      </c>
      <c r="K10" s="313">
        <f>IF('BIFUbC-biomass'!K10&gt;0,'E-biomass'!K58/'BIFUbC-biomass'!K10,1)</f>
        <v>8.7767176590604346E-2</v>
      </c>
      <c r="L10" s="313">
        <f>IF('BIFUbC-biomass'!L10&gt;0,'E-biomass'!L58/'BIFUbC-biomass'!L10,1)</f>
        <v>8.7496793519320923E-2</v>
      </c>
      <c r="M10" s="313">
        <f>IF('BIFUbC-biomass'!M10&gt;0,'E-biomass'!M58/'BIFUbC-biomass'!M10,1)</f>
        <v>8.7226320296612092E-2</v>
      </c>
      <c r="N10" s="313">
        <f>IF('BIFUbC-biomass'!N10&gt;0,'E-biomass'!N58/'BIFUbC-biomass'!N10,1)</f>
        <v>8.699799548781724E-2</v>
      </c>
      <c r="O10" s="313">
        <f>IF('BIFUbC-biomass'!O10&gt;0,'E-biomass'!O58/'BIFUbC-biomass'!O10,1)</f>
        <v>8.6769598819827348E-2</v>
      </c>
      <c r="P10" s="313">
        <f>IF('BIFUbC-biomass'!P10&gt;0,'E-biomass'!P58/'BIFUbC-biomass'!P10,1)</f>
        <v>8.6541130270518643E-2</v>
      </c>
      <c r="Q10" s="313">
        <f>IF('BIFUbC-biomass'!Q10&gt;0,'E-biomass'!Q58/'BIFUbC-biomass'!Q10,1)</f>
        <v>8.6312589817765031E-2</v>
      </c>
      <c r="R10" s="313">
        <f>IF('BIFUbC-biomass'!R10&gt;0,'E-biomass'!R58/'BIFUbC-biomass'!R10,1)</f>
        <v>8.6083977439438464E-2</v>
      </c>
      <c r="S10" s="313">
        <f>IF('BIFUbC-biomass'!S10&gt;0,'E-biomass'!S58/'BIFUbC-biomass'!S10,1)</f>
        <v>8.6022026843457819E-2</v>
      </c>
      <c r="T10" s="313">
        <f>IF('BIFUbC-biomass'!T10&gt;0,'E-biomass'!T58/'BIFUbC-biomass'!T10,1)</f>
        <v>8.5960074033361422E-2</v>
      </c>
      <c r="U10" s="313">
        <f>IF('BIFUbC-biomass'!U10&gt;0,'E-biomass'!U58/'BIFUbC-biomass'!U10,1)</f>
        <v>8.5898119009956864E-2</v>
      </c>
      <c r="V10" s="313">
        <f>IF('BIFUbC-biomass'!V10&gt;0,'E-biomass'!V58/'BIFUbC-biomass'!V10,1)</f>
        <v>8.5836161774051817E-2</v>
      </c>
      <c r="W10" s="313">
        <f>IF('BIFUbC-biomass'!W10&gt;0,'E-biomass'!W58/'BIFUbC-biomass'!W10,1)</f>
        <v>8.5774202326454482E-2</v>
      </c>
      <c r="X10" s="313">
        <f>IF('BIFUbC-biomass'!X10&gt;0,'E-biomass'!X58/'BIFUbC-biomass'!X10,1)</f>
        <v>8.5712240667973255E-2</v>
      </c>
      <c r="Y10" s="313">
        <f>IF('BIFUbC-biomass'!Y10&gt;0,'E-biomass'!Y58/'BIFUbC-biomass'!Y10,1)</f>
        <v>8.5650276799416822E-2</v>
      </c>
      <c r="Z10" s="313">
        <f>IF('BIFUbC-biomass'!Z10&gt;0,'E-biomass'!Z58/'BIFUbC-biomass'!Z10,1)</f>
        <v>8.5588310721594271E-2</v>
      </c>
      <c r="AA10" s="313">
        <f>IF('BIFUbC-biomass'!AA10&gt;0,'E-biomass'!AA58/'BIFUbC-biomass'!AA10,1)</f>
        <v>8.5526342435314956E-2</v>
      </c>
      <c r="AB10" s="313">
        <f>IF('BIFUbC-biomass'!AB10&gt;0,'E-biomass'!AB58/'BIFUbC-biomass'!AB10,1)</f>
        <v>8.5464371941388506E-2</v>
      </c>
      <c r="AC10" s="313">
        <f>IF('BIFUbC-biomass'!AC10&gt;0,'E-biomass'!AC58/'BIFUbC-biomass'!AC10,1)</f>
        <v>8.540239924062494E-2</v>
      </c>
      <c r="AD10" s="313">
        <f>IF('BIFUbC-biomass'!AD10&gt;0,'E-biomass'!AD58/'BIFUbC-biomass'!AD10,1)</f>
        <v>8.5340424333834458E-2</v>
      </c>
      <c r="AE10" s="313">
        <f>IF('BIFUbC-biomass'!AE10&gt;0,'E-biomass'!AE58/'BIFUbC-biomass'!AE10,1)</f>
        <v>8.5278447221827688E-2</v>
      </c>
      <c r="AF10" s="313">
        <f>IF('BIFUbC-biomass'!AF10&gt;0,'E-biomass'!AF58/'BIFUbC-biomass'!AF10,1)</f>
        <v>8.5216467905415524E-2</v>
      </c>
      <c r="AG10" s="313">
        <f>IF('BIFUbC-biomass'!AG10&gt;0,'E-biomass'!AG58/'BIFUbC-biomass'!AG10,1)</f>
        <v>8.5154486385409178E-2</v>
      </c>
      <c r="AH10" s="313">
        <f>IF('BIFUbC-biomass'!AH10&gt;0,'E-biomass'!AH58/'BIFUbC-biomass'!AH10,1)</f>
        <v>8.5092502662620126E-2</v>
      </c>
      <c r="AI10" s="313">
        <f>IF('BIFUbC-biomass'!AI10&gt;0,'E-biomass'!AI58/'BIFUbC-biomass'!AI10,1)</f>
        <v>8.5030516737860246E-2</v>
      </c>
      <c r="AJ10" s="313">
        <f>IF('BIFUbC-biomass'!AJ10&gt;0,'E-biomass'!AJ58/'BIFUbC-biomass'!AJ10,1)</f>
        <v>8.496852861194161E-2</v>
      </c>
      <c r="AK10" s="313">
        <f>IF('BIFUbC-biomass'!AK10&gt;0,'E-biomass'!AK58/'BIFUbC-biomass'!AK10,1)</f>
        <v>8.4906538285676708E-2</v>
      </c>
      <c r="AL10" s="313">
        <f>IF('BIFUbC-biomass'!AL10&gt;0,'E-biomass'!AL58/'BIFUbC-biomass'!AL10,1)</f>
        <v>8.4844545759878279E-2</v>
      </c>
      <c r="AM10" s="313">
        <f>IF('BIFUbC-biomass'!AM10&gt;0,'E-biomass'!AM58/'BIFUbC-biomass'!AM10,1)</f>
        <v>8.4782551035359338E-2</v>
      </c>
      <c r="AN10" s="313">
        <f>IF('BIFUbC-biomass'!AN10&gt;0,'E-biomass'!AN58/'BIFUbC-biomass'!AN10,1)</f>
        <v>8.4720554112933347E-2</v>
      </c>
      <c r="AO10" s="313">
        <f>IF('BIFUbC-biomass'!AO10&gt;0,'E-biomass'!AO58/'BIFUbC-biomass'!AO10,1)</f>
        <v>8.4658554993413918E-2</v>
      </c>
      <c r="AP10" s="313">
        <f>IF('BIFUbC-biomass'!AP10&gt;0,'E-biomass'!AP58/'BIFUbC-biomass'!AP10,1)</f>
        <v>8.4596553677615038E-2</v>
      </c>
      <c r="AQ10" s="313">
        <f>IF('BIFUbC-biomass'!AQ10&gt;0,'E-biomass'!AQ58/'BIFUbC-biomass'!AQ10,1)</f>
        <v>8.4260631583692291E-2</v>
      </c>
    </row>
    <row r="11" spans="1:43" x14ac:dyDescent="0.2">
      <c r="A11" s="313" t="s">
        <v>133</v>
      </c>
      <c r="B11" s="313">
        <f>IF('BIFUbC-biomass'!B11&gt;0,'E-biomass'!B59/'BIFUbC-biomass'!B11,1)</f>
        <v>1</v>
      </c>
      <c r="C11" s="313">
        <f>IF('BIFUbC-biomass'!C11&gt;0,'E-biomass'!C59/'BIFUbC-biomass'!C11,1)</f>
        <v>0.82056852881143683</v>
      </c>
      <c r="D11" s="313">
        <f>IF('BIFUbC-biomass'!D11&gt;0,'E-biomass'!D59/'BIFUbC-biomass'!D11,1)</f>
        <v>0.82028359576581955</v>
      </c>
      <c r="E11" s="313">
        <f>IF('BIFUbC-biomass'!E11&gt;0,'E-biomass'!E59/'BIFUbC-biomass'!E11,1)</f>
        <v>0.81912802842669397</v>
      </c>
      <c r="F11" s="313">
        <f>IF('BIFUbC-biomass'!F11&gt;0,'E-biomass'!F59/'BIFUbC-biomass'!F11,1)</f>
        <v>0.81799207582711597</v>
      </c>
      <c r="G11" s="313">
        <f>IF('BIFUbC-biomass'!G11&gt;0,'E-biomass'!G59/'BIFUbC-biomass'!G11,1)</f>
        <v>0.81723921218177575</v>
      </c>
      <c r="H11" s="313">
        <f>IF('BIFUbC-biomass'!H11&gt;0,'E-biomass'!H59/'BIFUbC-biomass'!H11,1)</f>
        <v>0.81662270506739409</v>
      </c>
      <c r="I11" s="313">
        <f>IF('BIFUbC-biomass'!I11&gt;0,'E-biomass'!I59/'BIFUbC-biomass'!I11,1)</f>
        <v>0.81619859923174354</v>
      </c>
      <c r="J11" s="313">
        <f>IF('BIFUbC-biomass'!J11&gt;0,'E-biomass'!J59/'BIFUbC-biomass'!J11,1)</f>
        <v>0.8156661061399324</v>
      </c>
      <c r="K11" s="313">
        <f>IF('BIFUbC-biomass'!K11&gt;0,'E-biomass'!K59/'BIFUbC-biomass'!K11,1)</f>
        <v>0.81503435196785357</v>
      </c>
      <c r="L11" s="313">
        <f>IF('BIFUbC-biomass'!L11&gt;0,'E-biomass'!L59/'BIFUbC-biomass'!L11,1)</f>
        <v>0.81431523689109575</v>
      </c>
      <c r="M11" s="313">
        <f>IF('BIFUbC-biomass'!M11&gt;0,'E-biomass'!M59/'BIFUbC-biomass'!M11,1)</f>
        <v>0.81352252432386052</v>
      </c>
      <c r="N11" s="313">
        <f>IF('BIFUbC-biomass'!N11&gt;0,'E-biomass'!N59/'BIFUbC-biomass'!N11,1)</f>
        <v>0.81293800240179181</v>
      </c>
      <c r="O11" s="313">
        <f>IF('BIFUbC-biomass'!O11&gt;0,'E-biomass'!O59/'BIFUbC-biomass'!O11,1)</f>
        <v>0.8123006314047313</v>
      </c>
      <c r="P11" s="313">
        <f>IF('BIFUbC-biomass'!P11&gt;0,'E-biomass'!P59/'BIFUbC-biomass'!P11,1)</f>
        <v>0.81162351363299401</v>
      </c>
      <c r="Q11" s="313">
        <f>IF('BIFUbC-biomass'!Q11&gt;0,'E-biomass'!Q59/'BIFUbC-biomass'!Q11,1)</f>
        <v>0.81091981479417319</v>
      </c>
      <c r="R11" s="313">
        <f>IF('BIFUbC-biomass'!R11&gt;0,'E-biomass'!R59/'BIFUbC-biomass'!R11,1)</f>
        <v>0.81020245076918063</v>
      </c>
      <c r="S11" s="313">
        <f>IF('BIFUbC-biomass'!S11&gt;0,'E-biomass'!S59/'BIFUbC-biomass'!S11,1)</f>
        <v>0.80995667543639827</v>
      </c>
      <c r="T11" s="313">
        <f>IF('BIFUbC-biomass'!T11&gt;0,'E-biomass'!T59/'BIFUbC-biomass'!T11,1)</f>
        <v>0.80970948553199484</v>
      </c>
      <c r="U11" s="313">
        <f>IF('BIFUbC-biomass'!U11&gt;0,'E-biomass'!U59/'BIFUbC-biomass'!U11,1)</f>
        <v>0.80946093393974194</v>
      </c>
      <c r="V11" s="313">
        <f>IF('BIFUbC-biomass'!V11&gt;0,'E-biomass'!V59/'BIFUbC-biomass'!V11,1)</f>
        <v>0.80921107350417987</v>
      </c>
      <c r="W11" s="313">
        <f>IF('BIFUbC-biomass'!W11&gt;0,'E-biomass'!W59/'BIFUbC-biomass'!W11,1)</f>
        <v>0.80895995697184941</v>
      </c>
      <c r="X11" s="313">
        <f>IF('BIFUbC-biomass'!X11&gt;0,'E-biomass'!X59/'BIFUbC-biomass'!X11,1)</f>
        <v>0.80875259105195563</v>
      </c>
      <c r="Y11" s="313">
        <f>IF('BIFUbC-biomass'!Y11&gt;0,'E-biomass'!Y59/'BIFUbC-biomass'!Y11,1)</f>
        <v>0.80854319413718367</v>
      </c>
      <c r="Z11" s="313">
        <f>IF('BIFUbC-biomass'!Z11&gt;0,'E-biomass'!Z59/'BIFUbC-biomass'!Z11,1)</f>
        <v>0.80833181875248172</v>
      </c>
      <c r="AA11" s="313">
        <f>IF('BIFUbC-biomass'!AA11&gt;0,'E-biomass'!AA59/'BIFUbC-biomass'!AA11,1)</f>
        <v>0.80811851788957456</v>
      </c>
      <c r="AB11" s="313">
        <f>IF('BIFUbC-biomass'!AB11&gt;0,'E-biomass'!AB59/'BIFUbC-biomass'!AB11,1)</f>
        <v>0.80790334494023053</v>
      </c>
      <c r="AC11" s="313">
        <f>IF('BIFUbC-biomass'!AC11&gt;0,'E-biomass'!AC59/'BIFUbC-biomass'!AC11,1)</f>
        <v>0.80772230482191076</v>
      </c>
      <c r="AD11" s="313">
        <f>IF('BIFUbC-biomass'!AD11&gt;0,'E-biomass'!AD59/'BIFUbC-biomass'!AD11,1)</f>
        <v>0.8075391705402527</v>
      </c>
      <c r="AE11" s="313">
        <f>IF('BIFUbC-biomass'!AE11&gt;0,'E-biomass'!AE59/'BIFUbC-biomass'!AE11,1)</f>
        <v>0.80735398139263803</v>
      </c>
      <c r="AF11" s="313">
        <f>IF('BIFUbC-biomass'!AF11&gt;0,'E-biomass'!AF59/'BIFUbC-biomass'!AF11,1)</f>
        <v>0.80716677754331512</v>
      </c>
      <c r="AG11" s="313">
        <f>IF('BIFUbC-biomass'!AG11&gt;0,'E-biomass'!AG59/'BIFUbC-biomass'!AG11,1)</f>
        <v>0.80697759996880214</v>
      </c>
      <c r="AH11" s="313">
        <f>IF('BIFUbC-biomass'!AH11&gt;0,'E-biomass'!AH59/'BIFUbC-biomass'!AH11,1)</f>
        <v>0.80682159123580743</v>
      </c>
      <c r="AI11" s="313">
        <f>IF('BIFUbC-biomass'!AI11&gt;0,'E-biomass'!AI59/'BIFUbC-biomass'!AI11,1)</f>
        <v>0.80666393783266133</v>
      </c>
      <c r="AJ11" s="313">
        <f>IF('BIFUbC-biomass'!AJ11&gt;0,'E-biomass'!AJ59/'BIFUbC-biomass'!AJ11,1)</f>
        <v>0.80650467131396952</v>
      </c>
      <c r="AK11" s="313">
        <f>IF('BIFUbC-biomass'!AK11&gt;0,'E-biomass'!AK59/'BIFUbC-biomass'!AK11,1)</f>
        <v>0.80634382423857764</v>
      </c>
      <c r="AL11" s="313">
        <f>IF('BIFUbC-biomass'!AL11&gt;0,'E-biomass'!AL59/'BIFUbC-biomass'!AL11,1)</f>
        <v>0.80618143013678689</v>
      </c>
      <c r="AM11" s="313">
        <f>IF('BIFUbC-biomass'!AM11&gt;0,'E-biomass'!AM59/'BIFUbC-biomass'!AM11,1)</f>
        <v>0.80602369136476004</v>
      </c>
      <c r="AN11" s="313">
        <f>IF('BIFUbC-biomass'!AN11&gt;0,'E-biomass'!AN59/'BIFUbC-biomass'!AN11,1)</f>
        <v>0.80586453655710122</v>
      </c>
      <c r="AO11" s="313">
        <f>IF('BIFUbC-biomass'!AO11&gt;0,'E-biomass'!AO59/'BIFUbC-biomass'!AO11,1)</f>
        <v>0.80570400068457393</v>
      </c>
      <c r="AP11" s="313">
        <f>IF('BIFUbC-biomass'!AP11&gt;0,'E-biomass'!AP59/'BIFUbC-biomass'!AP11,1)</f>
        <v>0.80554211963767164</v>
      </c>
      <c r="AQ11" s="313">
        <f>IF('BIFUbC-biomass'!AQ11&gt;0,'E-biomass'!AQ59/'BIFUbC-biomass'!AQ11,1)</f>
        <v>0.80460479472067947</v>
      </c>
    </row>
    <row r="12" spans="1:43" x14ac:dyDescent="0.2">
      <c r="A12" s="313" t="s">
        <v>134</v>
      </c>
      <c r="B12" s="313">
        <f>IF('BIFUbC-biomass'!B12&gt;0,'E-biomass'!B60/'BIFUbC-biomass'!B12,1)</f>
        <v>1</v>
      </c>
      <c r="C12" s="313">
        <f>IF('BIFUbC-biomass'!C12&gt;0,'E-biomass'!C60/'BIFUbC-biomass'!C12,1)</f>
        <v>1</v>
      </c>
      <c r="D12" s="313">
        <f>IF('BIFUbC-biomass'!D12&gt;0,'E-biomass'!D60/'BIFUbC-biomass'!D12,1)</f>
        <v>1</v>
      </c>
      <c r="E12" s="313">
        <f>IF('BIFUbC-biomass'!E12&gt;0,'E-biomass'!E60/'BIFUbC-biomass'!E12,1)</f>
        <v>1</v>
      </c>
      <c r="F12" s="313">
        <f>IF('BIFUbC-biomass'!F12&gt;0,'E-biomass'!F60/'BIFUbC-biomass'!F12,1)</f>
        <v>1</v>
      </c>
      <c r="G12" s="313">
        <f>IF('BIFUbC-biomass'!G12&gt;0,'E-biomass'!G60/'BIFUbC-biomass'!G12,1)</f>
        <v>1</v>
      </c>
      <c r="H12" s="313">
        <f>IF('BIFUbC-biomass'!H12&gt;0,'E-biomass'!H60/'BIFUbC-biomass'!H12,1)</f>
        <v>1</v>
      </c>
      <c r="I12" s="313">
        <f>IF('BIFUbC-biomass'!I12&gt;0,'E-biomass'!I60/'BIFUbC-biomass'!I12,1)</f>
        <v>1</v>
      </c>
      <c r="J12" s="313">
        <f>IF('BIFUbC-biomass'!J12&gt;0,'E-biomass'!J60/'BIFUbC-biomass'!J12,1)</f>
        <v>1</v>
      </c>
      <c r="K12" s="313">
        <f>IF('BIFUbC-biomass'!K12&gt;0,'E-biomass'!K60/'BIFUbC-biomass'!K12,1)</f>
        <v>1</v>
      </c>
      <c r="L12" s="313">
        <f>IF('BIFUbC-biomass'!L12&gt;0,'E-biomass'!L60/'BIFUbC-biomass'!L12,1)</f>
        <v>1</v>
      </c>
      <c r="M12" s="313">
        <f>IF('BIFUbC-biomass'!M12&gt;0,'E-biomass'!M60/'BIFUbC-biomass'!M12,1)</f>
        <v>1</v>
      </c>
      <c r="N12" s="313">
        <f>IF('BIFUbC-biomass'!N12&gt;0,'E-biomass'!N60/'BIFUbC-biomass'!N12,1)</f>
        <v>1</v>
      </c>
      <c r="O12" s="313">
        <f>IF('BIFUbC-biomass'!O12&gt;0,'E-biomass'!O60/'BIFUbC-biomass'!O12,1)</f>
        <v>1</v>
      </c>
      <c r="P12" s="313">
        <f>IF('BIFUbC-biomass'!P12&gt;0,'E-biomass'!P60/'BIFUbC-biomass'!P12,1)</f>
        <v>1</v>
      </c>
      <c r="Q12" s="313">
        <f>IF('BIFUbC-biomass'!Q12&gt;0,'E-biomass'!Q60/'BIFUbC-biomass'!Q12,1)</f>
        <v>1</v>
      </c>
      <c r="R12" s="313">
        <f>IF('BIFUbC-biomass'!R12&gt;0,'E-biomass'!R60/'BIFUbC-biomass'!R12,1)</f>
        <v>1</v>
      </c>
      <c r="S12" s="313">
        <f>IF('BIFUbC-biomass'!S12&gt;0,'E-biomass'!S60/'BIFUbC-biomass'!S12,1)</f>
        <v>1</v>
      </c>
      <c r="T12" s="313">
        <f>IF('BIFUbC-biomass'!T12&gt;0,'E-biomass'!T60/'BIFUbC-biomass'!T12,1)</f>
        <v>1</v>
      </c>
      <c r="U12" s="313">
        <f>IF('BIFUbC-biomass'!U12&gt;0,'E-biomass'!U60/'BIFUbC-biomass'!U12,1)</f>
        <v>1</v>
      </c>
      <c r="V12" s="313">
        <f>IF('BIFUbC-biomass'!V12&gt;0,'E-biomass'!V60/'BIFUbC-biomass'!V12,1)</f>
        <v>1</v>
      </c>
      <c r="W12" s="313">
        <f>IF('BIFUbC-biomass'!W12&gt;0,'E-biomass'!W60/'BIFUbC-biomass'!W12,1)</f>
        <v>1</v>
      </c>
      <c r="X12" s="313">
        <f>IF('BIFUbC-biomass'!X12&gt;0,'E-biomass'!X60/'BIFUbC-biomass'!X12,1)</f>
        <v>1</v>
      </c>
      <c r="Y12" s="313">
        <f>IF('BIFUbC-biomass'!Y12&gt;0,'E-biomass'!Y60/'BIFUbC-biomass'!Y12,1)</f>
        <v>1</v>
      </c>
      <c r="Z12" s="313">
        <f>IF('BIFUbC-biomass'!Z12&gt;0,'E-biomass'!Z60/'BIFUbC-biomass'!Z12,1)</f>
        <v>1</v>
      </c>
      <c r="AA12" s="313">
        <f>IF('BIFUbC-biomass'!AA12&gt;0,'E-biomass'!AA60/'BIFUbC-biomass'!AA12,1)</f>
        <v>1</v>
      </c>
      <c r="AB12" s="313">
        <f>IF('BIFUbC-biomass'!AB12&gt;0,'E-biomass'!AB60/'BIFUbC-biomass'!AB12,1)</f>
        <v>1</v>
      </c>
      <c r="AC12" s="313">
        <f>IF('BIFUbC-biomass'!AC12&gt;0,'E-biomass'!AC60/'BIFUbC-biomass'!AC12,1)</f>
        <v>1</v>
      </c>
      <c r="AD12" s="313">
        <f>IF('BIFUbC-biomass'!AD12&gt;0,'E-biomass'!AD60/'BIFUbC-biomass'!AD12,1)</f>
        <v>1</v>
      </c>
      <c r="AE12" s="313">
        <f>IF('BIFUbC-biomass'!AE12&gt;0,'E-biomass'!AE60/'BIFUbC-biomass'!AE12,1)</f>
        <v>1</v>
      </c>
      <c r="AF12" s="313">
        <f>IF('BIFUbC-biomass'!AF12&gt;0,'E-biomass'!AF60/'BIFUbC-biomass'!AF12,1)</f>
        <v>1</v>
      </c>
      <c r="AG12" s="313">
        <f>IF('BIFUbC-biomass'!AG12&gt;0,'E-biomass'!AG60/'BIFUbC-biomass'!AG12,1)</f>
        <v>1</v>
      </c>
      <c r="AH12" s="313">
        <f>IF('BIFUbC-biomass'!AH12&gt;0,'E-biomass'!AH60/'BIFUbC-biomass'!AH12,1)</f>
        <v>1</v>
      </c>
      <c r="AI12" s="313">
        <f>IF('BIFUbC-biomass'!AI12&gt;0,'E-biomass'!AI60/'BIFUbC-biomass'!AI12,1)</f>
        <v>1</v>
      </c>
      <c r="AJ12" s="313">
        <f>IF('BIFUbC-biomass'!AJ12&gt;0,'E-biomass'!AJ60/'BIFUbC-biomass'!AJ12,1)</f>
        <v>1</v>
      </c>
      <c r="AK12" s="313">
        <f>IF('BIFUbC-biomass'!AK12&gt;0,'E-biomass'!AK60/'BIFUbC-biomass'!AK12,1)</f>
        <v>1</v>
      </c>
      <c r="AL12" s="313">
        <f>IF('BIFUbC-biomass'!AL12&gt;0,'E-biomass'!AL60/'BIFUbC-biomass'!AL12,1)</f>
        <v>1</v>
      </c>
      <c r="AM12" s="313">
        <f>IF('BIFUbC-biomass'!AM12&gt;0,'E-biomass'!AM60/'BIFUbC-biomass'!AM12,1)</f>
        <v>1</v>
      </c>
      <c r="AN12" s="313">
        <f>IF('BIFUbC-biomass'!AN12&gt;0,'E-biomass'!AN60/'BIFUbC-biomass'!AN12,1)</f>
        <v>1</v>
      </c>
      <c r="AO12" s="313">
        <f>IF('BIFUbC-biomass'!AO12&gt;0,'E-biomass'!AO60/'BIFUbC-biomass'!AO12,1)</f>
        <v>1</v>
      </c>
      <c r="AP12" s="313">
        <f>IF('BIFUbC-biomass'!AP12&gt;0,'E-biomass'!AP60/'BIFUbC-biomass'!AP12,1)</f>
        <v>1</v>
      </c>
      <c r="AQ12" s="313">
        <f>IF('BIFUbC-biomass'!AQ12&gt;0,'E-biomass'!AQ60/'BIFUbC-biomass'!AQ12,1)</f>
        <v>1</v>
      </c>
    </row>
    <row r="13" spans="1:43" x14ac:dyDescent="0.2">
      <c r="A13" s="313" t="s">
        <v>135</v>
      </c>
      <c r="B13" s="313">
        <f>IF('BIFUbC-biomass'!B13&gt;0,'E-biomass'!B61/'BIFUbC-biomass'!B13,1)</f>
        <v>1</v>
      </c>
      <c r="C13" s="313">
        <f>IF('BIFUbC-biomass'!C13&gt;0,'E-biomass'!C61/'BIFUbC-biomass'!C13,1)</f>
        <v>1</v>
      </c>
      <c r="D13" s="313">
        <f>IF('BIFUbC-biomass'!D13&gt;0,'E-biomass'!D61/'BIFUbC-biomass'!D13,1)</f>
        <v>1</v>
      </c>
      <c r="E13" s="313">
        <f>IF('BIFUbC-biomass'!E13&gt;0,'E-biomass'!E61/'BIFUbC-biomass'!E13,1)</f>
        <v>1</v>
      </c>
      <c r="F13" s="313">
        <f>IF('BIFUbC-biomass'!F13&gt;0,'E-biomass'!F61/'BIFUbC-biomass'!F13,1)</f>
        <v>1</v>
      </c>
      <c r="G13" s="313">
        <f>IF('BIFUbC-biomass'!G13&gt;0,'E-biomass'!G61/'BIFUbC-biomass'!G13,1)</f>
        <v>1</v>
      </c>
      <c r="H13" s="313">
        <f>IF('BIFUbC-biomass'!H13&gt;0,'E-biomass'!H61/'BIFUbC-biomass'!H13,1)</f>
        <v>1</v>
      </c>
      <c r="I13" s="313">
        <f>IF('BIFUbC-biomass'!I13&gt;0,'E-biomass'!I61/'BIFUbC-biomass'!I13,1)</f>
        <v>1</v>
      </c>
      <c r="J13" s="313">
        <f>IF('BIFUbC-biomass'!J13&gt;0,'E-biomass'!J61/'BIFUbC-biomass'!J13,1)</f>
        <v>1</v>
      </c>
      <c r="K13" s="313">
        <f>IF('BIFUbC-biomass'!K13&gt;0,'E-biomass'!K61/'BIFUbC-biomass'!K13,1)</f>
        <v>1</v>
      </c>
      <c r="L13" s="313">
        <f>IF('BIFUbC-biomass'!L13&gt;0,'E-biomass'!L61/'BIFUbC-biomass'!L13,1)</f>
        <v>1</v>
      </c>
      <c r="M13" s="313">
        <f>IF('BIFUbC-biomass'!M13&gt;0,'E-biomass'!M61/'BIFUbC-biomass'!M13,1)</f>
        <v>1</v>
      </c>
      <c r="N13" s="313">
        <f>IF('BIFUbC-biomass'!N13&gt;0,'E-biomass'!N61/'BIFUbC-biomass'!N13,1)</f>
        <v>1</v>
      </c>
      <c r="O13" s="313">
        <f>IF('BIFUbC-biomass'!O13&gt;0,'E-biomass'!O61/'BIFUbC-biomass'!O13,1)</f>
        <v>1</v>
      </c>
      <c r="P13" s="313">
        <f>IF('BIFUbC-biomass'!P13&gt;0,'E-biomass'!P61/'BIFUbC-biomass'!P13,1)</f>
        <v>1</v>
      </c>
      <c r="Q13" s="313">
        <f>IF('BIFUbC-biomass'!Q13&gt;0,'E-biomass'!Q61/'BIFUbC-biomass'!Q13,1)</f>
        <v>1</v>
      </c>
      <c r="R13" s="313">
        <f>IF('BIFUbC-biomass'!R13&gt;0,'E-biomass'!R61/'BIFUbC-biomass'!R13,1)</f>
        <v>1</v>
      </c>
      <c r="S13" s="313">
        <f>IF('BIFUbC-biomass'!S13&gt;0,'E-biomass'!S61/'BIFUbC-biomass'!S13,1)</f>
        <v>1</v>
      </c>
      <c r="T13" s="313">
        <f>IF('BIFUbC-biomass'!T13&gt;0,'E-biomass'!T61/'BIFUbC-biomass'!T13,1)</f>
        <v>1</v>
      </c>
      <c r="U13" s="313">
        <f>IF('BIFUbC-biomass'!U13&gt;0,'E-biomass'!U61/'BIFUbC-biomass'!U13,1)</f>
        <v>1</v>
      </c>
      <c r="V13" s="313">
        <f>IF('BIFUbC-biomass'!V13&gt;0,'E-biomass'!V61/'BIFUbC-biomass'!V13,1)</f>
        <v>1</v>
      </c>
      <c r="W13" s="313">
        <f>IF('BIFUbC-biomass'!W13&gt;0,'E-biomass'!W61/'BIFUbC-biomass'!W13,1)</f>
        <v>1</v>
      </c>
      <c r="X13" s="313">
        <f>IF('BIFUbC-biomass'!X13&gt;0,'E-biomass'!X61/'BIFUbC-biomass'!X13,1)</f>
        <v>1</v>
      </c>
      <c r="Y13" s="313">
        <f>IF('BIFUbC-biomass'!Y13&gt;0,'E-biomass'!Y61/'BIFUbC-biomass'!Y13,1)</f>
        <v>1</v>
      </c>
      <c r="Z13" s="313">
        <f>IF('BIFUbC-biomass'!Z13&gt;0,'E-biomass'!Z61/'BIFUbC-biomass'!Z13,1)</f>
        <v>1</v>
      </c>
      <c r="AA13" s="313">
        <f>IF('BIFUbC-biomass'!AA13&gt;0,'E-biomass'!AA61/'BIFUbC-biomass'!AA13,1)</f>
        <v>1</v>
      </c>
      <c r="AB13" s="313">
        <f>IF('BIFUbC-biomass'!AB13&gt;0,'E-biomass'!AB61/'BIFUbC-biomass'!AB13,1)</f>
        <v>1</v>
      </c>
      <c r="AC13" s="313">
        <f>IF('BIFUbC-biomass'!AC13&gt;0,'E-biomass'!AC61/'BIFUbC-biomass'!AC13,1)</f>
        <v>1</v>
      </c>
      <c r="AD13" s="313">
        <f>IF('BIFUbC-biomass'!AD13&gt;0,'E-biomass'!AD61/'BIFUbC-biomass'!AD13,1)</f>
        <v>1</v>
      </c>
      <c r="AE13" s="313">
        <f>IF('BIFUbC-biomass'!AE13&gt;0,'E-biomass'!AE61/'BIFUbC-biomass'!AE13,1)</f>
        <v>1</v>
      </c>
      <c r="AF13" s="313">
        <f>IF('BIFUbC-biomass'!AF13&gt;0,'E-biomass'!AF61/'BIFUbC-biomass'!AF13,1)</f>
        <v>1</v>
      </c>
      <c r="AG13" s="313">
        <f>IF('BIFUbC-biomass'!AG13&gt;0,'E-biomass'!AG61/'BIFUbC-biomass'!AG13,1)</f>
        <v>1</v>
      </c>
      <c r="AH13" s="313">
        <f>IF('BIFUbC-biomass'!AH13&gt;0,'E-biomass'!AH61/'BIFUbC-biomass'!AH13,1)</f>
        <v>1</v>
      </c>
      <c r="AI13" s="313">
        <f>IF('BIFUbC-biomass'!AI13&gt;0,'E-biomass'!AI61/'BIFUbC-biomass'!AI13,1)</f>
        <v>1</v>
      </c>
      <c r="AJ13" s="313">
        <f>IF('BIFUbC-biomass'!AJ13&gt;0,'E-biomass'!AJ61/'BIFUbC-biomass'!AJ13,1)</f>
        <v>1</v>
      </c>
      <c r="AK13" s="313">
        <f>IF('BIFUbC-biomass'!AK13&gt;0,'E-biomass'!AK61/'BIFUbC-biomass'!AK13,1)</f>
        <v>1</v>
      </c>
      <c r="AL13" s="313">
        <f>IF('BIFUbC-biomass'!AL13&gt;0,'E-biomass'!AL61/'BIFUbC-biomass'!AL13,1)</f>
        <v>1</v>
      </c>
      <c r="AM13" s="313">
        <f>IF('BIFUbC-biomass'!AM13&gt;0,'E-biomass'!AM61/'BIFUbC-biomass'!AM13,1)</f>
        <v>1</v>
      </c>
      <c r="AN13" s="313">
        <f>IF('BIFUbC-biomass'!AN13&gt;0,'E-biomass'!AN61/'BIFUbC-biomass'!AN13,1)</f>
        <v>1</v>
      </c>
      <c r="AO13" s="313">
        <f>IF('BIFUbC-biomass'!AO13&gt;0,'E-biomass'!AO61/'BIFUbC-biomass'!AO13,1)</f>
        <v>1</v>
      </c>
      <c r="AP13" s="313">
        <f>IF('BIFUbC-biomass'!AP13&gt;0,'E-biomass'!AP61/'BIFUbC-biomass'!AP13,1)</f>
        <v>1</v>
      </c>
      <c r="AQ13" s="313">
        <f>IF('BIFUbC-biomass'!AQ13&gt;0,'E-biomass'!AQ61/'BIFUbC-biomass'!AQ13,1)</f>
        <v>1</v>
      </c>
    </row>
    <row r="14" spans="1:43" x14ac:dyDescent="0.2">
      <c r="A14" s="313" t="s">
        <v>136</v>
      </c>
      <c r="B14" s="313">
        <f>IF('BIFUbC-biomass'!B14&gt;0,'E-biomass'!B62/'BIFUbC-biomass'!B14,1)</f>
        <v>1</v>
      </c>
      <c r="C14" s="313">
        <f>IF('BIFUbC-biomass'!C14&gt;0,'E-biomass'!C62/'BIFUbC-biomass'!C14,1)</f>
        <v>0.80914405311778281</v>
      </c>
      <c r="D14" s="313">
        <f>IF('BIFUbC-biomass'!D14&gt;0,'E-biomass'!D62/'BIFUbC-biomass'!D14,1)</f>
        <v>0.80858113135756915</v>
      </c>
      <c r="E14" s="313">
        <f>IF('BIFUbC-biomass'!E14&gt;0,'E-biomass'!E62/'BIFUbC-biomass'!E14,1)</f>
        <v>0.80801542726875675</v>
      </c>
      <c r="F14" s="313">
        <f>IF('BIFUbC-biomass'!F14&gt;0,'E-biomass'!F62/'BIFUbC-biomass'!F14,1)</f>
        <v>0.80744692008497898</v>
      </c>
      <c r="G14" s="313">
        <f>IF('BIFUbC-biomass'!G14&gt;0,'E-biomass'!G62/'BIFUbC-biomass'!G14,1)</f>
        <v>0.80687558883865507</v>
      </c>
      <c r="H14" s="313">
        <f>IF('BIFUbC-biomass'!H14&gt;0,'E-biomass'!H62/'BIFUbC-biomass'!H14,1)</f>
        <v>0.80630141235849495</v>
      </c>
      <c r="I14" s="313">
        <f>IF('BIFUbC-biomass'!I14&gt;0,'E-biomass'!I62/'BIFUbC-biomass'!I14,1)</f>
        <v>0.80576314662428805</v>
      </c>
      <c r="J14" s="313">
        <f>IF('BIFUbC-biomass'!J14&gt;0,'E-biomass'!J62/'BIFUbC-biomass'!J14,1)</f>
        <v>0.80522230909973291</v>
      </c>
      <c r="K14" s="313">
        <f>IF('BIFUbC-biomass'!K14&gt;0,'E-biomass'!K62/'BIFUbC-biomass'!K14,1)</f>
        <v>0.80467888143758415</v>
      </c>
      <c r="L14" s="313">
        <f>IF('BIFUbC-biomass'!L14&gt;0,'E-biomass'!L62/'BIFUbC-biomass'!L14,1)</f>
        <v>0.80413284513373939</v>
      </c>
      <c r="M14" s="313">
        <f>IF('BIFUbC-biomass'!M14&gt;0,'E-biomass'!M62/'BIFUbC-biomass'!M14,1)</f>
        <v>0.80358418152454947</v>
      </c>
      <c r="N14" s="313">
        <f>IF('BIFUbC-biomass'!N14&gt;0,'E-biomass'!N62/'BIFUbC-biomass'!N14,1)</f>
        <v>0.80309784559270647</v>
      </c>
      <c r="O14" s="313">
        <f>IF('BIFUbC-biomass'!O14&gt;0,'E-biomass'!O62/'BIFUbC-biomass'!O14,1)</f>
        <v>0.80260940505576428</v>
      </c>
      <c r="P14" s="313">
        <f>IF('BIFUbC-biomass'!P14&gt;0,'E-biomass'!P62/'BIFUbC-biomass'!P14,1)</f>
        <v>0.80211884761408758</v>
      </c>
      <c r="Q14" s="313">
        <f>IF('BIFUbC-biomass'!Q14&gt;0,'E-biomass'!Q62/'BIFUbC-biomass'!Q14,1)</f>
        <v>0.80162616092864525</v>
      </c>
      <c r="R14" s="313">
        <f>IF('BIFUbC-biomass'!R14&gt;0,'E-biomass'!R62/'BIFUbC-biomass'!R14,1)</f>
        <v>0.80113133262463299</v>
      </c>
      <c r="S14" s="313">
        <f>IF('BIFUbC-biomass'!S14&gt;0,'E-biomass'!S62/'BIFUbC-biomass'!S14,1)</f>
        <v>0.8010143215012453</v>
      </c>
      <c r="T14" s="313">
        <f>IF('BIFUbC-biomass'!T14&gt;0,'E-biomass'!T62/'BIFUbC-biomass'!T14,1)</f>
        <v>0.80089723042866856</v>
      </c>
      <c r="U14" s="313">
        <f>IF('BIFUbC-biomass'!U14&gt;0,'E-biomass'!U62/'BIFUbC-biomass'!U14,1)</f>
        <v>0.80078006083678721</v>
      </c>
      <c r="V14" s="313">
        <f>IF('BIFUbC-biomass'!V14&gt;0,'E-biomass'!V62/'BIFUbC-biomass'!V14,1)</f>
        <v>0.80066281427058894</v>
      </c>
      <c r="W14" s="313">
        <f>IF('BIFUbC-biomass'!W14&gt;0,'E-biomass'!W62/'BIFUbC-biomass'!W14,1)</f>
        <v>0.80054549240095951</v>
      </c>
      <c r="X14" s="313">
        <f>IF('BIFUbC-biomass'!X14&gt;0,'E-biomass'!X62/'BIFUbC-biomass'!X14,1)</f>
        <v>0.8004283295202852</v>
      </c>
      <c r="Y14" s="313">
        <f>IF('BIFUbC-biomass'!Y14&gt;0,'E-biomass'!Y62/'BIFUbC-biomass'!Y14,1)</f>
        <v>0.80031113244960761</v>
      </c>
      <c r="Z14" s="313">
        <f>IF('BIFUbC-biomass'!Z14&gt;0,'E-biomass'!Z62/'BIFUbC-biomass'!Z14,1)</f>
        <v>0.80019390737469409</v>
      </c>
      <c r="AA14" s="313">
        <f>IF('BIFUbC-biomass'!AA14&gt;0,'E-biomass'!AA62/'BIFUbC-biomass'!AA14,1)</f>
        <v>0.80007666120517085</v>
      </c>
      <c r="AB14" s="313">
        <f>IF('BIFUbC-biomass'!AB14&gt;0,'E-biomass'!AB62/'BIFUbC-biomass'!AB14,1)</f>
        <v>0.79995940168116209</v>
      </c>
      <c r="AC14" s="313">
        <f>IF('BIFUbC-biomass'!AC14&gt;0,'E-biomass'!AC62/'BIFUbC-biomass'!AC14,1)</f>
        <v>0.79984161486473226</v>
      </c>
      <c r="AD14" s="313">
        <f>IF('BIFUbC-biomass'!AD14&gt;0,'E-biomass'!AD62/'BIFUbC-biomass'!AD14,1)</f>
        <v>0.7997237577092019</v>
      </c>
      <c r="AE14" s="313">
        <f>IF('BIFUbC-biomass'!AE14&gt;0,'E-biomass'!AE62/'BIFUbC-biomass'!AE14,1)</f>
        <v>0.79960583295891641</v>
      </c>
      <c r="AF14" s="313">
        <f>IF('BIFUbC-biomass'!AF14&gt;0,'E-biomass'!AF62/'BIFUbC-biomass'!AF14,1)</f>
        <v>0.79948784364671133</v>
      </c>
      <c r="AG14" s="313">
        <f>IF('BIFUbC-biomass'!AG14&gt;0,'E-biomass'!AG62/'BIFUbC-biomass'!AG14,1)</f>
        <v>0.79936979313096279</v>
      </c>
      <c r="AH14" s="313">
        <f>IF('BIFUbC-biomass'!AH14&gt;0,'E-biomass'!AH62/'BIFUbC-biomass'!AH14,1)</f>
        <v>0.79925123554051181</v>
      </c>
      <c r="AI14" s="313">
        <f>IF('BIFUbC-biomass'!AI14&gt;0,'E-biomass'!AI62/'BIFUbC-biomass'!AI14,1)</f>
        <v>0.79913257172522612</v>
      </c>
      <c r="AJ14" s="313">
        <f>IF('BIFUbC-biomass'!AJ14&gt;0,'E-biomass'!AJ62/'BIFUbC-biomass'!AJ14,1)</f>
        <v>0.79901380170203051</v>
      </c>
      <c r="AK14" s="313">
        <f>IF('BIFUbC-biomass'!AK14&gt;0,'E-biomass'!AK62/'BIFUbC-biomass'!AK14,1)</f>
        <v>0.79889492549790764</v>
      </c>
      <c r="AL14" s="313">
        <f>IF('BIFUbC-biomass'!AL14&gt;0,'E-biomass'!AL62/'BIFUbC-biomass'!AL14,1)</f>
        <v>0.79877594315075839</v>
      </c>
      <c r="AM14" s="313">
        <f>IF('BIFUbC-biomass'!AM14&gt;0,'E-biomass'!AM62/'BIFUbC-biomass'!AM14,1)</f>
        <v>0.79865610112544771</v>
      </c>
      <c r="AN14" s="313">
        <f>IF('BIFUbC-biomass'!AN14&gt;0,'E-biomass'!AN62/'BIFUbC-biomass'!AN14,1)</f>
        <v>0.79853609930159664</v>
      </c>
      <c r="AO14" s="313">
        <f>IF('BIFUbC-biomass'!AO14&gt;0,'E-biomass'!AO62/'BIFUbC-biomass'!AO14,1)</f>
        <v>0.79841593614533157</v>
      </c>
      <c r="AP14" s="313">
        <f>IF('BIFUbC-biomass'!AP14&gt;0,'E-biomass'!AP62/'BIFUbC-biomass'!AP14,1)</f>
        <v>0.79829561007398309</v>
      </c>
      <c r="AQ14" s="313">
        <f>IF('BIFUbC-biomass'!AQ14&gt;0,'E-biomass'!AQ62/'BIFUbC-biomass'!AQ14,1)</f>
        <v>0.79775775844096875</v>
      </c>
    </row>
    <row r="15" spans="1:43" x14ac:dyDescent="0.2">
      <c r="A15" s="313" t="s">
        <v>137</v>
      </c>
      <c r="B15" s="313">
        <f>IF('BIFUbC-biomass'!B15&gt;0,'E-biomass'!B63/'BIFUbC-biomass'!B15,1)</f>
        <v>1</v>
      </c>
      <c r="C15" s="313">
        <f>IF('BIFUbC-biomass'!C15&gt;0,'E-biomass'!C63/'BIFUbC-biomass'!C15,1)</f>
        <v>1</v>
      </c>
      <c r="D15" s="313">
        <f>IF('BIFUbC-biomass'!D15&gt;0,'E-biomass'!D63/'BIFUbC-biomass'!D15,1)</f>
        <v>1</v>
      </c>
      <c r="E15" s="313">
        <f>IF('BIFUbC-biomass'!E15&gt;0,'E-biomass'!E63/'BIFUbC-biomass'!E15,1)</f>
        <v>1</v>
      </c>
      <c r="F15" s="313">
        <f>IF('BIFUbC-biomass'!F15&gt;0,'E-biomass'!F63/'BIFUbC-biomass'!F15,1)</f>
        <v>1</v>
      </c>
      <c r="G15" s="313">
        <f>IF('BIFUbC-biomass'!G15&gt;0,'E-biomass'!G63/'BIFUbC-biomass'!G15,1)</f>
        <v>1</v>
      </c>
      <c r="H15" s="313">
        <f>IF('BIFUbC-biomass'!H15&gt;0,'E-biomass'!H63/'BIFUbC-biomass'!H15,1)</f>
        <v>1</v>
      </c>
      <c r="I15" s="313">
        <f>IF('BIFUbC-biomass'!I15&gt;0,'E-biomass'!I63/'BIFUbC-biomass'!I15,1)</f>
        <v>1</v>
      </c>
      <c r="J15" s="313">
        <f>IF('BIFUbC-biomass'!J15&gt;0,'E-biomass'!J63/'BIFUbC-biomass'!J15,1)</f>
        <v>1</v>
      </c>
      <c r="K15" s="313">
        <f>IF('BIFUbC-biomass'!K15&gt;0,'E-biomass'!K63/'BIFUbC-biomass'!K15,1)</f>
        <v>1</v>
      </c>
      <c r="L15" s="313">
        <f>IF('BIFUbC-biomass'!L15&gt;0,'E-biomass'!L63/'BIFUbC-biomass'!L15,1)</f>
        <v>1</v>
      </c>
      <c r="M15" s="313">
        <f>IF('BIFUbC-biomass'!M15&gt;0,'E-biomass'!M63/'BIFUbC-biomass'!M15,1)</f>
        <v>1</v>
      </c>
      <c r="N15" s="313">
        <f>IF('BIFUbC-biomass'!N15&gt;0,'E-biomass'!N63/'BIFUbC-biomass'!N15,1)</f>
        <v>1</v>
      </c>
      <c r="O15" s="313">
        <f>IF('BIFUbC-biomass'!O15&gt;0,'E-biomass'!O63/'BIFUbC-biomass'!O15,1)</f>
        <v>1</v>
      </c>
      <c r="P15" s="313">
        <f>IF('BIFUbC-biomass'!P15&gt;0,'E-biomass'!P63/'BIFUbC-biomass'!P15,1)</f>
        <v>1</v>
      </c>
      <c r="Q15" s="313">
        <f>IF('BIFUbC-biomass'!Q15&gt;0,'E-biomass'!Q63/'BIFUbC-biomass'!Q15,1)</f>
        <v>1</v>
      </c>
      <c r="R15" s="313">
        <f>IF('BIFUbC-biomass'!R15&gt;0,'E-biomass'!R63/'BIFUbC-biomass'!R15,1)</f>
        <v>1</v>
      </c>
      <c r="S15" s="313">
        <f>IF('BIFUbC-biomass'!S15&gt;0,'E-biomass'!S63/'BIFUbC-biomass'!S15,1)</f>
        <v>1</v>
      </c>
      <c r="T15" s="313">
        <f>IF('BIFUbC-biomass'!T15&gt;0,'E-biomass'!T63/'BIFUbC-biomass'!T15,1)</f>
        <v>1</v>
      </c>
      <c r="U15" s="313">
        <f>IF('BIFUbC-biomass'!U15&gt;0,'E-biomass'!U63/'BIFUbC-biomass'!U15,1)</f>
        <v>1</v>
      </c>
      <c r="V15" s="313">
        <f>IF('BIFUbC-biomass'!V15&gt;0,'E-biomass'!V63/'BIFUbC-biomass'!V15,1)</f>
        <v>1</v>
      </c>
      <c r="W15" s="313">
        <f>IF('BIFUbC-biomass'!W15&gt;0,'E-biomass'!W63/'BIFUbC-biomass'!W15,1)</f>
        <v>1</v>
      </c>
      <c r="X15" s="313">
        <f>IF('BIFUbC-biomass'!X15&gt;0,'E-biomass'!X63/'BIFUbC-biomass'!X15,1)</f>
        <v>1</v>
      </c>
      <c r="Y15" s="313">
        <f>IF('BIFUbC-biomass'!Y15&gt;0,'E-biomass'!Y63/'BIFUbC-biomass'!Y15,1)</f>
        <v>1</v>
      </c>
      <c r="Z15" s="313">
        <f>IF('BIFUbC-biomass'!Z15&gt;0,'E-biomass'!Z63/'BIFUbC-biomass'!Z15,1)</f>
        <v>1</v>
      </c>
      <c r="AA15" s="313">
        <f>IF('BIFUbC-biomass'!AA15&gt;0,'E-biomass'!AA63/'BIFUbC-biomass'!AA15,1)</f>
        <v>1</v>
      </c>
      <c r="AB15" s="313">
        <f>IF('BIFUbC-biomass'!AB15&gt;0,'E-biomass'!AB63/'BIFUbC-biomass'!AB15,1)</f>
        <v>1</v>
      </c>
      <c r="AC15" s="313">
        <f>IF('BIFUbC-biomass'!AC15&gt;0,'E-biomass'!AC63/'BIFUbC-biomass'!AC15,1)</f>
        <v>1</v>
      </c>
      <c r="AD15" s="313">
        <f>IF('BIFUbC-biomass'!AD15&gt;0,'E-biomass'!AD63/'BIFUbC-biomass'!AD15,1)</f>
        <v>1</v>
      </c>
      <c r="AE15" s="313">
        <f>IF('BIFUbC-biomass'!AE15&gt;0,'E-biomass'!AE63/'BIFUbC-biomass'!AE15,1)</f>
        <v>1</v>
      </c>
      <c r="AF15" s="313">
        <f>IF('BIFUbC-biomass'!AF15&gt;0,'E-biomass'!AF63/'BIFUbC-biomass'!AF15,1)</f>
        <v>1</v>
      </c>
      <c r="AG15" s="313">
        <f>IF('BIFUbC-biomass'!AG15&gt;0,'E-biomass'!AG63/'BIFUbC-biomass'!AG15,1)</f>
        <v>1</v>
      </c>
      <c r="AH15" s="313">
        <f>IF('BIFUbC-biomass'!AH15&gt;0,'E-biomass'!AH63/'BIFUbC-biomass'!AH15,1)</f>
        <v>1</v>
      </c>
      <c r="AI15" s="313">
        <f>IF('BIFUbC-biomass'!AI15&gt;0,'E-biomass'!AI63/'BIFUbC-biomass'!AI15,1)</f>
        <v>1</v>
      </c>
      <c r="AJ15" s="313">
        <f>IF('BIFUbC-biomass'!AJ15&gt;0,'E-biomass'!AJ63/'BIFUbC-biomass'!AJ15,1)</f>
        <v>1</v>
      </c>
      <c r="AK15" s="313">
        <f>IF('BIFUbC-biomass'!AK15&gt;0,'E-biomass'!AK63/'BIFUbC-biomass'!AK15,1)</f>
        <v>1</v>
      </c>
      <c r="AL15" s="313">
        <f>IF('BIFUbC-biomass'!AL15&gt;0,'E-biomass'!AL63/'BIFUbC-biomass'!AL15,1)</f>
        <v>1</v>
      </c>
      <c r="AM15" s="313">
        <f>IF('BIFUbC-biomass'!AM15&gt;0,'E-biomass'!AM63/'BIFUbC-biomass'!AM15,1)</f>
        <v>1</v>
      </c>
      <c r="AN15" s="313">
        <f>IF('BIFUbC-biomass'!AN15&gt;0,'E-biomass'!AN63/'BIFUbC-biomass'!AN15,1)</f>
        <v>1</v>
      </c>
      <c r="AO15" s="313">
        <f>IF('BIFUbC-biomass'!AO15&gt;0,'E-biomass'!AO63/'BIFUbC-biomass'!AO15,1)</f>
        <v>1</v>
      </c>
      <c r="AP15" s="313">
        <f>IF('BIFUbC-biomass'!AP15&gt;0,'E-biomass'!AP63/'BIFUbC-biomass'!AP15,1)</f>
        <v>1</v>
      </c>
      <c r="AQ15" s="313">
        <f>IF('BIFUbC-biomass'!AQ15&gt;0,'E-biomass'!AQ63/'BIFUbC-biomass'!AQ15,1)</f>
        <v>1</v>
      </c>
    </row>
    <row r="16" spans="1:43" x14ac:dyDescent="0.2">
      <c r="A16" s="313" t="s">
        <v>138</v>
      </c>
      <c r="B16" s="313">
        <f>IF('BIFUbC-biomass'!B16&gt;0,'E-biomass'!B64/'BIFUbC-biomass'!B16,1)</f>
        <v>1</v>
      </c>
      <c r="C16" s="313">
        <f>IF('BIFUbC-biomass'!C16&gt;0,'E-biomass'!C64/'BIFUbC-biomass'!C16,1)</f>
        <v>1</v>
      </c>
      <c r="D16" s="313">
        <f>IF('BIFUbC-biomass'!D16&gt;0,'E-biomass'!D64/'BIFUbC-biomass'!D16,1)</f>
        <v>1</v>
      </c>
      <c r="E16" s="313">
        <f>IF('BIFUbC-biomass'!E16&gt;0,'E-biomass'!E64/'BIFUbC-biomass'!E16,1)</f>
        <v>1</v>
      </c>
      <c r="F16" s="313">
        <f>IF('BIFUbC-biomass'!F16&gt;0,'E-biomass'!F64/'BIFUbC-biomass'!F16,1)</f>
        <v>1</v>
      </c>
      <c r="G16" s="313">
        <f>IF('BIFUbC-biomass'!G16&gt;0,'E-biomass'!G64/'BIFUbC-biomass'!G16,1)</f>
        <v>1</v>
      </c>
      <c r="H16" s="313">
        <f>IF('BIFUbC-biomass'!H16&gt;0,'E-biomass'!H64/'BIFUbC-biomass'!H16,1)</f>
        <v>1</v>
      </c>
      <c r="I16" s="313">
        <f>IF('BIFUbC-biomass'!I16&gt;0,'E-biomass'!I64/'BIFUbC-biomass'!I16,1)</f>
        <v>1</v>
      </c>
      <c r="J16" s="313">
        <f>IF('BIFUbC-biomass'!J16&gt;0,'E-biomass'!J64/'BIFUbC-biomass'!J16,1)</f>
        <v>1</v>
      </c>
      <c r="K16" s="313">
        <f>IF('BIFUbC-biomass'!K16&gt;0,'E-biomass'!K64/'BIFUbC-biomass'!K16,1)</f>
        <v>1</v>
      </c>
      <c r="L16" s="313">
        <f>IF('BIFUbC-biomass'!L16&gt;0,'E-biomass'!L64/'BIFUbC-biomass'!L16,1)</f>
        <v>1</v>
      </c>
      <c r="M16" s="313">
        <f>IF('BIFUbC-biomass'!M16&gt;0,'E-biomass'!M64/'BIFUbC-biomass'!M16,1)</f>
        <v>1</v>
      </c>
      <c r="N16" s="313">
        <f>IF('BIFUbC-biomass'!N16&gt;0,'E-biomass'!N64/'BIFUbC-biomass'!N16,1)</f>
        <v>1</v>
      </c>
      <c r="O16" s="313">
        <f>IF('BIFUbC-biomass'!O16&gt;0,'E-biomass'!O64/'BIFUbC-biomass'!O16,1)</f>
        <v>1</v>
      </c>
      <c r="P16" s="313">
        <f>IF('BIFUbC-biomass'!P16&gt;0,'E-biomass'!P64/'BIFUbC-biomass'!P16,1)</f>
        <v>1</v>
      </c>
      <c r="Q16" s="313">
        <f>IF('BIFUbC-biomass'!Q16&gt;0,'E-biomass'!Q64/'BIFUbC-biomass'!Q16,1)</f>
        <v>1</v>
      </c>
      <c r="R16" s="313">
        <f>IF('BIFUbC-biomass'!R16&gt;0,'E-biomass'!R64/'BIFUbC-biomass'!R16,1)</f>
        <v>1</v>
      </c>
      <c r="S16" s="313">
        <f>IF('BIFUbC-biomass'!S16&gt;0,'E-biomass'!S64/'BIFUbC-biomass'!S16,1)</f>
        <v>1</v>
      </c>
      <c r="T16" s="313">
        <f>IF('BIFUbC-biomass'!T16&gt;0,'E-biomass'!T64/'BIFUbC-biomass'!T16,1)</f>
        <v>1</v>
      </c>
      <c r="U16" s="313">
        <f>IF('BIFUbC-biomass'!U16&gt;0,'E-biomass'!U64/'BIFUbC-biomass'!U16,1)</f>
        <v>1</v>
      </c>
      <c r="V16" s="313">
        <f>IF('BIFUbC-biomass'!V16&gt;0,'E-biomass'!V64/'BIFUbC-biomass'!V16,1)</f>
        <v>1</v>
      </c>
      <c r="W16" s="313">
        <f>IF('BIFUbC-biomass'!W16&gt;0,'E-biomass'!W64/'BIFUbC-biomass'!W16,1)</f>
        <v>1</v>
      </c>
      <c r="X16" s="313">
        <f>IF('BIFUbC-biomass'!X16&gt;0,'E-biomass'!X64/'BIFUbC-biomass'!X16,1)</f>
        <v>1</v>
      </c>
      <c r="Y16" s="313">
        <f>IF('BIFUbC-biomass'!Y16&gt;0,'E-biomass'!Y64/'BIFUbC-biomass'!Y16,1)</f>
        <v>1</v>
      </c>
      <c r="Z16" s="313">
        <f>IF('BIFUbC-biomass'!Z16&gt;0,'E-biomass'!Z64/'BIFUbC-biomass'!Z16,1)</f>
        <v>1</v>
      </c>
      <c r="AA16" s="313">
        <f>IF('BIFUbC-biomass'!AA16&gt;0,'E-biomass'!AA64/'BIFUbC-biomass'!AA16,1)</f>
        <v>1</v>
      </c>
      <c r="AB16" s="313">
        <f>IF('BIFUbC-biomass'!AB16&gt;0,'E-biomass'!AB64/'BIFUbC-biomass'!AB16,1)</f>
        <v>1</v>
      </c>
      <c r="AC16" s="313">
        <f>IF('BIFUbC-biomass'!AC16&gt;0,'E-biomass'!AC64/'BIFUbC-biomass'!AC16,1)</f>
        <v>1</v>
      </c>
      <c r="AD16" s="313">
        <f>IF('BIFUbC-biomass'!AD16&gt;0,'E-biomass'!AD64/'BIFUbC-biomass'!AD16,1)</f>
        <v>1</v>
      </c>
      <c r="AE16" s="313">
        <f>IF('BIFUbC-biomass'!AE16&gt;0,'E-biomass'!AE64/'BIFUbC-biomass'!AE16,1)</f>
        <v>1</v>
      </c>
      <c r="AF16" s="313">
        <f>IF('BIFUbC-biomass'!AF16&gt;0,'E-biomass'!AF64/'BIFUbC-biomass'!AF16,1)</f>
        <v>1</v>
      </c>
      <c r="AG16" s="313">
        <f>IF('BIFUbC-biomass'!AG16&gt;0,'E-biomass'!AG64/'BIFUbC-biomass'!AG16,1)</f>
        <v>1</v>
      </c>
      <c r="AH16" s="313">
        <f>IF('BIFUbC-biomass'!AH16&gt;0,'E-biomass'!AH64/'BIFUbC-biomass'!AH16,1)</f>
        <v>1</v>
      </c>
      <c r="AI16" s="313">
        <f>IF('BIFUbC-biomass'!AI16&gt;0,'E-biomass'!AI64/'BIFUbC-biomass'!AI16,1)</f>
        <v>1</v>
      </c>
      <c r="AJ16" s="313">
        <f>IF('BIFUbC-biomass'!AJ16&gt;0,'E-biomass'!AJ64/'BIFUbC-biomass'!AJ16,1)</f>
        <v>1</v>
      </c>
      <c r="AK16" s="313">
        <f>IF('BIFUbC-biomass'!AK16&gt;0,'E-biomass'!AK64/'BIFUbC-biomass'!AK16,1)</f>
        <v>1</v>
      </c>
      <c r="AL16" s="313">
        <f>IF('BIFUbC-biomass'!AL16&gt;0,'E-biomass'!AL64/'BIFUbC-biomass'!AL16,1)</f>
        <v>1</v>
      </c>
      <c r="AM16" s="313">
        <f>IF('BIFUbC-biomass'!AM16&gt;0,'E-biomass'!AM64/'BIFUbC-biomass'!AM16,1)</f>
        <v>1</v>
      </c>
      <c r="AN16" s="313">
        <f>IF('BIFUbC-biomass'!AN16&gt;0,'E-biomass'!AN64/'BIFUbC-biomass'!AN16,1)</f>
        <v>1</v>
      </c>
      <c r="AO16" s="313">
        <f>IF('BIFUbC-biomass'!AO16&gt;0,'E-biomass'!AO64/'BIFUbC-biomass'!AO16,1)</f>
        <v>1</v>
      </c>
      <c r="AP16" s="313">
        <f>IF('BIFUbC-biomass'!AP16&gt;0,'E-biomass'!AP64/'BIFUbC-biomass'!AP16,1)</f>
        <v>1</v>
      </c>
      <c r="AQ16" s="313">
        <f>IF('BIFUbC-biomass'!AQ16&gt;0,'E-biomass'!AQ64/'BIFUbC-biomass'!AQ16,1)</f>
        <v>1</v>
      </c>
    </row>
    <row r="17" spans="1:43" x14ac:dyDescent="0.2">
      <c r="A17" s="313" t="s">
        <v>139</v>
      </c>
      <c r="B17" s="313">
        <f>IF('BIFUbC-biomass'!B17&gt;0,'E-biomass'!B65/'BIFUbC-biomass'!B17,1)</f>
        <v>1</v>
      </c>
      <c r="C17" s="313">
        <f>IF('BIFUbC-biomass'!C17&gt;0,'E-biomass'!C65/'BIFUbC-biomass'!C17,1)</f>
        <v>1</v>
      </c>
      <c r="D17" s="313">
        <f>IF('BIFUbC-biomass'!D17&gt;0,'E-biomass'!D65/'BIFUbC-biomass'!D17,1)</f>
        <v>1</v>
      </c>
      <c r="E17" s="313">
        <f>IF('BIFUbC-biomass'!E17&gt;0,'E-biomass'!E65/'BIFUbC-biomass'!E17,1)</f>
        <v>1</v>
      </c>
      <c r="F17" s="313">
        <f>IF('BIFUbC-biomass'!F17&gt;0,'E-biomass'!F65/'BIFUbC-biomass'!F17,1)</f>
        <v>1</v>
      </c>
      <c r="G17" s="313">
        <f>IF('BIFUbC-biomass'!G17&gt;0,'E-biomass'!G65/'BIFUbC-biomass'!G17,1)</f>
        <v>1</v>
      </c>
      <c r="H17" s="313">
        <f>IF('BIFUbC-biomass'!H17&gt;0,'E-biomass'!H65/'BIFUbC-biomass'!H17,1)</f>
        <v>1</v>
      </c>
      <c r="I17" s="313">
        <f>IF('BIFUbC-biomass'!I17&gt;0,'E-biomass'!I65/'BIFUbC-biomass'!I17,1)</f>
        <v>1</v>
      </c>
      <c r="J17" s="313">
        <f>IF('BIFUbC-biomass'!J17&gt;0,'E-biomass'!J65/'BIFUbC-biomass'!J17,1)</f>
        <v>1</v>
      </c>
      <c r="K17" s="313">
        <f>IF('BIFUbC-biomass'!K17&gt;0,'E-biomass'!K65/'BIFUbC-biomass'!K17,1)</f>
        <v>1</v>
      </c>
      <c r="L17" s="313">
        <f>IF('BIFUbC-biomass'!L17&gt;0,'E-biomass'!L65/'BIFUbC-biomass'!L17,1)</f>
        <v>1</v>
      </c>
      <c r="M17" s="313">
        <f>IF('BIFUbC-biomass'!M17&gt;0,'E-biomass'!M65/'BIFUbC-biomass'!M17,1)</f>
        <v>1</v>
      </c>
      <c r="N17" s="313">
        <f>IF('BIFUbC-biomass'!N17&gt;0,'E-biomass'!N65/'BIFUbC-biomass'!N17,1)</f>
        <v>1</v>
      </c>
      <c r="O17" s="313">
        <f>IF('BIFUbC-biomass'!O17&gt;0,'E-biomass'!O65/'BIFUbC-biomass'!O17,1)</f>
        <v>1</v>
      </c>
      <c r="P17" s="313">
        <f>IF('BIFUbC-biomass'!P17&gt;0,'E-biomass'!P65/'BIFUbC-biomass'!P17,1)</f>
        <v>1</v>
      </c>
      <c r="Q17" s="313">
        <f>IF('BIFUbC-biomass'!Q17&gt;0,'E-biomass'!Q65/'BIFUbC-biomass'!Q17,1)</f>
        <v>1</v>
      </c>
      <c r="R17" s="313">
        <f>IF('BIFUbC-biomass'!R17&gt;0,'E-biomass'!R65/'BIFUbC-biomass'!R17,1)</f>
        <v>1</v>
      </c>
      <c r="S17" s="313">
        <f>IF('BIFUbC-biomass'!S17&gt;0,'E-biomass'!S65/'BIFUbC-biomass'!S17,1)</f>
        <v>1</v>
      </c>
      <c r="T17" s="313">
        <f>IF('BIFUbC-biomass'!T17&gt;0,'E-biomass'!T65/'BIFUbC-biomass'!T17,1)</f>
        <v>1</v>
      </c>
      <c r="U17" s="313">
        <f>IF('BIFUbC-biomass'!U17&gt;0,'E-biomass'!U65/'BIFUbC-biomass'!U17,1)</f>
        <v>1</v>
      </c>
      <c r="V17" s="313">
        <f>IF('BIFUbC-biomass'!V17&gt;0,'E-biomass'!V65/'BIFUbC-biomass'!V17,1)</f>
        <v>1</v>
      </c>
      <c r="W17" s="313">
        <f>IF('BIFUbC-biomass'!W17&gt;0,'E-biomass'!W65/'BIFUbC-biomass'!W17,1)</f>
        <v>1</v>
      </c>
      <c r="X17" s="313">
        <f>IF('BIFUbC-biomass'!X17&gt;0,'E-biomass'!X65/'BIFUbC-biomass'!X17,1)</f>
        <v>1</v>
      </c>
      <c r="Y17" s="313">
        <f>IF('BIFUbC-biomass'!Y17&gt;0,'E-biomass'!Y65/'BIFUbC-biomass'!Y17,1)</f>
        <v>1</v>
      </c>
      <c r="Z17" s="313">
        <f>IF('BIFUbC-biomass'!Z17&gt;0,'E-biomass'!Z65/'BIFUbC-biomass'!Z17,1)</f>
        <v>1</v>
      </c>
      <c r="AA17" s="313">
        <f>IF('BIFUbC-biomass'!AA17&gt;0,'E-biomass'!AA65/'BIFUbC-biomass'!AA17,1)</f>
        <v>1</v>
      </c>
      <c r="AB17" s="313">
        <f>IF('BIFUbC-biomass'!AB17&gt;0,'E-biomass'!AB65/'BIFUbC-biomass'!AB17,1)</f>
        <v>1</v>
      </c>
      <c r="AC17" s="313">
        <f>IF('BIFUbC-biomass'!AC17&gt;0,'E-biomass'!AC65/'BIFUbC-biomass'!AC17,1)</f>
        <v>1</v>
      </c>
      <c r="AD17" s="313">
        <f>IF('BIFUbC-biomass'!AD17&gt;0,'E-biomass'!AD65/'BIFUbC-biomass'!AD17,1)</f>
        <v>1</v>
      </c>
      <c r="AE17" s="313">
        <f>IF('BIFUbC-biomass'!AE17&gt;0,'E-biomass'!AE65/'BIFUbC-biomass'!AE17,1)</f>
        <v>1</v>
      </c>
      <c r="AF17" s="313">
        <f>IF('BIFUbC-biomass'!AF17&gt;0,'E-biomass'!AF65/'BIFUbC-biomass'!AF17,1)</f>
        <v>1</v>
      </c>
      <c r="AG17" s="313">
        <f>IF('BIFUbC-biomass'!AG17&gt;0,'E-biomass'!AG65/'BIFUbC-biomass'!AG17,1)</f>
        <v>1</v>
      </c>
      <c r="AH17" s="313">
        <f>IF('BIFUbC-biomass'!AH17&gt;0,'E-biomass'!AH65/'BIFUbC-biomass'!AH17,1)</f>
        <v>1</v>
      </c>
      <c r="AI17" s="313">
        <f>IF('BIFUbC-biomass'!AI17&gt;0,'E-biomass'!AI65/'BIFUbC-biomass'!AI17,1)</f>
        <v>1</v>
      </c>
      <c r="AJ17" s="313">
        <f>IF('BIFUbC-biomass'!AJ17&gt;0,'E-biomass'!AJ65/'BIFUbC-biomass'!AJ17,1)</f>
        <v>1</v>
      </c>
      <c r="AK17" s="313">
        <f>IF('BIFUbC-biomass'!AK17&gt;0,'E-biomass'!AK65/'BIFUbC-biomass'!AK17,1)</f>
        <v>1</v>
      </c>
      <c r="AL17" s="313">
        <f>IF('BIFUbC-biomass'!AL17&gt;0,'E-biomass'!AL65/'BIFUbC-biomass'!AL17,1)</f>
        <v>1</v>
      </c>
      <c r="AM17" s="313">
        <f>IF('BIFUbC-biomass'!AM17&gt;0,'E-biomass'!AM65/'BIFUbC-biomass'!AM17,1)</f>
        <v>1</v>
      </c>
      <c r="AN17" s="313">
        <f>IF('BIFUbC-biomass'!AN17&gt;0,'E-biomass'!AN65/'BIFUbC-biomass'!AN17,1)</f>
        <v>1</v>
      </c>
      <c r="AO17" s="313">
        <f>IF('BIFUbC-biomass'!AO17&gt;0,'E-biomass'!AO65/'BIFUbC-biomass'!AO17,1)</f>
        <v>1</v>
      </c>
      <c r="AP17" s="313">
        <f>IF('BIFUbC-biomass'!AP17&gt;0,'E-biomass'!AP65/'BIFUbC-biomass'!AP17,1)</f>
        <v>1</v>
      </c>
      <c r="AQ17" s="313">
        <f>IF('BIFUbC-biomass'!AQ17&gt;0,'E-biomass'!AQ65/'BIFUbC-biomass'!AQ17,1)</f>
        <v>1</v>
      </c>
    </row>
    <row r="18" spans="1:43" x14ac:dyDescent="0.2">
      <c r="A18" s="313" t="s">
        <v>140</v>
      </c>
      <c r="B18" s="313">
        <f>IF('BIFUbC-biomass'!B18&gt;0,'E-biomass'!B66/'BIFUbC-biomass'!B18,1)</f>
        <v>1</v>
      </c>
      <c r="C18" s="313">
        <f>IF('BIFUbC-biomass'!C18&gt;0,'E-biomass'!C66/'BIFUbC-biomass'!C18,1)</f>
        <v>1</v>
      </c>
      <c r="D18" s="313">
        <f>IF('BIFUbC-biomass'!D18&gt;0,'E-biomass'!D66/'BIFUbC-biomass'!D18,1)</f>
        <v>1</v>
      </c>
      <c r="E18" s="313">
        <f>IF('BIFUbC-biomass'!E18&gt;0,'E-biomass'!E66/'BIFUbC-biomass'!E18,1)</f>
        <v>1</v>
      </c>
      <c r="F18" s="313">
        <f>IF('BIFUbC-biomass'!F18&gt;0,'E-biomass'!F66/'BIFUbC-biomass'!F18,1)</f>
        <v>1</v>
      </c>
      <c r="G18" s="313">
        <f>IF('BIFUbC-biomass'!G18&gt;0,'E-biomass'!G66/'BIFUbC-biomass'!G18,1)</f>
        <v>1</v>
      </c>
      <c r="H18" s="313">
        <f>IF('BIFUbC-biomass'!H18&gt;0,'E-biomass'!H66/'BIFUbC-biomass'!H18,1)</f>
        <v>1</v>
      </c>
      <c r="I18" s="313">
        <f>IF('BIFUbC-biomass'!I18&gt;0,'E-biomass'!I66/'BIFUbC-biomass'!I18,1)</f>
        <v>1</v>
      </c>
      <c r="J18" s="313">
        <f>IF('BIFUbC-biomass'!J18&gt;0,'E-biomass'!J66/'BIFUbC-biomass'!J18,1)</f>
        <v>1</v>
      </c>
      <c r="K18" s="313">
        <f>IF('BIFUbC-biomass'!K18&gt;0,'E-biomass'!K66/'BIFUbC-biomass'!K18,1)</f>
        <v>1</v>
      </c>
      <c r="L18" s="313">
        <f>IF('BIFUbC-biomass'!L18&gt;0,'E-biomass'!L66/'BIFUbC-biomass'!L18,1)</f>
        <v>1</v>
      </c>
      <c r="M18" s="313">
        <f>IF('BIFUbC-biomass'!M18&gt;0,'E-biomass'!M66/'BIFUbC-biomass'!M18,1)</f>
        <v>1</v>
      </c>
      <c r="N18" s="313">
        <f>IF('BIFUbC-biomass'!N18&gt;0,'E-biomass'!N66/'BIFUbC-biomass'!N18,1)</f>
        <v>1</v>
      </c>
      <c r="O18" s="313">
        <f>IF('BIFUbC-biomass'!O18&gt;0,'E-biomass'!O66/'BIFUbC-biomass'!O18,1)</f>
        <v>1</v>
      </c>
      <c r="P18" s="313">
        <f>IF('BIFUbC-biomass'!P18&gt;0,'E-biomass'!P66/'BIFUbC-biomass'!P18,1)</f>
        <v>1</v>
      </c>
      <c r="Q18" s="313">
        <f>IF('BIFUbC-biomass'!Q18&gt;0,'E-biomass'!Q66/'BIFUbC-biomass'!Q18,1)</f>
        <v>1</v>
      </c>
      <c r="R18" s="313">
        <f>IF('BIFUbC-biomass'!R18&gt;0,'E-biomass'!R66/'BIFUbC-biomass'!R18,1)</f>
        <v>1</v>
      </c>
      <c r="S18" s="313">
        <f>IF('BIFUbC-biomass'!S18&gt;0,'E-biomass'!S66/'BIFUbC-biomass'!S18,1)</f>
        <v>1</v>
      </c>
      <c r="T18" s="313">
        <f>IF('BIFUbC-biomass'!T18&gt;0,'E-biomass'!T66/'BIFUbC-biomass'!T18,1)</f>
        <v>1</v>
      </c>
      <c r="U18" s="313">
        <f>IF('BIFUbC-biomass'!U18&gt;0,'E-biomass'!U66/'BIFUbC-biomass'!U18,1)</f>
        <v>1</v>
      </c>
      <c r="V18" s="313">
        <f>IF('BIFUbC-biomass'!V18&gt;0,'E-biomass'!V66/'BIFUbC-biomass'!V18,1)</f>
        <v>1</v>
      </c>
      <c r="W18" s="313">
        <f>IF('BIFUbC-biomass'!W18&gt;0,'E-biomass'!W66/'BIFUbC-biomass'!W18,1)</f>
        <v>1</v>
      </c>
      <c r="X18" s="313">
        <f>IF('BIFUbC-biomass'!X18&gt;0,'E-biomass'!X66/'BIFUbC-biomass'!X18,1)</f>
        <v>1</v>
      </c>
      <c r="Y18" s="313">
        <f>IF('BIFUbC-biomass'!Y18&gt;0,'E-biomass'!Y66/'BIFUbC-biomass'!Y18,1)</f>
        <v>1</v>
      </c>
      <c r="Z18" s="313">
        <f>IF('BIFUbC-biomass'!Z18&gt;0,'E-biomass'!Z66/'BIFUbC-biomass'!Z18,1)</f>
        <v>1</v>
      </c>
      <c r="AA18" s="313">
        <f>IF('BIFUbC-biomass'!AA18&gt;0,'E-biomass'!AA66/'BIFUbC-biomass'!AA18,1)</f>
        <v>1</v>
      </c>
      <c r="AB18" s="313">
        <f>IF('BIFUbC-biomass'!AB18&gt;0,'E-biomass'!AB66/'BIFUbC-biomass'!AB18,1)</f>
        <v>1</v>
      </c>
      <c r="AC18" s="313">
        <f>IF('BIFUbC-biomass'!AC18&gt;0,'E-biomass'!AC66/'BIFUbC-biomass'!AC18,1)</f>
        <v>1</v>
      </c>
      <c r="AD18" s="313">
        <f>IF('BIFUbC-biomass'!AD18&gt;0,'E-biomass'!AD66/'BIFUbC-biomass'!AD18,1)</f>
        <v>1</v>
      </c>
      <c r="AE18" s="313">
        <f>IF('BIFUbC-biomass'!AE18&gt;0,'E-biomass'!AE66/'BIFUbC-biomass'!AE18,1)</f>
        <v>1</v>
      </c>
      <c r="AF18" s="313">
        <f>IF('BIFUbC-biomass'!AF18&gt;0,'E-biomass'!AF66/'BIFUbC-biomass'!AF18,1)</f>
        <v>1</v>
      </c>
      <c r="AG18" s="313">
        <f>IF('BIFUbC-biomass'!AG18&gt;0,'E-biomass'!AG66/'BIFUbC-biomass'!AG18,1)</f>
        <v>1</v>
      </c>
      <c r="AH18" s="313">
        <f>IF('BIFUbC-biomass'!AH18&gt;0,'E-biomass'!AH66/'BIFUbC-biomass'!AH18,1)</f>
        <v>1</v>
      </c>
      <c r="AI18" s="313">
        <f>IF('BIFUbC-biomass'!AI18&gt;0,'E-biomass'!AI66/'BIFUbC-biomass'!AI18,1)</f>
        <v>1</v>
      </c>
      <c r="AJ18" s="313">
        <f>IF('BIFUbC-biomass'!AJ18&gt;0,'E-biomass'!AJ66/'BIFUbC-biomass'!AJ18,1)</f>
        <v>1</v>
      </c>
      <c r="AK18" s="313">
        <f>IF('BIFUbC-biomass'!AK18&gt;0,'E-biomass'!AK66/'BIFUbC-biomass'!AK18,1)</f>
        <v>1</v>
      </c>
      <c r="AL18" s="313">
        <f>IF('BIFUbC-biomass'!AL18&gt;0,'E-biomass'!AL66/'BIFUbC-biomass'!AL18,1)</f>
        <v>1</v>
      </c>
      <c r="AM18" s="313">
        <f>IF('BIFUbC-biomass'!AM18&gt;0,'E-biomass'!AM66/'BIFUbC-biomass'!AM18,1)</f>
        <v>1</v>
      </c>
      <c r="AN18" s="313">
        <f>IF('BIFUbC-biomass'!AN18&gt;0,'E-biomass'!AN66/'BIFUbC-biomass'!AN18,1)</f>
        <v>1</v>
      </c>
      <c r="AO18" s="313">
        <f>IF('BIFUbC-biomass'!AO18&gt;0,'E-biomass'!AO66/'BIFUbC-biomass'!AO18,1)</f>
        <v>1</v>
      </c>
      <c r="AP18" s="313">
        <f>IF('BIFUbC-biomass'!AP18&gt;0,'E-biomass'!AP66/'BIFUbC-biomass'!AP18,1)</f>
        <v>1</v>
      </c>
      <c r="AQ18" s="313">
        <f>IF('BIFUbC-biomass'!AQ18&gt;0,'E-biomass'!AQ66/'BIFUbC-biomass'!AQ18,1)</f>
        <v>1</v>
      </c>
    </row>
    <row r="19" spans="1:43" x14ac:dyDescent="0.2">
      <c r="A19" s="313" t="s">
        <v>141</v>
      </c>
      <c r="B19" s="313">
        <f>IF('BIFUbC-biomass'!B19&gt;0,'E-biomass'!B67/'BIFUbC-biomass'!B19,1)</f>
        <v>1</v>
      </c>
      <c r="C19" s="313">
        <f>IF('BIFUbC-biomass'!C19&gt;0,'E-biomass'!C67/'BIFUbC-biomass'!C19,1)</f>
        <v>1</v>
      </c>
      <c r="D19" s="313">
        <f>IF('BIFUbC-biomass'!D19&gt;0,'E-biomass'!D67/'BIFUbC-biomass'!D19,1)</f>
        <v>1</v>
      </c>
      <c r="E19" s="313">
        <f>IF('BIFUbC-biomass'!E19&gt;0,'E-biomass'!E67/'BIFUbC-biomass'!E19,1)</f>
        <v>1</v>
      </c>
      <c r="F19" s="313">
        <f>IF('BIFUbC-biomass'!F19&gt;0,'E-biomass'!F67/'BIFUbC-biomass'!F19,1)</f>
        <v>1</v>
      </c>
      <c r="G19" s="313">
        <f>IF('BIFUbC-biomass'!G19&gt;0,'E-biomass'!G67/'BIFUbC-biomass'!G19,1)</f>
        <v>1</v>
      </c>
      <c r="H19" s="313">
        <f>IF('BIFUbC-biomass'!H19&gt;0,'E-biomass'!H67/'BIFUbC-biomass'!H19,1)</f>
        <v>1</v>
      </c>
      <c r="I19" s="313">
        <f>IF('BIFUbC-biomass'!I19&gt;0,'E-biomass'!I67/'BIFUbC-biomass'!I19,1)</f>
        <v>1</v>
      </c>
      <c r="J19" s="313">
        <f>IF('BIFUbC-biomass'!J19&gt;0,'E-biomass'!J67/'BIFUbC-biomass'!J19,1)</f>
        <v>1</v>
      </c>
      <c r="K19" s="313">
        <f>IF('BIFUbC-biomass'!K19&gt;0,'E-biomass'!K67/'BIFUbC-biomass'!K19,1)</f>
        <v>1</v>
      </c>
      <c r="L19" s="313">
        <f>IF('BIFUbC-biomass'!L19&gt;0,'E-biomass'!L67/'BIFUbC-biomass'!L19,1)</f>
        <v>1</v>
      </c>
      <c r="M19" s="313">
        <f>IF('BIFUbC-biomass'!M19&gt;0,'E-biomass'!M67/'BIFUbC-biomass'!M19,1)</f>
        <v>1</v>
      </c>
      <c r="N19" s="313">
        <f>IF('BIFUbC-biomass'!N19&gt;0,'E-biomass'!N67/'BIFUbC-biomass'!N19,1)</f>
        <v>1</v>
      </c>
      <c r="O19" s="313">
        <f>IF('BIFUbC-biomass'!O19&gt;0,'E-biomass'!O67/'BIFUbC-biomass'!O19,1)</f>
        <v>1</v>
      </c>
      <c r="P19" s="313">
        <f>IF('BIFUbC-biomass'!P19&gt;0,'E-biomass'!P67/'BIFUbC-biomass'!P19,1)</f>
        <v>1</v>
      </c>
      <c r="Q19" s="313">
        <f>IF('BIFUbC-biomass'!Q19&gt;0,'E-biomass'!Q67/'BIFUbC-biomass'!Q19,1)</f>
        <v>1</v>
      </c>
      <c r="R19" s="313">
        <f>IF('BIFUbC-biomass'!R19&gt;0,'E-biomass'!R67/'BIFUbC-biomass'!R19,1)</f>
        <v>1</v>
      </c>
      <c r="S19" s="313">
        <f>IF('BIFUbC-biomass'!S19&gt;0,'E-biomass'!S67/'BIFUbC-biomass'!S19,1)</f>
        <v>1</v>
      </c>
      <c r="T19" s="313">
        <f>IF('BIFUbC-biomass'!T19&gt;0,'E-biomass'!T67/'BIFUbC-biomass'!T19,1)</f>
        <v>1</v>
      </c>
      <c r="U19" s="313">
        <f>IF('BIFUbC-biomass'!U19&gt;0,'E-biomass'!U67/'BIFUbC-biomass'!U19,1)</f>
        <v>1</v>
      </c>
      <c r="V19" s="313">
        <f>IF('BIFUbC-biomass'!V19&gt;0,'E-biomass'!V67/'BIFUbC-biomass'!V19,1)</f>
        <v>1</v>
      </c>
      <c r="W19" s="313">
        <f>IF('BIFUbC-biomass'!W19&gt;0,'E-biomass'!W67/'BIFUbC-biomass'!W19,1)</f>
        <v>1</v>
      </c>
      <c r="X19" s="313">
        <f>IF('BIFUbC-biomass'!X19&gt;0,'E-biomass'!X67/'BIFUbC-biomass'!X19,1)</f>
        <v>1</v>
      </c>
      <c r="Y19" s="313">
        <f>IF('BIFUbC-biomass'!Y19&gt;0,'E-biomass'!Y67/'BIFUbC-biomass'!Y19,1)</f>
        <v>1</v>
      </c>
      <c r="Z19" s="313">
        <f>IF('BIFUbC-biomass'!Z19&gt;0,'E-biomass'!Z67/'BIFUbC-biomass'!Z19,1)</f>
        <v>1</v>
      </c>
      <c r="AA19" s="313">
        <f>IF('BIFUbC-biomass'!AA19&gt;0,'E-biomass'!AA67/'BIFUbC-biomass'!AA19,1)</f>
        <v>1</v>
      </c>
      <c r="AB19" s="313">
        <f>IF('BIFUbC-biomass'!AB19&gt;0,'E-biomass'!AB67/'BIFUbC-biomass'!AB19,1)</f>
        <v>1</v>
      </c>
      <c r="AC19" s="313">
        <f>IF('BIFUbC-biomass'!AC19&gt;0,'E-biomass'!AC67/'BIFUbC-biomass'!AC19,1)</f>
        <v>1</v>
      </c>
      <c r="AD19" s="313">
        <f>IF('BIFUbC-biomass'!AD19&gt;0,'E-biomass'!AD67/'BIFUbC-biomass'!AD19,1)</f>
        <v>1</v>
      </c>
      <c r="AE19" s="313">
        <f>IF('BIFUbC-biomass'!AE19&gt;0,'E-biomass'!AE67/'BIFUbC-biomass'!AE19,1)</f>
        <v>1</v>
      </c>
      <c r="AF19" s="313">
        <f>IF('BIFUbC-biomass'!AF19&gt;0,'E-biomass'!AF67/'BIFUbC-biomass'!AF19,1)</f>
        <v>1</v>
      </c>
      <c r="AG19" s="313">
        <f>IF('BIFUbC-biomass'!AG19&gt;0,'E-biomass'!AG67/'BIFUbC-biomass'!AG19,1)</f>
        <v>1</v>
      </c>
      <c r="AH19" s="313">
        <f>IF('BIFUbC-biomass'!AH19&gt;0,'E-biomass'!AH67/'BIFUbC-biomass'!AH19,1)</f>
        <v>1</v>
      </c>
      <c r="AI19" s="313">
        <f>IF('BIFUbC-biomass'!AI19&gt;0,'E-biomass'!AI67/'BIFUbC-biomass'!AI19,1)</f>
        <v>1</v>
      </c>
      <c r="AJ19" s="313">
        <f>IF('BIFUbC-biomass'!AJ19&gt;0,'E-biomass'!AJ67/'BIFUbC-biomass'!AJ19,1)</f>
        <v>1</v>
      </c>
      <c r="AK19" s="313">
        <f>IF('BIFUbC-biomass'!AK19&gt;0,'E-biomass'!AK67/'BIFUbC-biomass'!AK19,1)</f>
        <v>1</v>
      </c>
      <c r="AL19" s="313">
        <f>IF('BIFUbC-biomass'!AL19&gt;0,'E-biomass'!AL67/'BIFUbC-biomass'!AL19,1)</f>
        <v>1</v>
      </c>
      <c r="AM19" s="313">
        <f>IF('BIFUbC-biomass'!AM19&gt;0,'E-biomass'!AM67/'BIFUbC-biomass'!AM19,1)</f>
        <v>1</v>
      </c>
      <c r="AN19" s="313">
        <f>IF('BIFUbC-biomass'!AN19&gt;0,'E-biomass'!AN67/'BIFUbC-biomass'!AN19,1)</f>
        <v>1</v>
      </c>
      <c r="AO19" s="313">
        <f>IF('BIFUbC-biomass'!AO19&gt;0,'E-biomass'!AO67/'BIFUbC-biomass'!AO19,1)</f>
        <v>1</v>
      </c>
      <c r="AP19" s="313">
        <f>IF('BIFUbC-biomass'!AP19&gt;0,'E-biomass'!AP67/'BIFUbC-biomass'!AP19,1)</f>
        <v>1</v>
      </c>
      <c r="AQ19" s="313">
        <f>IF('BIFUbC-biomass'!AQ19&gt;0,'E-biomass'!AQ67/'BIFUbC-biomass'!AQ19,1)</f>
        <v>1</v>
      </c>
    </row>
    <row r="20" spans="1:43" x14ac:dyDescent="0.2">
      <c r="A20" s="313" t="s">
        <v>142</v>
      </c>
      <c r="B20" s="313">
        <f>IF('BIFUbC-biomass'!B20&gt;0,'E-biomass'!B68/'BIFUbC-biomass'!B20,1)</f>
        <v>1</v>
      </c>
      <c r="C20" s="313">
        <f>IF('BIFUbC-biomass'!C20&gt;0,'E-biomass'!C68/'BIFUbC-biomass'!C20,1)</f>
        <v>1</v>
      </c>
      <c r="D20" s="313">
        <f>IF('BIFUbC-biomass'!D20&gt;0,'E-biomass'!D68/'BIFUbC-biomass'!D20,1)</f>
        <v>1</v>
      </c>
      <c r="E20" s="313">
        <f>IF('BIFUbC-biomass'!E20&gt;0,'E-biomass'!E68/'BIFUbC-biomass'!E20,1)</f>
        <v>1</v>
      </c>
      <c r="F20" s="313">
        <f>IF('BIFUbC-biomass'!F20&gt;0,'E-biomass'!F68/'BIFUbC-biomass'!F20,1)</f>
        <v>1</v>
      </c>
      <c r="G20" s="313">
        <f>IF('BIFUbC-biomass'!G20&gt;0,'E-biomass'!G68/'BIFUbC-biomass'!G20,1)</f>
        <v>1</v>
      </c>
      <c r="H20" s="313">
        <f>IF('BIFUbC-biomass'!H20&gt;0,'E-biomass'!H68/'BIFUbC-biomass'!H20,1)</f>
        <v>1</v>
      </c>
      <c r="I20" s="313">
        <f>IF('BIFUbC-biomass'!I20&gt;0,'E-biomass'!I68/'BIFUbC-biomass'!I20,1)</f>
        <v>1</v>
      </c>
      <c r="J20" s="313">
        <f>IF('BIFUbC-biomass'!J20&gt;0,'E-biomass'!J68/'BIFUbC-biomass'!J20,1)</f>
        <v>1</v>
      </c>
      <c r="K20" s="313">
        <f>IF('BIFUbC-biomass'!K20&gt;0,'E-biomass'!K68/'BIFUbC-biomass'!K20,1)</f>
        <v>1</v>
      </c>
      <c r="L20" s="313">
        <f>IF('BIFUbC-biomass'!L20&gt;0,'E-biomass'!L68/'BIFUbC-biomass'!L20,1)</f>
        <v>1</v>
      </c>
      <c r="M20" s="313">
        <f>IF('BIFUbC-biomass'!M20&gt;0,'E-biomass'!M68/'BIFUbC-biomass'!M20,1)</f>
        <v>1</v>
      </c>
      <c r="N20" s="313">
        <f>IF('BIFUbC-biomass'!N20&gt;0,'E-biomass'!N68/'BIFUbC-biomass'!N20,1)</f>
        <v>1</v>
      </c>
      <c r="O20" s="313">
        <f>IF('BIFUbC-biomass'!O20&gt;0,'E-biomass'!O68/'BIFUbC-biomass'!O20,1)</f>
        <v>1</v>
      </c>
      <c r="P20" s="313">
        <f>IF('BIFUbC-biomass'!P20&gt;0,'E-biomass'!P68/'BIFUbC-biomass'!P20,1)</f>
        <v>1</v>
      </c>
      <c r="Q20" s="313">
        <f>IF('BIFUbC-biomass'!Q20&gt;0,'E-biomass'!Q68/'BIFUbC-biomass'!Q20,1)</f>
        <v>1</v>
      </c>
      <c r="R20" s="313">
        <f>IF('BIFUbC-biomass'!R20&gt;0,'E-biomass'!R68/'BIFUbC-biomass'!R20,1)</f>
        <v>1</v>
      </c>
      <c r="S20" s="313">
        <f>IF('BIFUbC-biomass'!S20&gt;0,'E-biomass'!S68/'BIFUbC-biomass'!S20,1)</f>
        <v>1</v>
      </c>
      <c r="T20" s="313">
        <f>IF('BIFUbC-biomass'!T20&gt;0,'E-biomass'!T68/'BIFUbC-biomass'!T20,1)</f>
        <v>1</v>
      </c>
      <c r="U20" s="313">
        <f>IF('BIFUbC-biomass'!U20&gt;0,'E-biomass'!U68/'BIFUbC-biomass'!U20,1)</f>
        <v>1</v>
      </c>
      <c r="V20" s="313">
        <f>IF('BIFUbC-biomass'!V20&gt;0,'E-biomass'!V68/'BIFUbC-biomass'!V20,1)</f>
        <v>1</v>
      </c>
      <c r="W20" s="313">
        <f>IF('BIFUbC-biomass'!W20&gt;0,'E-biomass'!W68/'BIFUbC-biomass'!W20,1)</f>
        <v>1</v>
      </c>
      <c r="X20" s="313">
        <f>IF('BIFUbC-biomass'!X20&gt;0,'E-biomass'!X68/'BIFUbC-biomass'!X20,1)</f>
        <v>1</v>
      </c>
      <c r="Y20" s="313">
        <f>IF('BIFUbC-biomass'!Y20&gt;0,'E-biomass'!Y68/'BIFUbC-biomass'!Y20,1)</f>
        <v>1</v>
      </c>
      <c r="Z20" s="313">
        <f>IF('BIFUbC-biomass'!Z20&gt;0,'E-biomass'!Z68/'BIFUbC-biomass'!Z20,1)</f>
        <v>1</v>
      </c>
      <c r="AA20" s="313">
        <f>IF('BIFUbC-biomass'!AA20&gt;0,'E-biomass'!AA68/'BIFUbC-biomass'!AA20,1)</f>
        <v>1</v>
      </c>
      <c r="AB20" s="313">
        <f>IF('BIFUbC-biomass'!AB20&gt;0,'E-biomass'!AB68/'BIFUbC-biomass'!AB20,1)</f>
        <v>1</v>
      </c>
      <c r="AC20" s="313">
        <f>IF('BIFUbC-biomass'!AC20&gt;0,'E-biomass'!AC68/'BIFUbC-biomass'!AC20,1)</f>
        <v>1</v>
      </c>
      <c r="AD20" s="313">
        <f>IF('BIFUbC-biomass'!AD20&gt;0,'E-biomass'!AD68/'BIFUbC-biomass'!AD20,1)</f>
        <v>1</v>
      </c>
      <c r="AE20" s="313">
        <f>IF('BIFUbC-biomass'!AE20&gt;0,'E-biomass'!AE68/'BIFUbC-biomass'!AE20,1)</f>
        <v>1</v>
      </c>
      <c r="AF20" s="313">
        <f>IF('BIFUbC-biomass'!AF20&gt;0,'E-biomass'!AF68/'BIFUbC-biomass'!AF20,1)</f>
        <v>1</v>
      </c>
      <c r="AG20" s="313">
        <f>IF('BIFUbC-biomass'!AG20&gt;0,'E-biomass'!AG68/'BIFUbC-biomass'!AG20,1)</f>
        <v>1</v>
      </c>
      <c r="AH20" s="313">
        <f>IF('BIFUbC-biomass'!AH20&gt;0,'E-biomass'!AH68/'BIFUbC-biomass'!AH20,1)</f>
        <v>1</v>
      </c>
      <c r="AI20" s="313">
        <f>IF('BIFUbC-biomass'!AI20&gt;0,'E-biomass'!AI68/'BIFUbC-biomass'!AI20,1)</f>
        <v>1</v>
      </c>
      <c r="AJ20" s="313">
        <f>IF('BIFUbC-biomass'!AJ20&gt;0,'E-biomass'!AJ68/'BIFUbC-biomass'!AJ20,1)</f>
        <v>1</v>
      </c>
      <c r="AK20" s="313">
        <f>IF('BIFUbC-biomass'!AK20&gt;0,'E-biomass'!AK68/'BIFUbC-biomass'!AK20,1)</f>
        <v>1</v>
      </c>
      <c r="AL20" s="313">
        <f>IF('BIFUbC-biomass'!AL20&gt;0,'E-biomass'!AL68/'BIFUbC-biomass'!AL20,1)</f>
        <v>1</v>
      </c>
      <c r="AM20" s="313">
        <f>IF('BIFUbC-biomass'!AM20&gt;0,'E-biomass'!AM68/'BIFUbC-biomass'!AM20,1)</f>
        <v>1</v>
      </c>
      <c r="AN20" s="313">
        <f>IF('BIFUbC-biomass'!AN20&gt;0,'E-biomass'!AN68/'BIFUbC-biomass'!AN20,1)</f>
        <v>1</v>
      </c>
      <c r="AO20" s="313">
        <f>IF('BIFUbC-biomass'!AO20&gt;0,'E-biomass'!AO68/'BIFUbC-biomass'!AO20,1)</f>
        <v>1</v>
      </c>
      <c r="AP20" s="313">
        <f>IF('BIFUbC-biomass'!AP20&gt;0,'E-biomass'!AP68/'BIFUbC-biomass'!AP20,1)</f>
        <v>1</v>
      </c>
      <c r="AQ20" s="313">
        <f>IF('BIFUbC-biomass'!AQ20&gt;0,'E-biomass'!AQ68/'BIFUbC-biomass'!AQ20,1)</f>
        <v>1</v>
      </c>
    </row>
    <row r="21" spans="1:43" x14ac:dyDescent="0.2">
      <c r="A21" s="313" t="s">
        <v>143</v>
      </c>
      <c r="B21" s="313">
        <f>IF('BIFUbC-biomass'!B21&gt;0,'E-biomass'!B69/'BIFUbC-biomass'!B21,1)</f>
        <v>1</v>
      </c>
      <c r="C21" s="313">
        <f>IF('BIFUbC-biomass'!C21&gt;0,'E-biomass'!C69/'BIFUbC-biomass'!C21,1)</f>
        <v>1</v>
      </c>
      <c r="D21" s="313">
        <f>IF('BIFUbC-biomass'!D21&gt;0,'E-biomass'!D69/'BIFUbC-biomass'!D21,1)</f>
        <v>1</v>
      </c>
      <c r="E21" s="313">
        <f>IF('BIFUbC-biomass'!E21&gt;0,'E-biomass'!E69/'BIFUbC-biomass'!E21,1)</f>
        <v>1</v>
      </c>
      <c r="F21" s="313">
        <f>IF('BIFUbC-biomass'!F21&gt;0,'E-biomass'!F69/'BIFUbC-biomass'!F21,1)</f>
        <v>1</v>
      </c>
      <c r="G21" s="313">
        <f>IF('BIFUbC-biomass'!G21&gt;0,'E-biomass'!G69/'BIFUbC-biomass'!G21,1)</f>
        <v>1</v>
      </c>
      <c r="H21" s="313">
        <f>IF('BIFUbC-biomass'!H21&gt;0,'E-biomass'!H69/'BIFUbC-biomass'!H21,1)</f>
        <v>1</v>
      </c>
      <c r="I21" s="313">
        <f>IF('BIFUbC-biomass'!I21&gt;0,'E-biomass'!I69/'BIFUbC-biomass'!I21,1)</f>
        <v>1</v>
      </c>
      <c r="J21" s="313">
        <f>IF('BIFUbC-biomass'!J21&gt;0,'E-biomass'!J69/'BIFUbC-biomass'!J21,1)</f>
        <v>1</v>
      </c>
      <c r="K21" s="313">
        <f>IF('BIFUbC-biomass'!K21&gt;0,'E-biomass'!K69/'BIFUbC-biomass'!K21,1)</f>
        <v>1</v>
      </c>
      <c r="L21" s="313">
        <f>IF('BIFUbC-biomass'!L21&gt;0,'E-biomass'!L69/'BIFUbC-biomass'!L21,1)</f>
        <v>1</v>
      </c>
      <c r="M21" s="313">
        <f>IF('BIFUbC-biomass'!M21&gt;0,'E-biomass'!M69/'BIFUbC-biomass'!M21,1)</f>
        <v>1</v>
      </c>
      <c r="N21" s="313">
        <f>IF('BIFUbC-biomass'!N21&gt;0,'E-biomass'!N69/'BIFUbC-biomass'!N21,1)</f>
        <v>1</v>
      </c>
      <c r="O21" s="313">
        <f>IF('BIFUbC-biomass'!O21&gt;0,'E-biomass'!O69/'BIFUbC-biomass'!O21,1)</f>
        <v>1</v>
      </c>
      <c r="P21" s="313">
        <f>IF('BIFUbC-biomass'!P21&gt;0,'E-biomass'!P69/'BIFUbC-biomass'!P21,1)</f>
        <v>1</v>
      </c>
      <c r="Q21" s="313">
        <f>IF('BIFUbC-biomass'!Q21&gt;0,'E-biomass'!Q69/'BIFUbC-biomass'!Q21,1)</f>
        <v>1</v>
      </c>
      <c r="R21" s="313">
        <f>IF('BIFUbC-biomass'!R21&gt;0,'E-biomass'!R69/'BIFUbC-biomass'!R21,1)</f>
        <v>1</v>
      </c>
      <c r="S21" s="313">
        <f>IF('BIFUbC-biomass'!S21&gt;0,'E-biomass'!S69/'BIFUbC-biomass'!S21,1)</f>
        <v>1</v>
      </c>
      <c r="T21" s="313">
        <f>IF('BIFUbC-biomass'!T21&gt;0,'E-biomass'!T69/'BIFUbC-biomass'!T21,1)</f>
        <v>1</v>
      </c>
      <c r="U21" s="313">
        <f>IF('BIFUbC-biomass'!U21&gt;0,'E-biomass'!U69/'BIFUbC-biomass'!U21,1)</f>
        <v>1</v>
      </c>
      <c r="V21" s="313">
        <f>IF('BIFUbC-biomass'!V21&gt;0,'E-biomass'!V69/'BIFUbC-biomass'!V21,1)</f>
        <v>1</v>
      </c>
      <c r="W21" s="313">
        <f>IF('BIFUbC-biomass'!W21&gt;0,'E-biomass'!W69/'BIFUbC-biomass'!W21,1)</f>
        <v>1</v>
      </c>
      <c r="X21" s="313">
        <f>IF('BIFUbC-biomass'!X21&gt;0,'E-biomass'!X69/'BIFUbC-biomass'!X21,1)</f>
        <v>1</v>
      </c>
      <c r="Y21" s="313">
        <f>IF('BIFUbC-biomass'!Y21&gt;0,'E-biomass'!Y69/'BIFUbC-biomass'!Y21,1)</f>
        <v>1</v>
      </c>
      <c r="Z21" s="313">
        <f>IF('BIFUbC-biomass'!Z21&gt;0,'E-biomass'!Z69/'BIFUbC-biomass'!Z21,1)</f>
        <v>1</v>
      </c>
      <c r="AA21" s="313">
        <f>IF('BIFUbC-biomass'!AA21&gt;0,'E-biomass'!AA69/'BIFUbC-biomass'!AA21,1)</f>
        <v>1</v>
      </c>
      <c r="AB21" s="313">
        <f>IF('BIFUbC-biomass'!AB21&gt;0,'E-biomass'!AB69/'BIFUbC-biomass'!AB21,1)</f>
        <v>1</v>
      </c>
      <c r="AC21" s="313">
        <f>IF('BIFUbC-biomass'!AC21&gt;0,'E-biomass'!AC69/'BIFUbC-biomass'!AC21,1)</f>
        <v>1</v>
      </c>
      <c r="AD21" s="313">
        <f>IF('BIFUbC-biomass'!AD21&gt;0,'E-biomass'!AD69/'BIFUbC-biomass'!AD21,1)</f>
        <v>1</v>
      </c>
      <c r="AE21" s="313">
        <f>IF('BIFUbC-biomass'!AE21&gt;0,'E-biomass'!AE69/'BIFUbC-biomass'!AE21,1)</f>
        <v>1</v>
      </c>
      <c r="AF21" s="313">
        <f>IF('BIFUbC-biomass'!AF21&gt;0,'E-biomass'!AF69/'BIFUbC-biomass'!AF21,1)</f>
        <v>1</v>
      </c>
      <c r="AG21" s="313">
        <f>IF('BIFUbC-biomass'!AG21&gt;0,'E-biomass'!AG69/'BIFUbC-biomass'!AG21,1)</f>
        <v>1</v>
      </c>
      <c r="AH21" s="313">
        <f>IF('BIFUbC-biomass'!AH21&gt;0,'E-biomass'!AH69/'BIFUbC-biomass'!AH21,1)</f>
        <v>1</v>
      </c>
      <c r="AI21" s="313">
        <f>IF('BIFUbC-biomass'!AI21&gt;0,'E-biomass'!AI69/'BIFUbC-biomass'!AI21,1)</f>
        <v>1</v>
      </c>
      <c r="AJ21" s="313">
        <f>IF('BIFUbC-biomass'!AJ21&gt;0,'E-biomass'!AJ69/'BIFUbC-biomass'!AJ21,1)</f>
        <v>1</v>
      </c>
      <c r="AK21" s="313">
        <f>IF('BIFUbC-biomass'!AK21&gt;0,'E-biomass'!AK69/'BIFUbC-biomass'!AK21,1)</f>
        <v>1</v>
      </c>
      <c r="AL21" s="313">
        <f>IF('BIFUbC-biomass'!AL21&gt;0,'E-biomass'!AL69/'BIFUbC-biomass'!AL21,1)</f>
        <v>1</v>
      </c>
      <c r="AM21" s="313">
        <f>IF('BIFUbC-biomass'!AM21&gt;0,'E-biomass'!AM69/'BIFUbC-biomass'!AM21,1)</f>
        <v>1</v>
      </c>
      <c r="AN21" s="313">
        <f>IF('BIFUbC-biomass'!AN21&gt;0,'E-biomass'!AN69/'BIFUbC-biomass'!AN21,1)</f>
        <v>1</v>
      </c>
      <c r="AO21" s="313">
        <f>IF('BIFUbC-biomass'!AO21&gt;0,'E-biomass'!AO69/'BIFUbC-biomass'!AO21,1)</f>
        <v>1</v>
      </c>
      <c r="AP21" s="313">
        <f>IF('BIFUbC-biomass'!AP21&gt;0,'E-biomass'!AP69/'BIFUbC-biomass'!AP21,1)</f>
        <v>1</v>
      </c>
      <c r="AQ21" s="313">
        <f>IF('BIFUbC-biomass'!AQ21&gt;0,'E-biomass'!AQ69/'BIFUbC-biomass'!AQ21,1)</f>
        <v>1</v>
      </c>
    </row>
    <row r="22" spans="1:43" x14ac:dyDescent="0.2">
      <c r="A22" s="313" t="s">
        <v>144</v>
      </c>
      <c r="B22" s="313">
        <f>IF('BIFUbC-biomass'!B22&gt;0,'E-biomass'!B70/'BIFUbC-biomass'!B22,1)</f>
        <v>1</v>
      </c>
      <c r="C22" s="313">
        <f>IF('BIFUbC-biomass'!C22&gt;0,'E-biomass'!C70/'BIFUbC-biomass'!C22,1)</f>
        <v>1</v>
      </c>
      <c r="D22" s="313">
        <f>IF('BIFUbC-biomass'!D22&gt;0,'E-biomass'!D70/'BIFUbC-biomass'!D22,1)</f>
        <v>1</v>
      </c>
      <c r="E22" s="313">
        <f>IF('BIFUbC-biomass'!E22&gt;0,'E-biomass'!E70/'BIFUbC-biomass'!E22,1)</f>
        <v>1</v>
      </c>
      <c r="F22" s="313">
        <f>IF('BIFUbC-biomass'!F22&gt;0,'E-biomass'!F70/'BIFUbC-biomass'!F22,1)</f>
        <v>1</v>
      </c>
      <c r="G22" s="313">
        <f>IF('BIFUbC-biomass'!G22&gt;0,'E-biomass'!G70/'BIFUbC-biomass'!G22,1)</f>
        <v>1</v>
      </c>
      <c r="H22" s="313">
        <f>IF('BIFUbC-biomass'!H22&gt;0,'E-biomass'!H70/'BIFUbC-biomass'!H22,1)</f>
        <v>1</v>
      </c>
      <c r="I22" s="313">
        <f>IF('BIFUbC-biomass'!I22&gt;0,'E-biomass'!I70/'BIFUbC-biomass'!I22,1)</f>
        <v>1</v>
      </c>
      <c r="J22" s="313">
        <f>IF('BIFUbC-biomass'!J22&gt;0,'E-biomass'!J70/'BIFUbC-biomass'!J22,1)</f>
        <v>1</v>
      </c>
      <c r="K22" s="313">
        <f>IF('BIFUbC-biomass'!K22&gt;0,'E-biomass'!K70/'BIFUbC-biomass'!K22,1)</f>
        <v>1</v>
      </c>
      <c r="L22" s="313">
        <f>IF('BIFUbC-biomass'!L22&gt;0,'E-biomass'!L70/'BIFUbC-biomass'!L22,1)</f>
        <v>1</v>
      </c>
      <c r="M22" s="313">
        <f>IF('BIFUbC-biomass'!M22&gt;0,'E-biomass'!M70/'BIFUbC-biomass'!M22,1)</f>
        <v>1</v>
      </c>
      <c r="N22" s="313">
        <f>IF('BIFUbC-biomass'!N22&gt;0,'E-biomass'!N70/'BIFUbC-biomass'!N22,1)</f>
        <v>1</v>
      </c>
      <c r="O22" s="313">
        <f>IF('BIFUbC-biomass'!O22&gt;0,'E-biomass'!O70/'BIFUbC-biomass'!O22,1)</f>
        <v>1</v>
      </c>
      <c r="P22" s="313">
        <f>IF('BIFUbC-biomass'!P22&gt;0,'E-biomass'!P70/'BIFUbC-biomass'!P22,1)</f>
        <v>1</v>
      </c>
      <c r="Q22" s="313">
        <f>IF('BIFUbC-biomass'!Q22&gt;0,'E-biomass'!Q70/'BIFUbC-biomass'!Q22,1)</f>
        <v>1</v>
      </c>
      <c r="R22" s="313">
        <f>IF('BIFUbC-biomass'!R22&gt;0,'E-biomass'!R70/'BIFUbC-biomass'!R22,1)</f>
        <v>1</v>
      </c>
      <c r="S22" s="313">
        <f>IF('BIFUbC-biomass'!S22&gt;0,'E-biomass'!S70/'BIFUbC-biomass'!S22,1)</f>
        <v>1</v>
      </c>
      <c r="T22" s="313">
        <f>IF('BIFUbC-biomass'!T22&gt;0,'E-biomass'!T70/'BIFUbC-biomass'!T22,1)</f>
        <v>1</v>
      </c>
      <c r="U22" s="313">
        <f>IF('BIFUbC-biomass'!U22&gt;0,'E-biomass'!U70/'BIFUbC-biomass'!U22,1)</f>
        <v>1</v>
      </c>
      <c r="V22" s="313">
        <f>IF('BIFUbC-biomass'!V22&gt;0,'E-biomass'!V70/'BIFUbC-biomass'!V22,1)</f>
        <v>1</v>
      </c>
      <c r="W22" s="313">
        <f>IF('BIFUbC-biomass'!W22&gt;0,'E-biomass'!W70/'BIFUbC-biomass'!W22,1)</f>
        <v>1</v>
      </c>
      <c r="X22" s="313">
        <f>IF('BIFUbC-biomass'!X22&gt;0,'E-biomass'!X70/'BIFUbC-biomass'!X22,1)</f>
        <v>1</v>
      </c>
      <c r="Y22" s="313">
        <f>IF('BIFUbC-biomass'!Y22&gt;0,'E-biomass'!Y70/'BIFUbC-biomass'!Y22,1)</f>
        <v>1</v>
      </c>
      <c r="Z22" s="313">
        <f>IF('BIFUbC-biomass'!Z22&gt;0,'E-biomass'!Z70/'BIFUbC-biomass'!Z22,1)</f>
        <v>1</v>
      </c>
      <c r="AA22" s="313">
        <f>IF('BIFUbC-biomass'!AA22&gt;0,'E-biomass'!AA70/'BIFUbC-biomass'!AA22,1)</f>
        <v>1</v>
      </c>
      <c r="AB22" s="313">
        <f>IF('BIFUbC-biomass'!AB22&gt;0,'E-biomass'!AB70/'BIFUbC-biomass'!AB22,1)</f>
        <v>1</v>
      </c>
      <c r="AC22" s="313">
        <f>IF('BIFUbC-biomass'!AC22&gt;0,'E-biomass'!AC70/'BIFUbC-biomass'!AC22,1)</f>
        <v>1</v>
      </c>
      <c r="AD22" s="313">
        <f>IF('BIFUbC-biomass'!AD22&gt;0,'E-biomass'!AD70/'BIFUbC-biomass'!AD22,1)</f>
        <v>1</v>
      </c>
      <c r="AE22" s="313">
        <f>IF('BIFUbC-biomass'!AE22&gt;0,'E-biomass'!AE70/'BIFUbC-biomass'!AE22,1)</f>
        <v>1</v>
      </c>
      <c r="AF22" s="313">
        <f>IF('BIFUbC-biomass'!AF22&gt;0,'E-biomass'!AF70/'BIFUbC-biomass'!AF22,1)</f>
        <v>1</v>
      </c>
      <c r="AG22" s="313">
        <f>IF('BIFUbC-biomass'!AG22&gt;0,'E-biomass'!AG70/'BIFUbC-biomass'!AG22,1)</f>
        <v>1</v>
      </c>
      <c r="AH22" s="313">
        <f>IF('BIFUbC-biomass'!AH22&gt;0,'E-biomass'!AH70/'BIFUbC-biomass'!AH22,1)</f>
        <v>1</v>
      </c>
      <c r="AI22" s="313">
        <f>IF('BIFUbC-biomass'!AI22&gt;0,'E-biomass'!AI70/'BIFUbC-biomass'!AI22,1)</f>
        <v>1</v>
      </c>
      <c r="AJ22" s="313">
        <f>IF('BIFUbC-biomass'!AJ22&gt;0,'E-biomass'!AJ70/'BIFUbC-biomass'!AJ22,1)</f>
        <v>1</v>
      </c>
      <c r="AK22" s="313">
        <f>IF('BIFUbC-biomass'!AK22&gt;0,'E-biomass'!AK70/'BIFUbC-biomass'!AK22,1)</f>
        <v>1</v>
      </c>
      <c r="AL22" s="313">
        <f>IF('BIFUbC-biomass'!AL22&gt;0,'E-biomass'!AL70/'BIFUbC-biomass'!AL22,1)</f>
        <v>1</v>
      </c>
      <c r="AM22" s="313">
        <f>IF('BIFUbC-biomass'!AM22&gt;0,'E-biomass'!AM70/'BIFUbC-biomass'!AM22,1)</f>
        <v>1</v>
      </c>
      <c r="AN22" s="313">
        <f>IF('BIFUbC-biomass'!AN22&gt;0,'E-biomass'!AN70/'BIFUbC-biomass'!AN22,1)</f>
        <v>1</v>
      </c>
      <c r="AO22" s="313">
        <f>IF('BIFUbC-biomass'!AO22&gt;0,'E-biomass'!AO70/'BIFUbC-biomass'!AO22,1)</f>
        <v>1</v>
      </c>
      <c r="AP22" s="313">
        <f>IF('BIFUbC-biomass'!AP22&gt;0,'E-biomass'!AP70/'BIFUbC-biomass'!AP22,1)</f>
        <v>1</v>
      </c>
      <c r="AQ22" s="313">
        <f>IF('BIFUbC-biomass'!AQ22&gt;0,'E-biomass'!AQ70/'BIFUbC-biomass'!AQ22,1)</f>
        <v>1</v>
      </c>
    </row>
    <row r="23" spans="1:43" x14ac:dyDescent="0.2">
      <c r="A23" s="313" t="s">
        <v>145</v>
      </c>
      <c r="B23" s="313">
        <f>IF('BIFUbC-biomass'!B23&gt;0,'E-biomass'!B71/'BIFUbC-biomass'!B23,1)</f>
        <v>1</v>
      </c>
      <c r="C23" s="313">
        <f>IF('BIFUbC-biomass'!C23&gt;0,'E-biomass'!C71/'BIFUbC-biomass'!C23,1)</f>
        <v>1</v>
      </c>
      <c r="D23" s="313">
        <f>IF('BIFUbC-biomass'!D23&gt;0,'E-biomass'!D71/'BIFUbC-biomass'!D23,1)</f>
        <v>1</v>
      </c>
      <c r="E23" s="313">
        <f>IF('BIFUbC-biomass'!E23&gt;0,'E-biomass'!E71/'BIFUbC-biomass'!E23,1)</f>
        <v>1</v>
      </c>
      <c r="F23" s="313">
        <f>IF('BIFUbC-biomass'!F23&gt;0,'E-biomass'!F71/'BIFUbC-biomass'!F23,1)</f>
        <v>1</v>
      </c>
      <c r="G23" s="313">
        <f>IF('BIFUbC-biomass'!G23&gt;0,'E-biomass'!G71/'BIFUbC-biomass'!G23,1)</f>
        <v>1</v>
      </c>
      <c r="H23" s="313">
        <f>IF('BIFUbC-biomass'!H23&gt;0,'E-biomass'!H71/'BIFUbC-biomass'!H23,1)</f>
        <v>1</v>
      </c>
      <c r="I23" s="313">
        <f>IF('BIFUbC-biomass'!I23&gt;0,'E-biomass'!I71/'BIFUbC-biomass'!I23,1)</f>
        <v>1</v>
      </c>
      <c r="J23" s="313">
        <f>IF('BIFUbC-biomass'!J23&gt;0,'E-biomass'!J71/'BIFUbC-biomass'!J23,1)</f>
        <v>1</v>
      </c>
      <c r="K23" s="313">
        <f>IF('BIFUbC-biomass'!K23&gt;0,'E-biomass'!K71/'BIFUbC-biomass'!K23,1)</f>
        <v>1</v>
      </c>
      <c r="L23" s="313">
        <f>IF('BIFUbC-biomass'!L23&gt;0,'E-biomass'!L71/'BIFUbC-biomass'!L23,1)</f>
        <v>1</v>
      </c>
      <c r="M23" s="313">
        <f>IF('BIFUbC-biomass'!M23&gt;0,'E-biomass'!M71/'BIFUbC-biomass'!M23,1)</f>
        <v>1</v>
      </c>
      <c r="N23" s="313">
        <f>IF('BIFUbC-biomass'!N23&gt;0,'E-biomass'!N71/'BIFUbC-biomass'!N23,1)</f>
        <v>1</v>
      </c>
      <c r="O23" s="313">
        <f>IF('BIFUbC-biomass'!O23&gt;0,'E-biomass'!O71/'BIFUbC-biomass'!O23,1)</f>
        <v>1</v>
      </c>
      <c r="P23" s="313">
        <f>IF('BIFUbC-biomass'!P23&gt;0,'E-biomass'!P71/'BIFUbC-biomass'!P23,1)</f>
        <v>1</v>
      </c>
      <c r="Q23" s="313">
        <f>IF('BIFUbC-biomass'!Q23&gt;0,'E-biomass'!Q71/'BIFUbC-biomass'!Q23,1)</f>
        <v>1</v>
      </c>
      <c r="R23" s="313">
        <f>IF('BIFUbC-biomass'!R23&gt;0,'E-biomass'!R71/'BIFUbC-biomass'!R23,1)</f>
        <v>1</v>
      </c>
      <c r="S23" s="313">
        <f>IF('BIFUbC-biomass'!S23&gt;0,'E-biomass'!S71/'BIFUbC-biomass'!S23,1)</f>
        <v>1</v>
      </c>
      <c r="T23" s="313">
        <f>IF('BIFUbC-biomass'!T23&gt;0,'E-biomass'!T71/'BIFUbC-biomass'!T23,1)</f>
        <v>1</v>
      </c>
      <c r="U23" s="313">
        <f>IF('BIFUbC-biomass'!U23&gt;0,'E-biomass'!U71/'BIFUbC-biomass'!U23,1)</f>
        <v>1</v>
      </c>
      <c r="V23" s="313">
        <f>IF('BIFUbC-biomass'!V23&gt;0,'E-biomass'!V71/'BIFUbC-biomass'!V23,1)</f>
        <v>1</v>
      </c>
      <c r="W23" s="313">
        <f>IF('BIFUbC-biomass'!W23&gt;0,'E-biomass'!W71/'BIFUbC-biomass'!W23,1)</f>
        <v>1</v>
      </c>
      <c r="X23" s="313">
        <f>IF('BIFUbC-biomass'!X23&gt;0,'E-biomass'!X71/'BIFUbC-biomass'!X23,1)</f>
        <v>1</v>
      </c>
      <c r="Y23" s="313">
        <f>IF('BIFUbC-biomass'!Y23&gt;0,'E-biomass'!Y71/'BIFUbC-biomass'!Y23,1)</f>
        <v>1</v>
      </c>
      <c r="Z23" s="313">
        <f>IF('BIFUbC-biomass'!Z23&gt;0,'E-biomass'!Z71/'BIFUbC-biomass'!Z23,1)</f>
        <v>1</v>
      </c>
      <c r="AA23" s="313">
        <f>IF('BIFUbC-biomass'!AA23&gt;0,'E-biomass'!AA71/'BIFUbC-biomass'!AA23,1)</f>
        <v>1</v>
      </c>
      <c r="AB23" s="313">
        <f>IF('BIFUbC-biomass'!AB23&gt;0,'E-biomass'!AB71/'BIFUbC-biomass'!AB23,1)</f>
        <v>1</v>
      </c>
      <c r="AC23" s="313">
        <f>IF('BIFUbC-biomass'!AC23&gt;0,'E-biomass'!AC71/'BIFUbC-biomass'!AC23,1)</f>
        <v>1</v>
      </c>
      <c r="AD23" s="313">
        <f>IF('BIFUbC-biomass'!AD23&gt;0,'E-biomass'!AD71/'BIFUbC-biomass'!AD23,1)</f>
        <v>1</v>
      </c>
      <c r="AE23" s="313">
        <f>IF('BIFUbC-biomass'!AE23&gt;0,'E-biomass'!AE71/'BIFUbC-biomass'!AE23,1)</f>
        <v>1</v>
      </c>
      <c r="AF23" s="313">
        <f>IF('BIFUbC-biomass'!AF23&gt;0,'E-biomass'!AF71/'BIFUbC-biomass'!AF23,1)</f>
        <v>1</v>
      </c>
      <c r="AG23" s="313">
        <f>IF('BIFUbC-biomass'!AG23&gt;0,'E-biomass'!AG71/'BIFUbC-biomass'!AG23,1)</f>
        <v>1</v>
      </c>
      <c r="AH23" s="313">
        <f>IF('BIFUbC-biomass'!AH23&gt;0,'E-biomass'!AH71/'BIFUbC-biomass'!AH23,1)</f>
        <v>1</v>
      </c>
      <c r="AI23" s="313">
        <f>IF('BIFUbC-biomass'!AI23&gt;0,'E-biomass'!AI71/'BIFUbC-biomass'!AI23,1)</f>
        <v>1</v>
      </c>
      <c r="AJ23" s="313">
        <f>IF('BIFUbC-biomass'!AJ23&gt;0,'E-biomass'!AJ71/'BIFUbC-biomass'!AJ23,1)</f>
        <v>1</v>
      </c>
      <c r="AK23" s="313">
        <f>IF('BIFUbC-biomass'!AK23&gt;0,'E-biomass'!AK71/'BIFUbC-biomass'!AK23,1)</f>
        <v>1</v>
      </c>
      <c r="AL23" s="313">
        <f>IF('BIFUbC-biomass'!AL23&gt;0,'E-biomass'!AL71/'BIFUbC-biomass'!AL23,1)</f>
        <v>1</v>
      </c>
      <c r="AM23" s="313">
        <f>IF('BIFUbC-biomass'!AM23&gt;0,'E-biomass'!AM71/'BIFUbC-biomass'!AM23,1)</f>
        <v>1</v>
      </c>
      <c r="AN23" s="313">
        <f>IF('BIFUbC-biomass'!AN23&gt;0,'E-biomass'!AN71/'BIFUbC-biomass'!AN23,1)</f>
        <v>1</v>
      </c>
      <c r="AO23" s="313">
        <f>IF('BIFUbC-biomass'!AO23&gt;0,'E-biomass'!AO71/'BIFUbC-biomass'!AO23,1)</f>
        <v>1</v>
      </c>
      <c r="AP23" s="313">
        <f>IF('BIFUbC-biomass'!AP23&gt;0,'E-biomass'!AP71/'BIFUbC-biomass'!AP23,1)</f>
        <v>1</v>
      </c>
      <c r="AQ23" s="313">
        <f>IF('BIFUbC-biomass'!AQ23&gt;0,'E-biomass'!AQ71/'BIFUbC-biomass'!AQ23,1)</f>
        <v>1</v>
      </c>
    </row>
    <row r="24" spans="1:43" x14ac:dyDescent="0.2">
      <c r="A24" s="313" t="s">
        <v>146</v>
      </c>
      <c r="B24" s="313">
        <f>IF('BIFUbC-biomass'!B24&gt;0,'E-biomass'!B72/'BIFUbC-biomass'!B24,1)</f>
        <v>1</v>
      </c>
      <c r="C24" s="313">
        <f>IF('BIFUbC-biomass'!C24&gt;0,'E-biomass'!C72/'BIFUbC-biomass'!C24,1)</f>
        <v>1</v>
      </c>
      <c r="D24" s="313">
        <f>IF('BIFUbC-biomass'!D24&gt;0,'E-biomass'!D72/'BIFUbC-biomass'!D24,1)</f>
        <v>1</v>
      </c>
      <c r="E24" s="313">
        <f>IF('BIFUbC-biomass'!E24&gt;0,'E-biomass'!E72/'BIFUbC-biomass'!E24,1)</f>
        <v>1</v>
      </c>
      <c r="F24" s="313">
        <f>IF('BIFUbC-biomass'!F24&gt;0,'E-biomass'!F72/'BIFUbC-biomass'!F24,1)</f>
        <v>1</v>
      </c>
      <c r="G24" s="313">
        <f>IF('BIFUbC-biomass'!G24&gt;0,'E-biomass'!G72/'BIFUbC-biomass'!G24,1)</f>
        <v>1</v>
      </c>
      <c r="H24" s="313">
        <f>IF('BIFUbC-biomass'!H24&gt;0,'E-biomass'!H72/'BIFUbC-biomass'!H24,1)</f>
        <v>1</v>
      </c>
      <c r="I24" s="313">
        <f>IF('BIFUbC-biomass'!I24&gt;0,'E-biomass'!I72/'BIFUbC-biomass'!I24,1)</f>
        <v>1</v>
      </c>
      <c r="J24" s="313">
        <f>IF('BIFUbC-biomass'!J24&gt;0,'E-biomass'!J72/'BIFUbC-biomass'!J24,1)</f>
        <v>1</v>
      </c>
      <c r="K24" s="313">
        <f>IF('BIFUbC-biomass'!K24&gt;0,'E-biomass'!K72/'BIFUbC-biomass'!K24,1)</f>
        <v>1</v>
      </c>
      <c r="L24" s="313">
        <f>IF('BIFUbC-biomass'!L24&gt;0,'E-biomass'!L72/'BIFUbC-biomass'!L24,1)</f>
        <v>1</v>
      </c>
      <c r="M24" s="313">
        <f>IF('BIFUbC-biomass'!M24&gt;0,'E-biomass'!M72/'BIFUbC-biomass'!M24,1)</f>
        <v>1</v>
      </c>
      <c r="N24" s="313">
        <f>IF('BIFUbC-biomass'!N24&gt;0,'E-biomass'!N72/'BIFUbC-biomass'!N24,1)</f>
        <v>1</v>
      </c>
      <c r="O24" s="313">
        <f>IF('BIFUbC-biomass'!O24&gt;0,'E-biomass'!O72/'BIFUbC-biomass'!O24,1)</f>
        <v>1</v>
      </c>
      <c r="P24" s="313">
        <f>IF('BIFUbC-biomass'!P24&gt;0,'E-biomass'!P72/'BIFUbC-biomass'!P24,1)</f>
        <v>1</v>
      </c>
      <c r="Q24" s="313">
        <f>IF('BIFUbC-biomass'!Q24&gt;0,'E-biomass'!Q72/'BIFUbC-biomass'!Q24,1)</f>
        <v>1</v>
      </c>
      <c r="R24" s="313">
        <f>IF('BIFUbC-biomass'!R24&gt;0,'E-biomass'!R72/'BIFUbC-biomass'!R24,1)</f>
        <v>1</v>
      </c>
      <c r="S24" s="313">
        <f>IF('BIFUbC-biomass'!S24&gt;0,'E-biomass'!S72/'BIFUbC-biomass'!S24,1)</f>
        <v>1</v>
      </c>
      <c r="T24" s="313">
        <f>IF('BIFUbC-biomass'!T24&gt;0,'E-biomass'!T72/'BIFUbC-biomass'!T24,1)</f>
        <v>1</v>
      </c>
      <c r="U24" s="313">
        <f>IF('BIFUbC-biomass'!U24&gt;0,'E-biomass'!U72/'BIFUbC-biomass'!U24,1)</f>
        <v>1</v>
      </c>
      <c r="V24" s="313">
        <f>IF('BIFUbC-biomass'!V24&gt;0,'E-biomass'!V72/'BIFUbC-biomass'!V24,1)</f>
        <v>1</v>
      </c>
      <c r="W24" s="313">
        <f>IF('BIFUbC-biomass'!W24&gt;0,'E-biomass'!W72/'BIFUbC-biomass'!W24,1)</f>
        <v>1</v>
      </c>
      <c r="X24" s="313">
        <f>IF('BIFUbC-biomass'!X24&gt;0,'E-biomass'!X72/'BIFUbC-biomass'!X24,1)</f>
        <v>1</v>
      </c>
      <c r="Y24" s="313">
        <f>IF('BIFUbC-biomass'!Y24&gt;0,'E-biomass'!Y72/'BIFUbC-biomass'!Y24,1)</f>
        <v>1</v>
      </c>
      <c r="Z24" s="313">
        <f>IF('BIFUbC-biomass'!Z24&gt;0,'E-biomass'!Z72/'BIFUbC-biomass'!Z24,1)</f>
        <v>1</v>
      </c>
      <c r="AA24" s="313">
        <f>IF('BIFUbC-biomass'!AA24&gt;0,'E-biomass'!AA72/'BIFUbC-biomass'!AA24,1)</f>
        <v>1</v>
      </c>
      <c r="AB24" s="313">
        <f>IF('BIFUbC-biomass'!AB24&gt;0,'E-biomass'!AB72/'BIFUbC-biomass'!AB24,1)</f>
        <v>1</v>
      </c>
      <c r="AC24" s="313">
        <f>IF('BIFUbC-biomass'!AC24&gt;0,'E-biomass'!AC72/'BIFUbC-biomass'!AC24,1)</f>
        <v>1</v>
      </c>
      <c r="AD24" s="313">
        <f>IF('BIFUbC-biomass'!AD24&gt;0,'E-biomass'!AD72/'BIFUbC-biomass'!AD24,1)</f>
        <v>1</v>
      </c>
      <c r="AE24" s="313">
        <f>IF('BIFUbC-biomass'!AE24&gt;0,'E-biomass'!AE72/'BIFUbC-biomass'!AE24,1)</f>
        <v>1</v>
      </c>
      <c r="AF24" s="313">
        <f>IF('BIFUbC-biomass'!AF24&gt;0,'E-biomass'!AF72/'BIFUbC-biomass'!AF24,1)</f>
        <v>1</v>
      </c>
      <c r="AG24" s="313">
        <f>IF('BIFUbC-biomass'!AG24&gt;0,'E-biomass'!AG72/'BIFUbC-biomass'!AG24,1)</f>
        <v>1</v>
      </c>
      <c r="AH24" s="313">
        <f>IF('BIFUbC-biomass'!AH24&gt;0,'E-biomass'!AH72/'BIFUbC-biomass'!AH24,1)</f>
        <v>1</v>
      </c>
      <c r="AI24" s="313">
        <f>IF('BIFUbC-biomass'!AI24&gt;0,'E-biomass'!AI72/'BIFUbC-biomass'!AI24,1)</f>
        <v>1</v>
      </c>
      <c r="AJ24" s="313">
        <f>IF('BIFUbC-biomass'!AJ24&gt;0,'E-biomass'!AJ72/'BIFUbC-biomass'!AJ24,1)</f>
        <v>1</v>
      </c>
      <c r="AK24" s="313">
        <f>IF('BIFUbC-biomass'!AK24&gt;0,'E-biomass'!AK72/'BIFUbC-biomass'!AK24,1)</f>
        <v>1</v>
      </c>
      <c r="AL24" s="313">
        <f>IF('BIFUbC-biomass'!AL24&gt;0,'E-biomass'!AL72/'BIFUbC-biomass'!AL24,1)</f>
        <v>1</v>
      </c>
      <c r="AM24" s="313">
        <f>IF('BIFUbC-biomass'!AM24&gt;0,'E-biomass'!AM72/'BIFUbC-biomass'!AM24,1)</f>
        <v>1</v>
      </c>
      <c r="AN24" s="313">
        <f>IF('BIFUbC-biomass'!AN24&gt;0,'E-biomass'!AN72/'BIFUbC-biomass'!AN24,1)</f>
        <v>1</v>
      </c>
      <c r="AO24" s="313">
        <f>IF('BIFUbC-biomass'!AO24&gt;0,'E-biomass'!AO72/'BIFUbC-biomass'!AO24,1)</f>
        <v>1</v>
      </c>
      <c r="AP24" s="313">
        <f>IF('BIFUbC-biomass'!AP24&gt;0,'E-biomass'!AP72/'BIFUbC-biomass'!AP24,1)</f>
        <v>1</v>
      </c>
      <c r="AQ24" s="313">
        <f>IF('BIFUbC-biomass'!AQ24&gt;0,'E-biomass'!AQ72/'BIFUbC-biomass'!AQ24,1)</f>
        <v>1</v>
      </c>
    </row>
    <row r="25" spans="1:43" x14ac:dyDescent="0.2">
      <c r="A25" s="313" t="s">
        <v>147</v>
      </c>
      <c r="B25" s="313">
        <f>IF('BIFUbC-biomass'!B25&gt;0,'E-biomass'!B73/'BIFUbC-biomass'!B25,1)</f>
        <v>1</v>
      </c>
      <c r="C25" s="313">
        <f>IF('BIFUbC-biomass'!C25&gt;0,'E-biomass'!C73/'BIFUbC-biomass'!C25,1)</f>
        <v>1</v>
      </c>
      <c r="D25" s="313">
        <f>IF('BIFUbC-biomass'!D25&gt;0,'E-biomass'!D73/'BIFUbC-biomass'!D25,1)</f>
        <v>1</v>
      </c>
      <c r="E25" s="313">
        <f>IF('BIFUbC-biomass'!E25&gt;0,'E-biomass'!E73/'BIFUbC-biomass'!E25,1)</f>
        <v>1</v>
      </c>
      <c r="F25" s="313">
        <f>IF('BIFUbC-biomass'!F25&gt;0,'E-biomass'!F73/'BIFUbC-biomass'!F25,1)</f>
        <v>1</v>
      </c>
      <c r="G25" s="313">
        <f>IF('BIFUbC-biomass'!G25&gt;0,'E-biomass'!G73/'BIFUbC-biomass'!G25,1)</f>
        <v>1</v>
      </c>
      <c r="H25" s="313">
        <f>IF('BIFUbC-biomass'!H25&gt;0,'E-biomass'!H73/'BIFUbC-biomass'!H25,1)</f>
        <v>1</v>
      </c>
      <c r="I25" s="313">
        <f>IF('BIFUbC-biomass'!I25&gt;0,'E-biomass'!I73/'BIFUbC-biomass'!I25,1)</f>
        <v>1</v>
      </c>
      <c r="J25" s="313">
        <f>IF('BIFUbC-biomass'!J25&gt;0,'E-biomass'!J73/'BIFUbC-biomass'!J25,1)</f>
        <v>1</v>
      </c>
      <c r="K25" s="313">
        <f>IF('BIFUbC-biomass'!K25&gt;0,'E-biomass'!K73/'BIFUbC-biomass'!K25,1)</f>
        <v>1</v>
      </c>
      <c r="L25" s="313">
        <f>IF('BIFUbC-biomass'!L25&gt;0,'E-biomass'!L73/'BIFUbC-biomass'!L25,1)</f>
        <v>1</v>
      </c>
      <c r="M25" s="313">
        <f>IF('BIFUbC-biomass'!M25&gt;0,'E-biomass'!M73/'BIFUbC-biomass'!M25,1)</f>
        <v>1</v>
      </c>
      <c r="N25" s="313">
        <f>IF('BIFUbC-biomass'!N25&gt;0,'E-biomass'!N73/'BIFUbC-biomass'!N25,1)</f>
        <v>1</v>
      </c>
      <c r="O25" s="313">
        <f>IF('BIFUbC-biomass'!O25&gt;0,'E-biomass'!O73/'BIFUbC-biomass'!O25,1)</f>
        <v>1</v>
      </c>
      <c r="P25" s="313">
        <f>IF('BIFUbC-biomass'!P25&gt;0,'E-biomass'!P73/'BIFUbC-biomass'!P25,1)</f>
        <v>1</v>
      </c>
      <c r="Q25" s="313">
        <f>IF('BIFUbC-biomass'!Q25&gt;0,'E-biomass'!Q73/'BIFUbC-biomass'!Q25,1)</f>
        <v>1</v>
      </c>
      <c r="R25" s="313">
        <f>IF('BIFUbC-biomass'!R25&gt;0,'E-biomass'!R73/'BIFUbC-biomass'!R25,1)</f>
        <v>1</v>
      </c>
      <c r="S25" s="313">
        <f>IF('BIFUbC-biomass'!S25&gt;0,'E-biomass'!S73/'BIFUbC-biomass'!S25,1)</f>
        <v>1</v>
      </c>
      <c r="T25" s="313">
        <f>IF('BIFUbC-biomass'!T25&gt;0,'E-biomass'!T73/'BIFUbC-biomass'!T25,1)</f>
        <v>1</v>
      </c>
      <c r="U25" s="313">
        <f>IF('BIFUbC-biomass'!U25&gt;0,'E-biomass'!U73/'BIFUbC-biomass'!U25,1)</f>
        <v>1</v>
      </c>
      <c r="V25" s="313">
        <f>IF('BIFUbC-biomass'!V25&gt;0,'E-biomass'!V73/'BIFUbC-biomass'!V25,1)</f>
        <v>1</v>
      </c>
      <c r="W25" s="313">
        <f>IF('BIFUbC-biomass'!W25&gt;0,'E-biomass'!W73/'BIFUbC-biomass'!W25,1)</f>
        <v>1</v>
      </c>
      <c r="X25" s="313">
        <f>IF('BIFUbC-biomass'!X25&gt;0,'E-biomass'!X73/'BIFUbC-biomass'!X25,1)</f>
        <v>1</v>
      </c>
      <c r="Y25" s="313">
        <f>IF('BIFUbC-biomass'!Y25&gt;0,'E-biomass'!Y73/'BIFUbC-biomass'!Y25,1)</f>
        <v>1</v>
      </c>
      <c r="Z25" s="313">
        <f>IF('BIFUbC-biomass'!Z25&gt;0,'E-biomass'!Z73/'BIFUbC-biomass'!Z25,1)</f>
        <v>1</v>
      </c>
      <c r="AA25" s="313">
        <f>IF('BIFUbC-biomass'!AA25&gt;0,'E-biomass'!AA73/'BIFUbC-biomass'!AA25,1)</f>
        <v>1</v>
      </c>
      <c r="AB25" s="313">
        <f>IF('BIFUbC-biomass'!AB25&gt;0,'E-biomass'!AB73/'BIFUbC-biomass'!AB25,1)</f>
        <v>1</v>
      </c>
      <c r="AC25" s="313">
        <f>IF('BIFUbC-biomass'!AC25&gt;0,'E-biomass'!AC73/'BIFUbC-biomass'!AC25,1)</f>
        <v>1</v>
      </c>
      <c r="AD25" s="313">
        <f>IF('BIFUbC-biomass'!AD25&gt;0,'E-biomass'!AD73/'BIFUbC-biomass'!AD25,1)</f>
        <v>1</v>
      </c>
      <c r="AE25" s="313">
        <f>IF('BIFUbC-biomass'!AE25&gt;0,'E-biomass'!AE73/'BIFUbC-biomass'!AE25,1)</f>
        <v>1</v>
      </c>
      <c r="AF25" s="313">
        <f>IF('BIFUbC-biomass'!AF25&gt;0,'E-biomass'!AF73/'BIFUbC-biomass'!AF25,1)</f>
        <v>1</v>
      </c>
      <c r="AG25" s="313">
        <f>IF('BIFUbC-biomass'!AG25&gt;0,'E-biomass'!AG73/'BIFUbC-biomass'!AG25,1)</f>
        <v>1</v>
      </c>
      <c r="AH25" s="313">
        <f>IF('BIFUbC-biomass'!AH25&gt;0,'E-biomass'!AH73/'BIFUbC-biomass'!AH25,1)</f>
        <v>1</v>
      </c>
      <c r="AI25" s="313">
        <f>IF('BIFUbC-biomass'!AI25&gt;0,'E-biomass'!AI73/'BIFUbC-biomass'!AI25,1)</f>
        <v>1</v>
      </c>
      <c r="AJ25" s="313">
        <f>IF('BIFUbC-biomass'!AJ25&gt;0,'E-biomass'!AJ73/'BIFUbC-biomass'!AJ25,1)</f>
        <v>1</v>
      </c>
      <c r="AK25" s="313">
        <f>IF('BIFUbC-biomass'!AK25&gt;0,'E-biomass'!AK73/'BIFUbC-biomass'!AK25,1)</f>
        <v>1</v>
      </c>
      <c r="AL25" s="313">
        <f>IF('BIFUbC-biomass'!AL25&gt;0,'E-biomass'!AL73/'BIFUbC-biomass'!AL25,1)</f>
        <v>1</v>
      </c>
      <c r="AM25" s="313">
        <f>IF('BIFUbC-biomass'!AM25&gt;0,'E-biomass'!AM73/'BIFUbC-biomass'!AM25,1)</f>
        <v>1</v>
      </c>
      <c r="AN25" s="313">
        <f>IF('BIFUbC-biomass'!AN25&gt;0,'E-biomass'!AN73/'BIFUbC-biomass'!AN25,1)</f>
        <v>1</v>
      </c>
      <c r="AO25" s="313">
        <f>IF('BIFUbC-biomass'!AO25&gt;0,'E-biomass'!AO73/'BIFUbC-biomass'!AO25,1)</f>
        <v>1</v>
      </c>
      <c r="AP25" s="313">
        <f>IF('BIFUbC-biomass'!AP25&gt;0,'E-biomass'!AP73/'BIFUbC-biomass'!AP25,1)</f>
        <v>1</v>
      </c>
      <c r="AQ25" s="313">
        <f>IF('BIFUbC-biomass'!AQ25&gt;0,'E-biomass'!AQ73/'BIFUbC-biomass'!AQ25,1)</f>
        <v>1</v>
      </c>
    </row>
    <row r="26" spans="1:43" x14ac:dyDescent="0.2">
      <c r="A26" s="313" t="s">
        <v>148</v>
      </c>
      <c r="B26" s="313">
        <f>IF('BIFUbC-biomass'!B26&gt;0,'E-biomass'!B74/'BIFUbC-biomass'!B26,1)</f>
        <v>1</v>
      </c>
      <c r="C26" s="313">
        <f>IF('BIFUbC-biomass'!C26&gt;0,'E-biomass'!C74/'BIFUbC-biomass'!C26,1)</f>
        <v>1</v>
      </c>
      <c r="D26" s="313">
        <f>IF('BIFUbC-biomass'!D26&gt;0,'E-biomass'!D74/'BIFUbC-biomass'!D26,1)</f>
        <v>1</v>
      </c>
      <c r="E26" s="313">
        <f>IF('BIFUbC-biomass'!E26&gt;0,'E-biomass'!E74/'BIFUbC-biomass'!E26,1)</f>
        <v>1</v>
      </c>
      <c r="F26" s="313">
        <f>IF('BIFUbC-biomass'!F26&gt;0,'E-biomass'!F74/'BIFUbC-biomass'!F26,1)</f>
        <v>1</v>
      </c>
      <c r="G26" s="313">
        <f>IF('BIFUbC-biomass'!G26&gt;0,'E-biomass'!G74/'BIFUbC-biomass'!G26,1)</f>
        <v>1</v>
      </c>
      <c r="H26" s="313">
        <f>IF('BIFUbC-biomass'!H26&gt;0,'E-biomass'!H74/'BIFUbC-biomass'!H26,1)</f>
        <v>1</v>
      </c>
      <c r="I26" s="313">
        <f>IF('BIFUbC-biomass'!I26&gt;0,'E-biomass'!I74/'BIFUbC-biomass'!I26,1)</f>
        <v>1</v>
      </c>
      <c r="J26" s="313">
        <f>IF('BIFUbC-biomass'!J26&gt;0,'E-biomass'!J74/'BIFUbC-biomass'!J26,1)</f>
        <v>1</v>
      </c>
      <c r="K26" s="313">
        <f>IF('BIFUbC-biomass'!K26&gt;0,'E-biomass'!K74/'BIFUbC-biomass'!K26,1)</f>
        <v>1</v>
      </c>
      <c r="L26" s="313">
        <f>IF('BIFUbC-biomass'!L26&gt;0,'E-biomass'!L74/'BIFUbC-biomass'!L26,1)</f>
        <v>1</v>
      </c>
      <c r="M26" s="313">
        <f>IF('BIFUbC-biomass'!M26&gt;0,'E-biomass'!M74/'BIFUbC-biomass'!M26,1)</f>
        <v>1</v>
      </c>
      <c r="N26" s="313">
        <f>IF('BIFUbC-biomass'!N26&gt;0,'E-biomass'!N74/'BIFUbC-biomass'!N26,1)</f>
        <v>1</v>
      </c>
      <c r="O26" s="313">
        <f>IF('BIFUbC-biomass'!O26&gt;0,'E-biomass'!O74/'BIFUbC-biomass'!O26,1)</f>
        <v>1</v>
      </c>
      <c r="P26" s="313">
        <f>IF('BIFUbC-biomass'!P26&gt;0,'E-biomass'!P74/'BIFUbC-biomass'!P26,1)</f>
        <v>1</v>
      </c>
      <c r="Q26" s="313">
        <f>IF('BIFUbC-biomass'!Q26&gt;0,'E-biomass'!Q74/'BIFUbC-biomass'!Q26,1)</f>
        <v>1</v>
      </c>
      <c r="R26" s="313">
        <f>IF('BIFUbC-biomass'!R26&gt;0,'E-biomass'!R74/'BIFUbC-biomass'!R26,1)</f>
        <v>1</v>
      </c>
      <c r="S26" s="313">
        <f>IF('BIFUbC-biomass'!S26&gt;0,'E-biomass'!S74/'BIFUbC-biomass'!S26,1)</f>
        <v>1</v>
      </c>
      <c r="T26" s="313">
        <f>IF('BIFUbC-biomass'!T26&gt;0,'E-biomass'!T74/'BIFUbC-biomass'!T26,1)</f>
        <v>1</v>
      </c>
      <c r="U26" s="313">
        <f>IF('BIFUbC-biomass'!U26&gt;0,'E-biomass'!U74/'BIFUbC-biomass'!U26,1)</f>
        <v>1</v>
      </c>
      <c r="V26" s="313">
        <f>IF('BIFUbC-biomass'!V26&gt;0,'E-biomass'!V74/'BIFUbC-biomass'!V26,1)</f>
        <v>1</v>
      </c>
      <c r="W26" s="313">
        <f>IF('BIFUbC-biomass'!W26&gt;0,'E-biomass'!W74/'BIFUbC-biomass'!W26,1)</f>
        <v>1</v>
      </c>
      <c r="X26" s="313">
        <f>IF('BIFUbC-biomass'!X26&gt;0,'E-biomass'!X74/'BIFUbC-biomass'!X26,1)</f>
        <v>1</v>
      </c>
      <c r="Y26" s="313">
        <f>IF('BIFUbC-biomass'!Y26&gt;0,'E-biomass'!Y74/'BIFUbC-biomass'!Y26,1)</f>
        <v>1</v>
      </c>
      <c r="Z26" s="313">
        <f>IF('BIFUbC-biomass'!Z26&gt;0,'E-biomass'!Z74/'BIFUbC-biomass'!Z26,1)</f>
        <v>1</v>
      </c>
      <c r="AA26" s="313">
        <f>IF('BIFUbC-biomass'!AA26&gt;0,'E-biomass'!AA74/'BIFUbC-biomass'!AA26,1)</f>
        <v>1</v>
      </c>
      <c r="AB26" s="313">
        <f>IF('BIFUbC-biomass'!AB26&gt;0,'E-biomass'!AB74/'BIFUbC-biomass'!AB26,1)</f>
        <v>1</v>
      </c>
      <c r="AC26" s="313">
        <f>IF('BIFUbC-biomass'!AC26&gt;0,'E-biomass'!AC74/'BIFUbC-biomass'!AC26,1)</f>
        <v>1</v>
      </c>
      <c r="AD26" s="313">
        <f>IF('BIFUbC-biomass'!AD26&gt;0,'E-biomass'!AD74/'BIFUbC-biomass'!AD26,1)</f>
        <v>1</v>
      </c>
      <c r="AE26" s="313">
        <f>IF('BIFUbC-biomass'!AE26&gt;0,'E-biomass'!AE74/'BIFUbC-biomass'!AE26,1)</f>
        <v>1</v>
      </c>
      <c r="AF26" s="313">
        <f>IF('BIFUbC-biomass'!AF26&gt;0,'E-biomass'!AF74/'BIFUbC-biomass'!AF26,1)</f>
        <v>1</v>
      </c>
      <c r="AG26" s="313">
        <f>IF('BIFUbC-biomass'!AG26&gt;0,'E-biomass'!AG74/'BIFUbC-biomass'!AG26,1)</f>
        <v>1</v>
      </c>
      <c r="AH26" s="313">
        <f>IF('BIFUbC-biomass'!AH26&gt;0,'E-biomass'!AH74/'BIFUbC-biomass'!AH26,1)</f>
        <v>1</v>
      </c>
      <c r="AI26" s="313">
        <f>IF('BIFUbC-biomass'!AI26&gt;0,'E-biomass'!AI74/'BIFUbC-biomass'!AI26,1)</f>
        <v>1</v>
      </c>
      <c r="AJ26" s="313">
        <f>IF('BIFUbC-biomass'!AJ26&gt;0,'E-biomass'!AJ74/'BIFUbC-biomass'!AJ26,1)</f>
        <v>1</v>
      </c>
      <c r="AK26" s="313">
        <f>IF('BIFUbC-biomass'!AK26&gt;0,'E-biomass'!AK74/'BIFUbC-biomass'!AK26,1)</f>
        <v>1</v>
      </c>
      <c r="AL26" s="313">
        <f>IF('BIFUbC-biomass'!AL26&gt;0,'E-biomass'!AL74/'BIFUbC-biomass'!AL26,1)</f>
        <v>1</v>
      </c>
      <c r="AM26" s="313">
        <f>IF('BIFUbC-biomass'!AM26&gt;0,'E-biomass'!AM74/'BIFUbC-biomass'!AM26,1)</f>
        <v>1</v>
      </c>
      <c r="AN26" s="313">
        <f>IF('BIFUbC-biomass'!AN26&gt;0,'E-biomass'!AN74/'BIFUbC-biomass'!AN26,1)</f>
        <v>1</v>
      </c>
      <c r="AO26" s="313">
        <f>IF('BIFUbC-biomass'!AO26&gt;0,'E-biomass'!AO74/'BIFUbC-biomass'!AO26,1)</f>
        <v>1</v>
      </c>
      <c r="AP26" s="313">
        <f>IF('BIFUbC-biomass'!AP26&gt;0,'E-biomass'!AP74/'BIFUbC-biomass'!AP26,1)</f>
        <v>1</v>
      </c>
      <c r="AQ26" s="313">
        <f>IF('BIFUbC-biomass'!AQ26&gt;0,'E-biomass'!AQ74/'BIFUbC-biomass'!AQ26,1)</f>
        <v>1</v>
      </c>
    </row>
  </sheetData>
  <phoneticPr fontId="3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940E-C7B4-4873-B310-407B2AA35DE1}">
  <sheetPr codeName="Sheet55"/>
  <dimension ref="A1:AQ26"/>
  <sheetViews>
    <sheetView workbookViewId="0">
      <selection activeCell="I36" sqref="I36"/>
    </sheetView>
  </sheetViews>
  <sheetFormatPr defaultColWidth="9" defaultRowHeight="12.75" x14ac:dyDescent="0.2"/>
  <cols>
    <col min="1" max="1" width="26.625" style="313" customWidth="1"/>
    <col min="2" max="16384" width="9" style="313"/>
  </cols>
  <sheetData>
    <row r="1" spans="1:43" x14ac:dyDescent="0.2">
      <c r="A1" s="313" t="s">
        <v>427</v>
      </c>
      <c r="B1" s="313">
        <v>2019</v>
      </c>
      <c r="C1" s="313">
        <v>2020</v>
      </c>
      <c r="D1" s="313">
        <v>2021</v>
      </c>
      <c r="E1" s="313">
        <v>2022</v>
      </c>
      <c r="F1" s="313">
        <v>2023</v>
      </c>
      <c r="G1" s="313">
        <v>2024</v>
      </c>
      <c r="H1" s="313">
        <v>2025</v>
      </c>
      <c r="I1" s="313">
        <v>2026</v>
      </c>
      <c r="J1" s="313">
        <v>2027</v>
      </c>
      <c r="K1" s="313">
        <v>2028</v>
      </c>
      <c r="L1" s="313">
        <v>2029</v>
      </c>
      <c r="M1" s="313">
        <v>2030</v>
      </c>
      <c r="N1" s="313">
        <v>2031</v>
      </c>
      <c r="O1" s="313">
        <v>2032</v>
      </c>
      <c r="P1" s="313">
        <v>2033</v>
      </c>
      <c r="Q1" s="313">
        <v>2034</v>
      </c>
      <c r="R1" s="313">
        <v>2035</v>
      </c>
      <c r="S1" s="313">
        <v>2036</v>
      </c>
      <c r="T1" s="313">
        <v>2037</v>
      </c>
      <c r="U1" s="313">
        <v>2038</v>
      </c>
      <c r="V1" s="313">
        <v>2039</v>
      </c>
      <c r="W1" s="313">
        <v>2040</v>
      </c>
      <c r="X1" s="313">
        <v>2041</v>
      </c>
      <c r="Y1" s="313">
        <v>2042</v>
      </c>
      <c r="Z1" s="313">
        <v>2043</v>
      </c>
      <c r="AA1" s="313">
        <v>2044</v>
      </c>
      <c r="AB1" s="313">
        <v>2045</v>
      </c>
      <c r="AC1" s="313">
        <v>2046</v>
      </c>
      <c r="AD1" s="313">
        <v>2047</v>
      </c>
      <c r="AE1" s="313">
        <v>2048</v>
      </c>
      <c r="AF1" s="313">
        <v>2049</v>
      </c>
      <c r="AG1" s="313">
        <v>2050</v>
      </c>
      <c r="AH1" s="313">
        <v>2051</v>
      </c>
      <c r="AI1" s="313">
        <v>2052</v>
      </c>
      <c r="AJ1" s="313">
        <v>2053</v>
      </c>
      <c r="AK1" s="313">
        <v>2054</v>
      </c>
      <c r="AL1" s="313">
        <v>2055</v>
      </c>
      <c r="AM1" s="313">
        <v>2056</v>
      </c>
      <c r="AN1" s="313">
        <v>2057</v>
      </c>
      <c r="AO1" s="313">
        <v>2058</v>
      </c>
      <c r="AP1" s="313">
        <v>2059</v>
      </c>
      <c r="AQ1" s="313">
        <v>2060</v>
      </c>
    </row>
    <row r="2" spans="1:43" x14ac:dyDescent="0.2">
      <c r="A2" s="313" t="s">
        <v>124</v>
      </c>
      <c r="B2" s="313">
        <v>1</v>
      </c>
      <c r="C2" s="313">
        <v>1</v>
      </c>
      <c r="D2" s="313">
        <v>1</v>
      </c>
      <c r="E2" s="313">
        <v>1</v>
      </c>
      <c r="F2" s="313">
        <v>1</v>
      </c>
      <c r="G2" s="313">
        <v>1</v>
      </c>
      <c r="H2" s="313">
        <v>1</v>
      </c>
      <c r="I2" s="313">
        <v>1</v>
      </c>
      <c r="J2" s="313">
        <v>1</v>
      </c>
      <c r="K2" s="313">
        <v>1</v>
      </c>
      <c r="L2" s="313">
        <v>1</v>
      </c>
      <c r="M2" s="313">
        <v>1</v>
      </c>
      <c r="N2" s="313">
        <v>1</v>
      </c>
      <c r="O2" s="313">
        <v>1</v>
      </c>
      <c r="P2" s="313">
        <v>1</v>
      </c>
      <c r="Q2" s="313">
        <v>1</v>
      </c>
      <c r="R2" s="313">
        <v>1</v>
      </c>
      <c r="S2" s="313">
        <v>1</v>
      </c>
      <c r="T2" s="313">
        <v>1</v>
      </c>
      <c r="U2" s="313">
        <v>1</v>
      </c>
      <c r="V2" s="313">
        <v>1</v>
      </c>
      <c r="W2" s="313">
        <v>1</v>
      </c>
      <c r="X2" s="313">
        <v>1</v>
      </c>
      <c r="Y2" s="313">
        <v>1</v>
      </c>
      <c r="Z2" s="313">
        <v>1</v>
      </c>
      <c r="AA2" s="313">
        <v>1</v>
      </c>
      <c r="AB2" s="313">
        <v>1</v>
      </c>
      <c r="AC2" s="313">
        <v>1</v>
      </c>
      <c r="AD2" s="313">
        <v>1</v>
      </c>
      <c r="AE2" s="313">
        <v>1</v>
      </c>
      <c r="AF2" s="313">
        <v>1</v>
      </c>
      <c r="AG2" s="313">
        <v>1</v>
      </c>
      <c r="AH2" s="313">
        <v>1</v>
      </c>
      <c r="AI2" s="313">
        <v>1</v>
      </c>
      <c r="AJ2" s="313">
        <v>1</v>
      </c>
      <c r="AK2" s="313">
        <v>1</v>
      </c>
      <c r="AL2" s="313">
        <v>1</v>
      </c>
      <c r="AM2" s="313">
        <v>1</v>
      </c>
      <c r="AN2" s="313">
        <v>1</v>
      </c>
      <c r="AO2" s="313">
        <v>1</v>
      </c>
      <c r="AP2" s="313">
        <v>1</v>
      </c>
      <c r="AQ2" s="313">
        <v>1</v>
      </c>
    </row>
    <row r="3" spans="1:43" x14ac:dyDescent="0.2">
      <c r="A3" s="313" t="s">
        <v>125</v>
      </c>
      <c r="B3" s="313">
        <v>1</v>
      </c>
      <c r="C3" s="313">
        <v>1</v>
      </c>
      <c r="D3" s="313">
        <v>1</v>
      </c>
      <c r="E3" s="313">
        <v>1</v>
      </c>
      <c r="F3" s="313">
        <v>1</v>
      </c>
      <c r="G3" s="313">
        <v>1</v>
      </c>
      <c r="H3" s="313">
        <v>1</v>
      </c>
      <c r="I3" s="313">
        <v>1</v>
      </c>
      <c r="J3" s="313">
        <v>1</v>
      </c>
      <c r="K3" s="313">
        <v>1</v>
      </c>
      <c r="L3" s="313">
        <v>1</v>
      </c>
      <c r="M3" s="313">
        <v>1</v>
      </c>
      <c r="N3" s="313">
        <v>1</v>
      </c>
      <c r="O3" s="313">
        <v>1</v>
      </c>
      <c r="P3" s="313">
        <v>1</v>
      </c>
      <c r="Q3" s="313">
        <v>1</v>
      </c>
      <c r="R3" s="313">
        <v>1</v>
      </c>
      <c r="S3" s="313">
        <v>1</v>
      </c>
      <c r="T3" s="313">
        <v>1</v>
      </c>
      <c r="U3" s="313">
        <v>1</v>
      </c>
      <c r="V3" s="313">
        <v>1</v>
      </c>
      <c r="W3" s="313">
        <v>1</v>
      </c>
      <c r="X3" s="313">
        <v>1</v>
      </c>
      <c r="Y3" s="313">
        <v>1</v>
      </c>
      <c r="Z3" s="313">
        <v>1</v>
      </c>
      <c r="AA3" s="313">
        <v>1</v>
      </c>
      <c r="AB3" s="313">
        <v>1</v>
      </c>
      <c r="AC3" s="313">
        <v>1</v>
      </c>
      <c r="AD3" s="313">
        <v>1</v>
      </c>
      <c r="AE3" s="313">
        <v>1</v>
      </c>
      <c r="AF3" s="313">
        <v>1</v>
      </c>
      <c r="AG3" s="313">
        <v>1</v>
      </c>
      <c r="AH3" s="313">
        <v>1</v>
      </c>
      <c r="AI3" s="313">
        <v>1</v>
      </c>
      <c r="AJ3" s="313">
        <v>1</v>
      </c>
      <c r="AK3" s="313">
        <v>1</v>
      </c>
      <c r="AL3" s="313">
        <v>1</v>
      </c>
      <c r="AM3" s="313">
        <v>1</v>
      </c>
      <c r="AN3" s="313">
        <v>1</v>
      </c>
      <c r="AO3" s="313">
        <v>1</v>
      </c>
      <c r="AP3" s="313">
        <v>1</v>
      </c>
      <c r="AQ3" s="313">
        <v>1</v>
      </c>
    </row>
    <row r="4" spans="1:43" x14ac:dyDescent="0.2">
      <c r="A4" s="313" t="s">
        <v>126</v>
      </c>
      <c r="B4" s="313">
        <v>1</v>
      </c>
      <c r="C4" s="313">
        <v>1</v>
      </c>
      <c r="D4" s="313">
        <v>1</v>
      </c>
      <c r="E4" s="313">
        <v>1</v>
      </c>
      <c r="F4" s="313">
        <v>1</v>
      </c>
      <c r="G4" s="313">
        <v>1</v>
      </c>
      <c r="H4" s="313">
        <v>1</v>
      </c>
      <c r="I4" s="313">
        <v>1</v>
      </c>
      <c r="J4" s="313">
        <v>1</v>
      </c>
      <c r="K4" s="313">
        <v>1</v>
      </c>
      <c r="L4" s="313">
        <v>1</v>
      </c>
      <c r="M4" s="313">
        <v>1</v>
      </c>
      <c r="N4" s="313">
        <v>1</v>
      </c>
      <c r="O4" s="313">
        <v>1</v>
      </c>
      <c r="P4" s="313">
        <v>1</v>
      </c>
      <c r="Q4" s="313">
        <v>1</v>
      </c>
      <c r="R4" s="313">
        <v>1</v>
      </c>
      <c r="S4" s="313">
        <v>1</v>
      </c>
      <c r="T4" s="313">
        <v>1</v>
      </c>
      <c r="U4" s="313">
        <v>1</v>
      </c>
      <c r="V4" s="313">
        <v>1</v>
      </c>
      <c r="W4" s="313">
        <v>1</v>
      </c>
      <c r="X4" s="313">
        <v>1</v>
      </c>
      <c r="Y4" s="313">
        <v>1</v>
      </c>
      <c r="Z4" s="313">
        <v>1</v>
      </c>
      <c r="AA4" s="313">
        <v>1</v>
      </c>
      <c r="AB4" s="313">
        <v>1</v>
      </c>
      <c r="AC4" s="313">
        <v>1</v>
      </c>
      <c r="AD4" s="313">
        <v>1</v>
      </c>
      <c r="AE4" s="313">
        <v>1</v>
      </c>
      <c r="AF4" s="313">
        <v>1</v>
      </c>
      <c r="AG4" s="313">
        <v>1</v>
      </c>
      <c r="AH4" s="313">
        <v>1</v>
      </c>
      <c r="AI4" s="313">
        <v>1</v>
      </c>
      <c r="AJ4" s="313">
        <v>1</v>
      </c>
      <c r="AK4" s="313">
        <v>1</v>
      </c>
      <c r="AL4" s="313">
        <v>1</v>
      </c>
      <c r="AM4" s="313">
        <v>1</v>
      </c>
      <c r="AN4" s="313">
        <v>1</v>
      </c>
      <c r="AO4" s="313">
        <v>1</v>
      </c>
      <c r="AP4" s="313">
        <v>1</v>
      </c>
      <c r="AQ4" s="313">
        <v>1</v>
      </c>
    </row>
    <row r="5" spans="1:43" x14ac:dyDescent="0.2">
      <c r="A5" s="313" t="s">
        <v>127</v>
      </c>
      <c r="B5" s="313">
        <v>1</v>
      </c>
      <c r="C5" s="313">
        <v>1</v>
      </c>
      <c r="D5" s="313">
        <v>1</v>
      </c>
      <c r="E5" s="313">
        <v>1</v>
      </c>
      <c r="F5" s="313">
        <v>1</v>
      </c>
      <c r="G5" s="313">
        <v>1</v>
      </c>
      <c r="H5" s="313">
        <v>1</v>
      </c>
      <c r="I5" s="313">
        <v>1</v>
      </c>
      <c r="J5" s="313">
        <v>1</v>
      </c>
      <c r="K5" s="313">
        <v>1</v>
      </c>
      <c r="L5" s="313">
        <v>1</v>
      </c>
      <c r="M5" s="313">
        <v>1</v>
      </c>
      <c r="N5" s="313">
        <v>1</v>
      </c>
      <c r="O5" s="313">
        <v>1</v>
      </c>
      <c r="P5" s="313">
        <v>1</v>
      </c>
      <c r="Q5" s="313">
        <v>1</v>
      </c>
      <c r="R5" s="313">
        <v>1</v>
      </c>
      <c r="S5" s="313">
        <v>1</v>
      </c>
      <c r="T5" s="313">
        <v>1</v>
      </c>
      <c r="U5" s="313">
        <v>1</v>
      </c>
      <c r="V5" s="313">
        <v>1</v>
      </c>
      <c r="W5" s="313">
        <v>1</v>
      </c>
      <c r="X5" s="313">
        <v>1</v>
      </c>
      <c r="Y5" s="313">
        <v>1</v>
      </c>
      <c r="Z5" s="313">
        <v>1</v>
      </c>
      <c r="AA5" s="313">
        <v>1</v>
      </c>
      <c r="AB5" s="313">
        <v>1</v>
      </c>
      <c r="AC5" s="313">
        <v>1</v>
      </c>
      <c r="AD5" s="313">
        <v>1</v>
      </c>
      <c r="AE5" s="313">
        <v>1</v>
      </c>
      <c r="AF5" s="313">
        <v>1</v>
      </c>
      <c r="AG5" s="313">
        <v>1</v>
      </c>
      <c r="AH5" s="313">
        <v>1</v>
      </c>
      <c r="AI5" s="313">
        <v>1</v>
      </c>
      <c r="AJ5" s="313">
        <v>1</v>
      </c>
      <c r="AK5" s="313">
        <v>1</v>
      </c>
      <c r="AL5" s="313">
        <v>1</v>
      </c>
      <c r="AM5" s="313">
        <v>1</v>
      </c>
      <c r="AN5" s="313">
        <v>1</v>
      </c>
      <c r="AO5" s="313">
        <v>1</v>
      </c>
      <c r="AP5" s="313">
        <v>1</v>
      </c>
      <c r="AQ5" s="313">
        <v>1</v>
      </c>
    </row>
    <row r="6" spans="1:43" x14ac:dyDescent="0.2">
      <c r="A6" s="313" t="s">
        <v>128</v>
      </c>
      <c r="B6" s="313">
        <v>1</v>
      </c>
      <c r="C6" s="313">
        <v>1</v>
      </c>
      <c r="D6" s="313">
        <v>1</v>
      </c>
      <c r="E6" s="313">
        <v>1</v>
      </c>
      <c r="F6" s="313">
        <v>1</v>
      </c>
      <c r="G6" s="313">
        <v>1</v>
      </c>
      <c r="H6" s="313">
        <v>1</v>
      </c>
      <c r="I6" s="313">
        <v>1</v>
      </c>
      <c r="J6" s="313">
        <v>1</v>
      </c>
      <c r="K6" s="313">
        <v>1</v>
      </c>
      <c r="L6" s="313">
        <v>1</v>
      </c>
      <c r="M6" s="313">
        <v>1</v>
      </c>
      <c r="N6" s="313">
        <v>1</v>
      </c>
      <c r="O6" s="313">
        <v>1</v>
      </c>
      <c r="P6" s="313">
        <v>1</v>
      </c>
      <c r="Q6" s="313">
        <v>1</v>
      </c>
      <c r="R6" s="313">
        <v>1</v>
      </c>
      <c r="S6" s="313">
        <v>1</v>
      </c>
      <c r="T6" s="313">
        <v>1</v>
      </c>
      <c r="U6" s="313">
        <v>1</v>
      </c>
      <c r="V6" s="313">
        <v>1</v>
      </c>
      <c r="W6" s="313">
        <v>1</v>
      </c>
      <c r="X6" s="313">
        <v>1</v>
      </c>
      <c r="Y6" s="313">
        <v>1</v>
      </c>
      <c r="Z6" s="313">
        <v>1</v>
      </c>
      <c r="AA6" s="313">
        <v>1</v>
      </c>
      <c r="AB6" s="313">
        <v>1</v>
      </c>
      <c r="AC6" s="313">
        <v>1</v>
      </c>
      <c r="AD6" s="313">
        <v>1</v>
      </c>
      <c r="AE6" s="313">
        <v>1</v>
      </c>
      <c r="AF6" s="313">
        <v>1</v>
      </c>
      <c r="AG6" s="313">
        <v>1</v>
      </c>
      <c r="AH6" s="313">
        <v>1</v>
      </c>
      <c r="AI6" s="313">
        <v>1</v>
      </c>
      <c r="AJ6" s="313">
        <v>1</v>
      </c>
      <c r="AK6" s="313">
        <v>1</v>
      </c>
      <c r="AL6" s="313">
        <v>1</v>
      </c>
      <c r="AM6" s="313">
        <v>1</v>
      </c>
      <c r="AN6" s="313">
        <v>1</v>
      </c>
      <c r="AO6" s="313">
        <v>1</v>
      </c>
      <c r="AP6" s="313">
        <v>1</v>
      </c>
      <c r="AQ6" s="313">
        <v>1</v>
      </c>
    </row>
    <row r="7" spans="1:43" x14ac:dyDescent="0.2">
      <c r="A7" s="313" t="s">
        <v>129</v>
      </c>
      <c r="B7" s="313">
        <v>1</v>
      </c>
      <c r="C7" s="313">
        <v>1</v>
      </c>
      <c r="D7" s="313">
        <v>1</v>
      </c>
      <c r="E7" s="313">
        <v>1</v>
      </c>
      <c r="F7" s="313">
        <v>1</v>
      </c>
      <c r="G7" s="313">
        <v>1</v>
      </c>
      <c r="H7" s="313">
        <v>1</v>
      </c>
      <c r="I7" s="313">
        <v>1</v>
      </c>
      <c r="J7" s="313">
        <v>1</v>
      </c>
      <c r="K7" s="313">
        <v>1</v>
      </c>
      <c r="L7" s="313">
        <v>1</v>
      </c>
      <c r="M7" s="313">
        <v>1</v>
      </c>
      <c r="N7" s="313">
        <v>1</v>
      </c>
      <c r="O7" s="313">
        <v>1</v>
      </c>
      <c r="P7" s="313">
        <v>1</v>
      </c>
      <c r="Q7" s="313">
        <v>1</v>
      </c>
      <c r="R7" s="313">
        <v>1</v>
      </c>
      <c r="S7" s="313">
        <v>1</v>
      </c>
      <c r="T7" s="313">
        <v>1</v>
      </c>
      <c r="U7" s="313">
        <v>1</v>
      </c>
      <c r="V7" s="313">
        <v>1</v>
      </c>
      <c r="W7" s="313">
        <v>1</v>
      </c>
      <c r="X7" s="313">
        <v>1</v>
      </c>
      <c r="Y7" s="313">
        <v>1</v>
      </c>
      <c r="Z7" s="313">
        <v>1</v>
      </c>
      <c r="AA7" s="313">
        <v>1</v>
      </c>
      <c r="AB7" s="313">
        <v>1</v>
      </c>
      <c r="AC7" s="313">
        <v>1</v>
      </c>
      <c r="AD7" s="313">
        <v>1</v>
      </c>
      <c r="AE7" s="313">
        <v>1</v>
      </c>
      <c r="AF7" s="313">
        <v>1</v>
      </c>
      <c r="AG7" s="313">
        <v>1</v>
      </c>
      <c r="AH7" s="313">
        <v>1</v>
      </c>
      <c r="AI7" s="313">
        <v>1</v>
      </c>
      <c r="AJ7" s="313">
        <v>1</v>
      </c>
      <c r="AK7" s="313">
        <v>1</v>
      </c>
      <c r="AL7" s="313">
        <v>1</v>
      </c>
      <c r="AM7" s="313">
        <v>1</v>
      </c>
      <c r="AN7" s="313">
        <v>1</v>
      </c>
      <c r="AO7" s="313">
        <v>1</v>
      </c>
      <c r="AP7" s="313">
        <v>1</v>
      </c>
      <c r="AQ7" s="313">
        <v>1</v>
      </c>
    </row>
    <row r="8" spans="1:43" x14ac:dyDescent="0.2">
      <c r="A8" s="313" t="s">
        <v>130</v>
      </c>
      <c r="B8" s="313">
        <v>1</v>
      </c>
      <c r="C8" s="313">
        <v>1</v>
      </c>
      <c r="D8" s="313">
        <v>1</v>
      </c>
      <c r="E8" s="313">
        <v>1</v>
      </c>
      <c r="F8" s="313">
        <v>1</v>
      </c>
      <c r="G8" s="313">
        <v>1</v>
      </c>
      <c r="H8" s="313">
        <v>1</v>
      </c>
      <c r="I8" s="313">
        <v>1</v>
      </c>
      <c r="J8" s="313">
        <v>1</v>
      </c>
      <c r="K8" s="313">
        <v>1</v>
      </c>
      <c r="L8" s="313">
        <v>1</v>
      </c>
      <c r="M8" s="313">
        <v>1</v>
      </c>
      <c r="N8" s="313">
        <v>1</v>
      </c>
      <c r="O8" s="313">
        <v>1</v>
      </c>
      <c r="P8" s="313">
        <v>1</v>
      </c>
      <c r="Q8" s="313">
        <v>1</v>
      </c>
      <c r="R8" s="313">
        <v>1</v>
      </c>
      <c r="S8" s="313">
        <v>1</v>
      </c>
      <c r="T8" s="313">
        <v>1</v>
      </c>
      <c r="U8" s="313">
        <v>1</v>
      </c>
      <c r="V8" s="313">
        <v>1</v>
      </c>
      <c r="W8" s="313">
        <v>1</v>
      </c>
      <c r="X8" s="313">
        <v>1</v>
      </c>
      <c r="Y8" s="313">
        <v>1</v>
      </c>
      <c r="Z8" s="313">
        <v>1</v>
      </c>
      <c r="AA8" s="313">
        <v>1</v>
      </c>
      <c r="AB8" s="313">
        <v>1</v>
      </c>
      <c r="AC8" s="313">
        <v>1</v>
      </c>
      <c r="AD8" s="313">
        <v>1</v>
      </c>
      <c r="AE8" s="313">
        <v>1</v>
      </c>
      <c r="AF8" s="313">
        <v>1</v>
      </c>
      <c r="AG8" s="313">
        <v>1</v>
      </c>
      <c r="AH8" s="313">
        <v>1</v>
      </c>
      <c r="AI8" s="313">
        <v>1</v>
      </c>
      <c r="AJ8" s="313">
        <v>1</v>
      </c>
      <c r="AK8" s="313">
        <v>1</v>
      </c>
      <c r="AL8" s="313">
        <v>1</v>
      </c>
      <c r="AM8" s="313">
        <v>1</v>
      </c>
      <c r="AN8" s="313">
        <v>1</v>
      </c>
      <c r="AO8" s="313">
        <v>1</v>
      </c>
      <c r="AP8" s="313">
        <v>1</v>
      </c>
      <c r="AQ8" s="313">
        <v>1</v>
      </c>
    </row>
    <row r="9" spans="1:43" x14ac:dyDescent="0.2">
      <c r="A9" s="313" t="s">
        <v>131</v>
      </c>
      <c r="B9" s="313">
        <v>1</v>
      </c>
      <c r="C9" s="313">
        <v>1</v>
      </c>
      <c r="D9" s="313">
        <v>1</v>
      </c>
      <c r="E9" s="313">
        <v>1</v>
      </c>
      <c r="F9" s="313">
        <v>1</v>
      </c>
      <c r="G9" s="313">
        <v>1</v>
      </c>
      <c r="H9" s="313">
        <v>1</v>
      </c>
      <c r="I9" s="313">
        <v>1</v>
      </c>
      <c r="J9" s="313">
        <v>1</v>
      </c>
      <c r="K9" s="313">
        <v>1</v>
      </c>
      <c r="L9" s="313">
        <v>1</v>
      </c>
      <c r="M9" s="313">
        <v>1</v>
      </c>
      <c r="N9" s="313">
        <v>1</v>
      </c>
      <c r="O9" s="313">
        <v>1</v>
      </c>
      <c r="P9" s="313">
        <v>1</v>
      </c>
      <c r="Q9" s="313">
        <v>1</v>
      </c>
      <c r="R9" s="313">
        <v>1</v>
      </c>
      <c r="S9" s="313">
        <v>1</v>
      </c>
      <c r="T9" s="313">
        <v>1</v>
      </c>
      <c r="U9" s="313">
        <v>1</v>
      </c>
      <c r="V9" s="313">
        <v>1</v>
      </c>
      <c r="W9" s="313">
        <v>1</v>
      </c>
      <c r="X9" s="313">
        <v>1</v>
      </c>
      <c r="Y9" s="313">
        <v>1</v>
      </c>
      <c r="Z9" s="313">
        <v>1</v>
      </c>
      <c r="AA9" s="313">
        <v>1</v>
      </c>
      <c r="AB9" s="313">
        <v>1</v>
      </c>
      <c r="AC9" s="313">
        <v>1</v>
      </c>
      <c r="AD9" s="313">
        <v>1</v>
      </c>
      <c r="AE9" s="313">
        <v>1</v>
      </c>
      <c r="AF9" s="313">
        <v>1</v>
      </c>
      <c r="AG9" s="313">
        <v>1</v>
      </c>
      <c r="AH9" s="313">
        <v>1</v>
      </c>
      <c r="AI9" s="313">
        <v>1</v>
      </c>
      <c r="AJ9" s="313">
        <v>1</v>
      </c>
      <c r="AK9" s="313">
        <v>1</v>
      </c>
      <c r="AL9" s="313">
        <v>1</v>
      </c>
      <c r="AM9" s="313">
        <v>1</v>
      </c>
      <c r="AN9" s="313">
        <v>1</v>
      </c>
      <c r="AO9" s="313">
        <v>1</v>
      </c>
      <c r="AP9" s="313">
        <v>1</v>
      </c>
      <c r="AQ9" s="313">
        <v>1</v>
      </c>
    </row>
    <row r="10" spans="1:43" x14ac:dyDescent="0.2">
      <c r="A10" s="313" t="s">
        <v>132</v>
      </c>
      <c r="B10" s="313">
        <v>1</v>
      </c>
      <c r="C10" s="313">
        <v>1</v>
      </c>
      <c r="D10" s="313">
        <v>1</v>
      </c>
      <c r="E10" s="313">
        <v>1</v>
      </c>
      <c r="F10" s="313">
        <v>1</v>
      </c>
      <c r="G10" s="313">
        <v>1</v>
      </c>
      <c r="H10" s="313">
        <v>1</v>
      </c>
      <c r="I10" s="313">
        <v>1</v>
      </c>
      <c r="J10" s="313">
        <v>1</v>
      </c>
      <c r="K10" s="313">
        <v>1</v>
      </c>
      <c r="L10" s="313">
        <v>1</v>
      </c>
      <c r="M10" s="313">
        <v>1</v>
      </c>
      <c r="N10" s="313">
        <v>1</v>
      </c>
      <c r="O10" s="313">
        <v>1</v>
      </c>
      <c r="P10" s="313">
        <v>1</v>
      </c>
      <c r="Q10" s="313">
        <v>1</v>
      </c>
      <c r="R10" s="313">
        <v>1</v>
      </c>
      <c r="S10" s="313">
        <v>1</v>
      </c>
      <c r="T10" s="313">
        <v>1</v>
      </c>
      <c r="U10" s="313">
        <v>1</v>
      </c>
      <c r="V10" s="313">
        <v>1</v>
      </c>
      <c r="W10" s="313">
        <v>1</v>
      </c>
      <c r="X10" s="313">
        <v>1</v>
      </c>
      <c r="Y10" s="313">
        <v>1</v>
      </c>
      <c r="Z10" s="313">
        <v>1</v>
      </c>
      <c r="AA10" s="313">
        <v>1</v>
      </c>
      <c r="AB10" s="313">
        <v>1</v>
      </c>
      <c r="AC10" s="313">
        <v>1</v>
      </c>
      <c r="AD10" s="313">
        <v>1</v>
      </c>
      <c r="AE10" s="313">
        <v>1</v>
      </c>
      <c r="AF10" s="313">
        <v>1</v>
      </c>
      <c r="AG10" s="313">
        <v>1</v>
      </c>
      <c r="AH10" s="313">
        <v>1</v>
      </c>
      <c r="AI10" s="313">
        <v>1</v>
      </c>
      <c r="AJ10" s="313">
        <v>1</v>
      </c>
      <c r="AK10" s="313">
        <v>1</v>
      </c>
      <c r="AL10" s="313">
        <v>1</v>
      </c>
      <c r="AM10" s="313">
        <v>1</v>
      </c>
      <c r="AN10" s="313">
        <v>1</v>
      </c>
      <c r="AO10" s="313">
        <v>1</v>
      </c>
      <c r="AP10" s="313">
        <v>1</v>
      </c>
      <c r="AQ10" s="313">
        <v>1</v>
      </c>
    </row>
    <row r="11" spans="1:43" x14ac:dyDescent="0.2">
      <c r="A11" s="313" t="s">
        <v>133</v>
      </c>
      <c r="B11" s="313">
        <v>1</v>
      </c>
      <c r="C11" s="313">
        <v>1</v>
      </c>
      <c r="D11" s="313">
        <v>1</v>
      </c>
      <c r="E11" s="313">
        <v>1</v>
      </c>
      <c r="F11" s="313">
        <v>1</v>
      </c>
      <c r="G11" s="313">
        <v>1</v>
      </c>
      <c r="H11" s="313">
        <v>1</v>
      </c>
      <c r="I11" s="313">
        <v>1</v>
      </c>
      <c r="J11" s="313">
        <v>1</v>
      </c>
      <c r="K11" s="313">
        <v>1</v>
      </c>
      <c r="L11" s="313">
        <v>1</v>
      </c>
      <c r="M11" s="313">
        <v>1</v>
      </c>
      <c r="N11" s="313">
        <v>1</v>
      </c>
      <c r="O11" s="313">
        <v>1</v>
      </c>
      <c r="P11" s="313">
        <v>1</v>
      </c>
      <c r="Q11" s="313">
        <v>1</v>
      </c>
      <c r="R11" s="313">
        <v>1</v>
      </c>
      <c r="S11" s="313">
        <v>1</v>
      </c>
      <c r="T11" s="313">
        <v>1</v>
      </c>
      <c r="U11" s="313">
        <v>1</v>
      </c>
      <c r="V11" s="313">
        <v>1</v>
      </c>
      <c r="W11" s="313">
        <v>1</v>
      </c>
      <c r="X11" s="313">
        <v>1</v>
      </c>
      <c r="Y11" s="313">
        <v>1</v>
      </c>
      <c r="Z11" s="313">
        <v>1</v>
      </c>
      <c r="AA11" s="313">
        <v>1</v>
      </c>
      <c r="AB11" s="313">
        <v>1</v>
      </c>
      <c r="AC11" s="313">
        <v>1</v>
      </c>
      <c r="AD11" s="313">
        <v>1</v>
      </c>
      <c r="AE11" s="313">
        <v>1</v>
      </c>
      <c r="AF11" s="313">
        <v>1</v>
      </c>
      <c r="AG11" s="313">
        <v>1</v>
      </c>
      <c r="AH11" s="313">
        <v>1</v>
      </c>
      <c r="AI11" s="313">
        <v>1</v>
      </c>
      <c r="AJ11" s="313">
        <v>1</v>
      </c>
      <c r="AK11" s="313">
        <v>1</v>
      </c>
      <c r="AL11" s="313">
        <v>1</v>
      </c>
      <c r="AM11" s="313">
        <v>1</v>
      </c>
      <c r="AN11" s="313">
        <v>1</v>
      </c>
      <c r="AO11" s="313">
        <v>1</v>
      </c>
      <c r="AP11" s="313">
        <v>1</v>
      </c>
      <c r="AQ11" s="313">
        <v>1</v>
      </c>
    </row>
    <row r="12" spans="1:43" x14ac:dyDescent="0.2">
      <c r="A12" s="313" t="s">
        <v>134</v>
      </c>
      <c r="B12" s="313">
        <v>1</v>
      </c>
      <c r="C12" s="313">
        <v>1</v>
      </c>
      <c r="D12" s="313">
        <v>1</v>
      </c>
      <c r="E12" s="313">
        <v>1</v>
      </c>
      <c r="F12" s="313">
        <v>1</v>
      </c>
      <c r="G12" s="313">
        <v>1</v>
      </c>
      <c r="H12" s="313">
        <v>1</v>
      </c>
      <c r="I12" s="313">
        <v>1</v>
      </c>
      <c r="J12" s="313">
        <v>1</v>
      </c>
      <c r="K12" s="313">
        <v>1</v>
      </c>
      <c r="L12" s="313">
        <v>1</v>
      </c>
      <c r="M12" s="313">
        <v>1</v>
      </c>
      <c r="N12" s="313">
        <v>1</v>
      </c>
      <c r="O12" s="313">
        <v>1</v>
      </c>
      <c r="P12" s="313">
        <v>1</v>
      </c>
      <c r="Q12" s="313">
        <v>1</v>
      </c>
      <c r="R12" s="313">
        <v>1</v>
      </c>
      <c r="S12" s="313">
        <v>1</v>
      </c>
      <c r="T12" s="313">
        <v>1</v>
      </c>
      <c r="U12" s="313">
        <v>1</v>
      </c>
      <c r="V12" s="313">
        <v>1</v>
      </c>
      <c r="W12" s="313">
        <v>1</v>
      </c>
      <c r="X12" s="313">
        <v>1</v>
      </c>
      <c r="Y12" s="313">
        <v>1</v>
      </c>
      <c r="Z12" s="313">
        <v>1</v>
      </c>
      <c r="AA12" s="313">
        <v>1</v>
      </c>
      <c r="AB12" s="313">
        <v>1</v>
      </c>
      <c r="AC12" s="313">
        <v>1</v>
      </c>
      <c r="AD12" s="313">
        <v>1</v>
      </c>
      <c r="AE12" s="313">
        <v>1</v>
      </c>
      <c r="AF12" s="313">
        <v>1</v>
      </c>
      <c r="AG12" s="313">
        <v>1</v>
      </c>
      <c r="AH12" s="313">
        <v>1</v>
      </c>
      <c r="AI12" s="313">
        <v>1</v>
      </c>
      <c r="AJ12" s="313">
        <v>1</v>
      </c>
      <c r="AK12" s="313">
        <v>1</v>
      </c>
      <c r="AL12" s="313">
        <v>1</v>
      </c>
      <c r="AM12" s="313">
        <v>1</v>
      </c>
      <c r="AN12" s="313">
        <v>1</v>
      </c>
      <c r="AO12" s="313">
        <v>1</v>
      </c>
      <c r="AP12" s="313">
        <v>1</v>
      </c>
      <c r="AQ12" s="313">
        <v>1</v>
      </c>
    </row>
    <row r="13" spans="1:43" x14ac:dyDescent="0.2">
      <c r="A13" s="313" t="s">
        <v>135</v>
      </c>
      <c r="B13" s="313">
        <v>1</v>
      </c>
      <c r="C13" s="313">
        <v>1</v>
      </c>
      <c r="D13" s="313">
        <v>1</v>
      </c>
      <c r="E13" s="313">
        <v>1</v>
      </c>
      <c r="F13" s="313">
        <v>1</v>
      </c>
      <c r="G13" s="313">
        <v>1</v>
      </c>
      <c r="H13" s="313">
        <v>1</v>
      </c>
      <c r="I13" s="313">
        <v>1</v>
      </c>
      <c r="J13" s="313">
        <v>1</v>
      </c>
      <c r="K13" s="313">
        <v>1</v>
      </c>
      <c r="L13" s="313">
        <v>1</v>
      </c>
      <c r="M13" s="313">
        <v>1</v>
      </c>
      <c r="N13" s="313">
        <v>1</v>
      </c>
      <c r="O13" s="313">
        <v>1</v>
      </c>
      <c r="P13" s="313">
        <v>1</v>
      </c>
      <c r="Q13" s="313">
        <v>1</v>
      </c>
      <c r="R13" s="313">
        <v>1</v>
      </c>
      <c r="S13" s="313">
        <v>1</v>
      </c>
      <c r="T13" s="313">
        <v>1</v>
      </c>
      <c r="U13" s="313">
        <v>1</v>
      </c>
      <c r="V13" s="313">
        <v>1</v>
      </c>
      <c r="W13" s="313">
        <v>1</v>
      </c>
      <c r="X13" s="313">
        <v>1</v>
      </c>
      <c r="Y13" s="313">
        <v>1</v>
      </c>
      <c r="Z13" s="313">
        <v>1</v>
      </c>
      <c r="AA13" s="313">
        <v>1</v>
      </c>
      <c r="AB13" s="313">
        <v>1</v>
      </c>
      <c r="AC13" s="313">
        <v>1</v>
      </c>
      <c r="AD13" s="313">
        <v>1</v>
      </c>
      <c r="AE13" s="313">
        <v>1</v>
      </c>
      <c r="AF13" s="313">
        <v>1</v>
      </c>
      <c r="AG13" s="313">
        <v>1</v>
      </c>
      <c r="AH13" s="313">
        <v>1</v>
      </c>
      <c r="AI13" s="313">
        <v>1</v>
      </c>
      <c r="AJ13" s="313">
        <v>1</v>
      </c>
      <c r="AK13" s="313">
        <v>1</v>
      </c>
      <c r="AL13" s="313">
        <v>1</v>
      </c>
      <c r="AM13" s="313">
        <v>1</v>
      </c>
      <c r="AN13" s="313">
        <v>1</v>
      </c>
      <c r="AO13" s="313">
        <v>1</v>
      </c>
      <c r="AP13" s="313">
        <v>1</v>
      </c>
      <c r="AQ13" s="313">
        <v>1</v>
      </c>
    </row>
    <row r="14" spans="1:43" x14ac:dyDescent="0.2">
      <c r="A14" s="313" t="s">
        <v>136</v>
      </c>
      <c r="B14" s="313">
        <v>1</v>
      </c>
      <c r="C14" s="313">
        <v>1</v>
      </c>
      <c r="D14" s="313">
        <v>1</v>
      </c>
      <c r="E14" s="313">
        <v>1</v>
      </c>
      <c r="F14" s="313">
        <v>1</v>
      </c>
      <c r="G14" s="313">
        <v>1</v>
      </c>
      <c r="H14" s="313">
        <v>1</v>
      </c>
      <c r="I14" s="313">
        <v>1</v>
      </c>
      <c r="J14" s="313">
        <v>1</v>
      </c>
      <c r="K14" s="313">
        <v>1</v>
      </c>
      <c r="L14" s="313">
        <v>1</v>
      </c>
      <c r="M14" s="313">
        <v>1</v>
      </c>
      <c r="N14" s="313">
        <v>1</v>
      </c>
      <c r="O14" s="313">
        <v>1</v>
      </c>
      <c r="P14" s="313">
        <v>1</v>
      </c>
      <c r="Q14" s="313">
        <v>1</v>
      </c>
      <c r="R14" s="313">
        <v>1</v>
      </c>
      <c r="S14" s="313">
        <v>1</v>
      </c>
      <c r="T14" s="313">
        <v>1</v>
      </c>
      <c r="U14" s="313">
        <v>1</v>
      </c>
      <c r="V14" s="313">
        <v>1</v>
      </c>
      <c r="W14" s="313">
        <v>1</v>
      </c>
      <c r="X14" s="313">
        <v>1</v>
      </c>
      <c r="Y14" s="313">
        <v>1</v>
      </c>
      <c r="Z14" s="313">
        <v>1</v>
      </c>
      <c r="AA14" s="313">
        <v>1</v>
      </c>
      <c r="AB14" s="313">
        <v>1</v>
      </c>
      <c r="AC14" s="313">
        <v>1</v>
      </c>
      <c r="AD14" s="313">
        <v>1</v>
      </c>
      <c r="AE14" s="313">
        <v>1</v>
      </c>
      <c r="AF14" s="313">
        <v>1</v>
      </c>
      <c r="AG14" s="313">
        <v>1</v>
      </c>
      <c r="AH14" s="313">
        <v>1</v>
      </c>
      <c r="AI14" s="313">
        <v>1</v>
      </c>
      <c r="AJ14" s="313">
        <v>1</v>
      </c>
      <c r="AK14" s="313">
        <v>1</v>
      </c>
      <c r="AL14" s="313">
        <v>1</v>
      </c>
      <c r="AM14" s="313">
        <v>1</v>
      </c>
      <c r="AN14" s="313">
        <v>1</v>
      </c>
      <c r="AO14" s="313">
        <v>1</v>
      </c>
      <c r="AP14" s="313">
        <v>1</v>
      </c>
      <c r="AQ14" s="313">
        <v>1</v>
      </c>
    </row>
    <row r="15" spans="1:43" x14ac:dyDescent="0.2">
      <c r="A15" s="313" t="s">
        <v>137</v>
      </c>
      <c r="B15" s="313">
        <v>1</v>
      </c>
      <c r="C15" s="313">
        <v>1</v>
      </c>
      <c r="D15" s="313">
        <v>1</v>
      </c>
      <c r="E15" s="313">
        <v>1</v>
      </c>
      <c r="F15" s="313">
        <v>1</v>
      </c>
      <c r="G15" s="313">
        <v>1</v>
      </c>
      <c r="H15" s="313">
        <v>1</v>
      </c>
      <c r="I15" s="313">
        <v>1</v>
      </c>
      <c r="J15" s="313">
        <v>1</v>
      </c>
      <c r="K15" s="313">
        <v>1</v>
      </c>
      <c r="L15" s="313">
        <v>1</v>
      </c>
      <c r="M15" s="313">
        <v>1</v>
      </c>
      <c r="N15" s="313">
        <v>1</v>
      </c>
      <c r="O15" s="313">
        <v>1</v>
      </c>
      <c r="P15" s="313">
        <v>1</v>
      </c>
      <c r="Q15" s="313">
        <v>1</v>
      </c>
      <c r="R15" s="313">
        <v>1</v>
      </c>
      <c r="S15" s="313">
        <v>1</v>
      </c>
      <c r="T15" s="313">
        <v>1</v>
      </c>
      <c r="U15" s="313">
        <v>1</v>
      </c>
      <c r="V15" s="313">
        <v>1</v>
      </c>
      <c r="W15" s="313">
        <v>1</v>
      </c>
      <c r="X15" s="313">
        <v>1</v>
      </c>
      <c r="Y15" s="313">
        <v>1</v>
      </c>
      <c r="Z15" s="313">
        <v>1</v>
      </c>
      <c r="AA15" s="313">
        <v>1</v>
      </c>
      <c r="AB15" s="313">
        <v>1</v>
      </c>
      <c r="AC15" s="313">
        <v>1</v>
      </c>
      <c r="AD15" s="313">
        <v>1</v>
      </c>
      <c r="AE15" s="313">
        <v>1</v>
      </c>
      <c r="AF15" s="313">
        <v>1</v>
      </c>
      <c r="AG15" s="313">
        <v>1</v>
      </c>
      <c r="AH15" s="313">
        <v>1</v>
      </c>
      <c r="AI15" s="313">
        <v>1</v>
      </c>
      <c r="AJ15" s="313">
        <v>1</v>
      </c>
      <c r="AK15" s="313">
        <v>1</v>
      </c>
      <c r="AL15" s="313">
        <v>1</v>
      </c>
      <c r="AM15" s="313">
        <v>1</v>
      </c>
      <c r="AN15" s="313">
        <v>1</v>
      </c>
      <c r="AO15" s="313">
        <v>1</v>
      </c>
      <c r="AP15" s="313">
        <v>1</v>
      </c>
      <c r="AQ15" s="313">
        <v>1</v>
      </c>
    </row>
    <row r="16" spans="1:43" x14ac:dyDescent="0.2">
      <c r="A16" s="313" t="s">
        <v>138</v>
      </c>
      <c r="B16" s="313">
        <v>1</v>
      </c>
      <c r="C16" s="313">
        <v>1</v>
      </c>
      <c r="D16" s="313">
        <v>1</v>
      </c>
      <c r="E16" s="313">
        <v>1</v>
      </c>
      <c r="F16" s="313">
        <v>1</v>
      </c>
      <c r="G16" s="313">
        <v>1</v>
      </c>
      <c r="H16" s="313">
        <v>1</v>
      </c>
      <c r="I16" s="313">
        <v>1</v>
      </c>
      <c r="J16" s="313">
        <v>1</v>
      </c>
      <c r="K16" s="313">
        <v>1</v>
      </c>
      <c r="L16" s="313">
        <v>1</v>
      </c>
      <c r="M16" s="313">
        <v>1</v>
      </c>
      <c r="N16" s="313">
        <v>1</v>
      </c>
      <c r="O16" s="313">
        <v>1</v>
      </c>
      <c r="P16" s="313">
        <v>1</v>
      </c>
      <c r="Q16" s="313">
        <v>1</v>
      </c>
      <c r="R16" s="313">
        <v>1</v>
      </c>
      <c r="S16" s="313">
        <v>1</v>
      </c>
      <c r="T16" s="313">
        <v>1</v>
      </c>
      <c r="U16" s="313">
        <v>1</v>
      </c>
      <c r="V16" s="313">
        <v>1</v>
      </c>
      <c r="W16" s="313">
        <v>1</v>
      </c>
      <c r="X16" s="313">
        <v>1</v>
      </c>
      <c r="Y16" s="313">
        <v>1</v>
      </c>
      <c r="Z16" s="313">
        <v>1</v>
      </c>
      <c r="AA16" s="313">
        <v>1</v>
      </c>
      <c r="AB16" s="313">
        <v>1</v>
      </c>
      <c r="AC16" s="313">
        <v>1</v>
      </c>
      <c r="AD16" s="313">
        <v>1</v>
      </c>
      <c r="AE16" s="313">
        <v>1</v>
      </c>
      <c r="AF16" s="313">
        <v>1</v>
      </c>
      <c r="AG16" s="313">
        <v>1</v>
      </c>
      <c r="AH16" s="313">
        <v>1</v>
      </c>
      <c r="AI16" s="313">
        <v>1</v>
      </c>
      <c r="AJ16" s="313">
        <v>1</v>
      </c>
      <c r="AK16" s="313">
        <v>1</v>
      </c>
      <c r="AL16" s="313">
        <v>1</v>
      </c>
      <c r="AM16" s="313">
        <v>1</v>
      </c>
      <c r="AN16" s="313">
        <v>1</v>
      </c>
      <c r="AO16" s="313">
        <v>1</v>
      </c>
      <c r="AP16" s="313">
        <v>1</v>
      </c>
      <c r="AQ16" s="313">
        <v>1</v>
      </c>
    </row>
    <row r="17" spans="1:43" x14ac:dyDescent="0.2">
      <c r="A17" s="313" t="s">
        <v>139</v>
      </c>
      <c r="B17" s="313">
        <v>1</v>
      </c>
      <c r="C17" s="313">
        <v>1</v>
      </c>
      <c r="D17" s="313">
        <v>1</v>
      </c>
      <c r="E17" s="313">
        <v>1</v>
      </c>
      <c r="F17" s="313">
        <v>1</v>
      </c>
      <c r="G17" s="313">
        <v>1</v>
      </c>
      <c r="H17" s="313">
        <v>1</v>
      </c>
      <c r="I17" s="313">
        <v>1</v>
      </c>
      <c r="J17" s="313">
        <v>1</v>
      </c>
      <c r="K17" s="313">
        <v>1</v>
      </c>
      <c r="L17" s="313">
        <v>1</v>
      </c>
      <c r="M17" s="313">
        <v>1</v>
      </c>
      <c r="N17" s="313">
        <v>1</v>
      </c>
      <c r="O17" s="313">
        <v>1</v>
      </c>
      <c r="P17" s="313">
        <v>1</v>
      </c>
      <c r="Q17" s="313">
        <v>1</v>
      </c>
      <c r="R17" s="313">
        <v>1</v>
      </c>
      <c r="S17" s="313">
        <v>1</v>
      </c>
      <c r="T17" s="313">
        <v>1</v>
      </c>
      <c r="U17" s="313">
        <v>1</v>
      </c>
      <c r="V17" s="313">
        <v>1</v>
      </c>
      <c r="W17" s="313">
        <v>1</v>
      </c>
      <c r="X17" s="313">
        <v>1</v>
      </c>
      <c r="Y17" s="313">
        <v>1</v>
      </c>
      <c r="Z17" s="313">
        <v>1</v>
      </c>
      <c r="AA17" s="313">
        <v>1</v>
      </c>
      <c r="AB17" s="313">
        <v>1</v>
      </c>
      <c r="AC17" s="313">
        <v>1</v>
      </c>
      <c r="AD17" s="313">
        <v>1</v>
      </c>
      <c r="AE17" s="313">
        <v>1</v>
      </c>
      <c r="AF17" s="313">
        <v>1</v>
      </c>
      <c r="AG17" s="313">
        <v>1</v>
      </c>
      <c r="AH17" s="313">
        <v>1</v>
      </c>
      <c r="AI17" s="313">
        <v>1</v>
      </c>
      <c r="AJ17" s="313">
        <v>1</v>
      </c>
      <c r="AK17" s="313">
        <v>1</v>
      </c>
      <c r="AL17" s="313">
        <v>1</v>
      </c>
      <c r="AM17" s="313">
        <v>1</v>
      </c>
      <c r="AN17" s="313">
        <v>1</v>
      </c>
      <c r="AO17" s="313">
        <v>1</v>
      </c>
      <c r="AP17" s="313">
        <v>1</v>
      </c>
      <c r="AQ17" s="313">
        <v>1</v>
      </c>
    </row>
    <row r="18" spans="1:43" x14ac:dyDescent="0.2">
      <c r="A18" s="313" t="s">
        <v>140</v>
      </c>
      <c r="B18" s="313">
        <v>1</v>
      </c>
      <c r="C18" s="313">
        <v>1</v>
      </c>
      <c r="D18" s="313">
        <v>1</v>
      </c>
      <c r="E18" s="313">
        <v>1</v>
      </c>
      <c r="F18" s="313">
        <v>1</v>
      </c>
      <c r="G18" s="313">
        <v>1</v>
      </c>
      <c r="H18" s="313">
        <v>1</v>
      </c>
      <c r="I18" s="313">
        <v>1</v>
      </c>
      <c r="J18" s="313">
        <v>1</v>
      </c>
      <c r="K18" s="313">
        <v>1</v>
      </c>
      <c r="L18" s="313">
        <v>1</v>
      </c>
      <c r="M18" s="313">
        <v>1</v>
      </c>
      <c r="N18" s="313">
        <v>1</v>
      </c>
      <c r="O18" s="313">
        <v>1</v>
      </c>
      <c r="P18" s="313">
        <v>1</v>
      </c>
      <c r="Q18" s="313">
        <v>1</v>
      </c>
      <c r="R18" s="313">
        <v>1</v>
      </c>
      <c r="S18" s="313">
        <v>1</v>
      </c>
      <c r="T18" s="313">
        <v>1</v>
      </c>
      <c r="U18" s="313">
        <v>1</v>
      </c>
      <c r="V18" s="313">
        <v>1</v>
      </c>
      <c r="W18" s="313">
        <v>1</v>
      </c>
      <c r="X18" s="313">
        <v>1</v>
      </c>
      <c r="Y18" s="313">
        <v>1</v>
      </c>
      <c r="Z18" s="313">
        <v>1</v>
      </c>
      <c r="AA18" s="313">
        <v>1</v>
      </c>
      <c r="AB18" s="313">
        <v>1</v>
      </c>
      <c r="AC18" s="313">
        <v>1</v>
      </c>
      <c r="AD18" s="313">
        <v>1</v>
      </c>
      <c r="AE18" s="313">
        <v>1</v>
      </c>
      <c r="AF18" s="313">
        <v>1</v>
      </c>
      <c r="AG18" s="313">
        <v>1</v>
      </c>
      <c r="AH18" s="313">
        <v>1</v>
      </c>
      <c r="AI18" s="313">
        <v>1</v>
      </c>
      <c r="AJ18" s="313">
        <v>1</v>
      </c>
      <c r="AK18" s="313">
        <v>1</v>
      </c>
      <c r="AL18" s="313">
        <v>1</v>
      </c>
      <c r="AM18" s="313">
        <v>1</v>
      </c>
      <c r="AN18" s="313">
        <v>1</v>
      </c>
      <c r="AO18" s="313">
        <v>1</v>
      </c>
      <c r="AP18" s="313">
        <v>1</v>
      </c>
      <c r="AQ18" s="313">
        <v>1</v>
      </c>
    </row>
    <row r="19" spans="1:43" x14ac:dyDescent="0.2">
      <c r="A19" s="313" t="s">
        <v>141</v>
      </c>
      <c r="B19" s="313">
        <v>1</v>
      </c>
      <c r="C19" s="313">
        <v>1</v>
      </c>
      <c r="D19" s="313">
        <v>1</v>
      </c>
      <c r="E19" s="313">
        <v>1</v>
      </c>
      <c r="F19" s="313">
        <v>1</v>
      </c>
      <c r="G19" s="313">
        <v>1</v>
      </c>
      <c r="H19" s="313">
        <v>1</v>
      </c>
      <c r="I19" s="313">
        <v>1</v>
      </c>
      <c r="J19" s="313">
        <v>1</v>
      </c>
      <c r="K19" s="313">
        <v>1</v>
      </c>
      <c r="L19" s="313">
        <v>1</v>
      </c>
      <c r="M19" s="313">
        <v>1</v>
      </c>
      <c r="N19" s="313">
        <v>1</v>
      </c>
      <c r="O19" s="313">
        <v>1</v>
      </c>
      <c r="P19" s="313">
        <v>1</v>
      </c>
      <c r="Q19" s="313">
        <v>1</v>
      </c>
      <c r="R19" s="313">
        <v>1</v>
      </c>
      <c r="S19" s="313">
        <v>1</v>
      </c>
      <c r="T19" s="313">
        <v>1</v>
      </c>
      <c r="U19" s="313">
        <v>1</v>
      </c>
      <c r="V19" s="313">
        <v>1</v>
      </c>
      <c r="W19" s="313">
        <v>1</v>
      </c>
      <c r="X19" s="313">
        <v>1</v>
      </c>
      <c r="Y19" s="313">
        <v>1</v>
      </c>
      <c r="Z19" s="313">
        <v>1</v>
      </c>
      <c r="AA19" s="313">
        <v>1</v>
      </c>
      <c r="AB19" s="313">
        <v>1</v>
      </c>
      <c r="AC19" s="313">
        <v>1</v>
      </c>
      <c r="AD19" s="313">
        <v>1</v>
      </c>
      <c r="AE19" s="313">
        <v>1</v>
      </c>
      <c r="AF19" s="313">
        <v>1</v>
      </c>
      <c r="AG19" s="313">
        <v>1</v>
      </c>
      <c r="AH19" s="313">
        <v>1</v>
      </c>
      <c r="AI19" s="313">
        <v>1</v>
      </c>
      <c r="AJ19" s="313">
        <v>1</v>
      </c>
      <c r="AK19" s="313">
        <v>1</v>
      </c>
      <c r="AL19" s="313">
        <v>1</v>
      </c>
      <c r="AM19" s="313">
        <v>1</v>
      </c>
      <c r="AN19" s="313">
        <v>1</v>
      </c>
      <c r="AO19" s="313">
        <v>1</v>
      </c>
      <c r="AP19" s="313">
        <v>1</v>
      </c>
      <c r="AQ19" s="313">
        <v>1</v>
      </c>
    </row>
    <row r="20" spans="1:43" x14ac:dyDescent="0.2">
      <c r="A20" s="313" t="s">
        <v>142</v>
      </c>
      <c r="B20" s="313">
        <v>1</v>
      </c>
      <c r="C20" s="313">
        <v>1</v>
      </c>
      <c r="D20" s="313">
        <v>1</v>
      </c>
      <c r="E20" s="313">
        <v>1</v>
      </c>
      <c r="F20" s="313">
        <v>1</v>
      </c>
      <c r="G20" s="313">
        <v>1</v>
      </c>
      <c r="H20" s="313">
        <v>1</v>
      </c>
      <c r="I20" s="313">
        <v>1</v>
      </c>
      <c r="J20" s="313">
        <v>1</v>
      </c>
      <c r="K20" s="313">
        <v>1</v>
      </c>
      <c r="L20" s="313">
        <v>1</v>
      </c>
      <c r="M20" s="313">
        <v>1</v>
      </c>
      <c r="N20" s="313">
        <v>1</v>
      </c>
      <c r="O20" s="313">
        <v>1</v>
      </c>
      <c r="P20" s="313">
        <v>1</v>
      </c>
      <c r="Q20" s="313">
        <v>1</v>
      </c>
      <c r="R20" s="313">
        <v>1</v>
      </c>
      <c r="S20" s="313">
        <v>1</v>
      </c>
      <c r="T20" s="313">
        <v>1</v>
      </c>
      <c r="U20" s="313">
        <v>1</v>
      </c>
      <c r="V20" s="313">
        <v>1</v>
      </c>
      <c r="W20" s="313">
        <v>1</v>
      </c>
      <c r="X20" s="313">
        <v>1</v>
      </c>
      <c r="Y20" s="313">
        <v>1</v>
      </c>
      <c r="Z20" s="313">
        <v>1</v>
      </c>
      <c r="AA20" s="313">
        <v>1</v>
      </c>
      <c r="AB20" s="313">
        <v>1</v>
      </c>
      <c r="AC20" s="313">
        <v>1</v>
      </c>
      <c r="AD20" s="313">
        <v>1</v>
      </c>
      <c r="AE20" s="313">
        <v>1</v>
      </c>
      <c r="AF20" s="313">
        <v>1</v>
      </c>
      <c r="AG20" s="313">
        <v>1</v>
      </c>
      <c r="AH20" s="313">
        <v>1</v>
      </c>
      <c r="AI20" s="313">
        <v>1</v>
      </c>
      <c r="AJ20" s="313">
        <v>1</v>
      </c>
      <c r="AK20" s="313">
        <v>1</v>
      </c>
      <c r="AL20" s="313">
        <v>1</v>
      </c>
      <c r="AM20" s="313">
        <v>1</v>
      </c>
      <c r="AN20" s="313">
        <v>1</v>
      </c>
      <c r="AO20" s="313">
        <v>1</v>
      </c>
      <c r="AP20" s="313">
        <v>1</v>
      </c>
      <c r="AQ20" s="313">
        <v>1</v>
      </c>
    </row>
    <row r="21" spans="1:43" x14ac:dyDescent="0.2">
      <c r="A21" s="313" t="s">
        <v>143</v>
      </c>
      <c r="B21" s="313">
        <v>1</v>
      </c>
      <c r="C21" s="313">
        <v>1</v>
      </c>
      <c r="D21" s="313">
        <v>1</v>
      </c>
      <c r="E21" s="313">
        <v>1</v>
      </c>
      <c r="F21" s="313">
        <v>1</v>
      </c>
      <c r="G21" s="313">
        <v>1</v>
      </c>
      <c r="H21" s="313">
        <v>1</v>
      </c>
      <c r="I21" s="313">
        <v>1</v>
      </c>
      <c r="J21" s="313">
        <v>1</v>
      </c>
      <c r="K21" s="313">
        <v>1</v>
      </c>
      <c r="L21" s="313">
        <v>1</v>
      </c>
      <c r="M21" s="313">
        <v>1</v>
      </c>
      <c r="N21" s="313">
        <v>1</v>
      </c>
      <c r="O21" s="313">
        <v>1</v>
      </c>
      <c r="P21" s="313">
        <v>1</v>
      </c>
      <c r="Q21" s="313">
        <v>1</v>
      </c>
      <c r="R21" s="313">
        <v>1</v>
      </c>
      <c r="S21" s="313">
        <v>1</v>
      </c>
      <c r="T21" s="313">
        <v>1</v>
      </c>
      <c r="U21" s="313">
        <v>1</v>
      </c>
      <c r="V21" s="313">
        <v>1</v>
      </c>
      <c r="W21" s="313">
        <v>1</v>
      </c>
      <c r="X21" s="313">
        <v>1</v>
      </c>
      <c r="Y21" s="313">
        <v>1</v>
      </c>
      <c r="Z21" s="313">
        <v>1</v>
      </c>
      <c r="AA21" s="313">
        <v>1</v>
      </c>
      <c r="AB21" s="313">
        <v>1</v>
      </c>
      <c r="AC21" s="313">
        <v>1</v>
      </c>
      <c r="AD21" s="313">
        <v>1</v>
      </c>
      <c r="AE21" s="313">
        <v>1</v>
      </c>
      <c r="AF21" s="313">
        <v>1</v>
      </c>
      <c r="AG21" s="313">
        <v>1</v>
      </c>
      <c r="AH21" s="313">
        <v>1</v>
      </c>
      <c r="AI21" s="313">
        <v>1</v>
      </c>
      <c r="AJ21" s="313">
        <v>1</v>
      </c>
      <c r="AK21" s="313">
        <v>1</v>
      </c>
      <c r="AL21" s="313">
        <v>1</v>
      </c>
      <c r="AM21" s="313">
        <v>1</v>
      </c>
      <c r="AN21" s="313">
        <v>1</v>
      </c>
      <c r="AO21" s="313">
        <v>1</v>
      </c>
      <c r="AP21" s="313">
        <v>1</v>
      </c>
      <c r="AQ21" s="313">
        <v>1</v>
      </c>
    </row>
    <row r="22" spans="1:43" x14ac:dyDescent="0.2">
      <c r="A22" s="313" t="s">
        <v>144</v>
      </c>
      <c r="B22" s="313">
        <v>1</v>
      </c>
      <c r="C22" s="313">
        <v>1</v>
      </c>
      <c r="D22" s="313">
        <v>1</v>
      </c>
      <c r="E22" s="313">
        <v>1</v>
      </c>
      <c r="F22" s="313">
        <v>1</v>
      </c>
      <c r="G22" s="313">
        <v>1</v>
      </c>
      <c r="H22" s="313">
        <v>1</v>
      </c>
      <c r="I22" s="313">
        <v>1</v>
      </c>
      <c r="J22" s="313">
        <v>1</v>
      </c>
      <c r="K22" s="313">
        <v>1</v>
      </c>
      <c r="L22" s="313">
        <v>1</v>
      </c>
      <c r="M22" s="313">
        <v>1</v>
      </c>
      <c r="N22" s="313">
        <v>1</v>
      </c>
      <c r="O22" s="313">
        <v>1</v>
      </c>
      <c r="P22" s="313">
        <v>1</v>
      </c>
      <c r="Q22" s="313">
        <v>1</v>
      </c>
      <c r="R22" s="313">
        <v>1</v>
      </c>
      <c r="S22" s="313">
        <v>1</v>
      </c>
      <c r="T22" s="313">
        <v>1</v>
      </c>
      <c r="U22" s="313">
        <v>1</v>
      </c>
      <c r="V22" s="313">
        <v>1</v>
      </c>
      <c r="W22" s="313">
        <v>1</v>
      </c>
      <c r="X22" s="313">
        <v>1</v>
      </c>
      <c r="Y22" s="313">
        <v>1</v>
      </c>
      <c r="Z22" s="313">
        <v>1</v>
      </c>
      <c r="AA22" s="313">
        <v>1</v>
      </c>
      <c r="AB22" s="313">
        <v>1</v>
      </c>
      <c r="AC22" s="313">
        <v>1</v>
      </c>
      <c r="AD22" s="313">
        <v>1</v>
      </c>
      <c r="AE22" s="313">
        <v>1</v>
      </c>
      <c r="AF22" s="313">
        <v>1</v>
      </c>
      <c r="AG22" s="313">
        <v>1</v>
      </c>
      <c r="AH22" s="313">
        <v>1</v>
      </c>
      <c r="AI22" s="313">
        <v>1</v>
      </c>
      <c r="AJ22" s="313">
        <v>1</v>
      </c>
      <c r="AK22" s="313">
        <v>1</v>
      </c>
      <c r="AL22" s="313">
        <v>1</v>
      </c>
      <c r="AM22" s="313">
        <v>1</v>
      </c>
      <c r="AN22" s="313">
        <v>1</v>
      </c>
      <c r="AO22" s="313">
        <v>1</v>
      </c>
      <c r="AP22" s="313">
        <v>1</v>
      </c>
      <c r="AQ22" s="313">
        <v>1</v>
      </c>
    </row>
    <row r="23" spans="1:43" x14ac:dyDescent="0.2">
      <c r="A23" s="313" t="s">
        <v>145</v>
      </c>
      <c r="B23" s="313">
        <v>1</v>
      </c>
      <c r="C23" s="313">
        <v>1</v>
      </c>
      <c r="D23" s="313">
        <v>1</v>
      </c>
      <c r="E23" s="313">
        <v>1</v>
      </c>
      <c r="F23" s="313">
        <v>1</v>
      </c>
      <c r="G23" s="313">
        <v>1</v>
      </c>
      <c r="H23" s="313">
        <v>1</v>
      </c>
      <c r="I23" s="313">
        <v>1</v>
      </c>
      <c r="J23" s="313">
        <v>1</v>
      </c>
      <c r="K23" s="313">
        <v>1</v>
      </c>
      <c r="L23" s="313">
        <v>1</v>
      </c>
      <c r="M23" s="313">
        <v>1</v>
      </c>
      <c r="N23" s="313">
        <v>1</v>
      </c>
      <c r="O23" s="313">
        <v>1</v>
      </c>
      <c r="P23" s="313">
        <v>1</v>
      </c>
      <c r="Q23" s="313">
        <v>1</v>
      </c>
      <c r="R23" s="313">
        <v>1</v>
      </c>
      <c r="S23" s="313">
        <v>1</v>
      </c>
      <c r="T23" s="313">
        <v>1</v>
      </c>
      <c r="U23" s="313">
        <v>1</v>
      </c>
      <c r="V23" s="313">
        <v>1</v>
      </c>
      <c r="W23" s="313">
        <v>1</v>
      </c>
      <c r="X23" s="313">
        <v>1</v>
      </c>
      <c r="Y23" s="313">
        <v>1</v>
      </c>
      <c r="Z23" s="313">
        <v>1</v>
      </c>
      <c r="AA23" s="313">
        <v>1</v>
      </c>
      <c r="AB23" s="313">
        <v>1</v>
      </c>
      <c r="AC23" s="313">
        <v>1</v>
      </c>
      <c r="AD23" s="313">
        <v>1</v>
      </c>
      <c r="AE23" s="313">
        <v>1</v>
      </c>
      <c r="AF23" s="313">
        <v>1</v>
      </c>
      <c r="AG23" s="313">
        <v>1</v>
      </c>
      <c r="AH23" s="313">
        <v>1</v>
      </c>
      <c r="AI23" s="313">
        <v>1</v>
      </c>
      <c r="AJ23" s="313">
        <v>1</v>
      </c>
      <c r="AK23" s="313">
        <v>1</v>
      </c>
      <c r="AL23" s="313">
        <v>1</v>
      </c>
      <c r="AM23" s="313">
        <v>1</v>
      </c>
      <c r="AN23" s="313">
        <v>1</v>
      </c>
      <c r="AO23" s="313">
        <v>1</v>
      </c>
      <c r="AP23" s="313">
        <v>1</v>
      </c>
      <c r="AQ23" s="313">
        <v>1</v>
      </c>
    </row>
    <row r="24" spans="1:43" x14ac:dyDescent="0.2">
      <c r="A24" s="313" t="s">
        <v>146</v>
      </c>
      <c r="B24" s="313">
        <v>1</v>
      </c>
      <c r="C24" s="313">
        <v>1</v>
      </c>
      <c r="D24" s="313">
        <v>1</v>
      </c>
      <c r="E24" s="313">
        <v>1</v>
      </c>
      <c r="F24" s="313">
        <v>1</v>
      </c>
      <c r="G24" s="313">
        <v>1</v>
      </c>
      <c r="H24" s="313">
        <v>1</v>
      </c>
      <c r="I24" s="313">
        <v>1</v>
      </c>
      <c r="J24" s="313">
        <v>1</v>
      </c>
      <c r="K24" s="313">
        <v>1</v>
      </c>
      <c r="L24" s="313">
        <v>1</v>
      </c>
      <c r="M24" s="313">
        <v>1</v>
      </c>
      <c r="N24" s="313">
        <v>1</v>
      </c>
      <c r="O24" s="313">
        <v>1</v>
      </c>
      <c r="P24" s="313">
        <v>1</v>
      </c>
      <c r="Q24" s="313">
        <v>1</v>
      </c>
      <c r="R24" s="313">
        <v>1</v>
      </c>
      <c r="S24" s="313">
        <v>1</v>
      </c>
      <c r="T24" s="313">
        <v>1</v>
      </c>
      <c r="U24" s="313">
        <v>1</v>
      </c>
      <c r="V24" s="313">
        <v>1</v>
      </c>
      <c r="W24" s="313">
        <v>1</v>
      </c>
      <c r="X24" s="313">
        <v>1</v>
      </c>
      <c r="Y24" s="313">
        <v>1</v>
      </c>
      <c r="Z24" s="313">
        <v>1</v>
      </c>
      <c r="AA24" s="313">
        <v>1</v>
      </c>
      <c r="AB24" s="313">
        <v>1</v>
      </c>
      <c r="AC24" s="313">
        <v>1</v>
      </c>
      <c r="AD24" s="313">
        <v>1</v>
      </c>
      <c r="AE24" s="313">
        <v>1</v>
      </c>
      <c r="AF24" s="313">
        <v>1</v>
      </c>
      <c r="AG24" s="313">
        <v>1</v>
      </c>
      <c r="AH24" s="313">
        <v>1</v>
      </c>
      <c r="AI24" s="313">
        <v>1</v>
      </c>
      <c r="AJ24" s="313">
        <v>1</v>
      </c>
      <c r="AK24" s="313">
        <v>1</v>
      </c>
      <c r="AL24" s="313">
        <v>1</v>
      </c>
      <c r="AM24" s="313">
        <v>1</v>
      </c>
      <c r="AN24" s="313">
        <v>1</v>
      </c>
      <c r="AO24" s="313">
        <v>1</v>
      </c>
      <c r="AP24" s="313">
        <v>1</v>
      </c>
      <c r="AQ24" s="313">
        <v>1</v>
      </c>
    </row>
    <row r="25" spans="1:43" x14ac:dyDescent="0.2">
      <c r="A25" s="313" t="s">
        <v>147</v>
      </c>
      <c r="B25" s="313">
        <v>1</v>
      </c>
      <c r="C25" s="313">
        <v>1</v>
      </c>
      <c r="D25" s="313">
        <v>1</v>
      </c>
      <c r="E25" s="313">
        <v>1</v>
      </c>
      <c r="F25" s="313">
        <v>1</v>
      </c>
      <c r="G25" s="313">
        <v>1</v>
      </c>
      <c r="H25" s="313">
        <v>1</v>
      </c>
      <c r="I25" s="313">
        <v>1</v>
      </c>
      <c r="J25" s="313">
        <v>1</v>
      </c>
      <c r="K25" s="313">
        <v>1</v>
      </c>
      <c r="L25" s="313">
        <v>1</v>
      </c>
      <c r="M25" s="313">
        <v>1</v>
      </c>
      <c r="N25" s="313">
        <v>1</v>
      </c>
      <c r="O25" s="313">
        <v>1</v>
      </c>
      <c r="P25" s="313">
        <v>1</v>
      </c>
      <c r="Q25" s="313">
        <v>1</v>
      </c>
      <c r="R25" s="313">
        <v>1</v>
      </c>
      <c r="S25" s="313">
        <v>1</v>
      </c>
      <c r="T25" s="313">
        <v>1</v>
      </c>
      <c r="U25" s="313">
        <v>1</v>
      </c>
      <c r="V25" s="313">
        <v>1</v>
      </c>
      <c r="W25" s="313">
        <v>1</v>
      </c>
      <c r="X25" s="313">
        <v>1</v>
      </c>
      <c r="Y25" s="313">
        <v>1</v>
      </c>
      <c r="Z25" s="313">
        <v>1</v>
      </c>
      <c r="AA25" s="313">
        <v>1</v>
      </c>
      <c r="AB25" s="313">
        <v>1</v>
      </c>
      <c r="AC25" s="313">
        <v>1</v>
      </c>
      <c r="AD25" s="313">
        <v>1</v>
      </c>
      <c r="AE25" s="313">
        <v>1</v>
      </c>
      <c r="AF25" s="313">
        <v>1</v>
      </c>
      <c r="AG25" s="313">
        <v>1</v>
      </c>
      <c r="AH25" s="313">
        <v>1</v>
      </c>
      <c r="AI25" s="313">
        <v>1</v>
      </c>
      <c r="AJ25" s="313">
        <v>1</v>
      </c>
      <c r="AK25" s="313">
        <v>1</v>
      </c>
      <c r="AL25" s="313">
        <v>1</v>
      </c>
      <c r="AM25" s="313">
        <v>1</v>
      </c>
      <c r="AN25" s="313">
        <v>1</v>
      </c>
      <c r="AO25" s="313">
        <v>1</v>
      </c>
      <c r="AP25" s="313">
        <v>1</v>
      </c>
      <c r="AQ25" s="313">
        <v>1</v>
      </c>
    </row>
    <row r="26" spans="1:43" x14ac:dyDescent="0.2">
      <c r="A26" s="313" t="s">
        <v>148</v>
      </c>
      <c r="B26" s="313">
        <v>1</v>
      </c>
      <c r="C26" s="313">
        <v>1</v>
      </c>
      <c r="D26" s="313">
        <v>1</v>
      </c>
      <c r="E26" s="313">
        <v>1</v>
      </c>
      <c r="F26" s="313">
        <v>1</v>
      </c>
      <c r="G26" s="313">
        <v>1</v>
      </c>
      <c r="H26" s="313">
        <v>1</v>
      </c>
      <c r="I26" s="313">
        <v>1</v>
      </c>
      <c r="J26" s="313">
        <v>1</v>
      </c>
      <c r="K26" s="313">
        <v>1</v>
      </c>
      <c r="L26" s="313">
        <v>1</v>
      </c>
      <c r="M26" s="313">
        <v>1</v>
      </c>
      <c r="N26" s="313">
        <v>1</v>
      </c>
      <c r="O26" s="313">
        <v>1</v>
      </c>
      <c r="P26" s="313">
        <v>1</v>
      </c>
      <c r="Q26" s="313">
        <v>1</v>
      </c>
      <c r="R26" s="313">
        <v>1</v>
      </c>
      <c r="S26" s="313">
        <v>1</v>
      </c>
      <c r="T26" s="313">
        <v>1</v>
      </c>
      <c r="U26" s="313">
        <v>1</v>
      </c>
      <c r="V26" s="313">
        <v>1</v>
      </c>
      <c r="W26" s="313">
        <v>1</v>
      </c>
      <c r="X26" s="313">
        <v>1</v>
      </c>
      <c r="Y26" s="313">
        <v>1</v>
      </c>
      <c r="Z26" s="313">
        <v>1</v>
      </c>
      <c r="AA26" s="313">
        <v>1</v>
      </c>
      <c r="AB26" s="313">
        <v>1</v>
      </c>
      <c r="AC26" s="313">
        <v>1</v>
      </c>
      <c r="AD26" s="313">
        <v>1</v>
      </c>
      <c r="AE26" s="313">
        <v>1</v>
      </c>
      <c r="AF26" s="313">
        <v>1</v>
      </c>
      <c r="AG26" s="313">
        <v>1</v>
      </c>
      <c r="AH26" s="313">
        <v>1</v>
      </c>
      <c r="AI26" s="313">
        <v>1</v>
      </c>
      <c r="AJ26" s="313">
        <v>1</v>
      </c>
      <c r="AK26" s="313">
        <v>1</v>
      </c>
      <c r="AL26" s="313">
        <v>1</v>
      </c>
      <c r="AM26" s="313">
        <v>1</v>
      </c>
      <c r="AN26" s="313">
        <v>1</v>
      </c>
      <c r="AO26" s="313">
        <v>1</v>
      </c>
      <c r="AP26" s="313">
        <v>1</v>
      </c>
      <c r="AQ26" s="313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60</vt:i4>
      </vt:variant>
    </vt:vector>
  </HeadingPairs>
  <TitlesOfParts>
    <vt:vector size="60" baseType="lpstr">
      <vt:lpstr>About</vt:lpstr>
      <vt:lpstr>Sector Match</vt:lpstr>
      <vt:lpstr>Fuel Match</vt:lpstr>
      <vt:lpstr>Heat Value</vt:lpstr>
      <vt:lpstr>Final Energy Consumption-2019</vt:lpstr>
      <vt:lpstr>Feedstock Split-2019</vt:lpstr>
      <vt:lpstr>Final Energy Consumption-2020</vt:lpstr>
      <vt:lpstr>Feedstock Split-2020</vt:lpstr>
      <vt:lpstr>Transformation Match</vt:lpstr>
      <vt:lpstr>Value Added</vt:lpstr>
      <vt:lpstr>Energy Balance-2019</vt:lpstr>
      <vt:lpstr>Energy Balance-2020</vt:lpstr>
      <vt:lpstr>Non-energy Use 2019</vt:lpstr>
      <vt:lpstr>Product Output &amp; Intensity</vt:lpstr>
      <vt:lpstr>Non-energy Use 2020</vt:lpstr>
      <vt:lpstr>Energy Use 2019</vt:lpstr>
      <vt:lpstr>Energy Use 2020</vt:lpstr>
      <vt:lpstr>Non-energy Use &gt;&gt;</vt:lpstr>
      <vt:lpstr>Non-energy Multiplier</vt:lpstr>
      <vt:lpstr>NonE-Coal</vt:lpstr>
      <vt:lpstr>NonE-LPG propane or butane</vt:lpstr>
      <vt:lpstr>NonE-petroleum diesel</vt:lpstr>
      <vt:lpstr>NonE-crude oil</vt:lpstr>
      <vt:lpstr>NonE-heavy fuel oil</vt:lpstr>
      <vt:lpstr>NonE-natural gas</vt:lpstr>
      <vt:lpstr>NonE-biomass</vt:lpstr>
      <vt:lpstr>Energy Use &gt;&gt;</vt:lpstr>
      <vt:lpstr>Energy Efficiency</vt:lpstr>
      <vt:lpstr>Energy Use</vt:lpstr>
      <vt:lpstr>Electrification</vt:lpstr>
      <vt:lpstr>E-electricity</vt:lpstr>
      <vt:lpstr>E-Coal</vt:lpstr>
      <vt:lpstr>E-LPG propane or butane</vt:lpstr>
      <vt:lpstr>E-petroleum diesel</vt:lpstr>
      <vt:lpstr>E-crude oil</vt:lpstr>
      <vt:lpstr>E-heavy fuel oil</vt:lpstr>
      <vt:lpstr>E-natural gas</vt:lpstr>
      <vt:lpstr>E-heat</vt:lpstr>
      <vt:lpstr>E-biomass</vt:lpstr>
      <vt:lpstr>BIFUbC-sum</vt:lpstr>
      <vt:lpstr>BIFUbC-coal</vt:lpstr>
      <vt:lpstr>BIFUbC-LPG-propane-or-butane</vt:lpstr>
      <vt:lpstr>BIFUbC-petroleum-diesel</vt:lpstr>
      <vt:lpstr>BIFUbC-crude-oil</vt:lpstr>
      <vt:lpstr>BIFUbC-heavy-or-residual-oil</vt:lpstr>
      <vt:lpstr>BIFUbC-natural-gas</vt:lpstr>
      <vt:lpstr>BIFUbC-electricity</vt:lpstr>
      <vt:lpstr>BIFUbC-heat</vt:lpstr>
      <vt:lpstr>BIFUbC-biomass</vt:lpstr>
      <vt:lpstr>BIFUbC-hydrogen</vt:lpstr>
      <vt:lpstr>BPoIFUfE-coal</vt:lpstr>
      <vt:lpstr>BPoIFUfE-LPG-propane-or-butane</vt:lpstr>
      <vt:lpstr>BPoIFUfE-petroleum-diesel</vt:lpstr>
      <vt:lpstr>BPoIFUfE-crude-oil</vt:lpstr>
      <vt:lpstr>BPoIFUfE-heavy-or-residual-oil</vt:lpstr>
      <vt:lpstr>BPoIFUfE-natural-gas</vt:lpstr>
      <vt:lpstr>BPoIFUfE-electricity</vt:lpstr>
      <vt:lpstr>BPoIFUfE-heat</vt:lpstr>
      <vt:lpstr>BPoIFUfE-biomass</vt:lpstr>
      <vt:lpstr>BPoIFUfE-hydrogen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cjwdllj@163.com</cp:lastModifiedBy>
  <dcterms:created xsi:type="dcterms:W3CDTF">2023-02-17T09:18:01Z</dcterms:created>
  <dcterms:modified xsi:type="dcterms:W3CDTF">2026-04-02T07:47:40Z</dcterms:modified>
</cp:coreProperties>
</file>